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Natasha GO\Desktop\Granja\"/>
    </mc:Choice>
  </mc:AlternateContent>
  <xr:revisionPtr revIDLastSave="0" documentId="13_ncr:1_{0AB98FFF-07E0-4B1A-95A0-436BC941E5D7}" xr6:coauthVersionLast="46" xr6:coauthVersionMax="46" xr10:uidLastSave="{00000000-0000-0000-0000-000000000000}"/>
  <bookViews>
    <workbookView xWindow="-120" yWindow="-120" windowWidth="19440" windowHeight="11640" xr2:uid="{00000000-000D-0000-FFFF-FFFF00000000}"/>
  </bookViews>
  <sheets>
    <sheet name="TABLERO" sheetId="1" r:id="rId1"/>
    <sheet name="Datos" sheetId="6" r:id="rId2"/>
  </sheets>
  <definedNames>
    <definedName name="DatosExternos_1" localSheetId="1" hidden="1">Datos!$A$1:$E$13</definedName>
    <definedName name="DatosExternos_1" localSheetId="0" hidden="1">TABLERO!$D$73:$H$122</definedName>
    <definedName name="DatosExternos_2" localSheetId="1" hidden="1">Datos!$G$1:$AB$413</definedName>
    <definedName name="DatosExternos_3" localSheetId="1" hidden="1">Datos!$AK$1:$AY$411</definedName>
    <definedName name="DatosExternos_4" localSheetId="1" hidden="1">Datos!$BE$1:$BI$50</definedName>
    <definedName name="DatosExternos_4" localSheetId="0" hidden="1">TABLERO!#REF!</definedName>
  </definedNames>
  <calcPr calcId="191029"/>
  <pivotCaches>
    <pivotCache cacheId="78" r:id="rId3"/>
    <pivotCache cacheId="80" r:id="rId4"/>
    <pivotCache cacheId="8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4" i="1" l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BJ2" i="6"/>
  <c r="BJ3" i="6"/>
  <c r="BJ4" i="6"/>
  <c r="BJ5" i="6"/>
  <c r="BJ6" i="6"/>
  <c r="BJ7" i="6"/>
  <c r="BJ8" i="6"/>
  <c r="BJ9" i="6"/>
  <c r="BJ10" i="6"/>
  <c r="BJ11" i="6"/>
  <c r="BJ12" i="6"/>
  <c r="BJ13" i="6"/>
  <c r="BJ14" i="6"/>
  <c r="BJ15" i="6"/>
  <c r="BJ16" i="6"/>
  <c r="BJ17" i="6"/>
  <c r="BJ18" i="6"/>
  <c r="BJ19" i="6"/>
  <c r="BJ20" i="6"/>
  <c r="BJ21" i="6"/>
  <c r="BJ22" i="6"/>
  <c r="BJ23" i="6"/>
  <c r="BJ24" i="6"/>
  <c r="BJ25" i="6"/>
  <c r="BJ26" i="6"/>
  <c r="BJ27" i="6"/>
  <c r="BJ28" i="6"/>
  <c r="BJ29" i="6"/>
  <c r="BJ30" i="6"/>
  <c r="BJ31" i="6"/>
  <c r="BJ32" i="6"/>
  <c r="BJ33" i="6"/>
  <c r="BJ34" i="6"/>
  <c r="BJ35" i="6"/>
  <c r="BJ36" i="6"/>
  <c r="BJ37" i="6"/>
  <c r="BJ38" i="6"/>
  <c r="BJ39" i="6"/>
  <c r="BJ40" i="6"/>
  <c r="BJ41" i="6"/>
  <c r="BJ42" i="6"/>
  <c r="BJ43" i="6"/>
  <c r="BJ44" i="6"/>
  <c r="BJ45" i="6"/>
  <c r="BJ46" i="6"/>
  <c r="BJ47" i="6"/>
  <c r="BJ48" i="6"/>
  <c r="BJ49" i="6"/>
  <c r="BJ50" i="6"/>
  <c r="BK2" i="6"/>
  <c r="BK3" i="6"/>
  <c r="BK4" i="6"/>
  <c r="BK5" i="6"/>
  <c r="BK6" i="6"/>
  <c r="BK7" i="6"/>
  <c r="BK8" i="6"/>
  <c r="BK9" i="6"/>
  <c r="BK10" i="6"/>
  <c r="BK11" i="6"/>
  <c r="BK12" i="6"/>
  <c r="BK13" i="6"/>
  <c r="BK14" i="6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47" i="6"/>
  <c r="BK48" i="6"/>
  <c r="BK49" i="6"/>
  <c r="BK50" i="6"/>
  <c r="BL2" i="6"/>
  <c r="BO2" i="6" s="1"/>
  <c r="BL3" i="6"/>
  <c r="BL4" i="6"/>
  <c r="BL5" i="6"/>
  <c r="BL6" i="6"/>
  <c r="BO6" i="6" s="1"/>
  <c r="BL7" i="6"/>
  <c r="BL8" i="6"/>
  <c r="BL9" i="6"/>
  <c r="BL10" i="6"/>
  <c r="BL11" i="6"/>
  <c r="BL12" i="6"/>
  <c r="BL13" i="6"/>
  <c r="BL14" i="6"/>
  <c r="BO14" i="6" s="1"/>
  <c r="BL15" i="6"/>
  <c r="BL16" i="6"/>
  <c r="BL17" i="6"/>
  <c r="BL18" i="6"/>
  <c r="BO18" i="6" s="1"/>
  <c r="BL19" i="6"/>
  <c r="BL20" i="6"/>
  <c r="BL21" i="6"/>
  <c r="BL22" i="6"/>
  <c r="BL23" i="6"/>
  <c r="BL24" i="6"/>
  <c r="BL25" i="6"/>
  <c r="BL26" i="6"/>
  <c r="BO26" i="6" s="1"/>
  <c r="BL27" i="6"/>
  <c r="BL28" i="6"/>
  <c r="BL29" i="6"/>
  <c r="BL30" i="6"/>
  <c r="BL31" i="6"/>
  <c r="BL32" i="6"/>
  <c r="BL33" i="6"/>
  <c r="BL34" i="6"/>
  <c r="BO34" i="6" s="1"/>
  <c r="BL35" i="6"/>
  <c r="BL36" i="6"/>
  <c r="BL37" i="6"/>
  <c r="BL38" i="6"/>
  <c r="BO38" i="6" s="1"/>
  <c r="BL39" i="6"/>
  <c r="BL40" i="6"/>
  <c r="BL41" i="6"/>
  <c r="BL42" i="6"/>
  <c r="BL43" i="6"/>
  <c r="BL44" i="6"/>
  <c r="BL45" i="6"/>
  <c r="BL46" i="6"/>
  <c r="BL47" i="6"/>
  <c r="BL48" i="6"/>
  <c r="BL49" i="6"/>
  <c r="BL50" i="6"/>
  <c r="BM2" i="6"/>
  <c r="BM3" i="6"/>
  <c r="BM4" i="6"/>
  <c r="BM5" i="6"/>
  <c r="BM6" i="6"/>
  <c r="BM7" i="6"/>
  <c r="BM8" i="6"/>
  <c r="BM9" i="6"/>
  <c r="BM10" i="6"/>
  <c r="BM11" i="6"/>
  <c r="BM12" i="6"/>
  <c r="BM13" i="6"/>
  <c r="BM14" i="6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O33" i="6" s="1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47" i="6"/>
  <c r="BM48" i="6"/>
  <c r="BM49" i="6"/>
  <c r="BM50" i="6"/>
  <c r="BN2" i="6"/>
  <c r="BN3" i="6"/>
  <c r="BO3" i="6" s="1"/>
  <c r="BN4" i="6"/>
  <c r="BN5" i="6"/>
  <c r="BN6" i="6"/>
  <c r="BN7" i="6"/>
  <c r="BN8" i="6"/>
  <c r="BO8" i="6" s="1"/>
  <c r="BN9" i="6"/>
  <c r="BN10" i="6"/>
  <c r="BN11" i="6"/>
  <c r="BO11" i="6" s="1"/>
  <c r="BN12" i="6"/>
  <c r="BO12" i="6" s="1"/>
  <c r="BN13" i="6"/>
  <c r="BN14" i="6"/>
  <c r="BN15" i="6"/>
  <c r="BN16" i="6"/>
  <c r="BO16" i="6" s="1"/>
  <c r="BN17" i="6"/>
  <c r="BN18" i="6"/>
  <c r="BN19" i="6"/>
  <c r="BN20" i="6"/>
  <c r="BO20" i="6" s="1"/>
  <c r="BN21" i="6"/>
  <c r="BN22" i="6"/>
  <c r="BN23" i="6"/>
  <c r="BN24" i="6"/>
  <c r="BO24" i="6" s="1"/>
  <c r="BN25" i="6"/>
  <c r="BN26" i="6"/>
  <c r="BN27" i="6"/>
  <c r="BN28" i="6"/>
  <c r="BO28" i="6" s="1"/>
  <c r="BN29" i="6"/>
  <c r="BN30" i="6"/>
  <c r="BN31" i="6"/>
  <c r="BN32" i="6"/>
  <c r="BN33" i="6"/>
  <c r="BN34" i="6"/>
  <c r="BN35" i="6"/>
  <c r="BN36" i="6"/>
  <c r="BN37" i="6"/>
  <c r="BN38" i="6"/>
  <c r="BN39" i="6"/>
  <c r="BN40" i="6"/>
  <c r="BN41" i="6"/>
  <c r="BN42" i="6"/>
  <c r="BN43" i="6"/>
  <c r="BN44" i="6"/>
  <c r="BN45" i="6"/>
  <c r="BN46" i="6"/>
  <c r="BN47" i="6"/>
  <c r="BN48" i="6"/>
  <c r="BN49" i="6"/>
  <c r="BN50" i="6"/>
  <c r="BO4" i="6"/>
  <c r="BO7" i="6"/>
  <c r="BO10" i="6"/>
  <c r="BO22" i="6"/>
  <c r="BO23" i="6"/>
  <c r="BO30" i="6"/>
  <c r="BO42" i="6"/>
  <c r="F72" i="1"/>
  <c r="I98" i="1" s="1"/>
  <c r="BB24" i="6"/>
  <c r="BB21" i="6"/>
  <c r="BB20" i="6"/>
  <c r="BB19" i="6"/>
  <c r="BB18" i="6"/>
  <c r="BB17" i="6"/>
  <c r="BB16" i="6"/>
  <c r="BB15" i="6"/>
  <c r="BB14" i="6"/>
  <c r="BB13" i="6"/>
  <c r="BB12" i="6"/>
  <c r="BB11" i="6"/>
  <c r="BB10" i="6"/>
  <c r="BB22" i="6"/>
  <c r="BB9" i="6"/>
  <c r="BC5" i="6"/>
  <c r="BC4" i="6"/>
  <c r="BC3" i="6"/>
  <c r="BB3" i="6"/>
  <c r="BC2" i="6"/>
  <c r="BB5" i="6"/>
  <c r="BB4" i="6"/>
  <c r="BB2" i="6"/>
  <c r="BO49" i="6" l="1"/>
  <c r="BO45" i="6"/>
  <c r="BO41" i="6"/>
  <c r="BO37" i="6"/>
  <c r="BO29" i="6"/>
  <c r="BO25" i="6"/>
  <c r="BO21" i="6"/>
  <c r="BO17" i="6"/>
  <c r="BO13" i="6"/>
  <c r="BO9" i="6"/>
  <c r="BO5" i="6"/>
  <c r="BO47" i="6"/>
  <c r="BO43" i="6"/>
  <c r="BO39" i="6"/>
  <c r="BO35" i="6"/>
  <c r="BO31" i="6"/>
  <c r="BO27" i="6"/>
  <c r="BO19" i="6"/>
  <c r="BO15" i="6"/>
  <c r="BO46" i="6"/>
  <c r="BO50" i="6"/>
  <c r="BO48" i="6"/>
  <c r="BO44" i="6"/>
  <c r="BO40" i="6"/>
  <c r="BO36" i="6"/>
  <c r="BO32" i="6"/>
  <c r="I122" i="1"/>
  <c r="I118" i="1"/>
  <c r="I114" i="1"/>
  <c r="I110" i="1"/>
  <c r="I106" i="1"/>
  <c r="I102" i="1"/>
  <c r="I94" i="1"/>
  <c r="I90" i="1"/>
  <c r="I86" i="1"/>
  <c r="I82" i="1"/>
  <c r="I78" i="1"/>
  <c r="I74" i="1"/>
  <c r="I121" i="1"/>
  <c r="I117" i="1"/>
  <c r="I113" i="1"/>
  <c r="I109" i="1"/>
  <c r="I105" i="1"/>
  <c r="I101" i="1"/>
  <c r="I97" i="1"/>
  <c r="I93" i="1"/>
  <c r="I89" i="1"/>
  <c r="I85" i="1"/>
  <c r="I81" i="1"/>
  <c r="I77" i="1"/>
  <c r="I100" i="1"/>
  <c r="I120" i="1"/>
  <c r="I116" i="1"/>
  <c r="I112" i="1"/>
  <c r="I108" i="1"/>
  <c r="I104" i="1"/>
  <c r="I96" i="1"/>
  <c r="I92" i="1"/>
  <c r="I88" i="1"/>
  <c r="I84" i="1"/>
  <c r="I80" i="1"/>
  <c r="I76" i="1"/>
  <c r="I119" i="1"/>
  <c r="I115" i="1"/>
  <c r="I111" i="1"/>
  <c r="I107" i="1"/>
  <c r="I103" i="1"/>
  <c r="I99" i="1"/>
  <c r="I95" i="1"/>
  <c r="I91" i="1"/>
  <c r="I87" i="1"/>
  <c r="I83" i="1"/>
  <c r="I79" i="1"/>
  <c r="I75" i="1"/>
  <c r="BB23" i="6"/>
  <c r="E68" i="1" s="1"/>
  <c r="AG15" i="6"/>
  <c r="AE15" i="6"/>
  <c r="AH12" i="6"/>
  <c r="AH11" i="6"/>
  <c r="AH10" i="6"/>
  <c r="AH9" i="6"/>
  <c r="AH8" i="6"/>
  <c r="AE12" i="6"/>
  <c r="AE11" i="6"/>
  <c r="AE10" i="6"/>
  <c r="AE9" i="6"/>
  <c r="AE8" i="6"/>
  <c r="AG5" i="6"/>
  <c r="D2" i="1"/>
  <c r="C2" i="1"/>
  <c r="I35" i="1"/>
  <c r="BC17" i="6" l="1"/>
  <c r="E56" i="1"/>
  <c r="BC15" i="6"/>
  <c r="E61" i="1"/>
  <c r="BA24" i="6"/>
  <c r="E58" i="1"/>
  <c r="E62" i="1"/>
  <c r="BC10" i="6"/>
  <c r="BC14" i="6"/>
  <c r="BC18" i="6"/>
  <c r="E66" i="1"/>
  <c r="E65" i="1"/>
  <c r="BC21" i="6"/>
  <c r="E59" i="1"/>
  <c r="BC11" i="6"/>
  <c r="BC16" i="6"/>
  <c r="BC22" i="6"/>
  <c r="E55" i="1"/>
  <c r="E64" i="1"/>
  <c r="BC20" i="6"/>
  <c r="E67" i="1"/>
  <c r="BC12" i="6"/>
  <c r="E57" i="1"/>
  <c r="BC13" i="6"/>
  <c r="E60" i="1"/>
  <c r="BC9" i="6"/>
  <c r="E63" i="1"/>
  <c r="BC19" i="6"/>
  <c r="AE14" i="6"/>
  <c r="AF9" i="6" s="1"/>
  <c r="AG14" i="6"/>
  <c r="AI11" i="6" s="1"/>
  <c r="E69" i="1" l="1"/>
  <c r="J45" i="1"/>
  <c r="J46" i="1"/>
  <c r="J44" i="1"/>
  <c r="J47" i="1"/>
  <c r="J43" i="1"/>
  <c r="AI8" i="6"/>
  <c r="AI9" i="6"/>
  <c r="AI12" i="6"/>
  <c r="AF10" i="6"/>
  <c r="AF8" i="6"/>
  <c r="C43" i="1"/>
  <c r="AE16" i="6"/>
  <c r="AF11" i="6"/>
  <c r="AF12" i="6"/>
  <c r="C45" i="1"/>
  <c r="C44" i="1"/>
  <c r="AG16" i="6"/>
  <c r="C46" i="1"/>
  <c r="AI10" i="6"/>
  <c r="C47" i="1"/>
  <c r="J48" i="1" l="1"/>
  <c r="C4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F56145-F783-4BEF-BFED-9DDC1D01E1BE}" keepAlive="1" name="Consulta - Clientes" description="Conexión a la consulta 'Clientes' en el libro." type="5" refreshedVersion="6" background="1" saveData="1">
    <dbPr connection="Provider=Microsoft.Mashup.OleDb.1;Data Source=$Workbook$;Location=Clientes;Extended Properties=&quot;&quot;" command="SELECT * FROM [Clientes]"/>
  </connection>
  <connection id="2" xr16:uid="{3714301C-429C-4826-B089-BFE430511995}" keepAlive="1" name="Consulta - Clientes (2)1" description="Conexión a la consulta 'Clientes (2)' en el libro." type="5" refreshedVersion="6" background="1" saveData="1">
    <dbPr connection="Provider=Microsoft.Mashup.OleDb.1;Data Source=$Workbook$;Location=&quot;Clientes (2)&quot;;Extended Properties=&quot;&quot;" command="SELECT * FROM [Clientes (2)]"/>
  </connection>
  <connection id="3" xr16:uid="{DFCA40DF-AF2A-4423-9F01-94E6D78B540F}" keepAlive="1" name="Consulta - VCresumen" description="Conexión a la consulta 'VCresumen' en el libro." type="5" refreshedVersion="0" background="1">
    <dbPr connection="Provider=Microsoft.Mashup.OleDb.1;Data Source=$Workbook$;Location=VCResumen;Extended Properties=&quot;&quot;" command="SELECT * FROM [VCresumen]"/>
  </connection>
  <connection id="4" xr16:uid="{CB363816-B0C8-4351-ADED-3E2EA799B21E}" keepAlive="1" name="Consulta - VCresumen(1)1" description="Conexión a la consulta 'VCresumen' en el libro." type="5" refreshedVersion="6" background="1" saveData="1">
    <dbPr connection="Provider=Microsoft.Mashup.OleDb.1;Data Source=$Workbook$;Location=VCresumen;Extended Properties=&quot;&quot;" command="SELECT * FROM [VCresumen]"/>
  </connection>
  <connection id="5" xr16:uid="{6CF5F1D1-D188-4865-A4C5-23F7DA59FD5C}" keepAlive="1" name="Consulta - VentaBorrego" description="Conexión a la consulta 'VentaBorrego' en el libro." type="5" refreshedVersion="0" background="1">
    <dbPr connection="Provider=Microsoft.Mashup.OleDb.1;Data Source=$Workbook$;Location=VentaBorrego;Extended Properties=&quot;&quot;" command="SELECT * FROM [VentaBorrego]"/>
  </connection>
  <connection id="6" xr16:uid="{4B64D430-1D5B-4B39-A0C7-C78F2C6CD0DC}" keepAlive="1" name="Consulta - VentaCerdo" description="Conexión a la consulta 'VentaCerdo' en el libro." type="5" refreshedVersion="6" background="1" saveData="1">
    <dbPr connection="Provider=Microsoft.Mashup.OleDb.1;Data Source=$Workbook$;Location=VentaCerdo;Extended Properties=&quot;&quot;" command="SELECT * FROM [VentaCerdo]"/>
  </connection>
  <connection id="7" xr16:uid="{7C64F93A-A58B-4714-B6DA-B5BBDEF0FB04}" keepAlive="1" name="Consulta - VentaHuevo" description="Conexión a la consulta 'VentaHuevo' en el libro." type="5" refreshedVersion="0" background="1">
    <dbPr connection="Provider=Microsoft.Mashup.OleDb.1;Data Source=$Workbook$;Location=VentaHuevo;Extended Properties=&quot;&quot;" command="SELECT * FROM [VentaHuevo]"/>
  </connection>
  <connection id="8" xr16:uid="{39819AB7-FA81-4C7B-9238-2E7B2261D55A}" keepAlive="1" name="Consulta - VentasPrecio" description="Conexión a la consulta 'VentasPrecio' en el libro." type="5" refreshedVersion="6" background="1" saveData="1">
    <dbPr connection="Provider=Microsoft.Mashup.OleDb.1;Data Source=$Workbook$;Location=VentasPrecio;Extended Properties=&quot;&quot;" command="SELECT * FROM [VentasPrecio]"/>
  </connection>
  <connection id="9" xr16:uid="{E22498D2-9D1F-47E9-9CCF-59ADF0927D41}" keepAlive="1" name="Consulta - VentaTotales1" description="Conexión a la consulta 'VentaTotales' en el libro." type="5" refreshedVersion="6" background="1" saveData="1">
    <dbPr connection="Provider=Microsoft.Mashup.OleDb.1;Data Source=$Workbook$;Location=VentaTotales;Extended Properties=&quot;&quot;" command="SELECT * FROM [VentaTotales]"/>
  </connection>
  <connection id="10" xr16:uid="{6EC2A179-BAAB-4CCA-AEB5-73D871F4E5DC}" keepAlive="1" name="Consulta - VTaño" description="Conexión a la consulta 'VTaño' en el libro." type="5" refreshedVersion="6" background="1">
    <dbPr connection="Provider=Microsoft.Mashup.OleDb.1;Data Source=$Workbook$;Location=VTaño;Extended Properties=&quot;&quot;" command="SELECT * FROM [VTaño]"/>
  </connection>
  <connection id="11" xr16:uid="{6528CC0D-9CD6-4DC8-A44C-0169D3E29649}" keepAlive="1" name="Consulta - VTmes" description="Conexión a la consulta 'VTmes' en el libro." type="5" refreshedVersion="6" background="1">
    <dbPr connection="Provider=Microsoft.Mashup.OleDb.1;Data Source=$Workbook$;Location=VTmes;Extended Properties=&quot;&quot;" command="SELECT * FROM [VTmes]"/>
  </connection>
</connections>
</file>

<file path=xl/sharedStrings.xml><?xml version="1.0" encoding="utf-8"?>
<sst xmlns="http://schemas.openxmlformats.org/spreadsheetml/2006/main" count="4294363927" uniqueCount="193">
  <si>
    <t>FECHA</t>
  </si>
  <si>
    <t>MES</t>
  </si>
  <si>
    <t>AÑO</t>
  </si>
  <si>
    <t>Venta</t>
  </si>
  <si>
    <t>Costo</t>
  </si>
  <si>
    <t>Utilidad Bruta</t>
  </si>
  <si>
    <t>Año</t>
  </si>
  <si>
    <t>Mes</t>
  </si>
  <si>
    <t>Cerdos</t>
  </si>
  <si>
    <t>EMBAR</t>
  </si>
  <si>
    <t>GV1</t>
  </si>
  <si>
    <t>GV4</t>
  </si>
  <si>
    <t>GV5</t>
  </si>
  <si>
    <t>Borregos</t>
  </si>
  <si>
    <t xml:space="preserve">Huevo </t>
  </si>
  <si>
    <t>VENTAS:</t>
  </si>
  <si>
    <t>Suma de Venta</t>
  </si>
  <si>
    <t>Suma de Costo</t>
  </si>
  <si>
    <t>Suma de Utilidad Bruta</t>
  </si>
  <si>
    <t>Etiquetas de fila</t>
  </si>
  <si>
    <t>Total general</t>
  </si>
  <si>
    <t>Suma de Kilo</t>
  </si>
  <si>
    <t>Suma de Cabezas</t>
  </si>
  <si>
    <t>Ventas</t>
  </si>
  <si>
    <t>Costos</t>
  </si>
  <si>
    <t>ANUALES</t>
  </si>
  <si>
    <t>MENSUALES</t>
  </si>
  <si>
    <t>CERDO:</t>
  </si>
  <si>
    <t>GV108</t>
  </si>
  <si>
    <t>GV109</t>
  </si>
  <si>
    <t>GV406</t>
  </si>
  <si>
    <t>GV407</t>
  </si>
  <si>
    <t>GV408</t>
  </si>
  <si>
    <t>GV411</t>
  </si>
  <si>
    <t>EMB</t>
  </si>
  <si>
    <t>E</t>
  </si>
  <si>
    <t>S</t>
  </si>
  <si>
    <t>Categoría</t>
  </si>
  <si>
    <t>Clasificacion</t>
  </si>
  <si>
    <t>Almacén</t>
  </si>
  <si>
    <t>Capa</t>
  </si>
  <si>
    <t>E/S</t>
  </si>
  <si>
    <t>Fecha</t>
  </si>
  <si>
    <t>Unidad</t>
  </si>
  <si>
    <t>Cliente / Proveedor</t>
  </si>
  <si>
    <t>FechaNacimiento</t>
  </si>
  <si>
    <t>TiempoEngorda</t>
  </si>
  <si>
    <t>Kilo</t>
  </si>
  <si>
    <t>Cabezas</t>
  </si>
  <si>
    <t>Costo Uni</t>
  </si>
  <si>
    <t>Peso</t>
  </si>
  <si>
    <t>Precio</t>
  </si>
  <si>
    <t>Semana del año</t>
  </si>
  <si>
    <t>No. Ventas</t>
  </si>
  <si>
    <t>CABEZAS</t>
  </si>
  <si>
    <t>Carlos Policarpo Contreras Moreno</t>
  </si>
  <si>
    <t>Vazquez Zamora Rafael</t>
  </si>
  <si>
    <t>Innovacion y Comercio</t>
  </si>
  <si>
    <t>Gutierrez Olivarez Jaime Gibran</t>
  </si>
  <si>
    <t>Rafael Osorio Zamora</t>
  </si>
  <si>
    <t>Cecilia Robles Perez</t>
  </si>
  <si>
    <t>Ricardo Perez Garcia</t>
  </si>
  <si>
    <t>PUBLICO EN GENERAL</t>
  </si>
  <si>
    <t>Martinez Valdez Hugo Alberto F</t>
  </si>
  <si>
    <t>Lopez Garcia Martin FG</t>
  </si>
  <si>
    <t>Lopez Castro Erica</t>
  </si>
  <si>
    <t>Cobian Chavez Rodolfo FG</t>
  </si>
  <si>
    <t>Oregon Rene NA</t>
  </si>
  <si>
    <t>Edgar Ruiz Lopez</t>
  </si>
  <si>
    <t>Coronado Rodriguez Alma Lorena FG</t>
  </si>
  <si>
    <t>Anaya Chavarin Oscar FG</t>
  </si>
  <si>
    <t>De Leon Diaz Salvador FG</t>
  </si>
  <si>
    <t>Diaz Araiza Maria Magdalena</t>
  </si>
  <si>
    <t>Victor Alejandro Flores Pelayo</t>
  </si>
  <si>
    <t>RODRIGO RODRIGUEZ</t>
  </si>
  <si>
    <t>Salas Nadia</t>
  </si>
  <si>
    <t>Pelayo Sebastian Rosa Maria G</t>
  </si>
  <si>
    <t>Juan Manuel Jacobo</t>
  </si>
  <si>
    <t>Verdin Vizcarra Irma Lucila F</t>
  </si>
  <si>
    <t>Lopez Jorge FG</t>
  </si>
  <si>
    <t>Jose Luis Guzman Cornejo</t>
  </si>
  <si>
    <t>Gil Peña Martin FG</t>
  </si>
  <si>
    <t>Avalos Silva Juan</t>
  </si>
  <si>
    <t>Camacho Monroy Agustin</t>
  </si>
  <si>
    <t>Camacho Santana Gabriel</t>
  </si>
  <si>
    <t>Noe Ramirez Brambila</t>
  </si>
  <si>
    <t>Robles Santana Jorge</t>
  </si>
  <si>
    <t>Arturo Saray</t>
  </si>
  <si>
    <t>Carlos Sanchez Camacho</t>
  </si>
  <si>
    <t>Ramos Mejia Juan Diego FG</t>
  </si>
  <si>
    <t>Prado Barajas Aureliano FG</t>
  </si>
  <si>
    <t>Langurain Juan Pablo NA</t>
  </si>
  <si>
    <t>Leonardo Jimenez Chacon</t>
  </si>
  <si>
    <t>Chavez Barajas Contensina NA</t>
  </si>
  <si>
    <t>Becerra Bañuelos Norma Elizabeth F</t>
  </si>
  <si>
    <t>Alvarez Lopez Salvador (Padre)</t>
  </si>
  <si>
    <t>Camolinga Maldonado Pedro</t>
  </si>
  <si>
    <t>Casillas Tapia Alfredo</t>
  </si>
  <si>
    <t>Lopez Mendoza Librado F</t>
  </si>
  <si>
    <t>No Ventas Registradas</t>
  </si>
  <si>
    <t>No. Ventas Reales</t>
  </si>
  <si>
    <t>Medida</t>
  </si>
  <si>
    <t>mu</t>
  </si>
  <si>
    <t>std</t>
  </si>
  <si>
    <t>TE</t>
  </si>
  <si>
    <t>PESO</t>
  </si>
  <si>
    <t>&lt; 4.9</t>
  </si>
  <si>
    <t>&gt; 6.8</t>
  </si>
  <si>
    <t>&lt; 101.33</t>
  </si>
  <si>
    <t>106.61&lt;116.88</t>
  </si>
  <si>
    <t>&gt; 122.06</t>
  </si>
  <si>
    <t>116.88 &lt; 122.06</t>
  </si>
  <si>
    <t>4.9 &lt; 5.4</t>
  </si>
  <si>
    <t>5.4 &lt; 6.4</t>
  </si>
  <si>
    <t>6.4 &lt; 6.8</t>
  </si>
  <si>
    <t>101.33 &lt; 106.51</t>
  </si>
  <si>
    <t>#</t>
  </si>
  <si>
    <t>%</t>
  </si>
  <si>
    <t>GV410</t>
  </si>
  <si>
    <t>VENTAS</t>
  </si>
  <si>
    <t>% DE CANCELACIÓN</t>
  </si>
  <si>
    <t>PRECIO</t>
  </si>
  <si>
    <t>TOTAL</t>
  </si>
  <si>
    <t>Precio.1.GUADALAJARA</t>
  </si>
  <si>
    <t>Resta</t>
  </si>
  <si>
    <t>División</t>
  </si>
  <si>
    <t>RendPrecio</t>
  </si>
  <si>
    <t>Precio GDL</t>
  </si>
  <si>
    <t>Rnd</t>
  </si>
  <si>
    <t>MU</t>
  </si>
  <si>
    <t>STD</t>
  </si>
  <si>
    <t>0 &gt; 0.5</t>
  </si>
  <si>
    <t>&lt; -5</t>
  </si>
  <si>
    <t>_-5 &lt; - 4</t>
  </si>
  <si>
    <t>_-4 &lt; - 3</t>
  </si>
  <si>
    <t>_ -3 &lt; - 2</t>
  </si>
  <si>
    <t>_-2 &lt; -1</t>
  </si>
  <si>
    <t xml:space="preserve">_-1 &lt; - 0.5 </t>
  </si>
  <si>
    <t>_- 0.5  &lt; 0</t>
  </si>
  <si>
    <t xml:space="preserve"> </t>
  </si>
  <si>
    <t>0.5 &gt; 1</t>
  </si>
  <si>
    <t>1 &gt; 2</t>
  </si>
  <si>
    <t>2 &gt; 3</t>
  </si>
  <si>
    <t>3 &gt; 4</t>
  </si>
  <si>
    <t>4 &gt; 5</t>
  </si>
  <si>
    <t>5 &gt;</t>
  </si>
  <si>
    <t>Cliente</t>
  </si>
  <si>
    <t>Compras Realizadas</t>
  </si>
  <si>
    <t xml:space="preserve">&lt; - 0.5 </t>
  </si>
  <si>
    <t xml:space="preserve">0.5 &gt; </t>
  </si>
  <si>
    <t>0</t>
  </si>
  <si>
    <t>Conclusión</t>
  </si>
  <si>
    <t>Cabezas Compradas</t>
  </si>
  <si>
    <t>Kilos Comprados</t>
  </si>
  <si>
    <t>Utilidad Obtenida</t>
  </si>
  <si>
    <t>CLIENTES</t>
  </si>
  <si>
    <t>Compra a Precio:</t>
  </si>
  <si>
    <t>% Utilidad</t>
  </si>
  <si>
    <t>Oscar Jesus Guerrero Pelayo</t>
  </si>
  <si>
    <t>Rincon Morett Veronica Guadalupe FG</t>
  </si>
  <si>
    <t>GV4-17-200420</t>
  </si>
  <si>
    <t>GV101</t>
  </si>
  <si>
    <t>GV1-20-130520</t>
  </si>
  <si>
    <t>GV102</t>
  </si>
  <si>
    <t>GV1-19-060520</t>
  </si>
  <si>
    <t>GV4-19-050520</t>
  </si>
  <si>
    <t>GV4-20-080520</t>
  </si>
  <si>
    <t>GV5-30-250720</t>
  </si>
  <si>
    <t>GV1-16-140420</t>
  </si>
  <si>
    <t>GV1-22-280520</t>
  </si>
  <si>
    <t>Madres Adoratrices</t>
  </si>
  <si>
    <t>Reynoso Becerra Pedro</t>
  </si>
  <si>
    <t>GV4-16-130420</t>
  </si>
  <si>
    <t>GV4C</t>
  </si>
  <si>
    <t>Juan Pablo Villaseñor</t>
  </si>
  <si>
    <t>GV4-14-060420</t>
  </si>
  <si>
    <t>GV4-07-130220</t>
  </si>
  <si>
    <t>GV4-10-030320</t>
  </si>
  <si>
    <t>GV4-31-240720</t>
  </si>
  <si>
    <t>GV504</t>
  </si>
  <si>
    <t>GV5-23-010620</t>
  </si>
  <si>
    <t>GV1-50-111219</t>
  </si>
  <si>
    <t>GV105</t>
  </si>
  <si>
    <t>GV1-15-080420</t>
  </si>
  <si>
    <t>GV412</t>
  </si>
  <si>
    <t>GV4-18-270420</t>
  </si>
  <si>
    <t>GV405</t>
  </si>
  <si>
    <t>GV5-26-270620</t>
  </si>
  <si>
    <t>GV503</t>
  </si>
  <si>
    <t>GV1-17-210420</t>
  </si>
  <si>
    <t>GV1-09-260220</t>
  </si>
  <si>
    <t>GV1-18-280420</t>
  </si>
  <si>
    <t>HUEVO: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</si>
</sst>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;[Red]\-&quot;$&quot;#,##0.00"/>
    <numFmt numFmtId="164" formatCode="#,##0.00;[Red]#,##0.00"/>
    <numFmt numFmtId="165" formatCode="#,##0;[Red]#,##0"/>
    <numFmt numFmtId="166" formatCode="0.0%"/>
    <numFmt numFmtId="167" formatCode="0.000%"/>
  </numFmts>
  <fonts count="9" x14ac:knownFonts="1">
    <font>
      <sz val="11"/>
      <color theme="1"/>
      <name val="Tw Cen MT"/>
      <family val="2"/>
      <scheme val="minor"/>
    </font>
    <font>
      <b/>
      <sz val="14"/>
      <color theme="7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1"/>
      <color theme="1"/>
      <name val="Tw Cen MT"/>
      <family val="2"/>
      <scheme val="minor"/>
    </font>
    <font>
      <sz val="16"/>
      <color theme="1"/>
      <name val="Tw Cen MT"/>
      <family val="2"/>
      <scheme val="minor"/>
    </font>
    <font>
      <b/>
      <sz val="16"/>
      <name val="Tw Cen MT"/>
      <family val="2"/>
      <scheme val="minor"/>
    </font>
    <font>
      <b/>
      <sz val="14"/>
      <color theme="8"/>
      <name val="Tw Cen MT"/>
      <family val="2"/>
      <scheme val="minor"/>
    </font>
    <font>
      <sz val="11"/>
      <color theme="0"/>
      <name val="Tw Cen MT"/>
      <family val="2"/>
      <scheme val="minor"/>
    </font>
    <font>
      <sz val="8"/>
      <name val="Tw Cen MT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AB9B4"/>
        <bgColor indexed="64"/>
      </patternFill>
    </fill>
    <fill>
      <patternFill patternType="solid">
        <fgColor theme="6"/>
        <bgColor indexed="64"/>
      </patternFill>
    </fill>
  </fills>
  <borders count="20">
    <border>
      <left/>
      <right/>
      <top/>
      <bottom/>
      <diagonal/>
    </border>
    <border>
      <left style="medium">
        <color theme="8"/>
      </left>
      <right/>
      <top/>
      <bottom style="medium">
        <color theme="8"/>
      </bottom>
      <diagonal/>
    </border>
    <border>
      <left/>
      <right/>
      <top/>
      <bottom style="medium">
        <color theme="8"/>
      </bottom>
      <diagonal/>
    </border>
    <border>
      <left/>
      <right style="medium">
        <color theme="8"/>
      </right>
      <top/>
      <bottom style="medium">
        <color theme="8"/>
      </bottom>
      <diagonal/>
    </border>
    <border>
      <left style="medium">
        <color theme="8"/>
      </left>
      <right/>
      <top style="medium">
        <color theme="8"/>
      </top>
      <bottom/>
      <diagonal/>
    </border>
    <border>
      <left/>
      <right/>
      <top style="medium">
        <color theme="8"/>
      </top>
      <bottom/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 style="medium">
        <color theme="8"/>
      </bottom>
      <diagonal/>
    </border>
    <border>
      <left style="medium">
        <color theme="8"/>
      </left>
      <right/>
      <top/>
      <bottom/>
      <diagonal/>
    </border>
    <border>
      <left/>
      <right style="medium">
        <color theme="8"/>
      </right>
      <top/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/>
      <bottom/>
      <diagonal/>
    </border>
    <border>
      <left style="medium">
        <color theme="8"/>
      </left>
      <right style="medium">
        <color theme="8"/>
      </right>
      <top/>
      <bottom style="medium">
        <color theme="8"/>
      </bottom>
      <diagonal/>
    </border>
    <border>
      <left style="medium">
        <color theme="8"/>
      </left>
      <right/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 style="medium">
        <color theme="8"/>
      </bottom>
      <diagonal/>
    </border>
    <border>
      <left/>
      <right style="thick">
        <color theme="7"/>
      </right>
      <top/>
      <bottom/>
      <diagonal/>
    </border>
    <border>
      <left/>
      <right style="thick">
        <color theme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7">
    <xf numFmtId="0" fontId="0" fillId="0" borderId="0" xfId="0"/>
    <xf numFmtId="0" fontId="0" fillId="0" borderId="0" xfId="0" applyFill="1"/>
    <xf numFmtId="0" fontId="0" fillId="0" borderId="0" xfId="0" applyNumberFormat="1" applyFill="1"/>
    <xf numFmtId="14" fontId="0" fillId="0" borderId="0" xfId="0" applyNumberFormat="1" applyFill="1"/>
    <xf numFmtId="0" fontId="0" fillId="0" borderId="0" xfId="0" applyNumberFormat="1" applyFill="1" applyBorder="1"/>
    <xf numFmtId="0" fontId="0" fillId="0" borderId="0" xfId="0" applyBorder="1"/>
    <xf numFmtId="8" fontId="0" fillId="0" borderId="0" xfId="0" applyNumberFormat="1" applyBorder="1"/>
    <xf numFmtId="164" fontId="0" fillId="0" borderId="0" xfId="0" applyNumberFormat="1" applyBorder="1"/>
    <xf numFmtId="0" fontId="0" fillId="0" borderId="0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0" borderId="0" xfId="0" applyFont="1" applyFill="1" applyBorder="1" applyAlignment="1">
      <alignment horizontal="center"/>
    </xf>
    <xf numFmtId="15" fontId="4" fillId="0" borderId="0" xfId="0" applyNumberFormat="1" applyFont="1" applyFill="1" applyBorder="1" applyAlignment="1">
      <alignment horizontal="center"/>
    </xf>
    <xf numFmtId="0" fontId="1" fillId="0" borderId="4" xfId="0" applyFont="1" applyFill="1" applyBorder="1"/>
    <xf numFmtId="0" fontId="1" fillId="0" borderId="5" xfId="0" applyFont="1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8" xfId="0" applyNumberFormat="1" applyFill="1" applyBorder="1"/>
    <xf numFmtId="14" fontId="0" fillId="0" borderId="9" xfId="0" applyNumberFormat="1" applyFill="1" applyBorder="1"/>
    <xf numFmtId="0" fontId="0" fillId="0" borderId="9" xfId="0" applyBorder="1"/>
    <xf numFmtId="165" fontId="0" fillId="0" borderId="9" xfId="0" applyNumberFormat="1" applyBorder="1"/>
    <xf numFmtId="8" fontId="0" fillId="0" borderId="2" xfId="0" applyNumberFormat="1" applyBorder="1"/>
    <xf numFmtId="164" fontId="0" fillId="0" borderId="2" xfId="0" applyNumberFormat="1" applyBorder="1"/>
    <xf numFmtId="165" fontId="0" fillId="0" borderId="3" xfId="0" applyNumberFormat="1" applyBorder="1"/>
    <xf numFmtId="0" fontId="0" fillId="0" borderId="8" xfId="0" applyBorder="1"/>
    <xf numFmtId="0" fontId="0" fillId="0" borderId="0" xfId="0" applyNumberFormat="1"/>
    <xf numFmtId="8" fontId="0" fillId="0" borderId="4" xfId="0" applyNumberFormat="1" applyBorder="1"/>
    <xf numFmtId="8" fontId="0" fillId="0" borderId="5" xfId="0" applyNumberFormat="1" applyBorder="1"/>
    <xf numFmtId="164" fontId="0" fillId="0" borderId="5" xfId="0" applyNumberFormat="1" applyBorder="1"/>
    <xf numFmtId="165" fontId="0" fillId="0" borderId="6" xfId="0" applyNumberFormat="1" applyBorder="1"/>
    <xf numFmtId="8" fontId="0" fillId="0" borderId="8" xfId="0" applyNumberFormat="1" applyBorder="1"/>
    <xf numFmtId="8" fontId="0" fillId="0" borderId="1" xfId="0" applyNumberFormat="1" applyBorder="1"/>
    <xf numFmtId="0" fontId="0" fillId="0" borderId="7" xfId="0" pivotButton="1" applyBorder="1"/>
    <xf numFmtId="0" fontId="0" fillId="0" borderId="7" xfId="0" applyBorder="1" applyAlignment="1">
      <alignment horizontal="left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14" fontId="0" fillId="0" borderId="0" xfId="0" applyNumberFormat="1"/>
    <xf numFmtId="0" fontId="0" fillId="0" borderId="0" xfId="0" applyAlignment="1">
      <alignment horizontal="center"/>
    </xf>
    <xf numFmtId="0" fontId="3" fillId="0" borderId="0" xfId="0" applyFont="1"/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0" xfId="0" pivotButton="1" applyBorder="1"/>
    <xf numFmtId="0" fontId="0" fillId="0" borderId="0" xfId="0" applyBorder="1" applyAlignment="1">
      <alignment horizontal="left"/>
    </xf>
    <xf numFmtId="0" fontId="0" fillId="0" borderId="11" xfId="0" pivotButton="1" applyBorder="1"/>
    <xf numFmtId="0" fontId="5" fillId="2" borderId="0" xfId="0" applyNumberFormat="1" applyFont="1" applyFill="1" applyBorder="1" applyAlignment="1">
      <alignment horizontal="left"/>
    </xf>
    <xf numFmtId="14" fontId="0" fillId="0" borderId="0" xfId="0" applyNumberFormat="1" applyFill="1" applyBorder="1"/>
    <xf numFmtId="0" fontId="0" fillId="0" borderId="0" xfId="0" applyNumberFormat="1" applyBorder="1"/>
    <xf numFmtId="9" fontId="0" fillId="0" borderId="0" xfId="1" applyFont="1" applyBorder="1"/>
    <xf numFmtId="10" fontId="3" fillId="0" borderId="0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166" fontId="0" fillId="0" borderId="0" xfId="1" applyNumberFormat="1" applyFont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10" fontId="3" fillId="0" borderId="0" xfId="1" applyNumberFormat="1" applyFont="1" applyFill="1" applyBorder="1" applyAlignment="1">
      <alignment horizontal="center"/>
    </xf>
    <xf numFmtId="0" fontId="1" fillId="0" borderId="16" xfId="0" applyFont="1" applyFill="1" applyBorder="1" applyAlignment="1">
      <alignment horizontal="right"/>
    </xf>
    <xf numFmtId="0" fontId="6" fillId="0" borderId="17" xfId="0" applyNumberFormat="1" applyFont="1" applyFill="1" applyBorder="1" applyAlignment="1">
      <alignment horizontal="right"/>
    </xf>
    <xf numFmtId="0" fontId="3" fillId="0" borderId="18" xfId="0" applyFont="1" applyBorder="1"/>
    <xf numFmtId="0" fontId="3" fillId="0" borderId="18" xfId="0" applyFont="1" applyBorder="1" applyAlignment="1">
      <alignment horizontal="center"/>
    </xf>
    <xf numFmtId="0" fontId="0" fillId="0" borderId="18" xfId="0" applyBorder="1" applyAlignment="1">
      <alignment horizontal="center"/>
    </xf>
    <xf numFmtId="10" fontId="0" fillId="0" borderId="18" xfId="1" applyNumberFormat="1" applyFont="1" applyBorder="1" applyAlignment="1">
      <alignment horizontal="center"/>
    </xf>
    <xf numFmtId="9" fontId="0" fillId="0" borderId="18" xfId="1" applyFont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8" xfId="0" applyBorder="1"/>
    <xf numFmtId="166" fontId="0" fillId="0" borderId="0" xfId="1" applyNumberFormat="1" applyFont="1"/>
    <xf numFmtId="0" fontId="3" fillId="3" borderId="19" xfId="0" applyFont="1" applyFill="1" applyBorder="1" applyAlignment="1">
      <alignment horizontal="center"/>
    </xf>
    <xf numFmtId="14" fontId="3" fillId="3" borderId="19" xfId="0" applyNumberFormat="1" applyFont="1" applyFill="1" applyBorder="1" applyAlignment="1">
      <alignment horizontal="center"/>
    </xf>
    <xf numFmtId="0" fontId="0" fillId="0" borderId="19" xfId="0" applyBorder="1"/>
    <xf numFmtId="10" fontId="0" fillId="0" borderId="19" xfId="1" applyNumberFormat="1" applyFont="1" applyFill="1" applyBorder="1"/>
    <xf numFmtId="9" fontId="3" fillId="3" borderId="19" xfId="1" applyFont="1" applyFill="1" applyBorder="1" applyAlignment="1">
      <alignment horizontal="center"/>
    </xf>
    <xf numFmtId="167" fontId="0" fillId="0" borderId="0" xfId="1" applyNumberFormat="1" applyFont="1" applyFill="1"/>
    <xf numFmtId="0" fontId="7" fillId="0" borderId="0" xfId="0" applyNumberFormat="1" applyFont="1" applyFill="1"/>
  </cellXfs>
  <cellStyles count="2">
    <cellStyle name="Normal" xfId="0" builtinId="0"/>
    <cellStyle name="Porcentaje" xfId="1" builtinId="5"/>
  </cellStyles>
  <dxfs count="126">
    <dxf>
      <numFmt numFmtId="0" formatCode="General"/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F27A7A"/>
        </patternFill>
      </fill>
    </dxf>
    <dxf>
      <fill>
        <patternFill>
          <bgColor theme="8" tint="0.39994506668294322"/>
        </patternFill>
      </fill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7" formatCode="0.000%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numFmt numFmtId="20" formatCode="dd\-mmm\-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</dxfs>
  <tableStyles count="0" defaultTableStyle="TableStyleMedium2" defaultPivotStyle="PivotStyleLight16"/>
  <colors>
    <mruColors>
      <color rgb="FFF27A7A"/>
      <color rgb="FFF2A0A0"/>
      <color rgb="FFF3DA95"/>
      <color rgb="FFEAB9B4"/>
      <color rgb="FFD26B60"/>
      <color rgb="FF000CF2"/>
      <color rgb="FFE3D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pivotCacheDefinition" Target="pivotCache/pivotCacheDefinition1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3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</a:t>
            </a:r>
            <a:r>
              <a:rPr lang="es-MX" baseline="0"/>
              <a:t> del año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Datos!$C$1</c:f>
              <c:strCache>
                <c:ptCount val="1"/>
                <c:pt idx="0">
                  <c:v>Venta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  <c:invertIfNegative val="0"/>
          <c:val>
            <c:numRef>
              <c:f>Datos!$C$2:$C$13</c:f>
              <c:numCache>
                <c:formatCode>General</c:formatCode>
                <c:ptCount val="12"/>
                <c:pt idx="0">
                  <c:v>12730937.830000002</c:v>
                </c:pt>
                <c:pt idx="1">
                  <c:v>11865986.820000004</c:v>
                </c:pt>
                <c:pt idx="2">
                  <c:v>12919307.440000001</c:v>
                </c:pt>
                <c:pt idx="3">
                  <c:v>11584958.660000004</c:v>
                </c:pt>
                <c:pt idx="4">
                  <c:v>9044313.4199999999</c:v>
                </c:pt>
                <c:pt idx="5">
                  <c:v>11429427.080000002</c:v>
                </c:pt>
                <c:pt idx="6">
                  <c:v>12752688.851000005</c:v>
                </c:pt>
                <c:pt idx="7">
                  <c:v>10213941.570999999</c:v>
                </c:pt>
                <c:pt idx="8">
                  <c:v>10010920.891000003</c:v>
                </c:pt>
                <c:pt idx="9">
                  <c:v>11493403.369999997</c:v>
                </c:pt>
                <c:pt idx="10">
                  <c:v>8308122.0599999996</c:v>
                </c:pt>
                <c:pt idx="11">
                  <c:v>16233652.969999999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88-4FB3-8F52-BFA5F7687F00}"/>
            </c:ext>
          </c:extLst>
        </c:ser>
        <c:ser>
          <c:idx val="2"/>
          <c:order val="1"/>
          <c:tx>
            <c:strRef>
              <c:f>Datos!$D$1</c:f>
              <c:strCache>
                <c:ptCount val="1"/>
                <c:pt idx="0">
                  <c:v>Costo</c:v>
                </c:pt>
              </c:strCache>
            </c:strRef>
          </c:tx>
          <c:spPr>
            <a:solidFill>
              <a:srgbClr val="D26B60"/>
            </a:solidFill>
            <a:ln>
              <a:noFill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  <c:invertIfNegative val="0"/>
          <c:val>
            <c:numRef>
              <c:f>Datos!$D$2:$D$13</c:f>
              <c:numCache>
                <c:formatCode>General</c:formatCode>
                <c:ptCount val="12"/>
                <c:pt idx="0">
                  <c:v>8203162.0349999964</c:v>
                </c:pt>
                <c:pt idx="1">
                  <c:v>7804230.2600000035</c:v>
                </c:pt>
                <c:pt idx="2">
                  <c:v>8857045.0539999977</c:v>
                </c:pt>
                <c:pt idx="3">
                  <c:v>9003898.5389999971</c:v>
                </c:pt>
                <c:pt idx="4">
                  <c:v>8608037.0270000044</c:v>
                </c:pt>
                <c:pt idx="5">
                  <c:v>10037257.533999989</c:v>
                </c:pt>
                <c:pt idx="6">
                  <c:v>10476856.274999999</c:v>
                </c:pt>
                <c:pt idx="7">
                  <c:v>9214567.1889999993</c:v>
                </c:pt>
                <c:pt idx="8">
                  <c:v>8393057.512000002</c:v>
                </c:pt>
                <c:pt idx="9">
                  <c:v>8867677.680000009</c:v>
                </c:pt>
                <c:pt idx="10">
                  <c:v>6348577.3570000017</c:v>
                </c:pt>
                <c:pt idx="11">
                  <c:v>10767015.424000004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88-4FB3-8F52-BFA5F7687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2855343"/>
        <c:axId val="652854095"/>
      </c:barChart>
      <c:lineChart>
        <c:grouping val="standard"/>
        <c:varyColors val="0"/>
        <c:ser>
          <c:idx val="3"/>
          <c:order val="2"/>
          <c:tx>
            <c:strRef>
              <c:f>Datos!$E$1</c:f>
              <c:strCache>
                <c:ptCount val="1"/>
                <c:pt idx="0">
                  <c:v>Utilidad Bruta</c:v>
                </c:pt>
              </c:strCache>
            </c:strRef>
          </c:tx>
          <c:spPr>
            <a:ln w="31750" cap="rnd">
              <a:solidFill>
                <a:srgbClr val="000CF2"/>
              </a:solidFill>
              <a:round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  <c:marker>
            <c:symbol val="none"/>
          </c:marker>
          <c:val>
            <c:numRef>
              <c:f>Datos!$E$2:$E$13</c:f>
              <c:numCache>
                <c:formatCode>General</c:formatCode>
                <c:ptCount val="12"/>
                <c:pt idx="0">
                  <c:v>4527775.7950000055</c:v>
                </c:pt>
                <c:pt idx="1">
                  <c:v>4061756.5599999968</c:v>
                </c:pt>
                <c:pt idx="2">
                  <c:v>4062262.3860000004</c:v>
                </c:pt>
                <c:pt idx="3">
                  <c:v>2581060.1210000003</c:v>
                </c:pt>
                <c:pt idx="4">
                  <c:v>436276.39300000062</c:v>
                </c:pt>
                <c:pt idx="5">
                  <c:v>1392169.5460000001</c:v>
                </c:pt>
                <c:pt idx="6">
                  <c:v>2275832.5759999985</c:v>
                </c:pt>
                <c:pt idx="7">
                  <c:v>999374.38199999696</c:v>
                </c:pt>
                <c:pt idx="8">
                  <c:v>1617863.3790000011</c:v>
                </c:pt>
                <c:pt idx="9">
                  <c:v>2625725.6899999995</c:v>
                </c:pt>
                <c:pt idx="10">
                  <c:v>1959544.703</c:v>
                </c:pt>
                <c:pt idx="11">
                  <c:v>5466637.5459999954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88-4FB3-8F52-BFA5F7687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855343"/>
        <c:axId val="652854095"/>
      </c:lineChart>
      <c:catAx>
        <c:axId val="6528553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2854095"/>
        <c:crosses val="autoZero"/>
        <c:auto val="1"/>
        <c:lblAlgn val="ctr"/>
        <c:lblOffset val="100"/>
        <c:noMultiLvlLbl val="0"/>
      </c:catAx>
      <c:valAx>
        <c:axId val="65285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285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[KPI's.xlsx]TABLERO!TablaDinámica18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</a:t>
            </a:r>
            <a:r>
              <a:rPr lang="es-MX" baseline="0"/>
              <a:t> del Mes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TABLERO!$J$6</c:f>
              <c:strCache>
                <c:ptCount val="1"/>
                <c:pt idx="0">
                  <c:v>Suma de Venta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1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TABLERO!$I$7:$I$10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TABLERO!$J$7:$J$10</c:f>
              <c:numCache>
                <c:formatCode>"$"#,##0.00_);[Red]\("$"#,##0.00\)</c:formatCode>
                <c:ptCount val="3"/>
                <c:pt idx="0">
                  <c:v>35416</c:v>
                </c:pt>
                <c:pt idx="1">
                  <c:v>8662728.3999999985</c:v>
                </c:pt>
                <c:pt idx="2">
                  <c:v>2795258.9699999988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B-4D43-893A-19D496DE2918}"/>
            </c:ext>
          </c:extLst>
        </c:ser>
        <c:ser>
          <c:idx val="1"/>
          <c:order val="1"/>
          <c:tx>
            <c:strRef>
              <c:f>TABLERO!$K$6</c:f>
              <c:strCache>
                <c:ptCount val="1"/>
                <c:pt idx="0">
                  <c:v>Suma de Costo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2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TABLERO!$I$7:$I$10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TABLERO!$K$7:$K$10</c:f>
              <c:numCache>
                <c:formatCode>"$"#,##0.00_);[Red]\("$"#,##0.00\)</c:formatCode>
                <c:ptCount val="3"/>
                <c:pt idx="0">
                  <c:v>49877.298999999999</c:v>
                </c:pt>
                <c:pt idx="1">
                  <c:v>6937525.3480000095</c:v>
                </c:pt>
                <c:pt idx="2">
                  <c:v>1880275.0330000001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B-4D43-893A-19D496DE2918}"/>
            </c:ext>
          </c:extLst>
        </c:ser>
        <c:ser>
          <c:idx val="2"/>
          <c:order val="2"/>
          <c:tx>
            <c:strRef>
              <c:f>TABLERO!$L$6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3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TABLERO!$I$7:$I$10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TABLERO!$L$7:$L$10</c:f>
              <c:numCache>
                <c:formatCode>"$"#,##0.00_);[Red]\("$"#,##0.00\)</c:formatCode>
                <c:ptCount val="3"/>
                <c:pt idx="0">
                  <c:v>-14461.299000000001</c:v>
                </c:pt>
                <c:pt idx="1">
                  <c:v>1725203.051999999</c:v>
                </c:pt>
                <c:pt idx="2">
                  <c:v>914983.9370000005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BB-4D43-893A-19D496DE2918}"/>
            </c:ext>
          </c:extLst>
        </c:ser>
        <c:ser>
          <c:idx val="3"/>
          <c:order val="3"/>
          <c:tx>
            <c:strRef>
              <c:f>TABLERO!$M$6</c:f>
              <c:strCache>
                <c:ptCount val="1"/>
                <c:pt idx="0">
                  <c:v>Suma de Kilo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4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TABLERO!$I$7:$I$10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TABLERO!$M$7:$M$10</c:f>
              <c:numCache>
                <c:formatCode>#,##0.00;[Red]#,##0.00</c:formatCode>
                <c:ptCount val="3"/>
                <c:pt idx="0">
                  <c:v>932</c:v>
                </c:pt>
                <c:pt idx="1">
                  <c:v>311865.99999999994</c:v>
                </c:pt>
                <c:pt idx="2">
                  <c:v>112223.39999999992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BB-4D43-893A-19D496DE2918}"/>
            </c:ext>
          </c:extLst>
        </c:ser>
        <c:ser>
          <c:idx val="4"/>
          <c:order val="4"/>
          <c:tx>
            <c:strRef>
              <c:f>TABLERO!$N$6</c:f>
              <c:strCache>
                <c:ptCount val="1"/>
                <c:pt idx="0">
                  <c:v>Suma de Cabezas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5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TABLERO!$I$7:$I$10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TABLERO!$N$7:$N$10</c:f>
              <c:numCache>
                <c:formatCode>#,##0;[Red]#,##0</c:formatCode>
                <c:ptCount val="3"/>
                <c:pt idx="0">
                  <c:v>25</c:v>
                </c:pt>
                <c:pt idx="1">
                  <c:v>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BB-4D43-893A-19D496DE2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4516351"/>
        <c:axId val="654520927"/>
      </c:barChart>
      <c:catAx>
        <c:axId val="65451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4520927"/>
        <c:crosses val="autoZero"/>
        <c:auto val="1"/>
        <c:lblAlgn val="ctr"/>
        <c:lblOffset val="100"/>
        <c:noMultiLvlLbl val="0"/>
      </c:catAx>
      <c:valAx>
        <c:axId val="65452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451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Distribución</a:t>
            </a:r>
            <a:r>
              <a:rPr lang="es-MX" baseline="0"/>
              <a:t> de Peso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Datos!$AH$7</c:f>
              <c:strCache>
                <c:ptCount val="1"/>
                <c:pt idx="0">
                  <c:v>#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26B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223-4497-8A0D-567D6B3A99B9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223-4497-8A0D-567D6B3A99B9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223-4497-8A0D-567D6B3A99B9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223-4497-8A0D-567D6B3A99B9}"/>
              </c:ext>
            </c:extLst>
          </c:dPt>
          <c:dPt>
            <c:idx val="4"/>
            <c:invertIfNegative val="0"/>
            <c:bubble3D val="0"/>
            <c:spPr>
              <a:solidFill>
                <a:srgbClr val="D26B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223-4497-8A0D-567D6B3A99B9}"/>
              </c:ext>
            </c:extLst>
          </c:dPt>
          <c:cat>
            <c:strRef>
              <c:f>Datos!$AG$8:$AG$12</c:f>
              <c:strCache>
                <c:ptCount val="5"/>
                <c:pt idx="0">
                  <c:v>&lt; 101.33</c:v>
                </c:pt>
                <c:pt idx="1">
                  <c:v>101.33 &lt; 106.51</c:v>
                </c:pt>
                <c:pt idx="2">
                  <c:v>106.61&lt;116.88</c:v>
                </c:pt>
                <c:pt idx="3">
                  <c:v>116.88 &lt; 122.06</c:v>
                </c:pt>
                <c:pt idx="4">
                  <c:v>&gt; 122.06</c:v>
                </c:pt>
              </c:strCache>
            </c:strRef>
          </c:cat>
          <c:val>
            <c:numRef>
              <c:f>Datos!$AH$8:$AH$12</c:f>
              <c:numCache>
                <c:formatCode>General</c:formatCode>
                <c:ptCount val="5"/>
                <c:pt idx="0">
                  <c:v>129</c:v>
                </c:pt>
                <c:pt idx="1">
                  <c:v>74</c:v>
                </c:pt>
                <c:pt idx="2">
                  <c:v>116</c:v>
                </c:pt>
                <c:pt idx="3">
                  <c:v>40</c:v>
                </c:pt>
                <c:pt idx="4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3-4497-8A0D-567D6B3A9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4258159"/>
        <c:axId val="1744258575"/>
      </c:barChart>
      <c:catAx>
        <c:axId val="174425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4258575"/>
        <c:crosses val="autoZero"/>
        <c:auto val="1"/>
        <c:lblAlgn val="ctr"/>
        <c:lblOffset val="100"/>
        <c:noMultiLvlLbl val="0"/>
      </c:catAx>
      <c:valAx>
        <c:axId val="174425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425815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Distribución</a:t>
            </a:r>
            <a:r>
              <a:rPr lang="en-US" baseline="0"/>
              <a:t> Tiempo Engorda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Datos!$AE$7</c:f>
              <c:strCache>
                <c:ptCount val="1"/>
                <c:pt idx="0">
                  <c:v>#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26B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CB0-4158-806A-F1610AE45A50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CB0-4158-806A-F1610AE45A50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CB0-4158-806A-F1610AE45A50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CB0-4158-806A-F1610AE45A50}"/>
              </c:ext>
            </c:extLst>
          </c:dPt>
          <c:dPt>
            <c:idx val="4"/>
            <c:invertIfNegative val="0"/>
            <c:bubble3D val="0"/>
            <c:spPr>
              <a:solidFill>
                <a:srgbClr val="D26B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CB0-4158-806A-F1610AE45A50}"/>
              </c:ext>
            </c:extLst>
          </c:dPt>
          <c:cat>
            <c:strRef>
              <c:f>Datos!$AD$8:$AD$12</c:f>
              <c:strCache>
                <c:ptCount val="5"/>
                <c:pt idx="0">
                  <c:v>&lt; 4.9</c:v>
                </c:pt>
                <c:pt idx="1">
                  <c:v>4.9 &lt; 5.4</c:v>
                </c:pt>
                <c:pt idx="2">
                  <c:v>5.4 &lt; 6.4</c:v>
                </c:pt>
                <c:pt idx="3">
                  <c:v>6.4 &lt; 6.8</c:v>
                </c:pt>
                <c:pt idx="4">
                  <c:v>&gt; 6.8</c:v>
                </c:pt>
              </c:strCache>
            </c:strRef>
          </c:cat>
          <c:val>
            <c:numRef>
              <c:f>Datos!$AE$8:$AE$12</c:f>
              <c:numCache>
                <c:formatCode>General</c:formatCode>
                <c:ptCount val="5"/>
                <c:pt idx="0">
                  <c:v>26</c:v>
                </c:pt>
                <c:pt idx="1">
                  <c:v>3</c:v>
                </c:pt>
                <c:pt idx="2">
                  <c:v>373</c:v>
                </c:pt>
                <c:pt idx="3">
                  <c:v>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B0-4158-806A-F1610AE45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3202783"/>
        <c:axId val="1743200287"/>
      </c:barChart>
      <c:catAx>
        <c:axId val="174320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3200287"/>
        <c:crosses val="autoZero"/>
        <c:auto val="1"/>
        <c:lblAlgn val="ctr"/>
        <c:lblOffset val="100"/>
        <c:noMultiLvlLbl val="0"/>
      </c:catAx>
      <c:valAx>
        <c:axId val="174320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32027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Datos!$BB$8</c:f>
              <c:strCache>
                <c:ptCount val="1"/>
                <c:pt idx="0">
                  <c:v>#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Datos!$BA$9:$BA$22</c:f>
              <c:strCache>
                <c:ptCount val="14"/>
                <c:pt idx="0">
                  <c:v>&lt; -5</c:v>
                </c:pt>
                <c:pt idx="1">
                  <c:v>_-5 &lt; - 4</c:v>
                </c:pt>
                <c:pt idx="2">
                  <c:v>_-4 &lt; - 3</c:v>
                </c:pt>
                <c:pt idx="3">
                  <c:v>_ -3 &lt; - 2</c:v>
                </c:pt>
                <c:pt idx="4">
                  <c:v>_-2 &lt; -1</c:v>
                </c:pt>
                <c:pt idx="5">
                  <c:v>_-1 &lt; - 0.5 </c:v>
                </c:pt>
                <c:pt idx="6">
                  <c:v>_- 0.5  &lt; 0</c:v>
                </c:pt>
                <c:pt idx="7">
                  <c:v>0 &gt; 0.5</c:v>
                </c:pt>
                <c:pt idx="8">
                  <c:v>0.5 &gt; 1</c:v>
                </c:pt>
                <c:pt idx="9">
                  <c:v>1 &gt; 2</c:v>
                </c:pt>
                <c:pt idx="10">
                  <c:v>2 &gt; 3</c:v>
                </c:pt>
                <c:pt idx="11">
                  <c:v>3 &gt; 4</c:v>
                </c:pt>
                <c:pt idx="12">
                  <c:v>4 &gt; 5</c:v>
                </c:pt>
                <c:pt idx="13">
                  <c:v>5 &gt;</c:v>
                </c:pt>
              </c:strCache>
            </c:strRef>
          </c:cat>
          <c:val>
            <c:numRef>
              <c:f>Datos!$BB$9:$BB$22</c:f>
              <c:numCache>
                <c:formatCode>General</c:formatCode>
                <c:ptCount val="14"/>
                <c:pt idx="0">
                  <c:v>24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20</c:v>
                </c:pt>
                <c:pt idx="5">
                  <c:v>6</c:v>
                </c:pt>
                <c:pt idx="6">
                  <c:v>9</c:v>
                </c:pt>
                <c:pt idx="7">
                  <c:v>61</c:v>
                </c:pt>
                <c:pt idx="8">
                  <c:v>60</c:v>
                </c:pt>
                <c:pt idx="9">
                  <c:v>222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C5-4B69-A3E0-52830D441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328385103"/>
        <c:axId val="328391343"/>
      </c:barChart>
      <c:catAx>
        <c:axId val="32838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8391343"/>
        <c:crosses val="autoZero"/>
        <c:auto val="1"/>
        <c:lblAlgn val="ctr"/>
        <c:lblOffset val="100"/>
        <c:noMultiLvlLbl val="0"/>
      </c:catAx>
      <c:valAx>
        <c:axId val="32839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838510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447675</xdr:colOff>
      <xdr:row>4</xdr:row>
      <xdr:rowOff>152400</xdr:rowOff>
    </xdr:from>
    <xdr:to>
      <xdr:col>6</xdr:col>
      <xdr:colOff>676275</xdr:colOff>
      <xdr:row>20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FF31CCE-B4C5-4B80-A64C-4E8C33868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559594</xdr:colOff>
      <xdr:row>11</xdr:row>
      <xdr:rowOff>11906</xdr:rowOff>
    </xdr:from>
    <xdr:to>
      <xdr:col>13</xdr:col>
      <xdr:colOff>714374</xdr:colOff>
      <xdr:row>26</xdr:row>
      <xdr:rowOff>23812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A935E97-198D-4DF6-A4BF-708EA6D22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202406</xdr:colOff>
      <xdr:row>38</xdr:row>
      <xdr:rowOff>142874</xdr:rowOff>
    </xdr:from>
    <xdr:to>
      <xdr:col>6</xdr:col>
      <xdr:colOff>1107281</xdr:colOff>
      <xdr:row>49</xdr:row>
      <xdr:rowOff>166687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6244190-D67A-47D1-A6A6-8DEB4DC23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47626</xdr:colOff>
      <xdr:row>38</xdr:row>
      <xdr:rowOff>95252</xdr:rowOff>
    </xdr:from>
    <xdr:to>
      <xdr:col>13</xdr:col>
      <xdr:colOff>1047750</xdr:colOff>
      <xdr:row>49</xdr:row>
      <xdr:rowOff>119064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CB6479E-CC24-4A7B-90D3-9417276FF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285749</xdr:colOff>
      <xdr:row>53</xdr:row>
      <xdr:rowOff>95250</xdr:rowOff>
    </xdr:from>
    <xdr:to>
      <xdr:col>12</xdr:col>
      <xdr:colOff>214312</xdr:colOff>
      <xdr:row>68</xdr:row>
      <xdr:rowOff>152344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4B4FA09-29D6-4449-A976-D5321AF49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6.019641435189" createdVersion="6" refreshedVersion="6" minRefreshableVersion="3" recordCount="475" xr:uid="{1B08CE41-F00C-44A9-ACDB-C4E64C02B37F}">
  <cacheSource type="worksheet">
    <worksheetSource name="VCresumen"/>
  </cacheSource>
  <cacheFields count="22">
    <cacheField name="Categoría" numFmtId="0">
      <sharedItems/>
    </cacheField>
    <cacheField name="Clasificacion" numFmtId="0">
      <sharedItems count="4">
        <s v="GV1"/>
        <s v="GV4"/>
        <s v="EMB"/>
        <s v="GV5"/>
      </sharedItems>
    </cacheField>
    <cacheField name="Almacén" numFmtId="0">
      <sharedItems count="55">
        <s v="GV109"/>
        <s v="GV112"/>
        <s v="GV1F"/>
        <s v="GV403"/>
        <s v="GV404"/>
        <s v="GV106"/>
        <s v="EMBAR"/>
        <s v="GV402"/>
        <s v="GV5PROD"/>
        <s v="GV506"/>
        <s v="GV4F"/>
        <s v="GV413"/>
        <s v="GV104"/>
        <s v="GV4A"/>
        <s v="GV4C"/>
        <s v="GV1C"/>
        <s v="GV414"/>
        <s v="GV111"/>
        <s v="GV4B"/>
        <s v="GV4D"/>
        <s v="GV507"/>
        <s v="GV107"/>
        <s v="GV415"/>
        <s v="GV416"/>
        <s v="GV102"/>
        <s v="GV110"/>
        <s v="GV409"/>
        <s v="GV1Ia" u="1"/>
        <s v="GV417" u="1"/>
        <s v="GV401" u="1"/>
        <s v="GV410" u="1"/>
        <s v="GV407" u="1"/>
        <s v="GV510" u="1"/>
        <s v="GV1H" u="1"/>
        <s v="GV516" u="1"/>
        <s v="GV1G" u="1"/>
        <s v="GV406" u="1"/>
        <s v="GV105" u="1"/>
        <s v="GV405" u="1"/>
        <s v="GV505" u="1"/>
        <s v="GV1E" u="1"/>
        <s v="GV514" u="1"/>
        <s v="GV4E" u="1"/>
        <s v="GV1D" u="1"/>
        <s v="GV103" u="1"/>
        <s v="GV519" u="1"/>
        <s v="GV412" u="1"/>
        <s v="GV509" u="1"/>
        <s v="GV418" u="1"/>
        <s v="GV108" u="1"/>
        <s v="GV502" u="1"/>
        <s v="GV411" u="1"/>
        <s v="GV101" u="1"/>
        <s v="GV408" u="1"/>
        <s v="GV1J" u="1"/>
      </sharedItems>
    </cacheField>
    <cacheField name="Capa" numFmtId="0">
      <sharedItems/>
    </cacheField>
    <cacheField name="E/S" numFmtId="0">
      <sharedItems/>
    </cacheField>
    <cacheField name="Fecha" numFmtId="14">
      <sharedItems containsSemiMixedTypes="0" containsNonDate="0" containsDate="1" containsString="0" minDate="2020-12-01T00:00:00" maxDate="2021-01-01T00:00:00"/>
    </cacheField>
    <cacheField name="Unidad" numFmtId="0">
      <sharedItems/>
    </cacheField>
    <cacheField name="Cliente / Proveedor" numFmtId="0">
      <sharedItems containsBlank="1"/>
    </cacheField>
    <cacheField name="FechaNacimiento" numFmtId="0">
      <sharedItems containsSemiMixedTypes="0" containsString="0" containsNumber="1" containsInteger="1" minValue="43911" maxValue="44180"/>
    </cacheField>
    <cacheField name="TiempoEngorda" numFmtId="0">
      <sharedItems containsSemiMixedTypes="0" containsString="0" containsNumber="1" minValue="0" maxValue="8.6333333333333329"/>
    </cacheField>
    <cacheField name="Kilo" numFmtId="0">
      <sharedItems containsSemiMixedTypes="0" containsString="0" containsNumber="1" minValue="-12638" maxValue="14931"/>
    </cacheField>
    <cacheField name="Cabezas" numFmtId="0">
      <sharedItems containsSemiMixedTypes="0" containsString="0" containsNumber="1" containsInteger="1" minValue="-108" maxValue="126"/>
    </cacheField>
    <cacheField name="Venta" numFmtId="0">
      <sharedItems containsSemiMixedTypes="0" containsString="0" containsNumber="1" minValue="-473925" maxValue="559912.5"/>
    </cacheField>
    <cacheField name="Costo" numFmtId="0">
      <sharedItems containsSemiMixedTypes="0" containsString="0" containsNumber="1" minValue="-82706.380999999994" maxValue="319332.19699999999"/>
    </cacheField>
    <cacheField name="Costo Uni" numFmtId="0">
      <sharedItems containsSemiMixedTypes="0" containsString="0" containsNumber="1" minValue="-3308.2550000000001" maxValue="8740.5159999999996"/>
    </cacheField>
    <cacheField name="Peso" numFmtId="0">
      <sharedItems containsSemiMixedTypes="0" containsString="0" containsNumber="1" minValue="0.5" maxValue="512.85714285714289"/>
    </cacheField>
    <cacheField name="Precio" numFmtId="0">
      <sharedItems containsSemiMixedTypes="0" containsString="0" containsNumber="1" minValue="0" maxValue="4000"/>
    </cacheField>
    <cacheField name="Utilidad Bruta" numFmtId="0">
      <sharedItems containsSemiMixedTypes="0" containsString="0" containsNumber="1" minValue="-424507.13099999999" maxValue="424507.13099999999"/>
    </cacheField>
    <cacheField name="Año" numFmtId="0">
      <sharedItems containsSemiMixedTypes="0" containsString="0" containsNumber="1" containsInteger="1" minValue="2020" maxValue="2020"/>
    </cacheField>
    <cacheField name="Mes" numFmtId="0">
      <sharedItems containsSemiMixedTypes="0" containsString="0" containsNumber="1" containsInteger="1" minValue="12" maxValue="12"/>
    </cacheField>
    <cacheField name="Semana del año" numFmtId="0">
      <sharedItems containsSemiMixedTypes="0" containsString="0" containsNumber="1" containsInteger="1" minValue="49" maxValue="53"/>
    </cacheField>
    <cacheField name="No. Ventas" numFmtId="0">
      <sharedItems containsSemiMixedTypes="0" containsString="0" containsNumber="1" containsInteg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6.019673148148" backgroundQuery="1" createdVersion="6" refreshedVersion="6" minRefreshableVersion="3" recordCount="710" xr:uid="{4676CCCC-EA32-4813-983B-A1D043D7C7CE}">
  <cacheSource type="external" connectionId="11"/>
  <cacheFields count="23">
    <cacheField name="Categoría" numFmtId="0">
      <sharedItems count="3">
        <s v="Cerdos"/>
        <s v="Borregos"/>
        <s v="Huevo "/>
      </sharedItems>
    </cacheField>
    <cacheField name="Clasificacion" numFmtId="0">
      <sharedItems containsBlank="1" count="5">
        <s v="GV4"/>
        <s v="EMB"/>
        <s v="GV5"/>
        <s v="GV1"/>
        <m/>
      </sharedItems>
    </cacheField>
    <cacheField name="Almacén" numFmtId="0">
      <sharedItems count="56">
        <s v="GV410"/>
        <s v="GV411"/>
        <s v="EMBAR"/>
        <s v="GV4C"/>
        <s v="GV504"/>
        <s v="GV105"/>
        <s v="GV412"/>
        <s v="GV108"/>
        <s v="GV109"/>
        <s v="GV405"/>
        <s v="GV406"/>
        <s v="GV503"/>
        <s v="GV102"/>
        <s v="GV407"/>
        <s v="GV101"/>
        <s v="GV408"/>
        <s v="OVIE00"/>
        <s v="AREP"/>
        <s v="ARSPP1"/>
        <s v="GRAL"/>
        <s v="GV110" u="1"/>
        <s v="GV1Ia" u="1"/>
        <s v="GV107" u="1"/>
        <s v="GV401" u="1"/>
        <s v="GV507" u="1"/>
        <s v="GV416" u="1"/>
        <s v="GV106" u="1"/>
        <s v="GV516" u="1"/>
        <s v="GV1G" u="1"/>
        <s v="GV506" u="1"/>
        <s v="GV415" u="1"/>
        <s v="GV1F" u="1"/>
        <s v="GV4F" u="1"/>
        <s v="GV505" u="1"/>
        <s v="GV1E" u="1"/>
        <s v="GV414" u="1"/>
        <s v="GV104" u="1"/>
        <s v="GV514" u="1"/>
        <s v="GV1D" u="1"/>
        <s v="GV404" u="1"/>
        <s v="GV413" u="1"/>
        <s v="GV4D" u="1"/>
        <s v="GV103" u="1"/>
        <s v="GV1C" u="1"/>
        <s v="GV112" u="1"/>
        <s v="GV403" u="1"/>
        <s v="GV519" u="1"/>
        <s v="GV409" u="1"/>
        <s v="GV4B" u="1"/>
        <s v="GV111" u="1"/>
        <s v="GV418" u="1"/>
        <s v="GV402" u="1"/>
        <s v="GV502" u="1"/>
        <s v="GV4A" u="1"/>
        <s v="GV1J" u="1"/>
        <s v="GV5PROD" u="1"/>
      </sharedItems>
      <fieldGroup par="22"/>
    </cacheField>
    <cacheField name="Capa" numFmtId="0">
      <sharedItems containsBlank="1" count="22">
        <s v="GV4-14-060420"/>
        <s v="GV4-16-130420"/>
        <s v="GV4-07-130220"/>
        <s v="GV4-10-030320"/>
        <s v="GV4-31-240720"/>
        <s v="GV5-23-010620"/>
        <s v="GV1-50-111219"/>
        <s v="GV4-17-200420"/>
        <s v="GV1-15-080420"/>
        <s v="GV1-16-140420"/>
        <s v="GV4-18-270420"/>
        <s v="GV1-22-280520"/>
        <s v="GV5-26-270620"/>
        <s v="GV4-19-050520"/>
        <s v="GV1-19-060520"/>
        <s v="GV1-17-210420"/>
        <s v="GV1-20-130520"/>
        <s v="GV1-09-260220"/>
        <s v="GV1-18-280420"/>
        <s v="GV5-30-250720"/>
        <s v="GV4-20-080520"/>
        <m/>
      </sharedItems>
    </cacheField>
    <cacheField name="E/S" numFmtId="0">
      <sharedItems count="2">
        <s v="S"/>
        <s v="E"/>
      </sharedItems>
    </cacheField>
    <cacheField name="Fecha" numFmtId="0">
      <sharedItems containsSemiMixedTypes="0" containsNonDate="0" containsDate="1" containsString="0" minDate="2020-10-01T00:00:00" maxDate="2020-11-01T00:00:00" count="24">
        <d v="2020-10-01T00:00:00"/>
        <d v="2020-10-02T00:00:00"/>
        <d v="2020-10-03T00:00:00"/>
        <d v="2020-10-05T00:00:00"/>
        <d v="2020-10-06T00:00:00"/>
        <d v="2020-10-08T00:00:00"/>
        <d v="2020-10-10T00:00:00"/>
        <d v="2020-10-12T00:00:00"/>
        <d v="2020-10-13T00:00:00"/>
        <d v="2020-10-14T00:00:00"/>
        <d v="2020-10-15T00:00:00"/>
        <d v="2020-10-16T00:00:00"/>
        <d v="2020-10-17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9T00:00:00"/>
        <d v="2020-10-30T00:00:00"/>
        <d v="2020-10-24T00:00:00"/>
        <d v="2020-10-31T00:00:00"/>
      </sharedItems>
    </cacheField>
    <cacheField name="Unidad" numFmtId="0">
      <sharedItems count="2">
        <s v="CABEZAS"/>
        <s v="KGS"/>
      </sharedItems>
    </cacheField>
    <cacheField name="Cliente / Proveedor" numFmtId="0">
      <sharedItems/>
    </cacheField>
    <cacheField name="FechaNacimiento" numFmtId="0">
      <sharedItems containsString="0" containsBlank="1" containsNumber="1" containsInteger="1" minValue="43810" maxValue="44037" count="22">
        <n v="43927"/>
        <n v="43934"/>
        <n v="43874"/>
        <n v="43893"/>
        <n v="44036"/>
        <n v="43983"/>
        <n v="43810"/>
        <n v="43941"/>
        <n v="43929"/>
        <n v="43935"/>
        <n v="43948"/>
        <n v="43979"/>
        <n v="44009"/>
        <n v="43956"/>
        <n v="43957"/>
        <n v="43942"/>
        <n v="43964"/>
        <n v="43887"/>
        <n v="43949"/>
        <n v="44037"/>
        <n v="43959"/>
        <m/>
      </sharedItems>
    </cacheField>
    <cacheField name="TiempoEngorda" numFmtId="0">
      <sharedItems containsString="0" containsBlank="1" containsNumber="1" minValue="2.333333333333333" maxValue="9.9"/>
    </cacheField>
    <cacheField name="Kilo" numFmtId="0">
      <sharedItems containsSemiMixedTypes="0" containsString="0" containsNumber="1" minValue="-1037.79" maxValue="13136"/>
    </cacheField>
    <cacheField name="Cabezas" numFmtId="0">
      <sharedItems containsString="0" containsBlank="1" containsNumber="1" containsInteger="1" minValue="-2" maxValue="108"/>
    </cacheField>
    <cacheField name="Venta" numFmtId="0">
      <sharedItems containsSemiMixedTypes="0" containsString="0" containsNumber="1" minValue="-29058.12" maxValue="422212"/>
    </cacheField>
    <cacheField name="Costo" numFmtId="0">
      <sharedItems containsSemiMixedTypes="0" containsString="0" containsNumber="1" minValue="-18061.437999999998" maxValue="293408.28000000003"/>
    </cacheField>
    <cacheField name="Costo Uni" numFmtId="0">
      <sharedItems containsSemiMixedTypes="0" containsString="0" containsNumber="1" minValue="-5988.08" maxValue="6406.8819999999996"/>
    </cacheField>
    <cacheField name="Peso" numFmtId="0">
      <sharedItems containsString="0" containsBlank="1" containsNumber="1" minValue="20" maxValue="2760"/>
    </cacheField>
    <cacheField name="Precio" numFmtId="0">
      <sharedItems containsSemiMixedTypes="0" containsString="0" containsNumber="1" minValue="0" maxValue="57.396500000000003"/>
    </cacheField>
    <cacheField name="Utilidad Bruta" numFmtId="0">
      <sharedItems containsSemiMixedTypes="0" containsString="0" containsNumber="1" minValue="-75670.648000000001" maxValue="167759.07699999999"/>
    </cacheField>
    <cacheField name="Añ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10" maxValue="10" count="1">
        <n v="10"/>
      </sharedItems>
    </cacheField>
    <cacheField name="Semana del año" numFmtId="0">
      <sharedItems containsSemiMixedTypes="0" containsString="0" containsNumber="1" containsInteger="1" minValue="40" maxValue="44" count="5">
        <n v="40"/>
        <n v="41"/>
        <n v="42"/>
        <n v="43"/>
        <n v="44"/>
      </sharedItems>
    </cacheField>
    <cacheField name="Descripción" numFmtId="0">
      <sharedItems containsBlank="1" count="2">
        <m/>
        <s v="Borregos de Linea"/>
      </sharedItems>
    </cacheField>
    <cacheField name="Almacén2" numFmtId="0" databaseField="0">
      <fieldGroup base="2">
        <discretePr count="56">
          <x v="19"/>
          <x v="6"/>
          <x v="0"/>
          <x v="31"/>
          <x v="36"/>
          <x v="37"/>
          <x v="6"/>
          <x v="5"/>
          <x v="5"/>
          <x v="6"/>
          <x v="6"/>
          <x v="38"/>
          <x v="22"/>
          <x v="6"/>
          <x v="21"/>
          <x v="6"/>
          <x v="1"/>
          <x v="3"/>
          <x v="4"/>
          <x v="2"/>
          <x v="5"/>
          <x v="5"/>
          <x v="5"/>
          <x v="6"/>
          <x v="35"/>
          <x v="14"/>
          <x v="15"/>
          <x v="7"/>
          <x v="5"/>
          <x v="7"/>
          <x v="13"/>
          <x v="26"/>
          <x v="28"/>
          <x v="23"/>
          <x v="5"/>
          <x v="8"/>
          <x v="29"/>
          <x v="7"/>
          <x v="25"/>
          <x v="27"/>
          <x v="12"/>
          <x v="34"/>
          <x v="24"/>
          <x v="32"/>
          <x v="20"/>
          <x v="11"/>
          <x v="7"/>
          <x v="17"/>
          <x v="33"/>
          <x v="18"/>
          <x v="6"/>
          <x v="6"/>
          <x v="16"/>
          <x v="30"/>
          <x v="10"/>
          <x v="9"/>
        </discretePr>
        <groupItems count="39">
          <s v="EMBAR"/>
          <s v="OVIE00"/>
          <s v="GRAL"/>
          <s v="AREP"/>
          <s v="ARSPP1"/>
          <s v="Grupo1"/>
          <s v="Grupo2"/>
          <s v="Grupo3"/>
          <s v="GV414"/>
          <s v="GV5PROD"/>
          <s v="GV1J"/>
          <s v="GV403"/>
          <s v="GV413"/>
          <s v="GV415"/>
          <s v="GV416"/>
          <s v="GV106"/>
          <s v="GV502"/>
          <s v="GV409"/>
          <s v="GV111"/>
          <s v="GV410"/>
          <s v="GV112"/>
          <s v="GV101"/>
          <s v="GV102"/>
          <s v="GV505"/>
          <s v="GV103"/>
          <s v="GV1D"/>
          <s v="GV1F"/>
          <s v="GV404"/>
          <s v="GV4F"/>
          <s v="GV104"/>
          <s v="GV4A"/>
          <s v="GV4C"/>
          <s v="GV1C"/>
          <s v="GV4B"/>
          <s v="GV4D"/>
          <s v="GV507"/>
          <s v="GV504"/>
          <s v="GV105"/>
          <s v="GV5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6.019681712962" backgroundQuery="1" createdVersion="6" refreshedVersion="6" minRefreshableVersion="3" recordCount="9046" xr:uid="{E99E44D2-D802-4FC6-8363-D82E104F9BD4}">
  <cacheSource type="external" connectionId="10"/>
  <cacheFields count="22">
    <cacheField name="Categoría" numFmtId="0">
      <sharedItems count="3">
        <s v="Cerdos"/>
        <s v="Borregos"/>
        <s v="Huevo "/>
      </sharedItems>
    </cacheField>
    <cacheField name="Clasificacion" numFmtId="0">
      <sharedItems containsBlank="1" count="5">
        <s v="EMB"/>
        <s v="GV1"/>
        <s v="GV4"/>
        <s v="GV5"/>
        <m/>
      </sharedItems>
    </cacheField>
    <cacheField name="Almacén" numFmtId="0">
      <sharedItems/>
    </cacheField>
    <cacheField name="Capa" numFmtId="0">
      <sharedItems containsBlank="1"/>
    </cacheField>
    <cacheField name="E/S" numFmtId="0">
      <sharedItems count="2">
        <s v="S"/>
        <s v="E"/>
      </sharedItems>
    </cacheField>
    <cacheField name="Fecha" numFmtId="0">
      <sharedItems containsSemiMixedTypes="0" containsNonDate="0" containsDate="1" containsString="0" minDate="2020-01-02T00:00:00" maxDate="2021-01-01T00:00:00"/>
    </cacheField>
    <cacheField name="Unidad" numFmtId="0">
      <sharedItems count="3">
        <s v="CABEZAS"/>
        <s v="pzas"/>
        <s v="KGS"/>
      </sharedItems>
    </cacheField>
    <cacheField name="Cliente / Proveedor" numFmtId="0">
      <sharedItems containsBlank="1"/>
    </cacheField>
    <cacheField name="FechaNacimiento" numFmtId="0">
      <sharedItems containsString="0" containsBlank="1" containsNumber="1" containsInteger="1" minValue="43487" maxValue="44180"/>
    </cacheField>
    <cacheField name="TiempoEngorda" numFmtId="0">
      <sharedItems containsString="0" containsBlank="1" containsNumber="1" minValue="0" maxValue="18.633333333333333"/>
    </cacheField>
    <cacheField name="Kilo" numFmtId="0">
      <sharedItems containsSemiMixedTypes="0" containsString="0" containsNumber="1" minValue="-12845" maxValue="18485"/>
    </cacheField>
    <cacheField name="Cabezas" numFmtId="0">
      <sharedItems containsString="0" containsBlank="1" containsNumber="1" containsInteger="1" minValue="-153" maxValue="195"/>
    </cacheField>
    <cacheField name="Venta" numFmtId="0">
      <sharedItems containsSemiMixedTypes="0" containsString="0" containsNumber="1" minValue="-473925" maxValue="559912.5"/>
    </cacheField>
    <cacheField name="Costo" numFmtId="0">
      <sharedItems containsSemiMixedTypes="0" containsString="0" containsNumber="1" minValue="-330213.29399999999" maxValue="453058.53600000002"/>
    </cacheField>
    <cacheField name="Costo Uni" numFmtId="0">
      <sharedItems containsSemiMixedTypes="0" containsString="0" containsNumber="1" minValue="-5988.08" maxValue="8947.1270000000004"/>
    </cacheField>
    <cacheField name="Peso" numFmtId="0">
      <sharedItems containsString="0" containsBlank="1" containsNumber="1" minValue="4.1666666666666664E-2" maxValue="12845"/>
    </cacheField>
    <cacheField name="Precio" numFmtId="0">
      <sharedItems containsSemiMixedTypes="0" containsString="0" containsNumber="1" minValue="-729440" maxValue="89397"/>
    </cacheField>
    <cacheField name="Utilidad Bruta" numFmtId="0">
      <sharedItems containsSemiMixedTypes="0" containsString="0" containsNumber="1" minValue="-424507.13099999999" maxValue="424507.13099999999"/>
    </cacheField>
    <cacheField name="Añ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Semana del año" numFmtId="0">
      <sharedItems containsSemiMixedTypes="0" containsString="0" containsNumber="1" containsInteger="1" minValue="1" maxValue="53"/>
    </cacheField>
    <cacheField name="Descripción" numFmtId="0">
      <sharedItems containsBlank="1" count="3">
        <m/>
        <s v="Borregos de Linea"/>
        <s v="Borregos de Desech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5">
  <r>
    <s v="Cerdos"/>
    <x v="0"/>
    <x v="0"/>
    <s v="GV1-22-280520"/>
    <s v="S"/>
    <d v="2020-12-01T00:00:00"/>
    <s v="CABEZAS"/>
    <s v="Arturo Saray"/>
    <n v="43979"/>
    <n v="6.2333333333333334"/>
    <n v="105.5"/>
    <n v="1"/>
    <n v="3481.5"/>
    <n v="2744.9560000000001"/>
    <n v="2744.9560000000001"/>
    <n v="105.5"/>
    <n v="33"/>
    <n v="736.54399999999998"/>
    <n v="2020"/>
    <n v="12"/>
    <n v="49"/>
    <n v="1"/>
  </r>
  <r>
    <s v="Cerdos"/>
    <x v="0"/>
    <x v="0"/>
    <s v="GV1-22-280520"/>
    <s v="S"/>
    <d v="2020-12-01T00:00:00"/>
    <s v="CABEZAS"/>
    <s v="Pelayo Sebastian Rosa Maria G"/>
    <n v="43979"/>
    <n v="6.2333333333333334"/>
    <n v="468"/>
    <n v="4"/>
    <n v="17784"/>
    <n v="10979.822"/>
    <n v="2744.9560000000001"/>
    <n v="117"/>
    <n v="38"/>
    <n v="6804.1779999999999"/>
    <n v="2020"/>
    <n v="12"/>
    <n v="49"/>
    <n v="1"/>
  </r>
  <r>
    <s v="Cerdos"/>
    <x v="0"/>
    <x v="0"/>
    <s v="GV1-22-280520"/>
    <s v="S"/>
    <d v="2020-12-01T00:00:00"/>
    <s v="CABEZAS"/>
    <s v="RODRIGO RODRIGUEZ"/>
    <n v="43979"/>
    <n v="6.2333333333333334"/>
    <n v="810"/>
    <n v="8"/>
    <n v="30780"/>
    <n v="21959.645"/>
    <n v="2744.9560000000001"/>
    <n v="101.25"/>
    <n v="38"/>
    <n v="8820.3549999999996"/>
    <n v="2020"/>
    <n v="12"/>
    <n v="49"/>
    <n v="1"/>
  </r>
  <r>
    <s v="Cerdos"/>
    <x v="0"/>
    <x v="0"/>
    <s v="GV1-22-280520"/>
    <s v="S"/>
    <d v="2020-12-01T00:00:00"/>
    <s v="CABEZAS"/>
    <s v="Diaz Araiza Maria Magdalena"/>
    <n v="43979"/>
    <n v="6.2333333333333334"/>
    <n v="120"/>
    <n v="1"/>
    <n v="4560"/>
    <n v="2744.9560000000001"/>
    <n v="2744.9560000000001"/>
    <n v="120"/>
    <n v="38"/>
    <n v="1815.0440000000001"/>
    <n v="2020"/>
    <n v="12"/>
    <n v="49"/>
    <n v="1"/>
  </r>
  <r>
    <s v="Cerdos"/>
    <x v="0"/>
    <x v="0"/>
    <s v="GV1-22-280520"/>
    <s v="S"/>
    <d v="2020-12-01T00:00:00"/>
    <s v="CABEZAS"/>
    <s v="Avalos Silva Juan"/>
    <n v="43979"/>
    <n v="6.2333333333333334"/>
    <n v="322"/>
    <n v="3"/>
    <n v="12236"/>
    <n v="8234.8670000000002"/>
    <n v="2744.9560000000001"/>
    <n v="107.33333333333333"/>
    <n v="38"/>
    <n v="4001.1329999999998"/>
    <n v="2020"/>
    <n v="12"/>
    <n v="49"/>
    <n v="1"/>
  </r>
  <r>
    <s v="Cerdos"/>
    <x v="0"/>
    <x v="0"/>
    <s v="GV1-22-280520"/>
    <s v="S"/>
    <d v="2020-12-01T00:00:00"/>
    <s v="CABEZAS"/>
    <s v="Cobian Chavez Rodolfo FG"/>
    <n v="43979"/>
    <n v="6.2333333333333334"/>
    <n v="1385"/>
    <n v="12"/>
    <n v="51245"/>
    <n v="32939.466999999997"/>
    <n v="2744.9560000000001"/>
    <n v="115.41666666666667"/>
    <n v="37"/>
    <n v="18305.532999999999"/>
    <n v="2020"/>
    <n v="12"/>
    <n v="49"/>
    <n v="1"/>
  </r>
  <r>
    <s v="Cerdos"/>
    <x v="0"/>
    <x v="0"/>
    <s v="GV1-22-280520"/>
    <s v="S"/>
    <d v="2020-12-01T00:00:00"/>
    <s v="CABEZAS"/>
    <s v="Coronado Rodriguez Alma Lorena FG"/>
    <n v="43979"/>
    <n v="6.2333333333333334"/>
    <n v="132"/>
    <n v="1"/>
    <n v="5016"/>
    <n v="2744.9560000000001"/>
    <n v="2744.9560000000001"/>
    <n v="132"/>
    <n v="38"/>
    <n v="2271.0439999999999"/>
    <n v="2020"/>
    <n v="12"/>
    <n v="49"/>
    <n v="1"/>
  </r>
  <r>
    <s v="Cerdos"/>
    <x v="0"/>
    <x v="0"/>
    <s v="GV1-22-280520"/>
    <s v="S"/>
    <d v="2020-12-01T00:00:00"/>
    <s v="CABEZAS"/>
    <s v="Lopez Castro Erica"/>
    <n v="43979"/>
    <n v="6.2333333333333334"/>
    <n v="200"/>
    <n v="2"/>
    <n v="7600"/>
    <n v="5489.9110000000001"/>
    <n v="2744.9560000000001"/>
    <n v="100"/>
    <n v="38"/>
    <n v="2110.0889999999999"/>
    <n v="2020"/>
    <n v="12"/>
    <n v="49"/>
    <n v="1"/>
  </r>
  <r>
    <s v="Cerdos"/>
    <x v="0"/>
    <x v="0"/>
    <s v="GV1-22-280520"/>
    <s v="S"/>
    <d v="2020-12-01T00:00:00"/>
    <s v="CABEZAS"/>
    <s v="Lopez Garcia Martin FG"/>
    <n v="43979"/>
    <n v="6.2333333333333334"/>
    <n v="122"/>
    <n v="1"/>
    <n v="4636"/>
    <n v="2744.9560000000001"/>
    <n v="2744.9560000000001"/>
    <n v="122"/>
    <n v="38"/>
    <n v="1891.0440000000001"/>
    <n v="2020"/>
    <n v="12"/>
    <n v="49"/>
    <n v="1"/>
  </r>
  <r>
    <s v="Cerdos"/>
    <x v="0"/>
    <x v="0"/>
    <s v="GV1-22-280520"/>
    <s v="S"/>
    <d v="2020-12-01T00:00:00"/>
    <s v="CABEZAS"/>
    <s v="Martinez Valdez Hugo Alberto F"/>
    <n v="43979"/>
    <n v="6.2333333333333334"/>
    <n v="550"/>
    <n v="5"/>
    <n v="18975"/>
    <n v="13724.778"/>
    <n v="2744.9560000000001"/>
    <n v="110"/>
    <n v="34.5"/>
    <n v="5250.2219999999998"/>
    <n v="2020"/>
    <n v="12"/>
    <n v="49"/>
    <n v="1"/>
  </r>
  <r>
    <s v="Cerdos"/>
    <x v="0"/>
    <x v="0"/>
    <s v="GV1-22-280520"/>
    <s v="S"/>
    <d v="2020-12-01T00:00:00"/>
    <s v="CABEZAS"/>
    <s v="Edgar Ruiz Lopez"/>
    <n v="43979"/>
    <n v="6.2333333333333334"/>
    <n v="300"/>
    <n v="3"/>
    <n v="11400"/>
    <n v="8234.8670000000002"/>
    <n v="2744.9560000000001"/>
    <n v="100"/>
    <n v="38"/>
    <n v="3165.1329999999998"/>
    <n v="2020"/>
    <n v="12"/>
    <n v="49"/>
    <n v="1"/>
  </r>
  <r>
    <s v="Cerdos"/>
    <x v="0"/>
    <x v="1"/>
    <s v="GV1-23-050620"/>
    <s v="S"/>
    <d v="2020-12-01T00:00:00"/>
    <s v="CABEZAS"/>
    <s v="Oregon Rene NA"/>
    <n v="43987"/>
    <n v="5.9666666666666668"/>
    <n v="440"/>
    <n v="4"/>
    <n v="16720"/>
    <n v="8548.3960000000006"/>
    <n v="2137.0990000000002"/>
    <n v="110"/>
    <n v="38"/>
    <n v="8171.6040000000003"/>
    <n v="2020"/>
    <n v="12"/>
    <n v="49"/>
    <n v="1"/>
  </r>
  <r>
    <s v="Cerdos"/>
    <x v="0"/>
    <x v="1"/>
    <s v="GV1-23-050620"/>
    <s v="S"/>
    <d v="2020-12-01T00:00:00"/>
    <s v="CABEZAS"/>
    <s v="PUBLICO EN GENERAL"/>
    <n v="43987"/>
    <n v="5.9666666666666668"/>
    <n v="115"/>
    <n v="1"/>
    <n v="4370"/>
    <n v="2137.0990000000002"/>
    <n v="2137.0990000000002"/>
    <n v="115"/>
    <n v="38"/>
    <n v="2232.9009999999998"/>
    <n v="2020"/>
    <n v="12"/>
    <n v="49"/>
    <n v="1"/>
  </r>
  <r>
    <s v="Cerdos"/>
    <x v="0"/>
    <x v="1"/>
    <s v="GV1-23-050620"/>
    <s v="S"/>
    <d v="2020-12-01T00:00:00"/>
    <s v="CABEZAS"/>
    <s v="PUBLICO EN GENERAL"/>
    <n v="43987"/>
    <n v="5.9666666666666668"/>
    <n v="115"/>
    <n v="1"/>
    <n v="4370"/>
    <n v="2137.0990000000002"/>
    <n v="2137.0990000000002"/>
    <n v="115"/>
    <n v="38"/>
    <n v="2232.9009999999998"/>
    <n v="2020"/>
    <n v="12"/>
    <n v="49"/>
    <n v="1"/>
  </r>
  <r>
    <s v="Cerdos"/>
    <x v="0"/>
    <x v="1"/>
    <s v="GV1-23-050620"/>
    <s v="S"/>
    <d v="2020-12-01T00:00:00"/>
    <s v="CABEZAS"/>
    <s v="PUBLICO EN GENERAL"/>
    <n v="43987"/>
    <n v="5.9666666666666668"/>
    <n v="76"/>
    <n v="1"/>
    <n v="2888"/>
    <n v="2137.0990000000002"/>
    <n v="2137.0990000000002"/>
    <n v="76"/>
    <n v="38"/>
    <n v="750.90099999999995"/>
    <n v="2020"/>
    <n v="12"/>
    <n v="49"/>
    <n v="1"/>
  </r>
  <r>
    <s v="Cerdos"/>
    <x v="0"/>
    <x v="1"/>
    <s v="GV1-23-050620"/>
    <s v="S"/>
    <d v="2020-12-01T00:00:00"/>
    <s v="CABEZAS"/>
    <s v="PUBLICO EN GENERAL"/>
    <n v="43987"/>
    <n v="5.9666666666666668"/>
    <n v="328"/>
    <n v="3"/>
    <n v="12464"/>
    <n v="6411.2969999999996"/>
    <n v="2137.0990000000002"/>
    <n v="109.33333333333333"/>
    <n v="38"/>
    <n v="6052.7030000000004"/>
    <n v="2020"/>
    <n v="12"/>
    <n v="49"/>
    <n v="1"/>
  </r>
  <r>
    <s v="Cerdos"/>
    <x v="0"/>
    <x v="1"/>
    <s v="GV1-23-050620"/>
    <s v="S"/>
    <d v="2020-12-01T00:00:00"/>
    <s v="CABEZAS"/>
    <s v="Oscar Jesus Guerrero Pelayo"/>
    <n v="43987"/>
    <n v="5.9666666666666668"/>
    <n v="661"/>
    <n v="6"/>
    <n v="25118"/>
    <n v="12822.593999999999"/>
    <n v="2137.0990000000002"/>
    <n v="110.16666666666667"/>
    <n v="38"/>
    <n v="12295.406000000001"/>
    <n v="2020"/>
    <n v="12"/>
    <n v="49"/>
    <n v="1"/>
  </r>
  <r>
    <s v="Cerdos"/>
    <x v="0"/>
    <x v="1"/>
    <s v="GV1-23-050620"/>
    <s v="S"/>
    <d v="2020-12-01T00:00:00"/>
    <s v="CABEZAS"/>
    <s v="Gil Peña Martin FG"/>
    <n v="43987"/>
    <n v="5.9666666666666668"/>
    <n v="200"/>
    <n v="2"/>
    <n v="7600"/>
    <n v="4274.1980000000003"/>
    <n v="2137.0990000000002"/>
    <n v="100"/>
    <n v="38"/>
    <n v="3325.8020000000001"/>
    <n v="2020"/>
    <n v="12"/>
    <n v="49"/>
    <n v="1"/>
  </r>
  <r>
    <s v="Cerdos"/>
    <x v="0"/>
    <x v="1"/>
    <s v="GV1-23-050620"/>
    <s v="S"/>
    <d v="2020-12-01T00:00:00"/>
    <s v="CABEZAS"/>
    <s v="Jose Luis Guzman Cornejo"/>
    <n v="43987"/>
    <n v="5.9666666666666668"/>
    <n v="380"/>
    <n v="3"/>
    <n v="14440"/>
    <n v="6411.2969999999996"/>
    <n v="2137.0990000000002"/>
    <n v="126.66666666666667"/>
    <n v="38"/>
    <n v="8028.7030000000004"/>
    <n v="2020"/>
    <n v="12"/>
    <n v="49"/>
    <n v="1"/>
  </r>
  <r>
    <s v="Cerdos"/>
    <x v="0"/>
    <x v="1"/>
    <s v="GV1-23-050620"/>
    <s v="S"/>
    <d v="2020-12-01T00:00:00"/>
    <s v="CABEZAS"/>
    <s v="Leonardo Jimenez Chacon"/>
    <n v="43987"/>
    <n v="5.9666666666666668"/>
    <n v="124"/>
    <n v="1"/>
    <n v="4712"/>
    <n v="2137.0990000000002"/>
    <n v="2137.0990000000002"/>
    <n v="124"/>
    <n v="38"/>
    <n v="2574.9009999999998"/>
    <n v="2020"/>
    <n v="12"/>
    <n v="49"/>
    <n v="1"/>
  </r>
  <r>
    <s v="Cerdos"/>
    <x v="0"/>
    <x v="1"/>
    <s v="GV1-23-050620"/>
    <s v="S"/>
    <d v="2020-12-01T00:00:00"/>
    <s v="CABEZAS"/>
    <s v="Lopez Jorge FG"/>
    <n v="43987"/>
    <n v="5.9666666666666668"/>
    <n v="120"/>
    <n v="1"/>
    <n v="4560"/>
    <n v="2137.0990000000002"/>
    <n v="2137.0990000000002"/>
    <n v="120"/>
    <n v="38"/>
    <n v="2422.9009999999998"/>
    <n v="2020"/>
    <n v="12"/>
    <n v="49"/>
    <n v="1"/>
  </r>
  <r>
    <s v="Cerdos"/>
    <x v="0"/>
    <x v="1"/>
    <s v="GV1-23-050620"/>
    <s v="S"/>
    <d v="2020-12-01T00:00:00"/>
    <s v="CABEZAS"/>
    <s v="Verdin Vizcarra Irma Lucila F"/>
    <n v="43987"/>
    <n v="5.9666666666666668"/>
    <n v="210"/>
    <n v="2"/>
    <n v="7980"/>
    <n v="4274.1980000000003"/>
    <n v="2137.0990000000002"/>
    <n v="105"/>
    <n v="38"/>
    <n v="3705.8020000000001"/>
    <n v="2020"/>
    <n v="12"/>
    <n v="49"/>
    <n v="1"/>
  </r>
  <r>
    <s v="Cerdos"/>
    <x v="0"/>
    <x v="1"/>
    <s v="GV1-23-050620"/>
    <s v="S"/>
    <d v="2020-12-01T00:00:00"/>
    <s v="CABEZAS"/>
    <s v="Juan Manuel Jacobo"/>
    <n v="43987"/>
    <n v="5.9666666666666668"/>
    <n v="670"/>
    <n v="6"/>
    <n v="25460"/>
    <n v="12822.593999999999"/>
    <n v="2137.0990000000002"/>
    <n v="111.66666666666667"/>
    <n v="38"/>
    <n v="12637.406000000001"/>
    <n v="2020"/>
    <n v="12"/>
    <n v="49"/>
    <n v="1"/>
  </r>
  <r>
    <s v="Cerdos"/>
    <x v="0"/>
    <x v="1"/>
    <s v="GV1-23-050620"/>
    <s v="S"/>
    <d v="2020-12-01T00:00:00"/>
    <s v="CABEZAS"/>
    <s v="Salas Nadia"/>
    <n v="43987"/>
    <n v="5.9666666666666668"/>
    <n v="290"/>
    <n v="3"/>
    <n v="11020"/>
    <n v="6411.2969999999996"/>
    <n v="2137.0990000000002"/>
    <n v="96.666666666666671"/>
    <n v="38"/>
    <n v="4608.7030000000004"/>
    <n v="2020"/>
    <n v="12"/>
    <n v="49"/>
    <n v="1"/>
  </r>
  <r>
    <s v="Cerdos"/>
    <x v="0"/>
    <x v="1"/>
    <s v="GV1-23-050620"/>
    <s v="S"/>
    <d v="2020-12-01T00:00:00"/>
    <s v="CABEZAS"/>
    <s v="Ricardo Perez Garcia"/>
    <n v="43987"/>
    <n v="5.9666666666666668"/>
    <n v="219.5"/>
    <n v="2"/>
    <n v="8121.5"/>
    <n v="4274.1980000000003"/>
    <n v="2137.0990000000002"/>
    <n v="109.75"/>
    <n v="37"/>
    <n v="3847.3020000000001"/>
    <n v="2020"/>
    <n v="12"/>
    <n v="49"/>
    <n v="1"/>
  </r>
  <r>
    <s v="Cerdos"/>
    <x v="0"/>
    <x v="1"/>
    <s v="GV1-23-050620"/>
    <s v="S"/>
    <d v="2020-12-01T00:00:00"/>
    <s v="CABEZAS"/>
    <s v="Cecilia Robles Perez"/>
    <n v="43987"/>
    <n v="5.9666666666666668"/>
    <n v="125"/>
    <n v="1"/>
    <n v="4625"/>
    <n v="2137.0990000000002"/>
    <n v="2137.0990000000002"/>
    <n v="125"/>
    <n v="37"/>
    <n v="2487.9009999999998"/>
    <n v="2020"/>
    <n v="12"/>
    <n v="49"/>
    <n v="1"/>
  </r>
  <r>
    <s v="Cerdos"/>
    <x v="0"/>
    <x v="1"/>
    <s v="GV1-23-050620"/>
    <s v="S"/>
    <d v="2020-12-01T00:00:00"/>
    <s v="CABEZAS"/>
    <s v="Rafael Osorio Zamora"/>
    <n v="43987"/>
    <n v="5.9666666666666668"/>
    <n v="1041"/>
    <n v="9"/>
    <n v="38517"/>
    <n v="19233.891"/>
    <n v="2137.0990000000002"/>
    <n v="115.66666666666667"/>
    <n v="37"/>
    <n v="19283.109"/>
    <n v="2020"/>
    <n v="12"/>
    <n v="49"/>
    <n v="1"/>
  </r>
  <r>
    <s v="Cerdos"/>
    <x v="0"/>
    <x v="1"/>
    <s v="GV1-23-050620"/>
    <s v="S"/>
    <d v="2020-12-01T00:00:00"/>
    <s v="CABEZAS"/>
    <s v="Vazquez Zamora Rafael"/>
    <n v="43987"/>
    <n v="5.9666666666666668"/>
    <n v="211.5"/>
    <n v="2"/>
    <n v="7825.5"/>
    <n v="4274.1980000000003"/>
    <n v="2137.0990000000002"/>
    <n v="105.75"/>
    <n v="37"/>
    <n v="3551.3020000000001"/>
    <n v="2020"/>
    <n v="12"/>
    <n v="49"/>
    <n v="1"/>
  </r>
  <r>
    <s v="Cerdos"/>
    <x v="0"/>
    <x v="1"/>
    <s v="GV1-23-050620"/>
    <s v="S"/>
    <d v="2020-12-01T00:00:00"/>
    <s v="CABEZAS"/>
    <s v="Gutierrez Olivarez Jaime Gibran"/>
    <n v="43987"/>
    <n v="5.9666666666666668"/>
    <n v="354.5"/>
    <n v="3"/>
    <n v="13116.5"/>
    <n v="6411.2969999999996"/>
    <n v="2137.0990000000002"/>
    <n v="118.16666666666667"/>
    <n v="37"/>
    <n v="6705.2030000000004"/>
    <n v="2020"/>
    <n v="12"/>
    <n v="49"/>
    <n v="1"/>
  </r>
  <r>
    <s v="Cerdos"/>
    <x v="0"/>
    <x v="1"/>
    <s v="GV1-23-050620"/>
    <s v="S"/>
    <d v="2020-12-01T00:00:00"/>
    <s v="CABEZAS"/>
    <s v="Innovacion y Comercio"/>
    <n v="43987"/>
    <n v="5.9666666666666668"/>
    <n v="109"/>
    <n v="1"/>
    <n v="4033"/>
    <n v="2137.0990000000002"/>
    <n v="2137.0990000000002"/>
    <n v="109"/>
    <n v="37"/>
    <n v="1895.9010000000001"/>
    <n v="2020"/>
    <n v="12"/>
    <n v="49"/>
    <n v="1"/>
  </r>
  <r>
    <s v="Cerdos"/>
    <x v="0"/>
    <x v="2"/>
    <s v="GV4-38-110920"/>
    <s v="S"/>
    <d v="2020-12-01T00:00:00"/>
    <s v="CABEZAS"/>
    <s v="PUBLICO EN GENERAL"/>
    <n v="44085"/>
    <n v="2.6999999999999997"/>
    <n v="22"/>
    <n v="1"/>
    <n v="1258"/>
    <n v="1332.9770000000001"/>
    <n v="1332.9770000000001"/>
    <n v="22"/>
    <n v="57.181800000000003"/>
    <n v="-74.977000000000004"/>
    <n v="2020"/>
    <n v="12"/>
    <n v="49"/>
    <n v="1"/>
  </r>
  <r>
    <s v="Cerdos"/>
    <x v="1"/>
    <x v="3"/>
    <s v="GV4-23-010620"/>
    <s v="S"/>
    <d v="2020-12-01T00:00:00"/>
    <s v="CABEZAS"/>
    <s v="Alvarez Lopez Salvador (Padre)"/>
    <n v="43983"/>
    <n v="6.1"/>
    <n v="1713"/>
    <n v="15"/>
    <n v="64237.5"/>
    <n v="45238.684000000001"/>
    <n v="3015.9119999999998"/>
    <n v="114.2"/>
    <n v="37.5"/>
    <n v="18998.815999999999"/>
    <n v="2020"/>
    <n v="12"/>
    <n v="49"/>
    <n v="1"/>
  </r>
  <r>
    <s v="Cerdos"/>
    <x v="1"/>
    <x v="3"/>
    <s v="GV4-23-010620"/>
    <s v="S"/>
    <d v="2020-12-01T00:00:00"/>
    <s v="CABEZAS"/>
    <s v="Carlos Sanchez Camacho"/>
    <n v="43983"/>
    <n v="6.1"/>
    <n v="132.80000000000001"/>
    <n v="1"/>
    <n v="4913.6000000000004"/>
    <n v="3015.9119999999998"/>
    <n v="3015.9119999999998"/>
    <n v="132.80000000000001"/>
    <n v="37"/>
    <n v="1897.6880000000001"/>
    <n v="2020"/>
    <n v="12"/>
    <n v="49"/>
    <n v="1"/>
  </r>
  <r>
    <s v="Cerdos"/>
    <x v="1"/>
    <x v="3"/>
    <s v="GV4-23-010620"/>
    <s v="S"/>
    <d v="2020-12-01T00:00:00"/>
    <s v="CABEZAS"/>
    <s v="Casillas Tapia Alfredo"/>
    <n v="43983"/>
    <n v="6.1"/>
    <n v="1195"/>
    <n v="10"/>
    <n v="43617.5"/>
    <n v="30159.123"/>
    <n v="3015.9119999999998"/>
    <n v="119.5"/>
    <n v="36.5"/>
    <n v="13458.377"/>
    <n v="2020"/>
    <n v="12"/>
    <n v="49"/>
    <n v="1"/>
  </r>
  <r>
    <s v="Cerdos"/>
    <x v="1"/>
    <x v="3"/>
    <s v="GV4-23-010620"/>
    <s v="S"/>
    <d v="2020-12-01T00:00:00"/>
    <s v="CABEZAS"/>
    <s v="Carlos Policarpo Contreras Moreno"/>
    <n v="43983"/>
    <n v="6.1"/>
    <n v="5904.4"/>
    <n v="50"/>
    <n v="221415"/>
    <n v="150795.61300000001"/>
    <n v="3015.9119999999998"/>
    <n v="118.08799999999999"/>
    <n v="37.5"/>
    <n v="70619.387000000002"/>
    <n v="2020"/>
    <n v="12"/>
    <n v="49"/>
    <n v="1"/>
  </r>
  <r>
    <s v="Cerdos"/>
    <x v="0"/>
    <x v="0"/>
    <s v="GV1-22-280520"/>
    <s v="S"/>
    <d v="2020-12-02T00:00:00"/>
    <s v="CABEZAS"/>
    <s v="PUBLICO EN GENERAL"/>
    <n v="43979"/>
    <n v="6.2666666666666666"/>
    <n v="132.5"/>
    <n v="1"/>
    <n v="4505"/>
    <n v="2744.9560000000001"/>
    <n v="2744.9560000000001"/>
    <n v="132.5"/>
    <n v="34"/>
    <n v="1760.0440000000001"/>
    <n v="2020"/>
    <n v="12"/>
    <n v="49"/>
    <n v="1"/>
  </r>
  <r>
    <s v="Cerdos"/>
    <x v="0"/>
    <x v="0"/>
    <s v="GV1-22-280520"/>
    <s v="S"/>
    <d v="2020-12-02T00:00:00"/>
    <s v="CABEZAS"/>
    <s v="Innovacion y Comercio"/>
    <n v="43979"/>
    <n v="6.2666666666666666"/>
    <n v="624"/>
    <n v="7"/>
    <n v="23088"/>
    <n v="19214.688999999998"/>
    <n v="2744.9560000000001"/>
    <n v="89.142857142857139"/>
    <n v="37"/>
    <n v="3873.3110000000001"/>
    <n v="2020"/>
    <n v="12"/>
    <n v="49"/>
    <n v="1"/>
  </r>
  <r>
    <s v="Cerdos"/>
    <x v="0"/>
    <x v="0"/>
    <s v="GV1-22-280520"/>
    <s v="S"/>
    <d v="2020-12-02T00:00:00"/>
    <s v="CABEZAS"/>
    <s v="Carlos Sanchez Camacho"/>
    <n v="43979"/>
    <n v="6.2666666666666666"/>
    <n v="139"/>
    <n v="1"/>
    <n v="5073.5"/>
    <n v="2744.9560000000001"/>
    <n v="2744.9560000000001"/>
    <n v="139"/>
    <n v="36.5"/>
    <n v="2328.5439999999999"/>
    <n v="2020"/>
    <n v="12"/>
    <n v="49"/>
    <n v="1"/>
  </r>
  <r>
    <s v="Cerdos"/>
    <x v="0"/>
    <x v="1"/>
    <s v="GV1-23-050620"/>
    <s v="S"/>
    <d v="2020-12-02T00:00:00"/>
    <s v="CABEZAS"/>
    <s v="Carlos Sanchez Camacho"/>
    <n v="43987"/>
    <n v="6"/>
    <n v="484"/>
    <n v="4"/>
    <n v="17908"/>
    <n v="8548.3960000000006"/>
    <n v="2137.0990000000002"/>
    <n v="121"/>
    <n v="37"/>
    <n v="9359.6039999999994"/>
    <n v="2020"/>
    <n v="12"/>
    <n v="49"/>
    <n v="1"/>
  </r>
  <r>
    <s v="Cerdos"/>
    <x v="0"/>
    <x v="1"/>
    <s v="GV1-23-050620"/>
    <s v="S"/>
    <d v="2020-12-02T00:00:00"/>
    <s v="CABEZAS"/>
    <s v="Casillas Tapia Alfredo"/>
    <n v="43987"/>
    <n v="6"/>
    <n v="1258"/>
    <n v="10"/>
    <n v="46546"/>
    <n v="21370.99"/>
    <n v="2137.0990000000002"/>
    <n v="125.8"/>
    <n v="37"/>
    <n v="25175.01"/>
    <n v="2020"/>
    <n v="12"/>
    <n v="49"/>
    <n v="1"/>
  </r>
  <r>
    <s v="Cerdos"/>
    <x v="0"/>
    <x v="1"/>
    <s v="GV1-23-050620"/>
    <s v="E"/>
    <d v="2020-12-02T00:00:00"/>
    <s v="CABEZAS"/>
    <s v="PUBLICO EN GENERAL"/>
    <n v="43987"/>
    <n v="6"/>
    <n v="-115"/>
    <n v="-1"/>
    <n v="-4370"/>
    <n v="-2137.0990000000002"/>
    <n v="-2137.0990000000002"/>
    <n v="115"/>
    <n v="38"/>
    <n v="-2232.9009999999998"/>
    <n v="2020"/>
    <n v="12"/>
    <n v="49"/>
    <n v="-1"/>
  </r>
  <r>
    <s v="Cerdos"/>
    <x v="1"/>
    <x v="3"/>
    <s v="GV4-23-010620"/>
    <s v="S"/>
    <d v="2020-12-02T00:00:00"/>
    <s v="CABEZAS"/>
    <s v="Carlos Sanchez Camacho"/>
    <n v="43983"/>
    <n v="6.1333333333333329"/>
    <n v="458"/>
    <n v="4"/>
    <n v="17175"/>
    <n v="12063.648999999999"/>
    <n v="3015.9119999999998"/>
    <n v="114.5"/>
    <n v="37.5"/>
    <n v="5111.3509999999997"/>
    <n v="2020"/>
    <n v="12"/>
    <n v="49"/>
    <n v="1"/>
  </r>
  <r>
    <s v="Cerdos"/>
    <x v="1"/>
    <x v="3"/>
    <s v="GV4-23-010620"/>
    <s v="S"/>
    <d v="2020-12-02T00:00:00"/>
    <s v="CABEZAS"/>
    <s v="Innovacion y Comercio"/>
    <n v="43983"/>
    <n v="6.1333333333333329"/>
    <n v="404.6"/>
    <n v="4"/>
    <n v="15172.5"/>
    <n v="12063.648999999999"/>
    <n v="3015.9119999999998"/>
    <n v="101.15"/>
    <n v="37.5"/>
    <n v="3108.8510000000001"/>
    <n v="2020"/>
    <n v="12"/>
    <n v="49"/>
    <n v="1"/>
  </r>
  <r>
    <s v="Cerdos"/>
    <x v="1"/>
    <x v="3"/>
    <s v="GV4-23-010620"/>
    <s v="S"/>
    <d v="2020-12-02T00:00:00"/>
    <s v="CABEZAS"/>
    <s v="RODRIGO RODRIGUEZ"/>
    <n v="43983"/>
    <n v="6.1333333333333329"/>
    <n v="850"/>
    <n v="8"/>
    <n v="29325"/>
    <n v="24127.297999999999"/>
    <n v="3015.9119999999998"/>
    <n v="106.25"/>
    <n v="34.5"/>
    <n v="5197.7020000000002"/>
    <n v="2020"/>
    <n v="12"/>
    <n v="49"/>
    <n v="1"/>
  </r>
  <r>
    <s v="Cerdos"/>
    <x v="1"/>
    <x v="3"/>
    <s v="GV4-23-010620"/>
    <s v="S"/>
    <d v="2020-12-02T00:00:00"/>
    <s v="CABEZAS"/>
    <s v="Diaz Araiza Maria Magdalena"/>
    <n v="43983"/>
    <n v="6.1333333333333329"/>
    <n v="228"/>
    <n v="2"/>
    <n v="8778"/>
    <n v="6031.8249999999998"/>
    <n v="3015.9119999999998"/>
    <n v="114"/>
    <n v="38.5"/>
    <n v="2746.1750000000002"/>
    <n v="2020"/>
    <n v="12"/>
    <n v="49"/>
    <n v="1"/>
  </r>
  <r>
    <s v="Cerdos"/>
    <x v="1"/>
    <x v="3"/>
    <s v="GV4-23-010620"/>
    <s v="S"/>
    <d v="2020-12-02T00:00:00"/>
    <s v="CABEZAS"/>
    <s v="Gil Peña Martin FG"/>
    <n v="43983"/>
    <n v="6.1333333333333329"/>
    <n v="500"/>
    <n v="4"/>
    <n v="17250"/>
    <n v="12063.648999999999"/>
    <n v="3015.9119999999998"/>
    <n v="125"/>
    <n v="34.5"/>
    <n v="5186.3509999999997"/>
    <n v="2020"/>
    <n v="12"/>
    <n v="49"/>
    <n v="1"/>
  </r>
  <r>
    <s v="Cerdos"/>
    <x v="1"/>
    <x v="4"/>
    <s v="GV4-24-090620"/>
    <s v="S"/>
    <d v="2020-12-02T00:00:00"/>
    <s v="CABEZAS"/>
    <s v="Gutierrez Olivarez Jaime Gibran"/>
    <n v="43991"/>
    <n v="5.8666666666666663"/>
    <n v="105.2"/>
    <n v="1"/>
    <n v="3945"/>
    <n v="2741.634"/>
    <n v="2741.634"/>
    <n v="105.2"/>
    <n v="37.5"/>
    <n v="1203.366"/>
    <n v="2020"/>
    <n v="12"/>
    <n v="49"/>
    <n v="1"/>
  </r>
  <r>
    <s v="Cerdos"/>
    <x v="1"/>
    <x v="4"/>
    <s v="GV4-24-090620"/>
    <s v="S"/>
    <d v="2020-12-02T00:00:00"/>
    <s v="CABEZAS"/>
    <s v="Ricardo Perez Garcia"/>
    <n v="43991"/>
    <n v="5.8666666666666663"/>
    <n v="112.8"/>
    <n v="1"/>
    <n v="4230"/>
    <n v="2741.634"/>
    <n v="2741.634"/>
    <n v="112.8"/>
    <n v="37.5"/>
    <n v="1488.366"/>
    <n v="2020"/>
    <n v="12"/>
    <n v="49"/>
    <n v="1"/>
  </r>
  <r>
    <s v="Cerdos"/>
    <x v="1"/>
    <x v="4"/>
    <s v="GV4-24-090620"/>
    <s v="S"/>
    <d v="2020-12-02T00:00:00"/>
    <s v="CABEZAS"/>
    <s v="Cecilia Robles Perez"/>
    <n v="43991"/>
    <n v="5.8666666666666663"/>
    <n v="107.8"/>
    <n v="1"/>
    <n v="4042.5"/>
    <n v="2741.634"/>
    <n v="2741.634"/>
    <n v="107.8"/>
    <n v="37.5"/>
    <n v="1300.866"/>
    <n v="2020"/>
    <n v="12"/>
    <n v="49"/>
    <n v="1"/>
  </r>
  <r>
    <s v="Cerdos"/>
    <x v="1"/>
    <x v="4"/>
    <s v="GV4-24-090620"/>
    <s v="S"/>
    <d v="2020-12-02T00:00:00"/>
    <s v="CABEZAS"/>
    <s v="Rafael Osorio Zamora"/>
    <n v="43991"/>
    <n v="5.8666666666666663"/>
    <n v="353"/>
    <n v="3"/>
    <n v="13237.5"/>
    <n v="8224.9030000000002"/>
    <n v="2741.634"/>
    <n v="117.66666666666667"/>
    <n v="37.5"/>
    <n v="5012.5969999999998"/>
    <n v="2020"/>
    <n v="12"/>
    <n v="49"/>
    <n v="1"/>
  </r>
  <r>
    <s v="Cerdos"/>
    <x v="1"/>
    <x v="4"/>
    <s v="GV4-24-090620"/>
    <s v="S"/>
    <d v="2020-12-02T00:00:00"/>
    <s v="CABEZAS"/>
    <s v="Vazquez Zamora Rafael"/>
    <n v="43991"/>
    <n v="5.8666666666666663"/>
    <n v="230"/>
    <n v="2"/>
    <n v="8625"/>
    <n v="5483.2690000000002"/>
    <n v="2741.634"/>
    <n v="115"/>
    <n v="37.5"/>
    <n v="3141.7310000000002"/>
    <n v="2020"/>
    <n v="12"/>
    <n v="49"/>
    <n v="1"/>
  </r>
  <r>
    <s v="Cerdos"/>
    <x v="1"/>
    <x v="4"/>
    <s v="GV4-24-090620"/>
    <s v="S"/>
    <d v="2020-12-02T00:00:00"/>
    <s v="CABEZAS"/>
    <s v="PUBLICO EN GENERAL"/>
    <n v="43991"/>
    <n v="5.8666666666666663"/>
    <n v="120"/>
    <n v="1"/>
    <n v="4620"/>
    <n v="2741.634"/>
    <n v="2741.634"/>
    <n v="120"/>
    <n v="38.5"/>
    <n v="1878.366"/>
    <n v="2020"/>
    <n v="12"/>
    <n v="49"/>
    <n v="1"/>
  </r>
  <r>
    <s v="Cerdos"/>
    <x v="1"/>
    <x v="4"/>
    <s v="GV4-24-090620"/>
    <s v="S"/>
    <d v="2020-12-02T00:00:00"/>
    <s v="CABEZAS"/>
    <s v="PUBLICO EN GENERAL"/>
    <n v="43991"/>
    <n v="5.8666666666666663"/>
    <n v="120"/>
    <n v="1"/>
    <n v="4620"/>
    <n v="2741.634"/>
    <n v="2741.634"/>
    <n v="120"/>
    <n v="38.5"/>
    <n v="1878.366"/>
    <n v="2020"/>
    <n v="12"/>
    <n v="49"/>
    <n v="1"/>
  </r>
  <r>
    <s v="Cerdos"/>
    <x v="1"/>
    <x v="4"/>
    <s v="GV4-24-090620"/>
    <s v="S"/>
    <d v="2020-12-02T00:00:00"/>
    <s v="CABEZAS"/>
    <s v="PUBLICO EN GENERAL"/>
    <n v="43991"/>
    <n v="5.8666666666666663"/>
    <n v="108"/>
    <n v="1"/>
    <n v="4158"/>
    <n v="2741.634"/>
    <n v="2741.634"/>
    <n v="108"/>
    <n v="38.5"/>
    <n v="1416.366"/>
    <n v="2020"/>
    <n v="12"/>
    <n v="49"/>
    <n v="1"/>
  </r>
  <r>
    <s v="Cerdos"/>
    <x v="1"/>
    <x v="4"/>
    <s v="GV4-24-090620"/>
    <s v="S"/>
    <d v="2020-12-02T00:00:00"/>
    <s v="CABEZAS"/>
    <s v="PUBLICO EN GENERAL"/>
    <n v="43991"/>
    <n v="5.8666666666666663"/>
    <n v="130"/>
    <n v="1"/>
    <n v="5005"/>
    <n v="2741.634"/>
    <n v="2741.634"/>
    <n v="130"/>
    <n v="38.5"/>
    <n v="2263.366"/>
    <n v="2020"/>
    <n v="12"/>
    <n v="49"/>
    <n v="1"/>
  </r>
  <r>
    <s v="Cerdos"/>
    <x v="1"/>
    <x v="4"/>
    <s v="GV4-24-090620"/>
    <s v="S"/>
    <d v="2020-12-02T00:00:00"/>
    <s v="CABEZAS"/>
    <s v="PUBLICO EN GENERAL"/>
    <n v="43991"/>
    <n v="5.8666666666666663"/>
    <n v="210"/>
    <n v="2"/>
    <n v="8085"/>
    <n v="5483.2690000000002"/>
    <n v="2741.634"/>
    <n v="105"/>
    <n v="38.5"/>
    <n v="2601.7310000000002"/>
    <n v="2020"/>
    <n v="12"/>
    <n v="49"/>
    <n v="1"/>
  </r>
  <r>
    <s v="Cerdos"/>
    <x v="1"/>
    <x v="4"/>
    <s v="GV4-24-090620"/>
    <s v="S"/>
    <d v="2020-12-02T00:00:00"/>
    <s v="CABEZAS"/>
    <s v="Oscar Jesus Guerrero Pelayo"/>
    <n v="43991"/>
    <n v="5.8666666666666663"/>
    <n v="450"/>
    <n v="4"/>
    <n v="17325"/>
    <n v="10966.537"/>
    <n v="2741.634"/>
    <n v="112.5"/>
    <n v="38.5"/>
    <n v="6358.4629999999997"/>
    <n v="2020"/>
    <n v="12"/>
    <n v="49"/>
    <n v="1"/>
  </r>
  <r>
    <s v="Cerdos"/>
    <x v="1"/>
    <x v="4"/>
    <s v="GV4-24-090620"/>
    <s v="S"/>
    <d v="2020-12-02T00:00:00"/>
    <s v="CABEZAS"/>
    <s v="Rincon Morett Veronica Guadalupe FG"/>
    <n v="43991"/>
    <n v="5.8666666666666663"/>
    <n v="322"/>
    <n v="3"/>
    <n v="12397"/>
    <n v="8224.9030000000002"/>
    <n v="2741.634"/>
    <n v="107.33333333333333"/>
    <n v="38.5"/>
    <n v="4172.0969999999998"/>
    <n v="2020"/>
    <n v="12"/>
    <n v="49"/>
    <n v="1"/>
  </r>
  <r>
    <s v="Cerdos"/>
    <x v="1"/>
    <x v="4"/>
    <s v="GV4-24-090620"/>
    <s v="S"/>
    <d v="2020-12-02T00:00:00"/>
    <s v="CABEZAS"/>
    <s v="Juan Manuel Jacobo"/>
    <n v="43991"/>
    <n v="5.8666666666666663"/>
    <n v="542"/>
    <n v="5"/>
    <n v="20867"/>
    <n v="13708.171"/>
    <n v="2741.634"/>
    <n v="108.4"/>
    <n v="38.5"/>
    <n v="7158.8289999999997"/>
    <n v="2020"/>
    <n v="12"/>
    <n v="49"/>
    <n v="1"/>
  </r>
  <r>
    <s v="Cerdos"/>
    <x v="1"/>
    <x v="4"/>
    <s v="GV4-24-090620"/>
    <s v="S"/>
    <d v="2020-12-02T00:00:00"/>
    <s v="CABEZAS"/>
    <s v="Chavez Barajas Contensina NA"/>
    <n v="43991"/>
    <n v="5.8666666666666663"/>
    <n v="134"/>
    <n v="1"/>
    <n v="5159"/>
    <n v="2741.634"/>
    <n v="2741.634"/>
    <n v="134"/>
    <n v="38.5"/>
    <n v="2417.366"/>
    <n v="2020"/>
    <n v="12"/>
    <n v="49"/>
    <n v="1"/>
  </r>
  <r>
    <s v="Cerdos"/>
    <x v="1"/>
    <x v="4"/>
    <s v="GV4-24-090620"/>
    <s v="S"/>
    <d v="2020-12-02T00:00:00"/>
    <s v="CABEZAS"/>
    <s v="Cobian Chavez Rodolfo FG"/>
    <n v="43991"/>
    <n v="5.8666666666666663"/>
    <n v="2945"/>
    <n v="25"/>
    <n v="110437.5"/>
    <n v="68540.857000000004"/>
    <n v="2741.634"/>
    <n v="117.8"/>
    <n v="37.5"/>
    <n v="41896.642999999996"/>
    <n v="2020"/>
    <n v="12"/>
    <n v="49"/>
    <n v="1"/>
  </r>
  <r>
    <s v="Cerdos"/>
    <x v="1"/>
    <x v="4"/>
    <s v="GV4-24-090620"/>
    <s v="S"/>
    <d v="2020-12-02T00:00:00"/>
    <s v="CABEZAS"/>
    <s v="Jose Luis Guzman Cornejo"/>
    <n v="43991"/>
    <n v="5.8666666666666663"/>
    <n v="230"/>
    <n v="2"/>
    <n v="8855"/>
    <n v="5483.2690000000002"/>
    <n v="2741.634"/>
    <n v="115"/>
    <n v="38.5"/>
    <n v="3371.7310000000002"/>
    <n v="2020"/>
    <n v="12"/>
    <n v="49"/>
    <n v="1"/>
  </r>
  <r>
    <s v="Cerdos"/>
    <x v="1"/>
    <x v="4"/>
    <s v="GV4-24-090620"/>
    <s v="S"/>
    <d v="2020-12-02T00:00:00"/>
    <s v="CABEZAS"/>
    <s v="Lopez Jorge FG"/>
    <n v="43991"/>
    <n v="5.8666666666666663"/>
    <n v="120"/>
    <n v="1"/>
    <n v="4620"/>
    <n v="2741.634"/>
    <n v="2741.634"/>
    <n v="120"/>
    <n v="38.5"/>
    <n v="1878.366"/>
    <n v="2020"/>
    <n v="12"/>
    <n v="49"/>
    <n v="1"/>
  </r>
  <r>
    <s v="Cerdos"/>
    <x v="1"/>
    <x v="4"/>
    <s v="GV4-24-090620"/>
    <s v="S"/>
    <d v="2020-12-02T00:00:00"/>
    <s v="CABEZAS"/>
    <s v="Oregon Rene NA"/>
    <n v="43991"/>
    <n v="5.8666666666666663"/>
    <n v="334"/>
    <n v="3"/>
    <n v="12859"/>
    <n v="8224.9030000000002"/>
    <n v="2741.634"/>
    <n v="111.33333333333333"/>
    <n v="38.5"/>
    <n v="4634.0969999999998"/>
    <n v="2020"/>
    <n v="12"/>
    <n v="49"/>
    <n v="1"/>
  </r>
  <r>
    <s v="Cerdos"/>
    <x v="1"/>
    <x v="4"/>
    <s v="GV4-24-090620"/>
    <s v="S"/>
    <d v="2020-12-02T00:00:00"/>
    <s v="CABEZAS"/>
    <s v="Ramos Mejia Juan Diego FG"/>
    <n v="43991"/>
    <n v="5.8666666666666663"/>
    <n v="1868"/>
    <n v="15"/>
    <n v="70050"/>
    <n v="41124.514000000003"/>
    <n v="2741.634"/>
    <n v="124.53333333333333"/>
    <n v="37.5"/>
    <n v="28925.486000000001"/>
    <n v="2020"/>
    <n v="12"/>
    <n v="49"/>
    <n v="1"/>
  </r>
  <r>
    <s v="Cerdos"/>
    <x v="1"/>
    <x v="4"/>
    <s v="GV4-24-090620"/>
    <s v="S"/>
    <d v="2020-12-02T00:00:00"/>
    <s v="CABEZAS"/>
    <s v="Verdin Vizcarra Irma Lucila F"/>
    <n v="43991"/>
    <n v="5.8666666666666663"/>
    <n v="220"/>
    <n v="2"/>
    <n v="8470"/>
    <n v="5483.2690000000002"/>
    <n v="2741.634"/>
    <n v="110"/>
    <n v="38.5"/>
    <n v="2986.7310000000002"/>
    <n v="2020"/>
    <n v="12"/>
    <n v="49"/>
    <n v="1"/>
  </r>
  <r>
    <s v="Cerdos"/>
    <x v="0"/>
    <x v="5"/>
    <s v="GV1-24-110620"/>
    <s v="S"/>
    <d v="2020-12-04T00:00:00"/>
    <s v="CABEZAS"/>
    <s v="Innovacion y Comercio"/>
    <n v="43993"/>
    <n v="5.8666666666666663"/>
    <n v="80"/>
    <n v="1"/>
    <n v="3000"/>
    <n v="2055.2049999999999"/>
    <n v="2055.2049999999999"/>
    <n v="80"/>
    <n v="37.5"/>
    <n v="944.79499999999996"/>
    <n v="2020"/>
    <n v="12"/>
    <n v="49"/>
    <n v="1"/>
  </r>
  <r>
    <s v="Cerdos"/>
    <x v="0"/>
    <x v="1"/>
    <s v="GV1-23-050620"/>
    <s v="S"/>
    <d v="2020-12-04T00:00:00"/>
    <s v="CABEZAS"/>
    <s v="Camacho Monroy Agustin"/>
    <n v="43987"/>
    <n v="6.0666666666666664"/>
    <n v="1107"/>
    <n v="9"/>
    <n v="41512.5"/>
    <n v="19233.891"/>
    <n v="2137.0990000000002"/>
    <n v="123"/>
    <n v="37.5"/>
    <n v="22278.609"/>
    <n v="2020"/>
    <n v="12"/>
    <n v="49"/>
    <n v="1"/>
  </r>
  <r>
    <s v="Cerdos"/>
    <x v="0"/>
    <x v="1"/>
    <s v="GV1-23-050620"/>
    <s v="S"/>
    <d v="2020-12-04T00:00:00"/>
    <s v="CABEZAS"/>
    <s v="Noe Ramirez Brambila"/>
    <n v="43987"/>
    <n v="6.0666666666666664"/>
    <n v="482"/>
    <n v="4"/>
    <n v="18075"/>
    <n v="8548.3960000000006"/>
    <n v="2137.0990000000002"/>
    <n v="120.5"/>
    <n v="37.5"/>
    <n v="9526.6039999999994"/>
    <n v="2020"/>
    <n v="12"/>
    <n v="49"/>
    <n v="1"/>
  </r>
  <r>
    <s v="Cerdos"/>
    <x v="0"/>
    <x v="1"/>
    <s v="GV1-23-050620"/>
    <s v="S"/>
    <d v="2020-12-04T00:00:00"/>
    <s v="CABEZAS"/>
    <s v="Robles Santana Jorge"/>
    <n v="43987"/>
    <n v="6.0666666666666664"/>
    <n v="450"/>
    <n v="4"/>
    <n v="16875"/>
    <n v="8548.3960000000006"/>
    <n v="2137.0990000000002"/>
    <n v="112.5"/>
    <n v="37.5"/>
    <n v="8326.6039999999994"/>
    <n v="2020"/>
    <n v="12"/>
    <n v="49"/>
    <n v="1"/>
  </r>
  <r>
    <s v="Cerdos"/>
    <x v="0"/>
    <x v="1"/>
    <s v="GV1-23-050620"/>
    <s v="S"/>
    <d v="2020-12-04T00:00:00"/>
    <s v="CABEZAS"/>
    <s v="Innovacion y Comercio"/>
    <n v="43987"/>
    <n v="6.0666666666666664"/>
    <n v="70"/>
    <n v="1"/>
    <n v="2625"/>
    <n v="2137.0990000000002"/>
    <n v="2137.0990000000002"/>
    <n v="70"/>
    <n v="37.5"/>
    <n v="487.90100000000001"/>
    <n v="2020"/>
    <n v="12"/>
    <n v="49"/>
    <n v="1"/>
  </r>
  <r>
    <s v="Cerdos"/>
    <x v="0"/>
    <x v="1"/>
    <s v="GV1-23-050620"/>
    <s v="S"/>
    <d v="2020-12-04T00:00:00"/>
    <s v="CABEZAS"/>
    <s v="Carlos Sanchez Camacho"/>
    <n v="43987"/>
    <n v="6.0666666666666664"/>
    <n v="528.5"/>
    <n v="4"/>
    <n v="19818.75"/>
    <n v="8548.3960000000006"/>
    <n v="2137.0990000000002"/>
    <n v="132.125"/>
    <n v="37.5"/>
    <n v="11270.353999999999"/>
    <n v="2020"/>
    <n v="12"/>
    <n v="49"/>
    <n v="1"/>
  </r>
  <r>
    <s v="Cerdos"/>
    <x v="0"/>
    <x v="1"/>
    <s v="GV1-23-050620"/>
    <s v="S"/>
    <d v="2020-12-04T00:00:00"/>
    <s v="CABEZAS"/>
    <s v="Ricardo Perez Garcia"/>
    <n v="43987"/>
    <n v="6.0666666666666664"/>
    <n v="131"/>
    <n v="1"/>
    <n v="4912.5"/>
    <n v="2137.0990000000002"/>
    <n v="2137.0990000000002"/>
    <n v="131"/>
    <n v="37.5"/>
    <n v="2775.4009999999998"/>
    <n v="2020"/>
    <n v="12"/>
    <n v="49"/>
    <n v="1"/>
  </r>
  <r>
    <s v="Cerdos"/>
    <x v="0"/>
    <x v="1"/>
    <s v="GV1-23-050620"/>
    <s v="S"/>
    <d v="2020-12-04T00:00:00"/>
    <s v="CABEZAS"/>
    <s v="Rafael Osorio Zamora"/>
    <n v="43987"/>
    <n v="6.0666666666666664"/>
    <n v="367"/>
    <n v="3"/>
    <n v="13762.5"/>
    <n v="6411.2969999999996"/>
    <n v="2137.0990000000002"/>
    <n v="122.33333333333333"/>
    <n v="37.5"/>
    <n v="7351.2030000000004"/>
    <n v="2020"/>
    <n v="12"/>
    <n v="49"/>
    <n v="1"/>
  </r>
  <r>
    <s v="Cerdos"/>
    <x v="0"/>
    <x v="1"/>
    <s v="GV1-23-050620"/>
    <s v="S"/>
    <d v="2020-12-04T00:00:00"/>
    <s v="CABEZAS"/>
    <s v="Vazquez Zamora Rafael"/>
    <n v="43987"/>
    <n v="6.0666666666666664"/>
    <n v="324.5"/>
    <n v="3"/>
    <n v="12168.75"/>
    <n v="6411.2969999999996"/>
    <n v="2137.0990000000002"/>
    <n v="108.16666666666667"/>
    <n v="37.5"/>
    <n v="5757.4530000000004"/>
    <n v="2020"/>
    <n v="12"/>
    <n v="49"/>
    <n v="1"/>
  </r>
  <r>
    <s v="Cerdos"/>
    <x v="0"/>
    <x v="1"/>
    <s v="GV1-23-050620"/>
    <s v="S"/>
    <d v="2020-12-04T00:00:00"/>
    <s v="CABEZAS"/>
    <s v="Cecilia Robles Perez"/>
    <n v="43987"/>
    <n v="6.0666666666666664"/>
    <n v="121"/>
    <n v="1"/>
    <n v="4537.5"/>
    <n v="2137.0990000000002"/>
    <n v="2137.0990000000002"/>
    <n v="121"/>
    <n v="37.5"/>
    <n v="2400.4009999999998"/>
    <n v="2020"/>
    <n v="12"/>
    <n v="49"/>
    <n v="1"/>
  </r>
  <r>
    <s v="Cerdos"/>
    <x v="0"/>
    <x v="1"/>
    <s v="GV1-23-050620"/>
    <s v="S"/>
    <d v="2020-12-04T00:00:00"/>
    <s v="CABEZAS"/>
    <s v="Gutierrez Olivarez Jaime Gibran"/>
    <n v="43987"/>
    <n v="6.0666666666666664"/>
    <n v="259.5"/>
    <n v="2"/>
    <n v="9731.25"/>
    <n v="4274.1980000000003"/>
    <n v="2137.0990000000002"/>
    <n v="129.75"/>
    <n v="37.5"/>
    <n v="5457.0519999999997"/>
    <n v="2020"/>
    <n v="12"/>
    <n v="49"/>
    <n v="1"/>
  </r>
  <r>
    <s v="Cerdos"/>
    <x v="0"/>
    <x v="1"/>
    <s v="GV1-23-050620"/>
    <s v="S"/>
    <d v="2020-12-04T00:00:00"/>
    <s v="CABEZAS"/>
    <s v="Innovacion y Comercio"/>
    <n v="43987"/>
    <n v="6.0666666666666664"/>
    <n v="1480"/>
    <n v="14"/>
    <n v="55500"/>
    <n v="29919.385999999999"/>
    <n v="2137.0990000000002"/>
    <n v="105.71428571428571"/>
    <n v="37.5"/>
    <n v="25580.614000000001"/>
    <n v="2020"/>
    <n v="12"/>
    <n v="49"/>
    <n v="1"/>
  </r>
  <r>
    <s v="Cerdos"/>
    <x v="1"/>
    <x v="4"/>
    <s v="GV4-24-090620"/>
    <s v="S"/>
    <d v="2020-12-04T00:00:00"/>
    <s v="CABEZAS"/>
    <s v="Ricardo Perez Garcia"/>
    <n v="43991"/>
    <n v="5.9333333333333327"/>
    <n v="263.60000000000002"/>
    <n v="2"/>
    <n v="9885"/>
    <n v="5483.2690000000002"/>
    <n v="2741.634"/>
    <n v="131.80000000000001"/>
    <n v="37.5"/>
    <n v="4401.7309999999998"/>
    <n v="2020"/>
    <n v="12"/>
    <n v="49"/>
    <n v="1"/>
  </r>
  <r>
    <s v="Cerdos"/>
    <x v="1"/>
    <x v="4"/>
    <s v="GV4-24-090620"/>
    <s v="S"/>
    <d v="2020-12-04T00:00:00"/>
    <s v="CABEZAS"/>
    <s v="Gutierrez Olivarez Jaime Gibran"/>
    <n v="43991"/>
    <n v="5.9333333333333327"/>
    <n v="377.2"/>
    <n v="3"/>
    <n v="14145"/>
    <n v="8224.9030000000002"/>
    <n v="2741.634"/>
    <n v="125.73333333333333"/>
    <n v="37.5"/>
    <n v="5920.0969999999998"/>
    <n v="2020"/>
    <n v="12"/>
    <n v="49"/>
    <n v="1"/>
  </r>
  <r>
    <s v="Cerdos"/>
    <x v="1"/>
    <x v="4"/>
    <s v="GV4-24-090620"/>
    <s v="S"/>
    <d v="2020-12-04T00:00:00"/>
    <s v="CABEZAS"/>
    <s v="Innovacion y Comercio"/>
    <n v="43991"/>
    <n v="5.9333333333333327"/>
    <n v="742.4"/>
    <n v="6"/>
    <n v="27840"/>
    <n v="16449.806"/>
    <n v="2741.634"/>
    <n v="123.73333333333333"/>
    <n v="37.5"/>
    <n v="11390.194"/>
    <n v="2020"/>
    <n v="12"/>
    <n v="49"/>
    <n v="1"/>
  </r>
  <r>
    <s v="Cerdos"/>
    <x v="1"/>
    <x v="4"/>
    <s v="GV4-24-090620"/>
    <s v="S"/>
    <d v="2020-12-04T00:00:00"/>
    <s v="CABEZAS"/>
    <s v="Vazquez Zamora Rafael"/>
    <n v="43991"/>
    <n v="5.9333333333333327"/>
    <n v="303.8"/>
    <n v="3"/>
    <n v="11392.5"/>
    <n v="8224.9030000000002"/>
    <n v="2741.634"/>
    <n v="101.26666666666667"/>
    <n v="37.5"/>
    <n v="3167.5970000000002"/>
    <n v="2020"/>
    <n v="12"/>
    <n v="49"/>
    <n v="1"/>
  </r>
  <r>
    <s v="Cerdos"/>
    <x v="1"/>
    <x v="4"/>
    <s v="GV4-24-090620"/>
    <s v="S"/>
    <d v="2020-12-04T00:00:00"/>
    <s v="CABEZAS"/>
    <s v="Cecilia Robles Perez"/>
    <n v="43991"/>
    <n v="5.9333333333333327"/>
    <n v="108.2"/>
    <n v="1"/>
    <n v="4057.5"/>
    <n v="2741.634"/>
    <n v="2741.634"/>
    <n v="108.2"/>
    <n v="37.5"/>
    <n v="1315.866"/>
    <n v="2020"/>
    <n v="12"/>
    <n v="49"/>
    <n v="1"/>
  </r>
  <r>
    <s v="Cerdos"/>
    <x v="1"/>
    <x v="4"/>
    <s v="GV4-24-090620"/>
    <s v="S"/>
    <d v="2020-12-04T00:00:00"/>
    <s v="CABEZAS"/>
    <s v="Rafael Osorio Zamora"/>
    <n v="43991"/>
    <n v="5.9333333333333327"/>
    <n v="1062.4000000000001"/>
    <n v="10"/>
    <n v="39840"/>
    <n v="27416.343000000001"/>
    <n v="2741.634"/>
    <n v="106.24000000000001"/>
    <n v="37.5"/>
    <n v="12423.656999999999"/>
    <n v="2020"/>
    <n v="12"/>
    <n v="49"/>
    <n v="1"/>
  </r>
  <r>
    <s v="Cerdos"/>
    <x v="1"/>
    <x v="4"/>
    <s v="GV4-24-090620"/>
    <s v="S"/>
    <d v="2020-12-04T00:00:00"/>
    <s v="CABEZAS"/>
    <s v="Rafael Osorio Zamora"/>
    <n v="43991"/>
    <n v="5.9333333333333327"/>
    <n v="101"/>
    <n v="1"/>
    <n v="3787.5"/>
    <n v="2741.634"/>
    <n v="2741.634"/>
    <n v="101"/>
    <n v="37.5"/>
    <n v="1045.866"/>
    <n v="2020"/>
    <n v="12"/>
    <n v="49"/>
    <n v="1"/>
  </r>
  <r>
    <s v="Cerdos"/>
    <x v="2"/>
    <x v="6"/>
    <s v="GV1-20-130520"/>
    <s v="S"/>
    <d v="2020-12-05T00:00:00"/>
    <s v="CABEZAS"/>
    <s v="PUBLICO EN GENERAL"/>
    <n v="43964"/>
    <n v="6.8666666666666663"/>
    <n v="107.5"/>
    <n v="1"/>
    <n v="3977.5"/>
    <n v="2265.1480000000001"/>
    <n v="2265.1480000000001"/>
    <n v="107.5"/>
    <n v="37"/>
    <n v="1712.3520000000001"/>
    <n v="2020"/>
    <n v="12"/>
    <n v="49"/>
    <n v="1"/>
  </r>
  <r>
    <s v="Cerdos"/>
    <x v="2"/>
    <x v="6"/>
    <s v="GV4-12-210320"/>
    <s v="S"/>
    <d v="2020-12-05T00:00:00"/>
    <s v="CABEZAS"/>
    <s v="Innovacion y Comercio"/>
    <n v="43911"/>
    <n v="8.6333333333333329"/>
    <n v="369.4"/>
    <n v="1"/>
    <n v="3416.95"/>
    <n v="7666.6559999999999"/>
    <n v="7666.6559999999999"/>
    <n v="369.4"/>
    <n v="9.25"/>
    <n v="-4249.7060000000001"/>
    <n v="2020"/>
    <n v="12"/>
    <n v="49"/>
    <n v="1"/>
  </r>
  <r>
    <s v="Cerdos"/>
    <x v="2"/>
    <x v="6"/>
    <s v="GV4-13-300320"/>
    <s v="S"/>
    <d v="2020-12-05T00:00:00"/>
    <s v="CABEZAS"/>
    <s v="Innovacion y Comercio"/>
    <n v="43920"/>
    <n v="8.3333333333333321"/>
    <n v="369.4"/>
    <n v="2"/>
    <n v="6833.9"/>
    <n v="6037.0550000000003"/>
    <n v="3018.5279999999998"/>
    <n v="184.7"/>
    <n v="18.5"/>
    <n v="796.84500000000003"/>
    <n v="2020"/>
    <n v="12"/>
    <n v="49"/>
    <n v="1"/>
  </r>
  <r>
    <s v="Cerdos"/>
    <x v="2"/>
    <x v="6"/>
    <s v="GV4-16-130420"/>
    <s v="S"/>
    <d v="2020-12-05T00:00:00"/>
    <s v="CABEZAS"/>
    <s v="Innovacion y Comercio"/>
    <n v="43934"/>
    <n v="7.8666666666666663"/>
    <n v="369.4"/>
    <n v="1"/>
    <n v="3416.95"/>
    <n v="8740.5159999999996"/>
    <n v="8740.5159999999996"/>
    <n v="369.4"/>
    <n v="9.25"/>
    <n v="-5323.5659999999998"/>
    <n v="2020"/>
    <n v="12"/>
    <n v="49"/>
    <n v="1"/>
  </r>
  <r>
    <s v="Cerdos"/>
    <x v="2"/>
    <x v="6"/>
    <s v="GV4-23-010620"/>
    <s v="S"/>
    <d v="2020-12-05T00:00:00"/>
    <s v="CABEZAS"/>
    <s v="Alvarez Lopez Salvador (Padre)"/>
    <n v="43983"/>
    <n v="6.2333333333333334"/>
    <n v="1713"/>
    <n v="10"/>
    <n v="42825"/>
    <n v="30159.123"/>
    <n v="3015.9119999999998"/>
    <n v="171.3"/>
    <n v="25"/>
    <n v="12665.877"/>
    <n v="2020"/>
    <n v="12"/>
    <n v="49"/>
    <n v="1"/>
  </r>
  <r>
    <s v="Cerdos"/>
    <x v="2"/>
    <x v="6"/>
    <s v="GV4-24-090620"/>
    <s v="S"/>
    <d v="2020-12-05T00:00:00"/>
    <s v="CABEZAS"/>
    <s v="Alvarez Lopez Salvador (Padre)"/>
    <n v="43991"/>
    <n v="5.9666666666666668"/>
    <n v="1713"/>
    <n v="5"/>
    <n v="21412.5"/>
    <n v="13708.171"/>
    <n v="2741.634"/>
    <n v="342.6"/>
    <n v="12.5"/>
    <n v="7704.3289999999997"/>
    <n v="2020"/>
    <n v="12"/>
    <n v="49"/>
    <n v="1"/>
  </r>
  <r>
    <s v="Cerdos"/>
    <x v="0"/>
    <x v="1"/>
    <s v="GV1-23-050620"/>
    <s v="S"/>
    <d v="2020-12-05T00:00:00"/>
    <s v="CABEZAS"/>
    <s v="Arturo Saray"/>
    <n v="43987"/>
    <n v="6.1"/>
    <n v="103"/>
    <n v="1"/>
    <n v="3553.5"/>
    <n v="2137.0990000000002"/>
    <n v="2137.0990000000002"/>
    <n v="103"/>
    <n v="34.5"/>
    <n v="1416.4010000000001"/>
    <n v="2020"/>
    <n v="12"/>
    <n v="49"/>
    <n v="1"/>
  </r>
  <r>
    <s v="Cerdos"/>
    <x v="0"/>
    <x v="1"/>
    <s v="GV1-23-050620"/>
    <s v="S"/>
    <d v="2020-12-05T00:00:00"/>
    <s v="CABEZAS"/>
    <s v="Casillas Tapia Alfredo"/>
    <n v="43987"/>
    <n v="6.1"/>
    <n v="1166"/>
    <n v="10"/>
    <n v="43142"/>
    <n v="21370.99"/>
    <n v="2137.0990000000002"/>
    <n v="116.6"/>
    <n v="37"/>
    <n v="21771.01"/>
    <n v="2020"/>
    <n v="12"/>
    <n v="49"/>
    <n v="1"/>
  </r>
  <r>
    <s v="Cerdos"/>
    <x v="1"/>
    <x v="7"/>
    <s v="GV4-22-270520"/>
    <s v="E"/>
    <d v="2020-12-05T00:00:00"/>
    <s v="CABEZAS"/>
    <s v="Innovacion y Comercio"/>
    <n v="43978"/>
    <n v="6.3999999999999995"/>
    <n v="-369.4"/>
    <n v="-4"/>
    <n v="-13667.8"/>
    <n v="-11849.14"/>
    <n v="-2962.2849999999999"/>
    <n v="92.35"/>
    <n v="37"/>
    <n v="-1818.66"/>
    <n v="2020"/>
    <n v="12"/>
    <n v="49"/>
    <n v="-1"/>
  </r>
  <r>
    <s v="Cerdos"/>
    <x v="1"/>
    <x v="3"/>
    <s v="GV4-23-010620"/>
    <s v="E"/>
    <d v="2020-12-05T00:00:00"/>
    <s v="CABEZAS"/>
    <s v="Alvarez Lopez Salvador (Padre)"/>
    <n v="43983"/>
    <n v="6.2333333333333334"/>
    <n v="-1713"/>
    <n v="-15"/>
    <n v="-64237.5"/>
    <n v="-45238.684000000001"/>
    <n v="-3015.9119999999998"/>
    <n v="114.2"/>
    <n v="37.5"/>
    <n v="-18998.815999999999"/>
    <n v="2020"/>
    <n v="12"/>
    <n v="49"/>
    <n v="-1"/>
  </r>
  <r>
    <s v="Cerdos"/>
    <x v="1"/>
    <x v="3"/>
    <s v="GV4-23-010620"/>
    <s v="S"/>
    <d v="2020-12-05T00:00:00"/>
    <s v="CABEZAS"/>
    <s v="Arturo Saray"/>
    <n v="43983"/>
    <n v="6.2333333333333334"/>
    <n v="127.6"/>
    <n v="1"/>
    <n v="4402.2"/>
    <n v="3015.9119999999998"/>
    <n v="3015.9119999999998"/>
    <n v="127.6"/>
    <n v="34.5"/>
    <n v="1386.288"/>
    <n v="2020"/>
    <n v="12"/>
    <n v="49"/>
    <n v="1"/>
  </r>
  <r>
    <s v="Cerdos"/>
    <x v="1"/>
    <x v="3"/>
    <s v="GV4-23-010620"/>
    <s v="S"/>
    <d v="2020-12-05T00:00:00"/>
    <s v="CABEZAS"/>
    <s v="Innovacion y Comercio"/>
    <n v="43983"/>
    <n v="6.2333333333333334"/>
    <n v="247"/>
    <n v="2"/>
    <n v="9262.5"/>
    <n v="6031.8249999999998"/>
    <n v="3015.9119999999998"/>
    <n v="123.5"/>
    <n v="37.5"/>
    <n v="3230.6750000000002"/>
    <n v="2020"/>
    <n v="12"/>
    <n v="49"/>
    <n v="1"/>
  </r>
  <r>
    <s v="Cerdos"/>
    <x v="1"/>
    <x v="4"/>
    <s v="GV4-24-090620"/>
    <s v="S"/>
    <d v="2020-12-05T00:00:00"/>
    <s v="CABEZAS"/>
    <s v="Camolinga Maldonado Pedro"/>
    <n v="43991"/>
    <n v="5.9666666666666668"/>
    <n v="12272"/>
    <n v="108"/>
    <n v="460200"/>
    <n v="314743.54700000002"/>
    <n v="2914.2919999999999"/>
    <n v="113.62962962962963"/>
    <n v="37.5"/>
    <n v="145456.45300000001"/>
    <n v="2020"/>
    <n v="12"/>
    <n v="49"/>
    <n v="1"/>
  </r>
  <r>
    <s v="Cerdos"/>
    <x v="3"/>
    <x v="8"/>
    <s v="GV5-40-031020"/>
    <s v="S"/>
    <d v="2020-12-05T00:00:00"/>
    <s v="CABEZAS"/>
    <s v="Camolinga Maldonado Pedro"/>
    <n v="44107"/>
    <n v="2.1"/>
    <n v="12638"/>
    <n v="108"/>
    <n v="473925"/>
    <n v="49417.868999999999"/>
    <n v="457.57299999999998"/>
    <n v="117.01851851851852"/>
    <n v="37.5"/>
    <n v="424507.13099999999"/>
    <n v="2020"/>
    <n v="12"/>
    <n v="49"/>
    <n v="1"/>
  </r>
  <r>
    <s v="Cerdos"/>
    <x v="0"/>
    <x v="1"/>
    <s v="GV1-23-050620"/>
    <s v="S"/>
    <d v="2020-12-07T00:00:00"/>
    <s v="CABEZAS"/>
    <s v="Alvarez Lopez Salvador (Padre)"/>
    <n v="43987"/>
    <n v="6.1666666666666661"/>
    <n v="1667"/>
    <n v="15"/>
    <n v="62512.5"/>
    <n v="32281.710999999999"/>
    <n v="2152.114"/>
    <n v="111.13333333333334"/>
    <n v="37.5"/>
    <n v="30230.789000000001"/>
    <n v="2020"/>
    <n v="12"/>
    <n v="50"/>
    <n v="1"/>
  </r>
  <r>
    <s v="Cerdos"/>
    <x v="0"/>
    <x v="1"/>
    <s v="GV1-23-050620"/>
    <s v="S"/>
    <d v="2020-12-07T00:00:00"/>
    <s v="CABEZAS"/>
    <s v="Carlos Sanchez Camacho"/>
    <n v="43987"/>
    <n v="6.1666666666666661"/>
    <n v="142"/>
    <n v="1"/>
    <n v="4970"/>
    <n v="2152.114"/>
    <n v="2152.114"/>
    <n v="142"/>
    <n v="35"/>
    <n v="2817.886"/>
    <n v="2020"/>
    <n v="12"/>
    <n v="50"/>
    <n v="1"/>
  </r>
  <r>
    <s v="Cerdos"/>
    <x v="0"/>
    <x v="1"/>
    <s v="GV1-23-050620"/>
    <s v="S"/>
    <d v="2020-12-07T00:00:00"/>
    <s v="CABEZAS"/>
    <s v="Madres Adoratrices"/>
    <n v="43987"/>
    <n v="6.1666666666666661"/>
    <n v="182.5"/>
    <n v="2"/>
    <n v="6843.75"/>
    <n v="4304.2280000000001"/>
    <n v="2152.114"/>
    <n v="91.25"/>
    <n v="37.5"/>
    <n v="2539.5219999999999"/>
    <n v="2020"/>
    <n v="12"/>
    <n v="50"/>
    <n v="1"/>
  </r>
  <r>
    <s v="Cerdos"/>
    <x v="1"/>
    <x v="4"/>
    <s v="GV4-24-090620"/>
    <s v="S"/>
    <d v="2020-12-07T00:00:00"/>
    <s v="CABEZAS"/>
    <s v="Carlos Sanchez Camacho"/>
    <n v="43991"/>
    <n v="6.0333333333333332"/>
    <n v="538.20000000000005"/>
    <n v="4"/>
    <n v="18837"/>
    <n v="13322.477999999999"/>
    <n v="3330.62"/>
    <n v="134.55000000000001"/>
    <n v="35"/>
    <n v="5514.5219999999999"/>
    <n v="2020"/>
    <n v="12"/>
    <n v="50"/>
    <n v="1"/>
  </r>
  <r>
    <s v="Cerdos"/>
    <x v="1"/>
    <x v="4"/>
    <s v="GV4-24-090620"/>
    <s v="S"/>
    <d v="2020-12-07T00:00:00"/>
    <s v="CABEZAS"/>
    <s v="Gutierrez Olivarez Jaime Gibran"/>
    <n v="43991"/>
    <n v="6.0333333333333332"/>
    <n v="131"/>
    <n v="1"/>
    <n v="4912.5"/>
    <n v="3330.62"/>
    <n v="3330.62"/>
    <n v="131"/>
    <n v="37.5"/>
    <n v="1581.88"/>
    <n v="2020"/>
    <n v="12"/>
    <n v="50"/>
    <n v="1"/>
  </r>
  <r>
    <s v="Cerdos"/>
    <x v="1"/>
    <x v="4"/>
    <s v="GV4-24-090620"/>
    <s v="S"/>
    <d v="2020-12-07T00:00:00"/>
    <s v="CABEZAS"/>
    <s v="Ricardo Perez Garcia"/>
    <n v="43991"/>
    <n v="6.0333333333333332"/>
    <n v="190.8"/>
    <n v="2"/>
    <n v="7155"/>
    <n v="6661.2389999999996"/>
    <n v="3330.62"/>
    <n v="95.4"/>
    <n v="37.5"/>
    <n v="493.76100000000002"/>
    <n v="2020"/>
    <n v="12"/>
    <n v="50"/>
    <n v="1"/>
  </r>
  <r>
    <s v="Cerdos"/>
    <x v="1"/>
    <x v="4"/>
    <s v="GV4-24-090620"/>
    <s v="S"/>
    <d v="2020-12-07T00:00:00"/>
    <s v="CABEZAS"/>
    <s v="Cecilia Robles Perez"/>
    <n v="43991"/>
    <n v="6.0333333333333332"/>
    <n v="117"/>
    <n v="1"/>
    <n v="4387.5"/>
    <n v="3330.62"/>
    <n v="3330.62"/>
    <n v="117"/>
    <n v="37.5"/>
    <n v="1056.8800000000001"/>
    <n v="2020"/>
    <n v="12"/>
    <n v="50"/>
    <n v="1"/>
  </r>
  <r>
    <s v="Cerdos"/>
    <x v="1"/>
    <x v="4"/>
    <s v="GV4-24-090620"/>
    <s v="S"/>
    <d v="2020-12-07T00:00:00"/>
    <s v="CABEZAS"/>
    <s v="Rafael Osorio Zamora"/>
    <n v="43991"/>
    <n v="6.0333333333333332"/>
    <n v="321"/>
    <n v="3"/>
    <n v="12037.5"/>
    <n v="9991.8590000000004"/>
    <n v="3330.62"/>
    <n v="107"/>
    <n v="37.5"/>
    <n v="2045.6410000000001"/>
    <n v="2020"/>
    <n v="12"/>
    <n v="50"/>
    <n v="1"/>
  </r>
  <r>
    <s v="Cerdos"/>
    <x v="1"/>
    <x v="4"/>
    <s v="GV4-24-090620"/>
    <s v="S"/>
    <d v="2020-12-07T00:00:00"/>
    <s v="CABEZAS"/>
    <s v="Vazquez Zamora Rafael"/>
    <n v="43991"/>
    <n v="6.0333333333333332"/>
    <n v="223.4"/>
    <n v="2"/>
    <n v="8377.5"/>
    <n v="6661.2389999999996"/>
    <n v="3330.62"/>
    <n v="111.7"/>
    <n v="37.5"/>
    <n v="1716.261"/>
    <n v="2020"/>
    <n v="12"/>
    <n v="50"/>
    <n v="1"/>
  </r>
  <r>
    <s v="Cerdos"/>
    <x v="3"/>
    <x v="9"/>
    <s v="GV5-32-080820"/>
    <s v="S"/>
    <d v="2020-12-07T00:00:00"/>
    <s v="CABEZAS"/>
    <s v="Camolinga Maldonado Pedro"/>
    <n v="44051"/>
    <n v="4.0333333333333332"/>
    <n v="12638"/>
    <n v="108"/>
    <n v="473925"/>
    <n v="277259.74099999998"/>
    <n v="2567.2199999999998"/>
    <n v="117.01851851851852"/>
    <n v="37.5"/>
    <n v="196665.25899999999"/>
    <n v="2020"/>
    <n v="12"/>
    <n v="50"/>
    <n v="1"/>
  </r>
  <r>
    <s v="Cerdos"/>
    <x v="3"/>
    <x v="9"/>
    <s v="GV5-32-080820"/>
    <s v="S"/>
    <d v="2020-12-07T00:00:00"/>
    <s v="CABEZAS"/>
    <s v="Carlos Policarpo Contreras Moreno"/>
    <n v="44051"/>
    <n v="4.0333333333333332"/>
    <n v="5503"/>
    <n v="48"/>
    <n v="206362.5"/>
    <n v="123226.55100000001"/>
    <n v="2567.2199999999998"/>
    <n v="114.64583333333333"/>
    <n v="37.5"/>
    <n v="83135.948999999993"/>
    <n v="2020"/>
    <n v="12"/>
    <n v="50"/>
    <n v="1"/>
  </r>
  <r>
    <s v="Cerdos"/>
    <x v="3"/>
    <x v="9"/>
    <s v="GV5-32-080820"/>
    <s v="S"/>
    <d v="2020-12-07T00:00:00"/>
    <s v="CABEZAS"/>
    <s v="PUBLICO EN GENERAL"/>
    <n v="44051"/>
    <n v="4.0333333333333332"/>
    <n v="232"/>
    <n v="2"/>
    <n v="4000"/>
    <n v="5134.4399999999996"/>
    <n v="2567.2199999999998"/>
    <n v="116"/>
    <n v="17.241399999999999"/>
    <n v="-1134.44"/>
    <n v="2020"/>
    <n v="12"/>
    <n v="50"/>
    <n v="1"/>
  </r>
  <r>
    <s v="Cerdos"/>
    <x v="3"/>
    <x v="9"/>
    <s v="GV5-32-080820"/>
    <s v="S"/>
    <d v="2020-12-07T00:00:00"/>
    <s v="CABEZAS"/>
    <s v="Ramos Mejia Juan Diego FG"/>
    <n v="44051"/>
    <n v="4.0333333333333332"/>
    <n v="680"/>
    <n v="6"/>
    <n v="25500"/>
    <n v="15403.319"/>
    <n v="2567.2199999999998"/>
    <n v="113.33333333333333"/>
    <n v="37.5"/>
    <n v="10096.681"/>
    <n v="2020"/>
    <n v="12"/>
    <n v="50"/>
    <n v="1"/>
  </r>
  <r>
    <s v="Cerdos"/>
    <x v="3"/>
    <x v="9"/>
    <s v="GV5-32-080820"/>
    <s v="S"/>
    <d v="2020-12-07T00:00:00"/>
    <s v="CABEZAS"/>
    <s v="Coronado Rodriguez Alma Lorena FG"/>
    <n v="44051"/>
    <n v="4.0333333333333332"/>
    <n v="113"/>
    <n v="1"/>
    <n v="4350.5"/>
    <n v="2567.2199999999998"/>
    <n v="2567.2199999999998"/>
    <n v="113"/>
    <n v="38.5"/>
    <n v="1783.28"/>
    <n v="2020"/>
    <n v="12"/>
    <n v="50"/>
    <n v="1"/>
  </r>
  <r>
    <s v="Cerdos"/>
    <x v="3"/>
    <x v="8"/>
    <s v="GV5-40-031020"/>
    <s v="E"/>
    <d v="2020-12-07T00:00:00"/>
    <s v="CABEZAS"/>
    <s v="Camolinga Maldonado Pedro"/>
    <n v="44107"/>
    <n v="2.1666666666666665"/>
    <n v="-12638"/>
    <n v="-108"/>
    <n v="-473925"/>
    <n v="-49417.868999999999"/>
    <n v="-457.57299999999998"/>
    <n v="117.01851851851852"/>
    <n v="37.5"/>
    <n v="-424507.13099999999"/>
    <n v="2020"/>
    <n v="12"/>
    <n v="50"/>
    <n v="-1"/>
  </r>
  <r>
    <s v="Cerdos"/>
    <x v="0"/>
    <x v="5"/>
    <s v="GV1-24-110620"/>
    <s v="S"/>
    <d v="2020-12-08T00:00:00"/>
    <s v="CABEZAS"/>
    <s v="Verdin Vizcarra Irma Lucila F"/>
    <n v="43993"/>
    <n v="6"/>
    <n v="204"/>
    <n v="2"/>
    <n v="7854"/>
    <n v="4143.3029999999999"/>
    <n v="2071.652"/>
    <n v="102"/>
    <n v="38.5"/>
    <n v="3710.6970000000001"/>
    <n v="2020"/>
    <n v="12"/>
    <n v="50"/>
    <n v="1"/>
  </r>
  <r>
    <s v="Cerdos"/>
    <x v="0"/>
    <x v="5"/>
    <s v="GV1-24-110620"/>
    <s v="S"/>
    <d v="2020-12-08T00:00:00"/>
    <s v="CABEZAS"/>
    <s v="Ramos Mejia Juan Diego FG"/>
    <n v="43993"/>
    <n v="6"/>
    <n v="2400"/>
    <n v="20"/>
    <n v="90000"/>
    <n v="41433.031000000003"/>
    <n v="2071.652"/>
    <n v="120"/>
    <n v="37.5"/>
    <n v="48566.968999999997"/>
    <n v="2020"/>
    <n v="12"/>
    <n v="50"/>
    <n v="1"/>
  </r>
  <r>
    <s v="Cerdos"/>
    <x v="0"/>
    <x v="5"/>
    <s v="GV1-24-110620"/>
    <s v="S"/>
    <d v="2020-12-08T00:00:00"/>
    <s v="CABEZAS"/>
    <s v="Prado Barajas Aureliano FG"/>
    <n v="43993"/>
    <n v="6"/>
    <n v="200"/>
    <n v="2"/>
    <n v="7700"/>
    <n v="4143.3029999999999"/>
    <n v="2071.652"/>
    <n v="100"/>
    <n v="38.5"/>
    <n v="3556.6970000000001"/>
    <n v="2020"/>
    <n v="12"/>
    <n v="50"/>
    <n v="1"/>
  </r>
  <r>
    <s v="Cerdos"/>
    <x v="0"/>
    <x v="5"/>
    <s v="GV1-24-110620"/>
    <s v="S"/>
    <d v="2020-12-08T00:00:00"/>
    <s v="CABEZAS"/>
    <s v="Oregon Rene NA"/>
    <n v="43993"/>
    <n v="6"/>
    <n v="422"/>
    <n v="4"/>
    <n v="16247"/>
    <n v="8286.6059999999998"/>
    <n v="2071.652"/>
    <n v="105.5"/>
    <n v="38.5"/>
    <n v="7960.3940000000002"/>
    <n v="2020"/>
    <n v="12"/>
    <n v="50"/>
    <n v="1"/>
  </r>
  <r>
    <s v="Cerdos"/>
    <x v="0"/>
    <x v="5"/>
    <s v="GV1-24-110620"/>
    <s v="S"/>
    <d v="2020-12-08T00:00:00"/>
    <s v="CABEZAS"/>
    <s v="Martinez Valdez Hugo Alberto F"/>
    <n v="43993"/>
    <n v="6"/>
    <n v="320"/>
    <n v="3"/>
    <n v="12320"/>
    <n v="6214.9549999999999"/>
    <n v="2071.652"/>
    <n v="106.66666666666667"/>
    <n v="38.5"/>
    <n v="6105.0450000000001"/>
    <n v="2020"/>
    <n v="12"/>
    <n v="50"/>
    <n v="1"/>
  </r>
  <r>
    <s v="Cerdos"/>
    <x v="0"/>
    <x v="5"/>
    <s v="GV1-24-110620"/>
    <s v="S"/>
    <d v="2020-12-08T00:00:00"/>
    <s v="CABEZAS"/>
    <s v="Lopez Jorge FG"/>
    <n v="43993"/>
    <n v="6"/>
    <n v="117"/>
    <n v="1"/>
    <n v="4504.5"/>
    <n v="2071.652"/>
    <n v="2071.652"/>
    <n v="117"/>
    <n v="38.5"/>
    <n v="2432.848"/>
    <n v="2020"/>
    <n v="12"/>
    <n v="50"/>
    <n v="1"/>
  </r>
  <r>
    <s v="Cerdos"/>
    <x v="0"/>
    <x v="5"/>
    <s v="GV1-24-110620"/>
    <s v="S"/>
    <d v="2020-12-08T00:00:00"/>
    <s v="CABEZAS"/>
    <s v="Jose Luis Guzman Cornejo"/>
    <n v="43993"/>
    <n v="6"/>
    <n v="264"/>
    <n v="2"/>
    <n v="10164"/>
    <n v="4143.3029999999999"/>
    <n v="2071.652"/>
    <n v="132"/>
    <n v="38.5"/>
    <n v="6020.6970000000001"/>
    <n v="2020"/>
    <n v="12"/>
    <n v="50"/>
    <n v="1"/>
  </r>
  <r>
    <s v="Cerdos"/>
    <x v="0"/>
    <x v="5"/>
    <s v="GV1-24-110620"/>
    <s v="S"/>
    <d v="2020-12-08T00:00:00"/>
    <s v="CABEZAS"/>
    <s v="Cobian Chavez Rodolfo FG"/>
    <n v="43993"/>
    <n v="6"/>
    <n v="2438"/>
    <n v="20"/>
    <n v="91425"/>
    <n v="41433.031000000003"/>
    <n v="2071.652"/>
    <n v="121.9"/>
    <n v="37.5"/>
    <n v="49991.968999999997"/>
    <n v="2020"/>
    <n v="12"/>
    <n v="50"/>
    <n v="1"/>
  </r>
  <r>
    <s v="Cerdos"/>
    <x v="0"/>
    <x v="5"/>
    <s v="GV1-24-110620"/>
    <s v="S"/>
    <d v="2020-12-08T00:00:00"/>
    <s v="CABEZAS"/>
    <s v="Juan Manuel Jacobo"/>
    <n v="43993"/>
    <n v="6"/>
    <n v="572"/>
    <n v="5"/>
    <n v="22022"/>
    <n v="10358.258"/>
    <n v="2071.652"/>
    <n v="114.4"/>
    <n v="38.5"/>
    <n v="11663.742"/>
    <n v="2020"/>
    <n v="12"/>
    <n v="50"/>
    <n v="1"/>
  </r>
  <r>
    <s v="Cerdos"/>
    <x v="0"/>
    <x v="5"/>
    <s v="GV1-24-110620"/>
    <s v="S"/>
    <d v="2020-12-08T00:00:00"/>
    <s v="CABEZAS"/>
    <s v="Gil Peña Martin FG"/>
    <n v="43993"/>
    <n v="6"/>
    <n v="420"/>
    <n v="4"/>
    <n v="14700"/>
    <n v="8286.6059999999998"/>
    <n v="2071.652"/>
    <n v="105"/>
    <n v="35"/>
    <n v="6413.3940000000002"/>
    <n v="2020"/>
    <n v="12"/>
    <n v="50"/>
    <n v="1"/>
  </r>
  <r>
    <s v="Cerdos"/>
    <x v="0"/>
    <x v="1"/>
    <s v="GV1-23-050620"/>
    <s v="S"/>
    <d v="2020-12-08T00:00:00"/>
    <s v="CABEZAS"/>
    <s v="Leonardo Jimenez Chacon"/>
    <n v="43987"/>
    <n v="6.2"/>
    <n v="124"/>
    <n v="1"/>
    <n v="4774"/>
    <n v="2155.6880000000001"/>
    <n v="2155.6880000000001"/>
    <n v="124"/>
    <n v="38.5"/>
    <n v="2618.3119999999999"/>
    <n v="2020"/>
    <n v="12"/>
    <n v="50"/>
    <n v="1"/>
  </r>
  <r>
    <s v="Cerdos"/>
    <x v="0"/>
    <x v="1"/>
    <s v="GV1-23-050620"/>
    <s v="S"/>
    <d v="2020-12-08T00:00:00"/>
    <s v="CABEZAS"/>
    <s v="Rincon Morett Veronica Guadalupe FG"/>
    <n v="43987"/>
    <n v="6.2"/>
    <n v="450"/>
    <n v="4"/>
    <n v="17325"/>
    <n v="8622.7540000000008"/>
    <n v="2155.6880000000001"/>
    <n v="112.5"/>
    <n v="38.5"/>
    <n v="8702.2459999999992"/>
    <n v="2020"/>
    <n v="12"/>
    <n v="50"/>
    <n v="1"/>
  </r>
  <r>
    <s v="Cerdos"/>
    <x v="0"/>
    <x v="1"/>
    <s v="GV1-23-050620"/>
    <s v="S"/>
    <d v="2020-12-08T00:00:00"/>
    <s v="CABEZAS"/>
    <s v="Diaz Araiza Maria Magdalena"/>
    <n v="43987"/>
    <n v="6.2"/>
    <n v="220"/>
    <n v="2"/>
    <n v="8470"/>
    <n v="4311.3770000000004"/>
    <n v="2155.6880000000001"/>
    <n v="110"/>
    <n v="38.5"/>
    <n v="4158.6229999999996"/>
    <n v="2020"/>
    <n v="12"/>
    <n v="50"/>
    <n v="1"/>
  </r>
  <r>
    <s v="Cerdos"/>
    <x v="0"/>
    <x v="1"/>
    <s v="GV1-23-050620"/>
    <s v="S"/>
    <d v="2020-12-08T00:00:00"/>
    <s v="CABEZAS"/>
    <s v="RODRIGO RODRIGUEZ"/>
    <n v="43987"/>
    <n v="6.2"/>
    <n v="890"/>
    <n v="8"/>
    <n v="34265"/>
    <n v="17245.508000000002"/>
    <n v="2155.6880000000001"/>
    <n v="111.25"/>
    <n v="38.5"/>
    <n v="17019.491999999998"/>
    <n v="2020"/>
    <n v="12"/>
    <n v="50"/>
    <n v="1"/>
  </r>
  <r>
    <s v="Cerdos"/>
    <x v="0"/>
    <x v="1"/>
    <s v="GV1-23-050620"/>
    <s v="S"/>
    <d v="2020-12-08T00:00:00"/>
    <s v="CABEZAS"/>
    <s v="PUBLICO EN GENERAL"/>
    <n v="43987"/>
    <n v="6.2"/>
    <n v="100"/>
    <n v="1"/>
    <n v="3850"/>
    <n v="2155.6880000000001"/>
    <n v="2155.6880000000001"/>
    <n v="100"/>
    <n v="38.5"/>
    <n v="1694.3119999999999"/>
    <n v="2020"/>
    <n v="12"/>
    <n v="50"/>
    <n v="1"/>
  </r>
  <r>
    <s v="Cerdos"/>
    <x v="0"/>
    <x v="1"/>
    <s v="GV1-23-050620"/>
    <s v="S"/>
    <d v="2020-12-08T00:00:00"/>
    <s v="CABEZAS"/>
    <s v="PUBLICO EN GENERAL"/>
    <n v="43987"/>
    <n v="6.2"/>
    <n v="130"/>
    <n v="1"/>
    <n v="1500"/>
    <n v="2155.6880000000001"/>
    <n v="2155.6880000000001"/>
    <n v="130"/>
    <n v="11.538500000000001"/>
    <n v="-655.68799999999999"/>
    <n v="2020"/>
    <n v="12"/>
    <n v="50"/>
    <n v="1"/>
  </r>
  <r>
    <s v="Cerdos"/>
    <x v="1"/>
    <x v="4"/>
    <s v="GV4-24-090620"/>
    <s v="S"/>
    <d v="2020-12-08T00:00:00"/>
    <s v="CABEZAS"/>
    <s v="Arturo Saray"/>
    <n v="43991"/>
    <n v="6.0666666666666664"/>
    <n v="100"/>
    <n v="1"/>
    <n v="3500"/>
    <n v="3330.62"/>
    <n v="3330.62"/>
    <n v="100"/>
    <n v="35"/>
    <n v="169.38"/>
    <n v="2020"/>
    <n v="12"/>
    <n v="50"/>
    <n v="1"/>
  </r>
  <r>
    <s v="Cerdos"/>
    <x v="1"/>
    <x v="4"/>
    <s v="GV4-24-090620"/>
    <s v="S"/>
    <d v="2020-12-08T00:00:00"/>
    <s v="CABEZAS"/>
    <s v="Arturo Saray"/>
    <n v="43991"/>
    <n v="6.0666666666666664"/>
    <n v="96.6"/>
    <n v="1"/>
    <n v="3381"/>
    <n v="3330.62"/>
    <n v="3330.62"/>
    <n v="96.6"/>
    <n v="35"/>
    <n v="50.38"/>
    <n v="2020"/>
    <n v="12"/>
    <n v="50"/>
    <n v="1"/>
  </r>
  <r>
    <s v="Cerdos"/>
    <x v="1"/>
    <x v="10"/>
    <s v="GV4-38-110920"/>
    <s v="S"/>
    <d v="2020-12-08T00:00:00"/>
    <s v="CABEZAS"/>
    <s v="Hernandez Cardenas Leonardo"/>
    <n v="44085"/>
    <n v="2.9333333333333331"/>
    <n v="36"/>
    <n v="2"/>
    <n v="1800"/>
    <n v="2924.7820000000002"/>
    <n v="1462.3910000000001"/>
    <n v="18"/>
    <n v="50"/>
    <n v="-1124.7819999999999"/>
    <n v="2020"/>
    <n v="12"/>
    <n v="50"/>
    <n v="1"/>
  </r>
  <r>
    <s v="Cerdos"/>
    <x v="0"/>
    <x v="5"/>
    <s v="GV1-24-110620"/>
    <s v="E"/>
    <d v="2020-12-09T00:00:00"/>
    <s v="CABEZAS"/>
    <s v="Gil Peña Martin FG"/>
    <n v="43993"/>
    <n v="6.0333333333333332"/>
    <n v="-420"/>
    <n v="-4"/>
    <n v="-14700"/>
    <n v="-8286.6059999999998"/>
    <n v="-2071.652"/>
    <n v="105"/>
    <n v="35"/>
    <n v="-6413.3940000000002"/>
    <n v="2020"/>
    <n v="12"/>
    <n v="50"/>
    <n v="-1"/>
  </r>
  <r>
    <s v="Cerdos"/>
    <x v="0"/>
    <x v="5"/>
    <s v="GV1-24-110620"/>
    <s v="S"/>
    <d v="2020-12-09T00:00:00"/>
    <s v="CABEZAS"/>
    <s v="Gil Peña Martin FG"/>
    <n v="43993"/>
    <n v="6.0333333333333332"/>
    <n v="420"/>
    <n v="4"/>
    <n v="14490"/>
    <n v="8286.6059999999998"/>
    <n v="2071.652"/>
    <n v="105"/>
    <n v="34.5"/>
    <n v="6203.3940000000002"/>
    <n v="2020"/>
    <n v="12"/>
    <n v="50"/>
    <n v="1"/>
  </r>
  <r>
    <s v="Cerdos"/>
    <x v="0"/>
    <x v="5"/>
    <s v="GV1-24-110620"/>
    <s v="S"/>
    <d v="2020-12-09T00:00:00"/>
    <s v="CABEZAS"/>
    <s v="Casillas Tapia Alfredo"/>
    <n v="43993"/>
    <n v="6.0333333333333332"/>
    <n v="1234.5"/>
    <n v="10"/>
    <n v="45676.5"/>
    <n v="20838.785"/>
    <n v="2083.8780000000002"/>
    <n v="123.45"/>
    <n v="37"/>
    <n v="24837.715"/>
    <n v="2020"/>
    <n v="12"/>
    <n v="50"/>
    <n v="1"/>
  </r>
  <r>
    <s v="Cerdos"/>
    <x v="0"/>
    <x v="1"/>
    <s v="GV1-23-050620"/>
    <s v="E"/>
    <d v="2020-12-09T00:00:00"/>
    <s v="CABEZAS"/>
    <s v="PUBLICO EN GENERAL"/>
    <n v="43987"/>
    <n v="6.2333333333333334"/>
    <n v="-130"/>
    <n v="-1"/>
    <n v="-1500"/>
    <n v="-2155.6880000000001"/>
    <n v="-2155.6880000000001"/>
    <n v="130"/>
    <n v="11.538500000000001"/>
    <n v="655.68799999999999"/>
    <n v="2020"/>
    <n v="12"/>
    <n v="50"/>
    <n v="-1"/>
  </r>
  <r>
    <s v="Cerdos"/>
    <x v="0"/>
    <x v="1"/>
    <s v="GV1-23-050620"/>
    <s v="S"/>
    <d v="2020-12-09T00:00:00"/>
    <s v="CABEZAS"/>
    <s v="PUBLICO EN GENERAL"/>
    <n v="43987"/>
    <n v="6.2333333333333334"/>
    <n v="130"/>
    <n v="1"/>
    <n v="2000"/>
    <n v="2155.6880000000001"/>
    <n v="2155.6880000000001"/>
    <n v="130"/>
    <n v="15.384600000000001"/>
    <n v="-155.68799999999999"/>
    <n v="2020"/>
    <n v="12"/>
    <n v="50"/>
    <n v="1"/>
  </r>
  <r>
    <s v="Cerdos"/>
    <x v="0"/>
    <x v="5"/>
    <s v="GV1-24-110620"/>
    <s v="S"/>
    <d v="2020-12-10T00:00:00"/>
    <s v="CABEZAS"/>
    <s v="Camacho Monroy Agustin"/>
    <n v="43993"/>
    <n v="6.0666666666666664"/>
    <n v="911"/>
    <n v="9"/>
    <n v="34162.5"/>
    <n v="18754.905999999999"/>
    <n v="2083.8780000000002"/>
    <n v="101.22222222222223"/>
    <n v="37.5"/>
    <n v="15407.593999999999"/>
    <n v="2020"/>
    <n v="12"/>
    <n v="50"/>
    <n v="1"/>
  </r>
  <r>
    <s v="Cerdos"/>
    <x v="0"/>
    <x v="5"/>
    <s v="GV1-24-110620"/>
    <s v="S"/>
    <d v="2020-12-10T00:00:00"/>
    <s v="CABEZAS"/>
    <s v="Camacho Santana Gabriel"/>
    <n v="43993"/>
    <n v="6.0666666666666664"/>
    <n v="923"/>
    <n v="8"/>
    <n v="34612.5"/>
    <n v="16671.027999999998"/>
    <n v="2083.8780000000002"/>
    <n v="115.375"/>
    <n v="37.5"/>
    <n v="17941.472000000002"/>
    <n v="2020"/>
    <n v="12"/>
    <n v="50"/>
    <n v="1"/>
  </r>
  <r>
    <s v="Cerdos"/>
    <x v="0"/>
    <x v="5"/>
    <s v="GV1-24-110620"/>
    <s v="S"/>
    <d v="2020-12-10T00:00:00"/>
    <s v="CABEZAS"/>
    <s v="Noe Ramirez Brambila"/>
    <n v="43993"/>
    <n v="6.0666666666666664"/>
    <n v="425"/>
    <n v="4"/>
    <n v="15937.5"/>
    <n v="8335.5139999999992"/>
    <n v="2083.8780000000002"/>
    <n v="106.25"/>
    <n v="37.5"/>
    <n v="7601.9859999999999"/>
    <n v="2020"/>
    <n v="12"/>
    <n v="50"/>
    <n v="1"/>
  </r>
  <r>
    <s v="Cerdos"/>
    <x v="0"/>
    <x v="5"/>
    <s v="GV1-24-110620"/>
    <s v="S"/>
    <d v="2020-12-10T00:00:00"/>
    <s v="CABEZAS"/>
    <s v="Robles Santana Jorge"/>
    <n v="43993"/>
    <n v="6.0666666666666664"/>
    <n v="634"/>
    <n v="6"/>
    <n v="23775"/>
    <n v="12503.271000000001"/>
    <n v="2083.8780000000002"/>
    <n v="105.66666666666667"/>
    <n v="37.5"/>
    <n v="11271.728999999999"/>
    <n v="2020"/>
    <n v="12"/>
    <n v="50"/>
    <n v="1"/>
  </r>
  <r>
    <s v="Cerdos"/>
    <x v="0"/>
    <x v="5"/>
    <s v="GV1-24-110620"/>
    <s v="S"/>
    <d v="2020-12-10T00:00:00"/>
    <s v="CABEZAS"/>
    <s v="PUBLICO EN GENERAL"/>
    <n v="43993"/>
    <n v="6.0666666666666664"/>
    <n v="122"/>
    <n v="1"/>
    <n v="4575"/>
    <n v="2083.8780000000002"/>
    <n v="2083.8780000000002"/>
    <n v="122"/>
    <n v="37.5"/>
    <n v="2491.1219999999998"/>
    <n v="2020"/>
    <n v="12"/>
    <n v="50"/>
    <n v="1"/>
  </r>
  <r>
    <s v="Cerdos"/>
    <x v="0"/>
    <x v="5"/>
    <s v="GV1-24-110620"/>
    <s v="S"/>
    <d v="2020-12-10T00:00:00"/>
    <s v="CABEZAS"/>
    <s v="Innovacion y Comercio"/>
    <n v="43993"/>
    <n v="6.0666666666666664"/>
    <n v="1100"/>
    <n v="11"/>
    <n v="41250"/>
    <n v="22922.663"/>
    <n v="2083.8780000000002"/>
    <n v="100"/>
    <n v="37.5"/>
    <n v="18327.337"/>
    <n v="2020"/>
    <n v="12"/>
    <n v="50"/>
    <n v="1"/>
  </r>
  <r>
    <s v="Cerdos"/>
    <x v="0"/>
    <x v="5"/>
    <s v="GV1-24-110620"/>
    <s v="S"/>
    <d v="2020-12-10T00:00:00"/>
    <s v="CABEZAS"/>
    <s v="Gutierrez Olivarez Jaime Gibran"/>
    <n v="43993"/>
    <n v="6.0666666666666664"/>
    <n v="253"/>
    <n v="2"/>
    <n v="9487.5"/>
    <n v="4167.7569999999996"/>
    <n v="2083.8780000000002"/>
    <n v="126.5"/>
    <n v="37.5"/>
    <n v="5319.7430000000004"/>
    <n v="2020"/>
    <n v="12"/>
    <n v="50"/>
    <n v="1"/>
  </r>
  <r>
    <s v="Cerdos"/>
    <x v="0"/>
    <x v="5"/>
    <s v="GV1-24-110620"/>
    <s v="S"/>
    <d v="2020-12-10T00:00:00"/>
    <s v="CABEZAS"/>
    <s v="Ricardo Perez Garcia"/>
    <n v="43993"/>
    <n v="6.0666666666666664"/>
    <n v="125.5"/>
    <n v="1"/>
    <n v="4706.25"/>
    <n v="2083.8780000000002"/>
    <n v="2083.8780000000002"/>
    <n v="125.5"/>
    <n v="37.5"/>
    <n v="2622.3719999999998"/>
    <n v="2020"/>
    <n v="12"/>
    <n v="50"/>
    <n v="1"/>
  </r>
  <r>
    <s v="Cerdos"/>
    <x v="0"/>
    <x v="5"/>
    <s v="GV1-24-110620"/>
    <s v="S"/>
    <d v="2020-12-10T00:00:00"/>
    <s v="CABEZAS"/>
    <s v="Cecilia Robles Perez"/>
    <n v="43993"/>
    <n v="6.0666666666666664"/>
    <n v="120"/>
    <n v="1"/>
    <n v="4500"/>
    <n v="2083.8780000000002"/>
    <n v="2083.8780000000002"/>
    <n v="120"/>
    <n v="37.5"/>
    <n v="2416.1219999999998"/>
    <n v="2020"/>
    <n v="12"/>
    <n v="50"/>
    <n v="1"/>
  </r>
  <r>
    <s v="Cerdos"/>
    <x v="0"/>
    <x v="5"/>
    <s v="GV1-24-110620"/>
    <s v="S"/>
    <d v="2020-12-10T00:00:00"/>
    <s v="CABEZAS"/>
    <s v="Rafael Osorio Zamora"/>
    <n v="43993"/>
    <n v="6.0666666666666664"/>
    <n v="368"/>
    <n v="3"/>
    <n v="13800"/>
    <n v="6251.6350000000002"/>
    <n v="2083.8780000000002"/>
    <n v="122.66666666666667"/>
    <n v="37.5"/>
    <n v="7548.3649999999998"/>
    <n v="2020"/>
    <n v="12"/>
    <n v="50"/>
    <n v="1"/>
  </r>
  <r>
    <s v="Cerdos"/>
    <x v="0"/>
    <x v="5"/>
    <s v="GV1-24-110620"/>
    <s v="S"/>
    <d v="2020-12-10T00:00:00"/>
    <s v="CABEZAS"/>
    <s v="Vazquez Zamora Rafael"/>
    <n v="43993"/>
    <n v="6.0666666666666664"/>
    <n v="194"/>
    <n v="2"/>
    <n v="7275"/>
    <n v="4167.7569999999996"/>
    <n v="2083.8780000000002"/>
    <n v="97"/>
    <n v="37.5"/>
    <n v="3107.2429999999999"/>
    <n v="2020"/>
    <n v="12"/>
    <n v="50"/>
    <n v="1"/>
  </r>
  <r>
    <s v="Cerdos"/>
    <x v="0"/>
    <x v="1"/>
    <s v="GV1-23-050620"/>
    <s v="S"/>
    <d v="2020-12-10T00:00:00"/>
    <s v="CABEZAS"/>
    <s v="Innovacion y Comercio"/>
    <n v="43987"/>
    <n v="6.2666666666666666"/>
    <n v="294.5"/>
    <n v="3"/>
    <n v="11043.75"/>
    <n v="7701.9840000000004"/>
    <n v="2567.328"/>
    <n v="98.166666666666671"/>
    <n v="37.5"/>
    <n v="3341.7660000000001"/>
    <n v="2020"/>
    <n v="12"/>
    <n v="50"/>
    <n v="1"/>
  </r>
  <r>
    <s v="Cerdos"/>
    <x v="1"/>
    <x v="11"/>
    <s v="GV4-25-180620"/>
    <s v="S"/>
    <d v="2020-12-10T00:00:00"/>
    <s v="CABEZAS"/>
    <s v="Edgar Ruiz Lopez"/>
    <n v="44000"/>
    <n v="5.833333333333333"/>
    <n v="754"/>
    <n v="6"/>
    <n v="29029"/>
    <n v="19682.562999999998"/>
    <n v="3280.4270000000001"/>
    <n v="125.66666666666667"/>
    <n v="38.5"/>
    <n v="9346.4369999999999"/>
    <n v="2020"/>
    <n v="12"/>
    <n v="50"/>
    <n v="1"/>
  </r>
  <r>
    <s v="Cerdos"/>
    <x v="1"/>
    <x v="11"/>
    <s v="GV4-25-180620"/>
    <s v="S"/>
    <d v="2020-12-10T00:00:00"/>
    <s v="CABEZAS"/>
    <s v="Oregon Rene NA"/>
    <n v="44000"/>
    <n v="5.833333333333333"/>
    <n v="240"/>
    <n v="2"/>
    <n v="9240"/>
    <n v="6560.8540000000003"/>
    <n v="3280.4270000000001"/>
    <n v="120"/>
    <n v="38.5"/>
    <n v="2679.1460000000002"/>
    <n v="2020"/>
    <n v="12"/>
    <n v="50"/>
    <n v="1"/>
  </r>
  <r>
    <s v="Cerdos"/>
    <x v="1"/>
    <x v="11"/>
    <s v="GV4-25-180620"/>
    <s v="S"/>
    <d v="2020-12-10T00:00:00"/>
    <s v="CABEZAS"/>
    <s v="Martinez Valdez Hugo Alberto F"/>
    <n v="44000"/>
    <n v="5.833333333333333"/>
    <n v="338"/>
    <n v="3"/>
    <n v="13013"/>
    <n v="9841.2819999999992"/>
    <n v="3280.4270000000001"/>
    <n v="112.66666666666667"/>
    <n v="38.5"/>
    <n v="3171.7179999999998"/>
    <n v="2020"/>
    <n v="12"/>
    <n v="50"/>
    <n v="1"/>
  </r>
  <r>
    <s v="Cerdos"/>
    <x v="1"/>
    <x v="11"/>
    <s v="GV4-25-180620"/>
    <s v="S"/>
    <d v="2020-12-10T00:00:00"/>
    <s v="CABEZAS"/>
    <s v="Langurain Juan Pablo NA"/>
    <n v="44000"/>
    <n v="5.833333333333333"/>
    <n v="1138"/>
    <n v="9"/>
    <n v="43813"/>
    <n v="29523.845000000001"/>
    <n v="3280.4270000000001"/>
    <n v="126.44444444444444"/>
    <n v="38.5"/>
    <n v="14289.155000000001"/>
    <n v="2020"/>
    <n v="12"/>
    <n v="50"/>
    <n v="1"/>
  </r>
  <r>
    <s v="Cerdos"/>
    <x v="1"/>
    <x v="11"/>
    <s v="GV4-25-180620"/>
    <s v="S"/>
    <d v="2020-12-10T00:00:00"/>
    <s v="CABEZAS"/>
    <s v="Cobian Chavez Rodolfo FG"/>
    <n v="44000"/>
    <n v="5.833333333333333"/>
    <n v="2566"/>
    <n v="20"/>
    <n v="96225"/>
    <n v="65608.543999999994"/>
    <n v="3280.4270000000001"/>
    <n v="128.30000000000001"/>
    <n v="37.5"/>
    <n v="30616.455999999998"/>
    <n v="2020"/>
    <n v="12"/>
    <n v="50"/>
    <n v="1"/>
  </r>
  <r>
    <s v="Cerdos"/>
    <x v="1"/>
    <x v="11"/>
    <s v="GV4-25-180620"/>
    <s v="S"/>
    <d v="2020-12-10T00:00:00"/>
    <s v="CABEZAS"/>
    <s v="Diaz Araiza Maria Magdalena"/>
    <n v="44000"/>
    <n v="5.833333333333333"/>
    <n v="117"/>
    <n v="1"/>
    <n v="4504.5"/>
    <n v="3280.4270000000001"/>
    <n v="3280.4270000000001"/>
    <n v="117"/>
    <n v="38.5"/>
    <n v="1224.0730000000001"/>
    <n v="2020"/>
    <n v="12"/>
    <n v="50"/>
    <n v="1"/>
  </r>
  <r>
    <s v="Cerdos"/>
    <x v="1"/>
    <x v="11"/>
    <s v="GV4-25-180620"/>
    <s v="S"/>
    <d v="2020-12-10T00:00:00"/>
    <s v="CABEZAS"/>
    <s v="RODRIGO RODRIGUEZ"/>
    <n v="44000"/>
    <n v="5.833333333333333"/>
    <n v="967"/>
    <n v="9"/>
    <n v="37229.5"/>
    <n v="29523.845000000001"/>
    <n v="3280.4270000000001"/>
    <n v="107.44444444444444"/>
    <n v="38.5"/>
    <n v="7705.6549999999997"/>
    <n v="2020"/>
    <n v="12"/>
    <n v="50"/>
    <n v="1"/>
  </r>
  <r>
    <s v="Cerdos"/>
    <x v="1"/>
    <x v="11"/>
    <s v="GV4-25-180620"/>
    <s v="S"/>
    <d v="2020-12-10T00:00:00"/>
    <s v="CABEZAS"/>
    <s v="Salas Nadia"/>
    <n v="44000"/>
    <n v="5.833333333333333"/>
    <n v="224"/>
    <n v="2"/>
    <n v="8624"/>
    <n v="6560.8540000000003"/>
    <n v="3280.4270000000001"/>
    <n v="112"/>
    <n v="38.5"/>
    <n v="2063.1460000000002"/>
    <n v="2020"/>
    <n v="12"/>
    <n v="50"/>
    <n v="1"/>
  </r>
  <r>
    <s v="Cerdos"/>
    <x v="1"/>
    <x v="11"/>
    <s v="GV4-25-180620"/>
    <s v="S"/>
    <d v="2020-12-10T00:00:00"/>
    <s v="CABEZAS"/>
    <s v="Pelayo Sebastian Rosa Maria G"/>
    <n v="44000"/>
    <n v="5.833333333333333"/>
    <n v="508"/>
    <n v="4"/>
    <n v="19558"/>
    <n v="13121.709000000001"/>
    <n v="3280.4270000000001"/>
    <n v="127"/>
    <n v="38.5"/>
    <n v="6436.2910000000002"/>
    <n v="2020"/>
    <n v="12"/>
    <n v="50"/>
    <n v="1"/>
  </r>
  <r>
    <s v="Cerdos"/>
    <x v="1"/>
    <x v="11"/>
    <s v="GV4-25-180620"/>
    <s v="S"/>
    <d v="2020-12-10T00:00:00"/>
    <s v="CABEZAS"/>
    <s v="Juan Manuel Jacobo"/>
    <n v="44000"/>
    <n v="5.833333333333333"/>
    <n v="740"/>
    <n v="6"/>
    <n v="28490"/>
    <n v="19682.562999999998"/>
    <n v="3280.4270000000001"/>
    <n v="123.33333333333333"/>
    <n v="38.5"/>
    <n v="8807.4369999999999"/>
    <n v="2020"/>
    <n v="12"/>
    <n v="50"/>
    <n v="1"/>
  </r>
  <r>
    <s v="Cerdos"/>
    <x v="1"/>
    <x v="11"/>
    <s v="GV4-25-180620"/>
    <s v="S"/>
    <d v="2020-12-10T00:00:00"/>
    <s v="CABEZAS"/>
    <s v="Verdin Vizcarra Irma Lucila F"/>
    <n v="44000"/>
    <n v="5.833333333333333"/>
    <n v="226"/>
    <n v="2"/>
    <n v="8701"/>
    <n v="6560.8540000000003"/>
    <n v="3280.4270000000001"/>
    <n v="113"/>
    <n v="38.5"/>
    <n v="2140.1460000000002"/>
    <n v="2020"/>
    <n v="12"/>
    <n v="50"/>
    <n v="1"/>
  </r>
  <r>
    <s v="Cerdos"/>
    <x v="1"/>
    <x v="11"/>
    <s v="GV4-25-180620"/>
    <s v="S"/>
    <d v="2020-12-10T00:00:00"/>
    <s v="CABEZAS"/>
    <s v="Lopez Jorge FG"/>
    <n v="44000"/>
    <n v="5.833333333333333"/>
    <n v="236"/>
    <n v="2"/>
    <n v="9086"/>
    <n v="6560.8540000000003"/>
    <n v="3280.4270000000001"/>
    <n v="118"/>
    <n v="38.5"/>
    <n v="2525.1460000000002"/>
    <n v="2020"/>
    <n v="12"/>
    <n v="50"/>
    <n v="1"/>
  </r>
  <r>
    <s v="Cerdos"/>
    <x v="1"/>
    <x v="11"/>
    <s v="GV4-25-180620"/>
    <s v="S"/>
    <d v="2020-12-10T00:00:00"/>
    <s v="CABEZAS"/>
    <s v="Leonardo Jimenez Chacon"/>
    <n v="44000"/>
    <n v="5.833333333333333"/>
    <n v="134"/>
    <n v="1"/>
    <n v="5159"/>
    <n v="3280.4270000000001"/>
    <n v="3280.4270000000001"/>
    <n v="134"/>
    <n v="38.5"/>
    <n v="1878.5730000000001"/>
    <n v="2020"/>
    <n v="12"/>
    <n v="50"/>
    <n v="1"/>
  </r>
  <r>
    <s v="Cerdos"/>
    <x v="1"/>
    <x v="11"/>
    <s v="GV4-25-180620"/>
    <s v="S"/>
    <d v="2020-12-10T00:00:00"/>
    <s v="CABEZAS"/>
    <s v="Jose Luis Guzman Cornejo"/>
    <n v="44000"/>
    <n v="5.833333333333333"/>
    <n v="520"/>
    <n v="4"/>
    <n v="20020"/>
    <n v="13121.709000000001"/>
    <n v="3280.4270000000001"/>
    <n v="130"/>
    <n v="38.5"/>
    <n v="6898.2910000000002"/>
    <n v="2020"/>
    <n v="12"/>
    <n v="50"/>
    <n v="1"/>
  </r>
  <r>
    <s v="Cerdos"/>
    <x v="1"/>
    <x v="11"/>
    <s v="GV4-25-180620"/>
    <s v="S"/>
    <d v="2020-12-10T00:00:00"/>
    <s v="CABEZAS"/>
    <s v="PUBLICO EN GENERAL"/>
    <n v="44000"/>
    <n v="5.833333333333333"/>
    <n v="130"/>
    <n v="1"/>
    <n v="5005"/>
    <n v="3280.4270000000001"/>
    <n v="3280.4270000000001"/>
    <n v="130"/>
    <n v="38.5"/>
    <n v="1724.5730000000001"/>
    <n v="2020"/>
    <n v="12"/>
    <n v="50"/>
    <n v="1"/>
  </r>
  <r>
    <s v="Cerdos"/>
    <x v="1"/>
    <x v="11"/>
    <s v="GV4-25-180620"/>
    <s v="S"/>
    <d v="2020-12-10T00:00:00"/>
    <s v="CABEZAS"/>
    <s v="Oscar Jesus Guerrero Pelayo"/>
    <n v="44000"/>
    <n v="5.833333333333333"/>
    <n v="710"/>
    <n v="6"/>
    <n v="27335"/>
    <n v="19682.562999999998"/>
    <n v="3280.4270000000001"/>
    <n v="118.33333333333333"/>
    <n v="38.5"/>
    <n v="7652.4369999999999"/>
    <n v="2020"/>
    <n v="12"/>
    <n v="50"/>
    <n v="1"/>
  </r>
  <r>
    <s v="Cerdos"/>
    <x v="1"/>
    <x v="11"/>
    <s v="GV4-25-180620"/>
    <s v="S"/>
    <d v="2020-12-10T00:00:00"/>
    <s v="CABEZAS"/>
    <s v="PUBLICO EN GENERAL"/>
    <n v="44000"/>
    <n v="5.833333333333333"/>
    <n v="324"/>
    <n v="3"/>
    <n v="12474"/>
    <n v="9841.2819999999992"/>
    <n v="3280.4270000000001"/>
    <n v="108"/>
    <n v="38.5"/>
    <n v="2632.7179999999998"/>
    <n v="2020"/>
    <n v="12"/>
    <n v="50"/>
    <n v="1"/>
  </r>
  <r>
    <s v="Cerdos"/>
    <x v="1"/>
    <x v="11"/>
    <s v="GV4-25-180620"/>
    <s v="S"/>
    <d v="2020-12-10T00:00:00"/>
    <s v="CABEZAS"/>
    <s v="PUBLICO EN GENERAL"/>
    <n v="44000"/>
    <n v="5.833333333333333"/>
    <n v="224"/>
    <n v="2"/>
    <n v="8624"/>
    <n v="6560.8540000000003"/>
    <n v="3280.4270000000001"/>
    <n v="112"/>
    <n v="38.5"/>
    <n v="2063.1460000000002"/>
    <n v="2020"/>
    <n v="12"/>
    <n v="50"/>
    <n v="1"/>
  </r>
  <r>
    <s v="Cerdos"/>
    <x v="1"/>
    <x v="11"/>
    <s v="GV4-25-180620"/>
    <s v="S"/>
    <d v="2020-12-11T00:00:00"/>
    <s v="CABEZAS"/>
    <s v="PUBLICO EN GENERAL"/>
    <n v="44000"/>
    <n v="5.8666666666666663"/>
    <n v="114"/>
    <n v="1"/>
    <n v="4389"/>
    <n v="3280.4270000000001"/>
    <n v="3280.4270000000001"/>
    <n v="114"/>
    <n v="38.5"/>
    <n v="1108.5730000000001"/>
    <n v="2020"/>
    <n v="12"/>
    <n v="50"/>
    <n v="1"/>
  </r>
  <r>
    <s v="Cerdos"/>
    <x v="1"/>
    <x v="11"/>
    <s v="GV4-25-180620"/>
    <s v="S"/>
    <d v="2020-12-11T00:00:00"/>
    <s v="CABEZAS"/>
    <s v="PUBLICO EN GENERAL"/>
    <n v="44000"/>
    <n v="5.8666666666666663"/>
    <n v="416"/>
    <n v="4"/>
    <n v="16016"/>
    <n v="13121.709000000001"/>
    <n v="3280.4270000000001"/>
    <n v="104"/>
    <n v="38.5"/>
    <n v="2894.2910000000002"/>
    <n v="2020"/>
    <n v="12"/>
    <n v="50"/>
    <n v="1"/>
  </r>
  <r>
    <s v="Cerdos"/>
    <x v="1"/>
    <x v="11"/>
    <s v="GV4-25-180620"/>
    <s v="S"/>
    <d v="2020-12-11T00:00:00"/>
    <s v="CABEZAS"/>
    <s v="PUBLICO EN GENERAL"/>
    <n v="44000"/>
    <n v="5.8666666666666663"/>
    <n v="244"/>
    <n v="2"/>
    <n v="9394"/>
    <n v="6560.8540000000003"/>
    <n v="3280.4270000000001"/>
    <n v="122"/>
    <n v="38.5"/>
    <n v="2833.1460000000002"/>
    <n v="2020"/>
    <n v="12"/>
    <n v="50"/>
    <n v="1"/>
  </r>
  <r>
    <s v="Cerdos"/>
    <x v="1"/>
    <x v="11"/>
    <s v="GV4-25-180620"/>
    <s v="S"/>
    <d v="2020-12-11T00:00:00"/>
    <s v="CABEZAS"/>
    <s v="Avalos Silva Juan"/>
    <n v="44000"/>
    <n v="5.8666666666666663"/>
    <n v="246"/>
    <n v="2"/>
    <n v="9471"/>
    <n v="6560.8540000000003"/>
    <n v="3280.4270000000001"/>
    <n v="123"/>
    <n v="38.5"/>
    <n v="2910.1460000000002"/>
    <n v="2020"/>
    <n v="12"/>
    <n v="50"/>
    <n v="1"/>
  </r>
  <r>
    <s v="Cerdos"/>
    <x v="1"/>
    <x v="11"/>
    <s v="GV4-25-180620"/>
    <s v="S"/>
    <d v="2020-12-11T00:00:00"/>
    <s v="CABEZAS"/>
    <s v="PUBLICO EN GENERAL"/>
    <n v="44000"/>
    <n v="5.8666666666666663"/>
    <n v="126"/>
    <n v="1"/>
    <n v="4851"/>
    <n v="3280.4270000000001"/>
    <n v="3280.4270000000001"/>
    <n v="126"/>
    <n v="38.5"/>
    <n v="1570.5730000000001"/>
    <n v="2020"/>
    <n v="12"/>
    <n v="50"/>
    <n v="1"/>
  </r>
  <r>
    <s v="Cerdos"/>
    <x v="1"/>
    <x v="11"/>
    <s v="GV4-25-180620"/>
    <s v="S"/>
    <d v="2020-12-11T00:00:00"/>
    <s v="CABEZAS"/>
    <s v="PUBLICO EN GENERAL"/>
    <n v="44000"/>
    <n v="5.8666666666666663"/>
    <n v="120"/>
    <n v="1"/>
    <n v="4620"/>
    <n v="3280.4270000000001"/>
    <n v="3280.4270000000001"/>
    <n v="120"/>
    <n v="38.5"/>
    <n v="1339.5730000000001"/>
    <n v="2020"/>
    <n v="12"/>
    <n v="50"/>
    <n v="1"/>
  </r>
  <r>
    <s v="Cerdos"/>
    <x v="1"/>
    <x v="11"/>
    <s v="GV4-25-180620"/>
    <s v="S"/>
    <d v="2020-12-11T00:00:00"/>
    <s v="CABEZAS"/>
    <s v="Chavez Barajas Contensina NA"/>
    <n v="44000"/>
    <n v="5.8666666666666663"/>
    <n v="140"/>
    <n v="1"/>
    <n v="5390"/>
    <n v="3280.4270000000001"/>
    <n v="3280.4270000000001"/>
    <n v="140"/>
    <n v="38.5"/>
    <n v="2109.5729999999999"/>
    <n v="2020"/>
    <n v="12"/>
    <n v="50"/>
    <n v="1"/>
  </r>
  <r>
    <s v="Cerdos"/>
    <x v="1"/>
    <x v="11"/>
    <s v="GV4-25-180620"/>
    <s v="S"/>
    <d v="2020-12-11T00:00:00"/>
    <s v="CABEZAS"/>
    <s v="Lopez Garcia Martin FG"/>
    <n v="44000"/>
    <n v="5.8666666666666663"/>
    <n v="136"/>
    <n v="1"/>
    <n v="5236"/>
    <n v="3280.4270000000001"/>
    <n v="3280.4270000000001"/>
    <n v="136"/>
    <n v="38.5"/>
    <n v="1955.5730000000001"/>
    <n v="2020"/>
    <n v="12"/>
    <n v="50"/>
    <n v="1"/>
  </r>
  <r>
    <s v="Cerdos"/>
    <x v="0"/>
    <x v="12"/>
    <s v="GV1-25-180620"/>
    <s v="S"/>
    <d v="2020-12-12T00:00:00"/>
    <s v="CABEZAS"/>
    <s v="Ricardo Perez Garcia"/>
    <n v="44000"/>
    <n v="5.8999999999999995"/>
    <n v="326"/>
    <n v="3"/>
    <n v="12225"/>
    <n v="7536.5569999999998"/>
    <n v="2512.1860000000001"/>
    <n v="108.66666666666667"/>
    <n v="37.5"/>
    <n v="4688.4430000000002"/>
    <n v="2020"/>
    <n v="12"/>
    <n v="50"/>
    <n v="1"/>
  </r>
  <r>
    <s v="Cerdos"/>
    <x v="0"/>
    <x v="5"/>
    <s v="GV1-24-110620"/>
    <s v="S"/>
    <d v="2020-12-12T00:00:00"/>
    <s v="CABEZAS"/>
    <s v="Vazquez Zamora Rafael"/>
    <n v="43993"/>
    <n v="6.1333333333333329"/>
    <n v="360"/>
    <n v="3"/>
    <n v="13500"/>
    <n v="6258.5690000000004"/>
    <n v="2086.19"/>
    <n v="120"/>
    <n v="37.5"/>
    <n v="7241.4309999999996"/>
    <n v="2020"/>
    <n v="12"/>
    <n v="50"/>
    <n v="1"/>
  </r>
  <r>
    <s v="Cerdos"/>
    <x v="0"/>
    <x v="5"/>
    <s v="GV1-24-110620"/>
    <s v="S"/>
    <d v="2020-12-12T00:00:00"/>
    <s v="CABEZAS"/>
    <s v="Rafael Osorio Zamora"/>
    <n v="43993"/>
    <n v="6.1333333333333329"/>
    <n v="1123"/>
    <n v="9"/>
    <n v="42112.5"/>
    <n v="18775.706999999999"/>
    <n v="2086.19"/>
    <n v="124.77777777777777"/>
    <n v="37.5"/>
    <n v="23336.793000000001"/>
    <n v="2020"/>
    <n v="12"/>
    <n v="50"/>
    <n v="1"/>
  </r>
  <r>
    <s v="Cerdos"/>
    <x v="0"/>
    <x v="5"/>
    <s v="GV1-24-110620"/>
    <s v="S"/>
    <d v="2020-12-12T00:00:00"/>
    <s v="CABEZAS"/>
    <s v="Gutierrez Olivarez Jaime Gibran"/>
    <n v="43993"/>
    <n v="6.1333333333333329"/>
    <n v="354.5"/>
    <n v="3"/>
    <n v="13293.75"/>
    <n v="6258.5690000000004"/>
    <n v="2086.19"/>
    <n v="118.16666666666667"/>
    <n v="37.5"/>
    <n v="7035.1809999999996"/>
    <n v="2020"/>
    <n v="12"/>
    <n v="50"/>
    <n v="1"/>
  </r>
  <r>
    <s v="Cerdos"/>
    <x v="0"/>
    <x v="5"/>
    <s v="GV1-24-110620"/>
    <s v="S"/>
    <d v="2020-12-12T00:00:00"/>
    <s v="CABEZAS"/>
    <s v="Innovacion y Comercio"/>
    <n v="43993"/>
    <n v="6.1333333333333329"/>
    <n v="875"/>
    <n v="8"/>
    <n v="32812.5"/>
    <n v="16689.517"/>
    <n v="2086.19"/>
    <n v="109.375"/>
    <n v="37.5"/>
    <n v="16122.983"/>
    <n v="2020"/>
    <n v="12"/>
    <n v="50"/>
    <n v="1"/>
  </r>
  <r>
    <s v="Cerdos"/>
    <x v="0"/>
    <x v="5"/>
    <s v="GV1-24-110620"/>
    <s v="S"/>
    <d v="2020-12-12T00:00:00"/>
    <s v="CABEZAS"/>
    <s v="Casillas Tapia Alfredo"/>
    <n v="43993"/>
    <n v="6.1333333333333329"/>
    <n v="1216.5"/>
    <n v="10"/>
    <n v="45010.5"/>
    <n v="20861.897000000001"/>
    <n v="2086.19"/>
    <n v="121.65"/>
    <n v="37"/>
    <n v="24148.602999999999"/>
    <n v="2020"/>
    <n v="12"/>
    <n v="50"/>
    <n v="1"/>
  </r>
  <r>
    <s v="Cerdos"/>
    <x v="2"/>
    <x v="6"/>
    <s v="GV5-32-080820"/>
    <s v="S"/>
    <d v="2020-12-14T00:00:00"/>
    <s v="CABEZAS"/>
    <s v="Camolinga Maldonado Pedro"/>
    <n v="44051"/>
    <n v="4.2666666666666666"/>
    <n v="12825"/>
    <n v="68"/>
    <n v="297306.81800000003"/>
    <n v="178377.30499999999"/>
    <n v="2623.1959999999999"/>
    <n v="188.60294117647058"/>
    <n v="23.181799999999999"/>
    <n v="118929.51300000001"/>
    <n v="2020"/>
    <n v="12"/>
    <n v="51"/>
    <n v="1"/>
  </r>
  <r>
    <s v="Cerdos"/>
    <x v="2"/>
    <x v="6"/>
    <s v="GV5-34-200820"/>
    <s v="S"/>
    <d v="2020-12-14T00:00:00"/>
    <s v="CABEZAS"/>
    <s v="Camolinga Maldonado Pedro"/>
    <n v="44063"/>
    <n v="3.8666666666666667"/>
    <n v="12825"/>
    <n v="42"/>
    <n v="183630.682"/>
    <n v="84936.898000000001"/>
    <n v="2022.307"/>
    <n v="305.35714285714283"/>
    <n v="14.318199999999999"/>
    <n v="98693.784"/>
    <n v="2020"/>
    <n v="12"/>
    <n v="51"/>
    <n v="1"/>
  </r>
  <r>
    <s v="Cerdos"/>
    <x v="0"/>
    <x v="12"/>
    <s v="GV1-25-180620"/>
    <s v="S"/>
    <d v="2020-12-14T00:00:00"/>
    <s v="CABEZAS"/>
    <s v="Innovacion y Comercio"/>
    <n v="44000"/>
    <n v="5.9666666666666668"/>
    <n v="120"/>
    <n v="1"/>
    <n v="4500"/>
    <n v="2512.1860000000001"/>
    <n v="2512.1860000000001"/>
    <n v="120"/>
    <n v="37.5"/>
    <n v="1987.8140000000001"/>
    <n v="2020"/>
    <n v="12"/>
    <n v="51"/>
    <n v="1"/>
  </r>
  <r>
    <s v="Cerdos"/>
    <x v="0"/>
    <x v="5"/>
    <s v="GV1-24-110620"/>
    <s v="S"/>
    <d v="2020-12-14T00:00:00"/>
    <s v="CABEZAS"/>
    <s v="Carlos Sanchez Camacho"/>
    <n v="43993"/>
    <n v="6.2"/>
    <n v="509.5"/>
    <n v="4"/>
    <n v="19106.25"/>
    <n v="8344.759"/>
    <n v="2086.19"/>
    <n v="127.375"/>
    <n v="37.5"/>
    <n v="10761.491"/>
    <n v="2020"/>
    <n v="12"/>
    <n v="51"/>
    <n v="1"/>
  </r>
  <r>
    <s v="Cerdos"/>
    <x v="1"/>
    <x v="4"/>
    <s v="GV4-24-090620"/>
    <s v="S"/>
    <d v="2020-12-14T00:00:00"/>
    <s v="CABEZAS"/>
    <s v="Carlos Sanchez Camacho"/>
    <n v="43991"/>
    <n v="6.2666666666666666"/>
    <n v="120.6"/>
    <n v="1"/>
    <n v="4221"/>
    <n v="3996.7429999999999"/>
    <n v="3996.7429999999999"/>
    <n v="120.6"/>
    <n v="35"/>
    <n v="224.25700000000001"/>
    <n v="2020"/>
    <n v="12"/>
    <n v="51"/>
    <n v="1"/>
  </r>
  <r>
    <s v="Cerdos"/>
    <x v="1"/>
    <x v="11"/>
    <s v="GV4-25-180620"/>
    <s v="S"/>
    <d v="2020-12-14T00:00:00"/>
    <s v="CABEZAS"/>
    <s v="Carlos Sanchez Camacho"/>
    <n v="44000"/>
    <n v="5.9666666666666668"/>
    <n v="107.8"/>
    <n v="1"/>
    <n v="4042.5"/>
    <n v="3280.4270000000001"/>
    <n v="3280.4270000000001"/>
    <n v="107.8"/>
    <n v="37.5"/>
    <n v="762.07299999999998"/>
    <n v="2020"/>
    <n v="12"/>
    <n v="51"/>
    <n v="1"/>
  </r>
  <r>
    <s v="Cerdos"/>
    <x v="1"/>
    <x v="11"/>
    <s v="GV4-25-180620"/>
    <s v="S"/>
    <d v="2020-12-14T00:00:00"/>
    <s v="CABEZAS"/>
    <s v="Prado Barajas Aureliano FG"/>
    <n v="44000"/>
    <n v="5.9666666666666668"/>
    <n v="206"/>
    <n v="2"/>
    <n v="7931"/>
    <n v="6560.8540000000003"/>
    <n v="3280.4270000000001"/>
    <n v="103"/>
    <n v="38.5"/>
    <n v="1370.146"/>
    <n v="2020"/>
    <n v="12"/>
    <n v="51"/>
    <n v="1"/>
  </r>
  <r>
    <s v="Cerdos"/>
    <x v="1"/>
    <x v="11"/>
    <s v="GV4-25-180620"/>
    <s v="S"/>
    <d v="2020-12-14T00:00:00"/>
    <s v="CABEZAS"/>
    <s v="Carlos Policarpo Contreras Moreno"/>
    <n v="44000"/>
    <n v="5.9666666666666668"/>
    <n v="4944"/>
    <n v="40"/>
    <n v="185400"/>
    <n v="131217.08799999999"/>
    <n v="3280.4270000000001"/>
    <n v="123.6"/>
    <n v="37.5"/>
    <n v="54182.911999999997"/>
    <n v="2020"/>
    <n v="12"/>
    <n v="51"/>
    <n v="1"/>
  </r>
  <r>
    <s v="Cerdos"/>
    <x v="1"/>
    <x v="13"/>
    <s v="GV4-41-011020"/>
    <s v="S"/>
    <d v="2020-12-14T00:00:00"/>
    <s v="CABEZAS"/>
    <s v="Innovacion y Comercio"/>
    <n v="44105"/>
    <n v="2.4666666666666668"/>
    <n v="20"/>
    <n v="1"/>
    <n v="1200"/>
    <n v="1238.123"/>
    <n v="1238.123"/>
    <n v="20"/>
    <n v="60"/>
    <n v="-38.122999999999998"/>
    <n v="2020"/>
    <n v="12"/>
    <n v="51"/>
    <n v="1"/>
  </r>
  <r>
    <s v="Cerdos"/>
    <x v="1"/>
    <x v="14"/>
    <s v="GV4-39-180920"/>
    <s v="S"/>
    <d v="2020-12-14T00:00:00"/>
    <s v="CABEZAS"/>
    <s v="Innovacion y Comercio"/>
    <n v="44092"/>
    <n v="2.9"/>
    <n v="20"/>
    <n v="1"/>
    <n v="1200"/>
    <n v="1191.405"/>
    <n v="1191.405"/>
    <n v="20"/>
    <n v="60"/>
    <n v="8.5950000000000006"/>
    <n v="2020"/>
    <n v="12"/>
    <n v="51"/>
    <n v="1"/>
  </r>
  <r>
    <s v="Cerdos"/>
    <x v="0"/>
    <x v="12"/>
    <s v="GV1-25-180620"/>
    <s v="S"/>
    <d v="2020-12-15T00:00:00"/>
    <s v="CABEZAS"/>
    <s v="PUBLICO EN GENERAL"/>
    <n v="44000"/>
    <n v="6"/>
    <n v="80"/>
    <n v="1"/>
    <n v="2500"/>
    <n v="2512.1860000000001"/>
    <n v="2512.1860000000001"/>
    <n v="80"/>
    <n v="31.25"/>
    <n v="-12.186"/>
    <n v="2020"/>
    <n v="12"/>
    <n v="51"/>
    <n v="1"/>
  </r>
  <r>
    <s v="Cerdos"/>
    <x v="0"/>
    <x v="5"/>
    <s v="GV1-24-110620"/>
    <s v="S"/>
    <d v="2020-12-15T00:00:00"/>
    <s v="CABEZAS"/>
    <s v="Arturo Saray"/>
    <n v="43993"/>
    <n v="6.2333333333333334"/>
    <n v="121.5"/>
    <n v="1"/>
    <n v="4252.5"/>
    <n v="3129.2840000000001"/>
    <n v="3129.2840000000001"/>
    <n v="121.5"/>
    <n v="35"/>
    <n v="1123.2159999999999"/>
    <n v="2020"/>
    <n v="12"/>
    <n v="51"/>
    <n v="1"/>
  </r>
  <r>
    <s v="Cerdos"/>
    <x v="0"/>
    <x v="15"/>
    <s v="GV1-02-070115"/>
    <s v="S"/>
    <d v="2020-12-15T00:00:00"/>
    <s v="CABEZAS"/>
    <s v="PUBLICO EN GENERAL"/>
    <n v="44180"/>
    <n v="0"/>
    <n v="50"/>
    <n v="6"/>
    <n v="24000"/>
    <n v="0"/>
    <n v="0"/>
    <n v="8.3333333333333339"/>
    <n v="480"/>
    <n v="24000"/>
    <n v="2020"/>
    <n v="12"/>
    <n v="51"/>
    <n v="1"/>
  </r>
  <r>
    <s v="Cerdos"/>
    <x v="0"/>
    <x v="15"/>
    <s v="GV1-02-070115"/>
    <s v="E"/>
    <d v="2020-12-15T00:00:00"/>
    <s v="CABEZAS"/>
    <s v="PUBLICO EN GENERAL"/>
    <n v="44180"/>
    <n v="0"/>
    <n v="-50"/>
    <n v="-6"/>
    <n v="-24000"/>
    <n v="0"/>
    <n v="0"/>
    <n v="8.3333333333333339"/>
    <n v="480"/>
    <n v="-24000"/>
    <n v="2020"/>
    <n v="12"/>
    <n v="51"/>
    <n v="-1"/>
  </r>
  <r>
    <s v="Cerdos"/>
    <x v="0"/>
    <x v="15"/>
    <s v="GV1-02-070115"/>
    <s v="S"/>
    <d v="2020-12-15T00:00:00"/>
    <s v="CABEZAS"/>
    <s v="IMSS"/>
    <n v="44180"/>
    <n v="0"/>
    <n v="50"/>
    <n v="6"/>
    <n v="24000"/>
    <n v="0"/>
    <n v="0"/>
    <n v="8.3333333333333339"/>
    <n v="480"/>
    <n v="24000"/>
    <n v="2020"/>
    <n v="12"/>
    <n v="51"/>
    <n v="1"/>
  </r>
  <r>
    <s v="Cerdos"/>
    <x v="1"/>
    <x v="11"/>
    <s v="GV4-25-180620"/>
    <s v="S"/>
    <d v="2020-12-15T00:00:00"/>
    <s v="CABEZAS"/>
    <s v="Alvarez Lopez Salvador (Padre)"/>
    <n v="44000"/>
    <n v="6"/>
    <n v="1799"/>
    <n v="15"/>
    <n v="67462.5"/>
    <n v="49206.408000000003"/>
    <n v="3280.4270000000001"/>
    <n v="119.93333333333334"/>
    <n v="37.5"/>
    <n v="18256.092000000001"/>
    <n v="2020"/>
    <n v="12"/>
    <n v="51"/>
    <n v="1"/>
  </r>
  <r>
    <s v="Cerdos"/>
    <x v="1"/>
    <x v="11"/>
    <s v="GV4-25-180620"/>
    <s v="S"/>
    <d v="2020-12-15T00:00:00"/>
    <s v="CABEZAS"/>
    <s v="Cecilia Robles Perez"/>
    <n v="44000"/>
    <n v="6"/>
    <n v="121.8"/>
    <n v="1"/>
    <n v="4567.5"/>
    <n v="3280.4270000000001"/>
    <n v="3280.4270000000001"/>
    <n v="121.8"/>
    <n v="37.5"/>
    <n v="1287.0730000000001"/>
    <n v="2020"/>
    <n v="12"/>
    <n v="51"/>
    <n v="1"/>
  </r>
  <r>
    <s v="Cerdos"/>
    <x v="1"/>
    <x v="11"/>
    <s v="GV4-25-180620"/>
    <s v="S"/>
    <d v="2020-12-15T00:00:00"/>
    <s v="CABEZAS"/>
    <s v="Casillas Tapia Alfredo"/>
    <n v="44000"/>
    <n v="6"/>
    <n v="1206.4000000000001"/>
    <n v="10"/>
    <n v="44636.800000000003"/>
    <n v="32804.271999999997"/>
    <n v="3280.4270000000001"/>
    <n v="120.64000000000001"/>
    <n v="37"/>
    <n v="11832.528"/>
    <n v="2020"/>
    <n v="12"/>
    <n v="51"/>
    <n v="1"/>
  </r>
  <r>
    <s v="Cerdos"/>
    <x v="1"/>
    <x v="11"/>
    <s v="GV4-25-180620"/>
    <s v="S"/>
    <d v="2020-12-15T00:00:00"/>
    <s v="CABEZAS"/>
    <s v="Ricardo Perez Garcia"/>
    <n v="44000"/>
    <n v="6"/>
    <n v="106.4"/>
    <n v="1"/>
    <n v="3990"/>
    <n v="3280.4270000000001"/>
    <n v="3280.4270000000001"/>
    <n v="106.4"/>
    <n v="37.5"/>
    <n v="709.57299999999998"/>
    <n v="2020"/>
    <n v="12"/>
    <n v="51"/>
    <n v="1"/>
  </r>
  <r>
    <s v="Cerdos"/>
    <x v="1"/>
    <x v="11"/>
    <s v="GV4-25-180620"/>
    <s v="S"/>
    <d v="2020-12-15T00:00:00"/>
    <s v="CABEZAS"/>
    <s v="Vazquez Zamora Rafael"/>
    <n v="44000"/>
    <n v="6"/>
    <n v="228"/>
    <n v="2"/>
    <n v="8550"/>
    <n v="6560.8540000000003"/>
    <n v="3280.4270000000001"/>
    <n v="114"/>
    <n v="37.5"/>
    <n v="1989.146"/>
    <n v="2020"/>
    <n v="12"/>
    <n v="51"/>
    <n v="1"/>
  </r>
  <r>
    <s v="Cerdos"/>
    <x v="1"/>
    <x v="11"/>
    <s v="GV4-25-180620"/>
    <s v="S"/>
    <d v="2020-12-15T00:00:00"/>
    <s v="CABEZAS"/>
    <s v="Rafael Osorio Zamora"/>
    <n v="44000"/>
    <n v="6"/>
    <n v="305.8"/>
    <n v="3"/>
    <n v="11467.5"/>
    <n v="9841.2819999999992"/>
    <n v="3280.4270000000001"/>
    <n v="101.93333333333334"/>
    <n v="37.5"/>
    <n v="1626.2180000000001"/>
    <n v="2020"/>
    <n v="12"/>
    <n v="51"/>
    <n v="1"/>
  </r>
  <r>
    <s v="Cerdos"/>
    <x v="1"/>
    <x v="11"/>
    <s v="GV4-25-180620"/>
    <s v="S"/>
    <d v="2020-12-15T00:00:00"/>
    <s v="CABEZAS"/>
    <s v="Carlos Sanchez Camacho"/>
    <n v="44000"/>
    <n v="6"/>
    <n v="536.79999999999995"/>
    <n v="4"/>
    <n v="20130"/>
    <n v="13121.709000000001"/>
    <n v="3280.4270000000001"/>
    <n v="134.19999999999999"/>
    <n v="37.5"/>
    <n v="7008.2910000000002"/>
    <n v="2020"/>
    <n v="12"/>
    <n v="51"/>
    <n v="1"/>
  </r>
  <r>
    <s v="Cerdos"/>
    <x v="1"/>
    <x v="11"/>
    <s v="GV4-25-180620"/>
    <s v="S"/>
    <d v="2020-12-15T00:00:00"/>
    <s v="CABEZAS"/>
    <s v="Arturo Saray"/>
    <n v="44000"/>
    <n v="6"/>
    <n v="109.4"/>
    <n v="1"/>
    <n v="3829"/>
    <n v="3280.4270000000001"/>
    <n v="3280.4270000000001"/>
    <n v="109.4"/>
    <n v="35"/>
    <n v="548.57299999999998"/>
    <n v="2020"/>
    <n v="12"/>
    <n v="51"/>
    <n v="1"/>
  </r>
  <r>
    <s v="Cerdos"/>
    <x v="1"/>
    <x v="11"/>
    <s v="GV4-25-180620"/>
    <s v="S"/>
    <d v="2020-12-15T00:00:00"/>
    <s v="CABEZAS"/>
    <s v="Verdin Vizcarra Irma Lucila F"/>
    <n v="44000"/>
    <n v="6"/>
    <n v="205"/>
    <n v="2"/>
    <n v="7892.5"/>
    <n v="7444.8490000000002"/>
    <n v="3722.424"/>
    <n v="102.5"/>
    <n v="38.5"/>
    <n v="447.65100000000001"/>
    <n v="2020"/>
    <n v="12"/>
    <n v="51"/>
    <n v="1"/>
  </r>
  <r>
    <s v="Cerdos"/>
    <x v="1"/>
    <x v="11"/>
    <s v="GV4-25-180620"/>
    <s v="S"/>
    <d v="2020-12-15T00:00:00"/>
    <s v="CABEZAS"/>
    <s v="Edgar Ruiz Lopez"/>
    <n v="44000"/>
    <n v="6"/>
    <n v="220"/>
    <n v="2"/>
    <n v="8470"/>
    <n v="7444.8490000000002"/>
    <n v="3722.424"/>
    <n v="110"/>
    <n v="38.5"/>
    <n v="1025.1510000000001"/>
    <n v="2020"/>
    <n v="12"/>
    <n v="51"/>
    <n v="1"/>
  </r>
  <r>
    <s v="Cerdos"/>
    <x v="1"/>
    <x v="11"/>
    <s v="GV4-25-180620"/>
    <s v="S"/>
    <d v="2020-12-15T00:00:00"/>
    <s v="CABEZAS"/>
    <s v="Ramos Mejia Juan Diego FG"/>
    <n v="44000"/>
    <n v="6"/>
    <n v="2127"/>
    <n v="18"/>
    <n v="79762.5"/>
    <n v="67003.638999999996"/>
    <n v="3722.424"/>
    <n v="118.16666666666667"/>
    <n v="37.5"/>
    <n v="12758.861000000001"/>
    <n v="2020"/>
    <n v="12"/>
    <n v="51"/>
    <n v="1"/>
  </r>
  <r>
    <s v="Cerdos"/>
    <x v="1"/>
    <x v="11"/>
    <s v="GV4-25-180620"/>
    <s v="S"/>
    <d v="2020-12-15T00:00:00"/>
    <s v="CABEZAS"/>
    <s v="Martinez Valdez Hugo Alberto F"/>
    <n v="44000"/>
    <n v="6"/>
    <n v="381"/>
    <n v="3"/>
    <n v="14668.5"/>
    <n v="11167.272999999999"/>
    <n v="3722.424"/>
    <n v="127"/>
    <n v="38.5"/>
    <n v="3501.2269999999999"/>
    <n v="2020"/>
    <n v="12"/>
    <n v="51"/>
    <n v="1"/>
  </r>
  <r>
    <s v="Cerdos"/>
    <x v="1"/>
    <x v="11"/>
    <s v="GV4-25-180620"/>
    <s v="S"/>
    <d v="2020-12-15T00:00:00"/>
    <s v="CABEZAS"/>
    <s v="Lopez Jorge FG"/>
    <n v="44000"/>
    <n v="6"/>
    <n v="105"/>
    <n v="1"/>
    <n v="4042.5"/>
    <n v="3722.424"/>
    <n v="3722.424"/>
    <n v="105"/>
    <n v="38.5"/>
    <n v="320.07600000000002"/>
    <n v="2020"/>
    <n v="12"/>
    <n v="51"/>
    <n v="1"/>
  </r>
  <r>
    <s v="Cerdos"/>
    <x v="1"/>
    <x v="11"/>
    <s v="GV4-25-180620"/>
    <s v="S"/>
    <d v="2020-12-15T00:00:00"/>
    <s v="CABEZAS"/>
    <s v="PUBLICO EN GENERAL"/>
    <n v="44000"/>
    <n v="6"/>
    <n v="115"/>
    <n v="1"/>
    <n v="4427.5"/>
    <n v="3722.424"/>
    <n v="3722.424"/>
    <n v="115"/>
    <n v="38.5"/>
    <n v="705.07600000000002"/>
    <n v="2020"/>
    <n v="12"/>
    <n v="51"/>
    <n v="1"/>
  </r>
  <r>
    <s v="Cerdos"/>
    <x v="1"/>
    <x v="11"/>
    <s v="GV4-25-180620"/>
    <s v="S"/>
    <d v="2020-12-15T00:00:00"/>
    <s v="CABEZAS"/>
    <s v="Leonardo Jimenez Chacon"/>
    <n v="44000"/>
    <n v="6"/>
    <n v="126"/>
    <n v="1"/>
    <n v="4851"/>
    <n v="3722.424"/>
    <n v="3722.424"/>
    <n v="126"/>
    <n v="38.5"/>
    <n v="1128.576"/>
    <n v="2020"/>
    <n v="12"/>
    <n v="51"/>
    <n v="1"/>
  </r>
  <r>
    <s v="Cerdos"/>
    <x v="1"/>
    <x v="11"/>
    <s v="GV4-25-180620"/>
    <s v="S"/>
    <d v="2020-12-15T00:00:00"/>
    <s v="CABEZAS"/>
    <s v="Jose Luis Guzman Cornejo"/>
    <n v="44000"/>
    <n v="6"/>
    <n v="240"/>
    <n v="2"/>
    <n v="9240"/>
    <n v="7444.8490000000002"/>
    <n v="3722.424"/>
    <n v="120"/>
    <n v="38.5"/>
    <n v="1795.1510000000001"/>
    <n v="2020"/>
    <n v="12"/>
    <n v="51"/>
    <n v="1"/>
  </r>
  <r>
    <s v="Cerdos"/>
    <x v="1"/>
    <x v="11"/>
    <s v="GV4-25-180620"/>
    <s v="S"/>
    <d v="2020-12-15T00:00:00"/>
    <s v="CABEZAS"/>
    <s v="Lopez Castro Erica"/>
    <n v="44000"/>
    <n v="6"/>
    <n v="214"/>
    <n v="2"/>
    <n v="8239"/>
    <n v="7444.8490000000002"/>
    <n v="3722.424"/>
    <n v="107"/>
    <n v="38.5"/>
    <n v="794.15099999999995"/>
    <n v="2020"/>
    <n v="12"/>
    <n v="51"/>
    <n v="1"/>
  </r>
  <r>
    <s v="Cerdos"/>
    <x v="1"/>
    <x v="11"/>
    <s v="GV4-25-180620"/>
    <s v="S"/>
    <d v="2020-12-15T00:00:00"/>
    <s v="CABEZAS"/>
    <s v="Chavez Barajas Contensina NA"/>
    <n v="44000"/>
    <n v="6"/>
    <n v="131"/>
    <n v="1"/>
    <n v="5043.5"/>
    <n v="3722.424"/>
    <n v="3722.424"/>
    <n v="131"/>
    <n v="38.5"/>
    <n v="1321.076"/>
    <n v="2020"/>
    <n v="12"/>
    <n v="51"/>
    <n v="1"/>
  </r>
  <r>
    <s v="Cerdos"/>
    <x v="1"/>
    <x v="11"/>
    <s v="GV4-25-180620"/>
    <s v="S"/>
    <d v="2020-12-15T00:00:00"/>
    <s v="CABEZAS"/>
    <s v="Diaz Araiza Maria Magdalena"/>
    <n v="44000"/>
    <n v="6"/>
    <n v="220"/>
    <n v="2"/>
    <n v="8470"/>
    <n v="7444.8490000000002"/>
    <n v="3722.424"/>
    <n v="110"/>
    <n v="38.5"/>
    <n v="1025.1510000000001"/>
    <n v="2020"/>
    <n v="12"/>
    <n v="51"/>
    <n v="1"/>
  </r>
  <r>
    <s v="Cerdos"/>
    <x v="1"/>
    <x v="16"/>
    <s v="GV4-26-190620"/>
    <s v="S"/>
    <d v="2020-12-15T00:00:00"/>
    <s v="CABEZAS"/>
    <s v="Cobian Chavez Rodolfo FG"/>
    <n v="44001"/>
    <n v="5.9666666666666668"/>
    <n v="2314"/>
    <n v="20"/>
    <n v="86775"/>
    <n v="61373.368000000002"/>
    <n v="3068.6680000000001"/>
    <n v="115.7"/>
    <n v="37.5"/>
    <n v="25401.632000000001"/>
    <n v="2020"/>
    <n v="12"/>
    <n v="51"/>
    <n v="1"/>
  </r>
  <r>
    <s v="Cerdos"/>
    <x v="1"/>
    <x v="16"/>
    <s v="GV4-26-190620"/>
    <s v="S"/>
    <d v="2020-12-15T00:00:00"/>
    <s v="CABEZAS"/>
    <s v="De Leon Diaz Salvador FG"/>
    <n v="44001"/>
    <n v="5.9666666666666668"/>
    <n v="104"/>
    <n v="1"/>
    <n v="4004"/>
    <n v="3068.6680000000001"/>
    <n v="3068.6680000000001"/>
    <n v="104"/>
    <n v="38.5"/>
    <n v="935.33199999999999"/>
    <n v="2020"/>
    <n v="12"/>
    <n v="51"/>
    <n v="1"/>
  </r>
  <r>
    <s v="Cerdos"/>
    <x v="1"/>
    <x v="16"/>
    <s v="GV4-26-190620"/>
    <s v="S"/>
    <d v="2020-12-15T00:00:00"/>
    <s v="CABEZAS"/>
    <s v="Juan Manuel Jacobo"/>
    <n v="44001"/>
    <n v="5.9666666666666668"/>
    <n v="488"/>
    <n v="4"/>
    <n v="18788"/>
    <n v="12274.674000000001"/>
    <n v="3068.6680000000001"/>
    <n v="122"/>
    <n v="38.5"/>
    <n v="6513.326"/>
    <n v="2020"/>
    <n v="12"/>
    <n v="51"/>
    <n v="1"/>
  </r>
  <r>
    <s v="Cerdos"/>
    <x v="1"/>
    <x v="16"/>
    <s v="GV4-26-190620"/>
    <s v="S"/>
    <d v="2020-12-15T00:00:00"/>
    <s v="CABEZAS"/>
    <s v="Rincon Morett Veronica Guadalupe FG"/>
    <n v="44001"/>
    <n v="5.9666666666666668"/>
    <n v="441"/>
    <n v="4"/>
    <n v="16978.5"/>
    <n v="12274.674000000001"/>
    <n v="3068.6680000000001"/>
    <n v="110.25"/>
    <n v="38.5"/>
    <n v="4703.826"/>
    <n v="2020"/>
    <n v="12"/>
    <n v="51"/>
    <n v="1"/>
  </r>
  <r>
    <s v="Cerdos"/>
    <x v="1"/>
    <x v="16"/>
    <s v="GV4-26-190620"/>
    <s v="S"/>
    <d v="2020-12-15T00:00:00"/>
    <s v="CABEZAS"/>
    <s v="RODRIGO RODRIGUEZ"/>
    <n v="44001"/>
    <n v="5.9666666666666668"/>
    <n v="799"/>
    <n v="7"/>
    <n v="30761.5"/>
    <n v="21480.679"/>
    <n v="3068.6680000000001"/>
    <n v="114.14285714285714"/>
    <n v="38.5"/>
    <n v="9280.8209999999999"/>
    <n v="2020"/>
    <n v="12"/>
    <n v="51"/>
    <n v="1"/>
  </r>
  <r>
    <s v="Cerdos"/>
    <x v="1"/>
    <x v="16"/>
    <s v="GV4-26-190620"/>
    <s v="S"/>
    <d v="2020-12-15T00:00:00"/>
    <s v="CABEZAS"/>
    <s v="Oscar Jesus Guerrero Pelayo"/>
    <n v="44001"/>
    <n v="5.9666666666666668"/>
    <n v="416"/>
    <n v="4"/>
    <n v="16016"/>
    <n v="12274.674000000001"/>
    <n v="3068.6680000000001"/>
    <n v="104"/>
    <n v="38.5"/>
    <n v="3741.326"/>
    <n v="2020"/>
    <n v="12"/>
    <n v="51"/>
    <n v="1"/>
  </r>
  <r>
    <s v="Cerdos"/>
    <x v="1"/>
    <x v="16"/>
    <s v="GV4-26-190620"/>
    <s v="S"/>
    <d v="2020-12-15T00:00:00"/>
    <s v="CABEZAS"/>
    <s v="PUBLICO EN GENERAL"/>
    <n v="44001"/>
    <n v="5.9666666666666668"/>
    <n v="120"/>
    <n v="1"/>
    <n v="4620"/>
    <n v="3068.6680000000001"/>
    <n v="3068.6680000000001"/>
    <n v="120"/>
    <n v="38.5"/>
    <n v="1551.3320000000001"/>
    <n v="2020"/>
    <n v="12"/>
    <n v="51"/>
    <n v="1"/>
  </r>
  <r>
    <s v="Cerdos"/>
    <x v="1"/>
    <x v="16"/>
    <s v="GV4-26-190620"/>
    <s v="S"/>
    <d v="2020-12-15T00:00:00"/>
    <s v="CABEZAS"/>
    <s v="PUBLICO EN GENERAL"/>
    <n v="44001"/>
    <n v="5.9666666666666668"/>
    <n v="202"/>
    <n v="2"/>
    <n v="7777"/>
    <n v="6137.3370000000004"/>
    <n v="3068.6680000000001"/>
    <n v="101"/>
    <n v="38.5"/>
    <n v="1639.663"/>
    <n v="2020"/>
    <n v="12"/>
    <n v="51"/>
    <n v="1"/>
  </r>
  <r>
    <s v="Cerdos"/>
    <x v="1"/>
    <x v="16"/>
    <s v="GV4-26-190620"/>
    <s v="S"/>
    <d v="2020-12-15T00:00:00"/>
    <s v="CABEZAS"/>
    <s v="Anaya Chavarin Oscar FG"/>
    <n v="44001"/>
    <n v="5.9666666666666668"/>
    <n v="515"/>
    <n v="4"/>
    <n v="19827.5"/>
    <n v="12274.674000000001"/>
    <n v="3068.6680000000001"/>
    <n v="128.75"/>
    <n v="38.5"/>
    <n v="7552.826"/>
    <n v="2020"/>
    <n v="12"/>
    <n v="51"/>
    <n v="1"/>
  </r>
  <r>
    <s v="Cerdos"/>
    <x v="3"/>
    <x v="9"/>
    <s v="GV5-32-080820"/>
    <s v="S"/>
    <d v="2020-12-15T00:00:00"/>
    <s v="CABEZAS"/>
    <s v="Innovacion y Comercio"/>
    <n v="44051"/>
    <n v="4.3"/>
    <n v="430"/>
    <n v="4"/>
    <n v="16125"/>
    <n v="10492.782999999999"/>
    <n v="2623.1959999999999"/>
    <n v="107.5"/>
    <n v="37.5"/>
    <n v="5632.2169999999996"/>
    <n v="2020"/>
    <n v="12"/>
    <n v="51"/>
    <n v="1"/>
  </r>
  <r>
    <s v="Cerdos"/>
    <x v="1"/>
    <x v="11"/>
    <s v="GV4-25-180620"/>
    <s v="S"/>
    <d v="2020-12-16T00:00:00"/>
    <s v="CABEZAS"/>
    <s v="Vazquez Zamora Rafael"/>
    <n v="44000"/>
    <n v="6.0333333333333332"/>
    <n v="279.60000000000002"/>
    <n v="3"/>
    <n v="10485"/>
    <n v="11221.771000000001"/>
    <n v="3740.59"/>
    <n v="93.2"/>
    <n v="37.5"/>
    <n v="-736.77099999999996"/>
    <n v="2020"/>
    <n v="12"/>
    <n v="51"/>
    <n v="1"/>
  </r>
  <r>
    <s v="Cerdos"/>
    <x v="1"/>
    <x v="11"/>
    <s v="GV4-25-180620"/>
    <s v="S"/>
    <d v="2020-12-16T00:00:00"/>
    <s v="CABEZAS"/>
    <s v="Gutierrez Olivarez Jaime Gibran"/>
    <n v="44000"/>
    <n v="6.0333333333333332"/>
    <n v="191"/>
    <n v="2"/>
    <n v="7162.5"/>
    <n v="7481.1809999999996"/>
    <n v="3740.59"/>
    <n v="95.5"/>
    <n v="37.5"/>
    <n v="-318.68099999999998"/>
    <n v="2020"/>
    <n v="12"/>
    <n v="51"/>
    <n v="1"/>
  </r>
  <r>
    <s v="Cerdos"/>
    <x v="1"/>
    <x v="11"/>
    <s v="GV4-25-180620"/>
    <s v="S"/>
    <d v="2020-12-16T00:00:00"/>
    <s v="CABEZAS"/>
    <s v="Rafael Osorio Zamora"/>
    <n v="44000"/>
    <n v="6.0333333333333332"/>
    <n v="416.2"/>
    <n v="4"/>
    <n v="15607.5"/>
    <n v="14962.361000000001"/>
    <n v="3740.59"/>
    <n v="104.05"/>
    <n v="37.5"/>
    <n v="645.13900000000001"/>
    <n v="2020"/>
    <n v="12"/>
    <n v="51"/>
    <n v="1"/>
  </r>
  <r>
    <s v="Cerdos"/>
    <x v="3"/>
    <x v="9"/>
    <s v="GV5-32-080820"/>
    <s v="S"/>
    <d v="2020-12-16T00:00:00"/>
    <s v="CABEZAS"/>
    <s v="Innovacion y Comercio"/>
    <n v="44051"/>
    <n v="4.333333333333333"/>
    <n v="1320"/>
    <n v="14"/>
    <n v="49500"/>
    <n v="37189.457000000002"/>
    <n v="2656.39"/>
    <n v="94.285714285714292"/>
    <n v="37.5"/>
    <n v="12310.543"/>
    <n v="2020"/>
    <n v="12"/>
    <n v="51"/>
    <n v="1"/>
  </r>
  <r>
    <s v="Cerdos"/>
    <x v="2"/>
    <x v="6"/>
    <s v="GV4-25-180620"/>
    <s v="S"/>
    <d v="2020-12-17T00:00:00"/>
    <s v="CABEZAS"/>
    <s v="Reynoso Becerra Pedro"/>
    <n v="44000"/>
    <n v="6.0666666666666664"/>
    <n v="7180"/>
    <n v="14"/>
    <n v="61987.332999999999"/>
    <n v="52368.264999999999"/>
    <n v="3740.59"/>
    <n v="512.85714285714289"/>
    <n v="8.6333000000000002"/>
    <n v="9619.0679999999993"/>
    <n v="2020"/>
    <n v="12"/>
    <n v="51"/>
    <n v="1"/>
  </r>
  <r>
    <s v="Cerdos"/>
    <x v="2"/>
    <x v="6"/>
    <s v="GV4-26-190620"/>
    <s v="S"/>
    <d v="2020-12-17T00:00:00"/>
    <s v="CABEZAS"/>
    <s v="Reynoso Becerra Pedro"/>
    <n v="44001"/>
    <n v="6.0333333333333332"/>
    <n v="7180"/>
    <n v="46"/>
    <n v="203672.66699999999"/>
    <n v="141158.74600000001"/>
    <n v="3068.6680000000001"/>
    <n v="156.08695652173913"/>
    <n v="28.366700000000002"/>
    <n v="62513.921000000002"/>
    <n v="2020"/>
    <n v="12"/>
    <n v="51"/>
    <n v="1"/>
  </r>
  <r>
    <s v="Cerdos"/>
    <x v="0"/>
    <x v="12"/>
    <s v="GV1-25-180620"/>
    <s v="S"/>
    <d v="2020-12-17T00:00:00"/>
    <s v="CABEZAS"/>
    <s v="Camacho Monroy Agustin"/>
    <n v="44000"/>
    <n v="6.0666666666666664"/>
    <n v="1275"/>
    <n v="12"/>
    <n v="47812.5"/>
    <n v="32009.153999999999"/>
    <n v="2667.4290000000001"/>
    <n v="106.25"/>
    <n v="37.5"/>
    <n v="15803.346"/>
    <n v="2020"/>
    <n v="12"/>
    <n v="51"/>
    <n v="1"/>
  </r>
  <r>
    <s v="Cerdos"/>
    <x v="0"/>
    <x v="12"/>
    <s v="GV1-25-180620"/>
    <s v="S"/>
    <d v="2020-12-17T00:00:00"/>
    <s v="CABEZAS"/>
    <s v="Camacho Santana Gabriel"/>
    <n v="44000"/>
    <n v="6.0666666666666664"/>
    <n v="935"/>
    <n v="8"/>
    <n v="35062.5"/>
    <n v="21339.436000000002"/>
    <n v="2667.4290000000001"/>
    <n v="116.875"/>
    <n v="37.5"/>
    <n v="13723.064"/>
    <n v="2020"/>
    <n v="12"/>
    <n v="51"/>
    <n v="1"/>
  </r>
  <r>
    <s v="Cerdos"/>
    <x v="0"/>
    <x v="12"/>
    <s v="GV1-25-180620"/>
    <s v="S"/>
    <d v="2020-12-17T00:00:00"/>
    <s v="CABEZAS"/>
    <s v="Noe Ramirez Brambila"/>
    <n v="44000"/>
    <n v="6.0666666666666664"/>
    <n v="635"/>
    <n v="5"/>
    <n v="23812.5"/>
    <n v="13337.147000000001"/>
    <n v="2667.4290000000001"/>
    <n v="127"/>
    <n v="37.5"/>
    <n v="10475.352999999999"/>
    <n v="2020"/>
    <n v="12"/>
    <n v="51"/>
    <n v="1"/>
  </r>
  <r>
    <s v="Cerdos"/>
    <x v="0"/>
    <x v="12"/>
    <s v="GV1-25-180620"/>
    <s v="S"/>
    <d v="2020-12-17T00:00:00"/>
    <s v="CABEZAS"/>
    <s v="Robles Santana Jorge"/>
    <n v="44000"/>
    <n v="6.0666666666666664"/>
    <n v="715"/>
    <n v="6"/>
    <n v="26812.5"/>
    <n v="16004.576999999999"/>
    <n v="2667.4290000000001"/>
    <n v="119.16666666666667"/>
    <n v="37.5"/>
    <n v="10807.923000000001"/>
    <n v="2020"/>
    <n v="12"/>
    <n v="51"/>
    <n v="1"/>
  </r>
  <r>
    <s v="Cerdos"/>
    <x v="0"/>
    <x v="12"/>
    <s v="GV1-25-180620"/>
    <s v="S"/>
    <d v="2020-12-17T00:00:00"/>
    <s v="CABEZAS"/>
    <s v="PUBLICO EN GENERAL"/>
    <n v="44000"/>
    <n v="6.0666666666666664"/>
    <n v="442"/>
    <n v="4"/>
    <n v="16575"/>
    <n v="10669.718000000001"/>
    <n v="2667.4290000000001"/>
    <n v="110.5"/>
    <n v="37.5"/>
    <n v="5905.2820000000002"/>
    <n v="2020"/>
    <n v="12"/>
    <n v="51"/>
    <n v="1"/>
  </r>
  <r>
    <s v="Cerdos"/>
    <x v="0"/>
    <x v="12"/>
    <s v="GV1-25-180620"/>
    <s v="S"/>
    <d v="2020-12-17T00:00:00"/>
    <s v="CABEZAS"/>
    <s v="Prado Barajas Aureliano FG"/>
    <n v="44000"/>
    <n v="6.0666666666666664"/>
    <n v="200"/>
    <n v="2"/>
    <n v="7700"/>
    <n v="5334.8590000000004"/>
    <n v="2667.4290000000001"/>
    <n v="100"/>
    <n v="38.5"/>
    <n v="2365.1410000000001"/>
    <n v="2020"/>
    <n v="12"/>
    <n v="51"/>
    <n v="1"/>
  </r>
  <r>
    <s v="Cerdos"/>
    <x v="0"/>
    <x v="12"/>
    <s v="GV1-25-180620"/>
    <s v="S"/>
    <d v="2020-12-17T00:00:00"/>
    <s v="CABEZAS"/>
    <s v="Oregon Rene NA"/>
    <n v="44000"/>
    <n v="6.0666666666666664"/>
    <n v="640"/>
    <n v="5"/>
    <n v="24640"/>
    <n v="13337.147000000001"/>
    <n v="2667.4290000000001"/>
    <n v="128"/>
    <n v="38.5"/>
    <n v="11302.852999999999"/>
    <n v="2020"/>
    <n v="12"/>
    <n v="51"/>
    <n v="1"/>
  </r>
  <r>
    <s v="Cerdos"/>
    <x v="0"/>
    <x v="12"/>
    <s v="GV1-25-180620"/>
    <s v="S"/>
    <d v="2020-12-17T00:00:00"/>
    <s v="CABEZAS"/>
    <s v="Martinez Valdez Hugo Alberto F"/>
    <n v="44000"/>
    <n v="6.0666666666666664"/>
    <n v="760"/>
    <n v="6"/>
    <n v="26600"/>
    <n v="16004.576999999999"/>
    <n v="2667.4290000000001"/>
    <n v="126.66666666666667"/>
    <n v="35"/>
    <n v="10595.423000000001"/>
    <n v="2020"/>
    <n v="12"/>
    <n v="51"/>
    <n v="1"/>
  </r>
  <r>
    <s v="Cerdos"/>
    <x v="0"/>
    <x v="12"/>
    <s v="GV1-25-180620"/>
    <s v="S"/>
    <d v="2020-12-17T00:00:00"/>
    <s v="CABEZAS"/>
    <s v="Lopez Garcia Martin FG"/>
    <n v="44000"/>
    <n v="6.0666666666666664"/>
    <n v="250"/>
    <n v="2"/>
    <n v="9625"/>
    <n v="5334.8590000000004"/>
    <n v="2667.4290000000001"/>
    <n v="125"/>
    <n v="38.5"/>
    <n v="4290.1409999999996"/>
    <n v="2020"/>
    <n v="12"/>
    <n v="51"/>
    <n v="1"/>
  </r>
  <r>
    <s v="Cerdos"/>
    <x v="0"/>
    <x v="12"/>
    <s v="GV1-25-180620"/>
    <s v="S"/>
    <d v="2020-12-17T00:00:00"/>
    <s v="CABEZAS"/>
    <s v="Langurain Juan Pablo NA"/>
    <n v="44000"/>
    <n v="6.0666666666666664"/>
    <n v="1325"/>
    <n v="11"/>
    <n v="51012.5"/>
    <n v="29341.723999999998"/>
    <n v="2667.4290000000001"/>
    <n v="120.45454545454545"/>
    <n v="38.5"/>
    <n v="21670.776000000002"/>
    <n v="2020"/>
    <n v="12"/>
    <n v="51"/>
    <n v="1"/>
  </r>
  <r>
    <s v="Cerdos"/>
    <x v="0"/>
    <x v="12"/>
    <s v="GV1-25-180620"/>
    <s v="S"/>
    <d v="2020-12-17T00:00:00"/>
    <s v="CABEZAS"/>
    <s v="Coronado Rodriguez Alma Lorena FG"/>
    <n v="44000"/>
    <n v="6.0666666666666664"/>
    <n v="140"/>
    <n v="1"/>
    <n v="5390"/>
    <n v="2667.4290000000001"/>
    <n v="2667.4290000000001"/>
    <n v="140"/>
    <n v="38.5"/>
    <n v="2722.5709999999999"/>
    <n v="2020"/>
    <n v="12"/>
    <n v="51"/>
    <n v="1"/>
  </r>
  <r>
    <s v="Cerdos"/>
    <x v="0"/>
    <x v="12"/>
    <s v="GV1-25-180620"/>
    <s v="S"/>
    <d v="2020-12-17T00:00:00"/>
    <s v="CABEZAS"/>
    <s v="Becerra Bañuelos Norma Elizabeth F"/>
    <n v="44000"/>
    <n v="6.0666666666666664"/>
    <n v="1166"/>
    <n v="10"/>
    <n v="44891"/>
    <n v="26674.294999999998"/>
    <n v="2667.4290000000001"/>
    <n v="116.6"/>
    <n v="38.5"/>
    <n v="18216.705000000002"/>
    <n v="2020"/>
    <n v="12"/>
    <n v="51"/>
    <n v="1"/>
  </r>
  <r>
    <s v="Cerdos"/>
    <x v="0"/>
    <x v="12"/>
    <s v="GV1-25-180620"/>
    <s v="S"/>
    <d v="2020-12-17T00:00:00"/>
    <s v="CABEZAS"/>
    <s v="Anaya Chavarin Oscar FG"/>
    <n v="44000"/>
    <n v="6.0666666666666664"/>
    <n v="272"/>
    <n v="2"/>
    <n v="10472"/>
    <n v="5334.8590000000004"/>
    <n v="2667.4290000000001"/>
    <n v="136"/>
    <n v="38.5"/>
    <n v="5137.1409999999996"/>
    <n v="2020"/>
    <n v="12"/>
    <n v="51"/>
    <n v="1"/>
  </r>
  <r>
    <s v="Cerdos"/>
    <x v="0"/>
    <x v="12"/>
    <s v="GV1-25-180620"/>
    <s v="S"/>
    <d v="2020-12-17T00:00:00"/>
    <s v="CABEZAS"/>
    <s v="De Leon Diaz Salvador FG"/>
    <n v="44000"/>
    <n v="6.0666666666666664"/>
    <n v="121"/>
    <n v="1"/>
    <n v="4658.5"/>
    <n v="2667.4290000000001"/>
    <n v="2667.4290000000001"/>
    <n v="121"/>
    <n v="38.5"/>
    <n v="1991.0709999999999"/>
    <n v="2020"/>
    <n v="12"/>
    <n v="51"/>
    <n v="1"/>
  </r>
  <r>
    <s v="Cerdos"/>
    <x v="0"/>
    <x v="12"/>
    <s v="GV1-25-180620"/>
    <s v="S"/>
    <d v="2020-12-17T00:00:00"/>
    <s v="CABEZAS"/>
    <s v="Avalos Silva Juan"/>
    <n v="44000"/>
    <n v="6.0666666666666664"/>
    <n v="370"/>
    <n v="3"/>
    <n v="14245"/>
    <n v="8002.2879999999996"/>
    <n v="2667.4290000000001"/>
    <n v="123.33333333333333"/>
    <n v="38.5"/>
    <n v="6242.7120000000004"/>
    <n v="2020"/>
    <n v="12"/>
    <n v="51"/>
    <n v="1"/>
  </r>
  <r>
    <s v="Cerdos"/>
    <x v="0"/>
    <x v="12"/>
    <s v="GV1-25-180620"/>
    <s v="S"/>
    <d v="2020-12-17T00:00:00"/>
    <s v="CABEZAS"/>
    <s v="Diaz Araiza Maria Magdalena"/>
    <n v="44000"/>
    <n v="6.0666666666666664"/>
    <n v="124"/>
    <n v="1"/>
    <n v="4774"/>
    <n v="2667.4290000000001"/>
    <n v="2667.4290000000001"/>
    <n v="124"/>
    <n v="38.5"/>
    <n v="2106.5709999999999"/>
    <n v="2020"/>
    <n v="12"/>
    <n v="51"/>
    <n v="1"/>
  </r>
  <r>
    <s v="Cerdos"/>
    <x v="0"/>
    <x v="12"/>
    <s v="GV1-25-180620"/>
    <s v="S"/>
    <d v="2020-12-17T00:00:00"/>
    <s v="CABEZAS"/>
    <s v="RODRIGO RODRIGUEZ"/>
    <n v="44000"/>
    <n v="6.0666666666666664"/>
    <n v="1306"/>
    <n v="12"/>
    <n v="50281"/>
    <n v="32009.153999999999"/>
    <n v="2667.4290000000001"/>
    <n v="108.83333333333333"/>
    <n v="38.5"/>
    <n v="18271.846000000001"/>
    <n v="2020"/>
    <n v="12"/>
    <n v="51"/>
    <n v="1"/>
  </r>
  <r>
    <s v="Cerdos"/>
    <x v="0"/>
    <x v="12"/>
    <s v="GV1-25-180620"/>
    <s v="S"/>
    <d v="2020-12-17T00:00:00"/>
    <s v="CABEZAS"/>
    <s v="Salas Nadia"/>
    <n v="44000"/>
    <n v="6.0666666666666664"/>
    <n v="360"/>
    <n v="3"/>
    <n v="13860"/>
    <n v="8002.2879999999996"/>
    <n v="2667.4290000000001"/>
    <n v="120"/>
    <n v="38.5"/>
    <n v="5857.7120000000004"/>
    <n v="2020"/>
    <n v="12"/>
    <n v="51"/>
    <n v="1"/>
  </r>
  <r>
    <s v="Cerdos"/>
    <x v="0"/>
    <x v="12"/>
    <s v="GV1-25-180620"/>
    <s v="S"/>
    <d v="2020-12-17T00:00:00"/>
    <s v="CABEZAS"/>
    <s v="Pelayo Sebastian Rosa Maria G"/>
    <n v="44000"/>
    <n v="6.0666666666666664"/>
    <n v="488"/>
    <n v="4"/>
    <n v="18788"/>
    <n v="10669.718000000001"/>
    <n v="2667.4290000000001"/>
    <n v="122"/>
    <n v="38.5"/>
    <n v="8118.2820000000002"/>
    <n v="2020"/>
    <n v="12"/>
    <n v="51"/>
    <n v="1"/>
  </r>
  <r>
    <s v="Cerdos"/>
    <x v="0"/>
    <x v="12"/>
    <s v="GV1-25-180620"/>
    <s v="S"/>
    <d v="2020-12-17T00:00:00"/>
    <s v="CABEZAS"/>
    <s v="Juan Manuel Jacobo"/>
    <n v="44000"/>
    <n v="6.0666666666666664"/>
    <n v="880"/>
    <n v="7"/>
    <n v="33880"/>
    <n v="18672.006000000001"/>
    <n v="2667.4290000000001"/>
    <n v="125.71428571428571"/>
    <n v="38.5"/>
    <n v="15207.994000000001"/>
    <n v="2020"/>
    <n v="12"/>
    <n v="51"/>
    <n v="1"/>
  </r>
  <r>
    <s v="Cerdos"/>
    <x v="0"/>
    <x v="12"/>
    <s v="GV1-25-180620"/>
    <s v="S"/>
    <d v="2020-12-17T00:00:00"/>
    <s v="CABEZAS"/>
    <s v="Verdin Vizcarra Irma Lucila F"/>
    <n v="44000"/>
    <n v="6.0666666666666664"/>
    <n v="230"/>
    <n v="2"/>
    <n v="8855"/>
    <n v="5334.8590000000004"/>
    <n v="2667.4290000000001"/>
    <n v="115"/>
    <n v="38.5"/>
    <n v="3520.1410000000001"/>
    <n v="2020"/>
    <n v="12"/>
    <n v="51"/>
    <n v="1"/>
  </r>
  <r>
    <s v="Cerdos"/>
    <x v="0"/>
    <x v="12"/>
    <s v="GV1-25-180620"/>
    <s v="S"/>
    <d v="2020-12-17T00:00:00"/>
    <s v="CABEZAS"/>
    <s v="Lopez Jorge FG"/>
    <n v="44000"/>
    <n v="6.0666666666666664"/>
    <n v="124"/>
    <n v="1"/>
    <n v="4774"/>
    <n v="2667.4290000000001"/>
    <n v="2667.4290000000001"/>
    <n v="124"/>
    <n v="38.5"/>
    <n v="2106.5709999999999"/>
    <n v="2020"/>
    <n v="12"/>
    <n v="51"/>
    <n v="1"/>
  </r>
  <r>
    <s v="Cerdos"/>
    <x v="0"/>
    <x v="12"/>
    <s v="GV1-25-180620"/>
    <s v="S"/>
    <d v="2020-12-17T00:00:00"/>
    <s v="CABEZAS"/>
    <s v="Leonardo Jimenez Chacon"/>
    <n v="44000"/>
    <n v="6.0666666666666664"/>
    <n v="126"/>
    <n v="1"/>
    <n v="4851"/>
    <n v="2667.4290000000001"/>
    <n v="2667.4290000000001"/>
    <n v="126"/>
    <n v="38.5"/>
    <n v="2183.5709999999999"/>
    <n v="2020"/>
    <n v="12"/>
    <n v="51"/>
    <n v="1"/>
  </r>
  <r>
    <s v="Cerdos"/>
    <x v="0"/>
    <x v="12"/>
    <s v="GV1-25-180620"/>
    <s v="S"/>
    <d v="2020-12-17T00:00:00"/>
    <s v="CABEZAS"/>
    <s v="Jose Luis Guzman Cornejo"/>
    <n v="44000"/>
    <n v="6.0666666666666664"/>
    <n v="484"/>
    <n v="4"/>
    <n v="18634"/>
    <n v="10669.718000000001"/>
    <n v="2667.4290000000001"/>
    <n v="121"/>
    <n v="38.5"/>
    <n v="7964.2820000000002"/>
    <n v="2020"/>
    <n v="12"/>
    <n v="51"/>
    <n v="1"/>
  </r>
  <r>
    <s v="Cerdos"/>
    <x v="0"/>
    <x v="12"/>
    <s v="GV1-25-180620"/>
    <s v="S"/>
    <d v="2020-12-17T00:00:00"/>
    <s v="CABEZAS"/>
    <s v="Gil Peña Martin FG"/>
    <n v="44000"/>
    <n v="6.0666666666666664"/>
    <n v="633"/>
    <n v="5"/>
    <n v="24370.5"/>
    <n v="13337.147000000001"/>
    <n v="2667.4290000000001"/>
    <n v="126.6"/>
    <n v="38.5"/>
    <n v="11033.352999999999"/>
    <n v="2020"/>
    <n v="12"/>
    <n v="51"/>
    <n v="1"/>
  </r>
  <r>
    <s v="Cerdos"/>
    <x v="0"/>
    <x v="12"/>
    <s v="GV1-25-180620"/>
    <s v="S"/>
    <d v="2020-12-17T00:00:00"/>
    <s v="CABEZAS"/>
    <s v="PUBLICO EN GENERAL"/>
    <n v="44000"/>
    <n v="6.0666666666666664"/>
    <n v="125"/>
    <n v="1"/>
    <n v="4812.5"/>
    <n v="2667.4290000000001"/>
    <n v="2667.4290000000001"/>
    <n v="125"/>
    <n v="38.5"/>
    <n v="2145.0709999999999"/>
    <n v="2020"/>
    <n v="12"/>
    <n v="51"/>
    <n v="1"/>
  </r>
  <r>
    <s v="Cerdos"/>
    <x v="0"/>
    <x v="12"/>
    <s v="GV1-25-180620"/>
    <s v="S"/>
    <d v="2020-12-17T00:00:00"/>
    <s v="CABEZAS"/>
    <s v="Oscar Jesus Guerrero Pelayo"/>
    <n v="44000"/>
    <n v="6.0666666666666664"/>
    <n v="484"/>
    <n v="4"/>
    <n v="18634"/>
    <n v="10669.718000000001"/>
    <n v="2667.4290000000001"/>
    <n v="121"/>
    <n v="38.5"/>
    <n v="7964.2820000000002"/>
    <n v="2020"/>
    <n v="12"/>
    <n v="51"/>
    <n v="1"/>
  </r>
  <r>
    <s v="Cerdos"/>
    <x v="0"/>
    <x v="12"/>
    <s v="GV1-25-180620"/>
    <s v="S"/>
    <d v="2020-12-17T00:00:00"/>
    <s v="CABEZAS"/>
    <s v="PUBLICO EN GENERAL"/>
    <n v="44000"/>
    <n v="6.0666666666666664"/>
    <n v="541"/>
    <n v="5"/>
    <n v="18935"/>
    <n v="13337.147000000001"/>
    <n v="2667.4290000000001"/>
    <n v="108.2"/>
    <n v="35"/>
    <n v="5597.8530000000001"/>
    <n v="2020"/>
    <n v="12"/>
    <n v="51"/>
    <n v="1"/>
  </r>
  <r>
    <s v="Cerdos"/>
    <x v="0"/>
    <x v="12"/>
    <s v="GV1-25-180620"/>
    <s v="S"/>
    <d v="2020-12-17T00:00:00"/>
    <s v="CABEZAS"/>
    <s v="PUBLICO EN GENERAL"/>
    <n v="44000"/>
    <n v="6.0666666666666664"/>
    <n v="223"/>
    <n v="2"/>
    <n v="8585.5"/>
    <n v="5334.8590000000004"/>
    <n v="2667.4290000000001"/>
    <n v="111.5"/>
    <n v="38.5"/>
    <n v="3250.6410000000001"/>
    <n v="2020"/>
    <n v="12"/>
    <n v="51"/>
    <n v="1"/>
  </r>
  <r>
    <s v="Cerdos"/>
    <x v="0"/>
    <x v="12"/>
    <s v="GV1-25-180620"/>
    <s v="S"/>
    <d v="2020-12-17T00:00:00"/>
    <s v="CABEZAS"/>
    <s v="PUBLICO EN GENERAL"/>
    <n v="44000"/>
    <n v="6.0666666666666664"/>
    <n v="120"/>
    <n v="1"/>
    <n v="4620"/>
    <n v="2667.4290000000001"/>
    <n v="2667.4290000000001"/>
    <n v="120"/>
    <n v="38.5"/>
    <n v="1952.5709999999999"/>
    <n v="2020"/>
    <n v="12"/>
    <n v="51"/>
    <n v="1"/>
  </r>
  <r>
    <s v="Cerdos"/>
    <x v="0"/>
    <x v="17"/>
    <s v="GV1-26-230620"/>
    <s v="S"/>
    <d v="2020-12-17T00:00:00"/>
    <s v="CABEZAS"/>
    <s v="Edgar Ruiz Lopez"/>
    <n v="44005"/>
    <n v="5.8999999999999995"/>
    <n v="725"/>
    <n v="6"/>
    <n v="27912.5"/>
    <n v="19129.948"/>
    <n v="3188.3249999999998"/>
    <n v="120.83333333333333"/>
    <n v="38.5"/>
    <n v="8782.5519999999997"/>
    <n v="2020"/>
    <n v="12"/>
    <n v="51"/>
    <n v="1"/>
  </r>
  <r>
    <s v="Cerdos"/>
    <x v="0"/>
    <x v="17"/>
    <s v="GV1-26-230620"/>
    <s v="S"/>
    <d v="2020-12-17T00:00:00"/>
    <s v="CABEZAS"/>
    <s v="Cobian Chavez Rodolfo FG"/>
    <n v="44005"/>
    <n v="5.8999999999999995"/>
    <n v="2462"/>
    <n v="20"/>
    <n v="92325"/>
    <n v="63766.491999999998"/>
    <n v="3188.3249999999998"/>
    <n v="123.1"/>
    <n v="37.5"/>
    <n v="28558.508000000002"/>
    <n v="2020"/>
    <n v="12"/>
    <n v="51"/>
    <n v="1"/>
  </r>
  <r>
    <s v="Cerdos"/>
    <x v="1"/>
    <x v="16"/>
    <s v="GV4-26-190620"/>
    <s v="S"/>
    <d v="2020-12-17T00:00:00"/>
    <s v="CABEZAS"/>
    <s v="Casillas Tapia Alfredo"/>
    <n v="44001"/>
    <n v="6.0333333333333332"/>
    <n v="1209.4000000000001"/>
    <n v="10"/>
    <n v="44747.8"/>
    <n v="30686.684000000001"/>
    <n v="3068.6680000000001"/>
    <n v="120.94000000000001"/>
    <n v="37"/>
    <n v="14061.116"/>
    <n v="2020"/>
    <n v="12"/>
    <n v="51"/>
    <n v="1"/>
  </r>
  <r>
    <s v="Cerdos"/>
    <x v="2"/>
    <x v="6"/>
    <s v="GV1-24-110620"/>
    <s v="S"/>
    <d v="2020-12-18T00:00:00"/>
    <s v="CABEZAS"/>
    <s v="Innovacion y Comercio"/>
    <n v="43993"/>
    <n v="6.333333333333333"/>
    <n v="100"/>
    <n v="1"/>
    <n v="3750"/>
    <n v="3129.2840000000001"/>
    <n v="3129.2840000000001"/>
    <n v="100"/>
    <n v="37.5"/>
    <n v="620.71600000000001"/>
    <n v="2020"/>
    <n v="12"/>
    <n v="51"/>
    <n v="1"/>
  </r>
  <r>
    <s v="Cerdos"/>
    <x v="0"/>
    <x v="12"/>
    <s v="GV1-25-180620"/>
    <s v="S"/>
    <d v="2020-12-18T00:00:00"/>
    <s v="CABEZAS"/>
    <s v="HUEVO PUBLICO EN GENERAL"/>
    <n v="44000"/>
    <n v="6.1"/>
    <n v="118"/>
    <n v="1"/>
    <n v="4543"/>
    <n v="2667.4290000000001"/>
    <n v="2667.4290000000001"/>
    <n v="118"/>
    <n v="38.5"/>
    <n v="1875.5709999999999"/>
    <n v="2020"/>
    <n v="12"/>
    <n v="51"/>
    <n v="1"/>
  </r>
  <r>
    <s v="Cerdos"/>
    <x v="0"/>
    <x v="12"/>
    <s v="GV1-25-180620"/>
    <s v="S"/>
    <d v="2020-12-18T00:00:00"/>
    <s v="CABEZAS"/>
    <s v="Lopez Castro Erica"/>
    <n v="44000"/>
    <n v="6.1"/>
    <n v="373"/>
    <n v="3"/>
    <n v="14360.5"/>
    <n v="8002.2879999999996"/>
    <n v="2667.4290000000001"/>
    <n v="124.33333333333333"/>
    <n v="38.5"/>
    <n v="6358.2120000000004"/>
    <n v="2020"/>
    <n v="12"/>
    <n v="51"/>
    <n v="1"/>
  </r>
  <r>
    <s v="Cerdos"/>
    <x v="0"/>
    <x v="12"/>
    <s v="GV1-25-180620"/>
    <s v="E"/>
    <d v="2020-12-18T00:00:00"/>
    <s v="CABEZAS"/>
    <s v="PUBLICO EN GENERAL"/>
    <n v="44000"/>
    <n v="6.1"/>
    <n v="-541"/>
    <n v="-5"/>
    <n v="-18935"/>
    <n v="-13337.147000000001"/>
    <n v="-2667.4290000000001"/>
    <n v="108.2"/>
    <n v="35"/>
    <n v="-5597.8530000000001"/>
    <n v="2020"/>
    <n v="12"/>
    <n v="51"/>
    <n v="-1"/>
  </r>
  <r>
    <s v="Cerdos"/>
    <x v="0"/>
    <x v="12"/>
    <s v="GV1-25-180620"/>
    <s v="S"/>
    <d v="2020-12-18T00:00:00"/>
    <s v="CABEZAS"/>
    <s v="PUBLICO EN GENERAL"/>
    <n v="44000"/>
    <n v="6.1"/>
    <n v="541"/>
    <n v="5"/>
    <n v="18664.5"/>
    <n v="13337.147000000001"/>
    <n v="2667.4290000000001"/>
    <n v="108.2"/>
    <n v="34.5"/>
    <n v="5327.3530000000001"/>
    <n v="2020"/>
    <n v="12"/>
    <n v="51"/>
    <n v="1"/>
  </r>
  <r>
    <s v="Cerdos"/>
    <x v="0"/>
    <x v="12"/>
    <s v="GV1-25-180620"/>
    <s v="E"/>
    <d v="2020-12-18T00:00:00"/>
    <s v="CABEZAS"/>
    <s v="Lopez Jorge FG"/>
    <n v="44000"/>
    <n v="6.1"/>
    <n v="-124"/>
    <n v="-1"/>
    <n v="-4774"/>
    <n v="-2667.4290000000001"/>
    <n v="-2667.4290000000001"/>
    <n v="124"/>
    <n v="38.5"/>
    <n v="-2106.5709999999999"/>
    <n v="2020"/>
    <n v="12"/>
    <n v="51"/>
    <n v="-1"/>
  </r>
  <r>
    <s v="Cerdos"/>
    <x v="0"/>
    <x v="12"/>
    <s v="GV1-25-180620"/>
    <s v="S"/>
    <d v="2020-12-18T00:00:00"/>
    <s v="CABEZAS"/>
    <s v="Gil Peña Martin FG"/>
    <n v="44000"/>
    <n v="6.1"/>
    <n v="124"/>
    <n v="1"/>
    <n v="4774"/>
    <n v="2667.4290000000001"/>
    <n v="2667.4290000000001"/>
    <n v="124"/>
    <n v="38.5"/>
    <n v="2106.5709999999999"/>
    <n v="2020"/>
    <n v="12"/>
    <n v="51"/>
    <n v="1"/>
  </r>
  <r>
    <s v="Cerdos"/>
    <x v="0"/>
    <x v="12"/>
    <s v="GV1-25-180620"/>
    <s v="E"/>
    <d v="2020-12-18T00:00:00"/>
    <s v="CABEZAS"/>
    <s v="Martinez Valdez Hugo Alberto F"/>
    <n v="44000"/>
    <n v="6.1"/>
    <n v="-760"/>
    <n v="-6"/>
    <n v="-26600"/>
    <n v="-16004.576999999999"/>
    <n v="-2667.4290000000001"/>
    <n v="126.66666666666667"/>
    <n v="35"/>
    <n v="-10595.423000000001"/>
    <n v="2020"/>
    <n v="12"/>
    <n v="51"/>
    <n v="-1"/>
  </r>
  <r>
    <s v="Cerdos"/>
    <x v="0"/>
    <x v="12"/>
    <s v="GV1-25-180620"/>
    <s v="S"/>
    <d v="2020-12-18T00:00:00"/>
    <s v="CABEZAS"/>
    <s v="Martinez Valdez Hugo Alberto F"/>
    <n v="44000"/>
    <n v="6.1"/>
    <n v="760"/>
    <n v="6"/>
    <n v="26220"/>
    <n v="16004.576999999999"/>
    <n v="2667.4290000000001"/>
    <n v="126.66666666666667"/>
    <n v="34.5"/>
    <n v="10215.423000000001"/>
    <n v="2020"/>
    <n v="12"/>
    <n v="51"/>
    <n v="1"/>
  </r>
  <r>
    <s v="Cerdos"/>
    <x v="0"/>
    <x v="12"/>
    <s v="GV1-25-180620"/>
    <s v="E"/>
    <d v="2020-12-18T00:00:00"/>
    <s v="CABEZAS"/>
    <s v="Langurain Juan Pablo NA"/>
    <n v="44000"/>
    <n v="6.1"/>
    <n v="-1325"/>
    <n v="-11"/>
    <n v="-51012.5"/>
    <n v="-29341.723999999998"/>
    <n v="-2667.4290000000001"/>
    <n v="120.45454545454545"/>
    <n v="38.5"/>
    <n v="-21670.776000000002"/>
    <n v="2020"/>
    <n v="12"/>
    <n v="51"/>
    <n v="-1"/>
  </r>
  <r>
    <s v="Cerdos"/>
    <x v="0"/>
    <x v="12"/>
    <s v="GV1-25-180620"/>
    <s v="S"/>
    <d v="2020-12-18T00:00:00"/>
    <s v="CABEZAS"/>
    <s v="Langurain Juan Pablo NA"/>
    <n v="44000"/>
    <n v="6.1"/>
    <n v="1205"/>
    <n v="10"/>
    <n v="46392.5"/>
    <n v="26674.294999999998"/>
    <n v="2667.4290000000001"/>
    <n v="120.5"/>
    <n v="38.5"/>
    <n v="19718.205000000002"/>
    <n v="2020"/>
    <n v="12"/>
    <n v="51"/>
    <n v="1"/>
  </r>
  <r>
    <s v="Cerdos"/>
    <x v="0"/>
    <x v="12"/>
    <s v="GV1-25-180620"/>
    <s v="S"/>
    <d v="2020-12-18T00:00:00"/>
    <s v="CABEZAS"/>
    <s v="Langurain Juan Pablo NA"/>
    <n v="44000"/>
    <n v="6.1"/>
    <n v="120"/>
    <n v="1"/>
    <n v="0"/>
    <n v="2667.4290000000001"/>
    <n v="2667.4290000000001"/>
    <n v="120"/>
    <n v="0"/>
    <n v="-2667.4290000000001"/>
    <n v="2020"/>
    <n v="12"/>
    <n v="51"/>
    <n v="1"/>
  </r>
  <r>
    <s v="Cerdos"/>
    <x v="0"/>
    <x v="12"/>
    <s v="GV1-25-180620"/>
    <s v="E"/>
    <d v="2020-12-18T00:00:00"/>
    <s v="CABEZAS"/>
    <s v="HUEVO PUBLICO EN GENERAL"/>
    <n v="44000"/>
    <n v="6.1"/>
    <n v="-118"/>
    <n v="-1"/>
    <n v="-4543"/>
    <n v="-2667.4290000000001"/>
    <n v="-2667.4290000000001"/>
    <n v="118"/>
    <n v="38.5"/>
    <n v="-1875.5709999999999"/>
    <n v="2020"/>
    <n v="12"/>
    <n v="51"/>
    <n v="-1"/>
  </r>
  <r>
    <s v="Cerdos"/>
    <x v="0"/>
    <x v="12"/>
    <s v="GV1-25-180620"/>
    <s v="S"/>
    <d v="2020-12-18T00:00:00"/>
    <s v="CABEZAS"/>
    <s v="PUBLICO EN GENERAL"/>
    <n v="44000"/>
    <n v="6.1"/>
    <n v="118"/>
    <n v="1"/>
    <n v="4543"/>
    <n v="2667.4290000000001"/>
    <n v="2667.4290000000001"/>
    <n v="118"/>
    <n v="38.5"/>
    <n v="1875.5709999999999"/>
    <n v="2020"/>
    <n v="12"/>
    <n v="51"/>
    <n v="1"/>
  </r>
  <r>
    <s v="Cerdos"/>
    <x v="0"/>
    <x v="12"/>
    <s v="GV1-25-180620"/>
    <s v="S"/>
    <d v="2020-12-18T00:00:00"/>
    <s v="CABEZAS"/>
    <s v="Vazquez Zamora Rafael"/>
    <n v="44000"/>
    <n v="6.1"/>
    <n v="406.5"/>
    <n v="4"/>
    <n v="15243.75"/>
    <n v="10669.718000000001"/>
    <n v="2667.4290000000001"/>
    <n v="101.625"/>
    <n v="37.5"/>
    <n v="4574.0320000000002"/>
    <n v="2020"/>
    <n v="12"/>
    <n v="51"/>
    <n v="1"/>
  </r>
  <r>
    <s v="Cerdos"/>
    <x v="0"/>
    <x v="17"/>
    <s v="GV1-26-230620"/>
    <s v="S"/>
    <d v="2020-12-18T00:00:00"/>
    <s v="CABEZAS"/>
    <s v="Ricardo Perez Garcia"/>
    <n v="44005"/>
    <n v="5.9333333333333327"/>
    <n v="193.5"/>
    <n v="2"/>
    <n v="7256.25"/>
    <n v="6376.6490000000003"/>
    <n v="3188.3249999999998"/>
    <n v="96.75"/>
    <n v="37.5"/>
    <n v="879.601"/>
    <n v="2020"/>
    <n v="12"/>
    <n v="51"/>
    <n v="1"/>
  </r>
  <r>
    <s v="Cerdos"/>
    <x v="0"/>
    <x v="17"/>
    <s v="GV1-26-230620"/>
    <s v="S"/>
    <d v="2020-12-18T00:00:00"/>
    <s v="CABEZAS"/>
    <s v="Gutierrez Olivarez Jaime Gibran"/>
    <n v="44005"/>
    <n v="5.9333333333333327"/>
    <n v="398"/>
    <n v="3"/>
    <n v="14925"/>
    <n v="9564.9740000000002"/>
    <n v="3188.3249999999998"/>
    <n v="132.66666666666666"/>
    <n v="37.5"/>
    <n v="5360.0259999999998"/>
    <n v="2020"/>
    <n v="12"/>
    <n v="51"/>
    <n v="1"/>
  </r>
  <r>
    <s v="Cerdos"/>
    <x v="0"/>
    <x v="17"/>
    <s v="GV1-26-230620"/>
    <s v="S"/>
    <d v="2020-12-18T00:00:00"/>
    <s v="CABEZAS"/>
    <s v="Cecilia Robles Perez"/>
    <n v="44005"/>
    <n v="5.9333333333333327"/>
    <n v="100.5"/>
    <n v="1"/>
    <n v="3768.75"/>
    <n v="3188.3249999999998"/>
    <n v="3188.3249999999998"/>
    <n v="100.5"/>
    <n v="37.5"/>
    <n v="580.42499999999995"/>
    <n v="2020"/>
    <n v="12"/>
    <n v="51"/>
    <n v="1"/>
  </r>
  <r>
    <s v="Cerdos"/>
    <x v="0"/>
    <x v="17"/>
    <s v="GV1-26-230620"/>
    <s v="S"/>
    <d v="2020-12-18T00:00:00"/>
    <s v="CABEZAS"/>
    <s v="Rafael Osorio Zamora"/>
    <n v="44005"/>
    <n v="5.9333333333333327"/>
    <n v="1196.5"/>
    <n v="10"/>
    <n v="44868.75"/>
    <n v="31883.245999999999"/>
    <n v="3188.3249999999998"/>
    <n v="119.65"/>
    <n v="37.5"/>
    <n v="12985.504000000001"/>
    <n v="2020"/>
    <n v="12"/>
    <n v="51"/>
    <n v="1"/>
  </r>
  <r>
    <s v="Cerdos"/>
    <x v="0"/>
    <x v="17"/>
    <s v="GV1-26-230620"/>
    <s v="S"/>
    <d v="2020-12-18T00:00:00"/>
    <s v="CABEZAS"/>
    <s v="Carlos Sanchez Camacho"/>
    <n v="44005"/>
    <n v="5.9333333333333327"/>
    <n v="476.5"/>
    <n v="4"/>
    <n v="17868.75"/>
    <n v="12753.298000000001"/>
    <n v="3188.3249999999998"/>
    <n v="119.125"/>
    <n v="37.5"/>
    <n v="5115.4520000000002"/>
    <n v="2020"/>
    <n v="12"/>
    <n v="51"/>
    <n v="1"/>
  </r>
  <r>
    <s v="Cerdos"/>
    <x v="0"/>
    <x v="17"/>
    <s v="GV1-26-230620"/>
    <s v="S"/>
    <d v="2020-12-18T00:00:00"/>
    <s v="CABEZAS"/>
    <s v="Carlos Sanchez Camacho"/>
    <n v="44005"/>
    <n v="5.9333333333333327"/>
    <n v="454"/>
    <n v="4"/>
    <n v="17025"/>
    <n v="12753.298000000001"/>
    <n v="3188.3249999999998"/>
    <n v="113.5"/>
    <n v="37.5"/>
    <n v="4271.7020000000002"/>
    <n v="2020"/>
    <n v="12"/>
    <n v="51"/>
    <n v="1"/>
  </r>
  <r>
    <s v="Cerdos"/>
    <x v="1"/>
    <x v="18"/>
    <s v="GV4-42-081020"/>
    <s v="S"/>
    <d v="2020-12-18T00:00:00"/>
    <s v="CABEZAS"/>
    <s v="Innovacion y Comercio"/>
    <n v="44112"/>
    <n v="2.3666666666666667"/>
    <n v="20"/>
    <n v="1"/>
    <n v="1200"/>
    <n v="1104.2139999999999"/>
    <n v="1104.2139999999999"/>
    <n v="20"/>
    <n v="60"/>
    <n v="95.786000000000001"/>
    <n v="2020"/>
    <n v="12"/>
    <n v="51"/>
    <n v="1"/>
  </r>
  <r>
    <s v="Cerdos"/>
    <x v="1"/>
    <x v="19"/>
    <s v="GV4-40-250920"/>
    <s v="S"/>
    <d v="2020-12-18T00:00:00"/>
    <s v="CABEZAS"/>
    <s v="Innovacion y Comercio"/>
    <n v="44099"/>
    <n v="2.8"/>
    <n v="23"/>
    <n v="1"/>
    <n v="1312.5"/>
    <n v="1248.952"/>
    <n v="1248.952"/>
    <n v="23"/>
    <n v="57.065199999999997"/>
    <n v="63.548000000000002"/>
    <n v="2020"/>
    <n v="12"/>
    <n v="51"/>
    <n v="1"/>
  </r>
  <r>
    <s v="Cerdos"/>
    <x v="3"/>
    <x v="20"/>
    <s v="GV5-34-200820"/>
    <s v="S"/>
    <d v="2020-12-18T00:00:00"/>
    <s v="CABEZAS"/>
    <s v="Camolinga Maldonado Pedro"/>
    <n v="44063"/>
    <n v="4"/>
    <n v="12924"/>
    <n v="108"/>
    <n v="484650"/>
    <n v="234799.15400000001"/>
    <n v="2174.0659999999998"/>
    <n v="119.66666666666667"/>
    <n v="37.5"/>
    <n v="249850.84599999999"/>
    <n v="2020"/>
    <n v="12"/>
    <n v="51"/>
    <n v="1"/>
  </r>
  <r>
    <s v="Cerdos"/>
    <x v="3"/>
    <x v="20"/>
    <s v="GV5-34-200820"/>
    <s v="S"/>
    <d v="2020-12-18T00:00:00"/>
    <s v="CABEZAS"/>
    <s v="Lopez Garcia Martin FG"/>
    <n v="44063"/>
    <n v="4"/>
    <n v="90"/>
    <n v="1"/>
    <n v="3465"/>
    <n v="2174.0659999999998"/>
    <n v="2174.0659999999998"/>
    <n v="90"/>
    <n v="38.5"/>
    <n v="1290.934"/>
    <n v="2020"/>
    <n v="12"/>
    <n v="51"/>
    <n v="1"/>
  </r>
  <r>
    <s v="Cerdos"/>
    <x v="3"/>
    <x v="20"/>
    <s v="GV5-34-200820"/>
    <s v="S"/>
    <d v="2020-12-18T00:00:00"/>
    <s v="CABEZAS"/>
    <s v="PUBLICO EN GENERAL"/>
    <n v="44063"/>
    <n v="4"/>
    <n v="238"/>
    <n v="2"/>
    <n v="9163"/>
    <n v="4348.1319999999996"/>
    <n v="2174.0659999999998"/>
    <n v="119"/>
    <n v="38.5"/>
    <n v="4814.8680000000004"/>
    <n v="2020"/>
    <n v="12"/>
    <n v="51"/>
    <n v="1"/>
  </r>
  <r>
    <s v="Cerdos"/>
    <x v="3"/>
    <x v="9"/>
    <s v="GV5-32-080820"/>
    <s v="S"/>
    <d v="2020-12-19T00:00:00"/>
    <s v="CABEZAS"/>
    <s v="Casillas Tapia Alfredo"/>
    <n v="44051"/>
    <n v="4.4333333333333336"/>
    <n v="1190"/>
    <n v="10"/>
    <n v="44030"/>
    <n v="26563.898000000001"/>
    <n v="2656.39"/>
    <n v="119"/>
    <n v="37"/>
    <n v="17466.101999999999"/>
    <n v="2020"/>
    <n v="12"/>
    <n v="51"/>
    <n v="1"/>
  </r>
  <r>
    <s v="Cerdos"/>
    <x v="0"/>
    <x v="17"/>
    <s v="GV1-26-230620"/>
    <s v="S"/>
    <d v="2020-12-21T00:00:00"/>
    <s v="CABEZAS"/>
    <s v="Arturo Saray"/>
    <n v="44005"/>
    <n v="6.0333333333333332"/>
    <n v="100.5"/>
    <n v="1"/>
    <n v="3517.5"/>
    <n v="3188.3249999999998"/>
    <n v="3188.3249999999998"/>
    <n v="100.5"/>
    <n v="35"/>
    <n v="329.17500000000001"/>
    <n v="2020"/>
    <n v="12"/>
    <n v="52"/>
    <n v="1"/>
  </r>
  <r>
    <s v="Cerdos"/>
    <x v="0"/>
    <x v="17"/>
    <s v="GV1-26-230620"/>
    <s v="S"/>
    <d v="2020-12-21T00:00:00"/>
    <s v="CABEZAS"/>
    <s v="PUBLICO EN GENERAL"/>
    <n v="44005"/>
    <n v="6.0333333333333332"/>
    <n v="110"/>
    <n v="1"/>
    <n v="3850"/>
    <n v="3188.3249999999998"/>
    <n v="3188.3249999999998"/>
    <n v="110"/>
    <n v="35"/>
    <n v="661.67499999999995"/>
    <n v="2020"/>
    <n v="12"/>
    <n v="52"/>
    <n v="1"/>
  </r>
  <r>
    <s v="Cerdos"/>
    <x v="1"/>
    <x v="16"/>
    <s v="GV4-26-190620"/>
    <s v="S"/>
    <d v="2020-12-21T00:00:00"/>
    <s v="CABEZAS"/>
    <s v="PUBLICO EN GENERAL"/>
    <n v="44001"/>
    <n v="6.1666666666666661"/>
    <n v="346.8"/>
    <n v="3"/>
    <n v="13525.2"/>
    <n v="9206.0049999999992"/>
    <n v="3068.6680000000001"/>
    <n v="115.60000000000001"/>
    <n v="39"/>
    <n v="4319.1949999999997"/>
    <n v="2020"/>
    <n v="12"/>
    <n v="52"/>
    <n v="1"/>
  </r>
  <r>
    <s v="Cerdos"/>
    <x v="1"/>
    <x v="16"/>
    <s v="GV4-26-190620"/>
    <s v="S"/>
    <d v="2020-12-21T00:00:00"/>
    <s v="CABEZAS"/>
    <s v="Cobian Chavez Rodolfo FG"/>
    <n v="44001"/>
    <n v="6.1666666666666661"/>
    <n v="585"/>
    <n v="5"/>
    <n v="21937.5"/>
    <n v="15343.342000000001"/>
    <n v="3068.6680000000001"/>
    <n v="117"/>
    <n v="37.5"/>
    <n v="6594.1580000000004"/>
    <n v="2020"/>
    <n v="12"/>
    <n v="52"/>
    <n v="1"/>
  </r>
  <r>
    <s v="Cerdos"/>
    <x v="2"/>
    <x v="6"/>
    <s v="GV1-26-230620"/>
    <s v="S"/>
    <d v="2020-12-23T00:00:00"/>
    <s v="CABEZAS"/>
    <s v="Robles Santana Jorge"/>
    <n v="44005"/>
    <n v="6.1"/>
    <n v="1131"/>
    <n v="5"/>
    <n v="21206.25"/>
    <n v="16238.913"/>
    <n v="3247.7829999999999"/>
    <n v="226.2"/>
    <n v="18.75"/>
    <n v="4967.3370000000004"/>
    <n v="2020"/>
    <n v="12"/>
    <n v="52"/>
    <n v="1"/>
  </r>
  <r>
    <s v="Cerdos"/>
    <x v="2"/>
    <x v="6"/>
    <s v="GV1-26-230620"/>
    <s v="S"/>
    <d v="2020-12-23T00:00:00"/>
    <s v="CABEZAS"/>
    <s v="Casillas Tapia Alfredo"/>
    <n v="44005"/>
    <n v="6.1"/>
    <n v="1246.5"/>
    <n v="10"/>
    <n v="46120.5"/>
    <n v="32477.827000000001"/>
    <n v="3247.7829999999999"/>
    <n v="124.65"/>
    <n v="37"/>
    <n v="13642.673000000001"/>
    <n v="2020"/>
    <n v="12"/>
    <n v="52"/>
    <n v="1"/>
  </r>
  <r>
    <s v="Cerdos"/>
    <x v="2"/>
    <x v="6"/>
    <s v="GV1-26-230620"/>
    <s v="S"/>
    <d v="2020-12-23T00:00:00"/>
    <s v="CABEZAS"/>
    <s v="Carlos Sanchez Camacho"/>
    <n v="44005"/>
    <n v="6.1"/>
    <n v="509"/>
    <n v="4"/>
    <n v="19087.5"/>
    <n v="12991.130999999999"/>
    <n v="3247.7829999999999"/>
    <n v="127.25"/>
    <n v="37.5"/>
    <n v="6096.3689999999997"/>
    <n v="2020"/>
    <n v="12"/>
    <n v="52"/>
    <n v="1"/>
  </r>
  <r>
    <s v="Cerdos"/>
    <x v="2"/>
    <x v="6"/>
    <s v="GV1-27-300620"/>
    <s v="S"/>
    <d v="2020-12-23T00:00:00"/>
    <s v="CABEZAS"/>
    <s v="Robles Santana Jorge"/>
    <n v="44012"/>
    <n v="5.8666666666666663"/>
    <n v="1131"/>
    <n v="5"/>
    <n v="21206.25"/>
    <n v="14258.541999999999"/>
    <n v="2851.7080000000001"/>
    <n v="226.2"/>
    <n v="18.75"/>
    <n v="6947.7079999999996"/>
    <n v="2020"/>
    <n v="12"/>
    <n v="52"/>
    <n v="1"/>
  </r>
  <r>
    <s v="Cerdos"/>
    <x v="0"/>
    <x v="21"/>
    <s v="GV1-27-300620"/>
    <s v="S"/>
    <d v="2020-12-23T00:00:00"/>
    <s v="CABEZAS"/>
    <s v="Alvarez Lopez Salvador (Padre)"/>
    <n v="44012"/>
    <n v="5.8666666666666663"/>
    <n v="1313"/>
    <n v="12"/>
    <n v="49237.5"/>
    <n v="34220.5"/>
    <n v="2851.7080000000001"/>
    <n v="109.41666666666667"/>
    <n v="37.5"/>
    <n v="15017"/>
    <n v="2020"/>
    <n v="12"/>
    <n v="52"/>
    <n v="1"/>
  </r>
  <r>
    <s v="Cerdos"/>
    <x v="1"/>
    <x v="11"/>
    <s v="GV4-40-250920"/>
    <s v="S"/>
    <d v="2020-12-23T00:00:00"/>
    <s v="CABEZAS"/>
    <s v="Innovacion y Comercio"/>
    <n v="44099"/>
    <n v="2.9666666666666663"/>
    <n v="243"/>
    <n v="3"/>
    <n v="9112.5"/>
    <n v="4032.9009999999998"/>
    <n v="1344.3"/>
    <n v="81"/>
    <n v="37.5"/>
    <n v="5079.5990000000002"/>
    <n v="2020"/>
    <n v="12"/>
    <n v="52"/>
    <n v="1"/>
  </r>
  <r>
    <s v="Cerdos"/>
    <x v="1"/>
    <x v="11"/>
    <s v="GV4-40-250920"/>
    <s v="E"/>
    <d v="2020-12-23T00:00:00"/>
    <s v="CABEZAS"/>
    <s v="Innovacion y Comercio"/>
    <n v="44099"/>
    <n v="2.9666666666666663"/>
    <n v="-243"/>
    <n v="-3"/>
    <n v="-9112.5"/>
    <n v="-4032.9009999999998"/>
    <n v="-1344.3"/>
    <n v="81"/>
    <n v="37.5"/>
    <n v="-5079.5990000000002"/>
    <n v="2020"/>
    <n v="12"/>
    <n v="52"/>
    <n v="-1"/>
  </r>
  <r>
    <s v="Cerdos"/>
    <x v="1"/>
    <x v="16"/>
    <s v="GV4-26-190620"/>
    <s v="S"/>
    <d v="2020-12-23T00:00:00"/>
    <s v="CABEZAS"/>
    <s v="PUBLICO EN GENERAL"/>
    <n v="44001"/>
    <n v="6.2333333333333334"/>
    <n v="126"/>
    <n v="1"/>
    <n v="4851"/>
    <n v="3090.174"/>
    <n v="3090.174"/>
    <n v="126"/>
    <n v="38.5"/>
    <n v="1760.826"/>
    <n v="2020"/>
    <n v="12"/>
    <n v="52"/>
    <n v="1"/>
  </r>
  <r>
    <s v="Cerdos"/>
    <x v="1"/>
    <x v="16"/>
    <s v="GV4-26-190620"/>
    <s v="S"/>
    <d v="2020-12-23T00:00:00"/>
    <s v="CABEZAS"/>
    <s v="PUBLICO EN GENERAL"/>
    <n v="44001"/>
    <n v="6.2333333333333334"/>
    <n v="118"/>
    <n v="1"/>
    <n v="4543"/>
    <n v="3090.174"/>
    <n v="3090.174"/>
    <n v="118"/>
    <n v="38.5"/>
    <n v="1452.826"/>
    <n v="2020"/>
    <n v="12"/>
    <n v="52"/>
    <n v="1"/>
  </r>
  <r>
    <s v="Cerdos"/>
    <x v="1"/>
    <x v="16"/>
    <s v="GV4-26-190620"/>
    <s v="S"/>
    <d v="2020-12-23T00:00:00"/>
    <s v="CABEZAS"/>
    <s v="PUBLICO EN GENERAL"/>
    <n v="44001"/>
    <n v="6.2333333333333334"/>
    <n v="544"/>
    <n v="5"/>
    <n v="20944"/>
    <n v="15450.869000000001"/>
    <n v="3090.174"/>
    <n v="108.8"/>
    <n v="38.5"/>
    <n v="5493.1310000000003"/>
    <n v="2020"/>
    <n v="12"/>
    <n v="52"/>
    <n v="1"/>
  </r>
  <r>
    <s v="Cerdos"/>
    <x v="1"/>
    <x v="16"/>
    <s v="GV4-26-190620"/>
    <s v="S"/>
    <d v="2020-12-23T00:00:00"/>
    <s v="CABEZAS"/>
    <s v="Oscar Jesus Guerrero Pelayo"/>
    <n v="44001"/>
    <n v="6.2333333333333334"/>
    <n v="900"/>
    <n v="8"/>
    <n v="34650"/>
    <n v="24721.391"/>
    <n v="3090.174"/>
    <n v="112.5"/>
    <n v="38.5"/>
    <n v="9928.6090000000004"/>
    <n v="2020"/>
    <n v="12"/>
    <n v="52"/>
    <n v="1"/>
  </r>
  <r>
    <s v="Cerdos"/>
    <x v="1"/>
    <x v="16"/>
    <s v="GV4-26-190620"/>
    <s v="S"/>
    <d v="2020-12-23T00:00:00"/>
    <s v="CABEZAS"/>
    <s v="RODRIGO RODRIGUEZ"/>
    <n v="44001"/>
    <n v="6.2333333333333334"/>
    <n v="1070"/>
    <n v="10"/>
    <n v="41195"/>
    <n v="30901.739000000001"/>
    <n v="3090.174"/>
    <n v="107"/>
    <n v="38.5"/>
    <n v="10293.261"/>
    <n v="2020"/>
    <n v="12"/>
    <n v="52"/>
    <n v="1"/>
  </r>
  <r>
    <s v="Cerdos"/>
    <x v="1"/>
    <x v="16"/>
    <s v="GV4-26-190620"/>
    <s v="S"/>
    <d v="2020-12-23T00:00:00"/>
    <s v="CABEZAS"/>
    <s v="Diaz Araiza Maria Magdalena"/>
    <n v="44001"/>
    <n v="6.2333333333333334"/>
    <n v="218"/>
    <n v="2"/>
    <n v="8393"/>
    <n v="6180.348"/>
    <n v="3090.174"/>
    <n v="109"/>
    <n v="38.5"/>
    <n v="2212.652"/>
    <n v="2020"/>
    <n v="12"/>
    <n v="52"/>
    <n v="1"/>
  </r>
  <r>
    <s v="Cerdos"/>
    <x v="1"/>
    <x v="16"/>
    <s v="GV4-26-190620"/>
    <s v="S"/>
    <d v="2020-12-23T00:00:00"/>
    <s v="CABEZAS"/>
    <s v="Rincon Morett Veronica Guadalupe FG"/>
    <n v="44001"/>
    <n v="6.2333333333333334"/>
    <n v="575"/>
    <n v="5"/>
    <n v="22137.5"/>
    <n v="15450.869000000001"/>
    <n v="3090.174"/>
    <n v="115"/>
    <n v="38.5"/>
    <n v="6686.6310000000003"/>
    <n v="2020"/>
    <n v="12"/>
    <n v="52"/>
    <n v="1"/>
  </r>
  <r>
    <s v="Cerdos"/>
    <x v="1"/>
    <x v="16"/>
    <s v="GV4-26-190620"/>
    <s v="S"/>
    <d v="2020-12-23T00:00:00"/>
    <s v="CABEZAS"/>
    <s v="Juan Manuel Jacobo"/>
    <n v="44001"/>
    <n v="6.2333333333333334"/>
    <n v="725"/>
    <n v="6"/>
    <n v="27912.5"/>
    <n v="18541.043000000001"/>
    <n v="3090.174"/>
    <n v="120.83333333333333"/>
    <n v="38.5"/>
    <n v="9371.4570000000003"/>
    <n v="2020"/>
    <n v="12"/>
    <n v="52"/>
    <n v="1"/>
  </r>
  <r>
    <s v="Cerdos"/>
    <x v="1"/>
    <x v="16"/>
    <s v="GV4-26-190620"/>
    <s v="S"/>
    <d v="2020-12-23T00:00:00"/>
    <s v="CABEZAS"/>
    <s v="De Leon Diaz Salvador FG"/>
    <n v="44001"/>
    <n v="6.2333333333333334"/>
    <n v="240"/>
    <n v="2"/>
    <n v="9240"/>
    <n v="6180.348"/>
    <n v="3090.174"/>
    <n v="120"/>
    <n v="38.5"/>
    <n v="3059.652"/>
    <n v="2020"/>
    <n v="12"/>
    <n v="52"/>
    <n v="1"/>
  </r>
  <r>
    <s v="Cerdos"/>
    <x v="1"/>
    <x v="16"/>
    <s v="GV4-26-190620"/>
    <s v="S"/>
    <d v="2020-12-23T00:00:00"/>
    <s v="CABEZAS"/>
    <s v="Anaya Chavarin Oscar FG"/>
    <n v="44001"/>
    <n v="6.2333333333333334"/>
    <n v="460"/>
    <n v="4"/>
    <n v="17710"/>
    <n v="12360.696"/>
    <n v="3090.174"/>
    <n v="115"/>
    <n v="38.5"/>
    <n v="5349.3040000000001"/>
    <n v="2020"/>
    <n v="12"/>
    <n v="52"/>
    <n v="1"/>
  </r>
  <r>
    <s v="Cerdos"/>
    <x v="1"/>
    <x v="16"/>
    <s v="GV4-26-190620"/>
    <s v="S"/>
    <d v="2020-12-23T00:00:00"/>
    <s v="CABEZAS"/>
    <s v="Chavez Barajas Contensina NA"/>
    <n v="44001"/>
    <n v="6.2333333333333334"/>
    <n v="236"/>
    <n v="2"/>
    <n v="9086"/>
    <n v="6180.348"/>
    <n v="3090.174"/>
    <n v="118"/>
    <n v="38.5"/>
    <n v="2905.652"/>
    <n v="2020"/>
    <n v="12"/>
    <n v="52"/>
    <n v="1"/>
  </r>
  <r>
    <s v="Cerdos"/>
    <x v="1"/>
    <x v="16"/>
    <s v="GV4-26-190620"/>
    <s v="S"/>
    <d v="2020-12-23T00:00:00"/>
    <s v="CABEZAS"/>
    <s v="Martinez Valdez Hugo Alberto F"/>
    <n v="44001"/>
    <n v="6.2333333333333334"/>
    <n v="354"/>
    <n v="3"/>
    <n v="13629"/>
    <n v="9270.5220000000008"/>
    <n v="3090.174"/>
    <n v="118"/>
    <n v="38.5"/>
    <n v="4358.4780000000001"/>
    <n v="2020"/>
    <n v="12"/>
    <n v="52"/>
    <n v="1"/>
  </r>
  <r>
    <s v="Cerdos"/>
    <x v="1"/>
    <x v="16"/>
    <s v="GV4-26-190620"/>
    <s v="S"/>
    <d v="2020-12-23T00:00:00"/>
    <s v="CABEZAS"/>
    <s v="PUBLICO EN GENERAL"/>
    <n v="44001"/>
    <n v="6.2333333333333334"/>
    <n v="1"/>
    <n v="2"/>
    <n v="4000"/>
    <n v="6180.348"/>
    <n v="3090.174"/>
    <n v="0.5"/>
    <n v="4000"/>
    <n v="-2180.348"/>
    <n v="2020"/>
    <n v="12"/>
    <n v="52"/>
    <n v="1"/>
  </r>
  <r>
    <s v="Cerdos"/>
    <x v="1"/>
    <x v="16"/>
    <s v="GV4-26-190620"/>
    <s v="S"/>
    <d v="2020-12-23T00:00:00"/>
    <s v="CABEZAS"/>
    <s v="Carlos Policarpo Contreras Moreno"/>
    <n v="44001"/>
    <n v="6.2333333333333334"/>
    <n v="5836"/>
    <n v="48"/>
    <n v="218850"/>
    <n v="148328.34700000001"/>
    <n v="3090.174"/>
    <n v="121.58333333333333"/>
    <n v="37.5"/>
    <n v="70521.653000000006"/>
    <n v="2020"/>
    <n v="12"/>
    <n v="52"/>
    <n v="1"/>
  </r>
  <r>
    <s v="Cerdos"/>
    <x v="1"/>
    <x v="16"/>
    <s v="GV4-26-190620"/>
    <s v="S"/>
    <d v="2020-12-23T00:00:00"/>
    <s v="CABEZAS"/>
    <s v="Gutierrez Olivarez Jaime Gibran"/>
    <n v="44001"/>
    <n v="6.2333333333333334"/>
    <n v="224"/>
    <n v="2"/>
    <n v="8400"/>
    <n v="6180.348"/>
    <n v="3090.174"/>
    <n v="112"/>
    <n v="37.5"/>
    <n v="2219.652"/>
    <n v="2020"/>
    <n v="12"/>
    <n v="52"/>
    <n v="1"/>
  </r>
  <r>
    <s v="Cerdos"/>
    <x v="1"/>
    <x v="16"/>
    <s v="GV4-26-190620"/>
    <s v="S"/>
    <d v="2020-12-23T00:00:00"/>
    <s v="CABEZAS"/>
    <s v="Cecilia Robles Perez"/>
    <n v="44001"/>
    <n v="6.2333333333333334"/>
    <n v="221"/>
    <n v="2"/>
    <n v="8287.5"/>
    <n v="6180.348"/>
    <n v="3090.174"/>
    <n v="110.5"/>
    <n v="37.5"/>
    <n v="2107.152"/>
    <n v="2020"/>
    <n v="12"/>
    <n v="52"/>
    <n v="1"/>
  </r>
  <r>
    <s v="Cerdos"/>
    <x v="1"/>
    <x v="16"/>
    <s v="GV4-26-190620"/>
    <s v="S"/>
    <d v="2020-12-23T00:00:00"/>
    <s v="CABEZAS"/>
    <s v="Rafael Osorio Zamora"/>
    <n v="44001"/>
    <n v="6.2333333333333334"/>
    <n v="726"/>
    <n v="6"/>
    <n v="27225"/>
    <n v="18541.043000000001"/>
    <n v="3090.174"/>
    <n v="121"/>
    <n v="37.5"/>
    <n v="8683.9570000000003"/>
    <n v="2020"/>
    <n v="12"/>
    <n v="52"/>
    <n v="1"/>
  </r>
  <r>
    <s v="Cerdos"/>
    <x v="1"/>
    <x v="16"/>
    <s v="GV4-26-190620"/>
    <s v="S"/>
    <d v="2020-12-23T00:00:00"/>
    <s v="CABEZAS"/>
    <s v="Ricardo Perez Garcia"/>
    <n v="44001"/>
    <n v="6.2333333333333334"/>
    <n v="373"/>
    <n v="3"/>
    <n v="13987.5"/>
    <n v="9270.5220000000008"/>
    <n v="3090.174"/>
    <n v="124.33333333333333"/>
    <n v="37.5"/>
    <n v="4716.9780000000001"/>
    <n v="2020"/>
    <n v="12"/>
    <n v="52"/>
    <n v="1"/>
  </r>
  <r>
    <s v="Cerdos"/>
    <x v="1"/>
    <x v="16"/>
    <s v="GV4-26-190620"/>
    <s v="S"/>
    <d v="2020-12-23T00:00:00"/>
    <s v="CABEZAS"/>
    <s v="Vazquez Zamora Rafael"/>
    <n v="44001"/>
    <n v="6.2333333333333334"/>
    <n v="504"/>
    <n v="4"/>
    <n v="18900"/>
    <n v="12360.696"/>
    <n v="3090.174"/>
    <n v="126"/>
    <n v="37.5"/>
    <n v="6539.3040000000001"/>
    <n v="2020"/>
    <n v="12"/>
    <n v="52"/>
    <n v="1"/>
  </r>
  <r>
    <s v="Cerdos"/>
    <x v="1"/>
    <x v="16"/>
    <s v="GV4-26-190620"/>
    <s v="S"/>
    <d v="2020-12-23T00:00:00"/>
    <s v="CABEZAS"/>
    <s v="Alvarez Lopez Salvador (Padre)"/>
    <n v="44001"/>
    <n v="6.2333333333333334"/>
    <n v="2418.4"/>
    <n v="20"/>
    <n v="90690"/>
    <n v="61803.478000000003"/>
    <n v="3090.174"/>
    <n v="120.92"/>
    <n v="37.5"/>
    <n v="28886.522000000001"/>
    <n v="2020"/>
    <n v="12"/>
    <n v="52"/>
    <n v="1"/>
  </r>
  <r>
    <s v="Cerdos"/>
    <x v="1"/>
    <x v="16"/>
    <s v="GV4-26-190620"/>
    <s v="S"/>
    <d v="2020-12-23T00:00:00"/>
    <s v="CABEZAS"/>
    <s v="Innovacion y Comercio"/>
    <n v="44001"/>
    <n v="6.2333333333333334"/>
    <n v="402"/>
    <n v="4"/>
    <n v="15075"/>
    <n v="12360.696"/>
    <n v="3090.174"/>
    <n v="100.5"/>
    <n v="37.5"/>
    <n v="2714.3040000000001"/>
    <n v="2020"/>
    <n v="12"/>
    <n v="52"/>
    <n v="1"/>
  </r>
  <r>
    <s v="Cerdos"/>
    <x v="1"/>
    <x v="16"/>
    <s v="GV4-26-190620"/>
    <s v="S"/>
    <d v="2020-12-23T00:00:00"/>
    <s v="CABEZAS"/>
    <s v="Innovacion y Comercio"/>
    <n v="44001"/>
    <n v="6.2333333333333334"/>
    <n v="243"/>
    <n v="3"/>
    <n v="9112.5"/>
    <n v="9270.5220000000008"/>
    <n v="3090.174"/>
    <n v="81"/>
    <n v="37.5"/>
    <n v="-158.02199999999999"/>
    <n v="2020"/>
    <n v="12"/>
    <n v="52"/>
    <n v="1"/>
  </r>
  <r>
    <s v="Cerdos"/>
    <x v="1"/>
    <x v="22"/>
    <s v="GV4-27-260620"/>
    <s v="S"/>
    <d v="2020-12-23T00:00:00"/>
    <s v="CABEZAS"/>
    <s v="PUBLICO EN GENERAL"/>
    <n v="44008"/>
    <n v="6"/>
    <n v="120"/>
    <n v="1"/>
    <n v="2000"/>
    <n v="3078.3470000000002"/>
    <n v="3078.3470000000002"/>
    <n v="120"/>
    <n v="16.666699999999999"/>
    <n v="-1078.347"/>
    <n v="2020"/>
    <n v="12"/>
    <n v="52"/>
    <n v="1"/>
  </r>
  <r>
    <s v="Cerdos"/>
    <x v="1"/>
    <x v="22"/>
    <s v="GV4-27-260620"/>
    <s v="S"/>
    <d v="2020-12-23T00:00:00"/>
    <s v="CABEZAS"/>
    <s v="PUBLICO EN GENERAL"/>
    <n v="44008"/>
    <n v="6"/>
    <n v="100"/>
    <n v="1"/>
    <n v="3850"/>
    <n v="3078.3470000000002"/>
    <n v="3078.3470000000002"/>
    <n v="100"/>
    <n v="38.5"/>
    <n v="771.65300000000002"/>
    <n v="2020"/>
    <n v="12"/>
    <n v="52"/>
    <n v="1"/>
  </r>
  <r>
    <s v="Cerdos"/>
    <x v="1"/>
    <x v="22"/>
    <s v="GV4-27-260620"/>
    <s v="S"/>
    <d v="2020-12-23T00:00:00"/>
    <s v="CABEZAS"/>
    <s v="Cobian Chavez Rodolfo FG"/>
    <n v="44008"/>
    <n v="6"/>
    <n v="3041"/>
    <n v="25"/>
    <n v="114037.5"/>
    <n v="76958.682000000001"/>
    <n v="3078.3470000000002"/>
    <n v="121.64"/>
    <n v="37.5"/>
    <n v="37078.817999999999"/>
    <n v="2020"/>
    <n v="12"/>
    <n v="52"/>
    <n v="1"/>
  </r>
  <r>
    <s v="Cerdos"/>
    <x v="1"/>
    <x v="22"/>
    <s v="GV4-27-260620"/>
    <s v="S"/>
    <d v="2020-12-23T00:00:00"/>
    <s v="CABEZAS"/>
    <s v="Coronado Rodriguez Alma Lorena FG"/>
    <n v="44008"/>
    <n v="6"/>
    <n v="288"/>
    <n v="2"/>
    <n v="11088"/>
    <n v="6156.6949999999997"/>
    <n v="3078.3470000000002"/>
    <n v="144"/>
    <n v="38.5"/>
    <n v="4931.3050000000003"/>
    <n v="2020"/>
    <n v="12"/>
    <n v="52"/>
    <n v="1"/>
  </r>
  <r>
    <s v="Cerdos"/>
    <x v="1"/>
    <x v="22"/>
    <s v="GV4-27-260620"/>
    <s v="S"/>
    <d v="2020-12-23T00:00:00"/>
    <s v="CABEZAS"/>
    <s v="Lopez Castro Erica"/>
    <n v="44008"/>
    <n v="6"/>
    <n v="226"/>
    <n v="2"/>
    <n v="8701"/>
    <n v="6156.6949999999997"/>
    <n v="3078.3470000000002"/>
    <n v="113"/>
    <n v="38.5"/>
    <n v="2544.3049999999998"/>
    <n v="2020"/>
    <n v="12"/>
    <n v="52"/>
    <n v="1"/>
  </r>
  <r>
    <s v="Cerdos"/>
    <x v="1"/>
    <x v="22"/>
    <s v="GV4-27-260620"/>
    <s v="S"/>
    <d v="2020-12-23T00:00:00"/>
    <s v="CABEZAS"/>
    <s v="Jose Luis Guzman Cornejo"/>
    <n v="44008"/>
    <n v="6"/>
    <n v="270"/>
    <n v="2"/>
    <n v="10395"/>
    <n v="6156.6949999999997"/>
    <n v="3078.3470000000002"/>
    <n v="135"/>
    <n v="38.5"/>
    <n v="4238.3050000000003"/>
    <n v="2020"/>
    <n v="12"/>
    <n v="52"/>
    <n v="1"/>
  </r>
  <r>
    <s v="Cerdos"/>
    <x v="1"/>
    <x v="22"/>
    <s v="GV4-27-260620"/>
    <s v="S"/>
    <d v="2020-12-23T00:00:00"/>
    <s v="CABEZAS"/>
    <s v="Leonardo Jimenez Chacon"/>
    <n v="44008"/>
    <n v="6"/>
    <n v="218"/>
    <n v="2"/>
    <n v="8393"/>
    <n v="6156.6949999999997"/>
    <n v="3078.3470000000002"/>
    <n v="109"/>
    <n v="38.5"/>
    <n v="2236.3049999999998"/>
    <n v="2020"/>
    <n v="12"/>
    <n v="52"/>
    <n v="1"/>
  </r>
  <r>
    <s v="Cerdos"/>
    <x v="1"/>
    <x v="22"/>
    <s v="GV4-27-260620"/>
    <s v="S"/>
    <d v="2020-12-23T00:00:00"/>
    <s v="CABEZAS"/>
    <s v="Oregon Rene NA"/>
    <n v="44008"/>
    <n v="6"/>
    <n v="1420"/>
    <n v="12"/>
    <n v="54670"/>
    <n v="36940.167000000001"/>
    <n v="3078.3470000000002"/>
    <n v="118.33333333333333"/>
    <n v="38.5"/>
    <n v="17729.832999999999"/>
    <n v="2020"/>
    <n v="12"/>
    <n v="52"/>
    <n v="1"/>
  </r>
  <r>
    <s v="Cerdos"/>
    <x v="1"/>
    <x v="22"/>
    <s v="GV4-27-260620"/>
    <s v="S"/>
    <d v="2020-12-23T00:00:00"/>
    <s v="CABEZAS"/>
    <s v="Ramos Mejia Juan Diego FG"/>
    <n v="44008"/>
    <n v="6"/>
    <n v="3079"/>
    <n v="25"/>
    <n v="115462.5"/>
    <n v="76958.682000000001"/>
    <n v="3078.3470000000002"/>
    <n v="123.16"/>
    <n v="37.5"/>
    <n v="38503.817999999999"/>
    <n v="2020"/>
    <n v="12"/>
    <n v="52"/>
    <n v="1"/>
  </r>
  <r>
    <s v="Cerdos"/>
    <x v="1"/>
    <x v="22"/>
    <s v="GV4-27-260620"/>
    <s v="S"/>
    <d v="2020-12-23T00:00:00"/>
    <s v="CABEZAS"/>
    <s v="Edgar Ruiz Lopez"/>
    <n v="44008"/>
    <n v="6"/>
    <n v="376"/>
    <n v="3"/>
    <n v="14476"/>
    <n v="9235.0419999999995"/>
    <n v="3078.3470000000002"/>
    <n v="125.33333333333333"/>
    <n v="38.5"/>
    <n v="5240.9579999999996"/>
    <n v="2020"/>
    <n v="12"/>
    <n v="52"/>
    <n v="1"/>
  </r>
  <r>
    <s v="Cerdos"/>
    <x v="1"/>
    <x v="22"/>
    <s v="GV4-27-260620"/>
    <s v="S"/>
    <d v="2020-12-23T00:00:00"/>
    <s v="CABEZAS"/>
    <s v="Verdin Vizcarra Irma Lucila F"/>
    <n v="44008"/>
    <n v="6"/>
    <n v="304"/>
    <n v="3"/>
    <n v="11704"/>
    <n v="9235.0419999999995"/>
    <n v="3078.3470000000002"/>
    <n v="101.33333333333333"/>
    <n v="38.5"/>
    <n v="2468.9580000000001"/>
    <n v="2020"/>
    <n v="12"/>
    <n v="52"/>
    <n v="1"/>
  </r>
  <r>
    <s v="Cerdos"/>
    <x v="1"/>
    <x v="13"/>
    <s v="GV4-41-011020"/>
    <s v="S"/>
    <d v="2020-12-23T00:00:00"/>
    <s v="CABEZAS"/>
    <s v="PUBLICO EN GENERAL"/>
    <n v="44105"/>
    <n v="2.7666666666666666"/>
    <n v="69"/>
    <n v="3"/>
    <n v="3937.5"/>
    <n v="4254.4719999999998"/>
    <n v="1418.1569999999999"/>
    <n v="23"/>
    <n v="57.065199999999997"/>
    <n v="-316.97199999999998"/>
    <n v="2020"/>
    <n v="12"/>
    <n v="52"/>
    <n v="1"/>
  </r>
  <r>
    <s v="Cerdos"/>
    <x v="3"/>
    <x v="9"/>
    <s v="GV5-32-080820"/>
    <s v="S"/>
    <d v="2020-12-23T00:00:00"/>
    <s v="CABEZAS"/>
    <s v="Innovacion y Comercio"/>
    <n v="44051"/>
    <n v="4.5666666666666664"/>
    <n v="620"/>
    <n v="7"/>
    <n v="23250"/>
    <n v="12487.727000000001"/>
    <n v="1783.961"/>
    <n v="88.571428571428569"/>
    <n v="37.5"/>
    <n v="10762.272999999999"/>
    <n v="2020"/>
    <n v="12"/>
    <n v="52"/>
    <n v="1"/>
  </r>
  <r>
    <s v="Cerdos"/>
    <x v="2"/>
    <x v="6"/>
    <s v="GV1-25-180620"/>
    <s v="S"/>
    <d v="2020-12-24T00:00:00"/>
    <s v="CABEZAS"/>
    <s v="Innovacion y Comercio"/>
    <n v="44000"/>
    <n v="6.3"/>
    <n v="292"/>
    <n v="2"/>
    <n v="10950"/>
    <n v="5334.8590000000004"/>
    <n v="2667.4290000000001"/>
    <n v="146"/>
    <n v="37.5"/>
    <n v="5615.1409999999996"/>
    <n v="2020"/>
    <n v="12"/>
    <n v="52"/>
    <n v="1"/>
  </r>
  <r>
    <s v="Cerdos"/>
    <x v="2"/>
    <x v="6"/>
    <s v="GV1-25-180620"/>
    <s v="S"/>
    <d v="2020-12-24T00:00:00"/>
    <s v="CABEZAS"/>
    <s v="PUBLICO EN GENERAL"/>
    <n v="44000"/>
    <n v="6.3"/>
    <n v="93.5"/>
    <n v="1"/>
    <n v="3646.5"/>
    <n v="2667.4290000000001"/>
    <n v="2667.4290000000001"/>
    <n v="93.5"/>
    <n v="39"/>
    <n v="979.07100000000003"/>
    <n v="2020"/>
    <n v="12"/>
    <n v="52"/>
    <n v="1"/>
  </r>
  <r>
    <s v="Cerdos"/>
    <x v="2"/>
    <x v="6"/>
    <s v="GV1-26-230620"/>
    <s v="S"/>
    <d v="2020-12-24T00:00:00"/>
    <s v="CABEZAS"/>
    <s v="Vazquez Zamora Rafael"/>
    <n v="44005"/>
    <n v="6.1333333333333329"/>
    <n v="207.5"/>
    <n v="2"/>
    <n v="7781.25"/>
    <n v="6495.5649999999996"/>
    <n v="3247.7829999999999"/>
    <n v="103.75"/>
    <n v="37.5"/>
    <n v="1285.6849999999999"/>
    <n v="2020"/>
    <n v="12"/>
    <n v="52"/>
    <n v="1"/>
  </r>
  <r>
    <s v="Cerdos"/>
    <x v="2"/>
    <x v="6"/>
    <s v="GV1-26-230620"/>
    <s v="S"/>
    <d v="2020-12-24T00:00:00"/>
    <s v="CABEZAS"/>
    <s v="Cecilia Robles Perez"/>
    <n v="44005"/>
    <n v="6.1333333333333329"/>
    <n v="110"/>
    <n v="1"/>
    <n v="4125"/>
    <n v="3247.7829999999999"/>
    <n v="3247.7829999999999"/>
    <n v="110"/>
    <n v="37.5"/>
    <n v="877.21699999999998"/>
    <n v="2020"/>
    <n v="12"/>
    <n v="52"/>
    <n v="1"/>
  </r>
  <r>
    <s v="Cerdos"/>
    <x v="2"/>
    <x v="6"/>
    <s v="GV1-26-230620"/>
    <s v="S"/>
    <d v="2020-12-24T00:00:00"/>
    <s v="CABEZAS"/>
    <s v="Ricardo Perez Garcia"/>
    <n v="44005"/>
    <n v="6.1333333333333329"/>
    <n v="112.5"/>
    <n v="1"/>
    <n v="4218.75"/>
    <n v="3247.7829999999999"/>
    <n v="3247.7829999999999"/>
    <n v="112.5"/>
    <n v="37.5"/>
    <n v="970.96699999999998"/>
    <n v="2020"/>
    <n v="12"/>
    <n v="52"/>
    <n v="1"/>
  </r>
  <r>
    <s v="Cerdos"/>
    <x v="2"/>
    <x v="6"/>
    <s v="GV1-26-230620"/>
    <s v="S"/>
    <d v="2020-12-24T00:00:00"/>
    <s v="CABEZAS"/>
    <s v="Casillas Tapia Alfredo"/>
    <n v="44005"/>
    <n v="6.1333333333333329"/>
    <n v="583.5"/>
    <n v="5"/>
    <n v="21589.5"/>
    <n v="16238.913"/>
    <n v="3247.7829999999999"/>
    <n v="116.7"/>
    <n v="37"/>
    <n v="5350.5870000000004"/>
    <n v="2020"/>
    <n v="12"/>
    <n v="52"/>
    <n v="1"/>
  </r>
  <r>
    <s v="Cerdos"/>
    <x v="0"/>
    <x v="21"/>
    <s v="GV1-27-300620"/>
    <s v="S"/>
    <d v="2020-12-24T00:00:00"/>
    <s v="CABEZAS"/>
    <s v="Rafael Osorio Zamora"/>
    <n v="44012"/>
    <n v="5.8999999999999995"/>
    <n v="1104"/>
    <n v="9"/>
    <n v="41400"/>
    <n v="25665.375"/>
    <n v="2851.7080000000001"/>
    <n v="122.66666666666667"/>
    <n v="37.5"/>
    <n v="15734.625"/>
    <n v="2020"/>
    <n v="12"/>
    <n v="52"/>
    <n v="1"/>
  </r>
  <r>
    <s v="Cerdos"/>
    <x v="0"/>
    <x v="21"/>
    <s v="GV1-27-300620"/>
    <s v="S"/>
    <d v="2020-12-24T00:00:00"/>
    <s v="CABEZAS"/>
    <s v="Gutierrez Olivarez Jaime Gibran"/>
    <n v="44012"/>
    <n v="5.8999999999999995"/>
    <n v="355"/>
    <n v="3"/>
    <n v="13312.5"/>
    <n v="8555.125"/>
    <n v="2851.7080000000001"/>
    <n v="118.33333333333333"/>
    <n v="37.5"/>
    <n v="4757.375"/>
    <n v="2020"/>
    <n v="12"/>
    <n v="52"/>
    <n v="1"/>
  </r>
  <r>
    <s v="Cerdos"/>
    <x v="0"/>
    <x v="21"/>
    <s v="GV1-27-300620"/>
    <s v="S"/>
    <d v="2020-12-24T00:00:00"/>
    <s v="CABEZAS"/>
    <s v="Casillas Tapia Alfredo"/>
    <n v="44012"/>
    <n v="5.8999999999999995"/>
    <n v="638"/>
    <n v="5"/>
    <n v="23606"/>
    <n v="14258.541999999999"/>
    <n v="2851.7080000000001"/>
    <n v="127.6"/>
    <n v="37"/>
    <n v="9347.4580000000005"/>
    <n v="2020"/>
    <n v="12"/>
    <n v="52"/>
    <n v="1"/>
  </r>
  <r>
    <s v="Cerdos"/>
    <x v="1"/>
    <x v="22"/>
    <s v="GV4-27-260620"/>
    <s v="S"/>
    <d v="2020-12-24T00:00:00"/>
    <s v="CABEZAS"/>
    <s v="Cobian Chavez Rodolfo FG"/>
    <n v="44008"/>
    <n v="6.0333333333333332"/>
    <n v="3142"/>
    <n v="25"/>
    <n v="117825"/>
    <n v="76958.682000000001"/>
    <n v="3078.3470000000002"/>
    <n v="125.68"/>
    <n v="37.5"/>
    <n v="40866.317999999999"/>
    <n v="2020"/>
    <n v="12"/>
    <n v="52"/>
    <n v="1"/>
  </r>
  <r>
    <s v="Cerdos"/>
    <x v="1"/>
    <x v="22"/>
    <s v="GV4-27-260620"/>
    <s v="S"/>
    <d v="2020-12-24T00:00:00"/>
    <s v="CABEZAS"/>
    <s v="Juan Manuel Jacobo"/>
    <n v="44008"/>
    <n v="6.0333333333333332"/>
    <n v="1023"/>
    <n v="8"/>
    <n v="39385.5"/>
    <n v="24626.777999999998"/>
    <n v="3078.3470000000002"/>
    <n v="127.875"/>
    <n v="38.5"/>
    <n v="14758.722"/>
    <n v="2020"/>
    <n v="12"/>
    <n v="52"/>
    <n v="1"/>
  </r>
  <r>
    <s v="Cerdos"/>
    <x v="1"/>
    <x v="22"/>
    <s v="GV4-27-260620"/>
    <s v="S"/>
    <d v="2020-12-24T00:00:00"/>
    <s v="CABEZAS"/>
    <s v="Oscar Jesus Guerrero Pelayo"/>
    <n v="44008"/>
    <n v="6.0333333333333332"/>
    <n v="528"/>
    <n v="4"/>
    <n v="20328"/>
    <n v="12313.388999999999"/>
    <n v="3078.3470000000002"/>
    <n v="132"/>
    <n v="38.5"/>
    <n v="8014.6109999999999"/>
    <n v="2020"/>
    <n v="12"/>
    <n v="52"/>
    <n v="1"/>
  </r>
  <r>
    <s v="Cerdos"/>
    <x v="1"/>
    <x v="22"/>
    <s v="GV4-27-260620"/>
    <s v="S"/>
    <d v="2020-12-24T00:00:00"/>
    <s v="CABEZAS"/>
    <s v="PUBLICO EN GENERAL"/>
    <n v="44008"/>
    <n v="6.0333333333333332"/>
    <n v="120"/>
    <n v="1"/>
    <n v="4620"/>
    <n v="3078.3470000000002"/>
    <n v="3078.3470000000002"/>
    <n v="120"/>
    <n v="38.5"/>
    <n v="1541.653"/>
    <n v="2020"/>
    <n v="12"/>
    <n v="52"/>
    <n v="1"/>
  </r>
  <r>
    <s v="Cerdos"/>
    <x v="1"/>
    <x v="22"/>
    <s v="GV4-27-260620"/>
    <s v="S"/>
    <d v="2020-12-24T00:00:00"/>
    <s v="CABEZAS"/>
    <s v="Ramos Mejia Juan Diego FG"/>
    <n v="44008"/>
    <n v="6.0333333333333332"/>
    <n v="677"/>
    <n v="6"/>
    <n v="25387.5"/>
    <n v="18470.083999999999"/>
    <n v="3078.3470000000002"/>
    <n v="112.83333333333333"/>
    <n v="37.5"/>
    <n v="6917.4160000000002"/>
    <n v="2020"/>
    <n v="12"/>
    <n v="52"/>
    <n v="1"/>
  </r>
  <r>
    <s v="Cerdos"/>
    <x v="1"/>
    <x v="22"/>
    <s v="GV4-27-260620"/>
    <s v="S"/>
    <d v="2020-12-24T00:00:00"/>
    <s v="CABEZAS"/>
    <s v="Gil Peña Martin FG"/>
    <n v="44008"/>
    <n v="6.0333333333333332"/>
    <n v="642"/>
    <n v="5"/>
    <n v="24717"/>
    <n v="15391.736000000001"/>
    <n v="3078.3470000000002"/>
    <n v="128.4"/>
    <n v="38.5"/>
    <n v="9325.2639999999992"/>
    <n v="2020"/>
    <n v="12"/>
    <n v="52"/>
    <n v="1"/>
  </r>
  <r>
    <s v="Cerdos"/>
    <x v="1"/>
    <x v="22"/>
    <s v="GV4-27-260620"/>
    <s v="S"/>
    <d v="2020-12-24T00:00:00"/>
    <s v="CABEZAS"/>
    <s v="Jose Luis Guzman Cornejo"/>
    <n v="44008"/>
    <n v="6.0333333333333332"/>
    <n v="645"/>
    <n v="5"/>
    <n v="24832.5"/>
    <n v="15391.736000000001"/>
    <n v="3078.3470000000002"/>
    <n v="129"/>
    <n v="38.5"/>
    <n v="9440.7639999999992"/>
    <n v="2020"/>
    <n v="12"/>
    <n v="52"/>
    <n v="1"/>
  </r>
  <r>
    <s v="Cerdos"/>
    <x v="1"/>
    <x v="22"/>
    <s v="GV4-27-260620"/>
    <s v="S"/>
    <d v="2020-12-24T00:00:00"/>
    <s v="CABEZAS"/>
    <s v="Leonardo Jimenez Chacon"/>
    <n v="44008"/>
    <n v="6.0333333333333332"/>
    <n v="258"/>
    <n v="2"/>
    <n v="9933"/>
    <n v="6156.6949999999997"/>
    <n v="3078.3470000000002"/>
    <n v="129"/>
    <n v="38.5"/>
    <n v="3776.3049999999998"/>
    <n v="2020"/>
    <n v="12"/>
    <n v="52"/>
    <n v="1"/>
  </r>
  <r>
    <s v="Cerdos"/>
    <x v="1"/>
    <x v="22"/>
    <s v="GV4-27-260620"/>
    <s v="S"/>
    <d v="2020-12-24T00:00:00"/>
    <s v="CABEZAS"/>
    <s v="Lopez Jorge FG"/>
    <n v="44008"/>
    <n v="6.0333333333333332"/>
    <n v="215"/>
    <n v="2"/>
    <n v="8277.5"/>
    <n v="6156.6949999999997"/>
    <n v="3078.3470000000002"/>
    <n v="107.5"/>
    <n v="38.5"/>
    <n v="2120.8049999999998"/>
    <n v="2020"/>
    <n v="12"/>
    <n v="52"/>
    <n v="1"/>
  </r>
  <r>
    <s v="Cerdos"/>
    <x v="1"/>
    <x v="22"/>
    <s v="GV4-27-260620"/>
    <s v="S"/>
    <d v="2020-12-24T00:00:00"/>
    <s v="CABEZAS"/>
    <s v="Pelayo Sebastian Rosa Maria G"/>
    <n v="44008"/>
    <n v="6.0333333333333332"/>
    <n v="722"/>
    <n v="6"/>
    <n v="27797"/>
    <n v="18470.083999999999"/>
    <n v="3078.3470000000002"/>
    <n v="120.33333333333333"/>
    <n v="38.5"/>
    <n v="9326.9159999999993"/>
    <n v="2020"/>
    <n v="12"/>
    <n v="52"/>
    <n v="1"/>
  </r>
  <r>
    <s v="Cerdos"/>
    <x v="1"/>
    <x v="22"/>
    <s v="GV4-27-260620"/>
    <s v="S"/>
    <d v="2020-12-24T00:00:00"/>
    <s v="CABEZAS"/>
    <s v="Salas Nadia"/>
    <n v="44008"/>
    <n v="6.0333333333333332"/>
    <n v="330"/>
    <n v="3"/>
    <n v="12705"/>
    <n v="9235.0419999999995"/>
    <n v="3078.3470000000002"/>
    <n v="110"/>
    <n v="38.5"/>
    <n v="3469.9580000000001"/>
    <n v="2020"/>
    <n v="12"/>
    <n v="52"/>
    <n v="1"/>
  </r>
  <r>
    <s v="Cerdos"/>
    <x v="1"/>
    <x v="22"/>
    <s v="GV4-27-260620"/>
    <s v="S"/>
    <d v="2020-12-24T00:00:00"/>
    <s v="CABEZAS"/>
    <s v="RODRIGO RODRIGUEZ"/>
    <n v="44008"/>
    <n v="6.0333333333333332"/>
    <n v="1612"/>
    <n v="14"/>
    <n v="62062"/>
    <n v="43096.862000000001"/>
    <n v="3078.3470000000002"/>
    <n v="115.14285714285714"/>
    <n v="38.5"/>
    <n v="18965.137999999999"/>
    <n v="2020"/>
    <n v="12"/>
    <n v="52"/>
    <n v="1"/>
  </r>
  <r>
    <s v="Cerdos"/>
    <x v="1"/>
    <x v="22"/>
    <s v="GV4-27-260620"/>
    <s v="S"/>
    <d v="2020-12-24T00:00:00"/>
    <s v="CABEZAS"/>
    <s v="Avalos Silva Juan"/>
    <n v="44008"/>
    <n v="6.0333333333333332"/>
    <n v="380"/>
    <n v="3"/>
    <n v="14630"/>
    <n v="9235.0419999999995"/>
    <n v="3078.3470000000002"/>
    <n v="126.66666666666667"/>
    <n v="38.5"/>
    <n v="5394.9579999999996"/>
    <n v="2020"/>
    <n v="12"/>
    <n v="52"/>
    <n v="1"/>
  </r>
  <r>
    <s v="Cerdos"/>
    <x v="1"/>
    <x v="22"/>
    <s v="GV4-27-260620"/>
    <s v="S"/>
    <d v="2020-12-24T00:00:00"/>
    <s v="CABEZAS"/>
    <s v="Becerra Bañuelos Norma Elizabeth F"/>
    <n v="44008"/>
    <n v="6.0333333333333332"/>
    <n v="668"/>
    <n v="6"/>
    <n v="25718"/>
    <n v="18470.083999999999"/>
    <n v="3078.3470000000002"/>
    <n v="111.33333333333333"/>
    <n v="38.5"/>
    <n v="7247.9160000000002"/>
    <n v="2020"/>
    <n v="12"/>
    <n v="52"/>
    <n v="1"/>
  </r>
  <r>
    <s v="Cerdos"/>
    <x v="1"/>
    <x v="22"/>
    <s v="GV4-27-260620"/>
    <s v="S"/>
    <d v="2020-12-24T00:00:00"/>
    <s v="CABEZAS"/>
    <s v="Lopez Castro Erica"/>
    <n v="44008"/>
    <n v="6.0333333333333332"/>
    <n v="320"/>
    <n v="3"/>
    <n v="12320"/>
    <n v="9235.0419999999995"/>
    <n v="3078.3470000000002"/>
    <n v="106.66666666666667"/>
    <n v="38.5"/>
    <n v="3084.9580000000001"/>
    <n v="2020"/>
    <n v="12"/>
    <n v="52"/>
    <n v="1"/>
  </r>
  <r>
    <s v="Cerdos"/>
    <x v="1"/>
    <x v="22"/>
    <s v="GV4-27-260620"/>
    <s v="S"/>
    <d v="2020-12-24T00:00:00"/>
    <s v="CABEZAS"/>
    <s v="Langurain Juan Pablo NA"/>
    <n v="44008"/>
    <n v="6.0333333333333332"/>
    <n v="2395"/>
    <n v="20"/>
    <n v="92207.5"/>
    <n v="61566.945"/>
    <n v="3078.3470000000002"/>
    <n v="119.75"/>
    <n v="38.5"/>
    <n v="30640.555"/>
    <n v="2020"/>
    <n v="12"/>
    <n v="52"/>
    <n v="1"/>
  </r>
  <r>
    <s v="Cerdos"/>
    <x v="1"/>
    <x v="22"/>
    <s v="GV4-27-260620"/>
    <s v="S"/>
    <d v="2020-12-24T00:00:00"/>
    <s v="CABEZAS"/>
    <s v="Lopez Garcia Martin FG"/>
    <n v="44008"/>
    <n v="6.0333333333333332"/>
    <n v="140"/>
    <n v="1"/>
    <n v="5390"/>
    <n v="3078.3470000000002"/>
    <n v="3078.3470000000002"/>
    <n v="140"/>
    <n v="38.5"/>
    <n v="2311.6529999999998"/>
    <n v="2020"/>
    <n v="12"/>
    <n v="52"/>
    <n v="1"/>
  </r>
  <r>
    <s v="Cerdos"/>
    <x v="1"/>
    <x v="22"/>
    <s v="GV4-27-260620"/>
    <s v="S"/>
    <d v="2020-12-24T00:00:00"/>
    <s v="CABEZAS"/>
    <s v="Lopez Mendoza Librado F"/>
    <n v="44008"/>
    <n v="6.0333333333333332"/>
    <n v="240"/>
    <n v="2"/>
    <n v="9240"/>
    <n v="6156.6949999999997"/>
    <n v="3078.3470000000002"/>
    <n v="120"/>
    <n v="38.5"/>
    <n v="3083.3049999999998"/>
    <n v="2020"/>
    <n v="12"/>
    <n v="52"/>
    <n v="1"/>
  </r>
  <r>
    <s v="Cerdos"/>
    <x v="1"/>
    <x v="22"/>
    <s v="GV4-27-260620"/>
    <s v="S"/>
    <d v="2020-12-24T00:00:00"/>
    <s v="CABEZAS"/>
    <s v="Martinez Valdez Hugo Alberto F"/>
    <n v="44008"/>
    <n v="6.0333333333333332"/>
    <n v="654"/>
    <n v="6"/>
    <n v="25179"/>
    <n v="18470.083999999999"/>
    <n v="3078.3470000000002"/>
    <n v="109"/>
    <n v="38.5"/>
    <n v="6708.9160000000002"/>
    <n v="2020"/>
    <n v="12"/>
    <n v="52"/>
    <n v="1"/>
  </r>
  <r>
    <s v="Cerdos"/>
    <x v="1"/>
    <x v="22"/>
    <s v="GV4-27-260620"/>
    <s v="S"/>
    <d v="2020-12-24T00:00:00"/>
    <s v="CABEZAS"/>
    <s v="Prado Barajas Aureliano FG"/>
    <n v="44008"/>
    <n v="6.0333333333333332"/>
    <n v="110"/>
    <n v="1"/>
    <n v="4235"/>
    <n v="3078.3470000000002"/>
    <n v="3078.3470000000002"/>
    <n v="110"/>
    <n v="38.5"/>
    <n v="1156.653"/>
    <n v="2020"/>
    <n v="12"/>
    <n v="52"/>
    <n v="1"/>
  </r>
  <r>
    <s v="Cerdos"/>
    <x v="1"/>
    <x v="22"/>
    <s v="GV4-27-260620"/>
    <s v="S"/>
    <d v="2020-12-24T00:00:00"/>
    <s v="CABEZAS"/>
    <s v="Edgar Ruiz Lopez"/>
    <n v="44008"/>
    <n v="6.0333333333333332"/>
    <n v="650"/>
    <n v="6"/>
    <n v="25025"/>
    <n v="18470.083999999999"/>
    <n v="3078.3470000000002"/>
    <n v="108.33333333333333"/>
    <n v="38.5"/>
    <n v="6554.9160000000002"/>
    <n v="2020"/>
    <n v="12"/>
    <n v="52"/>
    <n v="1"/>
  </r>
  <r>
    <s v="Cerdos"/>
    <x v="1"/>
    <x v="22"/>
    <s v="GV4-27-260620"/>
    <s v="S"/>
    <d v="2020-12-24T00:00:00"/>
    <s v="CABEZAS"/>
    <s v="Camacho Monroy Agustin"/>
    <n v="44008"/>
    <n v="6.0333333333333332"/>
    <n v="1448"/>
    <n v="12"/>
    <n v="54300"/>
    <n v="36940.167000000001"/>
    <n v="3078.3470000000002"/>
    <n v="120.66666666666667"/>
    <n v="37.5"/>
    <n v="17359.832999999999"/>
    <n v="2020"/>
    <n v="12"/>
    <n v="52"/>
    <n v="1"/>
  </r>
  <r>
    <s v="Cerdos"/>
    <x v="1"/>
    <x v="22"/>
    <s v="GV4-27-260620"/>
    <s v="S"/>
    <d v="2020-12-24T00:00:00"/>
    <s v="CABEZAS"/>
    <s v="Camacho Santana Gabriel"/>
    <n v="44008"/>
    <n v="6.0333333333333332"/>
    <n v="1164"/>
    <n v="10"/>
    <n v="43650"/>
    <n v="30783.473000000002"/>
    <n v="3078.3470000000002"/>
    <n v="116.4"/>
    <n v="37.5"/>
    <n v="12866.527"/>
    <n v="2020"/>
    <n v="12"/>
    <n v="52"/>
    <n v="1"/>
  </r>
  <r>
    <s v="Cerdos"/>
    <x v="1"/>
    <x v="22"/>
    <s v="GV4-27-260620"/>
    <s v="S"/>
    <d v="2020-12-24T00:00:00"/>
    <s v="CABEZAS"/>
    <s v="PUBLICO EN GENERAL"/>
    <n v="44008"/>
    <n v="6.0333333333333332"/>
    <n v="111"/>
    <n v="1"/>
    <n v="4162.5"/>
    <n v="3078.3470000000002"/>
    <n v="3078.3470000000002"/>
    <n v="111"/>
    <n v="37.5"/>
    <n v="1084.153"/>
    <n v="2020"/>
    <n v="12"/>
    <n v="52"/>
    <n v="1"/>
  </r>
  <r>
    <s v="Cerdos"/>
    <x v="1"/>
    <x v="23"/>
    <s v="GV4-28-080720"/>
    <s v="S"/>
    <d v="2020-12-24T00:00:00"/>
    <s v="CABEZAS"/>
    <s v="PUBLICO EN GENERAL"/>
    <n v="44020"/>
    <n v="5.6333333333333329"/>
    <n v="222"/>
    <n v="2"/>
    <n v="8325"/>
    <n v="5913.5590000000002"/>
    <n v="2956.78"/>
    <n v="111"/>
    <n v="37.5"/>
    <n v="2411.4409999999998"/>
    <n v="2020"/>
    <n v="12"/>
    <n v="52"/>
    <n v="1"/>
  </r>
  <r>
    <s v="Cerdos"/>
    <x v="1"/>
    <x v="23"/>
    <s v="GV4-28-080720"/>
    <s v="S"/>
    <d v="2020-12-24T00:00:00"/>
    <s v="CABEZAS"/>
    <s v="Noe Ramirez Brambila"/>
    <n v="44020"/>
    <n v="5.6333333333333329"/>
    <n v="678"/>
    <n v="6"/>
    <n v="25425"/>
    <n v="17740.678"/>
    <n v="2956.78"/>
    <n v="113"/>
    <n v="37.5"/>
    <n v="7684.3220000000001"/>
    <n v="2020"/>
    <n v="12"/>
    <n v="52"/>
    <n v="1"/>
  </r>
  <r>
    <s v="Cerdos"/>
    <x v="1"/>
    <x v="23"/>
    <s v="GV4-28-080720"/>
    <s v="S"/>
    <d v="2020-12-24T00:00:00"/>
    <s v="CABEZAS"/>
    <s v="Arturo Saray"/>
    <n v="44020"/>
    <n v="5.6333333333333329"/>
    <n v="188"/>
    <n v="2"/>
    <n v="6580"/>
    <n v="5913.5590000000002"/>
    <n v="2956.78"/>
    <n v="94"/>
    <n v="35"/>
    <n v="666.44100000000003"/>
    <n v="2020"/>
    <n v="12"/>
    <n v="52"/>
    <n v="1"/>
  </r>
  <r>
    <s v="Cerdos"/>
    <x v="3"/>
    <x v="9"/>
    <s v="GV5-32-080820"/>
    <s v="S"/>
    <d v="2020-12-24T00:00:00"/>
    <s v="CABEZAS"/>
    <s v="Casillas Tapia Alfredo"/>
    <n v="44051"/>
    <n v="4.5999999999999996"/>
    <n v="1160"/>
    <n v="10"/>
    <n v="42920"/>
    <n v="9910.8950000000004"/>
    <n v="991.08900000000006"/>
    <n v="116"/>
    <n v="37"/>
    <n v="33009.105000000003"/>
    <n v="2020"/>
    <n v="12"/>
    <n v="52"/>
    <n v="1"/>
  </r>
  <r>
    <s v="Cerdos"/>
    <x v="3"/>
    <x v="9"/>
    <s v="GV5-32-080820"/>
    <s v="S"/>
    <d v="2020-12-24T00:00:00"/>
    <s v="CABEZAS"/>
    <s v="Innovacion y Comercio"/>
    <n v="44051"/>
    <n v="4.5999999999999996"/>
    <n v="840"/>
    <n v="8"/>
    <n v="31500"/>
    <n v="7928.7160000000003"/>
    <n v="991.08900000000006"/>
    <n v="105"/>
    <n v="37.5"/>
    <n v="23571.284"/>
    <n v="2020"/>
    <n v="12"/>
    <n v="52"/>
    <n v="1"/>
  </r>
  <r>
    <s v="Cerdos"/>
    <x v="3"/>
    <x v="20"/>
    <s v="GV5-34-200820"/>
    <s v="S"/>
    <d v="2020-12-24T00:00:00"/>
    <s v="CABEZAS"/>
    <s v="Camolinga Maldonado Pedro"/>
    <n v="44063"/>
    <n v="4.2"/>
    <n v="14931"/>
    <n v="126"/>
    <n v="559912.5"/>
    <n v="294190.12800000003"/>
    <n v="2334.8420000000001"/>
    <n v="118.5"/>
    <n v="37.5"/>
    <n v="265722.37199999997"/>
    <n v="2020"/>
    <n v="12"/>
    <n v="52"/>
    <n v="1"/>
  </r>
  <r>
    <s v="Cerdos"/>
    <x v="2"/>
    <x v="6"/>
    <s v="GV1-25-180620"/>
    <s v="S"/>
    <d v="2020-12-28T00:00:00"/>
    <s v="CABEZAS"/>
    <s v="PUBLICO EN GENERAL"/>
    <n v="44000"/>
    <n v="6.4333333333333327"/>
    <n v="79.5"/>
    <n v="1"/>
    <n v="3100.5"/>
    <n v="2667.4290000000001"/>
    <n v="2667.4290000000001"/>
    <n v="79.5"/>
    <n v="39"/>
    <n v="433.07100000000003"/>
    <n v="2020"/>
    <n v="12"/>
    <n v="53"/>
    <n v="1"/>
  </r>
  <r>
    <s v="Cerdos"/>
    <x v="0"/>
    <x v="24"/>
    <s v="GV1-32-060820"/>
    <s v="S"/>
    <d v="2020-12-28T00:00:00"/>
    <s v="CABEZAS"/>
    <s v="Innovacion y Comercio"/>
    <n v="44049"/>
    <n v="4.8"/>
    <n v="70"/>
    <n v="1"/>
    <n v="2625"/>
    <n v="2140.9340000000002"/>
    <n v="2140.9340000000002"/>
    <n v="70"/>
    <n v="37.5"/>
    <n v="484.06599999999997"/>
    <n v="2020"/>
    <n v="12"/>
    <n v="53"/>
    <n v="1"/>
  </r>
  <r>
    <s v="Cerdos"/>
    <x v="0"/>
    <x v="21"/>
    <s v="GV1-27-300620"/>
    <s v="S"/>
    <d v="2020-12-28T00:00:00"/>
    <s v="CABEZAS"/>
    <s v="Carlos Sanchez Camacho"/>
    <n v="44012"/>
    <n v="6.0333333333333332"/>
    <n v="460"/>
    <n v="4"/>
    <n v="17250"/>
    <n v="11406.833000000001"/>
    <n v="2851.7080000000001"/>
    <n v="115"/>
    <n v="37.5"/>
    <n v="5843.1670000000004"/>
    <n v="2020"/>
    <n v="12"/>
    <n v="53"/>
    <n v="1"/>
  </r>
  <r>
    <s v="Cerdos"/>
    <x v="1"/>
    <x v="22"/>
    <s v="GV4-27-260620"/>
    <s v="S"/>
    <d v="2020-12-28T00:00:00"/>
    <s v="CABEZAS"/>
    <s v="Gutierrez Olivarez Jaime Gibran"/>
    <n v="44008"/>
    <n v="6.1666666666666661"/>
    <n v="283"/>
    <n v="3"/>
    <n v="10612.5"/>
    <n v="9235.0419999999995"/>
    <n v="3078.3470000000002"/>
    <n v="94.333333333333329"/>
    <n v="37.5"/>
    <n v="1377.4580000000001"/>
    <n v="2020"/>
    <n v="12"/>
    <n v="53"/>
    <n v="1"/>
  </r>
  <r>
    <s v="Cerdos"/>
    <x v="1"/>
    <x v="23"/>
    <s v="GV4-28-080720"/>
    <s v="S"/>
    <d v="2020-12-28T00:00:00"/>
    <s v="CABEZAS"/>
    <s v="Camolinga Maldonado Pedro"/>
    <n v="44020"/>
    <n v="5.7666666666666666"/>
    <n v="12266"/>
    <n v="108"/>
    <n v="451388.8"/>
    <n v="319332.19699999999"/>
    <n v="2956.78"/>
    <n v="113.57407407407408"/>
    <n v="36.799999999999997"/>
    <n v="132056.603"/>
    <n v="2020"/>
    <n v="12"/>
    <n v="53"/>
    <n v="1"/>
  </r>
  <r>
    <s v="Cerdos"/>
    <x v="1"/>
    <x v="23"/>
    <s v="GV4-28-080720"/>
    <s v="S"/>
    <d v="2020-12-28T00:00:00"/>
    <s v="CABEZAS"/>
    <s v="Cecilia Robles Perez"/>
    <n v="44020"/>
    <n v="5.7666666666666666"/>
    <n v="112"/>
    <n v="1"/>
    <n v="4200"/>
    <n v="2956.78"/>
    <n v="2956.78"/>
    <n v="112"/>
    <n v="37.5"/>
    <n v="1243.22"/>
    <n v="2020"/>
    <n v="12"/>
    <n v="53"/>
    <n v="1"/>
  </r>
  <r>
    <s v="Cerdos"/>
    <x v="1"/>
    <x v="23"/>
    <s v="GV4-28-080720"/>
    <s v="S"/>
    <d v="2020-12-28T00:00:00"/>
    <s v="CABEZAS"/>
    <s v="Ricardo Perez Garcia"/>
    <n v="44020"/>
    <n v="5.7666666666666666"/>
    <n v="130"/>
    <n v="1"/>
    <n v="4875"/>
    <n v="2956.78"/>
    <n v="2956.78"/>
    <n v="130"/>
    <n v="37.5"/>
    <n v="1918.22"/>
    <n v="2020"/>
    <n v="12"/>
    <n v="53"/>
    <n v="1"/>
  </r>
  <r>
    <s v="Cerdos"/>
    <x v="1"/>
    <x v="23"/>
    <s v="GV4-28-080720"/>
    <s v="S"/>
    <d v="2020-12-28T00:00:00"/>
    <s v="CABEZAS"/>
    <s v="Rafael Osorio Zamora"/>
    <n v="44020"/>
    <n v="5.7666666666666666"/>
    <n v="908"/>
    <n v="8"/>
    <n v="34050"/>
    <n v="23654.237000000001"/>
    <n v="2956.78"/>
    <n v="113.5"/>
    <n v="37.5"/>
    <n v="10395.763000000001"/>
    <n v="2020"/>
    <n v="12"/>
    <n v="53"/>
    <n v="1"/>
  </r>
  <r>
    <s v="Cerdos"/>
    <x v="1"/>
    <x v="23"/>
    <s v="GV4-28-080720"/>
    <s v="S"/>
    <d v="2020-12-28T00:00:00"/>
    <s v="CABEZAS"/>
    <s v="Vazquez Zamora Rafael"/>
    <n v="44020"/>
    <n v="5.7666666666666666"/>
    <n v="218"/>
    <n v="2"/>
    <n v="8175"/>
    <n v="5913.5590000000002"/>
    <n v="2956.78"/>
    <n v="109"/>
    <n v="37.5"/>
    <n v="2261.4409999999998"/>
    <n v="2020"/>
    <n v="12"/>
    <n v="53"/>
    <n v="1"/>
  </r>
  <r>
    <s v="Cerdos"/>
    <x v="1"/>
    <x v="23"/>
    <s v="GV4-28-080720"/>
    <s v="S"/>
    <d v="2020-12-28T00:00:00"/>
    <s v="CABEZAS"/>
    <s v="Innovacion y Comercio"/>
    <n v="44020"/>
    <n v="5.7666666666666666"/>
    <n v="240"/>
    <n v="2"/>
    <n v="9000"/>
    <n v="5913.5590000000002"/>
    <n v="2956.78"/>
    <n v="120"/>
    <n v="37.5"/>
    <n v="3086.4409999999998"/>
    <n v="2020"/>
    <n v="12"/>
    <n v="53"/>
    <n v="1"/>
  </r>
  <r>
    <s v="Cerdos"/>
    <x v="1"/>
    <x v="18"/>
    <s v="GV4-42-081020"/>
    <s v="S"/>
    <d v="2020-12-28T00:00:00"/>
    <s v="CABEZAS"/>
    <s v="PUBLICO EN GENERAL"/>
    <n v="44112"/>
    <n v="2.6999999999999997"/>
    <n v="22"/>
    <n v="1"/>
    <n v="1275"/>
    <n v="1202.7339999999999"/>
    <n v="1202.7339999999999"/>
    <n v="22"/>
    <n v="57.954500000000003"/>
    <n v="72.266000000000005"/>
    <n v="2020"/>
    <n v="12"/>
    <n v="53"/>
    <n v="1"/>
  </r>
  <r>
    <s v="Cerdos"/>
    <x v="3"/>
    <x v="20"/>
    <s v="GV5-34-200820"/>
    <s v="S"/>
    <d v="2020-12-28T00:00:00"/>
    <s v="CABEZAS"/>
    <s v="Carlos Policarpo Contreras Moreno"/>
    <n v="44063"/>
    <n v="4.333333333333333"/>
    <n v="5816.5"/>
    <n v="49"/>
    <n v="218118.75"/>
    <n v="114407.272"/>
    <n v="2334.8420000000001"/>
    <n v="118.70408163265306"/>
    <n v="37.5"/>
    <n v="103711.478"/>
    <n v="2020"/>
    <n v="12"/>
    <n v="53"/>
    <n v="1"/>
  </r>
  <r>
    <s v="Cerdos"/>
    <x v="2"/>
    <x v="6"/>
    <s v="GV1-25-180620"/>
    <s v="S"/>
    <d v="2020-12-29T00:00:00"/>
    <s v="CABEZAS"/>
    <s v="PUBLICO EN GENERAL"/>
    <n v="44000"/>
    <n v="6.4666666666666668"/>
    <n v="77"/>
    <n v="1"/>
    <n v="3003"/>
    <n v="2667.4290000000001"/>
    <n v="2667.4290000000001"/>
    <n v="77"/>
    <n v="39"/>
    <n v="335.57100000000003"/>
    <n v="2020"/>
    <n v="12"/>
    <n v="53"/>
    <n v="1"/>
  </r>
  <r>
    <s v="Cerdos"/>
    <x v="2"/>
    <x v="6"/>
    <s v="GV1-25-180620"/>
    <s v="S"/>
    <d v="2020-12-29T00:00:00"/>
    <s v="CABEZAS"/>
    <s v="Innovacion y Comercio"/>
    <n v="44000"/>
    <n v="6.4666666666666668"/>
    <n v="437"/>
    <n v="4"/>
    <n v="16387.5"/>
    <n v="10669.718000000001"/>
    <n v="2667.4290000000001"/>
    <n v="109.25"/>
    <n v="37.5"/>
    <n v="5717.7820000000002"/>
    <n v="2020"/>
    <n v="12"/>
    <n v="53"/>
    <n v="1"/>
  </r>
  <r>
    <s v="Cerdos"/>
    <x v="2"/>
    <x v="6"/>
    <s v="GV1-26-230620"/>
    <s v="S"/>
    <d v="2020-12-29T00:00:00"/>
    <s v="CABEZAS"/>
    <s v="Innovacion y Comercio"/>
    <n v="44005"/>
    <n v="6.3"/>
    <n v="370.5"/>
    <n v="4"/>
    <n v="13523.25"/>
    <n v="12991.130999999999"/>
    <n v="3247.7829999999999"/>
    <n v="92.625"/>
    <n v="36.5"/>
    <n v="532.11900000000003"/>
    <n v="2020"/>
    <n v="12"/>
    <n v="53"/>
    <n v="1"/>
  </r>
  <r>
    <s v="Cerdos"/>
    <x v="2"/>
    <x v="6"/>
    <s v="GV1-26-230620"/>
    <s v="S"/>
    <d v="2020-12-29T00:00:00"/>
    <s v="CABEZAS"/>
    <s v="Carlos Sanchez Camacho"/>
    <n v="44005"/>
    <n v="6.3"/>
    <n v="557"/>
    <n v="4"/>
    <n v="20330.5"/>
    <n v="12991.130999999999"/>
    <n v="3247.7829999999999"/>
    <n v="139.25"/>
    <n v="36.5"/>
    <n v="7339.3689999999997"/>
    <n v="2020"/>
    <n v="12"/>
    <n v="53"/>
    <n v="1"/>
  </r>
  <r>
    <s v="Cerdos"/>
    <x v="2"/>
    <x v="6"/>
    <s v="GV1-26-230620"/>
    <s v="S"/>
    <d v="2020-12-29T00:00:00"/>
    <s v="CABEZAS"/>
    <s v="PUBLICO EN GENERAL"/>
    <n v="44005"/>
    <n v="6.3"/>
    <n v="110"/>
    <n v="1"/>
    <n v="3850"/>
    <n v="3247.7829999999999"/>
    <n v="3247.7829999999999"/>
    <n v="110"/>
    <n v="35"/>
    <n v="602.21699999999998"/>
    <n v="2020"/>
    <n v="12"/>
    <n v="53"/>
    <n v="1"/>
  </r>
  <r>
    <s v="Cerdos"/>
    <x v="2"/>
    <x v="6"/>
    <s v="GV1-26-230620"/>
    <s v="S"/>
    <d v="2020-12-29T00:00:00"/>
    <s v="CABEZAS"/>
    <s v="Innovacion y Comercio"/>
    <n v="44005"/>
    <n v="6.3"/>
    <n v="710.5"/>
    <n v="6"/>
    <n v="26643.75"/>
    <n v="19486.696"/>
    <n v="3247.7829999999999"/>
    <n v="118.41666666666667"/>
    <n v="37.5"/>
    <n v="7157.0540000000001"/>
    <n v="2020"/>
    <n v="12"/>
    <n v="53"/>
    <n v="1"/>
  </r>
  <r>
    <s v="Cerdos"/>
    <x v="0"/>
    <x v="21"/>
    <s v="GV1-27-300620"/>
    <s v="S"/>
    <d v="2020-12-29T00:00:00"/>
    <s v="CABEZAS"/>
    <s v="Innovacion y Comercio"/>
    <n v="44012"/>
    <n v="6.0666666666666664"/>
    <n v="198.5"/>
    <n v="2"/>
    <n v="7245.25"/>
    <n v="5703.4170000000004"/>
    <n v="2851.7080000000001"/>
    <n v="99.25"/>
    <n v="36.5"/>
    <n v="1541.8330000000001"/>
    <n v="2020"/>
    <n v="12"/>
    <n v="53"/>
    <n v="1"/>
  </r>
  <r>
    <s v="Cerdos"/>
    <x v="0"/>
    <x v="21"/>
    <s v="GV1-27-300620"/>
    <s v="S"/>
    <d v="2020-12-29T00:00:00"/>
    <s v="CABEZAS"/>
    <s v="Ricardo Perez Garcia"/>
    <n v="44012"/>
    <n v="6.0666666666666664"/>
    <n v="217"/>
    <n v="2"/>
    <n v="7920.5"/>
    <n v="5703.4170000000004"/>
    <n v="2851.7080000000001"/>
    <n v="108.5"/>
    <n v="36.5"/>
    <n v="2217.0830000000001"/>
    <n v="2020"/>
    <n v="12"/>
    <n v="53"/>
    <n v="1"/>
  </r>
  <r>
    <s v="Cerdos"/>
    <x v="0"/>
    <x v="21"/>
    <s v="GV1-27-300620"/>
    <s v="S"/>
    <d v="2020-12-29T00:00:00"/>
    <s v="CABEZAS"/>
    <s v="Cecilia Robles Perez"/>
    <n v="44012"/>
    <n v="6.0666666666666664"/>
    <n v="109"/>
    <n v="1"/>
    <n v="3978.5"/>
    <n v="2851.7080000000001"/>
    <n v="2851.7080000000001"/>
    <n v="109"/>
    <n v="36.5"/>
    <n v="1126.7919999999999"/>
    <n v="2020"/>
    <n v="12"/>
    <n v="53"/>
    <n v="1"/>
  </r>
  <r>
    <s v="Cerdos"/>
    <x v="0"/>
    <x v="21"/>
    <s v="GV1-27-300620"/>
    <s v="S"/>
    <d v="2020-12-29T00:00:00"/>
    <s v="CABEZAS"/>
    <s v="Vazquez Zamora Rafael"/>
    <n v="44012"/>
    <n v="6.0666666666666664"/>
    <n v="397"/>
    <n v="4"/>
    <n v="14490.5"/>
    <n v="11406.833000000001"/>
    <n v="2851.7080000000001"/>
    <n v="99.25"/>
    <n v="36.5"/>
    <n v="3083.6669999999999"/>
    <n v="2020"/>
    <n v="12"/>
    <n v="53"/>
    <n v="1"/>
  </r>
  <r>
    <s v="Cerdos"/>
    <x v="0"/>
    <x v="21"/>
    <s v="GV1-27-300620"/>
    <s v="S"/>
    <d v="2020-12-29T00:00:00"/>
    <s v="CABEZAS"/>
    <s v="Rafael Osorio Zamora"/>
    <n v="44012"/>
    <n v="6.0666666666666664"/>
    <n v="780.5"/>
    <n v="7"/>
    <n v="28488.25"/>
    <n v="19961.957999999999"/>
    <n v="2851.7080000000001"/>
    <n v="111.5"/>
    <n v="36.5"/>
    <n v="8526.2919999999995"/>
    <n v="2020"/>
    <n v="12"/>
    <n v="53"/>
    <n v="1"/>
  </r>
  <r>
    <s v="Cerdos"/>
    <x v="0"/>
    <x v="21"/>
    <s v="GV1-27-300620"/>
    <s v="S"/>
    <d v="2020-12-29T00:00:00"/>
    <s v="CABEZAS"/>
    <s v="PUBLICO EN GENERAL"/>
    <n v="44012"/>
    <n v="6.0666666666666664"/>
    <n v="85.5"/>
    <n v="1"/>
    <n v="2992.5"/>
    <n v="2851.7080000000001"/>
    <n v="2851.7080000000001"/>
    <n v="85.5"/>
    <n v="35"/>
    <n v="140.792"/>
    <n v="2020"/>
    <n v="12"/>
    <n v="53"/>
    <n v="1"/>
  </r>
  <r>
    <s v="Cerdos"/>
    <x v="0"/>
    <x v="21"/>
    <s v="GV1-27-300620"/>
    <s v="S"/>
    <d v="2020-12-29T00:00:00"/>
    <s v="CABEZAS"/>
    <s v="Arturo Saray"/>
    <n v="44012"/>
    <n v="6.0666666666666664"/>
    <n v="98.5"/>
    <n v="1"/>
    <n v="3447.5"/>
    <n v="2851.7080000000001"/>
    <n v="2851.7080000000001"/>
    <n v="98.5"/>
    <n v="35"/>
    <n v="595.79200000000003"/>
    <n v="2020"/>
    <n v="12"/>
    <n v="53"/>
    <n v="1"/>
  </r>
  <r>
    <s v="Cerdos"/>
    <x v="0"/>
    <x v="21"/>
    <s v="GV1-27-300620"/>
    <s v="S"/>
    <d v="2020-12-29T00:00:00"/>
    <s v="CABEZAS"/>
    <s v="Carlos Sanchez Camacho"/>
    <n v="44012"/>
    <n v="6.0666666666666664"/>
    <n v="273.5"/>
    <n v="2"/>
    <n v="10256.25"/>
    <n v="5703.4170000000004"/>
    <n v="2851.7080000000001"/>
    <n v="136.75"/>
    <n v="37.5"/>
    <n v="4552.8329999999996"/>
    <n v="2020"/>
    <n v="12"/>
    <n v="53"/>
    <n v="1"/>
  </r>
  <r>
    <s v="Cerdos"/>
    <x v="1"/>
    <x v="23"/>
    <s v="GV4-28-080720"/>
    <s v="S"/>
    <d v="2020-12-29T00:00:00"/>
    <s v="CABEZAS"/>
    <s v="Arturo Saray"/>
    <n v="44020"/>
    <n v="5.8"/>
    <n v="89"/>
    <n v="1"/>
    <n v="3115"/>
    <n v="2956.78"/>
    <n v="2956.78"/>
    <n v="89"/>
    <n v="35"/>
    <n v="158.22"/>
    <n v="2020"/>
    <n v="12"/>
    <n v="53"/>
    <n v="1"/>
  </r>
  <r>
    <s v="Cerdos"/>
    <x v="3"/>
    <x v="20"/>
    <s v="GV5-34-200820"/>
    <s v="S"/>
    <d v="2020-12-29T00:00:00"/>
    <s v="CABEZAS"/>
    <s v="Carlos Policarpo Contreras Moreno"/>
    <n v="44063"/>
    <n v="4.3666666666666663"/>
    <n v="116.33"/>
    <n v="1"/>
    <n v="0"/>
    <n v="2334.8420000000001"/>
    <n v="2334.8420000000001"/>
    <n v="116.33"/>
    <n v="0"/>
    <n v="-2334.8420000000001"/>
    <n v="2020"/>
    <n v="12"/>
    <n v="53"/>
    <n v="1"/>
  </r>
  <r>
    <s v="Cerdos"/>
    <x v="2"/>
    <x v="6"/>
    <s v="GV1-26-230620"/>
    <s v="S"/>
    <d v="2020-12-30T00:00:00"/>
    <s v="CABEZAS"/>
    <s v="PUBLICO EN GENERAL"/>
    <n v="44005"/>
    <n v="6.333333333333333"/>
    <n v="248"/>
    <n v="2"/>
    <n v="8432"/>
    <n v="6495.5649999999996"/>
    <n v="3247.7829999999999"/>
    <n v="124"/>
    <n v="34"/>
    <n v="1936.4349999999999"/>
    <n v="2020"/>
    <n v="12"/>
    <n v="53"/>
    <n v="1"/>
  </r>
  <r>
    <s v="Cerdos"/>
    <x v="2"/>
    <x v="6"/>
    <s v="GV1-26-230620"/>
    <s v="S"/>
    <d v="2020-12-30T00:00:00"/>
    <s v="CABEZAS"/>
    <s v="PUBLICO EN GENERAL"/>
    <n v="44005"/>
    <n v="6.333333333333333"/>
    <n v="472"/>
    <n v="4"/>
    <n v="16048"/>
    <n v="12991.130999999999"/>
    <n v="3247.7829999999999"/>
    <n v="118"/>
    <n v="34"/>
    <n v="3056.8690000000001"/>
    <n v="2020"/>
    <n v="12"/>
    <n v="53"/>
    <n v="1"/>
  </r>
  <r>
    <s v="Cerdos"/>
    <x v="2"/>
    <x v="6"/>
    <s v="GV1-26-230620"/>
    <s v="S"/>
    <d v="2020-12-30T00:00:00"/>
    <s v="CABEZAS"/>
    <s v="RODRIGO RODRIGUEZ"/>
    <n v="44005"/>
    <n v="6.333333333333333"/>
    <n v="994"/>
    <n v="8"/>
    <n v="33796"/>
    <n v="25982.260999999999"/>
    <n v="3247.7829999999999"/>
    <n v="124.25"/>
    <n v="34"/>
    <n v="7813.7389999999996"/>
    <n v="2020"/>
    <n v="12"/>
    <n v="53"/>
    <n v="1"/>
  </r>
  <r>
    <s v="Cerdos"/>
    <x v="2"/>
    <x v="6"/>
    <s v="GV4-25-180620"/>
    <s v="S"/>
    <d v="2020-12-30T00:00:00"/>
    <s v="CABEZAS"/>
    <s v="Innovacion y Comercio"/>
    <n v="44000"/>
    <n v="6.5"/>
    <n v="180"/>
    <n v="2"/>
    <n v="6570"/>
    <n v="7481.1809999999996"/>
    <n v="3740.59"/>
    <n v="90"/>
    <n v="36.5"/>
    <n v="-911.18100000000004"/>
    <n v="2020"/>
    <n v="12"/>
    <n v="53"/>
    <n v="1"/>
  </r>
  <r>
    <s v="Cerdos"/>
    <x v="0"/>
    <x v="21"/>
    <s v="GV1-27-300620"/>
    <s v="S"/>
    <d v="2020-12-30T00:00:00"/>
    <s v="CABEZAS"/>
    <s v="Cobian Chavez Rodolfo FG"/>
    <n v="44012"/>
    <n v="6.1"/>
    <n v="2933"/>
    <n v="25"/>
    <n v="108521"/>
    <n v="72886.941999999995"/>
    <n v="2915.4780000000001"/>
    <n v="117.32"/>
    <n v="37"/>
    <n v="35634.057999999997"/>
    <n v="2020"/>
    <n v="12"/>
    <n v="53"/>
    <n v="1"/>
  </r>
  <r>
    <s v="Cerdos"/>
    <x v="0"/>
    <x v="21"/>
    <s v="GV1-27-300620"/>
    <s v="S"/>
    <d v="2020-12-30T00:00:00"/>
    <s v="CABEZAS"/>
    <s v="Cobian Chavez Rodolfo FG"/>
    <n v="44012"/>
    <n v="6.1"/>
    <n v="117"/>
    <n v="1"/>
    <n v="0"/>
    <n v="2915.4780000000001"/>
    <n v="2915.4780000000001"/>
    <n v="117"/>
    <n v="0"/>
    <n v="-2915.4780000000001"/>
    <n v="2020"/>
    <n v="12"/>
    <n v="53"/>
    <n v="1"/>
  </r>
  <r>
    <s v="Cerdos"/>
    <x v="0"/>
    <x v="21"/>
    <s v="GV1-27-300620"/>
    <s v="S"/>
    <d v="2020-12-30T00:00:00"/>
    <s v="CABEZAS"/>
    <s v="PUBLICO EN GENERAL"/>
    <n v="44012"/>
    <n v="6.1"/>
    <n v="104"/>
    <n v="1"/>
    <n v="3900"/>
    <n v="2915.4780000000001"/>
    <n v="2915.4780000000001"/>
    <n v="104"/>
    <n v="37.5"/>
    <n v="984.52200000000005"/>
    <n v="2020"/>
    <n v="12"/>
    <n v="53"/>
    <n v="1"/>
  </r>
  <r>
    <s v="Cerdos"/>
    <x v="0"/>
    <x v="21"/>
    <s v="GV1-27-300620"/>
    <s v="S"/>
    <d v="2020-12-30T00:00:00"/>
    <s v="CABEZAS"/>
    <s v="PUBLICO EN GENERAL"/>
    <n v="44012"/>
    <n v="6.1"/>
    <n v="105"/>
    <n v="1"/>
    <n v="3937.5"/>
    <n v="2915.4780000000001"/>
    <n v="2915.4780000000001"/>
    <n v="105"/>
    <n v="37.5"/>
    <n v="1022.022"/>
    <n v="2020"/>
    <n v="12"/>
    <n v="53"/>
    <n v="1"/>
  </r>
  <r>
    <s v="Cerdos"/>
    <x v="0"/>
    <x v="21"/>
    <s v="GV1-27-300620"/>
    <s v="S"/>
    <d v="2020-12-30T00:00:00"/>
    <s v="CABEZAS"/>
    <s v="PUBLICO EN GENERAL"/>
    <n v="44012"/>
    <n v="6.1"/>
    <n v="124"/>
    <n v="1"/>
    <n v="4216"/>
    <n v="2915.4780000000001"/>
    <n v="2915.4780000000001"/>
    <n v="124"/>
    <n v="34"/>
    <n v="1300.5219999999999"/>
    <n v="2020"/>
    <n v="12"/>
    <n v="53"/>
    <n v="1"/>
  </r>
  <r>
    <s v="Cerdos"/>
    <x v="0"/>
    <x v="21"/>
    <s v="GV1-27-300620"/>
    <s v="S"/>
    <d v="2020-12-30T00:00:00"/>
    <s v="CABEZAS"/>
    <s v="PUBLICO EN GENERAL"/>
    <n v="44012"/>
    <n v="6.1"/>
    <n v="128"/>
    <n v="1"/>
    <n v="4352"/>
    <n v="2915.4780000000001"/>
    <n v="2915.4780000000001"/>
    <n v="128"/>
    <n v="34"/>
    <n v="1436.5219999999999"/>
    <n v="2020"/>
    <n v="12"/>
    <n v="53"/>
    <n v="1"/>
  </r>
  <r>
    <s v="Cerdos"/>
    <x v="0"/>
    <x v="21"/>
    <s v="GV1-27-300620"/>
    <s v="S"/>
    <d v="2020-12-30T00:00:00"/>
    <s v="CABEZAS"/>
    <s v="Rincon Morett Veronica Guadalupe FG"/>
    <n v="44012"/>
    <n v="6.1"/>
    <n v="600"/>
    <n v="5"/>
    <n v="22500"/>
    <n v="14577.388000000001"/>
    <n v="2915.4780000000001"/>
    <n v="120"/>
    <n v="37.5"/>
    <n v="7922.6120000000001"/>
    <n v="2020"/>
    <n v="12"/>
    <n v="53"/>
    <n v="1"/>
  </r>
  <r>
    <s v="Cerdos"/>
    <x v="0"/>
    <x v="21"/>
    <s v="GV1-27-300620"/>
    <s v="S"/>
    <d v="2020-12-30T00:00:00"/>
    <s v="CABEZAS"/>
    <s v="Juan Manuel Jacobo"/>
    <n v="44012"/>
    <n v="6.1"/>
    <n v="720"/>
    <n v="6"/>
    <n v="27000"/>
    <n v="17492.866000000002"/>
    <n v="2915.4780000000001"/>
    <n v="120"/>
    <n v="37.5"/>
    <n v="9507.134"/>
    <n v="2020"/>
    <n v="12"/>
    <n v="53"/>
    <n v="1"/>
  </r>
  <r>
    <s v="Cerdos"/>
    <x v="0"/>
    <x v="21"/>
    <s v="GV1-27-300620"/>
    <s v="S"/>
    <d v="2020-12-30T00:00:00"/>
    <s v="CABEZAS"/>
    <s v="Anaya Chavarin Oscar FG"/>
    <n v="44012"/>
    <n v="6.1"/>
    <n v="356"/>
    <n v="3"/>
    <n v="13350"/>
    <n v="8746.4330000000009"/>
    <n v="2915.4780000000001"/>
    <n v="118.66666666666667"/>
    <n v="37.5"/>
    <n v="4603.567"/>
    <n v="2020"/>
    <n v="12"/>
    <n v="53"/>
    <n v="1"/>
  </r>
  <r>
    <s v="Cerdos"/>
    <x v="0"/>
    <x v="25"/>
    <s v="GV1-28-080720"/>
    <s v="S"/>
    <d v="2020-12-30T00:00:00"/>
    <s v="CABEZAS"/>
    <s v="De Leon Diaz Salvador FG"/>
    <n v="44020"/>
    <n v="5.833333333333333"/>
    <n v="216"/>
    <n v="2"/>
    <n v="8100"/>
    <n v="6379.2309999999998"/>
    <n v="3189.6149999999998"/>
    <n v="108"/>
    <n v="37.5"/>
    <n v="1720.769"/>
    <n v="2020"/>
    <n v="12"/>
    <n v="53"/>
    <n v="1"/>
  </r>
  <r>
    <s v="Cerdos"/>
    <x v="0"/>
    <x v="25"/>
    <s v="GV1-28-080720"/>
    <s v="S"/>
    <d v="2020-12-30T00:00:00"/>
    <s v="CABEZAS"/>
    <s v="Chavez Barajas Contensina NA"/>
    <n v="44020"/>
    <n v="5.833333333333333"/>
    <n v="250"/>
    <n v="2"/>
    <n v="9375"/>
    <n v="6379.2309999999998"/>
    <n v="3189.6149999999998"/>
    <n v="125"/>
    <n v="37.5"/>
    <n v="2995.7689999999998"/>
    <n v="2020"/>
    <n v="12"/>
    <n v="53"/>
    <n v="1"/>
  </r>
  <r>
    <s v="Cerdos"/>
    <x v="0"/>
    <x v="25"/>
    <s v="GV1-28-080720"/>
    <s v="S"/>
    <d v="2020-12-30T00:00:00"/>
    <s v="CABEZAS"/>
    <s v="Coronado Rodriguez Alma Lorena FG"/>
    <n v="44020"/>
    <n v="5.833333333333333"/>
    <n v="110"/>
    <n v="1"/>
    <n v="4125"/>
    <n v="3189.6149999999998"/>
    <n v="3189.6149999999998"/>
    <n v="110"/>
    <n v="37.5"/>
    <n v="935.38499999999999"/>
    <n v="2020"/>
    <n v="12"/>
    <n v="53"/>
    <n v="1"/>
  </r>
  <r>
    <s v="Cerdos"/>
    <x v="0"/>
    <x v="25"/>
    <s v="GV1-28-080720"/>
    <s v="S"/>
    <d v="2020-12-30T00:00:00"/>
    <s v="CABEZAS"/>
    <s v="Jose Luis Guzman Cornejo"/>
    <n v="44020"/>
    <n v="5.833333333333333"/>
    <n v="232"/>
    <n v="2"/>
    <n v="8700"/>
    <n v="6379.2309999999998"/>
    <n v="3189.6149999999998"/>
    <n v="116"/>
    <n v="37.5"/>
    <n v="2320.7689999999998"/>
    <n v="2020"/>
    <n v="12"/>
    <n v="53"/>
    <n v="1"/>
  </r>
  <r>
    <s v="Cerdos"/>
    <x v="0"/>
    <x v="25"/>
    <s v="GV1-28-080720"/>
    <s v="S"/>
    <d v="2020-12-30T00:00:00"/>
    <s v="CABEZAS"/>
    <s v="Leonardo Jimenez Chacon"/>
    <n v="44020"/>
    <n v="5.833333333333333"/>
    <n v="100"/>
    <n v="1"/>
    <n v="3750"/>
    <n v="3189.6149999999998"/>
    <n v="3189.6149999999998"/>
    <n v="100"/>
    <n v="37.5"/>
    <n v="560.38499999999999"/>
    <n v="2020"/>
    <n v="12"/>
    <n v="53"/>
    <n v="1"/>
  </r>
  <r>
    <s v="Cerdos"/>
    <x v="0"/>
    <x v="25"/>
    <s v="GV1-28-080720"/>
    <s v="S"/>
    <d v="2020-12-30T00:00:00"/>
    <s v="CABEZAS"/>
    <s v="Lopez Jorge FG"/>
    <n v="44020"/>
    <n v="5.833333333333333"/>
    <n v="106"/>
    <n v="1"/>
    <n v="3975"/>
    <n v="3189.6149999999998"/>
    <n v="3189.6149999999998"/>
    <n v="106"/>
    <n v="37.5"/>
    <n v="785.38499999999999"/>
    <n v="2020"/>
    <n v="12"/>
    <n v="53"/>
    <n v="1"/>
  </r>
  <r>
    <s v="Cerdos"/>
    <x v="0"/>
    <x v="25"/>
    <s v="GV1-28-080720"/>
    <s v="S"/>
    <d v="2020-12-30T00:00:00"/>
    <s v="CABEZAS"/>
    <s v="Lopez Mendoza Librado F"/>
    <n v="44020"/>
    <n v="5.833333333333333"/>
    <n v="372"/>
    <n v="3"/>
    <n v="13950"/>
    <n v="9568.8459999999995"/>
    <n v="3189.6149999999998"/>
    <n v="124"/>
    <n v="37.5"/>
    <n v="4381.1540000000005"/>
    <n v="2020"/>
    <n v="12"/>
    <n v="53"/>
    <n v="1"/>
  </r>
  <r>
    <s v="Cerdos"/>
    <x v="0"/>
    <x v="25"/>
    <s v="GV1-28-080720"/>
    <s v="S"/>
    <d v="2020-12-30T00:00:00"/>
    <s v="CABEZAS"/>
    <s v="Martinez Valdez Hugo Alberto F"/>
    <n v="44020"/>
    <n v="5.833333333333333"/>
    <n v="690"/>
    <n v="6"/>
    <n v="23460"/>
    <n v="19137.691999999999"/>
    <n v="3189.6149999999998"/>
    <n v="115"/>
    <n v="34"/>
    <n v="4322.308"/>
    <n v="2020"/>
    <n v="12"/>
    <n v="53"/>
    <n v="1"/>
  </r>
  <r>
    <s v="Cerdos"/>
    <x v="0"/>
    <x v="25"/>
    <s v="GV1-28-080720"/>
    <s v="S"/>
    <d v="2020-12-30T00:00:00"/>
    <s v="CABEZAS"/>
    <s v="Oregon Rene NA"/>
    <n v="44020"/>
    <n v="5.833333333333333"/>
    <n v="561"/>
    <n v="5"/>
    <n v="21037.5"/>
    <n v="15948.076999999999"/>
    <n v="3189.6149999999998"/>
    <n v="112.2"/>
    <n v="37.5"/>
    <n v="5089.4229999999998"/>
    <n v="2020"/>
    <n v="12"/>
    <n v="53"/>
    <n v="1"/>
  </r>
  <r>
    <s v="Cerdos"/>
    <x v="0"/>
    <x v="25"/>
    <s v="GV1-28-080720"/>
    <s v="S"/>
    <d v="2020-12-30T00:00:00"/>
    <s v="CABEZAS"/>
    <s v="Prado Barajas Aureliano FG"/>
    <n v="44020"/>
    <n v="5.833333333333333"/>
    <n v="293"/>
    <n v="3"/>
    <n v="10987.5"/>
    <n v="9568.8459999999995"/>
    <n v="3189.6149999999998"/>
    <n v="97.666666666666671"/>
    <n v="37.5"/>
    <n v="1418.654"/>
    <n v="2020"/>
    <n v="12"/>
    <n v="53"/>
    <n v="1"/>
  </r>
  <r>
    <s v="Cerdos"/>
    <x v="0"/>
    <x v="25"/>
    <s v="GV1-28-080720"/>
    <s v="S"/>
    <d v="2020-12-30T00:00:00"/>
    <s v="CABEZAS"/>
    <s v="Ramos Mejia Juan Diego FG"/>
    <n v="44020"/>
    <n v="5.833333333333333"/>
    <n v="2332"/>
    <n v="20"/>
    <n v="85118"/>
    <n v="63792.307000000001"/>
    <n v="3189.6149999999998"/>
    <n v="116.6"/>
    <n v="36.5"/>
    <n v="21325.692999999999"/>
    <n v="2020"/>
    <n v="12"/>
    <n v="53"/>
    <n v="1"/>
  </r>
  <r>
    <s v="Cerdos"/>
    <x v="0"/>
    <x v="25"/>
    <s v="GV1-28-080720"/>
    <s v="S"/>
    <d v="2020-12-30T00:00:00"/>
    <s v="CABEZAS"/>
    <s v="Verdin Vizcarra Irma Lucila F"/>
    <n v="44020"/>
    <n v="5.833333333333333"/>
    <n v="476"/>
    <n v="4"/>
    <n v="15946"/>
    <n v="12758.460999999999"/>
    <n v="3189.6149999999998"/>
    <n v="119"/>
    <n v="33.5"/>
    <n v="3187.5390000000002"/>
    <n v="2020"/>
    <n v="12"/>
    <n v="53"/>
    <n v="1"/>
  </r>
  <r>
    <s v="Cerdos"/>
    <x v="1"/>
    <x v="26"/>
    <s v="GV4-29-130720"/>
    <s v="S"/>
    <d v="2020-12-30T00:00:00"/>
    <s v="CABEZAS"/>
    <s v="Camacho Monroy Agustin"/>
    <n v="44025"/>
    <n v="5.6666666666666661"/>
    <n v="994"/>
    <n v="9"/>
    <n v="36281"/>
    <n v="29461.845000000001"/>
    <n v="3273.538"/>
    <n v="110.44444444444444"/>
    <n v="36.5"/>
    <n v="6819.1549999999997"/>
    <n v="2020"/>
    <n v="12"/>
    <n v="53"/>
    <n v="1"/>
  </r>
  <r>
    <s v="Cerdos"/>
    <x v="1"/>
    <x v="26"/>
    <s v="GV4-29-130720"/>
    <s v="S"/>
    <d v="2020-12-30T00:00:00"/>
    <s v="CABEZAS"/>
    <s v="Camacho Santana Gabriel"/>
    <n v="44025"/>
    <n v="5.6666666666666661"/>
    <n v="460"/>
    <n v="4"/>
    <n v="16790"/>
    <n v="13094.153"/>
    <n v="3273.538"/>
    <n v="115"/>
    <n v="36.5"/>
    <n v="3695.8470000000002"/>
    <n v="2020"/>
    <n v="12"/>
    <n v="53"/>
    <n v="1"/>
  </r>
  <r>
    <s v="Cerdos"/>
    <x v="1"/>
    <x v="26"/>
    <s v="GV4-29-130720"/>
    <s v="S"/>
    <d v="2020-12-30T00:00:00"/>
    <s v="CABEZAS"/>
    <s v="Robles Santana Jorge"/>
    <n v="44025"/>
    <n v="5.6666666666666661"/>
    <n v="323"/>
    <n v="3"/>
    <n v="11789.5"/>
    <n v="9820.6149999999998"/>
    <n v="3273.538"/>
    <n v="107.66666666666667"/>
    <n v="36.5"/>
    <n v="1968.885"/>
    <n v="2020"/>
    <n v="12"/>
    <n v="53"/>
    <n v="1"/>
  </r>
  <r>
    <s v="Cerdos"/>
    <x v="1"/>
    <x v="26"/>
    <s v="GV4-29-130720"/>
    <s v="S"/>
    <d v="2020-12-30T00:00:00"/>
    <s v="CABEZAS"/>
    <s v="PUBLICO EN GENERAL"/>
    <n v="44025"/>
    <n v="5.6666666666666661"/>
    <n v="336"/>
    <n v="3"/>
    <n v="12264"/>
    <n v="9820.6149999999998"/>
    <n v="3273.538"/>
    <n v="112"/>
    <n v="36.5"/>
    <n v="2443.3850000000002"/>
    <n v="2020"/>
    <n v="12"/>
    <n v="53"/>
    <n v="1"/>
  </r>
  <r>
    <s v="Cerdos"/>
    <x v="1"/>
    <x v="26"/>
    <s v="GV4-29-130720"/>
    <s v="S"/>
    <d v="2020-12-30T00:00:00"/>
    <s v="CABEZAS"/>
    <s v="PUBLICO EN GENERAL"/>
    <n v="44025"/>
    <n v="5.6666666666666661"/>
    <n v="96"/>
    <n v="1"/>
    <n v="3504"/>
    <n v="3273.538"/>
    <n v="3273.538"/>
    <n v="96"/>
    <n v="36.5"/>
    <n v="230.46199999999999"/>
    <n v="2020"/>
    <n v="12"/>
    <n v="53"/>
    <n v="1"/>
  </r>
  <r>
    <s v="Cerdos"/>
    <x v="1"/>
    <x v="26"/>
    <s v="GV4-29-130720"/>
    <s v="S"/>
    <d v="2020-12-30T00:00:00"/>
    <s v="CABEZAS"/>
    <s v="Becerra Bañuelos Norma Elizabeth F"/>
    <n v="44025"/>
    <n v="5.6666666666666661"/>
    <n v="623"/>
    <n v="6"/>
    <n v="23362.5"/>
    <n v="19641.23"/>
    <n v="3273.538"/>
    <n v="103.83333333333333"/>
    <n v="37.5"/>
    <n v="3721.27"/>
    <n v="2020"/>
    <n v="12"/>
    <n v="53"/>
    <n v="1"/>
  </r>
  <r>
    <s v="Cerdos"/>
    <x v="1"/>
    <x v="26"/>
    <s v="GV4-29-130720"/>
    <s v="S"/>
    <d v="2020-12-30T00:00:00"/>
    <s v="CABEZAS"/>
    <s v="Diaz Araiza Maria Magdalena"/>
    <n v="44025"/>
    <n v="5.6666666666666661"/>
    <n v="180"/>
    <n v="2"/>
    <n v="6750"/>
    <n v="6547.0770000000002"/>
    <n v="3273.538"/>
    <n v="90"/>
    <n v="37.5"/>
    <n v="202.923"/>
    <n v="2020"/>
    <n v="12"/>
    <n v="53"/>
    <n v="1"/>
  </r>
  <r>
    <s v="Cerdos"/>
    <x v="1"/>
    <x v="26"/>
    <s v="GV4-29-130720"/>
    <s v="S"/>
    <d v="2020-12-30T00:00:00"/>
    <s v="CABEZAS"/>
    <s v="RODRIGO RODRIGUEZ"/>
    <n v="44025"/>
    <n v="5.6666666666666661"/>
    <n v="1542"/>
    <n v="15"/>
    <n v="53970"/>
    <n v="49103.074999999997"/>
    <n v="3273.538"/>
    <n v="102.8"/>
    <n v="35"/>
    <n v="4866.9250000000002"/>
    <n v="2020"/>
    <n v="12"/>
    <n v="53"/>
    <n v="1"/>
  </r>
  <r>
    <s v="Cerdos"/>
    <x v="1"/>
    <x v="26"/>
    <s v="GV4-29-130720"/>
    <s v="S"/>
    <d v="2020-12-30T00:00:00"/>
    <s v="CABEZAS"/>
    <s v="Salas Nadia"/>
    <n v="44025"/>
    <n v="5.6666666666666661"/>
    <n v="176"/>
    <n v="2"/>
    <n v="6600"/>
    <n v="6547.0770000000002"/>
    <n v="3273.538"/>
    <n v="88"/>
    <n v="37.5"/>
    <n v="52.923000000000002"/>
    <n v="2020"/>
    <n v="12"/>
    <n v="53"/>
    <n v="1"/>
  </r>
  <r>
    <s v="Cerdos"/>
    <x v="1"/>
    <x v="26"/>
    <s v="GV4-29-130720"/>
    <s v="S"/>
    <d v="2020-12-30T00:00:00"/>
    <s v="CABEZAS"/>
    <s v="Pelayo Sebastian Rosa Maria G"/>
    <n v="44025"/>
    <n v="5.6666666666666661"/>
    <n v="300"/>
    <n v="3"/>
    <n v="11250"/>
    <n v="9820.6149999999998"/>
    <n v="3273.538"/>
    <n v="100"/>
    <n v="37.5"/>
    <n v="1429.385"/>
    <n v="2020"/>
    <n v="12"/>
    <n v="53"/>
    <n v="1"/>
  </r>
  <r>
    <s v="Cerdos"/>
    <x v="1"/>
    <x v="26"/>
    <s v="GV4-29-130720"/>
    <s v="S"/>
    <d v="2020-12-30T00:00:00"/>
    <s v="CABEZAS"/>
    <s v="Juan Manuel Jacobo"/>
    <n v="44025"/>
    <n v="5.6666666666666661"/>
    <n v="782"/>
    <n v="8"/>
    <n v="29325"/>
    <n v="26188.307000000001"/>
    <n v="3273.538"/>
    <n v="97.75"/>
    <n v="37.5"/>
    <n v="3136.6930000000002"/>
    <n v="2020"/>
    <n v="12"/>
    <n v="53"/>
    <n v="1"/>
  </r>
  <r>
    <s v="Cerdos"/>
    <x v="1"/>
    <x v="26"/>
    <s v="GV4-29-130720"/>
    <s v="S"/>
    <d v="2020-12-30T00:00:00"/>
    <s v="CABEZAS"/>
    <s v="Lopez Jorge FG"/>
    <n v="44025"/>
    <n v="5.6666666666666661"/>
    <n v="188"/>
    <n v="2"/>
    <n v="7050"/>
    <n v="6547.0770000000002"/>
    <n v="3273.538"/>
    <n v="94"/>
    <n v="37.5"/>
    <n v="502.923"/>
    <n v="2020"/>
    <n v="12"/>
    <n v="53"/>
    <n v="1"/>
  </r>
  <r>
    <s v="Cerdos"/>
    <x v="1"/>
    <x v="26"/>
    <s v="GV4-29-130720"/>
    <s v="S"/>
    <d v="2020-12-30T00:00:00"/>
    <s v="CABEZAS"/>
    <s v="Leonardo Jimenez Chacon"/>
    <n v="44025"/>
    <n v="5.6666666666666661"/>
    <n v="112"/>
    <n v="1"/>
    <n v="4200"/>
    <n v="3273.538"/>
    <n v="3273.538"/>
    <n v="112"/>
    <n v="37.5"/>
    <n v="926.46199999999999"/>
    <n v="2020"/>
    <n v="12"/>
    <n v="53"/>
    <n v="1"/>
  </r>
  <r>
    <s v="Cerdos"/>
    <x v="1"/>
    <x v="26"/>
    <s v="GV4-29-130720"/>
    <s v="S"/>
    <d v="2020-12-30T00:00:00"/>
    <s v="CABEZAS"/>
    <s v="Gil Peña Martin FG"/>
    <n v="44025"/>
    <n v="5.6666666666666661"/>
    <n v="670"/>
    <n v="6"/>
    <n v="23450"/>
    <n v="19641.23"/>
    <n v="3273.538"/>
    <n v="111.66666666666667"/>
    <n v="35"/>
    <n v="3808.77"/>
    <n v="2020"/>
    <n v="12"/>
    <n v="53"/>
    <n v="1"/>
  </r>
  <r>
    <s v="Cerdos"/>
    <x v="1"/>
    <x v="26"/>
    <s v="GV4-29-130720"/>
    <s v="S"/>
    <d v="2020-12-30T00:00:00"/>
    <s v="CABEZAS"/>
    <s v="PUBLICO EN GENERAL"/>
    <n v="44025"/>
    <n v="5.6666666666666661"/>
    <n v="110"/>
    <n v="1"/>
    <n v="4125"/>
    <n v="3273.538"/>
    <n v="3273.538"/>
    <n v="110"/>
    <n v="37.5"/>
    <n v="851.46199999999999"/>
    <n v="2020"/>
    <n v="12"/>
    <n v="53"/>
    <n v="1"/>
  </r>
  <r>
    <s v="Cerdos"/>
    <x v="1"/>
    <x v="26"/>
    <s v="GV4-29-130720"/>
    <s v="S"/>
    <d v="2020-12-30T00:00:00"/>
    <s v="CABEZAS"/>
    <s v="Oscar Jesus Guerrero Pelayo"/>
    <n v="44025"/>
    <n v="5.6666666666666661"/>
    <n v="782"/>
    <n v="8"/>
    <n v="29325"/>
    <n v="26188.307000000001"/>
    <n v="3273.538"/>
    <n v="97.75"/>
    <n v="37.5"/>
    <n v="3136.6930000000002"/>
    <n v="2020"/>
    <n v="12"/>
    <n v="53"/>
    <n v="1"/>
  </r>
  <r>
    <s v="Cerdos"/>
    <x v="1"/>
    <x v="26"/>
    <s v="GV4-29-130720"/>
    <s v="S"/>
    <d v="2020-12-30T00:00:00"/>
    <s v="CABEZAS"/>
    <s v="PUBLICO EN GENERAL"/>
    <n v="44025"/>
    <n v="5.6666666666666661"/>
    <n v="192"/>
    <n v="1"/>
    <n v="7200"/>
    <n v="3273.538"/>
    <n v="3273.538"/>
    <n v="192"/>
    <n v="37.5"/>
    <n v="3926.462"/>
    <n v="2020"/>
    <n v="12"/>
    <n v="53"/>
    <n v="1"/>
  </r>
  <r>
    <s v="Cerdos"/>
    <x v="1"/>
    <x v="26"/>
    <s v="GV4-29-130720"/>
    <s v="S"/>
    <d v="2020-12-30T00:00:00"/>
    <s v="CABEZAS"/>
    <s v="PUBLICO EN GENERAL"/>
    <n v="44025"/>
    <n v="5.6666666666666661"/>
    <n v="102"/>
    <n v="1"/>
    <n v="3825"/>
    <n v="3273.538"/>
    <n v="3273.538"/>
    <n v="102"/>
    <n v="37.5"/>
    <n v="551.46199999999999"/>
    <n v="2020"/>
    <n v="12"/>
    <n v="53"/>
    <n v="1"/>
  </r>
  <r>
    <s v="Cerdos"/>
    <x v="1"/>
    <x v="26"/>
    <s v="GV4-29-130720"/>
    <s v="S"/>
    <d v="2020-12-30T00:00:00"/>
    <s v="CABEZAS"/>
    <s v="Ricardo Perez Garcia"/>
    <n v="44025"/>
    <n v="5.6666666666666661"/>
    <n v="91.4"/>
    <n v="1"/>
    <n v="3336.1"/>
    <n v="3273.538"/>
    <n v="3273.538"/>
    <n v="91.4"/>
    <n v="36.5"/>
    <n v="62.561999999999998"/>
    <n v="2020"/>
    <n v="12"/>
    <n v="53"/>
    <n v="1"/>
  </r>
  <r>
    <s v="Cerdos"/>
    <x v="1"/>
    <x v="26"/>
    <s v="GV4-29-130720"/>
    <s v="S"/>
    <d v="2020-12-30T00:00:00"/>
    <s v="CABEZAS"/>
    <s v="Gutierrez Olivarez Jaime Gibran"/>
    <n v="44025"/>
    <n v="5.6666666666666661"/>
    <n v="198"/>
    <n v="2"/>
    <n v="7227"/>
    <n v="6547.0770000000002"/>
    <n v="3273.538"/>
    <n v="99"/>
    <n v="36.5"/>
    <n v="679.923"/>
    <n v="2020"/>
    <n v="12"/>
    <n v="53"/>
    <n v="1"/>
  </r>
  <r>
    <s v="Cerdos"/>
    <x v="1"/>
    <x v="26"/>
    <s v="GV4-29-130720"/>
    <s v="S"/>
    <d v="2020-12-30T00:00:00"/>
    <s v="CABEZAS"/>
    <s v="Cecilia Robles Perez"/>
    <n v="44025"/>
    <n v="5.6666666666666661"/>
    <n v="212.6"/>
    <n v="2"/>
    <n v="7759.9"/>
    <n v="6547.0770000000002"/>
    <n v="3273.538"/>
    <n v="106.3"/>
    <n v="36.5"/>
    <n v="1212.8230000000001"/>
    <n v="2020"/>
    <n v="12"/>
    <n v="53"/>
    <n v="1"/>
  </r>
  <r>
    <s v="Cerdos"/>
    <x v="1"/>
    <x v="26"/>
    <s v="GV4-29-130720"/>
    <s v="S"/>
    <d v="2020-12-30T00:00:00"/>
    <s v="CABEZAS"/>
    <s v="Vazquez Zamora Rafael"/>
    <n v="44025"/>
    <n v="5.6666666666666661"/>
    <n v="221.2"/>
    <n v="2"/>
    <n v="8073.8"/>
    <n v="6547.0770000000002"/>
    <n v="3273.538"/>
    <n v="110.6"/>
    <n v="36.5"/>
    <n v="1526.723"/>
    <n v="2020"/>
    <n v="12"/>
    <n v="53"/>
    <n v="1"/>
  </r>
  <r>
    <s v="Cerdos"/>
    <x v="1"/>
    <x v="26"/>
    <s v="GV4-29-130720"/>
    <s v="S"/>
    <d v="2020-12-30T00:00:00"/>
    <s v="CABEZAS"/>
    <s v="Innovacion y Comercio"/>
    <n v="44025"/>
    <n v="5.6666666666666661"/>
    <n v="832.4"/>
    <n v="8"/>
    <n v="30382.6"/>
    <n v="26188.307000000001"/>
    <n v="3273.538"/>
    <n v="104.05"/>
    <n v="36.5"/>
    <n v="4194.2929999999997"/>
    <n v="2020"/>
    <n v="12"/>
    <n v="53"/>
    <n v="1"/>
  </r>
  <r>
    <s v="Cerdos"/>
    <x v="1"/>
    <x v="26"/>
    <s v="GV4-29-130720"/>
    <s v="S"/>
    <d v="2020-12-30T00:00:00"/>
    <s v="CABEZAS"/>
    <s v="Rafael Osorio Zamora"/>
    <n v="44025"/>
    <n v="5.6666666666666661"/>
    <n v="891.2"/>
    <n v="8"/>
    <n v="32528.799999999999"/>
    <n v="26188.307000000001"/>
    <n v="3273.538"/>
    <n v="111.4"/>
    <n v="36.5"/>
    <n v="6340.4930000000004"/>
    <n v="2020"/>
    <n v="12"/>
    <n v="53"/>
    <n v="1"/>
  </r>
  <r>
    <s v="Cerdos"/>
    <x v="1"/>
    <x v="23"/>
    <s v="GV4-28-080720"/>
    <s v="S"/>
    <d v="2020-12-30T00:00:00"/>
    <s v="CABEZAS"/>
    <s v="Alvarez Lopez Salvador (Padre)"/>
    <n v="44020"/>
    <n v="5.833333333333333"/>
    <n v="2206.5"/>
    <n v="20"/>
    <n v="80537.25"/>
    <n v="66165.104999999996"/>
    <n v="3308.2550000000001"/>
    <n v="110.325"/>
    <n v="36.5"/>
    <n v="14372.145"/>
    <n v="2020"/>
    <n v="12"/>
    <n v="53"/>
    <n v="1"/>
  </r>
  <r>
    <s v="Cerdos"/>
    <x v="1"/>
    <x v="23"/>
    <s v="GV4-28-080720"/>
    <s v="S"/>
    <d v="2020-12-30T00:00:00"/>
    <s v="CABEZAS"/>
    <s v="Casillas Tapia Alfredo"/>
    <n v="44020"/>
    <n v="5.833333333333333"/>
    <n v="1220"/>
    <n v="10"/>
    <n v="43920"/>
    <n v="33082.553"/>
    <n v="3308.2550000000001"/>
    <n v="122"/>
    <n v="36"/>
    <n v="10837.447"/>
    <n v="2020"/>
    <n v="12"/>
    <n v="53"/>
    <n v="1"/>
  </r>
  <r>
    <s v="Cerdos"/>
    <x v="1"/>
    <x v="23"/>
    <s v="GV4-28-080720"/>
    <s v="S"/>
    <d v="2020-12-30T00:00:00"/>
    <s v="CABEZAS"/>
    <s v="Innovacion y Comercio"/>
    <n v="44020"/>
    <n v="5.833333333333333"/>
    <n v="337"/>
    <n v="4"/>
    <n v="12300.5"/>
    <n v="13233.021000000001"/>
    <n v="3308.2550000000001"/>
    <n v="84.25"/>
    <n v="36.5"/>
    <n v="-932.52099999999996"/>
    <n v="2020"/>
    <n v="12"/>
    <n v="53"/>
    <n v="1"/>
  </r>
  <r>
    <s v="Cerdos"/>
    <x v="1"/>
    <x v="23"/>
    <s v="GV4-28-080720"/>
    <s v="S"/>
    <d v="2020-12-30T00:00:00"/>
    <s v="CABEZAS"/>
    <s v="Edgar Ruiz Lopez"/>
    <n v="44020"/>
    <n v="5.833333333333333"/>
    <n v="899"/>
    <n v="8"/>
    <n v="33712.5"/>
    <n v="26466.042000000001"/>
    <n v="3308.2550000000001"/>
    <n v="112.375"/>
    <n v="37.5"/>
    <n v="7246.4579999999996"/>
    <n v="2020"/>
    <n v="12"/>
    <n v="53"/>
    <n v="1"/>
  </r>
  <r>
    <s v="Cerdos"/>
    <x v="1"/>
    <x v="23"/>
    <s v="GV4-28-080720"/>
    <s v="S"/>
    <d v="2020-12-30T00:00:00"/>
    <s v="CABEZAS"/>
    <s v="Lopez Garcia Martin FG"/>
    <n v="44020"/>
    <n v="5.833333333333333"/>
    <n v="118"/>
    <n v="1"/>
    <n v="4425"/>
    <n v="3308.2550000000001"/>
    <n v="3308.2550000000001"/>
    <n v="118"/>
    <n v="37.5"/>
    <n v="1116.7449999999999"/>
    <n v="2020"/>
    <n v="12"/>
    <n v="53"/>
    <n v="1"/>
  </r>
  <r>
    <s v="Cerdos"/>
    <x v="1"/>
    <x v="23"/>
    <s v="GV4-28-080720"/>
    <s v="S"/>
    <d v="2020-12-30T00:00:00"/>
    <s v="CABEZAS"/>
    <s v="Langurain Juan Pablo NA"/>
    <n v="44020"/>
    <n v="5.833333333333333"/>
    <n v="972"/>
    <n v="10"/>
    <n v="36450"/>
    <n v="33082.553"/>
    <n v="3308.2550000000001"/>
    <n v="97.2"/>
    <n v="37.5"/>
    <n v="3367.4470000000001"/>
    <n v="2020"/>
    <n v="12"/>
    <n v="53"/>
    <n v="1"/>
  </r>
  <r>
    <s v="Cerdos"/>
    <x v="1"/>
    <x v="23"/>
    <s v="GV4-28-080720"/>
    <s v="S"/>
    <d v="2020-12-30T00:00:00"/>
    <s v="CABEZAS"/>
    <s v="Lopez Castro Erica"/>
    <n v="44020"/>
    <n v="5.833333333333333"/>
    <n v="412"/>
    <n v="4"/>
    <n v="15450"/>
    <n v="13233.021000000001"/>
    <n v="3308.2550000000001"/>
    <n v="103"/>
    <n v="37.5"/>
    <n v="2216.9789999999998"/>
    <n v="2020"/>
    <n v="12"/>
    <n v="53"/>
    <n v="1"/>
  </r>
  <r>
    <s v="Cerdos"/>
    <x v="1"/>
    <x v="23"/>
    <s v="GV4-28-080720"/>
    <s v="S"/>
    <d v="2020-12-30T00:00:00"/>
    <s v="CABEZAS"/>
    <s v="Cobian Chavez Rodolfo FG"/>
    <n v="44020"/>
    <n v="5.833333333333333"/>
    <n v="2921"/>
    <n v="25"/>
    <n v="106616.5"/>
    <n v="82706.380999999994"/>
    <n v="3308.2550000000001"/>
    <n v="116.84"/>
    <n v="36.5"/>
    <n v="23910.118999999999"/>
    <n v="2020"/>
    <n v="12"/>
    <n v="53"/>
    <n v="1"/>
  </r>
  <r>
    <s v="Cerdos"/>
    <x v="1"/>
    <x v="23"/>
    <s v="GV4-28-080720"/>
    <s v="S"/>
    <d v="2020-12-30T00:00:00"/>
    <s v="CABEZAS"/>
    <s v="Jose Luis Guzman Cornejo"/>
    <n v="44020"/>
    <n v="5.833333333333333"/>
    <n v="576"/>
    <n v="5"/>
    <n v="21600"/>
    <n v="16541.276000000002"/>
    <n v="3308.2550000000001"/>
    <n v="115.2"/>
    <n v="37.5"/>
    <n v="5058.7240000000002"/>
    <n v="2020"/>
    <n v="12"/>
    <n v="53"/>
    <n v="1"/>
  </r>
  <r>
    <s v="Cerdos"/>
    <x v="2"/>
    <x v="6"/>
    <s v="GV1-26-230620"/>
    <s v="S"/>
    <d v="2020-12-31T00:00:00"/>
    <s v="CABEZAS"/>
    <s v="Alvarez Lopez Salvador (Padre)"/>
    <n v="44005"/>
    <n v="6.3666666666666663"/>
    <n v="122"/>
    <n v="1"/>
    <n v="0"/>
    <n v="3247.7829999999999"/>
    <n v="3247.7829999999999"/>
    <n v="122"/>
    <n v="0"/>
    <n v="-3247.7829999999999"/>
    <n v="2020"/>
    <n v="12"/>
    <n v="53"/>
    <n v="1"/>
  </r>
  <r>
    <s v="Cerdos"/>
    <x v="1"/>
    <x v="26"/>
    <s v="GV4-29-130720"/>
    <s v="E"/>
    <d v="2020-12-31T00:00:00"/>
    <s v="CABEZAS"/>
    <s v="RODRIGO RODRIGUEZ"/>
    <n v="44025"/>
    <n v="5.7"/>
    <n v="-1542"/>
    <n v="-15"/>
    <n v="-53970"/>
    <n v="-49103.074999999997"/>
    <n v="-3273.538"/>
    <n v="102.8"/>
    <n v="35"/>
    <n v="-4866.9250000000002"/>
    <n v="2020"/>
    <n v="12"/>
    <n v="53"/>
    <n v="-1"/>
  </r>
  <r>
    <s v="Cerdos"/>
    <x v="1"/>
    <x v="26"/>
    <s v="GV4-29-130720"/>
    <s v="S"/>
    <d v="2020-12-31T00:00:00"/>
    <s v="CABEZAS"/>
    <s v="RODRIGO RODRIGUEZ"/>
    <n v="44025"/>
    <n v="5.7"/>
    <n v="1544"/>
    <n v="15"/>
    <n v="52496"/>
    <n v="49103.074999999997"/>
    <n v="3273.538"/>
    <n v="102.93333333333334"/>
    <n v="34"/>
    <n v="3392.9250000000002"/>
    <n v="2020"/>
    <n v="12"/>
    <n v="53"/>
    <n v="1"/>
  </r>
  <r>
    <s v="Cerdos"/>
    <x v="1"/>
    <x v="26"/>
    <s v="GV4-29-130720"/>
    <s v="E"/>
    <d v="2020-12-31T00:00:00"/>
    <s v="CABEZAS"/>
    <s v="Gil Peña Martin FG"/>
    <n v="44025"/>
    <n v="5.7"/>
    <n v="-670"/>
    <n v="-6"/>
    <n v="-23450"/>
    <n v="-19641.23"/>
    <n v="-3273.538"/>
    <n v="111.66666666666667"/>
    <n v="35"/>
    <n v="-3808.77"/>
    <n v="2020"/>
    <n v="12"/>
    <n v="53"/>
    <n v="-1"/>
  </r>
  <r>
    <s v="Cerdos"/>
    <x v="1"/>
    <x v="26"/>
    <s v="GV4-29-130720"/>
    <s v="S"/>
    <d v="2020-12-31T00:00:00"/>
    <s v="CABEZAS"/>
    <s v="Gil Peña Martin FG"/>
    <n v="44025"/>
    <n v="5.7"/>
    <n v="670"/>
    <n v="6"/>
    <n v="25125"/>
    <n v="19641.23"/>
    <n v="3273.538"/>
    <n v="111.66666666666667"/>
    <n v="37.5"/>
    <n v="5483.77"/>
    <n v="2020"/>
    <n v="12"/>
    <n v="53"/>
    <n v="1"/>
  </r>
  <r>
    <s v="Cerdos"/>
    <x v="1"/>
    <x v="26"/>
    <s v="GV4-29-130720"/>
    <s v="E"/>
    <d v="2020-12-31T00:00:00"/>
    <s v="CABEZAS"/>
    <m/>
    <n v="44025"/>
    <n v="5.7"/>
    <n v="-192"/>
    <n v="-1"/>
    <n v="-7200"/>
    <n v="-3273.538"/>
    <n v="-3273.538"/>
    <n v="192"/>
    <n v="37.5"/>
    <n v="-3926.462"/>
    <n v="2020"/>
    <n v="12"/>
    <n v="53"/>
    <n v="-1"/>
  </r>
  <r>
    <s v="Cerdos"/>
    <x v="1"/>
    <x v="26"/>
    <s v="GV4-29-130720"/>
    <s v="S"/>
    <d v="2020-12-31T00:00:00"/>
    <s v="CABEZAS"/>
    <s v="PUBLICO EN GENERAL"/>
    <n v="44025"/>
    <n v="5.7"/>
    <n v="192"/>
    <n v="2"/>
    <n v="7200"/>
    <n v="6547.0770000000002"/>
    <n v="3273.538"/>
    <n v="96"/>
    <n v="37.5"/>
    <n v="652.923"/>
    <n v="2020"/>
    <n v="12"/>
    <n v="53"/>
    <n v="1"/>
  </r>
  <r>
    <s v="Cerdos"/>
    <x v="1"/>
    <x v="26"/>
    <s v="GV4-29-130720"/>
    <s v="S"/>
    <d v="2020-12-31T00:00:00"/>
    <s v="CABEZAS"/>
    <s v="Camacho Monroy Agustin"/>
    <n v="44025"/>
    <n v="5.7"/>
    <n v="117"/>
    <n v="1"/>
    <n v="4270.5"/>
    <n v="3273.538"/>
    <n v="3273.538"/>
    <n v="117"/>
    <n v="36.5"/>
    <n v="996.96199999999999"/>
    <n v="2020"/>
    <n v="12"/>
    <n v="53"/>
    <n v="1"/>
  </r>
  <r>
    <s v="Cerdos"/>
    <x v="1"/>
    <x v="26"/>
    <s v="GV4-29-130720"/>
    <s v="S"/>
    <d v="2020-12-31T00:00:00"/>
    <s v="CABEZAS"/>
    <s v="Alvarez Lopez Salvador (Padre)"/>
    <n v="44025"/>
    <n v="5.7"/>
    <n v="1539"/>
    <n v="14"/>
    <n v="56173.5"/>
    <n v="45829.536999999997"/>
    <n v="3273.538"/>
    <n v="109.92857142857143"/>
    <n v="36.5"/>
    <n v="10343.963"/>
    <n v="2020"/>
    <n v="12"/>
    <n v="53"/>
    <n v="1"/>
  </r>
  <r>
    <s v="Cerdos"/>
    <x v="1"/>
    <x v="26"/>
    <s v="GV4-29-130720"/>
    <s v="S"/>
    <d v="2020-12-31T00:00:00"/>
    <s v="CABEZAS"/>
    <s v="Casillas Tapia Alfredo"/>
    <n v="44025"/>
    <n v="5.7"/>
    <n v="1080.5999999999999"/>
    <n v="10"/>
    <n v="38901.599999999999"/>
    <n v="32735.383000000002"/>
    <n v="3273.538"/>
    <n v="108.05999999999999"/>
    <n v="36"/>
    <n v="6166.2169999999996"/>
    <n v="2020"/>
    <n v="12"/>
    <n v="53"/>
    <n v="1"/>
  </r>
  <r>
    <s v="Cerdos"/>
    <x v="1"/>
    <x v="23"/>
    <s v="GV4-28-080720"/>
    <s v="E"/>
    <d v="2020-12-31T00:00:00"/>
    <s v="CABEZAS"/>
    <s v="Cobian Chavez Rodolfo FG"/>
    <n v="44020"/>
    <n v="5.8666666666666663"/>
    <n v="-2921"/>
    <n v="-25"/>
    <n v="-106616.5"/>
    <n v="-82706.380999999994"/>
    <n v="-3308.2550000000001"/>
    <n v="116.84"/>
    <n v="36.5"/>
    <n v="-23910.118999999999"/>
    <n v="2020"/>
    <n v="12"/>
    <n v="53"/>
    <n v="-1"/>
  </r>
  <r>
    <s v="Cerdos"/>
    <x v="1"/>
    <x v="23"/>
    <s v="GV4-28-080720"/>
    <s v="S"/>
    <d v="2020-12-31T00:00:00"/>
    <s v="CABEZAS"/>
    <s v="Cobian Chavez Rodolfo FG"/>
    <n v="44020"/>
    <n v="5.8666666666666663"/>
    <n v="2921"/>
    <n v="25"/>
    <n v="108077"/>
    <n v="82706.380999999994"/>
    <n v="3308.2550000000001"/>
    <n v="116.84"/>
    <n v="37"/>
    <n v="25370.618999999999"/>
    <n v="2020"/>
    <n v="12"/>
    <n v="53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0">
  <r>
    <x v="0"/>
    <x v="0"/>
    <x v="0"/>
    <x v="0"/>
    <x v="0"/>
    <x v="0"/>
    <x v="0"/>
    <s v="Diaz Araiza Maria Magdalena"/>
    <x v="0"/>
    <n v="5.9333333333333327"/>
    <n v="105"/>
    <n v="1"/>
    <n v="2992.5"/>
    <n v="3158.0459999999998"/>
    <n v="3158.0459999999998"/>
    <n v="105"/>
    <n v="28.5"/>
    <n v="-165.54599999999999"/>
    <x v="0"/>
    <x v="0"/>
    <x v="0"/>
    <x v="0"/>
  </r>
  <r>
    <x v="0"/>
    <x v="0"/>
    <x v="0"/>
    <x v="0"/>
    <x v="1"/>
    <x v="0"/>
    <x v="0"/>
    <s v="Diaz Araiza Maria Magdalena"/>
    <x v="0"/>
    <n v="5.9333333333333327"/>
    <n v="-105"/>
    <n v="-1"/>
    <n v="-2992.5"/>
    <n v="-3158.0459999999998"/>
    <n v="-3158.0459999999998"/>
    <n v="105"/>
    <n v="28.5"/>
    <n v="165.54599999999999"/>
    <x v="0"/>
    <x v="0"/>
    <x v="0"/>
    <x v="0"/>
  </r>
  <r>
    <x v="0"/>
    <x v="0"/>
    <x v="1"/>
    <x v="1"/>
    <x v="0"/>
    <x v="0"/>
    <x v="0"/>
    <s v="Edgar Ruiz Lopez"/>
    <x v="1"/>
    <n v="5.7"/>
    <n v="828"/>
    <n v="7"/>
    <n v="23598"/>
    <n v="17675.266"/>
    <n v="2525.038"/>
    <n v="118.28571428571429"/>
    <n v="28.5"/>
    <n v="5922.7340000000004"/>
    <x v="0"/>
    <x v="0"/>
    <x v="0"/>
    <x v="0"/>
  </r>
  <r>
    <x v="0"/>
    <x v="0"/>
    <x v="1"/>
    <x v="1"/>
    <x v="0"/>
    <x v="0"/>
    <x v="0"/>
    <s v="Prado Barajas Aureliano FG"/>
    <x v="1"/>
    <n v="5.7"/>
    <n v="200"/>
    <n v="2"/>
    <n v="5700"/>
    <n v="5050.076"/>
    <n v="2525.038"/>
    <n v="100"/>
    <n v="28.5"/>
    <n v="649.92399999999998"/>
    <x v="0"/>
    <x v="0"/>
    <x v="0"/>
    <x v="0"/>
  </r>
  <r>
    <x v="0"/>
    <x v="0"/>
    <x v="1"/>
    <x v="1"/>
    <x v="0"/>
    <x v="0"/>
    <x v="0"/>
    <s v="Oregon Rene NA"/>
    <x v="1"/>
    <n v="5.7"/>
    <n v="200"/>
    <n v="2"/>
    <n v="5700"/>
    <n v="5050.076"/>
    <n v="2525.038"/>
    <n v="100"/>
    <n v="28.5"/>
    <n v="649.92399999999998"/>
    <x v="0"/>
    <x v="0"/>
    <x v="0"/>
    <x v="0"/>
  </r>
  <r>
    <x v="0"/>
    <x v="0"/>
    <x v="1"/>
    <x v="1"/>
    <x v="0"/>
    <x v="0"/>
    <x v="0"/>
    <s v="Martinez Valdez Hugo Alberto F"/>
    <x v="1"/>
    <n v="5.7"/>
    <n v="300"/>
    <n v="3"/>
    <n v="8550"/>
    <n v="7575.1139999999996"/>
    <n v="2525.038"/>
    <n v="100"/>
    <n v="28.5"/>
    <n v="974.88599999999997"/>
    <x v="0"/>
    <x v="0"/>
    <x v="0"/>
    <x v="0"/>
  </r>
  <r>
    <x v="0"/>
    <x v="0"/>
    <x v="1"/>
    <x v="1"/>
    <x v="0"/>
    <x v="0"/>
    <x v="0"/>
    <s v="Lopez Garcia Martin FG"/>
    <x v="1"/>
    <n v="5.7"/>
    <n v="130"/>
    <n v="1"/>
    <n v="3705"/>
    <n v="2525.038"/>
    <n v="2525.038"/>
    <n v="130"/>
    <n v="28.5"/>
    <n v="1179.962"/>
    <x v="0"/>
    <x v="0"/>
    <x v="0"/>
    <x v="0"/>
  </r>
  <r>
    <x v="0"/>
    <x v="0"/>
    <x v="1"/>
    <x v="1"/>
    <x v="0"/>
    <x v="0"/>
    <x v="0"/>
    <s v="Langurain Juan Pablo NA"/>
    <x v="1"/>
    <n v="5.7"/>
    <n v="1060"/>
    <n v="10"/>
    <n v="30210"/>
    <n v="25250.38"/>
    <n v="2525.038"/>
    <n v="106"/>
    <n v="28.5"/>
    <n v="4959.62"/>
    <x v="0"/>
    <x v="0"/>
    <x v="0"/>
    <x v="0"/>
  </r>
  <r>
    <x v="0"/>
    <x v="0"/>
    <x v="1"/>
    <x v="1"/>
    <x v="0"/>
    <x v="0"/>
    <x v="0"/>
    <s v="Lopez Castro Erica"/>
    <x v="1"/>
    <n v="5.7"/>
    <n v="205"/>
    <n v="2"/>
    <n v="5842.5"/>
    <n v="5050.076"/>
    <n v="2525.038"/>
    <n v="102.5"/>
    <n v="28.5"/>
    <n v="792.42399999999998"/>
    <x v="0"/>
    <x v="0"/>
    <x v="0"/>
    <x v="0"/>
  </r>
  <r>
    <x v="0"/>
    <x v="0"/>
    <x v="1"/>
    <x v="1"/>
    <x v="0"/>
    <x v="0"/>
    <x v="0"/>
    <s v="Coronado Rodriguez Alma Lorena FG"/>
    <x v="1"/>
    <n v="5.7"/>
    <n v="124"/>
    <n v="1"/>
    <n v="3534"/>
    <n v="2525.038"/>
    <n v="2525.038"/>
    <n v="124"/>
    <n v="28.5"/>
    <n v="1008.962"/>
    <x v="0"/>
    <x v="0"/>
    <x v="0"/>
    <x v="0"/>
  </r>
  <r>
    <x v="0"/>
    <x v="0"/>
    <x v="1"/>
    <x v="1"/>
    <x v="0"/>
    <x v="0"/>
    <x v="0"/>
    <s v="Cobian Chavez Rodolfo FG"/>
    <x v="1"/>
    <n v="5.7"/>
    <n v="2880"/>
    <n v="25"/>
    <n v="80640"/>
    <n v="63125.95"/>
    <n v="2525.038"/>
    <n v="115.2"/>
    <n v="28"/>
    <n v="17514.05"/>
    <x v="0"/>
    <x v="0"/>
    <x v="0"/>
    <x v="0"/>
  </r>
  <r>
    <x v="0"/>
    <x v="0"/>
    <x v="1"/>
    <x v="1"/>
    <x v="0"/>
    <x v="0"/>
    <x v="0"/>
    <s v="De Leon Diaz Salvador FG"/>
    <x v="1"/>
    <n v="5.7"/>
    <n v="214"/>
    <n v="2"/>
    <n v="6099"/>
    <n v="5050.076"/>
    <n v="2525.038"/>
    <n v="107"/>
    <n v="28.5"/>
    <n v="1048.924"/>
    <x v="0"/>
    <x v="0"/>
    <x v="0"/>
    <x v="0"/>
  </r>
  <r>
    <x v="0"/>
    <x v="0"/>
    <x v="1"/>
    <x v="1"/>
    <x v="0"/>
    <x v="0"/>
    <x v="0"/>
    <s v="RODRIGO RODRIGUEZ"/>
    <x v="1"/>
    <n v="5.7"/>
    <n v="991"/>
    <n v="10"/>
    <n v="28243.5"/>
    <n v="25250.38"/>
    <n v="2525.038"/>
    <n v="99.1"/>
    <n v="28.5"/>
    <n v="2993.12"/>
    <x v="0"/>
    <x v="0"/>
    <x v="0"/>
    <x v="0"/>
  </r>
  <r>
    <x v="0"/>
    <x v="0"/>
    <x v="1"/>
    <x v="1"/>
    <x v="0"/>
    <x v="0"/>
    <x v="0"/>
    <s v="Salas Nadia"/>
    <x v="1"/>
    <n v="5.7"/>
    <n v="232"/>
    <n v="2"/>
    <n v="6612"/>
    <n v="5050.076"/>
    <n v="2525.038"/>
    <n v="116"/>
    <n v="28.5"/>
    <n v="1561.924"/>
    <x v="0"/>
    <x v="0"/>
    <x v="0"/>
    <x v="0"/>
  </r>
  <r>
    <x v="0"/>
    <x v="0"/>
    <x v="1"/>
    <x v="1"/>
    <x v="0"/>
    <x v="0"/>
    <x v="0"/>
    <s v="Pelayo Sebastian Rosa Maria G"/>
    <x v="1"/>
    <n v="5.7"/>
    <n v="580"/>
    <n v="5"/>
    <n v="16530"/>
    <n v="12625.19"/>
    <n v="2525.038"/>
    <n v="116"/>
    <n v="28.5"/>
    <n v="3904.81"/>
    <x v="0"/>
    <x v="0"/>
    <x v="0"/>
    <x v="0"/>
  </r>
  <r>
    <x v="0"/>
    <x v="0"/>
    <x v="1"/>
    <x v="1"/>
    <x v="0"/>
    <x v="0"/>
    <x v="0"/>
    <s v="Juan Manuel Jacobo"/>
    <x v="1"/>
    <n v="5.7"/>
    <n v="650"/>
    <n v="6"/>
    <n v="18525"/>
    <n v="15150.227999999999"/>
    <n v="2525.038"/>
    <n v="108.33333333333333"/>
    <n v="28.5"/>
    <n v="3374.7719999999999"/>
    <x v="0"/>
    <x v="0"/>
    <x v="0"/>
    <x v="0"/>
  </r>
  <r>
    <x v="0"/>
    <x v="0"/>
    <x v="1"/>
    <x v="1"/>
    <x v="0"/>
    <x v="0"/>
    <x v="0"/>
    <s v="Verdin Vizcarra Irma Lucila F"/>
    <x v="1"/>
    <n v="5.7"/>
    <n v="205"/>
    <n v="2"/>
    <n v="5842.5"/>
    <n v="5050.076"/>
    <n v="2525.038"/>
    <n v="102.5"/>
    <n v="28.5"/>
    <n v="792.42399999999998"/>
    <x v="0"/>
    <x v="0"/>
    <x v="0"/>
    <x v="0"/>
  </r>
  <r>
    <x v="0"/>
    <x v="0"/>
    <x v="1"/>
    <x v="1"/>
    <x v="0"/>
    <x v="0"/>
    <x v="0"/>
    <s v="Lopez Jorge FG"/>
    <x v="1"/>
    <n v="5.7"/>
    <n v="122"/>
    <n v="1"/>
    <n v="3477"/>
    <n v="2525.038"/>
    <n v="2525.038"/>
    <n v="122"/>
    <n v="28.5"/>
    <n v="951.96199999999999"/>
    <x v="0"/>
    <x v="0"/>
    <x v="0"/>
    <x v="0"/>
  </r>
  <r>
    <x v="0"/>
    <x v="0"/>
    <x v="1"/>
    <x v="1"/>
    <x v="0"/>
    <x v="0"/>
    <x v="0"/>
    <s v="Leonardo Jimenez Chacon"/>
    <x v="1"/>
    <n v="5.7"/>
    <n v="124"/>
    <n v="1"/>
    <n v="3534"/>
    <n v="2525.038"/>
    <n v="2525.038"/>
    <n v="124"/>
    <n v="28.5"/>
    <n v="1008.962"/>
    <x v="0"/>
    <x v="0"/>
    <x v="0"/>
    <x v="0"/>
  </r>
  <r>
    <x v="0"/>
    <x v="0"/>
    <x v="1"/>
    <x v="1"/>
    <x v="0"/>
    <x v="0"/>
    <x v="0"/>
    <s v="Jose Luis Guzman Cornejo"/>
    <x v="1"/>
    <n v="5.7"/>
    <n v="648"/>
    <n v="6"/>
    <n v="18468"/>
    <n v="15150.227999999999"/>
    <n v="2525.038"/>
    <n v="108"/>
    <n v="28.5"/>
    <n v="3317.7719999999999"/>
    <x v="0"/>
    <x v="0"/>
    <x v="0"/>
    <x v="0"/>
  </r>
  <r>
    <x v="0"/>
    <x v="0"/>
    <x v="1"/>
    <x v="1"/>
    <x v="0"/>
    <x v="0"/>
    <x v="0"/>
    <s v="Gil Peña Martin FG"/>
    <x v="1"/>
    <n v="5.7"/>
    <n v="500"/>
    <n v="5"/>
    <n v="14250"/>
    <n v="12625.19"/>
    <n v="2525.038"/>
    <n v="100"/>
    <n v="28.5"/>
    <n v="1624.81"/>
    <x v="0"/>
    <x v="0"/>
    <x v="0"/>
    <x v="0"/>
  </r>
  <r>
    <x v="0"/>
    <x v="0"/>
    <x v="1"/>
    <x v="1"/>
    <x v="0"/>
    <x v="0"/>
    <x v="0"/>
    <s v="PUBLICO EN GENERAL"/>
    <x v="1"/>
    <n v="5.7"/>
    <n v="120"/>
    <n v="1"/>
    <n v="3420"/>
    <n v="2525.038"/>
    <n v="2525.038"/>
    <n v="120"/>
    <n v="28.5"/>
    <n v="894.96199999999999"/>
    <x v="0"/>
    <x v="0"/>
    <x v="0"/>
    <x v="0"/>
  </r>
  <r>
    <x v="0"/>
    <x v="0"/>
    <x v="1"/>
    <x v="1"/>
    <x v="0"/>
    <x v="0"/>
    <x v="0"/>
    <s v="Oscar Jesus Guerrero Pelayo"/>
    <x v="1"/>
    <n v="5.7"/>
    <n v="610"/>
    <n v="6"/>
    <n v="17385"/>
    <n v="15150.227999999999"/>
    <n v="2525.038"/>
    <n v="101.66666666666667"/>
    <n v="28.5"/>
    <n v="2234.7719999999999"/>
    <x v="0"/>
    <x v="0"/>
    <x v="0"/>
    <x v="0"/>
  </r>
  <r>
    <x v="0"/>
    <x v="0"/>
    <x v="1"/>
    <x v="1"/>
    <x v="0"/>
    <x v="0"/>
    <x v="0"/>
    <s v="Oscar Jesus Guerrero Pelayo"/>
    <x v="1"/>
    <n v="5.7"/>
    <n v="113"/>
    <n v="1"/>
    <n v="0"/>
    <n v="2525.038"/>
    <n v="2525.038"/>
    <n v="113"/>
    <n v="0"/>
    <n v="-2525.038"/>
    <x v="0"/>
    <x v="0"/>
    <x v="0"/>
    <x v="0"/>
  </r>
  <r>
    <x v="0"/>
    <x v="0"/>
    <x v="1"/>
    <x v="1"/>
    <x v="0"/>
    <x v="0"/>
    <x v="0"/>
    <s v="PUBLICO EN GENERAL"/>
    <x v="1"/>
    <n v="5.7"/>
    <n v="210"/>
    <n v="2"/>
    <n v="5985"/>
    <n v="5050.076"/>
    <n v="2525.038"/>
    <n v="105"/>
    <n v="28.5"/>
    <n v="934.92399999999998"/>
    <x v="0"/>
    <x v="0"/>
    <x v="0"/>
    <x v="0"/>
  </r>
  <r>
    <x v="0"/>
    <x v="0"/>
    <x v="1"/>
    <x v="1"/>
    <x v="0"/>
    <x v="0"/>
    <x v="0"/>
    <s v="PUBLICO EN GENERAL"/>
    <x v="1"/>
    <n v="5.7"/>
    <n v="100"/>
    <n v="1"/>
    <n v="2850"/>
    <n v="2525.038"/>
    <n v="2525.038"/>
    <n v="100"/>
    <n v="28.5"/>
    <n v="324.96199999999999"/>
    <x v="0"/>
    <x v="0"/>
    <x v="0"/>
    <x v="0"/>
  </r>
  <r>
    <x v="0"/>
    <x v="0"/>
    <x v="1"/>
    <x v="1"/>
    <x v="0"/>
    <x v="0"/>
    <x v="0"/>
    <s v="PUBLICO EN GENERAL"/>
    <x v="1"/>
    <n v="5.7"/>
    <n v="115"/>
    <n v="1"/>
    <n v="3277.5"/>
    <n v="2525.038"/>
    <n v="2525.038"/>
    <n v="115"/>
    <n v="28.5"/>
    <n v="752.46199999999999"/>
    <x v="0"/>
    <x v="0"/>
    <x v="0"/>
    <x v="0"/>
  </r>
  <r>
    <x v="0"/>
    <x v="0"/>
    <x v="1"/>
    <x v="1"/>
    <x v="0"/>
    <x v="0"/>
    <x v="0"/>
    <s v="PUBLICO EN GENERAL"/>
    <x v="1"/>
    <n v="5.7"/>
    <n v="120"/>
    <n v="1"/>
    <n v="3420"/>
    <n v="2525.038"/>
    <n v="2525.038"/>
    <n v="120"/>
    <n v="28.5"/>
    <n v="894.96199999999999"/>
    <x v="0"/>
    <x v="0"/>
    <x v="0"/>
    <x v="0"/>
  </r>
  <r>
    <x v="0"/>
    <x v="0"/>
    <x v="1"/>
    <x v="1"/>
    <x v="0"/>
    <x v="0"/>
    <x v="0"/>
    <s v="PUBLICO EN GENERAL"/>
    <x v="1"/>
    <n v="5.7"/>
    <n v="110"/>
    <n v="1"/>
    <n v="2000"/>
    <n v="2525.038"/>
    <n v="2525.038"/>
    <n v="110"/>
    <n v="18.181799999999999"/>
    <n v="-525.03800000000001"/>
    <x v="0"/>
    <x v="0"/>
    <x v="0"/>
    <x v="0"/>
  </r>
  <r>
    <x v="0"/>
    <x v="0"/>
    <x v="1"/>
    <x v="1"/>
    <x v="0"/>
    <x v="0"/>
    <x v="0"/>
    <s v="Diaz Araiza Maria Magdalena"/>
    <x v="1"/>
    <n v="5.7"/>
    <n v="105"/>
    <n v="1"/>
    <n v="2992.5"/>
    <n v="2525.038"/>
    <n v="2525.038"/>
    <n v="105"/>
    <n v="28.5"/>
    <n v="467.46199999999999"/>
    <x v="0"/>
    <x v="0"/>
    <x v="0"/>
    <x v="0"/>
  </r>
  <r>
    <x v="0"/>
    <x v="0"/>
    <x v="1"/>
    <x v="1"/>
    <x v="1"/>
    <x v="0"/>
    <x v="0"/>
    <s v="PUBLICO EN GENERAL"/>
    <x v="1"/>
    <n v="5.7"/>
    <n v="-110"/>
    <n v="-1"/>
    <n v="-2000"/>
    <n v="-2525.038"/>
    <n v="-2525.038"/>
    <n v="110"/>
    <n v="18.181799999999999"/>
    <n v="525.03800000000001"/>
    <x v="0"/>
    <x v="0"/>
    <x v="0"/>
    <x v="0"/>
  </r>
  <r>
    <x v="0"/>
    <x v="0"/>
    <x v="1"/>
    <x v="1"/>
    <x v="0"/>
    <x v="0"/>
    <x v="0"/>
    <s v="PUBLICO EN GENERAL"/>
    <x v="1"/>
    <n v="5.7"/>
    <n v="110"/>
    <n v="1"/>
    <n v="1500"/>
    <n v="2525.038"/>
    <n v="2525.038"/>
    <n v="110"/>
    <n v="13.6364"/>
    <n v="-1025.038"/>
    <x v="0"/>
    <x v="0"/>
    <x v="0"/>
    <x v="0"/>
  </r>
  <r>
    <x v="0"/>
    <x v="0"/>
    <x v="1"/>
    <x v="1"/>
    <x v="1"/>
    <x v="0"/>
    <x v="0"/>
    <s v="PUBLICO EN GENERAL"/>
    <x v="1"/>
    <n v="5.7"/>
    <n v="-120"/>
    <n v="-1"/>
    <n v="-3420"/>
    <n v="-2525.038"/>
    <n v="-2525.038"/>
    <n v="120"/>
    <n v="28.5"/>
    <n v="-894.96199999999999"/>
    <x v="0"/>
    <x v="0"/>
    <x v="0"/>
    <x v="0"/>
  </r>
  <r>
    <x v="0"/>
    <x v="0"/>
    <x v="1"/>
    <x v="1"/>
    <x v="0"/>
    <x v="0"/>
    <x v="0"/>
    <s v="PUBLICO EN GENERAL"/>
    <x v="1"/>
    <n v="5.7"/>
    <n v="120"/>
    <n v="1"/>
    <n v="0"/>
    <n v="2525.038"/>
    <n v="2525.038"/>
    <n v="120"/>
    <n v="0"/>
    <n v="-2525.038"/>
    <x v="0"/>
    <x v="0"/>
    <x v="0"/>
    <x v="0"/>
  </r>
  <r>
    <x v="0"/>
    <x v="1"/>
    <x v="2"/>
    <x v="2"/>
    <x v="0"/>
    <x v="1"/>
    <x v="0"/>
    <s v="PUBLICO EN GENERAL"/>
    <x v="2"/>
    <n v="7.7333333333333334"/>
    <n v="265.60000000000002"/>
    <n v="1"/>
    <n v="3320"/>
    <n v="3726.1689999999999"/>
    <n v="3726.1689999999999"/>
    <n v="265.60000000000002"/>
    <n v="12.5"/>
    <n v="-406.16899999999998"/>
    <x v="0"/>
    <x v="0"/>
    <x v="0"/>
    <x v="0"/>
  </r>
  <r>
    <x v="0"/>
    <x v="1"/>
    <x v="2"/>
    <x v="2"/>
    <x v="0"/>
    <x v="1"/>
    <x v="0"/>
    <s v="Carlos Sanchez Camacho"/>
    <x v="2"/>
    <n v="7.7333333333333334"/>
    <n v="160.80000000000001"/>
    <n v="1"/>
    <n v="4020"/>
    <n v="3726.1689999999999"/>
    <n v="3726.1689999999999"/>
    <n v="160.80000000000001"/>
    <n v="25"/>
    <n v="293.83100000000002"/>
    <x v="0"/>
    <x v="0"/>
    <x v="0"/>
    <x v="0"/>
  </r>
  <r>
    <x v="0"/>
    <x v="1"/>
    <x v="2"/>
    <x v="2"/>
    <x v="0"/>
    <x v="1"/>
    <x v="0"/>
    <s v="Carlos Sanchez Camacho"/>
    <x v="2"/>
    <n v="7.7333333333333334"/>
    <n v="294.8"/>
    <n v="2"/>
    <n v="7370"/>
    <n v="7452.3379999999997"/>
    <n v="3726.1689999999999"/>
    <n v="147.4"/>
    <n v="25"/>
    <n v="-82.337999999999994"/>
    <x v="0"/>
    <x v="0"/>
    <x v="0"/>
    <x v="0"/>
  </r>
  <r>
    <x v="0"/>
    <x v="1"/>
    <x v="2"/>
    <x v="3"/>
    <x v="0"/>
    <x v="1"/>
    <x v="0"/>
    <s v="Arturo Saray"/>
    <x v="3"/>
    <n v="7.1"/>
    <n v="128.6"/>
    <n v="1"/>
    <n v="3215"/>
    <n v="5988.08"/>
    <n v="5988.08"/>
    <n v="128.6"/>
    <n v="25"/>
    <n v="-2773.08"/>
    <x v="0"/>
    <x v="0"/>
    <x v="0"/>
    <x v="0"/>
  </r>
  <r>
    <x v="0"/>
    <x v="1"/>
    <x v="2"/>
    <x v="3"/>
    <x v="0"/>
    <x v="1"/>
    <x v="0"/>
    <s v="PUBLICO EN GENERAL"/>
    <x v="3"/>
    <n v="7.1"/>
    <n v="265.60000000000002"/>
    <n v="1"/>
    <n v="3320"/>
    <n v="5988.08"/>
    <n v="5988.08"/>
    <n v="265.60000000000002"/>
    <n v="12.5"/>
    <n v="-2668.08"/>
    <x v="0"/>
    <x v="0"/>
    <x v="0"/>
    <x v="0"/>
  </r>
  <r>
    <x v="0"/>
    <x v="0"/>
    <x v="1"/>
    <x v="1"/>
    <x v="0"/>
    <x v="1"/>
    <x v="0"/>
    <s v="Arturo Saray"/>
    <x v="1"/>
    <n v="5.7333333333333334"/>
    <n v="125.2"/>
    <n v="1"/>
    <n v="3130"/>
    <n v="2525.038"/>
    <n v="2525.038"/>
    <n v="125.2"/>
    <n v="25"/>
    <n v="604.96199999999999"/>
    <x v="0"/>
    <x v="0"/>
    <x v="0"/>
    <x v="0"/>
  </r>
  <r>
    <x v="0"/>
    <x v="0"/>
    <x v="1"/>
    <x v="1"/>
    <x v="0"/>
    <x v="1"/>
    <x v="0"/>
    <s v="Innovacion y Comercio"/>
    <x v="1"/>
    <n v="5.7333333333333334"/>
    <n v="220"/>
    <n v="2"/>
    <n v="6160"/>
    <n v="5050.076"/>
    <n v="2525.038"/>
    <n v="110"/>
    <n v="28"/>
    <n v="1109.924"/>
    <x v="0"/>
    <x v="0"/>
    <x v="0"/>
    <x v="0"/>
  </r>
  <r>
    <x v="0"/>
    <x v="0"/>
    <x v="1"/>
    <x v="1"/>
    <x v="0"/>
    <x v="1"/>
    <x v="0"/>
    <s v="Innovacion y Comercio"/>
    <x v="1"/>
    <n v="5.7333333333333334"/>
    <n v="621"/>
    <n v="8"/>
    <n v="17388"/>
    <n v="20200.304"/>
    <n v="2525.038"/>
    <n v="77.625"/>
    <n v="28"/>
    <n v="-2812.3040000000001"/>
    <x v="0"/>
    <x v="0"/>
    <x v="0"/>
    <x v="0"/>
  </r>
  <r>
    <x v="0"/>
    <x v="0"/>
    <x v="1"/>
    <x v="1"/>
    <x v="0"/>
    <x v="1"/>
    <x v="0"/>
    <s v="Gutierrez Olivarez Jaime Gibran"/>
    <x v="1"/>
    <n v="5.7333333333333334"/>
    <n v="312.39999999999998"/>
    <n v="3"/>
    <n v="8747.2000000000007"/>
    <n v="7575.1139999999996"/>
    <n v="2525.038"/>
    <n v="104.13333333333333"/>
    <n v="28"/>
    <n v="1172.086"/>
    <x v="0"/>
    <x v="0"/>
    <x v="0"/>
    <x v="0"/>
  </r>
  <r>
    <x v="0"/>
    <x v="0"/>
    <x v="1"/>
    <x v="1"/>
    <x v="0"/>
    <x v="1"/>
    <x v="0"/>
    <s v="Vazquez Zamora Rafael"/>
    <x v="1"/>
    <n v="5.7333333333333334"/>
    <n v="200.6"/>
    <n v="2"/>
    <n v="5616.8"/>
    <n v="5050.076"/>
    <n v="2525.038"/>
    <n v="100.3"/>
    <n v="28"/>
    <n v="566.72400000000005"/>
    <x v="0"/>
    <x v="0"/>
    <x v="0"/>
    <x v="0"/>
  </r>
  <r>
    <x v="0"/>
    <x v="0"/>
    <x v="1"/>
    <x v="1"/>
    <x v="0"/>
    <x v="1"/>
    <x v="0"/>
    <s v="Rafael Osorio Zamora"/>
    <x v="1"/>
    <n v="5.7333333333333334"/>
    <n v="1123.5999999999999"/>
    <n v="10"/>
    <n v="31460.799999999999"/>
    <n v="25250.38"/>
    <n v="2525.038"/>
    <n v="112.35999999999999"/>
    <n v="28"/>
    <n v="6210.42"/>
    <x v="0"/>
    <x v="0"/>
    <x v="0"/>
    <x v="0"/>
  </r>
  <r>
    <x v="0"/>
    <x v="0"/>
    <x v="1"/>
    <x v="1"/>
    <x v="0"/>
    <x v="1"/>
    <x v="0"/>
    <s v="Cecilia Robles Perez"/>
    <x v="1"/>
    <n v="5.7333333333333334"/>
    <n v="118.4"/>
    <n v="1"/>
    <n v="3315.2"/>
    <n v="2525.038"/>
    <n v="2525.038"/>
    <n v="118.4"/>
    <n v="28"/>
    <n v="790.16200000000003"/>
    <x v="0"/>
    <x v="0"/>
    <x v="0"/>
    <x v="0"/>
  </r>
  <r>
    <x v="0"/>
    <x v="0"/>
    <x v="1"/>
    <x v="1"/>
    <x v="0"/>
    <x v="1"/>
    <x v="0"/>
    <s v="Ricardo Perez Garcia"/>
    <x v="1"/>
    <n v="5.7333333333333334"/>
    <n v="220.8"/>
    <n v="2"/>
    <n v="6182.4"/>
    <n v="5050.076"/>
    <n v="2525.038"/>
    <n v="110.4"/>
    <n v="28"/>
    <n v="1132.3240000000001"/>
    <x v="0"/>
    <x v="0"/>
    <x v="0"/>
    <x v="0"/>
  </r>
  <r>
    <x v="0"/>
    <x v="0"/>
    <x v="1"/>
    <x v="1"/>
    <x v="0"/>
    <x v="1"/>
    <x v="0"/>
    <s v="Carlos Sanchez Camacho"/>
    <x v="1"/>
    <n v="5.7333333333333334"/>
    <n v="450"/>
    <n v="4"/>
    <n v="12600"/>
    <n v="10100.152"/>
    <n v="2525.038"/>
    <n v="112.5"/>
    <n v="28"/>
    <n v="2499.848"/>
    <x v="0"/>
    <x v="0"/>
    <x v="0"/>
    <x v="0"/>
  </r>
  <r>
    <x v="0"/>
    <x v="0"/>
    <x v="1"/>
    <x v="1"/>
    <x v="0"/>
    <x v="1"/>
    <x v="0"/>
    <s v="Casillas Tapia Alfredo"/>
    <x v="1"/>
    <n v="5.7333333333333334"/>
    <n v="1247"/>
    <n v="10"/>
    <n v="33045.5"/>
    <n v="25250.38"/>
    <n v="2525.038"/>
    <n v="124.7"/>
    <n v="26.5"/>
    <n v="7795.12"/>
    <x v="0"/>
    <x v="0"/>
    <x v="0"/>
    <x v="0"/>
  </r>
  <r>
    <x v="0"/>
    <x v="0"/>
    <x v="3"/>
    <x v="4"/>
    <x v="0"/>
    <x v="1"/>
    <x v="0"/>
    <s v="PUBLICO EN GENERAL"/>
    <x v="4"/>
    <n v="2.333333333333333"/>
    <n v="20"/>
    <n v="1"/>
    <n v="896"/>
    <n v="959.327"/>
    <n v="959.327"/>
    <n v="20"/>
    <n v="44.8"/>
    <n v="-63.326999999999998"/>
    <x v="0"/>
    <x v="0"/>
    <x v="0"/>
    <x v="0"/>
  </r>
  <r>
    <x v="0"/>
    <x v="0"/>
    <x v="3"/>
    <x v="4"/>
    <x v="0"/>
    <x v="1"/>
    <x v="0"/>
    <s v="PUBLICO EN GENERAL"/>
    <x v="4"/>
    <n v="2.333333333333333"/>
    <n v="22"/>
    <n v="1"/>
    <n v="952"/>
    <n v="959.327"/>
    <n v="959.327"/>
    <n v="22"/>
    <n v="43.2727"/>
    <n v="-7.327"/>
    <x v="0"/>
    <x v="0"/>
    <x v="0"/>
    <x v="0"/>
  </r>
  <r>
    <x v="0"/>
    <x v="2"/>
    <x v="4"/>
    <x v="5"/>
    <x v="0"/>
    <x v="1"/>
    <x v="0"/>
    <s v="Camolinga Maldonado Pedro"/>
    <x v="5"/>
    <n v="4.0999999999999996"/>
    <n v="13136"/>
    <n v="107"/>
    <n v="354672"/>
    <n v="251425.04699999999"/>
    <n v="2349.7669999999998"/>
    <n v="122.76635514018692"/>
    <n v="27"/>
    <n v="103246.95299999999"/>
    <x v="0"/>
    <x v="0"/>
    <x v="0"/>
    <x v="0"/>
  </r>
  <r>
    <x v="0"/>
    <x v="2"/>
    <x v="4"/>
    <x v="5"/>
    <x v="0"/>
    <x v="1"/>
    <x v="0"/>
    <s v="PUBLICO EN GENERAL"/>
    <x v="5"/>
    <n v="4.0999999999999996"/>
    <n v="124"/>
    <n v="1"/>
    <n v="1500"/>
    <n v="2349.7669999999998"/>
    <n v="2349.7669999999998"/>
    <n v="124"/>
    <n v="12.0968"/>
    <n v="-849.76700000000005"/>
    <x v="0"/>
    <x v="0"/>
    <x v="0"/>
    <x v="0"/>
  </r>
  <r>
    <x v="0"/>
    <x v="1"/>
    <x v="2"/>
    <x v="6"/>
    <x v="0"/>
    <x v="2"/>
    <x v="0"/>
    <s v="Innovacion y Comercio"/>
    <x v="6"/>
    <n v="9.9"/>
    <n v="230"/>
    <n v="1"/>
    <n v="6440"/>
    <n v="2586.1709999999998"/>
    <n v="2586.1709999999998"/>
    <n v="230"/>
    <n v="28"/>
    <n v="3853.8290000000002"/>
    <x v="0"/>
    <x v="0"/>
    <x v="0"/>
    <x v="0"/>
  </r>
  <r>
    <x v="0"/>
    <x v="1"/>
    <x v="2"/>
    <x v="2"/>
    <x v="1"/>
    <x v="2"/>
    <x v="0"/>
    <s v="PUBLICO EN GENERAL"/>
    <x v="2"/>
    <n v="7.7666666666666666"/>
    <n v="-265.60000000000002"/>
    <n v="-1"/>
    <n v="-3320"/>
    <n v="-3726.1689999999999"/>
    <n v="-3726.1689999999999"/>
    <n v="265.60000000000002"/>
    <n v="12.5"/>
    <n v="406.16899999999998"/>
    <x v="0"/>
    <x v="0"/>
    <x v="0"/>
    <x v="0"/>
  </r>
  <r>
    <x v="0"/>
    <x v="1"/>
    <x v="2"/>
    <x v="2"/>
    <x v="0"/>
    <x v="2"/>
    <x v="0"/>
    <s v="PUBLICO EN GENERAL"/>
    <x v="2"/>
    <n v="7.7666666666666666"/>
    <n v="265.60000000000002"/>
    <n v="1"/>
    <n v="3320"/>
    <n v="3726.1689999999999"/>
    <n v="3726.1689999999999"/>
    <n v="265.60000000000002"/>
    <n v="12.5"/>
    <n v="-406.16899999999998"/>
    <x v="0"/>
    <x v="0"/>
    <x v="0"/>
    <x v="0"/>
  </r>
  <r>
    <x v="0"/>
    <x v="1"/>
    <x v="2"/>
    <x v="3"/>
    <x v="1"/>
    <x v="2"/>
    <x v="0"/>
    <s v="PUBLICO EN GENERAL"/>
    <x v="3"/>
    <n v="7.1333333333333329"/>
    <n v="-265.60000000000002"/>
    <n v="-1"/>
    <n v="-3320"/>
    <n v="-5988.08"/>
    <n v="-5988.08"/>
    <n v="265.60000000000002"/>
    <n v="12.5"/>
    <n v="2668.08"/>
    <x v="0"/>
    <x v="0"/>
    <x v="0"/>
    <x v="0"/>
  </r>
  <r>
    <x v="0"/>
    <x v="1"/>
    <x v="2"/>
    <x v="0"/>
    <x v="0"/>
    <x v="2"/>
    <x v="0"/>
    <s v="PUBLICO EN GENERAL"/>
    <x v="0"/>
    <n v="6"/>
    <n v="265.60000000000002"/>
    <n v="1"/>
    <n v="3320"/>
    <n v="3158.0459999999998"/>
    <n v="3158.0459999999998"/>
    <n v="265.60000000000002"/>
    <n v="12.5"/>
    <n v="161.95400000000001"/>
    <x v="0"/>
    <x v="0"/>
    <x v="0"/>
    <x v="0"/>
  </r>
  <r>
    <x v="0"/>
    <x v="1"/>
    <x v="2"/>
    <x v="1"/>
    <x v="0"/>
    <x v="2"/>
    <x v="0"/>
    <s v="Alvarez Lopez Salvador (Padre)"/>
    <x v="1"/>
    <n v="5.7666666666666666"/>
    <n v="1640"/>
    <n v="8"/>
    <n v="24490.667000000001"/>
    <n v="20200.304"/>
    <n v="2525.038"/>
    <n v="205"/>
    <n v="14.933299999999999"/>
    <n v="4290.3630000000003"/>
    <x v="0"/>
    <x v="0"/>
    <x v="0"/>
    <x v="0"/>
  </r>
  <r>
    <x v="0"/>
    <x v="1"/>
    <x v="2"/>
    <x v="7"/>
    <x v="0"/>
    <x v="2"/>
    <x v="0"/>
    <s v="Alvarez Lopez Salvador (Padre)"/>
    <x v="7"/>
    <n v="5.5333333333333332"/>
    <n v="1640"/>
    <n v="7"/>
    <n v="21429.332999999999"/>
    <n v="23292.424999999999"/>
    <n v="3327.489"/>
    <n v="234.28571428571428"/>
    <n v="13.066700000000001"/>
    <n v="-1863.0920000000001"/>
    <x v="0"/>
    <x v="0"/>
    <x v="0"/>
    <x v="0"/>
  </r>
  <r>
    <x v="0"/>
    <x v="3"/>
    <x v="5"/>
    <x v="8"/>
    <x v="0"/>
    <x v="2"/>
    <x v="0"/>
    <s v="Innovacion y Comercio"/>
    <x v="8"/>
    <n v="5.9333333333333327"/>
    <n v="160"/>
    <n v="2"/>
    <n v="4480"/>
    <n v="5369.2370000000001"/>
    <n v="2684.6179999999999"/>
    <n v="80"/>
    <n v="28"/>
    <n v="-889.23699999999997"/>
    <x v="0"/>
    <x v="0"/>
    <x v="0"/>
    <x v="0"/>
  </r>
  <r>
    <x v="0"/>
    <x v="2"/>
    <x v="4"/>
    <x v="5"/>
    <x v="0"/>
    <x v="2"/>
    <x v="0"/>
    <s v="Innovacion y Comercio"/>
    <x v="5"/>
    <n v="4.1333333333333329"/>
    <n v="123"/>
    <n v="1"/>
    <n v="3444"/>
    <n v="2349.7669999999998"/>
    <n v="2349.7669999999998"/>
    <n v="123"/>
    <n v="28"/>
    <n v="1094.2329999999999"/>
    <x v="0"/>
    <x v="0"/>
    <x v="0"/>
    <x v="0"/>
  </r>
  <r>
    <x v="0"/>
    <x v="2"/>
    <x v="4"/>
    <x v="5"/>
    <x v="0"/>
    <x v="2"/>
    <x v="0"/>
    <s v="Carlos Policarpo Contreras Moreno"/>
    <x v="5"/>
    <n v="4.1333333333333329"/>
    <n v="5987"/>
    <n v="49"/>
    <n v="161649"/>
    <n v="115138.573"/>
    <n v="2349.7669999999998"/>
    <n v="122.18367346938776"/>
    <n v="27"/>
    <n v="46510.427000000003"/>
    <x v="0"/>
    <x v="0"/>
    <x v="0"/>
    <x v="0"/>
  </r>
  <r>
    <x v="0"/>
    <x v="3"/>
    <x v="5"/>
    <x v="8"/>
    <x v="0"/>
    <x v="3"/>
    <x v="0"/>
    <s v="Carlos Sanchez Camacho"/>
    <x v="8"/>
    <n v="6"/>
    <n v="224.5"/>
    <n v="2"/>
    <n v="6286"/>
    <n v="5369.2370000000001"/>
    <n v="2684.6179999999999"/>
    <n v="112.25"/>
    <n v="28"/>
    <n v="916.76300000000003"/>
    <x v="0"/>
    <x v="0"/>
    <x v="1"/>
    <x v="0"/>
  </r>
  <r>
    <x v="0"/>
    <x v="0"/>
    <x v="6"/>
    <x v="7"/>
    <x v="0"/>
    <x v="3"/>
    <x v="0"/>
    <s v="Juan Pablo Villaseñor"/>
    <x v="7"/>
    <n v="5.6"/>
    <n v="829.6"/>
    <n v="8"/>
    <n v="23228.799999999999"/>
    <n v="26619.914000000001"/>
    <n v="3327.489"/>
    <n v="103.7"/>
    <n v="28"/>
    <n v="-3391.114"/>
    <x v="0"/>
    <x v="0"/>
    <x v="1"/>
    <x v="0"/>
  </r>
  <r>
    <x v="0"/>
    <x v="0"/>
    <x v="6"/>
    <x v="7"/>
    <x v="0"/>
    <x v="3"/>
    <x v="0"/>
    <s v="Arturo Saray"/>
    <x v="7"/>
    <n v="5.6"/>
    <n v="128"/>
    <n v="1"/>
    <n v="3328"/>
    <n v="3342.2779999999998"/>
    <n v="3342.2779999999998"/>
    <n v="128"/>
    <n v="26"/>
    <n v="-14.278"/>
    <x v="0"/>
    <x v="0"/>
    <x v="1"/>
    <x v="0"/>
  </r>
  <r>
    <x v="0"/>
    <x v="3"/>
    <x v="5"/>
    <x v="8"/>
    <x v="0"/>
    <x v="4"/>
    <x v="0"/>
    <s v="Carlos Sanchez Camacho"/>
    <x v="8"/>
    <n v="6.0333333333333332"/>
    <n v="410.5"/>
    <n v="4"/>
    <n v="11699.25"/>
    <n v="10738.474"/>
    <n v="2684.6179999999999"/>
    <n v="102.625"/>
    <n v="28.5"/>
    <n v="960.77599999999995"/>
    <x v="0"/>
    <x v="0"/>
    <x v="1"/>
    <x v="0"/>
  </r>
  <r>
    <x v="0"/>
    <x v="3"/>
    <x v="5"/>
    <x v="8"/>
    <x v="0"/>
    <x v="4"/>
    <x v="0"/>
    <s v="Lopez Castro Erica"/>
    <x v="8"/>
    <n v="6.0333333333333332"/>
    <n v="108"/>
    <n v="1"/>
    <n v="3186"/>
    <n v="2732.7469999999998"/>
    <n v="2732.7469999999998"/>
    <n v="108"/>
    <n v="29.5"/>
    <n v="453.25299999999999"/>
    <x v="0"/>
    <x v="0"/>
    <x v="1"/>
    <x v="0"/>
  </r>
  <r>
    <x v="0"/>
    <x v="3"/>
    <x v="5"/>
    <x v="8"/>
    <x v="0"/>
    <x v="4"/>
    <x v="0"/>
    <s v="Chavez Barajas Contensina NA"/>
    <x v="8"/>
    <n v="6.0333333333333332"/>
    <n v="113"/>
    <n v="1"/>
    <n v="3333.5"/>
    <n v="2732.7469999999998"/>
    <n v="2732.7469999999998"/>
    <n v="113"/>
    <n v="29.5"/>
    <n v="600.75300000000004"/>
    <x v="0"/>
    <x v="0"/>
    <x v="1"/>
    <x v="0"/>
  </r>
  <r>
    <x v="0"/>
    <x v="3"/>
    <x v="5"/>
    <x v="8"/>
    <x v="0"/>
    <x v="4"/>
    <x v="0"/>
    <s v="Becerra Bañuelos Norma Elizabeth F"/>
    <x v="8"/>
    <n v="6.0333333333333332"/>
    <n v="620"/>
    <n v="6"/>
    <n v="18290"/>
    <n v="16396.484"/>
    <n v="2732.7469999999998"/>
    <n v="103.33333333333333"/>
    <n v="29.5"/>
    <n v="1893.5160000000001"/>
    <x v="0"/>
    <x v="0"/>
    <x v="1"/>
    <x v="0"/>
  </r>
  <r>
    <x v="0"/>
    <x v="3"/>
    <x v="5"/>
    <x v="8"/>
    <x v="0"/>
    <x v="4"/>
    <x v="0"/>
    <s v="PUBLICO EN GENERAL"/>
    <x v="8"/>
    <n v="6.0333333333333332"/>
    <n v="100"/>
    <n v="1"/>
    <n v="2950"/>
    <n v="2732.7469999999998"/>
    <n v="2732.7469999999998"/>
    <n v="100"/>
    <n v="29.5"/>
    <n v="217.25299999999999"/>
    <x v="0"/>
    <x v="0"/>
    <x v="1"/>
    <x v="0"/>
  </r>
  <r>
    <x v="0"/>
    <x v="3"/>
    <x v="7"/>
    <x v="9"/>
    <x v="0"/>
    <x v="4"/>
    <x v="0"/>
    <s v="Verdin Vizcarra Irma Lucila F"/>
    <x v="9"/>
    <n v="5.833333333333333"/>
    <n v="190"/>
    <n v="2"/>
    <n v="5605"/>
    <n v="5240.9059999999999"/>
    <n v="2620.453"/>
    <n v="95"/>
    <n v="29.5"/>
    <n v="364.09399999999999"/>
    <x v="0"/>
    <x v="0"/>
    <x v="1"/>
    <x v="0"/>
  </r>
  <r>
    <x v="0"/>
    <x v="3"/>
    <x v="7"/>
    <x v="9"/>
    <x v="0"/>
    <x v="4"/>
    <x v="0"/>
    <s v="Ramos Mejia Juan Diego FG"/>
    <x v="9"/>
    <n v="5.833333333333333"/>
    <n v="1685"/>
    <n v="16"/>
    <n v="48865"/>
    <n v="41927.25"/>
    <n v="2620.453"/>
    <n v="105.3125"/>
    <n v="29"/>
    <n v="6937.75"/>
    <x v="0"/>
    <x v="0"/>
    <x v="1"/>
    <x v="0"/>
  </r>
  <r>
    <x v="0"/>
    <x v="3"/>
    <x v="7"/>
    <x v="9"/>
    <x v="0"/>
    <x v="4"/>
    <x v="0"/>
    <s v="Martinez Valdez Hugo Alberto F"/>
    <x v="9"/>
    <n v="5.833333333333333"/>
    <n v="312"/>
    <n v="3"/>
    <n v="9204"/>
    <n v="7861.3590000000004"/>
    <n v="2620.453"/>
    <n v="104"/>
    <n v="29.5"/>
    <n v="1342.6410000000001"/>
    <x v="0"/>
    <x v="0"/>
    <x v="1"/>
    <x v="0"/>
  </r>
  <r>
    <x v="0"/>
    <x v="3"/>
    <x v="7"/>
    <x v="9"/>
    <x v="0"/>
    <x v="4"/>
    <x v="0"/>
    <s v="Lopez Mendoza Librado F"/>
    <x v="9"/>
    <n v="5.833333333333333"/>
    <n v="314"/>
    <n v="3"/>
    <n v="9263"/>
    <n v="7861.3590000000004"/>
    <n v="2620.453"/>
    <n v="104.66666666666667"/>
    <n v="29.5"/>
    <n v="1401.6410000000001"/>
    <x v="0"/>
    <x v="0"/>
    <x v="1"/>
    <x v="0"/>
  </r>
  <r>
    <x v="0"/>
    <x v="3"/>
    <x v="7"/>
    <x v="9"/>
    <x v="0"/>
    <x v="4"/>
    <x v="0"/>
    <s v="Lopez Jorge FG"/>
    <x v="9"/>
    <n v="5.833333333333333"/>
    <n v="108"/>
    <n v="1"/>
    <n v="3186"/>
    <n v="2620.453"/>
    <n v="2620.453"/>
    <n v="108"/>
    <n v="29.5"/>
    <n v="565.54700000000003"/>
    <x v="0"/>
    <x v="0"/>
    <x v="1"/>
    <x v="0"/>
  </r>
  <r>
    <x v="0"/>
    <x v="3"/>
    <x v="7"/>
    <x v="9"/>
    <x v="0"/>
    <x v="4"/>
    <x v="0"/>
    <s v="Langurain Juan Pablo NA"/>
    <x v="9"/>
    <n v="5.833333333333333"/>
    <n v="1251"/>
    <n v="12"/>
    <n v="36904.5"/>
    <n v="31445.437999999998"/>
    <n v="2620.453"/>
    <n v="104.25"/>
    <n v="29.5"/>
    <n v="5459.0619999999999"/>
    <x v="0"/>
    <x v="0"/>
    <x v="1"/>
    <x v="0"/>
  </r>
  <r>
    <x v="0"/>
    <x v="3"/>
    <x v="7"/>
    <x v="9"/>
    <x v="0"/>
    <x v="4"/>
    <x v="0"/>
    <s v="Leonardo Jimenez Chacon"/>
    <x v="9"/>
    <n v="5.833333333333333"/>
    <n v="100"/>
    <n v="1"/>
    <n v="2950"/>
    <n v="2620.453"/>
    <n v="2620.453"/>
    <n v="100"/>
    <n v="29.5"/>
    <n v="329.54700000000003"/>
    <x v="0"/>
    <x v="0"/>
    <x v="1"/>
    <x v="0"/>
  </r>
  <r>
    <x v="0"/>
    <x v="3"/>
    <x v="7"/>
    <x v="9"/>
    <x v="0"/>
    <x v="4"/>
    <x v="0"/>
    <s v="Jose Luis Guzman Cornejo"/>
    <x v="9"/>
    <n v="5.833333333333333"/>
    <n v="238"/>
    <n v="2"/>
    <n v="7021"/>
    <n v="5240.9059999999999"/>
    <n v="2620.453"/>
    <n v="119"/>
    <n v="29.5"/>
    <n v="1780.0940000000001"/>
    <x v="0"/>
    <x v="0"/>
    <x v="1"/>
    <x v="0"/>
  </r>
  <r>
    <x v="0"/>
    <x v="3"/>
    <x v="7"/>
    <x v="9"/>
    <x v="0"/>
    <x v="4"/>
    <x v="0"/>
    <s v="Cobian Chavez Rodolfo FG"/>
    <x v="9"/>
    <n v="5.833333333333333"/>
    <n v="2354"/>
    <n v="20"/>
    <n v="68266"/>
    <n v="52409.063000000002"/>
    <n v="2620.453"/>
    <n v="117.7"/>
    <n v="29"/>
    <n v="15856.937"/>
    <x v="0"/>
    <x v="0"/>
    <x v="1"/>
    <x v="0"/>
  </r>
  <r>
    <x v="0"/>
    <x v="0"/>
    <x v="1"/>
    <x v="1"/>
    <x v="0"/>
    <x v="4"/>
    <x v="0"/>
    <s v="Gutierrez Olivarez Jaime Gibran"/>
    <x v="1"/>
    <n v="5.8666666666666663"/>
    <n v="213"/>
    <n v="2"/>
    <n v="6070.5"/>
    <n v="5827.0110000000004"/>
    <n v="2913.5050000000001"/>
    <n v="106.5"/>
    <n v="28.5"/>
    <n v="243.489"/>
    <x v="0"/>
    <x v="0"/>
    <x v="1"/>
    <x v="0"/>
  </r>
  <r>
    <x v="0"/>
    <x v="0"/>
    <x v="1"/>
    <x v="1"/>
    <x v="0"/>
    <x v="4"/>
    <x v="0"/>
    <s v="Innovacion y Comercio"/>
    <x v="1"/>
    <n v="5.8666666666666663"/>
    <n v="726.6"/>
    <n v="8"/>
    <n v="20708.099999999999"/>
    <n v="23308.043000000001"/>
    <n v="2913.5050000000001"/>
    <n v="90.825000000000003"/>
    <n v="28.5"/>
    <n v="-2599.9430000000002"/>
    <x v="0"/>
    <x v="0"/>
    <x v="1"/>
    <x v="0"/>
  </r>
  <r>
    <x v="0"/>
    <x v="0"/>
    <x v="6"/>
    <x v="7"/>
    <x v="0"/>
    <x v="4"/>
    <x v="0"/>
    <s v="Rafael Osorio Zamora"/>
    <x v="7"/>
    <n v="5.6333333333333329"/>
    <n v="664.8"/>
    <n v="6"/>
    <n v="18946.8"/>
    <n v="20053.668000000001"/>
    <n v="3342.2779999999998"/>
    <n v="110.8"/>
    <n v="28.5"/>
    <n v="-1106.8679999999999"/>
    <x v="0"/>
    <x v="0"/>
    <x v="1"/>
    <x v="0"/>
  </r>
  <r>
    <x v="0"/>
    <x v="0"/>
    <x v="6"/>
    <x v="7"/>
    <x v="0"/>
    <x v="4"/>
    <x v="0"/>
    <s v="Ricardo Perez Garcia"/>
    <x v="7"/>
    <n v="5.6333333333333329"/>
    <n v="188.4"/>
    <n v="2"/>
    <n v="5369.4"/>
    <n v="6684.5559999999996"/>
    <n v="3342.2779999999998"/>
    <n v="94.2"/>
    <n v="28.5"/>
    <n v="-1315.1559999999999"/>
    <x v="0"/>
    <x v="0"/>
    <x v="1"/>
    <x v="0"/>
  </r>
  <r>
    <x v="0"/>
    <x v="0"/>
    <x v="6"/>
    <x v="7"/>
    <x v="0"/>
    <x v="4"/>
    <x v="0"/>
    <s v="Vazquez Zamora Rafael"/>
    <x v="7"/>
    <n v="5.6333333333333329"/>
    <n v="223.4"/>
    <n v="2"/>
    <n v="6366.9"/>
    <n v="6684.5559999999996"/>
    <n v="3342.2779999999998"/>
    <n v="111.7"/>
    <n v="28.5"/>
    <n v="-317.65600000000001"/>
    <x v="0"/>
    <x v="0"/>
    <x v="1"/>
    <x v="0"/>
  </r>
  <r>
    <x v="0"/>
    <x v="0"/>
    <x v="6"/>
    <x v="7"/>
    <x v="0"/>
    <x v="4"/>
    <x v="0"/>
    <s v="Cecilia Robles Perez"/>
    <x v="7"/>
    <n v="5.6333333333333329"/>
    <n v="103.2"/>
    <n v="1"/>
    <n v="2941.2"/>
    <n v="3342.2779999999998"/>
    <n v="3342.2779999999998"/>
    <n v="103.2"/>
    <n v="28.5"/>
    <n v="-401.07799999999997"/>
    <x v="0"/>
    <x v="0"/>
    <x v="1"/>
    <x v="0"/>
  </r>
  <r>
    <x v="0"/>
    <x v="0"/>
    <x v="6"/>
    <x v="7"/>
    <x v="0"/>
    <x v="4"/>
    <x v="0"/>
    <s v="Anaya Chavarin Oscar FG"/>
    <x v="7"/>
    <n v="5.6333333333333329"/>
    <n v="308"/>
    <n v="3"/>
    <n v="9086"/>
    <n v="10026.834000000001"/>
    <n v="3342.2779999999998"/>
    <n v="102.66666666666667"/>
    <n v="29.5"/>
    <n v="-940.83399999999995"/>
    <x v="0"/>
    <x v="0"/>
    <x v="1"/>
    <x v="0"/>
  </r>
  <r>
    <x v="0"/>
    <x v="0"/>
    <x v="6"/>
    <x v="7"/>
    <x v="0"/>
    <x v="4"/>
    <x v="0"/>
    <s v="Juan Manuel Jacobo"/>
    <x v="7"/>
    <n v="5.6333333333333329"/>
    <n v="546"/>
    <n v="5"/>
    <n v="16107"/>
    <n v="16711.39"/>
    <n v="3342.2779999999998"/>
    <n v="109.2"/>
    <n v="29.5"/>
    <n v="-604.39"/>
    <x v="0"/>
    <x v="0"/>
    <x v="1"/>
    <x v="0"/>
  </r>
  <r>
    <x v="0"/>
    <x v="0"/>
    <x v="6"/>
    <x v="7"/>
    <x v="0"/>
    <x v="4"/>
    <x v="0"/>
    <s v="Rincon Morett Veronica Guadalupe FG"/>
    <x v="7"/>
    <n v="5.6333333333333329"/>
    <n v="528"/>
    <n v="5"/>
    <n v="15576"/>
    <n v="16711.39"/>
    <n v="3342.2779999999998"/>
    <n v="105.6"/>
    <n v="29.5"/>
    <n v="-1135.3900000000001"/>
    <x v="0"/>
    <x v="0"/>
    <x v="1"/>
    <x v="0"/>
  </r>
  <r>
    <x v="0"/>
    <x v="0"/>
    <x v="6"/>
    <x v="7"/>
    <x v="0"/>
    <x v="4"/>
    <x v="0"/>
    <s v="Diaz Araiza Maria Magdalena"/>
    <x v="7"/>
    <n v="5.6333333333333329"/>
    <n v="192"/>
    <n v="2"/>
    <n v="5664"/>
    <n v="6684.5559999999996"/>
    <n v="3342.2779999999998"/>
    <n v="96"/>
    <n v="29.5"/>
    <n v="-1020.556"/>
    <x v="0"/>
    <x v="0"/>
    <x v="1"/>
    <x v="0"/>
  </r>
  <r>
    <x v="0"/>
    <x v="0"/>
    <x v="6"/>
    <x v="7"/>
    <x v="0"/>
    <x v="4"/>
    <x v="0"/>
    <s v="PUBLICO EN GENERAL"/>
    <x v="7"/>
    <n v="5.6333333333333329"/>
    <n v="108"/>
    <n v="1"/>
    <n v="3186"/>
    <n v="3342.2779999999998"/>
    <n v="3342.2779999999998"/>
    <n v="108"/>
    <n v="29.5"/>
    <n v="-156.27799999999999"/>
    <x v="0"/>
    <x v="0"/>
    <x v="1"/>
    <x v="0"/>
  </r>
  <r>
    <x v="0"/>
    <x v="0"/>
    <x v="6"/>
    <x v="7"/>
    <x v="0"/>
    <x v="4"/>
    <x v="0"/>
    <s v="PUBLICO EN GENERAL"/>
    <x v="7"/>
    <n v="5.6333333333333329"/>
    <n v="236"/>
    <n v="2"/>
    <n v="3000"/>
    <n v="6684.5559999999996"/>
    <n v="3342.2779999999998"/>
    <n v="118"/>
    <n v="12.7119"/>
    <n v="-3684.556"/>
    <x v="0"/>
    <x v="0"/>
    <x v="1"/>
    <x v="0"/>
  </r>
  <r>
    <x v="0"/>
    <x v="2"/>
    <x v="4"/>
    <x v="5"/>
    <x v="0"/>
    <x v="4"/>
    <x v="0"/>
    <s v="Camolinga Maldonado Pedro"/>
    <x v="5"/>
    <n v="4.2333333333333334"/>
    <n v="9105"/>
    <n v="71"/>
    <n v="250387.5"/>
    <n v="167552.552"/>
    <n v="2359.895"/>
    <n v="128.2394366197183"/>
    <n v="27.5"/>
    <n v="82834.948000000004"/>
    <x v="0"/>
    <x v="0"/>
    <x v="1"/>
    <x v="0"/>
  </r>
  <r>
    <x v="0"/>
    <x v="2"/>
    <x v="4"/>
    <x v="5"/>
    <x v="0"/>
    <x v="4"/>
    <x v="0"/>
    <s v="PUBLICO EN GENERAL"/>
    <x v="5"/>
    <n v="4.2333333333333334"/>
    <n v="128"/>
    <n v="1"/>
    <n v="1500"/>
    <n v="2359.895"/>
    <n v="2359.895"/>
    <n v="128"/>
    <n v="11.7188"/>
    <n v="-859.89499999999998"/>
    <x v="0"/>
    <x v="0"/>
    <x v="1"/>
    <x v="0"/>
  </r>
  <r>
    <x v="0"/>
    <x v="3"/>
    <x v="5"/>
    <x v="8"/>
    <x v="0"/>
    <x v="5"/>
    <x v="0"/>
    <s v="Vazquez Zamora Rafael"/>
    <x v="8"/>
    <n v="6.1"/>
    <n v="286"/>
    <n v="3"/>
    <n v="8151"/>
    <n v="8198.2420000000002"/>
    <n v="2732.7469999999998"/>
    <n v="95.333333333333329"/>
    <n v="28.5"/>
    <n v="-47.241999999999997"/>
    <x v="0"/>
    <x v="0"/>
    <x v="1"/>
    <x v="0"/>
  </r>
  <r>
    <x v="0"/>
    <x v="3"/>
    <x v="5"/>
    <x v="8"/>
    <x v="0"/>
    <x v="5"/>
    <x v="0"/>
    <s v="Ricardo Perez Garcia"/>
    <x v="8"/>
    <n v="6.1"/>
    <n v="108.5"/>
    <n v="1"/>
    <n v="3092.25"/>
    <n v="2732.7469999999998"/>
    <n v="2732.7469999999998"/>
    <n v="108.5"/>
    <n v="28.5"/>
    <n v="359.50299999999999"/>
    <x v="0"/>
    <x v="0"/>
    <x v="1"/>
    <x v="0"/>
  </r>
  <r>
    <x v="0"/>
    <x v="3"/>
    <x v="7"/>
    <x v="9"/>
    <x v="0"/>
    <x v="5"/>
    <x v="0"/>
    <s v="Camacho Monroy Agustin"/>
    <x v="9"/>
    <n v="5.8999999999999995"/>
    <n v="1025"/>
    <n v="10"/>
    <n v="29212.5"/>
    <n v="26204.530999999999"/>
    <n v="2620.453"/>
    <n v="102.5"/>
    <n v="28.5"/>
    <n v="3007.9690000000001"/>
    <x v="0"/>
    <x v="0"/>
    <x v="1"/>
    <x v="0"/>
  </r>
  <r>
    <x v="0"/>
    <x v="3"/>
    <x v="7"/>
    <x v="9"/>
    <x v="0"/>
    <x v="5"/>
    <x v="0"/>
    <s v="Camacho Santana Gabriel"/>
    <x v="9"/>
    <n v="5.8999999999999995"/>
    <n v="1042"/>
    <n v="9"/>
    <n v="29697"/>
    <n v="23584.078000000001"/>
    <n v="2620.453"/>
    <n v="115.77777777777777"/>
    <n v="28.5"/>
    <n v="6112.9219999999996"/>
    <x v="0"/>
    <x v="0"/>
    <x v="1"/>
    <x v="0"/>
  </r>
  <r>
    <x v="0"/>
    <x v="3"/>
    <x v="7"/>
    <x v="9"/>
    <x v="0"/>
    <x v="5"/>
    <x v="0"/>
    <s v="Noe Ramirez Brambila"/>
    <x v="9"/>
    <n v="5.8999999999999995"/>
    <n v="527"/>
    <n v="5"/>
    <n v="15019.5"/>
    <n v="13102.266"/>
    <n v="2620.453"/>
    <n v="105.4"/>
    <n v="28.5"/>
    <n v="1917.2339999999999"/>
    <x v="0"/>
    <x v="0"/>
    <x v="1"/>
    <x v="0"/>
  </r>
  <r>
    <x v="0"/>
    <x v="3"/>
    <x v="7"/>
    <x v="9"/>
    <x v="0"/>
    <x v="5"/>
    <x v="0"/>
    <s v="Robles Santana Jorge"/>
    <x v="9"/>
    <n v="5.8999999999999995"/>
    <n v="655"/>
    <n v="6"/>
    <n v="18667.5"/>
    <n v="15722.718999999999"/>
    <n v="2620.453"/>
    <n v="109.16666666666667"/>
    <n v="28.5"/>
    <n v="2944.7809999999999"/>
    <x v="0"/>
    <x v="0"/>
    <x v="1"/>
    <x v="0"/>
  </r>
  <r>
    <x v="0"/>
    <x v="3"/>
    <x v="7"/>
    <x v="9"/>
    <x v="0"/>
    <x v="5"/>
    <x v="0"/>
    <s v="PUBLICO EN GENERAL"/>
    <x v="9"/>
    <n v="5.8999999999999995"/>
    <n v="225"/>
    <n v="2"/>
    <n v="6412.5"/>
    <n v="5240.9059999999999"/>
    <n v="2620.453"/>
    <n v="112.5"/>
    <n v="28.5"/>
    <n v="1171.5940000000001"/>
    <x v="0"/>
    <x v="0"/>
    <x v="1"/>
    <x v="0"/>
  </r>
  <r>
    <x v="0"/>
    <x v="3"/>
    <x v="7"/>
    <x v="9"/>
    <x v="0"/>
    <x v="5"/>
    <x v="0"/>
    <s v="PUBLICO EN GENERAL"/>
    <x v="9"/>
    <n v="5.8999999999999995"/>
    <n v="100"/>
    <n v="1"/>
    <n v="2850"/>
    <n v="2620.453"/>
    <n v="2620.453"/>
    <n v="100"/>
    <n v="28.5"/>
    <n v="229.547"/>
    <x v="0"/>
    <x v="0"/>
    <x v="1"/>
    <x v="0"/>
  </r>
  <r>
    <x v="0"/>
    <x v="3"/>
    <x v="7"/>
    <x v="9"/>
    <x v="0"/>
    <x v="5"/>
    <x v="0"/>
    <s v="PUBLICO EN GENERAL"/>
    <x v="9"/>
    <n v="5.8999999999999995"/>
    <n v="346"/>
    <n v="3"/>
    <n v="9861"/>
    <n v="7861.3590000000004"/>
    <n v="2620.453"/>
    <n v="115.33333333333333"/>
    <n v="28.5"/>
    <n v="1999.6410000000001"/>
    <x v="0"/>
    <x v="0"/>
    <x v="1"/>
    <x v="0"/>
  </r>
  <r>
    <x v="0"/>
    <x v="3"/>
    <x v="7"/>
    <x v="9"/>
    <x v="0"/>
    <x v="5"/>
    <x v="0"/>
    <s v="Gutierrez Olivarez Jaime Gibran"/>
    <x v="9"/>
    <n v="5.8999999999999995"/>
    <n v="180.5"/>
    <n v="2"/>
    <n v="5144.25"/>
    <n v="5240.9059999999999"/>
    <n v="2620.453"/>
    <n v="90.25"/>
    <n v="28.5"/>
    <n v="-96.656000000000006"/>
    <x v="0"/>
    <x v="0"/>
    <x v="1"/>
    <x v="0"/>
  </r>
  <r>
    <x v="0"/>
    <x v="3"/>
    <x v="7"/>
    <x v="9"/>
    <x v="0"/>
    <x v="5"/>
    <x v="0"/>
    <s v="Cecilia Robles Perez"/>
    <x v="9"/>
    <n v="5.8999999999999995"/>
    <n v="95"/>
    <n v="1"/>
    <n v="2707.5"/>
    <n v="2620.453"/>
    <n v="2620.453"/>
    <n v="95"/>
    <n v="28.5"/>
    <n v="87.046999999999997"/>
    <x v="0"/>
    <x v="0"/>
    <x v="1"/>
    <x v="0"/>
  </r>
  <r>
    <x v="0"/>
    <x v="3"/>
    <x v="7"/>
    <x v="9"/>
    <x v="0"/>
    <x v="5"/>
    <x v="0"/>
    <s v="Rafael Osorio Zamora"/>
    <x v="9"/>
    <n v="5.8999999999999995"/>
    <n v="332"/>
    <n v="3"/>
    <n v="9462"/>
    <n v="7861.3590000000004"/>
    <n v="2620.453"/>
    <n v="110.66666666666667"/>
    <n v="28.5"/>
    <n v="1600.6410000000001"/>
    <x v="0"/>
    <x v="0"/>
    <x v="1"/>
    <x v="0"/>
  </r>
  <r>
    <x v="0"/>
    <x v="3"/>
    <x v="7"/>
    <x v="9"/>
    <x v="0"/>
    <x v="5"/>
    <x v="0"/>
    <s v="Innovacion y Comercio"/>
    <x v="9"/>
    <n v="5.8999999999999995"/>
    <n v="870"/>
    <n v="11"/>
    <n v="24795"/>
    <n v="28824.984"/>
    <n v="2620.453"/>
    <n v="79.090909090909093"/>
    <n v="28.5"/>
    <n v="-4029.9839999999999"/>
    <x v="0"/>
    <x v="0"/>
    <x v="1"/>
    <x v="0"/>
  </r>
  <r>
    <x v="0"/>
    <x v="3"/>
    <x v="7"/>
    <x v="9"/>
    <x v="0"/>
    <x v="5"/>
    <x v="0"/>
    <s v="Innovacion y Comercio"/>
    <x v="9"/>
    <n v="5.8999999999999995"/>
    <n v="270.5"/>
    <n v="3"/>
    <n v="7709.25"/>
    <n v="7861.3590000000004"/>
    <n v="2620.453"/>
    <n v="90.166666666666671"/>
    <n v="28.5"/>
    <n v="-152.10900000000001"/>
    <x v="0"/>
    <x v="0"/>
    <x v="1"/>
    <x v="0"/>
  </r>
  <r>
    <x v="0"/>
    <x v="3"/>
    <x v="7"/>
    <x v="9"/>
    <x v="1"/>
    <x v="5"/>
    <x v="0"/>
    <s v="Jose Luis Guzman Cornejo"/>
    <x v="9"/>
    <n v="5.8999999999999995"/>
    <n v="-238"/>
    <n v="-2"/>
    <n v="-7021"/>
    <n v="-5240.9059999999999"/>
    <n v="-2620.453"/>
    <n v="119"/>
    <n v="29.5"/>
    <n v="-1780.0940000000001"/>
    <x v="0"/>
    <x v="0"/>
    <x v="1"/>
    <x v="0"/>
  </r>
  <r>
    <x v="0"/>
    <x v="3"/>
    <x v="7"/>
    <x v="9"/>
    <x v="0"/>
    <x v="5"/>
    <x v="0"/>
    <s v="Jose Luis Guzman Cornejo"/>
    <x v="9"/>
    <n v="5.8999999999999995"/>
    <n v="228"/>
    <n v="2"/>
    <n v="6726"/>
    <n v="5240.9059999999999"/>
    <n v="2620.453"/>
    <n v="114"/>
    <n v="29.5"/>
    <n v="1485.0940000000001"/>
    <x v="0"/>
    <x v="0"/>
    <x v="1"/>
    <x v="0"/>
  </r>
  <r>
    <x v="0"/>
    <x v="0"/>
    <x v="6"/>
    <x v="7"/>
    <x v="0"/>
    <x v="5"/>
    <x v="0"/>
    <s v="Casillas Tapia Alfredo"/>
    <x v="7"/>
    <n v="5.7"/>
    <n v="1183.2"/>
    <n v="10"/>
    <n v="32538"/>
    <n v="33422.781000000003"/>
    <n v="3342.2779999999998"/>
    <n v="118.32000000000001"/>
    <n v="27.5"/>
    <n v="-884.78099999999995"/>
    <x v="0"/>
    <x v="0"/>
    <x v="1"/>
    <x v="0"/>
  </r>
  <r>
    <x v="0"/>
    <x v="0"/>
    <x v="6"/>
    <x v="7"/>
    <x v="0"/>
    <x v="5"/>
    <x v="0"/>
    <s v="Edgar Ruiz Lopez"/>
    <x v="7"/>
    <n v="5.7"/>
    <n v="620"/>
    <n v="6"/>
    <n v="18290"/>
    <n v="20053.668000000001"/>
    <n v="3342.2779999999998"/>
    <n v="103.33333333333333"/>
    <n v="29.5"/>
    <n v="-1763.6679999999999"/>
    <x v="0"/>
    <x v="0"/>
    <x v="1"/>
    <x v="0"/>
  </r>
  <r>
    <x v="0"/>
    <x v="0"/>
    <x v="6"/>
    <x v="7"/>
    <x v="0"/>
    <x v="5"/>
    <x v="0"/>
    <s v="Prado Barajas Aureliano FG"/>
    <x v="7"/>
    <n v="5.7"/>
    <n v="182"/>
    <n v="2"/>
    <n v="5369"/>
    <n v="6684.5559999999996"/>
    <n v="3342.2779999999998"/>
    <n v="91"/>
    <n v="29.5"/>
    <n v="-1315.556"/>
    <x v="0"/>
    <x v="0"/>
    <x v="1"/>
    <x v="0"/>
  </r>
  <r>
    <x v="0"/>
    <x v="0"/>
    <x v="6"/>
    <x v="7"/>
    <x v="0"/>
    <x v="5"/>
    <x v="0"/>
    <s v="Martinez Valdez Hugo Alberto F"/>
    <x v="7"/>
    <n v="5.7"/>
    <n v="500"/>
    <n v="5"/>
    <n v="14750"/>
    <n v="16711.39"/>
    <n v="3342.2779999999998"/>
    <n v="100"/>
    <n v="29.5"/>
    <n v="-1961.39"/>
    <x v="0"/>
    <x v="0"/>
    <x v="1"/>
    <x v="0"/>
  </r>
  <r>
    <x v="0"/>
    <x v="0"/>
    <x v="6"/>
    <x v="7"/>
    <x v="0"/>
    <x v="5"/>
    <x v="0"/>
    <s v="Lopez Garcia Martin FG"/>
    <x v="7"/>
    <n v="5.7"/>
    <n v="106"/>
    <n v="1"/>
    <n v="3127"/>
    <n v="3342.2779999999998"/>
    <n v="3342.2779999999998"/>
    <n v="106"/>
    <n v="29.5"/>
    <n v="-215.27799999999999"/>
    <x v="0"/>
    <x v="0"/>
    <x v="1"/>
    <x v="0"/>
  </r>
  <r>
    <x v="0"/>
    <x v="0"/>
    <x v="6"/>
    <x v="7"/>
    <x v="0"/>
    <x v="5"/>
    <x v="0"/>
    <s v="Lopez Castro Erica"/>
    <x v="7"/>
    <n v="5.7"/>
    <n v="204"/>
    <n v="2"/>
    <n v="6018"/>
    <n v="6684.5559999999996"/>
    <n v="3342.2779999999998"/>
    <n v="102"/>
    <n v="29.5"/>
    <n v="-666.55600000000004"/>
    <x v="0"/>
    <x v="0"/>
    <x v="1"/>
    <x v="0"/>
  </r>
  <r>
    <x v="0"/>
    <x v="0"/>
    <x v="6"/>
    <x v="7"/>
    <x v="0"/>
    <x v="5"/>
    <x v="0"/>
    <s v="Coronado Rodriguez Alma Lorena FG"/>
    <x v="7"/>
    <n v="5.7"/>
    <n v="128"/>
    <n v="1"/>
    <n v="3776"/>
    <n v="3342.2779999999998"/>
    <n v="3342.2779999999998"/>
    <n v="128"/>
    <n v="29.5"/>
    <n v="433.72199999999998"/>
    <x v="0"/>
    <x v="0"/>
    <x v="1"/>
    <x v="0"/>
  </r>
  <r>
    <x v="0"/>
    <x v="0"/>
    <x v="6"/>
    <x v="7"/>
    <x v="0"/>
    <x v="5"/>
    <x v="0"/>
    <s v="Cobian Chavez Rodolfo FG"/>
    <x v="7"/>
    <n v="5.7"/>
    <n v="2757"/>
    <n v="24"/>
    <n v="79953"/>
    <n v="80214.672999999995"/>
    <n v="3342.2779999999998"/>
    <n v="114.875"/>
    <n v="29"/>
    <n v="-261.673"/>
    <x v="0"/>
    <x v="0"/>
    <x v="1"/>
    <x v="0"/>
  </r>
  <r>
    <x v="0"/>
    <x v="0"/>
    <x v="6"/>
    <x v="7"/>
    <x v="0"/>
    <x v="5"/>
    <x v="0"/>
    <s v="Avalos Silva Juan"/>
    <x v="7"/>
    <n v="5.7"/>
    <n v="256"/>
    <n v="2"/>
    <n v="7552"/>
    <n v="6684.5559999999996"/>
    <n v="3342.2779999999998"/>
    <n v="128"/>
    <n v="29.5"/>
    <n v="867.44399999999996"/>
    <x v="0"/>
    <x v="0"/>
    <x v="1"/>
    <x v="0"/>
  </r>
  <r>
    <x v="0"/>
    <x v="0"/>
    <x v="6"/>
    <x v="7"/>
    <x v="0"/>
    <x v="5"/>
    <x v="0"/>
    <s v="Diaz Araiza Maria Magdalena"/>
    <x v="7"/>
    <n v="5.7"/>
    <n v="200"/>
    <n v="2"/>
    <n v="5900"/>
    <n v="6684.5559999999996"/>
    <n v="3342.2779999999998"/>
    <n v="100"/>
    <n v="29.5"/>
    <n v="-784.55600000000004"/>
    <x v="0"/>
    <x v="0"/>
    <x v="1"/>
    <x v="0"/>
  </r>
  <r>
    <x v="0"/>
    <x v="0"/>
    <x v="6"/>
    <x v="7"/>
    <x v="0"/>
    <x v="5"/>
    <x v="0"/>
    <s v="Victor Alejandro Flores Pelayo"/>
    <x v="7"/>
    <n v="5.7"/>
    <n v="116"/>
    <n v="1"/>
    <n v="3422"/>
    <n v="3342.2779999999998"/>
    <n v="3342.2779999999998"/>
    <n v="116"/>
    <n v="29.5"/>
    <n v="79.721999999999994"/>
    <x v="0"/>
    <x v="0"/>
    <x v="1"/>
    <x v="0"/>
  </r>
  <r>
    <x v="0"/>
    <x v="0"/>
    <x v="6"/>
    <x v="7"/>
    <x v="0"/>
    <x v="5"/>
    <x v="0"/>
    <s v="RODRIGO RODRIGUEZ"/>
    <x v="7"/>
    <n v="5.7"/>
    <n v="1430"/>
    <n v="14"/>
    <n v="42185"/>
    <n v="46791.892999999996"/>
    <n v="3342.2779999999998"/>
    <n v="102.14285714285714"/>
    <n v="29.5"/>
    <n v="-4606.893"/>
    <x v="0"/>
    <x v="0"/>
    <x v="1"/>
    <x v="0"/>
  </r>
  <r>
    <x v="0"/>
    <x v="0"/>
    <x v="6"/>
    <x v="7"/>
    <x v="0"/>
    <x v="5"/>
    <x v="0"/>
    <s v="Salas Nadia"/>
    <x v="7"/>
    <n v="5.7"/>
    <n v="344"/>
    <n v="3"/>
    <n v="10148"/>
    <n v="10026.834000000001"/>
    <n v="3342.2779999999998"/>
    <n v="114.66666666666667"/>
    <n v="29.5"/>
    <n v="121.166"/>
    <x v="0"/>
    <x v="0"/>
    <x v="1"/>
    <x v="0"/>
  </r>
  <r>
    <x v="0"/>
    <x v="0"/>
    <x v="6"/>
    <x v="7"/>
    <x v="0"/>
    <x v="5"/>
    <x v="0"/>
    <s v="Pelayo Sebastian Rosa Maria G"/>
    <x v="7"/>
    <n v="5.7"/>
    <n v="505"/>
    <n v="5"/>
    <n v="14897.5"/>
    <n v="16711.39"/>
    <n v="3342.2779999999998"/>
    <n v="101"/>
    <n v="29.5"/>
    <n v="-1813.89"/>
    <x v="0"/>
    <x v="0"/>
    <x v="1"/>
    <x v="0"/>
  </r>
  <r>
    <x v="0"/>
    <x v="0"/>
    <x v="6"/>
    <x v="7"/>
    <x v="0"/>
    <x v="5"/>
    <x v="0"/>
    <s v="Juan Manuel Jacobo"/>
    <x v="7"/>
    <n v="5.7"/>
    <n v="640"/>
    <n v="6"/>
    <n v="18880"/>
    <n v="20053.668000000001"/>
    <n v="3342.2779999999998"/>
    <n v="106.66666666666667"/>
    <n v="29.5"/>
    <n v="-1173.6679999999999"/>
    <x v="0"/>
    <x v="0"/>
    <x v="1"/>
    <x v="0"/>
  </r>
  <r>
    <x v="0"/>
    <x v="0"/>
    <x v="6"/>
    <x v="7"/>
    <x v="0"/>
    <x v="5"/>
    <x v="0"/>
    <s v="Verdin Vizcarra Irma Lucila F"/>
    <x v="7"/>
    <n v="5.7"/>
    <n v="92"/>
    <n v="1"/>
    <n v="2714"/>
    <n v="3342.2779999999998"/>
    <n v="3342.2779999999998"/>
    <n v="92"/>
    <n v="29.5"/>
    <n v="-628.27800000000002"/>
    <x v="0"/>
    <x v="0"/>
    <x v="1"/>
    <x v="0"/>
  </r>
  <r>
    <x v="0"/>
    <x v="0"/>
    <x v="6"/>
    <x v="7"/>
    <x v="0"/>
    <x v="5"/>
    <x v="0"/>
    <s v="Lopez Jorge FG"/>
    <x v="7"/>
    <n v="5.7"/>
    <n v="202"/>
    <n v="2"/>
    <n v="5959"/>
    <n v="6684.5559999999996"/>
    <n v="3342.2779999999998"/>
    <n v="101"/>
    <n v="29.5"/>
    <n v="-725.55600000000004"/>
    <x v="0"/>
    <x v="0"/>
    <x v="1"/>
    <x v="0"/>
  </r>
  <r>
    <x v="0"/>
    <x v="0"/>
    <x v="6"/>
    <x v="7"/>
    <x v="0"/>
    <x v="5"/>
    <x v="0"/>
    <s v="Leonardo Jimenez Chacon"/>
    <x v="7"/>
    <n v="5.7"/>
    <n v="120"/>
    <n v="1"/>
    <n v="3540"/>
    <n v="3342.2779999999998"/>
    <n v="3342.2779999999998"/>
    <n v="120"/>
    <n v="29.5"/>
    <n v="197.72200000000001"/>
    <x v="0"/>
    <x v="0"/>
    <x v="1"/>
    <x v="0"/>
  </r>
  <r>
    <x v="0"/>
    <x v="0"/>
    <x v="6"/>
    <x v="7"/>
    <x v="0"/>
    <x v="5"/>
    <x v="0"/>
    <s v="Jose Luis Guzman Cornejo"/>
    <x v="7"/>
    <n v="5.7"/>
    <n v="540"/>
    <n v="5"/>
    <n v="15930"/>
    <n v="16711.39"/>
    <n v="3342.2779999999998"/>
    <n v="108"/>
    <n v="29.5"/>
    <n v="-781.39"/>
    <x v="0"/>
    <x v="0"/>
    <x v="1"/>
    <x v="0"/>
  </r>
  <r>
    <x v="0"/>
    <x v="0"/>
    <x v="6"/>
    <x v="7"/>
    <x v="0"/>
    <x v="5"/>
    <x v="0"/>
    <s v="Gil Peña Martin FG"/>
    <x v="7"/>
    <n v="5.7"/>
    <n v="432"/>
    <n v="4"/>
    <n v="12744"/>
    <n v="13369.111999999999"/>
    <n v="3342.2779999999998"/>
    <n v="108"/>
    <n v="29.5"/>
    <n v="-625.11199999999997"/>
    <x v="0"/>
    <x v="0"/>
    <x v="1"/>
    <x v="0"/>
  </r>
  <r>
    <x v="0"/>
    <x v="0"/>
    <x v="6"/>
    <x v="7"/>
    <x v="0"/>
    <x v="5"/>
    <x v="0"/>
    <s v="PUBLICO EN GENERAL"/>
    <x v="7"/>
    <n v="5.7"/>
    <n v="123"/>
    <n v="1"/>
    <n v="3628.5"/>
    <n v="3342.2779999999998"/>
    <n v="3342.2779999999998"/>
    <n v="123"/>
    <n v="29.5"/>
    <n v="286.22199999999998"/>
    <x v="0"/>
    <x v="0"/>
    <x v="1"/>
    <x v="0"/>
  </r>
  <r>
    <x v="0"/>
    <x v="0"/>
    <x v="6"/>
    <x v="7"/>
    <x v="0"/>
    <x v="5"/>
    <x v="0"/>
    <s v="Oscar Jesus Guerrero Pelayo"/>
    <x v="7"/>
    <n v="5.7"/>
    <n v="609"/>
    <n v="6"/>
    <n v="17965.5"/>
    <n v="20053.668000000001"/>
    <n v="3342.2779999999998"/>
    <n v="101.5"/>
    <n v="29.5"/>
    <n v="-2088.1680000000001"/>
    <x v="0"/>
    <x v="0"/>
    <x v="1"/>
    <x v="0"/>
  </r>
  <r>
    <x v="0"/>
    <x v="0"/>
    <x v="6"/>
    <x v="7"/>
    <x v="0"/>
    <x v="5"/>
    <x v="0"/>
    <s v="PUBLICO EN GENERAL"/>
    <x v="7"/>
    <n v="5.7"/>
    <n v="303"/>
    <n v="3"/>
    <n v="8938.5"/>
    <n v="10026.834000000001"/>
    <n v="3342.2779999999998"/>
    <n v="101"/>
    <n v="29.5"/>
    <n v="-1088.3340000000001"/>
    <x v="0"/>
    <x v="0"/>
    <x v="1"/>
    <x v="0"/>
  </r>
  <r>
    <x v="0"/>
    <x v="0"/>
    <x v="6"/>
    <x v="7"/>
    <x v="0"/>
    <x v="5"/>
    <x v="0"/>
    <s v="PUBLICO EN GENERAL"/>
    <x v="7"/>
    <n v="5.7"/>
    <n v="106"/>
    <n v="1"/>
    <n v="3127"/>
    <n v="3342.2779999999998"/>
    <n v="3342.2779999999998"/>
    <n v="106"/>
    <n v="29.5"/>
    <n v="-215.27799999999999"/>
    <x v="0"/>
    <x v="0"/>
    <x v="1"/>
    <x v="0"/>
  </r>
  <r>
    <x v="0"/>
    <x v="0"/>
    <x v="6"/>
    <x v="7"/>
    <x v="0"/>
    <x v="5"/>
    <x v="0"/>
    <s v="PUBLICO EN GENERAL"/>
    <x v="7"/>
    <n v="5.7"/>
    <n v="308"/>
    <n v="3"/>
    <n v="9086"/>
    <n v="10026.834000000001"/>
    <n v="3342.2779999999998"/>
    <n v="102.66666666666667"/>
    <n v="29.5"/>
    <n v="-940.83399999999995"/>
    <x v="0"/>
    <x v="0"/>
    <x v="1"/>
    <x v="0"/>
  </r>
  <r>
    <x v="0"/>
    <x v="0"/>
    <x v="6"/>
    <x v="7"/>
    <x v="0"/>
    <x v="5"/>
    <x v="0"/>
    <s v="Oregon Rene NA"/>
    <x v="7"/>
    <n v="5.7"/>
    <n v="100"/>
    <n v="1"/>
    <n v="2950"/>
    <n v="3342.2779999999998"/>
    <n v="3342.2779999999998"/>
    <n v="100"/>
    <n v="29.5"/>
    <n v="-392.27800000000002"/>
    <x v="0"/>
    <x v="0"/>
    <x v="1"/>
    <x v="0"/>
  </r>
  <r>
    <x v="0"/>
    <x v="0"/>
    <x v="6"/>
    <x v="7"/>
    <x v="0"/>
    <x v="5"/>
    <x v="0"/>
    <s v="PUBLICO EN GENERAL"/>
    <x v="7"/>
    <n v="5.7"/>
    <n v="110"/>
    <n v="1"/>
    <n v="3245"/>
    <n v="3342.2779999999998"/>
    <n v="3342.2779999999998"/>
    <n v="110"/>
    <n v="29.5"/>
    <n v="-97.278000000000006"/>
    <x v="0"/>
    <x v="0"/>
    <x v="1"/>
    <x v="0"/>
  </r>
  <r>
    <x v="0"/>
    <x v="1"/>
    <x v="2"/>
    <x v="7"/>
    <x v="0"/>
    <x v="6"/>
    <x v="0"/>
    <s v="Carlos Policarpo Contreras Moreno"/>
    <x v="7"/>
    <n v="5.7666666666666666"/>
    <n v="5485"/>
    <n v="13"/>
    <n v="40643.85"/>
    <n v="49897.035000000003"/>
    <n v="3838.2330000000002"/>
    <n v="421.92307692307691"/>
    <n v="7.41"/>
    <n v="-9253.1849999999995"/>
    <x v="0"/>
    <x v="0"/>
    <x v="1"/>
    <x v="0"/>
  </r>
  <r>
    <x v="0"/>
    <x v="1"/>
    <x v="2"/>
    <x v="10"/>
    <x v="0"/>
    <x v="6"/>
    <x v="0"/>
    <s v="Carlos Policarpo Contreras Moreno"/>
    <x v="10"/>
    <n v="5.5333333333333332"/>
    <n v="5485"/>
    <n v="37"/>
    <n v="115678.65"/>
    <n v="95566.231"/>
    <n v="2582.8710000000001"/>
    <n v="148.24324324324326"/>
    <n v="21.09"/>
    <n v="20112.419000000002"/>
    <x v="0"/>
    <x v="0"/>
    <x v="1"/>
    <x v="0"/>
  </r>
  <r>
    <x v="0"/>
    <x v="0"/>
    <x v="6"/>
    <x v="7"/>
    <x v="0"/>
    <x v="6"/>
    <x v="0"/>
    <s v="Casillas Tapia Alfredo"/>
    <x v="7"/>
    <n v="5.7666666666666666"/>
    <n v="1152.2"/>
    <n v="10"/>
    <n v="31685.5"/>
    <n v="38382.334999999999"/>
    <n v="3838.2330000000002"/>
    <n v="115.22"/>
    <n v="27.5"/>
    <n v="-6696.835"/>
    <x v="0"/>
    <x v="0"/>
    <x v="1"/>
    <x v="0"/>
  </r>
  <r>
    <x v="0"/>
    <x v="0"/>
    <x v="6"/>
    <x v="7"/>
    <x v="0"/>
    <x v="6"/>
    <x v="0"/>
    <s v="Gutierrez Olivarez Jaime Gibran"/>
    <x v="7"/>
    <n v="5.7666666666666666"/>
    <n v="289.2"/>
    <n v="3"/>
    <n v="8242.2000000000007"/>
    <n v="11514.7"/>
    <n v="3838.2330000000002"/>
    <n v="96.399999999999991"/>
    <n v="28.5"/>
    <n v="-3272.5"/>
    <x v="0"/>
    <x v="0"/>
    <x v="1"/>
    <x v="0"/>
  </r>
  <r>
    <x v="0"/>
    <x v="0"/>
    <x v="6"/>
    <x v="7"/>
    <x v="0"/>
    <x v="6"/>
    <x v="0"/>
    <s v="Rafael Osorio Zamora"/>
    <x v="7"/>
    <n v="5.7666666666666666"/>
    <n v="657.4"/>
    <n v="7"/>
    <n v="18735.900000000001"/>
    <n v="26867.633999999998"/>
    <n v="3838.2330000000002"/>
    <n v="93.914285714285711"/>
    <n v="28.5"/>
    <n v="-8131.7340000000004"/>
    <x v="0"/>
    <x v="0"/>
    <x v="1"/>
    <x v="0"/>
  </r>
  <r>
    <x v="0"/>
    <x v="0"/>
    <x v="6"/>
    <x v="7"/>
    <x v="0"/>
    <x v="6"/>
    <x v="0"/>
    <s v="Vazquez Zamora Rafael"/>
    <x v="7"/>
    <n v="5.7666666666666666"/>
    <n v="205.4"/>
    <n v="2"/>
    <n v="5853.9"/>
    <n v="7676.4669999999996"/>
    <n v="3838.2330000000002"/>
    <n v="102.7"/>
    <n v="28.5"/>
    <n v="-1822.567"/>
    <x v="0"/>
    <x v="0"/>
    <x v="1"/>
    <x v="0"/>
  </r>
  <r>
    <x v="0"/>
    <x v="0"/>
    <x v="6"/>
    <x v="7"/>
    <x v="0"/>
    <x v="6"/>
    <x v="0"/>
    <s v="Ricardo Perez Garcia"/>
    <x v="7"/>
    <n v="5.7666666666666666"/>
    <n v="223.8"/>
    <n v="2"/>
    <n v="6378.3"/>
    <n v="7676.4669999999996"/>
    <n v="3838.2330000000002"/>
    <n v="111.9"/>
    <n v="28.5"/>
    <n v="-1298.1669999999999"/>
    <x v="0"/>
    <x v="0"/>
    <x v="1"/>
    <x v="0"/>
  </r>
  <r>
    <x v="0"/>
    <x v="0"/>
    <x v="6"/>
    <x v="7"/>
    <x v="0"/>
    <x v="6"/>
    <x v="0"/>
    <s v="Cecilia Robles Perez"/>
    <x v="7"/>
    <n v="5.7666666666666666"/>
    <n v="102.8"/>
    <n v="1"/>
    <n v="2929.8"/>
    <n v="3838.2330000000002"/>
    <n v="3838.2330000000002"/>
    <n v="102.8"/>
    <n v="28.5"/>
    <n v="-908.43299999999999"/>
    <x v="0"/>
    <x v="0"/>
    <x v="1"/>
    <x v="0"/>
  </r>
  <r>
    <x v="0"/>
    <x v="0"/>
    <x v="6"/>
    <x v="7"/>
    <x v="0"/>
    <x v="6"/>
    <x v="0"/>
    <s v="Innovacion y Comercio"/>
    <x v="7"/>
    <n v="5.7666666666666666"/>
    <n v="711.8"/>
    <n v="8"/>
    <n v="20286.3"/>
    <n v="30705.867999999999"/>
    <n v="3838.2330000000002"/>
    <n v="88.974999999999994"/>
    <n v="28.5"/>
    <n v="-10419.567999999999"/>
    <x v="0"/>
    <x v="0"/>
    <x v="1"/>
    <x v="0"/>
  </r>
  <r>
    <x v="0"/>
    <x v="2"/>
    <x v="4"/>
    <x v="5"/>
    <x v="0"/>
    <x v="6"/>
    <x v="0"/>
    <s v="Camolinga Maldonado Pedro"/>
    <x v="5"/>
    <n v="4.3666666666666663"/>
    <n v="13040"/>
    <n v="107"/>
    <n v="371640"/>
    <n v="203880.92300000001"/>
    <n v="1905.4290000000001"/>
    <n v="121.86915887850468"/>
    <n v="28.5"/>
    <n v="167759.07699999999"/>
    <x v="0"/>
    <x v="0"/>
    <x v="1"/>
    <x v="0"/>
  </r>
  <r>
    <x v="0"/>
    <x v="2"/>
    <x v="4"/>
    <x v="5"/>
    <x v="0"/>
    <x v="6"/>
    <x v="0"/>
    <s v="Innovacion y Comercio"/>
    <x v="5"/>
    <n v="4.3666666666666663"/>
    <n v="120.7"/>
    <n v="1"/>
    <n v="3439.95"/>
    <n v="1905.4290000000001"/>
    <n v="1905.4290000000001"/>
    <n v="120.7"/>
    <n v="28.5"/>
    <n v="1534.521"/>
    <x v="0"/>
    <x v="0"/>
    <x v="1"/>
    <x v="0"/>
  </r>
  <r>
    <x v="0"/>
    <x v="2"/>
    <x v="4"/>
    <x v="5"/>
    <x v="0"/>
    <x v="6"/>
    <x v="0"/>
    <s v="Alvarez Lopez Salvador (Padre)"/>
    <x v="5"/>
    <n v="4.3666666666666663"/>
    <n v="1672"/>
    <n v="15"/>
    <n v="47652"/>
    <n v="28581.437999999998"/>
    <n v="1905.4290000000001"/>
    <n v="111.46666666666667"/>
    <n v="28.5"/>
    <n v="19070.562000000002"/>
    <x v="0"/>
    <x v="0"/>
    <x v="1"/>
    <x v="0"/>
  </r>
  <r>
    <x v="0"/>
    <x v="3"/>
    <x v="7"/>
    <x v="9"/>
    <x v="0"/>
    <x v="7"/>
    <x v="0"/>
    <s v="Innovacion y Comercio"/>
    <x v="9"/>
    <n v="6.0333333333333332"/>
    <n v="185"/>
    <n v="2"/>
    <n v="5272.5"/>
    <n v="5240.9059999999999"/>
    <n v="2620.453"/>
    <n v="92.5"/>
    <n v="28.5"/>
    <n v="31.594000000000001"/>
    <x v="0"/>
    <x v="0"/>
    <x v="2"/>
    <x v="0"/>
  </r>
  <r>
    <x v="0"/>
    <x v="3"/>
    <x v="7"/>
    <x v="9"/>
    <x v="0"/>
    <x v="7"/>
    <x v="0"/>
    <s v="Carlos Sanchez Camacho"/>
    <x v="9"/>
    <n v="6.0333333333333332"/>
    <n v="229.5"/>
    <n v="2"/>
    <n v="6540.75"/>
    <n v="5240.9059999999999"/>
    <n v="2620.453"/>
    <n v="114.75"/>
    <n v="28.5"/>
    <n v="1299.8440000000001"/>
    <x v="0"/>
    <x v="0"/>
    <x v="2"/>
    <x v="0"/>
  </r>
  <r>
    <x v="0"/>
    <x v="3"/>
    <x v="8"/>
    <x v="11"/>
    <x v="0"/>
    <x v="7"/>
    <x v="0"/>
    <s v="Innovacion y Comercio"/>
    <x v="11"/>
    <n v="4.5666666666666664"/>
    <n v="35"/>
    <n v="1"/>
    <n v="997.5"/>
    <n v="1664.4490000000001"/>
    <n v="1664.4490000000001"/>
    <n v="35"/>
    <n v="28.5"/>
    <n v="-666.94899999999996"/>
    <x v="0"/>
    <x v="0"/>
    <x v="2"/>
    <x v="0"/>
  </r>
  <r>
    <x v="0"/>
    <x v="0"/>
    <x v="6"/>
    <x v="7"/>
    <x v="0"/>
    <x v="7"/>
    <x v="0"/>
    <s v="Arturo Saray"/>
    <x v="7"/>
    <n v="5.833333333333333"/>
    <n v="123"/>
    <n v="1"/>
    <n v="3198"/>
    <n v="3838.2330000000002"/>
    <n v="3838.2330000000002"/>
    <n v="123"/>
    <n v="26"/>
    <n v="-640.23299999999995"/>
    <x v="0"/>
    <x v="0"/>
    <x v="2"/>
    <x v="0"/>
  </r>
  <r>
    <x v="0"/>
    <x v="0"/>
    <x v="6"/>
    <x v="7"/>
    <x v="0"/>
    <x v="7"/>
    <x v="0"/>
    <s v="Arturo Saray"/>
    <x v="7"/>
    <n v="5.833333333333333"/>
    <n v="135.80000000000001"/>
    <n v="1"/>
    <n v="3530.8"/>
    <n v="3838.2330000000002"/>
    <n v="3838.2330000000002"/>
    <n v="135.80000000000001"/>
    <n v="26"/>
    <n v="-307.43299999999999"/>
    <x v="0"/>
    <x v="0"/>
    <x v="2"/>
    <x v="0"/>
  </r>
  <r>
    <x v="0"/>
    <x v="3"/>
    <x v="7"/>
    <x v="9"/>
    <x v="0"/>
    <x v="8"/>
    <x v="0"/>
    <s v="Carlos Sanchez Camacho"/>
    <x v="9"/>
    <n v="6.0666666666666664"/>
    <n v="447.5"/>
    <n v="4"/>
    <n v="13425"/>
    <n v="10778.752"/>
    <n v="2694.6880000000001"/>
    <n v="111.875"/>
    <n v="30"/>
    <n v="2646.248"/>
    <x v="0"/>
    <x v="0"/>
    <x v="2"/>
    <x v="0"/>
  </r>
  <r>
    <x v="0"/>
    <x v="3"/>
    <x v="7"/>
    <x v="9"/>
    <x v="0"/>
    <x v="8"/>
    <x v="0"/>
    <s v="PUBLICO EN GENERAL"/>
    <x v="9"/>
    <n v="6.0666666666666664"/>
    <n v="116"/>
    <n v="1"/>
    <n v="3596"/>
    <n v="2694.6880000000001"/>
    <n v="2694.6880000000001"/>
    <n v="116"/>
    <n v="31"/>
    <n v="901.31200000000001"/>
    <x v="0"/>
    <x v="0"/>
    <x v="2"/>
    <x v="0"/>
  </r>
  <r>
    <x v="0"/>
    <x v="0"/>
    <x v="9"/>
    <x v="10"/>
    <x v="0"/>
    <x v="8"/>
    <x v="0"/>
    <s v="Verdin Vizcarra Irma Lucila F"/>
    <x v="10"/>
    <n v="5.6333333333333329"/>
    <n v="305"/>
    <n v="3"/>
    <n v="9302.5"/>
    <n v="7748.6130000000003"/>
    <n v="2582.8710000000001"/>
    <n v="101.66666666666667"/>
    <n v="30.5"/>
    <n v="1553.8869999999999"/>
    <x v="0"/>
    <x v="0"/>
    <x v="2"/>
    <x v="0"/>
  </r>
  <r>
    <x v="0"/>
    <x v="0"/>
    <x v="9"/>
    <x v="10"/>
    <x v="0"/>
    <x v="8"/>
    <x v="0"/>
    <s v="Edgar Ruiz Lopez"/>
    <x v="10"/>
    <n v="5.6333333333333329"/>
    <n v="220"/>
    <n v="2"/>
    <n v="6710"/>
    <n v="5165.7420000000002"/>
    <n v="2582.8710000000001"/>
    <n v="110"/>
    <n v="30.5"/>
    <n v="1544.258"/>
    <x v="0"/>
    <x v="0"/>
    <x v="2"/>
    <x v="0"/>
  </r>
  <r>
    <x v="0"/>
    <x v="0"/>
    <x v="9"/>
    <x v="10"/>
    <x v="0"/>
    <x v="8"/>
    <x v="0"/>
    <s v="Lopez Jorge FG"/>
    <x v="10"/>
    <n v="5.6333333333333329"/>
    <n v="132"/>
    <n v="1"/>
    <n v="4026"/>
    <n v="2582.8710000000001"/>
    <n v="2582.8710000000001"/>
    <n v="132"/>
    <n v="30.5"/>
    <n v="1443.1289999999999"/>
    <x v="0"/>
    <x v="0"/>
    <x v="2"/>
    <x v="0"/>
  </r>
  <r>
    <x v="0"/>
    <x v="0"/>
    <x v="9"/>
    <x v="10"/>
    <x v="0"/>
    <x v="8"/>
    <x v="0"/>
    <s v="Lopez Garcia Martin FG"/>
    <x v="10"/>
    <n v="5.6333333333333329"/>
    <n v="108"/>
    <n v="1"/>
    <n v="3294"/>
    <n v="2582.8710000000001"/>
    <n v="2582.8710000000001"/>
    <n v="108"/>
    <n v="30.5"/>
    <n v="711.12900000000002"/>
    <x v="0"/>
    <x v="0"/>
    <x v="2"/>
    <x v="0"/>
  </r>
  <r>
    <x v="0"/>
    <x v="0"/>
    <x v="9"/>
    <x v="10"/>
    <x v="0"/>
    <x v="8"/>
    <x v="0"/>
    <s v="Jose Luis Guzman Cornejo"/>
    <x v="10"/>
    <n v="5.6333333333333329"/>
    <n v="254"/>
    <n v="2"/>
    <n v="7747"/>
    <n v="5165.7420000000002"/>
    <n v="2582.8710000000001"/>
    <n v="127"/>
    <n v="30.5"/>
    <n v="2581.2579999999998"/>
    <x v="0"/>
    <x v="0"/>
    <x v="2"/>
    <x v="0"/>
  </r>
  <r>
    <x v="0"/>
    <x v="0"/>
    <x v="9"/>
    <x v="10"/>
    <x v="0"/>
    <x v="8"/>
    <x v="0"/>
    <s v="Lopez Castro Erica"/>
    <x v="10"/>
    <n v="5.6333333333333329"/>
    <n v="220"/>
    <n v="2"/>
    <n v="6710"/>
    <n v="5165.7420000000002"/>
    <n v="2582.8710000000001"/>
    <n v="110"/>
    <n v="30.5"/>
    <n v="1544.258"/>
    <x v="0"/>
    <x v="0"/>
    <x v="2"/>
    <x v="0"/>
  </r>
  <r>
    <x v="0"/>
    <x v="0"/>
    <x v="9"/>
    <x v="10"/>
    <x v="0"/>
    <x v="8"/>
    <x v="0"/>
    <s v="Gil Peña Martin FG"/>
    <x v="10"/>
    <n v="5.6333333333333329"/>
    <n v="119"/>
    <n v="1"/>
    <n v="3629.5"/>
    <n v="2582.8710000000001"/>
    <n v="2582.8710000000001"/>
    <n v="119"/>
    <n v="30.5"/>
    <n v="1046.6289999999999"/>
    <x v="0"/>
    <x v="0"/>
    <x v="2"/>
    <x v="0"/>
  </r>
  <r>
    <x v="0"/>
    <x v="0"/>
    <x v="9"/>
    <x v="10"/>
    <x v="0"/>
    <x v="8"/>
    <x v="0"/>
    <s v="Cobian Chavez Rodolfo FG"/>
    <x v="10"/>
    <n v="5.6333333333333329"/>
    <n v="2311"/>
    <n v="20"/>
    <n v="69330"/>
    <n v="51657.421999999999"/>
    <n v="2582.8710000000001"/>
    <n v="115.55"/>
    <n v="30"/>
    <n v="17672.578000000001"/>
    <x v="0"/>
    <x v="0"/>
    <x v="2"/>
    <x v="0"/>
  </r>
  <r>
    <x v="0"/>
    <x v="0"/>
    <x v="9"/>
    <x v="10"/>
    <x v="0"/>
    <x v="8"/>
    <x v="0"/>
    <s v="Chavez Barajas Contensina NA"/>
    <x v="10"/>
    <n v="5.6333333333333329"/>
    <n v="120"/>
    <n v="1"/>
    <n v="3660"/>
    <n v="2582.8710000000001"/>
    <n v="2582.8710000000001"/>
    <n v="120"/>
    <n v="30.5"/>
    <n v="1077.1289999999999"/>
    <x v="0"/>
    <x v="0"/>
    <x v="2"/>
    <x v="0"/>
  </r>
  <r>
    <x v="0"/>
    <x v="0"/>
    <x v="9"/>
    <x v="10"/>
    <x v="0"/>
    <x v="8"/>
    <x v="0"/>
    <s v="De Leon Diaz Salvador FG"/>
    <x v="10"/>
    <n v="5.6333333333333329"/>
    <n v="226"/>
    <n v="2"/>
    <n v="6893"/>
    <n v="5165.7420000000002"/>
    <n v="2582.8710000000001"/>
    <n v="113"/>
    <n v="30.5"/>
    <n v="1727.258"/>
    <x v="0"/>
    <x v="0"/>
    <x v="2"/>
    <x v="0"/>
  </r>
  <r>
    <x v="0"/>
    <x v="0"/>
    <x v="9"/>
    <x v="10"/>
    <x v="0"/>
    <x v="8"/>
    <x v="0"/>
    <s v="Juan Manuel Jacobo"/>
    <x v="10"/>
    <n v="5.6333333333333329"/>
    <n v="542"/>
    <n v="5"/>
    <n v="16531"/>
    <n v="12914.356"/>
    <n v="2582.8710000000001"/>
    <n v="108.4"/>
    <n v="30.5"/>
    <n v="3616.6439999999998"/>
    <x v="0"/>
    <x v="0"/>
    <x v="2"/>
    <x v="0"/>
  </r>
  <r>
    <x v="0"/>
    <x v="0"/>
    <x v="9"/>
    <x v="10"/>
    <x v="0"/>
    <x v="8"/>
    <x v="0"/>
    <s v="Avalos Silva Juan"/>
    <x v="10"/>
    <n v="5.6333333333333329"/>
    <n v="230"/>
    <n v="2"/>
    <n v="7015"/>
    <n v="5165.7420000000002"/>
    <n v="2582.8710000000001"/>
    <n v="115"/>
    <n v="30.5"/>
    <n v="1849.258"/>
    <x v="0"/>
    <x v="0"/>
    <x v="2"/>
    <x v="0"/>
  </r>
  <r>
    <x v="0"/>
    <x v="0"/>
    <x v="9"/>
    <x v="10"/>
    <x v="0"/>
    <x v="8"/>
    <x v="0"/>
    <s v="Rincon Morett Veronica Guadalupe FG"/>
    <x v="10"/>
    <n v="5.6333333333333329"/>
    <n v="559"/>
    <n v="5"/>
    <n v="17049.5"/>
    <n v="12914.356"/>
    <n v="2582.8710000000001"/>
    <n v="111.8"/>
    <n v="30.5"/>
    <n v="4135.1440000000002"/>
    <x v="0"/>
    <x v="0"/>
    <x v="2"/>
    <x v="0"/>
  </r>
  <r>
    <x v="0"/>
    <x v="0"/>
    <x v="9"/>
    <x v="10"/>
    <x v="0"/>
    <x v="8"/>
    <x v="0"/>
    <s v="Diaz Araiza Maria Magdalena"/>
    <x v="10"/>
    <n v="5.6333333333333329"/>
    <n v="100"/>
    <n v="1"/>
    <n v="3050"/>
    <n v="2582.8710000000001"/>
    <n v="2582.8710000000001"/>
    <n v="100"/>
    <n v="30.5"/>
    <n v="467.12900000000002"/>
    <x v="0"/>
    <x v="0"/>
    <x v="2"/>
    <x v="0"/>
  </r>
  <r>
    <x v="0"/>
    <x v="0"/>
    <x v="9"/>
    <x v="10"/>
    <x v="0"/>
    <x v="8"/>
    <x v="0"/>
    <s v="Oscar Jesus Guerrero Pelayo"/>
    <x v="10"/>
    <n v="5.6333333333333329"/>
    <n v="340"/>
    <n v="3"/>
    <n v="10370"/>
    <n v="7748.6130000000003"/>
    <n v="2582.8710000000001"/>
    <n v="113.33333333333333"/>
    <n v="30.5"/>
    <n v="2621.3870000000002"/>
    <x v="0"/>
    <x v="0"/>
    <x v="2"/>
    <x v="0"/>
  </r>
  <r>
    <x v="0"/>
    <x v="0"/>
    <x v="9"/>
    <x v="10"/>
    <x v="0"/>
    <x v="8"/>
    <x v="0"/>
    <s v="PUBLICO EN GENERAL"/>
    <x v="10"/>
    <n v="5.6333333333333329"/>
    <n v="302"/>
    <n v="3"/>
    <n v="9211"/>
    <n v="7886.1629999999996"/>
    <n v="2628.721"/>
    <n v="100.66666666666667"/>
    <n v="30.5"/>
    <n v="1324.837"/>
    <x v="0"/>
    <x v="0"/>
    <x v="2"/>
    <x v="0"/>
  </r>
  <r>
    <x v="0"/>
    <x v="0"/>
    <x v="9"/>
    <x v="10"/>
    <x v="0"/>
    <x v="8"/>
    <x v="0"/>
    <s v="PUBLICO EN GENERAL"/>
    <x v="10"/>
    <n v="5.6333333333333329"/>
    <n v="123"/>
    <n v="1"/>
    <n v="3751.5"/>
    <n v="2628.721"/>
    <n v="2628.721"/>
    <n v="123"/>
    <n v="30.5"/>
    <n v="1122.779"/>
    <x v="0"/>
    <x v="0"/>
    <x v="2"/>
    <x v="0"/>
  </r>
  <r>
    <x v="0"/>
    <x v="0"/>
    <x v="9"/>
    <x v="10"/>
    <x v="0"/>
    <x v="8"/>
    <x v="0"/>
    <s v="PUBLICO EN GENERAL"/>
    <x v="10"/>
    <n v="5.6333333333333329"/>
    <n v="105"/>
    <n v="1"/>
    <n v="3202.5"/>
    <n v="2628.721"/>
    <n v="2628.721"/>
    <n v="105"/>
    <n v="30.5"/>
    <n v="573.779"/>
    <x v="0"/>
    <x v="0"/>
    <x v="2"/>
    <x v="0"/>
  </r>
  <r>
    <x v="0"/>
    <x v="0"/>
    <x v="9"/>
    <x v="10"/>
    <x v="0"/>
    <x v="8"/>
    <x v="0"/>
    <s v="PUBLICO EN GENERAL"/>
    <x v="10"/>
    <n v="5.6333333333333329"/>
    <n v="217"/>
    <n v="2"/>
    <n v="6618.5"/>
    <n v="5257.442"/>
    <n v="2628.721"/>
    <n v="108.5"/>
    <n v="30.5"/>
    <n v="1361.058"/>
    <x v="0"/>
    <x v="0"/>
    <x v="2"/>
    <x v="0"/>
  </r>
  <r>
    <x v="0"/>
    <x v="0"/>
    <x v="9"/>
    <x v="10"/>
    <x v="0"/>
    <x v="8"/>
    <x v="0"/>
    <s v="RODRIGO RODRIGUEZ"/>
    <x v="10"/>
    <n v="5.6333333333333329"/>
    <n v="518"/>
    <n v="5"/>
    <n v="15799"/>
    <n v="13143.603999999999"/>
    <n v="2628.721"/>
    <n v="103.6"/>
    <n v="30.5"/>
    <n v="2655.3960000000002"/>
    <x v="0"/>
    <x v="0"/>
    <x v="2"/>
    <x v="0"/>
  </r>
  <r>
    <x v="0"/>
    <x v="0"/>
    <x v="6"/>
    <x v="7"/>
    <x v="0"/>
    <x v="8"/>
    <x v="0"/>
    <s v="Innovacion y Comercio"/>
    <x v="7"/>
    <n v="5.8666666666666663"/>
    <n v="711.2"/>
    <n v="8"/>
    <n v="21336"/>
    <n v="30705.867999999999"/>
    <n v="3838.2330000000002"/>
    <n v="88.9"/>
    <n v="30"/>
    <n v="-9369.8680000000004"/>
    <x v="0"/>
    <x v="0"/>
    <x v="2"/>
    <x v="0"/>
  </r>
  <r>
    <x v="0"/>
    <x v="0"/>
    <x v="6"/>
    <x v="7"/>
    <x v="0"/>
    <x v="8"/>
    <x v="0"/>
    <s v="Rafael Osorio Zamora"/>
    <x v="7"/>
    <n v="5.8666666666666663"/>
    <n v="537.6"/>
    <n v="5"/>
    <n v="16128"/>
    <n v="19191.167000000001"/>
    <n v="3838.2330000000002"/>
    <n v="107.52000000000001"/>
    <n v="30"/>
    <n v="-3063.1669999999999"/>
    <x v="0"/>
    <x v="0"/>
    <x v="2"/>
    <x v="0"/>
  </r>
  <r>
    <x v="0"/>
    <x v="0"/>
    <x v="6"/>
    <x v="7"/>
    <x v="0"/>
    <x v="8"/>
    <x v="0"/>
    <s v="Ricardo Perez Garcia"/>
    <x v="7"/>
    <n v="5.8666666666666663"/>
    <n v="206"/>
    <n v="2"/>
    <n v="6180"/>
    <n v="7676.4669999999996"/>
    <n v="3838.2330000000002"/>
    <n v="103"/>
    <n v="30"/>
    <n v="-1496.4670000000001"/>
    <x v="0"/>
    <x v="0"/>
    <x v="2"/>
    <x v="0"/>
  </r>
  <r>
    <x v="0"/>
    <x v="0"/>
    <x v="6"/>
    <x v="7"/>
    <x v="0"/>
    <x v="8"/>
    <x v="0"/>
    <s v="Vazquez Zamora Rafael"/>
    <x v="7"/>
    <n v="5.8666666666666663"/>
    <n v="206.4"/>
    <n v="2"/>
    <n v="6192"/>
    <n v="7676.4669999999996"/>
    <n v="3838.2330000000002"/>
    <n v="103.2"/>
    <n v="30"/>
    <n v="-1484.4670000000001"/>
    <x v="0"/>
    <x v="0"/>
    <x v="2"/>
    <x v="0"/>
  </r>
  <r>
    <x v="0"/>
    <x v="0"/>
    <x v="6"/>
    <x v="7"/>
    <x v="0"/>
    <x v="8"/>
    <x v="0"/>
    <s v="Gutierrez Olivarez Jaime Gibran"/>
    <x v="7"/>
    <n v="5.8666666666666663"/>
    <n v="109.8"/>
    <n v="1"/>
    <n v="3294"/>
    <n v="3838.2330000000002"/>
    <n v="3838.2330000000002"/>
    <n v="109.8"/>
    <n v="30"/>
    <n v="-544.23299999999995"/>
    <x v="0"/>
    <x v="0"/>
    <x v="2"/>
    <x v="0"/>
  </r>
  <r>
    <x v="0"/>
    <x v="0"/>
    <x v="6"/>
    <x v="7"/>
    <x v="0"/>
    <x v="8"/>
    <x v="0"/>
    <s v="Cecilia Robles Perez"/>
    <x v="7"/>
    <n v="5.8666666666666663"/>
    <n v="109.8"/>
    <n v="1"/>
    <n v="3294"/>
    <n v="3838.2330000000002"/>
    <n v="3838.2330000000002"/>
    <n v="109.8"/>
    <n v="30"/>
    <n v="-544.23299999999995"/>
    <x v="0"/>
    <x v="0"/>
    <x v="2"/>
    <x v="0"/>
  </r>
  <r>
    <x v="0"/>
    <x v="2"/>
    <x v="4"/>
    <x v="5"/>
    <x v="0"/>
    <x v="8"/>
    <x v="0"/>
    <s v="Ramos Mejia Juan Diego FG"/>
    <x v="5"/>
    <n v="4.4666666666666668"/>
    <n v="2422"/>
    <n v="20"/>
    <n v="72660"/>
    <n v="120600.13099999999"/>
    <n v="6030.0069999999996"/>
    <n v="121.1"/>
    <n v="30"/>
    <n v="-47940.131000000001"/>
    <x v="0"/>
    <x v="0"/>
    <x v="2"/>
    <x v="0"/>
  </r>
  <r>
    <x v="0"/>
    <x v="1"/>
    <x v="2"/>
    <x v="5"/>
    <x v="0"/>
    <x v="9"/>
    <x v="0"/>
    <s v="Camolinga Maldonado Pedro"/>
    <x v="5"/>
    <n v="4.5"/>
    <n v="8968"/>
    <n v="16"/>
    <n v="58790.222000000002"/>
    <n v="102510.111"/>
    <n v="6406.8819999999996"/>
    <n v="560.5"/>
    <n v="6.5556000000000001"/>
    <n v="-43719.889000000003"/>
    <x v="0"/>
    <x v="0"/>
    <x v="2"/>
    <x v="0"/>
  </r>
  <r>
    <x v="0"/>
    <x v="1"/>
    <x v="2"/>
    <x v="12"/>
    <x v="0"/>
    <x v="9"/>
    <x v="0"/>
    <s v="Camolinga Maldonado Pedro"/>
    <x v="12"/>
    <n v="3.6333333333333333"/>
    <n v="8968"/>
    <n v="56"/>
    <n v="205765.77799999999"/>
    <n v="148231.397"/>
    <n v="2646.989"/>
    <n v="160.14285714285714"/>
    <n v="22.944400000000002"/>
    <n v="57534.381000000001"/>
    <x v="0"/>
    <x v="0"/>
    <x v="2"/>
    <x v="0"/>
  </r>
  <r>
    <x v="0"/>
    <x v="0"/>
    <x v="9"/>
    <x v="10"/>
    <x v="0"/>
    <x v="10"/>
    <x v="0"/>
    <s v="Rafael Osorio Zamora"/>
    <x v="10"/>
    <n v="5.7"/>
    <n v="434.4"/>
    <n v="4"/>
    <n v="13032"/>
    <n v="10963.343000000001"/>
    <n v="2740.8359999999998"/>
    <n v="108.6"/>
    <n v="30"/>
    <n v="2068.6570000000002"/>
    <x v="0"/>
    <x v="0"/>
    <x v="2"/>
    <x v="0"/>
  </r>
  <r>
    <x v="0"/>
    <x v="0"/>
    <x v="9"/>
    <x v="10"/>
    <x v="0"/>
    <x v="10"/>
    <x v="0"/>
    <s v="Ricardo Perez Garcia"/>
    <x v="10"/>
    <n v="5.7"/>
    <n v="91.2"/>
    <n v="1"/>
    <n v="2736"/>
    <n v="2740.8359999999998"/>
    <n v="2740.8359999999998"/>
    <n v="91.2"/>
    <n v="30"/>
    <n v="-4.8360000000000003"/>
    <x v="0"/>
    <x v="0"/>
    <x v="2"/>
    <x v="0"/>
  </r>
  <r>
    <x v="0"/>
    <x v="0"/>
    <x v="9"/>
    <x v="10"/>
    <x v="0"/>
    <x v="10"/>
    <x v="0"/>
    <s v="Gutierrez Olivarez Jaime Gibran"/>
    <x v="10"/>
    <n v="5.7"/>
    <n v="210.4"/>
    <n v="2"/>
    <n v="6312"/>
    <n v="5481.6710000000003"/>
    <n v="2740.8359999999998"/>
    <n v="105.2"/>
    <n v="30"/>
    <n v="830.32899999999995"/>
    <x v="0"/>
    <x v="0"/>
    <x v="2"/>
    <x v="0"/>
  </r>
  <r>
    <x v="0"/>
    <x v="0"/>
    <x v="9"/>
    <x v="10"/>
    <x v="0"/>
    <x v="10"/>
    <x v="0"/>
    <s v="Casillas Tapia Alfredo"/>
    <x v="10"/>
    <n v="5.7"/>
    <n v="1147.5999999999999"/>
    <n v="10"/>
    <n v="33280.400000000001"/>
    <n v="27408.357"/>
    <n v="2740.8359999999998"/>
    <n v="114.75999999999999"/>
    <n v="29"/>
    <n v="5872.0429999999997"/>
    <x v="0"/>
    <x v="0"/>
    <x v="2"/>
    <x v="0"/>
  </r>
  <r>
    <x v="0"/>
    <x v="0"/>
    <x v="9"/>
    <x v="10"/>
    <x v="0"/>
    <x v="10"/>
    <x v="0"/>
    <s v="Camacho Monroy Agustin"/>
    <x v="10"/>
    <n v="5.7"/>
    <n v="1028"/>
    <n v="10"/>
    <n v="30840"/>
    <n v="27408.357"/>
    <n v="2740.8359999999998"/>
    <n v="102.8"/>
    <n v="30"/>
    <n v="3431.643"/>
    <x v="0"/>
    <x v="0"/>
    <x v="2"/>
    <x v="0"/>
  </r>
  <r>
    <x v="0"/>
    <x v="0"/>
    <x v="9"/>
    <x v="10"/>
    <x v="0"/>
    <x v="10"/>
    <x v="0"/>
    <s v="Camacho Santana Gabriel"/>
    <x v="10"/>
    <n v="5.7"/>
    <n v="871"/>
    <n v="8"/>
    <n v="26130"/>
    <n v="21926.686000000002"/>
    <n v="2740.8359999999998"/>
    <n v="108.875"/>
    <n v="30"/>
    <n v="4203.3140000000003"/>
    <x v="0"/>
    <x v="0"/>
    <x v="2"/>
    <x v="0"/>
  </r>
  <r>
    <x v="0"/>
    <x v="0"/>
    <x v="9"/>
    <x v="10"/>
    <x v="0"/>
    <x v="10"/>
    <x v="0"/>
    <s v="Noe Ramirez Brambila"/>
    <x v="10"/>
    <n v="5.7"/>
    <n v="415"/>
    <n v="4"/>
    <n v="12450"/>
    <n v="10963.343000000001"/>
    <n v="2740.8359999999998"/>
    <n v="103.75"/>
    <n v="30"/>
    <n v="1486.6569999999999"/>
    <x v="0"/>
    <x v="0"/>
    <x v="2"/>
    <x v="0"/>
  </r>
  <r>
    <x v="0"/>
    <x v="0"/>
    <x v="9"/>
    <x v="10"/>
    <x v="0"/>
    <x v="10"/>
    <x v="0"/>
    <s v="Robles Santana Jorge"/>
    <x v="10"/>
    <n v="5.7"/>
    <n v="550"/>
    <n v="5"/>
    <n v="16500"/>
    <n v="13704.179"/>
    <n v="2740.8359999999998"/>
    <n v="110"/>
    <n v="30"/>
    <n v="2795.8209999999999"/>
    <x v="0"/>
    <x v="0"/>
    <x v="2"/>
    <x v="0"/>
  </r>
  <r>
    <x v="0"/>
    <x v="0"/>
    <x v="9"/>
    <x v="10"/>
    <x v="0"/>
    <x v="10"/>
    <x v="0"/>
    <s v="PUBLICO EN GENERAL"/>
    <x v="10"/>
    <n v="5.7"/>
    <n v="342"/>
    <n v="3"/>
    <n v="10260"/>
    <n v="8222.5069999999996"/>
    <n v="2740.8359999999998"/>
    <n v="114"/>
    <n v="30"/>
    <n v="2037.4929999999999"/>
    <x v="0"/>
    <x v="0"/>
    <x v="2"/>
    <x v="0"/>
  </r>
  <r>
    <x v="0"/>
    <x v="0"/>
    <x v="9"/>
    <x v="10"/>
    <x v="0"/>
    <x v="10"/>
    <x v="0"/>
    <s v="Edgar Ruiz Lopez"/>
    <x v="10"/>
    <n v="5.7"/>
    <n v="472"/>
    <n v="5"/>
    <n v="14396"/>
    <n v="13704.179"/>
    <n v="2740.8359999999998"/>
    <n v="94.4"/>
    <n v="30.5"/>
    <n v="691.82100000000003"/>
    <x v="0"/>
    <x v="0"/>
    <x v="2"/>
    <x v="0"/>
  </r>
  <r>
    <x v="0"/>
    <x v="0"/>
    <x v="9"/>
    <x v="10"/>
    <x v="0"/>
    <x v="10"/>
    <x v="0"/>
    <s v="Oregon Rene NA"/>
    <x v="10"/>
    <n v="5.7"/>
    <n v="230"/>
    <n v="2"/>
    <n v="7015"/>
    <n v="5481.6710000000003"/>
    <n v="2740.8359999999998"/>
    <n v="115"/>
    <n v="30.5"/>
    <n v="1533.329"/>
    <x v="0"/>
    <x v="0"/>
    <x v="2"/>
    <x v="0"/>
  </r>
  <r>
    <x v="0"/>
    <x v="0"/>
    <x v="9"/>
    <x v="10"/>
    <x v="0"/>
    <x v="10"/>
    <x v="0"/>
    <s v="Martinez Valdez Hugo Alberto F"/>
    <x v="10"/>
    <n v="5.7"/>
    <n v="504"/>
    <n v="5"/>
    <n v="15372"/>
    <n v="13704.179"/>
    <n v="2740.8359999999998"/>
    <n v="100.8"/>
    <n v="30.5"/>
    <n v="1667.8209999999999"/>
    <x v="0"/>
    <x v="0"/>
    <x v="2"/>
    <x v="0"/>
  </r>
  <r>
    <x v="0"/>
    <x v="0"/>
    <x v="9"/>
    <x v="10"/>
    <x v="0"/>
    <x v="10"/>
    <x v="0"/>
    <s v="Lopez Garcia Martin FG"/>
    <x v="10"/>
    <n v="5.7"/>
    <n v="130"/>
    <n v="1"/>
    <n v="3965"/>
    <n v="2740.8359999999998"/>
    <n v="2740.8359999999998"/>
    <n v="130"/>
    <n v="30.5"/>
    <n v="1224.164"/>
    <x v="0"/>
    <x v="0"/>
    <x v="2"/>
    <x v="0"/>
  </r>
  <r>
    <x v="0"/>
    <x v="0"/>
    <x v="9"/>
    <x v="10"/>
    <x v="0"/>
    <x v="10"/>
    <x v="0"/>
    <s v="Langurain Juan Pablo NA"/>
    <x v="10"/>
    <n v="5.7"/>
    <n v="1058"/>
    <n v="10"/>
    <n v="32269"/>
    <n v="27408.357"/>
    <n v="2740.8359999999998"/>
    <n v="105.8"/>
    <n v="30.5"/>
    <n v="4860.643"/>
    <x v="0"/>
    <x v="0"/>
    <x v="2"/>
    <x v="0"/>
  </r>
  <r>
    <x v="0"/>
    <x v="0"/>
    <x v="9"/>
    <x v="10"/>
    <x v="0"/>
    <x v="10"/>
    <x v="0"/>
    <s v="Lopez Castro Erica"/>
    <x v="10"/>
    <n v="5.7"/>
    <n v="194"/>
    <n v="2"/>
    <n v="5917"/>
    <n v="5481.6710000000003"/>
    <n v="2740.8359999999998"/>
    <n v="97"/>
    <n v="30.5"/>
    <n v="435.32900000000001"/>
    <x v="0"/>
    <x v="0"/>
    <x v="2"/>
    <x v="0"/>
  </r>
  <r>
    <x v="0"/>
    <x v="0"/>
    <x v="9"/>
    <x v="10"/>
    <x v="0"/>
    <x v="10"/>
    <x v="0"/>
    <s v="Coronado Rodriguez Alma Lorena FG"/>
    <x v="10"/>
    <n v="5.7"/>
    <n v="130"/>
    <n v="1"/>
    <n v="3965"/>
    <n v="2740.8359999999998"/>
    <n v="2740.8359999999998"/>
    <n v="130"/>
    <n v="30.5"/>
    <n v="1224.164"/>
    <x v="0"/>
    <x v="0"/>
    <x v="2"/>
    <x v="0"/>
  </r>
  <r>
    <x v="0"/>
    <x v="0"/>
    <x v="9"/>
    <x v="10"/>
    <x v="0"/>
    <x v="10"/>
    <x v="0"/>
    <s v="Avalos Silva Juan"/>
    <x v="10"/>
    <n v="5.7"/>
    <n v="200"/>
    <n v="2"/>
    <n v="6100"/>
    <n v="5481.6710000000003"/>
    <n v="2740.8359999999998"/>
    <n v="100"/>
    <n v="30.5"/>
    <n v="618.32899999999995"/>
    <x v="0"/>
    <x v="0"/>
    <x v="2"/>
    <x v="0"/>
  </r>
  <r>
    <x v="0"/>
    <x v="0"/>
    <x v="9"/>
    <x v="10"/>
    <x v="0"/>
    <x v="10"/>
    <x v="0"/>
    <s v="RODRIGO RODRIGUEZ"/>
    <x v="10"/>
    <n v="5.7"/>
    <n v="1203"/>
    <n v="12"/>
    <n v="36691.5"/>
    <n v="32890.029000000002"/>
    <n v="2740.8359999999998"/>
    <n v="100.25"/>
    <n v="30.5"/>
    <n v="3801.471"/>
    <x v="0"/>
    <x v="0"/>
    <x v="2"/>
    <x v="0"/>
  </r>
  <r>
    <x v="0"/>
    <x v="0"/>
    <x v="9"/>
    <x v="10"/>
    <x v="0"/>
    <x v="10"/>
    <x v="0"/>
    <s v="Salas Nadia"/>
    <x v="10"/>
    <n v="5.7"/>
    <n v="172"/>
    <n v="2"/>
    <n v="5246"/>
    <n v="5481.6710000000003"/>
    <n v="2740.8359999999998"/>
    <n v="86"/>
    <n v="30.5"/>
    <n v="-235.67099999999999"/>
    <x v="0"/>
    <x v="0"/>
    <x v="2"/>
    <x v="0"/>
  </r>
  <r>
    <x v="0"/>
    <x v="0"/>
    <x v="9"/>
    <x v="10"/>
    <x v="0"/>
    <x v="10"/>
    <x v="0"/>
    <s v="Pelayo Sebastian Rosa Maria G"/>
    <x v="10"/>
    <n v="5.7"/>
    <n v="550"/>
    <n v="5"/>
    <n v="16775"/>
    <n v="13704.179"/>
    <n v="2740.8359999999998"/>
    <n v="110"/>
    <n v="30.5"/>
    <n v="3070.8209999999999"/>
    <x v="0"/>
    <x v="0"/>
    <x v="2"/>
    <x v="0"/>
  </r>
  <r>
    <x v="0"/>
    <x v="0"/>
    <x v="9"/>
    <x v="10"/>
    <x v="0"/>
    <x v="10"/>
    <x v="0"/>
    <s v="Juan Manuel Jacobo"/>
    <x v="10"/>
    <n v="5.7"/>
    <n v="480"/>
    <n v="5"/>
    <n v="14640"/>
    <n v="13704.179"/>
    <n v="2740.8359999999998"/>
    <n v="96"/>
    <n v="30.5"/>
    <n v="935.82100000000003"/>
    <x v="0"/>
    <x v="0"/>
    <x v="2"/>
    <x v="0"/>
  </r>
  <r>
    <x v="0"/>
    <x v="0"/>
    <x v="9"/>
    <x v="10"/>
    <x v="0"/>
    <x v="10"/>
    <x v="0"/>
    <s v="Verdin Vizcarra Irma Lucila F"/>
    <x v="10"/>
    <n v="5.7"/>
    <n v="202"/>
    <n v="2"/>
    <n v="6161"/>
    <n v="5481.6710000000003"/>
    <n v="2740.8359999999998"/>
    <n v="101"/>
    <n v="30.5"/>
    <n v="679.32899999999995"/>
    <x v="0"/>
    <x v="0"/>
    <x v="2"/>
    <x v="0"/>
  </r>
  <r>
    <x v="0"/>
    <x v="0"/>
    <x v="9"/>
    <x v="10"/>
    <x v="0"/>
    <x v="10"/>
    <x v="0"/>
    <s v="Lopez Jorge FG"/>
    <x v="10"/>
    <n v="5.7"/>
    <n v="104"/>
    <n v="1"/>
    <n v="3172"/>
    <n v="2740.8359999999998"/>
    <n v="2740.8359999999998"/>
    <n v="104"/>
    <n v="30.5"/>
    <n v="431.16399999999999"/>
    <x v="0"/>
    <x v="0"/>
    <x v="2"/>
    <x v="0"/>
  </r>
  <r>
    <x v="0"/>
    <x v="0"/>
    <x v="9"/>
    <x v="10"/>
    <x v="1"/>
    <x v="10"/>
    <x v="0"/>
    <s v="Lopez Jorge FG"/>
    <x v="10"/>
    <n v="5.7"/>
    <n v="-104"/>
    <n v="-1"/>
    <n v="-3172"/>
    <n v="-2740.8359999999998"/>
    <n v="-2740.8359999999998"/>
    <n v="104"/>
    <n v="30.5"/>
    <n v="-431.16399999999999"/>
    <x v="0"/>
    <x v="0"/>
    <x v="2"/>
    <x v="0"/>
  </r>
  <r>
    <x v="0"/>
    <x v="0"/>
    <x v="9"/>
    <x v="10"/>
    <x v="0"/>
    <x v="10"/>
    <x v="0"/>
    <s v="Lopez Jorge FG"/>
    <x v="10"/>
    <n v="5.7"/>
    <n v="117"/>
    <n v="1"/>
    <n v="3568.5"/>
    <n v="2740.8359999999998"/>
    <n v="2740.8359999999998"/>
    <n v="117"/>
    <n v="30.5"/>
    <n v="827.66399999999999"/>
    <x v="0"/>
    <x v="0"/>
    <x v="2"/>
    <x v="0"/>
  </r>
  <r>
    <x v="0"/>
    <x v="0"/>
    <x v="9"/>
    <x v="10"/>
    <x v="0"/>
    <x v="10"/>
    <x v="0"/>
    <s v="Leonardo Jimenez Chacon"/>
    <x v="10"/>
    <n v="5.7"/>
    <n v="104"/>
    <n v="1"/>
    <n v="3172"/>
    <n v="2740.8359999999998"/>
    <n v="2740.8359999999998"/>
    <n v="104"/>
    <n v="30.5"/>
    <n v="431.16399999999999"/>
    <x v="0"/>
    <x v="0"/>
    <x v="2"/>
    <x v="0"/>
  </r>
  <r>
    <x v="0"/>
    <x v="0"/>
    <x v="9"/>
    <x v="10"/>
    <x v="0"/>
    <x v="10"/>
    <x v="0"/>
    <s v="Jose Luis Guzman Cornejo"/>
    <x v="10"/>
    <n v="5.7"/>
    <n v="676"/>
    <n v="6"/>
    <n v="20618"/>
    <n v="16445.013999999999"/>
    <n v="2740.8359999999998"/>
    <n v="112.66666666666667"/>
    <n v="30.5"/>
    <n v="4172.9859999999999"/>
    <x v="0"/>
    <x v="0"/>
    <x v="2"/>
    <x v="0"/>
  </r>
  <r>
    <x v="0"/>
    <x v="0"/>
    <x v="9"/>
    <x v="10"/>
    <x v="0"/>
    <x v="10"/>
    <x v="0"/>
    <s v="Gil Peña Martin FG"/>
    <x v="10"/>
    <n v="5.7"/>
    <n v="510"/>
    <n v="5"/>
    <n v="15555"/>
    <n v="13704.179"/>
    <n v="2740.8359999999998"/>
    <n v="102"/>
    <n v="30.5"/>
    <n v="1850.8209999999999"/>
    <x v="0"/>
    <x v="0"/>
    <x v="2"/>
    <x v="0"/>
  </r>
  <r>
    <x v="0"/>
    <x v="0"/>
    <x v="9"/>
    <x v="10"/>
    <x v="0"/>
    <x v="10"/>
    <x v="0"/>
    <s v="PUBLICO EN GENERAL"/>
    <x v="10"/>
    <n v="5.7"/>
    <n v="115"/>
    <n v="1"/>
    <n v="3507.5"/>
    <n v="2740.8359999999998"/>
    <n v="2740.8359999999998"/>
    <n v="115"/>
    <n v="30.5"/>
    <n v="766.66399999999999"/>
    <x v="0"/>
    <x v="0"/>
    <x v="2"/>
    <x v="0"/>
  </r>
  <r>
    <x v="0"/>
    <x v="0"/>
    <x v="9"/>
    <x v="10"/>
    <x v="0"/>
    <x v="10"/>
    <x v="0"/>
    <s v="Oscar Jesus Guerrero Pelayo"/>
    <x v="10"/>
    <n v="5.7"/>
    <n v="570"/>
    <n v="6"/>
    <n v="17385"/>
    <n v="16445.013999999999"/>
    <n v="2740.8359999999998"/>
    <n v="95"/>
    <n v="30.5"/>
    <n v="939.98599999999999"/>
    <x v="0"/>
    <x v="0"/>
    <x v="2"/>
    <x v="0"/>
  </r>
  <r>
    <x v="0"/>
    <x v="0"/>
    <x v="9"/>
    <x v="10"/>
    <x v="0"/>
    <x v="10"/>
    <x v="0"/>
    <s v="PUBLICO EN GENERAL"/>
    <x v="10"/>
    <n v="5.7"/>
    <n v="304"/>
    <n v="3"/>
    <n v="9272"/>
    <n v="8222.5069999999996"/>
    <n v="2740.8359999999998"/>
    <n v="101.33333333333333"/>
    <n v="30.5"/>
    <n v="1049.4929999999999"/>
    <x v="0"/>
    <x v="0"/>
    <x v="2"/>
    <x v="0"/>
  </r>
  <r>
    <x v="0"/>
    <x v="0"/>
    <x v="9"/>
    <x v="10"/>
    <x v="0"/>
    <x v="10"/>
    <x v="0"/>
    <s v="Diaz Araiza Maria Magdalena"/>
    <x v="10"/>
    <n v="5.7"/>
    <n v="303"/>
    <n v="3"/>
    <n v="9241.5"/>
    <n v="8222.5069999999996"/>
    <n v="2740.8359999999998"/>
    <n v="101"/>
    <n v="30.5"/>
    <n v="1018.9930000000001"/>
    <x v="0"/>
    <x v="0"/>
    <x v="2"/>
    <x v="0"/>
  </r>
  <r>
    <x v="0"/>
    <x v="0"/>
    <x v="9"/>
    <x v="10"/>
    <x v="0"/>
    <x v="10"/>
    <x v="0"/>
    <s v="Victor Alejandro Flores Pelayo"/>
    <x v="10"/>
    <n v="5.7"/>
    <n v="92"/>
    <n v="1"/>
    <n v="2806"/>
    <n v="2740.8359999999998"/>
    <n v="2740.8359999999998"/>
    <n v="92"/>
    <n v="30.5"/>
    <n v="65.164000000000001"/>
    <x v="0"/>
    <x v="0"/>
    <x v="2"/>
    <x v="0"/>
  </r>
  <r>
    <x v="0"/>
    <x v="0"/>
    <x v="9"/>
    <x v="10"/>
    <x v="0"/>
    <x v="10"/>
    <x v="0"/>
    <s v="PUBLICO EN GENERAL"/>
    <x v="10"/>
    <n v="5.7"/>
    <n v="305"/>
    <n v="3"/>
    <n v="9302.5"/>
    <n v="8222.5069999999996"/>
    <n v="2740.8359999999998"/>
    <n v="101.66666666666667"/>
    <n v="30.5"/>
    <n v="1079.9929999999999"/>
    <x v="0"/>
    <x v="0"/>
    <x v="2"/>
    <x v="0"/>
  </r>
  <r>
    <x v="0"/>
    <x v="0"/>
    <x v="10"/>
    <x v="13"/>
    <x v="0"/>
    <x v="10"/>
    <x v="0"/>
    <s v="Cobian Chavez Rodolfo FG"/>
    <x v="13"/>
    <n v="5.4333333333333327"/>
    <n v="2850"/>
    <n v="26"/>
    <n v="85500"/>
    <n v="67992.578999999998"/>
    <n v="2615.0990000000002"/>
    <n v="109.61538461538461"/>
    <n v="30"/>
    <n v="17507.420999999998"/>
    <x v="0"/>
    <x v="0"/>
    <x v="2"/>
    <x v="0"/>
  </r>
  <r>
    <x v="0"/>
    <x v="0"/>
    <x v="10"/>
    <x v="13"/>
    <x v="0"/>
    <x v="10"/>
    <x v="0"/>
    <s v="Becerra Bañuelos Norma Elizabeth F"/>
    <x v="13"/>
    <n v="5.4333333333333327"/>
    <n v="640"/>
    <n v="6"/>
    <n v="19520"/>
    <n v="15690.594999999999"/>
    <n v="2615.0990000000002"/>
    <n v="106.66666666666667"/>
    <n v="30.5"/>
    <n v="3829.4050000000002"/>
    <x v="0"/>
    <x v="0"/>
    <x v="2"/>
    <x v="0"/>
  </r>
  <r>
    <x v="0"/>
    <x v="0"/>
    <x v="6"/>
    <x v="7"/>
    <x v="0"/>
    <x v="10"/>
    <x v="0"/>
    <s v="Cecilia Robles Perez"/>
    <x v="7"/>
    <n v="5.9333333333333327"/>
    <n v="193.6"/>
    <n v="2"/>
    <n v="5808"/>
    <n v="8857.4619999999995"/>
    <n v="4428.7309999999998"/>
    <n v="96.8"/>
    <n v="30"/>
    <n v="-3049.462"/>
    <x v="0"/>
    <x v="0"/>
    <x v="2"/>
    <x v="0"/>
  </r>
  <r>
    <x v="0"/>
    <x v="0"/>
    <x v="6"/>
    <x v="7"/>
    <x v="0"/>
    <x v="10"/>
    <x v="0"/>
    <s v="Vazquez Zamora Rafael"/>
    <x v="7"/>
    <n v="5.9333333333333327"/>
    <n v="388.8"/>
    <n v="4"/>
    <n v="11664"/>
    <n v="17714.923999999999"/>
    <n v="4428.7309999999998"/>
    <n v="97.2"/>
    <n v="30"/>
    <n v="-6050.924"/>
    <x v="0"/>
    <x v="0"/>
    <x v="2"/>
    <x v="0"/>
  </r>
  <r>
    <x v="0"/>
    <x v="2"/>
    <x v="11"/>
    <x v="12"/>
    <x v="0"/>
    <x v="10"/>
    <x v="0"/>
    <s v="Innovacion y Comercio"/>
    <x v="12"/>
    <n v="3.6666666666666665"/>
    <n v="1050"/>
    <n v="10"/>
    <n v="31500"/>
    <n v="26469.892"/>
    <n v="2646.989"/>
    <n v="105"/>
    <n v="30"/>
    <n v="5030.1080000000002"/>
    <x v="0"/>
    <x v="0"/>
    <x v="2"/>
    <x v="0"/>
  </r>
  <r>
    <x v="0"/>
    <x v="2"/>
    <x v="11"/>
    <x v="12"/>
    <x v="0"/>
    <x v="11"/>
    <x v="0"/>
    <s v="Camolinga Maldonado Pedro"/>
    <x v="12"/>
    <n v="3.6999999999999997"/>
    <n v="13118"/>
    <n v="108"/>
    <n v="400099"/>
    <n v="285874.83600000001"/>
    <n v="2646.989"/>
    <n v="121.46296296296296"/>
    <n v="30.5"/>
    <n v="114224.164"/>
    <x v="0"/>
    <x v="0"/>
    <x v="2"/>
    <x v="0"/>
  </r>
  <r>
    <x v="0"/>
    <x v="2"/>
    <x v="11"/>
    <x v="12"/>
    <x v="0"/>
    <x v="11"/>
    <x v="0"/>
    <s v="Innovacion y Comercio"/>
    <x v="12"/>
    <n v="3.6999999999999997"/>
    <n v="784"/>
    <n v="8"/>
    <n v="23520"/>
    <n v="21175.914000000001"/>
    <n v="2646.989"/>
    <n v="98"/>
    <n v="30"/>
    <n v="2344.0859999999998"/>
    <x v="0"/>
    <x v="0"/>
    <x v="2"/>
    <x v="0"/>
  </r>
  <r>
    <x v="0"/>
    <x v="3"/>
    <x v="12"/>
    <x v="14"/>
    <x v="0"/>
    <x v="12"/>
    <x v="0"/>
    <s v="Gutierrez Olivarez Jaime Gibran"/>
    <x v="14"/>
    <n v="5.4666666666666668"/>
    <n v="266.5"/>
    <n v="3"/>
    <n v="7995"/>
    <n v="6860.7160000000003"/>
    <n v="2286.9050000000002"/>
    <n v="88.833333333333329"/>
    <n v="30"/>
    <n v="1134.2840000000001"/>
    <x v="0"/>
    <x v="0"/>
    <x v="2"/>
    <x v="0"/>
  </r>
  <r>
    <x v="0"/>
    <x v="3"/>
    <x v="12"/>
    <x v="14"/>
    <x v="0"/>
    <x v="12"/>
    <x v="0"/>
    <s v="Ricardo Perez Garcia"/>
    <x v="14"/>
    <n v="5.4666666666666668"/>
    <n v="170.5"/>
    <n v="2"/>
    <n v="5115"/>
    <n v="4573.8109999999997"/>
    <n v="2286.9050000000002"/>
    <n v="85.25"/>
    <n v="30"/>
    <n v="541.18899999999996"/>
    <x v="0"/>
    <x v="0"/>
    <x v="2"/>
    <x v="0"/>
  </r>
  <r>
    <x v="0"/>
    <x v="3"/>
    <x v="12"/>
    <x v="14"/>
    <x v="0"/>
    <x v="12"/>
    <x v="0"/>
    <s v="Rafael Osorio Zamora"/>
    <x v="14"/>
    <n v="5.4666666666666668"/>
    <n v="940"/>
    <n v="10"/>
    <n v="28200"/>
    <n v="22869.053"/>
    <n v="2286.9050000000002"/>
    <n v="94"/>
    <n v="30"/>
    <n v="5330.9470000000001"/>
    <x v="0"/>
    <x v="0"/>
    <x v="2"/>
    <x v="0"/>
  </r>
  <r>
    <x v="0"/>
    <x v="3"/>
    <x v="12"/>
    <x v="14"/>
    <x v="0"/>
    <x v="12"/>
    <x v="0"/>
    <s v="Vazquez Zamora Rafael"/>
    <x v="14"/>
    <n v="5.4666666666666668"/>
    <n v="162.5"/>
    <n v="2"/>
    <n v="4875"/>
    <n v="4573.8109999999997"/>
    <n v="2286.9050000000002"/>
    <n v="81.25"/>
    <n v="30"/>
    <n v="301.18900000000002"/>
    <x v="0"/>
    <x v="0"/>
    <x v="2"/>
    <x v="0"/>
  </r>
  <r>
    <x v="0"/>
    <x v="3"/>
    <x v="7"/>
    <x v="9"/>
    <x v="0"/>
    <x v="12"/>
    <x v="0"/>
    <s v="Cecilia Robles Perez"/>
    <x v="9"/>
    <n v="6.2"/>
    <n v="78"/>
    <n v="1"/>
    <n v="2340"/>
    <n v="2694.6880000000001"/>
    <n v="2694.6880000000001"/>
    <n v="78"/>
    <n v="30"/>
    <n v="-354.68799999999999"/>
    <x v="0"/>
    <x v="0"/>
    <x v="2"/>
    <x v="0"/>
  </r>
  <r>
    <x v="0"/>
    <x v="0"/>
    <x v="13"/>
    <x v="15"/>
    <x v="0"/>
    <x v="12"/>
    <x v="0"/>
    <s v="Carlos Policarpo Contreras Moreno"/>
    <x v="15"/>
    <n v="5.9666666666666668"/>
    <n v="5581"/>
    <n v="50"/>
    <n v="170220.5"/>
    <n v="245891.14799999999"/>
    <n v="4917.8230000000003"/>
    <n v="111.62"/>
    <n v="30.5"/>
    <n v="-75670.648000000001"/>
    <x v="0"/>
    <x v="0"/>
    <x v="2"/>
    <x v="0"/>
  </r>
  <r>
    <x v="0"/>
    <x v="3"/>
    <x v="12"/>
    <x v="14"/>
    <x v="0"/>
    <x v="13"/>
    <x v="0"/>
    <s v="Carlos Sanchez Camacho"/>
    <x v="14"/>
    <n v="5.5333333333333332"/>
    <n v="233.5"/>
    <n v="2"/>
    <n v="7005"/>
    <n v="4573.8109999999997"/>
    <n v="2286.9050000000002"/>
    <n v="116.75"/>
    <n v="30"/>
    <n v="2431.1889999999999"/>
    <x v="0"/>
    <x v="0"/>
    <x v="3"/>
    <x v="0"/>
  </r>
  <r>
    <x v="0"/>
    <x v="3"/>
    <x v="12"/>
    <x v="14"/>
    <x v="0"/>
    <x v="13"/>
    <x v="0"/>
    <s v="Innovacion y Comercio"/>
    <x v="14"/>
    <n v="5.5333333333333332"/>
    <n v="90"/>
    <n v="1"/>
    <n v="2700"/>
    <n v="2286.9050000000002"/>
    <n v="2286.9050000000002"/>
    <n v="90"/>
    <n v="30"/>
    <n v="413.09500000000003"/>
    <x v="0"/>
    <x v="0"/>
    <x v="3"/>
    <x v="0"/>
  </r>
  <r>
    <x v="0"/>
    <x v="3"/>
    <x v="12"/>
    <x v="14"/>
    <x v="0"/>
    <x v="13"/>
    <x v="0"/>
    <s v="Innovacion y Comercio"/>
    <x v="14"/>
    <n v="5.5333333333333332"/>
    <n v="90"/>
    <n v="1"/>
    <n v="2700"/>
    <n v="2286.9050000000002"/>
    <n v="2286.9050000000002"/>
    <n v="90"/>
    <n v="30"/>
    <n v="413.09500000000003"/>
    <x v="0"/>
    <x v="0"/>
    <x v="3"/>
    <x v="0"/>
  </r>
  <r>
    <x v="0"/>
    <x v="3"/>
    <x v="7"/>
    <x v="9"/>
    <x v="0"/>
    <x v="13"/>
    <x v="0"/>
    <s v="Carlos Sanchez Camacho"/>
    <x v="9"/>
    <n v="6.2666666666666666"/>
    <n v="195"/>
    <n v="2"/>
    <n v="5850"/>
    <n v="5389.3760000000002"/>
    <n v="2694.6880000000001"/>
    <n v="97.5"/>
    <n v="30"/>
    <n v="460.62400000000002"/>
    <x v="0"/>
    <x v="0"/>
    <x v="3"/>
    <x v="0"/>
  </r>
  <r>
    <x v="0"/>
    <x v="3"/>
    <x v="7"/>
    <x v="9"/>
    <x v="0"/>
    <x v="13"/>
    <x v="0"/>
    <s v="Carlos Sanchez Camacho"/>
    <x v="9"/>
    <n v="6.2666666666666666"/>
    <n v="212"/>
    <n v="2"/>
    <n v="6360"/>
    <n v="5389.3760000000002"/>
    <n v="2694.6880000000001"/>
    <n v="106"/>
    <n v="30"/>
    <n v="970.62400000000002"/>
    <x v="0"/>
    <x v="0"/>
    <x v="3"/>
    <x v="0"/>
  </r>
  <r>
    <x v="0"/>
    <x v="0"/>
    <x v="9"/>
    <x v="10"/>
    <x v="0"/>
    <x v="13"/>
    <x v="0"/>
    <s v="Innovacion y Comercio"/>
    <x v="10"/>
    <n v="5.833333333333333"/>
    <n v="110"/>
    <n v="1"/>
    <n v="3300"/>
    <n v="2740.8359999999998"/>
    <n v="2740.8359999999998"/>
    <n v="110"/>
    <n v="30"/>
    <n v="559.16399999999999"/>
    <x v="0"/>
    <x v="0"/>
    <x v="3"/>
    <x v="0"/>
  </r>
  <r>
    <x v="0"/>
    <x v="0"/>
    <x v="13"/>
    <x v="15"/>
    <x v="0"/>
    <x v="13"/>
    <x v="0"/>
    <s v="Innovacion y Comercio"/>
    <x v="15"/>
    <n v="6.0333333333333332"/>
    <n v="110"/>
    <n v="1"/>
    <n v="3300"/>
    <n v="4917.8230000000003"/>
    <n v="4917.8230000000003"/>
    <n v="110"/>
    <n v="30"/>
    <n v="-1617.8230000000001"/>
    <x v="0"/>
    <x v="0"/>
    <x v="3"/>
    <x v="0"/>
  </r>
  <r>
    <x v="0"/>
    <x v="2"/>
    <x v="11"/>
    <x v="12"/>
    <x v="0"/>
    <x v="13"/>
    <x v="0"/>
    <s v="Casillas Tapia Alfredo"/>
    <x v="12"/>
    <n v="3.8"/>
    <n v="1220"/>
    <n v="10"/>
    <n v="35380"/>
    <n v="26469.892"/>
    <n v="2646.989"/>
    <n v="122"/>
    <n v="29"/>
    <n v="8910.1080000000002"/>
    <x v="0"/>
    <x v="0"/>
    <x v="3"/>
    <x v="0"/>
  </r>
  <r>
    <x v="0"/>
    <x v="3"/>
    <x v="14"/>
    <x v="16"/>
    <x v="0"/>
    <x v="14"/>
    <x v="0"/>
    <s v="Innovacion y Comercio"/>
    <x v="16"/>
    <n v="5.333333333333333"/>
    <n v="90"/>
    <n v="1"/>
    <n v="2700"/>
    <n v="1948.2629999999999"/>
    <n v="1948.2629999999999"/>
    <n v="90"/>
    <n v="30"/>
    <n v="751.73699999999997"/>
    <x v="0"/>
    <x v="0"/>
    <x v="3"/>
    <x v="0"/>
  </r>
  <r>
    <x v="0"/>
    <x v="3"/>
    <x v="12"/>
    <x v="14"/>
    <x v="0"/>
    <x v="14"/>
    <x v="0"/>
    <s v="Arturo Saray"/>
    <x v="14"/>
    <n v="5.5666666666666664"/>
    <n v="109"/>
    <n v="1"/>
    <n v="3270"/>
    <n v="2286.9050000000002"/>
    <n v="2286.9050000000002"/>
    <n v="109"/>
    <n v="30"/>
    <n v="983.09500000000003"/>
    <x v="0"/>
    <x v="0"/>
    <x v="3"/>
    <x v="0"/>
  </r>
  <r>
    <x v="0"/>
    <x v="3"/>
    <x v="12"/>
    <x v="14"/>
    <x v="1"/>
    <x v="14"/>
    <x v="0"/>
    <s v="Innovacion y Comercio"/>
    <x v="14"/>
    <n v="5.5666666666666664"/>
    <n v="-90"/>
    <n v="-1"/>
    <n v="-2700"/>
    <n v="-2286.9050000000002"/>
    <n v="-2286.9050000000002"/>
    <n v="90"/>
    <n v="30"/>
    <n v="-413.09500000000003"/>
    <x v="0"/>
    <x v="0"/>
    <x v="3"/>
    <x v="0"/>
  </r>
  <r>
    <x v="0"/>
    <x v="3"/>
    <x v="12"/>
    <x v="14"/>
    <x v="0"/>
    <x v="14"/>
    <x v="0"/>
    <s v="Verdin Vizcarra Irma Lucila F"/>
    <x v="14"/>
    <n v="5.5666666666666664"/>
    <n v="183"/>
    <n v="2"/>
    <n v="5947.5"/>
    <n v="4573.8109999999997"/>
    <n v="2286.9050000000002"/>
    <n v="91.5"/>
    <n v="32.5"/>
    <n v="1373.6890000000001"/>
    <x v="0"/>
    <x v="0"/>
    <x v="3"/>
    <x v="0"/>
  </r>
  <r>
    <x v="0"/>
    <x v="3"/>
    <x v="12"/>
    <x v="14"/>
    <x v="0"/>
    <x v="14"/>
    <x v="0"/>
    <s v="Edgar Ruiz Lopez"/>
    <x v="14"/>
    <n v="5.5666666666666664"/>
    <n v="214"/>
    <n v="2"/>
    <n v="6955"/>
    <n v="4573.8109999999997"/>
    <n v="2286.9050000000002"/>
    <n v="107"/>
    <n v="32.5"/>
    <n v="2381.1889999999999"/>
    <x v="0"/>
    <x v="0"/>
    <x v="3"/>
    <x v="0"/>
  </r>
  <r>
    <x v="0"/>
    <x v="3"/>
    <x v="12"/>
    <x v="14"/>
    <x v="0"/>
    <x v="14"/>
    <x v="0"/>
    <s v="Ramos Mejia Juan Diego FG"/>
    <x v="14"/>
    <n v="5.5666666666666664"/>
    <n v="931"/>
    <n v="10"/>
    <n v="29792"/>
    <n v="22869.053"/>
    <n v="2286.9050000000002"/>
    <n v="93.1"/>
    <n v="32"/>
    <n v="6922.9470000000001"/>
    <x v="0"/>
    <x v="0"/>
    <x v="3"/>
    <x v="0"/>
  </r>
  <r>
    <x v="0"/>
    <x v="3"/>
    <x v="12"/>
    <x v="14"/>
    <x v="0"/>
    <x v="14"/>
    <x v="0"/>
    <s v="Prado Barajas Aureliano FG"/>
    <x v="14"/>
    <n v="5.5666666666666664"/>
    <n v="210"/>
    <n v="2"/>
    <n v="6825"/>
    <n v="4573.8109999999997"/>
    <n v="2286.9050000000002"/>
    <n v="105"/>
    <n v="32.5"/>
    <n v="2251.1889999999999"/>
    <x v="0"/>
    <x v="0"/>
    <x v="3"/>
    <x v="0"/>
  </r>
  <r>
    <x v="0"/>
    <x v="3"/>
    <x v="12"/>
    <x v="14"/>
    <x v="0"/>
    <x v="14"/>
    <x v="0"/>
    <s v="Lopez Jorge FG"/>
    <x v="14"/>
    <n v="5.5666666666666664"/>
    <n v="126"/>
    <n v="1"/>
    <n v="4095"/>
    <n v="2286.9050000000002"/>
    <n v="2286.9050000000002"/>
    <n v="126"/>
    <n v="32.5"/>
    <n v="1808.095"/>
    <x v="0"/>
    <x v="0"/>
    <x v="3"/>
    <x v="0"/>
  </r>
  <r>
    <x v="0"/>
    <x v="3"/>
    <x v="12"/>
    <x v="14"/>
    <x v="0"/>
    <x v="14"/>
    <x v="0"/>
    <s v="Leonardo Jimenez Chacon"/>
    <x v="14"/>
    <n v="5.5666666666666664"/>
    <n v="122"/>
    <n v="1"/>
    <n v="3965"/>
    <n v="2286.9050000000002"/>
    <n v="2286.9050000000002"/>
    <n v="122"/>
    <n v="32.5"/>
    <n v="1678.095"/>
    <x v="0"/>
    <x v="0"/>
    <x v="3"/>
    <x v="0"/>
  </r>
  <r>
    <x v="0"/>
    <x v="3"/>
    <x v="12"/>
    <x v="14"/>
    <x v="0"/>
    <x v="14"/>
    <x v="0"/>
    <s v="Jose Luis Guzman Cornejo"/>
    <x v="14"/>
    <n v="5.5666666666666664"/>
    <n v="236"/>
    <n v="2"/>
    <n v="7670"/>
    <n v="4573.8109999999997"/>
    <n v="2286.9050000000002"/>
    <n v="118"/>
    <n v="32.5"/>
    <n v="3096.1889999999999"/>
    <x v="0"/>
    <x v="0"/>
    <x v="3"/>
    <x v="0"/>
  </r>
  <r>
    <x v="0"/>
    <x v="3"/>
    <x v="12"/>
    <x v="14"/>
    <x v="0"/>
    <x v="14"/>
    <x v="0"/>
    <s v="Lopez Castro Erica"/>
    <x v="14"/>
    <n v="5.5666666666666664"/>
    <n v="200"/>
    <n v="2"/>
    <n v="6500"/>
    <n v="4573.8109999999997"/>
    <n v="2286.9050000000002"/>
    <n v="100"/>
    <n v="32.5"/>
    <n v="1926.1890000000001"/>
    <x v="0"/>
    <x v="0"/>
    <x v="3"/>
    <x v="0"/>
  </r>
  <r>
    <x v="0"/>
    <x v="3"/>
    <x v="12"/>
    <x v="14"/>
    <x v="0"/>
    <x v="14"/>
    <x v="0"/>
    <s v="Gil Peña Martin FG"/>
    <x v="14"/>
    <n v="5.5666666666666664"/>
    <n v="123"/>
    <n v="1"/>
    <n v="3997.5"/>
    <n v="2286.9050000000002"/>
    <n v="2286.9050000000002"/>
    <n v="123"/>
    <n v="32.5"/>
    <n v="1710.595"/>
    <x v="0"/>
    <x v="0"/>
    <x v="3"/>
    <x v="0"/>
  </r>
  <r>
    <x v="0"/>
    <x v="3"/>
    <x v="12"/>
    <x v="14"/>
    <x v="0"/>
    <x v="14"/>
    <x v="0"/>
    <s v="Cobian Chavez Rodolfo FG"/>
    <x v="14"/>
    <n v="5.5666666666666664"/>
    <n v="2139"/>
    <n v="20"/>
    <n v="68448"/>
    <n v="45738.107000000004"/>
    <n v="2286.9050000000002"/>
    <n v="106.95"/>
    <n v="32"/>
    <n v="22709.893"/>
    <x v="0"/>
    <x v="0"/>
    <x v="3"/>
    <x v="0"/>
  </r>
  <r>
    <x v="0"/>
    <x v="3"/>
    <x v="12"/>
    <x v="14"/>
    <x v="0"/>
    <x v="14"/>
    <x v="0"/>
    <s v="Chavez Barajas Contensina NA"/>
    <x v="14"/>
    <n v="5.5666666666666664"/>
    <n v="126"/>
    <n v="1"/>
    <n v="4095"/>
    <n v="2286.9050000000002"/>
    <n v="2286.9050000000002"/>
    <n v="126"/>
    <n v="32.5"/>
    <n v="1808.095"/>
    <x v="0"/>
    <x v="0"/>
    <x v="3"/>
    <x v="0"/>
  </r>
  <r>
    <x v="0"/>
    <x v="3"/>
    <x v="12"/>
    <x v="14"/>
    <x v="0"/>
    <x v="14"/>
    <x v="0"/>
    <s v="De Leon Diaz Salvador FG"/>
    <x v="14"/>
    <n v="5.5666666666666664"/>
    <n v="204"/>
    <n v="2"/>
    <n v="6630"/>
    <n v="4573.8109999999997"/>
    <n v="2286.9050000000002"/>
    <n v="102"/>
    <n v="32.5"/>
    <n v="2056.1889999999999"/>
    <x v="0"/>
    <x v="0"/>
    <x v="3"/>
    <x v="0"/>
  </r>
  <r>
    <x v="0"/>
    <x v="3"/>
    <x v="12"/>
    <x v="14"/>
    <x v="0"/>
    <x v="14"/>
    <x v="0"/>
    <s v="Juan Manuel Jacobo"/>
    <x v="14"/>
    <n v="5.5666666666666664"/>
    <n v="420"/>
    <n v="4"/>
    <n v="13650"/>
    <n v="9147.6209999999992"/>
    <n v="2286.9050000000002"/>
    <n v="105"/>
    <n v="32.5"/>
    <n v="4502.3789999999999"/>
    <x v="0"/>
    <x v="0"/>
    <x v="3"/>
    <x v="0"/>
  </r>
  <r>
    <x v="0"/>
    <x v="3"/>
    <x v="12"/>
    <x v="14"/>
    <x v="0"/>
    <x v="14"/>
    <x v="0"/>
    <s v="Avalos Silva Juan"/>
    <x v="14"/>
    <n v="5.5666666666666664"/>
    <n v="232"/>
    <n v="2"/>
    <n v="7540"/>
    <n v="4573.8109999999997"/>
    <n v="2286.9050000000002"/>
    <n v="116"/>
    <n v="32.5"/>
    <n v="2966.1889999999999"/>
    <x v="0"/>
    <x v="0"/>
    <x v="3"/>
    <x v="0"/>
  </r>
  <r>
    <x v="0"/>
    <x v="3"/>
    <x v="12"/>
    <x v="14"/>
    <x v="0"/>
    <x v="14"/>
    <x v="0"/>
    <s v="Rincon Morett Veronica Guadalupe FG"/>
    <x v="14"/>
    <n v="5.5666666666666664"/>
    <n v="512"/>
    <n v="5"/>
    <n v="16640"/>
    <n v="11434.527"/>
    <n v="2286.9050000000002"/>
    <n v="102.4"/>
    <n v="32.5"/>
    <n v="5205.473"/>
    <x v="0"/>
    <x v="0"/>
    <x v="3"/>
    <x v="0"/>
  </r>
  <r>
    <x v="0"/>
    <x v="3"/>
    <x v="12"/>
    <x v="14"/>
    <x v="0"/>
    <x v="14"/>
    <x v="0"/>
    <s v="Diaz Araiza Maria Magdalena"/>
    <x v="14"/>
    <n v="5.5666666666666664"/>
    <n v="296"/>
    <n v="3"/>
    <n v="9620"/>
    <n v="6860.7160000000003"/>
    <n v="2286.9050000000002"/>
    <n v="98.666666666666671"/>
    <n v="32.5"/>
    <n v="2759.2840000000001"/>
    <x v="0"/>
    <x v="0"/>
    <x v="3"/>
    <x v="0"/>
  </r>
  <r>
    <x v="0"/>
    <x v="3"/>
    <x v="12"/>
    <x v="14"/>
    <x v="0"/>
    <x v="14"/>
    <x v="0"/>
    <s v="Oscar Jesus Guerrero Pelayo"/>
    <x v="14"/>
    <n v="5.5666666666666664"/>
    <n v="422"/>
    <n v="4"/>
    <n v="13715"/>
    <n v="9147.6209999999992"/>
    <n v="2286.9050000000002"/>
    <n v="105.5"/>
    <n v="32.5"/>
    <n v="4567.3789999999999"/>
    <x v="0"/>
    <x v="0"/>
    <x v="3"/>
    <x v="0"/>
  </r>
  <r>
    <x v="0"/>
    <x v="3"/>
    <x v="12"/>
    <x v="14"/>
    <x v="0"/>
    <x v="14"/>
    <x v="0"/>
    <s v="PUBLICO EN GENERAL"/>
    <x v="14"/>
    <n v="5.5666666666666664"/>
    <n v="100"/>
    <n v="1"/>
    <n v="3250"/>
    <n v="2286.9050000000002"/>
    <n v="2286.9050000000002"/>
    <n v="100"/>
    <n v="32.5"/>
    <n v="963.09500000000003"/>
    <x v="0"/>
    <x v="0"/>
    <x v="3"/>
    <x v="0"/>
  </r>
  <r>
    <x v="0"/>
    <x v="3"/>
    <x v="12"/>
    <x v="14"/>
    <x v="0"/>
    <x v="14"/>
    <x v="0"/>
    <s v="PUBLICO EN GENERAL"/>
    <x v="14"/>
    <n v="5.5666666666666664"/>
    <n v="284"/>
    <n v="3"/>
    <n v="9230"/>
    <n v="6860.7160000000003"/>
    <n v="2286.9050000000002"/>
    <n v="94.666666666666671"/>
    <n v="32.5"/>
    <n v="2369.2840000000001"/>
    <x v="0"/>
    <x v="0"/>
    <x v="3"/>
    <x v="0"/>
  </r>
  <r>
    <x v="0"/>
    <x v="3"/>
    <x v="12"/>
    <x v="14"/>
    <x v="0"/>
    <x v="14"/>
    <x v="0"/>
    <s v="PUBLICO EN GENERAL"/>
    <x v="14"/>
    <n v="5.5666666666666664"/>
    <n v="102"/>
    <n v="1"/>
    <n v="3315"/>
    <n v="2286.9050000000002"/>
    <n v="2286.9050000000002"/>
    <n v="102"/>
    <n v="32.5"/>
    <n v="1028.095"/>
    <x v="0"/>
    <x v="0"/>
    <x v="3"/>
    <x v="0"/>
  </r>
  <r>
    <x v="0"/>
    <x v="0"/>
    <x v="9"/>
    <x v="10"/>
    <x v="0"/>
    <x v="14"/>
    <x v="0"/>
    <s v="Arturo Saray"/>
    <x v="10"/>
    <n v="5.8666666666666663"/>
    <n v="98"/>
    <n v="1"/>
    <n v="2940"/>
    <n v="2855.0369999999998"/>
    <n v="2855.0369999999998"/>
    <n v="98"/>
    <n v="30"/>
    <n v="84.962999999999994"/>
    <x v="0"/>
    <x v="0"/>
    <x v="3"/>
    <x v="0"/>
  </r>
  <r>
    <x v="0"/>
    <x v="0"/>
    <x v="9"/>
    <x v="10"/>
    <x v="0"/>
    <x v="14"/>
    <x v="0"/>
    <s v="Innovacion y Comercio"/>
    <x v="10"/>
    <n v="5.8666666666666663"/>
    <n v="90"/>
    <n v="1"/>
    <n v="2880"/>
    <n v="2855.0369999999998"/>
    <n v="2855.0369999999998"/>
    <n v="90"/>
    <n v="32"/>
    <n v="24.963000000000001"/>
    <x v="0"/>
    <x v="0"/>
    <x v="3"/>
    <x v="0"/>
  </r>
  <r>
    <x v="0"/>
    <x v="0"/>
    <x v="9"/>
    <x v="10"/>
    <x v="0"/>
    <x v="14"/>
    <x v="0"/>
    <s v="Rafael Osorio Zamora"/>
    <x v="10"/>
    <n v="5.8666666666666663"/>
    <n v="813.4"/>
    <n v="7"/>
    <n v="26028.799999999999"/>
    <n v="19985.259999999998"/>
    <n v="2855.0369999999998"/>
    <n v="116.2"/>
    <n v="32"/>
    <n v="6043.54"/>
    <x v="0"/>
    <x v="0"/>
    <x v="3"/>
    <x v="0"/>
  </r>
  <r>
    <x v="0"/>
    <x v="0"/>
    <x v="9"/>
    <x v="10"/>
    <x v="0"/>
    <x v="14"/>
    <x v="0"/>
    <s v="Gutierrez Olivarez Jaime Gibran"/>
    <x v="10"/>
    <n v="5.8666666666666663"/>
    <n v="200"/>
    <n v="2"/>
    <n v="6400"/>
    <n v="5710.0739999999996"/>
    <n v="2855.0369999999998"/>
    <n v="100"/>
    <n v="32"/>
    <n v="689.92600000000004"/>
    <x v="0"/>
    <x v="0"/>
    <x v="3"/>
    <x v="0"/>
  </r>
  <r>
    <x v="0"/>
    <x v="0"/>
    <x v="9"/>
    <x v="10"/>
    <x v="0"/>
    <x v="14"/>
    <x v="0"/>
    <s v="Cecilia Robles Perez"/>
    <x v="10"/>
    <n v="5.8666666666666663"/>
    <n v="89.6"/>
    <n v="1"/>
    <n v="2867.2"/>
    <n v="2855.0369999999998"/>
    <n v="2855.0369999999998"/>
    <n v="89.6"/>
    <n v="32"/>
    <n v="12.163"/>
    <x v="0"/>
    <x v="0"/>
    <x v="3"/>
    <x v="0"/>
  </r>
  <r>
    <x v="0"/>
    <x v="0"/>
    <x v="9"/>
    <x v="10"/>
    <x v="0"/>
    <x v="14"/>
    <x v="0"/>
    <s v="Vazquez Zamora Rafael"/>
    <x v="10"/>
    <n v="5.8666666666666663"/>
    <n v="187"/>
    <n v="2"/>
    <n v="5984"/>
    <n v="5710.0739999999996"/>
    <n v="2855.0369999999998"/>
    <n v="93.5"/>
    <n v="32"/>
    <n v="273.92599999999999"/>
    <x v="0"/>
    <x v="0"/>
    <x v="3"/>
    <x v="0"/>
  </r>
  <r>
    <x v="0"/>
    <x v="0"/>
    <x v="9"/>
    <x v="10"/>
    <x v="0"/>
    <x v="14"/>
    <x v="0"/>
    <s v="Ricardo Perez Garcia"/>
    <x v="10"/>
    <n v="5.8666666666666663"/>
    <n v="91.8"/>
    <n v="1"/>
    <n v="2937.6"/>
    <n v="2855.0369999999998"/>
    <n v="2855.0369999999998"/>
    <n v="91.8"/>
    <n v="32"/>
    <n v="82.563000000000002"/>
    <x v="0"/>
    <x v="0"/>
    <x v="3"/>
    <x v="0"/>
  </r>
  <r>
    <x v="0"/>
    <x v="2"/>
    <x v="11"/>
    <x v="12"/>
    <x v="0"/>
    <x v="14"/>
    <x v="0"/>
    <s v="Alvarez Lopez Salvador (Padre)"/>
    <x v="12"/>
    <n v="3.833333333333333"/>
    <n v="1602"/>
    <n v="15"/>
    <n v="48060"/>
    <n v="39861.775000000001"/>
    <n v="2657.4520000000002"/>
    <n v="106.8"/>
    <n v="30"/>
    <n v="8198.2250000000004"/>
    <x v="0"/>
    <x v="0"/>
    <x v="3"/>
    <x v="0"/>
  </r>
  <r>
    <x v="0"/>
    <x v="2"/>
    <x v="11"/>
    <x v="12"/>
    <x v="0"/>
    <x v="14"/>
    <x v="0"/>
    <s v="Innovacion y Comercio"/>
    <x v="12"/>
    <n v="3.833333333333333"/>
    <n v="830"/>
    <n v="8"/>
    <n v="26560"/>
    <n v="21259.613000000001"/>
    <n v="2657.4520000000002"/>
    <n v="103.75"/>
    <n v="32"/>
    <n v="5300.3869999999997"/>
    <x v="0"/>
    <x v="0"/>
    <x v="3"/>
    <x v="0"/>
  </r>
  <r>
    <x v="0"/>
    <x v="0"/>
    <x v="10"/>
    <x v="13"/>
    <x v="0"/>
    <x v="15"/>
    <x v="0"/>
    <s v="Gutierrez Olivarez Jaime Gibran"/>
    <x v="13"/>
    <n v="5.6333333333333329"/>
    <n v="199.4"/>
    <n v="2"/>
    <n v="6380.8"/>
    <n v="5230.1980000000003"/>
    <n v="2615.0990000000002"/>
    <n v="99.7"/>
    <n v="32"/>
    <n v="1150.6020000000001"/>
    <x v="0"/>
    <x v="0"/>
    <x v="3"/>
    <x v="0"/>
  </r>
  <r>
    <x v="0"/>
    <x v="0"/>
    <x v="10"/>
    <x v="13"/>
    <x v="0"/>
    <x v="15"/>
    <x v="0"/>
    <s v="Cecilia Robles Perez"/>
    <x v="13"/>
    <n v="5.6333333333333329"/>
    <n v="89.6"/>
    <n v="1"/>
    <n v="2867.2"/>
    <n v="2615.0990000000002"/>
    <n v="2615.0990000000002"/>
    <n v="89.6"/>
    <n v="32"/>
    <n v="252.101"/>
    <x v="0"/>
    <x v="0"/>
    <x v="3"/>
    <x v="0"/>
  </r>
  <r>
    <x v="0"/>
    <x v="0"/>
    <x v="10"/>
    <x v="13"/>
    <x v="0"/>
    <x v="15"/>
    <x v="0"/>
    <s v="Ricardo Perez Garcia"/>
    <x v="13"/>
    <n v="5.6333333333333329"/>
    <n v="106.6"/>
    <n v="1"/>
    <n v="3411.2"/>
    <n v="2615.0990000000002"/>
    <n v="2615.0990000000002"/>
    <n v="106.6"/>
    <n v="32"/>
    <n v="796.101"/>
    <x v="0"/>
    <x v="0"/>
    <x v="3"/>
    <x v="0"/>
  </r>
  <r>
    <x v="0"/>
    <x v="0"/>
    <x v="10"/>
    <x v="13"/>
    <x v="0"/>
    <x v="15"/>
    <x v="0"/>
    <s v="Innovacion y Comercio"/>
    <x v="13"/>
    <n v="5.6333333333333329"/>
    <n v="1163.4000000000001"/>
    <n v="12"/>
    <n v="37228.800000000003"/>
    <n v="31381.19"/>
    <n v="2615.0990000000002"/>
    <n v="96.95"/>
    <n v="32"/>
    <n v="5847.61"/>
    <x v="0"/>
    <x v="0"/>
    <x v="3"/>
    <x v="0"/>
  </r>
  <r>
    <x v="0"/>
    <x v="0"/>
    <x v="10"/>
    <x v="13"/>
    <x v="0"/>
    <x v="15"/>
    <x v="0"/>
    <s v="Vazquez Zamora Rafael"/>
    <x v="13"/>
    <n v="5.6333333333333329"/>
    <n v="395.6"/>
    <n v="4"/>
    <n v="12659.2"/>
    <n v="10460.397000000001"/>
    <n v="2615.0990000000002"/>
    <n v="98.9"/>
    <n v="32"/>
    <n v="2198.8029999999999"/>
    <x v="0"/>
    <x v="0"/>
    <x v="3"/>
    <x v="0"/>
  </r>
  <r>
    <x v="0"/>
    <x v="0"/>
    <x v="10"/>
    <x v="13"/>
    <x v="0"/>
    <x v="15"/>
    <x v="0"/>
    <s v="Rafael Osorio Zamora"/>
    <x v="13"/>
    <n v="5.6333333333333329"/>
    <n v="372.4"/>
    <n v="4"/>
    <n v="11916.8"/>
    <n v="10460.397000000001"/>
    <n v="2615.0990000000002"/>
    <n v="93.1"/>
    <n v="32"/>
    <n v="1456.403"/>
    <x v="0"/>
    <x v="0"/>
    <x v="3"/>
    <x v="0"/>
  </r>
  <r>
    <x v="0"/>
    <x v="2"/>
    <x v="11"/>
    <x v="12"/>
    <x v="0"/>
    <x v="15"/>
    <x v="0"/>
    <s v="Camolinga Maldonado Pedro"/>
    <x v="12"/>
    <n v="3.8666666666666667"/>
    <n v="8363"/>
    <n v="71"/>
    <n v="263434.5"/>
    <n v="188679.06599999999"/>
    <n v="2657.4520000000002"/>
    <n v="117.78873239436619"/>
    <n v="31.5"/>
    <n v="74755.433999999994"/>
    <x v="0"/>
    <x v="0"/>
    <x v="3"/>
    <x v="0"/>
  </r>
  <r>
    <x v="0"/>
    <x v="0"/>
    <x v="10"/>
    <x v="13"/>
    <x v="0"/>
    <x v="16"/>
    <x v="0"/>
    <s v="Casillas Tapia Alfredo"/>
    <x v="13"/>
    <n v="5.6666666666666661"/>
    <n v="1156.4000000000001"/>
    <n v="10"/>
    <n v="35848.400000000001"/>
    <n v="26989.743999999999"/>
    <n v="2698.9740000000002"/>
    <n v="115.64000000000001"/>
    <n v="31"/>
    <n v="8858.6560000000009"/>
    <x v="0"/>
    <x v="0"/>
    <x v="3"/>
    <x v="0"/>
  </r>
  <r>
    <x v="0"/>
    <x v="0"/>
    <x v="10"/>
    <x v="13"/>
    <x v="0"/>
    <x v="16"/>
    <x v="0"/>
    <s v="Camacho Monroy Agustin"/>
    <x v="13"/>
    <n v="5.6666666666666661"/>
    <n v="962"/>
    <n v="10"/>
    <n v="30303"/>
    <n v="26989.743999999999"/>
    <n v="2698.9740000000002"/>
    <n v="96.2"/>
    <n v="31.5"/>
    <n v="3313.2559999999999"/>
    <x v="0"/>
    <x v="0"/>
    <x v="3"/>
    <x v="0"/>
  </r>
  <r>
    <x v="0"/>
    <x v="0"/>
    <x v="10"/>
    <x v="13"/>
    <x v="0"/>
    <x v="16"/>
    <x v="0"/>
    <s v="Camacho Santana Gabriel"/>
    <x v="13"/>
    <n v="5.6666666666666661"/>
    <n v="813"/>
    <n v="8"/>
    <n v="25609.5"/>
    <n v="21591.794999999998"/>
    <n v="2698.9740000000002"/>
    <n v="101.625"/>
    <n v="31.5"/>
    <n v="4017.7049999999999"/>
    <x v="0"/>
    <x v="0"/>
    <x v="3"/>
    <x v="0"/>
  </r>
  <r>
    <x v="0"/>
    <x v="0"/>
    <x v="10"/>
    <x v="13"/>
    <x v="0"/>
    <x v="16"/>
    <x v="0"/>
    <s v="Noe Ramirez Brambila"/>
    <x v="13"/>
    <n v="5.6666666666666661"/>
    <n v="528"/>
    <n v="5"/>
    <n v="16632"/>
    <n v="13494.871999999999"/>
    <n v="2698.9740000000002"/>
    <n v="105.6"/>
    <n v="31.5"/>
    <n v="3137.1280000000002"/>
    <x v="0"/>
    <x v="0"/>
    <x v="3"/>
    <x v="0"/>
  </r>
  <r>
    <x v="0"/>
    <x v="0"/>
    <x v="10"/>
    <x v="13"/>
    <x v="0"/>
    <x v="16"/>
    <x v="0"/>
    <s v="Robles Santana Jorge"/>
    <x v="13"/>
    <n v="5.6666666666666661"/>
    <n v="660"/>
    <n v="6"/>
    <n v="20790"/>
    <n v="16193.847"/>
    <n v="2698.9740000000002"/>
    <n v="110"/>
    <n v="31.5"/>
    <n v="4596.1530000000002"/>
    <x v="0"/>
    <x v="0"/>
    <x v="3"/>
    <x v="0"/>
  </r>
  <r>
    <x v="0"/>
    <x v="0"/>
    <x v="10"/>
    <x v="13"/>
    <x v="0"/>
    <x v="16"/>
    <x v="0"/>
    <s v="PUBLICO EN GENERAL"/>
    <x v="13"/>
    <n v="5.6666666666666661"/>
    <n v="282"/>
    <n v="3"/>
    <n v="8883"/>
    <n v="8096.9229999999998"/>
    <n v="2698.9740000000002"/>
    <n v="94"/>
    <n v="31.5"/>
    <n v="786.077"/>
    <x v="0"/>
    <x v="0"/>
    <x v="3"/>
    <x v="0"/>
  </r>
  <r>
    <x v="0"/>
    <x v="0"/>
    <x v="10"/>
    <x v="13"/>
    <x v="0"/>
    <x v="16"/>
    <x v="0"/>
    <s v="Oregon Rene NA"/>
    <x v="13"/>
    <n v="5.6666666666666661"/>
    <n v="205"/>
    <n v="2"/>
    <n v="6662.5"/>
    <n v="5397.9489999999996"/>
    <n v="2698.9740000000002"/>
    <n v="102.5"/>
    <n v="32.5"/>
    <n v="1264.5509999999999"/>
    <x v="0"/>
    <x v="0"/>
    <x v="3"/>
    <x v="0"/>
  </r>
  <r>
    <x v="0"/>
    <x v="0"/>
    <x v="10"/>
    <x v="13"/>
    <x v="0"/>
    <x v="16"/>
    <x v="0"/>
    <s v="Martinez Valdez Hugo Alberto F"/>
    <x v="13"/>
    <n v="5.6666666666666661"/>
    <n v="500"/>
    <n v="5"/>
    <n v="16250"/>
    <n v="13494.871999999999"/>
    <n v="2698.9740000000002"/>
    <n v="100"/>
    <n v="32.5"/>
    <n v="2755.1280000000002"/>
    <x v="0"/>
    <x v="0"/>
    <x v="3"/>
    <x v="0"/>
  </r>
  <r>
    <x v="0"/>
    <x v="0"/>
    <x v="10"/>
    <x v="13"/>
    <x v="0"/>
    <x v="16"/>
    <x v="0"/>
    <s v="Lopez Garcia Martin FG"/>
    <x v="13"/>
    <n v="5.6666666666666661"/>
    <n v="100"/>
    <n v="1"/>
    <n v="3250"/>
    <n v="2698.9740000000002"/>
    <n v="2698.9740000000002"/>
    <n v="100"/>
    <n v="32.5"/>
    <n v="551.02599999999995"/>
    <x v="0"/>
    <x v="0"/>
    <x v="3"/>
    <x v="0"/>
  </r>
  <r>
    <x v="0"/>
    <x v="0"/>
    <x v="10"/>
    <x v="13"/>
    <x v="0"/>
    <x v="16"/>
    <x v="0"/>
    <s v="Langurain Juan Pablo NA"/>
    <x v="13"/>
    <n v="5.6666666666666661"/>
    <n v="979"/>
    <n v="10"/>
    <n v="31817.5"/>
    <n v="26989.743999999999"/>
    <n v="2698.9740000000002"/>
    <n v="97.9"/>
    <n v="32.5"/>
    <n v="4827.7560000000003"/>
    <x v="0"/>
    <x v="0"/>
    <x v="3"/>
    <x v="0"/>
  </r>
  <r>
    <x v="0"/>
    <x v="0"/>
    <x v="10"/>
    <x v="13"/>
    <x v="0"/>
    <x v="16"/>
    <x v="0"/>
    <s v="Lopez Castro Erica"/>
    <x v="13"/>
    <n v="5.6666666666666661"/>
    <n v="493"/>
    <n v="5"/>
    <n v="16022.5"/>
    <n v="13494.871999999999"/>
    <n v="2698.9740000000002"/>
    <n v="98.6"/>
    <n v="32.5"/>
    <n v="2527.6280000000002"/>
    <x v="0"/>
    <x v="0"/>
    <x v="3"/>
    <x v="0"/>
  </r>
  <r>
    <x v="0"/>
    <x v="0"/>
    <x v="10"/>
    <x v="13"/>
    <x v="0"/>
    <x v="16"/>
    <x v="0"/>
    <s v="Coronado Rodriguez Alma Lorena FG"/>
    <x v="13"/>
    <n v="5.6666666666666661"/>
    <n v="120"/>
    <n v="1"/>
    <n v="3900"/>
    <n v="2698.9740000000002"/>
    <n v="2698.9740000000002"/>
    <n v="120"/>
    <n v="32.5"/>
    <n v="1201.0260000000001"/>
    <x v="0"/>
    <x v="0"/>
    <x v="3"/>
    <x v="0"/>
  </r>
  <r>
    <x v="0"/>
    <x v="0"/>
    <x v="10"/>
    <x v="13"/>
    <x v="0"/>
    <x v="16"/>
    <x v="0"/>
    <s v="Cobian Chavez Rodolfo FG"/>
    <x v="13"/>
    <n v="5.6666666666666661"/>
    <n v="3193"/>
    <n v="30"/>
    <n v="102176"/>
    <n v="80969.232999999993"/>
    <n v="2698.9740000000002"/>
    <n v="106.43333333333334"/>
    <n v="32"/>
    <n v="21206.767"/>
    <x v="0"/>
    <x v="0"/>
    <x v="3"/>
    <x v="0"/>
  </r>
  <r>
    <x v="0"/>
    <x v="0"/>
    <x v="10"/>
    <x v="13"/>
    <x v="0"/>
    <x v="16"/>
    <x v="0"/>
    <s v="Diaz Araiza Maria Magdalena"/>
    <x v="13"/>
    <n v="5.6666666666666661"/>
    <n v="100"/>
    <n v="1"/>
    <n v="3250"/>
    <n v="2698.9740000000002"/>
    <n v="2698.9740000000002"/>
    <n v="100"/>
    <n v="32.5"/>
    <n v="551.02599999999995"/>
    <x v="0"/>
    <x v="0"/>
    <x v="3"/>
    <x v="0"/>
  </r>
  <r>
    <x v="0"/>
    <x v="0"/>
    <x v="10"/>
    <x v="13"/>
    <x v="0"/>
    <x v="16"/>
    <x v="0"/>
    <s v="Salas Nadia"/>
    <x v="13"/>
    <n v="5.6666666666666661"/>
    <n v="320"/>
    <n v="3"/>
    <n v="10400"/>
    <n v="8096.9229999999998"/>
    <n v="2698.9740000000002"/>
    <n v="106.66666666666667"/>
    <n v="32.5"/>
    <n v="2303.0770000000002"/>
    <x v="0"/>
    <x v="0"/>
    <x v="3"/>
    <x v="0"/>
  </r>
  <r>
    <x v="0"/>
    <x v="0"/>
    <x v="10"/>
    <x v="13"/>
    <x v="0"/>
    <x v="16"/>
    <x v="0"/>
    <s v="Pelayo Sebastian Rosa Maria G"/>
    <x v="13"/>
    <n v="5.6666666666666661"/>
    <n v="574"/>
    <n v="5"/>
    <n v="18655"/>
    <n v="13494.871999999999"/>
    <n v="2698.9740000000002"/>
    <n v="114.8"/>
    <n v="32.5"/>
    <n v="5160.1279999999997"/>
    <x v="0"/>
    <x v="0"/>
    <x v="3"/>
    <x v="0"/>
  </r>
  <r>
    <x v="0"/>
    <x v="0"/>
    <x v="10"/>
    <x v="13"/>
    <x v="0"/>
    <x v="16"/>
    <x v="0"/>
    <s v="Juan Manuel Jacobo"/>
    <x v="13"/>
    <n v="5.6666666666666661"/>
    <n v="590"/>
    <n v="6"/>
    <n v="19175"/>
    <n v="16193.847"/>
    <n v="2698.9740000000002"/>
    <n v="98.333333333333329"/>
    <n v="32.5"/>
    <n v="2981.1529999999998"/>
    <x v="0"/>
    <x v="0"/>
    <x v="3"/>
    <x v="0"/>
  </r>
  <r>
    <x v="0"/>
    <x v="0"/>
    <x v="10"/>
    <x v="13"/>
    <x v="0"/>
    <x v="16"/>
    <x v="0"/>
    <s v="Verdin Vizcarra Irma Lucila F"/>
    <x v="13"/>
    <n v="5.6666666666666661"/>
    <n v="205"/>
    <n v="2"/>
    <n v="6662.5"/>
    <n v="5397.9489999999996"/>
    <n v="2698.9740000000002"/>
    <n v="102.5"/>
    <n v="32.5"/>
    <n v="1264.5509999999999"/>
    <x v="0"/>
    <x v="0"/>
    <x v="3"/>
    <x v="0"/>
  </r>
  <r>
    <x v="0"/>
    <x v="0"/>
    <x v="10"/>
    <x v="13"/>
    <x v="0"/>
    <x v="16"/>
    <x v="0"/>
    <s v="Lopez Jorge FG"/>
    <x v="13"/>
    <n v="5.6666666666666661"/>
    <n v="120"/>
    <n v="1"/>
    <n v="3900"/>
    <n v="2698.9740000000002"/>
    <n v="2698.9740000000002"/>
    <n v="120"/>
    <n v="32.5"/>
    <n v="1201.0260000000001"/>
    <x v="0"/>
    <x v="0"/>
    <x v="3"/>
    <x v="0"/>
  </r>
  <r>
    <x v="0"/>
    <x v="0"/>
    <x v="10"/>
    <x v="13"/>
    <x v="0"/>
    <x v="16"/>
    <x v="0"/>
    <s v="Leonardo Jimenez Chacon"/>
    <x v="13"/>
    <n v="5.6666666666666661"/>
    <n v="107"/>
    <n v="1"/>
    <n v="3477.5"/>
    <n v="2698.9740000000002"/>
    <n v="2698.9740000000002"/>
    <n v="107"/>
    <n v="32.5"/>
    <n v="778.52599999999995"/>
    <x v="0"/>
    <x v="0"/>
    <x v="3"/>
    <x v="0"/>
  </r>
  <r>
    <x v="0"/>
    <x v="0"/>
    <x v="10"/>
    <x v="13"/>
    <x v="0"/>
    <x v="16"/>
    <x v="0"/>
    <s v="Jose Luis Guzman Cornejo"/>
    <x v="13"/>
    <n v="5.6666666666666661"/>
    <n v="623"/>
    <n v="6"/>
    <n v="20247.5"/>
    <n v="16193.847"/>
    <n v="2698.9740000000002"/>
    <n v="103.83333333333333"/>
    <n v="32.5"/>
    <n v="4053.6529999999998"/>
    <x v="0"/>
    <x v="0"/>
    <x v="3"/>
    <x v="0"/>
  </r>
  <r>
    <x v="0"/>
    <x v="0"/>
    <x v="10"/>
    <x v="13"/>
    <x v="0"/>
    <x v="16"/>
    <x v="0"/>
    <s v="Gil Peña Martin FG"/>
    <x v="13"/>
    <n v="5.6666666666666661"/>
    <n v="505"/>
    <n v="5"/>
    <n v="16412.5"/>
    <n v="13494.871999999999"/>
    <n v="2698.9740000000002"/>
    <n v="101"/>
    <n v="32.5"/>
    <n v="2917.6280000000002"/>
    <x v="0"/>
    <x v="0"/>
    <x v="3"/>
    <x v="0"/>
  </r>
  <r>
    <x v="0"/>
    <x v="0"/>
    <x v="10"/>
    <x v="13"/>
    <x v="0"/>
    <x v="16"/>
    <x v="0"/>
    <s v="PUBLICO EN GENERAL"/>
    <x v="13"/>
    <n v="5.6666666666666661"/>
    <n v="217"/>
    <n v="2"/>
    <n v="7052.5"/>
    <n v="5397.9489999999996"/>
    <n v="2698.9740000000002"/>
    <n v="108.5"/>
    <n v="32.5"/>
    <n v="1654.5509999999999"/>
    <x v="0"/>
    <x v="0"/>
    <x v="3"/>
    <x v="0"/>
  </r>
  <r>
    <x v="0"/>
    <x v="0"/>
    <x v="10"/>
    <x v="13"/>
    <x v="0"/>
    <x v="16"/>
    <x v="0"/>
    <s v="Oscar Jesus Guerrero Pelayo"/>
    <x v="13"/>
    <n v="5.6666666666666661"/>
    <n v="576"/>
    <n v="6"/>
    <n v="18720"/>
    <n v="16193.847"/>
    <n v="2698.9740000000002"/>
    <n v="96"/>
    <n v="32.5"/>
    <n v="2526.1529999999998"/>
    <x v="0"/>
    <x v="0"/>
    <x v="3"/>
    <x v="0"/>
  </r>
  <r>
    <x v="0"/>
    <x v="0"/>
    <x v="10"/>
    <x v="13"/>
    <x v="0"/>
    <x v="16"/>
    <x v="0"/>
    <s v="PUBLICO EN GENERAL"/>
    <x v="13"/>
    <n v="5.6666666666666661"/>
    <n v="288"/>
    <n v="3"/>
    <n v="9360"/>
    <n v="8096.9229999999998"/>
    <n v="2698.9740000000002"/>
    <n v="96"/>
    <n v="32.5"/>
    <n v="1263.077"/>
    <x v="0"/>
    <x v="0"/>
    <x v="3"/>
    <x v="0"/>
  </r>
  <r>
    <x v="0"/>
    <x v="0"/>
    <x v="10"/>
    <x v="13"/>
    <x v="0"/>
    <x v="16"/>
    <x v="0"/>
    <s v="PUBLICO EN GENERAL"/>
    <x v="13"/>
    <n v="5.6666666666666661"/>
    <n v="184"/>
    <n v="2"/>
    <n v="5980"/>
    <n v="5397.9489999999996"/>
    <n v="2698.9740000000002"/>
    <n v="92"/>
    <n v="32.5"/>
    <n v="582.05100000000004"/>
    <x v="0"/>
    <x v="0"/>
    <x v="3"/>
    <x v="0"/>
  </r>
  <r>
    <x v="0"/>
    <x v="0"/>
    <x v="10"/>
    <x v="13"/>
    <x v="0"/>
    <x v="16"/>
    <x v="0"/>
    <s v="PUBLICO EN GENERAL"/>
    <x v="13"/>
    <n v="5.6666666666666661"/>
    <n v="104"/>
    <n v="1"/>
    <n v="3380"/>
    <n v="2698.9740000000002"/>
    <n v="2698.9740000000002"/>
    <n v="104"/>
    <n v="32.5"/>
    <n v="681.02599999999995"/>
    <x v="0"/>
    <x v="0"/>
    <x v="3"/>
    <x v="0"/>
  </r>
  <r>
    <x v="0"/>
    <x v="0"/>
    <x v="10"/>
    <x v="13"/>
    <x v="0"/>
    <x v="16"/>
    <x v="0"/>
    <s v="PUBLICO EN GENERAL"/>
    <x v="13"/>
    <n v="5.6666666666666661"/>
    <n v="99"/>
    <n v="1"/>
    <n v="3217.5"/>
    <n v="2698.9740000000002"/>
    <n v="2698.9740000000002"/>
    <n v="99"/>
    <n v="32.5"/>
    <n v="518.52599999999995"/>
    <x v="0"/>
    <x v="0"/>
    <x v="3"/>
    <x v="0"/>
  </r>
  <r>
    <x v="0"/>
    <x v="0"/>
    <x v="10"/>
    <x v="13"/>
    <x v="0"/>
    <x v="16"/>
    <x v="0"/>
    <s v="Avalos Silva Juan"/>
    <x v="13"/>
    <n v="5.6666666666666661"/>
    <n v="300"/>
    <n v="3"/>
    <n v="9750"/>
    <n v="8096.9229999999998"/>
    <n v="2698.9740000000002"/>
    <n v="100"/>
    <n v="32.5"/>
    <n v="1653.077"/>
    <x v="0"/>
    <x v="0"/>
    <x v="3"/>
    <x v="0"/>
  </r>
  <r>
    <x v="0"/>
    <x v="0"/>
    <x v="10"/>
    <x v="13"/>
    <x v="0"/>
    <x v="16"/>
    <x v="0"/>
    <s v="PUBLICO EN GENERAL"/>
    <x v="13"/>
    <n v="5.6666666666666661"/>
    <n v="90"/>
    <n v="1"/>
    <n v="2925"/>
    <n v="2698.9740000000002"/>
    <n v="2698.9740000000002"/>
    <n v="90"/>
    <n v="32.5"/>
    <n v="226.02600000000001"/>
    <x v="0"/>
    <x v="0"/>
    <x v="3"/>
    <x v="0"/>
  </r>
  <r>
    <x v="0"/>
    <x v="0"/>
    <x v="13"/>
    <x v="15"/>
    <x v="0"/>
    <x v="16"/>
    <x v="0"/>
    <s v="Edgar Ruiz Lopez"/>
    <x v="15"/>
    <n v="6.1333333333333329"/>
    <n v="599"/>
    <n v="6"/>
    <n v="19467.5"/>
    <n v="29506.937999999998"/>
    <n v="4917.8230000000003"/>
    <n v="99.833333333333329"/>
    <n v="32.5"/>
    <n v="-10039.438"/>
    <x v="0"/>
    <x v="0"/>
    <x v="3"/>
    <x v="0"/>
  </r>
  <r>
    <x v="0"/>
    <x v="0"/>
    <x v="13"/>
    <x v="15"/>
    <x v="0"/>
    <x v="16"/>
    <x v="0"/>
    <s v="RODRIGO RODRIGUEZ"/>
    <x v="15"/>
    <n v="6.1333333333333329"/>
    <n v="1377"/>
    <n v="14"/>
    <n v="44752.5"/>
    <n v="68849.520999999993"/>
    <n v="4917.8230000000003"/>
    <n v="98.357142857142861"/>
    <n v="32.5"/>
    <n v="-24097.021000000001"/>
    <x v="0"/>
    <x v="0"/>
    <x v="3"/>
    <x v="0"/>
  </r>
  <r>
    <x v="0"/>
    <x v="1"/>
    <x v="2"/>
    <x v="17"/>
    <x v="0"/>
    <x v="17"/>
    <x v="0"/>
    <s v="Innovacion y Comercio"/>
    <x v="17"/>
    <n v="8"/>
    <n v="210"/>
    <n v="1"/>
    <n v="6720"/>
    <n v="2718.7460000000001"/>
    <n v="2718.7460000000001"/>
    <n v="210"/>
    <n v="32"/>
    <n v="4001.2539999999999"/>
    <x v="0"/>
    <x v="0"/>
    <x v="3"/>
    <x v="0"/>
  </r>
  <r>
    <x v="0"/>
    <x v="1"/>
    <x v="2"/>
    <x v="15"/>
    <x v="0"/>
    <x v="17"/>
    <x v="0"/>
    <s v="Carlos Policarpo Contreras Moreno"/>
    <x v="15"/>
    <n v="6.1666666666666661"/>
    <n v="5877.4"/>
    <n v="39"/>
    <n v="148992.09"/>
    <n v="191795.09599999999"/>
    <n v="4917.8230000000003"/>
    <n v="150.70256410256408"/>
    <n v="25.35"/>
    <n v="-42803.006000000001"/>
    <x v="0"/>
    <x v="0"/>
    <x v="3"/>
    <x v="0"/>
  </r>
  <r>
    <x v="0"/>
    <x v="1"/>
    <x v="2"/>
    <x v="18"/>
    <x v="0"/>
    <x v="17"/>
    <x v="0"/>
    <s v="Carlos Policarpo Contreras Moreno"/>
    <x v="18"/>
    <n v="5.9333333333333327"/>
    <n v="5877.4"/>
    <n v="11"/>
    <n v="42023.41"/>
    <n v="16496.580000000002"/>
    <n v="1499.6890000000001"/>
    <n v="534.30909090909086"/>
    <n v="7.15"/>
    <n v="25526.83"/>
    <x v="0"/>
    <x v="0"/>
    <x v="3"/>
    <x v="0"/>
  </r>
  <r>
    <x v="0"/>
    <x v="3"/>
    <x v="12"/>
    <x v="14"/>
    <x v="0"/>
    <x v="17"/>
    <x v="0"/>
    <s v="Carlos Sanchez Camacho"/>
    <x v="14"/>
    <n v="5.6666666666666661"/>
    <n v="476"/>
    <n v="4"/>
    <n v="15232"/>
    <n v="9206.74"/>
    <n v="2301.6849999999999"/>
    <n v="119"/>
    <n v="32"/>
    <n v="6025.26"/>
    <x v="0"/>
    <x v="0"/>
    <x v="3"/>
    <x v="0"/>
  </r>
  <r>
    <x v="0"/>
    <x v="0"/>
    <x v="9"/>
    <x v="10"/>
    <x v="0"/>
    <x v="17"/>
    <x v="0"/>
    <s v="Vazquez Zamora Rafael"/>
    <x v="10"/>
    <n v="5.9666666666666668"/>
    <n v="192.2"/>
    <n v="2"/>
    <n v="6150.4"/>
    <n v="6423.8339999999998"/>
    <n v="3211.9169999999999"/>
    <n v="96.1"/>
    <n v="32"/>
    <n v="-273.43400000000003"/>
    <x v="0"/>
    <x v="0"/>
    <x v="3"/>
    <x v="0"/>
  </r>
  <r>
    <x v="0"/>
    <x v="0"/>
    <x v="9"/>
    <x v="10"/>
    <x v="0"/>
    <x v="17"/>
    <x v="0"/>
    <s v="Ricardo Perez Garcia"/>
    <x v="10"/>
    <n v="5.9666666666666668"/>
    <n v="313.8"/>
    <n v="3"/>
    <n v="10041.6"/>
    <n v="9635.7510000000002"/>
    <n v="3211.9169999999999"/>
    <n v="104.60000000000001"/>
    <n v="32"/>
    <n v="405.84899999999999"/>
    <x v="0"/>
    <x v="0"/>
    <x v="3"/>
    <x v="0"/>
  </r>
  <r>
    <x v="0"/>
    <x v="0"/>
    <x v="9"/>
    <x v="10"/>
    <x v="0"/>
    <x v="17"/>
    <x v="0"/>
    <s v="Gutierrez Olivarez Jaime Gibran"/>
    <x v="10"/>
    <n v="5.9666666666666668"/>
    <n v="284.8"/>
    <n v="3"/>
    <n v="9113.6"/>
    <n v="9635.7510000000002"/>
    <n v="3211.9169999999999"/>
    <n v="94.933333333333337"/>
    <n v="32"/>
    <n v="-522.15099999999995"/>
    <x v="0"/>
    <x v="0"/>
    <x v="3"/>
    <x v="0"/>
  </r>
  <r>
    <x v="0"/>
    <x v="0"/>
    <x v="10"/>
    <x v="13"/>
    <x v="1"/>
    <x v="17"/>
    <x v="0"/>
    <s v="PUBLICO EN GENERAL"/>
    <x v="13"/>
    <n v="5.7"/>
    <n v="-90"/>
    <n v="-1"/>
    <n v="-2925"/>
    <n v="-2698.9740000000002"/>
    <n v="-2698.9740000000002"/>
    <n v="90"/>
    <n v="32.5"/>
    <n v="-226.02600000000001"/>
    <x v="0"/>
    <x v="0"/>
    <x v="3"/>
    <x v="0"/>
  </r>
  <r>
    <x v="0"/>
    <x v="0"/>
    <x v="10"/>
    <x v="13"/>
    <x v="0"/>
    <x v="17"/>
    <x v="0"/>
    <s v="PUBLICO EN GENERAL"/>
    <x v="13"/>
    <n v="5.7"/>
    <n v="90"/>
    <n v="1"/>
    <n v="2000"/>
    <n v="2698.9740000000002"/>
    <n v="2698.9740000000002"/>
    <n v="90"/>
    <n v="22.222200000000001"/>
    <n v="-698.97400000000005"/>
    <x v="0"/>
    <x v="0"/>
    <x v="3"/>
    <x v="0"/>
  </r>
  <r>
    <x v="0"/>
    <x v="0"/>
    <x v="10"/>
    <x v="13"/>
    <x v="0"/>
    <x v="17"/>
    <x v="0"/>
    <s v="Madres Adoratrices"/>
    <x v="13"/>
    <n v="5.7"/>
    <n v="205.4"/>
    <n v="2"/>
    <n v="6572.8"/>
    <n v="5397.9489999999996"/>
    <n v="2698.9740000000002"/>
    <n v="102.7"/>
    <n v="32"/>
    <n v="1174.8510000000001"/>
    <x v="0"/>
    <x v="0"/>
    <x v="3"/>
    <x v="0"/>
  </r>
  <r>
    <x v="0"/>
    <x v="0"/>
    <x v="10"/>
    <x v="13"/>
    <x v="0"/>
    <x v="17"/>
    <x v="0"/>
    <s v="Cecilia Robles Perez"/>
    <x v="13"/>
    <n v="5.7"/>
    <n v="95.2"/>
    <n v="1"/>
    <n v="3046.4"/>
    <n v="2698.9740000000002"/>
    <n v="2698.9740000000002"/>
    <n v="95.2"/>
    <n v="32"/>
    <n v="347.42599999999999"/>
    <x v="0"/>
    <x v="0"/>
    <x v="3"/>
    <x v="0"/>
  </r>
  <r>
    <x v="0"/>
    <x v="0"/>
    <x v="10"/>
    <x v="13"/>
    <x v="0"/>
    <x v="17"/>
    <x v="0"/>
    <s v="Rafael Osorio Zamora"/>
    <x v="13"/>
    <n v="5.7"/>
    <n v="1077"/>
    <n v="10"/>
    <n v="34464"/>
    <n v="26989.743999999999"/>
    <n v="2698.9740000000002"/>
    <n v="107.7"/>
    <n v="32"/>
    <n v="7474.2560000000003"/>
    <x v="0"/>
    <x v="0"/>
    <x v="3"/>
    <x v="0"/>
  </r>
  <r>
    <x v="0"/>
    <x v="0"/>
    <x v="10"/>
    <x v="13"/>
    <x v="0"/>
    <x v="17"/>
    <x v="0"/>
    <s v="Innovacion y Comercio"/>
    <x v="13"/>
    <n v="5.7"/>
    <n v="240.2"/>
    <n v="2"/>
    <n v="7686.4"/>
    <n v="5397.9489999999996"/>
    <n v="2698.9740000000002"/>
    <n v="120.1"/>
    <n v="32"/>
    <n v="2288.451"/>
    <x v="0"/>
    <x v="0"/>
    <x v="3"/>
    <x v="0"/>
  </r>
  <r>
    <x v="0"/>
    <x v="0"/>
    <x v="13"/>
    <x v="18"/>
    <x v="0"/>
    <x v="17"/>
    <x v="0"/>
    <s v="Casillas Tapia Alfredo"/>
    <x v="18"/>
    <n v="5.9333333333333327"/>
    <n v="1222.8"/>
    <n v="10"/>
    <n v="37906.800000000003"/>
    <n v="14996.891"/>
    <n v="1499.6890000000001"/>
    <n v="122.28"/>
    <n v="31"/>
    <n v="22909.909"/>
    <x v="0"/>
    <x v="0"/>
    <x v="3"/>
    <x v="0"/>
  </r>
  <r>
    <x v="0"/>
    <x v="2"/>
    <x v="11"/>
    <x v="12"/>
    <x v="0"/>
    <x v="17"/>
    <x v="0"/>
    <s v="PUBLICO EN GENERAL"/>
    <x v="12"/>
    <n v="3.9333333333333331"/>
    <n v="116.1"/>
    <n v="1"/>
    <n v="2000"/>
    <n v="2657.4520000000002"/>
    <n v="2657.4520000000002"/>
    <n v="116.1"/>
    <n v="17.226500000000001"/>
    <n v="-657.452"/>
    <x v="0"/>
    <x v="0"/>
    <x v="3"/>
    <x v="0"/>
  </r>
  <r>
    <x v="0"/>
    <x v="2"/>
    <x v="11"/>
    <x v="12"/>
    <x v="0"/>
    <x v="17"/>
    <x v="0"/>
    <s v="Camolinga Maldonado Pedro"/>
    <x v="12"/>
    <n v="3.9333333333333331"/>
    <n v="12668"/>
    <n v="108"/>
    <n v="411710"/>
    <n v="287004.77600000001"/>
    <n v="2657.4520000000002"/>
    <n v="117.29629629629629"/>
    <n v="32.5"/>
    <n v="124705.224"/>
    <x v="0"/>
    <x v="0"/>
    <x v="3"/>
    <x v="0"/>
  </r>
  <r>
    <x v="0"/>
    <x v="3"/>
    <x v="12"/>
    <x v="14"/>
    <x v="0"/>
    <x v="18"/>
    <x v="0"/>
    <s v="PUBLICO EN GENERAL"/>
    <x v="14"/>
    <n v="5.7666666666666666"/>
    <n v="107.5"/>
    <n v="1"/>
    <n v="3440"/>
    <n v="2301.6849999999999"/>
    <n v="2301.6849999999999"/>
    <n v="107.5"/>
    <n v="32"/>
    <n v="1138.3150000000001"/>
    <x v="0"/>
    <x v="0"/>
    <x v="4"/>
    <x v="0"/>
  </r>
  <r>
    <x v="0"/>
    <x v="1"/>
    <x v="2"/>
    <x v="7"/>
    <x v="0"/>
    <x v="19"/>
    <x v="0"/>
    <s v="Innovacion y Comercio"/>
    <x v="7"/>
    <n v="6.333333333333333"/>
    <n v="473.8"/>
    <n v="6"/>
    <n v="15161.6"/>
    <n v="26572.384999999998"/>
    <n v="4428.7309999999998"/>
    <n v="78.966666666666669"/>
    <n v="32"/>
    <n v="-11410.785"/>
    <x v="0"/>
    <x v="0"/>
    <x v="4"/>
    <x v="0"/>
  </r>
  <r>
    <x v="0"/>
    <x v="0"/>
    <x v="10"/>
    <x v="13"/>
    <x v="0"/>
    <x v="19"/>
    <x v="0"/>
    <s v="Arturo Saray"/>
    <x v="13"/>
    <n v="5.833333333333333"/>
    <n v="125"/>
    <n v="1"/>
    <n v="3687.5"/>
    <n v="2698.9740000000002"/>
    <n v="2698.9740000000002"/>
    <n v="125"/>
    <n v="29.5"/>
    <n v="988.52599999999995"/>
    <x v="0"/>
    <x v="0"/>
    <x v="4"/>
    <x v="0"/>
  </r>
  <r>
    <x v="0"/>
    <x v="0"/>
    <x v="10"/>
    <x v="13"/>
    <x v="0"/>
    <x v="19"/>
    <x v="0"/>
    <s v="Gutierrez Olivarez Jaime Gibran"/>
    <x v="13"/>
    <n v="5.833333333333333"/>
    <n v="194.6"/>
    <n v="2"/>
    <n v="6519.1"/>
    <n v="5397.9489999999996"/>
    <n v="2698.9740000000002"/>
    <n v="97.3"/>
    <n v="33.5"/>
    <n v="1121.1510000000001"/>
    <x v="0"/>
    <x v="0"/>
    <x v="4"/>
    <x v="0"/>
  </r>
  <r>
    <x v="0"/>
    <x v="0"/>
    <x v="10"/>
    <x v="13"/>
    <x v="0"/>
    <x v="19"/>
    <x v="0"/>
    <s v="Rafael Osorio Zamora"/>
    <x v="13"/>
    <n v="5.833333333333333"/>
    <n v="559"/>
    <n v="5"/>
    <n v="18726.5"/>
    <n v="13494.871999999999"/>
    <n v="2698.9740000000002"/>
    <n v="111.8"/>
    <n v="33.5"/>
    <n v="5231.6279999999997"/>
    <x v="0"/>
    <x v="0"/>
    <x v="4"/>
    <x v="0"/>
  </r>
  <r>
    <x v="0"/>
    <x v="0"/>
    <x v="10"/>
    <x v="13"/>
    <x v="0"/>
    <x v="19"/>
    <x v="0"/>
    <s v="Vazquez Zamora Rafael"/>
    <x v="13"/>
    <n v="5.833333333333333"/>
    <n v="182.8"/>
    <n v="2"/>
    <n v="6123.8"/>
    <n v="5397.9489999999996"/>
    <n v="2698.9740000000002"/>
    <n v="91.4"/>
    <n v="33.5"/>
    <n v="725.851"/>
    <x v="0"/>
    <x v="0"/>
    <x v="4"/>
    <x v="0"/>
  </r>
  <r>
    <x v="0"/>
    <x v="0"/>
    <x v="10"/>
    <x v="13"/>
    <x v="0"/>
    <x v="19"/>
    <x v="0"/>
    <s v="Cecilia Robles Perez"/>
    <x v="13"/>
    <n v="5.833333333333333"/>
    <n v="89.4"/>
    <n v="1"/>
    <n v="2994.9"/>
    <n v="2698.9740000000002"/>
    <n v="2698.9740000000002"/>
    <n v="89.4"/>
    <n v="33.5"/>
    <n v="295.92599999999999"/>
    <x v="0"/>
    <x v="0"/>
    <x v="4"/>
    <x v="0"/>
  </r>
  <r>
    <x v="0"/>
    <x v="0"/>
    <x v="10"/>
    <x v="13"/>
    <x v="0"/>
    <x v="19"/>
    <x v="0"/>
    <s v="Ricardo Perez Garcia"/>
    <x v="13"/>
    <n v="5.833333333333333"/>
    <n v="106.4"/>
    <n v="1"/>
    <n v="3564.4"/>
    <n v="2698.9740000000002"/>
    <n v="2698.9740000000002"/>
    <n v="106.4"/>
    <n v="33.5"/>
    <n v="865.42600000000004"/>
    <x v="0"/>
    <x v="0"/>
    <x v="4"/>
    <x v="0"/>
  </r>
  <r>
    <x v="0"/>
    <x v="0"/>
    <x v="10"/>
    <x v="13"/>
    <x v="0"/>
    <x v="19"/>
    <x v="0"/>
    <s v="Innovacion y Comercio"/>
    <x v="13"/>
    <n v="5.833333333333333"/>
    <n v="718"/>
    <n v="8"/>
    <n v="24053"/>
    <n v="21591.794999999998"/>
    <n v="2698.9740000000002"/>
    <n v="89.75"/>
    <n v="33.5"/>
    <n v="2461.2049999999999"/>
    <x v="0"/>
    <x v="0"/>
    <x v="4"/>
    <x v="0"/>
  </r>
  <r>
    <x v="0"/>
    <x v="0"/>
    <x v="13"/>
    <x v="18"/>
    <x v="0"/>
    <x v="19"/>
    <x v="0"/>
    <s v="Carlos Sanchez Camacho"/>
    <x v="18"/>
    <n v="6.0666666666666664"/>
    <n v="413"/>
    <n v="3"/>
    <n v="13835.5"/>
    <n v="4499.067"/>
    <n v="1499.6890000000001"/>
    <n v="137.66666666666666"/>
    <n v="33.5"/>
    <n v="9336.4330000000009"/>
    <x v="0"/>
    <x v="0"/>
    <x v="4"/>
    <x v="0"/>
  </r>
  <r>
    <x v="0"/>
    <x v="0"/>
    <x v="13"/>
    <x v="18"/>
    <x v="0"/>
    <x v="19"/>
    <x v="0"/>
    <s v="Alvarez Lopez Salvador (Padre)"/>
    <x v="18"/>
    <n v="6.0666666666666664"/>
    <n v="1759"/>
    <n v="15"/>
    <n v="58047"/>
    <n v="22495.335999999999"/>
    <n v="1499.6890000000001"/>
    <n v="117.26666666666667"/>
    <n v="33"/>
    <n v="35551.663999999997"/>
    <x v="0"/>
    <x v="0"/>
    <x v="4"/>
    <x v="0"/>
  </r>
  <r>
    <x v="0"/>
    <x v="0"/>
    <x v="13"/>
    <x v="18"/>
    <x v="0"/>
    <x v="19"/>
    <x v="0"/>
    <s v="Verdin Vizcarra Irma Lucila F"/>
    <x v="18"/>
    <n v="6.0666666666666664"/>
    <n v="110"/>
    <n v="1"/>
    <n v="3795"/>
    <n v="1511.5909999999999"/>
    <n v="1511.5909999999999"/>
    <n v="110"/>
    <n v="34.5"/>
    <n v="2283.4090000000001"/>
    <x v="0"/>
    <x v="0"/>
    <x v="4"/>
    <x v="0"/>
  </r>
  <r>
    <x v="0"/>
    <x v="0"/>
    <x v="13"/>
    <x v="18"/>
    <x v="0"/>
    <x v="19"/>
    <x v="0"/>
    <s v="Edgar Ruiz Lopez"/>
    <x v="18"/>
    <n v="6.0666666666666664"/>
    <n v="340"/>
    <n v="3"/>
    <n v="11730"/>
    <n v="4534.7740000000003"/>
    <n v="1511.5909999999999"/>
    <n v="113.33333333333333"/>
    <n v="34.5"/>
    <n v="7195.2259999999997"/>
    <x v="0"/>
    <x v="0"/>
    <x v="4"/>
    <x v="0"/>
  </r>
  <r>
    <x v="0"/>
    <x v="0"/>
    <x v="13"/>
    <x v="18"/>
    <x v="0"/>
    <x v="19"/>
    <x v="0"/>
    <s v="Ramos Mejia Juan Diego FG"/>
    <x v="18"/>
    <n v="6.0666666666666664"/>
    <n v="2348"/>
    <n v="20"/>
    <n v="79832"/>
    <n v="30231.827000000001"/>
    <n v="1511.5909999999999"/>
    <n v="117.4"/>
    <n v="34"/>
    <n v="49600.173000000003"/>
    <x v="0"/>
    <x v="0"/>
    <x v="4"/>
    <x v="0"/>
  </r>
  <r>
    <x v="0"/>
    <x v="0"/>
    <x v="13"/>
    <x v="18"/>
    <x v="0"/>
    <x v="19"/>
    <x v="0"/>
    <s v="Martinez Valdez Hugo Alberto F"/>
    <x v="18"/>
    <n v="6.0666666666666664"/>
    <n v="330"/>
    <n v="3"/>
    <n v="11385"/>
    <n v="4534.7740000000003"/>
    <n v="1511.5909999999999"/>
    <n v="110"/>
    <n v="34.5"/>
    <n v="6850.2259999999997"/>
    <x v="0"/>
    <x v="0"/>
    <x v="4"/>
    <x v="0"/>
  </r>
  <r>
    <x v="0"/>
    <x v="0"/>
    <x v="13"/>
    <x v="18"/>
    <x v="0"/>
    <x v="19"/>
    <x v="0"/>
    <s v="Lopez Jorge FG"/>
    <x v="18"/>
    <n v="6.0666666666666664"/>
    <n v="120"/>
    <n v="1"/>
    <n v="4140"/>
    <n v="1511.5909999999999"/>
    <n v="1511.5909999999999"/>
    <n v="120"/>
    <n v="34.5"/>
    <n v="2628.4090000000001"/>
    <x v="0"/>
    <x v="0"/>
    <x v="4"/>
    <x v="0"/>
  </r>
  <r>
    <x v="0"/>
    <x v="0"/>
    <x v="13"/>
    <x v="18"/>
    <x v="0"/>
    <x v="19"/>
    <x v="0"/>
    <s v="Lopez Garcia Martin FG"/>
    <x v="18"/>
    <n v="6.0666666666666664"/>
    <n v="130"/>
    <n v="1"/>
    <n v="4485"/>
    <n v="1511.5909999999999"/>
    <n v="1511.5909999999999"/>
    <n v="130"/>
    <n v="34.5"/>
    <n v="2973.4090000000001"/>
    <x v="0"/>
    <x v="0"/>
    <x v="4"/>
    <x v="0"/>
  </r>
  <r>
    <x v="0"/>
    <x v="0"/>
    <x v="13"/>
    <x v="18"/>
    <x v="0"/>
    <x v="19"/>
    <x v="0"/>
    <s v="Leonardo Jimenez Chacon"/>
    <x v="18"/>
    <n v="6.0666666666666664"/>
    <n v="126"/>
    <n v="1"/>
    <n v="4347"/>
    <n v="1511.5909999999999"/>
    <n v="1511.5909999999999"/>
    <n v="126"/>
    <n v="34.5"/>
    <n v="2835.4090000000001"/>
    <x v="0"/>
    <x v="0"/>
    <x v="4"/>
    <x v="0"/>
  </r>
  <r>
    <x v="0"/>
    <x v="0"/>
    <x v="13"/>
    <x v="18"/>
    <x v="0"/>
    <x v="19"/>
    <x v="0"/>
    <s v="Jose Luis Guzman Cornejo"/>
    <x v="18"/>
    <n v="6.0666666666666664"/>
    <n v="240"/>
    <n v="2"/>
    <n v="8280"/>
    <n v="3023.183"/>
    <n v="1511.5909999999999"/>
    <n v="120"/>
    <n v="34.5"/>
    <n v="5256.817"/>
    <x v="0"/>
    <x v="0"/>
    <x v="4"/>
    <x v="0"/>
  </r>
  <r>
    <x v="0"/>
    <x v="0"/>
    <x v="13"/>
    <x v="18"/>
    <x v="0"/>
    <x v="19"/>
    <x v="0"/>
    <s v="Cobian Chavez Rodolfo FG"/>
    <x v="18"/>
    <n v="6.0666666666666664"/>
    <n v="2430"/>
    <n v="20"/>
    <n v="82620"/>
    <n v="30231.827000000001"/>
    <n v="1511.5909999999999"/>
    <n v="121.5"/>
    <n v="34"/>
    <n v="52388.173000000003"/>
    <x v="0"/>
    <x v="0"/>
    <x v="4"/>
    <x v="0"/>
  </r>
  <r>
    <x v="0"/>
    <x v="0"/>
    <x v="13"/>
    <x v="18"/>
    <x v="0"/>
    <x v="19"/>
    <x v="0"/>
    <s v="Chavez Barajas Contensina NA"/>
    <x v="18"/>
    <n v="6.0666666666666664"/>
    <n v="130"/>
    <n v="1"/>
    <n v="4485"/>
    <n v="1511.5909999999999"/>
    <n v="1511.5909999999999"/>
    <n v="130"/>
    <n v="34.5"/>
    <n v="2973.4090000000001"/>
    <x v="0"/>
    <x v="0"/>
    <x v="4"/>
    <x v="0"/>
  </r>
  <r>
    <x v="0"/>
    <x v="0"/>
    <x v="13"/>
    <x v="18"/>
    <x v="0"/>
    <x v="19"/>
    <x v="0"/>
    <s v="Becerra Bañuelos Norma Elizabeth F"/>
    <x v="18"/>
    <n v="6.0666666666666664"/>
    <n v="665"/>
    <n v="6"/>
    <n v="22942.5"/>
    <n v="9069.5480000000007"/>
    <n v="1511.5909999999999"/>
    <n v="110.83333333333333"/>
    <n v="34.5"/>
    <n v="13872.951999999999"/>
    <x v="0"/>
    <x v="0"/>
    <x v="4"/>
    <x v="0"/>
  </r>
  <r>
    <x v="0"/>
    <x v="0"/>
    <x v="13"/>
    <x v="18"/>
    <x v="0"/>
    <x v="19"/>
    <x v="0"/>
    <s v="Juan Manuel Jacobo"/>
    <x v="18"/>
    <n v="6.0666666666666664"/>
    <n v="560"/>
    <n v="5"/>
    <n v="19320"/>
    <n v="7557.9570000000003"/>
    <n v="1511.5909999999999"/>
    <n v="112"/>
    <n v="34.5"/>
    <n v="11762.043"/>
    <x v="0"/>
    <x v="0"/>
    <x v="4"/>
    <x v="0"/>
  </r>
  <r>
    <x v="0"/>
    <x v="0"/>
    <x v="13"/>
    <x v="18"/>
    <x v="0"/>
    <x v="19"/>
    <x v="0"/>
    <s v="Rincon Morett Veronica Guadalupe FG"/>
    <x v="18"/>
    <n v="6.0666666666666664"/>
    <n v="650"/>
    <n v="6"/>
    <n v="22425"/>
    <n v="9069.5480000000007"/>
    <n v="1511.5909999999999"/>
    <n v="108.33333333333333"/>
    <n v="34.5"/>
    <n v="13355.451999999999"/>
    <x v="0"/>
    <x v="0"/>
    <x v="4"/>
    <x v="0"/>
  </r>
  <r>
    <x v="0"/>
    <x v="0"/>
    <x v="13"/>
    <x v="18"/>
    <x v="0"/>
    <x v="19"/>
    <x v="0"/>
    <s v="Victor Alejandro Flores Pelayo"/>
    <x v="18"/>
    <n v="6.0666666666666664"/>
    <n v="142"/>
    <n v="1"/>
    <n v="4899"/>
    <n v="1511.5909999999999"/>
    <n v="1511.5909999999999"/>
    <n v="142"/>
    <n v="34.5"/>
    <n v="3387.4090000000001"/>
    <x v="0"/>
    <x v="0"/>
    <x v="4"/>
    <x v="0"/>
  </r>
  <r>
    <x v="0"/>
    <x v="0"/>
    <x v="13"/>
    <x v="18"/>
    <x v="0"/>
    <x v="19"/>
    <x v="0"/>
    <s v="PUBLICO EN GENERAL"/>
    <x v="18"/>
    <n v="6.0666666666666664"/>
    <n v="115"/>
    <n v="1"/>
    <n v="3967.5"/>
    <n v="1511.5909999999999"/>
    <n v="1511.5909999999999"/>
    <n v="115"/>
    <n v="34.5"/>
    <n v="2455.9090000000001"/>
    <x v="0"/>
    <x v="0"/>
    <x v="4"/>
    <x v="0"/>
  </r>
  <r>
    <x v="0"/>
    <x v="0"/>
    <x v="13"/>
    <x v="18"/>
    <x v="0"/>
    <x v="19"/>
    <x v="0"/>
    <s v="Oscar Jesus Guerrero Pelayo"/>
    <x v="18"/>
    <n v="6.0666666666666664"/>
    <n v="220"/>
    <n v="2"/>
    <n v="7590"/>
    <n v="3023.183"/>
    <n v="1511.5909999999999"/>
    <n v="110"/>
    <n v="34.5"/>
    <n v="4566.817"/>
    <x v="0"/>
    <x v="0"/>
    <x v="4"/>
    <x v="0"/>
  </r>
  <r>
    <x v="0"/>
    <x v="0"/>
    <x v="13"/>
    <x v="18"/>
    <x v="0"/>
    <x v="19"/>
    <x v="0"/>
    <s v="PUBLICO EN GENERAL"/>
    <x v="18"/>
    <n v="6.0666666666666664"/>
    <n v="112"/>
    <n v="1"/>
    <n v="3864"/>
    <n v="1511.5909999999999"/>
    <n v="1511.5909999999999"/>
    <n v="112"/>
    <n v="34.5"/>
    <n v="2352.4090000000001"/>
    <x v="0"/>
    <x v="0"/>
    <x v="4"/>
    <x v="0"/>
  </r>
  <r>
    <x v="0"/>
    <x v="0"/>
    <x v="13"/>
    <x v="18"/>
    <x v="0"/>
    <x v="19"/>
    <x v="0"/>
    <s v="PUBLICO EN GENERAL"/>
    <x v="18"/>
    <n v="6.0666666666666664"/>
    <n v="90"/>
    <n v="1"/>
    <n v="3105"/>
    <n v="1511.5909999999999"/>
    <n v="1511.5909999999999"/>
    <n v="90"/>
    <n v="34.5"/>
    <n v="1593.4090000000001"/>
    <x v="0"/>
    <x v="0"/>
    <x v="4"/>
    <x v="0"/>
  </r>
  <r>
    <x v="0"/>
    <x v="0"/>
    <x v="13"/>
    <x v="18"/>
    <x v="0"/>
    <x v="19"/>
    <x v="0"/>
    <s v="PUBLICO EN GENERAL"/>
    <x v="18"/>
    <n v="6.0666666666666664"/>
    <n v="120"/>
    <n v="1"/>
    <n v="4140"/>
    <n v="1511.5909999999999"/>
    <n v="1511.5909999999999"/>
    <n v="120"/>
    <n v="34.5"/>
    <n v="2628.4090000000001"/>
    <x v="0"/>
    <x v="0"/>
    <x v="4"/>
    <x v="0"/>
  </r>
  <r>
    <x v="0"/>
    <x v="0"/>
    <x v="13"/>
    <x v="18"/>
    <x v="0"/>
    <x v="19"/>
    <x v="0"/>
    <s v="Diaz Araiza Maria Magdalena"/>
    <x v="18"/>
    <n v="6.0666666666666664"/>
    <n v="104"/>
    <n v="1"/>
    <n v="3588"/>
    <n v="1511.5909999999999"/>
    <n v="1511.5909999999999"/>
    <n v="104"/>
    <n v="34.5"/>
    <n v="2076.4090000000001"/>
    <x v="0"/>
    <x v="0"/>
    <x v="4"/>
    <x v="0"/>
  </r>
  <r>
    <x v="0"/>
    <x v="0"/>
    <x v="13"/>
    <x v="18"/>
    <x v="0"/>
    <x v="19"/>
    <x v="0"/>
    <s v="Oregon Rene NA"/>
    <x v="18"/>
    <n v="6.0666666666666664"/>
    <n v="96"/>
    <n v="1"/>
    <n v="3312"/>
    <n v="1511.5909999999999"/>
    <n v="1511.5909999999999"/>
    <n v="96"/>
    <n v="34.5"/>
    <n v="1800.4090000000001"/>
    <x v="0"/>
    <x v="0"/>
    <x v="4"/>
    <x v="0"/>
  </r>
  <r>
    <x v="0"/>
    <x v="0"/>
    <x v="13"/>
    <x v="18"/>
    <x v="0"/>
    <x v="19"/>
    <x v="0"/>
    <s v="Lopez Castro Erica"/>
    <x v="18"/>
    <n v="6.0666666666666664"/>
    <n v="578"/>
    <n v="5"/>
    <n v="19941"/>
    <n v="7557.9570000000003"/>
    <n v="1511.5909999999999"/>
    <n v="115.6"/>
    <n v="34.5"/>
    <n v="12383.043"/>
    <x v="0"/>
    <x v="0"/>
    <x v="4"/>
    <x v="0"/>
  </r>
  <r>
    <x v="0"/>
    <x v="1"/>
    <x v="2"/>
    <x v="12"/>
    <x v="0"/>
    <x v="20"/>
    <x v="0"/>
    <s v="Reynoso Becerra Pedro"/>
    <x v="12"/>
    <n v="4.1333333333333329"/>
    <n v="5520"/>
    <n v="48"/>
    <n v="174873.60000000001"/>
    <n v="132872.58199999999"/>
    <n v="2768.1790000000001"/>
    <n v="115"/>
    <n v="31.68"/>
    <n v="42001.017999999996"/>
    <x v="0"/>
    <x v="0"/>
    <x v="4"/>
    <x v="0"/>
  </r>
  <r>
    <x v="0"/>
    <x v="1"/>
    <x v="2"/>
    <x v="19"/>
    <x v="0"/>
    <x v="20"/>
    <x v="0"/>
    <s v="Reynoso Becerra Pedro"/>
    <x v="19"/>
    <n v="3.1999999999999997"/>
    <n v="5520"/>
    <n v="2"/>
    <n v="7286.4"/>
    <n v="5769.9369999999999"/>
    <n v="2884.9690000000001"/>
    <n v="2760"/>
    <n v="1.32"/>
    <n v="1516.463"/>
    <x v="0"/>
    <x v="0"/>
    <x v="4"/>
    <x v="0"/>
  </r>
  <r>
    <x v="0"/>
    <x v="3"/>
    <x v="14"/>
    <x v="16"/>
    <x v="0"/>
    <x v="20"/>
    <x v="0"/>
    <s v="Edgar Ruiz Lopez"/>
    <x v="16"/>
    <n v="5.6333333333333329"/>
    <n v="510"/>
    <n v="5"/>
    <n v="17595"/>
    <n v="11060.334000000001"/>
    <n v="2212.067"/>
    <n v="102"/>
    <n v="34.5"/>
    <n v="6534.6660000000002"/>
    <x v="0"/>
    <x v="0"/>
    <x v="4"/>
    <x v="0"/>
  </r>
  <r>
    <x v="0"/>
    <x v="3"/>
    <x v="14"/>
    <x v="16"/>
    <x v="0"/>
    <x v="20"/>
    <x v="0"/>
    <s v="Prado Barajas Aureliano FG"/>
    <x v="16"/>
    <n v="5.6333333333333329"/>
    <n v="190"/>
    <n v="2"/>
    <n v="6555"/>
    <n v="4424.134"/>
    <n v="2212.067"/>
    <n v="95"/>
    <n v="34.5"/>
    <n v="2130.866"/>
    <x v="0"/>
    <x v="0"/>
    <x v="4"/>
    <x v="0"/>
  </r>
  <r>
    <x v="0"/>
    <x v="3"/>
    <x v="14"/>
    <x v="16"/>
    <x v="0"/>
    <x v="20"/>
    <x v="0"/>
    <s v="Oregon Rene NA"/>
    <x v="16"/>
    <n v="5.6333333333333329"/>
    <n v="96"/>
    <n v="1"/>
    <n v="3312"/>
    <n v="2212.067"/>
    <n v="2212.067"/>
    <n v="96"/>
    <n v="34.5"/>
    <n v="1099.933"/>
    <x v="0"/>
    <x v="0"/>
    <x v="4"/>
    <x v="0"/>
  </r>
  <r>
    <x v="0"/>
    <x v="3"/>
    <x v="14"/>
    <x v="16"/>
    <x v="0"/>
    <x v="20"/>
    <x v="0"/>
    <s v="Martinez Valdez Hugo Alberto F"/>
    <x v="16"/>
    <n v="5.6333333333333329"/>
    <n v="468"/>
    <n v="5"/>
    <n v="16146"/>
    <n v="11060.334000000001"/>
    <n v="2212.067"/>
    <n v="93.6"/>
    <n v="34.5"/>
    <n v="5085.6660000000002"/>
    <x v="0"/>
    <x v="0"/>
    <x v="4"/>
    <x v="0"/>
  </r>
  <r>
    <x v="0"/>
    <x v="3"/>
    <x v="14"/>
    <x v="16"/>
    <x v="0"/>
    <x v="20"/>
    <x v="0"/>
    <s v="Langurain Juan Pablo NA"/>
    <x v="16"/>
    <n v="5.6333333333333329"/>
    <n v="1284"/>
    <n v="12"/>
    <n v="44298"/>
    <n v="26544.802"/>
    <n v="2212.067"/>
    <n v="107"/>
    <n v="34.5"/>
    <n v="17753.198"/>
    <x v="0"/>
    <x v="0"/>
    <x v="4"/>
    <x v="0"/>
  </r>
  <r>
    <x v="0"/>
    <x v="3"/>
    <x v="14"/>
    <x v="16"/>
    <x v="0"/>
    <x v="20"/>
    <x v="0"/>
    <s v="Lopez Castro Erica"/>
    <x v="16"/>
    <n v="5.6333333333333329"/>
    <n v="188"/>
    <n v="2"/>
    <n v="6486"/>
    <n v="4424.134"/>
    <n v="2212.067"/>
    <n v="94"/>
    <n v="34.5"/>
    <n v="2061.866"/>
    <x v="0"/>
    <x v="0"/>
    <x v="4"/>
    <x v="0"/>
  </r>
  <r>
    <x v="0"/>
    <x v="3"/>
    <x v="14"/>
    <x v="16"/>
    <x v="0"/>
    <x v="20"/>
    <x v="0"/>
    <s v="De Leon Diaz Salvador FG"/>
    <x v="16"/>
    <n v="5.6333333333333329"/>
    <n v="100"/>
    <n v="1"/>
    <n v="3450"/>
    <n v="2212.067"/>
    <n v="2212.067"/>
    <n v="100"/>
    <n v="34.5"/>
    <n v="1237.933"/>
    <x v="0"/>
    <x v="0"/>
    <x v="4"/>
    <x v="0"/>
  </r>
  <r>
    <x v="0"/>
    <x v="3"/>
    <x v="14"/>
    <x v="16"/>
    <x v="0"/>
    <x v="20"/>
    <x v="0"/>
    <s v="Diaz Araiza Maria Magdalena"/>
    <x v="16"/>
    <n v="5.6333333333333329"/>
    <n v="192"/>
    <n v="2"/>
    <n v="6624"/>
    <n v="4424.134"/>
    <n v="2212.067"/>
    <n v="96"/>
    <n v="34.5"/>
    <n v="2199.866"/>
    <x v="0"/>
    <x v="0"/>
    <x v="4"/>
    <x v="0"/>
  </r>
  <r>
    <x v="0"/>
    <x v="3"/>
    <x v="14"/>
    <x v="16"/>
    <x v="0"/>
    <x v="20"/>
    <x v="0"/>
    <s v="RODRIGO RODRIGUEZ"/>
    <x v="16"/>
    <n v="5.6333333333333329"/>
    <n v="1504"/>
    <n v="15"/>
    <n v="51888"/>
    <n v="33181.002"/>
    <n v="2212.067"/>
    <n v="100.26666666666667"/>
    <n v="34.5"/>
    <n v="18706.998"/>
    <x v="0"/>
    <x v="0"/>
    <x v="4"/>
    <x v="0"/>
  </r>
  <r>
    <x v="0"/>
    <x v="3"/>
    <x v="14"/>
    <x v="16"/>
    <x v="0"/>
    <x v="20"/>
    <x v="0"/>
    <s v="Salas Nadia"/>
    <x v="16"/>
    <n v="5.6333333333333329"/>
    <n v="320"/>
    <n v="3"/>
    <n v="11040"/>
    <n v="6636.2"/>
    <n v="2212.067"/>
    <n v="106.66666666666667"/>
    <n v="34.5"/>
    <n v="4403.8"/>
    <x v="0"/>
    <x v="0"/>
    <x v="4"/>
    <x v="0"/>
  </r>
  <r>
    <x v="0"/>
    <x v="3"/>
    <x v="14"/>
    <x v="16"/>
    <x v="0"/>
    <x v="20"/>
    <x v="0"/>
    <s v="Pelayo Sebastian Rosa Maria G"/>
    <x v="16"/>
    <n v="5.6333333333333329"/>
    <n v="530"/>
    <n v="5"/>
    <n v="18285"/>
    <n v="11060.334000000001"/>
    <n v="2212.067"/>
    <n v="106"/>
    <n v="34.5"/>
    <n v="7224.6660000000002"/>
    <x v="0"/>
    <x v="0"/>
    <x v="4"/>
    <x v="0"/>
  </r>
  <r>
    <x v="0"/>
    <x v="3"/>
    <x v="14"/>
    <x v="16"/>
    <x v="0"/>
    <x v="20"/>
    <x v="0"/>
    <s v="Juan Manuel Jacobo"/>
    <x v="16"/>
    <n v="5.6333333333333329"/>
    <n v="525"/>
    <n v="5"/>
    <n v="18112.5"/>
    <n v="11060.334000000001"/>
    <n v="2212.067"/>
    <n v="105"/>
    <n v="34.5"/>
    <n v="7052.1660000000002"/>
    <x v="0"/>
    <x v="0"/>
    <x v="4"/>
    <x v="0"/>
  </r>
  <r>
    <x v="0"/>
    <x v="3"/>
    <x v="14"/>
    <x v="16"/>
    <x v="0"/>
    <x v="20"/>
    <x v="0"/>
    <s v="Verdin Vizcarra Irma Lucila F"/>
    <x v="16"/>
    <n v="5.6333333333333329"/>
    <n v="190"/>
    <n v="2"/>
    <n v="6555"/>
    <n v="4424.134"/>
    <n v="2212.067"/>
    <n v="95"/>
    <n v="34.5"/>
    <n v="2130.866"/>
    <x v="0"/>
    <x v="0"/>
    <x v="4"/>
    <x v="0"/>
  </r>
  <r>
    <x v="0"/>
    <x v="3"/>
    <x v="14"/>
    <x v="16"/>
    <x v="0"/>
    <x v="20"/>
    <x v="0"/>
    <s v="Lopez Jorge FG"/>
    <x v="16"/>
    <n v="5.6333333333333329"/>
    <n v="200"/>
    <n v="2"/>
    <n v="6900"/>
    <n v="4424.134"/>
    <n v="2212.067"/>
    <n v="100"/>
    <n v="34.5"/>
    <n v="2475.866"/>
    <x v="0"/>
    <x v="0"/>
    <x v="4"/>
    <x v="0"/>
  </r>
  <r>
    <x v="0"/>
    <x v="3"/>
    <x v="14"/>
    <x v="16"/>
    <x v="0"/>
    <x v="20"/>
    <x v="0"/>
    <s v="Leonardo Jimenez Chacon"/>
    <x v="16"/>
    <n v="5.6333333333333329"/>
    <n v="100"/>
    <n v="1"/>
    <n v="3450"/>
    <n v="2212.067"/>
    <n v="2212.067"/>
    <n v="100"/>
    <n v="34.5"/>
    <n v="1237.933"/>
    <x v="0"/>
    <x v="0"/>
    <x v="4"/>
    <x v="0"/>
  </r>
  <r>
    <x v="0"/>
    <x v="3"/>
    <x v="14"/>
    <x v="16"/>
    <x v="0"/>
    <x v="20"/>
    <x v="0"/>
    <s v="Jose Luis Guzman Cornejo"/>
    <x v="16"/>
    <n v="5.6333333333333329"/>
    <n v="612"/>
    <n v="6"/>
    <n v="21114"/>
    <n v="13272.401"/>
    <n v="2212.067"/>
    <n v="102"/>
    <n v="34.5"/>
    <n v="7841.5990000000002"/>
    <x v="0"/>
    <x v="0"/>
    <x v="4"/>
    <x v="0"/>
  </r>
  <r>
    <x v="0"/>
    <x v="3"/>
    <x v="14"/>
    <x v="16"/>
    <x v="0"/>
    <x v="20"/>
    <x v="0"/>
    <s v="Gil Peña Martin FG"/>
    <x v="16"/>
    <n v="5.6333333333333329"/>
    <n v="505"/>
    <n v="5"/>
    <n v="17422.5"/>
    <n v="11060.334000000001"/>
    <n v="2212.067"/>
    <n v="101"/>
    <n v="34.5"/>
    <n v="6362.1660000000002"/>
    <x v="0"/>
    <x v="0"/>
    <x v="4"/>
    <x v="0"/>
  </r>
  <r>
    <x v="0"/>
    <x v="3"/>
    <x v="14"/>
    <x v="16"/>
    <x v="0"/>
    <x v="20"/>
    <x v="0"/>
    <s v="Ramos Mejia Juan Diego FG"/>
    <x v="16"/>
    <n v="5.6333333333333329"/>
    <n v="444"/>
    <n v="4"/>
    <n v="15096"/>
    <n v="8848.2669999999998"/>
    <n v="2212.067"/>
    <n v="111"/>
    <n v="34"/>
    <n v="6247.7330000000002"/>
    <x v="0"/>
    <x v="0"/>
    <x v="4"/>
    <x v="0"/>
  </r>
  <r>
    <x v="0"/>
    <x v="3"/>
    <x v="14"/>
    <x v="16"/>
    <x v="0"/>
    <x v="20"/>
    <x v="0"/>
    <s v="PUBLICO EN GENERAL"/>
    <x v="16"/>
    <n v="5.6333333333333329"/>
    <n v="115"/>
    <n v="1"/>
    <n v="3967.5"/>
    <n v="2212.067"/>
    <n v="2212.067"/>
    <n v="115"/>
    <n v="34.5"/>
    <n v="1755.433"/>
    <x v="0"/>
    <x v="0"/>
    <x v="4"/>
    <x v="0"/>
  </r>
  <r>
    <x v="0"/>
    <x v="3"/>
    <x v="14"/>
    <x v="16"/>
    <x v="0"/>
    <x v="20"/>
    <x v="0"/>
    <s v="Oscar Jesus Guerrero Pelayo"/>
    <x v="16"/>
    <n v="5.6333333333333329"/>
    <n v="602"/>
    <n v="6"/>
    <n v="20769"/>
    <n v="13272.401"/>
    <n v="2212.067"/>
    <n v="100.33333333333333"/>
    <n v="34.5"/>
    <n v="7496.5990000000002"/>
    <x v="0"/>
    <x v="0"/>
    <x v="4"/>
    <x v="0"/>
  </r>
  <r>
    <x v="0"/>
    <x v="3"/>
    <x v="14"/>
    <x v="16"/>
    <x v="0"/>
    <x v="20"/>
    <x v="0"/>
    <s v="PUBLICO EN GENERAL"/>
    <x v="16"/>
    <n v="5.6333333333333329"/>
    <n v="300"/>
    <n v="3"/>
    <n v="10350"/>
    <n v="6636.2"/>
    <n v="2212.067"/>
    <n v="100"/>
    <n v="34.5"/>
    <n v="3713.8"/>
    <x v="0"/>
    <x v="0"/>
    <x v="4"/>
    <x v="0"/>
  </r>
  <r>
    <x v="0"/>
    <x v="3"/>
    <x v="14"/>
    <x v="16"/>
    <x v="0"/>
    <x v="20"/>
    <x v="0"/>
    <s v="PUBLICO EN GENERAL"/>
    <x v="16"/>
    <n v="5.6333333333333329"/>
    <n v="274"/>
    <n v="3"/>
    <n v="9453"/>
    <n v="6636.2"/>
    <n v="2212.067"/>
    <n v="91.333333333333329"/>
    <n v="34.5"/>
    <n v="2816.8"/>
    <x v="0"/>
    <x v="0"/>
    <x v="4"/>
    <x v="0"/>
  </r>
  <r>
    <x v="0"/>
    <x v="3"/>
    <x v="14"/>
    <x v="16"/>
    <x v="0"/>
    <x v="20"/>
    <x v="0"/>
    <s v="PUBLICO EN GENERAL"/>
    <x v="16"/>
    <n v="5.6333333333333329"/>
    <n v="120"/>
    <n v="1"/>
    <n v="4140"/>
    <n v="2212.067"/>
    <n v="2212.067"/>
    <n v="120"/>
    <n v="34.5"/>
    <n v="1927.933"/>
    <x v="0"/>
    <x v="0"/>
    <x v="4"/>
    <x v="0"/>
  </r>
  <r>
    <x v="0"/>
    <x v="3"/>
    <x v="14"/>
    <x v="16"/>
    <x v="0"/>
    <x v="20"/>
    <x v="0"/>
    <s v="PUBLICO EN GENERAL"/>
    <x v="16"/>
    <n v="5.6333333333333329"/>
    <n v="94"/>
    <n v="1"/>
    <n v="3243"/>
    <n v="2212.067"/>
    <n v="2212.067"/>
    <n v="94"/>
    <n v="34.5"/>
    <n v="1030.933"/>
    <x v="0"/>
    <x v="0"/>
    <x v="4"/>
    <x v="0"/>
  </r>
  <r>
    <x v="0"/>
    <x v="3"/>
    <x v="14"/>
    <x v="16"/>
    <x v="0"/>
    <x v="20"/>
    <x v="0"/>
    <s v="Avalos Silva Juan"/>
    <x v="16"/>
    <n v="5.6333333333333329"/>
    <n v="320"/>
    <n v="3"/>
    <n v="11040"/>
    <n v="6636.2"/>
    <n v="2212.067"/>
    <n v="106.66666666666667"/>
    <n v="34.5"/>
    <n v="4403.8"/>
    <x v="0"/>
    <x v="0"/>
    <x v="4"/>
    <x v="0"/>
  </r>
  <r>
    <x v="0"/>
    <x v="3"/>
    <x v="12"/>
    <x v="14"/>
    <x v="0"/>
    <x v="20"/>
    <x v="0"/>
    <s v="Coronado Rodriguez Alma Lorena FG"/>
    <x v="14"/>
    <n v="5.8666666666666663"/>
    <n v="110"/>
    <n v="1"/>
    <n v="3795"/>
    <n v="2318.556"/>
    <n v="2318.556"/>
    <n v="110"/>
    <n v="34.5"/>
    <n v="1476.444"/>
    <x v="0"/>
    <x v="0"/>
    <x v="4"/>
    <x v="0"/>
  </r>
  <r>
    <x v="0"/>
    <x v="3"/>
    <x v="12"/>
    <x v="14"/>
    <x v="0"/>
    <x v="20"/>
    <x v="0"/>
    <s v="Cobian Chavez Rodolfo FG"/>
    <x v="14"/>
    <n v="5.8666666666666663"/>
    <n v="3013"/>
    <n v="29"/>
    <n v="102442"/>
    <n v="67238.133000000002"/>
    <n v="2318.556"/>
    <n v="103.89655172413794"/>
    <n v="34"/>
    <n v="35203.866999999998"/>
    <x v="0"/>
    <x v="0"/>
    <x v="4"/>
    <x v="0"/>
  </r>
  <r>
    <x v="0"/>
    <x v="0"/>
    <x v="10"/>
    <x v="13"/>
    <x v="0"/>
    <x v="20"/>
    <x v="0"/>
    <s v="Innovacion y Comercio"/>
    <x v="13"/>
    <n v="5.8999999999999995"/>
    <n v="1122.4000000000001"/>
    <n v="12"/>
    <n v="37600.400000000001"/>
    <n v="32387.692999999999"/>
    <n v="2698.9740000000002"/>
    <n v="93.533333333333346"/>
    <n v="33.5"/>
    <n v="5212.7070000000003"/>
    <x v="0"/>
    <x v="0"/>
    <x v="4"/>
    <x v="0"/>
  </r>
  <r>
    <x v="0"/>
    <x v="0"/>
    <x v="10"/>
    <x v="13"/>
    <x v="0"/>
    <x v="20"/>
    <x v="0"/>
    <s v="Gutierrez Olivarez Jaime Gibran"/>
    <x v="13"/>
    <n v="5.8999999999999995"/>
    <n v="246.2"/>
    <n v="2"/>
    <n v="8247.7000000000007"/>
    <n v="5397.9489999999996"/>
    <n v="2698.9740000000002"/>
    <n v="123.1"/>
    <n v="33.5"/>
    <n v="2849.7510000000002"/>
    <x v="0"/>
    <x v="0"/>
    <x v="4"/>
    <x v="0"/>
  </r>
  <r>
    <x v="0"/>
    <x v="0"/>
    <x v="10"/>
    <x v="13"/>
    <x v="0"/>
    <x v="20"/>
    <x v="0"/>
    <s v="Rafael Osorio Zamora"/>
    <x v="13"/>
    <n v="5.8999999999999995"/>
    <n v="211.2"/>
    <n v="2"/>
    <n v="7075.2"/>
    <n v="5397.9489999999996"/>
    <n v="2698.9740000000002"/>
    <n v="105.6"/>
    <n v="33.5"/>
    <n v="1677.251"/>
    <x v="0"/>
    <x v="0"/>
    <x v="4"/>
    <x v="0"/>
  </r>
  <r>
    <x v="0"/>
    <x v="0"/>
    <x v="13"/>
    <x v="18"/>
    <x v="0"/>
    <x v="20"/>
    <x v="0"/>
    <s v="Camacho Monroy Agustin"/>
    <x v="18"/>
    <n v="6.1333333333333329"/>
    <n v="748"/>
    <n v="7"/>
    <n v="25058"/>
    <n v="10581.14"/>
    <n v="1511.5909999999999"/>
    <n v="106.85714285714286"/>
    <n v="33.5"/>
    <n v="14476.86"/>
    <x v="0"/>
    <x v="0"/>
    <x v="4"/>
    <x v="0"/>
  </r>
  <r>
    <x v="0"/>
    <x v="0"/>
    <x v="13"/>
    <x v="18"/>
    <x v="0"/>
    <x v="20"/>
    <x v="0"/>
    <s v="Camacho Santana Gabriel"/>
    <x v="18"/>
    <n v="6.1333333333333329"/>
    <n v="606"/>
    <n v="5"/>
    <n v="20301"/>
    <n v="7557.9570000000003"/>
    <n v="1511.5909999999999"/>
    <n v="121.2"/>
    <n v="33.5"/>
    <n v="12743.043"/>
    <x v="0"/>
    <x v="0"/>
    <x v="4"/>
    <x v="0"/>
  </r>
  <r>
    <x v="0"/>
    <x v="0"/>
    <x v="13"/>
    <x v="18"/>
    <x v="0"/>
    <x v="20"/>
    <x v="0"/>
    <s v="Noe Ramirez Brambila"/>
    <x v="18"/>
    <n v="6.1333333333333329"/>
    <n v="555"/>
    <n v="5"/>
    <n v="18592.5"/>
    <n v="7557.9570000000003"/>
    <n v="1511.5909999999999"/>
    <n v="111"/>
    <n v="33.5"/>
    <n v="11034.543"/>
    <x v="0"/>
    <x v="0"/>
    <x v="4"/>
    <x v="0"/>
  </r>
  <r>
    <x v="0"/>
    <x v="0"/>
    <x v="13"/>
    <x v="18"/>
    <x v="0"/>
    <x v="20"/>
    <x v="0"/>
    <s v="Casillas Tapia Alfredo"/>
    <x v="18"/>
    <n v="6.1333333333333329"/>
    <n v="1110.8"/>
    <n v="10"/>
    <n v="36656.400000000001"/>
    <n v="15115.914000000001"/>
    <n v="1511.5909999999999"/>
    <n v="111.08"/>
    <n v="33"/>
    <n v="21540.486000000001"/>
    <x v="0"/>
    <x v="0"/>
    <x v="4"/>
    <x v="0"/>
  </r>
  <r>
    <x v="0"/>
    <x v="0"/>
    <x v="15"/>
    <x v="20"/>
    <x v="0"/>
    <x v="20"/>
    <x v="0"/>
    <s v="Vazquez Zamora Rafael"/>
    <x v="20"/>
    <n v="5.8"/>
    <n v="426"/>
    <n v="4"/>
    <n v="14271"/>
    <n v="10968.534"/>
    <n v="2742.1329999999998"/>
    <n v="106.5"/>
    <n v="33.5"/>
    <n v="3302.4659999999999"/>
    <x v="0"/>
    <x v="0"/>
    <x v="4"/>
    <x v="0"/>
  </r>
  <r>
    <x v="0"/>
    <x v="0"/>
    <x v="15"/>
    <x v="20"/>
    <x v="0"/>
    <x v="20"/>
    <x v="0"/>
    <s v="Cecilia Robles Perez"/>
    <x v="20"/>
    <n v="5.8"/>
    <n v="232.6"/>
    <n v="2"/>
    <n v="7792.1"/>
    <n v="5484.2669999999998"/>
    <n v="2742.1329999999998"/>
    <n v="116.3"/>
    <n v="33.5"/>
    <n v="2307.8330000000001"/>
    <x v="0"/>
    <x v="0"/>
    <x v="4"/>
    <x v="0"/>
  </r>
  <r>
    <x v="0"/>
    <x v="3"/>
    <x v="12"/>
    <x v="14"/>
    <x v="0"/>
    <x v="21"/>
    <x v="0"/>
    <s v="Carlos Sanchez Camacho"/>
    <x v="14"/>
    <n v="5.8999999999999995"/>
    <n v="238"/>
    <n v="2"/>
    <n v="7616"/>
    <n v="4637.1130000000003"/>
    <n v="2318.556"/>
    <n v="119"/>
    <n v="32"/>
    <n v="2978.8870000000002"/>
    <x v="0"/>
    <x v="0"/>
    <x v="4"/>
    <x v="0"/>
  </r>
  <r>
    <x v="0"/>
    <x v="3"/>
    <x v="12"/>
    <x v="14"/>
    <x v="0"/>
    <x v="21"/>
    <x v="0"/>
    <s v="Innovacion y Comercio"/>
    <x v="14"/>
    <n v="5.8999999999999995"/>
    <n v="90"/>
    <n v="1"/>
    <n v="3015"/>
    <n v="2318.556"/>
    <n v="2318.556"/>
    <n v="90"/>
    <n v="33.5"/>
    <n v="696.44399999999996"/>
    <x v="0"/>
    <x v="0"/>
    <x v="4"/>
    <x v="0"/>
  </r>
  <r>
    <x v="0"/>
    <x v="0"/>
    <x v="13"/>
    <x v="18"/>
    <x v="0"/>
    <x v="21"/>
    <x v="0"/>
    <s v="Carlos Sanchez Camacho"/>
    <x v="18"/>
    <n v="6.1666666666666661"/>
    <n v="479"/>
    <n v="4"/>
    <n v="16525.5"/>
    <n v="6046.3649999999998"/>
    <n v="1511.5909999999999"/>
    <n v="119.75"/>
    <n v="34.5"/>
    <n v="10479.135"/>
    <x v="0"/>
    <x v="0"/>
    <x v="4"/>
    <x v="0"/>
  </r>
  <r>
    <x v="0"/>
    <x v="0"/>
    <x v="13"/>
    <x v="18"/>
    <x v="0"/>
    <x v="21"/>
    <x v="0"/>
    <s v="Innovacion y Comercio"/>
    <x v="18"/>
    <n v="6.1666666666666661"/>
    <n v="306.2"/>
    <n v="4"/>
    <n v="10257.700000000001"/>
    <n v="6046.3649999999998"/>
    <n v="1511.5909999999999"/>
    <n v="76.55"/>
    <n v="33.5"/>
    <n v="4211.335"/>
    <x v="0"/>
    <x v="0"/>
    <x v="4"/>
    <x v="0"/>
  </r>
  <r>
    <x v="0"/>
    <x v="0"/>
    <x v="15"/>
    <x v="20"/>
    <x v="0"/>
    <x v="21"/>
    <x v="0"/>
    <s v="PUBLICO EN GENERAL"/>
    <x v="20"/>
    <n v="5.833333333333333"/>
    <n v="95"/>
    <n v="1"/>
    <n v="2897.5"/>
    <n v="2742.1329999999998"/>
    <n v="2742.1329999999998"/>
    <n v="95"/>
    <n v="30.5"/>
    <n v="155.36699999999999"/>
    <x v="0"/>
    <x v="0"/>
    <x v="4"/>
    <x v="0"/>
  </r>
  <r>
    <x v="0"/>
    <x v="0"/>
    <x v="15"/>
    <x v="20"/>
    <x v="0"/>
    <x v="21"/>
    <x v="0"/>
    <s v="Innovacion y Comercio"/>
    <x v="20"/>
    <n v="5.833333333333333"/>
    <n v="418.8"/>
    <n v="4"/>
    <n v="14029.8"/>
    <n v="10968.534"/>
    <n v="2742.1329999999998"/>
    <n v="104.7"/>
    <n v="33.5"/>
    <n v="3061.2660000000001"/>
    <x v="0"/>
    <x v="0"/>
    <x v="4"/>
    <x v="0"/>
  </r>
  <r>
    <x v="0"/>
    <x v="0"/>
    <x v="15"/>
    <x v="20"/>
    <x v="0"/>
    <x v="21"/>
    <x v="0"/>
    <s v="Cecilia Robles Perez"/>
    <x v="20"/>
    <n v="5.833333333333333"/>
    <n v="108.8"/>
    <n v="1"/>
    <n v="3644.8"/>
    <n v="2742.1329999999998"/>
    <n v="2742.1329999999998"/>
    <n v="108.8"/>
    <n v="33.5"/>
    <n v="902.66700000000003"/>
    <x v="0"/>
    <x v="0"/>
    <x v="4"/>
    <x v="0"/>
  </r>
  <r>
    <x v="0"/>
    <x v="0"/>
    <x v="15"/>
    <x v="20"/>
    <x v="0"/>
    <x v="21"/>
    <x v="0"/>
    <s v="Vazquez Zamora Rafael"/>
    <x v="20"/>
    <n v="5.833333333333333"/>
    <n v="224"/>
    <n v="2"/>
    <n v="7504"/>
    <n v="5484.2669999999998"/>
    <n v="2742.1329999999998"/>
    <n v="112"/>
    <n v="33.5"/>
    <n v="2019.7329999999999"/>
    <x v="0"/>
    <x v="0"/>
    <x v="4"/>
    <x v="0"/>
  </r>
  <r>
    <x v="0"/>
    <x v="0"/>
    <x v="15"/>
    <x v="20"/>
    <x v="0"/>
    <x v="21"/>
    <x v="0"/>
    <s v="Ricardo Perez Garcia"/>
    <x v="20"/>
    <n v="5.833333333333333"/>
    <n v="337.6"/>
    <n v="3"/>
    <n v="11309.6"/>
    <n v="8226.4"/>
    <n v="2742.1329999999998"/>
    <n v="112.53333333333335"/>
    <n v="33.5"/>
    <n v="3083.2"/>
    <x v="0"/>
    <x v="0"/>
    <x v="4"/>
    <x v="0"/>
  </r>
  <r>
    <x v="0"/>
    <x v="0"/>
    <x v="15"/>
    <x v="20"/>
    <x v="0"/>
    <x v="21"/>
    <x v="0"/>
    <s v="Rafael Osorio Zamora"/>
    <x v="20"/>
    <n v="5.833333333333333"/>
    <n v="783.2"/>
    <n v="7"/>
    <n v="26237.200000000001"/>
    <n v="19194.934000000001"/>
    <n v="2742.1329999999998"/>
    <n v="111.88571428571429"/>
    <n v="33.5"/>
    <n v="7042.2659999999996"/>
    <x v="0"/>
    <x v="0"/>
    <x v="4"/>
    <x v="0"/>
  </r>
  <r>
    <x v="0"/>
    <x v="0"/>
    <x v="15"/>
    <x v="20"/>
    <x v="0"/>
    <x v="21"/>
    <x v="0"/>
    <s v="Gutierrez Olivarez Jaime Gibran"/>
    <x v="20"/>
    <n v="5.833333333333333"/>
    <n v="460.4"/>
    <n v="4"/>
    <n v="15423.4"/>
    <n v="10968.534"/>
    <n v="2742.1329999999998"/>
    <n v="115.1"/>
    <n v="33.5"/>
    <n v="4454.866"/>
    <x v="0"/>
    <x v="0"/>
    <x v="4"/>
    <x v="0"/>
  </r>
  <r>
    <x v="0"/>
    <x v="0"/>
    <x v="15"/>
    <x v="20"/>
    <x v="0"/>
    <x v="21"/>
    <x v="0"/>
    <s v="Casillas Tapia Alfredo"/>
    <x v="20"/>
    <n v="5.833333333333333"/>
    <n v="1134.8"/>
    <n v="10"/>
    <n v="37448.400000000001"/>
    <n v="27421.334999999999"/>
    <n v="2742.1329999999998"/>
    <n v="113.47999999999999"/>
    <n v="33"/>
    <n v="10027.065000000001"/>
    <x v="0"/>
    <x v="0"/>
    <x v="4"/>
    <x v="0"/>
  </r>
  <r>
    <x v="0"/>
    <x v="0"/>
    <x v="15"/>
    <x v="20"/>
    <x v="0"/>
    <x v="21"/>
    <x v="0"/>
    <s v="Camolinga Maldonado Pedro"/>
    <x v="20"/>
    <n v="5.833333333333333"/>
    <n v="12418"/>
    <n v="107"/>
    <n v="422212"/>
    <n v="293408.28000000003"/>
    <n v="2742.1329999999998"/>
    <n v="116.05607476635514"/>
    <n v="34"/>
    <n v="128803.72"/>
    <x v="0"/>
    <x v="0"/>
    <x v="4"/>
    <x v="0"/>
  </r>
  <r>
    <x v="0"/>
    <x v="0"/>
    <x v="15"/>
    <x v="20"/>
    <x v="0"/>
    <x v="21"/>
    <x v="0"/>
    <s v="PUBLICO EN GENERAL"/>
    <x v="20"/>
    <n v="5.833333333333333"/>
    <n v="117"/>
    <n v="1"/>
    <n v="2000"/>
    <n v="2742.1329999999998"/>
    <n v="2742.1329999999998"/>
    <n v="117"/>
    <n v="17.094000000000001"/>
    <n v="-742.13300000000004"/>
    <x v="0"/>
    <x v="0"/>
    <x v="4"/>
    <x v="0"/>
  </r>
  <r>
    <x v="1"/>
    <x v="4"/>
    <x v="16"/>
    <x v="21"/>
    <x v="0"/>
    <x v="10"/>
    <x v="0"/>
    <s v="Gomez Gomez Carlos"/>
    <x v="21"/>
    <m/>
    <n v="932"/>
    <n v="25"/>
    <n v="35416"/>
    <n v="49877.298999999999"/>
    <n v="1995.0920000000001"/>
    <n v="37.28"/>
    <n v="38"/>
    <n v="-14461.299000000001"/>
    <x v="0"/>
    <x v="0"/>
    <x v="2"/>
    <x v="1"/>
  </r>
  <r>
    <x v="2"/>
    <x v="4"/>
    <x v="17"/>
    <x v="21"/>
    <x v="0"/>
    <x v="1"/>
    <x v="1"/>
    <s v="Imelda fregozo Guzman"/>
    <x v="21"/>
    <m/>
    <n v="385.94"/>
    <m/>
    <n v="8104.74"/>
    <n v="6297.92"/>
    <n v="16.318000000000001"/>
    <m/>
    <n v="21"/>
    <n v="1806.82"/>
    <x v="0"/>
    <x v="0"/>
    <x v="0"/>
    <x v="0"/>
  </r>
  <r>
    <x v="2"/>
    <x v="4"/>
    <x v="17"/>
    <x v="21"/>
    <x v="0"/>
    <x v="1"/>
    <x v="1"/>
    <s v="Gonzalez Contreras Crescenciano"/>
    <x v="21"/>
    <m/>
    <n v="197.73"/>
    <m/>
    <n v="3756.87"/>
    <n v="3226.636"/>
    <n v="16.318000000000001"/>
    <m/>
    <n v="19"/>
    <n v="530.23400000000004"/>
    <x v="0"/>
    <x v="0"/>
    <x v="0"/>
    <x v="0"/>
  </r>
  <r>
    <x v="2"/>
    <x v="4"/>
    <x v="17"/>
    <x v="21"/>
    <x v="0"/>
    <x v="1"/>
    <x v="1"/>
    <s v="Gonzalez Contreras Crescenciano"/>
    <x v="21"/>
    <m/>
    <n v="351.1"/>
    <m/>
    <n v="7373.1"/>
    <n v="5729.3879999999999"/>
    <n v="16.318000000000001"/>
    <m/>
    <n v="21"/>
    <n v="1643.712"/>
    <x v="0"/>
    <x v="0"/>
    <x v="0"/>
    <x v="0"/>
  </r>
  <r>
    <x v="2"/>
    <x v="4"/>
    <x v="17"/>
    <x v="21"/>
    <x v="0"/>
    <x v="1"/>
    <x v="1"/>
    <s v="HUEVO PUBLICO EN GENERAL"/>
    <x v="21"/>
    <m/>
    <n v="464.7"/>
    <m/>
    <n v="9758.7000000000007"/>
    <n v="7583.1570000000002"/>
    <n v="16.318000000000001"/>
    <m/>
    <n v="21"/>
    <n v="2175.5430000000001"/>
    <x v="0"/>
    <x v="0"/>
    <x v="0"/>
    <x v="0"/>
  </r>
  <r>
    <x v="2"/>
    <x v="4"/>
    <x v="17"/>
    <x v="21"/>
    <x v="0"/>
    <x v="1"/>
    <x v="1"/>
    <s v="HUEVO PUBLICO EN GENERAL"/>
    <x v="21"/>
    <m/>
    <n v="332.36"/>
    <m/>
    <n v="6979.56"/>
    <n v="5423.5810000000001"/>
    <n v="16.318000000000001"/>
    <m/>
    <n v="21"/>
    <n v="1555.979"/>
    <x v="0"/>
    <x v="0"/>
    <x v="0"/>
    <x v="0"/>
  </r>
  <r>
    <x v="2"/>
    <x v="4"/>
    <x v="17"/>
    <x v="21"/>
    <x v="0"/>
    <x v="1"/>
    <x v="1"/>
    <s v="Espinoza Gonzalez Maria Yesenia"/>
    <x v="21"/>
    <m/>
    <n v="437.31"/>
    <m/>
    <n v="9183.51"/>
    <n v="7136.1959999999999"/>
    <n v="16.318000000000001"/>
    <m/>
    <n v="21"/>
    <n v="2047.3140000000001"/>
    <x v="0"/>
    <x v="0"/>
    <x v="0"/>
    <x v="0"/>
  </r>
  <r>
    <x v="2"/>
    <x v="4"/>
    <x v="17"/>
    <x v="21"/>
    <x v="0"/>
    <x v="1"/>
    <x v="1"/>
    <s v="Martin Francisco Cervantes Curiel"/>
    <x v="21"/>
    <m/>
    <n v="221.38"/>
    <m/>
    <n v="4648.9799999999996"/>
    <n v="3612.5659999999998"/>
    <n v="16.318000000000001"/>
    <m/>
    <n v="21"/>
    <n v="1036.414"/>
    <x v="0"/>
    <x v="0"/>
    <x v="0"/>
    <x v="0"/>
  </r>
  <r>
    <x v="2"/>
    <x v="4"/>
    <x v="17"/>
    <x v="21"/>
    <x v="0"/>
    <x v="1"/>
    <x v="1"/>
    <s v="Huerta Reyes Juan Carlos"/>
    <x v="21"/>
    <m/>
    <n v="510.61"/>
    <m/>
    <n v="10722.81"/>
    <n v="8332.3340000000007"/>
    <n v="16.318000000000001"/>
    <m/>
    <n v="21"/>
    <n v="2390.4760000000001"/>
    <x v="0"/>
    <x v="0"/>
    <x v="0"/>
    <x v="0"/>
  </r>
  <r>
    <x v="2"/>
    <x v="4"/>
    <x v="17"/>
    <x v="21"/>
    <x v="0"/>
    <x v="1"/>
    <x v="1"/>
    <s v="Cobian Hector"/>
    <x v="21"/>
    <m/>
    <n v="329.63"/>
    <m/>
    <n v="6922.23"/>
    <n v="5379.0320000000002"/>
    <n v="16.318000000000001"/>
    <m/>
    <n v="21"/>
    <n v="1543.1980000000001"/>
    <x v="0"/>
    <x v="0"/>
    <x v="0"/>
    <x v="0"/>
  </r>
  <r>
    <x v="2"/>
    <x v="4"/>
    <x v="17"/>
    <x v="21"/>
    <x v="0"/>
    <x v="1"/>
    <x v="1"/>
    <s v="Hernandez Rosales Alicia"/>
    <x v="21"/>
    <m/>
    <n v="87.08"/>
    <m/>
    <n v="957.88"/>
    <n v="1421.0060000000001"/>
    <n v="16.318000000000001"/>
    <m/>
    <n v="11"/>
    <n v="-463.12599999999998"/>
    <x v="0"/>
    <x v="0"/>
    <x v="0"/>
    <x v="0"/>
  </r>
  <r>
    <x v="2"/>
    <x v="4"/>
    <x v="17"/>
    <x v="21"/>
    <x v="0"/>
    <x v="1"/>
    <x v="1"/>
    <s v="Hernandez Rosales Alicia"/>
    <x v="21"/>
    <m/>
    <n v="218.32"/>
    <m/>
    <n v="4584.72"/>
    <n v="3562.6309999999999"/>
    <n v="16.318000000000001"/>
    <m/>
    <n v="21"/>
    <n v="1022.0890000000001"/>
    <x v="0"/>
    <x v="0"/>
    <x v="0"/>
    <x v="0"/>
  </r>
  <r>
    <x v="2"/>
    <x v="4"/>
    <x v="17"/>
    <x v="21"/>
    <x v="0"/>
    <x v="1"/>
    <x v="1"/>
    <s v="Hernandez Rosales Alicia"/>
    <x v="21"/>
    <m/>
    <n v="262.16000000000003"/>
    <m/>
    <n v="4194.5600000000004"/>
    <n v="4278.03"/>
    <n v="16.318000000000001"/>
    <m/>
    <n v="16"/>
    <n v="-83.47"/>
    <x v="0"/>
    <x v="0"/>
    <x v="0"/>
    <x v="0"/>
  </r>
  <r>
    <x v="2"/>
    <x v="4"/>
    <x v="17"/>
    <x v="21"/>
    <x v="0"/>
    <x v="1"/>
    <x v="1"/>
    <s v="Jose Zazueta"/>
    <x v="21"/>
    <m/>
    <n v="317.88"/>
    <m/>
    <n v="6039.72"/>
    <n v="5204.9530000000004"/>
    <n v="16.373999999999999"/>
    <m/>
    <n v="19"/>
    <n v="834.76700000000005"/>
    <x v="0"/>
    <x v="0"/>
    <x v="0"/>
    <x v="0"/>
  </r>
  <r>
    <x v="2"/>
    <x v="4"/>
    <x v="17"/>
    <x v="21"/>
    <x v="0"/>
    <x v="1"/>
    <x v="1"/>
    <s v="Gonzalez Contreras Crescenciano"/>
    <x v="21"/>
    <m/>
    <n v="1540.59"/>
    <m/>
    <n v="32352.39"/>
    <n v="25225.552"/>
    <n v="16.373999999999999"/>
    <m/>
    <n v="21"/>
    <n v="7126.8379999999997"/>
    <x v="0"/>
    <x v="0"/>
    <x v="0"/>
    <x v="0"/>
  </r>
  <r>
    <x v="2"/>
    <x v="4"/>
    <x v="17"/>
    <x v="21"/>
    <x v="0"/>
    <x v="1"/>
    <x v="1"/>
    <s v="HUEVO PUBLICO EN GENERAL"/>
    <x v="21"/>
    <m/>
    <n v="131.91"/>
    <m/>
    <n v="2770.11"/>
    <n v="2159.8890000000001"/>
    <n v="16.373999999999999"/>
    <m/>
    <n v="21"/>
    <n v="610.221"/>
    <x v="0"/>
    <x v="0"/>
    <x v="0"/>
    <x v="0"/>
  </r>
  <r>
    <x v="2"/>
    <x v="4"/>
    <x v="17"/>
    <x v="21"/>
    <x v="0"/>
    <x v="1"/>
    <x v="1"/>
    <s v="Julio Sanchez"/>
    <x v="21"/>
    <m/>
    <n v="235.56"/>
    <m/>
    <n v="4475.6400000000003"/>
    <n v="3857.049"/>
    <n v="16.373999999999999"/>
    <m/>
    <n v="19"/>
    <n v="618.59100000000001"/>
    <x v="0"/>
    <x v="0"/>
    <x v="0"/>
    <x v="0"/>
  </r>
  <r>
    <x v="2"/>
    <x v="4"/>
    <x v="17"/>
    <x v="21"/>
    <x v="0"/>
    <x v="1"/>
    <x v="1"/>
    <s v="Julio Sanchez"/>
    <x v="21"/>
    <m/>
    <n v="294.06"/>
    <m/>
    <n v="6175.26"/>
    <n v="4814.9250000000002"/>
    <n v="16.373999999999999"/>
    <m/>
    <n v="21"/>
    <n v="1360.335"/>
    <x v="0"/>
    <x v="0"/>
    <x v="0"/>
    <x v="0"/>
  </r>
  <r>
    <x v="2"/>
    <x v="4"/>
    <x v="17"/>
    <x v="21"/>
    <x v="0"/>
    <x v="1"/>
    <x v="1"/>
    <s v="Distribuidora de Frutas y Verduras Zepeda Hnos SRL de CV"/>
    <x v="21"/>
    <m/>
    <n v="197.24"/>
    <m/>
    <n v="3747.56"/>
    <n v="3229.5990000000002"/>
    <n v="16.373999999999999"/>
    <m/>
    <n v="19"/>
    <n v="517.96100000000001"/>
    <x v="0"/>
    <x v="0"/>
    <x v="0"/>
    <x v="0"/>
  </r>
  <r>
    <x v="2"/>
    <x v="4"/>
    <x v="17"/>
    <x v="21"/>
    <x v="0"/>
    <x v="1"/>
    <x v="1"/>
    <s v="Distribuidora de Frutas y Verduras Zepeda Hnos SRL de CV"/>
    <x v="21"/>
    <m/>
    <n v="883.42"/>
    <m/>
    <n v="18551.82"/>
    <n v="14465.08"/>
    <n v="16.373999999999999"/>
    <m/>
    <n v="21"/>
    <n v="4086.74"/>
    <x v="0"/>
    <x v="0"/>
    <x v="0"/>
    <x v="0"/>
  </r>
  <r>
    <x v="2"/>
    <x v="4"/>
    <x v="17"/>
    <x v="21"/>
    <x v="0"/>
    <x v="1"/>
    <x v="1"/>
    <s v="Distribuidora de Frutas y Verduras Zepeda Hnos SRL de CV"/>
    <x v="21"/>
    <m/>
    <n v="293.68"/>
    <m/>
    <n v="5579.92"/>
    <n v="4808.7030000000004"/>
    <n v="16.373999999999999"/>
    <m/>
    <n v="19"/>
    <n v="771.21699999999998"/>
    <x v="0"/>
    <x v="0"/>
    <x v="0"/>
    <x v="0"/>
  </r>
  <r>
    <x v="2"/>
    <x v="4"/>
    <x v="17"/>
    <x v="21"/>
    <x v="0"/>
    <x v="1"/>
    <x v="1"/>
    <s v="Distribuidora de Frutas y Verduras Zepeda Hnos SRL de CV"/>
    <x v="21"/>
    <m/>
    <n v="661.23"/>
    <m/>
    <n v="13885.83"/>
    <n v="10826.950999999999"/>
    <n v="16.373999999999999"/>
    <m/>
    <n v="21"/>
    <n v="3058.8789999999999"/>
    <x v="0"/>
    <x v="0"/>
    <x v="0"/>
    <x v="0"/>
  </r>
  <r>
    <x v="2"/>
    <x v="4"/>
    <x v="17"/>
    <x v="21"/>
    <x v="0"/>
    <x v="1"/>
    <x v="1"/>
    <s v="Distribuidora de Frutas y Verduras Zepeda Hnos SRL de CV"/>
    <x v="21"/>
    <m/>
    <n v="371.89"/>
    <m/>
    <n v="7251.86"/>
    <n v="6089.31"/>
    <n v="16.373999999999999"/>
    <m/>
    <n v="19.5"/>
    <n v="1162.55"/>
    <x v="0"/>
    <x v="0"/>
    <x v="0"/>
    <x v="0"/>
  </r>
  <r>
    <x v="2"/>
    <x v="4"/>
    <x v="17"/>
    <x v="21"/>
    <x v="0"/>
    <x v="1"/>
    <x v="1"/>
    <s v="Distribuidora de Frutas y Verduras Zepeda Hnos SRL de CV"/>
    <x v="21"/>
    <m/>
    <n v="933.98"/>
    <m/>
    <n v="20080.57"/>
    <n v="15292.947"/>
    <n v="16.373999999999999"/>
    <m/>
    <n v="21.5"/>
    <n v="4787.6229999999996"/>
    <x v="0"/>
    <x v="0"/>
    <x v="0"/>
    <x v="0"/>
  </r>
  <r>
    <x v="2"/>
    <x v="4"/>
    <x v="17"/>
    <x v="21"/>
    <x v="0"/>
    <x v="3"/>
    <x v="1"/>
    <s v="HUEVO PUBLICO EN GENERAL"/>
    <x v="21"/>
    <m/>
    <n v="173.05"/>
    <m/>
    <n v="3634.05"/>
    <n v="2838.8739999999998"/>
    <n v="16.405000000000001"/>
    <m/>
    <n v="21"/>
    <n v="795.17600000000004"/>
    <x v="0"/>
    <x v="0"/>
    <x v="1"/>
    <x v="0"/>
  </r>
  <r>
    <x v="2"/>
    <x v="4"/>
    <x v="17"/>
    <x v="21"/>
    <x v="0"/>
    <x v="3"/>
    <x v="1"/>
    <s v="HUEVO PUBLICO EN GENERAL"/>
    <x v="21"/>
    <m/>
    <n v="79.03"/>
    <m/>
    <n v="1501.57"/>
    <n v="1296.482"/>
    <n v="16.405000000000001"/>
    <m/>
    <n v="19"/>
    <n v="205.08799999999999"/>
    <x v="0"/>
    <x v="0"/>
    <x v="1"/>
    <x v="0"/>
  </r>
  <r>
    <x v="2"/>
    <x v="4"/>
    <x v="17"/>
    <x v="21"/>
    <x v="0"/>
    <x v="3"/>
    <x v="1"/>
    <s v="HUEVO PUBLICO EN GENERAL"/>
    <x v="21"/>
    <m/>
    <n v="438.34"/>
    <m/>
    <n v="9205.14"/>
    <n v="7190.9380000000001"/>
    <n v="16.405000000000001"/>
    <m/>
    <n v="21"/>
    <n v="2014.202"/>
    <x v="0"/>
    <x v="0"/>
    <x v="1"/>
    <x v="0"/>
  </r>
  <r>
    <x v="2"/>
    <x v="4"/>
    <x v="17"/>
    <x v="21"/>
    <x v="0"/>
    <x v="3"/>
    <x v="1"/>
    <s v="HUEVO PUBLICO EN GENERAL"/>
    <x v="21"/>
    <m/>
    <n v="309.19"/>
    <m/>
    <n v="6492.99"/>
    <n v="5072.241"/>
    <n v="16.405000000000001"/>
    <m/>
    <n v="21"/>
    <n v="1420.749"/>
    <x v="0"/>
    <x v="0"/>
    <x v="1"/>
    <x v="0"/>
  </r>
  <r>
    <x v="2"/>
    <x v="4"/>
    <x v="17"/>
    <x v="21"/>
    <x v="0"/>
    <x v="3"/>
    <x v="1"/>
    <s v="Cesar Morales"/>
    <x v="21"/>
    <m/>
    <n v="85.72"/>
    <m/>
    <n v="1800.12"/>
    <n v="1406.231"/>
    <n v="16.405000000000001"/>
    <m/>
    <n v="21"/>
    <n v="393.88900000000001"/>
    <x v="0"/>
    <x v="0"/>
    <x v="1"/>
    <x v="0"/>
  </r>
  <r>
    <x v="2"/>
    <x v="4"/>
    <x v="17"/>
    <x v="21"/>
    <x v="0"/>
    <x v="3"/>
    <x v="1"/>
    <s v="Julio Sanchez"/>
    <x v="21"/>
    <m/>
    <n v="66.52"/>
    <m/>
    <n v="1396.92"/>
    <n v="1091.2560000000001"/>
    <n v="16.405000000000001"/>
    <m/>
    <n v="21"/>
    <n v="305.66399999999999"/>
    <x v="0"/>
    <x v="0"/>
    <x v="1"/>
    <x v="0"/>
  </r>
  <r>
    <x v="2"/>
    <x v="4"/>
    <x v="17"/>
    <x v="21"/>
    <x v="0"/>
    <x v="3"/>
    <x v="1"/>
    <s v="Garcia Soto Salvador"/>
    <x v="21"/>
    <m/>
    <n v="1091.6400000000001"/>
    <m/>
    <n v="23470.26"/>
    <n v="17908.280999999999"/>
    <n v="16.405000000000001"/>
    <m/>
    <n v="21.5"/>
    <n v="5561.9790000000003"/>
    <x v="0"/>
    <x v="0"/>
    <x v="1"/>
    <x v="0"/>
  </r>
  <r>
    <x v="2"/>
    <x v="4"/>
    <x v="17"/>
    <x v="21"/>
    <x v="0"/>
    <x v="3"/>
    <x v="1"/>
    <s v="Loera Baltazar Carlos"/>
    <x v="21"/>
    <m/>
    <n v="197.66"/>
    <m/>
    <n v="3854.37"/>
    <n v="3242.5990000000002"/>
    <n v="16.405000000000001"/>
    <m/>
    <n v="19.5"/>
    <n v="611.77099999999996"/>
    <x v="0"/>
    <x v="0"/>
    <x v="1"/>
    <x v="0"/>
  </r>
  <r>
    <x v="2"/>
    <x v="4"/>
    <x v="17"/>
    <x v="21"/>
    <x v="0"/>
    <x v="3"/>
    <x v="1"/>
    <s v="Loera Baltazar Carlos"/>
    <x v="21"/>
    <m/>
    <n v="331.96"/>
    <m/>
    <n v="7137.14"/>
    <n v="5445.7820000000002"/>
    <n v="16.405000000000001"/>
    <m/>
    <n v="21.5"/>
    <n v="1691.3579999999999"/>
    <x v="0"/>
    <x v="0"/>
    <x v="1"/>
    <x v="0"/>
  </r>
  <r>
    <x v="2"/>
    <x v="4"/>
    <x v="18"/>
    <x v="21"/>
    <x v="0"/>
    <x v="4"/>
    <x v="1"/>
    <s v="Ventas Familia"/>
    <x v="21"/>
    <m/>
    <n v="22.71"/>
    <m/>
    <n v="476.91"/>
    <n v="370.79300000000001"/>
    <n v="16.327000000000002"/>
    <m/>
    <n v="21"/>
    <n v="106.117"/>
    <x v="0"/>
    <x v="0"/>
    <x v="1"/>
    <x v="0"/>
  </r>
  <r>
    <x v="2"/>
    <x v="4"/>
    <x v="17"/>
    <x v="21"/>
    <x v="0"/>
    <x v="4"/>
    <x v="1"/>
    <s v="Super Tienda Martinez SA de CV"/>
    <x v="21"/>
    <m/>
    <n v="265.45"/>
    <m/>
    <n v="5707.18"/>
    <n v="4310.9380000000001"/>
    <n v="16.239999999999998"/>
    <m/>
    <n v="21.5"/>
    <n v="1396.242"/>
    <x v="0"/>
    <x v="0"/>
    <x v="1"/>
    <x v="0"/>
  </r>
  <r>
    <x v="2"/>
    <x v="4"/>
    <x v="17"/>
    <x v="21"/>
    <x v="0"/>
    <x v="4"/>
    <x v="1"/>
    <s v="Espinoza Gonzalez Maria Yesenia"/>
    <x v="21"/>
    <m/>
    <n v="220.88"/>
    <m/>
    <n v="4748.92"/>
    <n v="3587.1170000000002"/>
    <n v="16.239999999999998"/>
    <m/>
    <n v="21.5"/>
    <n v="1161.8030000000001"/>
    <x v="0"/>
    <x v="0"/>
    <x v="1"/>
    <x v="0"/>
  </r>
  <r>
    <x v="2"/>
    <x v="4"/>
    <x v="17"/>
    <x v="21"/>
    <x v="0"/>
    <x v="4"/>
    <x v="1"/>
    <s v="HUEVO PUBLICO EN GENERAL"/>
    <x v="21"/>
    <m/>
    <n v="438.87"/>
    <m/>
    <n v="9435.7099999999991"/>
    <n v="7127.299"/>
    <n v="16.239999999999998"/>
    <m/>
    <n v="21.5"/>
    <n v="2308.4110000000001"/>
    <x v="0"/>
    <x v="0"/>
    <x v="1"/>
    <x v="0"/>
  </r>
  <r>
    <x v="2"/>
    <x v="4"/>
    <x v="17"/>
    <x v="21"/>
    <x v="0"/>
    <x v="4"/>
    <x v="1"/>
    <s v="Gonzalez Dominguez Fabiola"/>
    <x v="21"/>
    <m/>
    <n v="439.98"/>
    <m/>
    <n v="9459.57"/>
    <n v="7145.326"/>
    <n v="16.239999999999998"/>
    <m/>
    <n v="21.5"/>
    <n v="2314.2440000000001"/>
    <x v="0"/>
    <x v="0"/>
    <x v="1"/>
    <x v="0"/>
  </r>
  <r>
    <x v="2"/>
    <x v="4"/>
    <x v="17"/>
    <x v="21"/>
    <x v="0"/>
    <x v="4"/>
    <x v="1"/>
    <s v="HUEVO PUBLICO EN GENERAL"/>
    <x v="21"/>
    <m/>
    <n v="329.38"/>
    <m/>
    <n v="7081.67"/>
    <n v="5349.1689999999999"/>
    <n v="16.239999999999998"/>
    <m/>
    <n v="21.5"/>
    <n v="1732.501"/>
    <x v="0"/>
    <x v="0"/>
    <x v="1"/>
    <x v="0"/>
  </r>
  <r>
    <x v="2"/>
    <x v="4"/>
    <x v="17"/>
    <x v="21"/>
    <x v="0"/>
    <x v="4"/>
    <x v="1"/>
    <s v="J Jesus Naranjo Ayala"/>
    <x v="21"/>
    <m/>
    <n v="176.41"/>
    <m/>
    <n v="3792.82"/>
    <n v="2864.9189999999999"/>
    <n v="16.239999999999998"/>
    <m/>
    <n v="21.5"/>
    <n v="927.90099999999995"/>
    <x v="0"/>
    <x v="0"/>
    <x v="1"/>
    <x v="0"/>
  </r>
  <r>
    <x v="2"/>
    <x v="4"/>
    <x v="17"/>
    <x v="21"/>
    <x v="0"/>
    <x v="4"/>
    <x v="1"/>
    <s v="Laura Livier Castro Mejia"/>
    <x v="21"/>
    <m/>
    <n v="334.08"/>
    <m/>
    <n v="7182.72"/>
    <n v="5425.4979999999996"/>
    <n v="16.239999999999998"/>
    <m/>
    <n v="21.5"/>
    <n v="1757.222"/>
    <x v="0"/>
    <x v="0"/>
    <x v="1"/>
    <x v="0"/>
  </r>
  <r>
    <x v="2"/>
    <x v="4"/>
    <x v="17"/>
    <x v="21"/>
    <x v="0"/>
    <x v="4"/>
    <x v="1"/>
    <s v="Martin Francisco Cervantes Curiel"/>
    <x v="21"/>
    <m/>
    <n v="131.22999999999999"/>
    <m/>
    <n v="2821.45"/>
    <n v="2131.19"/>
    <n v="16.239999999999998"/>
    <m/>
    <n v="21.5"/>
    <n v="690.26"/>
    <x v="0"/>
    <x v="0"/>
    <x v="1"/>
    <x v="0"/>
  </r>
  <r>
    <x v="2"/>
    <x v="4"/>
    <x v="17"/>
    <x v="21"/>
    <x v="0"/>
    <x v="4"/>
    <x v="1"/>
    <s v="Huerta Reyes Juan Carlos"/>
    <x v="21"/>
    <m/>
    <n v="330.45"/>
    <m/>
    <n v="7104.68"/>
    <n v="5366.5460000000003"/>
    <n v="16.239999999999998"/>
    <m/>
    <n v="21.5"/>
    <n v="1738.134"/>
    <x v="0"/>
    <x v="0"/>
    <x v="1"/>
    <x v="0"/>
  </r>
  <r>
    <x v="2"/>
    <x v="4"/>
    <x v="17"/>
    <x v="21"/>
    <x v="0"/>
    <x v="4"/>
    <x v="1"/>
    <s v="Imelda fregozo Guzman"/>
    <x v="21"/>
    <m/>
    <n v="341.95"/>
    <m/>
    <n v="7351.93"/>
    <n v="5553.3069999999998"/>
    <n v="16.239999999999998"/>
    <m/>
    <n v="21.5"/>
    <n v="1798.623"/>
    <x v="0"/>
    <x v="0"/>
    <x v="1"/>
    <x v="0"/>
  </r>
  <r>
    <x v="2"/>
    <x v="4"/>
    <x v="17"/>
    <x v="21"/>
    <x v="0"/>
    <x v="4"/>
    <x v="1"/>
    <s v="Soc Coop Rural de Compra y Venta en C y C El Grullo SCL"/>
    <x v="21"/>
    <m/>
    <n v="495"/>
    <m/>
    <n v="10642.5"/>
    <n v="8038.857"/>
    <n v="16.239999999999998"/>
    <m/>
    <n v="21.5"/>
    <n v="2603.643"/>
    <x v="0"/>
    <x v="0"/>
    <x v="1"/>
    <x v="0"/>
  </r>
  <r>
    <x v="2"/>
    <x v="4"/>
    <x v="17"/>
    <x v="21"/>
    <x v="0"/>
    <x v="4"/>
    <x v="1"/>
    <s v="Soc Coop Rural de Compra y Venta en C y C El Grullo SCL"/>
    <x v="21"/>
    <m/>
    <n v="252.56"/>
    <m/>
    <n v="5303.76"/>
    <n v="4101.6030000000001"/>
    <n v="16.239999999999998"/>
    <m/>
    <n v="21"/>
    <n v="1202.1569999999999"/>
    <x v="0"/>
    <x v="0"/>
    <x v="1"/>
    <x v="0"/>
  </r>
  <r>
    <x v="2"/>
    <x v="4"/>
    <x v="17"/>
    <x v="21"/>
    <x v="0"/>
    <x v="4"/>
    <x v="1"/>
    <s v="Hernandez Rosales Alicia"/>
    <x v="21"/>
    <m/>
    <n v="138.15"/>
    <m/>
    <n v="2693.93"/>
    <n v="2243.5720000000001"/>
    <n v="16.239999999999998"/>
    <m/>
    <n v="19.5"/>
    <n v="450.358"/>
    <x v="0"/>
    <x v="0"/>
    <x v="1"/>
    <x v="0"/>
  </r>
  <r>
    <x v="2"/>
    <x v="4"/>
    <x v="17"/>
    <x v="21"/>
    <x v="0"/>
    <x v="4"/>
    <x v="1"/>
    <s v="Hernandez Rosales Alicia"/>
    <x v="21"/>
    <m/>
    <n v="84.52"/>
    <m/>
    <n v="971.98"/>
    <n v="1372.614"/>
    <n v="16.239999999999998"/>
    <m/>
    <n v="11.5"/>
    <n v="-400.63400000000001"/>
    <x v="0"/>
    <x v="0"/>
    <x v="1"/>
    <x v="0"/>
  </r>
  <r>
    <x v="2"/>
    <x v="4"/>
    <x v="17"/>
    <x v="21"/>
    <x v="0"/>
    <x v="4"/>
    <x v="1"/>
    <s v="Hernandez Rosales Alicia"/>
    <x v="21"/>
    <m/>
    <n v="323.44"/>
    <m/>
    <n v="5336.76"/>
    <n v="5252.7030000000004"/>
    <n v="16.239999999999998"/>
    <m/>
    <n v="16.5"/>
    <n v="84.057000000000002"/>
    <x v="0"/>
    <x v="0"/>
    <x v="1"/>
    <x v="0"/>
  </r>
  <r>
    <x v="2"/>
    <x v="4"/>
    <x v="17"/>
    <x v="21"/>
    <x v="0"/>
    <x v="4"/>
    <x v="1"/>
    <s v="Cobian Hector"/>
    <x v="21"/>
    <m/>
    <n v="336.08"/>
    <m/>
    <n v="7225.72"/>
    <n v="5457.9780000000001"/>
    <n v="16.239999999999998"/>
    <m/>
    <n v="21.5"/>
    <n v="1767.742"/>
    <x v="0"/>
    <x v="0"/>
    <x v="1"/>
    <x v="0"/>
  </r>
  <r>
    <x v="2"/>
    <x v="4"/>
    <x v="17"/>
    <x v="21"/>
    <x v="0"/>
    <x v="4"/>
    <x v="1"/>
    <s v="Panaderia Garcia"/>
    <x v="21"/>
    <m/>
    <n v="22.16"/>
    <m/>
    <n v="354.56"/>
    <n v="359.07600000000002"/>
    <n v="16.204000000000001"/>
    <m/>
    <n v="16"/>
    <n v="-4.516"/>
    <x v="0"/>
    <x v="0"/>
    <x v="1"/>
    <x v="0"/>
  </r>
  <r>
    <x v="2"/>
    <x v="4"/>
    <x v="17"/>
    <x v="21"/>
    <x v="0"/>
    <x v="4"/>
    <x v="1"/>
    <s v="Ambriz Ruiz Manolo"/>
    <x v="21"/>
    <m/>
    <n v="265.7"/>
    <m/>
    <n v="5579.7"/>
    <n v="4305.3410000000003"/>
    <n v="16.204000000000001"/>
    <m/>
    <n v="21"/>
    <n v="1274.3589999999999"/>
    <x v="0"/>
    <x v="0"/>
    <x v="1"/>
    <x v="0"/>
  </r>
  <r>
    <x v="2"/>
    <x v="4"/>
    <x v="17"/>
    <x v="21"/>
    <x v="0"/>
    <x v="4"/>
    <x v="1"/>
    <s v="HUEVO PUBLICO EN GENERAL"/>
    <x v="21"/>
    <m/>
    <n v="353"/>
    <m/>
    <n v="7589.5"/>
    <n v="5719.93"/>
    <n v="16.204000000000001"/>
    <m/>
    <n v="21.5"/>
    <n v="1869.57"/>
    <x v="0"/>
    <x v="0"/>
    <x v="1"/>
    <x v="0"/>
  </r>
  <r>
    <x v="2"/>
    <x v="4"/>
    <x v="17"/>
    <x v="21"/>
    <x v="0"/>
    <x v="4"/>
    <x v="1"/>
    <s v="Espinoza Gonzalez Maria Yesenia"/>
    <x v="21"/>
    <m/>
    <n v="334.02"/>
    <m/>
    <n v="7181.43"/>
    <n v="5412.3829999999998"/>
    <n v="16.204000000000001"/>
    <m/>
    <n v="21.5"/>
    <n v="1769.047"/>
    <x v="0"/>
    <x v="0"/>
    <x v="1"/>
    <x v="0"/>
  </r>
  <r>
    <x v="2"/>
    <x v="4"/>
    <x v="17"/>
    <x v="21"/>
    <x v="0"/>
    <x v="4"/>
    <x v="1"/>
    <s v="Vargas Perez Maria del Rosario &quot;La Chata&quot;"/>
    <x v="21"/>
    <m/>
    <n v="323"/>
    <m/>
    <n v="6944.5"/>
    <n v="5233.817"/>
    <n v="16.204000000000001"/>
    <m/>
    <n v="21.5"/>
    <n v="1710.683"/>
    <x v="0"/>
    <x v="0"/>
    <x v="1"/>
    <x v="0"/>
  </r>
  <r>
    <x v="2"/>
    <x v="4"/>
    <x v="17"/>
    <x v="21"/>
    <x v="0"/>
    <x v="4"/>
    <x v="1"/>
    <s v="Alvarez Garcia Octavio "/>
    <x v="21"/>
    <m/>
    <n v="285.45999999999998"/>
    <m/>
    <n v="6137.39"/>
    <n v="4625.5280000000002"/>
    <n v="16.204000000000001"/>
    <m/>
    <n v="21.5"/>
    <n v="1511.8620000000001"/>
    <x v="0"/>
    <x v="0"/>
    <x v="1"/>
    <x v="0"/>
  </r>
  <r>
    <x v="2"/>
    <x v="4"/>
    <x v="17"/>
    <x v="21"/>
    <x v="0"/>
    <x v="4"/>
    <x v="1"/>
    <s v="HUEVO PUBLICO EN GENERAL"/>
    <x v="21"/>
    <m/>
    <n v="319.7"/>
    <m/>
    <n v="6713.7"/>
    <n v="5180.3450000000003"/>
    <n v="16.204000000000001"/>
    <m/>
    <n v="21"/>
    <n v="1533.355"/>
    <x v="0"/>
    <x v="0"/>
    <x v="1"/>
    <x v="0"/>
  </r>
  <r>
    <x v="2"/>
    <x v="4"/>
    <x v="17"/>
    <x v="21"/>
    <x v="0"/>
    <x v="4"/>
    <x v="1"/>
    <s v="Julio Sanchez"/>
    <x v="21"/>
    <m/>
    <n v="2634.4"/>
    <m/>
    <n v="55322.400000000001"/>
    <n v="42687.209000000003"/>
    <n v="16.204000000000001"/>
    <m/>
    <n v="21"/>
    <n v="12635.191000000001"/>
    <x v="0"/>
    <x v="0"/>
    <x v="1"/>
    <x v="0"/>
  </r>
  <r>
    <x v="2"/>
    <x v="4"/>
    <x v="17"/>
    <x v="21"/>
    <x v="0"/>
    <x v="4"/>
    <x v="1"/>
    <s v="Panaderia Garcia"/>
    <x v="21"/>
    <m/>
    <n v="131.53"/>
    <m/>
    <n v="1446.83"/>
    <n v="2131.2820000000002"/>
    <n v="16.204000000000001"/>
    <m/>
    <n v="11"/>
    <n v="-684.452"/>
    <x v="0"/>
    <x v="0"/>
    <x v="1"/>
    <x v="0"/>
  </r>
  <r>
    <x v="2"/>
    <x v="4"/>
    <x v="17"/>
    <x v="21"/>
    <x v="0"/>
    <x v="4"/>
    <x v="1"/>
    <s v="Cobian Zamora Marlin"/>
    <x v="21"/>
    <m/>
    <n v="1099.82"/>
    <m/>
    <n v="23096.22"/>
    <n v="17952.858"/>
    <n v="16.323"/>
    <m/>
    <n v="21"/>
    <n v="5143.3620000000001"/>
    <x v="0"/>
    <x v="0"/>
    <x v="1"/>
    <x v="0"/>
  </r>
  <r>
    <x v="2"/>
    <x v="4"/>
    <x v="17"/>
    <x v="21"/>
    <x v="0"/>
    <x v="4"/>
    <x v="1"/>
    <s v="Jose Zazueta"/>
    <x v="21"/>
    <m/>
    <n v="993.38"/>
    <m/>
    <n v="18874.22"/>
    <n v="16215.39"/>
    <n v="16.323"/>
    <m/>
    <n v="19"/>
    <n v="2658.83"/>
    <x v="0"/>
    <x v="0"/>
    <x v="1"/>
    <x v="0"/>
  </r>
  <r>
    <x v="2"/>
    <x v="4"/>
    <x v="17"/>
    <x v="21"/>
    <x v="0"/>
    <x v="4"/>
    <x v="1"/>
    <s v="Jose Zazueta"/>
    <x v="21"/>
    <m/>
    <n v="301.85000000000002"/>
    <m/>
    <n v="6338.85"/>
    <n v="4927.2340000000004"/>
    <n v="16.323"/>
    <m/>
    <n v="21"/>
    <n v="1411.616"/>
    <x v="0"/>
    <x v="0"/>
    <x v="1"/>
    <x v="0"/>
  </r>
  <r>
    <x v="2"/>
    <x v="4"/>
    <x v="17"/>
    <x v="21"/>
    <x v="1"/>
    <x v="4"/>
    <x v="1"/>
    <s v="Panaderia Garcia"/>
    <x v="21"/>
    <m/>
    <n v="-131.53"/>
    <m/>
    <n v="-1446.83"/>
    <n v="-2147.0239999999999"/>
    <n v="-16.323"/>
    <m/>
    <n v="11"/>
    <n v="700.19399999999996"/>
    <x v="0"/>
    <x v="0"/>
    <x v="1"/>
    <x v="0"/>
  </r>
  <r>
    <x v="2"/>
    <x v="4"/>
    <x v="17"/>
    <x v="21"/>
    <x v="0"/>
    <x v="4"/>
    <x v="1"/>
    <s v="Panaderia Garcia"/>
    <x v="21"/>
    <m/>
    <n v="131.53"/>
    <m/>
    <n v="1446.83"/>
    <n v="2147.0239999999999"/>
    <n v="16.323"/>
    <m/>
    <n v="11"/>
    <n v="-700.19399999999996"/>
    <x v="0"/>
    <x v="0"/>
    <x v="1"/>
    <x v="0"/>
  </r>
  <r>
    <x v="2"/>
    <x v="4"/>
    <x v="17"/>
    <x v="21"/>
    <x v="0"/>
    <x v="5"/>
    <x v="1"/>
    <s v="Distribuidora de Frutas y Verduras Zepeda Hnos SRL de CV"/>
    <x v="21"/>
    <m/>
    <n v="119.21"/>
    <m/>
    <n v="2563.02"/>
    <n v="1936.673"/>
    <n v="16.245999999999999"/>
    <m/>
    <n v="21.5"/>
    <n v="626.34699999999998"/>
    <x v="0"/>
    <x v="0"/>
    <x v="1"/>
    <x v="0"/>
  </r>
  <r>
    <x v="2"/>
    <x v="4"/>
    <x v="17"/>
    <x v="21"/>
    <x v="0"/>
    <x v="5"/>
    <x v="1"/>
    <s v="Distribuidora de Frutas y Verduras Zepeda Hnos SRL de CV"/>
    <x v="21"/>
    <m/>
    <n v="852.1"/>
    <m/>
    <n v="20024.349999999999"/>
    <n v="13843.127"/>
    <n v="16.245999999999999"/>
    <m/>
    <n v="23.5"/>
    <n v="6181.223"/>
    <x v="0"/>
    <x v="0"/>
    <x v="1"/>
    <x v="0"/>
  </r>
  <r>
    <x v="2"/>
    <x v="4"/>
    <x v="17"/>
    <x v="21"/>
    <x v="0"/>
    <x v="5"/>
    <x v="1"/>
    <s v="Distribuidora de Frutas y Verduras Zepeda Hnos SRL de CV"/>
    <x v="21"/>
    <m/>
    <n v="237.35"/>
    <m/>
    <n v="4509.6499999999996"/>
    <n v="3855.9630000000002"/>
    <n v="16.245999999999999"/>
    <m/>
    <n v="19"/>
    <n v="653.68700000000001"/>
    <x v="0"/>
    <x v="0"/>
    <x v="1"/>
    <x v="0"/>
  </r>
  <r>
    <x v="2"/>
    <x v="4"/>
    <x v="17"/>
    <x v="21"/>
    <x v="0"/>
    <x v="5"/>
    <x v="1"/>
    <s v="Distribuidora de Frutas y Verduras Zepeda Hnos SRL de CV"/>
    <x v="21"/>
    <m/>
    <n v="198.7"/>
    <m/>
    <n v="3775.3"/>
    <n v="3228.0590000000002"/>
    <n v="16.245999999999999"/>
    <m/>
    <n v="19"/>
    <n v="547.24099999999999"/>
    <x v="0"/>
    <x v="0"/>
    <x v="1"/>
    <x v="0"/>
  </r>
  <r>
    <x v="2"/>
    <x v="4"/>
    <x v="17"/>
    <x v="21"/>
    <x v="0"/>
    <x v="5"/>
    <x v="1"/>
    <s v="Distribuidora de Frutas y Verduras Zepeda Hnos SRL de CV"/>
    <x v="21"/>
    <m/>
    <n v="874.7"/>
    <m/>
    <n v="18368.7"/>
    <n v="14210.285"/>
    <n v="16.245999999999999"/>
    <m/>
    <n v="21"/>
    <n v="4158.415"/>
    <x v="0"/>
    <x v="0"/>
    <x v="1"/>
    <x v="0"/>
  </r>
  <r>
    <x v="2"/>
    <x v="4"/>
    <x v="17"/>
    <x v="21"/>
    <x v="0"/>
    <x v="5"/>
    <x v="1"/>
    <s v="Distribuidora de Frutas y Verduras Zepeda Hnos SRL de CV"/>
    <x v="21"/>
    <m/>
    <n v="877.21"/>
    <m/>
    <n v="18421.41"/>
    <n v="14251.062"/>
    <n v="16.245999999999999"/>
    <m/>
    <n v="21"/>
    <n v="4170.348"/>
    <x v="0"/>
    <x v="0"/>
    <x v="1"/>
    <x v="0"/>
  </r>
  <r>
    <x v="2"/>
    <x v="4"/>
    <x v="17"/>
    <x v="21"/>
    <x v="0"/>
    <x v="5"/>
    <x v="1"/>
    <s v="Cobian Zamora Marlin"/>
    <x v="21"/>
    <m/>
    <n v="878.8"/>
    <m/>
    <n v="20651.8"/>
    <n v="14276.893"/>
    <n v="16.245999999999999"/>
    <m/>
    <n v="23.5"/>
    <n v="6374.9070000000002"/>
    <x v="0"/>
    <x v="0"/>
    <x v="1"/>
    <x v="0"/>
  </r>
  <r>
    <x v="2"/>
    <x v="4"/>
    <x v="17"/>
    <x v="21"/>
    <x v="0"/>
    <x v="5"/>
    <x v="1"/>
    <s v="Cobian Hector"/>
    <x v="21"/>
    <m/>
    <n v="347.58"/>
    <m/>
    <n v="8341.92"/>
    <n v="5646.7479999999996"/>
    <n v="16.245999999999999"/>
    <m/>
    <n v="24"/>
    <n v="2695.172"/>
    <x v="0"/>
    <x v="0"/>
    <x v="1"/>
    <x v="0"/>
  </r>
  <r>
    <x v="2"/>
    <x v="4"/>
    <x v="17"/>
    <x v="21"/>
    <x v="0"/>
    <x v="5"/>
    <x v="1"/>
    <s v="Gonzalez Contreras Crescenciano"/>
    <x v="21"/>
    <m/>
    <n v="19.86"/>
    <m/>
    <n v="426.99"/>
    <n v="321.68599999999998"/>
    <n v="16.198"/>
    <m/>
    <n v="21.5"/>
    <n v="105.304"/>
    <x v="0"/>
    <x v="0"/>
    <x v="1"/>
    <x v="0"/>
  </r>
  <r>
    <x v="2"/>
    <x v="4"/>
    <x v="17"/>
    <x v="21"/>
    <x v="0"/>
    <x v="5"/>
    <x v="1"/>
    <s v="Gonzalez Contreras Crescenciano"/>
    <x v="21"/>
    <m/>
    <n v="1913.5"/>
    <m/>
    <n v="44967.25"/>
    <n v="30994.25"/>
    <n v="16.198"/>
    <m/>
    <n v="23.5"/>
    <n v="13973"/>
    <x v="0"/>
    <x v="0"/>
    <x v="1"/>
    <x v="0"/>
  </r>
  <r>
    <x v="2"/>
    <x v="4"/>
    <x v="17"/>
    <x v="21"/>
    <x v="0"/>
    <x v="5"/>
    <x v="1"/>
    <s v="HUEVO PUBLICO EN GENERAL"/>
    <x v="21"/>
    <m/>
    <n v="433.12"/>
    <m/>
    <n v="10178.32"/>
    <n v="7016.2039999999997"/>
    <n v="16.199000000000002"/>
    <m/>
    <n v="23.5"/>
    <n v="3162.116"/>
    <x v="0"/>
    <x v="0"/>
    <x v="1"/>
    <x v="0"/>
  </r>
  <r>
    <x v="2"/>
    <x v="4"/>
    <x v="17"/>
    <x v="21"/>
    <x v="0"/>
    <x v="5"/>
    <x v="1"/>
    <s v="Ambriz Ruiz Manolo"/>
    <x v="21"/>
    <m/>
    <n v="769.04"/>
    <m/>
    <n v="18072.439999999999"/>
    <n v="12457.843000000001"/>
    <n v="16.199000000000002"/>
    <m/>
    <n v="23.5"/>
    <n v="5614.5969999999998"/>
    <x v="0"/>
    <x v="0"/>
    <x v="1"/>
    <x v="0"/>
  </r>
  <r>
    <x v="2"/>
    <x v="4"/>
    <x v="17"/>
    <x v="21"/>
    <x v="0"/>
    <x v="5"/>
    <x v="1"/>
    <s v="HUEVO PUBLICO EN GENERAL"/>
    <x v="21"/>
    <m/>
    <n v="325.52999999999997"/>
    <m/>
    <n v="7649.96"/>
    <n v="5273.33"/>
    <n v="16.199000000000002"/>
    <m/>
    <n v="23.5"/>
    <n v="2376.63"/>
    <x v="0"/>
    <x v="0"/>
    <x v="1"/>
    <x v="0"/>
  </r>
  <r>
    <x v="2"/>
    <x v="4"/>
    <x v="17"/>
    <x v="21"/>
    <x v="0"/>
    <x v="5"/>
    <x v="1"/>
    <s v="Cesar Morales"/>
    <x v="21"/>
    <m/>
    <n v="86.26"/>
    <m/>
    <n v="2027.11"/>
    <n v="1397.3440000000001"/>
    <n v="16.199000000000002"/>
    <m/>
    <n v="23.5"/>
    <n v="629.76599999999996"/>
    <x v="0"/>
    <x v="0"/>
    <x v="1"/>
    <x v="0"/>
  </r>
  <r>
    <x v="2"/>
    <x v="4"/>
    <x v="17"/>
    <x v="21"/>
    <x v="0"/>
    <x v="5"/>
    <x v="1"/>
    <s v="HUEVO PUBLICO EN GENERAL"/>
    <x v="21"/>
    <m/>
    <n v="90.09"/>
    <m/>
    <n v="2117.12"/>
    <n v="1459.3869999999999"/>
    <n v="16.199000000000002"/>
    <m/>
    <n v="23.5001"/>
    <n v="657.73299999999995"/>
    <x v="0"/>
    <x v="0"/>
    <x v="1"/>
    <x v="0"/>
  </r>
  <r>
    <x v="2"/>
    <x v="4"/>
    <x v="17"/>
    <x v="21"/>
    <x v="0"/>
    <x v="5"/>
    <x v="1"/>
    <s v="HUEVO PUBLICO EN GENERAL"/>
    <x v="21"/>
    <m/>
    <n v="119.1"/>
    <m/>
    <n v="2560.65"/>
    <n v="1929.326"/>
    <n v="16.199000000000002"/>
    <m/>
    <n v="21.5"/>
    <n v="631.32399999999996"/>
    <x v="0"/>
    <x v="0"/>
    <x v="1"/>
    <x v="0"/>
  </r>
  <r>
    <x v="2"/>
    <x v="4"/>
    <x v="17"/>
    <x v="21"/>
    <x v="0"/>
    <x v="5"/>
    <x v="1"/>
    <s v="Super Tienda Martinez SA de CV"/>
    <x v="21"/>
    <m/>
    <n v="219.78"/>
    <m/>
    <n v="5164.83"/>
    <n v="3560.2629999999999"/>
    <n v="16.199000000000002"/>
    <m/>
    <n v="23.5"/>
    <n v="1604.567"/>
    <x v="0"/>
    <x v="0"/>
    <x v="1"/>
    <x v="0"/>
  </r>
  <r>
    <x v="2"/>
    <x v="4"/>
    <x v="17"/>
    <x v="21"/>
    <x v="0"/>
    <x v="5"/>
    <x v="1"/>
    <s v="Julio Sanchez"/>
    <x v="21"/>
    <m/>
    <n v="437.51"/>
    <m/>
    <n v="10281.49"/>
    <n v="7087.3180000000002"/>
    <n v="16.199000000000002"/>
    <m/>
    <n v="23.5"/>
    <n v="3194.172"/>
    <x v="0"/>
    <x v="0"/>
    <x v="1"/>
    <x v="0"/>
  </r>
  <r>
    <x v="2"/>
    <x v="4"/>
    <x v="17"/>
    <x v="21"/>
    <x v="0"/>
    <x v="5"/>
    <x v="1"/>
    <s v="Alvarez Garcia Octavio "/>
    <x v="21"/>
    <m/>
    <n v="437"/>
    <m/>
    <n v="10269.5"/>
    <n v="7079.0559999999996"/>
    <n v="16.199000000000002"/>
    <m/>
    <n v="23.5"/>
    <n v="3190.444"/>
    <x v="0"/>
    <x v="0"/>
    <x v="1"/>
    <x v="0"/>
  </r>
  <r>
    <x v="2"/>
    <x v="4"/>
    <x v="17"/>
    <x v="21"/>
    <x v="0"/>
    <x v="5"/>
    <x v="1"/>
    <s v="Vargas Perez Maria del Rosario &quot;La Chata&quot;"/>
    <x v="21"/>
    <m/>
    <n v="322.60000000000002"/>
    <m/>
    <n v="7581.1"/>
    <n v="5225.866"/>
    <n v="16.199000000000002"/>
    <m/>
    <n v="23.5"/>
    <n v="2355.2339999999999"/>
    <x v="0"/>
    <x v="0"/>
    <x v="1"/>
    <x v="0"/>
  </r>
  <r>
    <x v="2"/>
    <x v="4"/>
    <x v="17"/>
    <x v="21"/>
    <x v="0"/>
    <x v="5"/>
    <x v="1"/>
    <s v="Soc Coop Rural de Compra y Venta en C y C El Grullo SCL"/>
    <x v="21"/>
    <m/>
    <n v="663.8"/>
    <m/>
    <n v="14271.7"/>
    <n v="10753.038"/>
    <n v="16.199000000000002"/>
    <m/>
    <n v="21.5"/>
    <n v="3518.6619999999998"/>
    <x v="0"/>
    <x v="0"/>
    <x v="1"/>
    <x v="0"/>
  </r>
  <r>
    <x v="2"/>
    <x v="4"/>
    <x v="17"/>
    <x v="21"/>
    <x v="0"/>
    <x v="6"/>
    <x v="1"/>
    <s v="Garcia Soto Salvador"/>
    <x v="21"/>
    <m/>
    <n v="852.47"/>
    <m/>
    <n v="21311.75"/>
    <n v="13909.654"/>
    <n v="16.317"/>
    <m/>
    <n v="25"/>
    <n v="7402.0959999999995"/>
    <x v="0"/>
    <x v="0"/>
    <x v="1"/>
    <x v="0"/>
  </r>
  <r>
    <x v="2"/>
    <x v="4"/>
    <x v="17"/>
    <x v="21"/>
    <x v="0"/>
    <x v="6"/>
    <x v="1"/>
    <s v="Loera Baltazar Carlos"/>
    <x v="21"/>
    <m/>
    <n v="487.4"/>
    <m/>
    <n v="12185"/>
    <n v="7952.8490000000002"/>
    <n v="16.317"/>
    <m/>
    <n v="25"/>
    <n v="4232.1509999999998"/>
    <x v="0"/>
    <x v="0"/>
    <x v="1"/>
    <x v="0"/>
  </r>
  <r>
    <x v="2"/>
    <x v="4"/>
    <x v="17"/>
    <x v="21"/>
    <x v="0"/>
    <x v="6"/>
    <x v="1"/>
    <s v="Cobian Zamora Marlin"/>
    <x v="21"/>
    <m/>
    <n v="1101.94"/>
    <m/>
    <n v="26997.53"/>
    <n v="17875.342000000001"/>
    <n v="16.222000000000001"/>
    <m/>
    <n v="24.5"/>
    <n v="9122.1880000000001"/>
    <x v="0"/>
    <x v="0"/>
    <x v="1"/>
    <x v="0"/>
  </r>
  <r>
    <x v="2"/>
    <x v="4"/>
    <x v="17"/>
    <x v="21"/>
    <x v="0"/>
    <x v="6"/>
    <x v="1"/>
    <s v="De la Torre Gudiño Jaime"/>
    <x v="21"/>
    <m/>
    <n v="331.85"/>
    <m/>
    <n v="8130.33"/>
    <n v="5383.1719999999996"/>
    <n v="16.222000000000001"/>
    <m/>
    <n v="24.5"/>
    <n v="2747.1579999999999"/>
    <x v="0"/>
    <x v="0"/>
    <x v="1"/>
    <x v="0"/>
  </r>
  <r>
    <x v="2"/>
    <x v="4"/>
    <x v="17"/>
    <x v="21"/>
    <x v="0"/>
    <x v="6"/>
    <x v="1"/>
    <s v="HUEVO PUBLICO EN GENERAL"/>
    <x v="21"/>
    <m/>
    <n v="108.85"/>
    <m/>
    <n v="2666.83"/>
    <n v="1765.732"/>
    <n v="16.222000000000001"/>
    <m/>
    <n v="24.5"/>
    <n v="901.09799999999996"/>
    <x v="0"/>
    <x v="0"/>
    <x v="1"/>
    <x v="0"/>
  </r>
  <r>
    <x v="2"/>
    <x v="4"/>
    <x v="17"/>
    <x v="21"/>
    <x v="0"/>
    <x v="6"/>
    <x v="1"/>
    <s v="HUEVO PUBLICO EN GENERAL"/>
    <x v="21"/>
    <m/>
    <n v="413.37"/>
    <m/>
    <n v="9920.8799999999992"/>
    <n v="6705.5649999999996"/>
    <n v="16.222000000000001"/>
    <m/>
    <n v="24"/>
    <n v="3215.3150000000001"/>
    <x v="0"/>
    <x v="0"/>
    <x v="1"/>
    <x v="0"/>
  </r>
  <r>
    <x v="2"/>
    <x v="4"/>
    <x v="17"/>
    <x v="21"/>
    <x v="0"/>
    <x v="6"/>
    <x v="1"/>
    <s v="SUPER LAS PINTAS"/>
    <x v="21"/>
    <m/>
    <n v="344"/>
    <m/>
    <n v="8428"/>
    <n v="5580.2650000000003"/>
    <n v="16.222000000000001"/>
    <m/>
    <n v="24.5"/>
    <n v="2847.7350000000001"/>
    <x v="0"/>
    <x v="0"/>
    <x v="1"/>
    <x v="0"/>
  </r>
  <r>
    <x v="2"/>
    <x v="4"/>
    <x v="17"/>
    <x v="21"/>
    <x v="0"/>
    <x v="6"/>
    <x v="1"/>
    <s v="Espinoza Gonzalez Maria Yesenia"/>
    <x v="21"/>
    <m/>
    <n v="437.3"/>
    <m/>
    <n v="10713.85"/>
    <n v="7093.75"/>
    <n v="16.222000000000001"/>
    <m/>
    <n v="24.5"/>
    <n v="3620.1"/>
    <x v="0"/>
    <x v="0"/>
    <x v="1"/>
    <x v="0"/>
  </r>
  <r>
    <x v="2"/>
    <x v="4"/>
    <x v="17"/>
    <x v="21"/>
    <x v="0"/>
    <x v="6"/>
    <x v="1"/>
    <s v="HUEVO PUBLICO EN GENERAL"/>
    <x v="21"/>
    <m/>
    <n v="368"/>
    <m/>
    <n v="9016"/>
    <n v="5969.5860000000002"/>
    <n v="16.222000000000001"/>
    <m/>
    <n v="24.5"/>
    <n v="3046.4140000000002"/>
    <x v="0"/>
    <x v="0"/>
    <x v="1"/>
    <x v="0"/>
  </r>
  <r>
    <x v="2"/>
    <x v="4"/>
    <x v="17"/>
    <x v="21"/>
    <x v="0"/>
    <x v="6"/>
    <x v="1"/>
    <s v="Laura Livier Castro Mejia"/>
    <x v="21"/>
    <m/>
    <n v="108.79"/>
    <m/>
    <n v="2665.36"/>
    <n v="1764.759"/>
    <n v="16.222000000000001"/>
    <m/>
    <n v="24.5"/>
    <n v="900.601"/>
    <x v="0"/>
    <x v="0"/>
    <x v="1"/>
    <x v="0"/>
  </r>
  <r>
    <x v="2"/>
    <x v="4"/>
    <x v="17"/>
    <x v="21"/>
    <x v="0"/>
    <x v="6"/>
    <x v="1"/>
    <s v="Martin Francisco Cervantes Curiel"/>
    <x v="21"/>
    <m/>
    <n v="171.56"/>
    <m/>
    <n v="4203.22"/>
    <n v="2782.9949999999999"/>
    <n v="16.222000000000001"/>
    <m/>
    <n v="24.5"/>
    <n v="1420.2249999999999"/>
    <x v="0"/>
    <x v="0"/>
    <x v="1"/>
    <x v="0"/>
  </r>
  <r>
    <x v="2"/>
    <x v="4"/>
    <x v="17"/>
    <x v="21"/>
    <x v="0"/>
    <x v="6"/>
    <x v="1"/>
    <s v="Huerta Reyes Juan Carlos"/>
    <x v="21"/>
    <m/>
    <n v="310.31"/>
    <m/>
    <n v="7602.6"/>
    <n v="5033.7560000000003"/>
    <n v="16.222000000000001"/>
    <m/>
    <n v="24.5"/>
    <n v="2568.8440000000001"/>
    <x v="0"/>
    <x v="0"/>
    <x v="1"/>
    <x v="0"/>
  </r>
  <r>
    <x v="2"/>
    <x v="4"/>
    <x v="17"/>
    <x v="21"/>
    <x v="0"/>
    <x v="6"/>
    <x v="1"/>
    <s v="Imelda fregozo Guzman"/>
    <x v="21"/>
    <m/>
    <n v="318.77"/>
    <m/>
    <n v="7809.87"/>
    <n v="5170.9920000000002"/>
    <n v="16.222000000000001"/>
    <m/>
    <n v="24.5"/>
    <n v="2638.8780000000002"/>
    <x v="0"/>
    <x v="0"/>
    <x v="1"/>
    <x v="0"/>
  </r>
  <r>
    <x v="2"/>
    <x v="4"/>
    <x v="17"/>
    <x v="21"/>
    <x v="0"/>
    <x v="6"/>
    <x v="1"/>
    <s v="Rosales Guzman Humberto"/>
    <x v="21"/>
    <m/>
    <n v="215.89"/>
    <m/>
    <n v="5289.31"/>
    <n v="3502.1030000000001"/>
    <n v="16.222000000000001"/>
    <m/>
    <n v="24.5"/>
    <n v="1787.2070000000001"/>
    <x v="0"/>
    <x v="0"/>
    <x v="1"/>
    <x v="0"/>
  </r>
  <r>
    <x v="2"/>
    <x v="4"/>
    <x v="17"/>
    <x v="21"/>
    <x v="0"/>
    <x v="6"/>
    <x v="1"/>
    <s v="Rosales Guzman Humberto"/>
    <x v="21"/>
    <m/>
    <n v="99.53"/>
    <m/>
    <n v="2239.4299999999998"/>
    <n v="1614.546"/>
    <n v="16.222000000000001"/>
    <m/>
    <n v="22.5001"/>
    <n v="624.88400000000001"/>
    <x v="0"/>
    <x v="0"/>
    <x v="1"/>
    <x v="0"/>
  </r>
  <r>
    <x v="2"/>
    <x v="4"/>
    <x v="17"/>
    <x v="21"/>
    <x v="0"/>
    <x v="6"/>
    <x v="1"/>
    <s v="Alvarez Garcia Octavio "/>
    <x v="21"/>
    <m/>
    <n v="215.87"/>
    <m/>
    <n v="5180.88"/>
    <n v="3501.779"/>
    <n v="16.222000000000001"/>
    <m/>
    <n v="24"/>
    <n v="1679.1010000000001"/>
    <x v="0"/>
    <x v="0"/>
    <x v="1"/>
    <x v="0"/>
  </r>
  <r>
    <x v="2"/>
    <x v="4"/>
    <x v="17"/>
    <x v="21"/>
    <x v="0"/>
    <x v="6"/>
    <x v="1"/>
    <s v="HUEVO PUBLICO EN GENERAL"/>
    <x v="21"/>
    <m/>
    <n v="326.69"/>
    <m/>
    <n v="7840.56"/>
    <n v="5299.4679999999998"/>
    <n v="16.222000000000001"/>
    <m/>
    <n v="24"/>
    <n v="2541.0920000000001"/>
    <x v="0"/>
    <x v="0"/>
    <x v="1"/>
    <x v="0"/>
  </r>
  <r>
    <x v="2"/>
    <x v="4"/>
    <x v="17"/>
    <x v="21"/>
    <x v="0"/>
    <x v="6"/>
    <x v="1"/>
    <s v="Hernandez Rosales Alicia"/>
    <x v="21"/>
    <m/>
    <n v="198.63"/>
    <m/>
    <n v="4767.12"/>
    <n v="3222.1170000000002"/>
    <n v="16.222000000000001"/>
    <m/>
    <n v="24"/>
    <n v="1545.0029999999999"/>
    <x v="0"/>
    <x v="0"/>
    <x v="1"/>
    <x v="0"/>
  </r>
  <r>
    <x v="2"/>
    <x v="4"/>
    <x v="17"/>
    <x v="21"/>
    <x v="0"/>
    <x v="6"/>
    <x v="1"/>
    <s v="Hernandez Rosales Alicia"/>
    <x v="21"/>
    <m/>
    <n v="173.99"/>
    <m/>
    <n v="2435.86"/>
    <n v="2822.4140000000002"/>
    <n v="16.222000000000001"/>
    <m/>
    <n v="14"/>
    <n v="-386.55399999999997"/>
    <x v="0"/>
    <x v="0"/>
    <x v="1"/>
    <x v="0"/>
  </r>
  <r>
    <x v="2"/>
    <x v="4"/>
    <x v="17"/>
    <x v="21"/>
    <x v="0"/>
    <x v="6"/>
    <x v="1"/>
    <s v="Hernandez Rosales Alicia"/>
    <x v="21"/>
    <m/>
    <n v="177.21"/>
    <m/>
    <n v="3366.99"/>
    <n v="2874.6480000000001"/>
    <n v="16.222000000000001"/>
    <m/>
    <n v="19"/>
    <n v="492.34199999999998"/>
    <x v="0"/>
    <x v="0"/>
    <x v="1"/>
    <x v="0"/>
  </r>
  <r>
    <x v="2"/>
    <x v="4"/>
    <x v="18"/>
    <x v="21"/>
    <x v="0"/>
    <x v="8"/>
    <x v="1"/>
    <s v="Ventas Familia"/>
    <x v="21"/>
    <m/>
    <n v="17.21"/>
    <m/>
    <n v="413.04"/>
    <n v="258.95800000000003"/>
    <n v="15.047000000000001"/>
    <m/>
    <n v="24"/>
    <n v="154.08199999999999"/>
    <x v="0"/>
    <x v="0"/>
    <x v="2"/>
    <x v="0"/>
  </r>
  <r>
    <x v="2"/>
    <x v="4"/>
    <x v="17"/>
    <x v="21"/>
    <x v="0"/>
    <x v="8"/>
    <x v="1"/>
    <s v="HUEVO PUBLICO EN GENERAL"/>
    <x v="21"/>
    <m/>
    <n v="60.55"/>
    <m/>
    <n v="1604.58"/>
    <n v="1003.1369999999999"/>
    <n v="16.567"/>
    <m/>
    <n v="26.5001"/>
    <n v="601.44299999999998"/>
    <x v="0"/>
    <x v="0"/>
    <x v="2"/>
    <x v="0"/>
  </r>
  <r>
    <x v="2"/>
    <x v="4"/>
    <x v="17"/>
    <x v="21"/>
    <x v="0"/>
    <x v="8"/>
    <x v="1"/>
    <s v="HUEVO PUBLICO EN GENERAL"/>
    <x v="21"/>
    <m/>
    <n v="79.739999999999995"/>
    <m/>
    <n v="1953.63"/>
    <n v="1321.06"/>
    <n v="16.567"/>
    <m/>
    <n v="24.5"/>
    <n v="632.57000000000005"/>
    <x v="0"/>
    <x v="0"/>
    <x v="2"/>
    <x v="0"/>
  </r>
  <r>
    <x v="2"/>
    <x v="4"/>
    <x v="17"/>
    <x v="21"/>
    <x v="0"/>
    <x v="8"/>
    <x v="1"/>
    <s v="HUEVO PUBLICO EN GENERAL"/>
    <x v="21"/>
    <m/>
    <n v="547.42999999999995"/>
    <m/>
    <n v="14506.9"/>
    <n v="9069.32"/>
    <n v="16.567"/>
    <m/>
    <n v="26.5"/>
    <n v="5437.58"/>
    <x v="0"/>
    <x v="0"/>
    <x v="2"/>
    <x v="0"/>
  </r>
  <r>
    <x v="2"/>
    <x v="4"/>
    <x v="17"/>
    <x v="21"/>
    <x v="0"/>
    <x v="8"/>
    <x v="1"/>
    <s v="Espinoza Gonzalez Maria Yesenia"/>
    <x v="21"/>
    <m/>
    <n v="467.14"/>
    <m/>
    <n v="12379.21"/>
    <n v="7739.1490000000003"/>
    <n v="16.567"/>
    <m/>
    <n v="26.5"/>
    <n v="4640.0609999999997"/>
    <x v="0"/>
    <x v="0"/>
    <x v="2"/>
    <x v="0"/>
  </r>
  <r>
    <x v="2"/>
    <x v="4"/>
    <x v="17"/>
    <x v="21"/>
    <x v="0"/>
    <x v="8"/>
    <x v="1"/>
    <s v="HUEVO PUBLICO EN GENERAL"/>
    <x v="21"/>
    <m/>
    <n v="240.38"/>
    <m/>
    <n v="6370.07"/>
    <n v="3982.3960000000002"/>
    <n v="16.567"/>
    <m/>
    <n v="26.5"/>
    <n v="2387.674"/>
    <x v="0"/>
    <x v="0"/>
    <x v="2"/>
    <x v="0"/>
  </r>
  <r>
    <x v="2"/>
    <x v="4"/>
    <x v="17"/>
    <x v="21"/>
    <x v="0"/>
    <x v="8"/>
    <x v="1"/>
    <s v="Alvarez Garcia Octavio "/>
    <x v="21"/>
    <m/>
    <n v="510"/>
    <m/>
    <n v="13515"/>
    <n v="8449.2139999999999"/>
    <n v="16.567"/>
    <m/>
    <n v="26.5"/>
    <n v="5065.7860000000001"/>
    <x v="0"/>
    <x v="0"/>
    <x v="2"/>
    <x v="0"/>
  </r>
  <r>
    <x v="2"/>
    <x v="4"/>
    <x v="17"/>
    <x v="21"/>
    <x v="0"/>
    <x v="8"/>
    <x v="1"/>
    <s v="Martin Francisco Cervantes Curiel"/>
    <x v="21"/>
    <m/>
    <n v="178.98"/>
    <m/>
    <n v="4742.97"/>
    <n v="2965.1770000000001"/>
    <n v="16.567"/>
    <m/>
    <n v="26.5"/>
    <n v="1777.7929999999999"/>
    <x v="0"/>
    <x v="0"/>
    <x v="2"/>
    <x v="0"/>
  </r>
  <r>
    <x v="2"/>
    <x v="4"/>
    <x v="17"/>
    <x v="21"/>
    <x v="0"/>
    <x v="8"/>
    <x v="1"/>
    <s v="Huerta Reyes Juan Carlos"/>
    <x v="21"/>
    <m/>
    <n v="463.78"/>
    <m/>
    <n v="12290.17"/>
    <n v="7683.4840000000004"/>
    <n v="16.567"/>
    <m/>
    <n v="26.5"/>
    <n v="4606.6859999999997"/>
    <x v="0"/>
    <x v="0"/>
    <x v="2"/>
    <x v="0"/>
  </r>
  <r>
    <x v="2"/>
    <x v="4"/>
    <x v="17"/>
    <x v="21"/>
    <x v="0"/>
    <x v="8"/>
    <x v="1"/>
    <s v="Soc Coop Rural de Compra y Venta en C y C El Grullo SCL"/>
    <x v="21"/>
    <m/>
    <n v="466.02"/>
    <m/>
    <n v="11417.49"/>
    <n v="7720.5940000000001"/>
    <n v="16.567"/>
    <m/>
    <n v="24.5"/>
    <n v="3696.8960000000002"/>
    <x v="0"/>
    <x v="0"/>
    <x v="2"/>
    <x v="0"/>
  </r>
  <r>
    <x v="2"/>
    <x v="4"/>
    <x v="17"/>
    <x v="21"/>
    <x v="0"/>
    <x v="8"/>
    <x v="1"/>
    <s v="Soc Coop Rural de Compra y Venta en C y C El Grullo SCL"/>
    <x v="21"/>
    <m/>
    <n v="335.6"/>
    <m/>
    <n v="8893.4"/>
    <n v="5559.9139999999998"/>
    <n v="16.567"/>
    <m/>
    <n v="26.5"/>
    <n v="3333.4859999999999"/>
    <x v="0"/>
    <x v="0"/>
    <x v="2"/>
    <x v="0"/>
  </r>
  <r>
    <x v="2"/>
    <x v="4"/>
    <x v="17"/>
    <x v="21"/>
    <x v="0"/>
    <x v="8"/>
    <x v="1"/>
    <s v="Cobian Hector"/>
    <x v="21"/>
    <m/>
    <n v="331.66"/>
    <m/>
    <n v="8788.99"/>
    <n v="5494.64"/>
    <n v="16.567"/>
    <m/>
    <n v="26.5"/>
    <n v="3294.35"/>
    <x v="0"/>
    <x v="0"/>
    <x v="2"/>
    <x v="0"/>
  </r>
  <r>
    <x v="2"/>
    <x v="4"/>
    <x v="17"/>
    <x v="21"/>
    <x v="0"/>
    <x v="8"/>
    <x v="1"/>
    <s v="Cobian Zamora Marlin"/>
    <x v="21"/>
    <m/>
    <n v="550.9"/>
    <m/>
    <n v="14047.95"/>
    <n v="9126.8080000000009"/>
    <n v="16.567"/>
    <m/>
    <n v="25.5"/>
    <n v="4921.1419999999998"/>
    <x v="0"/>
    <x v="0"/>
    <x v="2"/>
    <x v="0"/>
  </r>
  <r>
    <x v="2"/>
    <x v="4"/>
    <x v="17"/>
    <x v="21"/>
    <x v="0"/>
    <x v="8"/>
    <x v="1"/>
    <s v="Panaderia Garcia"/>
    <x v="21"/>
    <m/>
    <n v="21.94"/>
    <m/>
    <n v="449.77"/>
    <n v="373.512"/>
    <n v="17.024000000000001"/>
    <m/>
    <n v="20.5"/>
    <n v="76.257999999999996"/>
    <x v="0"/>
    <x v="0"/>
    <x v="2"/>
    <x v="0"/>
  </r>
  <r>
    <x v="2"/>
    <x v="4"/>
    <x v="17"/>
    <x v="21"/>
    <x v="0"/>
    <x v="8"/>
    <x v="1"/>
    <s v="HUEVO PUBLICO EN GENERAL"/>
    <x v="21"/>
    <m/>
    <n v="110.23"/>
    <m/>
    <n v="2810.87"/>
    <n v="1876.585"/>
    <n v="17.024000000000001"/>
    <m/>
    <n v="25.5"/>
    <n v="934.28499999999997"/>
    <x v="0"/>
    <x v="0"/>
    <x v="2"/>
    <x v="0"/>
  </r>
  <r>
    <x v="2"/>
    <x v="4"/>
    <x v="17"/>
    <x v="21"/>
    <x v="0"/>
    <x v="8"/>
    <x v="1"/>
    <s v="Ambriz Ruiz Manolo"/>
    <x v="21"/>
    <m/>
    <n v="288.64999999999998"/>
    <m/>
    <n v="7360.58"/>
    <n v="4914.0559999999996"/>
    <n v="17.024000000000001"/>
    <m/>
    <n v="25.5"/>
    <n v="2446.5239999999999"/>
    <x v="0"/>
    <x v="0"/>
    <x v="2"/>
    <x v="0"/>
  </r>
  <r>
    <x v="2"/>
    <x v="4"/>
    <x v="17"/>
    <x v="21"/>
    <x v="0"/>
    <x v="8"/>
    <x v="1"/>
    <s v="HUEVO PUBLICO EN GENERAL"/>
    <x v="21"/>
    <m/>
    <n v="471.95"/>
    <m/>
    <n v="12034.73"/>
    <n v="8034.6040000000003"/>
    <n v="17.024000000000001"/>
    <m/>
    <n v="25.5"/>
    <n v="4000.1260000000002"/>
    <x v="0"/>
    <x v="0"/>
    <x v="2"/>
    <x v="0"/>
  </r>
  <r>
    <x v="2"/>
    <x v="4"/>
    <x v="17"/>
    <x v="21"/>
    <x v="0"/>
    <x v="8"/>
    <x v="1"/>
    <s v="Jose Zazueta"/>
    <x v="21"/>
    <m/>
    <n v="1124.19"/>
    <m/>
    <n v="28666.85"/>
    <n v="19138.513999999999"/>
    <n v="17.024000000000001"/>
    <m/>
    <n v="25.5"/>
    <n v="9528.3359999999993"/>
    <x v="0"/>
    <x v="0"/>
    <x v="2"/>
    <x v="0"/>
  </r>
  <r>
    <x v="2"/>
    <x v="4"/>
    <x v="17"/>
    <x v="21"/>
    <x v="0"/>
    <x v="8"/>
    <x v="1"/>
    <s v="Laura Livier Castro Mejia"/>
    <x v="21"/>
    <m/>
    <n v="199.81"/>
    <m/>
    <n v="5095.16"/>
    <n v="3401.6190000000001"/>
    <n v="17.024000000000001"/>
    <m/>
    <n v="25.5"/>
    <n v="1693.5409999999999"/>
    <x v="0"/>
    <x v="0"/>
    <x v="2"/>
    <x v="0"/>
  </r>
  <r>
    <x v="2"/>
    <x v="4"/>
    <x v="17"/>
    <x v="21"/>
    <x v="0"/>
    <x v="8"/>
    <x v="1"/>
    <s v="Gonzalez Dominguez Fabiola"/>
    <x v="21"/>
    <m/>
    <n v="390.75"/>
    <m/>
    <n v="9964.1299999999992"/>
    <n v="6652.2340000000004"/>
    <n v="17.024000000000001"/>
    <m/>
    <n v="25.5"/>
    <n v="3311.8960000000002"/>
    <x v="0"/>
    <x v="0"/>
    <x v="2"/>
    <x v="0"/>
  </r>
  <r>
    <x v="2"/>
    <x v="4"/>
    <x v="17"/>
    <x v="21"/>
    <x v="0"/>
    <x v="8"/>
    <x v="1"/>
    <s v="Vargas Perez Maria del Rosario &quot;La Chata&quot;"/>
    <x v="21"/>
    <m/>
    <n v="565.5"/>
    <m/>
    <n v="14420.25"/>
    <n v="9627.2250000000004"/>
    <n v="17.024000000000001"/>
    <m/>
    <n v="25.5"/>
    <n v="4793.0249999999996"/>
    <x v="0"/>
    <x v="0"/>
    <x v="2"/>
    <x v="0"/>
  </r>
  <r>
    <x v="2"/>
    <x v="4"/>
    <x v="17"/>
    <x v="21"/>
    <x v="0"/>
    <x v="8"/>
    <x v="1"/>
    <s v="HUEVO PUBLICO EN GENERAL"/>
    <x v="21"/>
    <m/>
    <n v="323.24"/>
    <m/>
    <n v="8242.6200000000008"/>
    <n v="5502.9250000000002"/>
    <n v="17.024000000000001"/>
    <m/>
    <n v="25.5"/>
    <n v="2739.6950000000002"/>
    <x v="0"/>
    <x v="0"/>
    <x v="2"/>
    <x v="0"/>
  </r>
  <r>
    <x v="2"/>
    <x v="4"/>
    <x v="17"/>
    <x v="21"/>
    <x v="0"/>
    <x v="8"/>
    <x v="1"/>
    <s v="J Jesus Naranjo Ayala"/>
    <x v="21"/>
    <m/>
    <n v="155.83000000000001"/>
    <m/>
    <n v="3973.67"/>
    <n v="2652.8919999999998"/>
    <n v="17.024000000000001"/>
    <m/>
    <n v="25.5"/>
    <n v="1320.778"/>
    <x v="0"/>
    <x v="0"/>
    <x v="2"/>
    <x v="0"/>
  </r>
  <r>
    <x v="2"/>
    <x v="4"/>
    <x v="17"/>
    <x v="21"/>
    <x v="0"/>
    <x v="8"/>
    <x v="1"/>
    <s v="Julio Sanchez"/>
    <x v="21"/>
    <m/>
    <n v="3045.68"/>
    <m/>
    <n v="77664.84"/>
    <n v="51850.48"/>
    <n v="17.024000000000001"/>
    <m/>
    <n v="25.5"/>
    <n v="25814.36"/>
    <x v="0"/>
    <x v="0"/>
    <x v="2"/>
    <x v="0"/>
  </r>
  <r>
    <x v="2"/>
    <x v="4"/>
    <x v="17"/>
    <x v="21"/>
    <x v="0"/>
    <x v="8"/>
    <x v="1"/>
    <s v="HUEVO PUBLICO EN GENERAL"/>
    <x v="21"/>
    <m/>
    <n v="683.79"/>
    <m/>
    <n v="17436.650000000001"/>
    <n v="11641.026"/>
    <n v="17.024000000000001"/>
    <m/>
    <n v="25.5"/>
    <n v="5795.6239999999998"/>
    <x v="0"/>
    <x v="0"/>
    <x v="2"/>
    <x v="0"/>
  </r>
  <r>
    <x v="2"/>
    <x v="4"/>
    <x v="17"/>
    <x v="21"/>
    <x v="0"/>
    <x v="8"/>
    <x v="1"/>
    <s v="Panaderia Garcia"/>
    <x v="21"/>
    <m/>
    <n v="154.27000000000001"/>
    <m/>
    <n v="2391.19"/>
    <n v="2626.3339999999998"/>
    <n v="17.024000000000001"/>
    <m/>
    <n v="15.5"/>
    <n v="-235.14400000000001"/>
    <x v="0"/>
    <x v="0"/>
    <x v="2"/>
    <x v="0"/>
  </r>
  <r>
    <x v="2"/>
    <x v="4"/>
    <x v="17"/>
    <x v="21"/>
    <x v="0"/>
    <x v="10"/>
    <x v="1"/>
    <s v="Abel Paul Hernandez Perez"/>
    <x v="21"/>
    <m/>
    <n v="173.84"/>
    <m/>
    <n v="4606.76"/>
    <n v="3027.297"/>
    <n v="17.414000000000001"/>
    <m/>
    <n v="26.5"/>
    <n v="1579.463"/>
    <x v="0"/>
    <x v="0"/>
    <x v="2"/>
    <x v="0"/>
  </r>
  <r>
    <x v="2"/>
    <x v="4"/>
    <x v="17"/>
    <x v="21"/>
    <x v="0"/>
    <x v="10"/>
    <x v="1"/>
    <s v="HUEVO PUBLICO EN GENERAL"/>
    <x v="21"/>
    <m/>
    <n v="219.04"/>
    <m/>
    <n v="5804.56"/>
    <n v="3814.422"/>
    <n v="17.414000000000001"/>
    <m/>
    <n v="26.5"/>
    <n v="1990.1379999999999"/>
    <x v="0"/>
    <x v="0"/>
    <x v="2"/>
    <x v="0"/>
  </r>
  <r>
    <x v="2"/>
    <x v="4"/>
    <x v="17"/>
    <x v="21"/>
    <x v="0"/>
    <x v="10"/>
    <x v="1"/>
    <s v="HUEVO PUBLICO EN GENERAL"/>
    <x v="21"/>
    <m/>
    <n v="337.38"/>
    <m/>
    <n v="8940.57"/>
    <n v="5875.2269999999999"/>
    <n v="17.414000000000001"/>
    <m/>
    <n v="26.5"/>
    <n v="3065.3429999999998"/>
    <x v="0"/>
    <x v="0"/>
    <x v="2"/>
    <x v="0"/>
  </r>
  <r>
    <x v="2"/>
    <x v="4"/>
    <x v="17"/>
    <x v="21"/>
    <x v="0"/>
    <x v="10"/>
    <x v="1"/>
    <s v="Ambriz Ruiz Manolo"/>
    <x v="21"/>
    <m/>
    <n v="571.19000000000005"/>
    <m/>
    <n v="15136.54"/>
    <n v="9946.857"/>
    <n v="17.414000000000001"/>
    <m/>
    <n v="26.5"/>
    <n v="5189.683"/>
    <x v="0"/>
    <x v="0"/>
    <x v="2"/>
    <x v="0"/>
  </r>
  <r>
    <x v="2"/>
    <x v="4"/>
    <x v="17"/>
    <x v="21"/>
    <x v="0"/>
    <x v="10"/>
    <x v="1"/>
    <s v="HUEVO PUBLICO EN GENERAL"/>
    <x v="21"/>
    <m/>
    <n v="240.94"/>
    <m/>
    <n v="6384.91"/>
    <n v="4195.7939999999999"/>
    <n v="17.414000000000001"/>
    <m/>
    <n v="26.5"/>
    <n v="2189.116"/>
    <x v="0"/>
    <x v="0"/>
    <x v="2"/>
    <x v="0"/>
  </r>
  <r>
    <x v="2"/>
    <x v="4"/>
    <x v="17"/>
    <x v="21"/>
    <x v="0"/>
    <x v="10"/>
    <x v="1"/>
    <s v="Espinoza Gonzalez Maria Yesenia"/>
    <x v="21"/>
    <m/>
    <n v="219.38"/>
    <m/>
    <n v="5813.57"/>
    <n v="3820.3429999999998"/>
    <n v="17.414000000000001"/>
    <m/>
    <n v="26.5"/>
    <n v="1993.2270000000001"/>
    <x v="0"/>
    <x v="0"/>
    <x v="2"/>
    <x v="0"/>
  </r>
  <r>
    <x v="2"/>
    <x v="4"/>
    <x v="17"/>
    <x v="21"/>
    <x v="0"/>
    <x v="10"/>
    <x v="1"/>
    <s v="Rosales Guzman Humberto"/>
    <x v="21"/>
    <m/>
    <n v="207.82"/>
    <m/>
    <n v="5507.23"/>
    <n v="3619.0340000000001"/>
    <n v="17.414000000000001"/>
    <m/>
    <n v="26.5"/>
    <n v="1888.1959999999999"/>
    <x v="0"/>
    <x v="0"/>
    <x v="2"/>
    <x v="0"/>
  </r>
  <r>
    <x v="2"/>
    <x v="4"/>
    <x v="17"/>
    <x v="21"/>
    <x v="0"/>
    <x v="10"/>
    <x v="1"/>
    <s v="HUEVO PUBLICO EN GENERAL"/>
    <x v="21"/>
    <m/>
    <n v="220.6"/>
    <m/>
    <n v="5845.9"/>
    <n v="3841.5880000000002"/>
    <n v="17.414000000000001"/>
    <m/>
    <n v="26.5"/>
    <n v="2004.3119999999999"/>
    <x v="0"/>
    <x v="0"/>
    <x v="2"/>
    <x v="0"/>
  </r>
  <r>
    <x v="2"/>
    <x v="4"/>
    <x v="17"/>
    <x v="21"/>
    <x v="0"/>
    <x v="10"/>
    <x v="1"/>
    <s v="Soc Coop Rural de Compra y Venta en C y C El Grullo SCL"/>
    <x v="21"/>
    <m/>
    <n v="655.6"/>
    <m/>
    <n v="17373.400000000001"/>
    <n v="11416.796"/>
    <n v="17.414000000000001"/>
    <m/>
    <n v="26.5"/>
    <n v="5956.6040000000003"/>
    <x v="0"/>
    <x v="0"/>
    <x v="2"/>
    <x v="0"/>
  </r>
  <r>
    <x v="2"/>
    <x v="4"/>
    <x v="17"/>
    <x v="21"/>
    <x v="0"/>
    <x v="10"/>
    <x v="1"/>
    <s v="Hernandez Rosales Alicia"/>
    <x v="21"/>
    <m/>
    <n v="66.22"/>
    <m/>
    <n v="1026.4100000000001"/>
    <n v="1153.173"/>
    <n v="17.414000000000001"/>
    <m/>
    <n v="15.5"/>
    <n v="-126.76300000000001"/>
    <x v="0"/>
    <x v="0"/>
    <x v="2"/>
    <x v="0"/>
  </r>
  <r>
    <x v="2"/>
    <x v="4"/>
    <x v="17"/>
    <x v="21"/>
    <x v="0"/>
    <x v="10"/>
    <x v="1"/>
    <s v="Hernandez Rosales Alicia"/>
    <x v="21"/>
    <m/>
    <n v="299.85000000000002"/>
    <m/>
    <n v="6146.93"/>
    <n v="5221.6689999999999"/>
    <n v="17.414000000000001"/>
    <m/>
    <n v="20.5"/>
    <n v="925.26099999999997"/>
    <x v="0"/>
    <x v="0"/>
    <x v="2"/>
    <x v="0"/>
  </r>
  <r>
    <x v="2"/>
    <x v="4"/>
    <x v="17"/>
    <x v="21"/>
    <x v="0"/>
    <x v="10"/>
    <x v="1"/>
    <s v="Hernandez Rosales Alicia"/>
    <x v="21"/>
    <m/>
    <n v="173.13"/>
    <m/>
    <n v="4414.82"/>
    <n v="3014.933"/>
    <n v="17.414000000000001"/>
    <m/>
    <n v="25.5"/>
    <n v="1399.8869999999999"/>
    <x v="0"/>
    <x v="0"/>
    <x v="2"/>
    <x v="0"/>
  </r>
  <r>
    <x v="2"/>
    <x v="4"/>
    <x v="17"/>
    <x v="21"/>
    <x v="0"/>
    <x v="10"/>
    <x v="1"/>
    <s v="Panificadora Valdez"/>
    <x v="21"/>
    <m/>
    <n v="21.92"/>
    <m/>
    <n v="361.68"/>
    <n v="381.721"/>
    <n v="17.414000000000001"/>
    <m/>
    <n v="16.5"/>
    <n v="-20.041"/>
    <x v="0"/>
    <x v="0"/>
    <x v="2"/>
    <x v="0"/>
  </r>
  <r>
    <x v="2"/>
    <x v="4"/>
    <x v="19"/>
    <x v="21"/>
    <x v="0"/>
    <x v="11"/>
    <x v="1"/>
    <s v="Hernandez Rosales Alicia"/>
    <x v="21"/>
    <m/>
    <n v="196.51"/>
    <m/>
    <n v="4224.97"/>
    <n v="3440.087"/>
    <n v="17.506"/>
    <m/>
    <n v="21.5"/>
    <n v="784.88300000000004"/>
    <x v="0"/>
    <x v="0"/>
    <x v="2"/>
    <x v="0"/>
  </r>
  <r>
    <x v="2"/>
    <x v="4"/>
    <x v="17"/>
    <x v="21"/>
    <x v="0"/>
    <x v="11"/>
    <x v="1"/>
    <s v="Cobian Zamora Marlin"/>
    <x v="21"/>
    <m/>
    <n v="447.43"/>
    <m/>
    <n v="11856.9"/>
    <n v="7775.5010000000002"/>
    <n v="17.378"/>
    <m/>
    <n v="26.5"/>
    <n v="4081.3989999999999"/>
    <x v="0"/>
    <x v="0"/>
    <x v="2"/>
    <x v="0"/>
  </r>
  <r>
    <x v="2"/>
    <x v="4"/>
    <x v="17"/>
    <x v="21"/>
    <x v="0"/>
    <x v="11"/>
    <x v="1"/>
    <s v="Madres Adoratrices"/>
    <x v="21"/>
    <m/>
    <n v="88.92"/>
    <m/>
    <n v="1467.18"/>
    <n v="1545.2639999999999"/>
    <n v="17.378"/>
    <m/>
    <n v="16.5"/>
    <n v="-78.084000000000003"/>
    <x v="0"/>
    <x v="0"/>
    <x v="2"/>
    <x v="0"/>
  </r>
  <r>
    <x v="2"/>
    <x v="4"/>
    <x v="17"/>
    <x v="21"/>
    <x v="0"/>
    <x v="11"/>
    <x v="1"/>
    <s v="Distribuidora de Frutas y Verduras Zepeda Hnos SRL de CV"/>
    <x v="21"/>
    <m/>
    <n v="1448.91"/>
    <m/>
    <n v="38396.120000000003"/>
    <n v="25179.361000000001"/>
    <n v="17.378"/>
    <m/>
    <n v="26.5"/>
    <n v="13216.759"/>
    <x v="0"/>
    <x v="0"/>
    <x v="2"/>
    <x v="0"/>
  </r>
  <r>
    <x v="2"/>
    <x v="4"/>
    <x v="17"/>
    <x v="21"/>
    <x v="0"/>
    <x v="11"/>
    <x v="1"/>
    <s v="Distribuidora de Frutas y Verduras Zepeda Hnos SRL de CV"/>
    <x v="21"/>
    <m/>
    <n v="19.5"/>
    <m/>
    <n v="438.75"/>
    <n v="338.87400000000002"/>
    <n v="17.378"/>
    <m/>
    <n v="22.5"/>
    <n v="99.876000000000005"/>
    <x v="0"/>
    <x v="0"/>
    <x v="2"/>
    <x v="0"/>
  </r>
  <r>
    <x v="2"/>
    <x v="4"/>
    <x v="17"/>
    <x v="21"/>
    <x v="0"/>
    <x v="11"/>
    <x v="1"/>
    <s v="Distribuidora de Frutas y Verduras Zepeda Hnos SRL de CV"/>
    <x v="21"/>
    <m/>
    <n v="1073.96"/>
    <m/>
    <n v="26312.02"/>
    <n v="18663.427"/>
    <n v="17.378"/>
    <m/>
    <n v="24.5"/>
    <n v="7648.5929999999998"/>
    <x v="0"/>
    <x v="0"/>
    <x v="2"/>
    <x v="0"/>
  </r>
  <r>
    <x v="2"/>
    <x v="4"/>
    <x v="17"/>
    <x v="21"/>
    <x v="0"/>
    <x v="11"/>
    <x v="1"/>
    <s v="Distribuidora de Frutas y Verduras Zepeda Hnos SRL de CV"/>
    <x v="21"/>
    <m/>
    <n v="99.36"/>
    <m/>
    <n v="2235.6"/>
    <n v="1726.692"/>
    <n v="17.378"/>
    <m/>
    <n v="22.5"/>
    <n v="508.90800000000002"/>
    <x v="0"/>
    <x v="0"/>
    <x v="2"/>
    <x v="0"/>
  </r>
  <r>
    <x v="2"/>
    <x v="4"/>
    <x v="17"/>
    <x v="21"/>
    <x v="0"/>
    <x v="11"/>
    <x v="1"/>
    <s v="Distribuidora de Frutas y Verduras Zepeda Hnos SRL de CV"/>
    <x v="21"/>
    <m/>
    <n v="1293.82"/>
    <m/>
    <n v="31698.59"/>
    <n v="22484.185000000001"/>
    <n v="17.378"/>
    <m/>
    <n v="24.5"/>
    <n v="9214.4050000000007"/>
    <x v="0"/>
    <x v="0"/>
    <x v="2"/>
    <x v="0"/>
  </r>
  <r>
    <x v="2"/>
    <x v="4"/>
    <x v="17"/>
    <x v="21"/>
    <x v="0"/>
    <x v="11"/>
    <x v="1"/>
    <s v="De la Torre Gudiño Jaime"/>
    <x v="21"/>
    <m/>
    <n v="393.51"/>
    <m/>
    <n v="10821.53"/>
    <n v="6838.4719999999998"/>
    <n v="17.378"/>
    <m/>
    <n v="27.5"/>
    <n v="3983.058"/>
    <x v="0"/>
    <x v="0"/>
    <x v="2"/>
    <x v="0"/>
  </r>
  <r>
    <x v="2"/>
    <x v="4"/>
    <x v="17"/>
    <x v="21"/>
    <x v="0"/>
    <x v="11"/>
    <x v="1"/>
    <s v="De la Torre Gudiño Jaime"/>
    <x v="21"/>
    <m/>
    <n v="393.51"/>
    <m/>
    <n v="10821.53"/>
    <n v="6838.4719999999998"/>
    <n v="17.378"/>
    <m/>
    <n v="27.5"/>
    <n v="3983.058"/>
    <x v="0"/>
    <x v="0"/>
    <x v="2"/>
    <x v="0"/>
  </r>
  <r>
    <x v="2"/>
    <x v="4"/>
    <x v="17"/>
    <x v="21"/>
    <x v="0"/>
    <x v="11"/>
    <x v="1"/>
    <s v="Gonzalez Contreras Crescenciano"/>
    <x v="21"/>
    <m/>
    <n v="19.899999999999999"/>
    <m/>
    <n v="487.55"/>
    <n v="345.82499999999999"/>
    <n v="17.378"/>
    <m/>
    <n v="24.5"/>
    <n v="141.72499999999999"/>
    <x v="0"/>
    <x v="0"/>
    <x v="2"/>
    <x v="0"/>
  </r>
  <r>
    <x v="2"/>
    <x v="4"/>
    <x v="17"/>
    <x v="21"/>
    <x v="0"/>
    <x v="11"/>
    <x v="1"/>
    <s v="Gonzalez Contreras Crescenciano"/>
    <x v="21"/>
    <m/>
    <n v="2058.89"/>
    <m/>
    <n v="54560.59"/>
    <n v="35779.678"/>
    <n v="17.378"/>
    <m/>
    <n v="26.5"/>
    <n v="18780.912"/>
    <x v="0"/>
    <x v="0"/>
    <x v="2"/>
    <x v="0"/>
  </r>
  <r>
    <x v="2"/>
    <x v="4"/>
    <x v="17"/>
    <x v="21"/>
    <x v="0"/>
    <x v="11"/>
    <x v="1"/>
    <s v="Cobian Hector"/>
    <x v="21"/>
    <m/>
    <n v="257.76"/>
    <m/>
    <n v="6830.64"/>
    <n v="4479.3890000000001"/>
    <n v="17.378"/>
    <m/>
    <n v="26.5"/>
    <n v="2351.2510000000002"/>
    <x v="0"/>
    <x v="0"/>
    <x v="2"/>
    <x v="0"/>
  </r>
  <r>
    <x v="2"/>
    <x v="4"/>
    <x v="17"/>
    <x v="21"/>
    <x v="0"/>
    <x v="11"/>
    <x v="1"/>
    <s v="Hernandez Rosales Alicia"/>
    <x v="21"/>
    <m/>
    <n v="112.17"/>
    <m/>
    <n v="1850.81"/>
    <n v="1949.306"/>
    <n v="17.378"/>
    <m/>
    <n v="16.5"/>
    <n v="-98.495999999999995"/>
    <x v="0"/>
    <x v="0"/>
    <x v="2"/>
    <x v="0"/>
  </r>
  <r>
    <x v="2"/>
    <x v="4"/>
    <x v="17"/>
    <x v="21"/>
    <x v="0"/>
    <x v="11"/>
    <x v="1"/>
    <s v="Hernandez Rosales Alicia"/>
    <x v="21"/>
    <m/>
    <n v="347.85"/>
    <m/>
    <n v="9218.0300000000007"/>
    <n v="6044.9859999999999"/>
    <n v="17.378"/>
    <m/>
    <n v="26.5"/>
    <n v="3173.0439999999999"/>
    <x v="0"/>
    <x v="0"/>
    <x v="2"/>
    <x v="0"/>
  </r>
  <r>
    <x v="2"/>
    <x v="4"/>
    <x v="19"/>
    <x v="21"/>
    <x v="1"/>
    <x v="12"/>
    <x v="1"/>
    <s v="Hernandez Rosales Alicia"/>
    <x v="21"/>
    <m/>
    <n v="-196.51"/>
    <m/>
    <n v="-4224.97"/>
    <n v="-3440.087"/>
    <n v="-17.506"/>
    <m/>
    <n v="21.5"/>
    <n v="-784.88300000000004"/>
    <x v="0"/>
    <x v="0"/>
    <x v="2"/>
    <x v="0"/>
  </r>
  <r>
    <x v="2"/>
    <x v="4"/>
    <x v="17"/>
    <x v="21"/>
    <x v="0"/>
    <x v="12"/>
    <x v="1"/>
    <s v="HUEVO PUBLICO EN GENERAL"/>
    <x v="21"/>
    <m/>
    <n v="22.38"/>
    <m/>
    <n v="503.55"/>
    <n v="390.91899999999998"/>
    <n v="17.466999999999999"/>
    <m/>
    <n v="22.5"/>
    <n v="112.631"/>
    <x v="0"/>
    <x v="0"/>
    <x v="2"/>
    <x v="0"/>
  </r>
  <r>
    <x v="2"/>
    <x v="4"/>
    <x v="17"/>
    <x v="21"/>
    <x v="0"/>
    <x v="12"/>
    <x v="1"/>
    <s v="HUEVO PUBLICO EN GENERAL"/>
    <x v="21"/>
    <m/>
    <n v="430.04"/>
    <m/>
    <n v="11826.1"/>
    <n v="7511.6620000000003"/>
    <n v="17.466999999999999"/>
    <m/>
    <n v="27.5"/>
    <n v="4314.4380000000001"/>
    <x v="0"/>
    <x v="0"/>
    <x v="2"/>
    <x v="0"/>
  </r>
  <r>
    <x v="2"/>
    <x v="4"/>
    <x v="17"/>
    <x v="21"/>
    <x v="0"/>
    <x v="12"/>
    <x v="1"/>
    <s v="HUEVO PUBLICO EN GENERAL"/>
    <x v="21"/>
    <m/>
    <n v="264.02999999999997"/>
    <m/>
    <n v="7260.83"/>
    <n v="4611.9059999999999"/>
    <n v="17.466999999999999"/>
    <m/>
    <n v="27.5"/>
    <n v="2648.924"/>
    <x v="0"/>
    <x v="0"/>
    <x v="2"/>
    <x v="0"/>
  </r>
  <r>
    <x v="2"/>
    <x v="4"/>
    <x v="17"/>
    <x v="21"/>
    <x v="0"/>
    <x v="12"/>
    <x v="1"/>
    <s v="Espinoza Gonzalez Maria Yesenia"/>
    <x v="21"/>
    <m/>
    <n v="440.94"/>
    <m/>
    <n v="12125.85"/>
    <n v="7702.0559999999996"/>
    <n v="17.466999999999999"/>
    <m/>
    <n v="27.5"/>
    <n v="4423.7939999999999"/>
    <x v="0"/>
    <x v="0"/>
    <x v="2"/>
    <x v="0"/>
  </r>
  <r>
    <x v="2"/>
    <x v="4"/>
    <x v="17"/>
    <x v="21"/>
    <x v="0"/>
    <x v="12"/>
    <x v="1"/>
    <s v="Cesar Morales"/>
    <x v="21"/>
    <m/>
    <n v="88.5"/>
    <m/>
    <n v="2433.75"/>
    <n v="1545.8610000000001"/>
    <n v="17.466999999999999"/>
    <m/>
    <n v="27.5"/>
    <n v="887.88900000000001"/>
    <x v="0"/>
    <x v="0"/>
    <x v="2"/>
    <x v="0"/>
  </r>
  <r>
    <x v="2"/>
    <x v="4"/>
    <x v="17"/>
    <x v="21"/>
    <x v="0"/>
    <x v="12"/>
    <x v="1"/>
    <s v="Martin Francisco Cervantes Curiel"/>
    <x v="21"/>
    <m/>
    <n v="151.47"/>
    <m/>
    <n v="4165.43"/>
    <n v="2645.7809999999999"/>
    <n v="17.466999999999999"/>
    <m/>
    <n v="27.5"/>
    <n v="1519.6489999999999"/>
    <x v="0"/>
    <x v="0"/>
    <x v="2"/>
    <x v="0"/>
  </r>
  <r>
    <x v="2"/>
    <x v="4"/>
    <x v="17"/>
    <x v="21"/>
    <x v="0"/>
    <x v="12"/>
    <x v="1"/>
    <s v="Huerta Reyes Juan Carlos"/>
    <x v="21"/>
    <m/>
    <n v="446.62"/>
    <m/>
    <n v="12282.05"/>
    <n v="7801.2709999999997"/>
    <n v="17.466999999999999"/>
    <m/>
    <n v="27.5"/>
    <n v="4480.7790000000005"/>
    <x v="0"/>
    <x v="0"/>
    <x v="2"/>
    <x v="0"/>
  </r>
  <r>
    <x v="2"/>
    <x v="4"/>
    <x v="17"/>
    <x v="21"/>
    <x v="0"/>
    <x v="12"/>
    <x v="1"/>
    <s v="HUEVO PUBLICO EN GENERAL"/>
    <x v="21"/>
    <m/>
    <n v="278.05"/>
    <m/>
    <n v="7646.38"/>
    <n v="4856.799"/>
    <n v="17.466999999999999"/>
    <m/>
    <n v="27.5"/>
    <n v="2789.5810000000001"/>
    <x v="0"/>
    <x v="0"/>
    <x v="2"/>
    <x v="0"/>
  </r>
  <r>
    <x v="2"/>
    <x v="4"/>
    <x v="17"/>
    <x v="21"/>
    <x v="0"/>
    <x v="12"/>
    <x v="1"/>
    <s v="Super Tienda Martinez SA de CV"/>
    <x v="21"/>
    <m/>
    <n v="220.6"/>
    <m/>
    <n v="6066.5"/>
    <n v="3853.299"/>
    <n v="17.466999999999999"/>
    <m/>
    <n v="27.5"/>
    <n v="2213.201"/>
    <x v="0"/>
    <x v="0"/>
    <x v="2"/>
    <x v="0"/>
  </r>
  <r>
    <x v="2"/>
    <x v="4"/>
    <x v="17"/>
    <x v="21"/>
    <x v="0"/>
    <x v="12"/>
    <x v="1"/>
    <s v="HUEVO PUBLICO EN GENERAL"/>
    <x v="21"/>
    <m/>
    <n v="275.98"/>
    <m/>
    <n v="7589.45"/>
    <n v="4820.6409999999996"/>
    <n v="17.466999999999999"/>
    <m/>
    <n v="27.5"/>
    <n v="2768.8090000000002"/>
    <x v="0"/>
    <x v="0"/>
    <x v="2"/>
    <x v="0"/>
  </r>
  <r>
    <x v="2"/>
    <x v="4"/>
    <x v="17"/>
    <x v="21"/>
    <x v="0"/>
    <x v="12"/>
    <x v="1"/>
    <s v="Alvarez Garcia Octavio "/>
    <x v="21"/>
    <m/>
    <n v="217.08"/>
    <m/>
    <n v="5969.7"/>
    <n v="3791.8139999999999"/>
    <n v="17.466999999999999"/>
    <m/>
    <n v="27.5"/>
    <n v="2177.886"/>
    <x v="0"/>
    <x v="0"/>
    <x v="2"/>
    <x v="0"/>
  </r>
  <r>
    <x v="2"/>
    <x v="4"/>
    <x v="17"/>
    <x v="21"/>
    <x v="0"/>
    <x v="12"/>
    <x v="1"/>
    <s v="HUEVO PUBLICO EN GENERAL"/>
    <x v="21"/>
    <m/>
    <n v="430.8"/>
    <m/>
    <n v="11847"/>
    <n v="7524.9369999999999"/>
    <n v="17.466999999999999"/>
    <m/>
    <n v="27.5"/>
    <n v="4322.0630000000001"/>
    <x v="0"/>
    <x v="0"/>
    <x v="2"/>
    <x v="0"/>
  </r>
  <r>
    <x v="2"/>
    <x v="4"/>
    <x v="17"/>
    <x v="21"/>
    <x v="0"/>
    <x v="12"/>
    <x v="1"/>
    <s v="Hernandez Rosales Alicia"/>
    <x v="21"/>
    <m/>
    <n v="196.51"/>
    <m/>
    <n v="4224.97"/>
    <n v="3414.9780000000001"/>
    <n v="17.378"/>
    <m/>
    <n v="21.5"/>
    <n v="809.99199999999996"/>
    <x v="0"/>
    <x v="0"/>
    <x v="2"/>
    <x v="0"/>
  </r>
  <r>
    <x v="2"/>
    <x v="4"/>
    <x v="17"/>
    <x v="21"/>
    <x v="1"/>
    <x v="12"/>
    <x v="1"/>
    <s v="De la Torre Gudiño Jaime"/>
    <x v="21"/>
    <m/>
    <n v="-188.54"/>
    <m/>
    <n v="-10821.53"/>
    <n v="-3276.4760000000001"/>
    <n v="-17.378"/>
    <m/>
    <n v="57.396500000000003"/>
    <n v="-7545.0540000000001"/>
    <x v="0"/>
    <x v="0"/>
    <x v="2"/>
    <x v="0"/>
  </r>
  <r>
    <x v="2"/>
    <x v="4"/>
    <x v="17"/>
    <x v="21"/>
    <x v="1"/>
    <x v="12"/>
    <x v="1"/>
    <s v="De la Torre Gudiño Jaime"/>
    <x v="21"/>
    <m/>
    <n v="-204.97"/>
    <m/>
    <n v="-10821.53"/>
    <n v="-3561.9960000000001"/>
    <n v="-17.378"/>
    <m/>
    <n v="52.795699999999997"/>
    <n v="-7259.5339999999997"/>
    <x v="0"/>
    <x v="0"/>
    <x v="2"/>
    <x v="0"/>
  </r>
  <r>
    <x v="2"/>
    <x v="4"/>
    <x v="17"/>
    <x v="21"/>
    <x v="0"/>
    <x v="13"/>
    <x v="1"/>
    <s v="Soc Coop Rural de Compra y Venta en C y C El Grullo SCL"/>
    <x v="21"/>
    <m/>
    <n v="324.33999999999997"/>
    <m/>
    <n v="8919.35"/>
    <n v="5644.732"/>
    <n v="17.404"/>
    <m/>
    <n v="27.5"/>
    <n v="3274.6179999999999"/>
    <x v="0"/>
    <x v="0"/>
    <x v="3"/>
    <x v="0"/>
  </r>
  <r>
    <x v="2"/>
    <x v="4"/>
    <x v="17"/>
    <x v="21"/>
    <x v="0"/>
    <x v="13"/>
    <x v="1"/>
    <s v="Soc Coop Rural de Compra y Venta en C y C El Grullo SCL"/>
    <x v="21"/>
    <m/>
    <n v="649.20000000000005"/>
    <m/>
    <n v="17853"/>
    <n v="11298.514999999999"/>
    <n v="17.404"/>
    <m/>
    <n v="27.5"/>
    <n v="6554.4849999999997"/>
    <x v="0"/>
    <x v="0"/>
    <x v="3"/>
    <x v="0"/>
  </r>
  <r>
    <x v="2"/>
    <x v="4"/>
    <x v="17"/>
    <x v="21"/>
    <x v="0"/>
    <x v="13"/>
    <x v="1"/>
    <s v="Garcia Soto Salvador"/>
    <x v="21"/>
    <m/>
    <n v="1037.79"/>
    <m/>
    <n v="29058.12"/>
    <n v="18061.437999999998"/>
    <n v="17.404"/>
    <m/>
    <n v="28"/>
    <n v="10996.682000000001"/>
    <x v="0"/>
    <x v="0"/>
    <x v="3"/>
    <x v="0"/>
  </r>
  <r>
    <x v="2"/>
    <x v="4"/>
    <x v="17"/>
    <x v="21"/>
    <x v="0"/>
    <x v="13"/>
    <x v="1"/>
    <s v="Loera Baltazar Carlos"/>
    <x v="21"/>
    <m/>
    <n v="451.12"/>
    <m/>
    <n v="12631.36"/>
    <n v="7851.18"/>
    <n v="17.404"/>
    <m/>
    <n v="28"/>
    <n v="4780.18"/>
    <x v="0"/>
    <x v="0"/>
    <x v="3"/>
    <x v="0"/>
  </r>
  <r>
    <x v="2"/>
    <x v="4"/>
    <x v="17"/>
    <x v="21"/>
    <x v="0"/>
    <x v="13"/>
    <x v="1"/>
    <s v="Cobian Zamora Marlin"/>
    <x v="21"/>
    <m/>
    <n v="653.14"/>
    <m/>
    <n v="17961.349999999999"/>
    <n v="11367.085999999999"/>
    <n v="17.404"/>
    <m/>
    <n v="27.5"/>
    <n v="6594.2640000000001"/>
    <x v="0"/>
    <x v="0"/>
    <x v="3"/>
    <x v="0"/>
  </r>
  <r>
    <x v="2"/>
    <x v="4"/>
    <x v="17"/>
    <x v="21"/>
    <x v="0"/>
    <x v="13"/>
    <x v="1"/>
    <s v="Distribuidora de Frutas y Verduras Zepeda Hnos SRL de CV"/>
    <x v="21"/>
    <m/>
    <n v="1090.3900000000001"/>
    <m/>
    <n v="29985.73"/>
    <n v="18976.875"/>
    <n v="17.404"/>
    <m/>
    <n v="27.5"/>
    <n v="11008.855"/>
    <x v="0"/>
    <x v="0"/>
    <x v="3"/>
    <x v="0"/>
  </r>
  <r>
    <x v="2"/>
    <x v="4"/>
    <x v="18"/>
    <x v="21"/>
    <x v="0"/>
    <x v="14"/>
    <x v="1"/>
    <s v="HUEVO PUBLICO EN GENERAL"/>
    <x v="21"/>
    <m/>
    <n v="49.83"/>
    <m/>
    <n v="1395.24"/>
    <n v="822.654"/>
    <n v="16.509"/>
    <m/>
    <n v="28"/>
    <n v="572.58600000000001"/>
    <x v="0"/>
    <x v="0"/>
    <x v="3"/>
    <x v="0"/>
  </r>
  <r>
    <x v="2"/>
    <x v="4"/>
    <x v="18"/>
    <x v="21"/>
    <x v="0"/>
    <x v="14"/>
    <x v="1"/>
    <s v="Ventas Familia"/>
    <x v="21"/>
    <m/>
    <n v="6.01"/>
    <m/>
    <n v="168.28"/>
    <n v="99.22"/>
    <n v="16.509"/>
    <m/>
    <n v="28"/>
    <n v="69.06"/>
    <x v="0"/>
    <x v="0"/>
    <x v="3"/>
    <x v="0"/>
  </r>
  <r>
    <x v="2"/>
    <x v="4"/>
    <x v="18"/>
    <x v="21"/>
    <x v="0"/>
    <x v="14"/>
    <x v="1"/>
    <s v="Ventas Familia"/>
    <x v="21"/>
    <m/>
    <n v="21.22"/>
    <m/>
    <n v="594.16"/>
    <n v="350.32600000000002"/>
    <n v="16.509"/>
    <m/>
    <n v="28"/>
    <n v="243.834"/>
    <x v="0"/>
    <x v="0"/>
    <x v="3"/>
    <x v="0"/>
  </r>
  <r>
    <x v="2"/>
    <x v="4"/>
    <x v="17"/>
    <x v="21"/>
    <x v="0"/>
    <x v="14"/>
    <x v="1"/>
    <s v="HUEVO PUBLICO EN GENERAL"/>
    <x v="21"/>
    <m/>
    <n v="62.54"/>
    <m/>
    <n v="1751.12"/>
    <n v="989.98199999999997"/>
    <n v="15.83"/>
    <m/>
    <n v="28"/>
    <n v="761.13800000000003"/>
    <x v="0"/>
    <x v="0"/>
    <x v="3"/>
    <x v="0"/>
  </r>
  <r>
    <x v="2"/>
    <x v="4"/>
    <x v="17"/>
    <x v="21"/>
    <x v="0"/>
    <x v="14"/>
    <x v="1"/>
    <s v="HUEVO PUBLICO EN GENERAL"/>
    <x v="21"/>
    <m/>
    <n v="59.83"/>
    <m/>
    <n v="1555.58"/>
    <n v="947.08399999999995"/>
    <n v="15.83"/>
    <m/>
    <n v="26"/>
    <n v="608.49599999999998"/>
    <x v="0"/>
    <x v="0"/>
    <x v="3"/>
    <x v="0"/>
  </r>
  <r>
    <x v="2"/>
    <x v="4"/>
    <x v="17"/>
    <x v="21"/>
    <x v="0"/>
    <x v="14"/>
    <x v="1"/>
    <s v="Espinoza Gonzalez Maria Yesenia"/>
    <x v="21"/>
    <m/>
    <n v="111.43"/>
    <m/>
    <n v="3120.04"/>
    <n v="1763.8910000000001"/>
    <n v="15.83"/>
    <m/>
    <n v="28"/>
    <n v="1356.1489999999999"/>
    <x v="0"/>
    <x v="0"/>
    <x v="3"/>
    <x v="0"/>
  </r>
  <r>
    <x v="2"/>
    <x v="4"/>
    <x v="17"/>
    <x v="21"/>
    <x v="0"/>
    <x v="14"/>
    <x v="1"/>
    <s v="Gonzalez Dominguez Fabiola"/>
    <x v="21"/>
    <m/>
    <n v="219.93"/>
    <m/>
    <n v="6158.04"/>
    <n v="3481.4009999999998"/>
    <n v="15.83"/>
    <m/>
    <n v="28"/>
    <n v="2676.6390000000001"/>
    <x v="0"/>
    <x v="0"/>
    <x v="3"/>
    <x v="0"/>
  </r>
  <r>
    <x v="2"/>
    <x v="4"/>
    <x v="17"/>
    <x v="21"/>
    <x v="0"/>
    <x v="14"/>
    <x v="1"/>
    <s v="Alvarez Garcia Octavio "/>
    <x v="21"/>
    <m/>
    <n v="218.65"/>
    <m/>
    <n v="6122.2"/>
    <n v="3461.1390000000001"/>
    <n v="15.83"/>
    <m/>
    <n v="28"/>
    <n v="2661.0610000000001"/>
    <x v="0"/>
    <x v="0"/>
    <x v="3"/>
    <x v="0"/>
  </r>
  <r>
    <x v="2"/>
    <x v="4"/>
    <x v="17"/>
    <x v="21"/>
    <x v="0"/>
    <x v="14"/>
    <x v="1"/>
    <s v="Vargas Perez Maria del Rosario &quot;La Chata&quot;"/>
    <x v="21"/>
    <m/>
    <n v="309"/>
    <m/>
    <n v="8652"/>
    <n v="4891.3419999999996"/>
    <n v="15.83"/>
    <m/>
    <n v="28"/>
    <n v="3760.6579999999999"/>
    <x v="0"/>
    <x v="0"/>
    <x v="3"/>
    <x v="0"/>
  </r>
  <r>
    <x v="2"/>
    <x v="4"/>
    <x v="17"/>
    <x v="21"/>
    <x v="0"/>
    <x v="14"/>
    <x v="1"/>
    <s v="J Jesus Naranjo Ayala"/>
    <x v="21"/>
    <m/>
    <n v="43.91"/>
    <m/>
    <n v="790.38"/>
    <n v="695.077"/>
    <n v="15.83"/>
    <m/>
    <n v="18"/>
    <n v="95.302999999999997"/>
    <x v="0"/>
    <x v="0"/>
    <x v="3"/>
    <x v="0"/>
  </r>
  <r>
    <x v="2"/>
    <x v="4"/>
    <x v="17"/>
    <x v="21"/>
    <x v="0"/>
    <x v="14"/>
    <x v="1"/>
    <s v="J Jesus Naranjo Ayala"/>
    <x v="21"/>
    <m/>
    <n v="111"/>
    <m/>
    <n v="3108"/>
    <n v="1757.0840000000001"/>
    <n v="15.83"/>
    <m/>
    <n v="28"/>
    <n v="1350.9159999999999"/>
    <x v="0"/>
    <x v="0"/>
    <x v="3"/>
    <x v="0"/>
  </r>
  <r>
    <x v="2"/>
    <x v="4"/>
    <x v="17"/>
    <x v="21"/>
    <x v="0"/>
    <x v="14"/>
    <x v="1"/>
    <s v="HUEVO PUBLICO EN GENERAL"/>
    <x v="21"/>
    <m/>
    <n v="437.72"/>
    <m/>
    <n v="12256.16"/>
    <n v="6928.9260000000004"/>
    <n v="15.83"/>
    <m/>
    <n v="28"/>
    <n v="5327.2340000000004"/>
    <x v="0"/>
    <x v="0"/>
    <x v="3"/>
    <x v="0"/>
  </r>
  <r>
    <x v="2"/>
    <x v="4"/>
    <x v="17"/>
    <x v="21"/>
    <x v="0"/>
    <x v="14"/>
    <x v="1"/>
    <s v="Martin Francisco Cervantes Curiel"/>
    <x v="21"/>
    <m/>
    <n v="131.68"/>
    <m/>
    <n v="3687.04"/>
    <n v="2084.44"/>
    <n v="15.83"/>
    <m/>
    <n v="28"/>
    <n v="1602.6"/>
    <x v="0"/>
    <x v="0"/>
    <x v="3"/>
    <x v="0"/>
  </r>
  <r>
    <x v="2"/>
    <x v="4"/>
    <x v="17"/>
    <x v="21"/>
    <x v="0"/>
    <x v="14"/>
    <x v="1"/>
    <s v="Imelda fregozo Guzman"/>
    <x v="21"/>
    <m/>
    <n v="231.54"/>
    <m/>
    <n v="6483.12"/>
    <n v="3665.1819999999998"/>
    <n v="15.83"/>
    <m/>
    <n v="28"/>
    <n v="2817.9380000000001"/>
    <x v="0"/>
    <x v="0"/>
    <x v="3"/>
    <x v="0"/>
  </r>
  <r>
    <x v="2"/>
    <x v="4"/>
    <x v="17"/>
    <x v="21"/>
    <x v="0"/>
    <x v="14"/>
    <x v="1"/>
    <s v="Huerta Reyes Juan Carlos"/>
    <x v="21"/>
    <m/>
    <n v="453.74"/>
    <m/>
    <n v="12704.72"/>
    <n v="7182.5159999999996"/>
    <n v="15.83"/>
    <m/>
    <n v="28"/>
    <n v="5522.2039999999997"/>
    <x v="0"/>
    <x v="0"/>
    <x v="3"/>
    <x v="0"/>
  </r>
  <r>
    <x v="2"/>
    <x v="4"/>
    <x v="17"/>
    <x v="21"/>
    <x v="0"/>
    <x v="14"/>
    <x v="1"/>
    <s v="HUEVO PUBLICO EN GENERAL"/>
    <x v="21"/>
    <m/>
    <n v="108.58"/>
    <m/>
    <n v="3040.24"/>
    <n v="1718.7760000000001"/>
    <n v="15.83"/>
    <m/>
    <n v="28"/>
    <n v="1321.4639999999999"/>
    <x v="0"/>
    <x v="0"/>
    <x v="3"/>
    <x v="0"/>
  </r>
  <r>
    <x v="2"/>
    <x v="4"/>
    <x v="17"/>
    <x v="21"/>
    <x v="0"/>
    <x v="14"/>
    <x v="1"/>
    <s v="Cobian Zamora Marlin"/>
    <x v="21"/>
    <m/>
    <n v="740.7"/>
    <m/>
    <n v="20369.25"/>
    <n v="11724.975"/>
    <n v="15.83"/>
    <m/>
    <n v="27.5"/>
    <n v="8644.2749999999996"/>
    <x v="0"/>
    <x v="0"/>
    <x v="3"/>
    <x v="0"/>
  </r>
  <r>
    <x v="2"/>
    <x v="4"/>
    <x v="17"/>
    <x v="21"/>
    <x v="0"/>
    <x v="14"/>
    <x v="1"/>
    <s v="Cobian Hector"/>
    <x v="21"/>
    <m/>
    <n v="324.92"/>
    <m/>
    <n v="9097.76"/>
    <n v="5143.3490000000002"/>
    <n v="15.83"/>
    <m/>
    <n v="28"/>
    <n v="3954.4110000000001"/>
    <x v="0"/>
    <x v="0"/>
    <x v="3"/>
    <x v="0"/>
  </r>
  <r>
    <x v="2"/>
    <x v="4"/>
    <x v="17"/>
    <x v="21"/>
    <x v="0"/>
    <x v="14"/>
    <x v="1"/>
    <s v="Hernandez Rosales Alicia"/>
    <x v="21"/>
    <m/>
    <n v="328.17"/>
    <m/>
    <n v="7547.91"/>
    <n v="5194.7950000000001"/>
    <n v="15.83"/>
    <m/>
    <n v="23"/>
    <n v="2353.1149999999998"/>
    <x v="0"/>
    <x v="0"/>
    <x v="3"/>
    <x v="0"/>
  </r>
  <r>
    <x v="2"/>
    <x v="4"/>
    <x v="17"/>
    <x v="21"/>
    <x v="0"/>
    <x v="14"/>
    <x v="1"/>
    <s v="Hernandez Rosales Alicia"/>
    <x v="21"/>
    <m/>
    <n v="389.84"/>
    <m/>
    <n v="7017.12"/>
    <n v="6171.0060000000003"/>
    <n v="15.83"/>
    <m/>
    <n v="18"/>
    <n v="846.11400000000003"/>
    <x v="0"/>
    <x v="0"/>
    <x v="3"/>
    <x v="0"/>
  </r>
  <r>
    <x v="2"/>
    <x v="4"/>
    <x v="17"/>
    <x v="21"/>
    <x v="0"/>
    <x v="14"/>
    <x v="1"/>
    <s v="HUEVO PUBLICO EN GENERAL"/>
    <x v="21"/>
    <m/>
    <n v="229.59"/>
    <m/>
    <n v="6428.52"/>
    <n v="3613.1680000000001"/>
    <n v="15.737"/>
    <m/>
    <n v="28"/>
    <n v="2815.3519999999999"/>
    <x v="0"/>
    <x v="0"/>
    <x v="3"/>
    <x v="0"/>
  </r>
  <r>
    <x v="2"/>
    <x v="4"/>
    <x v="17"/>
    <x v="21"/>
    <x v="0"/>
    <x v="14"/>
    <x v="1"/>
    <s v="HUEVO PUBLICO EN GENERAL"/>
    <x v="21"/>
    <m/>
    <n v="260.16000000000003"/>
    <m/>
    <n v="7284.48"/>
    <n v="4096.0060000000003"/>
    <n v="15.744"/>
    <m/>
    <n v="28"/>
    <n v="3188.4740000000002"/>
    <x v="0"/>
    <x v="0"/>
    <x v="3"/>
    <x v="0"/>
  </r>
  <r>
    <x v="2"/>
    <x v="4"/>
    <x v="17"/>
    <x v="21"/>
    <x v="0"/>
    <x v="14"/>
    <x v="1"/>
    <s v="Jose Zazueta"/>
    <x v="21"/>
    <m/>
    <n v="1160.4100000000001"/>
    <m/>
    <n v="32491.48"/>
    <n v="18269.704000000002"/>
    <n v="15.744"/>
    <m/>
    <n v="28"/>
    <n v="14221.776"/>
    <x v="0"/>
    <x v="0"/>
    <x v="3"/>
    <x v="0"/>
  </r>
  <r>
    <x v="2"/>
    <x v="4"/>
    <x v="17"/>
    <x v="21"/>
    <x v="0"/>
    <x v="14"/>
    <x v="1"/>
    <s v="Panaderia Garcia"/>
    <x v="21"/>
    <m/>
    <n v="22.1"/>
    <m/>
    <n v="508.3"/>
    <n v="347.94600000000003"/>
    <n v="15.744"/>
    <m/>
    <n v="23"/>
    <n v="160.35400000000001"/>
    <x v="0"/>
    <x v="0"/>
    <x v="3"/>
    <x v="0"/>
  </r>
  <r>
    <x v="2"/>
    <x v="4"/>
    <x v="17"/>
    <x v="21"/>
    <x v="0"/>
    <x v="14"/>
    <x v="1"/>
    <s v="Ambriz Ruiz Manolo"/>
    <x v="21"/>
    <m/>
    <n v="215.86"/>
    <m/>
    <n v="6044.08"/>
    <n v="3398.5390000000002"/>
    <n v="15.744"/>
    <m/>
    <n v="28"/>
    <n v="2645.5410000000002"/>
    <x v="0"/>
    <x v="0"/>
    <x v="3"/>
    <x v="0"/>
  </r>
  <r>
    <x v="2"/>
    <x v="4"/>
    <x v="17"/>
    <x v="21"/>
    <x v="0"/>
    <x v="14"/>
    <x v="1"/>
    <s v="Espinoza Gonzalez Maria Yesenia"/>
    <x v="21"/>
    <m/>
    <n v="478.25"/>
    <m/>
    <n v="13391"/>
    <n v="7529.6540000000005"/>
    <n v="15.744"/>
    <m/>
    <n v="28"/>
    <n v="5861.3459999999995"/>
    <x v="0"/>
    <x v="0"/>
    <x v="3"/>
    <x v="0"/>
  </r>
  <r>
    <x v="2"/>
    <x v="4"/>
    <x v="17"/>
    <x v="21"/>
    <x v="0"/>
    <x v="14"/>
    <x v="1"/>
    <s v="Julio Sanchez"/>
    <x v="21"/>
    <m/>
    <n v="2863"/>
    <m/>
    <n v="80164"/>
    <n v="45087.400999999998"/>
    <n v="15.747999999999999"/>
    <m/>
    <n v="28"/>
    <n v="35076.599000000002"/>
    <x v="0"/>
    <x v="0"/>
    <x v="3"/>
    <x v="0"/>
  </r>
  <r>
    <x v="2"/>
    <x v="4"/>
    <x v="17"/>
    <x v="21"/>
    <x v="0"/>
    <x v="14"/>
    <x v="1"/>
    <s v="HUEVO PUBLICO EN GENERAL"/>
    <x v="21"/>
    <m/>
    <n v="427.5"/>
    <m/>
    <n v="11970"/>
    <n v="6738.6170000000002"/>
    <n v="15.763"/>
    <m/>
    <n v="28"/>
    <n v="5231.3829999999998"/>
    <x v="0"/>
    <x v="0"/>
    <x v="3"/>
    <x v="0"/>
  </r>
  <r>
    <x v="2"/>
    <x v="4"/>
    <x v="17"/>
    <x v="21"/>
    <x v="0"/>
    <x v="14"/>
    <x v="1"/>
    <s v="Panaderia Garcia"/>
    <x v="21"/>
    <m/>
    <n v="155.57"/>
    <m/>
    <n v="2800.26"/>
    <n v="2452.2260000000001"/>
    <n v="15.763"/>
    <m/>
    <n v="18"/>
    <n v="348.03399999999999"/>
    <x v="0"/>
    <x v="0"/>
    <x v="3"/>
    <x v="0"/>
  </r>
  <r>
    <x v="2"/>
    <x v="4"/>
    <x v="17"/>
    <x v="21"/>
    <x v="0"/>
    <x v="14"/>
    <x v="1"/>
    <s v="Garcia Soto Salvador"/>
    <x v="21"/>
    <m/>
    <n v="1037.29"/>
    <m/>
    <n v="29044.12"/>
    <n v="18052.736000000001"/>
    <n v="17.404"/>
    <m/>
    <n v="28"/>
    <n v="10991.384"/>
    <x v="0"/>
    <x v="0"/>
    <x v="3"/>
    <x v="0"/>
  </r>
  <r>
    <x v="2"/>
    <x v="4"/>
    <x v="17"/>
    <x v="21"/>
    <x v="1"/>
    <x v="14"/>
    <x v="1"/>
    <s v="Garcia Soto Salvador"/>
    <x v="21"/>
    <m/>
    <n v="-1037.79"/>
    <m/>
    <n v="-29058.12"/>
    <n v="-18061.437999999998"/>
    <n v="-17.404"/>
    <m/>
    <n v="28"/>
    <n v="-10996.682000000001"/>
    <x v="0"/>
    <x v="0"/>
    <x v="3"/>
    <x v="0"/>
  </r>
  <r>
    <x v="2"/>
    <x v="4"/>
    <x v="18"/>
    <x v="21"/>
    <x v="0"/>
    <x v="16"/>
    <x v="1"/>
    <s v="HUEVO PUBLICO EN GENERAL"/>
    <x v="21"/>
    <m/>
    <n v="45.87"/>
    <m/>
    <n v="1284.3599999999999"/>
    <n v="757.27800000000002"/>
    <n v="16.509"/>
    <m/>
    <n v="28"/>
    <n v="527.08199999999999"/>
    <x v="0"/>
    <x v="0"/>
    <x v="3"/>
    <x v="0"/>
  </r>
  <r>
    <x v="2"/>
    <x v="4"/>
    <x v="18"/>
    <x v="21"/>
    <x v="1"/>
    <x v="16"/>
    <x v="1"/>
    <s v="HUEVO PUBLICO EN GENERAL"/>
    <x v="21"/>
    <m/>
    <n v="-49.83"/>
    <m/>
    <n v="-1395.24"/>
    <n v="-822.654"/>
    <n v="-16.509"/>
    <m/>
    <n v="28"/>
    <n v="-572.58600000000001"/>
    <x v="0"/>
    <x v="0"/>
    <x v="3"/>
    <x v="0"/>
  </r>
  <r>
    <x v="2"/>
    <x v="4"/>
    <x v="17"/>
    <x v="21"/>
    <x v="0"/>
    <x v="16"/>
    <x v="1"/>
    <s v="Gonzalez Contreras Crescenciano"/>
    <x v="21"/>
    <m/>
    <n v="1041.6400000000001"/>
    <m/>
    <n v="29165.919999999998"/>
    <n v="15858.816000000001"/>
    <n v="15.225"/>
    <m/>
    <n v="28"/>
    <n v="13307.103999999999"/>
    <x v="0"/>
    <x v="0"/>
    <x v="3"/>
    <x v="0"/>
  </r>
  <r>
    <x v="2"/>
    <x v="4"/>
    <x v="17"/>
    <x v="21"/>
    <x v="0"/>
    <x v="16"/>
    <x v="1"/>
    <s v="SUPER LAS PINTAS"/>
    <x v="21"/>
    <m/>
    <n v="246.31"/>
    <m/>
    <n v="6896.68"/>
    <n v="3750.0340000000001"/>
    <n v="15.225"/>
    <m/>
    <n v="28"/>
    <n v="3146.6460000000002"/>
    <x v="0"/>
    <x v="0"/>
    <x v="3"/>
    <x v="0"/>
  </r>
  <r>
    <x v="2"/>
    <x v="4"/>
    <x v="17"/>
    <x v="21"/>
    <x v="0"/>
    <x v="16"/>
    <x v="1"/>
    <s v="HUEVO PUBLICO EN GENERAL"/>
    <x v="21"/>
    <m/>
    <n v="551.42999999999995"/>
    <m/>
    <n v="15440.04"/>
    <n v="8395.4410000000007"/>
    <n v="15.225"/>
    <m/>
    <n v="28"/>
    <n v="7044.5990000000002"/>
    <x v="0"/>
    <x v="0"/>
    <x v="3"/>
    <x v="0"/>
  </r>
  <r>
    <x v="2"/>
    <x v="4"/>
    <x v="17"/>
    <x v="21"/>
    <x v="0"/>
    <x v="16"/>
    <x v="1"/>
    <s v="Julio Sanchez"/>
    <x v="21"/>
    <m/>
    <n v="206.12"/>
    <m/>
    <n v="5771.36"/>
    <n v="3138.1469999999999"/>
    <n v="15.225"/>
    <m/>
    <n v="28"/>
    <n v="2633.2130000000002"/>
    <x v="0"/>
    <x v="0"/>
    <x v="3"/>
    <x v="0"/>
  </r>
  <r>
    <x v="2"/>
    <x v="4"/>
    <x v="17"/>
    <x v="21"/>
    <x v="0"/>
    <x v="16"/>
    <x v="1"/>
    <s v="Madres Adoratrices"/>
    <x v="21"/>
    <m/>
    <n v="79.209999999999994"/>
    <m/>
    <n v="1425.78"/>
    <n v="1205.961"/>
    <n v="15.225"/>
    <m/>
    <n v="18"/>
    <n v="219.81899999999999"/>
    <x v="0"/>
    <x v="0"/>
    <x v="3"/>
    <x v="0"/>
  </r>
  <r>
    <x v="2"/>
    <x v="4"/>
    <x v="17"/>
    <x v="21"/>
    <x v="0"/>
    <x v="16"/>
    <x v="1"/>
    <s v="Rosales Guzman Humberto"/>
    <x v="21"/>
    <m/>
    <n v="170.02"/>
    <m/>
    <n v="4760.5600000000004"/>
    <n v="2553.6289999999999"/>
    <n v="15.02"/>
    <m/>
    <n v="28"/>
    <n v="2206.931"/>
    <x v="0"/>
    <x v="0"/>
    <x v="3"/>
    <x v="0"/>
  </r>
  <r>
    <x v="2"/>
    <x v="4"/>
    <x v="17"/>
    <x v="21"/>
    <x v="0"/>
    <x v="16"/>
    <x v="1"/>
    <s v="Ambriz Ruiz Manolo"/>
    <x v="21"/>
    <m/>
    <n v="755.53"/>
    <m/>
    <n v="21154.84"/>
    <n v="11347.744000000001"/>
    <n v="15.02"/>
    <m/>
    <n v="28"/>
    <n v="9807.0959999999995"/>
    <x v="0"/>
    <x v="0"/>
    <x v="3"/>
    <x v="0"/>
  </r>
  <r>
    <x v="2"/>
    <x v="4"/>
    <x v="17"/>
    <x v="21"/>
    <x v="0"/>
    <x v="16"/>
    <x v="1"/>
    <s v="HUEVO PUBLICO EN GENERAL"/>
    <x v="21"/>
    <m/>
    <n v="241.8"/>
    <m/>
    <n v="6770.4"/>
    <n v="3631.7350000000001"/>
    <n v="15.02"/>
    <m/>
    <n v="28"/>
    <n v="3138.665"/>
    <x v="0"/>
    <x v="0"/>
    <x v="3"/>
    <x v="0"/>
  </r>
  <r>
    <x v="2"/>
    <x v="4"/>
    <x v="17"/>
    <x v="21"/>
    <x v="0"/>
    <x v="16"/>
    <x v="1"/>
    <s v="Alvarez Garcia Octavio "/>
    <x v="21"/>
    <m/>
    <n v="208.38"/>
    <m/>
    <n v="5834.64"/>
    <n v="3129.78"/>
    <n v="15.02"/>
    <m/>
    <n v="28"/>
    <n v="2704.86"/>
    <x v="0"/>
    <x v="0"/>
    <x v="3"/>
    <x v="0"/>
  </r>
  <r>
    <x v="2"/>
    <x v="4"/>
    <x v="17"/>
    <x v="21"/>
    <x v="0"/>
    <x v="16"/>
    <x v="1"/>
    <s v="Vargas Perez Maria del Rosario &quot;La Chata&quot;"/>
    <x v="21"/>
    <m/>
    <n v="170.8"/>
    <m/>
    <n v="4782.3999999999996"/>
    <n v="2565.3440000000001"/>
    <n v="15.02"/>
    <m/>
    <n v="28"/>
    <n v="2217.056"/>
    <x v="0"/>
    <x v="0"/>
    <x v="3"/>
    <x v="0"/>
  </r>
  <r>
    <x v="2"/>
    <x v="4"/>
    <x v="17"/>
    <x v="21"/>
    <x v="0"/>
    <x v="16"/>
    <x v="1"/>
    <s v="Gonzalez Dominguez Fabiola"/>
    <x v="21"/>
    <m/>
    <n v="214.01"/>
    <m/>
    <n v="5992.28"/>
    <n v="3214.3409999999999"/>
    <n v="15.02"/>
    <m/>
    <n v="28"/>
    <n v="2777.9389999999999"/>
    <x v="0"/>
    <x v="0"/>
    <x v="3"/>
    <x v="0"/>
  </r>
  <r>
    <x v="2"/>
    <x v="4"/>
    <x v="17"/>
    <x v="21"/>
    <x v="0"/>
    <x v="16"/>
    <x v="1"/>
    <s v="Laura Livier Castro Mejia"/>
    <x v="21"/>
    <m/>
    <n v="257.32"/>
    <m/>
    <n v="7204.96"/>
    <n v="3864.8389999999999"/>
    <n v="15.02"/>
    <m/>
    <n v="28"/>
    <n v="3340.1210000000001"/>
    <x v="0"/>
    <x v="0"/>
    <x v="3"/>
    <x v="0"/>
  </r>
  <r>
    <x v="2"/>
    <x v="4"/>
    <x v="17"/>
    <x v="21"/>
    <x v="0"/>
    <x v="16"/>
    <x v="1"/>
    <s v="HUEVO PUBLICO EN GENERAL"/>
    <x v="21"/>
    <m/>
    <n v="259.95"/>
    <m/>
    <n v="7278.6"/>
    <n v="3904.34"/>
    <n v="15.02"/>
    <m/>
    <n v="28"/>
    <n v="3374.26"/>
    <x v="0"/>
    <x v="0"/>
    <x v="3"/>
    <x v="0"/>
  </r>
  <r>
    <x v="2"/>
    <x v="4"/>
    <x v="17"/>
    <x v="21"/>
    <x v="0"/>
    <x v="16"/>
    <x v="1"/>
    <s v="Cobian Zamora Marlin"/>
    <x v="21"/>
    <m/>
    <n v="878.72"/>
    <m/>
    <n v="24604.16"/>
    <n v="13198.005999999999"/>
    <n v="15.02"/>
    <m/>
    <n v="28"/>
    <n v="11406.154"/>
    <x v="0"/>
    <x v="0"/>
    <x v="3"/>
    <x v="0"/>
  </r>
  <r>
    <x v="2"/>
    <x v="4"/>
    <x v="17"/>
    <x v="21"/>
    <x v="0"/>
    <x v="17"/>
    <x v="1"/>
    <s v="Cobian Hector"/>
    <x v="21"/>
    <m/>
    <n v="322.57"/>
    <m/>
    <n v="9031.9599999999991"/>
    <n v="4846.6090000000004"/>
    <n v="15.025"/>
    <m/>
    <n v="28"/>
    <n v="4185.3509999999997"/>
    <x v="0"/>
    <x v="0"/>
    <x v="3"/>
    <x v="0"/>
  </r>
  <r>
    <x v="2"/>
    <x v="4"/>
    <x v="17"/>
    <x v="21"/>
    <x v="0"/>
    <x v="17"/>
    <x v="1"/>
    <s v="Distribuidora de Frutas y Verduras Zepeda Hnos SRL de CV"/>
    <x v="21"/>
    <m/>
    <n v="1433.32"/>
    <m/>
    <n v="40132.959999999999"/>
    <n v="21535.611000000001"/>
    <n v="15.025"/>
    <m/>
    <n v="28"/>
    <n v="18597.348999999998"/>
    <x v="0"/>
    <x v="0"/>
    <x v="3"/>
    <x v="0"/>
  </r>
  <r>
    <x v="2"/>
    <x v="4"/>
    <x v="17"/>
    <x v="21"/>
    <x v="0"/>
    <x v="17"/>
    <x v="1"/>
    <s v="Distribuidora de Frutas y Verduras Zepeda Hnos SRL de CV"/>
    <x v="21"/>
    <m/>
    <n v="1295.82"/>
    <m/>
    <n v="35635.050000000003"/>
    <n v="19469.675999999999"/>
    <n v="15.025"/>
    <m/>
    <n v="27.5"/>
    <n v="16165.374"/>
    <x v="0"/>
    <x v="0"/>
    <x v="3"/>
    <x v="0"/>
  </r>
  <r>
    <x v="2"/>
    <x v="4"/>
    <x v="17"/>
    <x v="21"/>
    <x v="0"/>
    <x v="22"/>
    <x v="1"/>
    <s v="Cesar Morales"/>
    <x v="21"/>
    <m/>
    <n v="65.930000000000007"/>
    <m/>
    <n v="1846.04"/>
    <n v="999.18299999999999"/>
    <n v="15.154999999999999"/>
    <m/>
    <n v="28"/>
    <n v="846.85699999999997"/>
    <x v="0"/>
    <x v="0"/>
    <x v="3"/>
    <x v="0"/>
  </r>
  <r>
    <x v="2"/>
    <x v="4"/>
    <x v="17"/>
    <x v="21"/>
    <x v="0"/>
    <x v="22"/>
    <x v="1"/>
    <s v="Abel Paul Hernandez Perez"/>
    <x v="21"/>
    <m/>
    <n v="210.39"/>
    <m/>
    <n v="5890.92"/>
    <n v="3188.5039999999999"/>
    <n v="15.154999999999999"/>
    <m/>
    <n v="28"/>
    <n v="2702.4160000000002"/>
    <x v="0"/>
    <x v="0"/>
    <x v="3"/>
    <x v="0"/>
  </r>
  <r>
    <x v="2"/>
    <x v="4"/>
    <x v="17"/>
    <x v="21"/>
    <x v="0"/>
    <x v="22"/>
    <x v="1"/>
    <s v="HUEVO PUBLICO EN GENERAL"/>
    <x v="21"/>
    <m/>
    <n v="321.05"/>
    <m/>
    <n v="8989.4"/>
    <n v="4865.58"/>
    <n v="15.154999999999999"/>
    <m/>
    <n v="28"/>
    <n v="4123.82"/>
    <x v="0"/>
    <x v="0"/>
    <x v="3"/>
    <x v="0"/>
  </r>
  <r>
    <x v="2"/>
    <x v="4"/>
    <x v="17"/>
    <x v="21"/>
    <x v="0"/>
    <x v="22"/>
    <x v="1"/>
    <s v="Espinoza Gonzalez Maria Yesenia"/>
    <x v="21"/>
    <m/>
    <n v="495.69"/>
    <m/>
    <n v="13879.32"/>
    <n v="7512.2849999999999"/>
    <n v="15.154999999999999"/>
    <m/>
    <n v="28"/>
    <n v="6367.0349999999999"/>
    <x v="0"/>
    <x v="0"/>
    <x v="3"/>
    <x v="0"/>
  </r>
  <r>
    <x v="2"/>
    <x v="4"/>
    <x v="17"/>
    <x v="21"/>
    <x v="0"/>
    <x v="22"/>
    <x v="1"/>
    <s v="Super Tienda Martinez SA de CV"/>
    <x v="21"/>
    <m/>
    <n v="107.55"/>
    <m/>
    <n v="3011.4"/>
    <n v="1629.943"/>
    <n v="15.154999999999999"/>
    <m/>
    <n v="28"/>
    <n v="1381.4570000000001"/>
    <x v="0"/>
    <x v="0"/>
    <x v="3"/>
    <x v="0"/>
  </r>
  <r>
    <x v="2"/>
    <x v="4"/>
    <x v="17"/>
    <x v="21"/>
    <x v="0"/>
    <x v="22"/>
    <x v="1"/>
    <s v="Alvarez Garcia Octavio "/>
    <x v="21"/>
    <m/>
    <n v="215.91"/>
    <m/>
    <n v="6045.48"/>
    <n v="3272.1610000000001"/>
    <n v="15.154999999999999"/>
    <m/>
    <n v="28"/>
    <n v="2773.319"/>
    <x v="0"/>
    <x v="0"/>
    <x v="3"/>
    <x v="0"/>
  </r>
  <r>
    <x v="2"/>
    <x v="4"/>
    <x v="17"/>
    <x v="21"/>
    <x v="0"/>
    <x v="22"/>
    <x v="1"/>
    <s v="Vargas Perez Maria del Rosario &quot;La Chata&quot;"/>
    <x v="21"/>
    <m/>
    <n v="320.2"/>
    <m/>
    <n v="8965.6"/>
    <n v="4852.6980000000003"/>
    <n v="15.154999999999999"/>
    <m/>
    <n v="28"/>
    <n v="4112.902"/>
    <x v="0"/>
    <x v="0"/>
    <x v="3"/>
    <x v="0"/>
  </r>
  <r>
    <x v="2"/>
    <x v="4"/>
    <x v="17"/>
    <x v="21"/>
    <x v="0"/>
    <x v="22"/>
    <x v="1"/>
    <s v="HUEVO PUBLICO EN GENERAL"/>
    <x v="21"/>
    <m/>
    <n v="254.92"/>
    <m/>
    <n v="7137.76"/>
    <n v="3863.366"/>
    <n v="15.154999999999999"/>
    <m/>
    <n v="28"/>
    <n v="3274.3939999999998"/>
    <x v="0"/>
    <x v="0"/>
    <x v="3"/>
    <x v="0"/>
  </r>
  <r>
    <x v="2"/>
    <x v="4"/>
    <x v="17"/>
    <x v="21"/>
    <x v="0"/>
    <x v="22"/>
    <x v="1"/>
    <s v="Martin Francisco Cervantes Curiel"/>
    <x v="21"/>
    <m/>
    <n v="102.6"/>
    <m/>
    <n v="2872.8"/>
    <n v="1554.924"/>
    <n v="15.154999999999999"/>
    <m/>
    <n v="28"/>
    <n v="1317.876"/>
    <x v="0"/>
    <x v="0"/>
    <x v="3"/>
    <x v="0"/>
  </r>
  <r>
    <x v="2"/>
    <x v="4"/>
    <x v="17"/>
    <x v="21"/>
    <x v="0"/>
    <x v="22"/>
    <x v="1"/>
    <s v="Huerta Reyes Juan Carlos"/>
    <x v="21"/>
    <m/>
    <n v="326.37"/>
    <m/>
    <n v="9138.36"/>
    <n v="4946.2049999999999"/>
    <n v="15.154999999999999"/>
    <m/>
    <n v="28"/>
    <n v="4192.1549999999997"/>
    <x v="0"/>
    <x v="0"/>
    <x v="3"/>
    <x v="0"/>
  </r>
  <r>
    <x v="2"/>
    <x v="4"/>
    <x v="17"/>
    <x v="21"/>
    <x v="0"/>
    <x v="22"/>
    <x v="1"/>
    <s v="Imelda fregozo Guzman"/>
    <x v="21"/>
    <m/>
    <n v="268.31"/>
    <m/>
    <n v="7512.68"/>
    <n v="4066.2939999999999"/>
    <n v="15.154999999999999"/>
    <m/>
    <n v="28"/>
    <n v="3446.386"/>
    <x v="0"/>
    <x v="0"/>
    <x v="3"/>
    <x v="0"/>
  </r>
  <r>
    <x v="2"/>
    <x v="4"/>
    <x v="17"/>
    <x v="21"/>
    <x v="0"/>
    <x v="22"/>
    <x v="1"/>
    <s v="Hernandez Rosales Alicia"/>
    <x v="21"/>
    <m/>
    <n v="86.93"/>
    <m/>
    <n v="1564.74"/>
    <n v="1317.442"/>
    <n v="15.154999999999999"/>
    <m/>
    <n v="18"/>
    <n v="247.298"/>
    <x v="0"/>
    <x v="0"/>
    <x v="3"/>
    <x v="0"/>
  </r>
  <r>
    <x v="2"/>
    <x v="4"/>
    <x v="17"/>
    <x v="21"/>
    <x v="0"/>
    <x v="22"/>
    <x v="1"/>
    <s v="Hernandez Rosales Alicia"/>
    <x v="21"/>
    <m/>
    <n v="153.94999999999999"/>
    <m/>
    <n v="3540.85"/>
    <n v="2333.1439999999998"/>
    <n v="15.154999999999999"/>
    <m/>
    <n v="23"/>
    <n v="1207.7059999999999"/>
    <x v="0"/>
    <x v="0"/>
    <x v="3"/>
    <x v="0"/>
  </r>
  <r>
    <x v="2"/>
    <x v="4"/>
    <x v="17"/>
    <x v="21"/>
    <x v="0"/>
    <x v="18"/>
    <x v="1"/>
    <s v="Garcia Soto Salvador"/>
    <x v="21"/>
    <m/>
    <n v="1004.04"/>
    <m/>
    <n v="28113.119999999999"/>
    <n v="15159.605"/>
    <n v="15.099"/>
    <m/>
    <n v="28"/>
    <n v="12953.514999999999"/>
    <x v="0"/>
    <x v="0"/>
    <x v="4"/>
    <x v="0"/>
  </r>
  <r>
    <x v="2"/>
    <x v="4"/>
    <x v="17"/>
    <x v="21"/>
    <x v="0"/>
    <x v="18"/>
    <x v="1"/>
    <s v="Loera Baltazar Carlos"/>
    <x v="21"/>
    <m/>
    <n v="498.28"/>
    <m/>
    <n v="13951.84"/>
    <n v="7523.3339999999998"/>
    <n v="15.099"/>
    <m/>
    <n v="28"/>
    <n v="6428.5060000000003"/>
    <x v="0"/>
    <x v="0"/>
    <x v="4"/>
    <x v="0"/>
  </r>
  <r>
    <x v="2"/>
    <x v="4"/>
    <x v="17"/>
    <x v="21"/>
    <x v="0"/>
    <x v="18"/>
    <x v="1"/>
    <s v="HUEVO PUBLICO EN GENERAL"/>
    <x v="21"/>
    <m/>
    <n v="216.04"/>
    <m/>
    <n v="6049.12"/>
    <n v="3261.9029999999998"/>
    <n v="15.099"/>
    <m/>
    <n v="28"/>
    <n v="2787.2170000000001"/>
    <x v="0"/>
    <x v="0"/>
    <x v="4"/>
    <x v="0"/>
  </r>
  <r>
    <x v="2"/>
    <x v="4"/>
    <x v="17"/>
    <x v="21"/>
    <x v="0"/>
    <x v="19"/>
    <x v="1"/>
    <s v="HUEVO PUBLICO EN GENERAL"/>
    <x v="21"/>
    <m/>
    <n v="257.29000000000002"/>
    <m/>
    <n v="7075.48"/>
    <n v="4548.5649999999996"/>
    <n v="17.678999999999998"/>
    <m/>
    <n v="27.5"/>
    <n v="2526.915"/>
    <x v="0"/>
    <x v="0"/>
    <x v="4"/>
    <x v="0"/>
  </r>
  <r>
    <x v="2"/>
    <x v="4"/>
    <x v="17"/>
    <x v="21"/>
    <x v="0"/>
    <x v="19"/>
    <x v="1"/>
    <s v="Alvarez Garcia Octavio "/>
    <x v="21"/>
    <m/>
    <n v="105.37"/>
    <m/>
    <n v="2897.68"/>
    <n v="1862.809"/>
    <n v="17.678999999999998"/>
    <m/>
    <n v="27.5"/>
    <n v="1034.8710000000001"/>
    <x v="0"/>
    <x v="0"/>
    <x v="4"/>
    <x v="0"/>
  </r>
  <r>
    <x v="2"/>
    <x v="4"/>
    <x v="17"/>
    <x v="21"/>
    <x v="0"/>
    <x v="19"/>
    <x v="1"/>
    <s v="Vargas Perez Maria del Rosario &quot;La Chata&quot;"/>
    <x v="21"/>
    <m/>
    <n v="128.9"/>
    <m/>
    <n v="3544.75"/>
    <n v="2278.79"/>
    <n v="17.678999999999998"/>
    <m/>
    <n v="27.5"/>
    <n v="1265.96"/>
    <x v="0"/>
    <x v="0"/>
    <x v="4"/>
    <x v="0"/>
  </r>
  <r>
    <x v="2"/>
    <x v="4"/>
    <x v="17"/>
    <x v="21"/>
    <x v="0"/>
    <x v="19"/>
    <x v="1"/>
    <s v="HUEVO PUBLICO EN GENERAL"/>
    <x v="21"/>
    <m/>
    <n v="124.72"/>
    <m/>
    <n v="3429.8"/>
    <n v="2204.893"/>
    <n v="17.678999999999998"/>
    <m/>
    <n v="27.5"/>
    <n v="1224.9069999999999"/>
    <x v="0"/>
    <x v="0"/>
    <x v="4"/>
    <x v="0"/>
  </r>
  <r>
    <x v="2"/>
    <x v="4"/>
    <x v="17"/>
    <x v="21"/>
    <x v="0"/>
    <x v="19"/>
    <x v="1"/>
    <s v="Gonzalez Dominguez Fabiola"/>
    <x v="21"/>
    <m/>
    <n v="104.68"/>
    <m/>
    <n v="2878.7"/>
    <n v="1850.6110000000001"/>
    <n v="17.678999999999998"/>
    <m/>
    <n v="27.5"/>
    <n v="1028.0889999999999"/>
    <x v="0"/>
    <x v="0"/>
    <x v="4"/>
    <x v="0"/>
  </r>
  <r>
    <x v="2"/>
    <x v="4"/>
    <x v="17"/>
    <x v="21"/>
    <x v="0"/>
    <x v="19"/>
    <x v="1"/>
    <s v="Martin Francisco Cervantes Curiel"/>
    <x v="21"/>
    <m/>
    <n v="123.31"/>
    <m/>
    <n v="3391.03"/>
    <n v="2179.9659999999999"/>
    <n v="17.678999999999998"/>
    <m/>
    <n v="27.5"/>
    <n v="1211.0640000000001"/>
    <x v="0"/>
    <x v="0"/>
    <x v="4"/>
    <x v="0"/>
  </r>
  <r>
    <x v="2"/>
    <x v="4"/>
    <x v="17"/>
    <x v="21"/>
    <x v="0"/>
    <x v="19"/>
    <x v="1"/>
    <s v="Huerta Reyes Juan Carlos"/>
    <x v="21"/>
    <m/>
    <n v="373.06"/>
    <m/>
    <n v="10259.15"/>
    <n v="6595.2330000000002"/>
    <n v="17.678999999999998"/>
    <m/>
    <n v="27.5"/>
    <n v="3663.9169999999999"/>
    <x v="0"/>
    <x v="0"/>
    <x v="4"/>
    <x v="0"/>
  </r>
  <r>
    <x v="2"/>
    <x v="4"/>
    <x v="17"/>
    <x v="21"/>
    <x v="0"/>
    <x v="19"/>
    <x v="1"/>
    <s v="Imelda fregozo Guzman"/>
    <x v="21"/>
    <m/>
    <n v="167.95"/>
    <m/>
    <n v="4618.63"/>
    <n v="2969.145"/>
    <n v="17.678999999999998"/>
    <m/>
    <n v="27.5"/>
    <n v="1649.4849999999999"/>
    <x v="0"/>
    <x v="0"/>
    <x v="4"/>
    <x v="0"/>
  </r>
  <r>
    <x v="2"/>
    <x v="4"/>
    <x v="17"/>
    <x v="21"/>
    <x v="0"/>
    <x v="19"/>
    <x v="1"/>
    <s v="Cobian Hector"/>
    <x v="21"/>
    <m/>
    <n v="211.65"/>
    <m/>
    <n v="5926.2"/>
    <n v="3741.7069999999999"/>
    <n v="17.678999999999998"/>
    <m/>
    <n v="28"/>
    <n v="2184.4929999999999"/>
    <x v="0"/>
    <x v="0"/>
    <x v="4"/>
    <x v="0"/>
  </r>
  <r>
    <x v="2"/>
    <x v="4"/>
    <x v="17"/>
    <x v="21"/>
    <x v="0"/>
    <x v="19"/>
    <x v="1"/>
    <s v="Hernandez Rosales Alicia"/>
    <x v="21"/>
    <m/>
    <n v="106.33"/>
    <m/>
    <n v="2977.24"/>
    <n v="1879.7809999999999"/>
    <n v="17.678999999999998"/>
    <m/>
    <n v="28"/>
    <n v="1097.4590000000001"/>
    <x v="0"/>
    <x v="0"/>
    <x v="4"/>
    <x v="0"/>
  </r>
  <r>
    <x v="2"/>
    <x v="4"/>
    <x v="17"/>
    <x v="21"/>
    <x v="0"/>
    <x v="19"/>
    <x v="1"/>
    <s v="Hernandez Rosales Alicia"/>
    <x v="21"/>
    <m/>
    <n v="41.54"/>
    <m/>
    <n v="747.72"/>
    <n v="734.375"/>
    <n v="17.678999999999998"/>
    <m/>
    <n v="18"/>
    <n v="13.345000000000001"/>
    <x v="0"/>
    <x v="0"/>
    <x v="4"/>
    <x v="0"/>
  </r>
  <r>
    <x v="2"/>
    <x v="4"/>
    <x v="17"/>
    <x v="21"/>
    <x v="0"/>
    <x v="19"/>
    <x v="1"/>
    <s v="Hernandez Rosales Alicia"/>
    <x v="21"/>
    <m/>
    <n v="170.8"/>
    <m/>
    <n v="3928.4"/>
    <n v="3019.53"/>
    <n v="17.678999999999998"/>
    <m/>
    <n v="23"/>
    <n v="908.87"/>
    <x v="0"/>
    <x v="0"/>
    <x v="4"/>
    <x v="0"/>
  </r>
  <r>
    <x v="2"/>
    <x v="4"/>
    <x v="17"/>
    <x v="21"/>
    <x v="0"/>
    <x v="19"/>
    <x v="1"/>
    <s v="Cobian Zamora Marlin"/>
    <x v="21"/>
    <m/>
    <n v="868.8"/>
    <m/>
    <n v="24326.400000000001"/>
    <n v="15359.295"/>
    <n v="17.678999999999998"/>
    <m/>
    <n v="28"/>
    <n v="8967.1049999999996"/>
    <x v="0"/>
    <x v="0"/>
    <x v="4"/>
    <x v="0"/>
  </r>
  <r>
    <x v="2"/>
    <x v="4"/>
    <x v="17"/>
    <x v="21"/>
    <x v="0"/>
    <x v="19"/>
    <x v="1"/>
    <s v="Jose Zazueta"/>
    <x v="21"/>
    <m/>
    <n v="1286.4000000000001"/>
    <m/>
    <n v="36019.199999999997"/>
    <n v="22741.938999999998"/>
    <n v="17.678999999999998"/>
    <m/>
    <n v="28"/>
    <n v="13277.261"/>
    <x v="0"/>
    <x v="0"/>
    <x v="4"/>
    <x v="0"/>
  </r>
  <r>
    <x v="2"/>
    <x v="4"/>
    <x v="17"/>
    <x v="21"/>
    <x v="0"/>
    <x v="19"/>
    <x v="1"/>
    <s v="HUEVO PUBLICO EN GENERAL"/>
    <x v="21"/>
    <m/>
    <n v="359.1"/>
    <m/>
    <n v="10054.799999999999"/>
    <n v="6348.4380000000001"/>
    <n v="17.678999999999998"/>
    <m/>
    <n v="28"/>
    <n v="3706.3620000000001"/>
    <x v="0"/>
    <x v="0"/>
    <x v="4"/>
    <x v="0"/>
  </r>
  <r>
    <x v="2"/>
    <x v="4"/>
    <x v="17"/>
    <x v="21"/>
    <x v="0"/>
    <x v="19"/>
    <x v="1"/>
    <s v="HUEVO PUBLICO EN GENERAL"/>
    <x v="21"/>
    <m/>
    <n v="253.15"/>
    <m/>
    <n v="7088.2"/>
    <n v="4475.375"/>
    <n v="17.678999999999998"/>
    <m/>
    <n v="28"/>
    <n v="2612.8249999999998"/>
    <x v="0"/>
    <x v="0"/>
    <x v="4"/>
    <x v="0"/>
  </r>
  <r>
    <x v="2"/>
    <x v="4"/>
    <x v="17"/>
    <x v="21"/>
    <x v="0"/>
    <x v="19"/>
    <x v="1"/>
    <s v="Espinoza Gonzalez Maria Yesenia"/>
    <x v="21"/>
    <m/>
    <n v="345.73"/>
    <m/>
    <n v="9680.44"/>
    <n v="6058.9120000000003"/>
    <n v="17.524999999999999"/>
    <m/>
    <n v="28"/>
    <n v="3621.5279999999998"/>
    <x v="0"/>
    <x v="0"/>
    <x v="4"/>
    <x v="0"/>
  </r>
  <r>
    <x v="2"/>
    <x v="4"/>
    <x v="17"/>
    <x v="21"/>
    <x v="0"/>
    <x v="19"/>
    <x v="1"/>
    <s v="Julio Sanchez"/>
    <x v="21"/>
    <m/>
    <n v="2407.13"/>
    <m/>
    <n v="67399.64"/>
    <n v="42184.909"/>
    <n v="17.524999999999999"/>
    <m/>
    <n v="28"/>
    <n v="25214.731"/>
    <x v="0"/>
    <x v="0"/>
    <x v="4"/>
    <x v="0"/>
  </r>
  <r>
    <x v="2"/>
    <x v="4"/>
    <x v="17"/>
    <x v="21"/>
    <x v="0"/>
    <x v="19"/>
    <x v="1"/>
    <s v="HUEVO PUBLICO EN GENERAL"/>
    <x v="21"/>
    <m/>
    <n v="424.94"/>
    <m/>
    <n v="11898.32"/>
    <n v="7146.5439999999999"/>
    <n v="16.818000000000001"/>
    <m/>
    <n v="28"/>
    <n v="4751.7759999999998"/>
    <x v="0"/>
    <x v="0"/>
    <x v="4"/>
    <x v="0"/>
  </r>
  <r>
    <x v="2"/>
    <x v="4"/>
    <x v="17"/>
    <x v="21"/>
    <x v="0"/>
    <x v="19"/>
    <x v="1"/>
    <s v="Panaderia Garcia"/>
    <x v="21"/>
    <m/>
    <n v="43.78"/>
    <m/>
    <n v="1006.94"/>
    <n v="736.28200000000004"/>
    <n v="16.818000000000001"/>
    <m/>
    <n v="23"/>
    <n v="270.65800000000002"/>
    <x v="0"/>
    <x v="0"/>
    <x v="4"/>
    <x v="0"/>
  </r>
  <r>
    <x v="2"/>
    <x v="4"/>
    <x v="17"/>
    <x v="21"/>
    <x v="0"/>
    <x v="19"/>
    <x v="1"/>
    <s v="Panaderia Garcia"/>
    <x v="21"/>
    <m/>
    <n v="108.03"/>
    <m/>
    <n v="1944.54"/>
    <n v="1816.8240000000001"/>
    <n v="16.818000000000001"/>
    <m/>
    <n v="18"/>
    <n v="127.71599999999999"/>
    <x v="0"/>
    <x v="0"/>
    <x v="4"/>
    <x v="0"/>
  </r>
  <r>
    <x v="2"/>
    <x v="4"/>
    <x v="17"/>
    <x v="21"/>
    <x v="0"/>
    <x v="20"/>
    <x v="1"/>
    <s v="HUEVO PUBLICO EN GENERAL"/>
    <x v="21"/>
    <m/>
    <n v="246.57"/>
    <m/>
    <n v="6780.68"/>
    <n v="4958.1530000000002"/>
    <n v="20.109000000000002"/>
    <m/>
    <n v="27.5"/>
    <n v="1822.527"/>
    <x v="0"/>
    <x v="0"/>
    <x v="4"/>
    <x v="0"/>
  </r>
  <r>
    <x v="2"/>
    <x v="4"/>
    <x v="17"/>
    <x v="21"/>
    <x v="0"/>
    <x v="20"/>
    <x v="1"/>
    <s v="Imelda fregozo Guzman"/>
    <x v="21"/>
    <m/>
    <n v="39.72"/>
    <m/>
    <n v="1012.86"/>
    <n v="798.71"/>
    <n v="20.109000000000002"/>
    <m/>
    <n v="25.5"/>
    <n v="214.15"/>
    <x v="0"/>
    <x v="0"/>
    <x v="4"/>
    <x v="0"/>
  </r>
  <r>
    <x v="2"/>
    <x v="4"/>
    <x v="17"/>
    <x v="21"/>
    <x v="0"/>
    <x v="20"/>
    <x v="1"/>
    <s v="Ambriz Ruiz Manolo"/>
    <x v="21"/>
    <m/>
    <n v="476.6"/>
    <m/>
    <n v="13106.5"/>
    <n v="9583.7119999999995"/>
    <n v="20.109000000000002"/>
    <m/>
    <n v="27.5"/>
    <n v="3522.788"/>
    <x v="0"/>
    <x v="0"/>
    <x v="4"/>
    <x v="0"/>
  </r>
  <r>
    <x v="2"/>
    <x v="4"/>
    <x v="17"/>
    <x v="21"/>
    <x v="0"/>
    <x v="20"/>
    <x v="1"/>
    <s v="Laura Livier Castro Mejia"/>
    <x v="21"/>
    <m/>
    <n v="128.06"/>
    <m/>
    <n v="3521.65"/>
    <n v="2575.0949999999998"/>
    <n v="20.109000000000002"/>
    <m/>
    <n v="27.5"/>
    <n v="946.55499999999995"/>
    <x v="0"/>
    <x v="0"/>
    <x v="4"/>
    <x v="0"/>
  </r>
  <r>
    <x v="2"/>
    <x v="4"/>
    <x v="17"/>
    <x v="21"/>
    <x v="0"/>
    <x v="20"/>
    <x v="1"/>
    <s v="Rosales Guzman Humberto"/>
    <x v="21"/>
    <m/>
    <n v="168.44"/>
    <m/>
    <n v="4632.1000000000004"/>
    <n v="3387.076"/>
    <n v="20.109000000000002"/>
    <m/>
    <n v="27.5"/>
    <n v="1245.0239999999999"/>
    <x v="0"/>
    <x v="0"/>
    <x v="4"/>
    <x v="0"/>
  </r>
  <r>
    <x v="2"/>
    <x v="4"/>
    <x v="17"/>
    <x v="21"/>
    <x v="0"/>
    <x v="20"/>
    <x v="1"/>
    <s v="HUEVO PUBLICO EN GENERAL"/>
    <x v="21"/>
    <m/>
    <n v="325.14"/>
    <m/>
    <n v="8941.35"/>
    <n v="6538.0780000000004"/>
    <n v="20.109000000000002"/>
    <m/>
    <n v="27.5"/>
    <n v="2403.2719999999999"/>
    <x v="0"/>
    <x v="0"/>
    <x v="4"/>
    <x v="0"/>
  </r>
  <r>
    <x v="2"/>
    <x v="4"/>
    <x v="17"/>
    <x v="21"/>
    <x v="0"/>
    <x v="20"/>
    <x v="1"/>
    <s v="Vargas Perez Maria del Rosario &quot;La Chata&quot;"/>
    <x v="21"/>
    <m/>
    <n v="212.8"/>
    <m/>
    <n v="5852"/>
    <n v="4279.0889999999999"/>
    <n v="20.109000000000002"/>
    <m/>
    <n v="27.5"/>
    <n v="1572.9110000000001"/>
    <x v="0"/>
    <x v="0"/>
    <x v="4"/>
    <x v="0"/>
  </r>
  <r>
    <x v="2"/>
    <x v="4"/>
    <x v="17"/>
    <x v="21"/>
    <x v="0"/>
    <x v="20"/>
    <x v="1"/>
    <s v="J Jesus Naranjo Ayala"/>
    <x v="21"/>
    <m/>
    <n v="22.31"/>
    <m/>
    <n v="390.43"/>
    <n v="448.62099999999998"/>
    <n v="20.109000000000002"/>
    <m/>
    <n v="17.5002"/>
    <n v="-58.191000000000003"/>
    <x v="0"/>
    <x v="0"/>
    <x v="4"/>
    <x v="0"/>
  </r>
  <r>
    <x v="2"/>
    <x v="4"/>
    <x v="17"/>
    <x v="21"/>
    <x v="0"/>
    <x v="20"/>
    <x v="1"/>
    <s v="J Jesus Naranjo Ayala"/>
    <x v="21"/>
    <m/>
    <n v="150.86000000000001"/>
    <m/>
    <n v="4148.6499999999996"/>
    <n v="3033.5680000000002"/>
    <n v="20.109000000000002"/>
    <m/>
    <n v="27.5"/>
    <n v="1115.0820000000001"/>
    <x v="0"/>
    <x v="0"/>
    <x v="4"/>
    <x v="0"/>
  </r>
  <r>
    <x v="2"/>
    <x v="4"/>
    <x v="17"/>
    <x v="21"/>
    <x v="0"/>
    <x v="20"/>
    <x v="1"/>
    <s v="Cobian Zamora Marlin"/>
    <x v="21"/>
    <m/>
    <n v="645.95000000000005"/>
    <m/>
    <n v="17763.63"/>
    <n v="12989.085999999999"/>
    <n v="20.109000000000002"/>
    <m/>
    <n v="27.5"/>
    <n v="4774.5439999999999"/>
    <x v="0"/>
    <x v="0"/>
    <x v="4"/>
    <x v="0"/>
  </r>
  <r>
    <x v="2"/>
    <x v="4"/>
    <x v="17"/>
    <x v="21"/>
    <x v="0"/>
    <x v="20"/>
    <x v="1"/>
    <s v="Panaderia Garcia"/>
    <x v="21"/>
    <m/>
    <n v="20.94"/>
    <m/>
    <n v="366.45"/>
    <n v="421.072"/>
    <n v="20.109000000000002"/>
    <m/>
    <n v="17.5"/>
    <n v="-54.622"/>
    <x v="0"/>
    <x v="0"/>
    <x v="4"/>
    <x v="0"/>
  </r>
  <r>
    <x v="2"/>
    <x v="4"/>
    <x v="17"/>
    <x v="21"/>
    <x v="0"/>
    <x v="21"/>
    <x v="1"/>
    <s v="Espinoza Gonzalez Maria Yesenia"/>
    <x v="21"/>
    <m/>
    <n v="322.22000000000003"/>
    <m/>
    <n v="8861.0499999999993"/>
    <n v="6472.4489999999996"/>
    <n v="20.087"/>
    <m/>
    <n v="27.5"/>
    <n v="2388.6010000000001"/>
    <x v="0"/>
    <x v="0"/>
    <x v="4"/>
    <x v="0"/>
  </r>
  <r>
    <x v="2"/>
    <x v="4"/>
    <x v="17"/>
    <x v="21"/>
    <x v="0"/>
    <x v="21"/>
    <x v="1"/>
    <s v="Huerta Reyes Juan Carlos"/>
    <x v="21"/>
    <m/>
    <n v="330.25"/>
    <m/>
    <n v="9081.8799999999992"/>
    <n v="6633.7479999999996"/>
    <n v="20.087"/>
    <m/>
    <n v="27.5"/>
    <n v="2448.1320000000001"/>
    <x v="0"/>
    <x v="0"/>
    <x v="4"/>
    <x v="0"/>
  </r>
  <r>
    <x v="2"/>
    <x v="4"/>
    <x v="17"/>
    <x v="21"/>
    <x v="0"/>
    <x v="21"/>
    <x v="1"/>
    <s v="Imelda fregozo Guzman"/>
    <x v="21"/>
    <m/>
    <n v="104.22"/>
    <m/>
    <n v="2866.05"/>
    <n v="2093.4720000000002"/>
    <n v="20.087"/>
    <m/>
    <n v="27.5"/>
    <n v="772.57799999999997"/>
    <x v="0"/>
    <x v="0"/>
    <x v="4"/>
    <x v="0"/>
  </r>
  <r>
    <x v="2"/>
    <x v="4"/>
    <x v="17"/>
    <x v="21"/>
    <x v="0"/>
    <x v="21"/>
    <x v="1"/>
    <s v="Martin Francisco Cervantes Curiel"/>
    <x v="21"/>
    <m/>
    <n v="128.53"/>
    <m/>
    <n v="3534.58"/>
    <n v="2581.788"/>
    <n v="20.087"/>
    <m/>
    <n v="27.5"/>
    <n v="952.79200000000003"/>
    <x v="0"/>
    <x v="0"/>
    <x v="4"/>
    <x v="0"/>
  </r>
  <r>
    <x v="2"/>
    <x v="4"/>
    <x v="17"/>
    <x v="21"/>
    <x v="0"/>
    <x v="21"/>
    <x v="1"/>
    <s v="Gonzalez Dominguez Fabiola"/>
    <x v="21"/>
    <m/>
    <n v="79.06"/>
    <m/>
    <n v="2016.03"/>
    <n v="1588.0820000000001"/>
    <n v="20.087"/>
    <m/>
    <n v="25.5"/>
    <n v="427.94799999999998"/>
    <x v="0"/>
    <x v="0"/>
    <x v="4"/>
    <x v="0"/>
  </r>
  <r>
    <x v="2"/>
    <x v="4"/>
    <x v="17"/>
    <x v="21"/>
    <x v="0"/>
    <x v="21"/>
    <x v="1"/>
    <s v="Gonzalez Dominguez Fabiola"/>
    <x v="21"/>
    <m/>
    <n v="66.92"/>
    <m/>
    <n v="1840.3"/>
    <n v="1344.2249999999999"/>
    <n v="20.087"/>
    <m/>
    <n v="27.5"/>
    <n v="496.07499999999999"/>
    <x v="0"/>
    <x v="0"/>
    <x v="4"/>
    <x v="0"/>
  </r>
  <r>
    <x v="2"/>
    <x v="4"/>
    <x v="17"/>
    <x v="21"/>
    <x v="0"/>
    <x v="21"/>
    <x v="1"/>
    <s v="Alvarez Garcia Octavio "/>
    <x v="21"/>
    <m/>
    <n v="213.94"/>
    <m/>
    <n v="5883.35"/>
    <n v="4297.4229999999998"/>
    <n v="20.087"/>
    <m/>
    <n v="27.5"/>
    <n v="1585.9269999999999"/>
    <x v="0"/>
    <x v="0"/>
    <x v="4"/>
    <x v="0"/>
  </r>
  <r>
    <x v="2"/>
    <x v="4"/>
    <x v="17"/>
    <x v="21"/>
    <x v="0"/>
    <x v="21"/>
    <x v="1"/>
    <s v="HUEVO PUBLICO EN GENERAL"/>
    <x v="21"/>
    <m/>
    <n v="241.32"/>
    <m/>
    <n v="6636.3"/>
    <n v="4847.4070000000002"/>
    <n v="20.087"/>
    <m/>
    <n v="27.5"/>
    <n v="1788.893"/>
    <x v="0"/>
    <x v="0"/>
    <x v="4"/>
    <x v="0"/>
  </r>
  <r>
    <x v="2"/>
    <x v="4"/>
    <x v="17"/>
    <x v="21"/>
    <x v="0"/>
    <x v="21"/>
    <x v="1"/>
    <s v="Vargas Perez Maria del Rosario &quot;La Chata&quot;"/>
    <x v="21"/>
    <m/>
    <n v="211.11"/>
    <m/>
    <n v="5805.53"/>
    <n v="4240.5770000000002"/>
    <n v="20.087"/>
    <m/>
    <n v="27.5"/>
    <n v="1564.953"/>
    <x v="0"/>
    <x v="0"/>
    <x v="4"/>
    <x v="0"/>
  </r>
  <r>
    <x v="2"/>
    <x v="4"/>
    <x v="17"/>
    <x v="21"/>
    <x v="0"/>
    <x v="21"/>
    <x v="1"/>
    <s v="HUEVO PUBLICO EN GENERAL"/>
    <x v="21"/>
    <m/>
    <n v="427.87"/>
    <m/>
    <n v="11766.43"/>
    <n v="8594.6450000000004"/>
    <n v="20.087"/>
    <m/>
    <n v="27.5"/>
    <n v="3171.7849999999999"/>
    <x v="0"/>
    <x v="0"/>
    <x v="4"/>
    <x v="0"/>
  </r>
  <r>
    <x v="2"/>
    <x v="4"/>
    <x v="17"/>
    <x v="21"/>
    <x v="0"/>
    <x v="21"/>
    <x v="1"/>
    <s v="Gonzalez Contreras Crescenciano"/>
    <x v="21"/>
    <m/>
    <n v="678.85"/>
    <m/>
    <n v="18668.38"/>
    <n v="13636.093000000001"/>
    <n v="20.087"/>
    <m/>
    <n v="27.5"/>
    <n v="5032.2870000000003"/>
    <x v="0"/>
    <x v="0"/>
    <x v="4"/>
    <x v="0"/>
  </r>
  <r>
    <x v="2"/>
    <x v="4"/>
    <x v="17"/>
    <x v="21"/>
    <x v="0"/>
    <x v="21"/>
    <x v="1"/>
    <s v="SUPER LAS PINTAS"/>
    <x v="21"/>
    <m/>
    <n v="128.51"/>
    <m/>
    <n v="3534.03"/>
    <n v="2581.3870000000002"/>
    <n v="20.087"/>
    <m/>
    <n v="27.5"/>
    <n v="952.64300000000003"/>
    <x v="0"/>
    <x v="0"/>
    <x v="4"/>
    <x v="0"/>
  </r>
  <r>
    <x v="2"/>
    <x v="4"/>
    <x v="17"/>
    <x v="21"/>
    <x v="0"/>
    <x v="21"/>
    <x v="1"/>
    <s v="SUPER LAS PINTAS"/>
    <x v="21"/>
    <m/>
    <n v="19.920000000000002"/>
    <m/>
    <n v="507.96"/>
    <n v="400.13400000000001"/>
    <n v="20.087"/>
    <m/>
    <n v="25.5"/>
    <n v="107.82599999999999"/>
    <x v="0"/>
    <x v="0"/>
    <x v="4"/>
    <x v="0"/>
  </r>
  <r>
    <x v="2"/>
    <x v="4"/>
    <x v="17"/>
    <x v="21"/>
    <x v="0"/>
    <x v="21"/>
    <x v="1"/>
    <s v="Julio Sanchez"/>
    <x v="21"/>
    <m/>
    <n v="293.7"/>
    <m/>
    <n v="8076.75"/>
    <n v="5899.5659999999998"/>
    <n v="20.087"/>
    <m/>
    <n v="27.5"/>
    <n v="2177.1840000000002"/>
    <x v="0"/>
    <x v="0"/>
    <x v="4"/>
    <x v="0"/>
  </r>
  <r>
    <x v="2"/>
    <x v="4"/>
    <x v="17"/>
    <x v="21"/>
    <x v="0"/>
    <x v="21"/>
    <x v="1"/>
    <s v="Soc Coop Rural de Compra y Venta en C y C El Grullo SCL"/>
    <x v="21"/>
    <m/>
    <n v="427.62"/>
    <m/>
    <n v="11759.55"/>
    <n v="8589.6239999999998"/>
    <n v="20.087"/>
    <m/>
    <n v="27.5"/>
    <n v="3169.9259999999999"/>
    <x v="0"/>
    <x v="0"/>
    <x v="4"/>
    <x v="0"/>
  </r>
  <r>
    <x v="2"/>
    <x v="4"/>
    <x v="17"/>
    <x v="21"/>
    <x v="0"/>
    <x v="21"/>
    <x v="1"/>
    <s v="Distribuidora de Frutas y Verduras Zepeda Hnos SRL de CV"/>
    <x v="21"/>
    <m/>
    <n v="976.44"/>
    <m/>
    <n v="26852.1"/>
    <n v="19613.576000000001"/>
    <n v="20.087"/>
    <m/>
    <n v="27.5"/>
    <n v="7238.5240000000003"/>
    <x v="0"/>
    <x v="0"/>
    <x v="4"/>
    <x v="0"/>
  </r>
  <r>
    <x v="2"/>
    <x v="4"/>
    <x v="17"/>
    <x v="21"/>
    <x v="0"/>
    <x v="21"/>
    <x v="1"/>
    <s v="Distribuidora de Frutas y Verduras Zepeda Hnos SRL de CV"/>
    <x v="21"/>
    <m/>
    <n v="644.16999999999996"/>
    <m/>
    <n v="17714.68"/>
    <n v="12933.826999999999"/>
    <n v="20.077999999999999"/>
    <m/>
    <n v="27.5"/>
    <n v="4780.8530000000001"/>
    <x v="0"/>
    <x v="0"/>
    <x v="4"/>
    <x v="0"/>
  </r>
  <r>
    <x v="2"/>
    <x v="4"/>
    <x v="17"/>
    <x v="21"/>
    <x v="0"/>
    <x v="21"/>
    <x v="1"/>
    <s v="Distribuidora de Frutas y Verduras Zepeda Hnos SRL de CV"/>
    <x v="21"/>
    <m/>
    <n v="1077.96"/>
    <m/>
    <n v="30182.880000000001"/>
    <n v="21643.584999999999"/>
    <n v="20.077999999999999"/>
    <m/>
    <n v="28"/>
    <n v="8539.2950000000001"/>
    <x v="0"/>
    <x v="0"/>
    <x v="4"/>
    <x v="0"/>
  </r>
  <r>
    <x v="2"/>
    <x v="4"/>
    <x v="17"/>
    <x v="21"/>
    <x v="0"/>
    <x v="23"/>
    <x v="1"/>
    <s v="Cobian Zamora Marlin"/>
    <x v="21"/>
    <m/>
    <n v="585.03"/>
    <m/>
    <n v="16088.33"/>
    <n v="11701.695"/>
    <n v="20.001999999999999"/>
    <m/>
    <n v="27.5"/>
    <n v="4386.6350000000002"/>
    <x v="0"/>
    <x v="0"/>
    <x v="4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46">
  <r>
    <x v="0"/>
    <x v="0"/>
    <s v="EMBAR"/>
    <s v="GV5-26-030719"/>
    <x v="0"/>
    <d v="2020-01-02T00:00:00"/>
    <x v="0"/>
    <s v="Casillas Tapia Alfredo"/>
    <n v="43649"/>
    <n v="6.1"/>
    <n v="1100"/>
    <n v="10"/>
    <n v="41250"/>
    <n v="28696.856"/>
    <n v="2869.6860000000001"/>
    <n v="110"/>
    <n v="37.5"/>
    <n v="12553.144"/>
    <x v="0"/>
    <x v="0"/>
    <n v="1"/>
    <x v="0"/>
  </r>
  <r>
    <x v="0"/>
    <x v="1"/>
    <s v="GV107"/>
    <s v="GV1-28-140719"/>
    <x v="0"/>
    <d v="2020-01-02T00:00:00"/>
    <x v="0"/>
    <s v="Puebla Hector"/>
    <n v="43660"/>
    <n v="5.7333333333333334"/>
    <n v="216"/>
    <n v="2"/>
    <n v="8316"/>
    <n v="5422.25"/>
    <n v="2711.125"/>
    <n v="108"/>
    <n v="38.5"/>
    <n v="2893.75"/>
    <x v="0"/>
    <x v="0"/>
    <n v="1"/>
    <x v="0"/>
  </r>
  <r>
    <x v="0"/>
    <x v="1"/>
    <s v="GV107"/>
    <s v="GV1-28-140719"/>
    <x v="0"/>
    <d v="2020-01-02T00:00:00"/>
    <x v="0"/>
    <s v="Vazquez Zamora Rafael"/>
    <n v="43660"/>
    <n v="5.7333333333333334"/>
    <n v="188"/>
    <n v="2"/>
    <n v="7144"/>
    <n v="5422.25"/>
    <n v="2711.125"/>
    <n v="94"/>
    <n v="38"/>
    <n v="1721.75"/>
    <x v="0"/>
    <x v="0"/>
    <n v="1"/>
    <x v="0"/>
  </r>
  <r>
    <x v="0"/>
    <x v="1"/>
    <s v="GV107"/>
    <s v="GV1-28-140719"/>
    <x v="0"/>
    <d v="2020-01-02T00:00:00"/>
    <x v="0"/>
    <s v="Vazquez Pelayo Hugo"/>
    <n v="43660"/>
    <n v="5.7333333333333334"/>
    <n v="117"/>
    <n v="1"/>
    <n v="4446"/>
    <n v="2711.125"/>
    <n v="2711.125"/>
    <n v="117"/>
    <n v="38"/>
    <n v="1734.875"/>
    <x v="0"/>
    <x v="0"/>
    <n v="1"/>
    <x v="0"/>
  </r>
  <r>
    <x v="0"/>
    <x v="1"/>
    <s v="GV107"/>
    <s v="GV1-28-140719"/>
    <x v="0"/>
    <d v="2020-01-02T00:00:00"/>
    <x v="0"/>
    <s v="Rafael Osorio Zamora"/>
    <n v="43660"/>
    <n v="5.7333333333333334"/>
    <n v="569"/>
    <n v="5"/>
    <n v="21622"/>
    <n v="13555.624"/>
    <n v="2711.125"/>
    <n v="113.8"/>
    <n v="38"/>
    <n v="8066.3760000000002"/>
    <x v="0"/>
    <x v="0"/>
    <n v="1"/>
    <x v="0"/>
  </r>
  <r>
    <x v="0"/>
    <x v="1"/>
    <s v="GV107"/>
    <s v="GV1-28-140719"/>
    <x v="0"/>
    <d v="2020-01-02T00:00:00"/>
    <x v="0"/>
    <s v="Cecilia Robles Perez"/>
    <n v="43660"/>
    <n v="5.7333333333333334"/>
    <n v="230"/>
    <n v="2"/>
    <n v="8740"/>
    <n v="5422.25"/>
    <n v="2711.125"/>
    <n v="115"/>
    <n v="38"/>
    <n v="3317.75"/>
    <x v="0"/>
    <x v="0"/>
    <n v="1"/>
    <x v="0"/>
  </r>
  <r>
    <x v="0"/>
    <x v="1"/>
    <s v="GV107"/>
    <s v="GV1-28-140719"/>
    <x v="0"/>
    <d v="2020-01-02T00:00:00"/>
    <x v="0"/>
    <s v="Ricardo Perez Garcia"/>
    <n v="43660"/>
    <n v="5.7333333333333334"/>
    <n v="199"/>
    <n v="2"/>
    <n v="7562"/>
    <n v="5422.25"/>
    <n v="2711.125"/>
    <n v="99.5"/>
    <n v="38"/>
    <n v="2139.75"/>
    <x v="0"/>
    <x v="0"/>
    <n v="1"/>
    <x v="0"/>
  </r>
  <r>
    <x v="0"/>
    <x v="1"/>
    <s v="GV107"/>
    <s v="GV1-28-140719"/>
    <x v="0"/>
    <d v="2020-01-02T00:00:00"/>
    <x v="0"/>
    <s v="Arturo Saray"/>
    <n v="43660"/>
    <n v="5.7333333333333334"/>
    <n v="109"/>
    <n v="1"/>
    <n v="3815"/>
    <n v="2711.125"/>
    <n v="2711.125"/>
    <n v="109"/>
    <n v="35"/>
    <n v="1103.875"/>
    <x v="0"/>
    <x v="0"/>
    <n v="1"/>
    <x v="0"/>
  </r>
  <r>
    <x v="0"/>
    <x v="1"/>
    <s v="GV107"/>
    <s v="GV1-28-140719"/>
    <x v="0"/>
    <d v="2020-01-02T00:00:00"/>
    <x v="0"/>
    <s v="Innovacion y Comercio"/>
    <n v="43660"/>
    <n v="5.7333333333333334"/>
    <n v="757"/>
    <n v="6"/>
    <n v="30280"/>
    <n v="16266.749"/>
    <n v="2711.125"/>
    <n v="126.16666666666667"/>
    <n v="40"/>
    <n v="14013.251"/>
    <x v="0"/>
    <x v="0"/>
    <n v="1"/>
    <x v="0"/>
  </r>
  <r>
    <x v="0"/>
    <x v="1"/>
    <s v="GV107"/>
    <s v="GV1-28-140719"/>
    <x v="0"/>
    <d v="2020-01-02T00:00:00"/>
    <x v="0"/>
    <s v="PUBLICO EN GENERAL"/>
    <n v="43660"/>
    <n v="5.7333333333333334"/>
    <n v="115"/>
    <n v="1"/>
    <n v="4025"/>
    <n v="2711.125"/>
    <n v="2711.125"/>
    <n v="115"/>
    <n v="35"/>
    <n v="1313.875"/>
    <x v="0"/>
    <x v="0"/>
    <n v="1"/>
    <x v="0"/>
  </r>
  <r>
    <x v="0"/>
    <x v="1"/>
    <s v="GV107"/>
    <s v="GV1-28-140719"/>
    <x v="0"/>
    <d v="2020-01-02T00:00:00"/>
    <x v="0"/>
    <s v="Vazquez Zamora Rafael"/>
    <n v="43660"/>
    <n v="5.7333333333333334"/>
    <n v="272"/>
    <n v="3"/>
    <n v="10336"/>
    <n v="8133.375"/>
    <n v="2711.125"/>
    <n v="90.666666666666671"/>
    <n v="38"/>
    <n v="2202.625"/>
    <x v="0"/>
    <x v="0"/>
    <n v="1"/>
    <x v="0"/>
  </r>
  <r>
    <x v="0"/>
    <x v="1"/>
    <s v="GV107"/>
    <s v="GV1-28-140719"/>
    <x v="0"/>
    <d v="2020-01-02T00:00:00"/>
    <x v="0"/>
    <s v="Vazquez Pelayo Hugo"/>
    <n v="43660"/>
    <n v="5.7333333333333334"/>
    <n v="106"/>
    <n v="1"/>
    <n v="4028"/>
    <n v="2711.125"/>
    <n v="2711.125"/>
    <n v="106"/>
    <n v="38"/>
    <n v="1316.875"/>
    <x v="0"/>
    <x v="0"/>
    <n v="1"/>
    <x v="0"/>
  </r>
  <r>
    <x v="0"/>
    <x v="1"/>
    <s v="GV107"/>
    <s v="GV1-28-140719"/>
    <x v="0"/>
    <d v="2020-01-02T00:00:00"/>
    <x v="0"/>
    <s v="Rafael Osorio Zamora"/>
    <n v="43660"/>
    <n v="5.7333333333333334"/>
    <n v="478"/>
    <n v="4"/>
    <n v="18164"/>
    <n v="10844.499"/>
    <n v="2711.125"/>
    <n v="119.5"/>
    <n v="38"/>
    <n v="7319.5010000000002"/>
    <x v="0"/>
    <x v="0"/>
    <n v="1"/>
    <x v="0"/>
  </r>
  <r>
    <x v="0"/>
    <x v="1"/>
    <s v="GV107"/>
    <s v="GV1-28-140719"/>
    <x v="0"/>
    <d v="2020-01-02T00:00:00"/>
    <x v="0"/>
    <s v="PUBLICO EN GENERAL"/>
    <n v="43660"/>
    <n v="5.7333333333333334"/>
    <n v="97"/>
    <n v="1"/>
    <n v="3686"/>
    <n v="2711.125"/>
    <n v="2711.125"/>
    <n v="97"/>
    <n v="38"/>
    <n v="974.875"/>
    <x v="0"/>
    <x v="0"/>
    <n v="1"/>
    <x v="0"/>
  </r>
  <r>
    <x v="0"/>
    <x v="1"/>
    <s v="GV107"/>
    <s v="GV1-28-140719"/>
    <x v="0"/>
    <d v="2020-01-02T00:00:00"/>
    <x v="0"/>
    <s v="Innovacion y Comercio"/>
    <n v="43660"/>
    <n v="5.7333333333333334"/>
    <n v="1295"/>
    <n v="12"/>
    <n v="51800"/>
    <n v="32533.498"/>
    <n v="2711.125"/>
    <n v="107.91666666666667"/>
    <n v="40"/>
    <n v="19266.502"/>
    <x v="0"/>
    <x v="0"/>
    <n v="1"/>
    <x v="0"/>
  </r>
  <r>
    <x v="0"/>
    <x v="1"/>
    <s v="GV107"/>
    <s v="GV1-28-140719"/>
    <x v="0"/>
    <d v="2020-01-02T00:00:00"/>
    <x v="0"/>
    <s v="Carlos Sanchez Camacho"/>
    <n v="43660"/>
    <n v="5.7333333333333334"/>
    <n v="506"/>
    <n v="4"/>
    <n v="19228"/>
    <n v="10844.499"/>
    <n v="2711.125"/>
    <n v="126.5"/>
    <n v="38"/>
    <n v="8383.5010000000002"/>
    <x v="0"/>
    <x v="0"/>
    <n v="1"/>
    <x v="0"/>
  </r>
  <r>
    <x v="0"/>
    <x v="1"/>
    <s v="GV107"/>
    <s v="GV1-28-140719"/>
    <x v="0"/>
    <d v="2020-01-02T00:00:00"/>
    <x v="0"/>
    <s v="Diaz Juan "/>
    <n v="43660"/>
    <n v="5.7333333333333334"/>
    <n v="114.5"/>
    <n v="1"/>
    <n v="4007.5"/>
    <n v="2711.125"/>
    <n v="2711.125"/>
    <n v="114.5"/>
    <n v="35"/>
    <n v="1296.375"/>
    <x v="0"/>
    <x v="0"/>
    <n v="1"/>
    <x v="0"/>
  </r>
  <r>
    <x v="0"/>
    <x v="1"/>
    <s v="GV107"/>
    <s v="GV1-28-140719"/>
    <x v="0"/>
    <d v="2020-01-02T00:00:00"/>
    <x v="0"/>
    <s v="Vazquez Zamora Rafael"/>
    <n v="43660"/>
    <n v="5.7333333333333334"/>
    <n v="403"/>
    <n v="4"/>
    <n v="15314"/>
    <n v="10844.499"/>
    <n v="2711.125"/>
    <n v="100.75"/>
    <n v="38"/>
    <n v="4469.5010000000002"/>
    <x v="0"/>
    <x v="0"/>
    <n v="1"/>
    <x v="0"/>
  </r>
  <r>
    <x v="0"/>
    <x v="1"/>
    <s v="GV107"/>
    <s v="GV1-28-140719"/>
    <x v="0"/>
    <d v="2020-01-02T00:00:00"/>
    <x v="0"/>
    <s v="Vazquez Pelayo Hugo"/>
    <n v="43660"/>
    <n v="5.7333333333333334"/>
    <n v="342"/>
    <n v="3"/>
    <n v="12996"/>
    <n v="8133.375"/>
    <n v="2711.125"/>
    <n v="114"/>
    <n v="38"/>
    <n v="4862.625"/>
    <x v="0"/>
    <x v="0"/>
    <n v="1"/>
    <x v="0"/>
  </r>
  <r>
    <x v="0"/>
    <x v="1"/>
    <s v="GV107"/>
    <s v="GV1-28-140719"/>
    <x v="0"/>
    <d v="2020-01-02T00:00:00"/>
    <x v="0"/>
    <s v="Rafael Osorio Zamora"/>
    <n v="43660"/>
    <n v="5.7333333333333334"/>
    <n v="1097"/>
    <n v="10"/>
    <n v="41686"/>
    <n v="27111.249"/>
    <n v="2711.125"/>
    <n v="109.7"/>
    <n v="38"/>
    <n v="14574.751"/>
    <x v="0"/>
    <x v="0"/>
    <n v="1"/>
    <x v="0"/>
  </r>
  <r>
    <x v="0"/>
    <x v="1"/>
    <s v="GV107"/>
    <s v="GV1-28-140719"/>
    <x v="0"/>
    <d v="2020-01-02T00:00:00"/>
    <x v="0"/>
    <s v="Cecilia Robles Perez"/>
    <n v="43660"/>
    <n v="5.7333333333333334"/>
    <n v="87.5"/>
    <n v="1"/>
    <n v="3325"/>
    <n v="2711.125"/>
    <n v="2711.125"/>
    <n v="87.5"/>
    <n v="38"/>
    <n v="613.875"/>
    <x v="0"/>
    <x v="0"/>
    <n v="1"/>
    <x v="0"/>
  </r>
  <r>
    <x v="0"/>
    <x v="1"/>
    <s v="GV107"/>
    <s v="GV1-28-140719"/>
    <x v="0"/>
    <d v="2020-01-02T00:00:00"/>
    <x v="0"/>
    <s v="Ricardo Perez Garcia"/>
    <n v="43660"/>
    <n v="5.7333333333333334"/>
    <n v="111"/>
    <n v="1"/>
    <n v="4218"/>
    <n v="2711.125"/>
    <n v="2711.125"/>
    <n v="111"/>
    <n v="38"/>
    <n v="1506.875"/>
    <x v="0"/>
    <x v="0"/>
    <n v="1"/>
    <x v="0"/>
  </r>
  <r>
    <x v="0"/>
    <x v="1"/>
    <s v="GV107"/>
    <s v="GV1-28-140719"/>
    <x v="0"/>
    <d v="2020-01-02T00:00:00"/>
    <x v="0"/>
    <s v="Gutierrez Olivarez Jaime Gibran"/>
    <n v="43660"/>
    <n v="5.7333333333333334"/>
    <n v="295"/>
    <n v="3"/>
    <n v="11210"/>
    <n v="8133.375"/>
    <n v="2711.125"/>
    <n v="98.333333333333329"/>
    <n v="38"/>
    <n v="3076.625"/>
    <x v="0"/>
    <x v="0"/>
    <n v="1"/>
    <x v="0"/>
  </r>
  <r>
    <x v="0"/>
    <x v="1"/>
    <s v="GV107"/>
    <s v="GV1-28-140719"/>
    <x v="0"/>
    <d v="2020-01-02T00:00:00"/>
    <x v="0"/>
    <s v="Innovacion y Comercio"/>
    <n v="43660"/>
    <n v="5.7333333333333334"/>
    <n v="508"/>
    <n v="4"/>
    <n v="20320"/>
    <n v="10844.499"/>
    <n v="2711.125"/>
    <n v="127"/>
    <n v="40"/>
    <n v="9475.5010000000002"/>
    <x v="0"/>
    <x v="0"/>
    <n v="1"/>
    <x v="0"/>
  </r>
  <r>
    <x v="0"/>
    <x v="1"/>
    <s v="GV108"/>
    <s v="GV1-30-280719"/>
    <x v="0"/>
    <d v="2020-01-02T00:00:00"/>
    <x v="0"/>
    <s v="Arturo Saray"/>
    <n v="43674"/>
    <n v="5.2666666666666666"/>
    <n v="107.5"/>
    <n v="1"/>
    <n v="3762.5"/>
    <n v="2610.1759999999999"/>
    <n v="2610.1759999999999"/>
    <n v="107.5"/>
    <n v="35"/>
    <n v="1152.3240000000001"/>
    <x v="0"/>
    <x v="0"/>
    <n v="1"/>
    <x v="0"/>
  </r>
  <r>
    <x v="0"/>
    <x v="1"/>
    <s v="GV108"/>
    <s v="GV1-30-280719"/>
    <x v="0"/>
    <d v="2020-01-02T00:00:00"/>
    <x v="0"/>
    <s v="Diaz Juan "/>
    <n v="43674"/>
    <n v="5.2666666666666666"/>
    <n v="115"/>
    <n v="1"/>
    <n v="4025"/>
    <n v="2610.1759999999999"/>
    <n v="2610.1759999999999"/>
    <n v="115"/>
    <n v="35"/>
    <n v="1414.8240000000001"/>
    <x v="0"/>
    <x v="0"/>
    <n v="1"/>
    <x v="0"/>
  </r>
  <r>
    <x v="0"/>
    <x v="1"/>
    <s v="GV110"/>
    <s v="GV1-29-210719"/>
    <x v="0"/>
    <d v="2020-01-02T00:00:00"/>
    <x v="0"/>
    <s v="Innovacion y Comercio"/>
    <n v="43667"/>
    <n v="5.5"/>
    <n v="1457"/>
    <n v="14"/>
    <n v="58280"/>
    <n v="32072.053"/>
    <n v="2290.8609999999999"/>
    <n v="104.07142857142857"/>
    <n v="40"/>
    <n v="26207.947"/>
    <x v="0"/>
    <x v="0"/>
    <n v="1"/>
    <x v="0"/>
  </r>
  <r>
    <x v="0"/>
    <x v="1"/>
    <s v="GV1A"/>
    <s v="GV1-43-211019"/>
    <x v="0"/>
    <d v="2020-01-02T00:00:00"/>
    <x v="0"/>
    <s v="Leonardo Jimenez Chacon"/>
    <n v="43759"/>
    <n v="2.4333333333333331"/>
    <n v="18"/>
    <n v="1"/>
    <n v="1140"/>
    <n v="929.654"/>
    <n v="929.654"/>
    <n v="18"/>
    <n v="63.333300000000001"/>
    <n v="210.346"/>
    <x v="0"/>
    <x v="0"/>
    <n v="1"/>
    <x v="0"/>
  </r>
  <r>
    <x v="0"/>
    <x v="1"/>
    <s v="GV1A"/>
    <s v="GV1-43-211019"/>
    <x v="0"/>
    <d v="2020-01-02T00:00:00"/>
    <x v="0"/>
    <s v="PUBLICO EN GENERAL"/>
    <n v="43759"/>
    <n v="2.4333333333333331"/>
    <n v="21"/>
    <n v="1"/>
    <n v="1320"/>
    <n v="929.654"/>
    <n v="929.654"/>
    <n v="21"/>
    <n v="62.857100000000003"/>
    <n v="390.346"/>
    <x v="0"/>
    <x v="0"/>
    <n v="1"/>
    <x v="0"/>
  </r>
  <r>
    <x v="0"/>
    <x v="1"/>
    <s v="GV1A"/>
    <s v="GV1-43-211019"/>
    <x v="1"/>
    <d v="2020-01-02T00:00:00"/>
    <x v="0"/>
    <s v="Leonardo Jimenez Chacon"/>
    <n v="43759"/>
    <n v="2.4333333333333331"/>
    <n v="-18"/>
    <n v="-1"/>
    <n v="-1140"/>
    <n v="-929.654"/>
    <n v="-929.654"/>
    <n v="18"/>
    <n v="63.333300000000001"/>
    <n v="-210.346"/>
    <x v="0"/>
    <x v="0"/>
    <n v="1"/>
    <x v="0"/>
  </r>
  <r>
    <x v="0"/>
    <x v="1"/>
    <s v="GV1A"/>
    <s v="GV1-43-211019"/>
    <x v="0"/>
    <d v="2020-01-02T00:00:00"/>
    <x v="0"/>
    <s v="PUBLICO EN GENERAL"/>
    <n v="43759"/>
    <n v="2.4333333333333331"/>
    <n v="18"/>
    <n v="1"/>
    <n v="1140"/>
    <n v="936.86099999999999"/>
    <n v="936.86099999999999"/>
    <n v="18"/>
    <n v="63.333300000000001"/>
    <n v="203.13900000000001"/>
    <x v="0"/>
    <x v="0"/>
    <n v="1"/>
    <x v="0"/>
  </r>
  <r>
    <x v="0"/>
    <x v="1"/>
    <s v="GV1A"/>
    <s v="GV1-43-211019"/>
    <x v="1"/>
    <d v="2020-01-02T00:00:00"/>
    <x v="0"/>
    <s v="PUBLICO EN GENERAL"/>
    <n v="43759"/>
    <n v="2.4333333333333331"/>
    <n v="-18"/>
    <n v="-1"/>
    <n v="-1140"/>
    <n v="-936.86099999999999"/>
    <n v="-936.86099999999999"/>
    <n v="18"/>
    <n v="63.333300000000001"/>
    <n v="-203.13900000000001"/>
    <x v="0"/>
    <x v="0"/>
    <n v="1"/>
    <x v="0"/>
  </r>
  <r>
    <x v="0"/>
    <x v="1"/>
    <s v="GV1A"/>
    <s v="GV1-43-211019"/>
    <x v="0"/>
    <d v="2020-01-02T00:00:00"/>
    <x v="0"/>
    <s v="PUBLICO EN GENERAL"/>
    <n v="43759"/>
    <n v="2.4333333333333331"/>
    <n v="18"/>
    <n v="1"/>
    <n v="1140"/>
    <n v="936.86099999999999"/>
    <n v="936.86099999999999"/>
    <n v="18"/>
    <n v="63.333300000000001"/>
    <n v="203.13900000000001"/>
    <x v="0"/>
    <x v="0"/>
    <n v="1"/>
    <x v="0"/>
  </r>
  <r>
    <x v="0"/>
    <x v="1"/>
    <s v="GV1H"/>
    <s v="GV1-41-091019"/>
    <x v="0"/>
    <d v="2020-01-02T00:00:00"/>
    <x v="0"/>
    <s v="Ventas Familia"/>
    <n v="43747"/>
    <n v="2.833333333333333"/>
    <n v="21"/>
    <n v="1"/>
    <n v="1221"/>
    <n v="1072.7570000000001"/>
    <n v="1072.7570000000001"/>
    <n v="21"/>
    <n v="58.142899999999997"/>
    <n v="148.24299999999999"/>
    <x v="0"/>
    <x v="0"/>
    <n v="1"/>
    <x v="0"/>
  </r>
  <r>
    <x v="0"/>
    <x v="2"/>
    <s v="GV407"/>
    <s v="GV4-27-050719"/>
    <x v="0"/>
    <d v="2020-01-02T00:00:00"/>
    <x v="0"/>
    <s v="Casillas Tapia Alfredo"/>
    <n v="43651"/>
    <n v="6.0333333333333332"/>
    <n v="1134.8"/>
    <n v="10"/>
    <n v="42555"/>
    <n v="32359.787"/>
    <n v="3235.9789999999998"/>
    <n v="113.47999999999999"/>
    <n v="37.5"/>
    <n v="10195.213"/>
    <x v="0"/>
    <x v="0"/>
    <n v="1"/>
    <x v="0"/>
  </r>
  <r>
    <x v="0"/>
    <x v="2"/>
    <s v="GV407"/>
    <s v="GV4-27-050719"/>
    <x v="0"/>
    <d v="2020-01-02T00:00:00"/>
    <x v="0"/>
    <s v="Carlos Sanchez Camacho"/>
    <n v="43651"/>
    <n v="6.0333333333333332"/>
    <n v="502"/>
    <n v="4"/>
    <n v="19076"/>
    <n v="12943.915000000001"/>
    <n v="3235.9789999999998"/>
    <n v="125.5"/>
    <n v="38"/>
    <n v="6132.085"/>
    <x v="0"/>
    <x v="0"/>
    <n v="1"/>
    <x v="0"/>
  </r>
  <r>
    <x v="0"/>
    <x v="2"/>
    <s v="GV407"/>
    <s v="GV4-27-050719"/>
    <x v="0"/>
    <d v="2020-01-02T00:00:00"/>
    <x v="0"/>
    <s v="Carlos Sanchez Camacho"/>
    <n v="43651"/>
    <n v="6.0333333333333332"/>
    <n v="538.79999999999995"/>
    <n v="4"/>
    <n v="20474.400000000001"/>
    <n v="12943.915000000001"/>
    <n v="3235.9789999999998"/>
    <n v="134.69999999999999"/>
    <n v="38"/>
    <n v="7530.4849999999997"/>
    <x v="0"/>
    <x v="0"/>
    <n v="1"/>
    <x v="0"/>
  </r>
  <r>
    <x v="0"/>
    <x v="2"/>
    <s v="GV408"/>
    <s v="GV4-28-120719"/>
    <x v="0"/>
    <d v="2020-01-02T00:00:00"/>
    <x v="0"/>
    <s v="Carlos Policarpo Contreras Moreno"/>
    <n v="43658"/>
    <n v="5.8"/>
    <n v="3874"/>
    <n v="30"/>
    <n v="143227"/>
    <n v="87540.259000000005"/>
    <n v="2918.009"/>
    <n v="129.13333333333333"/>
    <n v="36.971299999999999"/>
    <n v="55686.741000000002"/>
    <x v="0"/>
    <x v="0"/>
    <n v="1"/>
    <x v="0"/>
  </r>
  <r>
    <x v="0"/>
    <x v="2"/>
    <s v="GV408"/>
    <s v="GV4-28-120719"/>
    <x v="0"/>
    <d v="2020-01-02T00:00:00"/>
    <x v="0"/>
    <s v="PUBLICO EN GENERAL"/>
    <n v="43658"/>
    <n v="5.8"/>
    <n v="106"/>
    <n v="1"/>
    <n v="4081"/>
    <n v="2925.2579999999998"/>
    <n v="2925.2579999999998"/>
    <n v="106"/>
    <n v="38.5"/>
    <n v="1155.742"/>
    <x v="0"/>
    <x v="0"/>
    <n v="1"/>
    <x v="0"/>
  </r>
  <r>
    <x v="0"/>
    <x v="2"/>
    <s v="GV408"/>
    <s v="GV4-28-120719"/>
    <x v="0"/>
    <d v="2020-01-02T00:00:00"/>
    <x v="0"/>
    <s v="Oscar Jesus Guerrero Pelayo"/>
    <n v="43658"/>
    <n v="5.8"/>
    <n v="954"/>
    <n v="8"/>
    <n v="36729"/>
    <n v="23402.066999999999"/>
    <n v="2925.2579999999998"/>
    <n v="119.25"/>
    <n v="38.5"/>
    <n v="13326.933000000001"/>
    <x v="0"/>
    <x v="0"/>
    <n v="1"/>
    <x v="0"/>
  </r>
  <r>
    <x v="0"/>
    <x v="2"/>
    <s v="GV408"/>
    <s v="GV4-28-120719"/>
    <x v="0"/>
    <d v="2020-01-02T00:00:00"/>
    <x v="0"/>
    <s v="RODRIGO RODRIGUEZ"/>
    <n v="43658"/>
    <n v="5.8"/>
    <n v="1300"/>
    <n v="12"/>
    <n v="50050"/>
    <n v="35103.101000000002"/>
    <n v="2925.2579999999998"/>
    <n v="108.33333333333333"/>
    <n v="38.5"/>
    <n v="14946.898999999999"/>
    <x v="0"/>
    <x v="0"/>
    <n v="1"/>
    <x v="0"/>
  </r>
  <r>
    <x v="0"/>
    <x v="2"/>
    <s v="GV408"/>
    <s v="GV4-28-120719"/>
    <x v="0"/>
    <d v="2020-01-02T00:00:00"/>
    <x v="0"/>
    <s v="Victor Alejandro Flores Pelayo"/>
    <n v="43658"/>
    <n v="5.8"/>
    <n v="140"/>
    <n v="1"/>
    <n v="5390"/>
    <n v="2925.2579999999998"/>
    <n v="2925.2579999999998"/>
    <n v="140"/>
    <n v="38.5"/>
    <n v="2464.7420000000002"/>
    <x v="0"/>
    <x v="0"/>
    <n v="1"/>
    <x v="0"/>
  </r>
  <r>
    <x v="0"/>
    <x v="2"/>
    <s v="GV408"/>
    <s v="GV4-28-120719"/>
    <x v="0"/>
    <d v="2020-01-02T00:00:00"/>
    <x v="0"/>
    <s v="Diaz Araiza Maria Magdalena"/>
    <n v="43658"/>
    <n v="5.8"/>
    <n v="211"/>
    <n v="2"/>
    <n v="8123.5"/>
    <n v="5850.5169999999998"/>
    <n v="2925.2579999999998"/>
    <n v="105.5"/>
    <n v="38.5"/>
    <n v="2272.9830000000002"/>
    <x v="0"/>
    <x v="0"/>
    <n v="1"/>
    <x v="0"/>
  </r>
  <r>
    <x v="0"/>
    <x v="2"/>
    <s v="GV408"/>
    <s v="GV4-28-120719"/>
    <x v="0"/>
    <d v="2020-01-02T00:00:00"/>
    <x v="0"/>
    <s v="Avalos Silva Juan"/>
    <n v="43658"/>
    <n v="5.8"/>
    <n v="380"/>
    <n v="3"/>
    <n v="14630"/>
    <n v="8775.7749999999996"/>
    <n v="2925.2579999999998"/>
    <n v="126.66666666666667"/>
    <n v="38.5"/>
    <n v="5854.2250000000004"/>
    <x v="0"/>
    <x v="0"/>
    <n v="1"/>
    <x v="0"/>
  </r>
  <r>
    <x v="0"/>
    <x v="2"/>
    <s v="GV408"/>
    <s v="GV4-28-120719"/>
    <x v="0"/>
    <d v="2020-01-02T00:00:00"/>
    <x v="0"/>
    <s v="Juan Manuel Jacobo"/>
    <n v="43658"/>
    <n v="5.8"/>
    <n v="400"/>
    <n v="3"/>
    <n v="15400"/>
    <n v="8775.7749999999996"/>
    <n v="2925.2579999999998"/>
    <n v="133.33333333333334"/>
    <n v="38.5"/>
    <n v="6624.2250000000004"/>
    <x v="0"/>
    <x v="0"/>
    <n v="1"/>
    <x v="0"/>
  </r>
  <r>
    <x v="0"/>
    <x v="2"/>
    <s v="GV408"/>
    <s v="GV4-28-120719"/>
    <x v="0"/>
    <d v="2020-01-02T00:00:00"/>
    <x v="0"/>
    <s v="Araiza Chavez Diana Rosiquiel FG"/>
    <n v="43658"/>
    <n v="5.8"/>
    <n v="510"/>
    <n v="4"/>
    <n v="19380"/>
    <n v="11701.034"/>
    <n v="2925.2579999999998"/>
    <n v="127.5"/>
    <n v="38"/>
    <n v="7678.9660000000003"/>
    <x v="0"/>
    <x v="0"/>
    <n v="1"/>
    <x v="0"/>
  </r>
  <r>
    <x v="0"/>
    <x v="2"/>
    <s v="GV408"/>
    <s v="GV4-28-120719"/>
    <x v="0"/>
    <d v="2020-01-02T00:00:00"/>
    <x v="0"/>
    <s v="Becerra Bañuelos Norma Elizabeth F"/>
    <n v="43658"/>
    <n v="5.8"/>
    <n v="987"/>
    <n v="8"/>
    <n v="37999.5"/>
    <n v="23402.066999999999"/>
    <n v="2925.2579999999998"/>
    <n v="123.375"/>
    <n v="38.5"/>
    <n v="14597.433000000001"/>
    <x v="0"/>
    <x v="0"/>
    <n v="1"/>
    <x v="0"/>
  </r>
  <r>
    <x v="0"/>
    <x v="2"/>
    <s v="GV408"/>
    <s v="GV4-28-120719"/>
    <x v="0"/>
    <d v="2020-01-02T00:00:00"/>
    <x v="0"/>
    <s v="Cobian Chavez Rodolfo FG"/>
    <n v="43658"/>
    <n v="5.8"/>
    <n v="2288"/>
    <n v="18"/>
    <n v="86944"/>
    <n v="52654.650999999998"/>
    <n v="2925.2579999999998"/>
    <n v="127.11111111111111"/>
    <n v="38"/>
    <n v="34289.349000000002"/>
    <x v="0"/>
    <x v="0"/>
    <n v="1"/>
    <x v="0"/>
  </r>
  <r>
    <x v="0"/>
    <x v="2"/>
    <s v="GV408"/>
    <s v="GV4-28-120719"/>
    <x v="0"/>
    <d v="2020-01-02T00:00:00"/>
    <x v="0"/>
    <s v="Jose Luis Guzman Cornejo"/>
    <n v="43658"/>
    <n v="5.8"/>
    <n v="544"/>
    <n v="4"/>
    <n v="20944"/>
    <n v="11701.034"/>
    <n v="2925.2579999999998"/>
    <n v="136"/>
    <n v="38.5"/>
    <n v="9242.9660000000003"/>
    <x v="0"/>
    <x v="0"/>
    <n v="1"/>
    <x v="0"/>
  </r>
  <r>
    <x v="0"/>
    <x v="2"/>
    <s v="GV408"/>
    <s v="GV4-28-120719"/>
    <x v="0"/>
    <d v="2020-01-02T00:00:00"/>
    <x v="0"/>
    <s v="Leonardo Jimenez Chacon"/>
    <n v="43658"/>
    <n v="5.8"/>
    <n v="350"/>
    <n v="3"/>
    <n v="13475"/>
    <n v="8775.7749999999996"/>
    <n v="2925.2579999999998"/>
    <n v="116.66666666666667"/>
    <n v="38.5"/>
    <n v="4699.2250000000004"/>
    <x v="0"/>
    <x v="0"/>
    <n v="1"/>
    <x v="0"/>
  </r>
  <r>
    <x v="0"/>
    <x v="2"/>
    <s v="GV408"/>
    <s v="GV4-28-120719"/>
    <x v="0"/>
    <d v="2020-01-02T00:00:00"/>
    <x v="0"/>
    <s v="Langurain Juan Pablo NA"/>
    <n v="43658"/>
    <n v="5.8"/>
    <n v="1324"/>
    <n v="10"/>
    <n v="50974"/>
    <n v="29252.583999999999"/>
    <n v="2925.2579999999998"/>
    <n v="132.4"/>
    <n v="38.5"/>
    <n v="21721.416000000001"/>
    <x v="0"/>
    <x v="0"/>
    <n v="1"/>
    <x v="0"/>
  </r>
  <r>
    <x v="0"/>
    <x v="2"/>
    <s v="GV408"/>
    <s v="GV4-28-120719"/>
    <x v="0"/>
    <d v="2020-01-02T00:00:00"/>
    <x v="0"/>
    <s v="Lopez Garcia Martin FG"/>
    <n v="43658"/>
    <n v="5.8"/>
    <n v="130"/>
    <n v="1"/>
    <n v="5005"/>
    <n v="2925.2579999999998"/>
    <n v="2925.2579999999998"/>
    <n v="130"/>
    <n v="38.5"/>
    <n v="2079.7420000000002"/>
    <x v="0"/>
    <x v="0"/>
    <n v="1"/>
    <x v="0"/>
  </r>
  <r>
    <x v="0"/>
    <x v="2"/>
    <s v="GV408"/>
    <s v="GV4-28-120719"/>
    <x v="0"/>
    <d v="2020-01-02T00:00:00"/>
    <x v="0"/>
    <s v="Lopez Jorge FG"/>
    <n v="43658"/>
    <n v="5.8"/>
    <n v="210"/>
    <n v="2"/>
    <n v="8085"/>
    <n v="5850.5169999999998"/>
    <n v="2925.2579999999998"/>
    <n v="105"/>
    <n v="38.5"/>
    <n v="2234.4830000000002"/>
    <x v="0"/>
    <x v="0"/>
    <n v="1"/>
    <x v="0"/>
  </r>
  <r>
    <x v="0"/>
    <x v="2"/>
    <s v="GV408"/>
    <s v="GV4-28-120719"/>
    <x v="0"/>
    <d v="2020-01-02T00:00:00"/>
    <x v="0"/>
    <s v="Lopez Mendoza Librado F"/>
    <n v="43658"/>
    <n v="5.8"/>
    <n v="352"/>
    <n v="3"/>
    <n v="13552"/>
    <n v="8775.7749999999996"/>
    <n v="2925.2579999999998"/>
    <n v="117.33333333333333"/>
    <n v="38.5"/>
    <n v="4776.2250000000004"/>
    <x v="0"/>
    <x v="0"/>
    <n v="1"/>
    <x v="0"/>
  </r>
  <r>
    <x v="0"/>
    <x v="2"/>
    <s v="GV408"/>
    <s v="GV4-28-120719"/>
    <x v="0"/>
    <d v="2020-01-02T00:00:00"/>
    <x v="0"/>
    <s v="Raul Armando Oregon Herrera"/>
    <n v="43658"/>
    <n v="5.8"/>
    <n v="250"/>
    <n v="2"/>
    <n v="9625"/>
    <n v="5850.5169999999998"/>
    <n v="2925.2579999999998"/>
    <n v="125"/>
    <n v="38.5"/>
    <n v="3774.4830000000002"/>
    <x v="0"/>
    <x v="0"/>
    <n v="1"/>
    <x v="0"/>
  </r>
  <r>
    <x v="0"/>
    <x v="2"/>
    <s v="GV408"/>
    <s v="GV4-28-120719"/>
    <x v="0"/>
    <d v="2020-01-02T00:00:00"/>
    <x v="0"/>
    <s v="Prado Barajas Aureliano FG"/>
    <n v="43658"/>
    <n v="5.8"/>
    <n v="248"/>
    <n v="2"/>
    <n v="9548"/>
    <n v="5850.5169999999998"/>
    <n v="2925.2579999999998"/>
    <n v="124"/>
    <n v="38.5"/>
    <n v="3697.4830000000002"/>
    <x v="0"/>
    <x v="0"/>
    <n v="1"/>
    <x v="0"/>
  </r>
  <r>
    <x v="0"/>
    <x v="2"/>
    <s v="GV408"/>
    <s v="GV4-28-120719"/>
    <x v="0"/>
    <d v="2020-01-02T00:00:00"/>
    <x v="0"/>
    <s v="Edgar Ruiz Lopez"/>
    <n v="43658"/>
    <n v="5.8"/>
    <n v="650"/>
    <n v="5"/>
    <n v="25025"/>
    <n v="14626.291999999999"/>
    <n v="2925.2579999999998"/>
    <n v="130"/>
    <n v="38.5"/>
    <n v="10398.708000000001"/>
    <x v="0"/>
    <x v="0"/>
    <n v="1"/>
    <x v="0"/>
  </r>
  <r>
    <x v="0"/>
    <x v="0"/>
    <s v="EMBAR"/>
    <s v="GV4-26-290619"/>
    <x v="0"/>
    <d v="2020-01-03T00:00:00"/>
    <x v="0"/>
    <s v="Camacho Monroy Agustin"/>
    <n v="43645"/>
    <n v="6.2666666666666666"/>
    <n v="898"/>
    <n v="8"/>
    <n v="34124"/>
    <n v="25466.528999999999"/>
    <n v="3183.3159999999998"/>
    <n v="112.25"/>
    <n v="38"/>
    <n v="8657.4709999999995"/>
    <x v="0"/>
    <x v="0"/>
    <n v="1"/>
    <x v="0"/>
  </r>
  <r>
    <x v="0"/>
    <x v="0"/>
    <s v="EMBAR"/>
    <s v="GV4-26-290619"/>
    <x v="0"/>
    <d v="2020-01-03T00:00:00"/>
    <x v="0"/>
    <s v="Camacho Santana Gabriel"/>
    <n v="43645"/>
    <n v="6.2666666666666666"/>
    <n v="1307"/>
    <n v="12"/>
    <n v="49666"/>
    <n v="38199.792999999998"/>
    <n v="3183.3159999999998"/>
    <n v="108.91666666666667"/>
    <n v="38"/>
    <n v="11466.207"/>
    <x v="0"/>
    <x v="0"/>
    <n v="1"/>
    <x v="0"/>
  </r>
  <r>
    <x v="0"/>
    <x v="0"/>
    <s v="EMBAR"/>
    <s v="GV4-26-290619"/>
    <x v="0"/>
    <d v="2020-01-03T00:00:00"/>
    <x v="0"/>
    <s v="Noe Ramirez Brambila"/>
    <n v="43645"/>
    <n v="6.2666666666666666"/>
    <n v="634"/>
    <n v="6"/>
    <n v="24092"/>
    <n v="19099.896000000001"/>
    <n v="3183.3159999999998"/>
    <n v="105.66666666666667"/>
    <n v="38"/>
    <n v="4992.1040000000003"/>
    <x v="0"/>
    <x v="0"/>
    <n v="1"/>
    <x v="0"/>
  </r>
  <r>
    <x v="0"/>
    <x v="0"/>
    <s v="EMBAR"/>
    <s v="GV4-26-290619"/>
    <x v="0"/>
    <d v="2020-01-03T00:00:00"/>
    <x v="0"/>
    <s v="Carlos Policarpo Contreras Moreno"/>
    <n v="43645"/>
    <n v="6.2666666666666666"/>
    <n v="3716.4"/>
    <n v="34"/>
    <n v="137506.79999999999"/>
    <n v="108232.746"/>
    <n v="3183.3159999999998"/>
    <n v="109.30588235294118"/>
    <n v="37"/>
    <n v="29274.054"/>
    <x v="0"/>
    <x v="0"/>
    <n v="1"/>
    <x v="0"/>
  </r>
  <r>
    <x v="0"/>
    <x v="0"/>
    <s v="EMBAR"/>
    <s v="GV4-27-050719"/>
    <x v="0"/>
    <d v="2020-01-03T00:00:00"/>
    <x v="0"/>
    <s v="Cardenas Davalos Jose Antonio"/>
    <n v="43651"/>
    <n v="6.0666666666666664"/>
    <n v="1665"/>
    <n v="6"/>
    <n v="25599.375"/>
    <n v="16533.245999999999"/>
    <n v="2755.5410000000002"/>
    <n v="277.5"/>
    <n v="15.375"/>
    <n v="9066.1290000000008"/>
    <x v="0"/>
    <x v="0"/>
    <n v="1"/>
    <x v="0"/>
  </r>
  <r>
    <x v="0"/>
    <x v="0"/>
    <s v="EMBAR"/>
    <s v="GV4-28-120719"/>
    <x v="0"/>
    <d v="2020-01-03T00:00:00"/>
    <x v="0"/>
    <s v="Cardenas Davalos Jose Antonio"/>
    <n v="43658"/>
    <n v="5.833333333333333"/>
    <n v="1665"/>
    <n v="2"/>
    <n v="8533.125"/>
    <n v="5279.5659999999998"/>
    <n v="2639.7829999999999"/>
    <n v="832.5"/>
    <n v="5.125"/>
    <n v="3253.5590000000002"/>
    <x v="0"/>
    <x v="0"/>
    <n v="1"/>
    <x v="0"/>
  </r>
  <r>
    <x v="0"/>
    <x v="0"/>
    <s v="EMBAR"/>
    <s v="GV4-32-100819"/>
    <x v="0"/>
    <d v="2020-01-03T00:00:00"/>
    <x v="0"/>
    <s v="Cardenas Davalos Jose Antonio"/>
    <n v="43687"/>
    <n v="4.8666666666666663"/>
    <n v="1943"/>
    <n v="4"/>
    <n v="7216.88"/>
    <n v="8004.3050000000003"/>
    <n v="2001.076"/>
    <n v="485.75"/>
    <n v="3.7143000000000002"/>
    <n v="-787.42499999999995"/>
    <x v="0"/>
    <x v="0"/>
    <n v="1"/>
    <x v="0"/>
  </r>
  <r>
    <x v="0"/>
    <x v="0"/>
    <s v="EMBAR"/>
    <s v="GV5-25-260619"/>
    <x v="0"/>
    <d v="2020-01-03T00:00:00"/>
    <x v="0"/>
    <s v="Innovacion y Comercio"/>
    <n v="43642"/>
    <n v="6.3666666666666663"/>
    <n v="120"/>
    <n v="1"/>
    <n v="4800"/>
    <n v="1969.846"/>
    <n v="1969.846"/>
    <n v="120"/>
    <n v="40"/>
    <n v="2830.154"/>
    <x v="0"/>
    <x v="0"/>
    <n v="1"/>
    <x v="0"/>
  </r>
  <r>
    <x v="0"/>
    <x v="0"/>
    <s v="EMBAR"/>
    <s v="GV5-25-260619"/>
    <x v="0"/>
    <d v="2020-01-03T00:00:00"/>
    <x v="0"/>
    <s v="Camolinga Maldonado Pedro"/>
    <n v="43642"/>
    <n v="6.3666666666666663"/>
    <n v="18485"/>
    <n v="61"/>
    <n v="278137.63299999997"/>
    <n v="120160.61900000001"/>
    <n v="1969.846"/>
    <n v="303.03278688524591"/>
    <n v="15.0467"/>
    <n v="157977.014"/>
    <x v="0"/>
    <x v="0"/>
    <n v="1"/>
    <x v="0"/>
  </r>
  <r>
    <x v="0"/>
    <x v="0"/>
    <s v="EMBAR"/>
    <s v="GV5-26-030719"/>
    <x v="0"/>
    <d v="2020-01-03T00:00:00"/>
    <x v="0"/>
    <s v="Camolinga Maldonado Pedro"/>
    <n v="43649"/>
    <n v="6.1333333333333329"/>
    <n v="18485"/>
    <n v="89"/>
    <n v="405807.36700000003"/>
    <n v="255402.019"/>
    <n v="2869.6860000000001"/>
    <n v="207.69662921348313"/>
    <n v="21.953299999999999"/>
    <n v="150405.348"/>
    <x v="0"/>
    <x v="0"/>
    <n v="1"/>
    <x v="0"/>
  </r>
  <r>
    <x v="0"/>
    <x v="2"/>
    <s v="GV408"/>
    <s v="GV4-28-120719"/>
    <x v="0"/>
    <d v="2020-01-03T00:00:00"/>
    <x v="0"/>
    <s v="Camacho Monroy Agustin"/>
    <n v="43658"/>
    <n v="5.833333333333333"/>
    <n v="960"/>
    <n v="8"/>
    <n v="36480"/>
    <n v="23402.066999999999"/>
    <n v="2925.2579999999998"/>
    <n v="120"/>
    <n v="38"/>
    <n v="13077.933000000001"/>
    <x v="0"/>
    <x v="0"/>
    <n v="1"/>
    <x v="0"/>
  </r>
  <r>
    <x v="0"/>
    <x v="2"/>
    <s v="GV408"/>
    <s v="GV4-28-120719"/>
    <x v="0"/>
    <d v="2020-01-03T00:00:00"/>
    <x v="0"/>
    <s v="Fletes Castillo Hortencia"/>
    <n v="43658"/>
    <n v="5.833333333333333"/>
    <n v="606"/>
    <n v="5"/>
    <n v="23028"/>
    <n v="14626.291999999999"/>
    <n v="2925.2579999999998"/>
    <n v="121.2"/>
    <n v="38"/>
    <n v="8401.7080000000005"/>
    <x v="0"/>
    <x v="0"/>
    <n v="1"/>
    <x v="0"/>
  </r>
  <r>
    <x v="0"/>
    <x v="2"/>
    <s v="GV408"/>
    <s v="GV4-28-120719"/>
    <x v="0"/>
    <d v="2020-01-03T00:00:00"/>
    <x v="0"/>
    <s v="Noe Ramirez Brambila"/>
    <n v="43658"/>
    <n v="5.833333333333333"/>
    <n v="726"/>
    <n v="6"/>
    <n v="27588"/>
    <n v="17551.55"/>
    <n v="2925.2579999999998"/>
    <n v="121"/>
    <n v="38"/>
    <n v="10036.450000000001"/>
    <x v="0"/>
    <x v="0"/>
    <n v="1"/>
    <x v="0"/>
  </r>
  <r>
    <x v="0"/>
    <x v="2"/>
    <s v="GV408"/>
    <s v="GV4-28-120719"/>
    <x v="0"/>
    <d v="2020-01-03T00:00:00"/>
    <x v="0"/>
    <s v="Camacho Santana Gabriel"/>
    <n v="43658"/>
    <n v="5.833333333333333"/>
    <n v="605"/>
    <n v="5"/>
    <n v="22990"/>
    <n v="14626.291999999999"/>
    <n v="2925.2579999999998"/>
    <n v="121"/>
    <n v="38"/>
    <n v="8363.7080000000005"/>
    <x v="0"/>
    <x v="0"/>
    <n v="1"/>
    <x v="0"/>
  </r>
  <r>
    <x v="0"/>
    <x v="0"/>
    <s v="EMBAR"/>
    <s v="GV4-08-220219"/>
    <x v="0"/>
    <d v="2020-01-06T00:00:00"/>
    <x v="0"/>
    <s v="Innovacion y Comercio"/>
    <n v="43518"/>
    <n v="10.6"/>
    <n v="70"/>
    <n v="1"/>
    <n v="2800"/>
    <n v="3503.2159999999999"/>
    <n v="3503.2159999999999"/>
    <n v="70"/>
    <n v="40"/>
    <n v="-703.21600000000001"/>
    <x v="0"/>
    <x v="0"/>
    <n v="2"/>
    <x v="0"/>
  </r>
  <r>
    <x v="0"/>
    <x v="0"/>
    <s v="EMBAR"/>
    <s v="GV4-14-120419"/>
    <x v="0"/>
    <d v="2020-01-06T00:00:00"/>
    <x v="0"/>
    <s v="Lopez Jorge FG"/>
    <n v="43567"/>
    <n v="8.9666666666666668"/>
    <n v="110"/>
    <n v="1"/>
    <n v="4125"/>
    <n v="3164.556"/>
    <n v="3164.556"/>
    <n v="110"/>
    <n v="37.5"/>
    <n v="960.44399999999996"/>
    <x v="0"/>
    <x v="0"/>
    <n v="2"/>
    <x v="0"/>
  </r>
  <r>
    <x v="0"/>
    <x v="0"/>
    <s v="EMBAR"/>
    <s v="GV4-21-260519"/>
    <x v="0"/>
    <d v="2020-01-06T00:00:00"/>
    <x v="0"/>
    <s v="Innovacion y Comercio"/>
    <n v="43611"/>
    <n v="7.5"/>
    <n v="557.79999999999995"/>
    <n v="5"/>
    <n v="22312"/>
    <n v="13900.714"/>
    <n v="2780.143"/>
    <n v="111.55999999999999"/>
    <n v="40"/>
    <n v="8411.2860000000001"/>
    <x v="0"/>
    <x v="0"/>
    <n v="2"/>
    <x v="0"/>
  </r>
  <r>
    <x v="0"/>
    <x v="2"/>
    <s v="GV401"/>
    <s v="GV4-29-190719"/>
    <x v="0"/>
    <d v="2020-01-06T00:00:00"/>
    <x v="0"/>
    <s v="Martinez Valdez Hugo Alberto F"/>
    <n v="43665"/>
    <n v="5.7"/>
    <n v="352"/>
    <n v="3"/>
    <n v="13200"/>
    <n v="7617.5609999999997"/>
    <n v="2539.1869999999999"/>
    <n v="117.33333333333333"/>
    <n v="37.5"/>
    <n v="5582.4390000000003"/>
    <x v="0"/>
    <x v="0"/>
    <n v="2"/>
    <x v="0"/>
  </r>
  <r>
    <x v="0"/>
    <x v="2"/>
    <s v="GV401"/>
    <s v="GV4-29-190719"/>
    <x v="0"/>
    <d v="2020-01-06T00:00:00"/>
    <x v="0"/>
    <s v="Edgar Ruiz Lopez"/>
    <n v="43665"/>
    <n v="5.7"/>
    <n v="562"/>
    <n v="5"/>
    <n v="21075"/>
    <n v="12695.934999999999"/>
    <n v="2539.1869999999999"/>
    <n v="112.4"/>
    <n v="37.5"/>
    <n v="8379.0650000000005"/>
    <x v="0"/>
    <x v="0"/>
    <n v="2"/>
    <x v="0"/>
  </r>
  <r>
    <x v="0"/>
    <x v="2"/>
    <s v="GV401"/>
    <s v="GV4-29-190719"/>
    <x v="0"/>
    <d v="2020-01-06T00:00:00"/>
    <x v="0"/>
    <s v="RODRIGO RODRIGUEZ"/>
    <n v="43665"/>
    <n v="5.7"/>
    <n v="734"/>
    <n v="7"/>
    <n v="27525"/>
    <n v="17774.309000000001"/>
    <n v="2539.1869999999999"/>
    <n v="104.85714285714286"/>
    <n v="37.5"/>
    <n v="9750.6910000000007"/>
    <x v="0"/>
    <x v="0"/>
    <n v="2"/>
    <x v="0"/>
  </r>
  <r>
    <x v="0"/>
    <x v="2"/>
    <s v="GV401"/>
    <s v="GV4-29-190719"/>
    <x v="0"/>
    <d v="2020-01-06T00:00:00"/>
    <x v="0"/>
    <s v="De Leon Diaz Salvador FG"/>
    <n v="43665"/>
    <n v="5.7"/>
    <n v="118"/>
    <n v="1"/>
    <n v="4425"/>
    <n v="2539.1869999999999"/>
    <n v="2539.1869999999999"/>
    <n v="118"/>
    <n v="37.5"/>
    <n v="1885.8130000000001"/>
    <x v="0"/>
    <x v="0"/>
    <n v="2"/>
    <x v="0"/>
  </r>
  <r>
    <x v="0"/>
    <x v="2"/>
    <s v="GV401"/>
    <s v="GV4-29-190719"/>
    <x v="0"/>
    <d v="2020-01-06T00:00:00"/>
    <x v="0"/>
    <s v="De Leon Diaz Salvador FG"/>
    <n v="43665"/>
    <n v="5.7"/>
    <n v="200"/>
    <n v="2"/>
    <n v="7500"/>
    <n v="5078.3739999999998"/>
    <n v="2539.1869999999999"/>
    <n v="100"/>
    <n v="37.5"/>
    <n v="2421.6260000000002"/>
    <x v="0"/>
    <x v="0"/>
    <n v="2"/>
    <x v="0"/>
  </r>
  <r>
    <x v="0"/>
    <x v="2"/>
    <s v="GV401"/>
    <s v="GV4-29-190719"/>
    <x v="0"/>
    <d v="2020-01-06T00:00:00"/>
    <x v="0"/>
    <s v="Cobian Chavez Rodolfo FG"/>
    <n v="43665"/>
    <n v="5.7"/>
    <n v="3522"/>
    <n v="30"/>
    <n v="130314"/>
    <n v="76175.611000000004"/>
    <n v="2539.1869999999999"/>
    <n v="117.4"/>
    <n v="37"/>
    <n v="54138.389000000003"/>
    <x v="0"/>
    <x v="0"/>
    <n v="2"/>
    <x v="0"/>
  </r>
  <r>
    <x v="0"/>
    <x v="2"/>
    <s v="GV401"/>
    <s v="GV4-29-190719"/>
    <x v="0"/>
    <d v="2020-01-06T00:00:00"/>
    <x v="0"/>
    <s v="Lopez Garcia Martin FG"/>
    <n v="43665"/>
    <n v="5.7"/>
    <n v="118"/>
    <n v="1"/>
    <n v="4425"/>
    <n v="2539.1869999999999"/>
    <n v="2539.1869999999999"/>
    <n v="118"/>
    <n v="37.5"/>
    <n v="1885.8130000000001"/>
    <x v="0"/>
    <x v="0"/>
    <n v="2"/>
    <x v="0"/>
  </r>
  <r>
    <x v="0"/>
    <x v="2"/>
    <s v="GV401"/>
    <s v="GV4-29-190719"/>
    <x v="0"/>
    <d v="2020-01-06T00:00:00"/>
    <x v="0"/>
    <s v="Diaz Araiza Maria Magdalena"/>
    <n v="43665"/>
    <n v="5.7"/>
    <n v="202"/>
    <n v="2"/>
    <n v="7575"/>
    <n v="5078.3739999999998"/>
    <n v="2539.1869999999999"/>
    <n v="101"/>
    <n v="37.5"/>
    <n v="2496.6260000000002"/>
    <x v="0"/>
    <x v="0"/>
    <n v="2"/>
    <x v="0"/>
  </r>
  <r>
    <x v="0"/>
    <x v="2"/>
    <s v="GV401"/>
    <s v="GV4-29-190719"/>
    <x v="1"/>
    <d v="2020-01-06T00:00:00"/>
    <x v="0"/>
    <s v="De Leon Diaz Salvador FG"/>
    <n v="43665"/>
    <n v="5.7"/>
    <n v="-200"/>
    <n v="-2"/>
    <n v="-7500"/>
    <n v="-5078.3739999999998"/>
    <n v="-2539.1869999999999"/>
    <n v="100"/>
    <n v="37.5"/>
    <n v="-2421.6260000000002"/>
    <x v="0"/>
    <x v="0"/>
    <n v="2"/>
    <x v="0"/>
  </r>
  <r>
    <x v="0"/>
    <x v="2"/>
    <s v="GV401"/>
    <s v="GV4-29-190719"/>
    <x v="0"/>
    <d v="2020-01-06T00:00:00"/>
    <x v="0"/>
    <s v="PUBLICO EN GENERAL"/>
    <n v="43665"/>
    <n v="5.7"/>
    <n v="200"/>
    <n v="2"/>
    <n v="7500"/>
    <n v="5078.3739999999998"/>
    <n v="2539.1869999999999"/>
    <n v="100"/>
    <n v="37.5"/>
    <n v="2421.6260000000002"/>
    <x v="0"/>
    <x v="0"/>
    <n v="2"/>
    <x v="0"/>
  </r>
  <r>
    <x v="0"/>
    <x v="2"/>
    <s v="GV407"/>
    <s v="GV4-27-050719"/>
    <x v="0"/>
    <d v="2020-01-06T00:00:00"/>
    <x v="0"/>
    <s v="Gil Peña Martin FG"/>
    <n v="43651"/>
    <n v="6.1666666666666661"/>
    <n v="530"/>
    <n v="5"/>
    <n v="19875"/>
    <n v="18491.307000000001"/>
    <n v="3698.261"/>
    <n v="106"/>
    <n v="37.5"/>
    <n v="1383.693"/>
    <x v="0"/>
    <x v="0"/>
    <n v="2"/>
    <x v="0"/>
  </r>
  <r>
    <x v="0"/>
    <x v="2"/>
    <s v="GV408"/>
    <s v="GV4-28-120719"/>
    <x v="0"/>
    <d v="2020-01-06T00:00:00"/>
    <x v="0"/>
    <s v="Verdin Vizcarra Irma Lucila F"/>
    <n v="43658"/>
    <n v="5.9333333333333327"/>
    <n v="310"/>
    <n v="3"/>
    <n v="11625"/>
    <n v="8775.7749999999996"/>
    <n v="2925.2579999999998"/>
    <n v="103.33333333333333"/>
    <n v="37.5"/>
    <n v="2849.2249999999999"/>
    <x v="0"/>
    <x v="0"/>
    <n v="2"/>
    <x v="0"/>
  </r>
  <r>
    <x v="0"/>
    <x v="2"/>
    <s v="GV408"/>
    <s v="GV4-28-120719"/>
    <x v="0"/>
    <d v="2020-01-06T00:00:00"/>
    <x v="0"/>
    <s v="Salas Nadia"/>
    <n v="43658"/>
    <n v="5.9333333333333327"/>
    <n v="190"/>
    <n v="2"/>
    <n v="7125"/>
    <n v="5850.5169999999998"/>
    <n v="2925.2579999999998"/>
    <n v="95"/>
    <n v="37.5"/>
    <n v="1274.4829999999999"/>
    <x v="0"/>
    <x v="0"/>
    <n v="2"/>
    <x v="0"/>
  </r>
  <r>
    <x v="0"/>
    <x v="2"/>
    <s v="GV408"/>
    <s v="GV4-28-120719"/>
    <x v="0"/>
    <d v="2020-01-06T00:00:00"/>
    <x v="0"/>
    <s v="Pelayo Sebastian Rosa Maria G"/>
    <n v="43658"/>
    <n v="5.9333333333333327"/>
    <n v="454"/>
    <n v="4"/>
    <n v="17025"/>
    <n v="11701.034"/>
    <n v="2925.2579999999998"/>
    <n v="113.5"/>
    <n v="37.5"/>
    <n v="5323.9660000000003"/>
    <x v="0"/>
    <x v="0"/>
    <n v="2"/>
    <x v="0"/>
  </r>
  <r>
    <x v="0"/>
    <x v="2"/>
    <s v="GV408"/>
    <s v="GV4-28-120719"/>
    <x v="0"/>
    <d v="2020-01-06T00:00:00"/>
    <x v="0"/>
    <s v="Juan Manuel Jacobo"/>
    <n v="43658"/>
    <n v="5.9333333333333327"/>
    <n v="482"/>
    <n v="4"/>
    <n v="18075"/>
    <n v="11701.034"/>
    <n v="2925.2579999999998"/>
    <n v="120.5"/>
    <n v="37.5"/>
    <n v="6373.9660000000003"/>
    <x v="0"/>
    <x v="0"/>
    <n v="2"/>
    <x v="0"/>
  </r>
  <r>
    <x v="0"/>
    <x v="2"/>
    <s v="GV408"/>
    <s v="GV4-28-120719"/>
    <x v="0"/>
    <d v="2020-01-06T00:00:00"/>
    <x v="0"/>
    <s v="Araiza Chavez Diana Rosiquiel FG"/>
    <n v="43658"/>
    <n v="5.9333333333333327"/>
    <n v="250"/>
    <n v="2"/>
    <n v="9250"/>
    <n v="5850.5169999999998"/>
    <n v="2925.2579999999998"/>
    <n v="125"/>
    <n v="37"/>
    <n v="3399.4830000000002"/>
    <x v="0"/>
    <x v="0"/>
    <n v="2"/>
    <x v="0"/>
  </r>
  <r>
    <x v="0"/>
    <x v="2"/>
    <s v="GV408"/>
    <s v="GV4-28-120719"/>
    <x v="0"/>
    <d v="2020-01-06T00:00:00"/>
    <x v="0"/>
    <s v="Leonardo Jimenez Chacon"/>
    <n v="43658"/>
    <n v="5.9333333333333327"/>
    <n v="242"/>
    <n v="2"/>
    <n v="9075"/>
    <n v="5850.5169999999998"/>
    <n v="2925.2579999999998"/>
    <n v="121"/>
    <n v="37.5"/>
    <n v="3224.4830000000002"/>
    <x v="0"/>
    <x v="0"/>
    <n v="2"/>
    <x v="0"/>
  </r>
  <r>
    <x v="0"/>
    <x v="2"/>
    <s v="GV408"/>
    <s v="GV4-28-120719"/>
    <x v="0"/>
    <d v="2020-01-06T00:00:00"/>
    <x v="0"/>
    <s v="Jose Luis Guzman Cornejo"/>
    <n v="43658"/>
    <n v="5.9333333333333327"/>
    <n v="224"/>
    <n v="2"/>
    <n v="8400"/>
    <n v="5850.5169999999998"/>
    <n v="2925.2579999999998"/>
    <n v="112"/>
    <n v="37.5"/>
    <n v="2549.4830000000002"/>
    <x v="0"/>
    <x v="0"/>
    <n v="2"/>
    <x v="0"/>
  </r>
  <r>
    <x v="0"/>
    <x v="2"/>
    <s v="GV408"/>
    <s v="GV4-28-120719"/>
    <x v="0"/>
    <d v="2020-01-06T00:00:00"/>
    <x v="0"/>
    <s v="Ramos Mejia Juan Diego FG"/>
    <n v="43658"/>
    <n v="5.9333333333333327"/>
    <n v="1926"/>
    <n v="15"/>
    <n v="71262"/>
    <n v="43878.875999999997"/>
    <n v="2925.2579999999998"/>
    <n v="128.4"/>
    <n v="37"/>
    <n v="27383.124"/>
    <x v="0"/>
    <x v="0"/>
    <n v="2"/>
    <x v="0"/>
  </r>
  <r>
    <x v="0"/>
    <x v="2"/>
    <s v="GV408"/>
    <s v="GV4-28-120719"/>
    <x v="0"/>
    <d v="2020-01-06T00:00:00"/>
    <x v="0"/>
    <s v="Oscar Jesus Guerrero Pelayo"/>
    <n v="43658"/>
    <n v="5.9333333333333327"/>
    <n v="640"/>
    <n v="6"/>
    <n v="24000"/>
    <n v="17551.55"/>
    <n v="2925.2579999999998"/>
    <n v="106.66666666666667"/>
    <n v="37.5"/>
    <n v="6448.45"/>
    <x v="0"/>
    <x v="0"/>
    <n v="2"/>
    <x v="0"/>
  </r>
  <r>
    <x v="0"/>
    <x v="1"/>
    <s v="GV107"/>
    <s v="GV1-28-140719"/>
    <x v="0"/>
    <d v="2020-01-07T00:00:00"/>
    <x v="0"/>
    <s v="Carlos Sanchez Camacho"/>
    <n v="43660"/>
    <n v="5.8999999999999995"/>
    <n v="474"/>
    <n v="4"/>
    <n v="17538"/>
    <n v="11647.796"/>
    <n v="2911.9490000000001"/>
    <n v="118.5"/>
    <n v="37"/>
    <n v="5890.2039999999997"/>
    <x v="0"/>
    <x v="0"/>
    <n v="2"/>
    <x v="0"/>
  </r>
  <r>
    <x v="0"/>
    <x v="1"/>
    <s v="GV110"/>
    <s v="GV1-29-210719"/>
    <x v="0"/>
    <d v="2020-01-07T00:00:00"/>
    <x v="0"/>
    <s v="Carlos Sanchez Camacho"/>
    <n v="43667"/>
    <n v="5.6666666666666661"/>
    <n v="231"/>
    <n v="2"/>
    <n v="8547"/>
    <n v="4911.0240000000003"/>
    <n v="2455.5120000000002"/>
    <n v="115.5"/>
    <n v="37"/>
    <n v="3635.9760000000001"/>
    <x v="0"/>
    <x v="0"/>
    <n v="2"/>
    <x v="0"/>
  </r>
  <r>
    <x v="0"/>
    <x v="0"/>
    <s v="EMBAR"/>
    <s v="GV1-27-060719"/>
    <x v="0"/>
    <d v="2020-01-08T00:00:00"/>
    <x v="0"/>
    <s v="Vazquez Zamora Rafael"/>
    <n v="43652"/>
    <n v="6.2"/>
    <n v="95"/>
    <n v="1"/>
    <n v="3515"/>
    <n v="2689.8150000000001"/>
    <n v="2689.8150000000001"/>
    <n v="95"/>
    <n v="37"/>
    <n v="825.18499999999995"/>
    <x v="0"/>
    <x v="0"/>
    <n v="2"/>
    <x v="0"/>
  </r>
  <r>
    <x v="0"/>
    <x v="1"/>
    <s v="GV110"/>
    <s v="GV1-29-210719"/>
    <x v="0"/>
    <d v="2020-01-08T00:00:00"/>
    <x v="0"/>
    <s v="Vazquez Zamora Rafael"/>
    <n v="43667"/>
    <n v="5.7"/>
    <n v="436"/>
    <n v="4"/>
    <n v="16132"/>
    <n v="9822.0490000000009"/>
    <n v="2455.5120000000002"/>
    <n v="109"/>
    <n v="37"/>
    <n v="6309.951"/>
    <x v="0"/>
    <x v="0"/>
    <n v="2"/>
    <x v="0"/>
  </r>
  <r>
    <x v="0"/>
    <x v="1"/>
    <s v="GV110"/>
    <s v="GV1-29-210719"/>
    <x v="0"/>
    <d v="2020-01-08T00:00:00"/>
    <x v="0"/>
    <s v="Vazquez Zamora Rafael"/>
    <n v="43667"/>
    <n v="5.7"/>
    <n v="184"/>
    <n v="2"/>
    <n v="6808"/>
    <n v="4911.0240000000003"/>
    <n v="2455.5120000000002"/>
    <n v="92"/>
    <n v="37"/>
    <n v="1896.9760000000001"/>
    <x v="0"/>
    <x v="0"/>
    <n v="2"/>
    <x v="0"/>
  </r>
  <r>
    <x v="0"/>
    <x v="0"/>
    <s v="EMBAR"/>
    <s v="GV1-13-300319"/>
    <x v="0"/>
    <d v="2020-01-10T00:00:00"/>
    <x v="0"/>
    <s v="Ricardo Perez Garcia"/>
    <n v="43554"/>
    <n v="9.5333333333333332"/>
    <n v="200"/>
    <n v="2"/>
    <n v="7400"/>
    <n v="6407.2439999999997"/>
    <n v="3203.6219999999998"/>
    <n v="100"/>
    <n v="37"/>
    <n v="992.75599999999997"/>
    <x v="0"/>
    <x v="0"/>
    <n v="2"/>
    <x v="0"/>
  </r>
  <r>
    <x v="0"/>
    <x v="0"/>
    <s v="EMBAR"/>
    <s v="GV1-24-150619"/>
    <x v="0"/>
    <d v="2020-01-10T00:00:00"/>
    <x v="0"/>
    <s v="Innovacion y Comercio"/>
    <n v="43631"/>
    <n v="6.9666666666666668"/>
    <n v="200"/>
    <n v="2"/>
    <n v="8000"/>
    <n v="4807.723"/>
    <n v="2403.8620000000001"/>
    <n v="100"/>
    <n v="40"/>
    <n v="3192.277"/>
    <x v="0"/>
    <x v="0"/>
    <n v="2"/>
    <x v="0"/>
  </r>
  <r>
    <x v="0"/>
    <x v="0"/>
    <s v="EMBAR"/>
    <s v="GV1-24-150619"/>
    <x v="0"/>
    <d v="2020-01-10T00:00:00"/>
    <x v="0"/>
    <s v="Innovacion y Comercio"/>
    <n v="43631"/>
    <n v="6.9666666666666668"/>
    <n v="220"/>
    <n v="2"/>
    <n v="8800"/>
    <n v="4807.723"/>
    <n v="2403.8620000000001"/>
    <n v="110"/>
    <n v="40"/>
    <n v="3992.277"/>
    <x v="0"/>
    <x v="0"/>
    <n v="2"/>
    <x v="0"/>
  </r>
  <r>
    <x v="0"/>
    <x v="0"/>
    <s v="EMBAR"/>
    <s v="GV1-27-060719"/>
    <x v="0"/>
    <d v="2020-01-10T00:00:00"/>
    <x v="0"/>
    <s v="Cecilia Robles Perez"/>
    <n v="43652"/>
    <n v="6.2666666666666666"/>
    <n v="229"/>
    <n v="2"/>
    <n v="8473"/>
    <n v="5379.63"/>
    <n v="2689.8150000000001"/>
    <n v="114.5"/>
    <n v="37"/>
    <n v="3093.37"/>
    <x v="0"/>
    <x v="0"/>
    <n v="2"/>
    <x v="0"/>
  </r>
  <r>
    <x v="0"/>
    <x v="0"/>
    <s v="EMBAR"/>
    <s v="GV1-27-060719"/>
    <x v="0"/>
    <d v="2020-01-10T00:00:00"/>
    <x v="0"/>
    <s v="Innovacion y Comercio"/>
    <n v="43652"/>
    <n v="6.2666666666666666"/>
    <n v="192"/>
    <n v="2"/>
    <n v="7680"/>
    <n v="5379.63"/>
    <n v="2689.8150000000001"/>
    <n v="96"/>
    <n v="40"/>
    <n v="2300.37"/>
    <x v="0"/>
    <x v="0"/>
    <n v="2"/>
    <x v="0"/>
  </r>
  <r>
    <x v="0"/>
    <x v="0"/>
    <s v="EMBAR"/>
    <s v="GV1-28-140719"/>
    <x v="0"/>
    <d v="2020-01-10T00:00:00"/>
    <x v="0"/>
    <s v="Rafael Osorio Zamora"/>
    <n v="43660"/>
    <n v="6"/>
    <n v="723"/>
    <n v="6"/>
    <n v="26751"/>
    <n v="17471.694"/>
    <n v="2911.9490000000001"/>
    <n v="120.5"/>
    <n v="37"/>
    <n v="9279.3060000000005"/>
    <x v="0"/>
    <x v="0"/>
    <n v="2"/>
    <x v="0"/>
  </r>
  <r>
    <x v="0"/>
    <x v="0"/>
    <s v="EMBAR"/>
    <s v="GV1-28-140719"/>
    <x v="0"/>
    <d v="2020-01-10T00:00:00"/>
    <x v="0"/>
    <s v="PUBLICO EN GENERAL"/>
    <n v="43660"/>
    <n v="6"/>
    <n v="116"/>
    <n v="1"/>
    <n v="4350"/>
    <n v="2911.9490000000001"/>
    <n v="2911.9490000000001"/>
    <n v="116"/>
    <n v="37.5"/>
    <n v="1438.0509999999999"/>
    <x v="0"/>
    <x v="0"/>
    <n v="2"/>
    <x v="0"/>
  </r>
  <r>
    <x v="0"/>
    <x v="0"/>
    <s v="EMBAR"/>
    <s v="GV1-28-140719"/>
    <x v="0"/>
    <d v="2020-01-10T00:00:00"/>
    <x v="0"/>
    <s v="Rafael Osorio Zamora"/>
    <n v="43660"/>
    <n v="6"/>
    <n v="455"/>
    <n v="4"/>
    <n v="16835"/>
    <n v="11647.796"/>
    <n v="2911.9490000000001"/>
    <n v="113.75"/>
    <n v="37"/>
    <n v="5187.2039999999997"/>
    <x v="0"/>
    <x v="0"/>
    <n v="2"/>
    <x v="0"/>
  </r>
  <r>
    <x v="0"/>
    <x v="0"/>
    <s v="EMBAR"/>
    <s v="GV1-28-140719"/>
    <x v="0"/>
    <d v="2020-01-10T00:00:00"/>
    <x v="0"/>
    <s v="Gutierrez Olivarez Jaime Gibran"/>
    <n v="43660"/>
    <n v="6"/>
    <n v="238"/>
    <n v="2"/>
    <n v="8806"/>
    <n v="5823.8980000000001"/>
    <n v="2911.9490000000001"/>
    <n v="119"/>
    <n v="37"/>
    <n v="2982.1019999999999"/>
    <x v="0"/>
    <x v="0"/>
    <n v="2"/>
    <x v="0"/>
  </r>
  <r>
    <x v="0"/>
    <x v="0"/>
    <s v="EMBAR"/>
    <s v="GV1-28-140719"/>
    <x v="0"/>
    <d v="2020-01-10T00:00:00"/>
    <x v="0"/>
    <s v="Casillas Tapia Alfredo"/>
    <n v="43660"/>
    <n v="6"/>
    <n v="1146"/>
    <n v="10"/>
    <n v="41829"/>
    <n v="29119.489000000001"/>
    <n v="2911.9490000000001"/>
    <n v="114.6"/>
    <n v="36.5"/>
    <n v="12709.511"/>
    <x v="0"/>
    <x v="0"/>
    <n v="2"/>
    <x v="0"/>
  </r>
  <r>
    <x v="0"/>
    <x v="1"/>
    <s v="GV108"/>
    <s v="GV1-30-280719"/>
    <x v="0"/>
    <d v="2020-01-10T00:00:00"/>
    <x v="0"/>
    <s v="Arturo Saray"/>
    <n v="43674"/>
    <n v="5.5333333333333332"/>
    <n v="101"/>
    <n v="1"/>
    <n v="3434"/>
    <n v="2880.2440000000001"/>
    <n v="2880.2440000000001"/>
    <n v="101"/>
    <n v="34"/>
    <n v="553.75599999999997"/>
    <x v="0"/>
    <x v="0"/>
    <n v="2"/>
    <x v="0"/>
  </r>
  <r>
    <x v="0"/>
    <x v="1"/>
    <s v="GV108"/>
    <s v="GV1-30-280719"/>
    <x v="0"/>
    <d v="2020-01-10T00:00:00"/>
    <x v="0"/>
    <s v="Diaz Juan "/>
    <n v="43674"/>
    <n v="5.5333333333333332"/>
    <n v="112.5"/>
    <n v="1"/>
    <n v="3825"/>
    <n v="2880.2440000000001"/>
    <n v="2880.2440000000001"/>
    <n v="112.5"/>
    <n v="34"/>
    <n v="944.75599999999997"/>
    <x v="0"/>
    <x v="0"/>
    <n v="2"/>
    <x v="0"/>
  </r>
  <r>
    <x v="0"/>
    <x v="1"/>
    <s v="GV108"/>
    <s v="GV1-30-280719"/>
    <x v="0"/>
    <d v="2020-01-10T00:00:00"/>
    <x v="0"/>
    <s v="Innovacion y Comercio"/>
    <n v="43674"/>
    <n v="5.5333333333333332"/>
    <n v="1504"/>
    <n v="16"/>
    <n v="60160"/>
    <n v="46083.904999999999"/>
    <n v="2880.2440000000001"/>
    <n v="94"/>
    <n v="40"/>
    <n v="14076.094999999999"/>
    <x v="0"/>
    <x v="0"/>
    <n v="2"/>
    <x v="0"/>
  </r>
  <r>
    <x v="0"/>
    <x v="1"/>
    <s v="GV108"/>
    <s v="GV1-30-280719"/>
    <x v="0"/>
    <d v="2020-01-10T00:00:00"/>
    <x v="0"/>
    <s v="Innovacion y Comercio"/>
    <n v="43674"/>
    <n v="5.5333333333333332"/>
    <n v="1103"/>
    <n v="15"/>
    <n v="44120"/>
    <n v="43203.661"/>
    <n v="2880.2440000000001"/>
    <n v="73.533333333333331"/>
    <n v="40"/>
    <n v="916.33900000000006"/>
    <x v="0"/>
    <x v="0"/>
    <n v="2"/>
    <x v="0"/>
  </r>
  <r>
    <x v="0"/>
    <x v="1"/>
    <s v="GV108"/>
    <s v="GV1-30-280719"/>
    <x v="0"/>
    <d v="2020-01-10T00:00:00"/>
    <x v="0"/>
    <s v="Innovacion y Comercio"/>
    <n v="43674"/>
    <n v="5.5333333333333332"/>
    <n v="262.5"/>
    <n v="3"/>
    <n v="10500"/>
    <n v="8640.732"/>
    <n v="2880.2440000000001"/>
    <n v="87.5"/>
    <n v="40"/>
    <n v="1859.268"/>
    <x v="0"/>
    <x v="0"/>
    <n v="2"/>
    <x v="0"/>
  </r>
  <r>
    <x v="0"/>
    <x v="1"/>
    <s v="GV108"/>
    <s v="GV1-30-280719"/>
    <x v="0"/>
    <d v="2020-01-10T00:00:00"/>
    <x v="0"/>
    <s v="Innovacion y Comercio"/>
    <n v="43674"/>
    <n v="5.5333333333333332"/>
    <n v="558"/>
    <n v="6"/>
    <n v="22320"/>
    <n v="17281.464"/>
    <n v="2880.2440000000001"/>
    <n v="93"/>
    <n v="40"/>
    <n v="5038.5360000000001"/>
    <x v="0"/>
    <x v="0"/>
    <n v="2"/>
    <x v="0"/>
  </r>
  <r>
    <x v="0"/>
    <x v="1"/>
    <s v="GV110"/>
    <s v="GV1-29-210719"/>
    <x v="0"/>
    <d v="2020-01-10T00:00:00"/>
    <x v="0"/>
    <s v="Casillas Tapia Alfredo"/>
    <n v="43667"/>
    <n v="5.7666666666666666"/>
    <n v="1208"/>
    <n v="10"/>
    <n v="44092"/>
    <n v="25486.188999999998"/>
    <n v="2548.6190000000001"/>
    <n v="120.8"/>
    <n v="36.5"/>
    <n v="18605.811000000002"/>
    <x v="0"/>
    <x v="0"/>
    <n v="2"/>
    <x v="0"/>
  </r>
  <r>
    <x v="0"/>
    <x v="1"/>
    <s v="GV110"/>
    <s v="GV1-29-210719"/>
    <x v="0"/>
    <d v="2020-01-10T00:00:00"/>
    <x v="0"/>
    <s v="Vazquez Pelayo Hugo"/>
    <n v="43667"/>
    <n v="5.7666666666666666"/>
    <n v="120"/>
    <n v="1"/>
    <n v="4440"/>
    <n v="2548.6190000000001"/>
    <n v="2548.6190000000001"/>
    <n v="120"/>
    <n v="37"/>
    <n v="1891.3810000000001"/>
    <x v="0"/>
    <x v="0"/>
    <n v="2"/>
    <x v="0"/>
  </r>
  <r>
    <x v="0"/>
    <x v="1"/>
    <s v="GV110"/>
    <s v="GV1-29-210719"/>
    <x v="0"/>
    <d v="2020-01-10T00:00:00"/>
    <x v="0"/>
    <s v="Diaz Juan "/>
    <n v="43667"/>
    <n v="5.7666666666666666"/>
    <n v="107.5"/>
    <n v="1"/>
    <n v="3655"/>
    <n v="2548.6190000000001"/>
    <n v="2548.6190000000001"/>
    <n v="107.5"/>
    <n v="34"/>
    <n v="1106.3810000000001"/>
    <x v="0"/>
    <x v="0"/>
    <n v="2"/>
    <x v="0"/>
  </r>
  <r>
    <x v="0"/>
    <x v="1"/>
    <s v="GV110"/>
    <s v="GV1-29-210719"/>
    <x v="0"/>
    <d v="2020-01-10T00:00:00"/>
    <x v="0"/>
    <s v="PUBLICO EN GENERAL"/>
    <n v="43667"/>
    <n v="5.7666666666666666"/>
    <n v="112"/>
    <n v="1"/>
    <n v="4200"/>
    <n v="2548.6190000000001"/>
    <n v="2548.6190000000001"/>
    <n v="112"/>
    <n v="37.5"/>
    <n v="1651.3810000000001"/>
    <x v="0"/>
    <x v="0"/>
    <n v="2"/>
    <x v="0"/>
  </r>
  <r>
    <x v="0"/>
    <x v="1"/>
    <s v="GV110"/>
    <s v="GV1-29-210719"/>
    <x v="0"/>
    <d v="2020-01-10T00:00:00"/>
    <x v="0"/>
    <s v="Vazquez Pelayo Hugo"/>
    <n v="43667"/>
    <n v="5.7666666666666666"/>
    <n v="115"/>
    <n v="1"/>
    <n v="4255"/>
    <n v="2548.6190000000001"/>
    <n v="2548.6190000000001"/>
    <n v="115"/>
    <n v="37"/>
    <n v="1706.3810000000001"/>
    <x v="0"/>
    <x v="0"/>
    <n v="2"/>
    <x v="0"/>
  </r>
  <r>
    <x v="0"/>
    <x v="1"/>
    <s v="GV110"/>
    <s v="GV1-29-210719"/>
    <x v="0"/>
    <d v="2020-01-10T00:00:00"/>
    <x v="0"/>
    <s v="Rafael Osorio Zamora"/>
    <n v="43667"/>
    <n v="5.7666666666666666"/>
    <n v="782"/>
    <n v="7"/>
    <n v="28934"/>
    <n v="17840.331999999999"/>
    <n v="2548.6190000000001"/>
    <n v="111.71428571428571"/>
    <n v="37"/>
    <n v="11093.668"/>
    <x v="0"/>
    <x v="0"/>
    <n v="2"/>
    <x v="0"/>
  </r>
  <r>
    <x v="0"/>
    <x v="1"/>
    <s v="GV110"/>
    <s v="GV1-29-210719"/>
    <x v="0"/>
    <d v="2020-01-10T00:00:00"/>
    <x v="0"/>
    <s v="Cecilia Robles Perez"/>
    <n v="43667"/>
    <n v="5.7666666666666666"/>
    <n v="98"/>
    <n v="1"/>
    <n v="3626"/>
    <n v="2548.6190000000001"/>
    <n v="2548.6190000000001"/>
    <n v="98"/>
    <n v="37"/>
    <n v="1077.3810000000001"/>
    <x v="0"/>
    <x v="0"/>
    <n v="2"/>
    <x v="0"/>
  </r>
  <r>
    <x v="0"/>
    <x v="1"/>
    <s v="GV110"/>
    <s v="GV1-29-210719"/>
    <x v="0"/>
    <d v="2020-01-10T00:00:00"/>
    <x v="0"/>
    <s v="Ricardo Perez Garcia"/>
    <n v="43667"/>
    <n v="5.7666666666666666"/>
    <n v="220"/>
    <n v="2"/>
    <n v="8140"/>
    <n v="5097.2380000000003"/>
    <n v="2548.6190000000001"/>
    <n v="110"/>
    <n v="37"/>
    <n v="3042.7620000000002"/>
    <x v="0"/>
    <x v="0"/>
    <n v="2"/>
    <x v="0"/>
  </r>
  <r>
    <x v="0"/>
    <x v="1"/>
    <s v="GV110"/>
    <s v="GV1-29-210719"/>
    <x v="0"/>
    <d v="2020-01-10T00:00:00"/>
    <x v="0"/>
    <s v="Arturo Saray"/>
    <n v="43667"/>
    <n v="5.7666666666666666"/>
    <n v="89"/>
    <n v="1"/>
    <n v="3026"/>
    <n v="2548.6190000000001"/>
    <n v="2548.6190000000001"/>
    <n v="89"/>
    <n v="34"/>
    <n v="477.38099999999997"/>
    <x v="0"/>
    <x v="0"/>
    <n v="2"/>
    <x v="0"/>
  </r>
  <r>
    <x v="0"/>
    <x v="1"/>
    <s v="GV110"/>
    <s v="GV1-29-210719"/>
    <x v="0"/>
    <d v="2020-01-10T00:00:00"/>
    <x v="0"/>
    <s v="Gutierrez Olivarez Jaime Gibran"/>
    <n v="43667"/>
    <n v="5.7666666666666666"/>
    <n v="479"/>
    <n v="4"/>
    <n v="17723"/>
    <n v="10194.475"/>
    <n v="2548.6190000000001"/>
    <n v="119.75"/>
    <n v="37"/>
    <n v="7528.5249999999996"/>
    <x v="0"/>
    <x v="0"/>
    <n v="2"/>
    <x v="0"/>
  </r>
  <r>
    <x v="0"/>
    <x v="1"/>
    <s v="GV110"/>
    <s v="GV1-29-210719"/>
    <x v="0"/>
    <d v="2020-01-10T00:00:00"/>
    <x v="0"/>
    <s v="PUBLICO EN GENERAL"/>
    <n v="43667"/>
    <n v="5.7666666666666666"/>
    <n v="603"/>
    <n v="5"/>
    <n v="21708"/>
    <n v="12743.093999999999"/>
    <n v="2548.6190000000001"/>
    <n v="120.6"/>
    <n v="36"/>
    <n v="8964.9060000000009"/>
    <x v="0"/>
    <x v="0"/>
    <n v="2"/>
    <x v="0"/>
  </r>
  <r>
    <x v="0"/>
    <x v="1"/>
    <s v="GV1Ia"/>
    <s v="GV1-41-091019"/>
    <x v="0"/>
    <d v="2020-01-10T00:00:00"/>
    <x v="0"/>
    <s v="Ventas Familia"/>
    <n v="43747"/>
    <n v="3.1"/>
    <n v="49.5"/>
    <n v="2"/>
    <n v="2940"/>
    <n v="2537.1460000000002"/>
    <n v="1268.5730000000001"/>
    <n v="24.75"/>
    <n v="59.393900000000002"/>
    <n v="402.85399999999998"/>
    <x v="0"/>
    <x v="0"/>
    <n v="2"/>
    <x v="0"/>
  </r>
  <r>
    <x v="0"/>
    <x v="2"/>
    <s v="GV408"/>
    <s v="GV4-28-120719"/>
    <x v="0"/>
    <d v="2020-01-10T00:00:00"/>
    <x v="0"/>
    <s v="Innovacion y Comercio"/>
    <n v="43658"/>
    <n v="6.0666666666666664"/>
    <n v="112.2"/>
    <n v="1"/>
    <n v="4488"/>
    <n v="2986.1759999999999"/>
    <n v="2986.1759999999999"/>
    <n v="112.2"/>
    <n v="40"/>
    <n v="1501.8240000000001"/>
    <x v="0"/>
    <x v="0"/>
    <n v="2"/>
    <x v="0"/>
  </r>
  <r>
    <x v="0"/>
    <x v="2"/>
    <s v="GV408"/>
    <s v="GV4-28-120719"/>
    <x v="0"/>
    <d v="2020-01-10T00:00:00"/>
    <x v="0"/>
    <s v="Casillas Tapia Alfredo"/>
    <n v="43658"/>
    <n v="6.0666666666666664"/>
    <n v="1277.8"/>
    <n v="10"/>
    <n v="46000.800000000003"/>
    <n v="29861.759999999998"/>
    <n v="2986.1759999999999"/>
    <n v="127.78"/>
    <n v="36"/>
    <n v="16139.04"/>
    <x v="0"/>
    <x v="0"/>
    <n v="2"/>
    <x v="0"/>
  </r>
  <r>
    <x v="0"/>
    <x v="2"/>
    <s v="GV408"/>
    <s v="GV4-28-120719"/>
    <x v="0"/>
    <d v="2020-01-10T00:00:00"/>
    <x v="0"/>
    <s v="Carlos Sanchez Camacho"/>
    <n v="43658"/>
    <n v="6.0666666666666664"/>
    <n v="239.6"/>
    <n v="2"/>
    <n v="8625.6"/>
    <n v="5972.3519999999999"/>
    <n v="2986.1759999999999"/>
    <n v="119.8"/>
    <n v="36"/>
    <n v="2653.248"/>
    <x v="0"/>
    <x v="0"/>
    <n v="2"/>
    <x v="0"/>
  </r>
  <r>
    <x v="0"/>
    <x v="2"/>
    <s v="GV410"/>
    <s v="GV4-38-180919"/>
    <x v="0"/>
    <d v="2020-01-10T00:00:00"/>
    <x v="0"/>
    <s v="Carlos Sanchez Camacho"/>
    <n v="43726"/>
    <n v="3.8"/>
    <n v="282.39999999999998"/>
    <n v="2"/>
    <n v="10166.4"/>
    <n v="2932.9430000000002"/>
    <n v="1466.471"/>
    <n v="141.19999999999999"/>
    <n v="36"/>
    <n v="7233.4570000000003"/>
    <x v="0"/>
    <x v="0"/>
    <n v="2"/>
    <x v="0"/>
  </r>
  <r>
    <x v="0"/>
    <x v="1"/>
    <s v="GV108"/>
    <s v="GV1-30-280719"/>
    <x v="0"/>
    <d v="2020-01-11T00:00:00"/>
    <x v="0"/>
    <s v="Rafael Osorio Zamora"/>
    <n v="43674"/>
    <n v="5.5666666666666664"/>
    <n v="438"/>
    <n v="4"/>
    <n v="15768"/>
    <n v="11520.976000000001"/>
    <n v="2880.2440000000001"/>
    <n v="109.5"/>
    <n v="36"/>
    <n v="4247.0240000000003"/>
    <x v="0"/>
    <x v="0"/>
    <n v="2"/>
    <x v="0"/>
  </r>
  <r>
    <x v="0"/>
    <x v="1"/>
    <s v="GV108"/>
    <s v="GV1-30-280719"/>
    <x v="0"/>
    <d v="2020-01-11T00:00:00"/>
    <x v="0"/>
    <s v="Vazquez Pelayo Hugo"/>
    <n v="43674"/>
    <n v="5.5666666666666664"/>
    <n v="93.5"/>
    <n v="1"/>
    <n v="3366"/>
    <n v="2880.2440000000001"/>
    <n v="2880.2440000000001"/>
    <n v="93.5"/>
    <n v="36"/>
    <n v="485.75599999999997"/>
    <x v="0"/>
    <x v="0"/>
    <n v="2"/>
    <x v="0"/>
  </r>
  <r>
    <x v="0"/>
    <x v="1"/>
    <s v="GV108"/>
    <s v="GV1-30-280719"/>
    <x v="0"/>
    <d v="2020-01-11T00:00:00"/>
    <x v="0"/>
    <s v="Arturo Saray"/>
    <n v="43674"/>
    <n v="5.5666666666666664"/>
    <n v="100.5"/>
    <n v="1"/>
    <n v="3316.5"/>
    <n v="2880.2440000000001"/>
    <n v="2880.2440000000001"/>
    <n v="100.5"/>
    <n v="33"/>
    <n v="436.25599999999997"/>
    <x v="0"/>
    <x v="0"/>
    <n v="2"/>
    <x v="0"/>
  </r>
  <r>
    <x v="0"/>
    <x v="1"/>
    <s v="GV108"/>
    <s v="GV1-30-280719"/>
    <x v="0"/>
    <d v="2020-01-11T00:00:00"/>
    <x v="0"/>
    <s v="Vazquez Zamora Rafael"/>
    <n v="43674"/>
    <n v="5.5666666666666664"/>
    <n v="175.5"/>
    <n v="2"/>
    <n v="6318"/>
    <n v="5760.4880000000003"/>
    <n v="2880.2440000000001"/>
    <n v="87.75"/>
    <n v="36"/>
    <n v="557.51199999999994"/>
    <x v="0"/>
    <x v="0"/>
    <n v="2"/>
    <x v="0"/>
  </r>
  <r>
    <x v="0"/>
    <x v="1"/>
    <s v="GV108"/>
    <s v="GV1-30-280719"/>
    <x v="0"/>
    <d v="2020-01-11T00:00:00"/>
    <x v="0"/>
    <s v="Cecilia Robles Perez"/>
    <n v="43674"/>
    <n v="5.5666666666666664"/>
    <n v="94.5"/>
    <n v="1"/>
    <n v="3402"/>
    <n v="2880.2440000000001"/>
    <n v="2880.2440000000001"/>
    <n v="94.5"/>
    <n v="36"/>
    <n v="521.75599999999997"/>
    <x v="0"/>
    <x v="0"/>
    <n v="2"/>
    <x v="0"/>
  </r>
  <r>
    <x v="0"/>
    <x v="1"/>
    <s v="GV108"/>
    <s v="GV1-30-280719"/>
    <x v="0"/>
    <d v="2020-01-11T00:00:00"/>
    <x v="0"/>
    <s v="Ricardo Perez Garcia"/>
    <n v="43674"/>
    <n v="5.5666666666666664"/>
    <n v="106.5"/>
    <n v="1"/>
    <n v="3834"/>
    <n v="2880.2440000000001"/>
    <n v="2880.2440000000001"/>
    <n v="106.5"/>
    <n v="36"/>
    <n v="953.75599999999997"/>
    <x v="0"/>
    <x v="0"/>
    <n v="2"/>
    <x v="0"/>
  </r>
  <r>
    <x v="0"/>
    <x v="1"/>
    <s v="GV108"/>
    <s v="GV1-30-280719"/>
    <x v="0"/>
    <d v="2020-01-11T00:00:00"/>
    <x v="0"/>
    <s v="PUBLICO EN GENERAL"/>
    <n v="43674"/>
    <n v="5.5666666666666664"/>
    <n v="90"/>
    <n v="1"/>
    <n v="3240"/>
    <n v="2880.2440000000001"/>
    <n v="2880.2440000000001"/>
    <n v="90"/>
    <n v="36"/>
    <n v="359.75599999999997"/>
    <x v="0"/>
    <x v="0"/>
    <n v="2"/>
    <x v="0"/>
  </r>
  <r>
    <x v="0"/>
    <x v="1"/>
    <s v="GV109"/>
    <s v="GV1-31-040819"/>
    <x v="0"/>
    <d v="2020-01-11T00:00:00"/>
    <x v="0"/>
    <s v="Innovacion y Comercio"/>
    <n v="43681"/>
    <n v="5.333333333333333"/>
    <n v="681"/>
    <n v="7"/>
    <n v="24516"/>
    <n v="15199.523999999999"/>
    <n v="2171.3609999999999"/>
    <n v="97.285714285714292"/>
    <n v="36"/>
    <n v="9316.4760000000006"/>
    <x v="0"/>
    <x v="0"/>
    <n v="2"/>
    <x v="0"/>
  </r>
  <r>
    <x v="0"/>
    <x v="1"/>
    <s v="GV109"/>
    <s v="GV1-31-040819"/>
    <x v="0"/>
    <d v="2020-01-11T00:00:00"/>
    <x v="0"/>
    <s v="Innovacion y Comercio"/>
    <n v="43681"/>
    <n v="5.333333333333333"/>
    <n v="790"/>
    <n v="8"/>
    <n v="28440"/>
    <n v="17370.884999999998"/>
    <n v="2171.3609999999999"/>
    <n v="98.75"/>
    <n v="36"/>
    <n v="11069.115"/>
    <x v="0"/>
    <x v="0"/>
    <n v="2"/>
    <x v="0"/>
  </r>
  <r>
    <x v="0"/>
    <x v="1"/>
    <s v="GV110"/>
    <s v="GV1-29-210719"/>
    <x v="0"/>
    <d v="2020-01-11T00:00:00"/>
    <x v="0"/>
    <s v="Vazquez Zamora Rafael"/>
    <n v="43667"/>
    <n v="5.8"/>
    <n v="99"/>
    <n v="1"/>
    <n v="3564"/>
    <n v="2548.6190000000001"/>
    <n v="2548.6190000000001"/>
    <n v="99"/>
    <n v="36"/>
    <n v="1015.381"/>
    <x v="0"/>
    <x v="0"/>
    <n v="2"/>
    <x v="0"/>
  </r>
  <r>
    <x v="0"/>
    <x v="1"/>
    <s v="GV110"/>
    <s v="GV1-29-210719"/>
    <x v="0"/>
    <d v="2020-01-11T00:00:00"/>
    <x v="0"/>
    <s v="Vazquez Pelayo Hugo"/>
    <n v="43667"/>
    <n v="5.8"/>
    <n v="109.5"/>
    <n v="1"/>
    <n v="3942"/>
    <n v="2548.6190000000001"/>
    <n v="2548.6190000000001"/>
    <n v="109.5"/>
    <n v="36"/>
    <n v="1393.3810000000001"/>
    <x v="0"/>
    <x v="0"/>
    <n v="2"/>
    <x v="0"/>
  </r>
  <r>
    <x v="0"/>
    <x v="1"/>
    <s v="GV110"/>
    <s v="GV1-29-210719"/>
    <x v="0"/>
    <d v="2020-01-11T00:00:00"/>
    <x v="0"/>
    <s v="Cecilia Robles Perez"/>
    <n v="43667"/>
    <n v="5.8"/>
    <n v="99.5"/>
    <n v="1"/>
    <n v="3582"/>
    <n v="2548.6190000000001"/>
    <n v="2548.6190000000001"/>
    <n v="99.5"/>
    <n v="36"/>
    <n v="1033.3810000000001"/>
    <x v="0"/>
    <x v="0"/>
    <n v="2"/>
    <x v="0"/>
  </r>
  <r>
    <x v="0"/>
    <x v="1"/>
    <s v="GV110"/>
    <s v="GV1-29-210719"/>
    <x v="0"/>
    <d v="2020-01-11T00:00:00"/>
    <x v="0"/>
    <s v="Rafael Osorio Zamora"/>
    <n v="43667"/>
    <n v="5.8"/>
    <n v="435"/>
    <n v="4"/>
    <n v="15660"/>
    <n v="10194.475"/>
    <n v="2548.6190000000001"/>
    <n v="108.75"/>
    <n v="36"/>
    <n v="5465.5249999999996"/>
    <x v="0"/>
    <x v="0"/>
    <n v="2"/>
    <x v="0"/>
  </r>
  <r>
    <x v="0"/>
    <x v="1"/>
    <s v="GV110"/>
    <s v="GV1-29-210719"/>
    <x v="0"/>
    <d v="2020-01-11T00:00:00"/>
    <x v="0"/>
    <s v="Gutierrez Olivarez Jaime Gibran"/>
    <n v="43667"/>
    <n v="5.8"/>
    <n v="229"/>
    <n v="2"/>
    <n v="8244"/>
    <n v="5097.2380000000003"/>
    <n v="2548.6190000000001"/>
    <n v="114.5"/>
    <n v="36"/>
    <n v="3146.7620000000002"/>
    <x v="0"/>
    <x v="0"/>
    <n v="2"/>
    <x v="0"/>
  </r>
  <r>
    <x v="0"/>
    <x v="1"/>
    <s v="GV110"/>
    <s v="GV1-29-210719"/>
    <x v="0"/>
    <d v="2020-01-11T00:00:00"/>
    <x v="0"/>
    <s v="PUBLICO EN GENERAL"/>
    <n v="43667"/>
    <n v="5.8"/>
    <n v="92"/>
    <n v="1"/>
    <n v="3312"/>
    <n v="2548.6190000000001"/>
    <n v="2548.6190000000001"/>
    <n v="92"/>
    <n v="36"/>
    <n v="763.38099999999997"/>
    <x v="0"/>
    <x v="0"/>
    <n v="2"/>
    <x v="0"/>
  </r>
  <r>
    <x v="0"/>
    <x v="1"/>
    <s v="GV110"/>
    <s v="GV1-29-210719"/>
    <x v="0"/>
    <d v="2020-01-11T00:00:00"/>
    <x v="0"/>
    <s v="Vazquez Zamora Rafael"/>
    <n v="43667"/>
    <n v="5.8"/>
    <n v="338"/>
    <n v="3"/>
    <n v="12168"/>
    <n v="7645.857"/>
    <n v="2548.6190000000001"/>
    <n v="112.66666666666667"/>
    <n v="36"/>
    <n v="4522.143"/>
    <x v="0"/>
    <x v="0"/>
    <n v="2"/>
    <x v="0"/>
  </r>
  <r>
    <x v="0"/>
    <x v="2"/>
    <s v="GV401"/>
    <s v="GV4-29-190719"/>
    <x v="0"/>
    <d v="2020-01-11T00:00:00"/>
    <x v="0"/>
    <s v="Casillas Tapia Alfredo"/>
    <n v="43665"/>
    <n v="5.8666666666666663"/>
    <n v="1134.8"/>
    <n v="10"/>
    <n v="40852.800000000003"/>
    <n v="26356.861000000001"/>
    <n v="2635.6860000000001"/>
    <n v="113.47999999999999"/>
    <n v="36"/>
    <n v="14495.939"/>
    <x v="0"/>
    <x v="0"/>
    <n v="2"/>
    <x v="0"/>
  </r>
  <r>
    <x v="0"/>
    <x v="2"/>
    <s v="GV401"/>
    <s v="GV4-29-190719"/>
    <x v="0"/>
    <d v="2020-01-11T00:00:00"/>
    <x v="0"/>
    <s v="Vazquez Zamora Rafael"/>
    <n v="43665"/>
    <n v="5.8666666666666663"/>
    <n v="365"/>
    <n v="3"/>
    <n v="13140"/>
    <n v="7907.058"/>
    <n v="2635.6860000000001"/>
    <n v="121.66666666666667"/>
    <n v="36"/>
    <n v="5232.942"/>
    <x v="0"/>
    <x v="0"/>
    <n v="2"/>
    <x v="0"/>
  </r>
  <r>
    <x v="0"/>
    <x v="2"/>
    <s v="GV401"/>
    <s v="GV4-29-190719"/>
    <x v="0"/>
    <d v="2020-01-11T00:00:00"/>
    <x v="0"/>
    <s v="Vazquez Pelayo Hugo"/>
    <n v="43665"/>
    <n v="5.8666666666666663"/>
    <n v="138.6"/>
    <n v="1"/>
    <n v="4989.6000000000004"/>
    <n v="2635.6860000000001"/>
    <n v="2635.6860000000001"/>
    <n v="138.6"/>
    <n v="36"/>
    <n v="2353.9140000000002"/>
    <x v="0"/>
    <x v="0"/>
    <n v="2"/>
    <x v="0"/>
  </r>
  <r>
    <x v="0"/>
    <x v="2"/>
    <s v="GV401"/>
    <s v="GV4-29-190719"/>
    <x v="0"/>
    <d v="2020-01-11T00:00:00"/>
    <x v="0"/>
    <s v="Rafael Osorio Zamora"/>
    <n v="43665"/>
    <n v="5.8666666666666663"/>
    <n v="1392.6"/>
    <n v="11"/>
    <n v="50133.599999999999"/>
    <n v="28992.546999999999"/>
    <n v="2635.6860000000001"/>
    <n v="126.6"/>
    <n v="36"/>
    <n v="21141.053"/>
    <x v="0"/>
    <x v="0"/>
    <n v="2"/>
    <x v="0"/>
  </r>
  <r>
    <x v="0"/>
    <x v="2"/>
    <s v="GV401"/>
    <s v="GV4-29-190719"/>
    <x v="0"/>
    <d v="2020-01-11T00:00:00"/>
    <x v="0"/>
    <s v="Cecilia Robles Perez"/>
    <n v="43665"/>
    <n v="5.8666666666666663"/>
    <n v="257.60000000000002"/>
    <n v="2"/>
    <n v="9273.6"/>
    <n v="5271.3720000000003"/>
    <n v="2635.6860000000001"/>
    <n v="128.80000000000001"/>
    <n v="36"/>
    <n v="4002.2280000000001"/>
    <x v="0"/>
    <x v="0"/>
    <n v="2"/>
    <x v="0"/>
  </r>
  <r>
    <x v="0"/>
    <x v="2"/>
    <s v="GV401"/>
    <s v="GV4-29-190719"/>
    <x v="0"/>
    <d v="2020-01-11T00:00:00"/>
    <x v="0"/>
    <s v="Gutierrez Olivarez Jaime Gibran"/>
    <n v="43665"/>
    <n v="5.8666666666666663"/>
    <n v="480"/>
    <n v="4"/>
    <n v="17280"/>
    <n v="10542.744000000001"/>
    <n v="2635.6860000000001"/>
    <n v="120"/>
    <n v="36"/>
    <n v="6737.2560000000003"/>
    <x v="0"/>
    <x v="0"/>
    <n v="2"/>
    <x v="0"/>
  </r>
  <r>
    <x v="0"/>
    <x v="2"/>
    <s v="GV408"/>
    <s v="GV4-28-120719"/>
    <x v="0"/>
    <d v="2020-01-11T00:00:00"/>
    <x v="0"/>
    <s v="Innovacion y Comercio"/>
    <n v="43658"/>
    <n v="6.1"/>
    <n v="434.8"/>
    <n v="5"/>
    <n v="16957.2"/>
    <n v="14930.88"/>
    <n v="2986.1759999999999"/>
    <n v="86.960000000000008"/>
    <n v="39"/>
    <n v="2026.32"/>
    <x v="0"/>
    <x v="0"/>
    <n v="2"/>
    <x v="0"/>
  </r>
  <r>
    <x v="0"/>
    <x v="0"/>
    <s v="EMBAR"/>
    <s v="GV4-16-190419"/>
    <x v="0"/>
    <d v="2020-01-13T00:00:00"/>
    <x v="0"/>
    <s v="Carlos Sanchez Camacho"/>
    <n v="43574"/>
    <n v="8.9666666666666668"/>
    <n v="282.39999999999998"/>
    <n v="2"/>
    <n v="10166.4"/>
    <n v="8947.1270000000004"/>
    <n v="4473.5630000000001"/>
    <n v="141.19999999999999"/>
    <n v="36"/>
    <n v="1219.2729999999999"/>
    <x v="0"/>
    <x v="0"/>
    <n v="3"/>
    <x v="0"/>
  </r>
  <r>
    <x v="0"/>
    <x v="0"/>
    <s v="EMBAR"/>
    <s v="GV4-18-050519"/>
    <x v="0"/>
    <d v="2020-01-13T00:00:00"/>
    <x v="0"/>
    <s v="Anaya Chavarin Oscar FG"/>
    <n v="43590"/>
    <n v="8.4333333333333336"/>
    <n v="450"/>
    <n v="2"/>
    <n v="8437.5"/>
    <n v="5837.8429999999998"/>
    <n v="2918.9209999999998"/>
    <n v="225"/>
    <n v="18.75"/>
    <n v="2599.6570000000002"/>
    <x v="0"/>
    <x v="0"/>
    <n v="3"/>
    <x v="0"/>
  </r>
  <r>
    <x v="0"/>
    <x v="0"/>
    <s v="EMBAR"/>
    <s v="GV4-20-190519"/>
    <x v="0"/>
    <d v="2020-01-13T00:00:00"/>
    <x v="0"/>
    <s v="Anaya Chavarin Oscar FG"/>
    <n v="43604"/>
    <n v="7.9666666666666659"/>
    <n v="350"/>
    <n v="3"/>
    <n v="13475"/>
    <n v="8486.9060000000009"/>
    <n v="2828.9690000000001"/>
    <n v="116.66666666666667"/>
    <n v="38.5"/>
    <n v="4988.0940000000001"/>
    <x v="0"/>
    <x v="0"/>
    <n v="3"/>
    <x v="0"/>
  </r>
  <r>
    <x v="0"/>
    <x v="0"/>
    <s v="EMBAR"/>
    <s v="GV4-27-050719"/>
    <x v="0"/>
    <d v="2020-01-13T00:00:00"/>
    <x v="0"/>
    <s v="Anaya Chavarin Oscar FG"/>
    <n v="43651"/>
    <n v="6.3999999999999995"/>
    <n v="450"/>
    <n v="2"/>
    <n v="8437.5"/>
    <n v="7396.5230000000001"/>
    <n v="3698.261"/>
    <n v="225"/>
    <n v="18.75"/>
    <n v="1040.9770000000001"/>
    <x v="0"/>
    <x v="0"/>
    <n v="3"/>
    <x v="0"/>
  </r>
  <r>
    <x v="0"/>
    <x v="1"/>
    <s v="GV108"/>
    <s v="GV1-30-280719"/>
    <x v="0"/>
    <d v="2020-01-13T00:00:00"/>
    <x v="0"/>
    <s v="Ramos Mejia Juan Diego FG"/>
    <n v="43674"/>
    <n v="5.6333333333333329"/>
    <n v="1160"/>
    <n v="10"/>
    <n v="42340"/>
    <n v="28802.440999999999"/>
    <n v="2880.2440000000001"/>
    <n v="116"/>
    <n v="36.5"/>
    <n v="13537.558999999999"/>
    <x v="0"/>
    <x v="0"/>
    <n v="3"/>
    <x v="0"/>
  </r>
  <r>
    <x v="0"/>
    <x v="1"/>
    <s v="GV108"/>
    <s v="GV1-30-280719"/>
    <x v="0"/>
    <d v="2020-01-13T00:00:00"/>
    <x v="0"/>
    <s v="Lopez Jorge FG"/>
    <n v="43674"/>
    <n v="5.6333333333333329"/>
    <n v="190"/>
    <n v="2"/>
    <n v="7030"/>
    <n v="5760.4880000000003"/>
    <n v="2880.2440000000001"/>
    <n v="95"/>
    <n v="37"/>
    <n v="1269.5119999999999"/>
    <x v="0"/>
    <x v="0"/>
    <n v="3"/>
    <x v="0"/>
  </r>
  <r>
    <x v="0"/>
    <x v="1"/>
    <s v="GV108"/>
    <s v="GV1-30-280719"/>
    <x v="0"/>
    <d v="2020-01-13T00:00:00"/>
    <x v="0"/>
    <s v="Lopez Garcia Martin FG"/>
    <n v="43674"/>
    <n v="5.6333333333333329"/>
    <n v="115"/>
    <n v="1"/>
    <n v="4255"/>
    <n v="2880.2440000000001"/>
    <n v="2880.2440000000001"/>
    <n v="115"/>
    <n v="37"/>
    <n v="1374.7560000000001"/>
    <x v="0"/>
    <x v="0"/>
    <n v="3"/>
    <x v="0"/>
  </r>
  <r>
    <x v="0"/>
    <x v="1"/>
    <s v="GV108"/>
    <s v="GV1-30-280719"/>
    <x v="0"/>
    <d v="2020-01-13T00:00:00"/>
    <x v="0"/>
    <s v="Langurain Juan Pablo NA"/>
    <n v="43674"/>
    <n v="5.6333333333333329"/>
    <n v="984"/>
    <n v="10"/>
    <n v="36408"/>
    <n v="28802.440999999999"/>
    <n v="2880.2440000000001"/>
    <n v="98.4"/>
    <n v="37"/>
    <n v="7605.5590000000002"/>
    <x v="0"/>
    <x v="0"/>
    <n v="3"/>
    <x v="0"/>
  </r>
  <r>
    <x v="0"/>
    <x v="1"/>
    <s v="GV108"/>
    <s v="GV1-30-280719"/>
    <x v="0"/>
    <d v="2020-01-13T00:00:00"/>
    <x v="0"/>
    <s v="Leonardo Jimenez Chacon"/>
    <n v="43674"/>
    <n v="5.6333333333333329"/>
    <n v="187"/>
    <n v="2"/>
    <n v="6919"/>
    <n v="5760.4880000000003"/>
    <n v="2880.2440000000001"/>
    <n v="93.5"/>
    <n v="37"/>
    <n v="1158.5119999999999"/>
    <x v="0"/>
    <x v="0"/>
    <n v="3"/>
    <x v="0"/>
  </r>
  <r>
    <x v="0"/>
    <x v="1"/>
    <s v="GV108"/>
    <s v="GV1-30-280719"/>
    <x v="0"/>
    <d v="2020-01-13T00:00:00"/>
    <x v="0"/>
    <s v="Jose Luis Guzman Cornejo"/>
    <n v="43674"/>
    <n v="5.6333333333333329"/>
    <n v="310"/>
    <n v="3"/>
    <n v="11470"/>
    <n v="8640.732"/>
    <n v="2880.2440000000001"/>
    <n v="103.33333333333333"/>
    <n v="37"/>
    <n v="2829.268"/>
    <x v="0"/>
    <x v="0"/>
    <n v="3"/>
    <x v="0"/>
  </r>
  <r>
    <x v="0"/>
    <x v="1"/>
    <s v="GV108"/>
    <s v="GV1-30-280719"/>
    <x v="0"/>
    <d v="2020-01-13T00:00:00"/>
    <x v="0"/>
    <s v="Coronado Rodriguez Alma Lorena FG"/>
    <n v="43674"/>
    <n v="5.6333333333333329"/>
    <n v="223"/>
    <n v="2"/>
    <n v="8251"/>
    <n v="5760.4880000000003"/>
    <n v="2880.2440000000001"/>
    <n v="111.5"/>
    <n v="37"/>
    <n v="2490.5120000000002"/>
    <x v="0"/>
    <x v="0"/>
    <n v="3"/>
    <x v="0"/>
  </r>
  <r>
    <x v="0"/>
    <x v="1"/>
    <s v="GV108"/>
    <s v="GV1-30-280719"/>
    <x v="0"/>
    <d v="2020-01-13T00:00:00"/>
    <x v="0"/>
    <s v="Juan Manuel Jacobo"/>
    <n v="43674"/>
    <n v="5.6333333333333329"/>
    <n v="234"/>
    <n v="2"/>
    <n v="8658"/>
    <n v="5760.4880000000003"/>
    <n v="2880.2440000000001"/>
    <n v="117"/>
    <n v="37"/>
    <n v="2897.5120000000002"/>
    <x v="0"/>
    <x v="0"/>
    <n v="3"/>
    <x v="0"/>
  </r>
  <r>
    <x v="0"/>
    <x v="1"/>
    <s v="GV108"/>
    <s v="GV1-30-280719"/>
    <x v="0"/>
    <d v="2020-01-13T00:00:00"/>
    <x v="0"/>
    <s v="Avalos Silva Juan"/>
    <n v="43674"/>
    <n v="5.6333333333333329"/>
    <n v="322"/>
    <n v="3"/>
    <n v="11914"/>
    <n v="8640.732"/>
    <n v="2880.2440000000001"/>
    <n v="107.33333333333333"/>
    <n v="37"/>
    <n v="3273.268"/>
    <x v="0"/>
    <x v="0"/>
    <n v="3"/>
    <x v="0"/>
  </r>
  <r>
    <x v="0"/>
    <x v="1"/>
    <s v="GV108"/>
    <s v="GV1-30-280719"/>
    <x v="0"/>
    <d v="2020-01-13T00:00:00"/>
    <x v="0"/>
    <s v="Diaz Araiza Maria Magdalena"/>
    <n v="43674"/>
    <n v="5.6333333333333329"/>
    <n v="95"/>
    <n v="1"/>
    <n v="3515"/>
    <n v="2880.2440000000001"/>
    <n v="2880.2440000000001"/>
    <n v="95"/>
    <n v="37"/>
    <n v="634.75599999999997"/>
    <x v="0"/>
    <x v="0"/>
    <n v="3"/>
    <x v="0"/>
  </r>
  <r>
    <x v="0"/>
    <x v="1"/>
    <s v="GV110"/>
    <s v="GV1-29-210719"/>
    <x v="0"/>
    <d v="2020-01-13T00:00:00"/>
    <x v="0"/>
    <s v="Becerra Bañuelos Norma Elizabeth F"/>
    <n v="43667"/>
    <n v="5.8666666666666663"/>
    <n v="940"/>
    <n v="10"/>
    <n v="34780"/>
    <n v="25486.188999999998"/>
    <n v="2548.6190000000001"/>
    <n v="94"/>
    <n v="37"/>
    <n v="9293.8109999999997"/>
    <x v="0"/>
    <x v="0"/>
    <n v="3"/>
    <x v="0"/>
  </r>
  <r>
    <x v="0"/>
    <x v="1"/>
    <s v="GV110"/>
    <s v="GV1-29-210719"/>
    <x v="0"/>
    <d v="2020-01-13T00:00:00"/>
    <x v="0"/>
    <s v="Martinez Valdez Hugo Alberto F"/>
    <n v="43667"/>
    <n v="5.8666666666666663"/>
    <n v="180"/>
    <n v="2"/>
    <n v="6660"/>
    <n v="5097.2380000000003"/>
    <n v="2548.6190000000001"/>
    <n v="90"/>
    <n v="37"/>
    <n v="1562.7619999999999"/>
    <x v="0"/>
    <x v="0"/>
    <n v="3"/>
    <x v="0"/>
  </r>
  <r>
    <x v="0"/>
    <x v="1"/>
    <s v="GV110"/>
    <s v="GV1-29-210719"/>
    <x v="0"/>
    <d v="2020-01-13T00:00:00"/>
    <x v="0"/>
    <s v="RODRIGO RODRIGUEZ"/>
    <n v="43667"/>
    <n v="5.8666666666666663"/>
    <n v="700"/>
    <n v="8"/>
    <n v="25900"/>
    <n v="20388.951000000001"/>
    <n v="2548.6190000000001"/>
    <n v="87.5"/>
    <n v="37"/>
    <n v="5511.049"/>
    <x v="0"/>
    <x v="0"/>
    <n v="3"/>
    <x v="0"/>
  </r>
  <r>
    <x v="0"/>
    <x v="1"/>
    <s v="GV110"/>
    <s v="GV1-29-210719"/>
    <x v="0"/>
    <d v="2020-01-13T00:00:00"/>
    <x v="0"/>
    <s v="Edgar Ruiz Lopez"/>
    <n v="43667"/>
    <n v="5.8666666666666663"/>
    <n v="210"/>
    <n v="2"/>
    <n v="7770"/>
    <n v="5097.2380000000003"/>
    <n v="2548.6190000000001"/>
    <n v="105"/>
    <n v="37"/>
    <n v="2672.7620000000002"/>
    <x v="0"/>
    <x v="0"/>
    <n v="3"/>
    <x v="0"/>
  </r>
  <r>
    <x v="0"/>
    <x v="1"/>
    <s v="GV110"/>
    <s v="GV1-29-210719"/>
    <x v="0"/>
    <d v="2020-01-13T00:00:00"/>
    <x v="0"/>
    <s v="Cobian Chavez Rodolfo FG"/>
    <n v="43667"/>
    <n v="5.8666666666666663"/>
    <n v="1686"/>
    <n v="15"/>
    <n v="61539"/>
    <n v="38229.283000000003"/>
    <n v="2548.6190000000001"/>
    <n v="112.4"/>
    <n v="36.5"/>
    <n v="23309.717000000001"/>
    <x v="0"/>
    <x v="0"/>
    <n v="3"/>
    <x v="0"/>
  </r>
  <r>
    <x v="0"/>
    <x v="1"/>
    <s v="GV110"/>
    <s v="GV1-29-210719"/>
    <x v="0"/>
    <d v="2020-01-13T00:00:00"/>
    <x v="0"/>
    <s v="De Leon Diaz Salvador FG"/>
    <n v="43667"/>
    <n v="5.8666666666666663"/>
    <n v="118"/>
    <n v="1"/>
    <n v="4366"/>
    <n v="2548.6190000000001"/>
    <n v="2548.6190000000001"/>
    <n v="118"/>
    <n v="37"/>
    <n v="1817.3810000000001"/>
    <x v="0"/>
    <x v="0"/>
    <n v="3"/>
    <x v="0"/>
  </r>
  <r>
    <x v="0"/>
    <x v="1"/>
    <s v="GV110"/>
    <s v="GV1-29-210719"/>
    <x v="0"/>
    <d v="2020-01-13T00:00:00"/>
    <x v="0"/>
    <s v="PUBLICO EN GENERAL"/>
    <n v="43667"/>
    <n v="5.8666666666666663"/>
    <n v="104"/>
    <n v="1"/>
    <n v="3848"/>
    <n v="2548.6190000000001"/>
    <n v="2548.6190000000001"/>
    <n v="104"/>
    <n v="37"/>
    <n v="1299.3810000000001"/>
    <x v="0"/>
    <x v="0"/>
    <n v="3"/>
    <x v="0"/>
  </r>
  <r>
    <x v="0"/>
    <x v="1"/>
    <s v="GV110"/>
    <s v="GV1-29-210719"/>
    <x v="0"/>
    <d v="2020-01-13T00:00:00"/>
    <x v="0"/>
    <s v="Verdin Vizcarra Irma Lucila F"/>
    <n v="43667"/>
    <n v="5.8666666666666663"/>
    <n v="185"/>
    <n v="2"/>
    <n v="6845"/>
    <n v="5097.2380000000003"/>
    <n v="2548.6190000000001"/>
    <n v="92.5"/>
    <n v="37"/>
    <n v="1747.7619999999999"/>
    <x v="0"/>
    <x v="0"/>
    <n v="3"/>
    <x v="0"/>
  </r>
  <r>
    <x v="0"/>
    <x v="2"/>
    <s v="GV401"/>
    <s v="GV4-29-190719"/>
    <x v="0"/>
    <d v="2020-01-13T00:00:00"/>
    <x v="0"/>
    <s v="Raul Armando Oregon Herrera"/>
    <n v="43665"/>
    <n v="5.9333333333333327"/>
    <n v="130"/>
    <n v="1"/>
    <n v="4810"/>
    <n v="2635.6860000000001"/>
    <n v="2635.6860000000001"/>
    <n v="130"/>
    <n v="37"/>
    <n v="2174.3139999999999"/>
    <x v="0"/>
    <x v="0"/>
    <n v="3"/>
    <x v="0"/>
  </r>
  <r>
    <x v="0"/>
    <x v="2"/>
    <s v="GV401"/>
    <s v="GV4-29-190719"/>
    <x v="0"/>
    <d v="2020-01-13T00:00:00"/>
    <x v="0"/>
    <s v="PUBLICO EN GENERAL"/>
    <n v="43665"/>
    <n v="5.9333333333333327"/>
    <n v="90"/>
    <n v="1"/>
    <n v="3330"/>
    <n v="2635.6860000000001"/>
    <n v="2635.6860000000001"/>
    <n v="90"/>
    <n v="37"/>
    <n v="694.31399999999996"/>
    <x v="0"/>
    <x v="0"/>
    <n v="3"/>
    <x v="0"/>
  </r>
  <r>
    <x v="0"/>
    <x v="2"/>
    <s v="GV401"/>
    <s v="GV4-29-190719"/>
    <x v="0"/>
    <d v="2020-01-13T00:00:00"/>
    <x v="0"/>
    <s v="PUBLICO EN GENERAL"/>
    <n v="43665"/>
    <n v="5.9333333333333327"/>
    <n v="220"/>
    <n v="2"/>
    <n v="5000"/>
    <n v="5271.3720000000003"/>
    <n v="2635.6860000000001"/>
    <n v="110"/>
    <n v="22.7273"/>
    <n v="-271.37200000000001"/>
    <x v="0"/>
    <x v="0"/>
    <n v="3"/>
    <x v="0"/>
  </r>
  <r>
    <x v="0"/>
    <x v="2"/>
    <s v="GV401"/>
    <s v="GV4-29-190719"/>
    <x v="0"/>
    <d v="2020-01-13T00:00:00"/>
    <x v="0"/>
    <s v="RODRIGO RODRIGUEZ"/>
    <n v="43665"/>
    <n v="5.9333333333333327"/>
    <n v="1136"/>
    <n v="11"/>
    <n v="42032"/>
    <n v="28992.546999999999"/>
    <n v="2635.6860000000001"/>
    <n v="103.27272727272727"/>
    <n v="37"/>
    <n v="13039.453"/>
    <x v="0"/>
    <x v="0"/>
    <n v="3"/>
    <x v="0"/>
  </r>
  <r>
    <x v="0"/>
    <x v="2"/>
    <s v="GV401"/>
    <s v="GV4-29-190719"/>
    <x v="0"/>
    <d v="2020-01-13T00:00:00"/>
    <x v="0"/>
    <s v="Edgar Ruiz Lopez"/>
    <n v="43665"/>
    <n v="5.9333333333333327"/>
    <n v="744"/>
    <n v="6"/>
    <n v="27528"/>
    <n v="15814.117"/>
    <n v="2635.6860000000001"/>
    <n v="124"/>
    <n v="37"/>
    <n v="11713.883"/>
    <x v="0"/>
    <x v="0"/>
    <n v="3"/>
    <x v="0"/>
  </r>
  <r>
    <x v="0"/>
    <x v="2"/>
    <s v="GV401"/>
    <s v="GV4-29-190719"/>
    <x v="0"/>
    <d v="2020-01-13T00:00:00"/>
    <x v="0"/>
    <s v="PUBLICO EN GENERAL"/>
    <n v="43665"/>
    <n v="5.9333333333333327"/>
    <n v="128"/>
    <n v="1"/>
    <n v="4736"/>
    <n v="2635.6860000000001"/>
    <n v="2635.6860000000001"/>
    <n v="128"/>
    <n v="37"/>
    <n v="2100.3139999999999"/>
    <x v="0"/>
    <x v="0"/>
    <n v="3"/>
    <x v="0"/>
  </r>
  <r>
    <x v="0"/>
    <x v="2"/>
    <s v="GV401"/>
    <s v="GV4-29-190719"/>
    <x v="0"/>
    <d v="2020-01-13T00:00:00"/>
    <x v="0"/>
    <s v="Martinez Valdez Hugo Alberto F"/>
    <n v="43665"/>
    <n v="5.9333333333333327"/>
    <n v="438"/>
    <n v="4"/>
    <n v="16206"/>
    <n v="10542.744000000001"/>
    <n v="2635.6860000000001"/>
    <n v="109.5"/>
    <n v="37"/>
    <n v="5663.2560000000003"/>
    <x v="0"/>
    <x v="0"/>
    <n v="3"/>
    <x v="0"/>
  </r>
  <r>
    <x v="0"/>
    <x v="2"/>
    <s v="GV401"/>
    <s v="GV4-29-190719"/>
    <x v="0"/>
    <d v="2020-01-13T00:00:00"/>
    <x v="0"/>
    <s v="Cobian Chavez Rodolfo FG"/>
    <n v="43665"/>
    <n v="5.9333333333333327"/>
    <n v="3194"/>
    <n v="25"/>
    <n v="116581"/>
    <n v="65892.152000000002"/>
    <n v="2635.6860000000001"/>
    <n v="127.76"/>
    <n v="36.5"/>
    <n v="50688.847999999998"/>
    <x v="0"/>
    <x v="0"/>
    <n v="3"/>
    <x v="0"/>
  </r>
  <r>
    <x v="0"/>
    <x v="2"/>
    <s v="GV401"/>
    <s v="GV4-29-190719"/>
    <x v="0"/>
    <d v="2020-01-13T00:00:00"/>
    <x v="0"/>
    <s v="Chavez Barajas Contensina NA"/>
    <n v="43665"/>
    <n v="5.9333333333333327"/>
    <n v="120"/>
    <n v="1"/>
    <n v="4440"/>
    <n v="2635.6860000000001"/>
    <n v="2635.6860000000001"/>
    <n v="120"/>
    <n v="37"/>
    <n v="1804.3140000000001"/>
    <x v="0"/>
    <x v="0"/>
    <n v="3"/>
    <x v="0"/>
  </r>
  <r>
    <x v="0"/>
    <x v="2"/>
    <s v="GV401"/>
    <s v="GV4-29-190719"/>
    <x v="0"/>
    <d v="2020-01-13T00:00:00"/>
    <x v="0"/>
    <s v="Diaz Araiza Maria Magdalena"/>
    <n v="43665"/>
    <n v="5.9333333333333327"/>
    <n v="214"/>
    <n v="2"/>
    <n v="7918"/>
    <n v="5271.3720000000003"/>
    <n v="2635.6860000000001"/>
    <n v="107"/>
    <n v="37"/>
    <n v="2646.6280000000002"/>
    <x v="0"/>
    <x v="0"/>
    <n v="3"/>
    <x v="0"/>
  </r>
  <r>
    <x v="0"/>
    <x v="2"/>
    <s v="GV401"/>
    <s v="GV4-29-190719"/>
    <x v="0"/>
    <d v="2020-01-13T00:00:00"/>
    <x v="0"/>
    <s v="Gonzalez Araiza Horacio"/>
    <n v="43665"/>
    <n v="5.9333333333333327"/>
    <n v="470"/>
    <n v="4"/>
    <n v="17155"/>
    <n v="10542.744000000001"/>
    <n v="2635.6860000000001"/>
    <n v="117.5"/>
    <n v="36.5"/>
    <n v="6612.2560000000003"/>
    <x v="0"/>
    <x v="0"/>
    <n v="3"/>
    <x v="0"/>
  </r>
  <r>
    <x v="0"/>
    <x v="2"/>
    <s v="GV401"/>
    <s v="GV4-29-190719"/>
    <x v="0"/>
    <d v="2020-01-13T00:00:00"/>
    <x v="0"/>
    <s v="Salas Nadia"/>
    <n v="43665"/>
    <n v="5.9333333333333327"/>
    <n v="355"/>
    <n v="3"/>
    <n v="13135"/>
    <n v="7907.058"/>
    <n v="2635.6860000000001"/>
    <n v="118.33333333333333"/>
    <n v="37"/>
    <n v="5227.942"/>
    <x v="0"/>
    <x v="0"/>
    <n v="3"/>
    <x v="0"/>
  </r>
  <r>
    <x v="0"/>
    <x v="2"/>
    <s v="GV401"/>
    <s v="GV4-29-190719"/>
    <x v="0"/>
    <d v="2020-01-13T00:00:00"/>
    <x v="0"/>
    <s v="Pelayo Sebastian Rosa Maria G"/>
    <n v="43665"/>
    <n v="5.9333333333333327"/>
    <n v="494"/>
    <n v="4"/>
    <n v="18278"/>
    <n v="10542.744000000001"/>
    <n v="2635.6860000000001"/>
    <n v="123.5"/>
    <n v="37"/>
    <n v="7735.2560000000003"/>
    <x v="0"/>
    <x v="0"/>
    <n v="3"/>
    <x v="0"/>
  </r>
  <r>
    <x v="0"/>
    <x v="2"/>
    <s v="GV401"/>
    <s v="GV4-29-190719"/>
    <x v="0"/>
    <d v="2020-01-13T00:00:00"/>
    <x v="0"/>
    <s v="Juan Manuel Jacobo"/>
    <n v="43665"/>
    <n v="5.9333333333333327"/>
    <n v="490"/>
    <n v="4"/>
    <n v="18130"/>
    <n v="10542.744000000001"/>
    <n v="2635.6860000000001"/>
    <n v="122.5"/>
    <n v="37"/>
    <n v="7587.2560000000003"/>
    <x v="0"/>
    <x v="0"/>
    <n v="3"/>
    <x v="0"/>
  </r>
  <r>
    <x v="0"/>
    <x v="2"/>
    <s v="GV401"/>
    <s v="GV4-29-190719"/>
    <x v="0"/>
    <d v="2020-01-13T00:00:00"/>
    <x v="0"/>
    <s v="Araiza Chavez Diana Rosiquiel FG"/>
    <n v="43665"/>
    <n v="5.9333333333333327"/>
    <n v="524"/>
    <n v="4"/>
    <n v="19126"/>
    <n v="10542.744000000001"/>
    <n v="2635.6860000000001"/>
    <n v="131"/>
    <n v="36.5"/>
    <n v="8583.2559999999994"/>
    <x v="0"/>
    <x v="0"/>
    <n v="3"/>
    <x v="0"/>
  </r>
  <r>
    <x v="0"/>
    <x v="2"/>
    <s v="GV401"/>
    <s v="GV4-29-190719"/>
    <x v="0"/>
    <d v="2020-01-13T00:00:00"/>
    <x v="0"/>
    <s v="Verdin Vizcarra Irma Lucila F"/>
    <n v="43665"/>
    <n v="5.9333333333333327"/>
    <n v="215"/>
    <n v="2"/>
    <n v="7955"/>
    <n v="5271.3720000000003"/>
    <n v="2635.6860000000001"/>
    <n v="107.5"/>
    <n v="37"/>
    <n v="2683.6280000000002"/>
    <x v="0"/>
    <x v="0"/>
    <n v="3"/>
    <x v="0"/>
  </r>
  <r>
    <x v="0"/>
    <x v="2"/>
    <s v="GV401"/>
    <s v="GV4-29-190719"/>
    <x v="0"/>
    <d v="2020-01-13T00:00:00"/>
    <x v="0"/>
    <s v="Lopez Jorge FG"/>
    <n v="43665"/>
    <n v="5.9333333333333327"/>
    <n v="120"/>
    <n v="1"/>
    <n v="4440"/>
    <n v="2635.6860000000001"/>
    <n v="2635.6860000000001"/>
    <n v="120"/>
    <n v="37"/>
    <n v="1804.3140000000001"/>
    <x v="0"/>
    <x v="0"/>
    <n v="3"/>
    <x v="0"/>
  </r>
  <r>
    <x v="0"/>
    <x v="2"/>
    <s v="GV401"/>
    <s v="GV4-29-190719"/>
    <x v="0"/>
    <d v="2020-01-13T00:00:00"/>
    <x v="0"/>
    <s v="Leonardo Jimenez Chacon"/>
    <n v="43665"/>
    <n v="5.9333333333333327"/>
    <n v="108"/>
    <n v="1"/>
    <n v="3996"/>
    <n v="2635.6860000000001"/>
    <n v="2635.6860000000001"/>
    <n v="108"/>
    <n v="37"/>
    <n v="1360.3140000000001"/>
    <x v="0"/>
    <x v="0"/>
    <n v="3"/>
    <x v="0"/>
  </r>
  <r>
    <x v="0"/>
    <x v="2"/>
    <s v="GV401"/>
    <s v="GV4-29-190719"/>
    <x v="0"/>
    <d v="2020-01-13T00:00:00"/>
    <x v="0"/>
    <s v="Gil Peña Martin FG"/>
    <n v="43665"/>
    <n v="5.9333333333333327"/>
    <n v="496"/>
    <n v="4"/>
    <n v="18352"/>
    <n v="10542.744000000001"/>
    <n v="2635.6860000000001"/>
    <n v="124"/>
    <n v="37"/>
    <n v="7809.2560000000003"/>
    <x v="0"/>
    <x v="0"/>
    <n v="3"/>
    <x v="0"/>
  </r>
  <r>
    <x v="0"/>
    <x v="2"/>
    <s v="GV401"/>
    <s v="GV4-29-190719"/>
    <x v="0"/>
    <d v="2020-01-13T00:00:00"/>
    <x v="0"/>
    <s v="Silva Rodriguez Jorge Armando"/>
    <n v="43665"/>
    <n v="5.9333333333333327"/>
    <n v="1386"/>
    <n v="13"/>
    <n v="50589"/>
    <n v="34263.919000000002"/>
    <n v="2635.6860000000001"/>
    <n v="106.61538461538461"/>
    <n v="36.5"/>
    <n v="16325.081"/>
    <x v="0"/>
    <x v="0"/>
    <n v="3"/>
    <x v="0"/>
  </r>
  <r>
    <x v="0"/>
    <x v="2"/>
    <s v="GV401"/>
    <s v="GV4-29-190719"/>
    <x v="0"/>
    <d v="2020-01-13T00:00:00"/>
    <x v="0"/>
    <s v="Ramos Mejia Juan Diego FG"/>
    <n v="43665"/>
    <n v="5.9333333333333327"/>
    <n v="759"/>
    <n v="6"/>
    <n v="27703.5"/>
    <n v="15814.117"/>
    <n v="2635.6860000000001"/>
    <n v="126.5"/>
    <n v="36.5"/>
    <n v="11889.383"/>
    <x v="0"/>
    <x v="0"/>
    <n v="3"/>
    <x v="0"/>
  </r>
  <r>
    <x v="0"/>
    <x v="2"/>
    <s v="GV401"/>
    <s v="GV4-29-190719"/>
    <x v="0"/>
    <d v="2020-01-13T00:00:00"/>
    <x v="0"/>
    <s v="Oscar Jesus Guerrero Pelayo"/>
    <n v="43665"/>
    <n v="5.9333333333333327"/>
    <n v="460"/>
    <n v="4"/>
    <n v="17020"/>
    <n v="10542.744000000001"/>
    <n v="2635.6860000000001"/>
    <n v="115"/>
    <n v="37"/>
    <n v="6477.2560000000003"/>
    <x v="0"/>
    <x v="0"/>
    <n v="3"/>
    <x v="0"/>
  </r>
  <r>
    <x v="0"/>
    <x v="2"/>
    <s v="GV401"/>
    <s v="GV4-29-190719"/>
    <x v="0"/>
    <d v="2020-01-13T00:00:00"/>
    <x v="0"/>
    <s v="Anaya Chavarin Oscar FG"/>
    <n v="43665"/>
    <n v="5.9333333333333327"/>
    <n v="140"/>
    <n v="1"/>
    <n v="5180"/>
    <n v="2635.6860000000001"/>
    <n v="2635.6860000000001"/>
    <n v="140"/>
    <n v="37"/>
    <n v="2544.3139999999999"/>
    <x v="0"/>
    <x v="0"/>
    <n v="3"/>
    <x v="0"/>
  </r>
  <r>
    <x v="0"/>
    <x v="2"/>
    <s v="GV410"/>
    <s v="GV4-38-180919"/>
    <x v="1"/>
    <d v="2020-01-13T00:00:00"/>
    <x v="0"/>
    <s v="Carlos Sanchez Camacho"/>
    <n v="43726"/>
    <n v="3.9"/>
    <n v="-282.39999999999998"/>
    <n v="-2"/>
    <n v="-10166.4"/>
    <n v="-2932.9430000000002"/>
    <n v="-1466.471"/>
    <n v="141.19999999999999"/>
    <n v="36"/>
    <n v="-7233.4570000000003"/>
    <x v="0"/>
    <x v="0"/>
    <n v="3"/>
    <x v="0"/>
  </r>
  <r>
    <x v="0"/>
    <x v="1"/>
    <s v="GV1Ia"/>
    <s v="GV1-42-161019"/>
    <x v="0"/>
    <d v="2020-01-15T00:00:00"/>
    <x v="0"/>
    <s v="Michel Jose Cruz "/>
    <n v="43754"/>
    <n v="3.0333333333333332"/>
    <n v="24"/>
    <n v="1"/>
    <n v="1296"/>
    <n v="986.74099999999999"/>
    <n v="986.74099999999999"/>
    <n v="24"/>
    <n v="54"/>
    <n v="309.25900000000001"/>
    <x v="0"/>
    <x v="0"/>
    <n v="3"/>
    <x v="0"/>
  </r>
  <r>
    <x v="0"/>
    <x v="2"/>
    <s v="GV401"/>
    <s v="GV4-29-190719"/>
    <x v="0"/>
    <d v="2020-01-15T00:00:00"/>
    <x v="0"/>
    <s v="Robles Santana Jorge"/>
    <n v="43665"/>
    <n v="6"/>
    <n v="489"/>
    <n v="4"/>
    <n v="17848.5"/>
    <n v="11337.701999999999"/>
    <n v="2834.4250000000002"/>
    <n v="122.25"/>
    <n v="36.5"/>
    <n v="6510.7979999999998"/>
    <x v="0"/>
    <x v="0"/>
    <n v="3"/>
    <x v="0"/>
  </r>
  <r>
    <x v="0"/>
    <x v="2"/>
    <s v="GV401"/>
    <s v="GV4-29-190719"/>
    <x v="0"/>
    <d v="2020-01-15T00:00:00"/>
    <x v="0"/>
    <s v="Noe Ramirez Brambila"/>
    <n v="43665"/>
    <n v="6"/>
    <n v="590"/>
    <n v="5"/>
    <n v="21535"/>
    <n v="14172.127"/>
    <n v="2834.4250000000002"/>
    <n v="118"/>
    <n v="36.5"/>
    <n v="7362.8729999999996"/>
    <x v="0"/>
    <x v="0"/>
    <n v="3"/>
    <x v="0"/>
  </r>
  <r>
    <x v="0"/>
    <x v="2"/>
    <s v="GV401"/>
    <s v="GV4-29-190719"/>
    <x v="0"/>
    <d v="2020-01-15T00:00:00"/>
    <x v="0"/>
    <s v="Camacho Santana Gabriel"/>
    <n v="43665"/>
    <n v="6"/>
    <n v="907"/>
    <n v="8"/>
    <n v="33105.5"/>
    <n v="22675.402999999998"/>
    <n v="2834.4250000000002"/>
    <n v="113.375"/>
    <n v="36.5"/>
    <n v="10430.097"/>
    <x v="0"/>
    <x v="0"/>
    <n v="3"/>
    <x v="0"/>
  </r>
  <r>
    <x v="0"/>
    <x v="2"/>
    <s v="GV401"/>
    <s v="GV4-29-190719"/>
    <x v="0"/>
    <d v="2020-01-15T00:00:00"/>
    <x v="0"/>
    <s v="Camacho Monroy Agustin"/>
    <n v="43665"/>
    <n v="6"/>
    <n v="1046"/>
    <n v="9"/>
    <n v="38179"/>
    <n v="25509.829000000002"/>
    <n v="2834.4250000000002"/>
    <n v="116.22222222222223"/>
    <n v="36.5"/>
    <n v="12669.171"/>
    <x v="0"/>
    <x v="0"/>
    <n v="3"/>
    <x v="0"/>
  </r>
  <r>
    <x v="0"/>
    <x v="2"/>
    <s v="GV402"/>
    <s v="GV4-30-260719"/>
    <x v="0"/>
    <d v="2020-01-16T00:00:00"/>
    <x v="0"/>
    <s v="Verdin Vizcarra Irma Lucila F"/>
    <n v="43672"/>
    <n v="5.8"/>
    <n v="107"/>
    <n v="1"/>
    <n v="3905.5"/>
    <n v="2985.3209999999999"/>
    <n v="2985.3209999999999"/>
    <n v="107"/>
    <n v="36.5"/>
    <n v="920.17899999999997"/>
    <x v="0"/>
    <x v="0"/>
    <n v="3"/>
    <x v="0"/>
  </r>
  <r>
    <x v="0"/>
    <x v="2"/>
    <s v="GV402"/>
    <s v="GV4-30-260719"/>
    <x v="0"/>
    <d v="2020-01-16T00:00:00"/>
    <x v="0"/>
    <s v="RODRIGO RODRIGUEZ"/>
    <n v="43672"/>
    <n v="5.8"/>
    <n v="964"/>
    <n v="9"/>
    <n v="35186"/>
    <n v="26867.892"/>
    <n v="2985.3209999999999"/>
    <n v="107.11111111111111"/>
    <n v="36.5"/>
    <n v="8318.1080000000002"/>
    <x v="0"/>
    <x v="0"/>
    <n v="3"/>
    <x v="0"/>
  </r>
  <r>
    <x v="0"/>
    <x v="2"/>
    <s v="GV402"/>
    <s v="GV4-30-260719"/>
    <x v="0"/>
    <d v="2020-01-16T00:00:00"/>
    <x v="0"/>
    <s v="Ramos Mejia Juan Diego FG"/>
    <n v="43672"/>
    <n v="5.8"/>
    <n v="1745"/>
    <n v="15"/>
    <n v="62820"/>
    <n v="44779.82"/>
    <n v="2985.3209999999999"/>
    <n v="116.33333333333333"/>
    <n v="36"/>
    <n v="18040.18"/>
    <x v="0"/>
    <x v="0"/>
    <n v="3"/>
    <x v="0"/>
  </r>
  <r>
    <x v="0"/>
    <x v="2"/>
    <s v="GV402"/>
    <s v="GV4-30-260719"/>
    <x v="0"/>
    <d v="2020-01-16T00:00:00"/>
    <x v="0"/>
    <s v="Prado Barajas Aureliano FG"/>
    <n v="43672"/>
    <n v="5.8"/>
    <n v="209"/>
    <n v="2"/>
    <n v="7628.5"/>
    <n v="5970.643"/>
    <n v="2985.3209999999999"/>
    <n v="104.5"/>
    <n v="36.5"/>
    <n v="1657.857"/>
    <x v="0"/>
    <x v="0"/>
    <n v="3"/>
    <x v="0"/>
  </r>
  <r>
    <x v="0"/>
    <x v="2"/>
    <s v="GV402"/>
    <s v="GV4-30-260719"/>
    <x v="0"/>
    <d v="2020-01-16T00:00:00"/>
    <x v="0"/>
    <s v="Martinez Valdez Hugo Alberto F"/>
    <n v="43672"/>
    <n v="5.8"/>
    <n v="220"/>
    <n v="2"/>
    <n v="8030"/>
    <n v="5970.643"/>
    <n v="2985.3209999999999"/>
    <n v="110"/>
    <n v="36.5"/>
    <n v="2059.357"/>
    <x v="0"/>
    <x v="0"/>
    <n v="3"/>
    <x v="0"/>
  </r>
  <r>
    <x v="0"/>
    <x v="2"/>
    <s v="GV402"/>
    <s v="GV4-30-260719"/>
    <x v="0"/>
    <d v="2020-01-16T00:00:00"/>
    <x v="0"/>
    <s v="Lopez Jorge FG"/>
    <n v="43672"/>
    <n v="5.8"/>
    <n v="202"/>
    <n v="2"/>
    <n v="7373"/>
    <n v="5970.643"/>
    <n v="2985.3209999999999"/>
    <n v="101"/>
    <n v="36.5"/>
    <n v="1402.357"/>
    <x v="0"/>
    <x v="0"/>
    <n v="3"/>
    <x v="0"/>
  </r>
  <r>
    <x v="0"/>
    <x v="2"/>
    <s v="GV402"/>
    <s v="GV4-30-260719"/>
    <x v="0"/>
    <d v="2020-01-16T00:00:00"/>
    <x v="0"/>
    <s v="Lopez Garcia Martin FG"/>
    <n v="43672"/>
    <n v="5.8"/>
    <n v="125"/>
    <n v="1"/>
    <n v="4562.5"/>
    <n v="2985.3209999999999"/>
    <n v="2985.3209999999999"/>
    <n v="125"/>
    <n v="36.5"/>
    <n v="1577.1790000000001"/>
    <x v="0"/>
    <x v="0"/>
    <n v="3"/>
    <x v="0"/>
  </r>
  <r>
    <x v="0"/>
    <x v="2"/>
    <s v="GV402"/>
    <s v="GV4-30-260719"/>
    <x v="0"/>
    <d v="2020-01-16T00:00:00"/>
    <x v="0"/>
    <s v="Langurain Juan Pablo NA"/>
    <n v="43672"/>
    <n v="5.8"/>
    <n v="1195"/>
    <n v="10"/>
    <n v="43617.5"/>
    <n v="29853.213"/>
    <n v="2985.3209999999999"/>
    <n v="119.5"/>
    <n v="36.5"/>
    <n v="13764.287"/>
    <x v="0"/>
    <x v="0"/>
    <n v="3"/>
    <x v="0"/>
  </r>
  <r>
    <x v="0"/>
    <x v="2"/>
    <s v="GV402"/>
    <s v="GV4-30-260719"/>
    <x v="0"/>
    <d v="2020-01-16T00:00:00"/>
    <x v="0"/>
    <s v="Leonardo Jimenez Chacon"/>
    <n v="43672"/>
    <n v="5.8"/>
    <n v="206"/>
    <n v="2"/>
    <n v="7519"/>
    <n v="5970.643"/>
    <n v="2985.3209999999999"/>
    <n v="103"/>
    <n v="36.5"/>
    <n v="1548.357"/>
    <x v="0"/>
    <x v="0"/>
    <n v="3"/>
    <x v="0"/>
  </r>
  <r>
    <x v="0"/>
    <x v="2"/>
    <s v="GV402"/>
    <s v="GV4-30-260719"/>
    <x v="0"/>
    <d v="2020-01-16T00:00:00"/>
    <x v="0"/>
    <s v="Cobian Chavez Rodolfo FG"/>
    <n v="43672"/>
    <n v="5.8"/>
    <n v="2423"/>
    <n v="20"/>
    <n v="87228"/>
    <n v="59706.425999999999"/>
    <n v="2985.3209999999999"/>
    <n v="121.15"/>
    <n v="36"/>
    <n v="27521.574000000001"/>
    <x v="0"/>
    <x v="0"/>
    <n v="3"/>
    <x v="0"/>
  </r>
  <r>
    <x v="0"/>
    <x v="2"/>
    <s v="GV402"/>
    <s v="GV4-30-260719"/>
    <x v="0"/>
    <d v="2020-01-16T00:00:00"/>
    <x v="0"/>
    <s v="Araiza Chavez Diana Rosiquiel FG"/>
    <n v="43672"/>
    <n v="5.8"/>
    <n v="362"/>
    <n v="3"/>
    <n v="13032"/>
    <n v="8955.9639999999999"/>
    <n v="2985.3209999999999"/>
    <n v="120.66666666666667"/>
    <n v="36"/>
    <n v="4076.0360000000001"/>
    <x v="0"/>
    <x v="0"/>
    <n v="3"/>
    <x v="0"/>
  </r>
  <r>
    <x v="0"/>
    <x v="2"/>
    <s v="GV402"/>
    <s v="GV4-30-260719"/>
    <x v="0"/>
    <d v="2020-01-16T00:00:00"/>
    <x v="0"/>
    <s v="Anaya Chavarin Oscar FG"/>
    <n v="43672"/>
    <n v="5.8"/>
    <n v="248"/>
    <n v="2"/>
    <n v="9052"/>
    <n v="5970.643"/>
    <n v="2985.3209999999999"/>
    <n v="124"/>
    <n v="36.5"/>
    <n v="3081.357"/>
    <x v="0"/>
    <x v="0"/>
    <n v="3"/>
    <x v="0"/>
  </r>
  <r>
    <x v="0"/>
    <x v="2"/>
    <s v="GV402"/>
    <s v="GV4-30-260719"/>
    <x v="0"/>
    <d v="2020-01-16T00:00:00"/>
    <x v="0"/>
    <s v="De Leon Diaz Salvador FG"/>
    <n v="43672"/>
    <n v="5.8"/>
    <n v="113"/>
    <n v="1"/>
    <n v="4124.5"/>
    <n v="2985.3209999999999"/>
    <n v="2985.3209999999999"/>
    <n v="113"/>
    <n v="36.5"/>
    <n v="1139.1790000000001"/>
    <x v="0"/>
    <x v="0"/>
    <n v="3"/>
    <x v="0"/>
  </r>
  <r>
    <x v="0"/>
    <x v="2"/>
    <s v="GV402"/>
    <s v="GV4-30-260719"/>
    <x v="0"/>
    <d v="2020-01-16T00:00:00"/>
    <x v="0"/>
    <s v="Juan Manuel Jacobo"/>
    <n v="43672"/>
    <n v="5.8"/>
    <n v="397"/>
    <n v="3"/>
    <n v="14490.5"/>
    <n v="8955.9639999999999"/>
    <n v="2985.3209999999999"/>
    <n v="132.33333333333334"/>
    <n v="36.5"/>
    <n v="5534.5360000000001"/>
    <x v="0"/>
    <x v="0"/>
    <n v="3"/>
    <x v="0"/>
  </r>
  <r>
    <x v="0"/>
    <x v="2"/>
    <s v="GV402"/>
    <s v="GV4-30-260719"/>
    <x v="0"/>
    <d v="2020-01-16T00:00:00"/>
    <x v="0"/>
    <s v="Avalos Silva Juan"/>
    <n v="43672"/>
    <n v="5.8"/>
    <n v="228"/>
    <n v="2"/>
    <n v="8322"/>
    <n v="5970.643"/>
    <n v="2985.3209999999999"/>
    <n v="114"/>
    <n v="36.5"/>
    <n v="2351.357"/>
    <x v="0"/>
    <x v="0"/>
    <n v="3"/>
    <x v="0"/>
  </r>
  <r>
    <x v="0"/>
    <x v="2"/>
    <s v="GV402"/>
    <s v="GV4-30-260719"/>
    <x v="0"/>
    <d v="2020-01-16T00:00:00"/>
    <x v="0"/>
    <s v="Diaz Araiza Maria Magdalena"/>
    <n v="43672"/>
    <n v="5.8"/>
    <n v="208"/>
    <n v="2"/>
    <n v="7592"/>
    <n v="5970.643"/>
    <n v="2985.3209999999999"/>
    <n v="104"/>
    <n v="36.5"/>
    <n v="1621.357"/>
    <x v="0"/>
    <x v="0"/>
    <n v="3"/>
    <x v="0"/>
  </r>
  <r>
    <x v="0"/>
    <x v="2"/>
    <s v="GV402"/>
    <s v="GV4-30-260719"/>
    <x v="0"/>
    <d v="2020-01-16T00:00:00"/>
    <x v="0"/>
    <s v="Victor Alejandro Flores Pelayo"/>
    <n v="43672"/>
    <n v="5.8"/>
    <n v="125"/>
    <n v="1"/>
    <n v="4562.5"/>
    <n v="2985.3209999999999"/>
    <n v="2985.3209999999999"/>
    <n v="125"/>
    <n v="36.5"/>
    <n v="1577.1790000000001"/>
    <x v="0"/>
    <x v="0"/>
    <n v="3"/>
    <x v="0"/>
  </r>
  <r>
    <x v="0"/>
    <x v="2"/>
    <s v="GV402"/>
    <s v="GV4-30-260719"/>
    <x v="0"/>
    <d v="2020-01-16T00:00:00"/>
    <x v="0"/>
    <s v="Gonzalez Araiza Horacio"/>
    <n v="43672"/>
    <n v="5.8"/>
    <n v="596"/>
    <n v="5"/>
    <n v="21456"/>
    <n v="14926.607"/>
    <n v="2985.3209999999999"/>
    <n v="119.2"/>
    <n v="36"/>
    <n v="6529.393"/>
    <x v="0"/>
    <x v="0"/>
    <n v="3"/>
    <x v="0"/>
  </r>
  <r>
    <x v="0"/>
    <x v="2"/>
    <s v="GV402"/>
    <s v="GV4-30-260719"/>
    <x v="0"/>
    <d v="2020-01-16T00:00:00"/>
    <x v="0"/>
    <s v="Oscar Jesus Guerrero Pelayo"/>
    <n v="43672"/>
    <n v="5.8"/>
    <n v="416"/>
    <n v="4"/>
    <n v="15184"/>
    <n v="11941.285"/>
    <n v="2985.3209999999999"/>
    <n v="104"/>
    <n v="36.5"/>
    <n v="3242.7150000000001"/>
    <x v="0"/>
    <x v="0"/>
    <n v="3"/>
    <x v="0"/>
  </r>
  <r>
    <x v="0"/>
    <x v="2"/>
    <s v="GV402"/>
    <s v="GV4-30-260719"/>
    <x v="0"/>
    <d v="2020-01-16T00:00:00"/>
    <x v="0"/>
    <s v="Innovacion y Comercio"/>
    <n v="43672"/>
    <n v="5.8"/>
    <n v="210"/>
    <n v="2"/>
    <n v="8190"/>
    <n v="5970.643"/>
    <n v="2985.3209999999999"/>
    <n v="105"/>
    <n v="39"/>
    <n v="2219.357"/>
    <x v="0"/>
    <x v="0"/>
    <n v="3"/>
    <x v="0"/>
  </r>
  <r>
    <x v="0"/>
    <x v="2"/>
    <s v="GV402"/>
    <s v="GV4-30-260719"/>
    <x v="0"/>
    <d v="2020-01-16T00:00:00"/>
    <x v="0"/>
    <s v="Anaya Chavarin Oscar FG"/>
    <n v="43672"/>
    <n v="5.8"/>
    <n v="125"/>
    <n v="1"/>
    <n v="0"/>
    <n v="2985.3209999999999"/>
    <n v="2985.3209999999999"/>
    <n v="125"/>
    <n v="0"/>
    <n v="-2985.3209999999999"/>
    <x v="0"/>
    <x v="0"/>
    <n v="3"/>
    <x v="0"/>
  </r>
  <r>
    <x v="0"/>
    <x v="2"/>
    <s v="GV401"/>
    <s v="GV4-29-190719"/>
    <x v="0"/>
    <d v="2020-01-17T00:00:00"/>
    <x v="0"/>
    <s v="Carlos Sanchez Camacho"/>
    <n v="43665"/>
    <n v="6.0666666666666664"/>
    <n v="508"/>
    <n v="4"/>
    <n v="18288"/>
    <n v="11337.701999999999"/>
    <n v="2834.4250000000002"/>
    <n v="127"/>
    <n v="36"/>
    <n v="6950.2979999999998"/>
    <x v="0"/>
    <x v="0"/>
    <n v="3"/>
    <x v="0"/>
  </r>
  <r>
    <x v="0"/>
    <x v="2"/>
    <s v="GV401"/>
    <s v="GV4-29-190719"/>
    <x v="0"/>
    <d v="2020-01-17T00:00:00"/>
    <x v="0"/>
    <s v="Carlos Sanchez Camacho"/>
    <n v="43665"/>
    <n v="6.0666666666666664"/>
    <n v="538.20000000000005"/>
    <n v="4"/>
    <n v="19106.099999999999"/>
    <n v="11337.701999999999"/>
    <n v="2834.4250000000002"/>
    <n v="134.55000000000001"/>
    <n v="35.5"/>
    <n v="7768.3980000000001"/>
    <x v="0"/>
    <x v="0"/>
    <n v="3"/>
    <x v="0"/>
  </r>
  <r>
    <x v="0"/>
    <x v="2"/>
    <s v="GV402"/>
    <s v="GV4-30-260719"/>
    <x v="0"/>
    <d v="2020-01-18T00:00:00"/>
    <x v="0"/>
    <s v="Becerra Bañuelos Norma Elizabeth F"/>
    <n v="43672"/>
    <n v="5.8666666666666663"/>
    <n v="730"/>
    <n v="7"/>
    <n v="26645"/>
    <n v="20897.249"/>
    <n v="2985.3209999999999"/>
    <n v="104.28571428571429"/>
    <n v="36.5"/>
    <n v="5747.7510000000002"/>
    <x v="0"/>
    <x v="0"/>
    <n v="3"/>
    <x v="0"/>
  </r>
  <r>
    <x v="0"/>
    <x v="2"/>
    <s v="GV402"/>
    <s v="GV4-30-260719"/>
    <x v="0"/>
    <d v="2020-01-18T00:00:00"/>
    <x v="0"/>
    <s v="Martinez Valdez Hugo Alberto F"/>
    <n v="43672"/>
    <n v="5.8666666666666663"/>
    <n v="402"/>
    <n v="4"/>
    <n v="14673"/>
    <n v="11941.285"/>
    <n v="2985.3209999999999"/>
    <n v="100.5"/>
    <n v="36.5"/>
    <n v="2731.7150000000001"/>
    <x v="0"/>
    <x v="0"/>
    <n v="3"/>
    <x v="0"/>
  </r>
  <r>
    <x v="0"/>
    <x v="2"/>
    <s v="GV402"/>
    <s v="GV4-30-260719"/>
    <x v="0"/>
    <d v="2020-01-18T00:00:00"/>
    <x v="0"/>
    <s v="PUBLICO EN GENERAL"/>
    <n v="43672"/>
    <n v="5.8666666666666663"/>
    <n v="230"/>
    <n v="2"/>
    <n v="3000"/>
    <n v="5970.643"/>
    <n v="2985.3209999999999"/>
    <n v="115"/>
    <n v="13.0435"/>
    <n v="-2970.643"/>
    <x v="0"/>
    <x v="0"/>
    <n v="3"/>
    <x v="0"/>
  </r>
  <r>
    <x v="0"/>
    <x v="2"/>
    <s v="GV402"/>
    <s v="GV4-30-260719"/>
    <x v="0"/>
    <d v="2020-01-18T00:00:00"/>
    <x v="0"/>
    <s v="RODRIGO RODRIGUEZ"/>
    <n v="43672"/>
    <n v="5.8666666666666663"/>
    <n v="824"/>
    <n v="8"/>
    <n v="30076"/>
    <n v="23882.571"/>
    <n v="2985.3209999999999"/>
    <n v="103"/>
    <n v="36.5"/>
    <n v="6193.4290000000001"/>
    <x v="0"/>
    <x v="0"/>
    <n v="3"/>
    <x v="0"/>
  </r>
  <r>
    <x v="0"/>
    <x v="2"/>
    <s v="GV402"/>
    <s v="GV4-30-260719"/>
    <x v="0"/>
    <d v="2020-01-18T00:00:00"/>
    <x v="0"/>
    <s v="Edgar Ruiz Lopez"/>
    <n v="43672"/>
    <n v="5.8666666666666663"/>
    <n v="480"/>
    <n v="5"/>
    <n v="17520"/>
    <n v="14926.607"/>
    <n v="2985.3209999999999"/>
    <n v="96"/>
    <n v="36.5"/>
    <n v="2593.393"/>
    <x v="0"/>
    <x v="0"/>
    <n v="3"/>
    <x v="0"/>
  </r>
  <r>
    <x v="0"/>
    <x v="2"/>
    <s v="GV402"/>
    <s v="GV4-30-260719"/>
    <x v="0"/>
    <d v="2020-01-18T00:00:00"/>
    <x v="0"/>
    <s v="PUBLICO EN GENERAL"/>
    <n v="43672"/>
    <n v="5.8666666666666663"/>
    <n v="200"/>
    <n v="2"/>
    <n v="7300"/>
    <n v="5970.643"/>
    <n v="2985.3209999999999"/>
    <n v="100"/>
    <n v="36.5"/>
    <n v="1329.357"/>
    <x v="0"/>
    <x v="0"/>
    <n v="3"/>
    <x v="0"/>
  </r>
  <r>
    <x v="0"/>
    <x v="2"/>
    <s v="GV402"/>
    <s v="GV4-30-260719"/>
    <x v="0"/>
    <d v="2020-01-18T00:00:00"/>
    <x v="0"/>
    <s v="Verdin Vizcarra Irma Lucila F"/>
    <n v="43672"/>
    <n v="5.8666666666666663"/>
    <n v="200"/>
    <n v="2"/>
    <n v="14600"/>
    <n v="5970.643"/>
    <n v="2985.3209999999999"/>
    <n v="100"/>
    <n v="73"/>
    <n v="8629.357"/>
    <x v="0"/>
    <x v="0"/>
    <n v="3"/>
    <x v="0"/>
  </r>
  <r>
    <x v="0"/>
    <x v="2"/>
    <s v="GV402"/>
    <s v="GV4-30-260719"/>
    <x v="0"/>
    <d v="2020-01-18T00:00:00"/>
    <x v="0"/>
    <s v="Verdin Vizcarra Irma Lucila F"/>
    <n v="43672"/>
    <n v="5.8666666666666663"/>
    <n v="130"/>
    <n v="1"/>
    <n v="0"/>
    <n v="2985.3209999999999"/>
    <n v="2985.3209999999999"/>
    <n v="130"/>
    <n v="0"/>
    <n v="-2985.3209999999999"/>
    <x v="0"/>
    <x v="0"/>
    <n v="3"/>
    <x v="0"/>
  </r>
  <r>
    <x v="0"/>
    <x v="2"/>
    <s v="GV402"/>
    <s v="GV4-30-260719"/>
    <x v="1"/>
    <d v="2020-01-18T00:00:00"/>
    <x v="0"/>
    <s v="Verdin Vizcarra Irma Lucila F"/>
    <n v="43672"/>
    <n v="5.8666666666666663"/>
    <n v="-130"/>
    <n v="-1"/>
    <n v="0"/>
    <n v="-2985.3209999999999"/>
    <n v="-2985.3209999999999"/>
    <n v="130"/>
    <n v="0"/>
    <n v="2985.3209999999999"/>
    <x v="0"/>
    <x v="0"/>
    <n v="3"/>
    <x v="0"/>
  </r>
  <r>
    <x v="0"/>
    <x v="2"/>
    <s v="GV402"/>
    <s v="GV4-30-260719"/>
    <x v="1"/>
    <d v="2020-01-18T00:00:00"/>
    <x v="0"/>
    <s v="Verdin Vizcarra Irma Lucila F"/>
    <n v="43672"/>
    <n v="5.8666666666666663"/>
    <n v="-200"/>
    <n v="-2"/>
    <n v="-14600"/>
    <n v="-5970.643"/>
    <n v="-2985.3209999999999"/>
    <n v="100"/>
    <n v="73"/>
    <n v="-8629.357"/>
    <x v="0"/>
    <x v="0"/>
    <n v="3"/>
    <x v="0"/>
  </r>
  <r>
    <x v="0"/>
    <x v="2"/>
    <s v="GV402"/>
    <s v="GV4-30-260719"/>
    <x v="0"/>
    <d v="2020-01-18T00:00:00"/>
    <x v="0"/>
    <s v="Verdin Vizcarra Irma Lucila F"/>
    <n v="43672"/>
    <n v="5.8666666666666663"/>
    <n v="200"/>
    <n v="2"/>
    <n v="7300"/>
    <n v="5970.643"/>
    <n v="2985.3209999999999"/>
    <n v="100"/>
    <n v="36.5"/>
    <n v="1329.357"/>
    <x v="0"/>
    <x v="0"/>
    <n v="3"/>
    <x v="0"/>
  </r>
  <r>
    <x v="0"/>
    <x v="2"/>
    <s v="GV402"/>
    <s v="GV4-30-260719"/>
    <x v="0"/>
    <d v="2020-01-18T00:00:00"/>
    <x v="0"/>
    <s v="Verdin Vizcarra Irma Lucila F"/>
    <n v="43672"/>
    <n v="5.8666666666666663"/>
    <n v="130"/>
    <n v="1"/>
    <n v="0"/>
    <n v="2985.3209999999999"/>
    <n v="2985.3209999999999"/>
    <n v="130"/>
    <n v="0"/>
    <n v="-2985.3209999999999"/>
    <x v="0"/>
    <x v="0"/>
    <n v="3"/>
    <x v="0"/>
  </r>
  <r>
    <x v="0"/>
    <x v="2"/>
    <s v="GV402"/>
    <s v="GV4-30-260719"/>
    <x v="0"/>
    <d v="2020-01-18T00:00:00"/>
    <x v="0"/>
    <s v="Lopez Garcia Martin FG"/>
    <n v="43672"/>
    <n v="5.8666666666666663"/>
    <n v="122"/>
    <n v="1"/>
    <n v="4453"/>
    <n v="2985.3209999999999"/>
    <n v="2985.3209999999999"/>
    <n v="122"/>
    <n v="36.5"/>
    <n v="1467.6790000000001"/>
    <x v="0"/>
    <x v="0"/>
    <n v="3"/>
    <x v="0"/>
  </r>
  <r>
    <x v="0"/>
    <x v="2"/>
    <s v="GV402"/>
    <s v="GV4-30-260719"/>
    <x v="0"/>
    <d v="2020-01-18T00:00:00"/>
    <x v="0"/>
    <s v="Langurain Juan Pablo NA"/>
    <n v="43672"/>
    <n v="5.8666666666666663"/>
    <n v="230"/>
    <n v="2"/>
    <n v="8395"/>
    <n v="5970.643"/>
    <n v="2985.3209999999999"/>
    <n v="115"/>
    <n v="36.5"/>
    <n v="2424.357"/>
    <x v="0"/>
    <x v="0"/>
    <n v="3"/>
    <x v="0"/>
  </r>
  <r>
    <x v="0"/>
    <x v="2"/>
    <s v="GV402"/>
    <s v="GV4-30-260719"/>
    <x v="0"/>
    <d v="2020-01-18T00:00:00"/>
    <x v="0"/>
    <s v="Coronado Rodriguez Alma Lorena FG"/>
    <n v="43672"/>
    <n v="5.8666666666666663"/>
    <n v="130"/>
    <n v="1"/>
    <n v="4745"/>
    <n v="2985.3209999999999"/>
    <n v="2985.3209999999999"/>
    <n v="130"/>
    <n v="36.5"/>
    <n v="1759.6790000000001"/>
    <x v="0"/>
    <x v="0"/>
    <n v="3"/>
    <x v="0"/>
  </r>
  <r>
    <x v="0"/>
    <x v="2"/>
    <s v="GV402"/>
    <s v="GV4-30-260719"/>
    <x v="0"/>
    <d v="2020-01-18T00:00:00"/>
    <x v="0"/>
    <s v="Cobian Chavez Rodolfo FG"/>
    <n v="43672"/>
    <n v="5.8666666666666663"/>
    <n v="3208"/>
    <n v="25"/>
    <n v="113884"/>
    <n v="74633.032999999996"/>
    <n v="2985.3209999999999"/>
    <n v="128.32"/>
    <n v="35.5"/>
    <n v="39250.966999999997"/>
    <x v="0"/>
    <x v="0"/>
    <n v="3"/>
    <x v="0"/>
  </r>
  <r>
    <x v="0"/>
    <x v="2"/>
    <s v="GV402"/>
    <s v="GV4-30-260719"/>
    <x v="0"/>
    <d v="2020-01-18T00:00:00"/>
    <x v="0"/>
    <s v="Chavez Barajas Contensina NA"/>
    <n v="43672"/>
    <n v="5.8666666666666663"/>
    <n v="100"/>
    <n v="1"/>
    <n v="3650"/>
    <n v="2985.3209999999999"/>
    <n v="2985.3209999999999"/>
    <n v="100"/>
    <n v="36.5"/>
    <n v="664.67899999999997"/>
    <x v="0"/>
    <x v="0"/>
    <n v="3"/>
    <x v="0"/>
  </r>
  <r>
    <x v="0"/>
    <x v="2"/>
    <s v="GV402"/>
    <s v="GV4-30-260719"/>
    <x v="0"/>
    <d v="2020-01-18T00:00:00"/>
    <x v="0"/>
    <s v="Anaya Chavarin Oscar FG"/>
    <n v="43672"/>
    <n v="5.8666666666666663"/>
    <n v="240"/>
    <n v="2"/>
    <n v="8760"/>
    <n v="5970.643"/>
    <n v="2985.3209999999999"/>
    <n v="120"/>
    <n v="36.5"/>
    <n v="2789.357"/>
    <x v="0"/>
    <x v="0"/>
    <n v="3"/>
    <x v="0"/>
  </r>
  <r>
    <x v="0"/>
    <x v="2"/>
    <s v="GV402"/>
    <s v="GV4-30-260719"/>
    <x v="0"/>
    <d v="2020-01-18T00:00:00"/>
    <x v="0"/>
    <s v="Salas Nadia"/>
    <n v="43672"/>
    <n v="5.8666666666666663"/>
    <n v="370"/>
    <n v="3"/>
    <n v="13505"/>
    <n v="8955.9639999999999"/>
    <n v="2985.3209999999999"/>
    <n v="123.33333333333333"/>
    <n v="36.5"/>
    <n v="4549.0360000000001"/>
    <x v="0"/>
    <x v="0"/>
    <n v="3"/>
    <x v="0"/>
  </r>
  <r>
    <x v="0"/>
    <x v="2"/>
    <s v="GV403"/>
    <s v="GV4-31-030819"/>
    <x v="0"/>
    <d v="2020-01-18T00:00:00"/>
    <x v="0"/>
    <s v="Pelayo Sebastian Rosa Maria G"/>
    <n v="43680"/>
    <n v="5.6"/>
    <n v="480"/>
    <n v="4"/>
    <n v="17520"/>
    <n v="8525.82"/>
    <n v="2131.4549999999999"/>
    <n v="120"/>
    <n v="36.5"/>
    <n v="8994.18"/>
    <x v="0"/>
    <x v="0"/>
    <n v="3"/>
    <x v="0"/>
  </r>
  <r>
    <x v="0"/>
    <x v="2"/>
    <s v="GV403"/>
    <s v="GV4-31-030819"/>
    <x v="0"/>
    <d v="2020-01-18T00:00:00"/>
    <x v="0"/>
    <s v="Juan Manuel Jacobo"/>
    <n v="43680"/>
    <n v="5.6"/>
    <n v="368"/>
    <n v="3"/>
    <n v="13432"/>
    <n v="6394.3649999999998"/>
    <n v="2131.4549999999999"/>
    <n v="122.66666666666667"/>
    <n v="36.5"/>
    <n v="7037.6350000000002"/>
    <x v="0"/>
    <x v="0"/>
    <n v="3"/>
    <x v="0"/>
  </r>
  <r>
    <x v="0"/>
    <x v="2"/>
    <s v="GV403"/>
    <s v="GV4-31-030819"/>
    <x v="0"/>
    <d v="2020-01-18T00:00:00"/>
    <x v="0"/>
    <s v="Araiza Chavez Diana Rosiquiel FG"/>
    <n v="43680"/>
    <n v="5.6"/>
    <n v="290"/>
    <n v="2"/>
    <n v="10440"/>
    <n v="4262.91"/>
    <n v="2131.4549999999999"/>
    <n v="145"/>
    <n v="36"/>
    <n v="6177.09"/>
    <x v="0"/>
    <x v="0"/>
    <n v="3"/>
    <x v="0"/>
  </r>
  <r>
    <x v="0"/>
    <x v="2"/>
    <s v="GV403"/>
    <s v="GV4-31-030819"/>
    <x v="0"/>
    <d v="2020-01-18T00:00:00"/>
    <x v="0"/>
    <s v="Lopez Jorge FG"/>
    <n v="43680"/>
    <n v="5.6"/>
    <n v="120"/>
    <n v="1"/>
    <n v="4380"/>
    <n v="2131.4549999999999"/>
    <n v="2131.4549999999999"/>
    <n v="120"/>
    <n v="36.5"/>
    <n v="2248.5450000000001"/>
    <x v="0"/>
    <x v="0"/>
    <n v="3"/>
    <x v="0"/>
  </r>
  <r>
    <x v="0"/>
    <x v="2"/>
    <s v="GV403"/>
    <s v="GV4-31-030819"/>
    <x v="0"/>
    <d v="2020-01-18T00:00:00"/>
    <x v="0"/>
    <s v="Leonardo Jimenez Chacon"/>
    <n v="43680"/>
    <n v="5.6"/>
    <n v="234"/>
    <n v="2"/>
    <n v="8541"/>
    <n v="4262.91"/>
    <n v="2131.4549999999999"/>
    <n v="117"/>
    <n v="36.5"/>
    <n v="4278.09"/>
    <x v="0"/>
    <x v="0"/>
    <n v="3"/>
    <x v="0"/>
  </r>
  <r>
    <x v="0"/>
    <x v="2"/>
    <s v="GV403"/>
    <s v="GV4-31-030819"/>
    <x v="0"/>
    <d v="2020-01-18T00:00:00"/>
    <x v="0"/>
    <s v="Gil Peña Martin FG"/>
    <n v="43680"/>
    <n v="5.6"/>
    <n v="400"/>
    <n v="4"/>
    <n v="14600"/>
    <n v="8525.82"/>
    <n v="2131.4549999999999"/>
    <n v="100"/>
    <n v="36.5"/>
    <n v="6074.18"/>
    <x v="0"/>
    <x v="0"/>
    <n v="3"/>
    <x v="0"/>
  </r>
  <r>
    <x v="0"/>
    <x v="2"/>
    <s v="GV403"/>
    <s v="GV4-31-030819"/>
    <x v="0"/>
    <d v="2020-01-18T00:00:00"/>
    <x v="0"/>
    <s v="Silva Rodriguez Jorge Armando"/>
    <n v="43680"/>
    <n v="5.6"/>
    <n v="740"/>
    <n v="7"/>
    <n v="26640"/>
    <n v="14920.183999999999"/>
    <n v="2131.4549999999999"/>
    <n v="105.71428571428571"/>
    <n v="36"/>
    <n v="11719.816000000001"/>
    <x v="0"/>
    <x v="0"/>
    <n v="3"/>
    <x v="0"/>
  </r>
  <r>
    <x v="0"/>
    <x v="2"/>
    <s v="GV403"/>
    <s v="GV4-31-030819"/>
    <x v="0"/>
    <d v="2020-01-18T00:00:00"/>
    <x v="0"/>
    <s v="Oscar Jesus Guerrero Pelayo"/>
    <n v="43680"/>
    <n v="5.6"/>
    <n v="440"/>
    <n v="4"/>
    <n v="16060"/>
    <n v="8525.82"/>
    <n v="2131.4549999999999"/>
    <n v="110"/>
    <n v="36.5"/>
    <n v="7534.18"/>
    <x v="0"/>
    <x v="0"/>
    <n v="3"/>
    <x v="0"/>
  </r>
  <r>
    <x v="0"/>
    <x v="2"/>
    <s v="GV402"/>
    <s v="GV4-30-260719"/>
    <x v="0"/>
    <d v="2020-01-20T00:00:00"/>
    <x v="0"/>
    <s v="Noe Ramirez Brambila"/>
    <n v="43672"/>
    <n v="5.9333333333333327"/>
    <n v="516"/>
    <n v="5"/>
    <n v="18576"/>
    <n v="14926.607"/>
    <n v="2985.3209999999999"/>
    <n v="103.2"/>
    <n v="36"/>
    <n v="3649.393"/>
    <x v="0"/>
    <x v="0"/>
    <n v="4"/>
    <x v="0"/>
  </r>
  <r>
    <x v="0"/>
    <x v="2"/>
    <s v="GV402"/>
    <s v="GV4-30-260719"/>
    <x v="0"/>
    <d v="2020-01-20T00:00:00"/>
    <x v="0"/>
    <s v="Robles Santana Jorge"/>
    <n v="43672"/>
    <n v="5.9333333333333327"/>
    <n v="447"/>
    <n v="4"/>
    <n v="16092"/>
    <n v="11941.285"/>
    <n v="2985.3209999999999"/>
    <n v="111.75"/>
    <n v="36"/>
    <n v="4150.7150000000001"/>
    <x v="0"/>
    <x v="0"/>
    <n v="4"/>
    <x v="0"/>
  </r>
  <r>
    <x v="0"/>
    <x v="2"/>
    <s v="GV402"/>
    <s v="GV4-30-260719"/>
    <x v="0"/>
    <d v="2020-01-20T00:00:00"/>
    <x v="0"/>
    <s v="Camacho Monroy Agustin"/>
    <n v="43672"/>
    <n v="5.9333333333333327"/>
    <n v="776"/>
    <n v="6"/>
    <n v="27936"/>
    <n v="17911.928"/>
    <n v="2985.3209999999999"/>
    <n v="129.33333333333334"/>
    <n v="36"/>
    <n v="10024.072"/>
    <x v="0"/>
    <x v="0"/>
    <n v="4"/>
    <x v="0"/>
  </r>
  <r>
    <x v="0"/>
    <x v="2"/>
    <s v="GV402"/>
    <s v="GV4-30-260719"/>
    <x v="0"/>
    <d v="2020-01-20T00:00:00"/>
    <x v="0"/>
    <s v="Fletes Castillo Hortencia"/>
    <n v="43672"/>
    <n v="5.9333333333333327"/>
    <n v="482"/>
    <n v="4"/>
    <n v="17352"/>
    <n v="11941.285"/>
    <n v="2985.3209999999999"/>
    <n v="120.5"/>
    <n v="36"/>
    <n v="5410.7150000000001"/>
    <x v="0"/>
    <x v="0"/>
    <n v="4"/>
    <x v="0"/>
  </r>
  <r>
    <x v="0"/>
    <x v="2"/>
    <s v="GV402"/>
    <s v="GV4-30-260719"/>
    <x v="0"/>
    <d v="2020-01-20T00:00:00"/>
    <x v="0"/>
    <s v="Camacho Santana Gabriel"/>
    <n v="43672"/>
    <n v="5.9333333333333327"/>
    <n v="757"/>
    <n v="6"/>
    <n v="27252"/>
    <n v="17911.928"/>
    <n v="2985.3209999999999"/>
    <n v="126.16666666666667"/>
    <n v="36"/>
    <n v="9340.0720000000001"/>
    <x v="0"/>
    <x v="0"/>
    <n v="4"/>
    <x v="0"/>
  </r>
  <r>
    <x v="0"/>
    <x v="0"/>
    <s v="EMBAR"/>
    <s v="GV1-20-180519"/>
    <x v="0"/>
    <d v="2020-01-22T00:00:00"/>
    <x v="0"/>
    <s v="Innovacion y Comercio"/>
    <n v="43603"/>
    <n v="8.2999999999999989"/>
    <n v="102.5"/>
    <n v="1"/>
    <n v="3895"/>
    <n v="2656.6640000000002"/>
    <n v="2656.6640000000002"/>
    <n v="102.5"/>
    <n v="38"/>
    <n v="1238.336"/>
    <x v="0"/>
    <x v="0"/>
    <n v="4"/>
    <x v="0"/>
  </r>
  <r>
    <x v="0"/>
    <x v="0"/>
    <s v="EMBAR"/>
    <s v="GV1-29-210719"/>
    <x v="0"/>
    <d v="2020-01-22T00:00:00"/>
    <x v="0"/>
    <s v="Ricardo Perez Garcia"/>
    <n v="43667"/>
    <n v="6.1666666666666661"/>
    <n v="208"/>
    <n v="2"/>
    <n v="7488"/>
    <n v="5097.2380000000003"/>
    <n v="2548.6190000000001"/>
    <n v="104"/>
    <n v="36"/>
    <n v="2390.7620000000002"/>
    <x v="0"/>
    <x v="0"/>
    <n v="4"/>
    <x v="0"/>
  </r>
  <r>
    <x v="0"/>
    <x v="0"/>
    <s v="EMBAR"/>
    <s v="GV1-29-210719"/>
    <x v="0"/>
    <d v="2020-01-22T00:00:00"/>
    <x v="0"/>
    <s v="Alvarez Garcia Salvador"/>
    <n v="43667"/>
    <n v="6.1666666666666661"/>
    <n v="878"/>
    <n v="7"/>
    <n v="30730"/>
    <n v="17840.331999999999"/>
    <n v="2548.6190000000001"/>
    <n v="125.42857142857143"/>
    <n v="35"/>
    <n v="12889.668"/>
    <x v="0"/>
    <x v="0"/>
    <n v="4"/>
    <x v="0"/>
  </r>
  <r>
    <x v="0"/>
    <x v="0"/>
    <s v="EMBAR"/>
    <s v="GV1-30-280719"/>
    <x v="0"/>
    <d v="2020-01-22T00:00:00"/>
    <x v="0"/>
    <s v="Vazquez Zamora Rafael"/>
    <n v="43674"/>
    <n v="5.9333333333333327"/>
    <n v="295"/>
    <n v="3"/>
    <n v="10472.5"/>
    <n v="9281.3349999999991"/>
    <n v="3093.7779999999998"/>
    <n v="98.333333333333329"/>
    <n v="35.5"/>
    <n v="1191.165"/>
    <x v="0"/>
    <x v="0"/>
    <n v="4"/>
    <x v="0"/>
  </r>
  <r>
    <x v="0"/>
    <x v="0"/>
    <s v="EMBAR"/>
    <s v="GV1-30-280719"/>
    <x v="0"/>
    <d v="2020-01-22T00:00:00"/>
    <x v="0"/>
    <s v="Rafael Osorio Zamora"/>
    <n v="43674"/>
    <n v="5.9333333333333327"/>
    <n v="416"/>
    <n v="4"/>
    <n v="14768"/>
    <n v="12375.112999999999"/>
    <n v="3093.7779999999998"/>
    <n v="104"/>
    <n v="35.5"/>
    <n v="2392.8870000000002"/>
    <x v="0"/>
    <x v="0"/>
    <n v="4"/>
    <x v="0"/>
  </r>
  <r>
    <x v="0"/>
    <x v="0"/>
    <s v="EMBAR"/>
    <s v="GV1-30-280719"/>
    <x v="0"/>
    <d v="2020-01-22T00:00:00"/>
    <x v="0"/>
    <s v="Innovacion y Comercio"/>
    <n v="43674"/>
    <n v="5.9333333333333327"/>
    <n v="593"/>
    <n v="7"/>
    <n v="22534"/>
    <n v="21656.447"/>
    <n v="3093.7779999999998"/>
    <n v="84.714285714285708"/>
    <n v="38"/>
    <n v="877.553"/>
    <x v="0"/>
    <x v="0"/>
    <n v="4"/>
    <x v="0"/>
  </r>
  <r>
    <x v="0"/>
    <x v="0"/>
    <s v="EMBAR"/>
    <s v="GV4-20-190519"/>
    <x v="0"/>
    <d v="2020-01-22T00:00:00"/>
    <x v="0"/>
    <s v="Innovacion y Comercio"/>
    <n v="43604"/>
    <n v="8.2666666666666657"/>
    <n v="489.8"/>
    <n v="3"/>
    <n v="9306.2000000000007"/>
    <n v="8486.9060000000009"/>
    <n v="2828.9690000000001"/>
    <n v="163.26666666666668"/>
    <n v="19"/>
    <n v="819.29399999999998"/>
    <x v="0"/>
    <x v="0"/>
    <n v="4"/>
    <x v="0"/>
  </r>
  <r>
    <x v="0"/>
    <x v="0"/>
    <s v="EMBAR"/>
    <s v="GV4-28-120719"/>
    <x v="0"/>
    <d v="2020-01-22T00:00:00"/>
    <x v="0"/>
    <s v="PUBLICO EN GENERAL"/>
    <n v="43658"/>
    <n v="6.4666666666666668"/>
    <n v="121.2"/>
    <n v="1"/>
    <n v="4423.8"/>
    <n v="3257.6469999999999"/>
    <n v="3257.6469999999999"/>
    <n v="121.2"/>
    <n v="36.5"/>
    <n v="1166.153"/>
    <x v="0"/>
    <x v="0"/>
    <n v="4"/>
    <x v="0"/>
  </r>
  <r>
    <x v="0"/>
    <x v="0"/>
    <s v="EMBAR"/>
    <s v="GV4-28-120719"/>
    <x v="0"/>
    <d v="2020-01-22T00:00:00"/>
    <x v="0"/>
    <s v="Diaz Juan "/>
    <n v="43658"/>
    <n v="6.4666666666666668"/>
    <n v="108.2"/>
    <n v="1"/>
    <n v="3949.3"/>
    <n v="3257.6469999999999"/>
    <n v="3257.6469999999999"/>
    <n v="108.2"/>
    <n v="36.5"/>
    <n v="691.65300000000002"/>
    <x v="0"/>
    <x v="0"/>
    <n v="4"/>
    <x v="0"/>
  </r>
  <r>
    <x v="0"/>
    <x v="0"/>
    <s v="EMBAR"/>
    <s v="GV4-28-120719"/>
    <x v="0"/>
    <d v="2020-01-22T00:00:00"/>
    <x v="0"/>
    <s v="Innovacion y Comercio"/>
    <n v="43658"/>
    <n v="6.4666666666666668"/>
    <n v="489.8"/>
    <n v="3"/>
    <n v="9306.2000000000007"/>
    <n v="9772.94"/>
    <n v="3257.6469999999999"/>
    <n v="163.26666666666668"/>
    <n v="19"/>
    <n v="-466.74"/>
    <x v="0"/>
    <x v="0"/>
    <n v="4"/>
    <x v="0"/>
  </r>
  <r>
    <x v="0"/>
    <x v="0"/>
    <s v="EMBAR"/>
    <s v="GV4-29-190719"/>
    <x v="0"/>
    <d v="2020-01-22T00:00:00"/>
    <x v="0"/>
    <s v="Ricardo Perez Garcia"/>
    <n v="43665"/>
    <n v="6.2333333333333334"/>
    <n v="197.8"/>
    <n v="2"/>
    <n v="7120.8"/>
    <n v="5668.8509999999997"/>
    <n v="2834.4250000000002"/>
    <n v="98.9"/>
    <n v="36"/>
    <n v="1451.9490000000001"/>
    <x v="0"/>
    <x v="0"/>
    <n v="4"/>
    <x v="0"/>
  </r>
  <r>
    <x v="0"/>
    <x v="0"/>
    <s v="EMBAR"/>
    <s v="GV4-29-190719"/>
    <x v="0"/>
    <d v="2020-01-22T00:00:00"/>
    <x v="0"/>
    <s v="Arturo Saray"/>
    <n v="43665"/>
    <n v="6.2333333333333334"/>
    <n v="105"/>
    <n v="1"/>
    <n v="3780"/>
    <n v="2834.4250000000002"/>
    <n v="2834.4250000000002"/>
    <n v="105"/>
    <n v="36"/>
    <n v="945.57500000000005"/>
    <x v="0"/>
    <x v="0"/>
    <n v="4"/>
    <x v="0"/>
  </r>
  <r>
    <x v="0"/>
    <x v="0"/>
    <s v="EMBAR"/>
    <s v="GV4-29-190719"/>
    <x v="0"/>
    <d v="2020-01-22T00:00:00"/>
    <x v="0"/>
    <s v="Casillas Tapia Alfredo"/>
    <n v="43665"/>
    <n v="6.2333333333333334"/>
    <n v="1253.2"/>
    <n v="10"/>
    <n v="45115.199999999997"/>
    <n v="28344.254000000001"/>
    <n v="2834.4250000000002"/>
    <n v="125.32000000000001"/>
    <n v="36"/>
    <n v="16770.946"/>
    <x v="0"/>
    <x v="0"/>
    <n v="4"/>
    <x v="0"/>
  </r>
  <r>
    <x v="0"/>
    <x v="0"/>
    <s v="EMBAR"/>
    <s v="GV4-29-190719"/>
    <x v="0"/>
    <d v="2020-01-22T00:00:00"/>
    <x v="0"/>
    <s v="PUBLICO EN GENERAL"/>
    <n v="43665"/>
    <n v="6.2333333333333334"/>
    <n v="132.80000000000001"/>
    <n v="1"/>
    <n v="4847.2"/>
    <n v="2834.4250000000002"/>
    <n v="2834.4250000000002"/>
    <n v="132.80000000000001"/>
    <n v="36.5"/>
    <n v="2012.7750000000001"/>
    <x v="0"/>
    <x v="0"/>
    <n v="4"/>
    <x v="0"/>
  </r>
  <r>
    <x v="0"/>
    <x v="0"/>
    <s v="EMBAR"/>
    <s v="GV4-29-190719"/>
    <x v="0"/>
    <d v="2020-01-22T00:00:00"/>
    <x v="0"/>
    <s v="Vazquez Zamora Rafael"/>
    <n v="43665"/>
    <n v="6.2333333333333334"/>
    <n v="126.4"/>
    <n v="1"/>
    <n v="4487.2"/>
    <n v="2834.4250000000002"/>
    <n v="2834.4250000000002"/>
    <n v="126.4"/>
    <n v="35.5"/>
    <n v="1652.7750000000001"/>
    <x v="0"/>
    <x v="0"/>
    <n v="4"/>
    <x v="0"/>
  </r>
  <r>
    <x v="0"/>
    <x v="0"/>
    <s v="EMBAR"/>
    <s v="GV4-29-190719"/>
    <x v="0"/>
    <d v="2020-01-22T00:00:00"/>
    <x v="0"/>
    <s v="Vazquez Pelayo Hugo"/>
    <n v="43665"/>
    <n v="6.2333333333333334"/>
    <n v="137.6"/>
    <n v="1"/>
    <n v="4884.8"/>
    <n v="2834.4250000000002"/>
    <n v="2834.4250000000002"/>
    <n v="137.6"/>
    <n v="35.5"/>
    <n v="2050.375"/>
    <x v="0"/>
    <x v="0"/>
    <n v="4"/>
    <x v="0"/>
  </r>
  <r>
    <x v="0"/>
    <x v="0"/>
    <s v="EMBAR"/>
    <s v="GV4-29-190719"/>
    <x v="0"/>
    <d v="2020-01-22T00:00:00"/>
    <x v="0"/>
    <s v="Rafael Osorio Zamora"/>
    <n v="43665"/>
    <n v="6.2333333333333334"/>
    <n v="268.39999999999998"/>
    <n v="2"/>
    <n v="9528.2000000000007"/>
    <n v="5668.8509999999997"/>
    <n v="2834.4250000000002"/>
    <n v="134.19999999999999"/>
    <n v="35.5"/>
    <n v="3859.3490000000002"/>
    <x v="0"/>
    <x v="0"/>
    <n v="4"/>
    <x v="0"/>
  </r>
  <r>
    <x v="0"/>
    <x v="0"/>
    <s v="EMBAR"/>
    <s v="GV4-29-190719"/>
    <x v="0"/>
    <d v="2020-01-22T00:00:00"/>
    <x v="0"/>
    <s v="Cecilia Robles Perez"/>
    <n v="43665"/>
    <n v="6.2333333333333334"/>
    <n v="121"/>
    <n v="1"/>
    <n v="4295.5"/>
    <n v="2834.4250000000002"/>
    <n v="2834.4250000000002"/>
    <n v="121"/>
    <n v="35.5"/>
    <n v="1461.075"/>
    <x v="0"/>
    <x v="0"/>
    <n v="4"/>
    <x v="0"/>
  </r>
  <r>
    <x v="0"/>
    <x v="0"/>
    <s v="EMBAR"/>
    <s v="GV4-29-190719"/>
    <x v="0"/>
    <d v="2020-01-22T00:00:00"/>
    <x v="0"/>
    <s v="Innovacion y Comercio"/>
    <n v="43665"/>
    <n v="6.2333333333333334"/>
    <n v="327.2"/>
    <n v="4"/>
    <n v="12433.6"/>
    <n v="11337.701999999999"/>
    <n v="2834.4250000000002"/>
    <n v="81.8"/>
    <n v="38"/>
    <n v="1095.8979999999999"/>
    <x v="0"/>
    <x v="0"/>
    <n v="4"/>
    <x v="0"/>
  </r>
  <r>
    <x v="0"/>
    <x v="0"/>
    <s v="EMBAR"/>
    <s v="GV4-29-190719"/>
    <x v="0"/>
    <d v="2020-01-22T00:00:00"/>
    <x v="0"/>
    <s v="Innovacion y Comercio"/>
    <n v="43665"/>
    <n v="6.2333333333333334"/>
    <n v="187.8"/>
    <n v="2"/>
    <n v="7136.4"/>
    <n v="5668.8509999999997"/>
    <n v="2834.4250000000002"/>
    <n v="93.9"/>
    <n v="38"/>
    <n v="1467.549"/>
    <x v="0"/>
    <x v="0"/>
    <n v="4"/>
    <x v="0"/>
  </r>
  <r>
    <x v="0"/>
    <x v="0"/>
    <s v="EMBAR"/>
    <s v="GV5-28-170719"/>
    <x v="0"/>
    <d v="2020-01-22T00:00:00"/>
    <x v="0"/>
    <s v="Camolinga Maldonado Pedro"/>
    <n v="43663"/>
    <n v="6.3"/>
    <n v="14025"/>
    <n v="108"/>
    <n v="490875"/>
    <n v="268903.64799999999"/>
    <n v="2489.8490000000002"/>
    <n v="129.86111111111111"/>
    <n v="35"/>
    <n v="221971.35200000001"/>
    <x v="0"/>
    <x v="0"/>
    <n v="4"/>
    <x v="0"/>
  </r>
  <r>
    <x v="0"/>
    <x v="1"/>
    <s v="GV109"/>
    <s v="GV1-31-040819"/>
    <x v="0"/>
    <d v="2020-01-22T00:00:00"/>
    <x v="0"/>
    <s v="Diaz Juan "/>
    <n v="43681"/>
    <n v="5.7"/>
    <n v="111.5"/>
    <n v="1"/>
    <n v="3679.5"/>
    <n v="2304.6840000000002"/>
    <n v="2304.6840000000002"/>
    <n v="111.5"/>
    <n v="33"/>
    <n v="1374.816"/>
    <x v="0"/>
    <x v="0"/>
    <n v="4"/>
    <x v="0"/>
  </r>
  <r>
    <x v="0"/>
    <x v="1"/>
    <s v="GV109"/>
    <s v="GV1-31-040819"/>
    <x v="0"/>
    <d v="2020-01-22T00:00:00"/>
    <x v="0"/>
    <s v="Cecilia Robles Perez"/>
    <n v="43681"/>
    <n v="5.7"/>
    <n v="118"/>
    <n v="1"/>
    <n v="4189"/>
    <n v="2304.6840000000002"/>
    <n v="2304.6840000000002"/>
    <n v="118"/>
    <n v="35.5"/>
    <n v="1884.316"/>
    <x v="0"/>
    <x v="0"/>
    <n v="4"/>
    <x v="0"/>
  </r>
  <r>
    <x v="0"/>
    <x v="1"/>
    <s v="GV109"/>
    <s v="GV1-31-040819"/>
    <x v="0"/>
    <d v="2020-01-22T00:00:00"/>
    <x v="0"/>
    <s v="Ricardo Perez Garcia"/>
    <n v="43681"/>
    <n v="5.7"/>
    <n v="100"/>
    <n v="1"/>
    <n v="3550"/>
    <n v="2304.6840000000002"/>
    <n v="2304.6840000000002"/>
    <n v="100"/>
    <n v="35.5"/>
    <n v="1245.316"/>
    <x v="0"/>
    <x v="0"/>
    <n v="4"/>
    <x v="0"/>
  </r>
  <r>
    <x v="0"/>
    <x v="1"/>
    <s v="GV109"/>
    <s v="GV1-31-040819"/>
    <x v="0"/>
    <d v="2020-01-22T00:00:00"/>
    <x v="0"/>
    <s v="PUBLICO EN GENERAL"/>
    <n v="43681"/>
    <n v="5.7"/>
    <n v="103"/>
    <n v="1"/>
    <n v="3656.5"/>
    <n v="2304.6840000000002"/>
    <n v="2304.6840000000002"/>
    <n v="103"/>
    <n v="35.5"/>
    <n v="1351.816"/>
    <x v="0"/>
    <x v="0"/>
    <n v="4"/>
    <x v="0"/>
  </r>
  <r>
    <x v="0"/>
    <x v="1"/>
    <s v="GV109"/>
    <s v="GV1-31-040819"/>
    <x v="0"/>
    <d v="2020-01-22T00:00:00"/>
    <x v="0"/>
    <s v="Innovacion y Comercio"/>
    <n v="43681"/>
    <n v="5.7"/>
    <n v="287"/>
    <n v="3"/>
    <n v="10906"/>
    <n v="6914.0510000000004"/>
    <n v="2304.6840000000002"/>
    <n v="95.666666666666671"/>
    <n v="38"/>
    <n v="3991.9490000000001"/>
    <x v="0"/>
    <x v="0"/>
    <n v="4"/>
    <x v="0"/>
  </r>
  <r>
    <x v="0"/>
    <x v="1"/>
    <s v="GV109"/>
    <s v="GV1-31-040819"/>
    <x v="0"/>
    <d v="2020-01-22T00:00:00"/>
    <x v="0"/>
    <s v="Diaz Juan "/>
    <n v="43681"/>
    <n v="5.7"/>
    <n v="102.5"/>
    <n v="1"/>
    <n v="3382.5"/>
    <n v="2304.6840000000002"/>
    <n v="2304.6840000000002"/>
    <n v="102.5"/>
    <n v="33"/>
    <n v="1077.816"/>
    <x v="0"/>
    <x v="0"/>
    <n v="4"/>
    <x v="0"/>
  </r>
  <r>
    <x v="0"/>
    <x v="1"/>
    <s v="GV109"/>
    <s v="GV1-31-040819"/>
    <x v="0"/>
    <d v="2020-01-22T00:00:00"/>
    <x v="0"/>
    <s v="Casillas Tapia Alfredo"/>
    <n v="43681"/>
    <n v="5.7"/>
    <n v="1098"/>
    <n v="10"/>
    <n v="38979"/>
    <n v="23046.837"/>
    <n v="2304.6840000000002"/>
    <n v="109.8"/>
    <n v="35.5"/>
    <n v="15932.163"/>
    <x v="0"/>
    <x v="0"/>
    <n v="4"/>
    <x v="0"/>
  </r>
  <r>
    <x v="0"/>
    <x v="1"/>
    <s v="GV109"/>
    <s v="GV1-31-040819"/>
    <x v="0"/>
    <d v="2020-01-22T00:00:00"/>
    <x v="0"/>
    <s v="Vazquez Zamora Rafael"/>
    <n v="43681"/>
    <n v="5.7"/>
    <n v="379"/>
    <n v="4"/>
    <n v="13454.5"/>
    <n v="9218.7350000000006"/>
    <n v="2304.6840000000002"/>
    <n v="94.75"/>
    <n v="35.5"/>
    <n v="4235.7650000000003"/>
    <x v="0"/>
    <x v="0"/>
    <n v="4"/>
    <x v="0"/>
  </r>
  <r>
    <x v="0"/>
    <x v="1"/>
    <s v="GV109"/>
    <s v="GV1-31-040819"/>
    <x v="0"/>
    <d v="2020-01-22T00:00:00"/>
    <x v="0"/>
    <s v="Vazquez Pelayo Hugo"/>
    <n v="43681"/>
    <n v="5.7"/>
    <n v="196"/>
    <n v="2"/>
    <n v="6958"/>
    <n v="4609.3670000000002"/>
    <n v="2304.6840000000002"/>
    <n v="98"/>
    <n v="35.5"/>
    <n v="2348.6329999999998"/>
    <x v="0"/>
    <x v="0"/>
    <n v="4"/>
    <x v="0"/>
  </r>
  <r>
    <x v="0"/>
    <x v="1"/>
    <s v="GV109"/>
    <s v="GV1-31-040819"/>
    <x v="0"/>
    <d v="2020-01-22T00:00:00"/>
    <x v="0"/>
    <s v="Rafael Osorio Zamora"/>
    <n v="43681"/>
    <n v="5.7"/>
    <n v="881"/>
    <n v="8"/>
    <n v="31275.5"/>
    <n v="18437.469000000001"/>
    <n v="2304.6840000000002"/>
    <n v="110.125"/>
    <n v="35.5"/>
    <n v="12838.031000000001"/>
    <x v="0"/>
    <x v="0"/>
    <n v="4"/>
    <x v="0"/>
  </r>
  <r>
    <x v="0"/>
    <x v="1"/>
    <s v="GV109"/>
    <s v="GV1-31-040819"/>
    <x v="0"/>
    <d v="2020-01-22T00:00:00"/>
    <x v="0"/>
    <s v="Cecilia Robles Perez"/>
    <n v="43681"/>
    <n v="5.7"/>
    <n v="183"/>
    <n v="2"/>
    <n v="6496.5"/>
    <n v="4609.3670000000002"/>
    <n v="2304.6840000000002"/>
    <n v="91.5"/>
    <n v="35.5"/>
    <n v="1887.133"/>
    <x v="0"/>
    <x v="0"/>
    <n v="4"/>
    <x v="0"/>
  </r>
  <r>
    <x v="0"/>
    <x v="1"/>
    <s v="GV109"/>
    <s v="GV1-31-040819"/>
    <x v="0"/>
    <d v="2020-01-22T00:00:00"/>
    <x v="0"/>
    <s v="Ricardo Perez Garcia"/>
    <n v="43681"/>
    <n v="5.7"/>
    <n v="89"/>
    <n v="1"/>
    <n v="3159.5"/>
    <n v="2304.6840000000002"/>
    <n v="2304.6840000000002"/>
    <n v="89"/>
    <n v="35.5"/>
    <n v="854.81600000000003"/>
    <x v="0"/>
    <x v="0"/>
    <n v="4"/>
    <x v="0"/>
  </r>
  <r>
    <x v="0"/>
    <x v="1"/>
    <s v="GV109"/>
    <s v="GV1-31-040819"/>
    <x v="0"/>
    <d v="2020-01-22T00:00:00"/>
    <x v="0"/>
    <s v="Gutierrez Olivarez Jaime Gibran"/>
    <n v="43681"/>
    <n v="5.7"/>
    <n v="307"/>
    <n v="3"/>
    <n v="10898.5"/>
    <n v="6914.0510000000004"/>
    <n v="2304.6840000000002"/>
    <n v="102.33333333333333"/>
    <n v="35.5"/>
    <n v="3984.4490000000001"/>
    <x v="0"/>
    <x v="0"/>
    <n v="4"/>
    <x v="0"/>
  </r>
  <r>
    <x v="0"/>
    <x v="1"/>
    <s v="GV109"/>
    <s v="GV1-31-040819"/>
    <x v="0"/>
    <d v="2020-01-22T00:00:00"/>
    <x v="0"/>
    <s v="Innovacion y Comercio"/>
    <n v="43681"/>
    <n v="5.7"/>
    <n v="1175"/>
    <n v="13"/>
    <n v="45825"/>
    <n v="29960.887999999999"/>
    <n v="2304.6840000000002"/>
    <n v="90.384615384615387"/>
    <n v="39"/>
    <n v="15864.111999999999"/>
    <x v="0"/>
    <x v="0"/>
    <n v="4"/>
    <x v="0"/>
  </r>
  <r>
    <x v="0"/>
    <x v="1"/>
    <s v="GV109"/>
    <s v="GV1-31-040819"/>
    <x v="0"/>
    <d v="2020-01-22T00:00:00"/>
    <x v="0"/>
    <s v="PUBLICO EN GENERAL"/>
    <n v="43681"/>
    <n v="5.7"/>
    <n v="100"/>
    <n v="1"/>
    <n v="3600"/>
    <n v="2304.6840000000002"/>
    <n v="2304.6840000000002"/>
    <n v="100"/>
    <n v="36"/>
    <n v="1295.316"/>
    <x v="0"/>
    <x v="0"/>
    <n v="4"/>
    <x v="0"/>
  </r>
  <r>
    <x v="0"/>
    <x v="1"/>
    <s v="GV111"/>
    <s v="GV1-32-110819"/>
    <x v="0"/>
    <d v="2020-01-22T00:00:00"/>
    <x v="0"/>
    <s v="Arturo Saray"/>
    <n v="43688"/>
    <n v="5.4666666666666668"/>
    <n v="98"/>
    <n v="1"/>
    <n v="3234"/>
    <n v="2194.944"/>
    <n v="2194.944"/>
    <n v="98"/>
    <n v="33"/>
    <n v="1039.056"/>
    <x v="0"/>
    <x v="0"/>
    <n v="4"/>
    <x v="0"/>
  </r>
  <r>
    <x v="0"/>
    <x v="1"/>
    <s v="GV111"/>
    <s v="GV1-32-110819"/>
    <x v="0"/>
    <d v="2020-01-22T00:00:00"/>
    <x v="0"/>
    <s v="Innovacion y Comercio"/>
    <n v="43688"/>
    <n v="5.4666666666666668"/>
    <n v="215"/>
    <n v="2"/>
    <n v="8385"/>
    <n v="4389.8890000000001"/>
    <n v="2194.944"/>
    <n v="107.5"/>
    <n v="39"/>
    <n v="3995.1109999999999"/>
    <x v="0"/>
    <x v="0"/>
    <n v="4"/>
    <x v="0"/>
  </r>
  <r>
    <x v="0"/>
    <x v="1"/>
    <s v="GV1Ia"/>
    <s v="GV1-43-211019"/>
    <x v="0"/>
    <d v="2020-01-22T00:00:00"/>
    <x v="0"/>
    <s v="Ventas Familia"/>
    <n v="43759"/>
    <n v="3.1"/>
    <n v="24.5"/>
    <n v="1"/>
    <n v="1314"/>
    <n v="1277.2909999999999"/>
    <n v="1277.2909999999999"/>
    <n v="24.5"/>
    <n v="53.6327"/>
    <n v="36.709000000000003"/>
    <x v="0"/>
    <x v="0"/>
    <n v="4"/>
    <x v="0"/>
  </r>
  <r>
    <x v="0"/>
    <x v="2"/>
    <s v="GV402"/>
    <s v="GV4-30-260719"/>
    <x v="0"/>
    <d v="2020-01-22T00:00:00"/>
    <x v="0"/>
    <s v="Arturo Saray"/>
    <n v="43672"/>
    <n v="6"/>
    <n v="112.4"/>
    <n v="1"/>
    <n v="3709.2"/>
    <n v="3143.759"/>
    <n v="3143.759"/>
    <n v="112.4"/>
    <n v="33"/>
    <n v="565.44100000000003"/>
    <x v="0"/>
    <x v="0"/>
    <n v="4"/>
    <x v="0"/>
  </r>
  <r>
    <x v="0"/>
    <x v="2"/>
    <s v="GV403"/>
    <s v="GV4-31-030819"/>
    <x v="0"/>
    <d v="2020-01-22T00:00:00"/>
    <x v="0"/>
    <s v="RODRIGO RODRIGUEZ"/>
    <n v="43680"/>
    <n v="5.7333333333333334"/>
    <n v="630"/>
    <n v="6"/>
    <n v="22680"/>
    <n v="15952.781999999999"/>
    <n v="2658.797"/>
    <n v="105"/>
    <n v="36"/>
    <n v="6727.2179999999998"/>
    <x v="0"/>
    <x v="0"/>
    <n v="4"/>
    <x v="0"/>
  </r>
  <r>
    <x v="0"/>
    <x v="2"/>
    <s v="GV403"/>
    <s v="GV4-31-030819"/>
    <x v="0"/>
    <d v="2020-01-22T00:00:00"/>
    <x v="0"/>
    <s v="Edgar Ruiz Lopez"/>
    <n v="43680"/>
    <n v="5.7333333333333334"/>
    <n v="350"/>
    <n v="3"/>
    <n v="12600"/>
    <n v="7976.3909999999996"/>
    <n v="2658.797"/>
    <n v="116.66666666666667"/>
    <n v="36"/>
    <n v="4623.6090000000004"/>
    <x v="0"/>
    <x v="0"/>
    <n v="4"/>
    <x v="0"/>
  </r>
  <r>
    <x v="0"/>
    <x v="2"/>
    <s v="GV403"/>
    <s v="GV4-31-030819"/>
    <x v="0"/>
    <d v="2020-01-22T00:00:00"/>
    <x v="0"/>
    <s v="Cobian Chavez Rodolfo FG"/>
    <n v="43680"/>
    <n v="5.7333333333333334"/>
    <n v="1798"/>
    <n v="15"/>
    <n v="62930"/>
    <n v="39881.953999999998"/>
    <n v="2658.797"/>
    <n v="119.86666666666666"/>
    <n v="35"/>
    <n v="23048.045999999998"/>
    <x v="0"/>
    <x v="0"/>
    <n v="4"/>
    <x v="0"/>
  </r>
  <r>
    <x v="0"/>
    <x v="2"/>
    <s v="GV403"/>
    <s v="GV4-31-030819"/>
    <x v="0"/>
    <d v="2020-01-22T00:00:00"/>
    <x v="0"/>
    <s v="Verdin Vizcarra Irma Lucila F"/>
    <n v="43680"/>
    <n v="5.7333333333333334"/>
    <n v="200"/>
    <n v="2"/>
    <n v="7200"/>
    <n v="5317.5940000000001"/>
    <n v="2658.797"/>
    <n v="100"/>
    <n v="36"/>
    <n v="1882.4059999999999"/>
    <x v="0"/>
    <x v="0"/>
    <n v="4"/>
    <x v="0"/>
  </r>
  <r>
    <x v="0"/>
    <x v="2"/>
    <s v="GV403"/>
    <s v="GV4-31-030819"/>
    <x v="0"/>
    <d v="2020-01-22T00:00:00"/>
    <x v="0"/>
    <s v="Ramos Mejia Juan Diego FG"/>
    <n v="43680"/>
    <n v="5.7333333333333334"/>
    <n v="2306"/>
    <n v="20"/>
    <n v="80710"/>
    <n v="53175.938999999998"/>
    <n v="2658.797"/>
    <n v="115.3"/>
    <n v="35"/>
    <n v="27534.061000000002"/>
    <x v="0"/>
    <x v="0"/>
    <n v="4"/>
    <x v="0"/>
  </r>
  <r>
    <x v="0"/>
    <x v="2"/>
    <s v="GV403"/>
    <s v="GV4-31-030819"/>
    <x v="0"/>
    <d v="2020-01-22T00:00:00"/>
    <x v="0"/>
    <s v="Prado Barajas Aureliano FG"/>
    <n v="43680"/>
    <n v="5.7333333333333334"/>
    <n v="100"/>
    <n v="1"/>
    <n v="3600"/>
    <n v="2658.797"/>
    <n v="2658.797"/>
    <n v="100"/>
    <n v="36"/>
    <n v="941.20299999999997"/>
    <x v="0"/>
    <x v="0"/>
    <n v="4"/>
    <x v="0"/>
  </r>
  <r>
    <x v="0"/>
    <x v="2"/>
    <s v="GV403"/>
    <s v="GV4-31-030819"/>
    <x v="0"/>
    <d v="2020-01-22T00:00:00"/>
    <x v="0"/>
    <s v="Martinez Valdez Hugo Alberto F"/>
    <n v="43680"/>
    <n v="5.7333333333333334"/>
    <n v="225"/>
    <n v="2"/>
    <n v="8100"/>
    <n v="5317.5940000000001"/>
    <n v="2658.797"/>
    <n v="112.5"/>
    <n v="36"/>
    <n v="2782.4059999999999"/>
    <x v="0"/>
    <x v="0"/>
    <n v="4"/>
    <x v="0"/>
  </r>
  <r>
    <x v="0"/>
    <x v="2"/>
    <s v="GV403"/>
    <s v="GV4-31-030819"/>
    <x v="0"/>
    <d v="2020-01-22T00:00:00"/>
    <x v="0"/>
    <s v="Lopez Jorge FG"/>
    <n v="43680"/>
    <n v="5.7333333333333334"/>
    <n v="180"/>
    <n v="2"/>
    <n v="6480"/>
    <n v="5317.5940000000001"/>
    <n v="2658.797"/>
    <n v="90"/>
    <n v="36"/>
    <n v="1162.4059999999999"/>
    <x v="0"/>
    <x v="0"/>
    <n v="4"/>
    <x v="0"/>
  </r>
  <r>
    <x v="0"/>
    <x v="2"/>
    <s v="GV403"/>
    <s v="GV4-31-030819"/>
    <x v="0"/>
    <d v="2020-01-22T00:00:00"/>
    <x v="0"/>
    <s v="Lopez Garcia Martin FG"/>
    <n v="43680"/>
    <n v="5.7333333333333334"/>
    <n v="116"/>
    <n v="1"/>
    <n v="4176"/>
    <n v="2658.797"/>
    <n v="2658.797"/>
    <n v="116"/>
    <n v="36"/>
    <n v="1517.203"/>
    <x v="0"/>
    <x v="0"/>
    <n v="4"/>
    <x v="0"/>
  </r>
  <r>
    <x v="0"/>
    <x v="2"/>
    <s v="GV403"/>
    <s v="GV4-31-030819"/>
    <x v="0"/>
    <d v="2020-01-22T00:00:00"/>
    <x v="0"/>
    <s v="Langurain Juan Pablo NA"/>
    <n v="43680"/>
    <n v="5.7333333333333334"/>
    <n v="1431"/>
    <n v="12"/>
    <n v="51516"/>
    <n v="31905.563999999998"/>
    <n v="2658.797"/>
    <n v="119.25"/>
    <n v="36"/>
    <n v="19610.436000000002"/>
    <x v="0"/>
    <x v="0"/>
    <n v="4"/>
    <x v="0"/>
  </r>
  <r>
    <x v="0"/>
    <x v="2"/>
    <s v="GV403"/>
    <s v="GV4-31-030819"/>
    <x v="0"/>
    <d v="2020-01-22T00:00:00"/>
    <x v="0"/>
    <s v="Leonardo Jimenez Chacon"/>
    <n v="43680"/>
    <n v="5.7333333333333334"/>
    <n v="254"/>
    <n v="2"/>
    <n v="9144"/>
    <n v="5317.5940000000001"/>
    <n v="2658.797"/>
    <n v="127"/>
    <n v="36"/>
    <n v="3826.4059999999999"/>
    <x v="0"/>
    <x v="0"/>
    <n v="4"/>
    <x v="0"/>
  </r>
  <r>
    <x v="0"/>
    <x v="2"/>
    <s v="GV403"/>
    <s v="GV4-31-030819"/>
    <x v="0"/>
    <d v="2020-01-22T00:00:00"/>
    <x v="0"/>
    <s v="Jose Luis Guzman Cornejo"/>
    <n v="43680"/>
    <n v="5.7333333333333334"/>
    <n v="378"/>
    <n v="3"/>
    <n v="13608"/>
    <n v="7976.3909999999996"/>
    <n v="2658.797"/>
    <n v="126"/>
    <n v="36"/>
    <n v="5631.6090000000004"/>
    <x v="0"/>
    <x v="0"/>
    <n v="4"/>
    <x v="0"/>
  </r>
  <r>
    <x v="0"/>
    <x v="2"/>
    <s v="GV403"/>
    <s v="GV4-31-030819"/>
    <x v="0"/>
    <d v="2020-01-22T00:00:00"/>
    <x v="0"/>
    <s v="Gil Peña Martin FG"/>
    <n v="43680"/>
    <n v="5.7333333333333334"/>
    <n v="125"/>
    <n v="1"/>
    <n v="4500"/>
    <n v="2658.797"/>
    <n v="2658.797"/>
    <n v="125"/>
    <n v="36"/>
    <n v="1841.203"/>
    <x v="0"/>
    <x v="0"/>
    <n v="4"/>
    <x v="0"/>
  </r>
  <r>
    <x v="0"/>
    <x v="2"/>
    <s v="GV403"/>
    <s v="GV4-31-030819"/>
    <x v="0"/>
    <d v="2020-01-22T00:00:00"/>
    <x v="0"/>
    <s v="Araiza Chavez Diana Rosiquiel FG"/>
    <n v="43680"/>
    <n v="5.7333333333333334"/>
    <n v="260"/>
    <n v="2"/>
    <n v="18460"/>
    <n v="5317.5940000000001"/>
    <n v="2658.797"/>
    <n v="130"/>
    <n v="71"/>
    <n v="13142.406000000001"/>
    <x v="0"/>
    <x v="0"/>
    <n v="4"/>
    <x v="0"/>
  </r>
  <r>
    <x v="0"/>
    <x v="2"/>
    <s v="GV403"/>
    <s v="GV4-31-030819"/>
    <x v="0"/>
    <d v="2020-01-22T00:00:00"/>
    <x v="0"/>
    <s v="Anaya Chavarin Oscar FG"/>
    <n v="43680"/>
    <n v="5.7333333333333334"/>
    <n v="332"/>
    <n v="3"/>
    <n v="11952"/>
    <n v="7976.3909999999996"/>
    <n v="2658.797"/>
    <n v="110.66666666666667"/>
    <n v="36"/>
    <n v="3975.6089999999999"/>
    <x v="0"/>
    <x v="0"/>
    <n v="4"/>
    <x v="0"/>
  </r>
  <r>
    <x v="0"/>
    <x v="2"/>
    <s v="GV403"/>
    <s v="GV4-31-030819"/>
    <x v="0"/>
    <d v="2020-01-22T00:00:00"/>
    <x v="0"/>
    <s v="De Leon Diaz Salvador FG"/>
    <n v="43680"/>
    <n v="5.7333333333333334"/>
    <n v="120"/>
    <n v="1"/>
    <n v="4320"/>
    <n v="2658.797"/>
    <n v="2658.797"/>
    <n v="120"/>
    <n v="36"/>
    <n v="1661.203"/>
    <x v="0"/>
    <x v="0"/>
    <n v="4"/>
    <x v="0"/>
  </r>
  <r>
    <x v="0"/>
    <x v="2"/>
    <s v="GV403"/>
    <s v="GV4-31-030819"/>
    <x v="0"/>
    <d v="2020-01-22T00:00:00"/>
    <x v="0"/>
    <s v="Juan Manuel Jacobo"/>
    <n v="43680"/>
    <n v="5.7333333333333334"/>
    <n v="365"/>
    <n v="3"/>
    <n v="13140"/>
    <n v="7976.3909999999996"/>
    <n v="2658.797"/>
    <n v="121.66666666666667"/>
    <n v="36"/>
    <n v="5163.6090000000004"/>
    <x v="0"/>
    <x v="0"/>
    <n v="4"/>
    <x v="0"/>
  </r>
  <r>
    <x v="0"/>
    <x v="2"/>
    <s v="GV403"/>
    <s v="GV4-31-030819"/>
    <x v="0"/>
    <d v="2020-01-22T00:00:00"/>
    <x v="0"/>
    <s v="Diaz Araiza Maria Magdalena"/>
    <n v="43680"/>
    <n v="5.7333333333333334"/>
    <n v="210"/>
    <n v="2"/>
    <n v="7560"/>
    <n v="5317.5940000000001"/>
    <n v="2658.797"/>
    <n v="105"/>
    <n v="36"/>
    <n v="2242.4059999999999"/>
    <x v="0"/>
    <x v="0"/>
    <n v="4"/>
    <x v="0"/>
  </r>
  <r>
    <x v="0"/>
    <x v="2"/>
    <s v="GV403"/>
    <s v="GV4-31-030819"/>
    <x v="0"/>
    <d v="2020-01-22T00:00:00"/>
    <x v="0"/>
    <s v="PUBLICO EN GENERAL"/>
    <n v="43680"/>
    <n v="5.7333333333333334"/>
    <n v="109"/>
    <n v="1"/>
    <n v="3924"/>
    <n v="2658.797"/>
    <n v="2658.797"/>
    <n v="109"/>
    <n v="36"/>
    <n v="1265.203"/>
    <x v="0"/>
    <x v="0"/>
    <n v="4"/>
    <x v="0"/>
  </r>
  <r>
    <x v="0"/>
    <x v="2"/>
    <s v="GV403"/>
    <s v="GV4-31-030819"/>
    <x v="0"/>
    <d v="2020-01-22T00:00:00"/>
    <x v="0"/>
    <s v="Oscar Jesus Guerrero Pelayo"/>
    <n v="43680"/>
    <n v="5.7333333333333334"/>
    <n v="420"/>
    <n v="4"/>
    <n v="15120"/>
    <n v="10635.188"/>
    <n v="2658.797"/>
    <n v="105"/>
    <n v="36"/>
    <n v="4484.8119999999999"/>
    <x v="0"/>
    <x v="0"/>
    <n v="4"/>
    <x v="0"/>
  </r>
  <r>
    <x v="0"/>
    <x v="2"/>
    <s v="GV403"/>
    <s v="GV4-31-030819"/>
    <x v="1"/>
    <d v="2020-01-22T00:00:00"/>
    <x v="0"/>
    <s v="Araiza Chavez Diana Rosiquiel FG"/>
    <n v="43680"/>
    <n v="5.7333333333333334"/>
    <n v="-260"/>
    <n v="-2"/>
    <n v="-18460"/>
    <n v="-5317.5940000000001"/>
    <n v="-2658.797"/>
    <n v="130"/>
    <n v="71"/>
    <n v="-13142.406000000001"/>
    <x v="0"/>
    <x v="0"/>
    <n v="4"/>
    <x v="0"/>
  </r>
  <r>
    <x v="0"/>
    <x v="2"/>
    <s v="GV403"/>
    <s v="GV4-31-030819"/>
    <x v="0"/>
    <d v="2020-01-22T00:00:00"/>
    <x v="0"/>
    <s v="Araiza Chavez Diana Rosiquiel FG"/>
    <n v="43680"/>
    <n v="5.7333333333333334"/>
    <n v="260"/>
    <n v="2"/>
    <n v="9230"/>
    <n v="5317.5940000000001"/>
    <n v="2658.797"/>
    <n v="130"/>
    <n v="35.5"/>
    <n v="3912.4059999999999"/>
    <x v="0"/>
    <x v="0"/>
    <n v="4"/>
    <x v="0"/>
  </r>
  <r>
    <x v="0"/>
    <x v="2"/>
    <s v="GV407"/>
    <s v="GV4-43-191019"/>
    <x v="0"/>
    <d v="2020-01-22T00:00:00"/>
    <x v="0"/>
    <s v="Casillas Tapia Alfredo"/>
    <n v="43757"/>
    <n v="3.1666666666666665"/>
    <n v="30.2"/>
    <n v="1"/>
    <n v="1519.2"/>
    <n v="1541.971"/>
    <n v="1541.971"/>
    <n v="30.2"/>
    <n v="50.304600000000001"/>
    <n v="-22.771000000000001"/>
    <x v="0"/>
    <x v="0"/>
    <n v="4"/>
    <x v="0"/>
  </r>
  <r>
    <x v="0"/>
    <x v="0"/>
    <s v="EMBAR"/>
    <s v="GV1-29-210719"/>
    <x v="0"/>
    <d v="2020-01-23T00:00:00"/>
    <x v="0"/>
    <s v="Carlos Sanchez Camacho"/>
    <n v="43667"/>
    <n v="6.2"/>
    <n v="543"/>
    <n v="4"/>
    <n v="19276.5"/>
    <n v="10194.475"/>
    <n v="2548.6190000000001"/>
    <n v="135.75"/>
    <n v="35.5"/>
    <n v="9082.0249999999996"/>
    <x v="0"/>
    <x v="0"/>
    <n v="4"/>
    <x v="0"/>
  </r>
  <r>
    <x v="0"/>
    <x v="0"/>
    <s v="EMBAR"/>
    <s v="GV4-28-120719"/>
    <x v="0"/>
    <d v="2020-01-23T00:00:00"/>
    <x v="0"/>
    <s v="Alvarez Lopez Salvador (Padre)"/>
    <n v="43658"/>
    <n v="6.5"/>
    <n v="2035"/>
    <n v="17"/>
    <n v="74277.5"/>
    <n v="55379.991999999998"/>
    <n v="3257.6469999999999"/>
    <n v="119.70588235294117"/>
    <n v="36.5"/>
    <n v="18897.508000000002"/>
    <x v="0"/>
    <x v="0"/>
    <n v="4"/>
    <x v="0"/>
  </r>
  <r>
    <x v="0"/>
    <x v="0"/>
    <s v="EMBAR"/>
    <s v="GV4-29-190719"/>
    <x v="0"/>
    <d v="2020-01-23T00:00:00"/>
    <x v="0"/>
    <s v="Camolinga Maldonado Pedro"/>
    <n v="43665"/>
    <n v="6.2666666666666666"/>
    <n v="6850"/>
    <n v="15"/>
    <n v="59937.5"/>
    <n v="42516.381000000001"/>
    <n v="2834.4250000000002"/>
    <n v="456.66666666666669"/>
    <n v="8.75"/>
    <n v="17421.118999999999"/>
    <x v="0"/>
    <x v="0"/>
    <n v="4"/>
    <x v="0"/>
  </r>
  <r>
    <x v="0"/>
    <x v="0"/>
    <s v="EMBAR"/>
    <s v="GV4-30-260719"/>
    <x v="0"/>
    <d v="2020-01-23T00:00:00"/>
    <x v="0"/>
    <s v="Camolinga Maldonado Pedro"/>
    <n v="43672"/>
    <n v="6.0333333333333332"/>
    <n v="6850"/>
    <n v="45"/>
    <n v="179812.5"/>
    <n v="134339.459"/>
    <n v="2985.3209999999999"/>
    <n v="152.22222222222223"/>
    <n v="26.25"/>
    <n v="45473.040999999997"/>
    <x v="0"/>
    <x v="0"/>
    <n v="4"/>
    <x v="0"/>
  </r>
  <r>
    <x v="0"/>
    <x v="0"/>
    <s v="EMBAR"/>
    <s v="GV5-26-030719"/>
    <x v="0"/>
    <d v="2020-01-23T00:00:00"/>
    <x v="0"/>
    <s v="Camolinga Maldonado Pedro"/>
    <n v="43649"/>
    <n v="6.8"/>
    <n v="14155"/>
    <n v="30"/>
    <n v="141550"/>
    <n v="86090.567999999999"/>
    <n v="2869.6860000000001"/>
    <n v="471.83333333333331"/>
    <n v="10"/>
    <n v="55459.432000000001"/>
    <x v="0"/>
    <x v="0"/>
    <n v="4"/>
    <x v="0"/>
  </r>
  <r>
    <x v="0"/>
    <x v="0"/>
    <s v="EMBAR"/>
    <s v="GV5-27-100719"/>
    <x v="0"/>
    <d v="2020-01-23T00:00:00"/>
    <x v="0"/>
    <s v="Camolinga Maldonado Pedro"/>
    <n v="43656"/>
    <n v="6.5666666666666664"/>
    <n v="14155"/>
    <n v="78"/>
    <n v="368030"/>
    <n v="213958.81700000001"/>
    <n v="2743.0619999999999"/>
    <n v="181.47435897435898"/>
    <n v="26"/>
    <n v="154071.18299999999"/>
    <x v="0"/>
    <x v="0"/>
    <n v="4"/>
    <x v="0"/>
  </r>
  <r>
    <x v="0"/>
    <x v="0"/>
    <s v="EMBAR"/>
    <s v="GV5-27-100719"/>
    <x v="0"/>
    <d v="2020-01-23T00:00:00"/>
    <x v="0"/>
    <s v="Camolinga Maldonado Pedro"/>
    <n v="43656"/>
    <n v="6.5666666666666664"/>
    <n v="9105"/>
    <n v="69"/>
    <n v="314122.5"/>
    <n v="189271.261"/>
    <n v="2743.0619999999999"/>
    <n v="131.95652173913044"/>
    <n v="34.5"/>
    <n v="124851.239"/>
    <x v="0"/>
    <x v="0"/>
    <n v="4"/>
    <x v="0"/>
  </r>
  <r>
    <x v="0"/>
    <x v="0"/>
    <s v="EMBAR"/>
    <s v="GV5-28-170719"/>
    <x v="0"/>
    <d v="2020-01-23T00:00:00"/>
    <x v="0"/>
    <s v="Camolinga Maldonado Pedro"/>
    <n v="43663"/>
    <n v="6.333333333333333"/>
    <n v="9105"/>
    <n v="1"/>
    <n v="4552.5"/>
    <n v="2489.8490000000002"/>
    <n v="2489.8490000000002"/>
    <n v="9105"/>
    <n v="0.5"/>
    <n v="2062.6509999999998"/>
    <x v="0"/>
    <x v="0"/>
    <n v="4"/>
    <x v="0"/>
  </r>
  <r>
    <x v="0"/>
    <x v="0"/>
    <s v="EMBAR"/>
    <s v="GV5-28-170719"/>
    <x v="0"/>
    <d v="2020-01-23T00:00:00"/>
    <x v="0"/>
    <s v="Camolinga Maldonado Pedro"/>
    <n v="43663"/>
    <n v="6.333333333333333"/>
    <n v="13540"/>
    <n v="53"/>
    <n v="232562.03700000001"/>
    <n v="131961.97500000001"/>
    <n v="2489.8490000000002"/>
    <n v="255.47169811320754"/>
    <n v="17.175899999999999"/>
    <n v="100600.06200000001"/>
    <x v="0"/>
    <x v="0"/>
    <n v="4"/>
    <x v="0"/>
  </r>
  <r>
    <x v="0"/>
    <x v="0"/>
    <s v="EMBAR"/>
    <s v="GV5-29-240719"/>
    <x v="0"/>
    <d v="2020-01-23T00:00:00"/>
    <x v="0"/>
    <s v="Innovacion y Comercio"/>
    <n v="43670"/>
    <n v="6.1"/>
    <n v="480"/>
    <n v="5"/>
    <n v="18720"/>
    <n v="10170.744000000001"/>
    <n v="2034.1489999999999"/>
    <n v="96"/>
    <n v="39"/>
    <n v="8549.2559999999994"/>
    <x v="0"/>
    <x v="0"/>
    <n v="4"/>
    <x v="0"/>
  </r>
  <r>
    <x v="0"/>
    <x v="0"/>
    <s v="EMBAR"/>
    <s v="GV5-29-240719"/>
    <x v="0"/>
    <d v="2020-01-23T00:00:00"/>
    <x v="0"/>
    <s v="Camolinga Maldonado Pedro"/>
    <n v="43670"/>
    <n v="6.1"/>
    <n v="13540"/>
    <n v="55"/>
    <n v="241337.96299999999"/>
    <n v="111878.186"/>
    <n v="2034.1489999999999"/>
    <n v="246.18181818181819"/>
    <n v="17.824100000000001"/>
    <n v="129459.777"/>
    <x v="0"/>
    <x v="0"/>
    <n v="4"/>
    <x v="0"/>
  </r>
  <r>
    <x v="0"/>
    <x v="1"/>
    <s v="GV109"/>
    <s v="GV1-31-040819"/>
    <x v="0"/>
    <d v="2020-01-24T00:00:00"/>
    <x v="0"/>
    <s v="Gutierrez Olivarez Jaime Gibran"/>
    <n v="43681"/>
    <n v="5.7666666666666666"/>
    <n v="110"/>
    <n v="1"/>
    <n v="3850"/>
    <n v="2304.6840000000002"/>
    <n v="2304.6840000000002"/>
    <n v="110"/>
    <n v="35"/>
    <n v="1545.316"/>
    <x v="0"/>
    <x v="0"/>
    <n v="4"/>
    <x v="0"/>
  </r>
  <r>
    <x v="0"/>
    <x v="1"/>
    <s v="GV109"/>
    <s v="GV1-31-040819"/>
    <x v="0"/>
    <d v="2020-01-25T00:00:00"/>
    <x v="0"/>
    <s v="Vazquez Zamora Rafael"/>
    <n v="43681"/>
    <n v="5.8"/>
    <n v="96"/>
    <n v="1"/>
    <n v="3360"/>
    <n v="2304.6840000000002"/>
    <n v="2304.6840000000002"/>
    <n v="96"/>
    <n v="35"/>
    <n v="1055.316"/>
    <x v="0"/>
    <x v="0"/>
    <n v="4"/>
    <x v="0"/>
  </r>
  <r>
    <x v="0"/>
    <x v="1"/>
    <s v="GV109"/>
    <s v="GV1-31-040819"/>
    <x v="0"/>
    <d v="2020-01-25T00:00:00"/>
    <x v="0"/>
    <s v="Rafael Osorio Zamora"/>
    <n v="43681"/>
    <n v="5.8"/>
    <n v="426"/>
    <n v="4"/>
    <n v="14910"/>
    <n v="9218.7350000000006"/>
    <n v="2304.6840000000002"/>
    <n v="106.5"/>
    <n v="35"/>
    <n v="5691.2650000000003"/>
    <x v="0"/>
    <x v="0"/>
    <n v="4"/>
    <x v="0"/>
  </r>
  <r>
    <x v="0"/>
    <x v="1"/>
    <s v="GV109"/>
    <s v="GV1-31-040819"/>
    <x v="0"/>
    <d v="2020-01-25T00:00:00"/>
    <x v="0"/>
    <s v="Cecilia Robles Perez"/>
    <n v="43681"/>
    <n v="5.8"/>
    <n v="99"/>
    <n v="1"/>
    <n v="3465"/>
    <n v="2304.6840000000002"/>
    <n v="2304.6840000000002"/>
    <n v="99"/>
    <n v="35"/>
    <n v="1160.316"/>
    <x v="0"/>
    <x v="0"/>
    <n v="4"/>
    <x v="0"/>
  </r>
  <r>
    <x v="0"/>
    <x v="1"/>
    <s v="GV109"/>
    <s v="GV1-31-040819"/>
    <x v="0"/>
    <d v="2020-01-25T00:00:00"/>
    <x v="0"/>
    <s v="Ricardo Perez Garcia"/>
    <n v="43681"/>
    <n v="5.8"/>
    <n v="100"/>
    <n v="1"/>
    <n v="3550"/>
    <n v="2304.6840000000002"/>
    <n v="2304.6840000000002"/>
    <n v="100"/>
    <n v="35.5"/>
    <n v="1245.316"/>
    <x v="0"/>
    <x v="0"/>
    <n v="4"/>
    <x v="0"/>
  </r>
  <r>
    <x v="0"/>
    <x v="1"/>
    <s v="GV109"/>
    <s v="GV1-31-040819"/>
    <x v="0"/>
    <d v="2020-01-25T00:00:00"/>
    <x v="0"/>
    <s v="PUBLICO EN GENERAL"/>
    <n v="43681"/>
    <n v="5.8"/>
    <n v="92"/>
    <n v="1"/>
    <n v="3220"/>
    <n v="2304.6840000000002"/>
    <n v="2304.6840000000002"/>
    <n v="92"/>
    <n v="35"/>
    <n v="915.31600000000003"/>
    <x v="0"/>
    <x v="0"/>
    <n v="4"/>
    <x v="0"/>
  </r>
  <r>
    <x v="0"/>
    <x v="1"/>
    <s v="GV109"/>
    <s v="GV1-31-040819"/>
    <x v="0"/>
    <d v="2020-01-25T00:00:00"/>
    <x v="0"/>
    <s v="Innovacion y Comercio"/>
    <n v="43681"/>
    <n v="5.8"/>
    <n v="345"/>
    <n v="4"/>
    <n v="13110"/>
    <n v="9218.7350000000006"/>
    <n v="2304.6840000000002"/>
    <n v="86.25"/>
    <n v="38"/>
    <n v="3891.2649999999999"/>
    <x v="0"/>
    <x v="0"/>
    <n v="4"/>
    <x v="0"/>
  </r>
  <r>
    <x v="0"/>
    <x v="1"/>
    <s v="GV111"/>
    <s v="GV1-32-110819"/>
    <x v="0"/>
    <d v="2020-01-25T00:00:00"/>
    <x v="0"/>
    <s v="Innovacion y Comercio"/>
    <n v="43688"/>
    <n v="5.5666666666666664"/>
    <n v="566"/>
    <n v="6"/>
    <n v="21508"/>
    <n v="13169.665999999999"/>
    <n v="2194.944"/>
    <n v="94.333333333333329"/>
    <n v="38"/>
    <n v="8338.3340000000007"/>
    <x v="0"/>
    <x v="0"/>
    <n v="4"/>
    <x v="0"/>
  </r>
  <r>
    <x v="0"/>
    <x v="2"/>
    <s v="GV402"/>
    <s v="GV4-30-260719"/>
    <x v="0"/>
    <d v="2020-01-25T00:00:00"/>
    <x v="0"/>
    <s v="Carlos Sanchez Camacho"/>
    <n v="43672"/>
    <n v="6.1"/>
    <n v="520.4"/>
    <n v="4"/>
    <n v="18214"/>
    <n v="12575.035"/>
    <n v="3143.759"/>
    <n v="130.1"/>
    <n v="35"/>
    <n v="5638.9650000000001"/>
    <x v="0"/>
    <x v="0"/>
    <n v="4"/>
    <x v="0"/>
  </r>
  <r>
    <x v="0"/>
    <x v="2"/>
    <s v="GV403"/>
    <s v="GV4-31-030819"/>
    <x v="0"/>
    <d v="2020-01-25T00:00:00"/>
    <x v="0"/>
    <s v="Casillas Tapia Alfredo"/>
    <n v="43680"/>
    <n v="5.833333333333333"/>
    <n v="1261"/>
    <n v="10"/>
    <n v="44149"/>
    <n v="26587.97"/>
    <n v="2658.797"/>
    <n v="126.1"/>
    <n v="35.011099999999999"/>
    <n v="17561.03"/>
    <x v="0"/>
    <x v="0"/>
    <n v="4"/>
    <x v="0"/>
  </r>
  <r>
    <x v="0"/>
    <x v="2"/>
    <s v="GV403"/>
    <s v="GV4-31-030819"/>
    <x v="0"/>
    <d v="2020-01-25T00:00:00"/>
    <x v="0"/>
    <s v="Vazquez Zamora Rafael"/>
    <n v="43680"/>
    <n v="5.833333333333333"/>
    <n v="258"/>
    <n v="2"/>
    <n v="9030"/>
    <n v="5317.5940000000001"/>
    <n v="2658.797"/>
    <n v="129"/>
    <n v="35"/>
    <n v="3712.4059999999999"/>
    <x v="0"/>
    <x v="0"/>
    <n v="4"/>
    <x v="0"/>
  </r>
  <r>
    <x v="0"/>
    <x v="2"/>
    <s v="GV403"/>
    <s v="GV4-31-030819"/>
    <x v="0"/>
    <d v="2020-01-25T00:00:00"/>
    <x v="0"/>
    <s v="Vazquez Pelayo Hugo"/>
    <n v="43680"/>
    <n v="5.833333333333333"/>
    <n v="121.8"/>
    <n v="1"/>
    <n v="4263"/>
    <n v="2658.797"/>
    <n v="2658.797"/>
    <n v="121.8"/>
    <n v="35"/>
    <n v="1604.203"/>
    <x v="0"/>
    <x v="0"/>
    <n v="4"/>
    <x v="0"/>
  </r>
  <r>
    <x v="0"/>
    <x v="2"/>
    <s v="GV403"/>
    <s v="GV4-31-030819"/>
    <x v="0"/>
    <d v="2020-01-25T00:00:00"/>
    <x v="0"/>
    <s v="Rafael Osorio Zamora"/>
    <n v="43680"/>
    <n v="5.833333333333333"/>
    <n v="752.6"/>
    <n v="6"/>
    <n v="26341"/>
    <n v="15952.781999999999"/>
    <n v="2658.797"/>
    <n v="125.43333333333334"/>
    <n v="35"/>
    <n v="10388.218000000001"/>
    <x v="0"/>
    <x v="0"/>
    <n v="4"/>
    <x v="0"/>
  </r>
  <r>
    <x v="0"/>
    <x v="2"/>
    <s v="GV403"/>
    <s v="GV4-31-030819"/>
    <x v="0"/>
    <d v="2020-01-25T00:00:00"/>
    <x v="0"/>
    <s v="Cecilia Robles Perez"/>
    <n v="43680"/>
    <n v="5.833333333333333"/>
    <n v="137.6"/>
    <n v="1"/>
    <n v="4816"/>
    <n v="2658.797"/>
    <n v="2658.797"/>
    <n v="137.6"/>
    <n v="35"/>
    <n v="2157.203"/>
    <x v="0"/>
    <x v="0"/>
    <n v="4"/>
    <x v="0"/>
  </r>
  <r>
    <x v="0"/>
    <x v="2"/>
    <s v="GV403"/>
    <s v="GV4-31-030819"/>
    <x v="0"/>
    <d v="2020-01-25T00:00:00"/>
    <x v="0"/>
    <s v="Gutierrez Olivarez Jaime Gibran"/>
    <n v="43680"/>
    <n v="5.833333333333333"/>
    <n v="377.6"/>
    <n v="3"/>
    <n v="13216"/>
    <n v="7976.3909999999996"/>
    <n v="2658.797"/>
    <n v="125.86666666666667"/>
    <n v="35"/>
    <n v="5239.6090000000004"/>
    <x v="0"/>
    <x v="0"/>
    <n v="4"/>
    <x v="0"/>
  </r>
  <r>
    <x v="0"/>
    <x v="2"/>
    <s v="GV403"/>
    <s v="GV4-31-030819"/>
    <x v="0"/>
    <d v="2020-01-25T00:00:00"/>
    <x v="0"/>
    <s v="Innovacion y Comercio"/>
    <n v="43680"/>
    <n v="5.833333333333333"/>
    <n v="1481.8"/>
    <n v="15"/>
    <n v="56308.4"/>
    <n v="39881.953999999998"/>
    <n v="2658.797"/>
    <n v="98.786666666666662"/>
    <n v="38"/>
    <n v="16426.446"/>
    <x v="0"/>
    <x v="0"/>
    <n v="4"/>
    <x v="0"/>
  </r>
  <r>
    <x v="0"/>
    <x v="2"/>
    <s v="GV403"/>
    <s v="GV4-31-030819"/>
    <x v="0"/>
    <d v="2020-01-25T00:00:00"/>
    <x v="0"/>
    <s v="Casillas Tapia Alfredo"/>
    <n v="43680"/>
    <n v="5.833333333333333"/>
    <n v="1230.5999999999999"/>
    <n v="10"/>
    <n v="43071"/>
    <n v="26587.97"/>
    <n v="2658.797"/>
    <n v="123.05999999999999"/>
    <n v="35"/>
    <n v="16483.03"/>
    <x v="0"/>
    <x v="0"/>
    <n v="4"/>
    <x v="0"/>
  </r>
  <r>
    <x v="0"/>
    <x v="2"/>
    <s v="GV403"/>
    <s v="GV4-31-030819"/>
    <x v="0"/>
    <d v="2020-01-25T00:00:00"/>
    <x v="0"/>
    <s v="Vazquez Zamora Rafael"/>
    <n v="43680"/>
    <n v="5.833333333333333"/>
    <n v="488.4"/>
    <n v="4"/>
    <n v="17094"/>
    <n v="10635.188"/>
    <n v="2658.797"/>
    <n v="122.1"/>
    <n v="35"/>
    <n v="6458.8119999999999"/>
    <x v="0"/>
    <x v="0"/>
    <n v="4"/>
    <x v="0"/>
  </r>
  <r>
    <x v="0"/>
    <x v="2"/>
    <s v="GV403"/>
    <s v="GV4-31-030819"/>
    <x v="0"/>
    <d v="2020-01-25T00:00:00"/>
    <x v="0"/>
    <s v="Vazquez Pelayo Hugo"/>
    <n v="43680"/>
    <n v="5.833333333333333"/>
    <n v="124.2"/>
    <n v="1"/>
    <n v="4347"/>
    <n v="2658.797"/>
    <n v="2658.797"/>
    <n v="124.2"/>
    <n v="35"/>
    <n v="1688.203"/>
    <x v="0"/>
    <x v="0"/>
    <n v="4"/>
    <x v="0"/>
  </r>
  <r>
    <x v="0"/>
    <x v="2"/>
    <s v="GV403"/>
    <s v="GV4-31-030819"/>
    <x v="0"/>
    <d v="2020-01-25T00:00:00"/>
    <x v="0"/>
    <s v="Rafael Osorio Zamora"/>
    <n v="43680"/>
    <n v="5.833333333333333"/>
    <n v="516"/>
    <n v="4"/>
    <n v="18060"/>
    <n v="10635.188"/>
    <n v="2658.797"/>
    <n v="129"/>
    <n v="35"/>
    <n v="7424.8119999999999"/>
    <x v="0"/>
    <x v="0"/>
    <n v="4"/>
    <x v="0"/>
  </r>
  <r>
    <x v="0"/>
    <x v="2"/>
    <s v="GV403"/>
    <s v="GV4-31-030819"/>
    <x v="0"/>
    <d v="2020-01-25T00:00:00"/>
    <x v="0"/>
    <s v="Cecilia Robles Perez"/>
    <n v="43680"/>
    <n v="5.833333333333333"/>
    <n v="127.6"/>
    <n v="1"/>
    <n v="4466"/>
    <n v="2658.797"/>
    <n v="2658.797"/>
    <n v="127.6"/>
    <n v="35"/>
    <n v="1807.203"/>
    <x v="0"/>
    <x v="0"/>
    <n v="4"/>
    <x v="0"/>
  </r>
  <r>
    <x v="0"/>
    <x v="2"/>
    <s v="GV403"/>
    <s v="GV4-31-030819"/>
    <x v="0"/>
    <d v="2020-01-25T00:00:00"/>
    <x v="0"/>
    <s v="Gutierrez Olivarez Jaime Gibran"/>
    <n v="43680"/>
    <n v="5.833333333333333"/>
    <n v="286.60000000000002"/>
    <n v="2"/>
    <n v="10031"/>
    <n v="5317.5940000000001"/>
    <n v="2658.797"/>
    <n v="143.30000000000001"/>
    <n v="35"/>
    <n v="4713.4059999999999"/>
    <x v="0"/>
    <x v="0"/>
    <n v="4"/>
    <x v="0"/>
  </r>
  <r>
    <x v="0"/>
    <x v="2"/>
    <s v="GV403"/>
    <s v="GV4-31-030819"/>
    <x v="0"/>
    <d v="2020-01-25T00:00:00"/>
    <x v="0"/>
    <s v="PUBLICO EN GENERAL"/>
    <n v="43680"/>
    <n v="5.833333333333333"/>
    <n v="107.6"/>
    <n v="1"/>
    <n v="3766"/>
    <n v="2658.797"/>
    <n v="2658.797"/>
    <n v="107.6"/>
    <n v="35"/>
    <n v="1107.203"/>
    <x v="0"/>
    <x v="0"/>
    <n v="4"/>
    <x v="0"/>
  </r>
  <r>
    <x v="0"/>
    <x v="2"/>
    <s v="GV403"/>
    <s v="GV4-31-030819"/>
    <x v="0"/>
    <d v="2020-01-25T00:00:00"/>
    <x v="0"/>
    <s v="Innovacion y Comercio"/>
    <n v="43680"/>
    <n v="5.833333333333333"/>
    <n v="202.4"/>
    <n v="2"/>
    <n v="7691.2"/>
    <n v="5317.5940000000001"/>
    <n v="2658.797"/>
    <n v="101.2"/>
    <n v="38"/>
    <n v="2373.6060000000002"/>
    <x v="0"/>
    <x v="0"/>
    <n v="4"/>
    <x v="0"/>
  </r>
  <r>
    <x v="0"/>
    <x v="1"/>
    <s v="GV109"/>
    <s v="GV1-31-040819"/>
    <x v="0"/>
    <d v="2020-01-27T00:00:00"/>
    <x v="0"/>
    <s v="Chavez Barajas Contensina NA"/>
    <n v="43681"/>
    <n v="5.8666666666666663"/>
    <n v="92"/>
    <n v="1"/>
    <n v="3312"/>
    <n v="2304.6840000000002"/>
    <n v="2304.6840000000002"/>
    <n v="92"/>
    <n v="36"/>
    <n v="1007.316"/>
    <x v="0"/>
    <x v="0"/>
    <n v="5"/>
    <x v="0"/>
  </r>
  <r>
    <x v="0"/>
    <x v="1"/>
    <s v="GV109"/>
    <s v="GV1-31-040819"/>
    <x v="0"/>
    <d v="2020-01-27T00:00:00"/>
    <x v="0"/>
    <s v="Pelayo Sebastian Rosa Maria G"/>
    <n v="43681"/>
    <n v="5.8666666666666663"/>
    <n v="420"/>
    <n v="4"/>
    <n v="15120"/>
    <n v="9218.7350000000006"/>
    <n v="2304.6840000000002"/>
    <n v="105"/>
    <n v="36"/>
    <n v="5901.2650000000003"/>
    <x v="0"/>
    <x v="0"/>
    <n v="5"/>
    <x v="0"/>
  </r>
  <r>
    <x v="0"/>
    <x v="1"/>
    <s v="GV109"/>
    <s v="GV1-31-040819"/>
    <x v="0"/>
    <d v="2020-01-27T00:00:00"/>
    <x v="0"/>
    <s v="Juan Manuel Jacobo"/>
    <n v="43681"/>
    <n v="5.8666666666666663"/>
    <n v="390"/>
    <n v="4"/>
    <n v="14040"/>
    <n v="9218.7350000000006"/>
    <n v="2304.6840000000002"/>
    <n v="97.5"/>
    <n v="36"/>
    <n v="4821.2650000000003"/>
    <x v="0"/>
    <x v="0"/>
    <n v="5"/>
    <x v="0"/>
  </r>
  <r>
    <x v="0"/>
    <x v="1"/>
    <s v="GV109"/>
    <s v="GV1-31-040819"/>
    <x v="0"/>
    <d v="2020-01-27T00:00:00"/>
    <x v="0"/>
    <s v="Araiza Chavez Diana Rosiquiel FG"/>
    <n v="43681"/>
    <n v="5.8666666666666663"/>
    <n v="350"/>
    <n v="3"/>
    <n v="12425"/>
    <n v="6914.0510000000004"/>
    <n v="2304.6840000000002"/>
    <n v="116.66666666666667"/>
    <n v="35.5"/>
    <n v="5510.9489999999996"/>
    <x v="0"/>
    <x v="0"/>
    <n v="5"/>
    <x v="0"/>
  </r>
  <r>
    <x v="0"/>
    <x v="1"/>
    <s v="GV109"/>
    <s v="GV1-31-040819"/>
    <x v="0"/>
    <d v="2020-01-27T00:00:00"/>
    <x v="0"/>
    <s v="Raul Armando Oregon Herrera"/>
    <n v="43681"/>
    <n v="5.8666666666666663"/>
    <n v="212"/>
    <n v="2"/>
    <n v="7632"/>
    <n v="4609.3670000000002"/>
    <n v="2304.6840000000002"/>
    <n v="106"/>
    <n v="36"/>
    <n v="3022.6329999999998"/>
    <x v="0"/>
    <x v="0"/>
    <n v="5"/>
    <x v="0"/>
  </r>
  <r>
    <x v="0"/>
    <x v="1"/>
    <s v="GV109"/>
    <s v="GV1-31-040819"/>
    <x v="0"/>
    <d v="2020-01-27T00:00:00"/>
    <x v="0"/>
    <s v="Leonardo Jimenez Chacon"/>
    <n v="43681"/>
    <n v="5.8666666666666663"/>
    <n v="280"/>
    <n v="3"/>
    <n v="10080"/>
    <n v="6914.0510000000004"/>
    <n v="2304.6840000000002"/>
    <n v="93.333333333333329"/>
    <n v="36"/>
    <n v="3165.9490000000001"/>
    <x v="0"/>
    <x v="0"/>
    <n v="5"/>
    <x v="0"/>
  </r>
  <r>
    <x v="0"/>
    <x v="1"/>
    <s v="GV109"/>
    <s v="GV1-31-040819"/>
    <x v="0"/>
    <d v="2020-01-27T00:00:00"/>
    <x v="0"/>
    <s v="Jose Luis Guzman Cornejo"/>
    <n v="43681"/>
    <n v="5.8666666666666663"/>
    <n v="414"/>
    <n v="4"/>
    <n v="14904"/>
    <n v="9218.7350000000006"/>
    <n v="2304.6840000000002"/>
    <n v="103.5"/>
    <n v="36"/>
    <n v="5685.2650000000003"/>
    <x v="0"/>
    <x v="0"/>
    <n v="5"/>
    <x v="0"/>
  </r>
  <r>
    <x v="0"/>
    <x v="1"/>
    <s v="GV109"/>
    <s v="GV1-31-040819"/>
    <x v="0"/>
    <d v="2020-01-27T00:00:00"/>
    <x v="0"/>
    <s v="Gil Peña Martin FG"/>
    <n v="43681"/>
    <n v="5.8666666666666663"/>
    <n v="434"/>
    <n v="4"/>
    <n v="15624"/>
    <n v="9218.7350000000006"/>
    <n v="2304.6840000000002"/>
    <n v="108.5"/>
    <n v="36"/>
    <n v="6405.2650000000003"/>
    <x v="0"/>
    <x v="0"/>
    <n v="5"/>
    <x v="0"/>
  </r>
  <r>
    <x v="0"/>
    <x v="1"/>
    <s v="GV109"/>
    <s v="GV1-31-040819"/>
    <x v="0"/>
    <d v="2020-01-27T00:00:00"/>
    <x v="0"/>
    <s v="Oscar Jesus Guerrero Pelayo"/>
    <n v="43681"/>
    <n v="5.8666666666666663"/>
    <n v="442"/>
    <n v="4"/>
    <n v="15912"/>
    <n v="9218.7350000000006"/>
    <n v="2304.6840000000002"/>
    <n v="110.5"/>
    <n v="36"/>
    <n v="6693.2650000000003"/>
    <x v="0"/>
    <x v="0"/>
    <n v="5"/>
    <x v="0"/>
  </r>
  <r>
    <x v="0"/>
    <x v="1"/>
    <s v="GV109"/>
    <s v="GV1-31-040819"/>
    <x v="0"/>
    <d v="2020-01-27T00:00:00"/>
    <x v="0"/>
    <s v="Ramos Mejia Juan Diego FG"/>
    <n v="43681"/>
    <n v="5.8666666666666663"/>
    <n v="744"/>
    <n v="7"/>
    <n v="26412"/>
    <n v="16132.786"/>
    <n v="2304.6840000000002"/>
    <n v="106.28571428571429"/>
    <n v="35.5"/>
    <n v="10279.214"/>
    <x v="0"/>
    <x v="0"/>
    <n v="5"/>
    <x v="0"/>
  </r>
  <r>
    <x v="0"/>
    <x v="1"/>
    <s v="GV111"/>
    <s v="GV1-32-110819"/>
    <x v="0"/>
    <d v="2020-01-27T00:00:00"/>
    <x v="0"/>
    <s v="Martinez Valdez Hugo Alberto F"/>
    <n v="43688"/>
    <n v="5.6333333333333329"/>
    <n v="402"/>
    <n v="4"/>
    <n v="14472"/>
    <n v="8779.777"/>
    <n v="2194.944"/>
    <n v="100.5"/>
    <n v="36"/>
    <n v="5692.223"/>
    <x v="0"/>
    <x v="0"/>
    <n v="5"/>
    <x v="0"/>
  </r>
  <r>
    <x v="0"/>
    <x v="1"/>
    <s v="GV111"/>
    <s v="GV1-32-110819"/>
    <x v="0"/>
    <d v="2020-01-27T00:00:00"/>
    <x v="0"/>
    <s v="RODRIGO RODRIGUEZ"/>
    <n v="43688"/>
    <n v="5.6333333333333329"/>
    <n v="1161"/>
    <n v="12"/>
    <n v="41796"/>
    <n v="26339.330999999998"/>
    <n v="2194.944"/>
    <n v="96.75"/>
    <n v="36"/>
    <n v="15456.669"/>
    <x v="0"/>
    <x v="0"/>
    <n v="5"/>
    <x v="0"/>
  </r>
  <r>
    <x v="0"/>
    <x v="1"/>
    <s v="GV111"/>
    <s v="GV1-32-110819"/>
    <x v="0"/>
    <d v="2020-01-27T00:00:00"/>
    <x v="0"/>
    <s v="Edgar Ruiz Lopez"/>
    <n v="43688"/>
    <n v="5.6333333333333329"/>
    <n v="651"/>
    <n v="6"/>
    <n v="23436"/>
    <n v="13169.665999999999"/>
    <n v="2194.944"/>
    <n v="108.5"/>
    <n v="36"/>
    <n v="10266.334000000001"/>
    <x v="0"/>
    <x v="0"/>
    <n v="5"/>
    <x v="0"/>
  </r>
  <r>
    <x v="0"/>
    <x v="1"/>
    <s v="GV111"/>
    <s v="GV1-32-110819"/>
    <x v="0"/>
    <d v="2020-01-27T00:00:00"/>
    <x v="0"/>
    <s v="PUBLICO EN GENERAL"/>
    <n v="43688"/>
    <n v="5.6333333333333329"/>
    <n v="100"/>
    <n v="1"/>
    <n v="3600"/>
    <n v="2194.944"/>
    <n v="2194.944"/>
    <n v="100"/>
    <n v="36"/>
    <n v="1405.056"/>
    <x v="0"/>
    <x v="0"/>
    <n v="5"/>
    <x v="0"/>
  </r>
  <r>
    <x v="0"/>
    <x v="1"/>
    <s v="GV111"/>
    <s v="GV1-32-110819"/>
    <x v="0"/>
    <d v="2020-01-27T00:00:00"/>
    <x v="0"/>
    <s v="Verdin Vizcarra Irma Lucila F"/>
    <n v="43688"/>
    <n v="5.6333333333333329"/>
    <n v="192"/>
    <n v="2"/>
    <n v="6912"/>
    <n v="4389.8890000000001"/>
    <n v="2194.944"/>
    <n v="96"/>
    <n v="36"/>
    <n v="2522.1109999999999"/>
    <x v="0"/>
    <x v="0"/>
    <n v="5"/>
    <x v="0"/>
  </r>
  <r>
    <x v="0"/>
    <x v="1"/>
    <s v="GV111"/>
    <s v="GV1-32-110819"/>
    <x v="0"/>
    <d v="2020-01-27T00:00:00"/>
    <x v="0"/>
    <s v="Diaz Araiza Maria Magdalena"/>
    <n v="43688"/>
    <n v="5.6333333333333329"/>
    <n v="204"/>
    <n v="2"/>
    <n v="7344"/>
    <n v="4389.8890000000001"/>
    <n v="2194.944"/>
    <n v="102"/>
    <n v="36"/>
    <n v="2954.1109999999999"/>
    <x v="0"/>
    <x v="0"/>
    <n v="5"/>
    <x v="0"/>
  </r>
  <r>
    <x v="0"/>
    <x v="1"/>
    <s v="GV111"/>
    <s v="GV1-32-110819"/>
    <x v="0"/>
    <d v="2020-01-27T00:00:00"/>
    <x v="0"/>
    <s v="Coronado Rodriguez Alma Lorena FG"/>
    <n v="43688"/>
    <n v="5.6333333333333329"/>
    <n v="110"/>
    <n v="1"/>
    <n v="3960"/>
    <n v="2194.944"/>
    <n v="2194.944"/>
    <n v="110"/>
    <n v="36"/>
    <n v="1765.056"/>
    <x v="0"/>
    <x v="0"/>
    <n v="5"/>
    <x v="0"/>
  </r>
  <r>
    <x v="0"/>
    <x v="1"/>
    <s v="GV111"/>
    <s v="GV1-32-110819"/>
    <x v="0"/>
    <d v="2020-01-27T00:00:00"/>
    <x v="0"/>
    <s v="Cobian Chavez Rodolfo FG"/>
    <n v="43688"/>
    <n v="5.6333333333333329"/>
    <n v="1680"/>
    <n v="15"/>
    <n v="58800"/>
    <n v="32924.163999999997"/>
    <n v="2194.944"/>
    <n v="112"/>
    <n v="35"/>
    <n v="25875.835999999999"/>
    <x v="0"/>
    <x v="0"/>
    <n v="5"/>
    <x v="0"/>
  </r>
  <r>
    <x v="0"/>
    <x v="1"/>
    <s v="GV111"/>
    <s v="GV1-32-110819"/>
    <x v="0"/>
    <d v="2020-01-27T00:00:00"/>
    <x v="0"/>
    <s v="Avalos Silva Juan"/>
    <n v="43688"/>
    <n v="5.6333333333333329"/>
    <n v="330"/>
    <n v="3"/>
    <n v="11880"/>
    <n v="6584.8329999999996"/>
    <n v="2194.944"/>
    <n v="110"/>
    <n v="36"/>
    <n v="5295.1670000000004"/>
    <x v="0"/>
    <x v="0"/>
    <n v="5"/>
    <x v="0"/>
  </r>
  <r>
    <x v="0"/>
    <x v="1"/>
    <s v="GV111"/>
    <s v="GV1-32-110819"/>
    <x v="0"/>
    <d v="2020-01-27T00:00:00"/>
    <x v="0"/>
    <s v="Gonzalez Araiza Horacio"/>
    <n v="43688"/>
    <n v="5.6333333333333329"/>
    <n v="550"/>
    <n v="5"/>
    <n v="19525"/>
    <n v="10974.721"/>
    <n v="2194.944"/>
    <n v="110"/>
    <n v="35.5"/>
    <n v="8550.2790000000005"/>
    <x v="0"/>
    <x v="0"/>
    <n v="5"/>
    <x v="0"/>
  </r>
  <r>
    <x v="0"/>
    <x v="1"/>
    <s v="GV111"/>
    <s v="GV1-32-110819"/>
    <x v="0"/>
    <d v="2020-01-27T00:00:00"/>
    <x v="0"/>
    <s v="Salas Nadia"/>
    <n v="43688"/>
    <n v="5.6333333333333329"/>
    <n v="300"/>
    <n v="3"/>
    <n v="10800"/>
    <n v="6584.8329999999996"/>
    <n v="2194.944"/>
    <n v="100"/>
    <n v="36"/>
    <n v="4215.1670000000004"/>
    <x v="0"/>
    <x v="0"/>
    <n v="5"/>
    <x v="0"/>
  </r>
  <r>
    <x v="0"/>
    <x v="2"/>
    <s v="GV403"/>
    <s v="GV4-31-030819"/>
    <x v="0"/>
    <d v="2020-01-27T00:00:00"/>
    <x v="0"/>
    <s v="Camacho Santana Gabriel"/>
    <n v="43680"/>
    <n v="5.8999999999999995"/>
    <n v="697"/>
    <n v="6"/>
    <n v="24743.5"/>
    <n v="15952.781999999999"/>
    <n v="2658.797"/>
    <n v="116.16666666666667"/>
    <n v="35.5"/>
    <n v="8790.7180000000008"/>
    <x v="0"/>
    <x v="0"/>
    <n v="5"/>
    <x v="0"/>
  </r>
  <r>
    <x v="0"/>
    <x v="2"/>
    <s v="GV403"/>
    <s v="GV4-31-030819"/>
    <x v="0"/>
    <d v="2020-01-27T00:00:00"/>
    <x v="0"/>
    <s v="Robles Santana Jorge"/>
    <n v="43680"/>
    <n v="5.8999999999999995"/>
    <n v="468"/>
    <n v="4"/>
    <n v="16614"/>
    <n v="10635.188"/>
    <n v="2658.797"/>
    <n v="117"/>
    <n v="35.5"/>
    <n v="5978.8119999999999"/>
    <x v="0"/>
    <x v="0"/>
    <n v="5"/>
    <x v="0"/>
  </r>
  <r>
    <x v="0"/>
    <x v="2"/>
    <s v="GV403"/>
    <s v="GV4-31-030819"/>
    <x v="0"/>
    <d v="2020-01-27T00:00:00"/>
    <x v="0"/>
    <s v="Camacho Monroy Agustin"/>
    <n v="43680"/>
    <n v="5.8999999999999995"/>
    <n v="820"/>
    <n v="7"/>
    <n v="29110"/>
    <n v="18611.579000000002"/>
    <n v="2658.797"/>
    <n v="117.14285714285714"/>
    <n v="35.5"/>
    <n v="10498.421"/>
    <x v="0"/>
    <x v="0"/>
    <n v="5"/>
    <x v="0"/>
  </r>
  <r>
    <x v="0"/>
    <x v="2"/>
    <s v="GV403"/>
    <s v="GV4-31-030819"/>
    <x v="0"/>
    <d v="2020-01-27T00:00:00"/>
    <x v="0"/>
    <s v="Fletes Castillo Hortencia"/>
    <n v="43680"/>
    <n v="5.8999999999999995"/>
    <n v="263"/>
    <n v="2"/>
    <n v="9336.5"/>
    <n v="5317.5940000000001"/>
    <n v="2658.797"/>
    <n v="131.5"/>
    <n v="35.5"/>
    <n v="4018.9059999999999"/>
    <x v="0"/>
    <x v="0"/>
    <n v="5"/>
    <x v="0"/>
  </r>
  <r>
    <x v="0"/>
    <x v="2"/>
    <s v="GV403"/>
    <s v="GV4-31-030819"/>
    <x v="0"/>
    <d v="2020-01-27T00:00:00"/>
    <x v="0"/>
    <s v="Noe Ramirez Brambila"/>
    <n v="43680"/>
    <n v="5.8999999999999995"/>
    <n v="464"/>
    <n v="4"/>
    <n v="16472"/>
    <n v="10635.188"/>
    <n v="2658.797"/>
    <n v="116"/>
    <n v="35.5"/>
    <n v="5836.8119999999999"/>
    <x v="0"/>
    <x v="0"/>
    <n v="5"/>
    <x v="0"/>
  </r>
  <r>
    <x v="0"/>
    <x v="0"/>
    <s v="EMBAR"/>
    <s v="GV1-14-060419"/>
    <x v="0"/>
    <d v="2020-01-28T00:00:00"/>
    <x v="0"/>
    <s v="Carlos Sanchez Camacho"/>
    <n v="43561"/>
    <n v="9.9"/>
    <n v="150"/>
    <n v="1"/>
    <n v="5250"/>
    <n v="2552.8310000000001"/>
    <n v="2552.8310000000001"/>
    <n v="150"/>
    <n v="35"/>
    <n v="2697.1689999999999"/>
    <x v="0"/>
    <x v="0"/>
    <n v="5"/>
    <x v="0"/>
  </r>
  <r>
    <x v="0"/>
    <x v="1"/>
    <s v="GV111"/>
    <s v="GV1-32-110819"/>
    <x v="0"/>
    <d v="2020-01-28T00:00:00"/>
    <x v="0"/>
    <s v="Carlos Sanchez Camacho"/>
    <n v="43688"/>
    <n v="5.6666666666666661"/>
    <n v="471"/>
    <n v="4"/>
    <n v="16485"/>
    <n v="9379.0830000000005"/>
    <n v="2344.7710000000002"/>
    <n v="117.75"/>
    <n v="35"/>
    <n v="7105.9170000000004"/>
    <x v="0"/>
    <x v="0"/>
    <n v="5"/>
    <x v="0"/>
  </r>
  <r>
    <x v="0"/>
    <x v="2"/>
    <s v="GV403"/>
    <s v="GV4-31-030819"/>
    <x v="0"/>
    <d v="2020-01-30T00:00:00"/>
    <x v="0"/>
    <s v="Becerra Bañuelos Norma Elizabeth F"/>
    <n v="43680"/>
    <n v="6"/>
    <n v="706"/>
    <n v="6"/>
    <n v="24710"/>
    <n v="16161.199000000001"/>
    <n v="2693.5329999999999"/>
    <n v="117.66666666666667"/>
    <n v="35"/>
    <n v="8548.8009999999995"/>
    <x v="0"/>
    <x v="0"/>
    <n v="5"/>
    <x v="0"/>
  </r>
  <r>
    <x v="0"/>
    <x v="2"/>
    <s v="GV403"/>
    <s v="GV4-31-030819"/>
    <x v="0"/>
    <d v="2020-01-30T00:00:00"/>
    <x v="0"/>
    <s v="Martinez Valdez Hugo Alberto F"/>
    <n v="43680"/>
    <n v="6"/>
    <n v="214"/>
    <n v="2"/>
    <n v="7490"/>
    <n v="5387.0659999999998"/>
    <n v="2693.5329999999999"/>
    <n v="107"/>
    <n v="35"/>
    <n v="2102.9340000000002"/>
    <x v="0"/>
    <x v="0"/>
    <n v="5"/>
    <x v="0"/>
  </r>
  <r>
    <x v="0"/>
    <x v="2"/>
    <s v="GV403"/>
    <s v="GV4-31-030819"/>
    <x v="0"/>
    <d v="2020-01-30T00:00:00"/>
    <x v="0"/>
    <s v="Lopez Mendoza Librado F"/>
    <n v="43680"/>
    <n v="6"/>
    <n v="430"/>
    <n v="4"/>
    <n v="15050"/>
    <n v="10774.133"/>
    <n v="2693.5329999999999"/>
    <n v="107.5"/>
    <n v="35"/>
    <n v="4275.8670000000002"/>
    <x v="0"/>
    <x v="0"/>
    <n v="5"/>
    <x v="0"/>
  </r>
  <r>
    <x v="0"/>
    <x v="2"/>
    <s v="GV403"/>
    <s v="GV4-31-030819"/>
    <x v="0"/>
    <d v="2020-01-30T00:00:00"/>
    <x v="0"/>
    <s v="RODRIGO RODRIGUEZ"/>
    <n v="43680"/>
    <n v="6"/>
    <n v="831"/>
    <n v="8"/>
    <n v="29085"/>
    <n v="21548.266"/>
    <n v="2693.5329999999999"/>
    <n v="103.875"/>
    <n v="35"/>
    <n v="7536.7340000000004"/>
    <x v="0"/>
    <x v="0"/>
    <n v="5"/>
    <x v="0"/>
  </r>
  <r>
    <x v="0"/>
    <x v="2"/>
    <s v="GV403"/>
    <s v="GV4-31-030819"/>
    <x v="0"/>
    <d v="2020-01-30T00:00:00"/>
    <x v="0"/>
    <s v="Edgar Ruiz Lopez"/>
    <n v="43680"/>
    <n v="6"/>
    <n v="310"/>
    <n v="3"/>
    <n v="10850"/>
    <n v="8080.6"/>
    <n v="2693.5329999999999"/>
    <n v="103.33333333333333"/>
    <n v="35"/>
    <n v="2769.4"/>
    <x v="0"/>
    <x v="0"/>
    <n v="5"/>
    <x v="0"/>
  </r>
  <r>
    <x v="0"/>
    <x v="2"/>
    <s v="GV403"/>
    <s v="GV4-31-030819"/>
    <x v="0"/>
    <d v="2020-01-30T00:00:00"/>
    <x v="0"/>
    <s v="Cobian Chavez Rodolfo FG"/>
    <n v="43680"/>
    <n v="6"/>
    <n v="2345"/>
    <n v="20"/>
    <n v="79730"/>
    <n v="53870.663999999997"/>
    <n v="2693.5329999999999"/>
    <n v="117.25"/>
    <n v="34"/>
    <n v="25859.335999999999"/>
    <x v="0"/>
    <x v="0"/>
    <n v="5"/>
    <x v="0"/>
  </r>
  <r>
    <x v="0"/>
    <x v="2"/>
    <s v="GV403"/>
    <s v="GV4-31-030819"/>
    <x v="0"/>
    <d v="2020-01-30T00:00:00"/>
    <x v="0"/>
    <s v="Ramos Mejia Juan Diego FG"/>
    <n v="43680"/>
    <n v="6"/>
    <n v="1758"/>
    <n v="15"/>
    <n v="59772"/>
    <n v="40402.998"/>
    <n v="2693.5329999999999"/>
    <n v="117.2"/>
    <n v="34"/>
    <n v="19369.002"/>
    <x v="0"/>
    <x v="0"/>
    <n v="5"/>
    <x v="0"/>
  </r>
  <r>
    <x v="0"/>
    <x v="2"/>
    <s v="GV403"/>
    <s v="GV4-31-030819"/>
    <x v="0"/>
    <d v="2020-01-30T00:00:00"/>
    <x v="0"/>
    <s v="Lopez Jorge FG"/>
    <n v="43680"/>
    <n v="6"/>
    <n v="212"/>
    <n v="2"/>
    <n v="7420"/>
    <n v="5387.0659999999998"/>
    <n v="2693.5329999999999"/>
    <n v="106"/>
    <n v="35"/>
    <n v="2032.934"/>
    <x v="0"/>
    <x v="0"/>
    <n v="5"/>
    <x v="0"/>
  </r>
  <r>
    <x v="0"/>
    <x v="2"/>
    <s v="GV404"/>
    <s v="GV4-32-100819"/>
    <x v="0"/>
    <d v="2020-01-30T00:00:00"/>
    <x v="0"/>
    <s v="PUBLICO EN GENERAL"/>
    <n v="43687"/>
    <n v="5.7666666666666666"/>
    <n v="100"/>
    <n v="1"/>
    <n v="3500"/>
    <n v="2685.93"/>
    <n v="2685.93"/>
    <n v="100"/>
    <n v="35"/>
    <n v="814.07"/>
    <x v="0"/>
    <x v="0"/>
    <n v="5"/>
    <x v="0"/>
  </r>
  <r>
    <x v="0"/>
    <x v="2"/>
    <s v="GV404"/>
    <s v="GV4-32-100819"/>
    <x v="0"/>
    <d v="2020-01-30T00:00:00"/>
    <x v="0"/>
    <s v="Lopez Garcia Martin FG"/>
    <n v="43687"/>
    <n v="5.7666666666666666"/>
    <n v="114"/>
    <n v="1"/>
    <n v="3990"/>
    <n v="2685.93"/>
    <n v="2685.93"/>
    <n v="114"/>
    <n v="35"/>
    <n v="1304.07"/>
    <x v="0"/>
    <x v="0"/>
    <n v="5"/>
    <x v="0"/>
  </r>
  <r>
    <x v="0"/>
    <x v="2"/>
    <s v="GV404"/>
    <s v="GV4-32-100819"/>
    <x v="0"/>
    <d v="2020-01-30T00:00:00"/>
    <x v="0"/>
    <s v="Langurain Juan Pablo NA"/>
    <n v="43687"/>
    <n v="5.7666666666666666"/>
    <n v="1430"/>
    <n v="12"/>
    <n v="50050"/>
    <n v="32231.162"/>
    <n v="2685.93"/>
    <n v="119.16666666666667"/>
    <n v="35"/>
    <n v="17818.838"/>
    <x v="0"/>
    <x v="0"/>
    <n v="5"/>
    <x v="0"/>
  </r>
  <r>
    <x v="0"/>
    <x v="2"/>
    <s v="GV404"/>
    <s v="GV4-32-100819"/>
    <x v="0"/>
    <d v="2020-01-30T00:00:00"/>
    <x v="0"/>
    <s v="Leonardo Jimenez Chacon"/>
    <n v="43687"/>
    <n v="5.7666666666666666"/>
    <n v="276"/>
    <n v="2"/>
    <n v="9660"/>
    <n v="5371.86"/>
    <n v="2685.93"/>
    <n v="138"/>
    <n v="35"/>
    <n v="4288.1400000000003"/>
    <x v="0"/>
    <x v="0"/>
    <n v="5"/>
    <x v="0"/>
  </r>
  <r>
    <x v="0"/>
    <x v="2"/>
    <s v="GV404"/>
    <s v="GV4-32-100819"/>
    <x v="0"/>
    <d v="2020-01-30T00:00:00"/>
    <x v="0"/>
    <s v="Araiza Chavez Diana Rosiquiel FG"/>
    <n v="43687"/>
    <n v="5.7666666666666666"/>
    <n v="250"/>
    <n v="2"/>
    <n v="8625"/>
    <n v="5371.86"/>
    <n v="2685.93"/>
    <n v="125"/>
    <n v="34.5"/>
    <n v="3253.14"/>
    <x v="0"/>
    <x v="0"/>
    <n v="5"/>
    <x v="0"/>
  </r>
  <r>
    <x v="0"/>
    <x v="2"/>
    <s v="GV404"/>
    <s v="GV4-32-100819"/>
    <x v="0"/>
    <d v="2020-01-30T00:00:00"/>
    <x v="0"/>
    <s v="Juan Manuel Jacobo"/>
    <n v="43687"/>
    <n v="5.7666666666666666"/>
    <n v="390"/>
    <n v="3"/>
    <n v="13650"/>
    <n v="8057.7910000000002"/>
    <n v="2685.93"/>
    <n v="130"/>
    <n v="35"/>
    <n v="5592.2089999999998"/>
    <x v="0"/>
    <x v="0"/>
    <n v="5"/>
    <x v="0"/>
  </r>
  <r>
    <x v="0"/>
    <x v="2"/>
    <s v="GV404"/>
    <s v="GV4-32-100819"/>
    <x v="0"/>
    <d v="2020-01-30T00:00:00"/>
    <x v="0"/>
    <s v="Diaz Araiza Maria Magdalena"/>
    <n v="43687"/>
    <n v="5.7666666666666666"/>
    <n v="218"/>
    <n v="2"/>
    <n v="7630"/>
    <n v="5371.86"/>
    <n v="2685.93"/>
    <n v="109"/>
    <n v="35"/>
    <n v="2258.14"/>
    <x v="0"/>
    <x v="0"/>
    <n v="5"/>
    <x v="0"/>
  </r>
  <r>
    <x v="0"/>
    <x v="2"/>
    <s v="GV404"/>
    <s v="GV4-32-100819"/>
    <x v="0"/>
    <d v="2020-01-30T00:00:00"/>
    <x v="0"/>
    <s v="Oscar Jesus Guerrero Pelayo"/>
    <n v="43687"/>
    <n v="5.7666666666666666"/>
    <n v="460"/>
    <n v="4"/>
    <n v="16100"/>
    <n v="10743.721"/>
    <n v="2685.93"/>
    <n v="115"/>
    <n v="35"/>
    <n v="5356.2790000000005"/>
    <x v="0"/>
    <x v="0"/>
    <n v="5"/>
    <x v="0"/>
  </r>
  <r>
    <x v="0"/>
    <x v="2"/>
    <s v="GV404"/>
    <s v="GV4-32-100819"/>
    <x v="0"/>
    <d v="2020-01-30T00:00:00"/>
    <x v="0"/>
    <s v="PUBLICO EN GENERAL"/>
    <n v="43687"/>
    <n v="5.7666666666666666"/>
    <n v="120"/>
    <n v="1"/>
    <n v="2500"/>
    <n v="2685.93"/>
    <n v="2685.93"/>
    <n v="120"/>
    <n v="20.833300000000001"/>
    <n v="-185.93"/>
    <x v="0"/>
    <x v="0"/>
    <n v="5"/>
    <x v="0"/>
  </r>
  <r>
    <x v="0"/>
    <x v="2"/>
    <s v="GV404"/>
    <s v="GV4-32-100819"/>
    <x v="0"/>
    <d v="2020-01-31T00:00:00"/>
    <x v="0"/>
    <s v="Chavez Barajas Contensina NA"/>
    <n v="43687"/>
    <n v="5.8"/>
    <n v="106"/>
    <n v="1"/>
    <n v="3710"/>
    <n v="2685.93"/>
    <n v="2685.93"/>
    <n v="106"/>
    <n v="35"/>
    <n v="1024.07"/>
    <x v="0"/>
    <x v="0"/>
    <n v="5"/>
    <x v="0"/>
  </r>
  <r>
    <x v="0"/>
    <x v="2"/>
    <s v="GV404"/>
    <s v="GV4-32-100819"/>
    <x v="0"/>
    <d v="2020-01-31T00:00:00"/>
    <x v="0"/>
    <s v="Fletes Castillo Hortencia"/>
    <n v="43687"/>
    <n v="5.8"/>
    <n v="366"/>
    <n v="3"/>
    <n v="12627"/>
    <n v="8057.7910000000002"/>
    <n v="2685.93"/>
    <n v="122"/>
    <n v="34.5"/>
    <n v="4569.2089999999998"/>
    <x v="0"/>
    <x v="0"/>
    <n v="5"/>
    <x v="0"/>
  </r>
  <r>
    <x v="0"/>
    <x v="2"/>
    <s v="GV404"/>
    <s v="GV4-32-100819"/>
    <x v="0"/>
    <d v="2020-01-31T00:00:00"/>
    <x v="0"/>
    <s v="Noe Ramirez Brambila"/>
    <n v="43687"/>
    <n v="5.8"/>
    <n v="432"/>
    <n v="4"/>
    <n v="14904"/>
    <n v="10743.721"/>
    <n v="2685.93"/>
    <n v="108"/>
    <n v="34.5"/>
    <n v="4160.2790000000005"/>
    <x v="0"/>
    <x v="0"/>
    <n v="5"/>
    <x v="0"/>
  </r>
  <r>
    <x v="0"/>
    <x v="2"/>
    <s v="GV404"/>
    <s v="GV4-32-100819"/>
    <x v="0"/>
    <d v="2020-01-31T00:00:00"/>
    <x v="0"/>
    <s v="Camacho Monroy Agustin"/>
    <n v="43687"/>
    <n v="5.8"/>
    <n v="814"/>
    <n v="7"/>
    <n v="28083"/>
    <n v="18801.510999999999"/>
    <n v="2685.93"/>
    <n v="116.28571428571429"/>
    <n v="34.5"/>
    <n v="9281.4889999999996"/>
    <x v="0"/>
    <x v="0"/>
    <n v="5"/>
    <x v="0"/>
  </r>
  <r>
    <x v="0"/>
    <x v="2"/>
    <s v="GV404"/>
    <s v="GV4-32-100819"/>
    <x v="0"/>
    <d v="2020-01-31T00:00:00"/>
    <x v="0"/>
    <s v="Camacho Santana Gabriel"/>
    <n v="43687"/>
    <n v="5.8"/>
    <n v="510"/>
    <n v="5"/>
    <n v="17595"/>
    <n v="13429.651"/>
    <n v="2685.93"/>
    <n v="102"/>
    <n v="34.5"/>
    <n v="4165.3490000000002"/>
    <x v="0"/>
    <x v="0"/>
    <n v="5"/>
    <x v="0"/>
  </r>
  <r>
    <x v="0"/>
    <x v="2"/>
    <s v="GV404"/>
    <s v="GV4-32-100819"/>
    <x v="0"/>
    <d v="2020-01-31T00:00:00"/>
    <x v="0"/>
    <s v="Alvarez Lopez Salvador (Padre)"/>
    <n v="43687"/>
    <n v="5.8"/>
    <n v="1710"/>
    <n v="15"/>
    <n v="58140"/>
    <n v="40288.953000000001"/>
    <n v="2685.93"/>
    <n v="114"/>
    <n v="34"/>
    <n v="17851.046999999999"/>
    <x v="0"/>
    <x v="0"/>
    <n v="5"/>
    <x v="0"/>
  </r>
  <r>
    <x v="0"/>
    <x v="0"/>
    <s v="EMBAR"/>
    <s v="GV1-31-040819"/>
    <x v="0"/>
    <d v="2020-02-01T00:00:00"/>
    <x v="0"/>
    <s v="PUBLICO EN GENERAL"/>
    <n v="43681"/>
    <n v="6.0333333333333332"/>
    <n v="111"/>
    <n v="1"/>
    <n v="3996"/>
    <n v="2304.6840000000002"/>
    <n v="2304.6840000000002"/>
    <n v="111"/>
    <n v="36"/>
    <n v="1691.316"/>
    <x v="0"/>
    <x v="1"/>
    <n v="5"/>
    <x v="0"/>
  </r>
  <r>
    <x v="0"/>
    <x v="0"/>
    <s v="EMBAR"/>
    <s v="GV1-31-040819"/>
    <x v="0"/>
    <d v="2020-02-01T00:00:00"/>
    <x v="0"/>
    <s v="Diaz Juan "/>
    <n v="43681"/>
    <n v="6.0333333333333332"/>
    <n v="200"/>
    <n v="2"/>
    <n v="6600"/>
    <n v="4609.3670000000002"/>
    <n v="2304.6840000000002"/>
    <n v="100"/>
    <n v="33"/>
    <n v="1990.633"/>
    <x v="0"/>
    <x v="1"/>
    <n v="5"/>
    <x v="0"/>
  </r>
  <r>
    <x v="0"/>
    <x v="0"/>
    <s v="EMBAR"/>
    <s v="GV1-31-040819"/>
    <x v="0"/>
    <d v="2020-02-01T00:00:00"/>
    <x v="0"/>
    <s v="Rafael Osorio Zamora"/>
    <n v="43681"/>
    <n v="6.0333333333333332"/>
    <n v="236"/>
    <n v="2"/>
    <n v="7811.6"/>
    <n v="4609.3670000000002"/>
    <n v="2304.6840000000002"/>
    <n v="118"/>
    <n v="33.1"/>
    <n v="3202.2330000000002"/>
    <x v="0"/>
    <x v="1"/>
    <n v="5"/>
    <x v="0"/>
  </r>
  <r>
    <x v="0"/>
    <x v="0"/>
    <s v="EMBAR"/>
    <s v="GV1-31-040819"/>
    <x v="0"/>
    <d v="2020-02-01T00:00:00"/>
    <x v="0"/>
    <s v="Innovacion y Comercio"/>
    <n v="43681"/>
    <n v="6.0333333333333332"/>
    <n v="735"/>
    <n v="6"/>
    <n v="27930"/>
    <n v="13828.102000000001"/>
    <n v="2304.6840000000002"/>
    <n v="122.5"/>
    <n v="38"/>
    <n v="14101.897999999999"/>
    <x v="0"/>
    <x v="1"/>
    <n v="5"/>
    <x v="0"/>
  </r>
  <r>
    <x v="0"/>
    <x v="0"/>
    <s v="EMBAR"/>
    <s v="GV4-26-290619"/>
    <x v="0"/>
    <d v="2020-02-01T00:00:00"/>
    <x v="0"/>
    <s v="Innovacion y Comercio"/>
    <n v="43645"/>
    <n v="7.2333333333333334"/>
    <n v="915"/>
    <n v="1"/>
    <n v="4346.25"/>
    <n v="3183.3159999999998"/>
    <n v="3183.3159999999998"/>
    <n v="915"/>
    <n v="4.75"/>
    <n v="1162.934"/>
    <x v="0"/>
    <x v="1"/>
    <n v="5"/>
    <x v="0"/>
  </r>
  <r>
    <x v="0"/>
    <x v="0"/>
    <s v="EMBAR"/>
    <s v="GV4-30-260719"/>
    <x v="0"/>
    <d v="2020-02-01T00:00:00"/>
    <x v="0"/>
    <s v="Innovacion y Comercio"/>
    <n v="43672"/>
    <n v="6.333333333333333"/>
    <n v="915"/>
    <n v="7"/>
    <n v="30423.75"/>
    <n v="22006.311000000002"/>
    <n v="3143.759"/>
    <n v="130.71428571428572"/>
    <n v="33.25"/>
    <n v="8417.4390000000003"/>
    <x v="0"/>
    <x v="1"/>
    <n v="5"/>
    <x v="0"/>
  </r>
  <r>
    <x v="0"/>
    <x v="1"/>
    <s v="GV107"/>
    <s v="GV1-33-170819"/>
    <x v="0"/>
    <d v="2020-02-01T00:00:00"/>
    <x v="0"/>
    <s v="Diaz Juan "/>
    <n v="43694"/>
    <n v="5.6"/>
    <n v="113"/>
    <n v="1"/>
    <n v="3729"/>
    <n v="1967.3710000000001"/>
    <n v="1967.3710000000001"/>
    <n v="113"/>
    <n v="33"/>
    <n v="1761.6289999999999"/>
    <x v="0"/>
    <x v="1"/>
    <n v="5"/>
    <x v="0"/>
  </r>
  <r>
    <x v="0"/>
    <x v="1"/>
    <s v="GV111"/>
    <s v="GV1-32-110819"/>
    <x v="0"/>
    <d v="2020-02-01T00:00:00"/>
    <x v="0"/>
    <s v="PUBLICO EN GENERAL"/>
    <n v="43688"/>
    <n v="5.8"/>
    <n v="101"/>
    <n v="1"/>
    <n v="3636"/>
    <n v="2357.145"/>
    <n v="2357.145"/>
    <n v="101"/>
    <n v="36"/>
    <n v="1278.855"/>
    <x v="0"/>
    <x v="1"/>
    <n v="5"/>
    <x v="0"/>
  </r>
  <r>
    <x v="0"/>
    <x v="1"/>
    <s v="GV111"/>
    <s v="GV1-32-110819"/>
    <x v="0"/>
    <d v="2020-02-01T00:00:00"/>
    <x v="0"/>
    <s v="PUBLICO EN GENERAL"/>
    <n v="43688"/>
    <n v="5.8"/>
    <n v="86"/>
    <n v="1"/>
    <n v="3010"/>
    <n v="2357.145"/>
    <n v="2357.145"/>
    <n v="86"/>
    <n v="35"/>
    <n v="652.85500000000002"/>
    <x v="0"/>
    <x v="1"/>
    <n v="5"/>
    <x v="0"/>
  </r>
  <r>
    <x v="0"/>
    <x v="1"/>
    <s v="GV111"/>
    <s v="GV1-32-110819"/>
    <x v="0"/>
    <d v="2020-02-01T00:00:00"/>
    <x v="0"/>
    <s v="Vazquez Zamora Rafael"/>
    <n v="43688"/>
    <n v="5.8"/>
    <n v="188"/>
    <n v="2"/>
    <n v="6222.8"/>
    <n v="4714.29"/>
    <n v="2357.145"/>
    <n v="94"/>
    <n v="33.1"/>
    <n v="1508.51"/>
    <x v="0"/>
    <x v="1"/>
    <n v="5"/>
    <x v="0"/>
  </r>
  <r>
    <x v="0"/>
    <x v="1"/>
    <s v="GV111"/>
    <s v="GV1-32-110819"/>
    <x v="0"/>
    <d v="2020-02-01T00:00:00"/>
    <x v="0"/>
    <s v="Vazquez Pelayo Hugo"/>
    <n v="43688"/>
    <n v="5.8"/>
    <n v="108"/>
    <n v="1"/>
    <n v="3574.8"/>
    <n v="2357.145"/>
    <n v="2357.145"/>
    <n v="108"/>
    <n v="33.1"/>
    <n v="1217.655"/>
    <x v="0"/>
    <x v="1"/>
    <n v="5"/>
    <x v="0"/>
  </r>
  <r>
    <x v="0"/>
    <x v="1"/>
    <s v="GV111"/>
    <s v="GV1-32-110819"/>
    <x v="0"/>
    <d v="2020-02-01T00:00:00"/>
    <x v="0"/>
    <s v="Cecilia Robles Perez"/>
    <n v="43688"/>
    <n v="5.8"/>
    <n v="101"/>
    <n v="1"/>
    <n v="3343.1"/>
    <n v="2357.145"/>
    <n v="2357.145"/>
    <n v="101"/>
    <n v="33.1"/>
    <n v="985.95500000000004"/>
    <x v="0"/>
    <x v="1"/>
    <n v="5"/>
    <x v="0"/>
  </r>
  <r>
    <x v="0"/>
    <x v="1"/>
    <s v="GV111"/>
    <s v="GV1-32-110819"/>
    <x v="0"/>
    <d v="2020-02-01T00:00:00"/>
    <x v="0"/>
    <s v="PUBLICO EN GENERAL"/>
    <n v="43688"/>
    <n v="5.8"/>
    <n v="100"/>
    <n v="1"/>
    <n v="3450"/>
    <n v="2357.145"/>
    <n v="2357.145"/>
    <n v="100"/>
    <n v="34.5"/>
    <n v="1092.855"/>
    <x v="0"/>
    <x v="1"/>
    <n v="5"/>
    <x v="0"/>
  </r>
  <r>
    <x v="0"/>
    <x v="1"/>
    <s v="GV111"/>
    <s v="GV1-32-110819"/>
    <x v="0"/>
    <d v="2020-02-01T00:00:00"/>
    <x v="0"/>
    <s v="Casillas Tapia Alfredo"/>
    <n v="43688"/>
    <n v="5.8"/>
    <n v="1156"/>
    <n v="10"/>
    <n v="38726"/>
    <n v="23571.452000000001"/>
    <n v="2357.145"/>
    <n v="115.6"/>
    <n v="33.5"/>
    <n v="15154.548000000001"/>
    <x v="0"/>
    <x v="1"/>
    <n v="5"/>
    <x v="0"/>
  </r>
  <r>
    <x v="0"/>
    <x v="1"/>
    <s v="GV1C"/>
    <s v="GV1-45-041119"/>
    <x v="0"/>
    <d v="2020-02-01T00:00:00"/>
    <x v="0"/>
    <s v="Michel Jose Cruz "/>
    <n v="43773"/>
    <n v="2.9666666666666663"/>
    <n v="23"/>
    <n v="1"/>
    <n v="1260"/>
    <n v="1235.0150000000001"/>
    <n v="1235.0150000000001"/>
    <n v="23"/>
    <n v="54.782600000000002"/>
    <n v="24.984999999999999"/>
    <x v="0"/>
    <x v="1"/>
    <n v="5"/>
    <x v="0"/>
  </r>
  <r>
    <x v="0"/>
    <x v="2"/>
    <s v="GV403"/>
    <s v="GV4-31-030819"/>
    <x v="0"/>
    <d v="2020-02-01T00:00:00"/>
    <x v="0"/>
    <s v="Ricardo Perez Garcia"/>
    <n v="43680"/>
    <n v="6.0666666666666664"/>
    <n v="202.8"/>
    <n v="2"/>
    <n v="7098"/>
    <n v="5387.0659999999998"/>
    <n v="2693.5329999999999"/>
    <n v="101.4"/>
    <n v="35"/>
    <n v="1710.934"/>
    <x v="0"/>
    <x v="1"/>
    <n v="5"/>
    <x v="0"/>
  </r>
  <r>
    <x v="0"/>
    <x v="2"/>
    <s v="GV403"/>
    <s v="GV4-31-030819"/>
    <x v="0"/>
    <d v="2020-02-01T00:00:00"/>
    <x v="0"/>
    <s v="Arturo Saray"/>
    <n v="43680"/>
    <n v="6.0666666666666664"/>
    <n v="101.2"/>
    <n v="1"/>
    <n v="3339.6"/>
    <n v="2693.5329999999999"/>
    <n v="2693.5329999999999"/>
    <n v="101.2"/>
    <n v="33"/>
    <n v="646.06700000000001"/>
    <x v="0"/>
    <x v="1"/>
    <n v="5"/>
    <x v="0"/>
  </r>
  <r>
    <x v="0"/>
    <x v="2"/>
    <s v="GV403"/>
    <s v="GV4-31-030819"/>
    <x v="0"/>
    <d v="2020-02-01T00:00:00"/>
    <x v="0"/>
    <s v="Ricardo Perez Garcia"/>
    <n v="43680"/>
    <n v="6.0666666666666664"/>
    <n v="224"/>
    <n v="2"/>
    <n v="7840"/>
    <n v="5387.0659999999998"/>
    <n v="2693.5329999999999"/>
    <n v="112"/>
    <n v="35"/>
    <n v="2452.9340000000002"/>
    <x v="0"/>
    <x v="1"/>
    <n v="5"/>
    <x v="0"/>
  </r>
  <r>
    <x v="0"/>
    <x v="2"/>
    <s v="GV404"/>
    <s v="GV4-32-100819"/>
    <x v="0"/>
    <d v="2020-02-03T00:00:00"/>
    <x v="0"/>
    <s v="Martinez Valdez Hugo Alberto F"/>
    <n v="43687"/>
    <n v="5.8999999999999995"/>
    <n v="400"/>
    <n v="4"/>
    <n v="14000"/>
    <n v="10743.721"/>
    <n v="2685.93"/>
    <n v="100"/>
    <n v="35"/>
    <n v="3256.279"/>
    <x v="0"/>
    <x v="1"/>
    <n v="6"/>
    <x v="0"/>
  </r>
  <r>
    <x v="0"/>
    <x v="2"/>
    <s v="GV404"/>
    <s v="GV4-32-100819"/>
    <x v="0"/>
    <d v="2020-02-03T00:00:00"/>
    <x v="0"/>
    <s v="PUBLICO EN GENERAL"/>
    <n v="43687"/>
    <n v="5.8999999999999995"/>
    <n v="112"/>
    <n v="1"/>
    <n v="3920"/>
    <n v="2685.93"/>
    <n v="2685.93"/>
    <n v="112"/>
    <n v="35"/>
    <n v="1234.07"/>
    <x v="0"/>
    <x v="1"/>
    <n v="6"/>
    <x v="0"/>
  </r>
  <r>
    <x v="0"/>
    <x v="2"/>
    <s v="GV404"/>
    <s v="GV4-32-100819"/>
    <x v="0"/>
    <d v="2020-02-03T00:00:00"/>
    <x v="0"/>
    <s v="Lopez Mendoza Librado F"/>
    <n v="43687"/>
    <n v="5.8999999999999995"/>
    <n v="185"/>
    <n v="2"/>
    <n v="6475"/>
    <n v="5371.86"/>
    <n v="2685.93"/>
    <n v="92.5"/>
    <n v="35"/>
    <n v="1103.1400000000001"/>
    <x v="0"/>
    <x v="1"/>
    <n v="6"/>
    <x v="0"/>
  </r>
  <r>
    <x v="0"/>
    <x v="2"/>
    <s v="GV404"/>
    <s v="GV4-32-100819"/>
    <x v="0"/>
    <d v="2020-02-03T00:00:00"/>
    <x v="0"/>
    <s v="Edgar Ruiz Lopez"/>
    <n v="43687"/>
    <n v="5.8999999999999995"/>
    <n v="592"/>
    <n v="6"/>
    <n v="20720"/>
    <n v="16115.581"/>
    <n v="2685.93"/>
    <n v="98.666666666666671"/>
    <n v="35"/>
    <n v="4604.4189999999999"/>
    <x v="0"/>
    <x v="1"/>
    <n v="6"/>
    <x v="0"/>
  </r>
  <r>
    <x v="0"/>
    <x v="2"/>
    <s v="GV404"/>
    <s v="GV4-32-100819"/>
    <x v="0"/>
    <d v="2020-02-03T00:00:00"/>
    <x v="0"/>
    <s v="RODRIGO RODRIGUEZ"/>
    <n v="43687"/>
    <n v="5.8999999999999995"/>
    <n v="882"/>
    <n v="9"/>
    <n v="30870"/>
    <n v="24173.371999999999"/>
    <n v="2685.93"/>
    <n v="98"/>
    <n v="35"/>
    <n v="6696.6279999999997"/>
    <x v="0"/>
    <x v="1"/>
    <n v="6"/>
    <x v="0"/>
  </r>
  <r>
    <x v="0"/>
    <x v="2"/>
    <s v="GV404"/>
    <s v="GV4-32-100819"/>
    <x v="0"/>
    <d v="2020-02-03T00:00:00"/>
    <x v="0"/>
    <s v="Oregon Rene NA"/>
    <n v="43687"/>
    <n v="5.8999999999999995"/>
    <n v="233"/>
    <n v="2"/>
    <n v="8155"/>
    <n v="5371.86"/>
    <n v="2685.93"/>
    <n v="116.5"/>
    <n v="35"/>
    <n v="2783.14"/>
    <x v="0"/>
    <x v="1"/>
    <n v="6"/>
    <x v="0"/>
  </r>
  <r>
    <x v="0"/>
    <x v="2"/>
    <s v="GV404"/>
    <s v="GV4-32-100819"/>
    <x v="0"/>
    <d v="2020-02-03T00:00:00"/>
    <x v="0"/>
    <s v="Prado Barajas Aureliano FG"/>
    <n v="43687"/>
    <n v="5.8999999999999995"/>
    <n v="200"/>
    <n v="2"/>
    <n v="7000"/>
    <n v="5371.86"/>
    <n v="2685.93"/>
    <n v="100"/>
    <n v="35"/>
    <n v="1628.14"/>
    <x v="0"/>
    <x v="1"/>
    <n v="6"/>
    <x v="0"/>
  </r>
  <r>
    <x v="0"/>
    <x v="2"/>
    <s v="GV404"/>
    <s v="GV4-32-100819"/>
    <x v="0"/>
    <d v="2020-02-03T00:00:00"/>
    <x v="0"/>
    <s v="Coronado Rodriguez Alma Lorena FG"/>
    <n v="43687"/>
    <n v="5.8999999999999995"/>
    <n v="134"/>
    <n v="1"/>
    <n v="4690"/>
    <n v="2685.93"/>
    <n v="2685.93"/>
    <n v="134"/>
    <n v="35"/>
    <n v="2004.07"/>
    <x v="0"/>
    <x v="1"/>
    <n v="6"/>
    <x v="0"/>
  </r>
  <r>
    <x v="0"/>
    <x v="2"/>
    <s v="GV404"/>
    <s v="GV4-32-100819"/>
    <x v="0"/>
    <d v="2020-02-03T00:00:00"/>
    <x v="0"/>
    <s v="Cobian Chavez Rodolfo FG"/>
    <n v="43687"/>
    <n v="5.8999999999999995"/>
    <n v="2294"/>
    <n v="19"/>
    <n v="77996"/>
    <n v="51032.673000000003"/>
    <n v="2685.93"/>
    <n v="120.73684210526316"/>
    <n v="34"/>
    <n v="26963.327000000001"/>
    <x v="0"/>
    <x v="1"/>
    <n v="6"/>
    <x v="0"/>
  </r>
  <r>
    <x v="0"/>
    <x v="2"/>
    <s v="GV404"/>
    <s v="GV4-32-100819"/>
    <x v="0"/>
    <d v="2020-02-03T00:00:00"/>
    <x v="0"/>
    <s v="Anaya Chavarin Oscar FG"/>
    <n v="43687"/>
    <n v="5.8999999999999995"/>
    <n v="212"/>
    <n v="2"/>
    <n v="7420"/>
    <n v="5371.86"/>
    <n v="2685.93"/>
    <n v="106"/>
    <n v="35"/>
    <n v="2048.14"/>
    <x v="0"/>
    <x v="1"/>
    <n v="6"/>
    <x v="0"/>
  </r>
  <r>
    <x v="0"/>
    <x v="2"/>
    <s v="GV404"/>
    <s v="GV4-32-100819"/>
    <x v="0"/>
    <d v="2020-02-03T00:00:00"/>
    <x v="0"/>
    <s v="Diaz Araiza Maria Magdalena"/>
    <n v="43687"/>
    <n v="5.8999999999999995"/>
    <n v="200"/>
    <n v="2"/>
    <n v="7000"/>
    <n v="5371.86"/>
    <n v="2685.93"/>
    <n v="100"/>
    <n v="35"/>
    <n v="1628.14"/>
    <x v="0"/>
    <x v="1"/>
    <n v="6"/>
    <x v="0"/>
  </r>
  <r>
    <x v="0"/>
    <x v="2"/>
    <s v="GV404"/>
    <s v="GV4-32-100819"/>
    <x v="0"/>
    <d v="2020-02-03T00:00:00"/>
    <x v="0"/>
    <s v="Gonzalez Araiza Horacio"/>
    <n v="43687"/>
    <n v="5.8999999999999995"/>
    <n v="370"/>
    <n v="3"/>
    <n v="12765"/>
    <n v="8057.7910000000002"/>
    <n v="2685.93"/>
    <n v="123.33333333333333"/>
    <n v="34.5"/>
    <n v="4707.2089999999998"/>
    <x v="0"/>
    <x v="1"/>
    <n v="6"/>
    <x v="0"/>
  </r>
  <r>
    <x v="0"/>
    <x v="2"/>
    <s v="GV404"/>
    <s v="GV4-32-100819"/>
    <x v="0"/>
    <d v="2020-02-03T00:00:00"/>
    <x v="0"/>
    <s v="Salas Nadia"/>
    <n v="43687"/>
    <n v="5.8999999999999995"/>
    <n v="215"/>
    <n v="2"/>
    <n v="7525"/>
    <n v="5371.86"/>
    <n v="2685.93"/>
    <n v="107.5"/>
    <n v="35"/>
    <n v="2153.14"/>
    <x v="0"/>
    <x v="1"/>
    <n v="6"/>
    <x v="0"/>
  </r>
  <r>
    <x v="0"/>
    <x v="2"/>
    <s v="GV404"/>
    <s v="GV4-32-100819"/>
    <x v="0"/>
    <d v="2020-02-03T00:00:00"/>
    <x v="0"/>
    <s v="Pelayo Sebastian Rosa Maria G"/>
    <n v="43687"/>
    <n v="5.8999999999999995"/>
    <n v="460"/>
    <n v="4"/>
    <n v="16100"/>
    <n v="10743.721"/>
    <n v="2685.93"/>
    <n v="115"/>
    <n v="35"/>
    <n v="5356.2790000000005"/>
    <x v="0"/>
    <x v="1"/>
    <n v="6"/>
    <x v="0"/>
  </r>
  <r>
    <x v="0"/>
    <x v="2"/>
    <s v="GV404"/>
    <s v="GV4-32-100819"/>
    <x v="0"/>
    <d v="2020-02-03T00:00:00"/>
    <x v="0"/>
    <s v="Araiza Chavez Diana Rosiquiel FG"/>
    <n v="43687"/>
    <n v="5.8999999999999995"/>
    <n v="524"/>
    <n v="4"/>
    <n v="18078"/>
    <n v="10743.721"/>
    <n v="2685.93"/>
    <n v="131"/>
    <n v="34.5"/>
    <n v="7334.2790000000005"/>
    <x v="0"/>
    <x v="1"/>
    <n v="6"/>
    <x v="0"/>
  </r>
  <r>
    <x v="0"/>
    <x v="2"/>
    <s v="GV404"/>
    <s v="GV4-32-100819"/>
    <x v="0"/>
    <d v="2020-02-03T00:00:00"/>
    <x v="0"/>
    <s v="Verdin Vizcarra Irma Lucila F"/>
    <n v="43687"/>
    <n v="5.8999999999999995"/>
    <n v="220"/>
    <n v="2"/>
    <n v="7700"/>
    <n v="5371.86"/>
    <n v="2685.93"/>
    <n v="110"/>
    <n v="35"/>
    <n v="2328.14"/>
    <x v="0"/>
    <x v="1"/>
    <n v="6"/>
    <x v="0"/>
  </r>
  <r>
    <x v="0"/>
    <x v="2"/>
    <s v="GV404"/>
    <s v="GV4-32-100819"/>
    <x v="0"/>
    <d v="2020-02-03T00:00:00"/>
    <x v="0"/>
    <s v="Lopez Jorge FG"/>
    <n v="43687"/>
    <n v="5.8999999999999995"/>
    <n v="120"/>
    <n v="1"/>
    <n v="4200"/>
    <n v="2685.93"/>
    <n v="2685.93"/>
    <n v="120"/>
    <n v="35"/>
    <n v="1514.07"/>
    <x v="0"/>
    <x v="1"/>
    <n v="6"/>
    <x v="0"/>
  </r>
  <r>
    <x v="0"/>
    <x v="2"/>
    <s v="GV404"/>
    <s v="GV4-32-100819"/>
    <x v="0"/>
    <d v="2020-02-03T00:00:00"/>
    <x v="0"/>
    <s v="Leonardo Jimenez Chacon"/>
    <n v="43687"/>
    <n v="5.8999999999999995"/>
    <n v="258"/>
    <n v="2"/>
    <n v="9030"/>
    <n v="5371.86"/>
    <n v="2685.93"/>
    <n v="129"/>
    <n v="35"/>
    <n v="3658.14"/>
    <x v="0"/>
    <x v="1"/>
    <n v="6"/>
    <x v="0"/>
  </r>
  <r>
    <x v="0"/>
    <x v="2"/>
    <s v="GV404"/>
    <s v="GV4-32-100819"/>
    <x v="0"/>
    <d v="2020-02-03T00:00:00"/>
    <x v="0"/>
    <s v="Jose Luis Guzman Cornejo"/>
    <n v="43687"/>
    <n v="5.8999999999999995"/>
    <n v="330"/>
    <n v="3"/>
    <n v="11550"/>
    <n v="8057.7910000000002"/>
    <n v="2685.93"/>
    <n v="110"/>
    <n v="35"/>
    <n v="3492.2089999999998"/>
    <x v="0"/>
    <x v="1"/>
    <n v="6"/>
    <x v="0"/>
  </r>
  <r>
    <x v="0"/>
    <x v="2"/>
    <s v="GV404"/>
    <s v="GV4-32-100819"/>
    <x v="0"/>
    <d v="2020-02-03T00:00:00"/>
    <x v="0"/>
    <s v="Gil Peña Martin FG"/>
    <n v="43687"/>
    <n v="5.8999999999999995"/>
    <n v="446"/>
    <n v="4"/>
    <n v="15610"/>
    <n v="10743.721"/>
    <n v="2685.93"/>
    <n v="111.5"/>
    <n v="35"/>
    <n v="4866.2790000000005"/>
    <x v="0"/>
    <x v="1"/>
    <n v="6"/>
    <x v="0"/>
  </r>
  <r>
    <x v="0"/>
    <x v="2"/>
    <s v="GV404"/>
    <s v="GV4-32-100819"/>
    <x v="0"/>
    <d v="2020-02-03T00:00:00"/>
    <x v="0"/>
    <s v="Ramos Mejia Juan Diego FG"/>
    <n v="43687"/>
    <n v="5.8999999999999995"/>
    <n v="622"/>
    <n v="5"/>
    <n v="21148"/>
    <n v="13429.651"/>
    <n v="2685.93"/>
    <n v="124.4"/>
    <n v="34"/>
    <n v="7718.3490000000002"/>
    <x v="0"/>
    <x v="1"/>
    <n v="6"/>
    <x v="0"/>
  </r>
  <r>
    <x v="0"/>
    <x v="2"/>
    <s v="GV404"/>
    <s v="GV4-32-100819"/>
    <x v="0"/>
    <d v="2020-02-03T00:00:00"/>
    <x v="0"/>
    <s v="PUBLICO EN GENERAL"/>
    <n v="43687"/>
    <n v="5.8999999999999995"/>
    <n v="110"/>
    <n v="1"/>
    <n v="3850"/>
    <n v="2685.93"/>
    <n v="2685.93"/>
    <n v="110"/>
    <n v="35"/>
    <n v="1164.07"/>
    <x v="0"/>
    <x v="1"/>
    <n v="6"/>
    <x v="0"/>
  </r>
  <r>
    <x v="0"/>
    <x v="2"/>
    <s v="GV404"/>
    <s v="GV4-32-100819"/>
    <x v="1"/>
    <d v="2020-02-03T00:00:00"/>
    <x v="0"/>
    <s v="PUBLICO EN GENERAL"/>
    <n v="43687"/>
    <n v="5.8999999999999995"/>
    <n v="-110"/>
    <n v="-1"/>
    <n v="-3850"/>
    <n v="-2685.93"/>
    <n v="-2685.93"/>
    <n v="110"/>
    <n v="35"/>
    <n v="-1164.07"/>
    <x v="0"/>
    <x v="1"/>
    <n v="6"/>
    <x v="0"/>
  </r>
  <r>
    <x v="0"/>
    <x v="2"/>
    <s v="GV404"/>
    <s v="GV4-32-100819"/>
    <x v="0"/>
    <d v="2020-02-03T00:00:00"/>
    <x v="0"/>
    <s v="PUBLICO EN GENERAL"/>
    <n v="43687"/>
    <n v="5.8999999999999995"/>
    <n v="110"/>
    <n v="1"/>
    <n v="3850"/>
    <n v="2685.93"/>
    <n v="2685.93"/>
    <n v="110"/>
    <n v="35"/>
    <n v="1164.07"/>
    <x v="0"/>
    <x v="1"/>
    <n v="6"/>
    <x v="0"/>
  </r>
  <r>
    <x v="0"/>
    <x v="2"/>
    <s v="GV404"/>
    <s v="GV4-32-100819"/>
    <x v="0"/>
    <d v="2020-02-03T00:00:00"/>
    <x v="0"/>
    <s v="Oscar Jesus Guerrero Pelayo"/>
    <n v="43687"/>
    <n v="5.8999999999999995"/>
    <n v="220"/>
    <n v="2"/>
    <n v="7700"/>
    <n v="5371.86"/>
    <n v="2685.93"/>
    <n v="110"/>
    <n v="35"/>
    <n v="2328.14"/>
    <x v="0"/>
    <x v="1"/>
    <n v="6"/>
    <x v="0"/>
  </r>
  <r>
    <x v="0"/>
    <x v="2"/>
    <s v="GV404"/>
    <s v="GV4-32-100819"/>
    <x v="0"/>
    <d v="2020-02-03T00:00:00"/>
    <x v="0"/>
    <s v="Juan Manuel Jacobo"/>
    <n v="43687"/>
    <n v="5.8999999999999995"/>
    <n v="228"/>
    <n v="2"/>
    <n v="7980"/>
    <n v="5371.86"/>
    <n v="2685.93"/>
    <n v="114"/>
    <n v="35"/>
    <n v="2608.14"/>
    <x v="0"/>
    <x v="1"/>
    <n v="6"/>
    <x v="0"/>
  </r>
  <r>
    <x v="0"/>
    <x v="1"/>
    <s v="GV111"/>
    <s v="GV1-32-110819"/>
    <x v="0"/>
    <d v="2020-02-04T00:00:00"/>
    <x v="0"/>
    <s v="Carlos Sanchez Camacho"/>
    <n v="43688"/>
    <n v="5.8999999999999995"/>
    <n v="451"/>
    <n v="4"/>
    <n v="14928.1"/>
    <n v="9428.5810000000001"/>
    <n v="2357.145"/>
    <n v="112.75"/>
    <n v="33.1"/>
    <n v="5499.5190000000002"/>
    <x v="0"/>
    <x v="1"/>
    <n v="6"/>
    <x v="0"/>
  </r>
  <r>
    <x v="0"/>
    <x v="1"/>
    <s v="GV111"/>
    <s v="GV1-32-110819"/>
    <x v="0"/>
    <d v="2020-02-04T00:00:00"/>
    <x v="0"/>
    <s v="Carlos Sanchez Camacho"/>
    <n v="43688"/>
    <n v="5.8999999999999995"/>
    <n v="468"/>
    <n v="4"/>
    <n v="15490.8"/>
    <n v="9428.5810000000001"/>
    <n v="2357.145"/>
    <n v="117"/>
    <n v="33.1"/>
    <n v="6062.2190000000001"/>
    <x v="0"/>
    <x v="1"/>
    <n v="6"/>
    <x v="0"/>
  </r>
  <r>
    <x v="0"/>
    <x v="1"/>
    <s v="GV111"/>
    <s v="GV1-32-110819"/>
    <x v="0"/>
    <d v="2020-02-04T00:00:00"/>
    <x v="0"/>
    <s v="Carlos Sanchez Camacho"/>
    <n v="43688"/>
    <n v="5.8999999999999995"/>
    <n v="240"/>
    <n v="2"/>
    <n v="7944"/>
    <n v="4714.29"/>
    <n v="2357.145"/>
    <n v="120"/>
    <n v="33.1"/>
    <n v="3229.71"/>
    <x v="0"/>
    <x v="1"/>
    <n v="6"/>
    <x v="0"/>
  </r>
  <r>
    <x v="0"/>
    <x v="1"/>
    <s v="GV1D"/>
    <s v="GV1-46-121119"/>
    <x v="0"/>
    <d v="2020-02-04T00:00:00"/>
    <x v="0"/>
    <s v="PUBLICO EN GENERAL"/>
    <n v="43781"/>
    <n v="2.8"/>
    <n v="24"/>
    <n v="1"/>
    <n v="1242"/>
    <n v="1129.066"/>
    <n v="1129.066"/>
    <n v="24"/>
    <n v="51.75"/>
    <n v="112.934"/>
    <x v="0"/>
    <x v="1"/>
    <n v="6"/>
    <x v="0"/>
  </r>
  <r>
    <x v="0"/>
    <x v="1"/>
    <s v="GV111"/>
    <s v="GV1-35-310819"/>
    <x v="0"/>
    <d v="2020-02-05T00:00:00"/>
    <x v="0"/>
    <s v="Vazquez Zamora Rafael"/>
    <n v="43708"/>
    <n v="5.2666666666666666"/>
    <n v="393"/>
    <n v="4"/>
    <n v="13008.3"/>
    <n v="7198.509"/>
    <n v="1799.627"/>
    <n v="98.25"/>
    <n v="33.1"/>
    <n v="5809.7910000000002"/>
    <x v="0"/>
    <x v="1"/>
    <n v="6"/>
    <x v="0"/>
  </r>
  <r>
    <x v="0"/>
    <x v="2"/>
    <s v="GV413"/>
    <s v="GV4-33-170819"/>
    <x v="0"/>
    <d v="2020-02-05T00:00:00"/>
    <x v="0"/>
    <s v="Vazquez Zamora Rafael"/>
    <n v="43694"/>
    <n v="5.7333333333333334"/>
    <n v="390.2"/>
    <n v="3"/>
    <n v="12915.62"/>
    <n v="7850.64"/>
    <n v="2616.88"/>
    <n v="130.06666666666666"/>
    <n v="33.1"/>
    <n v="5064.9799999999996"/>
    <x v="0"/>
    <x v="1"/>
    <n v="6"/>
    <x v="0"/>
  </r>
  <r>
    <x v="0"/>
    <x v="0"/>
    <s v="EMBAR"/>
    <s v="GV1-19-110519"/>
    <x v="0"/>
    <d v="2020-02-06T00:00:00"/>
    <x v="0"/>
    <s v="PUBLICO EN GENERAL"/>
    <n v="43596"/>
    <n v="9.0333333333333332"/>
    <n v="202"/>
    <n v="2"/>
    <n v="6969"/>
    <n v="4914.3010000000004"/>
    <n v="2457.1509999999998"/>
    <n v="101"/>
    <n v="34.5"/>
    <n v="2054.6990000000001"/>
    <x v="0"/>
    <x v="1"/>
    <n v="6"/>
    <x v="0"/>
  </r>
  <r>
    <x v="0"/>
    <x v="0"/>
    <s v="EMBAR"/>
    <s v="GV1-20-180519"/>
    <x v="0"/>
    <d v="2020-02-06T00:00:00"/>
    <x v="0"/>
    <s v="Ricardo Perez Garcia"/>
    <n v="43603"/>
    <n v="8.7999999999999989"/>
    <n v="105"/>
    <n v="1"/>
    <n v="3475.5"/>
    <n v="2656.6640000000002"/>
    <n v="2656.6640000000002"/>
    <n v="105"/>
    <n v="33.1"/>
    <n v="818.83600000000001"/>
    <x v="0"/>
    <x v="1"/>
    <n v="6"/>
    <x v="0"/>
  </r>
  <r>
    <x v="0"/>
    <x v="0"/>
    <s v="EMBAR"/>
    <s v="GV1-29-210719"/>
    <x v="0"/>
    <d v="2020-02-06T00:00:00"/>
    <x v="0"/>
    <s v="Innovacion y Comercio"/>
    <n v="43667"/>
    <n v="6.6666666666666661"/>
    <n v="94"/>
    <n v="1"/>
    <n v="3572"/>
    <n v="2548.6190000000001"/>
    <n v="2548.6190000000001"/>
    <n v="94"/>
    <n v="38"/>
    <n v="1023.381"/>
    <x v="0"/>
    <x v="1"/>
    <n v="6"/>
    <x v="0"/>
  </r>
  <r>
    <x v="0"/>
    <x v="0"/>
    <s v="EMBAR"/>
    <s v="GV1-29-210719"/>
    <x v="0"/>
    <d v="2020-02-06T00:00:00"/>
    <x v="0"/>
    <s v="Innovacion y Comercio"/>
    <n v="43667"/>
    <n v="6.6666666666666661"/>
    <n v="93"/>
    <n v="1"/>
    <n v="3534"/>
    <n v="2548.6190000000001"/>
    <n v="2548.6190000000001"/>
    <n v="93"/>
    <n v="38"/>
    <n v="985.38099999999997"/>
    <x v="0"/>
    <x v="1"/>
    <n v="6"/>
    <x v="0"/>
  </r>
  <r>
    <x v="0"/>
    <x v="0"/>
    <s v="EMBAR"/>
    <s v="GV1-31-040819"/>
    <x v="0"/>
    <d v="2020-02-06T00:00:00"/>
    <x v="0"/>
    <s v="Rafael Osorio Zamora"/>
    <n v="43681"/>
    <n v="6.2"/>
    <n v="328"/>
    <n v="3"/>
    <n v="10856.8"/>
    <n v="6914.0510000000004"/>
    <n v="2304.6840000000002"/>
    <n v="109.33333333333333"/>
    <n v="33.1"/>
    <n v="3942.7489999999998"/>
    <x v="0"/>
    <x v="1"/>
    <n v="6"/>
    <x v="0"/>
  </r>
  <r>
    <x v="0"/>
    <x v="0"/>
    <s v="EMBAR"/>
    <s v="GV1-31-040819"/>
    <x v="0"/>
    <d v="2020-02-06T00:00:00"/>
    <x v="0"/>
    <s v="Cecilia Robles Perez"/>
    <n v="43681"/>
    <n v="6.2"/>
    <n v="86"/>
    <n v="1"/>
    <n v="2846.6"/>
    <n v="2304.6840000000002"/>
    <n v="2304.6840000000002"/>
    <n v="86"/>
    <n v="33.1"/>
    <n v="541.91600000000005"/>
    <x v="0"/>
    <x v="1"/>
    <n v="6"/>
    <x v="0"/>
  </r>
  <r>
    <x v="0"/>
    <x v="0"/>
    <s v="EMBAR"/>
    <s v="GV1-31-040819"/>
    <x v="0"/>
    <d v="2020-02-06T00:00:00"/>
    <x v="0"/>
    <s v="Gutierrez Olivarez Jaime Gibran"/>
    <n v="43681"/>
    <n v="6.2"/>
    <n v="190"/>
    <n v="2"/>
    <n v="6555"/>
    <n v="4609.3670000000002"/>
    <n v="2304.6840000000002"/>
    <n v="95"/>
    <n v="34.5"/>
    <n v="1945.633"/>
    <x v="0"/>
    <x v="1"/>
    <n v="6"/>
    <x v="0"/>
  </r>
  <r>
    <x v="0"/>
    <x v="0"/>
    <s v="EMBAR"/>
    <s v="GV1-31-040819"/>
    <x v="0"/>
    <d v="2020-02-06T00:00:00"/>
    <x v="0"/>
    <s v="PUBLICO EN GENERAL"/>
    <n v="43681"/>
    <n v="6.2"/>
    <n v="96"/>
    <n v="1"/>
    <n v="3312"/>
    <n v="2304.6840000000002"/>
    <n v="2304.6840000000002"/>
    <n v="96"/>
    <n v="34.5"/>
    <n v="1007.316"/>
    <x v="0"/>
    <x v="1"/>
    <n v="6"/>
    <x v="0"/>
  </r>
  <r>
    <x v="0"/>
    <x v="1"/>
    <s v="GV107"/>
    <s v="GV1-33-170819"/>
    <x v="0"/>
    <d v="2020-02-06T00:00:00"/>
    <x v="0"/>
    <s v="Ricardo Perez Garcia"/>
    <n v="43694"/>
    <n v="5.7666666666666666"/>
    <n v="100"/>
    <n v="1"/>
    <n v="3310"/>
    <n v="2055.5529999999999"/>
    <n v="2055.5529999999999"/>
    <n v="100"/>
    <n v="33.1"/>
    <n v="1254.4469999999999"/>
    <x v="0"/>
    <x v="1"/>
    <n v="6"/>
    <x v="0"/>
  </r>
  <r>
    <x v="0"/>
    <x v="1"/>
    <s v="GV107"/>
    <s v="GV1-33-170819"/>
    <x v="0"/>
    <d v="2020-02-06T00:00:00"/>
    <x v="0"/>
    <s v="Arturo Saray"/>
    <n v="43694"/>
    <n v="5.7666666666666666"/>
    <n v="106"/>
    <n v="1"/>
    <n v="3180"/>
    <n v="2055.5529999999999"/>
    <n v="2055.5529999999999"/>
    <n v="106"/>
    <n v="30"/>
    <n v="1124.4469999999999"/>
    <x v="0"/>
    <x v="1"/>
    <n v="6"/>
    <x v="0"/>
  </r>
  <r>
    <x v="0"/>
    <x v="1"/>
    <s v="GV107"/>
    <s v="GV1-33-170819"/>
    <x v="0"/>
    <d v="2020-02-06T00:00:00"/>
    <x v="0"/>
    <s v="Innovacion y Comercio"/>
    <n v="43694"/>
    <n v="5.7666666666666666"/>
    <n v="103"/>
    <n v="1"/>
    <n v="3914"/>
    <n v="2055.5529999999999"/>
    <n v="2055.5529999999999"/>
    <n v="103"/>
    <n v="38"/>
    <n v="1858.4469999999999"/>
    <x v="0"/>
    <x v="1"/>
    <n v="6"/>
    <x v="0"/>
  </r>
  <r>
    <x v="0"/>
    <x v="1"/>
    <s v="GV107"/>
    <s v="GV1-33-170819"/>
    <x v="0"/>
    <d v="2020-02-06T00:00:00"/>
    <x v="0"/>
    <s v="PUBLICO EN GENERAL"/>
    <n v="43694"/>
    <n v="5.7666666666666666"/>
    <n v="88"/>
    <n v="1"/>
    <n v="3036"/>
    <n v="2055.5529999999999"/>
    <n v="2055.5529999999999"/>
    <n v="88"/>
    <n v="34.5"/>
    <n v="980.447"/>
    <x v="0"/>
    <x v="1"/>
    <n v="6"/>
    <x v="0"/>
  </r>
  <r>
    <x v="0"/>
    <x v="1"/>
    <s v="GV111"/>
    <s v="GV1-35-310819"/>
    <x v="0"/>
    <d v="2020-02-06T00:00:00"/>
    <x v="0"/>
    <s v="Arturo Saray"/>
    <n v="43708"/>
    <n v="5.3"/>
    <n v="115"/>
    <n v="1"/>
    <n v="3450"/>
    <n v="1799.627"/>
    <n v="1799.627"/>
    <n v="115"/>
    <n v="30"/>
    <n v="1650.373"/>
    <x v="0"/>
    <x v="1"/>
    <n v="6"/>
    <x v="0"/>
  </r>
  <r>
    <x v="0"/>
    <x v="1"/>
    <s v="GV111"/>
    <s v="GV1-35-310819"/>
    <x v="0"/>
    <d v="2020-02-06T00:00:00"/>
    <x v="0"/>
    <s v="Diaz Juan "/>
    <n v="43708"/>
    <n v="5.3"/>
    <n v="118"/>
    <n v="1"/>
    <n v="3540"/>
    <n v="1799.627"/>
    <n v="1799.627"/>
    <n v="118"/>
    <n v="30"/>
    <n v="1740.373"/>
    <x v="0"/>
    <x v="1"/>
    <n v="6"/>
    <x v="0"/>
  </r>
  <r>
    <x v="0"/>
    <x v="1"/>
    <s v="GV111"/>
    <s v="GV1-35-310819"/>
    <x v="0"/>
    <d v="2020-02-06T00:00:00"/>
    <x v="0"/>
    <s v="Vazquez Pelayo Hugo"/>
    <n v="43708"/>
    <n v="5.3"/>
    <n v="107"/>
    <n v="1"/>
    <n v="3541.7"/>
    <n v="1799.627"/>
    <n v="1799.627"/>
    <n v="107"/>
    <n v="33.1"/>
    <n v="1742.0730000000001"/>
    <x v="0"/>
    <x v="1"/>
    <n v="6"/>
    <x v="0"/>
  </r>
  <r>
    <x v="0"/>
    <x v="1"/>
    <s v="GV111"/>
    <s v="GV1-35-310819"/>
    <x v="0"/>
    <d v="2020-02-06T00:00:00"/>
    <x v="0"/>
    <s v="Innovacion y Comercio"/>
    <n v="43708"/>
    <n v="5.3"/>
    <n v="671"/>
    <n v="7"/>
    <n v="25498"/>
    <n v="12597.39"/>
    <n v="1799.627"/>
    <n v="95.857142857142861"/>
    <n v="38"/>
    <n v="12900.61"/>
    <x v="0"/>
    <x v="1"/>
    <n v="6"/>
    <x v="0"/>
  </r>
  <r>
    <x v="0"/>
    <x v="1"/>
    <s v="GV111"/>
    <s v="GV1-35-310819"/>
    <x v="0"/>
    <d v="2020-02-06T00:00:00"/>
    <x v="0"/>
    <s v="Vazquez Zamora Rafael"/>
    <n v="43708"/>
    <n v="5.3"/>
    <n v="105"/>
    <n v="1"/>
    <n v="3475.5"/>
    <n v="1799.627"/>
    <n v="1799.627"/>
    <n v="105"/>
    <n v="33.1"/>
    <n v="1675.873"/>
    <x v="0"/>
    <x v="1"/>
    <n v="6"/>
    <x v="0"/>
  </r>
  <r>
    <x v="0"/>
    <x v="1"/>
    <s v="GV111"/>
    <s v="GV1-35-310819"/>
    <x v="0"/>
    <d v="2020-02-06T00:00:00"/>
    <x v="0"/>
    <s v="Rafael Osorio Zamora"/>
    <n v="43708"/>
    <n v="5.3"/>
    <n v="433"/>
    <n v="4"/>
    <n v="14332.3"/>
    <n v="7198.509"/>
    <n v="1799.627"/>
    <n v="108.25"/>
    <n v="33.1"/>
    <n v="7133.7910000000002"/>
    <x v="0"/>
    <x v="1"/>
    <n v="6"/>
    <x v="0"/>
  </r>
  <r>
    <x v="0"/>
    <x v="1"/>
    <s v="GV111"/>
    <s v="GV1-35-310819"/>
    <x v="0"/>
    <d v="2020-02-06T00:00:00"/>
    <x v="0"/>
    <s v="Vazquez Pelayo Hugo"/>
    <n v="43708"/>
    <n v="5.3"/>
    <n v="213"/>
    <n v="2"/>
    <n v="7050.3"/>
    <n v="3599.2539999999999"/>
    <n v="1799.627"/>
    <n v="106.5"/>
    <n v="33.1"/>
    <n v="3451.0459999999998"/>
    <x v="0"/>
    <x v="1"/>
    <n v="6"/>
    <x v="0"/>
  </r>
  <r>
    <x v="0"/>
    <x v="1"/>
    <s v="GV111"/>
    <s v="GV1-35-310819"/>
    <x v="0"/>
    <d v="2020-02-06T00:00:00"/>
    <x v="0"/>
    <s v="Cecilia Robles Perez"/>
    <n v="43708"/>
    <n v="5.3"/>
    <n v="105"/>
    <n v="1"/>
    <n v="3475.5"/>
    <n v="1799.627"/>
    <n v="1799.627"/>
    <n v="105"/>
    <n v="33.1"/>
    <n v="1675.873"/>
    <x v="0"/>
    <x v="1"/>
    <n v="6"/>
    <x v="0"/>
  </r>
  <r>
    <x v="0"/>
    <x v="1"/>
    <s v="GV111"/>
    <s v="GV1-35-310819"/>
    <x v="0"/>
    <d v="2020-02-06T00:00:00"/>
    <x v="0"/>
    <s v="Gutierrez Olivarez Jaime Gibran"/>
    <n v="43708"/>
    <n v="5.3"/>
    <n v="231"/>
    <n v="2"/>
    <n v="7969.5"/>
    <n v="3599.2539999999999"/>
    <n v="1799.627"/>
    <n v="115.5"/>
    <n v="34.5"/>
    <n v="4370.2460000000001"/>
    <x v="0"/>
    <x v="1"/>
    <n v="6"/>
    <x v="0"/>
  </r>
  <r>
    <x v="0"/>
    <x v="1"/>
    <s v="GV111"/>
    <s v="GV1-35-310819"/>
    <x v="0"/>
    <d v="2020-02-06T00:00:00"/>
    <x v="0"/>
    <s v="Innovacion y Comercio"/>
    <n v="43708"/>
    <n v="5.3"/>
    <n v="1209"/>
    <n v="12"/>
    <n v="45942"/>
    <n v="21595.526000000002"/>
    <n v="1799.627"/>
    <n v="100.75"/>
    <n v="38"/>
    <n v="24346.473999999998"/>
    <x v="0"/>
    <x v="1"/>
    <n v="6"/>
    <x v="0"/>
  </r>
  <r>
    <x v="0"/>
    <x v="2"/>
    <s v="GV404"/>
    <s v="GV4-32-100819"/>
    <x v="0"/>
    <d v="2020-02-06T00:00:00"/>
    <x v="0"/>
    <s v="Gutierrez Olivarez Jaime Gibran"/>
    <n v="43687"/>
    <n v="6"/>
    <n v="1184.4000000000001"/>
    <n v="12"/>
    <n v="45007.199999999997"/>
    <n v="36245.783000000003"/>
    <n v="3020.482"/>
    <n v="98.7"/>
    <n v="38"/>
    <n v="8761.4169999999995"/>
    <x v="0"/>
    <x v="1"/>
    <n v="6"/>
    <x v="0"/>
  </r>
  <r>
    <x v="0"/>
    <x v="2"/>
    <s v="GV404"/>
    <s v="GV4-32-100819"/>
    <x v="1"/>
    <d v="2020-02-06T00:00:00"/>
    <x v="0"/>
    <s v="Gutierrez Olivarez Jaime Gibran"/>
    <n v="43687"/>
    <n v="6"/>
    <n v="-1184.4000000000001"/>
    <n v="-12"/>
    <n v="-45007.199999999997"/>
    <n v="-36245.783000000003"/>
    <n v="-3020.482"/>
    <n v="98.7"/>
    <n v="38"/>
    <n v="-8761.4169999999995"/>
    <x v="0"/>
    <x v="1"/>
    <n v="6"/>
    <x v="0"/>
  </r>
  <r>
    <x v="0"/>
    <x v="2"/>
    <s v="GV404"/>
    <s v="GV4-32-100819"/>
    <x v="0"/>
    <d v="2020-02-06T00:00:00"/>
    <x v="0"/>
    <s v="Innovacion y Comercio"/>
    <n v="43687"/>
    <n v="6"/>
    <n v="1184.4000000000001"/>
    <n v="12"/>
    <n v="45007.199999999997"/>
    <n v="36245.783000000003"/>
    <n v="3020.482"/>
    <n v="98.7"/>
    <n v="38"/>
    <n v="8761.4169999999995"/>
    <x v="0"/>
    <x v="1"/>
    <n v="6"/>
    <x v="0"/>
  </r>
  <r>
    <x v="0"/>
    <x v="2"/>
    <s v="GV413"/>
    <s v="GV4-33-170819"/>
    <x v="0"/>
    <d v="2020-02-06T00:00:00"/>
    <x v="0"/>
    <s v="Martinez Valdez Hugo Alberto F"/>
    <n v="43694"/>
    <n v="5.7666666666666666"/>
    <n v="216"/>
    <n v="2"/>
    <n v="7344"/>
    <n v="5508.366"/>
    <n v="2754.183"/>
    <n v="108"/>
    <n v="34"/>
    <n v="1835.634"/>
    <x v="0"/>
    <x v="1"/>
    <n v="6"/>
    <x v="0"/>
  </r>
  <r>
    <x v="0"/>
    <x v="2"/>
    <s v="GV413"/>
    <s v="GV4-33-170819"/>
    <x v="0"/>
    <d v="2020-02-06T00:00:00"/>
    <x v="0"/>
    <s v="RODRIGO RODRIGUEZ"/>
    <n v="43694"/>
    <n v="5.7666666666666666"/>
    <n v="1006"/>
    <n v="9"/>
    <n v="34204"/>
    <n v="24787.649000000001"/>
    <n v="2754.183"/>
    <n v="111.77777777777777"/>
    <n v="34"/>
    <n v="9416.3510000000006"/>
    <x v="0"/>
    <x v="1"/>
    <n v="6"/>
    <x v="0"/>
  </r>
  <r>
    <x v="0"/>
    <x v="2"/>
    <s v="GV413"/>
    <s v="GV4-33-170819"/>
    <x v="0"/>
    <d v="2020-02-06T00:00:00"/>
    <x v="0"/>
    <s v="Edgar Ruiz Lopez"/>
    <n v="43694"/>
    <n v="5.7666666666666666"/>
    <n v="370"/>
    <n v="3"/>
    <n v="12580"/>
    <n v="8262.5499999999993"/>
    <n v="2754.183"/>
    <n v="123.33333333333333"/>
    <n v="34"/>
    <n v="4317.45"/>
    <x v="0"/>
    <x v="1"/>
    <n v="6"/>
    <x v="0"/>
  </r>
  <r>
    <x v="0"/>
    <x v="2"/>
    <s v="GV413"/>
    <s v="GV4-33-170819"/>
    <x v="0"/>
    <d v="2020-02-06T00:00:00"/>
    <x v="0"/>
    <s v="Cobian Chavez Rodolfo FG"/>
    <n v="43694"/>
    <n v="5.7666666666666666"/>
    <n v="2460"/>
    <n v="20"/>
    <n v="81180"/>
    <n v="55083.663999999997"/>
    <n v="2754.183"/>
    <n v="123"/>
    <n v="33"/>
    <n v="26096.335999999999"/>
    <x v="0"/>
    <x v="1"/>
    <n v="6"/>
    <x v="0"/>
  </r>
  <r>
    <x v="0"/>
    <x v="2"/>
    <s v="GV413"/>
    <s v="GV4-33-170819"/>
    <x v="0"/>
    <d v="2020-02-06T00:00:00"/>
    <x v="0"/>
    <s v="PUBLICO EN GENERAL"/>
    <n v="43694"/>
    <n v="5.7666666666666666"/>
    <n v="118"/>
    <n v="1"/>
    <n v="4012"/>
    <n v="2754.183"/>
    <n v="2754.183"/>
    <n v="118"/>
    <n v="34"/>
    <n v="1257.817"/>
    <x v="0"/>
    <x v="1"/>
    <n v="6"/>
    <x v="0"/>
  </r>
  <r>
    <x v="0"/>
    <x v="2"/>
    <s v="GV413"/>
    <s v="GV4-33-170819"/>
    <x v="0"/>
    <d v="2020-02-06T00:00:00"/>
    <x v="0"/>
    <s v="Lopez Jorge FG"/>
    <n v="43694"/>
    <n v="5.7666666666666666"/>
    <n v="220"/>
    <n v="2"/>
    <n v="7480"/>
    <n v="5508.366"/>
    <n v="2754.183"/>
    <n v="110"/>
    <n v="34"/>
    <n v="1971.634"/>
    <x v="0"/>
    <x v="1"/>
    <n v="6"/>
    <x v="0"/>
  </r>
  <r>
    <x v="0"/>
    <x v="2"/>
    <s v="GV413"/>
    <s v="GV4-33-170819"/>
    <x v="0"/>
    <d v="2020-02-06T00:00:00"/>
    <x v="0"/>
    <s v="Verdin Vizcarra Irma Lucila F"/>
    <n v="43694"/>
    <n v="5.7666666666666666"/>
    <n v="210"/>
    <n v="2"/>
    <n v="7140"/>
    <n v="5508.366"/>
    <n v="2754.183"/>
    <n v="105"/>
    <n v="34"/>
    <n v="1631.634"/>
    <x v="0"/>
    <x v="1"/>
    <n v="6"/>
    <x v="0"/>
  </r>
  <r>
    <x v="0"/>
    <x v="2"/>
    <s v="GV413"/>
    <s v="GV4-33-170819"/>
    <x v="0"/>
    <d v="2020-02-06T00:00:00"/>
    <x v="0"/>
    <s v="Ramos Mejia Juan Diego FG"/>
    <n v="43694"/>
    <n v="5.7666666666666666"/>
    <n v="1850"/>
    <n v="15"/>
    <n v="61050"/>
    <n v="41312.748"/>
    <n v="2754.183"/>
    <n v="123.33333333333333"/>
    <n v="33"/>
    <n v="19737.252"/>
    <x v="0"/>
    <x v="1"/>
    <n v="6"/>
    <x v="0"/>
  </r>
  <r>
    <x v="0"/>
    <x v="2"/>
    <s v="GV413"/>
    <s v="GV4-33-170819"/>
    <x v="0"/>
    <d v="2020-02-06T00:00:00"/>
    <x v="0"/>
    <s v="Lopez Garcia Martin FG"/>
    <n v="43694"/>
    <n v="5.7666666666666666"/>
    <n v="118"/>
    <n v="1"/>
    <n v="4012"/>
    <n v="2754.183"/>
    <n v="2754.183"/>
    <n v="118"/>
    <n v="34"/>
    <n v="1257.817"/>
    <x v="0"/>
    <x v="1"/>
    <n v="6"/>
    <x v="0"/>
  </r>
  <r>
    <x v="0"/>
    <x v="2"/>
    <s v="GV413"/>
    <s v="GV4-33-170819"/>
    <x v="0"/>
    <d v="2020-02-06T00:00:00"/>
    <x v="0"/>
    <s v="Leonardo Jimenez Chacon"/>
    <n v="43694"/>
    <n v="5.7666666666666666"/>
    <n v="250"/>
    <n v="2"/>
    <n v="8500"/>
    <n v="5508.366"/>
    <n v="2754.183"/>
    <n v="125"/>
    <n v="34"/>
    <n v="2991.634"/>
    <x v="0"/>
    <x v="1"/>
    <n v="6"/>
    <x v="0"/>
  </r>
  <r>
    <x v="0"/>
    <x v="2"/>
    <s v="GV413"/>
    <s v="GV4-33-170819"/>
    <x v="0"/>
    <d v="2020-02-06T00:00:00"/>
    <x v="0"/>
    <s v="Jose Luis Guzman Cornejo"/>
    <n v="43694"/>
    <n v="5.7666666666666666"/>
    <n v="356"/>
    <n v="3"/>
    <n v="12104"/>
    <n v="8262.5499999999993"/>
    <n v="2754.183"/>
    <n v="118.66666666666667"/>
    <n v="34"/>
    <n v="3841.45"/>
    <x v="0"/>
    <x v="1"/>
    <n v="6"/>
    <x v="0"/>
  </r>
  <r>
    <x v="0"/>
    <x v="2"/>
    <s v="GV413"/>
    <s v="GV4-33-170819"/>
    <x v="0"/>
    <d v="2020-02-06T00:00:00"/>
    <x v="0"/>
    <s v="Araiza Chavez Diana Rosiquiel FG"/>
    <n v="43694"/>
    <n v="5.7666666666666666"/>
    <n v="256"/>
    <n v="2"/>
    <n v="8576"/>
    <n v="5508.366"/>
    <n v="2754.183"/>
    <n v="128"/>
    <n v="33.5"/>
    <n v="3067.634"/>
    <x v="0"/>
    <x v="1"/>
    <n v="6"/>
    <x v="0"/>
  </r>
  <r>
    <x v="0"/>
    <x v="2"/>
    <s v="GV413"/>
    <s v="GV4-33-170819"/>
    <x v="0"/>
    <d v="2020-02-06T00:00:00"/>
    <x v="0"/>
    <s v="De Leon Diaz Salvador FG"/>
    <n v="43694"/>
    <n v="5.7666666666666666"/>
    <n v="100"/>
    <n v="1"/>
    <n v="3400"/>
    <n v="2754.183"/>
    <n v="2754.183"/>
    <n v="100"/>
    <n v="34"/>
    <n v="645.81700000000001"/>
    <x v="0"/>
    <x v="1"/>
    <n v="6"/>
    <x v="0"/>
  </r>
  <r>
    <x v="0"/>
    <x v="2"/>
    <s v="GV413"/>
    <s v="GV4-33-170819"/>
    <x v="0"/>
    <d v="2020-02-06T00:00:00"/>
    <x v="0"/>
    <s v="Juan Manuel Jacobo"/>
    <n v="43694"/>
    <n v="5.7666666666666666"/>
    <n v="393"/>
    <n v="3"/>
    <n v="13362"/>
    <n v="8262.5499999999993"/>
    <n v="2754.183"/>
    <n v="131"/>
    <n v="34"/>
    <n v="5099.45"/>
    <x v="0"/>
    <x v="1"/>
    <n v="6"/>
    <x v="0"/>
  </r>
  <r>
    <x v="0"/>
    <x v="2"/>
    <s v="GV413"/>
    <s v="GV4-33-170819"/>
    <x v="0"/>
    <d v="2020-02-06T00:00:00"/>
    <x v="0"/>
    <s v="Diaz Araiza Maria Magdalena"/>
    <n v="43694"/>
    <n v="5.7666666666666666"/>
    <n v="104"/>
    <n v="1"/>
    <n v="3536"/>
    <n v="2754.183"/>
    <n v="2754.183"/>
    <n v="104"/>
    <n v="34"/>
    <n v="781.81700000000001"/>
    <x v="0"/>
    <x v="1"/>
    <n v="6"/>
    <x v="0"/>
  </r>
  <r>
    <x v="0"/>
    <x v="2"/>
    <s v="GV413"/>
    <s v="GV4-33-170819"/>
    <x v="0"/>
    <d v="2020-02-06T00:00:00"/>
    <x v="0"/>
    <s v="Victor Alejandro Flores Pelayo"/>
    <n v="43694"/>
    <n v="5.7666666666666666"/>
    <n v="134"/>
    <n v="1"/>
    <n v="4556"/>
    <n v="2754.183"/>
    <n v="2754.183"/>
    <n v="134"/>
    <n v="34"/>
    <n v="1801.817"/>
    <x v="0"/>
    <x v="1"/>
    <n v="6"/>
    <x v="0"/>
  </r>
  <r>
    <x v="0"/>
    <x v="2"/>
    <s v="GV413"/>
    <s v="GV4-33-170819"/>
    <x v="0"/>
    <d v="2020-02-06T00:00:00"/>
    <x v="0"/>
    <s v="Oscar Jesus Guerrero Pelayo"/>
    <n v="43694"/>
    <n v="5.7666666666666666"/>
    <n v="340"/>
    <n v="3"/>
    <n v="11560"/>
    <n v="8262.5499999999993"/>
    <n v="2754.183"/>
    <n v="113.33333333333333"/>
    <n v="34"/>
    <n v="3297.45"/>
    <x v="0"/>
    <x v="1"/>
    <n v="6"/>
    <x v="0"/>
  </r>
  <r>
    <x v="0"/>
    <x v="2"/>
    <s v="GV413"/>
    <s v="GV4-33-170819"/>
    <x v="0"/>
    <d v="2020-02-06T00:00:00"/>
    <x v="0"/>
    <s v="Anaya Chavarin Oscar FG"/>
    <n v="43694"/>
    <n v="5.7666666666666666"/>
    <n v="500"/>
    <n v="4"/>
    <n v="17000"/>
    <n v="11016.733"/>
    <n v="2754.183"/>
    <n v="125"/>
    <n v="34"/>
    <n v="5983.2669999999998"/>
    <x v="0"/>
    <x v="1"/>
    <n v="6"/>
    <x v="0"/>
  </r>
  <r>
    <x v="0"/>
    <x v="2"/>
    <s v="GV413"/>
    <s v="GV4-33-170819"/>
    <x v="0"/>
    <d v="2020-02-06T00:00:00"/>
    <x v="0"/>
    <s v="Chavez Barajas Contensina NA"/>
    <n v="43694"/>
    <n v="5.7666666666666666"/>
    <n v="120"/>
    <n v="1"/>
    <n v="4080"/>
    <n v="2754.183"/>
    <n v="2754.183"/>
    <n v="120"/>
    <n v="34"/>
    <n v="1325.817"/>
    <x v="0"/>
    <x v="1"/>
    <n v="6"/>
    <x v="0"/>
  </r>
  <r>
    <x v="0"/>
    <x v="2"/>
    <s v="GV413"/>
    <s v="GV4-33-170819"/>
    <x v="0"/>
    <d v="2020-02-06T00:00:00"/>
    <x v="0"/>
    <s v="Vazquez Pelayo Hugo"/>
    <n v="43694"/>
    <n v="5.7666666666666666"/>
    <n v="140.80000000000001"/>
    <n v="1"/>
    <n v="4660.4799999999996"/>
    <n v="2754.183"/>
    <n v="2754.183"/>
    <n v="140.80000000000001"/>
    <n v="33.1"/>
    <n v="1906.297"/>
    <x v="0"/>
    <x v="1"/>
    <n v="6"/>
    <x v="0"/>
  </r>
  <r>
    <x v="0"/>
    <x v="2"/>
    <s v="GV413"/>
    <s v="GV4-33-170819"/>
    <x v="0"/>
    <d v="2020-02-06T00:00:00"/>
    <x v="0"/>
    <s v="Rafael Osorio Zamora"/>
    <n v="43694"/>
    <n v="5.7666666666666666"/>
    <n v="954.2"/>
    <n v="8"/>
    <n v="31584.02"/>
    <n v="22033.466"/>
    <n v="2754.183"/>
    <n v="119.27500000000001"/>
    <n v="33.1"/>
    <n v="9550.5540000000001"/>
    <x v="0"/>
    <x v="1"/>
    <n v="6"/>
    <x v="0"/>
  </r>
  <r>
    <x v="0"/>
    <x v="2"/>
    <s v="GV413"/>
    <s v="GV4-33-170819"/>
    <x v="0"/>
    <d v="2020-02-06T00:00:00"/>
    <x v="0"/>
    <s v="Cecilia Robles Perez"/>
    <n v="43694"/>
    <n v="5.7666666666666666"/>
    <n v="147.6"/>
    <n v="1"/>
    <n v="4885.5600000000004"/>
    <n v="2754.183"/>
    <n v="2754.183"/>
    <n v="147.6"/>
    <n v="33.1"/>
    <n v="2131.377"/>
    <x v="0"/>
    <x v="1"/>
    <n v="6"/>
    <x v="0"/>
  </r>
  <r>
    <x v="0"/>
    <x v="2"/>
    <s v="GV413"/>
    <s v="GV4-33-170819"/>
    <x v="0"/>
    <d v="2020-02-06T00:00:00"/>
    <x v="0"/>
    <s v="Ricardo Perez Garcia"/>
    <n v="43694"/>
    <n v="5.7666666666666666"/>
    <n v="111.2"/>
    <n v="1"/>
    <n v="3680.72"/>
    <n v="2754.183"/>
    <n v="2754.183"/>
    <n v="111.2"/>
    <n v="33.1"/>
    <n v="926.53700000000003"/>
    <x v="0"/>
    <x v="1"/>
    <n v="6"/>
    <x v="0"/>
  </r>
  <r>
    <x v="0"/>
    <x v="2"/>
    <s v="GV413"/>
    <s v="GV4-33-170819"/>
    <x v="0"/>
    <d v="2020-02-06T00:00:00"/>
    <x v="0"/>
    <s v="Arturo Saray"/>
    <n v="43694"/>
    <n v="5.7666666666666666"/>
    <n v="117.6"/>
    <n v="1"/>
    <n v="3528"/>
    <n v="2754.183"/>
    <n v="2754.183"/>
    <n v="117.6"/>
    <n v="30"/>
    <n v="773.81700000000001"/>
    <x v="0"/>
    <x v="1"/>
    <n v="6"/>
    <x v="0"/>
  </r>
  <r>
    <x v="0"/>
    <x v="2"/>
    <s v="GV413"/>
    <s v="GV4-33-170819"/>
    <x v="0"/>
    <d v="2020-02-06T00:00:00"/>
    <x v="0"/>
    <s v="Gutierrez Olivarez Jaime Gibran"/>
    <n v="43694"/>
    <n v="5.7666666666666666"/>
    <n v="370"/>
    <n v="3"/>
    <n v="12765"/>
    <n v="8262.5499999999993"/>
    <n v="2754.183"/>
    <n v="123.33333333333333"/>
    <n v="34.5"/>
    <n v="4502.45"/>
    <x v="0"/>
    <x v="1"/>
    <n v="6"/>
    <x v="0"/>
  </r>
  <r>
    <x v="0"/>
    <x v="2"/>
    <s v="GV413"/>
    <s v="GV4-33-170819"/>
    <x v="0"/>
    <d v="2020-02-06T00:00:00"/>
    <x v="0"/>
    <s v="Casillas Tapia Alfredo"/>
    <n v="43694"/>
    <n v="5.7666666666666666"/>
    <n v="1115.4000000000001"/>
    <n v="10"/>
    <n v="37365.9"/>
    <n v="27541.831999999999"/>
    <n v="2754.183"/>
    <n v="111.54"/>
    <n v="33.5"/>
    <n v="9824.0679999999993"/>
    <x v="0"/>
    <x v="1"/>
    <n v="6"/>
    <x v="0"/>
  </r>
  <r>
    <x v="0"/>
    <x v="2"/>
    <s v="GV413"/>
    <s v="GV4-33-170819"/>
    <x v="0"/>
    <d v="2020-02-06T00:00:00"/>
    <x v="0"/>
    <s v="Innovacion y Comercio"/>
    <n v="43694"/>
    <n v="5.7666666666666666"/>
    <n v="330.8"/>
    <n v="3"/>
    <n v="12570.4"/>
    <n v="8262.5499999999993"/>
    <n v="2754.183"/>
    <n v="110.26666666666667"/>
    <n v="38"/>
    <n v="4307.8500000000004"/>
    <x v="0"/>
    <x v="1"/>
    <n v="6"/>
    <x v="0"/>
  </r>
  <r>
    <x v="0"/>
    <x v="2"/>
    <s v="GV413"/>
    <s v="GV4-33-170819"/>
    <x v="0"/>
    <d v="2020-02-06T00:00:00"/>
    <x v="0"/>
    <s v="Diaz Juan "/>
    <n v="43694"/>
    <n v="5.7666666666666666"/>
    <n v="103.4"/>
    <n v="1"/>
    <n v="3102"/>
    <n v="2754.183"/>
    <n v="2754.183"/>
    <n v="103.4"/>
    <n v="30"/>
    <n v="347.81700000000001"/>
    <x v="0"/>
    <x v="1"/>
    <n v="6"/>
    <x v="0"/>
  </r>
  <r>
    <x v="0"/>
    <x v="0"/>
    <s v="EMBAR"/>
    <s v="GV4-16-190419"/>
    <x v="0"/>
    <d v="2020-02-07T00:00:00"/>
    <x v="0"/>
    <s v="Juan Manuel Jacobo"/>
    <n v="43574"/>
    <n v="9.7999999999999989"/>
    <n v="125"/>
    <n v="1"/>
    <n v="4375"/>
    <n v="8947.1270000000004"/>
    <n v="8947.1270000000004"/>
    <n v="125"/>
    <n v="35"/>
    <n v="-4572.1270000000004"/>
    <x v="0"/>
    <x v="1"/>
    <n v="6"/>
    <x v="0"/>
  </r>
  <r>
    <x v="0"/>
    <x v="0"/>
    <s v="EMBAR"/>
    <s v="GV4-20-190519"/>
    <x v="0"/>
    <d v="2020-02-07T00:00:00"/>
    <x v="0"/>
    <s v="Carlos Policarpo Contreras Moreno"/>
    <n v="43604"/>
    <n v="8.7999999999999989"/>
    <n v="5670"/>
    <n v="2"/>
    <n v="7484.4"/>
    <n v="5657.9380000000001"/>
    <n v="2828.9690000000001"/>
    <n v="2835"/>
    <n v="1.32"/>
    <n v="1826.462"/>
    <x v="0"/>
    <x v="1"/>
    <n v="6"/>
    <x v="0"/>
  </r>
  <r>
    <x v="0"/>
    <x v="0"/>
    <s v="EMBAR"/>
    <s v="GV4-32-100819"/>
    <x v="0"/>
    <d v="2020-02-07T00:00:00"/>
    <x v="0"/>
    <s v="Carlos Policarpo Contreras Moreno"/>
    <n v="43687"/>
    <n v="6.0333333333333332"/>
    <n v="5670"/>
    <n v="48"/>
    <n v="179625.60000000001"/>
    <n v="143013.55499999999"/>
    <n v="2979.4490000000001"/>
    <n v="118.125"/>
    <n v="31.68"/>
    <n v="36612.044999999998"/>
    <x v="0"/>
    <x v="1"/>
    <n v="6"/>
    <x v="0"/>
  </r>
  <r>
    <x v="0"/>
    <x v="0"/>
    <s v="EMBAR"/>
    <s v="GV5-29-240719"/>
    <x v="0"/>
    <d v="2020-02-07T00:00:00"/>
    <x v="0"/>
    <s v="Camolinga Maldonado Pedro"/>
    <n v="43670"/>
    <n v="6.6"/>
    <n v="14418"/>
    <n v="12"/>
    <n v="52866"/>
    <n v="24794.191999999999"/>
    <n v="2066.183"/>
    <n v="1201.5"/>
    <n v="3.6667000000000001"/>
    <n v="28071.808000000001"/>
    <x v="0"/>
    <x v="1"/>
    <n v="6"/>
    <x v="0"/>
  </r>
  <r>
    <x v="0"/>
    <x v="0"/>
    <s v="EMBAR"/>
    <s v="GV5-29-240719"/>
    <x v="0"/>
    <d v="2020-02-07T00:00:00"/>
    <x v="0"/>
    <s v="Camolinga Maldonado Pedro"/>
    <n v="43670"/>
    <n v="6.6"/>
    <n v="14270"/>
    <n v="108"/>
    <n v="485180"/>
    <n v="223147.73"/>
    <n v="2066.183"/>
    <n v="132.12962962962962"/>
    <n v="34"/>
    <n v="262032.27"/>
    <x v="0"/>
    <x v="1"/>
    <n v="6"/>
    <x v="0"/>
  </r>
  <r>
    <x v="0"/>
    <x v="0"/>
    <s v="EMBAR"/>
    <s v="GV5-30-310719"/>
    <x v="0"/>
    <d v="2020-02-07T00:00:00"/>
    <x v="0"/>
    <s v="Camolinga Maldonado Pedro"/>
    <n v="43677"/>
    <n v="6.3666666666666663"/>
    <n v="14418"/>
    <n v="96"/>
    <n v="422928"/>
    <n v="256596.85"/>
    <n v="2672.884"/>
    <n v="150.1875"/>
    <n v="29.333300000000001"/>
    <n v="166331.15"/>
    <x v="0"/>
    <x v="1"/>
    <n v="6"/>
    <x v="0"/>
  </r>
  <r>
    <x v="0"/>
    <x v="2"/>
    <s v="GV404"/>
    <s v="GV4-32-100819"/>
    <x v="0"/>
    <d v="2020-02-07T00:00:00"/>
    <x v="0"/>
    <s v="Reynoso Becerra Pedro"/>
    <n v="43687"/>
    <n v="6.0333333333333332"/>
    <n v="5820"/>
    <n v="50"/>
    <n v="186240"/>
    <n v="151024.09599999999"/>
    <n v="3020.482"/>
    <n v="116.4"/>
    <n v="32"/>
    <n v="35215.904000000002"/>
    <x v="0"/>
    <x v="1"/>
    <n v="6"/>
    <x v="0"/>
  </r>
  <r>
    <x v="0"/>
    <x v="0"/>
    <s v="EMBAR"/>
    <s v="GV1-33-170819"/>
    <x v="0"/>
    <d v="2020-02-10T00:00:00"/>
    <x v="0"/>
    <s v="Edgar Ruiz Lopez"/>
    <n v="43694"/>
    <n v="5.8999999999999995"/>
    <n v="650"/>
    <n v="6"/>
    <n v="22100"/>
    <n v="12333.316000000001"/>
    <n v="2055.5529999999999"/>
    <n v="108.33333333333333"/>
    <n v="34"/>
    <n v="9766.6839999999993"/>
    <x v="0"/>
    <x v="1"/>
    <n v="7"/>
    <x v="0"/>
  </r>
  <r>
    <x v="0"/>
    <x v="0"/>
    <s v="EMBAR"/>
    <s v="GV1-33-170819"/>
    <x v="0"/>
    <d v="2020-02-10T00:00:00"/>
    <x v="0"/>
    <s v="Ramos Mejia Juan Diego FG"/>
    <n v="43694"/>
    <n v="5.8999999999999995"/>
    <n v="340"/>
    <n v="3"/>
    <n v="11390"/>
    <n v="6166.6580000000004"/>
    <n v="2055.5529999999999"/>
    <n v="113.33333333333333"/>
    <n v="33.5"/>
    <n v="5223.3419999999996"/>
    <x v="0"/>
    <x v="1"/>
    <n v="7"/>
    <x v="0"/>
  </r>
  <r>
    <x v="0"/>
    <x v="0"/>
    <s v="EMBAR"/>
    <s v="GV1-33-170819"/>
    <x v="1"/>
    <d v="2020-02-10T00:00:00"/>
    <x v="0"/>
    <s v="Ramos Mejia Juan Diego FG"/>
    <n v="43694"/>
    <n v="5.8999999999999995"/>
    <n v="-340"/>
    <n v="-3"/>
    <n v="-11390"/>
    <n v="-6166.6580000000004"/>
    <n v="-2055.5529999999999"/>
    <n v="113.33333333333333"/>
    <n v="33.5"/>
    <n v="-5223.3419999999996"/>
    <x v="0"/>
    <x v="1"/>
    <n v="7"/>
    <x v="0"/>
  </r>
  <r>
    <x v="0"/>
    <x v="0"/>
    <s v="EMBAR"/>
    <s v="GV1-33-170819"/>
    <x v="0"/>
    <d v="2020-02-10T00:00:00"/>
    <x v="0"/>
    <s v="Ramos Mejia Juan Diego FG"/>
    <n v="43694"/>
    <n v="5.8999999999999995"/>
    <n v="340"/>
    <n v="3"/>
    <n v="33660"/>
    <n v="6166.6580000000004"/>
    <n v="2055.5529999999999"/>
    <n v="113.33333333333333"/>
    <n v="99"/>
    <n v="27493.342000000001"/>
    <x v="0"/>
    <x v="1"/>
    <n v="7"/>
    <x v="0"/>
  </r>
  <r>
    <x v="0"/>
    <x v="0"/>
    <s v="EMBAR"/>
    <s v="GV1-33-170819"/>
    <x v="0"/>
    <d v="2020-02-10T00:00:00"/>
    <x v="0"/>
    <s v="Lopez Jorge FG"/>
    <n v="43694"/>
    <n v="5.8999999999999995"/>
    <n v="100"/>
    <n v="1"/>
    <n v="3400"/>
    <n v="2055.5529999999999"/>
    <n v="2055.5529999999999"/>
    <n v="100"/>
    <n v="34"/>
    <n v="1344.4469999999999"/>
    <x v="0"/>
    <x v="1"/>
    <n v="7"/>
    <x v="0"/>
  </r>
  <r>
    <x v="0"/>
    <x v="0"/>
    <s v="EMBAR"/>
    <s v="GV1-33-170819"/>
    <x v="0"/>
    <d v="2020-02-10T00:00:00"/>
    <x v="0"/>
    <s v="PUBLICO EN GENERAL"/>
    <n v="43694"/>
    <n v="5.8999999999999995"/>
    <n v="100"/>
    <n v="1"/>
    <n v="3400"/>
    <n v="2055.5529999999999"/>
    <n v="2055.5529999999999"/>
    <n v="100"/>
    <n v="34"/>
    <n v="1344.4469999999999"/>
    <x v="0"/>
    <x v="1"/>
    <n v="7"/>
    <x v="0"/>
  </r>
  <r>
    <x v="0"/>
    <x v="0"/>
    <s v="EMBAR"/>
    <s v="GV1-33-170819"/>
    <x v="0"/>
    <d v="2020-02-10T00:00:00"/>
    <x v="0"/>
    <s v="De Leon Diaz Salvador FG"/>
    <n v="43694"/>
    <n v="5.8999999999999995"/>
    <n v="104"/>
    <n v="1"/>
    <n v="3536"/>
    <n v="2055.5529999999999"/>
    <n v="2055.5529999999999"/>
    <n v="104"/>
    <n v="34"/>
    <n v="1480.4469999999999"/>
    <x v="0"/>
    <x v="1"/>
    <n v="7"/>
    <x v="0"/>
  </r>
  <r>
    <x v="0"/>
    <x v="0"/>
    <s v="EMBAR"/>
    <s v="GV1-33-170819"/>
    <x v="0"/>
    <d v="2020-02-10T00:00:00"/>
    <x v="0"/>
    <s v="Verdin Vizcarra Irma Lucila F"/>
    <n v="43694"/>
    <n v="5.8999999999999995"/>
    <n v="200"/>
    <n v="2"/>
    <n v="6800"/>
    <n v="4111.1049999999996"/>
    <n v="2055.5529999999999"/>
    <n v="100"/>
    <n v="34"/>
    <n v="2688.895"/>
    <x v="0"/>
    <x v="1"/>
    <n v="7"/>
    <x v="0"/>
  </r>
  <r>
    <x v="0"/>
    <x v="0"/>
    <s v="EMBAR"/>
    <s v="GV1-33-170819"/>
    <x v="0"/>
    <d v="2020-02-10T00:00:00"/>
    <x v="0"/>
    <s v="PUBLICO EN GENERAL"/>
    <n v="43694"/>
    <n v="5.8999999999999995"/>
    <n v="100"/>
    <n v="1"/>
    <n v="3400"/>
    <n v="2055.5529999999999"/>
    <n v="2055.5529999999999"/>
    <n v="100"/>
    <n v="34"/>
    <n v="1344.4469999999999"/>
    <x v="0"/>
    <x v="1"/>
    <n v="7"/>
    <x v="0"/>
  </r>
  <r>
    <x v="0"/>
    <x v="0"/>
    <s v="EMBAR"/>
    <s v="GV1-33-170819"/>
    <x v="0"/>
    <d v="2020-02-10T00:00:00"/>
    <x v="0"/>
    <s v="Prado Barajas Aureliano FG"/>
    <n v="43694"/>
    <n v="5.8999999999999995"/>
    <n v="200"/>
    <n v="2"/>
    <n v="6800"/>
    <n v="4111.1049999999996"/>
    <n v="2055.5529999999999"/>
    <n v="100"/>
    <n v="34"/>
    <n v="2688.895"/>
    <x v="0"/>
    <x v="1"/>
    <n v="7"/>
    <x v="0"/>
  </r>
  <r>
    <x v="0"/>
    <x v="0"/>
    <s v="EMBAR"/>
    <s v="GV1-33-170819"/>
    <x v="0"/>
    <d v="2020-02-10T00:00:00"/>
    <x v="0"/>
    <s v="Martinez Valdez Hugo Alberto F"/>
    <n v="43694"/>
    <n v="5.8999999999999995"/>
    <n v="522"/>
    <n v="5"/>
    <n v="17748"/>
    <n v="10277.763000000001"/>
    <n v="2055.5529999999999"/>
    <n v="104.4"/>
    <n v="34"/>
    <n v="7470.2370000000001"/>
    <x v="0"/>
    <x v="1"/>
    <n v="7"/>
    <x v="0"/>
  </r>
  <r>
    <x v="0"/>
    <x v="0"/>
    <s v="EMBAR"/>
    <s v="GV1-33-170819"/>
    <x v="0"/>
    <d v="2020-02-10T00:00:00"/>
    <x v="0"/>
    <s v="Lopez Garcia Martin FG"/>
    <n v="43694"/>
    <n v="5.8999999999999995"/>
    <n v="234"/>
    <n v="2"/>
    <n v="7956"/>
    <n v="4111.1049999999996"/>
    <n v="2055.5529999999999"/>
    <n v="117"/>
    <n v="34"/>
    <n v="3844.895"/>
    <x v="0"/>
    <x v="1"/>
    <n v="7"/>
    <x v="0"/>
  </r>
  <r>
    <x v="0"/>
    <x v="0"/>
    <s v="EMBAR"/>
    <s v="GV1-33-170819"/>
    <x v="0"/>
    <d v="2020-02-10T00:00:00"/>
    <x v="0"/>
    <s v="Langurain Juan Pablo NA"/>
    <n v="43694"/>
    <n v="5.8999999999999995"/>
    <n v="1178"/>
    <n v="10"/>
    <n v="40052"/>
    <n v="20555.526999999998"/>
    <n v="2055.5529999999999"/>
    <n v="117.8"/>
    <n v="34"/>
    <n v="19496.473000000002"/>
    <x v="0"/>
    <x v="1"/>
    <n v="7"/>
    <x v="0"/>
  </r>
  <r>
    <x v="0"/>
    <x v="0"/>
    <s v="EMBAR"/>
    <s v="GV1-33-170819"/>
    <x v="0"/>
    <d v="2020-02-10T00:00:00"/>
    <x v="0"/>
    <s v="Coronado Rodriguez Alma Lorena FG"/>
    <n v="43694"/>
    <n v="5.8999999999999995"/>
    <n v="112"/>
    <n v="1"/>
    <n v="3808"/>
    <n v="2055.5529999999999"/>
    <n v="2055.5529999999999"/>
    <n v="112"/>
    <n v="34"/>
    <n v="1752.4469999999999"/>
    <x v="0"/>
    <x v="1"/>
    <n v="7"/>
    <x v="0"/>
  </r>
  <r>
    <x v="0"/>
    <x v="0"/>
    <s v="EMBAR"/>
    <s v="GV1-33-170819"/>
    <x v="0"/>
    <d v="2020-02-10T00:00:00"/>
    <x v="0"/>
    <s v="Cobian Chavez Rodolfo FG"/>
    <n v="43694"/>
    <n v="5.8999999999999995"/>
    <n v="2560"/>
    <n v="22"/>
    <n v="84480"/>
    <n v="45222.159"/>
    <n v="2055.5529999999999"/>
    <n v="116.36363636363636"/>
    <n v="33"/>
    <n v="39257.841"/>
    <x v="0"/>
    <x v="1"/>
    <n v="7"/>
    <x v="0"/>
  </r>
  <r>
    <x v="0"/>
    <x v="0"/>
    <s v="EMBAR"/>
    <s v="GV1-33-170819"/>
    <x v="0"/>
    <d v="2020-02-10T00:00:00"/>
    <x v="0"/>
    <s v="Gonzalez Araiza Horacio"/>
    <n v="43694"/>
    <n v="5.8999999999999995"/>
    <n v="440"/>
    <n v="4"/>
    <n v="14740"/>
    <n v="8222.2109999999993"/>
    <n v="2055.5529999999999"/>
    <n v="110"/>
    <n v="33.5"/>
    <n v="6517.7889999999998"/>
    <x v="0"/>
    <x v="1"/>
    <n v="7"/>
    <x v="0"/>
  </r>
  <r>
    <x v="0"/>
    <x v="0"/>
    <s v="EMBAR"/>
    <s v="GV1-33-170819"/>
    <x v="0"/>
    <d v="2020-02-10T00:00:00"/>
    <x v="0"/>
    <s v="Salas Nadia"/>
    <n v="43694"/>
    <n v="5.8999999999999995"/>
    <n v="200"/>
    <n v="2"/>
    <n v="6800"/>
    <n v="4111.1049999999996"/>
    <n v="2055.5529999999999"/>
    <n v="100"/>
    <n v="34"/>
    <n v="2688.895"/>
    <x v="0"/>
    <x v="1"/>
    <n v="7"/>
    <x v="0"/>
  </r>
  <r>
    <x v="0"/>
    <x v="0"/>
    <s v="EMBAR"/>
    <s v="GV1-33-170819"/>
    <x v="0"/>
    <d v="2020-02-10T00:00:00"/>
    <x v="0"/>
    <s v="Pelayo Sebastian Rosa Maria G"/>
    <n v="43694"/>
    <n v="5.8999999999999995"/>
    <n v="432"/>
    <n v="4"/>
    <n v="14688"/>
    <n v="8222.2109999999993"/>
    <n v="2055.5529999999999"/>
    <n v="108"/>
    <n v="34"/>
    <n v="6465.7889999999998"/>
    <x v="0"/>
    <x v="1"/>
    <n v="7"/>
    <x v="0"/>
  </r>
  <r>
    <x v="0"/>
    <x v="0"/>
    <s v="EMBAR"/>
    <s v="GV1-33-170819"/>
    <x v="0"/>
    <d v="2020-02-10T00:00:00"/>
    <x v="0"/>
    <s v="Juan Manuel Jacobo"/>
    <n v="43694"/>
    <n v="5.8999999999999995"/>
    <n v="464"/>
    <n v="4"/>
    <n v="15776"/>
    <n v="8222.2109999999993"/>
    <n v="2055.5529999999999"/>
    <n v="116"/>
    <n v="34"/>
    <n v="7553.7889999999998"/>
    <x v="0"/>
    <x v="1"/>
    <n v="7"/>
    <x v="0"/>
  </r>
  <r>
    <x v="0"/>
    <x v="0"/>
    <s v="EMBAR"/>
    <s v="GV1-33-170819"/>
    <x v="0"/>
    <d v="2020-02-10T00:00:00"/>
    <x v="0"/>
    <s v="Araiza Chavez Diana Rosiquiel FG"/>
    <n v="43694"/>
    <n v="5.8999999999999995"/>
    <n v="222"/>
    <n v="2"/>
    <n v="7437"/>
    <n v="4111.1049999999996"/>
    <n v="2055.5529999999999"/>
    <n v="111"/>
    <n v="33.5"/>
    <n v="3325.895"/>
    <x v="0"/>
    <x v="1"/>
    <n v="7"/>
    <x v="0"/>
  </r>
  <r>
    <x v="0"/>
    <x v="0"/>
    <s v="EMBAR"/>
    <s v="GV1-33-170819"/>
    <x v="0"/>
    <d v="2020-02-10T00:00:00"/>
    <x v="0"/>
    <s v="Leonardo Jimenez Chacon"/>
    <n v="43694"/>
    <n v="5.8999999999999995"/>
    <n v="230"/>
    <n v="2"/>
    <n v="7820"/>
    <n v="4111.1049999999996"/>
    <n v="2055.5529999999999"/>
    <n v="115"/>
    <n v="34"/>
    <n v="3708.895"/>
    <x v="0"/>
    <x v="1"/>
    <n v="7"/>
    <x v="0"/>
  </r>
  <r>
    <x v="0"/>
    <x v="0"/>
    <s v="EMBAR"/>
    <s v="GV1-33-170819"/>
    <x v="0"/>
    <d v="2020-02-10T00:00:00"/>
    <x v="0"/>
    <s v="Jose Luis Guzman Cornejo"/>
    <n v="43694"/>
    <n v="5.8999999999999995"/>
    <n v="430"/>
    <n v="4"/>
    <n v="14620"/>
    <n v="8222.2109999999993"/>
    <n v="2055.5529999999999"/>
    <n v="107.5"/>
    <n v="34"/>
    <n v="6397.7889999999998"/>
    <x v="0"/>
    <x v="1"/>
    <n v="7"/>
    <x v="0"/>
  </r>
  <r>
    <x v="0"/>
    <x v="0"/>
    <s v="EMBAR"/>
    <s v="GV1-33-170819"/>
    <x v="0"/>
    <d v="2020-02-10T00:00:00"/>
    <x v="0"/>
    <s v="Gil Peña Martin FG"/>
    <n v="43694"/>
    <n v="5.8999999999999995"/>
    <n v="659"/>
    <n v="6"/>
    <n v="22406"/>
    <n v="12333.316000000001"/>
    <n v="2055.5529999999999"/>
    <n v="109.83333333333333"/>
    <n v="34"/>
    <n v="10072.683999999999"/>
    <x v="0"/>
    <x v="1"/>
    <n v="7"/>
    <x v="0"/>
  </r>
  <r>
    <x v="0"/>
    <x v="0"/>
    <s v="EMBAR"/>
    <s v="GV1-33-170819"/>
    <x v="0"/>
    <d v="2020-02-10T00:00:00"/>
    <x v="0"/>
    <s v="Oscar Jesus Guerrero Pelayo"/>
    <n v="43694"/>
    <n v="5.8999999999999995"/>
    <n v="550"/>
    <n v="5"/>
    <n v="18700"/>
    <n v="10277.763000000001"/>
    <n v="2055.5529999999999"/>
    <n v="110"/>
    <n v="34"/>
    <n v="8422.2369999999992"/>
    <x v="0"/>
    <x v="1"/>
    <n v="7"/>
    <x v="0"/>
  </r>
  <r>
    <x v="0"/>
    <x v="0"/>
    <s v="EMBAR"/>
    <s v="GV1-33-170819"/>
    <x v="1"/>
    <d v="2020-02-10T00:00:00"/>
    <x v="0"/>
    <s v="Ramos Mejia Juan Diego FG"/>
    <n v="43694"/>
    <n v="5.8999999999999995"/>
    <n v="-340"/>
    <n v="-3"/>
    <n v="-33660"/>
    <n v="-6166.6580000000004"/>
    <n v="-2055.5529999999999"/>
    <n v="113.33333333333333"/>
    <n v="99"/>
    <n v="-27493.342000000001"/>
    <x v="0"/>
    <x v="1"/>
    <n v="7"/>
    <x v="0"/>
  </r>
  <r>
    <x v="0"/>
    <x v="0"/>
    <s v="EMBAR"/>
    <s v="GV1-33-170819"/>
    <x v="0"/>
    <d v="2020-02-10T00:00:00"/>
    <x v="0"/>
    <s v="Ramos Mejia Juan Diego FG"/>
    <n v="43694"/>
    <n v="5.8999999999999995"/>
    <n v="340"/>
    <n v="3"/>
    <n v="11220"/>
    <n v="6166.6580000000004"/>
    <n v="2055.5529999999999"/>
    <n v="113.33333333333333"/>
    <n v="33"/>
    <n v="5053.3419999999996"/>
    <x v="0"/>
    <x v="1"/>
    <n v="7"/>
    <x v="0"/>
  </r>
  <r>
    <x v="0"/>
    <x v="1"/>
    <s v="GV109"/>
    <s v="GV1-34-240819"/>
    <x v="0"/>
    <d v="2020-02-10T00:00:00"/>
    <x v="0"/>
    <s v="Becerra Bañuelos Norma Elizabeth F"/>
    <n v="43701"/>
    <n v="5.6666666666666661"/>
    <n v="670"/>
    <n v="6"/>
    <n v="22780"/>
    <n v="13959.206"/>
    <n v="2326.5340000000001"/>
    <n v="111.66666666666667"/>
    <n v="34"/>
    <n v="8820.7939999999999"/>
    <x v="0"/>
    <x v="1"/>
    <n v="7"/>
    <x v="0"/>
  </r>
  <r>
    <x v="0"/>
    <x v="1"/>
    <s v="GV109"/>
    <s v="GV1-34-240819"/>
    <x v="0"/>
    <d v="2020-02-10T00:00:00"/>
    <x v="0"/>
    <s v="RODRIGO RODRIGUEZ"/>
    <n v="43701"/>
    <n v="5.6666666666666661"/>
    <n v="1014"/>
    <n v="10"/>
    <n v="34476"/>
    <n v="23265.343000000001"/>
    <n v="2326.5340000000001"/>
    <n v="101.4"/>
    <n v="34"/>
    <n v="11210.656999999999"/>
    <x v="0"/>
    <x v="1"/>
    <n v="7"/>
    <x v="0"/>
  </r>
  <r>
    <x v="0"/>
    <x v="0"/>
    <s v="EMBAR"/>
    <s v="GV1-32-110819"/>
    <x v="0"/>
    <d v="2020-02-11T00:00:00"/>
    <x v="0"/>
    <s v="Vazquez Zamora Rafael"/>
    <n v="43688"/>
    <n v="6.1333333333333329"/>
    <n v="393"/>
    <n v="4"/>
    <n v="13008.3"/>
    <n v="9504.3700000000008"/>
    <n v="2376.0929999999998"/>
    <n v="98.25"/>
    <n v="33.1"/>
    <n v="3503.93"/>
    <x v="0"/>
    <x v="1"/>
    <n v="7"/>
    <x v="0"/>
  </r>
  <r>
    <x v="0"/>
    <x v="0"/>
    <s v="EMBAR"/>
    <s v="GV1-32-110819"/>
    <x v="0"/>
    <d v="2020-02-11T00:00:00"/>
    <x v="0"/>
    <s v="Arturo Saray"/>
    <n v="43688"/>
    <n v="6.1333333333333329"/>
    <n v="115"/>
    <n v="1"/>
    <n v="3450"/>
    <n v="2376.0929999999998"/>
    <n v="2376.0929999999998"/>
    <n v="115"/>
    <n v="30"/>
    <n v="1073.9069999999999"/>
    <x v="0"/>
    <x v="1"/>
    <n v="7"/>
    <x v="0"/>
  </r>
  <r>
    <x v="0"/>
    <x v="0"/>
    <s v="EMBAR"/>
    <s v="GV1-32-110819"/>
    <x v="0"/>
    <d v="2020-02-11T00:00:00"/>
    <x v="0"/>
    <s v="Diaz Juan "/>
    <n v="43688"/>
    <n v="6.1333333333333329"/>
    <n v="118"/>
    <n v="1"/>
    <n v="3540"/>
    <n v="2376.0929999999998"/>
    <n v="2376.0929999999998"/>
    <n v="118"/>
    <n v="30"/>
    <n v="1163.9069999999999"/>
    <x v="0"/>
    <x v="1"/>
    <n v="7"/>
    <x v="0"/>
  </r>
  <r>
    <x v="0"/>
    <x v="0"/>
    <s v="EMBAR"/>
    <s v="GV1-32-110819"/>
    <x v="0"/>
    <d v="2020-02-11T00:00:00"/>
    <x v="0"/>
    <s v="Vazquez Pelayo Hugo"/>
    <n v="43688"/>
    <n v="6.1333333333333329"/>
    <n v="107"/>
    <n v="1"/>
    <n v="3541.7"/>
    <n v="2376.0929999999998"/>
    <n v="2376.0929999999998"/>
    <n v="107"/>
    <n v="33.1"/>
    <n v="1165.607"/>
    <x v="0"/>
    <x v="1"/>
    <n v="7"/>
    <x v="0"/>
  </r>
  <r>
    <x v="0"/>
    <x v="0"/>
    <s v="EMBAR"/>
    <s v="GV1-32-110819"/>
    <x v="0"/>
    <d v="2020-02-11T00:00:00"/>
    <x v="0"/>
    <s v="Innovacion y Comercio"/>
    <n v="43688"/>
    <n v="6.1333333333333329"/>
    <n v="671"/>
    <n v="7"/>
    <n v="25498"/>
    <n v="16632.648000000001"/>
    <n v="2376.0929999999998"/>
    <n v="95.857142857142861"/>
    <n v="38"/>
    <n v="8865.3520000000008"/>
    <x v="0"/>
    <x v="1"/>
    <n v="7"/>
    <x v="0"/>
  </r>
  <r>
    <x v="0"/>
    <x v="0"/>
    <s v="EMBAR"/>
    <s v="GV1-32-110819"/>
    <x v="0"/>
    <d v="2020-02-11T00:00:00"/>
    <x v="0"/>
    <s v="Vazquez Zamora Rafael"/>
    <n v="43688"/>
    <n v="6.1333333333333329"/>
    <n v="105"/>
    <n v="1"/>
    <n v="3475.5"/>
    <n v="2376.0929999999998"/>
    <n v="2376.0929999999998"/>
    <n v="105"/>
    <n v="33.1"/>
    <n v="1099.4069999999999"/>
    <x v="0"/>
    <x v="1"/>
    <n v="7"/>
    <x v="0"/>
  </r>
  <r>
    <x v="0"/>
    <x v="0"/>
    <s v="EMBAR"/>
    <s v="GV1-32-110819"/>
    <x v="0"/>
    <d v="2020-02-11T00:00:00"/>
    <x v="0"/>
    <s v="Rafael Osorio Zamora"/>
    <n v="43688"/>
    <n v="6.1333333333333329"/>
    <n v="433"/>
    <n v="4"/>
    <n v="14332.3"/>
    <n v="9504.3700000000008"/>
    <n v="2376.0929999999998"/>
    <n v="108.25"/>
    <n v="33.1"/>
    <n v="4827.93"/>
    <x v="0"/>
    <x v="1"/>
    <n v="7"/>
    <x v="0"/>
  </r>
  <r>
    <x v="0"/>
    <x v="0"/>
    <s v="EMBAR"/>
    <s v="GV1-32-110819"/>
    <x v="0"/>
    <d v="2020-02-11T00:00:00"/>
    <x v="0"/>
    <s v="Vazquez Pelayo Hugo"/>
    <n v="43688"/>
    <n v="6.1333333333333329"/>
    <n v="213"/>
    <n v="2"/>
    <n v="7050.3"/>
    <n v="4752.1850000000004"/>
    <n v="2376.0929999999998"/>
    <n v="106.5"/>
    <n v="33.1"/>
    <n v="2298.1149999999998"/>
    <x v="0"/>
    <x v="1"/>
    <n v="7"/>
    <x v="0"/>
  </r>
  <r>
    <x v="0"/>
    <x v="0"/>
    <s v="EMBAR"/>
    <s v="GV1-32-110819"/>
    <x v="0"/>
    <d v="2020-02-11T00:00:00"/>
    <x v="0"/>
    <s v="Cecilia Robles Perez"/>
    <n v="43688"/>
    <n v="6.1333333333333329"/>
    <n v="105"/>
    <n v="1"/>
    <n v="3475.5"/>
    <n v="2376.0929999999998"/>
    <n v="2376.0929999999998"/>
    <n v="105"/>
    <n v="33.1"/>
    <n v="1099.4069999999999"/>
    <x v="0"/>
    <x v="1"/>
    <n v="7"/>
    <x v="0"/>
  </r>
  <r>
    <x v="0"/>
    <x v="0"/>
    <s v="EMBAR"/>
    <s v="GV1-32-110819"/>
    <x v="0"/>
    <d v="2020-02-11T00:00:00"/>
    <x v="0"/>
    <s v="Innovacion y Comercio"/>
    <n v="43688"/>
    <n v="6.1333333333333329"/>
    <n v="1209"/>
    <n v="12"/>
    <n v="45942"/>
    <n v="28513.11"/>
    <n v="2376.0929999999998"/>
    <n v="100.75"/>
    <n v="38"/>
    <n v="17428.89"/>
    <x v="0"/>
    <x v="1"/>
    <n v="7"/>
    <x v="0"/>
  </r>
  <r>
    <x v="0"/>
    <x v="0"/>
    <s v="EMBAR"/>
    <s v="GV1-32-110819"/>
    <x v="0"/>
    <d v="2020-02-11T00:00:00"/>
    <x v="0"/>
    <s v="Gutierrez Olivarez Jaime Gibran"/>
    <n v="43688"/>
    <n v="6.1333333333333329"/>
    <n v="231"/>
    <n v="2"/>
    <n v="7969.5"/>
    <n v="4752.1850000000004"/>
    <n v="2376.0929999999998"/>
    <n v="115.5"/>
    <n v="34.5"/>
    <n v="3217.3150000000001"/>
    <x v="0"/>
    <x v="1"/>
    <n v="7"/>
    <x v="0"/>
  </r>
  <r>
    <x v="0"/>
    <x v="0"/>
    <s v="EMBAR"/>
    <s v="GV1-32-110819"/>
    <x v="1"/>
    <d v="2020-02-11T00:00:00"/>
    <x v="0"/>
    <s v="Vazquez Pelayo Hugo"/>
    <n v="43688"/>
    <n v="6.1333333333333329"/>
    <n v="-107"/>
    <n v="-1"/>
    <n v="-3541.7"/>
    <n v="-2376.0929999999998"/>
    <n v="-2376.0929999999998"/>
    <n v="107"/>
    <n v="33.1"/>
    <n v="-1165.607"/>
    <x v="0"/>
    <x v="1"/>
    <n v="7"/>
    <x v="0"/>
  </r>
  <r>
    <x v="0"/>
    <x v="0"/>
    <s v="EMBAR"/>
    <s v="GV1-32-110819"/>
    <x v="0"/>
    <d v="2020-02-11T00:00:00"/>
    <x v="0"/>
    <s v="Vazquez Pelayo Hugo"/>
    <n v="43688"/>
    <n v="6.1333333333333329"/>
    <n v="107"/>
    <n v="1"/>
    <n v="3541.7"/>
    <n v="2376.0929999999998"/>
    <n v="2376.0929999999998"/>
    <n v="107"/>
    <n v="33.1"/>
    <n v="1165.607"/>
    <x v="0"/>
    <x v="1"/>
    <n v="7"/>
    <x v="0"/>
  </r>
  <r>
    <x v="0"/>
    <x v="1"/>
    <s v="GV111"/>
    <s v="GV1-35-310819"/>
    <x v="1"/>
    <d v="2020-02-11T00:00:00"/>
    <x v="0"/>
    <s v="Vazquez Zamora Rafael"/>
    <n v="43708"/>
    <n v="5.4666666666666668"/>
    <n v="-393"/>
    <n v="-4"/>
    <n v="-13008.3"/>
    <n v="-7198.509"/>
    <n v="-1799.627"/>
    <n v="98.25"/>
    <n v="33.1"/>
    <n v="-5809.7910000000002"/>
    <x v="0"/>
    <x v="1"/>
    <n v="7"/>
    <x v="0"/>
  </r>
  <r>
    <x v="0"/>
    <x v="1"/>
    <s v="GV111"/>
    <s v="GV1-35-310819"/>
    <x v="1"/>
    <d v="2020-02-11T00:00:00"/>
    <x v="0"/>
    <s v="Vazquez Pelayo Hugo"/>
    <n v="43708"/>
    <n v="5.4666666666666668"/>
    <n v="-107"/>
    <n v="-1"/>
    <n v="-3541.7"/>
    <n v="-1799.627"/>
    <n v="-1799.627"/>
    <n v="107"/>
    <n v="33.1"/>
    <n v="-1742.0730000000001"/>
    <x v="0"/>
    <x v="1"/>
    <n v="7"/>
    <x v="0"/>
  </r>
  <r>
    <x v="0"/>
    <x v="1"/>
    <s v="GV111"/>
    <s v="GV1-35-310819"/>
    <x v="1"/>
    <d v="2020-02-11T00:00:00"/>
    <x v="0"/>
    <s v="Innovacion y Comercio"/>
    <n v="43708"/>
    <n v="5.4666666666666668"/>
    <n v="-671"/>
    <n v="-7"/>
    <n v="-25498"/>
    <n v="-12597.39"/>
    <n v="-1799.627"/>
    <n v="95.857142857142861"/>
    <n v="38"/>
    <n v="-12900.61"/>
    <x v="0"/>
    <x v="1"/>
    <n v="7"/>
    <x v="0"/>
  </r>
  <r>
    <x v="0"/>
    <x v="1"/>
    <s v="GV111"/>
    <s v="GV1-35-310819"/>
    <x v="1"/>
    <d v="2020-02-11T00:00:00"/>
    <x v="0"/>
    <s v="Vazquez Zamora Rafael"/>
    <n v="43708"/>
    <n v="5.4666666666666668"/>
    <n v="-105"/>
    <n v="-1"/>
    <n v="-3475.5"/>
    <n v="-1799.627"/>
    <n v="-1799.627"/>
    <n v="105"/>
    <n v="33.1"/>
    <n v="-1675.873"/>
    <x v="0"/>
    <x v="1"/>
    <n v="7"/>
    <x v="0"/>
  </r>
  <r>
    <x v="0"/>
    <x v="1"/>
    <s v="GV111"/>
    <s v="GV1-35-310819"/>
    <x v="1"/>
    <d v="2020-02-11T00:00:00"/>
    <x v="0"/>
    <s v="Rafael Osorio Zamora"/>
    <n v="43708"/>
    <n v="5.4666666666666668"/>
    <n v="-433"/>
    <n v="-4"/>
    <n v="-14332.3"/>
    <n v="-7198.509"/>
    <n v="-1799.627"/>
    <n v="108.25"/>
    <n v="33.1"/>
    <n v="-7133.7910000000002"/>
    <x v="0"/>
    <x v="1"/>
    <n v="7"/>
    <x v="0"/>
  </r>
  <r>
    <x v="0"/>
    <x v="1"/>
    <s v="GV111"/>
    <s v="GV1-35-310819"/>
    <x v="1"/>
    <d v="2020-02-11T00:00:00"/>
    <x v="0"/>
    <s v="Vazquez Pelayo Hugo"/>
    <n v="43708"/>
    <n v="5.4666666666666668"/>
    <n v="-213"/>
    <n v="-2"/>
    <n v="-7050.3"/>
    <n v="-3599.2539999999999"/>
    <n v="-1799.627"/>
    <n v="106.5"/>
    <n v="33.1"/>
    <n v="-3451.0459999999998"/>
    <x v="0"/>
    <x v="1"/>
    <n v="7"/>
    <x v="0"/>
  </r>
  <r>
    <x v="0"/>
    <x v="1"/>
    <s v="GV111"/>
    <s v="GV1-35-310819"/>
    <x v="1"/>
    <d v="2020-02-11T00:00:00"/>
    <x v="0"/>
    <s v="Cecilia Robles Perez"/>
    <n v="43708"/>
    <n v="5.4666666666666668"/>
    <n v="-105"/>
    <n v="-1"/>
    <n v="-3475.5"/>
    <n v="-1799.627"/>
    <n v="-1799.627"/>
    <n v="105"/>
    <n v="33.1"/>
    <n v="-1675.873"/>
    <x v="0"/>
    <x v="1"/>
    <n v="7"/>
    <x v="0"/>
  </r>
  <r>
    <x v="0"/>
    <x v="1"/>
    <s v="GV111"/>
    <s v="GV1-35-310819"/>
    <x v="1"/>
    <d v="2020-02-11T00:00:00"/>
    <x v="0"/>
    <s v="Innovacion y Comercio"/>
    <n v="43708"/>
    <n v="5.4666666666666668"/>
    <n v="-1209"/>
    <n v="-12"/>
    <n v="-45942"/>
    <n v="-21595.526000000002"/>
    <n v="-1799.627"/>
    <n v="100.75"/>
    <n v="38"/>
    <n v="-24346.473999999998"/>
    <x v="0"/>
    <x v="1"/>
    <n v="7"/>
    <x v="0"/>
  </r>
  <r>
    <x v="0"/>
    <x v="1"/>
    <s v="GV111"/>
    <s v="GV1-35-310819"/>
    <x v="1"/>
    <d v="2020-02-11T00:00:00"/>
    <x v="0"/>
    <s v="Arturo Saray"/>
    <n v="43708"/>
    <n v="5.4666666666666668"/>
    <n v="-115"/>
    <n v="-1"/>
    <n v="-3450"/>
    <n v="-1799.627"/>
    <n v="-1799.627"/>
    <n v="115"/>
    <n v="30"/>
    <n v="-1650.373"/>
    <x v="0"/>
    <x v="1"/>
    <n v="7"/>
    <x v="0"/>
  </r>
  <r>
    <x v="0"/>
    <x v="1"/>
    <s v="GV111"/>
    <s v="GV1-35-310819"/>
    <x v="1"/>
    <d v="2020-02-11T00:00:00"/>
    <x v="0"/>
    <s v="Diaz Juan "/>
    <n v="43708"/>
    <n v="5.4666666666666668"/>
    <n v="-118"/>
    <n v="-1"/>
    <n v="-3540"/>
    <n v="-1799.627"/>
    <n v="-1799.627"/>
    <n v="118"/>
    <n v="30"/>
    <n v="-1740.373"/>
    <x v="0"/>
    <x v="1"/>
    <n v="7"/>
    <x v="0"/>
  </r>
  <r>
    <x v="0"/>
    <x v="1"/>
    <s v="GV111"/>
    <s v="GV1-35-310819"/>
    <x v="1"/>
    <d v="2020-02-11T00:00:00"/>
    <x v="0"/>
    <s v="Gutierrez Olivarez Jaime Gibran"/>
    <n v="43708"/>
    <n v="5.4666666666666668"/>
    <n v="-231"/>
    <n v="-2"/>
    <n v="-7969.5"/>
    <n v="-3599.2539999999999"/>
    <n v="-1799.627"/>
    <n v="115.5"/>
    <n v="34.5"/>
    <n v="-4370.2460000000001"/>
    <x v="0"/>
    <x v="1"/>
    <n v="7"/>
    <x v="0"/>
  </r>
  <r>
    <x v="0"/>
    <x v="2"/>
    <s v="GV413"/>
    <s v="GV4-33-170819"/>
    <x v="0"/>
    <d v="2020-02-11T00:00:00"/>
    <x v="0"/>
    <s v="Noe Ramirez Brambila"/>
    <n v="43694"/>
    <n v="5.9333333333333327"/>
    <n v="565"/>
    <n v="5"/>
    <n v="19210"/>
    <n v="13898.495999999999"/>
    <n v="2779.6990000000001"/>
    <n v="113"/>
    <n v="34"/>
    <n v="5311.5039999999999"/>
    <x v="0"/>
    <x v="1"/>
    <n v="7"/>
    <x v="0"/>
  </r>
  <r>
    <x v="0"/>
    <x v="2"/>
    <s v="GV413"/>
    <s v="GV4-33-170819"/>
    <x v="0"/>
    <d v="2020-02-11T00:00:00"/>
    <x v="0"/>
    <s v="Fletes Castillo Hortencia"/>
    <n v="43694"/>
    <n v="5.9333333333333327"/>
    <n v="390"/>
    <n v="3"/>
    <n v="13260"/>
    <n v="8339.098"/>
    <n v="2779.6990000000001"/>
    <n v="130"/>
    <n v="34"/>
    <n v="4920.902"/>
    <x v="0"/>
    <x v="1"/>
    <n v="7"/>
    <x v="0"/>
  </r>
  <r>
    <x v="0"/>
    <x v="2"/>
    <s v="GV413"/>
    <s v="GV4-33-170819"/>
    <x v="0"/>
    <d v="2020-02-11T00:00:00"/>
    <x v="0"/>
    <s v="Robles Santana Jorge"/>
    <n v="43694"/>
    <n v="5.9333333333333327"/>
    <n v="474"/>
    <n v="4"/>
    <n v="16116"/>
    <n v="11118.797"/>
    <n v="2779.6990000000001"/>
    <n v="118.5"/>
    <n v="34"/>
    <n v="4997.2030000000004"/>
    <x v="0"/>
    <x v="1"/>
    <n v="7"/>
    <x v="0"/>
  </r>
  <r>
    <x v="0"/>
    <x v="2"/>
    <s v="GV413"/>
    <s v="GV4-33-170819"/>
    <x v="0"/>
    <d v="2020-02-11T00:00:00"/>
    <x v="0"/>
    <s v="Camacho Monroy Agustin"/>
    <n v="43694"/>
    <n v="5.9333333333333327"/>
    <n v="853"/>
    <n v="7"/>
    <n v="29002"/>
    <n v="19457.895"/>
    <n v="2779.6990000000001"/>
    <n v="121.85714285714286"/>
    <n v="34"/>
    <n v="9544.1049999999996"/>
    <x v="0"/>
    <x v="1"/>
    <n v="7"/>
    <x v="0"/>
  </r>
  <r>
    <x v="0"/>
    <x v="2"/>
    <s v="GV413"/>
    <s v="GV4-33-170819"/>
    <x v="0"/>
    <d v="2020-02-11T00:00:00"/>
    <x v="0"/>
    <s v="Camacho Santana Gabriel"/>
    <n v="43694"/>
    <n v="5.9333333333333327"/>
    <n v="1170"/>
    <n v="10"/>
    <n v="379780"/>
    <n v="27796.992999999999"/>
    <n v="2779.6990000000001"/>
    <n v="117"/>
    <n v="324.59829999999999"/>
    <n v="351983.00699999998"/>
    <x v="0"/>
    <x v="1"/>
    <n v="7"/>
    <x v="0"/>
  </r>
  <r>
    <x v="0"/>
    <x v="2"/>
    <s v="GV413"/>
    <s v="GV4-33-170819"/>
    <x v="1"/>
    <d v="2020-02-11T00:00:00"/>
    <x v="0"/>
    <s v="Camacho Santana Gabriel"/>
    <n v="43694"/>
    <n v="5.9333333333333327"/>
    <n v="-1170"/>
    <n v="-10"/>
    <n v="-379780"/>
    <n v="-27796.992999999999"/>
    <n v="-2779.6990000000001"/>
    <n v="117"/>
    <n v="324.59829999999999"/>
    <n v="-351983.00699999998"/>
    <x v="0"/>
    <x v="1"/>
    <n v="7"/>
    <x v="0"/>
  </r>
  <r>
    <x v="0"/>
    <x v="2"/>
    <s v="GV413"/>
    <s v="GV4-33-170819"/>
    <x v="0"/>
    <d v="2020-02-11T00:00:00"/>
    <x v="0"/>
    <s v="Camacho Santana Gabriel"/>
    <n v="43694"/>
    <n v="5.9333333333333327"/>
    <n v="1170"/>
    <n v="10"/>
    <n v="39780"/>
    <n v="27796.992999999999"/>
    <n v="2779.6990000000001"/>
    <n v="117"/>
    <n v="34"/>
    <n v="11983.007"/>
    <x v="0"/>
    <x v="1"/>
    <n v="7"/>
    <x v="0"/>
  </r>
  <r>
    <x v="0"/>
    <x v="0"/>
    <s v="EMBAR"/>
    <s v="GV1-32-110819"/>
    <x v="0"/>
    <d v="2020-02-12T00:00:00"/>
    <x v="0"/>
    <s v="Carlos Sanchez Camacho"/>
    <n v="43688"/>
    <n v="6.1666666666666661"/>
    <n v="468"/>
    <n v="4"/>
    <n v="15490.8"/>
    <n v="9504.3700000000008"/>
    <n v="2376.0929999999998"/>
    <n v="117"/>
    <n v="33.1"/>
    <n v="5986.43"/>
    <x v="0"/>
    <x v="1"/>
    <n v="7"/>
    <x v="0"/>
  </r>
  <r>
    <x v="0"/>
    <x v="2"/>
    <s v="GV413"/>
    <s v="GV4-33-170819"/>
    <x v="0"/>
    <d v="2020-02-12T00:00:00"/>
    <x v="0"/>
    <s v="Lopez Mendoza Librado F"/>
    <n v="43694"/>
    <n v="5.9666666666666668"/>
    <n v="232"/>
    <n v="2"/>
    <n v="7772"/>
    <n v="5559.3990000000003"/>
    <n v="2779.6990000000001"/>
    <n v="116"/>
    <n v="33.5"/>
    <n v="2212.6010000000001"/>
    <x v="0"/>
    <x v="1"/>
    <n v="7"/>
    <x v="0"/>
  </r>
  <r>
    <x v="0"/>
    <x v="2"/>
    <s v="GV413"/>
    <s v="GV4-33-170819"/>
    <x v="0"/>
    <d v="2020-02-12T00:00:00"/>
    <x v="0"/>
    <s v="Ramos Mejia Juan Diego FG"/>
    <n v="43694"/>
    <n v="5.9666666666666668"/>
    <n v="2478"/>
    <n v="20"/>
    <n v="80535"/>
    <n v="55593.985000000001"/>
    <n v="2779.6990000000001"/>
    <n v="123.9"/>
    <n v="32.5"/>
    <n v="24941.014999999999"/>
    <x v="0"/>
    <x v="1"/>
    <n v="7"/>
    <x v="0"/>
  </r>
  <r>
    <x v="0"/>
    <x v="2"/>
    <s v="GV413"/>
    <s v="GV4-33-170819"/>
    <x v="0"/>
    <d v="2020-02-12T00:00:00"/>
    <x v="0"/>
    <s v="Cobian Chavez Rodolfo FG"/>
    <n v="43694"/>
    <n v="5.9666666666666668"/>
    <n v="3104"/>
    <n v="25"/>
    <n v="100880"/>
    <n v="69492.481"/>
    <n v="2779.6990000000001"/>
    <n v="124.16"/>
    <n v="32.5"/>
    <n v="31387.519"/>
    <x v="0"/>
    <x v="1"/>
    <n v="7"/>
    <x v="0"/>
  </r>
  <r>
    <x v="0"/>
    <x v="2"/>
    <s v="GV413"/>
    <s v="GV4-33-170819"/>
    <x v="0"/>
    <d v="2020-02-12T00:00:00"/>
    <x v="0"/>
    <s v="Lopez Jorge FG"/>
    <n v="43694"/>
    <n v="5.9666666666666668"/>
    <n v="220"/>
    <n v="2"/>
    <n v="7370"/>
    <n v="5559.3990000000003"/>
    <n v="2779.6990000000001"/>
    <n v="110"/>
    <n v="33.5"/>
    <n v="1810.6010000000001"/>
    <x v="0"/>
    <x v="1"/>
    <n v="7"/>
    <x v="0"/>
  </r>
  <r>
    <x v="0"/>
    <x v="2"/>
    <s v="GV413"/>
    <s v="GV4-33-170819"/>
    <x v="0"/>
    <d v="2020-02-12T00:00:00"/>
    <x v="0"/>
    <s v="Leonardo Jimenez Chacon"/>
    <n v="43694"/>
    <n v="5.9666666666666668"/>
    <n v="322"/>
    <n v="3"/>
    <n v="10787"/>
    <n v="8339.098"/>
    <n v="2779.6990000000001"/>
    <n v="107.33333333333333"/>
    <n v="33.5"/>
    <n v="2447.902"/>
    <x v="0"/>
    <x v="1"/>
    <n v="7"/>
    <x v="0"/>
  </r>
  <r>
    <x v="0"/>
    <x v="2"/>
    <s v="GV413"/>
    <s v="GV4-33-170819"/>
    <x v="0"/>
    <d v="2020-02-12T00:00:00"/>
    <x v="0"/>
    <s v="Araiza Chavez Diana Rosiquiel FG"/>
    <n v="43694"/>
    <n v="5.9666666666666668"/>
    <n v="250"/>
    <n v="2"/>
    <n v="8250"/>
    <n v="5559.3990000000003"/>
    <n v="2779.6990000000001"/>
    <n v="125"/>
    <n v="33"/>
    <n v="2690.6010000000001"/>
    <x v="0"/>
    <x v="1"/>
    <n v="7"/>
    <x v="0"/>
  </r>
  <r>
    <x v="0"/>
    <x v="2"/>
    <s v="GV413"/>
    <s v="GV4-33-170819"/>
    <x v="0"/>
    <d v="2020-02-12T00:00:00"/>
    <x v="0"/>
    <s v="Anaya Chavarin Oscar FG"/>
    <n v="43694"/>
    <n v="5.9666666666666668"/>
    <n v="378"/>
    <n v="3"/>
    <n v="12663"/>
    <n v="8339.098"/>
    <n v="2779.6990000000001"/>
    <n v="126"/>
    <n v="33.5"/>
    <n v="4323.902"/>
    <x v="0"/>
    <x v="1"/>
    <n v="7"/>
    <x v="0"/>
  </r>
  <r>
    <x v="0"/>
    <x v="2"/>
    <s v="GV413"/>
    <s v="GV4-33-170819"/>
    <x v="0"/>
    <d v="2020-02-12T00:00:00"/>
    <x v="0"/>
    <s v="Juan Manuel Jacobo"/>
    <n v="43694"/>
    <n v="5.9666666666666668"/>
    <n v="372"/>
    <n v="3"/>
    <n v="12462"/>
    <n v="8339.098"/>
    <n v="2779.6990000000001"/>
    <n v="124"/>
    <n v="33.5"/>
    <n v="4122.902"/>
    <x v="0"/>
    <x v="1"/>
    <n v="7"/>
    <x v="0"/>
  </r>
  <r>
    <x v="0"/>
    <x v="2"/>
    <s v="GV414"/>
    <s v="GV4-34-240819"/>
    <x v="0"/>
    <d v="2020-02-12T00:00:00"/>
    <x v="0"/>
    <s v="Edgar Ruiz Lopez"/>
    <n v="43701"/>
    <n v="5.7333333333333334"/>
    <n v="232"/>
    <n v="2"/>
    <n v="7772"/>
    <n v="5243.5910000000003"/>
    <n v="2621.7959999999998"/>
    <n v="116"/>
    <n v="33.5"/>
    <n v="2528.4090000000001"/>
    <x v="0"/>
    <x v="1"/>
    <n v="7"/>
    <x v="0"/>
  </r>
  <r>
    <x v="0"/>
    <x v="2"/>
    <s v="GV414"/>
    <s v="GV4-34-240819"/>
    <x v="0"/>
    <d v="2020-02-12T00:00:00"/>
    <x v="0"/>
    <s v="RODRIGO RODRIGUEZ"/>
    <n v="43701"/>
    <n v="5.7333333333333334"/>
    <n v="852"/>
    <n v="8"/>
    <n v="28542"/>
    <n v="20974.365000000002"/>
    <n v="2621.7959999999998"/>
    <n v="106.5"/>
    <n v="33.5"/>
    <n v="7567.6350000000002"/>
    <x v="0"/>
    <x v="1"/>
    <n v="7"/>
    <x v="0"/>
  </r>
  <r>
    <x v="0"/>
    <x v="2"/>
    <s v="GV414"/>
    <s v="GV4-34-240819"/>
    <x v="0"/>
    <d v="2020-02-12T00:00:00"/>
    <x v="0"/>
    <s v="Martinez Valdez Hugo Alberto F"/>
    <n v="43701"/>
    <n v="5.7333333333333334"/>
    <n v="228"/>
    <n v="2"/>
    <n v="7638"/>
    <n v="5243.5910000000003"/>
    <n v="2621.7959999999998"/>
    <n v="114"/>
    <n v="33.5"/>
    <n v="2394.4090000000001"/>
    <x v="0"/>
    <x v="1"/>
    <n v="7"/>
    <x v="0"/>
  </r>
  <r>
    <x v="0"/>
    <x v="0"/>
    <s v="EMBAR"/>
    <s v="GV4-31-030819"/>
    <x v="0"/>
    <d v="2020-02-13T00:00:00"/>
    <x v="0"/>
    <s v="Carlos Sanchez Camacho"/>
    <n v="43680"/>
    <n v="6.4666666666666668"/>
    <n v="209"/>
    <n v="1"/>
    <n v="5016"/>
    <n v="2693.5329999999999"/>
    <n v="2693.5329999999999"/>
    <n v="209"/>
    <n v="24"/>
    <n v="2322.4670000000001"/>
    <x v="0"/>
    <x v="1"/>
    <n v="7"/>
    <x v="0"/>
  </r>
  <r>
    <x v="0"/>
    <x v="0"/>
    <s v="EMBAR"/>
    <s v="GV4-31-030819"/>
    <x v="0"/>
    <d v="2020-02-13T00:00:00"/>
    <x v="0"/>
    <s v="Carlos Sanchez Camacho"/>
    <n v="43680"/>
    <n v="6.4666666666666668"/>
    <n v="241"/>
    <n v="2"/>
    <n v="7977.1"/>
    <n v="5387.0659999999998"/>
    <n v="2693.5329999999999"/>
    <n v="120.5"/>
    <n v="33.1"/>
    <n v="2590.0340000000001"/>
    <x v="0"/>
    <x v="1"/>
    <n v="7"/>
    <x v="0"/>
  </r>
  <r>
    <x v="0"/>
    <x v="2"/>
    <s v="GV413"/>
    <s v="GV4-33-170819"/>
    <x v="0"/>
    <d v="2020-02-13T00:00:00"/>
    <x v="0"/>
    <s v="Carlos Sanchez Camacho"/>
    <n v="43694"/>
    <n v="6"/>
    <n v="558.79999999999995"/>
    <n v="4"/>
    <n v="18496.28"/>
    <n v="11118.797"/>
    <n v="2779.6990000000001"/>
    <n v="139.69999999999999"/>
    <n v="33.1"/>
    <n v="7377.4830000000002"/>
    <x v="0"/>
    <x v="1"/>
    <n v="7"/>
    <x v="0"/>
  </r>
  <r>
    <x v="0"/>
    <x v="0"/>
    <s v="EMBAR"/>
    <s v="GV1-32-110819"/>
    <x v="0"/>
    <d v="2020-02-14T00:00:00"/>
    <x v="0"/>
    <s v="Ricardo Perez Garcia"/>
    <n v="43688"/>
    <n v="6.2333333333333334"/>
    <n v="104"/>
    <n v="1"/>
    <n v="3442.4"/>
    <n v="2376.0929999999998"/>
    <n v="2376.0929999999998"/>
    <n v="104"/>
    <n v="33.1"/>
    <n v="1066.307"/>
    <x v="0"/>
    <x v="1"/>
    <n v="7"/>
    <x v="0"/>
  </r>
  <r>
    <x v="0"/>
    <x v="0"/>
    <s v="EMBAR"/>
    <s v="GV1-32-110819"/>
    <x v="0"/>
    <d v="2020-02-14T00:00:00"/>
    <x v="0"/>
    <s v="PUBLICO EN GENERAL"/>
    <n v="43688"/>
    <n v="6.2333333333333334"/>
    <n v="111"/>
    <n v="1"/>
    <n v="3774"/>
    <n v="2376.0929999999998"/>
    <n v="2376.0929999999998"/>
    <n v="111"/>
    <n v="34"/>
    <n v="1397.9069999999999"/>
    <x v="0"/>
    <x v="1"/>
    <n v="7"/>
    <x v="0"/>
  </r>
  <r>
    <x v="0"/>
    <x v="0"/>
    <s v="EMBAR"/>
    <s v="GV1-32-110819"/>
    <x v="0"/>
    <d v="2020-02-14T00:00:00"/>
    <x v="0"/>
    <s v="Casillas Tapia Alfredo"/>
    <n v="43688"/>
    <n v="6.2333333333333334"/>
    <n v="1104.5"/>
    <n v="7"/>
    <n v="25513.95"/>
    <n v="16632.648000000001"/>
    <n v="2376.0929999999998"/>
    <n v="157.78571428571428"/>
    <n v="23.1"/>
    <n v="8881.3019999999997"/>
    <x v="0"/>
    <x v="1"/>
    <n v="7"/>
    <x v="0"/>
  </r>
  <r>
    <x v="0"/>
    <x v="0"/>
    <s v="EMBAR"/>
    <s v="GV1-33-170819"/>
    <x v="0"/>
    <d v="2020-02-14T00:00:00"/>
    <x v="0"/>
    <s v="Casillas Tapia Alfredo"/>
    <n v="43694"/>
    <n v="6.0333333333333332"/>
    <n v="1104.5"/>
    <n v="3"/>
    <n v="10934.55"/>
    <n v="6166.6580000000004"/>
    <n v="2055.5529999999999"/>
    <n v="368.16666666666669"/>
    <n v="9.9"/>
    <n v="4767.8919999999998"/>
    <x v="0"/>
    <x v="1"/>
    <n v="7"/>
    <x v="0"/>
  </r>
  <r>
    <x v="0"/>
    <x v="0"/>
    <s v="EMBAR"/>
    <s v="GV1-33-170819"/>
    <x v="0"/>
    <d v="2020-02-14T00:00:00"/>
    <x v="0"/>
    <s v="Vazquez Zamora Rafael"/>
    <n v="43694"/>
    <n v="6.0333333333333332"/>
    <n v="322"/>
    <n v="3"/>
    <n v="12313.2"/>
    <n v="6166.6580000000004"/>
    <n v="2055.5529999999999"/>
    <n v="107.33333333333333"/>
    <n v="38.239800000000002"/>
    <n v="6146.5420000000004"/>
    <x v="0"/>
    <x v="1"/>
    <n v="7"/>
    <x v="0"/>
  </r>
  <r>
    <x v="0"/>
    <x v="0"/>
    <s v="EMBAR"/>
    <s v="GV1-33-170819"/>
    <x v="1"/>
    <d v="2020-02-14T00:00:00"/>
    <x v="0"/>
    <s v="Vazquez Zamora Rafael"/>
    <n v="43694"/>
    <n v="6.0333333333333332"/>
    <n v="-322"/>
    <n v="-3"/>
    <n v="-12313.2"/>
    <n v="-6166.6580000000004"/>
    <n v="-2055.5529999999999"/>
    <n v="107.33333333333333"/>
    <n v="38.239800000000002"/>
    <n v="-6146.5420000000004"/>
    <x v="0"/>
    <x v="1"/>
    <n v="7"/>
    <x v="0"/>
  </r>
  <r>
    <x v="0"/>
    <x v="0"/>
    <s v="EMBAR"/>
    <s v="GV1-33-170819"/>
    <x v="0"/>
    <d v="2020-02-14T00:00:00"/>
    <x v="0"/>
    <s v="Vazquez Zamora Rafael"/>
    <n v="43694"/>
    <n v="6.0333333333333332"/>
    <n v="322"/>
    <n v="3"/>
    <n v="10658.2"/>
    <n v="6166.6580000000004"/>
    <n v="2055.5529999999999"/>
    <n v="107.33333333333333"/>
    <n v="33.1"/>
    <n v="4491.5420000000004"/>
    <x v="0"/>
    <x v="1"/>
    <n v="7"/>
    <x v="0"/>
  </r>
  <r>
    <x v="0"/>
    <x v="0"/>
    <s v="EMBAR"/>
    <s v="GV1-33-170819"/>
    <x v="0"/>
    <d v="2020-02-14T00:00:00"/>
    <x v="0"/>
    <s v="Arturo Saray"/>
    <n v="43694"/>
    <n v="6.0333333333333332"/>
    <n v="122"/>
    <n v="1"/>
    <n v="3360"/>
    <n v="2055.5529999999999"/>
    <n v="2055.5529999999999"/>
    <n v="122"/>
    <n v="27.541"/>
    <n v="1304.4469999999999"/>
    <x v="0"/>
    <x v="1"/>
    <n v="7"/>
    <x v="0"/>
  </r>
  <r>
    <x v="0"/>
    <x v="0"/>
    <s v="EMBAR"/>
    <s v="GV1-33-170819"/>
    <x v="0"/>
    <d v="2020-02-14T00:00:00"/>
    <x v="0"/>
    <s v="Rafael Osorio Zamora"/>
    <n v="43694"/>
    <n v="6.0333333333333332"/>
    <n v="462"/>
    <n v="4"/>
    <n v="15292.2"/>
    <n v="8222.2109999999993"/>
    <n v="2055.5529999999999"/>
    <n v="115.5"/>
    <n v="33.1"/>
    <n v="7069.9889999999996"/>
    <x v="0"/>
    <x v="1"/>
    <n v="7"/>
    <x v="0"/>
  </r>
  <r>
    <x v="0"/>
    <x v="0"/>
    <s v="EMBAR"/>
    <s v="GV1-33-170819"/>
    <x v="0"/>
    <d v="2020-02-14T00:00:00"/>
    <x v="0"/>
    <s v="Cecilia Robles Perez"/>
    <n v="43694"/>
    <n v="6.0333333333333332"/>
    <n v="109"/>
    <n v="1"/>
    <n v="3607.9"/>
    <n v="2055.5529999999999"/>
    <n v="2055.5529999999999"/>
    <n v="109"/>
    <n v="33.1"/>
    <n v="1552.347"/>
    <x v="0"/>
    <x v="1"/>
    <n v="7"/>
    <x v="0"/>
  </r>
  <r>
    <x v="0"/>
    <x v="0"/>
    <s v="EMBAR"/>
    <s v="GV1-33-170819"/>
    <x v="0"/>
    <d v="2020-02-14T00:00:00"/>
    <x v="0"/>
    <s v="Innovacion y Comercio"/>
    <n v="43694"/>
    <n v="6.0333333333333332"/>
    <n v="1057"/>
    <n v="10"/>
    <n v="31710"/>
    <n v="20555.526999999998"/>
    <n v="2055.5529999999999"/>
    <n v="105.7"/>
    <n v="30"/>
    <n v="11154.473"/>
    <x v="0"/>
    <x v="1"/>
    <n v="7"/>
    <x v="0"/>
  </r>
  <r>
    <x v="0"/>
    <x v="0"/>
    <s v="EMBAR"/>
    <s v="GV1-33-170819"/>
    <x v="0"/>
    <d v="2020-02-14T00:00:00"/>
    <x v="0"/>
    <s v="Gutierrez Olivarez Jaime Gibran"/>
    <n v="43694"/>
    <n v="6.0333333333333332"/>
    <n v="234"/>
    <n v="2"/>
    <n v="8073"/>
    <n v="4111.1049999999996"/>
    <n v="2055.5529999999999"/>
    <n v="117"/>
    <n v="34.5"/>
    <n v="3961.895"/>
    <x v="0"/>
    <x v="1"/>
    <n v="7"/>
    <x v="0"/>
  </r>
  <r>
    <x v="0"/>
    <x v="0"/>
    <s v="EMBAR"/>
    <s v="GV1-33-170819"/>
    <x v="0"/>
    <d v="2020-02-14T00:00:00"/>
    <x v="0"/>
    <s v="PUBLICO EN GENERAL"/>
    <n v="43694"/>
    <n v="6.0333333333333332"/>
    <n v="104"/>
    <n v="1"/>
    <n v="3588"/>
    <n v="2055.5529999999999"/>
    <n v="2055.5529999999999"/>
    <n v="104"/>
    <n v="34.5"/>
    <n v="1532.4469999999999"/>
    <x v="0"/>
    <x v="1"/>
    <n v="7"/>
    <x v="0"/>
  </r>
  <r>
    <x v="0"/>
    <x v="0"/>
    <s v="EMBAR"/>
    <s v="GV1-33-170819"/>
    <x v="0"/>
    <d v="2020-02-14T00:00:00"/>
    <x v="0"/>
    <s v="Pelayo Cesar"/>
    <n v="43694"/>
    <n v="6.0333333333333332"/>
    <n v="300"/>
    <n v="3"/>
    <n v="9930"/>
    <n v="6166.6580000000004"/>
    <n v="2055.5529999999999"/>
    <n v="100"/>
    <n v="33.1"/>
    <n v="3763.3420000000001"/>
    <x v="0"/>
    <x v="1"/>
    <n v="7"/>
    <x v="0"/>
  </r>
  <r>
    <x v="0"/>
    <x v="0"/>
    <s v="EMBAR"/>
    <s v="GV1-33-170819"/>
    <x v="0"/>
    <d v="2020-02-14T00:00:00"/>
    <x v="0"/>
    <s v="Diaz Juan "/>
    <n v="43694"/>
    <n v="6.0333333333333332"/>
    <n v="201"/>
    <n v="2"/>
    <n v="6030"/>
    <n v="4111.1049999999996"/>
    <n v="2055.5529999999999"/>
    <n v="100.5"/>
    <n v="30"/>
    <n v="1918.895"/>
    <x v="0"/>
    <x v="1"/>
    <n v="7"/>
    <x v="0"/>
  </r>
  <r>
    <x v="0"/>
    <x v="0"/>
    <s v="EMBAR"/>
    <s v="GV1-33-170819"/>
    <x v="0"/>
    <d v="2020-02-14T00:00:00"/>
    <x v="0"/>
    <s v="PUBLICO EN GENERAL"/>
    <n v="43694"/>
    <n v="6.0333333333333332"/>
    <n v="112"/>
    <n v="1"/>
    <n v="3360"/>
    <n v="2055.5529999999999"/>
    <n v="2055.5529999999999"/>
    <n v="112"/>
    <n v="30"/>
    <n v="1304.4469999999999"/>
    <x v="0"/>
    <x v="1"/>
    <n v="7"/>
    <x v="0"/>
  </r>
  <r>
    <x v="0"/>
    <x v="0"/>
    <s v="EMBAR"/>
    <s v="GV1-33-170819"/>
    <x v="0"/>
    <d v="2020-02-14T00:00:00"/>
    <x v="0"/>
    <s v="Vazquez Zamora Rafael"/>
    <n v="43694"/>
    <n v="6.0333333333333332"/>
    <n v="312"/>
    <n v="3"/>
    <n v="10327.200000000001"/>
    <n v="6166.6580000000004"/>
    <n v="2055.5529999999999"/>
    <n v="104"/>
    <n v="33.1"/>
    <n v="4160.5420000000004"/>
    <x v="0"/>
    <x v="1"/>
    <n v="7"/>
    <x v="0"/>
  </r>
  <r>
    <x v="0"/>
    <x v="0"/>
    <s v="EMBAR"/>
    <s v="GV1-33-170819"/>
    <x v="0"/>
    <d v="2020-02-14T00:00:00"/>
    <x v="0"/>
    <s v="Cecilia Robles Perez"/>
    <n v="43694"/>
    <n v="6.0333333333333332"/>
    <n v="113.5"/>
    <n v="1"/>
    <n v="3756.85"/>
    <n v="2055.5529999999999"/>
    <n v="2055.5529999999999"/>
    <n v="113.5"/>
    <n v="33.1"/>
    <n v="1701.297"/>
    <x v="0"/>
    <x v="1"/>
    <n v="7"/>
    <x v="0"/>
  </r>
  <r>
    <x v="0"/>
    <x v="0"/>
    <s v="EMBAR"/>
    <s v="GV1-33-170819"/>
    <x v="0"/>
    <d v="2020-02-14T00:00:00"/>
    <x v="0"/>
    <s v="Ricardo Perez Garcia"/>
    <n v="43694"/>
    <n v="6.0333333333333332"/>
    <n v="206.5"/>
    <n v="2"/>
    <n v="6835.15"/>
    <n v="4111.1049999999996"/>
    <n v="2055.5529999999999"/>
    <n v="103.25"/>
    <n v="33.1"/>
    <n v="2724.0450000000001"/>
    <x v="0"/>
    <x v="1"/>
    <n v="7"/>
    <x v="0"/>
  </r>
  <r>
    <x v="0"/>
    <x v="0"/>
    <s v="EMBAR"/>
    <s v="GV1-33-170819"/>
    <x v="0"/>
    <d v="2020-02-14T00:00:00"/>
    <x v="0"/>
    <s v="Innovacion y Comercio"/>
    <n v="43694"/>
    <n v="6.0333333333333332"/>
    <n v="1592"/>
    <n v="8"/>
    <n v="23880"/>
    <n v="16444.420999999998"/>
    <n v="2055.5529999999999"/>
    <n v="199"/>
    <n v="15"/>
    <n v="7435.5789999999997"/>
    <x v="0"/>
    <x v="1"/>
    <n v="7"/>
    <x v="0"/>
  </r>
  <r>
    <x v="0"/>
    <x v="0"/>
    <s v="EMBAR"/>
    <s v="GV1-34-240819"/>
    <x v="0"/>
    <d v="2020-02-14T00:00:00"/>
    <x v="0"/>
    <s v="Innovacion y Comercio"/>
    <n v="43701"/>
    <n v="5.8"/>
    <n v="1592"/>
    <n v="8"/>
    <n v="23880"/>
    <n v="19749.343000000001"/>
    <n v="2468.6680000000001"/>
    <n v="199"/>
    <n v="15"/>
    <n v="4130.6570000000002"/>
    <x v="0"/>
    <x v="1"/>
    <n v="7"/>
    <x v="0"/>
  </r>
  <r>
    <x v="0"/>
    <x v="1"/>
    <s v="GV109"/>
    <s v="GV1-34-240819"/>
    <x v="0"/>
    <d v="2020-02-14T00:00:00"/>
    <x v="0"/>
    <s v="Madres Adoratrices"/>
    <n v="43701"/>
    <n v="5.8"/>
    <n v="174"/>
    <n v="2"/>
    <n v="5759.4"/>
    <n v="4937.3360000000002"/>
    <n v="2468.6680000000001"/>
    <n v="87"/>
    <n v="33.1"/>
    <n v="822.06399999999996"/>
    <x v="0"/>
    <x v="1"/>
    <n v="7"/>
    <x v="0"/>
  </r>
  <r>
    <x v="0"/>
    <x v="1"/>
    <s v="GV109"/>
    <s v="GV1-34-240819"/>
    <x v="0"/>
    <d v="2020-02-14T00:00:00"/>
    <x v="0"/>
    <s v="Vazquez Pelayo Hugo"/>
    <n v="43701"/>
    <n v="5.8"/>
    <n v="227"/>
    <n v="2"/>
    <n v="7513.7"/>
    <n v="4937.3360000000002"/>
    <n v="2468.6680000000001"/>
    <n v="113.5"/>
    <n v="33.1"/>
    <n v="2576.364"/>
    <x v="0"/>
    <x v="1"/>
    <n v="7"/>
    <x v="0"/>
  </r>
  <r>
    <x v="0"/>
    <x v="1"/>
    <s v="GV109"/>
    <s v="GV1-34-240819"/>
    <x v="0"/>
    <d v="2020-02-14T00:00:00"/>
    <x v="0"/>
    <s v="Rafael Osorio Zamora"/>
    <n v="43701"/>
    <n v="5.8"/>
    <n v="787.5"/>
    <n v="7"/>
    <n v="26066.25"/>
    <n v="17280.674999999999"/>
    <n v="2468.6680000000001"/>
    <n v="112.5"/>
    <n v="33.1"/>
    <n v="8785.5750000000007"/>
    <x v="0"/>
    <x v="1"/>
    <n v="7"/>
    <x v="0"/>
  </r>
  <r>
    <x v="0"/>
    <x v="1"/>
    <s v="GV109"/>
    <s v="GV1-34-240819"/>
    <x v="0"/>
    <d v="2020-02-14T00:00:00"/>
    <x v="0"/>
    <s v="Gonzalez Torreros Oscar Rene"/>
    <n v="43701"/>
    <n v="5.8"/>
    <n v="340.5"/>
    <n v="3"/>
    <n v="11270.55"/>
    <n v="7406.0039999999999"/>
    <n v="2468.6680000000001"/>
    <n v="113.5"/>
    <n v="33.1"/>
    <n v="3864.5459999999998"/>
    <x v="0"/>
    <x v="1"/>
    <n v="7"/>
    <x v="0"/>
  </r>
  <r>
    <x v="0"/>
    <x v="1"/>
    <s v="GV109"/>
    <s v="GV1-34-240819"/>
    <x v="0"/>
    <d v="2020-02-14T00:00:00"/>
    <x v="0"/>
    <s v="Gutierrez Olivarez Jaime Gibran"/>
    <n v="43701"/>
    <n v="5.8"/>
    <n v="336"/>
    <n v="3"/>
    <n v="11592"/>
    <n v="7406.0039999999999"/>
    <n v="2468.6680000000001"/>
    <n v="112"/>
    <n v="34.5"/>
    <n v="4185.9960000000001"/>
    <x v="0"/>
    <x v="1"/>
    <n v="7"/>
    <x v="0"/>
  </r>
  <r>
    <x v="0"/>
    <x v="2"/>
    <s v="GV413"/>
    <s v="GV4-33-170819"/>
    <x v="0"/>
    <d v="2020-02-14T00:00:00"/>
    <x v="0"/>
    <s v="Diaz Juan "/>
    <n v="43694"/>
    <n v="6.0333333333333332"/>
    <n v="122.8"/>
    <n v="1"/>
    <n v="3684"/>
    <n v="2779.6990000000001"/>
    <n v="2779.6990000000001"/>
    <n v="122.8"/>
    <n v="30"/>
    <n v="904.30100000000004"/>
    <x v="0"/>
    <x v="1"/>
    <n v="7"/>
    <x v="0"/>
  </r>
  <r>
    <x v="0"/>
    <x v="2"/>
    <s v="GV413"/>
    <s v="GV4-33-170819"/>
    <x v="0"/>
    <d v="2020-02-14T00:00:00"/>
    <x v="0"/>
    <s v="Casillas Tapia Alfredo"/>
    <n v="43694"/>
    <n v="6.0333333333333332"/>
    <n v="1224.2"/>
    <n v="10"/>
    <n v="40398.6"/>
    <n v="27796.992999999999"/>
    <n v="2779.6990000000001"/>
    <n v="122.42"/>
    <n v="33"/>
    <n v="12601.607"/>
    <x v="0"/>
    <x v="1"/>
    <n v="7"/>
    <x v="0"/>
  </r>
  <r>
    <x v="0"/>
    <x v="2"/>
    <s v="GV413"/>
    <s v="GV4-33-170819"/>
    <x v="0"/>
    <d v="2020-02-14T00:00:00"/>
    <x v="0"/>
    <s v="Vazquez Zamora Rafael"/>
    <n v="43694"/>
    <n v="6.0333333333333332"/>
    <n v="119.2"/>
    <n v="1"/>
    <n v="3874"/>
    <n v="2779.6990000000001"/>
    <n v="2779.6990000000001"/>
    <n v="119.2"/>
    <n v="32.5"/>
    <n v="1094.3009999999999"/>
    <x v="0"/>
    <x v="1"/>
    <n v="7"/>
    <x v="0"/>
  </r>
  <r>
    <x v="0"/>
    <x v="2"/>
    <s v="GV413"/>
    <s v="GV4-33-170819"/>
    <x v="0"/>
    <d v="2020-02-14T00:00:00"/>
    <x v="0"/>
    <s v="Vazquez Pelayo Hugo"/>
    <n v="43694"/>
    <n v="6.0333333333333332"/>
    <n v="146.80000000000001"/>
    <n v="1"/>
    <n v="4771"/>
    <n v="2779.6990000000001"/>
    <n v="2779.6990000000001"/>
    <n v="146.80000000000001"/>
    <n v="32.5"/>
    <n v="1991.3009999999999"/>
    <x v="0"/>
    <x v="1"/>
    <n v="7"/>
    <x v="0"/>
  </r>
  <r>
    <x v="0"/>
    <x v="2"/>
    <s v="GV413"/>
    <s v="GV4-33-170819"/>
    <x v="0"/>
    <d v="2020-02-14T00:00:00"/>
    <x v="0"/>
    <s v="Rafael Osorio Zamora"/>
    <n v="43694"/>
    <n v="6.0333333333333332"/>
    <n v="390.4"/>
    <n v="3"/>
    <n v="12688"/>
    <n v="8339.098"/>
    <n v="2779.6990000000001"/>
    <n v="130.13333333333333"/>
    <n v="32.5"/>
    <n v="4348.902"/>
    <x v="0"/>
    <x v="1"/>
    <n v="7"/>
    <x v="0"/>
  </r>
  <r>
    <x v="0"/>
    <x v="2"/>
    <s v="GV413"/>
    <s v="GV4-33-170819"/>
    <x v="0"/>
    <d v="2020-02-14T00:00:00"/>
    <x v="0"/>
    <s v="Cecilia Robles Perez"/>
    <n v="43694"/>
    <n v="6.0333333333333332"/>
    <n v="146.19999999999999"/>
    <n v="1"/>
    <n v="4751.5"/>
    <n v="2779.6990000000001"/>
    <n v="2779.6990000000001"/>
    <n v="146.19999999999999"/>
    <n v="32.5"/>
    <n v="1971.8009999999999"/>
    <x v="0"/>
    <x v="1"/>
    <n v="7"/>
    <x v="0"/>
  </r>
  <r>
    <x v="0"/>
    <x v="0"/>
    <s v="EMBAR"/>
    <s v="GV5-31-070819"/>
    <x v="0"/>
    <d v="2020-02-17T00:00:00"/>
    <x v="0"/>
    <s v="Camolinga Maldonado Pedro"/>
    <n v="43684"/>
    <n v="6.4666666666666668"/>
    <n v="7770"/>
    <n v="60"/>
    <n v="248640"/>
    <n v="183675.91099999999"/>
    <n v="3061.2649999999999"/>
    <n v="129.5"/>
    <n v="32"/>
    <n v="64964.089"/>
    <x v="0"/>
    <x v="1"/>
    <n v="8"/>
    <x v="0"/>
  </r>
  <r>
    <x v="0"/>
    <x v="2"/>
    <s v="GV413"/>
    <s v="GV4-33-170819"/>
    <x v="0"/>
    <d v="2020-02-17T00:00:00"/>
    <x v="0"/>
    <s v="PUBLICO EN GENERAL"/>
    <n v="43694"/>
    <n v="6.1333333333333329"/>
    <n v="110"/>
    <n v="1"/>
    <n v="3685"/>
    <n v="2779.6990000000001"/>
    <n v="2779.6990000000001"/>
    <n v="110"/>
    <n v="33.5"/>
    <n v="905.30100000000004"/>
    <x v="0"/>
    <x v="1"/>
    <n v="8"/>
    <x v="0"/>
  </r>
  <r>
    <x v="0"/>
    <x v="2"/>
    <s v="GV414"/>
    <s v="GV4-34-240819"/>
    <x v="0"/>
    <d v="2020-02-17T00:00:00"/>
    <x v="0"/>
    <s v="Pelayo Sebastian Rosa Maria G"/>
    <n v="43701"/>
    <n v="5.8999999999999995"/>
    <n v="580"/>
    <n v="5"/>
    <n v="19430"/>
    <n v="13108.977999999999"/>
    <n v="2621.7959999999998"/>
    <n v="116"/>
    <n v="33.5"/>
    <n v="6321.0219999999999"/>
    <x v="0"/>
    <x v="1"/>
    <n v="8"/>
    <x v="0"/>
  </r>
  <r>
    <x v="0"/>
    <x v="2"/>
    <s v="GV414"/>
    <s v="GV4-34-240819"/>
    <x v="0"/>
    <d v="2020-02-17T00:00:00"/>
    <x v="0"/>
    <s v="Juan Manuel Jacobo"/>
    <n v="43701"/>
    <n v="5.8999999999999995"/>
    <n v="340"/>
    <n v="3"/>
    <n v="11390"/>
    <n v="7865.3869999999997"/>
    <n v="2621.7959999999998"/>
    <n v="113.33333333333333"/>
    <n v="33.5"/>
    <n v="3524.6129999999998"/>
    <x v="0"/>
    <x v="1"/>
    <n v="8"/>
    <x v="0"/>
  </r>
  <r>
    <x v="0"/>
    <x v="2"/>
    <s v="GV414"/>
    <s v="GV4-34-240819"/>
    <x v="0"/>
    <d v="2020-02-17T00:00:00"/>
    <x v="0"/>
    <s v="Araiza Chavez Diana Rosiquiel FG"/>
    <n v="43701"/>
    <n v="5.8999999999999995"/>
    <n v="367"/>
    <n v="3"/>
    <n v="12111"/>
    <n v="7865.3869999999997"/>
    <n v="2621.7959999999998"/>
    <n v="122.33333333333333"/>
    <n v="33"/>
    <n v="4245.6130000000003"/>
    <x v="0"/>
    <x v="1"/>
    <n v="8"/>
    <x v="0"/>
  </r>
  <r>
    <x v="0"/>
    <x v="2"/>
    <s v="GV414"/>
    <s v="GV4-34-240819"/>
    <x v="0"/>
    <d v="2020-02-17T00:00:00"/>
    <x v="0"/>
    <s v="Verdin Vizcarra Irma Lucila F"/>
    <n v="43701"/>
    <n v="5.8999999999999995"/>
    <n v="190"/>
    <n v="2"/>
    <n v="6365"/>
    <n v="5243.5910000000003"/>
    <n v="2621.7959999999998"/>
    <n v="95"/>
    <n v="33.5"/>
    <n v="1121.4090000000001"/>
    <x v="0"/>
    <x v="1"/>
    <n v="8"/>
    <x v="0"/>
  </r>
  <r>
    <x v="0"/>
    <x v="2"/>
    <s v="GV414"/>
    <s v="GV4-34-240819"/>
    <x v="0"/>
    <d v="2020-02-17T00:00:00"/>
    <x v="0"/>
    <s v="Jose Luis Guzman Cornejo"/>
    <n v="43701"/>
    <n v="5.8999999999999995"/>
    <n v="336"/>
    <n v="3"/>
    <n v="11256"/>
    <n v="7865.3869999999997"/>
    <n v="2621.7959999999998"/>
    <n v="112"/>
    <n v="33.5"/>
    <n v="3390.6129999999998"/>
    <x v="0"/>
    <x v="1"/>
    <n v="8"/>
    <x v="0"/>
  </r>
  <r>
    <x v="0"/>
    <x v="2"/>
    <s v="GV414"/>
    <s v="GV4-34-240819"/>
    <x v="0"/>
    <d v="2020-02-17T00:00:00"/>
    <x v="0"/>
    <s v="Gil Peña Martin FG"/>
    <n v="43701"/>
    <n v="5.8999999999999995"/>
    <n v="538"/>
    <n v="5"/>
    <n v="18023"/>
    <n v="13108.977999999999"/>
    <n v="2621.7959999999998"/>
    <n v="107.6"/>
    <n v="33.5"/>
    <n v="4914.0219999999999"/>
    <x v="0"/>
    <x v="1"/>
    <n v="8"/>
    <x v="0"/>
  </r>
  <r>
    <x v="0"/>
    <x v="2"/>
    <s v="GV414"/>
    <s v="GV4-34-240819"/>
    <x v="0"/>
    <d v="2020-02-17T00:00:00"/>
    <x v="0"/>
    <s v="Oscar Jesus Guerrero Pelayo"/>
    <n v="43701"/>
    <n v="5.8999999999999995"/>
    <n v="400"/>
    <n v="4"/>
    <n v="13400"/>
    <n v="10487.183000000001"/>
    <n v="2621.7959999999998"/>
    <n v="100"/>
    <n v="33.5"/>
    <n v="2912.817"/>
    <x v="0"/>
    <x v="1"/>
    <n v="8"/>
    <x v="0"/>
  </r>
  <r>
    <x v="0"/>
    <x v="2"/>
    <s v="GV414"/>
    <s v="GV4-34-240819"/>
    <x v="0"/>
    <d v="2020-02-17T00:00:00"/>
    <x v="0"/>
    <s v="Langurain Juan Pablo NA"/>
    <n v="43701"/>
    <n v="5.8999999999999995"/>
    <n v="1030"/>
    <n v="10"/>
    <n v="34505"/>
    <n v="26217.956999999999"/>
    <n v="2621.7959999999998"/>
    <n v="103"/>
    <n v="33.5"/>
    <n v="8287.0429999999997"/>
    <x v="0"/>
    <x v="1"/>
    <n v="8"/>
    <x v="0"/>
  </r>
  <r>
    <x v="0"/>
    <x v="2"/>
    <s v="GV414"/>
    <s v="GV4-34-240819"/>
    <x v="0"/>
    <d v="2020-02-17T00:00:00"/>
    <x v="0"/>
    <s v="Prado Barajas Aureliano FG"/>
    <n v="43701"/>
    <n v="5.8999999999999995"/>
    <n v="170"/>
    <n v="2"/>
    <n v="5695"/>
    <n v="5243.5910000000003"/>
    <n v="2621.7959999999998"/>
    <n v="85"/>
    <n v="33.5"/>
    <n v="451.40899999999999"/>
    <x v="0"/>
    <x v="1"/>
    <n v="8"/>
    <x v="0"/>
  </r>
  <r>
    <x v="0"/>
    <x v="2"/>
    <s v="GV414"/>
    <s v="GV4-34-240819"/>
    <x v="0"/>
    <d v="2020-02-17T00:00:00"/>
    <x v="0"/>
    <s v="Martinez Valdez Hugo Alberto F"/>
    <n v="43701"/>
    <n v="5.8999999999999995"/>
    <n v="390"/>
    <n v="4"/>
    <n v="13065"/>
    <n v="10487.183000000001"/>
    <n v="2621.7959999999998"/>
    <n v="97.5"/>
    <n v="33.5"/>
    <n v="2577.817"/>
    <x v="0"/>
    <x v="1"/>
    <n v="8"/>
    <x v="0"/>
  </r>
  <r>
    <x v="0"/>
    <x v="2"/>
    <s v="GV414"/>
    <s v="GV4-34-240819"/>
    <x v="0"/>
    <d v="2020-02-17T00:00:00"/>
    <x v="0"/>
    <s v="Edgar Ruiz Lopez"/>
    <n v="43701"/>
    <n v="5.8999999999999995"/>
    <n v="630"/>
    <n v="6"/>
    <n v="21105"/>
    <n v="15730.773999999999"/>
    <n v="2621.7959999999998"/>
    <n v="105"/>
    <n v="33.5"/>
    <n v="5374.2259999999997"/>
    <x v="0"/>
    <x v="1"/>
    <n v="8"/>
    <x v="0"/>
  </r>
  <r>
    <x v="0"/>
    <x v="2"/>
    <s v="GV414"/>
    <s v="GV4-34-240819"/>
    <x v="0"/>
    <d v="2020-02-17T00:00:00"/>
    <x v="0"/>
    <s v="RODRIGO RODRIGUEZ"/>
    <n v="43701"/>
    <n v="5.8999999999999995"/>
    <n v="1036"/>
    <n v="10"/>
    <n v="34706"/>
    <n v="26217.956999999999"/>
    <n v="2621.7959999999998"/>
    <n v="103.6"/>
    <n v="33.5"/>
    <n v="8488.0429999999997"/>
    <x v="0"/>
    <x v="1"/>
    <n v="8"/>
    <x v="0"/>
  </r>
  <r>
    <x v="0"/>
    <x v="2"/>
    <s v="GV414"/>
    <s v="GV4-34-240819"/>
    <x v="0"/>
    <d v="2020-02-17T00:00:00"/>
    <x v="0"/>
    <s v="Lopez Mendoza Librado F"/>
    <n v="43701"/>
    <n v="5.8999999999999995"/>
    <n v="210"/>
    <n v="2"/>
    <n v="7035"/>
    <n v="5243.5910000000003"/>
    <n v="2621.7959999999998"/>
    <n v="105"/>
    <n v="33.5"/>
    <n v="1791.4090000000001"/>
    <x v="0"/>
    <x v="1"/>
    <n v="8"/>
    <x v="0"/>
  </r>
  <r>
    <x v="0"/>
    <x v="2"/>
    <s v="GV414"/>
    <s v="GV4-34-240819"/>
    <x v="0"/>
    <d v="2020-02-17T00:00:00"/>
    <x v="0"/>
    <s v="PUBLICO EN GENERAL"/>
    <n v="43701"/>
    <n v="5.8999999999999995"/>
    <n v="118"/>
    <n v="1"/>
    <n v="3953"/>
    <n v="2621.7959999999998"/>
    <n v="2621.7959999999998"/>
    <n v="118"/>
    <n v="33.5"/>
    <n v="1331.204"/>
    <x v="0"/>
    <x v="1"/>
    <n v="8"/>
    <x v="0"/>
  </r>
  <r>
    <x v="0"/>
    <x v="2"/>
    <s v="GV414"/>
    <s v="GV4-34-240819"/>
    <x v="0"/>
    <d v="2020-02-17T00:00:00"/>
    <x v="0"/>
    <s v="Lopez Garcia Martin FG"/>
    <n v="43701"/>
    <n v="5.8999999999999995"/>
    <n v="95"/>
    <n v="1"/>
    <n v="3182.5"/>
    <n v="2621.7959999999998"/>
    <n v="2621.7959999999998"/>
    <n v="95"/>
    <n v="33.5"/>
    <n v="560.70399999999995"/>
    <x v="0"/>
    <x v="1"/>
    <n v="8"/>
    <x v="0"/>
  </r>
  <r>
    <x v="0"/>
    <x v="2"/>
    <s v="GV414"/>
    <s v="GV4-34-240819"/>
    <x v="0"/>
    <d v="2020-02-17T00:00:00"/>
    <x v="0"/>
    <s v="Coronado Rodriguez Alma Lorena FG"/>
    <n v="43701"/>
    <n v="5.8999999999999995"/>
    <n v="240"/>
    <n v="2"/>
    <n v="8040"/>
    <n v="5243.5910000000003"/>
    <n v="2621.7959999999998"/>
    <n v="120"/>
    <n v="33.5"/>
    <n v="2796.4090000000001"/>
    <x v="0"/>
    <x v="1"/>
    <n v="8"/>
    <x v="0"/>
  </r>
  <r>
    <x v="0"/>
    <x v="2"/>
    <s v="GV414"/>
    <s v="GV4-34-240819"/>
    <x v="0"/>
    <d v="2020-02-17T00:00:00"/>
    <x v="0"/>
    <s v="Cobian Chavez Rodolfo FG"/>
    <n v="43701"/>
    <n v="5.8999999999999995"/>
    <n v="2101"/>
    <n v="18"/>
    <n v="68282.5"/>
    <n v="47192.322"/>
    <n v="2621.7959999999998"/>
    <n v="116.72222222222223"/>
    <n v="32.5"/>
    <n v="21090.178"/>
    <x v="0"/>
    <x v="1"/>
    <n v="8"/>
    <x v="0"/>
  </r>
  <r>
    <x v="0"/>
    <x v="2"/>
    <s v="GV414"/>
    <s v="GV4-34-240819"/>
    <x v="0"/>
    <d v="2020-02-17T00:00:00"/>
    <x v="0"/>
    <s v="Chavez Barajas Contensina NA"/>
    <n v="43701"/>
    <n v="5.8999999999999995"/>
    <n v="110"/>
    <n v="1"/>
    <n v="3685"/>
    <n v="2621.7959999999998"/>
    <n v="2621.7959999999998"/>
    <n v="110"/>
    <n v="33.5"/>
    <n v="1063.204"/>
    <x v="0"/>
    <x v="1"/>
    <n v="8"/>
    <x v="0"/>
  </r>
  <r>
    <x v="0"/>
    <x v="2"/>
    <s v="GV414"/>
    <s v="GV4-34-240819"/>
    <x v="0"/>
    <d v="2020-02-17T00:00:00"/>
    <x v="0"/>
    <s v="Gonzalez Araiza Horacio"/>
    <n v="43701"/>
    <n v="5.8999999999999995"/>
    <n v="338"/>
    <n v="3"/>
    <n v="11154"/>
    <n v="7865.3869999999997"/>
    <n v="2621.7959999999998"/>
    <n v="112.66666666666667"/>
    <n v="33"/>
    <n v="3288.6129999999998"/>
    <x v="0"/>
    <x v="1"/>
    <n v="8"/>
    <x v="0"/>
  </r>
  <r>
    <x v="0"/>
    <x v="2"/>
    <s v="GV414"/>
    <s v="GV4-34-240819"/>
    <x v="0"/>
    <d v="2020-02-17T00:00:00"/>
    <x v="0"/>
    <s v="Salas Nadia"/>
    <n v="43701"/>
    <n v="5.8999999999999995"/>
    <n v="303"/>
    <n v="3"/>
    <n v="10150.5"/>
    <n v="7865.3869999999997"/>
    <n v="2621.7959999999998"/>
    <n v="101"/>
    <n v="33.5"/>
    <n v="2285.1129999999998"/>
    <x v="0"/>
    <x v="1"/>
    <n v="8"/>
    <x v="0"/>
  </r>
  <r>
    <x v="0"/>
    <x v="0"/>
    <s v="EMBAR"/>
    <s v="GV4-34-240819"/>
    <x v="0"/>
    <d v="2020-02-18T00:00:00"/>
    <x v="0"/>
    <s v="Carlos Policarpo Contreras Moreno"/>
    <n v="43701"/>
    <n v="5.9333333333333327"/>
    <n v="7185"/>
    <n v="33"/>
    <n v="126456"/>
    <n v="86519.256999999998"/>
    <n v="2621.7959999999998"/>
    <n v="217.72727272727272"/>
    <n v="17.600000000000001"/>
    <n v="39936.743000000002"/>
    <x v="0"/>
    <x v="1"/>
    <n v="8"/>
    <x v="0"/>
  </r>
  <r>
    <x v="0"/>
    <x v="0"/>
    <s v="EMBAR"/>
    <s v="GV4-35-300819"/>
    <x v="0"/>
    <d v="2020-02-18T00:00:00"/>
    <x v="0"/>
    <s v="Carlos Policarpo Contreras Moreno"/>
    <n v="43707"/>
    <n v="5.7333333333333334"/>
    <n v="7185"/>
    <n v="27"/>
    <n v="103464"/>
    <n v="69419.638000000006"/>
    <n v="2571.098"/>
    <n v="266.11111111111109"/>
    <n v="14.4"/>
    <n v="34044.362000000001"/>
    <x v="0"/>
    <x v="1"/>
    <n v="8"/>
    <x v="0"/>
  </r>
  <r>
    <x v="0"/>
    <x v="0"/>
    <s v="EMBAR"/>
    <s v="GV5-30-310719"/>
    <x v="0"/>
    <d v="2020-02-18T00:00:00"/>
    <x v="0"/>
    <s v="Casillas Tapia Alfredo"/>
    <n v="43677"/>
    <n v="6.7333333333333334"/>
    <n v="1380"/>
    <n v="10"/>
    <n v="44850"/>
    <n v="26728.839"/>
    <n v="2672.884"/>
    <n v="138"/>
    <n v="32.5"/>
    <n v="18121.161"/>
    <x v="0"/>
    <x v="1"/>
    <n v="8"/>
    <x v="0"/>
  </r>
  <r>
    <x v="0"/>
    <x v="0"/>
    <s v="EMBAR"/>
    <s v="GV5-30-310719"/>
    <x v="0"/>
    <d v="2020-02-18T00:00:00"/>
    <x v="0"/>
    <s v="Innovacion y Comercio"/>
    <n v="43677"/>
    <n v="6.7333333333333334"/>
    <n v="300"/>
    <n v="3"/>
    <n v="11100"/>
    <n v="8018.652"/>
    <n v="2672.884"/>
    <n v="100"/>
    <n v="37"/>
    <n v="3081.348"/>
    <x v="0"/>
    <x v="1"/>
    <n v="8"/>
    <x v="0"/>
  </r>
  <r>
    <x v="0"/>
    <x v="0"/>
    <s v="EMBAR"/>
    <s v="GV5-30-310719"/>
    <x v="0"/>
    <d v="2020-02-18T00:00:00"/>
    <x v="0"/>
    <s v="Casillas Tapia Alfredo"/>
    <n v="43677"/>
    <n v="6.7333333333333334"/>
    <n v="1220"/>
    <n v="6"/>
    <n v="23790"/>
    <n v="16037.303"/>
    <n v="2672.884"/>
    <n v="203.33333333333334"/>
    <n v="19.5"/>
    <n v="7752.6970000000001"/>
    <x v="0"/>
    <x v="1"/>
    <n v="8"/>
    <x v="0"/>
  </r>
  <r>
    <x v="0"/>
    <x v="0"/>
    <s v="EMBAR"/>
    <s v="GV5-30-310719"/>
    <x v="0"/>
    <d v="2020-02-18T00:00:00"/>
    <x v="0"/>
    <s v="Robles Santana Jorge"/>
    <n v="43677"/>
    <n v="6.7333333333333334"/>
    <n v="490"/>
    <n v="4"/>
    <n v="16170"/>
    <n v="10691.535"/>
    <n v="2672.884"/>
    <n v="122.5"/>
    <n v="33"/>
    <n v="5478.4650000000001"/>
    <x v="0"/>
    <x v="1"/>
    <n v="8"/>
    <x v="0"/>
  </r>
  <r>
    <x v="0"/>
    <x v="0"/>
    <s v="EMBAR"/>
    <s v="GV5-30-310719"/>
    <x v="0"/>
    <d v="2020-02-18T00:00:00"/>
    <x v="0"/>
    <s v="Noe Ramirez Brambila"/>
    <n v="43677"/>
    <n v="6.7333333333333334"/>
    <n v="435"/>
    <n v="4"/>
    <n v="14355"/>
    <n v="10691.535"/>
    <n v="2672.884"/>
    <n v="108.75"/>
    <n v="33"/>
    <n v="3663.4650000000001"/>
    <x v="0"/>
    <x v="1"/>
    <n v="8"/>
    <x v="0"/>
  </r>
  <r>
    <x v="0"/>
    <x v="0"/>
    <s v="EMBAR"/>
    <s v="GV5-30-310719"/>
    <x v="0"/>
    <d v="2020-02-18T00:00:00"/>
    <x v="0"/>
    <s v="Camacho Monroy Agustin"/>
    <n v="43677"/>
    <n v="6.7333333333333334"/>
    <n v="879"/>
    <n v="7"/>
    <n v="29007"/>
    <n v="18710.187000000002"/>
    <n v="2672.884"/>
    <n v="125.57142857142857"/>
    <n v="33"/>
    <n v="10296.813"/>
    <x v="0"/>
    <x v="1"/>
    <n v="8"/>
    <x v="0"/>
  </r>
  <r>
    <x v="0"/>
    <x v="0"/>
    <s v="EMBAR"/>
    <s v="GV5-30-310719"/>
    <x v="0"/>
    <d v="2020-02-18T00:00:00"/>
    <x v="0"/>
    <s v="Camacho Santana Gabriel"/>
    <n v="43677"/>
    <n v="6.7333333333333334"/>
    <n v="1300"/>
    <n v="10"/>
    <n v="4290"/>
    <n v="26728.839"/>
    <n v="2672.884"/>
    <n v="130"/>
    <n v="3.3"/>
    <n v="-22438.839"/>
    <x v="0"/>
    <x v="1"/>
    <n v="8"/>
    <x v="0"/>
  </r>
  <r>
    <x v="0"/>
    <x v="0"/>
    <s v="EMBAR"/>
    <s v="GV5-30-310719"/>
    <x v="1"/>
    <d v="2020-02-18T00:00:00"/>
    <x v="0"/>
    <s v="Camacho Santana Gabriel"/>
    <n v="43677"/>
    <n v="6.7333333333333334"/>
    <n v="-1300"/>
    <n v="-10"/>
    <n v="-4290"/>
    <n v="-26728.839"/>
    <n v="-2672.884"/>
    <n v="130"/>
    <n v="3.3"/>
    <n v="22438.839"/>
    <x v="0"/>
    <x v="1"/>
    <n v="8"/>
    <x v="0"/>
  </r>
  <r>
    <x v="0"/>
    <x v="0"/>
    <s v="EMBAR"/>
    <s v="GV5-30-310719"/>
    <x v="0"/>
    <d v="2020-02-18T00:00:00"/>
    <x v="0"/>
    <s v="Camacho Santana Gabriel"/>
    <n v="43677"/>
    <n v="6.7333333333333334"/>
    <n v="1300"/>
    <n v="10"/>
    <n v="42900"/>
    <n v="26728.839"/>
    <n v="2672.884"/>
    <n v="130"/>
    <n v="33"/>
    <n v="16171.161"/>
    <x v="0"/>
    <x v="1"/>
    <n v="8"/>
    <x v="0"/>
  </r>
  <r>
    <x v="0"/>
    <x v="0"/>
    <s v="EMBAR"/>
    <s v="GV5-31-070819"/>
    <x v="0"/>
    <d v="2020-02-18T00:00:00"/>
    <x v="0"/>
    <s v="Camolinga Maldonado Pedro"/>
    <n v="43684"/>
    <n v="6.5"/>
    <n v="14484"/>
    <n v="32"/>
    <n v="139475.55600000001"/>
    <n v="97960.486000000004"/>
    <n v="3061.2649999999999"/>
    <n v="452.625"/>
    <n v="9.6295999999999999"/>
    <n v="41515.07"/>
    <x v="0"/>
    <x v="1"/>
    <n v="8"/>
    <x v="0"/>
  </r>
  <r>
    <x v="0"/>
    <x v="0"/>
    <s v="EMBAR"/>
    <s v="GV5-32-140819"/>
    <x v="0"/>
    <d v="2020-02-18T00:00:00"/>
    <x v="0"/>
    <s v="Camolinga Maldonado Pedro"/>
    <n v="43691"/>
    <n v="6.2666666666666666"/>
    <n v="14484"/>
    <n v="76"/>
    <n v="331254.44400000002"/>
    <n v="234182.98800000001"/>
    <n v="3081.355"/>
    <n v="190.57894736842104"/>
    <n v="22.8704"/>
    <n v="97071.456000000006"/>
    <x v="0"/>
    <x v="1"/>
    <n v="8"/>
    <x v="0"/>
  </r>
  <r>
    <x v="0"/>
    <x v="0"/>
    <s v="EMBAR"/>
    <s v="GV5-32-140819"/>
    <x v="0"/>
    <d v="2020-02-18T00:00:00"/>
    <x v="0"/>
    <s v="Casillas Tapia Alfredo"/>
    <n v="43691"/>
    <n v="6.2666666666666666"/>
    <n v="1220"/>
    <n v="4"/>
    <n v="15860"/>
    <n v="12325.42"/>
    <n v="3081.355"/>
    <n v="305"/>
    <n v="13"/>
    <n v="3534.58"/>
    <x v="0"/>
    <x v="1"/>
    <n v="8"/>
    <x v="0"/>
  </r>
  <r>
    <x v="0"/>
    <x v="2"/>
    <s v="GV413"/>
    <s v="GV4-33-170819"/>
    <x v="0"/>
    <d v="2020-02-18T00:00:00"/>
    <x v="0"/>
    <s v="Arturo Saray"/>
    <n v="43694"/>
    <n v="6.1666666666666661"/>
    <n v="106.2"/>
    <n v="1"/>
    <n v="3186"/>
    <n v="2779.6990000000001"/>
    <n v="2779.6990000000001"/>
    <n v="106.2"/>
    <n v="30"/>
    <n v="406.30099999999999"/>
    <x v="0"/>
    <x v="1"/>
    <n v="8"/>
    <x v="0"/>
  </r>
  <r>
    <x v="0"/>
    <x v="2"/>
    <s v="GV413"/>
    <s v="GV4-33-170819"/>
    <x v="0"/>
    <d v="2020-02-18T00:00:00"/>
    <x v="0"/>
    <s v="Gutierrez Olivarez Jaime Gibran"/>
    <n v="43694"/>
    <n v="6.1666666666666661"/>
    <n v="155.6"/>
    <n v="1"/>
    <n v="5134.8"/>
    <n v="2779.6990000000001"/>
    <n v="2779.6990000000001"/>
    <n v="155.6"/>
    <n v="33"/>
    <n v="2355.1010000000001"/>
    <x v="0"/>
    <x v="1"/>
    <n v="8"/>
    <x v="0"/>
  </r>
  <r>
    <x v="0"/>
    <x v="2"/>
    <s v="GV413"/>
    <s v="GV4-33-170819"/>
    <x v="0"/>
    <d v="2020-02-18T00:00:00"/>
    <x v="0"/>
    <s v="Innovacion y Comercio"/>
    <n v="43694"/>
    <n v="6.1666666666666661"/>
    <n v="1311.6"/>
    <n v="12"/>
    <n v="48529.2"/>
    <n v="33356.391000000003"/>
    <n v="2779.6990000000001"/>
    <n v="109.3"/>
    <n v="37"/>
    <n v="15172.808999999999"/>
    <x v="0"/>
    <x v="1"/>
    <n v="8"/>
    <x v="0"/>
  </r>
  <r>
    <x v="0"/>
    <x v="2"/>
    <s v="GV413"/>
    <s v="GV4-33-170819"/>
    <x v="0"/>
    <d v="2020-02-18T00:00:00"/>
    <x v="0"/>
    <s v="PUBLICO EN GENERAL"/>
    <n v="43694"/>
    <n v="6.1666666666666661"/>
    <n v="215.2"/>
    <n v="2"/>
    <n v="6456"/>
    <n v="5559.3990000000003"/>
    <n v="2779.6990000000001"/>
    <n v="107.6"/>
    <n v="30"/>
    <n v="896.601"/>
    <x v="0"/>
    <x v="1"/>
    <n v="8"/>
    <x v="0"/>
  </r>
  <r>
    <x v="0"/>
    <x v="2"/>
    <s v="GV413"/>
    <s v="GV4-33-170819"/>
    <x v="0"/>
    <d v="2020-02-18T00:00:00"/>
    <x v="0"/>
    <s v="Carlos Sanchez Camacho"/>
    <n v="43694"/>
    <n v="6.1666666666666661"/>
    <n v="488.2"/>
    <n v="4"/>
    <n v="15866.5"/>
    <n v="11118.797"/>
    <n v="2779.6990000000001"/>
    <n v="122.05"/>
    <n v="32.5"/>
    <n v="4747.7030000000004"/>
    <x v="0"/>
    <x v="1"/>
    <n v="8"/>
    <x v="0"/>
  </r>
  <r>
    <x v="0"/>
    <x v="2"/>
    <s v="GV413"/>
    <s v="GV4-33-170819"/>
    <x v="0"/>
    <d v="2020-02-18T00:00:00"/>
    <x v="0"/>
    <s v="Vazquez Zamora Rafael"/>
    <n v="43694"/>
    <n v="6.1666666666666661"/>
    <n v="289.2"/>
    <n v="3"/>
    <n v="9399"/>
    <n v="8339.098"/>
    <n v="2779.6990000000001"/>
    <n v="96.399999999999991"/>
    <n v="32.5"/>
    <n v="1059.902"/>
    <x v="0"/>
    <x v="1"/>
    <n v="8"/>
    <x v="0"/>
  </r>
  <r>
    <x v="0"/>
    <x v="2"/>
    <s v="GV413"/>
    <s v="GV4-33-170819"/>
    <x v="0"/>
    <d v="2020-02-18T00:00:00"/>
    <x v="0"/>
    <s v="Vazquez Pelayo Hugo"/>
    <n v="43694"/>
    <n v="6.1666666666666661"/>
    <n v="125.8"/>
    <n v="1"/>
    <n v="4088.5"/>
    <n v="2779.6990000000001"/>
    <n v="2779.6990000000001"/>
    <n v="125.8"/>
    <n v="32.5"/>
    <n v="1308.8009999999999"/>
    <x v="0"/>
    <x v="1"/>
    <n v="8"/>
    <x v="0"/>
  </r>
  <r>
    <x v="0"/>
    <x v="2"/>
    <s v="GV413"/>
    <s v="GV4-33-170819"/>
    <x v="0"/>
    <d v="2020-02-18T00:00:00"/>
    <x v="0"/>
    <s v="Ricardo Perez Garcia"/>
    <n v="43694"/>
    <n v="6.1666666666666661"/>
    <n v="116.2"/>
    <n v="1"/>
    <n v="3776.5"/>
    <n v="2779.6990000000001"/>
    <n v="2779.6990000000001"/>
    <n v="116.2"/>
    <n v="32.5"/>
    <n v="996.80100000000004"/>
    <x v="0"/>
    <x v="1"/>
    <n v="8"/>
    <x v="0"/>
  </r>
  <r>
    <x v="0"/>
    <x v="2"/>
    <s v="GV414"/>
    <s v="GV4-34-240819"/>
    <x v="0"/>
    <d v="2020-02-18T00:00:00"/>
    <x v="0"/>
    <s v="Innovacion y Comercio"/>
    <n v="43701"/>
    <n v="5.9333333333333327"/>
    <n v="160.6"/>
    <n v="2"/>
    <n v="5942.2"/>
    <n v="5243.5910000000003"/>
    <n v="2621.7959999999998"/>
    <n v="80.3"/>
    <n v="37"/>
    <n v="698.60900000000004"/>
    <x v="0"/>
    <x v="1"/>
    <n v="8"/>
    <x v="0"/>
  </r>
  <r>
    <x v="0"/>
    <x v="2"/>
    <s v="GV414"/>
    <s v="GV4-34-240819"/>
    <x v="0"/>
    <d v="2020-02-18T00:00:00"/>
    <x v="0"/>
    <s v="PUBLICO EN GENERAL"/>
    <n v="43701"/>
    <n v="5.9333333333333327"/>
    <n v="122.4"/>
    <n v="1"/>
    <n v="4039.2"/>
    <n v="2621.7959999999998"/>
    <n v="2621.7959999999998"/>
    <n v="122.4"/>
    <n v="33"/>
    <n v="1417.404"/>
    <x v="0"/>
    <x v="1"/>
    <n v="8"/>
    <x v="0"/>
  </r>
  <r>
    <x v="0"/>
    <x v="2"/>
    <s v="GV414"/>
    <s v="GV4-34-240819"/>
    <x v="0"/>
    <d v="2020-02-18T00:00:00"/>
    <x v="0"/>
    <s v="Arturo Saray"/>
    <n v="43701"/>
    <n v="5.9333333333333327"/>
    <n v="112.2"/>
    <n v="1"/>
    <n v="3366"/>
    <n v="2621.7959999999998"/>
    <n v="2621.7959999999998"/>
    <n v="112.2"/>
    <n v="30"/>
    <n v="744.20399999999995"/>
    <x v="0"/>
    <x v="1"/>
    <n v="8"/>
    <x v="0"/>
  </r>
  <r>
    <x v="0"/>
    <x v="2"/>
    <s v="GV414"/>
    <s v="GV4-34-240819"/>
    <x v="0"/>
    <d v="2020-02-18T00:00:00"/>
    <x v="0"/>
    <s v="Cecilia Robles Perez"/>
    <n v="43701"/>
    <n v="5.9333333333333327"/>
    <n v="102.2"/>
    <n v="1"/>
    <n v="3321.5"/>
    <n v="2621.7959999999998"/>
    <n v="2621.7959999999998"/>
    <n v="102.2"/>
    <n v="32.5"/>
    <n v="699.70399999999995"/>
    <x v="0"/>
    <x v="1"/>
    <n v="8"/>
    <x v="0"/>
  </r>
  <r>
    <x v="0"/>
    <x v="2"/>
    <s v="GV414"/>
    <s v="GV4-34-240819"/>
    <x v="0"/>
    <d v="2020-02-18T00:00:00"/>
    <x v="0"/>
    <s v="Rafael Osorio Zamora"/>
    <n v="43701"/>
    <n v="5.9333333333333327"/>
    <n v="365"/>
    <n v="3"/>
    <n v="11862.5"/>
    <n v="7865.3869999999997"/>
    <n v="2621.7959999999998"/>
    <n v="121.66666666666667"/>
    <n v="32.5"/>
    <n v="3997.1129999999998"/>
    <x v="0"/>
    <x v="1"/>
    <n v="8"/>
    <x v="0"/>
  </r>
  <r>
    <x v="0"/>
    <x v="2"/>
    <s v="GV414"/>
    <s v="GV4-34-240819"/>
    <x v="0"/>
    <d v="2020-02-18T00:00:00"/>
    <x v="0"/>
    <s v="Diaz Juan "/>
    <n v="43701"/>
    <n v="5.9333333333333327"/>
    <n v="121"/>
    <n v="1"/>
    <n v="3630"/>
    <n v="2621.7959999999998"/>
    <n v="2621.7959999999998"/>
    <n v="121"/>
    <n v="30"/>
    <n v="1008.204"/>
    <x v="0"/>
    <x v="1"/>
    <n v="8"/>
    <x v="0"/>
  </r>
  <r>
    <x v="0"/>
    <x v="2"/>
    <s v="GV414"/>
    <s v="GV4-34-240819"/>
    <x v="0"/>
    <d v="2020-02-18T00:00:00"/>
    <x v="0"/>
    <s v="Camolinga Maldonado Pedro"/>
    <n v="43701"/>
    <n v="5.9333333333333327"/>
    <n v="12616"/>
    <n v="108"/>
    <n v="397404"/>
    <n v="283153.93199999997"/>
    <n v="2621.7959999999998"/>
    <n v="116.81481481481481"/>
    <n v="31.5"/>
    <n v="114250.068"/>
    <x v="0"/>
    <x v="1"/>
    <n v="8"/>
    <x v="0"/>
  </r>
  <r>
    <x v="0"/>
    <x v="2"/>
    <s v="GV414"/>
    <s v="GV4-34-240819"/>
    <x v="0"/>
    <d v="2020-02-18T00:00:00"/>
    <x v="0"/>
    <s v="Innovacion y Comercio"/>
    <n v="43701"/>
    <n v="5.9333333333333327"/>
    <n v="697.2"/>
    <n v="8"/>
    <n v="25796.400000000001"/>
    <n v="20974.365000000002"/>
    <n v="2621.7959999999998"/>
    <n v="87.15"/>
    <n v="37"/>
    <n v="4822.0349999999999"/>
    <x v="0"/>
    <x v="1"/>
    <n v="8"/>
    <x v="0"/>
  </r>
  <r>
    <x v="0"/>
    <x v="2"/>
    <s v="GV415"/>
    <s v="GV4-35-300819"/>
    <x v="0"/>
    <d v="2020-02-18T00:00:00"/>
    <x v="0"/>
    <s v="Carlos Sanchez Camacho"/>
    <n v="43707"/>
    <n v="5.7333333333333334"/>
    <n v="491.2"/>
    <n v="4"/>
    <n v="15964"/>
    <n v="10284.391"/>
    <n v="2571.098"/>
    <n v="122.8"/>
    <n v="32.5"/>
    <n v="5679.6090000000004"/>
    <x v="0"/>
    <x v="1"/>
    <n v="8"/>
    <x v="0"/>
  </r>
  <r>
    <x v="0"/>
    <x v="2"/>
    <s v="GV415"/>
    <s v="GV4-35-300819"/>
    <x v="0"/>
    <d v="2020-02-18T00:00:00"/>
    <x v="0"/>
    <s v="Vazquez Zamora Rafael"/>
    <n v="43707"/>
    <n v="5.7333333333333334"/>
    <n v="416"/>
    <n v="4"/>
    <n v="13520"/>
    <n v="10284.391"/>
    <n v="2571.098"/>
    <n v="104"/>
    <n v="32.5"/>
    <n v="3235.6089999999999"/>
    <x v="0"/>
    <x v="1"/>
    <n v="8"/>
    <x v="0"/>
  </r>
  <r>
    <x v="0"/>
    <x v="2"/>
    <s v="GV415"/>
    <s v="GV4-35-300819"/>
    <x v="0"/>
    <d v="2020-02-18T00:00:00"/>
    <x v="0"/>
    <s v="Vazquez Pelayo Hugo"/>
    <n v="43707"/>
    <n v="5.7333333333333334"/>
    <n v="230.8"/>
    <n v="2"/>
    <n v="7501"/>
    <n v="5142.1949999999997"/>
    <n v="2571.098"/>
    <n v="115.4"/>
    <n v="32.5"/>
    <n v="2358.8049999999998"/>
    <x v="0"/>
    <x v="1"/>
    <n v="8"/>
    <x v="0"/>
  </r>
  <r>
    <x v="0"/>
    <x v="2"/>
    <s v="GV415"/>
    <s v="GV4-35-300819"/>
    <x v="0"/>
    <d v="2020-02-18T00:00:00"/>
    <x v="0"/>
    <s v="Rafael Osorio Zamora"/>
    <n v="43707"/>
    <n v="5.7333333333333334"/>
    <n v="966.8"/>
    <n v="8"/>
    <n v="31421"/>
    <n v="20568.781999999999"/>
    <n v="2571.098"/>
    <n v="120.85"/>
    <n v="32.5"/>
    <n v="10852.218000000001"/>
    <x v="0"/>
    <x v="1"/>
    <n v="8"/>
    <x v="0"/>
  </r>
  <r>
    <x v="0"/>
    <x v="2"/>
    <s v="GV415"/>
    <s v="GV4-35-300819"/>
    <x v="0"/>
    <d v="2020-02-18T00:00:00"/>
    <x v="0"/>
    <s v="Cecilia Robles Perez"/>
    <n v="43707"/>
    <n v="5.7333333333333334"/>
    <n v="103.6"/>
    <n v="1"/>
    <n v="3367"/>
    <n v="2571.098"/>
    <n v="2571.098"/>
    <n v="103.6"/>
    <n v="32.5"/>
    <n v="795.90200000000004"/>
    <x v="0"/>
    <x v="1"/>
    <n v="8"/>
    <x v="0"/>
  </r>
  <r>
    <x v="0"/>
    <x v="2"/>
    <s v="GV415"/>
    <s v="GV4-35-300819"/>
    <x v="0"/>
    <d v="2020-02-18T00:00:00"/>
    <x v="0"/>
    <s v="Ricardo Perez Garcia"/>
    <n v="43707"/>
    <n v="5.7333333333333334"/>
    <n v="212.4"/>
    <n v="2"/>
    <n v="6903"/>
    <n v="5142.1949999999997"/>
    <n v="2571.098"/>
    <n v="106.2"/>
    <n v="32.5"/>
    <n v="1760.8050000000001"/>
    <x v="0"/>
    <x v="1"/>
    <n v="8"/>
    <x v="0"/>
  </r>
  <r>
    <x v="0"/>
    <x v="2"/>
    <s v="GV415"/>
    <s v="GV4-35-300819"/>
    <x v="0"/>
    <d v="2020-02-18T00:00:00"/>
    <x v="0"/>
    <s v="Gutierrez Olivarez Jaime Gibran"/>
    <n v="43707"/>
    <n v="5.7333333333333334"/>
    <n v="525.20000000000005"/>
    <n v="4"/>
    <n v="17331.599999999999"/>
    <n v="10284.391"/>
    <n v="2571.098"/>
    <n v="131.30000000000001"/>
    <n v="33"/>
    <n v="7047.2089999999998"/>
    <x v="0"/>
    <x v="1"/>
    <n v="8"/>
    <x v="0"/>
  </r>
  <r>
    <x v="0"/>
    <x v="2"/>
    <s v="GV415"/>
    <s v="GV4-35-300819"/>
    <x v="0"/>
    <d v="2020-02-18T00:00:00"/>
    <x v="0"/>
    <s v="Innovacion y Comercio"/>
    <n v="43707"/>
    <n v="5.7333333333333334"/>
    <n v="721.2"/>
    <n v="8"/>
    <n v="26684.400000000001"/>
    <n v="20568.781999999999"/>
    <n v="2571.098"/>
    <n v="90.15"/>
    <n v="37"/>
    <n v="6115.6180000000004"/>
    <x v="0"/>
    <x v="1"/>
    <n v="8"/>
    <x v="0"/>
  </r>
  <r>
    <x v="0"/>
    <x v="2"/>
    <s v="GV415"/>
    <s v="GV4-35-300819"/>
    <x v="0"/>
    <d v="2020-02-18T00:00:00"/>
    <x v="0"/>
    <s v="Diaz Juan "/>
    <n v="43707"/>
    <n v="5.7333333333333334"/>
    <n v="107.8"/>
    <n v="1"/>
    <n v="3234"/>
    <n v="2571.098"/>
    <n v="2571.098"/>
    <n v="107.8"/>
    <n v="30"/>
    <n v="662.90200000000004"/>
    <x v="0"/>
    <x v="1"/>
    <n v="8"/>
    <x v="0"/>
  </r>
  <r>
    <x v="0"/>
    <x v="2"/>
    <s v="GV4E"/>
    <s v="GV4-49-021219"/>
    <x v="0"/>
    <d v="2020-02-18T00:00:00"/>
    <x v="0"/>
    <s v="Michel Jose Cruz "/>
    <n v="43801"/>
    <n v="2.6"/>
    <n v="22.8"/>
    <n v="1"/>
    <n v="1148.4000000000001"/>
    <n v="1242.0070000000001"/>
    <n v="1242.0070000000001"/>
    <n v="22.8"/>
    <n v="50.368400000000001"/>
    <n v="-93.606999999999999"/>
    <x v="0"/>
    <x v="1"/>
    <n v="8"/>
    <x v="0"/>
  </r>
  <r>
    <x v="0"/>
    <x v="2"/>
    <s v="GV415"/>
    <s v="GV4-35-300819"/>
    <x v="0"/>
    <d v="2020-02-19T00:00:00"/>
    <x v="0"/>
    <s v="Araiza Chavez Diana Rosiquiel FG"/>
    <n v="43707"/>
    <n v="5.7666666666666666"/>
    <n v="234"/>
    <n v="2"/>
    <n v="7605"/>
    <n v="5203.942"/>
    <n v="2601.971"/>
    <n v="117"/>
    <n v="32.5"/>
    <n v="2401.058"/>
    <x v="0"/>
    <x v="1"/>
    <n v="8"/>
    <x v="0"/>
  </r>
  <r>
    <x v="0"/>
    <x v="2"/>
    <s v="GV415"/>
    <s v="GV4-35-300819"/>
    <x v="0"/>
    <d v="2020-02-19T00:00:00"/>
    <x v="0"/>
    <s v="RODRIGO RODRIGUEZ"/>
    <n v="43707"/>
    <n v="5.7666666666666666"/>
    <n v="826"/>
    <n v="8"/>
    <n v="27258"/>
    <n v="20815.766"/>
    <n v="2601.971"/>
    <n v="103.25"/>
    <n v="33"/>
    <n v="6442.2340000000004"/>
    <x v="0"/>
    <x v="1"/>
    <n v="8"/>
    <x v="0"/>
  </r>
  <r>
    <x v="0"/>
    <x v="2"/>
    <s v="GV415"/>
    <s v="GV4-35-300819"/>
    <x v="0"/>
    <d v="2020-02-19T00:00:00"/>
    <x v="0"/>
    <s v="Edgar Ruiz Lopez"/>
    <n v="43707"/>
    <n v="5.7666666666666666"/>
    <n v="214"/>
    <n v="2"/>
    <n v="7062"/>
    <n v="5203.942"/>
    <n v="2601.971"/>
    <n v="107"/>
    <n v="33"/>
    <n v="1858.058"/>
    <x v="0"/>
    <x v="1"/>
    <n v="8"/>
    <x v="0"/>
  </r>
  <r>
    <x v="0"/>
    <x v="2"/>
    <s v="GV415"/>
    <s v="GV4-35-300819"/>
    <x v="0"/>
    <d v="2020-02-19T00:00:00"/>
    <x v="0"/>
    <s v="Martinez Valdez Hugo Alberto F"/>
    <n v="43707"/>
    <n v="5.7666666666666666"/>
    <n v="220"/>
    <n v="2"/>
    <n v="7260"/>
    <n v="5203.942"/>
    <n v="2601.971"/>
    <n v="110"/>
    <n v="33"/>
    <n v="2056.058"/>
    <x v="0"/>
    <x v="1"/>
    <n v="8"/>
    <x v="0"/>
  </r>
  <r>
    <x v="0"/>
    <x v="2"/>
    <s v="GV415"/>
    <s v="GV4-35-300819"/>
    <x v="0"/>
    <d v="2020-02-19T00:00:00"/>
    <x v="0"/>
    <s v="Becerra Bañuelos Norma Elizabeth F"/>
    <n v="43707"/>
    <n v="5.7666666666666666"/>
    <n v="590"/>
    <n v="6"/>
    <n v="19470"/>
    <n v="15611.825000000001"/>
    <n v="2601.971"/>
    <n v="98.333333333333329"/>
    <n v="33"/>
    <n v="3858.1750000000002"/>
    <x v="0"/>
    <x v="1"/>
    <n v="8"/>
    <x v="0"/>
  </r>
  <r>
    <x v="0"/>
    <x v="2"/>
    <s v="GV415"/>
    <s v="GV4-35-300819"/>
    <x v="0"/>
    <d v="2020-02-19T00:00:00"/>
    <x v="0"/>
    <s v="PUBLICO EN GENERAL"/>
    <n v="43707"/>
    <n v="5.7666666666666666"/>
    <n v="110"/>
    <n v="1"/>
    <n v="3630"/>
    <n v="2601.971"/>
    <n v="2601.971"/>
    <n v="110"/>
    <n v="33"/>
    <n v="1028.029"/>
    <x v="0"/>
    <x v="1"/>
    <n v="8"/>
    <x v="0"/>
  </r>
  <r>
    <x v="0"/>
    <x v="2"/>
    <s v="GV415"/>
    <s v="GV4-35-300819"/>
    <x v="0"/>
    <d v="2020-02-19T00:00:00"/>
    <x v="0"/>
    <s v="De Leon Diaz Salvador FG"/>
    <n v="43707"/>
    <n v="5.7666666666666666"/>
    <n v="120"/>
    <n v="1"/>
    <n v="3960"/>
    <n v="2601.971"/>
    <n v="2601.971"/>
    <n v="120"/>
    <n v="33"/>
    <n v="1358.029"/>
    <x v="0"/>
    <x v="1"/>
    <n v="8"/>
    <x v="0"/>
  </r>
  <r>
    <x v="0"/>
    <x v="2"/>
    <s v="GV415"/>
    <s v="GV4-35-300819"/>
    <x v="0"/>
    <d v="2020-02-19T00:00:00"/>
    <x v="0"/>
    <s v="Cobian Chavez Rodolfo FG"/>
    <n v="43707"/>
    <n v="5.7666666666666666"/>
    <n v="2648"/>
    <n v="22"/>
    <n v="84736"/>
    <n v="57243.358"/>
    <n v="2601.971"/>
    <n v="120.36363636363636"/>
    <n v="32"/>
    <n v="27492.642"/>
    <x v="0"/>
    <x v="1"/>
    <n v="8"/>
    <x v="0"/>
  </r>
  <r>
    <x v="0"/>
    <x v="2"/>
    <s v="GV415"/>
    <s v="GV4-35-300819"/>
    <x v="0"/>
    <d v="2020-02-19T00:00:00"/>
    <x v="0"/>
    <s v="Verdin Vizcarra Irma Lucila F"/>
    <n v="43707"/>
    <n v="5.7666666666666666"/>
    <n v="216"/>
    <n v="2"/>
    <n v="7128"/>
    <n v="5203.942"/>
    <n v="2601.971"/>
    <n v="108"/>
    <n v="33"/>
    <n v="1924.058"/>
    <x v="0"/>
    <x v="1"/>
    <n v="8"/>
    <x v="0"/>
  </r>
  <r>
    <x v="0"/>
    <x v="2"/>
    <s v="GV415"/>
    <s v="GV4-35-300819"/>
    <x v="0"/>
    <d v="2020-02-19T00:00:00"/>
    <x v="0"/>
    <s v="Ramos Mejia Juan Diego FG"/>
    <n v="43707"/>
    <n v="5.7666666666666666"/>
    <n v="1835"/>
    <n v="16"/>
    <n v="58720"/>
    <n v="41631.533000000003"/>
    <n v="2601.971"/>
    <n v="114.6875"/>
    <n v="32"/>
    <n v="17088.467000000001"/>
    <x v="0"/>
    <x v="1"/>
    <n v="8"/>
    <x v="0"/>
  </r>
  <r>
    <x v="0"/>
    <x v="2"/>
    <s v="GV415"/>
    <s v="GV4-35-300819"/>
    <x v="0"/>
    <d v="2020-02-19T00:00:00"/>
    <x v="0"/>
    <s v="Lopez Jorge FG"/>
    <n v="43707"/>
    <n v="5.7666666666666666"/>
    <n v="230"/>
    <n v="2"/>
    <n v="7590"/>
    <n v="5203.942"/>
    <n v="2601.971"/>
    <n v="115"/>
    <n v="33"/>
    <n v="2386.058"/>
    <x v="0"/>
    <x v="1"/>
    <n v="8"/>
    <x v="0"/>
  </r>
  <r>
    <x v="0"/>
    <x v="2"/>
    <s v="GV415"/>
    <s v="GV4-35-300819"/>
    <x v="0"/>
    <d v="2020-02-19T00:00:00"/>
    <x v="0"/>
    <s v="Jose Luis Guzman Cornejo"/>
    <n v="43707"/>
    <n v="5.7666666666666666"/>
    <n v="378"/>
    <n v="3"/>
    <n v="12474"/>
    <n v="7805.9120000000003"/>
    <n v="2601.971"/>
    <n v="126"/>
    <n v="33"/>
    <n v="4668.0879999999997"/>
    <x v="0"/>
    <x v="1"/>
    <n v="8"/>
    <x v="0"/>
  </r>
  <r>
    <x v="0"/>
    <x v="2"/>
    <s v="GV415"/>
    <s v="GV4-35-300819"/>
    <x v="0"/>
    <d v="2020-02-19T00:00:00"/>
    <x v="0"/>
    <s v="Gil Peña Martin FG"/>
    <n v="43707"/>
    <n v="5.7666666666666666"/>
    <n v="440"/>
    <n v="4"/>
    <n v="14520"/>
    <n v="10407.883"/>
    <n v="2601.971"/>
    <n v="110"/>
    <n v="33"/>
    <n v="4112.1170000000002"/>
    <x v="0"/>
    <x v="1"/>
    <n v="8"/>
    <x v="0"/>
  </r>
  <r>
    <x v="0"/>
    <x v="2"/>
    <s v="GV415"/>
    <s v="GV4-35-300819"/>
    <x v="0"/>
    <d v="2020-02-19T00:00:00"/>
    <x v="0"/>
    <s v="Chavez Barajas Contensina NA"/>
    <n v="43707"/>
    <n v="5.7666666666666666"/>
    <n v="146"/>
    <n v="1"/>
    <n v="4818"/>
    <n v="2601.971"/>
    <n v="2601.971"/>
    <n v="146"/>
    <n v="33"/>
    <n v="2216.029"/>
    <x v="0"/>
    <x v="1"/>
    <n v="8"/>
    <x v="0"/>
  </r>
  <r>
    <x v="0"/>
    <x v="2"/>
    <s v="GV415"/>
    <s v="GV4-35-300819"/>
    <x v="0"/>
    <d v="2020-02-19T00:00:00"/>
    <x v="0"/>
    <s v="Juan Manuel Jacobo"/>
    <n v="43707"/>
    <n v="5.7666666666666666"/>
    <n v="380"/>
    <n v="3"/>
    <n v="12540"/>
    <n v="7805.9120000000003"/>
    <n v="2601.971"/>
    <n v="126.66666666666667"/>
    <n v="33"/>
    <n v="4734.0879999999997"/>
    <x v="0"/>
    <x v="1"/>
    <n v="8"/>
    <x v="0"/>
  </r>
  <r>
    <x v="0"/>
    <x v="2"/>
    <s v="GV415"/>
    <s v="GV4-35-300819"/>
    <x v="0"/>
    <d v="2020-02-19T00:00:00"/>
    <x v="0"/>
    <s v="Oscar Jesus Guerrero Pelayo"/>
    <n v="43707"/>
    <n v="5.7666666666666666"/>
    <n v="590"/>
    <n v="5"/>
    <n v="19470"/>
    <n v="13009.853999999999"/>
    <n v="2601.971"/>
    <n v="118"/>
    <n v="33"/>
    <n v="6460.1459999999997"/>
    <x v="0"/>
    <x v="1"/>
    <n v="8"/>
    <x v="0"/>
  </r>
  <r>
    <x v="0"/>
    <x v="2"/>
    <s v="GV415"/>
    <s v="GV4-35-300819"/>
    <x v="0"/>
    <d v="2020-02-19T00:00:00"/>
    <x v="0"/>
    <s v="Fletes Castillo Hortencia"/>
    <n v="43707"/>
    <n v="5.7666666666666666"/>
    <n v="363"/>
    <n v="3"/>
    <n v="11797.5"/>
    <n v="7805.9120000000003"/>
    <n v="2601.971"/>
    <n v="121"/>
    <n v="32.5"/>
    <n v="3991.5880000000002"/>
    <x v="0"/>
    <x v="1"/>
    <n v="8"/>
    <x v="0"/>
  </r>
  <r>
    <x v="0"/>
    <x v="2"/>
    <s v="GV415"/>
    <s v="GV4-35-300819"/>
    <x v="0"/>
    <d v="2020-02-19T00:00:00"/>
    <x v="0"/>
    <s v="Noe Ramirez Brambila"/>
    <n v="43707"/>
    <n v="5.7666666666666666"/>
    <n v="442"/>
    <n v="4"/>
    <n v="14365"/>
    <n v="10407.883"/>
    <n v="2601.971"/>
    <n v="110.5"/>
    <n v="32.5"/>
    <n v="3957.1170000000002"/>
    <x v="0"/>
    <x v="1"/>
    <n v="8"/>
    <x v="0"/>
  </r>
  <r>
    <x v="0"/>
    <x v="2"/>
    <s v="GV415"/>
    <s v="GV4-35-300819"/>
    <x v="0"/>
    <d v="2020-02-19T00:00:00"/>
    <x v="0"/>
    <s v="Camacho Monroy Agustin"/>
    <n v="43707"/>
    <n v="5.7666666666666666"/>
    <n v="1273"/>
    <n v="12"/>
    <n v="41372.5"/>
    <n v="31223.65"/>
    <n v="2601.971"/>
    <n v="106.08333333333333"/>
    <n v="32.5"/>
    <n v="10148.85"/>
    <x v="0"/>
    <x v="1"/>
    <n v="8"/>
    <x v="0"/>
  </r>
  <r>
    <x v="0"/>
    <x v="2"/>
    <s v="GV415"/>
    <s v="GV4-35-300819"/>
    <x v="0"/>
    <d v="2020-02-19T00:00:00"/>
    <x v="0"/>
    <s v="Camacho Santana Gabriel"/>
    <n v="43707"/>
    <n v="5.7666666666666666"/>
    <n v="1137"/>
    <n v="10"/>
    <n v="36952.5"/>
    <n v="26019.707999999999"/>
    <n v="2601.971"/>
    <n v="113.7"/>
    <n v="32.5"/>
    <n v="10932.791999999999"/>
    <x v="0"/>
    <x v="1"/>
    <n v="8"/>
    <x v="0"/>
  </r>
  <r>
    <x v="0"/>
    <x v="2"/>
    <s v="GV414"/>
    <s v="GV4-34-240819"/>
    <x v="0"/>
    <d v="2020-02-20T00:00:00"/>
    <x v="0"/>
    <s v="Vazquez Pelayo Hugo"/>
    <n v="43701"/>
    <n v="6"/>
    <n v="111.2"/>
    <n v="1"/>
    <n v="3558.4"/>
    <n v="2996.3380000000002"/>
    <n v="2996.3380000000002"/>
    <n v="111.2"/>
    <n v="32"/>
    <n v="562.06200000000001"/>
    <x v="0"/>
    <x v="1"/>
    <n v="8"/>
    <x v="0"/>
  </r>
  <r>
    <x v="0"/>
    <x v="2"/>
    <s v="GV415"/>
    <s v="GV4-35-300819"/>
    <x v="0"/>
    <d v="2020-02-20T00:00:00"/>
    <x v="0"/>
    <s v="Gutierrez Olivarez Jaime Gibran"/>
    <n v="43707"/>
    <n v="5.8"/>
    <n v="198.8"/>
    <n v="2"/>
    <n v="6461"/>
    <n v="5203.942"/>
    <n v="2601.971"/>
    <n v="99.4"/>
    <n v="32.5"/>
    <n v="1257.058"/>
    <x v="0"/>
    <x v="1"/>
    <n v="8"/>
    <x v="0"/>
  </r>
  <r>
    <x v="0"/>
    <x v="2"/>
    <s v="GV415"/>
    <s v="GV4-35-300819"/>
    <x v="0"/>
    <d v="2020-02-20T00:00:00"/>
    <x v="0"/>
    <s v="Innovacion y Comercio"/>
    <n v="43707"/>
    <n v="5.8"/>
    <n v="892.4"/>
    <n v="8"/>
    <n v="31234"/>
    <n v="20815.766"/>
    <n v="2601.971"/>
    <n v="111.55"/>
    <n v="35"/>
    <n v="10418.234"/>
    <x v="0"/>
    <x v="1"/>
    <n v="8"/>
    <x v="0"/>
  </r>
  <r>
    <x v="0"/>
    <x v="2"/>
    <s v="GV415"/>
    <s v="GV4-35-300819"/>
    <x v="0"/>
    <d v="2020-02-20T00:00:00"/>
    <x v="0"/>
    <s v="Vazquez Zamora Rafael"/>
    <n v="43707"/>
    <n v="5.8"/>
    <n v="442.2"/>
    <n v="4"/>
    <n v="14150.4"/>
    <n v="10407.883"/>
    <n v="2601.971"/>
    <n v="110.55"/>
    <n v="32"/>
    <n v="3742.5169999999998"/>
    <x v="0"/>
    <x v="1"/>
    <n v="8"/>
    <x v="0"/>
  </r>
  <r>
    <x v="0"/>
    <x v="2"/>
    <s v="GV415"/>
    <s v="GV4-35-300819"/>
    <x v="0"/>
    <d v="2020-02-20T00:00:00"/>
    <x v="0"/>
    <s v="Carlos Sanchez Camacho"/>
    <n v="43707"/>
    <n v="5.8"/>
    <n v="523"/>
    <n v="4"/>
    <n v="16736"/>
    <n v="10407.883"/>
    <n v="2601.971"/>
    <n v="130.75"/>
    <n v="32"/>
    <n v="6328.1170000000002"/>
    <x v="0"/>
    <x v="1"/>
    <n v="8"/>
    <x v="0"/>
  </r>
  <r>
    <x v="0"/>
    <x v="2"/>
    <s v="GV415"/>
    <s v="GV4-35-300819"/>
    <x v="0"/>
    <d v="2020-02-20T00:00:00"/>
    <x v="0"/>
    <s v="Rafael Osorio Zamora"/>
    <n v="43707"/>
    <n v="5.8"/>
    <n v="409.2"/>
    <n v="4"/>
    <n v="13094.4"/>
    <n v="10407.883"/>
    <n v="2601.971"/>
    <n v="102.3"/>
    <n v="32"/>
    <n v="2686.5169999999998"/>
    <x v="0"/>
    <x v="1"/>
    <n v="8"/>
    <x v="0"/>
  </r>
  <r>
    <x v="0"/>
    <x v="2"/>
    <s v="GV415"/>
    <s v="GV4-35-300819"/>
    <x v="0"/>
    <d v="2020-02-20T00:00:00"/>
    <x v="0"/>
    <s v="Cecilia Robles Perez"/>
    <n v="43707"/>
    <n v="5.8"/>
    <n v="113.2"/>
    <n v="1"/>
    <n v="3622.4"/>
    <n v="2601.971"/>
    <n v="2601.971"/>
    <n v="113.2"/>
    <n v="32"/>
    <n v="1020.429"/>
    <x v="0"/>
    <x v="1"/>
    <n v="8"/>
    <x v="0"/>
  </r>
  <r>
    <x v="0"/>
    <x v="2"/>
    <s v="GV415"/>
    <s v="GV4-35-300819"/>
    <x v="0"/>
    <d v="2020-02-20T00:00:00"/>
    <x v="0"/>
    <s v="Casillas Tapia Alfredo"/>
    <n v="43707"/>
    <n v="5.8"/>
    <n v="1193.2"/>
    <n v="10"/>
    <n v="38182.400000000001"/>
    <n v="26019.707999999999"/>
    <n v="2601.971"/>
    <n v="119.32000000000001"/>
    <n v="32"/>
    <n v="12162.691999999999"/>
    <x v="0"/>
    <x v="1"/>
    <n v="8"/>
    <x v="0"/>
  </r>
  <r>
    <x v="0"/>
    <x v="2"/>
    <s v="GV415"/>
    <s v="GV4-35-300819"/>
    <x v="0"/>
    <d v="2020-02-20T00:00:00"/>
    <x v="0"/>
    <s v="PUBLICO EN GENERAL"/>
    <n v="43707"/>
    <n v="5.8"/>
    <n v="121.6"/>
    <n v="1"/>
    <n v="3952"/>
    <n v="2601.971"/>
    <n v="2601.971"/>
    <n v="121.6"/>
    <n v="32.5"/>
    <n v="1350.029"/>
    <x v="0"/>
    <x v="1"/>
    <n v="8"/>
    <x v="0"/>
  </r>
  <r>
    <x v="0"/>
    <x v="2"/>
    <s v="GV415"/>
    <s v="GV4-35-300819"/>
    <x v="0"/>
    <d v="2020-02-20T00:00:00"/>
    <x v="0"/>
    <s v="Innovacion y Comercio"/>
    <n v="43707"/>
    <n v="5.8"/>
    <n v="1408.8"/>
    <n v="12"/>
    <n v="49308"/>
    <n v="31223.65"/>
    <n v="2601.971"/>
    <n v="117.39999999999999"/>
    <n v="35"/>
    <n v="18084.349999999999"/>
    <x v="0"/>
    <x v="1"/>
    <n v="8"/>
    <x v="0"/>
  </r>
  <r>
    <x v="0"/>
    <x v="2"/>
    <s v="GV415"/>
    <s v="GV4-35-300819"/>
    <x v="0"/>
    <d v="2020-02-20T00:00:00"/>
    <x v="0"/>
    <s v="Cecilia Robles Perez"/>
    <n v="43707"/>
    <n v="5.8"/>
    <n v="95.6"/>
    <n v="1"/>
    <n v="3059.2"/>
    <n v="2601.971"/>
    <n v="2601.971"/>
    <n v="95.6"/>
    <n v="32"/>
    <n v="457.22899999999998"/>
    <x v="0"/>
    <x v="1"/>
    <n v="8"/>
    <x v="0"/>
  </r>
  <r>
    <x v="0"/>
    <x v="2"/>
    <s v="GV415"/>
    <s v="GV4-35-300819"/>
    <x v="0"/>
    <d v="2020-02-20T00:00:00"/>
    <x v="0"/>
    <s v="Rafael Osorio Zamora"/>
    <n v="43707"/>
    <n v="5.8"/>
    <n v="259.2"/>
    <n v="2"/>
    <n v="8294.4"/>
    <n v="5203.942"/>
    <n v="2601.971"/>
    <n v="129.6"/>
    <n v="32"/>
    <n v="3090.4580000000001"/>
    <x v="0"/>
    <x v="1"/>
    <n v="8"/>
    <x v="0"/>
  </r>
  <r>
    <x v="0"/>
    <x v="1"/>
    <s v="GV109"/>
    <s v="GV1-34-240819"/>
    <x v="0"/>
    <d v="2020-02-21T00:00:00"/>
    <x v="0"/>
    <s v="Martinez Valdez Hugo Alberto F"/>
    <n v="43701"/>
    <n v="6.0333333333333332"/>
    <n v="544"/>
    <n v="5"/>
    <n v="17952"/>
    <n v="13452.773999999999"/>
    <n v="2690.5549999999998"/>
    <n v="108.8"/>
    <n v="33"/>
    <n v="4499.2259999999997"/>
    <x v="0"/>
    <x v="1"/>
    <n v="8"/>
    <x v="0"/>
  </r>
  <r>
    <x v="0"/>
    <x v="1"/>
    <s v="GV109"/>
    <s v="GV1-34-240819"/>
    <x v="0"/>
    <d v="2020-02-21T00:00:00"/>
    <x v="0"/>
    <s v="Edgar Ruiz Lopez"/>
    <n v="43701"/>
    <n v="6.0333333333333332"/>
    <n v="600"/>
    <n v="6"/>
    <n v="19800"/>
    <n v="16143.328"/>
    <n v="2690.5549999999998"/>
    <n v="100"/>
    <n v="33"/>
    <n v="3656.672"/>
    <x v="0"/>
    <x v="1"/>
    <n v="8"/>
    <x v="0"/>
  </r>
  <r>
    <x v="0"/>
    <x v="1"/>
    <s v="GV109"/>
    <s v="GV1-34-240819"/>
    <x v="0"/>
    <d v="2020-02-21T00:00:00"/>
    <x v="0"/>
    <s v="RODRIGO RODRIGUEZ"/>
    <n v="43701"/>
    <n v="6.0333333333333332"/>
    <n v="1050"/>
    <n v="10"/>
    <n v="34650"/>
    <n v="26905.546999999999"/>
    <n v="2690.5549999999998"/>
    <n v="105"/>
    <n v="33"/>
    <n v="7744.4530000000004"/>
    <x v="0"/>
    <x v="1"/>
    <n v="8"/>
    <x v="0"/>
  </r>
  <r>
    <x v="0"/>
    <x v="1"/>
    <s v="GV109"/>
    <s v="GV1-34-240819"/>
    <x v="0"/>
    <d v="2020-02-21T00:00:00"/>
    <x v="0"/>
    <s v="PUBLICO EN GENERAL"/>
    <n v="43701"/>
    <n v="6.0333333333333332"/>
    <n v="224"/>
    <n v="2"/>
    <n v="7392"/>
    <n v="5381.1090000000004"/>
    <n v="2690.5549999999998"/>
    <n v="112"/>
    <n v="33"/>
    <n v="2010.8910000000001"/>
    <x v="0"/>
    <x v="1"/>
    <n v="8"/>
    <x v="0"/>
  </r>
  <r>
    <x v="0"/>
    <x v="1"/>
    <s v="GV109"/>
    <s v="GV1-34-240819"/>
    <x v="0"/>
    <d v="2020-02-21T00:00:00"/>
    <x v="0"/>
    <s v="Prado Barajas Aureliano FG"/>
    <n v="43701"/>
    <n v="6.0333333333333332"/>
    <n v="180"/>
    <n v="2"/>
    <n v="5940"/>
    <n v="5381.1090000000004"/>
    <n v="2690.5549999999998"/>
    <n v="90"/>
    <n v="33"/>
    <n v="558.89099999999996"/>
    <x v="0"/>
    <x v="1"/>
    <n v="8"/>
    <x v="0"/>
  </r>
  <r>
    <x v="0"/>
    <x v="1"/>
    <s v="GV109"/>
    <s v="GV1-34-240819"/>
    <x v="0"/>
    <d v="2020-02-21T00:00:00"/>
    <x v="0"/>
    <s v="Langurain Juan Pablo NA"/>
    <n v="43701"/>
    <n v="6.0333333333333332"/>
    <n v="1082"/>
    <n v="10"/>
    <n v="35706"/>
    <n v="26905.546999999999"/>
    <n v="2690.5549999999998"/>
    <n v="108.2"/>
    <n v="33"/>
    <n v="8800.4529999999995"/>
    <x v="0"/>
    <x v="1"/>
    <n v="8"/>
    <x v="0"/>
  </r>
  <r>
    <x v="0"/>
    <x v="1"/>
    <s v="GV109"/>
    <s v="GV1-34-240819"/>
    <x v="0"/>
    <d v="2020-02-21T00:00:00"/>
    <x v="0"/>
    <s v="Cobian Chavez Rodolfo FG"/>
    <n v="43701"/>
    <n v="6.0333333333333332"/>
    <n v="2602"/>
    <n v="22"/>
    <n v="83264"/>
    <n v="59192.203999999998"/>
    <n v="2690.5549999999998"/>
    <n v="118.27272727272727"/>
    <n v="32"/>
    <n v="24071.795999999998"/>
    <x v="0"/>
    <x v="1"/>
    <n v="8"/>
    <x v="0"/>
  </r>
  <r>
    <x v="0"/>
    <x v="1"/>
    <s v="GV109"/>
    <s v="GV1-34-240819"/>
    <x v="0"/>
    <d v="2020-02-21T00:00:00"/>
    <x v="0"/>
    <s v="Gonzalez Araiza Horacio"/>
    <n v="43701"/>
    <n v="6.0333333333333332"/>
    <n v="340"/>
    <n v="3"/>
    <n v="11050"/>
    <n v="8071.6639999999998"/>
    <n v="2690.5549999999998"/>
    <n v="113.33333333333333"/>
    <n v="32.5"/>
    <n v="2978.3359999999998"/>
    <x v="0"/>
    <x v="1"/>
    <n v="8"/>
    <x v="0"/>
  </r>
  <r>
    <x v="0"/>
    <x v="1"/>
    <s v="GV109"/>
    <s v="GV1-34-240819"/>
    <x v="0"/>
    <d v="2020-02-21T00:00:00"/>
    <x v="0"/>
    <s v="Salas Nadia"/>
    <n v="43701"/>
    <n v="6.0333333333333332"/>
    <n v="350"/>
    <n v="3"/>
    <n v="11550"/>
    <n v="8071.6639999999998"/>
    <n v="2690.5549999999998"/>
    <n v="116.66666666666667"/>
    <n v="33"/>
    <n v="3478.3359999999998"/>
    <x v="0"/>
    <x v="1"/>
    <n v="8"/>
    <x v="0"/>
  </r>
  <r>
    <x v="0"/>
    <x v="1"/>
    <s v="GV109"/>
    <s v="GV1-34-240819"/>
    <x v="0"/>
    <d v="2020-02-21T00:00:00"/>
    <x v="0"/>
    <s v="Lopez Garcia Martin FG"/>
    <n v="43701"/>
    <n v="6.0333333333333332"/>
    <n v="124"/>
    <n v="1"/>
    <n v="4092"/>
    <n v="2690.5549999999998"/>
    <n v="2690.5549999999998"/>
    <n v="124"/>
    <n v="33"/>
    <n v="1401.4449999999999"/>
    <x v="0"/>
    <x v="1"/>
    <n v="8"/>
    <x v="0"/>
  </r>
  <r>
    <x v="0"/>
    <x v="1"/>
    <s v="GV111"/>
    <s v="GV1-35-310819"/>
    <x v="0"/>
    <d v="2020-02-21T00:00:00"/>
    <x v="0"/>
    <s v="Pelayo Sebastian Rosa Maria G"/>
    <n v="43708"/>
    <n v="5.8"/>
    <n v="550"/>
    <n v="5"/>
    <n v="18150"/>
    <n v="10085.245999999999"/>
    <n v="2017.049"/>
    <n v="110"/>
    <n v="33"/>
    <n v="8064.7539999999999"/>
    <x v="0"/>
    <x v="1"/>
    <n v="8"/>
    <x v="0"/>
  </r>
  <r>
    <x v="0"/>
    <x v="1"/>
    <s v="GV111"/>
    <s v="GV1-35-310819"/>
    <x v="0"/>
    <d v="2020-02-21T00:00:00"/>
    <x v="0"/>
    <s v="Juan Manuel Jacobo"/>
    <n v="43708"/>
    <n v="5.8"/>
    <n v="488"/>
    <n v="4"/>
    <n v="16104"/>
    <n v="8068.1959999999999"/>
    <n v="2017.049"/>
    <n v="122"/>
    <n v="33"/>
    <n v="8035.8040000000001"/>
    <x v="0"/>
    <x v="1"/>
    <n v="8"/>
    <x v="0"/>
  </r>
  <r>
    <x v="0"/>
    <x v="1"/>
    <s v="GV111"/>
    <s v="GV1-35-310819"/>
    <x v="0"/>
    <d v="2020-02-21T00:00:00"/>
    <x v="0"/>
    <s v="Araiza Chavez Diana Rosiquiel FG"/>
    <n v="43708"/>
    <n v="5.8"/>
    <n v="350"/>
    <n v="3"/>
    <n v="11375"/>
    <n v="6051.1469999999999"/>
    <n v="2017.049"/>
    <n v="116.66666666666667"/>
    <n v="32.5"/>
    <n v="5323.8530000000001"/>
    <x v="0"/>
    <x v="1"/>
    <n v="8"/>
    <x v="0"/>
  </r>
  <r>
    <x v="0"/>
    <x v="1"/>
    <s v="GV111"/>
    <s v="GV1-35-310819"/>
    <x v="0"/>
    <d v="2020-02-21T00:00:00"/>
    <x v="0"/>
    <s v="Anaya Chavarin Oscar FG"/>
    <n v="43708"/>
    <n v="5.8"/>
    <n v="436"/>
    <n v="4"/>
    <n v="14388"/>
    <n v="8068.1959999999999"/>
    <n v="2017.049"/>
    <n v="109"/>
    <n v="33"/>
    <n v="6319.8040000000001"/>
    <x v="0"/>
    <x v="1"/>
    <n v="8"/>
    <x v="0"/>
  </r>
  <r>
    <x v="0"/>
    <x v="1"/>
    <s v="GV111"/>
    <s v="GV1-35-310819"/>
    <x v="0"/>
    <d v="2020-02-21T00:00:00"/>
    <x v="0"/>
    <s v="Jose Luis Guzman Cornejo"/>
    <n v="43708"/>
    <n v="5.8"/>
    <n v="440"/>
    <n v="4"/>
    <n v="14520"/>
    <n v="8068.1959999999999"/>
    <n v="2017.049"/>
    <n v="110"/>
    <n v="33"/>
    <n v="6451.8040000000001"/>
    <x v="0"/>
    <x v="1"/>
    <n v="8"/>
    <x v="0"/>
  </r>
  <r>
    <x v="0"/>
    <x v="1"/>
    <s v="GV111"/>
    <s v="GV1-35-310819"/>
    <x v="0"/>
    <d v="2020-02-21T00:00:00"/>
    <x v="0"/>
    <s v="Oscar Jesus Guerrero Pelayo"/>
    <n v="43708"/>
    <n v="5.8"/>
    <n v="450"/>
    <n v="4"/>
    <n v="14850"/>
    <n v="8068.1959999999999"/>
    <n v="2017.049"/>
    <n v="112.5"/>
    <n v="33"/>
    <n v="6781.8040000000001"/>
    <x v="0"/>
    <x v="1"/>
    <n v="8"/>
    <x v="0"/>
  </r>
  <r>
    <x v="0"/>
    <x v="1"/>
    <s v="GV111"/>
    <s v="GV1-35-310819"/>
    <x v="0"/>
    <d v="2020-02-21T00:00:00"/>
    <x v="0"/>
    <s v="PUBLICO EN GENERAL"/>
    <n v="43708"/>
    <n v="5.8"/>
    <n v="114"/>
    <n v="1"/>
    <n v="3762"/>
    <n v="2017.049"/>
    <n v="2017.049"/>
    <n v="114"/>
    <n v="33"/>
    <n v="1744.951"/>
    <x v="0"/>
    <x v="1"/>
    <n v="8"/>
    <x v="0"/>
  </r>
  <r>
    <x v="0"/>
    <x v="1"/>
    <s v="GV111"/>
    <s v="GV1-35-310819"/>
    <x v="0"/>
    <d v="2020-02-21T00:00:00"/>
    <x v="0"/>
    <s v="Verdin Vizcarra Irma Lucila F"/>
    <n v="43708"/>
    <n v="5.8"/>
    <n v="308"/>
    <n v="3"/>
    <n v="10164"/>
    <n v="6051.1469999999999"/>
    <n v="2017.049"/>
    <n v="102.66666666666667"/>
    <n v="33"/>
    <n v="4112.8530000000001"/>
    <x v="0"/>
    <x v="1"/>
    <n v="8"/>
    <x v="0"/>
  </r>
  <r>
    <x v="0"/>
    <x v="1"/>
    <s v="GV111"/>
    <s v="GV1-35-310819"/>
    <x v="0"/>
    <d v="2020-02-21T00:00:00"/>
    <x v="0"/>
    <s v="Diaz Araiza Maria Magdalena"/>
    <n v="43708"/>
    <n v="5.8"/>
    <n v="206"/>
    <n v="2"/>
    <n v="6798"/>
    <n v="4034.098"/>
    <n v="2017.049"/>
    <n v="103"/>
    <n v="33"/>
    <n v="2763.902"/>
    <x v="0"/>
    <x v="1"/>
    <n v="8"/>
    <x v="0"/>
  </r>
  <r>
    <x v="0"/>
    <x v="2"/>
    <s v="GV415"/>
    <s v="GV4-35-300819"/>
    <x v="1"/>
    <d v="2020-02-21T00:00:00"/>
    <x v="0"/>
    <s v="Carlos Sanchez Camacho"/>
    <n v="43707"/>
    <n v="5.833333333333333"/>
    <n v="-523"/>
    <n v="-4"/>
    <n v="-16736"/>
    <n v="-10407.883"/>
    <n v="-2601.971"/>
    <n v="130.75"/>
    <n v="32"/>
    <n v="-6328.1170000000002"/>
    <x v="0"/>
    <x v="1"/>
    <n v="8"/>
    <x v="0"/>
  </r>
  <r>
    <x v="0"/>
    <x v="2"/>
    <s v="GV415"/>
    <s v="GV4-35-300819"/>
    <x v="0"/>
    <d v="2020-02-21T00:00:00"/>
    <x v="0"/>
    <s v="Carlos Sanchez Camacho"/>
    <n v="43707"/>
    <n v="5.833333333333333"/>
    <n v="523"/>
    <n v="4"/>
    <n v="16736"/>
    <n v="10407.883"/>
    <n v="2601.971"/>
    <n v="130.75"/>
    <n v="32"/>
    <n v="6328.1170000000002"/>
    <x v="0"/>
    <x v="1"/>
    <n v="8"/>
    <x v="0"/>
  </r>
  <r>
    <x v="0"/>
    <x v="2"/>
    <s v="GV415"/>
    <s v="GV4-35-300819"/>
    <x v="0"/>
    <d v="2020-02-21T00:00:00"/>
    <x v="0"/>
    <s v="Carlos Sanchez Camacho"/>
    <n v="43707"/>
    <n v="5.833333333333333"/>
    <n v="523"/>
    <n v="4"/>
    <n v="16736"/>
    <n v="10407.883"/>
    <n v="2601.971"/>
    <n v="130.75"/>
    <n v="32"/>
    <n v="6328.1170000000002"/>
    <x v="0"/>
    <x v="1"/>
    <n v="8"/>
    <x v="0"/>
  </r>
  <r>
    <x v="0"/>
    <x v="2"/>
    <s v="GV415"/>
    <s v="GV4-35-300819"/>
    <x v="1"/>
    <d v="2020-02-21T00:00:00"/>
    <x v="0"/>
    <s v="Carlos Sanchez Camacho"/>
    <n v="43707"/>
    <n v="5.833333333333333"/>
    <n v="-523"/>
    <n v="-4"/>
    <n v="-16736"/>
    <n v="-10407.883"/>
    <n v="-2601.971"/>
    <n v="130.75"/>
    <n v="32"/>
    <n v="-6328.1170000000002"/>
    <x v="0"/>
    <x v="1"/>
    <n v="8"/>
    <x v="0"/>
  </r>
  <r>
    <x v="0"/>
    <x v="2"/>
    <s v="GV415"/>
    <s v="GV4-35-300819"/>
    <x v="0"/>
    <d v="2020-02-21T00:00:00"/>
    <x v="0"/>
    <s v="Carlos Sanchez Camacho"/>
    <n v="43707"/>
    <n v="5.833333333333333"/>
    <n v="523"/>
    <n v="4"/>
    <n v="16736"/>
    <n v="10407.883"/>
    <n v="2601.971"/>
    <n v="130.75"/>
    <n v="32"/>
    <n v="6328.1170000000002"/>
    <x v="0"/>
    <x v="1"/>
    <n v="8"/>
    <x v="0"/>
  </r>
  <r>
    <x v="0"/>
    <x v="2"/>
    <s v="GV415"/>
    <s v="GV4-35-300819"/>
    <x v="1"/>
    <d v="2020-02-21T00:00:00"/>
    <x v="0"/>
    <s v="Carlos Sanchez Camacho"/>
    <n v="43707"/>
    <n v="5.833333333333333"/>
    <n v="-523"/>
    <n v="-4"/>
    <n v="-16736"/>
    <n v="-10407.883"/>
    <n v="-2601.971"/>
    <n v="130.75"/>
    <n v="32"/>
    <n v="-6328.1170000000002"/>
    <x v="0"/>
    <x v="1"/>
    <n v="8"/>
    <x v="0"/>
  </r>
  <r>
    <x v="0"/>
    <x v="2"/>
    <s v="GV414"/>
    <s v="GV4-34-240819"/>
    <x v="1"/>
    <d v="2020-02-25T00:00:00"/>
    <x v="0"/>
    <s v="Vazquez Pelayo Hugo"/>
    <n v="43701"/>
    <n v="6.1666666666666661"/>
    <n v="-111.2"/>
    <n v="-1"/>
    <n v="-3558.4"/>
    <n v="-2996.3380000000002"/>
    <n v="-2996.3380000000002"/>
    <n v="111.2"/>
    <n v="32"/>
    <n v="-562.06200000000001"/>
    <x v="0"/>
    <x v="1"/>
    <n v="9"/>
    <x v="0"/>
  </r>
  <r>
    <x v="0"/>
    <x v="2"/>
    <s v="GV415"/>
    <s v="GV4-35-300819"/>
    <x v="0"/>
    <d v="2020-02-25T00:00:00"/>
    <x v="0"/>
    <s v="Vazquez Pelayo Hugo"/>
    <n v="43707"/>
    <n v="5.9666666666666668"/>
    <n v="111.2"/>
    <n v="1"/>
    <n v="3558.4"/>
    <n v="2601.971"/>
    <n v="2601.971"/>
    <n v="111.2"/>
    <n v="32"/>
    <n v="956.42899999999997"/>
    <x v="0"/>
    <x v="1"/>
    <n v="9"/>
    <x v="0"/>
  </r>
  <r>
    <x v="0"/>
    <x v="2"/>
    <s v="GV416"/>
    <s v="GV4-36-060919"/>
    <x v="0"/>
    <d v="2020-02-25T00:00:00"/>
    <x v="0"/>
    <s v="Carlos Sanchez Camacho"/>
    <n v="43714"/>
    <n v="5.7333333333333334"/>
    <n v="444.4"/>
    <n v="4"/>
    <n v="14220.8"/>
    <n v="10317.591"/>
    <n v="2579.3980000000001"/>
    <n v="111.1"/>
    <n v="32"/>
    <n v="3903.2089999999998"/>
    <x v="0"/>
    <x v="1"/>
    <n v="9"/>
    <x v="0"/>
  </r>
  <r>
    <x v="0"/>
    <x v="2"/>
    <s v="GV416"/>
    <s v="GV4-36-060919"/>
    <x v="0"/>
    <d v="2020-02-25T00:00:00"/>
    <x v="0"/>
    <s v="Carlos Sanchez Camacho"/>
    <n v="43714"/>
    <n v="5.7333333333333334"/>
    <n v="277.8"/>
    <n v="2"/>
    <n v="8889.6"/>
    <n v="5158.7960000000003"/>
    <n v="2579.3980000000001"/>
    <n v="138.9"/>
    <n v="32"/>
    <n v="3730.8040000000001"/>
    <x v="0"/>
    <x v="1"/>
    <n v="9"/>
    <x v="0"/>
  </r>
  <r>
    <x v="0"/>
    <x v="0"/>
    <s v="EMBAR"/>
    <s v="GV4-35-300819"/>
    <x v="0"/>
    <d v="2020-02-26T00:00:00"/>
    <x v="0"/>
    <s v="Reynoso Becerra Pedro"/>
    <n v="43707"/>
    <n v="6"/>
    <n v="4765"/>
    <n v="14"/>
    <n v="50866.375"/>
    <n v="36427.591"/>
    <n v="2601.971"/>
    <n v="340.35714285714283"/>
    <n v="10.675000000000001"/>
    <n v="14438.784"/>
    <x v="0"/>
    <x v="1"/>
    <n v="9"/>
    <x v="0"/>
  </r>
  <r>
    <x v="0"/>
    <x v="0"/>
    <s v="EMBAR"/>
    <s v="GV4-36-060919"/>
    <x v="0"/>
    <d v="2020-02-26T00:00:00"/>
    <x v="0"/>
    <s v="Reynoso Becerra Pedro"/>
    <n v="43714"/>
    <n v="5.7666666666666666"/>
    <n v="4765"/>
    <n v="26"/>
    <n v="94466.125"/>
    <n v="67064.345000000001"/>
    <n v="2579.3980000000001"/>
    <n v="183.26923076923077"/>
    <n v="19.824999999999999"/>
    <n v="27401.78"/>
    <x v="0"/>
    <x v="1"/>
    <n v="9"/>
    <x v="0"/>
  </r>
  <r>
    <x v="0"/>
    <x v="0"/>
    <s v="EMBAR"/>
    <s v="GV5-32-140819"/>
    <x v="0"/>
    <d v="2020-02-26T00:00:00"/>
    <x v="0"/>
    <s v="Camolinga Maldonado Pedro"/>
    <n v="43691"/>
    <n v="6.5333333333333332"/>
    <n v="13890"/>
    <n v="37"/>
    <n v="149896.25"/>
    <n v="114010.139"/>
    <n v="3081.355"/>
    <n v="375.40540540540542"/>
    <n v="10.791700000000001"/>
    <n v="35886.110999999997"/>
    <x v="0"/>
    <x v="1"/>
    <n v="9"/>
    <x v="0"/>
  </r>
  <r>
    <x v="0"/>
    <x v="0"/>
    <s v="EMBAR"/>
    <s v="GV5-33-210819"/>
    <x v="0"/>
    <d v="2020-02-26T00:00:00"/>
    <x v="0"/>
    <s v="Camolinga Maldonado Pedro"/>
    <n v="43698"/>
    <n v="6.3"/>
    <n v="13890"/>
    <n v="71"/>
    <n v="287638.75"/>
    <n v="183140.28899999999"/>
    <n v="2579.4409999999998"/>
    <n v="195.63380281690141"/>
    <n v="20.708300000000001"/>
    <n v="104498.461"/>
    <x v="0"/>
    <x v="1"/>
    <n v="9"/>
    <x v="0"/>
  </r>
  <r>
    <x v="0"/>
    <x v="2"/>
    <s v="GV416"/>
    <s v="GV4-36-060919"/>
    <x v="0"/>
    <d v="2020-02-26T00:00:00"/>
    <x v="0"/>
    <s v="Verdin Vizcarra Irma Lucila F"/>
    <n v="43714"/>
    <n v="5.7666666666666666"/>
    <n v="200"/>
    <n v="2"/>
    <n v="6500"/>
    <n v="5175.72"/>
    <n v="2587.86"/>
    <n v="100"/>
    <n v="32.5"/>
    <n v="1324.28"/>
    <x v="0"/>
    <x v="1"/>
    <n v="9"/>
    <x v="0"/>
  </r>
  <r>
    <x v="0"/>
    <x v="2"/>
    <s v="GV416"/>
    <s v="GV4-36-060919"/>
    <x v="0"/>
    <d v="2020-02-26T00:00:00"/>
    <x v="0"/>
    <s v="PUBLICO EN GENERAL"/>
    <n v="43714"/>
    <n v="5.7666666666666666"/>
    <n v="100"/>
    <n v="1"/>
    <n v="3250"/>
    <n v="2587.86"/>
    <n v="2587.86"/>
    <n v="100"/>
    <n v="32.5"/>
    <n v="662.14"/>
    <x v="0"/>
    <x v="1"/>
    <n v="9"/>
    <x v="0"/>
  </r>
  <r>
    <x v="0"/>
    <x v="2"/>
    <s v="GV416"/>
    <s v="GV4-36-060919"/>
    <x v="0"/>
    <d v="2020-02-26T00:00:00"/>
    <x v="0"/>
    <s v="PUBLICO EN GENERAL"/>
    <n v="43714"/>
    <n v="5.7666666666666666"/>
    <n v="118"/>
    <n v="1"/>
    <n v="3835"/>
    <n v="2587.86"/>
    <n v="2587.86"/>
    <n v="118"/>
    <n v="32.5"/>
    <n v="1247.1400000000001"/>
    <x v="0"/>
    <x v="1"/>
    <n v="9"/>
    <x v="0"/>
  </r>
  <r>
    <x v="0"/>
    <x v="2"/>
    <s v="GV416"/>
    <s v="GV4-36-060919"/>
    <x v="0"/>
    <d v="2020-02-26T00:00:00"/>
    <x v="0"/>
    <s v="Oscar Jesus Guerrero Pelayo"/>
    <n v="43714"/>
    <n v="5.7666666666666666"/>
    <n v="432"/>
    <n v="4"/>
    <n v="14040"/>
    <n v="10351.439"/>
    <n v="2587.86"/>
    <n v="108"/>
    <n v="32.5"/>
    <n v="3688.5610000000001"/>
    <x v="0"/>
    <x v="1"/>
    <n v="9"/>
    <x v="0"/>
  </r>
  <r>
    <x v="0"/>
    <x v="2"/>
    <s v="GV416"/>
    <s v="GV4-36-060919"/>
    <x v="0"/>
    <d v="2020-02-26T00:00:00"/>
    <x v="0"/>
    <s v="PUBLICO EN GENERAL"/>
    <n v="43714"/>
    <n v="5.7666666666666666"/>
    <n v="112"/>
    <n v="1"/>
    <n v="3640"/>
    <n v="2587.86"/>
    <n v="2587.86"/>
    <n v="112"/>
    <n v="32.5"/>
    <n v="1052.1400000000001"/>
    <x v="0"/>
    <x v="1"/>
    <n v="9"/>
    <x v="0"/>
  </r>
  <r>
    <x v="0"/>
    <x v="2"/>
    <s v="GV416"/>
    <s v="GV4-36-060919"/>
    <x v="0"/>
    <d v="2020-02-26T00:00:00"/>
    <x v="0"/>
    <s v="RODRIGO RODRIGUEZ"/>
    <n v="43714"/>
    <n v="5.7666666666666666"/>
    <n v="830"/>
    <n v="8"/>
    <n v="26975"/>
    <n v="20702.879000000001"/>
    <n v="2587.86"/>
    <n v="103.75"/>
    <n v="32.5"/>
    <n v="6272.1210000000001"/>
    <x v="0"/>
    <x v="1"/>
    <n v="9"/>
    <x v="0"/>
  </r>
  <r>
    <x v="0"/>
    <x v="2"/>
    <s v="GV416"/>
    <s v="GV4-36-060919"/>
    <x v="0"/>
    <d v="2020-02-26T00:00:00"/>
    <x v="0"/>
    <s v="Victor Alejandro Flores Pelayo"/>
    <n v="43714"/>
    <n v="5.7666666666666666"/>
    <n v="106"/>
    <n v="1"/>
    <n v="3445"/>
    <n v="2587.86"/>
    <n v="2587.86"/>
    <n v="106"/>
    <n v="32.5"/>
    <n v="857.14"/>
    <x v="0"/>
    <x v="1"/>
    <n v="9"/>
    <x v="0"/>
  </r>
  <r>
    <x v="0"/>
    <x v="2"/>
    <s v="GV416"/>
    <s v="GV4-36-060919"/>
    <x v="0"/>
    <d v="2020-02-26T00:00:00"/>
    <x v="0"/>
    <s v="Diaz Araiza Maria Magdalena"/>
    <n v="43714"/>
    <n v="5.7666666666666666"/>
    <n v="210"/>
    <n v="2"/>
    <n v="6825"/>
    <n v="5175.72"/>
    <n v="2587.86"/>
    <n v="105"/>
    <n v="32.5"/>
    <n v="1649.28"/>
    <x v="0"/>
    <x v="1"/>
    <n v="9"/>
    <x v="0"/>
  </r>
  <r>
    <x v="0"/>
    <x v="2"/>
    <s v="GV416"/>
    <s v="GV4-36-060919"/>
    <x v="0"/>
    <d v="2020-02-26T00:00:00"/>
    <x v="0"/>
    <s v="Juan Manuel Jacobo"/>
    <n v="43714"/>
    <n v="5.7666666666666666"/>
    <n v="360"/>
    <n v="3"/>
    <n v="11700"/>
    <n v="7763.58"/>
    <n v="2587.86"/>
    <n v="120"/>
    <n v="32.5"/>
    <n v="3936.42"/>
    <x v="0"/>
    <x v="1"/>
    <n v="9"/>
    <x v="0"/>
  </r>
  <r>
    <x v="0"/>
    <x v="2"/>
    <s v="GV416"/>
    <s v="GV4-36-060919"/>
    <x v="0"/>
    <d v="2020-02-26T00:00:00"/>
    <x v="0"/>
    <s v="De Leon Diaz Salvador FG"/>
    <n v="43714"/>
    <n v="5.7666666666666666"/>
    <n v="102"/>
    <n v="1"/>
    <n v="3315"/>
    <n v="2587.86"/>
    <n v="2587.86"/>
    <n v="102"/>
    <n v="32.5"/>
    <n v="727.14"/>
    <x v="0"/>
    <x v="1"/>
    <n v="9"/>
    <x v="0"/>
  </r>
  <r>
    <x v="0"/>
    <x v="2"/>
    <s v="GV416"/>
    <s v="GV4-36-060919"/>
    <x v="0"/>
    <d v="2020-02-26T00:00:00"/>
    <x v="0"/>
    <s v="Gil Peña Martin FG"/>
    <n v="43714"/>
    <n v="5.7666666666666666"/>
    <n v="120"/>
    <n v="1"/>
    <n v="3900"/>
    <n v="2587.86"/>
    <n v="2587.86"/>
    <n v="120"/>
    <n v="32.5"/>
    <n v="1312.14"/>
    <x v="0"/>
    <x v="1"/>
    <n v="9"/>
    <x v="0"/>
  </r>
  <r>
    <x v="0"/>
    <x v="2"/>
    <s v="GV416"/>
    <s v="GV4-36-060919"/>
    <x v="0"/>
    <d v="2020-02-26T00:00:00"/>
    <x v="0"/>
    <s v="Jose Luis Guzman Cornejo"/>
    <n v="43714"/>
    <n v="5.7666666666666666"/>
    <n v="32.5"/>
    <n v="4"/>
    <n v="15600"/>
    <n v="10351.439"/>
    <n v="2587.86"/>
    <n v="8.125"/>
    <n v="480"/>
    <n v="5248.5609999999997"/>
    <x v="0"/>
    <x v="1"/>
    <n v="9"/>
    <x v="0"/>
  </r>
  <r>
    <x v="0"/>
    <x v="2"/>
    <s v="GV416"/>
    <s v="GV4-36-060919"/>
    <x v="0"/>
    <d v="2020-02-26T00:00:00"/>
    <x v="0"/>
    <s v="Leonardo Jimenez Chacon"/>
    <n v="43714"/>
    <n v="5.7666666666666666"/>
    <n v="210"/>
    <n v="2"/>
    <n v="6825"/>
    <n v="5175.72"/>
    <n v="2587.86"/>
    <n v="105"/>
    <n v="32.5"/>
    <n v="1649.28"/>
    <x v="0"/>
    <x v="1"/>
    <n v="9"/>
    <x v="0"/>
  </r>
  <r>
    <x v="0"/>
    <x v="2"/>
    <s v="GV416"/>
    <s v="GV4-36-060919"/>
    <x v="0"/>
    <d v="2020-02-26T00:00:00"/>
    <x v="0"/>
    <s v="Langurain Juan Pablo NA"/>
    <n v="43714"/>
    <n v="5.7666666666666666"/>
    <n v="1130"/>
    <n v="10"/>
    <n v="36725"/>
    <n v="25878.598000000002"/>
    <n v="2587.86"/>
    <n v="113"/>
    <n v="32.5"/>
    <n v="10846.402"/>
    <x v="0"/>
    <x v="1"/>
    <n v="9"/>
    <x v="0"/>
  </r>
  <r>
    <x v="0"/>
    <x v="2"/>
    <s v="GV416"/>
    <s v="GV4-36-060919"/>
    <x v="0"/>
    <d v="2020-02-26T00:00:00"/>
    <x v="0"/>
    <s v="Lopez Garcia Martin FG"/>
    <n v="43714"/>
    <n v="5.7666666666666666"/>
    <n v="104"/>
    <n v="1"/>
    <n v="3380"/>
    <n v="2587.86"/>
    <n v="2587.86"/>
    <n v="104"/>
    <n v="32.5"/>
    <n v="792.14"/>
    <x v="0"/>
    <x v="1"/>
    <n v="9"/>
    <x v="0"/>
  </r>
  <r>
    <x v="0"/>
    <x v="2"/>
    <s v="GV416"/>
    <s v="GV4-36-060919"/>
    <x v="0"/>
    <d v="2020-02-26T00:00:00"/>
    <x v="0"/>
    <s v="Lopez Jorge FG"/>
    <n v="43714"/>
    <n v="5.7666666666666666"/>
    <n v="227"/>
    <n v="2"/>
    <n v="7377.5"/>
    <n v="5175.72"/>
    <n v="2587.86"/>
    <n v="113.5"/>
    <n v="32.5"/>
    <n v="2201.7800000000002"/>
    <x v="0"/>
    <x v="1"/>
    <n v="9"/>
    <x v="0"/>
  </r>
  <r>
    <x v="0"/>
    <x v="2"/>
    <s v="GV416"/>
    <s v="GV4-36-060919"/>
    <x v="0"/>
    <d v="2020-02-26T00:00:00"/>
    <x v="0"/>
    <s v="Martinez Valdez Hugo Alberto F"/>
    <n v="43714"/>
    <n v="5.7666666666666666"/>
    <n v="210"/>
    <n v="2"/>
    <n v="6825"/>
    <n v="5175.72"/>
    <n v="2587.86"/>
    <n v="105"/>
    <n v="32.5"/>
    <n v="1649.28"/>
    <x v="0"/>
    <x v="1"/>
    <n v="9"/>
    <x v="0"/>
  </r>
  <r>
    <x v="0"/>
    <x v="2"/>
    <s v="GV416"/>
    <s v="GV4-36-060919"/>
    <x v="0"/>
    <d v="2020-02-26T00:00:00"/>
    <x v="0"/>
    <s v="Raul Armando Oregon Herrera"/>
    <n v="43714"/>
    <n v="5.7666666666666666"/>
    <n v="210"/>
    <n v="2"/>
    <n v="6825"/>
    <n v="5175.72"/>
    <n v="2587.86"/>
    <n v="105"/>
    <n v="32.5"/>
    <n v="1649.28"/>
    <x v="0"/>
    <x v="1"/>
    <n v="9"/>
    <x v="0"/>
  </r>
  <r>
    <x v="0"/>
    <x v="2"/>
    <s v="GV416"/>
    <s v="GV4-36-060919"/>
    <x v="0"/>
    <d v="2020-02-26T00:00:00"/>
    <x v="0"/>
    <s v="Prado Barajas Aureliano FG"/>
    <n v="43714"/>
    <n v="5.7666666666666666"/>
    <n v="196"/>
    <n v="2"/>
    <n v="6370"/>
    <n v="5175.72"/>
    <n v="2587.86"/>
    <n v="98"/>
    <n v="32.5"/>
    <n v="1194.28"/>
    <x v="0"/>
    <x v="1"/>
    <n v="9"/>
    <x v="0"/>
  </r>
  <r>
    <x v="0"/>
    <x v="2"/>
    <s v="GV416"/>
    <s v="GV4-36-060919"/>
    <x v="0"/>
    <d v="2020-02-26T00:00:00"/>
    <x v="0"/>
    <s v="Ramos Mejia Juan Diego FG"/>
    <n v="43714"/>
    <n v="5.7666666666666666"/>
    <n v="2360"/>
    <n v="20"/>
    <n v="74340"/>
    <n v="51757.197"/>
    <n v="2587.86"/>
    <n v="118"/>
    <n v="31.5"/>
    <n v="22582.803"/>
    <x v="0"/>
    <x v="1"/>
    <n v="9"/>
    <x v="0"/>
  </r>
  <r>
    <x v="0"/>
    <x v="2"/>
    <s v="GV416"/>
    <s v="GV4-36-060919"/>
    <x v="1"/>
    <d v="2020-02-26T00:00:00"/>
    <x v="0"/>
    <s v="Gil Peña Martin FG"/>
    <n v="43714"/>
    <n v="5.7666666666666666"/>
    <n v="-120"/>
    <n v="-1"/>
    <n v="-3900"/>
    <n v="-2587.86"/>
    <n v="-2587.86"/>
    <n v="120"/>
    <n v="32.5"/>
    <n v="-1312.14"/>
    <x v="0"/>
    <x v="1"/>
    <n v="9"/>
    <x v="0"/>
  </r>
  <r>
    <x v="0"/>
    <x v="2"/>
    <s v="GV416"/>
    <s v="GV4-36-060919"/>
    <x v="0"/>
    <d v="2020-02-26T00:00:00"/>
    <x v="0"/>
    <s v="Gil Peña Martin FG"/>
    <n v="43714"/>
    <n v="5.7666666666666666"/>
    <n v="120"/>
    <n v="1"/>
    <n v="3900"/>
    <n v="2587.86"/>
    <n v="2587.86"/>
    <n v="120"/>
    <n v="32.5"/>
    <n v="1312.14"/>
    <x v="0"/>
    <x v="1"/>
    <n v="9"/>
    <x v="0"/>
  </r>
  <r>
    <x v="0"/>
    <x v="2"/>
    <s v="GV416"/>
    <s v="GV4-36-060919"/>
    <x v="0"/>
    <d v="2020-02-26T00:00:00"/>
    <x v="0"/>
    <s v="Carlos Policarpo Contreras Moreno"/>
    <n v="43714"/>
    <n v="5.7666666666666666"/>
    <n v="6985"/>
    <n v="60"/>
    <n v="220027.5"/>
    <n v="155271.59"/>
    <n v="2587.86"/>
    <n v="116.41666666666667"/>
    <n v="31.5"/>
    <n v="64755.91"/>
    <x v="0"/>
    <x v="1"/>
    <n v="9"/>
    <x v="0"/>
  </r>
  <r>
    <x v="0"/>
    <x v="0"/>
    <s v="EMBAR"/>
    <s v="GV1-33-170819"/>
    <x v="0"/>
    <d v="2020-02-27T00:00:00"/>
    <x v="0"/>
    <s v="Araiza Chavez Diana Rosiquiel FG"/>
    <n v="43694"/>
    <n v="6.4666666666666668"/>
    <n v="386"/>
    <n v="3"/>
    <n v="12352"/>
    <n v="6166.6580000000004"/>
    <n v="2055.5529999999999"/>
    <n v="128.66666666666666"/>
    <n v="32"/>
    <n v="6185.3419999999996"/>
    <x v="0"/>
    <x v="1"/>
    <n v="9"/>
    <x v="0"/>
  </r>
  <r>
    <x v="0"/>
    <x v="0"/>
    <s v="EMBAR"/>
    <s v="GV1-33-170819"/>
    <x v="0"/>
    <d v="2020-02-27T00:00:00"/>
    <x v="0"/>
    <s v="Gil Peña Martin FG"/>
    <n v="43694"/>
    <n v="6.4666666666666668"/>
    <n v="372"/>
    <n v="3"/>
    <n v="12090"/>
    <n v="6166.6580000000004"/>
    <n v="2055.5529999999999"/>
    <n v="124"/>
    <n v="32.5"/>
    <n v="5923.3419999999996"/>
    <x v="0"/>
    <x v="1"/>
    <n v="9"/>
    <x v="0"/>
  </r>
  <r>
    <x v="0"/>
    <x v="0"/>
    <s v="EMBAR"/>
    <s v="GV1-33-170819"/>
    <x v="0"/>
    <d v="2020-02-27T00:00:00"/>
    <x v="0"/>
    <s v="Oscar Jesus Guerrero Pelayo"/>
    <n v="43694"/>
    <n v="6.4666666666666668"/>
    <n v="439"/>
    <n v="4"/>
    <n v="14267.5"/>
    <n v="8222.2109999999993"/>
    <n v="2055.5529999999999"/>
    <n v="109.75"/>
    <n v="32.5"/>
    <n v="6045.2889999999998"/>
    <x v="0"/>
    <x v="1"/>
    <n v="9"/>
    <x v="0"/>
  </r>
  <r>
    <x v="0"/>
    <x v="0"/>
    <s v="EMBAR"/>
    <s v="GV4-35-300819"/>
    <x v="0"/>
    <d v="2020-02-27T00:00:00"/>
    <x v="0"/>
    <s v="Ricardo Perez Garcia"/>
    <n v="43707"/>
    <n v="6.0333333333333332"/>
    <n v="109.4"/>
    <n v="1"/>
    <n v="3500.8"/>
    <n v="2601.971"/>
    <n v="2601.971"/>
    <n v="109.4"/>
    <n v="32"/>
    <n v="898.82899999999995"/>
    <x v="0"/>
    <x v="1"/>
    <n v="9"/>
    <x v="0"/>
  </r>
  <r>
    <x v="0"/>
    <x v="0"/>
    <s v="EMBAR"/>
    <s v="GV4-35-300819"/>
    <x v="0"/>
    <d v="2020-02-27T00:00:00"/>
    <x v="0"/>
    <s v="Arturo Saray"/>
    <n v="43707"/>
    <n v="6.0333333333333332"/>
    <n v="117.2"/>
    <n v="1"/>
    <n v="3398.8"/>
    <n v="2601.971"/>
    <n v="2601.971"/>
    <n v="117.2"/>
    <n v="29"/>
    <n v="796.82899999999995"/>
    <x v="0"/>
    <x v="1"/>
    <n v="9"/>
    <x v="0"/>
  </r>
  <r>
    <x v="0"/>
    <x v="0"/>
    <s v="EMBAR"/>
    <s v="GV4-35-300819"/>
    <x v="0"/>
    <d v="2020-02-27T00:00:00"/>
    <x v="0"/>
    <s v="Ricardo Perez Garcia"/>
    <n v="43707"/>
    <n v="6.0333333333333332"/>
    <n v="111.6"/>
    <n v="1"/>
    <n v="3571.2"/>
    <n v="2601.971"/>
    <n v="2601.971"/>
    <n v="111.6"/>
    <n v="32"/>
    <n v="969.22900000000004"/>
    <x v="0"/>
    <x v="1"/>
    <n v="9"/>
    <x v="0"/>
  </r>
  <r>
    <x v="0"/>
    <x v="0"/>
    <s v="EMBAR"/>
    <s v="GV4-35-300819"/>
    <x v="0"/>
    <d v="2020-02-27T00:00:00"/>
    <x v="0"/>
    <s v="Arturo Saray"/>
    <n v="43707"/>
    <n v="6.0333333333333332"/>
    <n v="111.8"/>
    <n v="1"/>
    <n v="3242.2"/>
    <n v="2601.971"/>
    <n v="2601.971"/>
    <n v="111.8"/>
    <n v="29"/>
    <n v="640.22900000000004"/>
    <x v="0"/>
    <x v="1"/>
    <n v="9"/>
    <x v="0"/>
  </r>
  <r>
    <x v="0"/>
    <x v="0"/>
    <s v="EMBAR"/>
    <s v="GV4-35-300819"/>
    <x v="0"/>
    <d v="2020-02-27T00:00:00"/>
    <x v="0"/>
    <s v="Innovacion y Comercio"/>
    <n v="43707"/>
    <n v="6.0333333333333332"/>
    <n v="716"/>
    <n v="6"/>
    <n v="25060"/>
    <n v="15611.825000000001"/>
    <n v="2601.971"/>
    <n v="119.33333333333333"/>
    <n v="35"/>
    <n v="9448.1749999999993"/>
    <x v="0"/>
    <x v="1"/>
    <n v="9"/>
    <x v="0"/>
  </r>
  <r>
    <x v="0"/>
    <x v="1"/>
    <s v="GV108"/>
    <s v="GV1-36-070919"/>
    <x v="0"/>
    <d v="2020-02-27T00:00:00"/>
    <x v="0"/>
    <s v="PUBLICO EN GENERAL"/>
    <n v="43715"/>
    <n v="5.7666666666666666"/>
    <n v="192"/>
    <n v="2"/>
    <n v="5568"/>
    <n v="5439.7269999999999"/>
    <n v="2719.864"/>
    <n v="96"/>
    <n v="29"/>
    <n v="128.273"/>
    <x v="0"/>
    <x v="1"/>
    <n v="9"/>
    <x v="0"/>
  </r>
  <r>
    <x v="0"/>
    <x v="1"/>
    <s v="GV109"/>
    <s v="GV1-34-240819"/>
    <x v="0"/>
    <d v="2020-02-27T00:00:00"/>
    <x v="0"/>
    <s v="Innovacion y Comercio"/>
    <n v="43701"/>
    <n v="6.2333333333333334"/>
    <n v="110"/>
    <n v="1"/>
    <n v="3850"/>
    <n v="2723.5169999999998"/>
    <n v="2723.5169999999998"/>
    <n v="110"/>
    <n v="35"/>
    <n v="1126.4829999999999"/>
    <x v="0"/>
    <x v="1"/>
    <n v="9"/>
    <x v="0"/>
  </r>
  <r>
    <x v="0"/>
    <x v="1"/>
    <s v="GV109"/>
    <s v="GV1-34-240819"/>
    <x v="0"/>
    <d v="2020-02-27T00:00:00"/>
    <x v="0"/>
    <s v="Martinez Valdez Hugo Alberto F"/>
    <n v="43701"/>
    <n v="6.2333333333333334"/>
    <n v="302"/>
    <n v="3"/>
    <n v="9815"/>
    <n v="8170.5519999999997"/>
    <n v="2723.5169999999998"/>
    <n v="100.66666666666667"/>
    <n v="32.5"/>
    <n v="1644.4480000000001"/>
    <x v="0"/>
    <x v="1"/>
    <n v="9"/>
    <x v="0"/>
  </r>
  <r>
    <x v="0"/>
    <x v="1"/>
    <s v="GV109"/>
    <s v="GV1-34-240819"/>
    <x v="0"/>
    <d v="2020-02-27T00:00:00"/>
    <x v="0"/>
    <s v="Edgar Ruiz Lopez"/>
    <n v="43701"/>
    <n v="6.2333333333333334"/>
    <n v="560"/>
    <n v="6"/>
    <n v="18200"/>
    <n v="16341.105"/>
    <n v="2723.5169999999998"/>
    <n v="93.333333333333329"/>
    <n v="32.5"/>
    <n v="1858.895"/>
    <x v="0"/>
    <x v="1"/>
    <n v="9"/>
    <x v="0"/>
  </r>
  <r>
    <x v="0"/>
    <x v="1"/>
    <s v="GV109"/>
    <s v="GV1-34-240819"/>
    <x v="0"/>
    <d v="2020-02-27T00:00:00"/>
    <x v="0"/>
    <s v="RODRIGO RODRIGUEZ"/>
    <n v="43701"/>
    <n v="6.2333333333333334"/>
    <n v="840"/>
    <n v="8"/>
    <n v="27300"/>
    <n v="21788.14"/>
    <n v="2723.5169999999998"/>
    <n v="105"/>
    <n v="32.5"/>
    <n v="5511.86"/>
    <x v="0"/>
    <x v="1"/>
    <n v="9"/>
    <x v="0"/>
  </r>
  <r>
    <x v="0"/>
    <x v="1"/>
    <s v="GV109"/>
    <s v="GV1-34-240819"/>
    <x v="0"/>
    <d v="2020-02-27T00:00:00"/>
    <x v="0"/>
    <s v="Lopez Mendoza Librado F"/>
    <n v="43701"/>
    <n v="6.2333333333333334"/>
    <n v="176"/>
    <n v="2"/>
    <n v="5720"/>
    <n v="5447.0349999999999"/>
    <n v="2723.5169999999998"/>
    <n v="88"/>
    <n v="32.5"/>
    <n v="272.96499999999997"/>
    <x v="0"/>
    <x v="1"/>
    <n v="9"/>
    <x v="0"/>
  </r>
  <r>
    <x v="0"/>
    <x v="1"/>
    <s v="GV109"/>
    <s v="GV1-34-240819"/>
    <x v="0"/>
    <d v="2020-02-27T00:00:00"/>
    <x v="0"/>
    <s v="Becerra Bañuelos Norma Elizabeth F"/>
    <n v="43701"/>
    <n v="6.2333333333333334"/>
    <n v="596"/>
    <n v="6"/>
    <n v="19370"/>
    <n v="16341.105"/>
    <n v="2723.5169999999998"/>
    <n v="99.333333333333329"/>
    <n v="32.5"/>
    <n v="3028.895"/>
    <x v="0"/>
    <x v="1"/>
    <n v="9"/>
    <x v="0"/>
  </r>
  <r>
    <x v="0"/>
    <x v="1"/>
    <s v="GV109"/>
    <s v="GV1-34-240819"/>
    <x v="0"/>
    <d v="2020-02-27T00:00:00"/>
    <x v="0"/>
    <s v="PUBLICO EN GENERAL"/>
    <n v="43701"/>
    <n v="6.2333333333333334"/>
    <n v="105"/>
    <n v="1"/>
    <n v="3412.5"/>
    <n v="2723.5169999999998"/>
    <n v="2723.5169999999998"/>
    <n v="105"/>
    <n v="32.5"/>
    <n v="688.98299999999995"/>
    <x v="0"/>
    <x v="1"/>
    <n v="9"/>
    <x v="0"/>
  </r>
  <r>
    <x v="0"/>
    <x v="1"/>
    <s v="GV111"/>
    <s v="GV1-35-310819"/>
    <x v="0"/>
    <d v="2020-02-27T00:00:00"/>
    <x v="0"/>
    <s v="Diaz Juan "/>
    <n v="43708"/>
    <n v="6"/>
    <n v="124"/>
    <n v="1"/>
    <n v="3596"/>
    <n v="2167.7539999999999"/>
    <n v="2167.7539999999999"/>
    <n v="124"/>
    <n v="29"/>
    <n v="1428.2460000000001"/>
    <x v="0"/>
    <x v="1"/>
    <n v="9"/>
    <x v="0"/>
  </r>
  <r>
    <x v="0"/>
    <x v="1"/>
    <s v="GV111"/>
    <s v="GV1-35-310819"/>
    <x v="0"/>
    <d v="2020-02-27T00:00:00"/>
    <x v="0"/>
    <s v="Casillas Tapia Alfredo"/>
    <n v="43708"/>
    <n v="6"/>
    <n v="1213.5"/>
    <n v="10"/>
    <n v="38832"/>
    <n v="21677.539000000001"/>
    <n v="2167.7539999999999"/>
    <n v="121.35"/>
    <n v="32"/>
    <n v="17154.460999999999"/>
    <x v="0"/>
    <x v="1"/>
    <n v="9"/>
    <x v="0"/>
  </r>
  <r>
    <x v="0"/>
    <x v="1"/>
    <s v="GV111"/>
    <s v="GV1-35-310819"/>
    <x v="0"/>
    <d v="2020-02-27T00:00:00"/>
    <x v="0"/>
    <s v="Cobian Chavez Rodolfo FG"/>
    <n v="43708"/>
    <n v="6"/>
    <n v="3939"/>
    <n v="32"/>
    <n v="124078.5"/>
    <n v="69368.125"/>
    <n v="2167.7539999999999"/>
    <n v="123.09375"/>
    <n v="31.5"/>
    <n v="54710.375"/>
    <x v="0"/>
    <x v="1"/>
    <n v="9"/>
    <x v="0"/>
  </r>
  <r>
    <x v="0"/>
    <x v="1"/>
    <s v="GV111"/>
    <s v="GV1-35-310819"/>
    <x v="0"/>
    <d v="2020-02-27T00:00:00"/>
    <x v="0"/>
    <s v="De Leon Diaz Salvador FG"/>
    <n v="43708"/>
    <n v="6"/>
    <n v="106"/>
    <n v="1"/>
    <n v="3445"/>
    <n v="2167.7539999999999"/>
    <n v="2167.7539999999999"/>
    <n v="106"/>
    <n v="32.5"/>
    <n v="1277.2460000000001"/>
    <x v="0"/>
    <x v="1"/>
    <n v="9"/>
    <x v="0"/>
  </r>
  <r>
    <x v="0"/>
    <x v="1"/>
    <s v="GV111"/>
    <s v="GV1-35-310819"/>
    <x v="0"/>
    <d v="2020-02-27T00:00:00"/>
    <x v="0"/>
    <s v="Oregon Rene NA"/>
    <n v="43708"/>
    <n v="6"/>
    <n v="121"/>
    <n v="1"/>
    <n v="3932.5"/>
    <n v="2167.7539999999999"/>
    <n v="2167.7539999999999"/>
    <n v="121"/>
    <n v="32.5"/>
    <n v="1764.7460000000001"/>
    <x v="0"/>
    <x v="1"/>
    <n v="9"/>
    <x v="0"/>
  </r>
  <r>
    <x v="0"/>
    <x v="1"/>
    <s v="GV111"/>
    <s v="GV1-35-310819"/>
    <x v="0"/>
    <d v="2020-02-27T00:00:00"/>
    <x v="0"/>
    <s v="Lopez Garcia Martin FG"/>
    <n v="43708"/>
    <n v="6"/>
    <n v="102"/>
    <n v="1"/>
    <n v="3315"/>
    <n v="2167.7539999999999"/>
    <n v="2167.7539999999999"/>
    <n v="102"/>
    <n v="32.5"/>
    <n v="1147.2460000000001"/>
    <x v="0"/>
    <x v="1"/>
    <n v="9"/>
    <x v="0"/>
  </r>
  <r>
    <x v="0"/>
    <x v="1"/>
    <s v="GV111"/>
    <s v="GV1-35-310819"/>
    <x v="0"/>
    <d v="2020-02-27T00:00:00"/>
    <x v="0"/>
    <s v="Coronado Rodriguez Alma Lorena FG"/>
    <n v="43708"/>
    <n v="6"/>
    <n v="104"/>
    <n v="1"/>
    <n v="3380"/>
    <n v="2167.7539999999999"/>
    <n v="2167.7539999999999"/>
    <n v="104"/>
    <n v="32.5"/>
    <n v="1212.2460000000001"/>
    <x v="0"/>
    <x v="1"/>
    <n v="9"/>
    <x v="0"/>
  </r>
  <r>
    <x v="0"/>
    <x v="1"/>
    <s v="GV111"/>
    <s v="GV1-35-310819"/>
    <x v="0"/>
    <d v="2020-02-27T00:00:00"/>
    <x v="0"/>
    <s v="Chavez Barajas Contensina NA"/>
    <n v="43708"/>
    <n v="6"/>
    <n v="114"/>
    <n v="1"/>
    <n v="3705"/>
    <n v="2167.7539999999999"/>
    <n v="2167.7539999999999"/>
    <n v="114"/>
    <n v="32.5"/>
    <n v="1537.2460000000001"/>
    <x v="0"/>
    <x v="1"/>
    <n v="9"/>
    <x v="0"/>
  </r>
  <r>
    <x v="0"/>
    <x v="1"/>
    <s v="GV111"/>
    <s v="GV1-35-310819"/>
    <x v="0"/>
    <d v="2020-02-27T00:00:00"/>
    <x v="0"/>
    <s v="Diaz Araiza Maria Magdalena"/>
    <n v="43708"/>
    <n v="6"/>
    <n v="102"/>
    <n v="1"/>
    <n v="3315"/>
    <n v="2167.7539999999999"/>
    <n v="2167.7539999999999"/>
    <n v="102"/>
    <n v="32.5"/>
    <n v="1147.2460000000001"/>
    <x v="0"/>
    <x v="1"/>
    <n v="9"/>
    <x v="0"/>
  </r>
  <r>
    <x v="0"/>
    <x v="1"/>
    <s v="GV111"/>
    <s v="GV1-35-310819"/>
    <x v="0"/>
    <d v="2020-02-27T00:00:00"/>
    <x v="0"/>
    <s v="Gonzalez Araiza Horacio"/>
    <n v="43708"/>
    <n v="6"/>
    <n v="232"/>
    <n v="2"/>
    <n v="7424"/>
    <n v="4335.5079999999998"/>
    <n v="2167.7539999999999"/>
    <n v="116"/>
    <n v="32"/>
    <n v="3088.4920000000002"/>
    <x v="0"/>
    <x v="1"/>
    <n v="9"/>
    <x v="0"/>
  </r>
  <r>
    <x v="0"/>
    <x v="1"/>
    <s v="GV111"/>
    <s v="GV1-35-310819"/>
    <x v="0"/>
    <d v="2020-02-27T00:00:00"/>
    <x v="0"/>
    <s v="Pelayo Sebastian Rosa Maria G"/>
    <n v="43708"/>
    <n v="6"/>
    <n v="594"/>
    <n v="5"/>
    <n v="19305"/>
    <n v="10838.77"/>
    <n v="2167.7539999999999"/>
    <n v="118.8"/>
    <n v="32.5"/>
    <n v="8466.23"/>
    <x v="0"/>
    <x v="1"/>
    <n v="9"/>
    <x v="0"/>
  </r>
  <r>
    <x v="0"/>
    <x v="1"/>
    <s v="GV111"/>
    <s v="GV1-35-310819"/>
    <x v="0"/>
    <d v="2020-02-27T00:00:00"/>
    <x v="0"/>
    <s v="Juan Manuel Jacobo"/>
    <n v="43708"/>
    <n v="6"/>
    <n v="358"/>
    <n v="3"/>
    <n v="11635"/>
    <n v="6503.2619999999997"/>
    <n v="2167.7539999999999"/>
    <n v="119.33333333333333"/>
    <n v="32.5"/>
    <n v="5131.7380000000003"/>
    <x v="0"/>
    <x v="1"/>
    <n v="9"/>
    <x v="0"/>
  </r>
  <r>
    <x v="0"/>
    <x v="2"/>
    <s v="GV405"/>
    <s v="GV4-41-071019"/>
    <x v="0"/>
    <d v="2020-02-27T00:00:00"/>
    <x v="0"/>
    <s v="Innovacion y Comercio"/>
    <n v="43745"/>
    <n v="4.7666666666666666"/>
    <n v="81"/>
    <n v="1"/>
    <n v="2835"/>
    <n v="1957.777"/>
    <n v="1957.777"/>
    <n v="81"/>
    <n v="35"/>
    <n v="877.22299999999996"/>
    <x v="0"/>
    <x v="1"/>
    <n v="9"/>
    <x v="0"/>
  </r>
  <r>
    <x v="0"/>
    <x v="2"/>
    <s v="GV416"/>
    <s v="GV4-36-060919"/>
    <x v="0"/>
    <d v="2020-02-27T00:00:00"/>
    <x v="0"/>
    <s v="Vazquez Zamora Rafael"/>
    <n v="43714"/>
    <n v="5.8"/>
    <n v="549.4"/>
    <n v="5"/>
    <n v="17580.8"/>
    <n v="12939.299000000001"/>
    <n v="2587.86"/>
    <n v="109.88"/>
    <n v="32"/>
    <n v="4641.5010000000002"/>
    <x v="0"/>
    <x v="1"/>
    <n v="9"/>
    <x v="0"/>
  </r>
  <r>
    <x v="0"/>
    <x v="2"/>
    <s v="GV416"/>
    <s v="GV4-36-060919"/>
    <x v="0"/>
    <d v="2020-02-27T00:00:00"/>
    <x v="0"/>
    <s v="Vazquez Pelayo Hugo"/>
    <n v="43714"/>
    <n v="5.8"/>
    <n v="247.8"/>
    <n v="2"/>
    <n v="7929.6"/>
    <n v="5175.72"/>
    <n v="2587.86"/>
    <n v="123.9"/>
    <n v="32"/>
    <n v="2753.88"/>
    <x v="0"/>
    <x v="1"/>
    <n v="9"/>
    <x v="0"/>
  </r>
  <r>
    <x v="0"/>
    <x v="2"/>
    <s v="GV416"/>
    <s v="GV4-36-060919"/>
    <x v="0"/>
    <d v="2020-02-27T00:00:00"/>
    <x v="0"/>
    <s v="Rafael Osorio Zamora"/>
    <n v="43714"/>
    <n v="5.8"/>
    <n v="789"/>
    <n v="7"/>
    <n v="25248"/>
    <n v="18115.019"/>
    <n v="2587.86"/>
    <n v="112.71428571428571"/>
    <n v="32"/>
    <n v="7132.9809999999998"/>
    <x v="0"/>
    <x v="1"/>
    <n v="9"/>
    <x v="0"/>
  </r>
  <r>
    <x v="0"/>
    <x v="2"/>
    <s v="GV416"/>
    <s v="GV4-36-060919"/>
    <x v="0"/>
    <d v="2020-02-27T00:00:00"/>
    <x v="0"/>
    <s v="Cecilia Robles Perez"/>
    <n v="43714"/>
    <n v="5.8"/>
    <n v="105"/>
    <n v="1"/>
    <n v="3360"/>
    <n v="2587.86"/>
    <n v="2587.86"/>
    <n v="105"/>
    <n v="32"/>
    <n v="772.14"/>
    <x v="0"/>
    <x v="1"/>
    <n v="9"/>
    <x v="0"/>
  </r>
  <r>
    <x v="0"/>
    <x v="2"/>
    <s v="GV416"/>
    <s v="GV4-36-060919"/>
    <x v="0"/>
    <d v="2020-02-27T00:00:00"/>
    <x v="0"/>
    <s v="Ricardo Perez Garcia"/>
    <n v="43714"/>
    <n v="5.8"/>
    <n v="220.2"/>
    <n v="2"/>
    <n v="7046.4"/>
    <n v="5175.72"/>
    <n v="2587.86"/>
    <n v="110.1"/>
    <n v="32"/>
    <n v="1870.68"/>
    <x v="0"/>
    <x v="1"/>
    <n v="9"/>
    <x v="0"/>
  </r>
  <r>
    <x v="0"/>
    <x v="2"/>
    <s v="GV416"/>
    <s v="GV4-36-060919"/>
    <x v="0"/>
    <d v="2020-02-27T00:00:00"/>
    <x v="0"/>
    <s v="Gutierrez Olivarez Jaime Gibran"/>
    <n v="43714"/>
    <n v="5.8"/>
    <n v="299.60000000000002"/>
    <n v="3"/>
    <n v="9587.2000000000007"/>
    <n v="7763.58"/>
    <n v="2587.86"/>
    <n v="99.866666666666674"/>
    <n v="32"/>
    <n v="1823.62"/>
    <x v="0"/>
    <x v="1"/>
    <n v="9"/>
    <x v="0"/>
  </r>
  <r>
    <x v="0"/>
    <x v="2"/>
    <s v="GV416"/>
    <s v="GV4-36-060919"/>
    <x v="0"/>
    <d v="2020-02-27T00:00:00"/>
    <x v="0"/>
    <s v="Innovacion y Comercio"/>
    <n v="43714"/>
    <n v="5.8"/>
    <n v="495"/>
    <n v="6"/>
    <n v="17325"/>
    <n v="15527.159"/>
    <n v="2587.86"/>
    <n v="82.5"/>
    <n v="35"/>
    <n v="1797.8409999999999"/>
    <x v="0"/>
    <x v="1"/>
    <n v="9"/>
    <x v="0"/>
  </r>
  <r>
    <x v="0"/>
    <x v="2"/>
    <s v="GV416"/>
    <s v="GV4-36-060919"/>
    <x v="0"/>
    <d v="2020-02-27T00:00:00"/>
    <x v="0"/>
    <s v="Diaz Juan "/>
    <n v="43714"/>
    <n v="5.8"/>
    <n v="118.8"/>
    <n v="1"/>
    <n v="3861"/>
    <n v="2587.86"/>
    <n v="2587.86"/>
    <n v="118.8"/>
    <n v="32.5"/>
    <n v="1273.1400000000001"/>
    <x v="0"/>
    <x v="1"/>
    <n v="9"/>
    <x v="0"/>
  </r>
  <r>
    <x v="0"/>
    <x v="2"/>
    <s v="GV416"/>
    <s v="GV4-36-060919"/>
    <x v="0"/>
    <d v="2020-02-27T00:00:00"/>
    <x v="0"/>
    <s v="Casillas Tapia Alfredo"/>
    <n v="43714"/>
    <n v="5.8"/>
    <n v="1201"/>
    <n v="10"/>
    <n v="37831.5"/>
    <n v="25878.598000000002"/>
    <n v="2587.86"/>
    <n v="120.1"/>
    <n v="31.5"/>
    <n v="11952.902"/>
    <x v="0"/>
    <x v="1"/>
    <n v="9"/>
    <x v="0"/>
  </r>
  <r>
    <x v="0"/>
    <x v="2"/>
    <s v="GV416"/>
    <s v="GV4-36-060919"/>
    <x v="0"/>
    <d v="2020-02-27T00:00:00"/>
    <x v="0"/>
    <s v="Vazquez Pelayo Hugo"/>
    <n v="43714"/>
    <n v="5.8"/>
    <n v="120.4"/>
    <n v="1"/>
    <n v="3852.8"/>
    <n v="2587.86"/>
    <n v="2587.86"/>
    <n v="120.4"/>
    <n v="32"/>
    <n v="1264.94"/>
    <x v="0"/>
    <x v="1"/>
    <n v="9"/>
    <x v="0"/>
  </r>
  <r>
    <x v="0"/>
    <x v="2"/>
    <s v="GV416"/>
    <s v="GV4-36-060919"/>
    <x v="0"/>
    <d v="2020-02-27T00:00:00"/>
    <x v="0"/>
    <s v="Rafael Osorio Zamora"/>
    <n v="43714"/>
    <n v="5.8"/>
    <n v="606.79999999999995"/>
    <n v="5"/>
    <n v="19417.599999999999"/>
    <n v="12939.299000000001"/>
    <n v="2587.86"/>
    <n v="121.35999999999999"/>
    <n v="32"/>
    <n v="6478.3010000000004"/>
    <x v="0"/>
    <x v="1"/>
    <n v="9"/>
    <x v="0"/>
  </r>
  <r>
    <x v="0"/>
    <x v="2"/>
    <s v="GV416"/>
    <s v="GV4-36-060919"/>
    <x v="0"/>
    <d v="2020-02-27T00:00:00"/>
    <x v="0"/>
    <s v="Cecilia Robles Perez"/>
    <n v="43714"/>
    <n v="5.8"/>
    <n v="120.6"/>
    <n v="1"/>
    <n v="3859.2"/>
    <n v="2587.86"/>
    <n v="2587.86"/>
    <n v="120.6"/>
    <n v="32"/>
    <n v="1271.3399999999999"/>
    <x v="0"/>
    <x v="1"/>
    <n v="9"/>
    <x v="0"/>
  </r>
  <r>
    <x v="0"/>
    <x v="2"/>
    <s v="GV416"/>
    <s v="GV4-36-060919"/>
    <x v="0"/>
    <d v="2020-02-27T00:00:00"/>
    <x v="0"/>
    <s v="Gutierrez Olivarez Jaime Gibran"/>
    <n v="43714"/>
    <n v="5.8"/>
    <n v="129.80000000000001"/>
    <n v="1"/>
    <n v="4153.6000000000004"/>
    <n v="2587.86"/>
    <n v="2587.86"/>
    <n v="129.80000000000001"/>
    <n v="32"/>
    <n v="1565.74"/>
    <x v="0"/>
    <x v="1"/>
    <n v="9"/>
    <x v="0"/>
  </r>
  <r>
    <x v="0"/>
    <x v="2"/>
    <s v="GV416"/>
    <s v="GV4-36-060919"/>
    <x v="0"/>
    <d v="2020-02-27T00:00:00"/>
    <x v="0"/>
    <s v="Innovacion y Comercio"/>
    <n v="43714"/>
    <n v="5.8"/>
    <n v="512.6"/>
    <n v="6"/>
    <n v="17941"/>
    <n v="15527.159"/>
    <n v="2587.86"/>
    <n v="85.433333333333337"/>
    <n v="35"/>
    <n v="2413.8409999999999"/>
    <x v="0"/>
    <x v="1"/>
    <n v="9"/>
    <x v="0"/>
  </r>
  <r>
    <x v="0"/>
    <x v="0"/>
    <s v="EMBAR"/>
    <s v="GV4-34-240819"/>
    <x v="0"/>
    <d v="2020-03-02T00:00:00"/>
    <x v="0"/>
    <s v="Innovacion y Comercio"/>
    <n v="43701"/>
    <n v="6.3666666666666663"/>
    <n v="110"/>
    <n v="1"/>
    <n v="3850"/>
    <n v="2996.3380000000002"/>
    <n v="2996.3380000000002"/>
    <n v="110"/>
    <n v="35"/>
    <n v="853.66200000000003"/>
    <x v="0"/>
    <x v="2"/>
    <n v="10"/>
    <x v="0"/>
  </r>
  <r>
    <x v="0"/>
    <x v="1"/>
    <s v="GV109"/>
    <s v="GV1-34-240819"/>
    <x v="1"/>
    <d v="2020-03-02T00:00:00"/>
    <x v="0"/>
    <s v="Innovacion y Comercio"/>
    <n v="43701"/>
    <n v="6.3666666666666663"/>
    <n v="-110"/>
    <n v="-1"/>
    <n v="-3850"/>
    <n v="-2723.5169999999998"/>
    <n v="-2723.5169999999998"/>
    <n v="110"/>
    <n v="35"/>
    <n v="-1126.4829999999999"/>
    <x v="0"/>
    <x v="2"/>
    <n v="10"/>
    <x v="0"/>
  </r>
  <r>
    <x v="0"/>
    <x v="0"/>
    <s v="EMBAR"/>
    <s v="GV1-24-150619"/>
    <x v="0"/>
    <d v="2020-03-03T00:00:00"/>
    <x v="0"/>
    <s v="Innovacion y Comercio"/>
    <n v="43631"/>
    <n v="8.7333333333333325"/>
    <n v="397"/>
    <n v="4"/>
    <n v="13930"/>
    <n v="9615.4470000000001"/>
    <n v="2403.8620000000001"/>
    <n v="99.25"/>
    <n v="35.088200000000001"/>
    <n v="4314.5529999999999"/>
    <x v="0"/>
    <x v="2"/>
    <n v="10"/>
    <x v="0"/>
  </r>
  <r>
    <x v="0"/>
    <x v="0"/>
    <s v="EMBAR"/>
    <s v="GV1-29-210719"/>
    <x v="0"/>
    <d v="2020-03-03T00:00:00"/>
    <x v="0"/>
    <s v="Carlos Sanchez Camacho"/>
    <n v="43667"/>
    <n v="7.5333333333333332"/>
    <n v="496"/>
    <n v="4"/>
    <n v="15872"/>
    <n v="10194.475"/>
    <n v="2548.6190000000001"/>
    <n v="124"/>
    <n v="32"/>
    <n v="5677.5249999999996"/>
    <x v="0"/>
    <x v="2"/>
    <n v="10"/>
    <x v="0"/>
  </r>
  <r>
    <x v="0"/>
    <x v="0"/>
    <s v="EMBAR"/>
    <s v="GV1-33-170819"/>
    <x v="0"/>
    <d v="2020-03-03T00:00:00"/>
    <x v="0"/>
    <s v="PUBLICO EN GENERAL"/>
    <n v="43694"/>
    <n v="6.6333333333333329"/>
    <n v="247"/>
    <n v="2"/>
    <n v="7163"/>
    <n v="4111.1049999999996"/>
    <n v="2055.5529999999999"/>
    <n v="123.5"/>
    <n v="29"/>
    <n v="3051.895"/>
    <x v="0"/>
    <x v="2"/>
    <n v="10"/>
    <x v="0"/>
  </r>
  <r>
    <x v="0"/>
    <x v="0"/>
    <s v="EMBAR"/>
    <s v="GV1-33-170819"/>
    <x v="0"/>
    <d v="2020-03-03T00:00:00"/>
    <x v="0"/>
    <s v="Cecilia Robles Perez"/>
    <n v="43694"/>
    <n v="6.6333333333333329"/>
    <n v="112"/>
    <n v="1"/>
    <n v="3584"/>
    <n v="2055.5529999999999"/>
    <n v="2055.5529999999999"/>
    <n v="112"/>
    <n v="32"/>
    <n v="1528.4469999999999"/>
    <x v="0"/>
    <x v="2"/>
    <n v="10"/>
    <x v="0"/>
  </r>
  <r>
    <x v="0"/>
    <x v="0"/>
    <s v="EMBAR"/>
    <s v="GV4-36-060919"/>
    <x v="0"/>
    <d v="2020-03-03T00:00:00"/>
    <x v="0"/>
    <s v="Carlos Policarpo Contreras Moreno"/>
    <n v="43714"/>
    <n v="5.9666666666666668"/>
    <n v="5895"/>
    <n v="22"/>
    <n v="80407.8"/>
    <n v="56932.915999999997"/>
    <n v="2587.86"/>
    <n v="267.95454545454544"/>
    <n v="13.64"/>
    <n v="23474.883999999998"/>
    <x v="0"/>
    <x v="2"/>
    <n v="10"/>
    <x v="0"/>
  </r>
  <r>
    <x v="0"/>
    <x v="0"/>
    <s v="EMBAR"/>
    <s v="GV4-37-130919"/>
    <x v="0"/>
    <d v="2020-03-03T00:00:00"/>
    <x v="0"/>
    <s v="Carlos Policarpo Contreras Moreno"/>
    <n v="43721"/>
    <n v="5.7333333333333334"/>
    <n v="5895"/>
    <n v="28"/>
    <n v="102337.2"/>
    <n v="81223.285999999993"/>
    <n v="2900.8319999999999"/>
    <n v="210.53571428571428"/>
    <n v="17.36"/>
    <n v="21113.914000000001"/>
    <x v="0"/>
    <x v="2"/>
    <n v="10"/>
    <x v="0"/>
  </r>
  <r>
    <x v="0"/>
    <x v="0"/>
    <s v="EMBAR"/>
    <s v="GV5-33-210819"/>
    <x v="0"/>
    <d v="2020-03-03T00:00:00"/>
    <x v="0"/>
    <s v="Camolinga Maldonado Pedro"/>
    <n v="43698"/>
    <n v="6.5"/>
    <n v="13770"/>
    <n v="87"/>
    <n v="350355.56599999999"/>
    <n v="224411.34"/>
    <n v="2579.4409999999998"/>
    <n v="158.27586206896552"/>
    <n v="25.4434"/>
    <n v="125944.226"/>
    <x v="0"/>
    <x v="2"/>
    <n v="10"/>
    <x v="0"/>
  </r>
  <r>
    <x v="0"/>
    <x v="0"/>
    <s v="EMBAR"/>
    <s v="GV5-34-280819"/>
    <x v="0"/>
    <d v="2020-03-03T00:00:00"/>
    <x v="0"/>
    <s v="PUBLICO EN GENERAL"/>
    <n v="43705"/>
    <n v="6.2666666666666666"/>
    <n v="120"/>
    <n v="1"/>
    <n v="2500"/>
    <n v="2812.8049999999998"/>
    <n v="2812.8049999999998"/>
    <n v="120"/>
    <n v="20.833300000000001"/>
    <n v="-312.80500000000001"/>
    <x v="0"/>
    <x v="2"/>
    <n v="10"/>
    <x v="0"/>
  </r>
  <r>
    <x v="0"/>
    <x v="0"/>
    <s v="EMBAR"/>
    <s v="GV5-34-280819"/>
    <x v="0"/>
    <d v="2020-03-03T00:00:00"/>
    <x v="0"/>
    <s v="Innovacion y Comercio"/>
    <n v="43705"/>
    <n v="6.2666666666666666"/>
    <n v="120"/>
    <n v="1"/>
    <n v="0"/>
    <n v="2812.8049999999998"/>
    <n v="2812.8049999999998"/>
    <n v="120"/>
    <n v="0"/>
    <n v="-2812.8049999999998"/>
    <x v="0"/>
    <x v="2"/>
    <n v="10"/>
    <x v="0"/>
  </r>
  <r>
    <x v="0"/>
    <x v="0"/>
    <s v="EMBAR"/>
    <s v="GV5-34-280819"/>
    <x v="0"/>
    <d v="2020-03-03T00:00:00"/>
    <x v="0"/>
    <s v="Camolinga Maldonado Pedro"/>
    <n v="43705"/>
    <n v="6.2666666666666666"/>
    <n v="13770"/>
    <n v="19"/>
    <n v="76514.433999999994"/>
    <n v="53443.290999999997"/>
    <n v="2812.8049999999998"/>
    <n v="724.73684210526312"/>
    <n v="5.5566000000000004"/>
    <n v="23071.143"/>
    <x v="0"/>
    <x v="2"/>
    <n v="10"/>
    <x v="0"/>
  </r>
  <r>
    <x v="0"/>
    <x v="1"/>
    <s v="GV107"/>
    <s v="GV1-37-140919"/>
    <x v="0"/>
    <d v="2020-03-03T00:00:00"/>
    <x v="0"/>
    <s v="Diaz Juan "/>
    <n v="43722"/>
    <n v="5.7"/>
    <n v="106"/>
    <n v="1"/>
    <n v="3074"/>
    <n v="2365.0050000000001"/>
    <n v="2365.0050000000001"/>
    <n v="106"/>
    <n v="29"/>
    <n v="708.995"/>
    <x v="0"/>
    <x v="2"/>
    <n v="10"/>
    <x v="0"/>
  </r>
  <r>
    <x v="0"/>
    <x v="1"/>
    <s v="GV108"/>
    <s v="GV1-36-070919"/>
    <x v="0"/>
    <d v="2020-03-03T00:00:00"/>
    <x v="0"/>
    <s v="Vazquez Zamora Rafael"/>
    <n v="43715"/>
    <n v="5.9333333333333327"/>
    <n v="395"/>
    <n v="4"/>
    <n v="12640"/>
    <n v="10879.454"/>
    <n v="2719.864"/>
    <n v="98.75"/>
    <n v="32"/>
    <n v="1760.546"/>
    <x v="0"/>
    <x v="2"/>
    <n v="10"/>
    <x v="0"/>
  </r>
  <r>
    <x v="0"/>
    <x v="1"/>
    <s v="GV108"/>
    <s v="GV1-36-070919"/>
    <x v="0"/>
    <d v="2020-03-03T00:00:00"/>
    <x v="0"/>
    <s v="Rafael Osorio Zamora"/>
    <n v="43715"/>
    <n v="5.9333333333333327"/>
    <n v="1283"/>
    <n v="11"/>
    <n v="41056"/>
    <n v="29918.499"/>
    <n v="2719.864"/>
    <n v="116.63636363636364"/>
    <n v="32"/>
    <n v="11137.501"/>
    <x v="0"/>
    <x v="2"/>
    <n v="10"/>
    <x v="0"/>
  </r>
  <r>
    <x v="0"/>
    <x v="1"/>
    <s v="GV111"/>
    <s v="GV1-35-310819"/>
    <x v="0"/>
    <d v="2020-03-03T00:00:00"/>
    <x v="0"/>
    <s v="Ricardo Perez Garcia"/>
    <n v="43708"/>
    <n v="6.1666666666666661"/>
    <n v="115"/>
    <n v="1"/>
    <n v="3335"/>
    <n v="2167.7539999999999"/>
    <n v="2167.7539999999999"/>
    <n v="115"/>
    <n v="29"/>
    <n v="1167.2460000000001"/>
    <x v="0"/>
    <x v="2"/>
    <n v="10"/>
    <x v="0"/>
  </r>
  <r>
    <x v="0"/>
    <x v="1"/>
    <s v="GV111"/>
    <s v="GV1-35-310819"/>
    <x v="0"/>
    <d v="2020-03-03T00:00:00"/>
    <x v="0"/>
    <s v="Carlos Sanchez Camacho"/>
    <n v="43708"/>
    <n v="6.1666666666666661"/>
    <n v="261"/>
    <n v="2"/>
    <n v="8352"/>
    <n v="4335.5079999999998"/>
    <n v="2167.7539999999999"/>
    <n v="130.5"/>
    <n v="32"/>
    <n v="4016.4920000000002"/>
    <x v="0"/>
    <x v="2"/>
    <n v="10"/>
    <x v="0"/>
  </r>
  <r>
    <x v="0"/>
    <x v="1"/>
    <s v="GV111"/>
    <s v="GV1-35-310819"/>
    <x v="0"/>
    <d v="2020-03-03T00:00:00"/>
    <x v="0"/>
    <s v="Rafael Osorio Zamora"/>
    <n v="43708"/>
    <n v="6.1666666666666661"/>
    <n v="267"/>
    <n v="2"/>
    <n v="8544"/>
    <n v="4335.5079999999998"/>
    <n v="2167.7539999999999"/>
    <n v="133.5"/>
    <n v="32"/>
    <n v="4208.4920000000002"/>
    <x v="0"/>
    <x v="2"/>
    <n v="10"/>
    <x v="0"/>
  </r>
  <r>
    <x v="0"/>
    <x v="1"/>
    <s v="GV111"/>
    <s v="GV1-35-310819"/>
    <x v="0"/>
    <d v="2020-03-03T00:00:00"/>
    <x v="0"/>
    <s v="PUBLICO EN GENERAL"/>
    <n v="43708"/>
    <n v="6.1666666666666661"/>
    <n v="125"/>
    <n v="1"/>
    <n v="4000"/>
    <n v="2167.7539999999999"/>
    <n v="2167.7539999999999"/>
    <n v="125"/>
    <n v="32"/>
    <n v="1832.2460000000001"/>
    <x v="0"/>
    <x v="2"/>
    <n v="10"/>
    <x v="0"/>
  </r>
  <r>
    <x v="0"/>
    <x v="1"/>
    <s v="GV111"/>
    <s v="GV1-35-310819"/>
    <x v="0"/>
    <d v="2020-03-03T00:00:00"/>
    <x v="0"/>
    <s v="Innovacion y Comercio"/>
    <n v="43708"/>
    <n v="6.1666666666666661"/>
    <n v="847"/>
    <n v="8"/>
    <n v="29645"/>
    <n v="17342.030999999999"/>
    <n v="2167.7539999999999"/>
    <n v="105.875"/>
    <n v="35"/>
    <n v="12302.968999999999"/>
    <x v="0"/>
    <x v="2"/>
    <n v="10"/>
    <x v="0"/>
  </r>
  <r>
    <x v="0"/>
    <x v="1"/>
    <s v="GV111"/>
    <s v="GV1-35-310819"/>
    <x v="0"/>
    <d v="2020-03-03T00:00:00"/>
    <x v="0"/>
    <s v="Vazquez Pelayo Hugo"/>
    <n v="43708"/>
    <n v="6.1666666666666661"/>
    <n v="233"/>
    <n v="2"/>
    <n v="7456"/>
    <n v="4335.5079999999998"/>
    <n v="2167.7539999999999"/>
    <n v="116.5"/>
    <n v="32"/>
    <n v="3120.4920000000002"/>
    <x v="0"/>
    <x v="2"/>
    <n v="10"/>
    <x v="0"/>
  </r>
  <r>
    <x v="0"/>
    <x v="1"/>
    <s v="GV111"/>
    <s v="GV1-35-310819"/>
    <x v="0"/>
    <d v="2020-03-03T00:00:00"/>
    <x v="0"/>
    <s v="Gutierrez Olivarez Jaime Gibran"/>
    <n v="43708"/>
    <n v="6.1666666666666661"/>
    <n v="371"/>
    <n v="3"/>
    <n v="11872"/>
    <n v="6503.2619999999997"/>
    <n v="2167.7539999999999"/>
    <n v="123.66666666666667"/>
    <n v="32"/>
    <n v="5368.7380000000003"/>
    <x v="0"/>
    <x v="2"/>
    <n v="10"/>
    <x v="0"/>
  </r>
  <r>
    <x v="0"/>
    <x v="1"/>
    <s v="GV111"/>
    <s v="GV1-35-310819"/>
    <x v="0"/>
    <d v="2020-03-03T00:00:00"/>
    <x v="0"/>
    <s v="Innovacion y Comercio"/>
    <n v="43708"/>
    <n v="6.1666666666666661"/>
    <n v="803"/>
    <n v="8"/>
    <n v="28105"/>
    <n v="17342.030999999999"/>
    <n v="2167.7539999999999"/>
    <n v="100.375"/>
    <n v="35"/>
    <n v="10762.968999999999"/>
    <x v="0"/>
    <x v="2"/>
    <n v="10"/>
    <x v="0"/>
  </r>
  <r>
    <x v="0"/>
    <x v="1"/>
    <s v="GV111"/>
    <s v="GV1-35-310819"/>
    <x v="0"/>
    <d v="2020-03-03T00:00:00"/>
    <x v="0"/>
    <s v="Casillas Tapia Alfredo"/>
    <n v="43708"/>
    <n v="6.1666666666666661"/>
    <n v="1192"/>
    <n v="10"/>
    <n v="37548"/>
    <n v="21677.539000000001"/>
    <n v="2167.7539999999999"/>
    <n v="119.2"/>
    <n v="31.5"/>
    <n v="15870.460999999999"/>
    <x v="0"/>
    <x v="2"/>
    <n v="10"/>
    <x v="0"/>
  </r>
  <r>
    <x v="0"/>
    <x v="1"/>
    <s v="GV1A"/>
    <s v="GV1-52-241219"/>
    <x v="0"/>
    <d v="2020-03-03T00:00:00"/>
    <x v="0"/>
    <s v="PUBLICO EN GENERAL"/>
    <n v="43823"/>
    <n v="2.333333333333333"/>
    <n v="26"/>
    <n v="1"/>
    <n v="1216"/>
    <n v="1068.5219999999999"/>
    <n v="1068.5219999999999"/>
    <n v="26"/>
    <n v="46.769199999999998"/>
    <n v="147.47800000000001"/>
    <x v="0"/>
    <x v="2"/>
    <n v="10"/>
    <x v="0"/>
  </r>
  <r>
    <x v="0"/>
    <x v="2"/>
    <s v="GV416"/>
    <s v="GV4-36-060919"/>
    <x v="0"/>
    <d v="2020-03-03T00:00:00"/>
    <x v="0"/>
    <s v="Arturo Saray"/>
    <n v="43714"/>
    <n v="5.9666666666666668"/>
    <n v="120.6"/>
    <n v="1"/>
    <n v="3497.4"/>
    <n v="2587.86"/>
    <n v="2587.86"/>
    <n v="120.6"/>
    <n v="29"/>
    <n v="909.54"/>
    <x v="0"/>
    <x v="2"/>
    <n v="10"/>
    <x v="0"/>
  </r>
  <r>
    <x v="0"/>
    <x v="2"/>
    <s v="GV416"/>
    <s v="GV4-36-060919"/>
    <x v="0"/>
    <d v="2020-03-03T00:00:00"/>
    <x v="0"/>
    <s v="Ricardo Perez Garcia"/>
    <n v="43714"/>
    <n v="5.9666666666666668"/>
    <n v="117"/>
    <n v="1"/>
    <n v="3744"/>
    <n v="2587.86"/>
    <n v="2587.86"/>
    <n v="117"/>
    <n v="32"/>
    <n v="1156.1400000000001"/>
    <x v="0"/>
    <x v="2"/>
    <n v="10"/>
    <x v="0"/>
  </r>
  <r>
    <x v="0"/>
    <x v="2"/>
    <s v="GV409"/>
    <s v="GV4-37-130919"/>
    <x v="0"/>
    <d v="2020-03-04T00:00:00"/>
    <x v="0"/>
    <s v="Martinez Valdez Hugo Alberto F"/>
    <n v="43721"/>
    <n v="5.7666666666666666"/>
    <n v="206"/>
    <n v="2"/>
    <n v="6592"/>
    <n v="6057.9210000000003"/>
    <n v="3028.9609999999998"/>
    <n v="103"/>
    <n v="32"/>
    <n v="534.07899999999995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114"/>
    <n v="1"/>
    <n v="3648"/>
    <n v="3028.9609999999998"/>
    <n v="3028.9609999999998"/>
    <n v="114"/>
    <n v="32"/>
    <n v="619.03899999999999"/>
    <x v="0"/>
    <x v="2"/>
    <n v="10"/>
    <x v="0"/>
  </r>
  <r>
    <x v="0"/>
    <x v="2"/>
    <s v="GV409"/>
    <s v="GV4-37-130919"/>
    <x v="0"/>
    <d v="2020-03-04T00:00:00"/>
    <x v="0"/>
    <s v="RODRIGO RODRIGUEZ"/>
    <n v="43721"/>
    <n v="5.7666666666666666"/>
    <n v="756"/>
    <n v="7"/>
    <n v="24192"/>
    <n v="21202.723999999998"/>
    <n v="3028.9609999999998"/>
    <n v="108"/>
    <n v="32"/>
    <n v="2989.2759999999998"/>
    <x v="0"/>
    <x v="2"/>
    <n v="10"/>
    <x v="0"/>
  </r>
  <r>
    <x v="0"/>
    <x v="2"/>
    <s v="GV409"/>
    <s v="GV4-37-130919"/>
    <x v="0"/>
    <d v="2020-03-04T00:00:00"/>
    <x v="0"/>
    <s v="Edgar Ruiz Lopez"/>
    <n v="43721"/>
    <n v="5.7666666666666666"/>
    <n v="460"/>
    <n v="4"/>
    <n v="14720"/>
    <n v="12115.842000000001"/>
    <n v="3028.9609999999998"/>
    <n v="115"/>
    <n v="32"/>
    <n v="2604.1579999999999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94"/>
    <n v="1"/>
    <n v="3008"/>
    <n v="3028.9609999999998"/>
    <n v="3028.9609999999998"/>
    <n v="94"/>
    <n v="32"/>
    <n v="-20.960999999999999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110"/>
    <n v="1"/>
    <n v="3520"/>
    <n v="3028.9609999999998"/>
    <n v="3028.9609999999998"/>
    <n v="110"/>
    <n v="32"/>
    <n v="491.03899999999999"/>
    <x v="0"/>
    <x v="2"/>
    <n v="10"/>
    <x v="0"/>
  </r>
  <r>
    <x v="0"/>
    <x v="2"/>
    <s v="GV409"/>
    <s v="GV4-37-130919"/>
    <x v="0"/>
    <d v="2020-03-04T00:00:00"/>
    <x v="0"/>
    <s v="De Leon Diaz Salvador FG"/>
    <n v="43721"/>
    <n v="5.7666666666666666"/>
    <n v="113"/>
    <n v="1"/>
    <n v="3616"/>
    <n v="3028.9609999999998"/>
    <n v="3028.9609999999998"/>
    <n v="113"/>
    <n v="32"/>
    <n v="587.03899999999999"/>
    <x v="0"/>
    <x v="2"/>
    <n v="10"/>
    <x v="0"/>
  </r>
  <r>
    <x v="0"/>
    <x v="2"/>
    <s v="GV409"/>
    <s v="GV4-37-130919"/>
    <x v="0"/>
    <d v="2020-03-04T00:00:00"/>
    <x v="0"/>
    <s v="Ramos Mejia Juan Diego FG"/>
    <n v="43721"/>
    <n v="5.7666666666666666"/>
    <n v="2106"/>
    <n v="18"/>
    <n v="65286"/>
    <n v="54521.288999999997"/>
    <n v="3028.9609999999998"/>
    <n v="117"/>
    <n v="31"/>
    <n v="10764.710999999999"/>
    <x v="0"/>
    <x v="2"/>
    <n v="10"/>
    <x v="0"/>
  </r>
  <r>
    <x v="0"/>
    <x v="2"/>
    <s v="GV409"/>
    <s v="GV4-37-130919"/>
    <x v="0"/>
    <d v="2020-03-04T00:00:00"/>
    <x v="0"/>
    <s v="Verdin Vizcarra Irma Lucila F"/>
    <n v="43721"/>
    <n v="5.7666666666666666"/>
    <n v="228"/>
    <n v="2"/>
    <n v="7296"/>
    <n v="6057.9210000000003"/>
    <n v="3028.9609999999998"/>
    <n v="114"/>
    <n v="32"/>
    <n v="1238.079"/>
    <x v="0"/>
    <x v="2"/>
    <n v="10"/>
    <x v="0"/>
  </r>
  <r>
    <x v="0"/>
    <x v="2"/>
    <s v="GV409"/>
    <s v="GV4-37-130919"/>
    <x v="0"/>
    <d v="2020-03-04T00:00:00"/>
    <x v="0"/>
    <s v="Raul Armando Oregon Herrera"/>
    <n v="43721"/>
    <n v="5.7666666666666666"/>
    <n v="235"/>
    <n v="2"/>
    <n v="7520"/>
    <n v="6057.9210000000003"/>
    <n v="3028.9609999999998"/>
    <n v="117.5"/>
    <n v="32"/>
    <n v="1462.079"/>
    <x v="0"/>
    <x v="2"/>
    <n v="10"/>
    <x v="0"/>
  </r>
  <r>
    <x v="0"/>
    <x v="2"/>
    <s v="GV409"/>
    <s v="GV4-37-130919"/>
    <x v="0"/>
    <d v="2020-03-04T00:00:00"/>
    <x v="0"/>
    <s v="Lopez Jorge FG"/>
    <n v="43721"/>
    <n v="5.7666666666666666"/>
    <n v="235"/>
    <n v="2"/>
    <n v="7520"/>
    <n v="6057.9210000000003"/>
    <n v="3028.9609999999998"/>
    <n v="117.5"/>
    <n v="32"/>
    <n v="1462.079"/>
    <x v="0"/>
    <x v="2"/>
    <n v="10"/>
    <x v="0"/>
  </r>
  <r>
    <x v="0"/>
    <x v="2"/>
    <s v="GV409"/>
    <s v="GV4-37-130919"/>
    <x v="0"/>
    <d v="2020-03-04T00:00:00"/>
    <x v="0"/>
    <s v="Langurain Juan Pablo NA"/>
    <n v="43721"/>
    <n v="5.7666666666666666"/>
    <n v="1220"/>
    <n v="10"/>
    <n v="39040"/>
    <n v="30289.605"/>
    <n v="3028.9609999999998"/>
    <n v="122"/>
    <n v="32"/>
    <n v="8750.3950000000004"/>
    <x v="0"/>
    <x v="2"/>
    <n v="10"/>
    <x v="0"/>
  </r>
  <r>
    <x v="0"/>
    <x v="2"/>
    <s v="GV409"/>
    <s v="GV4-37-130919"/>
    <x v="0"/>
    <d v="2020-03-04T00:00:00"/>
    <x v="0"/>
    <s v="Leonardo Jimenez Chacon"/>
    <n v="43721"/>
    <n v="5.7666666666666666"/>
    <n v="215"/>
    <n v="2"/>
    <n v="6880"/>
    <n v="6057.9210000000003"/>
    <n v="3028.9609999999998"/>
    <n v="107.5"/>
    <n v="32"/>
    <n v="822.07899999999995"/>
    <x v="0"/>
    <x v="2"/>
    <n v="10"/>
    <x v="0"/>
  </r>
  <r>
    <x v="0"/>
    <x v="2"/>
    <s v="GV409"/>
    <s v="GV4-37-130919"/>
    <x v="0"/>
    <d v="2020-03-04T00:00:00"/>
    <x v="0"/>
    <s v="Jose Luis Guzman Cornejo"/>
    <n v="43721"/>
    <n v="5.7666666666666666"/>
    <n v="375"/>
    <n v="3"/>
    <n v="12000"/>
    <n v="9086.8819999999996"/>
    <n v="3028.9609999999998"/>
    <n v="125"/>
    <n v="32"/>
    <n v="2913.1179999999999"/>
    <x v="0"/>
    <x v="2"/>
    <n v="10"/>
    <x v="0"/>
  </r>
  <r>
    <x v="0"/>
    <x v="2"/>
    <s v="GV409"/>
    <s v="GV4-37-130919"/>
    <x v="0"/>
    <d v="2020-03-04T00:00:00"/>
    <x v="0"/>
    <s v="Cobian Chavez Rodolfo FG"/>
    <n v="43721"/>
    <n v="5.7666666666666666"/>
    <n v="1839"/>
    <n v="15"/>
    <n v="57009"/>
    <n v="45434.408000000003"/>
    <n v="3028.9609999999998"/>
    <n v="122.6"/>
    <n v="31"/>
    <n v="11574.592000000001"/>
    <x v="0"/>
    <x v="2"/>
    <n v="10"/>
    <x v="0"/>
  </r>
  <r>
    <x v="0"/>
    <x v="2"/>
    <s v="GV409"/>
    <s v="GV4-37-130919"/>
    <x v="0"/>
    <d v="2020-03-04T00:00:00"/>
    <x v="0"/>
    <s v="Araiza Chavez Diana Rosiquiel FG"/>
    <n v="43721"/>
    <n v="5.7666666666666666"/>
    <n v="244"/>
    <n v="2"/>
    <n v="7686"/>
    <n v="6057.9210000000003"/>
    <n v="3028.9609999999998"/>
    <n v="122"/>
    <n v="31.5"/>
    <n v="1628.079"/>
    <x v="0"/>
    <x v="2"/>
    <n v="10"/>
    <x v="0"/>
  </r>
  <r>
    <x v="0"/>
    <x v="2"/>
    <s v="GV409"/>
    <s v="GV4-37-130919"/>
    <x v="0"/>
    <d v="2020-03-04T00:00:00"/>
    <x v="0"/>
    <s v="Silva Rodriguez Jorge Armando"/>
    <n v="43721"/>
    <n v="5.7666666666666666"/>
    <n v="354"/>
    <n v="3"/>
    <n v="11151"/>
    <n v="9086.8819999999996"/>
    <n v="3028.9609999999998"/>
    <n v="118"/>
    <n v="31.5"/>
    <n v="2064.1179999999999"/>
    <x v="0"/>
    <x v="2"/>
    <n v="10"/>
    <x v="0"/>
  </r>
  <r>
    <x v="0"/>
    <x v="2"/>
    <s v="GV409"/>
    <s v="GV4-37-130919"/>
    <x v="0"/>
    <d v="2020-03-04T00:00:00"/>
    <x v="0"/>
    <s v="Anaya Chavarin Oscar FG"/>
    <n v="43721"/>
    <n v="5.7666666666666666"/>
    <n v="496"/>
    <n v="4"/>
    <n v="15872"/>
    <n v="12115.842000000001"/>
    <n v="3028.9609999999998"/>
    <n v="124"/>
    <n v="32"/>
    <n v="3756.1579999999999"/>
    <x v="0"/>
    <x v="2"/>
    <n v="10"/>
    <x v="0"/>
  </r>
  <r>
    <x v="0"/>
    <x v="2"/>
    <s v="GV409"/>
    <s v="GV4-37-130919"/>
    <x v="0"/>
    <d v="2020-03-04T00:00:00"/>
    <x v="0"/>
    <s v="Juan Manuel Jacobo"/>
    <n v="43721"/>
    <n v="5.7666666666666666"/>
    <n v="375"/>
    <n v="3"/>
    <n v="12000"/>
    <n v="9086.8819999999996"/>
    <n v="3028.9609999999998"/>
    <n v="125"/>
    <n v="32"/>
    <n v="2913.1179999999999"/>
    <x v="0"/>
    <x v="2"/>
    <n v="10"/>
    <x v="0"/>
  </r>
  <r>
    <x v="0"/>
    <x v="2"/>
    <s v="GV409"/>
    <s v="GV4-37-130919"/>
    <x v="0"/>
    <d v="2020-03-04T00:00:00"/>
    <x v="0"/>
    <s v="Rincon Morett Veronica Guadalupe FG"/>
    <n v="43721"/>
    <n v="5.7666666666666666"/>
    <n v="425"/>
    <n v="4"/>
    <n v="13600"/>
    <n v="12115.842000000001"/>
    <n v="3028.9609999999998"/>
    <n v="106.25"/>
    <n v="32"/>
    <n v="1484.1579999999999"/>
    <x v="0"/>
    <x v="2"/>
    <n v="10"/>
    <x v="0"/>
  </r>
  <r>
    <x v="0"/>
    <x v="2"/>
    <s v="GV409"/>
    <s v="GV4-37-130919"/>
    <x v="0"/>
    <d v="2020-03-04T00:00:00"/>
    <x v="0"/>
    <s v="Diaz Araiza Maria Magdalena"/>
    <n v="43721"/>
    <n v="5.7666666666666666"/>
    <n v="220"/>
    <n v="2"/>
    <n v="7040"/>
    <n v="6057.9210000000003"/>
    <n v="3028.9609999999998"/>
    <n v="110"/>
    <n v="32"/>
    <n v="982.07899999999995"/>
    <x v="0"/>
    <x v="2"/>
    <n v="10"/>
    <x v="0"/>
  </r>
  <r>
    <x v="0"/>
    <x v="2"/>
    <s v="GV409"/>
    <s v="GV4-37-130919"/>
    <x v="0"/>
    <d v="2020-03-04T00:00:00"/>
    <x v="0"/>
    <s v="Gonzalez Araiza Horacio"/>
    <n v="43721"/>
    <n v="5.7666666666666666"/>
    <n v="460"/>
    <n v="4"/>
    <n v="14490"/>
    <n v="12115.842000000001"/>
    <n v="3028.9609999999998"/>
    <n v="115"/>
    <n v="31.5"/>
    <n v="2374.1579999999999"/>
    <x v="0"/>
    <x v="2"/>
    <n v="10"/>
    <x v="0"/>
  </r>
  <r>
    <x v="0"/>
    <x v="2"/>
    <s v="GV409"/>
    <s v="GV4-37-130919"/>
    <x v="0"/>
    <d v="2020-03-04T00:00:00"/>
    <x v="0"/>
    <s v="Oscar Jesus Guerrero Pelayo"/>
    <n v="43721"/>
    <n v="5.7666666666666666"/>
    <n v="220"/>
    <n v="2"/>
    <n v="7040"/>
    <n v="6057.9210000000003"/>
    <n v="3028.9609999999998"/>
    <n v="110"/>
    <n v="32"/>
    <n v="982.07899999999995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90"/>
    <n v="1"/>
    <n v="2880"/>
    <n v="3028.9609999999998"/>
    <n v="3028.9609999999998"/>
    <n v="90"/>
    <n v="32"/>
    <n v="-148.96100000000001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122"/>
    <n v="1"/>
    <n v="3904"/>
    <n v="3028.9609999999998"/>
    <n v="3028.9609999999998"/>
    <n v="122"/>
    <n v="32"/>
    <n v="875.03899999999999"/>
    <x v="0"/>
    <x v="2"/>
    <n v="10"/>
    <x v="0"/>
  </r>
  <r>
    <x v="0"/>
    <x v="2"/>
    <s v="GV409"/>
    <s v="GV4-37-130919"/>
    <x v="0"/>
    <d v="2020-03-06T00:00:00"/>
    <x v="0"/>
    <s v="Becerra Bañuelos Norma Elizabeth F"/>
    <n v="43721"/>
    <n v="5.833333333333333"/>
    <n v="470"/>
    <n v="4"/>
    <n v="15040"/>
    <n v="12115.842000000001"/>
    <n v="3028.9609999999998"/>
    <n v="117.5"/>
    <n v="32"/>
    <n v="2924.1579999999999"/>
    <x v="0"/>
    <x v="2"/>
    <n v="10"/>
    <x v="0"/>
  </r>
  <r>
    <x v="0"/>
    <x v="2"/>
    <s v="GV409"/>
    <s v="GV4-37-130919"/>
    <x v="0"/>
    <d v="2020-03-06T00:00:00"/>
    <x v="0"/>
    <s v="Martinez Valdez Hugo Alberto F"/>
    <n v="43721"/>
    <n v="5.833333333333333"/>
    <n v="542"/>
    <n v="5"/>
    <n v="17344"/>
    <n v="15144.803"/>
    <n v="3028.9609999999998"/>
    <n v="108.4"/>
    <n v="32"/>
    <n v="2199.1970000000001"/>
    <x v="0"/>
    <x v="2"/>
    <n v="10"/>
    <x v="0"/>
  </r>
  <r>
    <x v="0"/>
    <x v="2"/>
    <s v="GV409"/>
    <s v="GV4-37-130919"/>
    <x v="0"/>
    <d v="2020-03-06T00:00:00"/>
    <x v="0"/>
    <s v="Edgar Ruiz Lopez"/>
    <n v="43721"/>
    <n v="5.833333333333333"/>
    <n v="496"/>
    <n v="4"/>
    <n v="15872"/>
    <n v="12115.842000000001"/>
    <n v="3028.9609999999998"/>
    <n v="124"/>
    <n v="32"/>
    <n v="3756.1579999999999"/>
    <x v="0"/>
    <x v="2"/>
    <n v="10"/>
    <x v="0"/>
  </r>
  <r>
    <x v="0"/>
    <x v="2"/>
    <s v="GV409"/>
    <s v="GV4-37-130919"/>
    <x v="0"/>
    <d v="2020-03-06T00:00:00"/>
    <x v="0"/>
    <s v="RODRIGO RODRIGUEZ"/>
    <n v="43721"/>
    <n v="5.833333333333333"/>
    <n v="1229"/>
    <n v="11"/>
    <n v="39328"/>
    <n v="33318.565999999999"/>
    <n v="3028.9609999999998"/>
    <n v="111.72727272727273"/>
    <n v="32"/>
    <n v="6009.4340000000002"/>
    <x v="0"/>
    <x v="2"/>
    <n v="10"/>
    <x v="0"/>
  </r>
  <r>
    <x v="0"/>
    <x v="2"/>
    <s v="GV409"/>
    <s v="GV4-37-130919"/>
    <x v="0"/>
    <d v="2020-03-06T00:00:00"/>
    <x v="0"/>
    <s v="De Leon Diaz Salvador FG"/>
    <n v="43721"/>
    <n v="5.833333333333333"/>
    <n v="110"/>
    <n v="2"/>
    <n v="3520"/>
    <n v="6057.9210000000003"/>
    <n v="3028.9609999999998"/>
    <n v="55"/>
    <n v="32"/>
    <n v="-2537.9209999999998"/>
    <x v="0"/>
    <x v="2"/>
    <n v="10"/>
    <x v="0"/>
  </r>
  <r>
    <x v="0"/>
    <x v="2"/>
    <s v="GV409"/>
    <s v="GV4-37-130919"/>
    <x v="0"/>
    <d v="2020-03-06T00:00:00"/>
    <x v="0"/>
    <s v="Prado Barajas Aureliano FG"/>
    <n v="43721"/>
    <n v="5.833333333333333"/>
    <n v="179"/>
    <n v="2"/>
    <n v="5728"/>
    <n v="6057.9210000000003"/>
    <n v="3028.9609999999998"/>
    <n v="89.5"/>
    <n v="32"/>
    <n v="-329.92099999999999"/>
    <x v="0"/>
    <x v="2"/>
    <n v="10"/>
    <x v="0"/>
  </r>
  <r>
    <x v="0"/>
    <x v="2"/>
    <s v="GV409"/>
    <s v="GV4-37-130919"/>
    <x v="0"/>
    <d v="2020-03-06T00:00:00"/>
    <x v="0"/>
    <s v="Lopez Garcia Martin FG"/>
    <n v="43721"/>
    <n v="5.833333333333333"/>
    <n v="134"/>
    <n v="1"/>
    <n v="4288"/>
    <n v="3028.9609999999998"/>
    <n v="3028.9609999999998"/>
    <n v="134"/>
    <n v="32"/>
    <n v="1259.039"/>
    <x v="0"/>
    <x v="2"/>
    <n v="10"/>
    <x v="0"/>
  </r>
  <r>
    <x v="0"/>
    <x v="2"/>
    <s v="GV409"/>
    <s v="GV4-37-130919"/>
    <x v="0"/>
    <d v="2020-03-06T00:00:00"/>
    <x v="0"/>
    <s v="Coronado Rodriguez Alma Lorena FG"/>
    <n v="43721"/>
    <n v="5.833333333333333"/>
    <n v="100"/>
    <n v="1"/>
    <n v="3200"/>
    <n v="3028.9609999999998"/>
    <n v="3028.9609999999998"/>
    <n v="100"/>
    <n v="32"/>
    <n v="171.03899999999999"/>
    <x v="0"/>
    <x v="2"/>
    <n v="10"/>
    <x v="0"/>
  </r>
  <r>
    <x v="0"/>
    <x v="2"/>
    <s v="GV409"/>
    <s v="GV4-37-130919"/>
    <x v="0"/>
    <d v="2020-03-06T00:00:00"/>
    <x v="0"/>
    <s v="Cobian Chavez Rodolfo FG"/>
    <n v="43721"/>
    <n v="5.833333333333333"/>
    <n v="3722"/>
    <n v="30"/>
    <n v="115382"/>
    <n v="90868.816000000006"/>
    <n v="3028.9609999999998"/>
    <n v="124.06666666666666"/>
    <n v="31"/>
    <n v="24513.184000000001"/>
    <x v="0"/>
    <x v="2"/>
    <n v="10"/>
    <x v="0"/>
  </r>
  <r>
    <x v="0"/>
    <x v="2"/>
    <s v="GV409"/>
    <s v="GV4-37-130919"/>
    <x v="0"/>
    <d v="2020-03-06T00:00:00"/>
    <x v="0"/>
    <s v="Chavez Barajas Contensina NA"/>
    <n v="43721"/>
    <n v="5.833333333333333"/>
    <n v="120"/>
    <n v="1"/>
    <n v="3840"/>
    <n v="3028.9609999999998"/>
    <n v="3028.9609999999998"/>
    <n v="120"/>
    <n v="32"/>
    <n v="811.03899999999999"/>
    <x v="0"/>
    <x v="2"/>
    <n v="10"/>
    <x v="0"/>
  </r>
  <r>
    <x v="0"/>
    <x v="2"/>
    <s v="GV409"/>
    <s v="GV4-37-130919"/>
    <x v="0"/>
    <d v="2020-03-06T00:00:00"/>
    <x v="0"/>
    <s v="Diaz Araiza Maria Magdalena"/>
    <n v="43721"/>
    <n v="5.833333333333333"/>
    <n v="108"/>
    <n v="1"/>
    <n v="3456"/>
    <n v="3028.9609999999998"/>
    <n v="3028.9609999999998"/>
    <n v="108"/>
    <n v="32"/>
    <n v="427.03899999999999"/>
    <x v="0"/>
    <x v="2"/>
    <n v="10"/>
    <x v="0"/>
  </r>
  <r>
    <x v="0"/>
    <x v="2"/>
    <s v="GV409"/>
    <s v="GV4-37-130919"/>
    <x v="0"/>
    <d v="2020-03-06T00:00:00"/>
    <x v="0"/>
    <s v="Verdin Vizcarra Irma Lucila F"/>
    <n v="43721"/>
    <n v="5.833333333333333"/>
    <n v="104"/>
    <n v="1"/>
    <n v="3328"/>
    <n v="3028.9609999999998"/>
    <n v="3028.9609999999998"/>
    <n v="104"/>
    <n v="32"/>
    <n v="299.03899999999999"/>
    <x v="0"/>
    <x v="2"/>
    <n v="10"/>
    <x v="0"/>
  </r>
  <r>
    <x v="0"/>
    <x v="2"/>
    <s v="GV410"/>
    <s v="GV4-38-180919"/>
    <x v="0"/>
    <d v="2020-03-06T00:00:00"/>
    <x v="0"/>
    <s v="Victor Alejandro Flores Pelayo"/>
    <n v="43726"/>
    <n v="5.6666666666666661"/>
    <n v="135"/>
    <n v="1"/>
    <n v="4320"/>
    <n v="3072.9639999999999"/>
    <n v="3072.9639999999999"/>
    <n v="135"/>
    <n v="32"/>
    <n v="1247.0360000000001"/>
    <x v="0"/>
    <x v="2"/>
    <n v="10"/>
    <x v="0"/>
  </r>
  <r>
    <x v="0"/>
    <x v="2"/>
    <s v="GV410"/>
    <s v="GV4-38-180919"/>
    <x v="0"/>
    <d v="2020-03-06T00:00:00"/>
    <x v="0"/>
    <s v="Salas Nadia"/>
    <n v="43726"/>
    <n v="5.6666666666666661"/>
    <n v="356"/>
    <n v="3"/>
    <n v="11392"/>
    <n v="9218.8919999999998"/>
    <n v="3072.9639999999999"/>
    <n v="118.66666666666667"/>
    <n v="32"/>
    <n v="2173.1080000000002"/>
    <x v="0"/>
    <x v="2"/>
    <n v="10"/>
    <x v="0"/>
  </r>
  <r>
    <x v="0"/>
    <x v="2"/>
    <s v="GV410"/>
    <s v="GV4-38-180919"/>
    <x v="0"/>
    <d v="2020-03-06T00:00:00"/>
    <x v="0"/>
    <s v="Pelayo Sebastian Rosa Maria G"/>
    <n v="43726"/>
    <n v="5.6666666666666661"/>
    <n v="598"/>
    <n v="5"/>
    <n v="19136"/>
    <n v="15364.821"/>
    <n v="3072.9639999999999"/>
    <n v="119.6"/>
    <n v="32"/>
    <n v="3771.1790000000001"/>
    <x v="0"/>
    <x v="2"/>
    <n v="10"/>
    <x v="0"/>
  </r>
  <r>
    <x v="0"/>
    <x v="2"/>
    <s v="GV410"/>
    <s v="GV4-38-180919"/>
    <x v="0"/>
    <d v="2020-03-06T00:00:00"/>
    <x v="0"/>
    <s v="Juan Manuel Jacobo"/>
    <n v="43726"/>
    <n v="5.6666666666666661"/>
    <n v="520"/>
    <n v="4"/>
    <n v="16640"/>
    <n v="12291.857"/>
    <n v="3072.9639999999999"/>
    <n v="130"/>
    <n v="32"/>
    <n v="4348.143"/>
    <x v="0"/>
    <x v="2"/>
    <n v="10"/>
    <x v="0"/>
  </r>
  <r>
    <x v="0"/>
    <x v="2"/>
    <s v="GV410"/>
    <s v="GV4-38-180919"/>
    <x v="0"/>
    <d v="2020-03-06T00:00:00"/>
    <x v="0"/>
    <s v="Araiza Chavez Diana Rosiquiel FG"/>
    <n v="43726"/>
    <n v="5.6666666666666661"/>
    <n v="384"/>
    <n v="3"/>
    <n v="12096"/>
    <n v="9218.8919999999998"/>
    <n v="3072.9639999999999"/>
    <n v="128"/>
    <n v="31.5"/>
    <n v="2877.1080000000002"/>
    <x v="0"/>
    <x v="2"/>
    <n v="10"/>
    <x v="0"/>
  </r>
  <r>
    <x v="0"/>
    <x v="2"/>
    <s v="GV410"/>
    <s v="GV4-38-180919"/>
    <x v="0"/>
    <d v="2020-03-06T00:00:00"/>
    <x v="0"/>
    <s v="Avalos Silva Juan"/>
    <n v="43726"/>
    <n v="5.6666666666666661"/>
    <n v="353"/>
    <n v="3"/>
    <n v="11296"/>
    <n v="9218.8919999999998"/>
    <n v="3072.9639999999999"/>
    <n v="117.66666666666667"/>
    <n v="32"/>
    <n v="2077.1080000000002"/>
    <x v="0"/>
    <x v="2"/>
    <n v="10"/>
    <x v="0"/>
  </r>
  <r>
    <x v="0"/>
    <x v="2"/>
    <s v="GV410"/>
    <s v="GV4-38-180919"/>
    <x v="0"/>
    <d v="2020-03-06T00:00:00"/>
    <x v="0"/>
    <s v="Leonardo Jimenez Chacon"/>
    <n v="43726"/>
    <n v="5.6666666666666661"/>
    <n v="256"/>
    <n v="2"/>
    <n v="8192"/>
    <n v="6145.9279999999999"/>
    <n v="3072.9639999999999"/>
    <n v="128"/>
    <n v="32"/>
    <n v="2046.0719999999999"/>
    <x v="0"/>
    <x v="2"/>
    <n v="10"/>
    <x v="0"/>
  </r>
  <r>
    <x v="0"/>
    <x v="2"/>
    <s v="GV410"/>
    <s v="GV4-38-180919"/>
    <x v="0"/>
    <d v="2020-03-06T00:00:00"/>
    <x v="0"/>
    <s v="Jose Luis Guzman Cornejo"/>
    <n v="43726"/>
    <n v="5.6666666666666661"/>
    <n v="360"/>
    <n v="3"/>
    <n v="11520"/>
    <n v="9218.8919999999998"/>
    <n v="3072.9639999999999"/>
    <n v="120"/>
    <n v="32"/>
    <n v="2301.1080000000002"/>
    <x v="0"/>
    <x v="2"/>
    <n v="10"/>
    <x v="0"/>
  </r>
  <r>
    <x v="0"/>
    <x v="2"/>
    <s v="GV410"/>
    <s v="GV4-38-180919"/>
    <x v="0"/>
    <d v="2020-03-06T00:00:00"/>
    <x v="0"/>
    <s v="Gil Peña Martin FG"/>
    <n v="43726"/>
    <n v="5.6666666666666661"/>
    <n v="448"/>
    <n v="4"/>
    <n v="14336"/>
    <n v="12291.857"/>
    <n v="3072.9639999999999"/>
    <n v="112"/>
    <n v="32"/>
    <n v="2044.143"/>
    <x v="0"/>
    <x v="2"/>
    <n v="10"/>
    <x v="0"/>
  </r>
  <r>
    <x v="0"/>
    <x v="2"/>
    <s v="GV410"/>
    <s v="GV4-38-180919"/>
    <x v="0"/>
    <d v="2020-03-06T00:00:00"/>
    <x v="0"/>
    <s v="Silva Rodriguez Jorge Armando"/>
    <n v="43726"/>
    <n v="5.6666666666666661"/>
    <n v="660"/>
    <n v="6"/>
    <n v="20790"/>
    <n v="18437.785"/>
    <n v="3072.9639999999999"/>
    <n v="110"/>
    <n v="31.5"/>
    <n v="2352.2150000000001"/>
    <x v="0"/>
    <x v="2"/>
    <n v="10"/>
    <x v="0"/>
  </r>
  <r>
    <x v="0"/>
    <x v="2"/>
    <s v="GV410"/>
    <s v="GV4-38-180919"/>
    <x v="0"/>
    <d v="2020-03-06T00:00:00"/>
    <x v="0"/>
    <s v="PUBLICO EN GENERAL"/>
    <n v="43726"/>
    <n v="5.6666666666666661"/>
    <n v="114"/>
    <n v="1"/>
    <n v="3648"/>
    <n v="3072.9639999999999"/>
    <n v="3072.9639999999999"/>
    <n v="114"/>
    <n v="32"/>
    <n v="575.03599999999994"/>
    <x v="0"/>
    <x v="2"/>
    <n v="10"/>
    <x v="0"/>
  </r>
  <r>
    <x v="0"/>
    <x v="2"/>
    <s v="GV410"/>
    <s v="GV4-38-180919"/>
    <x v="0"/>
    <d v="2020-03-06T00:00:00"/>
    <x v="0"/>
    <s v="PUBLICO EN GENERAL"/>
    <n v="43726"/>
    <n v="5.6666666666666661"/>
    <n v="105"/>
    <n v="1"/>
    <n v="3360"/>
    <n v="3072.9639999999999"/>
    <n v="3072.9639999999999"/>
    <n v="105"/>
    <n v="32"/>
    <n v="287.036"/>
    <x v="0"/>
    <x v="2"/>
    <n v="10"/>
    <x v="0"/>
  </r>
  <r>
    <x v="0"/>
    <x v="2"/>
    <s v="GV410"/>
    <s v="GV4-38-180919"/>
    <x v="0"/>
    <d v="2020-03-06T00:00:00"/>
    <x v="0"/>
    <s v="Oscar Jesus Guerrero Pelayo"/>
    <n v="43726"/>
    <n v="5.6666666666666661"/>
    <n v="592"/>
    <n v="5"/>
    <n v="18944"/>
    <n v="15364.821"/>
    <n v="3072.9639999999999"/>
    <n v="118.4"/>
    <n v="32"/>
    <n v="3579.1790000000001"/>
    <x v="0"/>
    <x v="2"/>
    <n v="10"/>
    <x v="0"/>
  </r>
  <r>
    <x v="0"/>
    <x v="2"/>
    <s v="GV410"/>
    <s v="GV4-38-180919"/>
    <x v="0"/>
    <d v="2020-03-06T00:00:00"/>
    <x v="0"/>
    <s v="PUBLICO EN GENERAL"/>
    <n v="43726"/>
    <n v="5.6666666666666661"/>
    <n v="120"/>
    <n v="1"/>
    <n v="3840"/>
    <n v="3072.9639999999999"/>
    <n v="3072.9639999999999"/>
    <n v="120"/>
    <n v="32"/>
    <n v="767.03599999999994"/>
    <x v="0"/>
    <x v="2"/>
    <n v="10"/>
    <x v="0"/>
  </r>
  <r>
    <x v="0"/>
    <x v="2"/>
    <s v="GV409"/>
    <s v="GV4-37-130919"/>
    <x v="0"/>
    <d v="2020-03-09T00:00:00"/>
    <x v="0"/>
    <s v="PUBLICO EN GENERAL"/>
    <n v="43721"/>
    <n v="5.9333333333333327"/>
    <n v="120"/>
    <n v="1"/>
    <n v="3840"/>
    <n v="3028.9609999999998"/>
    <n v="3028.9609999999998"/>
    <n v="120"/>
    <n v="32"/>
    <n v="811.03899999999999"/>
    <x v="0"/>
    <x v="2"/>
    <n v="11"/>
    <x v="0"/>
  </r>
  <r>
    <x v="0"/>
    <x v="2"/>
    <s v="GV409"/>
    <s v="GV4-37-130919"/>
    <x v="1"/>
    <d v="2020-03-09T00:00:00"/>
    <x v="0"/>
    <s v="De Leon Diaz Salvador FG"/>
    <n v="43721"/>
    <n v="5.9333333333333327"/>
    <n v="-110"/>
    <n v="-2"/>
    <n v="-3520"/>
    <n v="-6057.9210000000003"/>
    <n v="-3028.9609999999998"/>
    <n v="55"/>
    <n v="32"/>
    <n v="2537.9209999999998"/>
    <x v="0"/>
    <x v="2"/>
    <n v="11"/>
    <x v="0"/>
  </r>
  <r>
    <x v="0"/>
    <x v="2"/>
    <s v="GV409"/>
    <s v="GV4-37-130919"/>
    <x v="0"/>
    <d v="2020-03-09T00:00:00"/>
    <x v="0"/>
    <s v="De Leon Diaz Salvador FG"/>
    <n v="43721"/>
    <n v="5.9333333333333327"/>
    <n v="110"/>
    <n v="1"/>
    <n v="3520"/>
    <n v="3028.9609999999998"/>
    <n v="3028.9609999999998"/>
    <n v="110"/>
    <n v="32"/>
    <n v="491.03899999999999"/>
    <x v="0"/>
    <x v="2"/>
    <n v="11"/>
    <x v="0"/>
  </r>
  <r>
    <x v="0"/>
    <x v="2"/>
    <s v="GV409"/>
    <s v="GV4-37-130919"/>
    <x v="0"/>
    <d v="2020-03-09T00:00:00"/>
    <x v="0"/>
    <s v="Verdin Vizcarra Irma Lucila F"/>
    <n v="43721"/>
    <n v="5.9333333333333327"/>
    <n v="110"/>
    <n v="1"/>
    <n v="3520"/>
    <n v="3028.9609999999998"/>
    <n v="3028.9609999999998"/>
    <n v="110"/>
    <n v="32"/>
    <n v="491.03899999999999"/>
    <x v="0"/>
    <x v="2"/>
    <n v="11"/>
    <x v="0"/>
  </r>
  <r>
    <x v="0"/>
    <x v="2"/>
    <s v="GV409"/>
    <s v="GV4-37-130919"/>
    <x v="0"/>
    <d v="2020-03-09T00:00:00"/>
    <x v="0"/>
    <s v="Cecilia Robles Perez"/>
    <n v="43721"/>
    <n v="5.9333333333333327"/>
    <n v="478"/>
    <n v="4"/>
    <n v="15057"/>
    <n v="12115.842000000001"/>
    <n v="3028.9609999999998"/>
    <n v="119.5"/>
    <n v="31.5"/>
    <n v="2941.1579999999999"/>
    <x v="0"/>
    <x v="2"/>
    <n v="11"/>
    <x v="0"/>
  </r>
  <r>
    <x v="0"/>
    <x v="2"/>
    <s v="GV409"/>
    <s v="GV4-37-130919"/>
    <x v="0"/>
    <d v="2020-03-09T00:00:00"/>
    <x v="0"/>
    <s v="Camacho Santana Gabriel"/>
    <n v="43721"/>
    <n v="5.9333333333333327"/>
    <n v="734"/>
    <n v="6"/>
    <n v="23121"/>
    <n v="18173.762999999999"/>
    <n v="3028.9609999999998"/>
    <n v="122.33333333333333"/>
    <n v="31.5"/>
    <n v="4947.2370000000001"/>
    <x v="0"/>
    <x v="2"/>
    <n v="11"/>
    <x v="0"/>
  </r>
  <r>
    <x v="0"/>
    <x v="2"/>
    <s v="GV409"/>
    <s v="GV4-37-130919"/>
    <x v="0"/>
    <d v="2020-03-09T00:00:00"/>
    <x v="0"/>
    <s v="Camacho Monroy Agustin"/>
    <n v="43721"/>
    <n v="5.9333333333333327"/>
    <n v="502"/>
    <n v="4"/>
    <n v="15813"/>
    <n v="12115.842000000001"/>
    <n v="3028.9609999999998"/>
    <n v="125.5"/>
    <n v="31.5"/>
    <n v="3697.1579999999999"/>
    <x v="0"/>
    <x v="2"/>
    <n v="11"/>
    <x v="0"/>
  </r>
  <r>
    <x v="0"/>
    <x v="2"/>
    <s v="GV409"/>
    <s v="GV4-37-130919"/>
    <x v="0"/>
    <d v="2020-03-09T00:00:00"/>
    <x v="0"/>
    <s v="Fletes Castillo Hortencia"/>
    <n v="43721"/>
    <n v="5.9333333333333327"/>
    <n v="350"/>
    <n v="3"/>
    <n v="11025"/>
    <n v="9086.8819999999996"/>
    <n v="3028.9609999999998"/>
    <n v="116.66666666666667"/>
    <n v="31.5"/>
    <n v="1938.1179999999999"/>
    <x v="0"/>
    <x v="2"/>
    <n v="11"/>
    <x v="0"/>
  </r>
  <r>
    <x v="0"/>
    <x v="2"/>
    <s v="GV409"/>
    <s v="GV4-37-130919"/>
    <x v="0"/>
    <d v="2020-03-09T00:00:00"/>
    <x v="0"/>
    <s v="Noe Ramirez Brambila"/>
    <n v="43721"/>
    <n v="5.9333333333333327"/>
    <n v="342"/>
    <n v="3"/>
    <n v="10773"/>
    <n v="9086.8819999999996"/>
    <n v="3028.9609999999998"/>
    <n v="114"/>
    <n v="31.5"/>
    <n v="1686.1179999999999"/>
    <x v="0"/>
    <x v="2"/>
    <n v="11"/>
    <x v="0"/>
  </r>
  <r>
    <x v="0"/>
    <x v="2"/>
    <s v="GV410"/>
    <s v="GV4-38-180919"/>
    <x v="1"/>
    <d v="2020-03-09T00:00:00"/>
    <x v="0"/>
    <s v="PUBLICO EN GENERAL"/>
    <n v="43726"/>
    <n v="5.7666666666666666"/>
    <n v="-120"/>
    <n v="-1"/>
    <n v="-3840"/>
    <n v="-3072.9639999999999"/>
    <n v="-3072.9639999999999"/>
    <n v="120"/>
    <n v="32"/>
    <n v="-767.03599999999994"/>
    <x v="0"/>
    <x v="2"/>
    <n v="11"/>
    <x v="0"/>
  </r>
  <r>
    <x v="0"/>
    <x v="0"/>
    <s v="EMBAR"/>
    <s v="GV4-37-130919"/>
    <x v="0"/>
    <d v="2020-03-11T00:00:00"/>
    <x v="0"/>
    <s v="Vazquez Zamora Rafael"/>
    <n v="43721"/>
    <n v="6"/>
    <n v="104"/>
    <n v="1"/>
    <n v="3276"/>
    <n v="3133.4070000000002"/>
    <n v="3133.4070000000002"/>
    <n v="104"/>
    <n v="31.5"/>
    <n v="142.59299999999999"/>
    <x v="0"/>
    <x v="2"/>
    <n v="11"/>
    <x v="0"/>
  </r>
  <r>
    <x v="0"/>
    <x v="0"/>
    <s v="EMBAR"/>
    <s v="GV4-37-130919"/>
    <x v="0"/>
    <d v="2020-03-11T00:00:00"/>
    <x v="0"/>
    <s v="Rafael Osorio Zamora"/>
    <n v="43721"/>
    <n v="6"/>
    <n v="649.20000000000005"/>
    <n v="5"/>
    <n v="20449.8"/>
    <n v="15667.037"/>
    <n v="3133.4070000000002"/>
    <n v="129.84"/>
    <n v="31.5"/>
    <n v="4782.7629999999999"/>
    <x v="0"/>
    <x v="2"/>
    <n v="11"/>
    <x v="0"/>
  </r>
  <r>
    <x v="0"/>
    <x v="0"/>
    <s v="EMBAR"/>
    <s v="GV4-37-130919"/>
    <x v="0"/>
    <d v="2020-03-11T00:00:00"/>
    <x v="0"/>
    <s v="Cecilia Robles Perez"/>
    <n v="43721"/>
    <n v="6"/>
    <n v="121.6"/>
    <n v="1"/>
    <n v="3830.4"/>
    <n v="3133.4070000000002"/>
    <n v="3133.4070000000002"/>
    <n v="121.6"/>
    <n v="31.5"/>
    <n v="696.99300000000005"/>
    <x v="0"/>
    <x v="2"/>
    <n v="11"/>
    <x v="0"/>
  </r>
  <r>
    <x v="0"/>
    <x v="0"/>
    <s v="EMBAR"/>
    <s v="GV4-37-130919"/>
    <x v="0"/>
    <d v="2020-03-11T00:00:00"/>
    <x v="0"/>
    <s v="Ricardo Perez Garcia"/>
    <n v="43721"/>
    <n v="6"/>
    <n v="119.2"/>
    <n v="1"/>
    <n v="3754.8"/>
    <n v="3133.4070000000002"/>
    <n v="3133.4070000000002"/>
    <n v="119.2"/>
    <n v="31.5"/>
    <n v="621.39300000000003"/>
    <x v="0"/>
    <x v="2"/>
    <n v="11"/>
    <x v="0"/>
  </r>
  <r>
    <x v="0"/>
    <x v="0"/>
    <s v="EMBAR"/>
    <s v="GV4-37-130919"/>
    <x v="0"/>
    <d v="2020-03-11T00:00:00"/>
    <x v="0"/>
    <s v="Arturo Saray"/>
    <n v="43721"/>
    <n v="6"/>
    <n v="125"/>
    <n v="1"/>
    <n v="3500"/>
    <n v="3133.4070000000002"/>
    <n v="3133.4070000000002"/>
    <n v="125"/>
    <n v="28"/>
    <n v="366.59300000000002"/>
    <x v="0"/>
    <x v="2"/>
    <n v="11"/>
    <x v="0"/>
  </r>
  <r>
    <x v="0"/>
    <x v="0"/>
    <s v="EMBAR"/>
    <s v="GV4-37-130919"/>
    <x v="0"/>
    <d v="2020-03-11T00:00:00"/>
    <x v="0"/>
    <s v="Gutierrez Olivarez Jaime Gibran"/>
    <n v="43721"/>
    <n v="6"/>
    <n v="284.8"/>
    <n v="2"/>
    <n v="8971.2000000000007"/>
    <n v="6266.8149999999996"/>
    <n v="3133.4070000000002"/>
    <n v="142.4"/>
    <n v="31.5"/>
    <n v="2704.3850000000002"/>
    <x v="0"/>
    <x v="2"/>
    <n v="11"/>
    <x v="0"/>
  </r>
  <r>
    <x v="0"/>
    <x v="0"/>
    <s v="EMBAR"/>
    <s v="GV4-37-130919"/>
    <x v="0"/>
    <d v="2020-03-11T00:00:00"/>
    <x v="0"/>
    <s v="Innovacion y Comercio"/>
    <n v="43721"/>
    <n v="6"/>
    <n v="881"/>
    <n v="9"/>
    <n v="27751.5"/>
    <n v="28200.667000000001"/>
    <n v="3133.4070000000002"/>
    <n v="97.888888888888886"/>
    <n v="31.5"/>
    <n v="-449.16699999999997"/>
    <x v="0"/>
    <x v="2"/>
    <n v="11"/>
    <x v="0"/>
  </r>
  <r>
    <x v="0"/>
    <x v="0"/>
    <s v="EMBAR"/>
    <s v="GV4-37-130919"/>
    <x v="0"/>
    <d v="2020-03-11T00:00:00"/>
    <x v="0"/>
    <s v="Innovacion y Comercio"/>
    <n v="43721"/>
    <n v="6"/>
    <n v="134.6"/>
    <n v="1"/>
    <n v="4239.8999999999996"/>
    <n v="3133.4070000000002"/>
    <n v="3133.4070000000002"/>
    <n v="134.6"/>
    <n v="31.5"/>
    <n v="1106.4929999999999"/>
    <x v="0"/>
    <x v="2"/>
    <n v="11"/>
    <x v="0"/>
  </r>
  <r>
    <x v="0"/>
    <x v="0"/>
    <s v="EMBAR"/>
    <s v="GV4-37-130919"/>
    <x v="0"/>
    <d v="2020-03-11T00:00:00"/>
    <x v="0"/>
    <s v="Vazquez Zamora Rafael"/>
    <n v="43721"/>
    <n v="6"/>
    <n v="243.2"/>
    <n v="2"/>
    <n v="7660.8"/>
    <n v="6266.8149999999996"/>
    <n v="3133.4070000000002"/>
    <n v="121.6"/>
    <n v="31.5"/>
    <n v="1393.9849999999999"/>
    <x v="0"/>
    <x v="2"/>
    <n v="11"/>
    <x v="0"/>
  </r>
  <r>
    <x v="0"/>
    <x v="0"/>
    <s v="EMBAR"/>
    <s v="GV4-37-130919"/>
    <x v="0"/>
    <d v="2020-03-11T00:00:00"/>
    <x v="0"/>
    <s v="Cecilia Robles Perez"/>
    <n v="43721"/>
    <n v="6"/>
    <n v="132.19999999999999"/>
    <n v="1"/>
    <n v="4164.3"/>
    <n v="3133.4070000000002"/>
    <n v="3133.4070000000002"/>
    <n v="132.19999999999999"/>
    <n v="31.5"/>
    <n v="1030.893"/>
    <x v="0"/>
    <x v="2"/>
    <n v="11"/>
    <x v="0"/>
  </r>
  <r>
    <x v="0"/>
    <x v="0"/>
    <s v="EMBAR"/>
    <s v="GV4-37-130919"/>
    <x v="0"/>
    <d v="2020-03-11T00:00:00"/>
    <x v="0"/>
    <s v="Ricardo Perez Garcia"/>
    <n v="43721"/>
    <n v="6"/>
    <n v="105.2"/>
    <n v="1"/>
    <n v="3313.8"/>
    <n v="3133.4070000000002"/>
    <n v="3133.4070000000002"/>
    <n v="105.2"/>
    <n v="31.5"/>
    <n v="180.393"/>
    <x v="0"/>
    <x v="2"/>
    <n v="11"/>
    <x v="0"/>
  </r>
  <r>
    <x v="0"/>
    <x v="0"/>
    <s v="EMBAR"/>
    <s v="GV4-37-130919"/>
    <x v="0"/>
    <d v="2020-03-11T00:00:00"/>
    <x v="0"/>
    <s v="PUBLICO EN GENERAL"/>
    <n v="43721"/>
    <n v="6"/>
    <n v="125.4"/>
    <n v="1"/>
    <n v="3950.1"/>
    <n v="3133.4070000000002"/>
    <n v="3133.4070000000002"/>
    <n v="125.4"/>
    <n v="31.5"/>
    <n v="816.69299999999998"/>
    <x v="0"/>
    <x v="2"/>
    <n v="11"/>
    <x v="0"/>
  </r>
  <r>
    <x v="0"/>
    <x v="0"/>
    <s v="EMBAR"/>
    <s v="GV5-29-240719"/>
    <x v="0"/>
    <d v="2020-03-11T00:00:00"/>
    <x v="0"/>
    <s v="Innovacion y Comercio"/>
    <n v="43670"/>
    <n v="7.6999999999999993"/>
    <n v="177"/>
    <n v="2"/>
    <n v="5575.5"/>
    <n v="4132.3649999999998"/>
    <n v="2066.183"/>
    <n v="88.5"/>
    <n v="31.5"/>
    <n v="1443.135"/>
    <x v="0"/>
    <x v="2"/>
    <n v="11"/>
    <x v="0"/>
  </r>
  <r>
    <x v="0"/>
    <x v="0"/>
    <s v="EMBAR"/>
    <s v="GV5-29-240719"/>
    <x v="0"/>
    <d v="2020-03-11T00:00:00"/>
    <x v="0"/>
    <s v="Innovacion y Comercio"/>
    <n v="43670"/>
    <n v="7.6999999999999993"/>
    <n v="345"/>
    <n v="3"/>
    <n v="10867.5"/>
    <n v="6198.5479999999998"/>
    <n v="2066.183"/>
    <n v="115"/>
    <n v="31.5"/>
    <n v="4668.9520000000002"/>
    <x v="0"/>
    <x v="2"/>
    <n v="11"/>
    <x v="0"/>
  </r>
  <r>
    <x v="0"/>
    <x v="1"/>
    <s v="GV107"/>
    <s v="GV1-37-140919"/>
    <x v="0"/>
    <d v="2020-03-11T00:00:00"/>
    <x v="0"/>
    <s v="De Leon Diaz Salvador FG"/>
    <n v="43722"/>
    <n v="5.9666666666666668"/>
    <n v="110"/>
    <n v="1"/>
    <n v="3410"/>
    <n v="2559.5459999999998"/>
    <n v="2559.5459999999998"/>
    <n v="110"/>
    <n v="31"/>
    <n v="850.45399999999995"/>
    <x v="0"/>
    <x v="2"/>
    <n v="11"/>
    <x v="0"/>
  </r>
  <r>
    <x v="0"/>
    <x v="1"/>
    <s v="GV107"/>
    <s v="GV1-37-140919"/>
    <x v="0"/>
    <d v="2020-03-11T00:00:00"/>
    <x v="0"/>
    <s v="Verdin Vizcarra Irma Lucila F"/>
    <n v="43722"/>
    <n v="5.9666666666666668"/>
    <n v="225"/>
    <n v="2"/>
    <n v="6975"/>
    <n v="5119.0910000000003"/>
    <n v="2559.5459999999998"/>
    <n v="112.5"/>
    <n v="31"/>
    <n v="1855.9090000000001"/>
    <x v="0"/>
    <x v="2"/>
    <n v="11"/>
    <x v="0"/>
  </r>
  <r>
    <x v="0"/>
    <x v="1"/>
    <s v="GV107"/>
    <s v="GV1-37-140919"/>
    <x v="0"/>
    <d v="2020-03-11T00:00:00"/>
    <x v="0"/>
    <s v="Lopez Jorge FG"/>
    <n v="43722"/>
    <n v="5.9666666666666668"/>
    <n v="250"/>
    <n v="2"/>
    <n v="7750"/>
    <n v="5119.0910000000003"/>
    <n v="2559.5459999999998"/>
    <n v="125"/>
    <n v="31"/>
    <n v="2630.9090000000001"/>
    <x v="0"/>
    <x v="2"/>
    <n v="11"/>
    <x v="0"/>
  </r>
  <r>
    <x v="0"/>
    <x v="1"/>
    <s v="GV107"/>
    <s v="GV1-37-140919"/>
    <x v="0"/>
    <d v="2020-03-11T00:00:00"/>
    <x v="0"/>
    <s v="Langurain Juan Pablo NA"/>
    <n v="43722"/>
    <n v="5.9666666666666668"/>
    <n v="1501"/>
    <n v="12"/>
    <n v="46531"/>
    <n v="30714.545999999998"/>
    <n v="2559.5459999999998"/>
    <n v="125.08333333333333"/>
    <n v="31"/>
    <n v="15816.454"/>
    <x v="0"/>
    <x v="2"/>
    <n v="11"/>
    <x v="0"/>
  </r>
  <r>
    <x v="0"/>
    <x v="1"/>
    <s v="GV107"/>
    <s v="GV1-37-140919"/>
    <x v="0"/>
    <d v="2020-03-11T00:00:00"/>
    <x v="0"/>
    <s v="Jose Luis Guzman Cornejo"/>
    <n v="43722"/>
    <n v="5.9666666666666668"/>
    <n v="498"/>
    <n v="4"/>
    <n v="15438"/>
    <n v="10238.182000000001"/>
    <n v="2559.5459999999998"/>
    <n v="124.5"/>
    <n v="31"/>
    <n v="5199.8180000000002"/>
    <x v="0"/>
    <x v="2"/>
    <n v="11"/>
    <x v="0"/>
  </r>
  <r>
    <x v="0"/>
    <x v="1"/>
    <s v="GV107"/>
    <s v="GV1-37-140919"/>
    <x v="0"/>
    <d v="2020-03-11T00:00:00"/>
    <x v="0"/>
    <s v="Coronado Rodriguez Alma Lorena FG"/>
    <n v="43722"/>
    <n v="5.9666666666666668"/>
    <n v="126"/>
    <n v="1"/>
    <n v="3906"/>
    <n v="2559.5459999999998"/>
    <n v="2559.5459999999998"/>
    <n v="126"/>
    <n v="31"/>
    <n v="1346.454"/>
    <x v="0"/>
    <x v="2"/>
    <n v="11"/>
    <x v="0"/>
  </r>
  <r>
    <x v="0"/>
    <x v="1"/>
    <s v="GV107"/>
    <s v="GV1-37-140919"/>
    <x v="0"/>
    <d v="2020-03-11T00:00:00"/>
    <x v="0"/>
    <s v="Cobian Chavez Rodolfo FG"/>
    <n v="43722"/>
    <n v="5.9666666666666668"/>
    <n v="1710"/>
    <n v="14"/>
    <n v="52155"/>
    <n v="35833.637000000002"/>
    <n v="2559.5459999999998"/>
    <n v="122.14285714285714"/>
    <n v="30.5"/>
    <n v="16321.362999999999"/>
    <x v="0"/>
    <x v="2"/>
    <n v="11"/>
    <x v="0"/>
  </r>
  <r>
    <x v="0"/>
    <x v="1"/>
    <s v="GV107"/>
    <s v="GV1-37-140919"/>
    <x v="0"/>
    <d v="2020-03-11T00:00:00"/>
    <x v="0"/>
    <s v="Arturo Saray"/>
    <n v="43722"/>
    <n v="5.9666666666666668"/>
    <n v="118"/>
    <n v="1"/>
    <n v="3304"/>
    <n v="2559.5459999999998"/>
    <n v="2559.5459999999998"/>
    <n v="118"/>
    <n v="28"/>
    <n v="744.45399999999995"/>
    <x v="0"/>
    <x v="2"/>
    <n v="11"/>
    <x v="0"/>
  </r>
  <r>
    <x v="0"/>
    <x v="1"/>
    <s v="GV107"/>
    <s v="GV1-37-140919"/>
    <x v="0"/>
    <d v="2020-03-11T00:00:00"/>
    <x v="0"/>
    <s v="Chavez Barajas Contensina NA"/>
    <n v="43722"/>
    <n v="5.9666666666666668"/>
    <n v="124"/>
    <n v="1"/>
    <n v="3844"/>
    <n v="2559.5459999999998"/>
    <n v="2559.5459999999998"/>
    <n v="124"/>
    <n v="31"/>
    <n v="1284.454"/>
    <x v="0"/>
    <x v="2"/>
    <n v="11"/>
    <x v="0"/>
  </r>
  <r>
    <x v="0"/>
    <x v="1"/>
    <s v="GV107"/>
    <s v="GV1-37-140919"/>
    <x v="0"/>
    <d v="2020-03-11T00:00:00"/>
    <x v="0"/>
    <s v="Araiza Chavez Diana Rosiquiel FG"/>
    <n v="43722"/>
    <n v="5.9666666666666668"/>
    <n v="109"/>
    <n v="1"/>
    <n v="3324.5"/>
    <n v="2559.5459999999998"/>
    <n v="2559.5459999999998"/>
    <n v="109"/>
    <n v="30.5"/>
    <n v="764.95399999999995"/>
    <x v="0"/>
    <x v="2"/>
    <n v="11"/>
    <x v="0"/>
  </r>
  <r>
    <x v="0"/>
    <x v="1"/>
    <s v="GV107"/>
    <s v="GV1-37-140919"/>
    <x v="0"/>
    <d v="2020-03-11T00:00:00"/>
    <x v="0"/>
    <s v="PUBLICO EN GENERAL"/>
    <n v="43722"/>
    <n v="5.9666666666666668"/>
    <n v="109"/>
    <n v="1"/>
    <n v="3052"/>
    <n v="2559.5459999999998"/>
    <n v="2559.5459999999998"/>
    <n v="109"/>
    <n v="28"/>
    <n v="492.45400000000001"/>
    <x v="0"/>
    <x v="2"/>
    <n v="11"/>
    <x v="0"/>
  </r>
  <r>
    <x v="0"/>
    <x v="1"/>
    <s v="GV107"/>
    <s v="GV1-37-140919"/>
    <x v="0"/>
    <d v="2020-03-11T00:00:00"/>
    <x v="0"/>
    <s v="Juan Manuel Jacobo"/>
    <n v="43722"/>
    <n v="5.9666666666666668"/>
    <n v="388"/>
    <n v="3"/>
    <n v="12028"/>
    <n v="7678.6369999999997"/>
    <n v="2559.5459999999998"/>
    <n v="129.33333333333334"/>
    <n v="31"/>
    <n v="4349.3630000000003"/>
    <x v="0"/>
    <x v="2"/>
    <n v="11"/>
    <x v="0"/>
  </r>
  <r>
    <x v="0"/>
    <x v="1"/>
    <s v="GV107"/>
    <s v="GV1-37-140919"/>
    <x v="0"/>
    <d v="2020-03-11T00:00:00"/>
    <x v="0"/>
    <s v="Diaz Juan "/>
    <n v="43722"/>
    <n v="5.9666666666666668"/>
    <n v="104"/>
    <n v="1"/>
    <n v="2912"/>
    <n v="2559.5459999999998"/>
    <n v="2559.5459999999998"/>
    <n v="104"/>
    <n v="28"/>
    <n v="352.45400000000001"/>
    <x v="0"/>
    <x v="2"/>
    <n v="11"/>
    <x v="0"/>
  </r>
  <r>
    <x v="0"/>
    <x v="1"/>
    <s v="GV107"/>
    <s v="GV1-37-140919"/>
    <x v="0"/>
    <d v="2020-03-11T00:00:00"/>
    <x v="0"/>
    <s v="Rincon Morett Veronica Guadalupe FG"/>
    <n v="43722"/>
    <n v="5.9666666666666668"/>
    <n v="415"/>
    <n v="4"/>
    <n v="12865"/>
    <n v="10238.182000000001"/>
    <n v="2559.5459999999998"/>
    <n v="103.75"/>
    <n v="31"/>
    <n v="2626.8180000000002"/>
    <x v="0"/>
    <x v="2"/>
    <n v="11"/>
    <x v="0"/>
  </r>
  <r>
    <x v="0"/>
    <x v="1"/>
    <s v="GV107"/>
    <s v="GV1-37-140919"/>
    <x v="0"/>
    <d v="2020-03-11T00:00:00"/>
    <x v="0"/>
    <s v="Diaz Araiza Maria Magdalena"/>
    <n v="43722"/>
    <n v="5.9666666666666668"/>
    <n v="220"/>
    <n v="2"/>
    <n v="6820"/>
    <n v="5119.0910000000003"/>
    <n v="2559.5459999999998"/>
    <n v="110"/>
    <n v="31"/>
    <n v="1700.9090000000001"/>
    <x v="0"/>
    <x v="2"/>
    <n v="11"/>
    <x v="0"/>
  </r>
  <r>
    <x v="0"/>
    <x v="1"/>
    <s v="GV107"/>
    <s v="GV1-37-140919"/>
    <x v="0"/>
    <d v="2020-03-11T00:00:00"/>
    <x v="0"/>
    <s v="Oscar Jesus Guerrero Pelayo"/>
    <n v="43722"/>
    <n v="5.9666666666666668"/>
    <n v="562"/>
    <n v="5"/>
    <n v="17422"/>
    <n v="12797.727999999999"/>
    <n v="2559.5459999999998"/>
    <n v="112.4"/>
    <n v="31"/>
    <n v="4624.2719999999999"/>
    <x v="0"/>
    <x v="2"/>
    <n v="11"/>
    <x v="0"/>
  </r>
  <r>
    <x v="0"/>
    <x v="1"/>
    <s v="GV107"/>
    <s v="GV1-37-140919"/>
    <x v="0"/>
    <d v="2020-03-11T00:00:00"/>
    <x v="0"/>
    <s v="PUBLICO EN GENERAL"/>
    <n v="43722"/>
    <n v="5.9666666666666668"/>
    <n v="144"/>
    <n v="1"/>
    <n v="4464"/>
    <n v="2559.5459999999998"/>
    <n v="2559.5459999999998"/>
    <n v="144"/>
    <n v="31"/>
    <n v="1904.454"/>
    <x v="0"/>
    <x v="2"/>
    <n v="11"/>
    <x v="0"/>
  </r>
  <r>
    <x v="0"/>
    <x v="1"/>
    <s v="GV108"/>
    <s v="GV1-36-070919"/>
    <x v="0"/>
    <d v="2020-03-11T00:00:00"/>
    <x v="0"/>
    <s v="Diaz Juan "/>
    <n v="43715"/>
    <n v="6.2"/>
    <n v="110"/>
    <n v="1"/>
    <n v="3080"/>
    <n v="2848.04"/>
    <n v="2848.04"/>
    <n v="110"/>
    <n v="28"/>
    <n v="231.96"/>
    <x v="0"/>
    <x v="2"/>
    <n v="11"/>
    <x v="0"/>
  </r>
  <r>
    <x v="0"/>
    <x v="1"/>
    <s v="GV108"/>
    <s v="GV1-36-070919"/>
    <x v="0"/>
    <d v="2020-03-11T00:00:00"/>
    <x v="0"/>
    <s v="Carlos Sanchez Camacho"/>
    <n v="43715"/>
    <n v="6.2"/>
    <n v="520"/>
    <n v="4"/>
    <n v="16380"/>
    <n v="11392.161"/>
    <n v="2848.04"/>
    <n v="130"/>
    <n v="31.5"/>
    <n v="4987.8389999999999"/>
    <x v="0"/>
    <x v="2"/>
    <n v="11"/>
    <x v="0"/>
  </r>
  <r>
    <x v="0"/>
    <x v="1"/>
    <s v="GV108"/>
    <s v="GV1-36-070919"/>
    <x v="0"/>
    <d v="2020-03-11T00:00:00"/>
    <x v="0"/>
    <s v="Edgar Ruiz Lopez"/>
    <n v="43715"/>
    <n v="6.2"/>
    <n v="220"/>
    <n v="2"/>
    <n v="6820"/>
    <n v="5913.26"/>
    <n v="2956.63"/>
    <n v="110"/>
    <n v="31"/>
    <n v="906.74"/>
    <x v="0"/>
    <x v="2"/>
    <n v="11"/>
    <x v="0"/>
  </r>
  <r>
    <x v="0"/>
    <x v="1"/>
    <s v="GV108"/>
    <s v="GV1-36-070919"/>
    <x v="0"/>
    <d v="2020-03-11T00:00:00"/>
    <x v="0"/>
    <s v="RODRIGO RODRIGUEZ"/>
    <n v="43715"/>
    <n v="6.2"/>
    <n v="602"/>
    <n v="6"/>
    <n v="18662"/>
    <n v="17739.78"/>
    <n v="2956.63"/>
    <n v="100.33333333333333"/>
    <n v="31"/>
    <n v="922.22"/>
    <x v="0"/>
    <x v="2"/>
    <n v="11"/>
    <x v="0"/>
  </r>
  <r>
    <x v="0"/>
    <x v="1"/>
    <s v="GV108"/>
    <s v="GV1-36-070919"/>
    <x v="0"/>
    <d v="2020-03-11T00:00:00"/>
    <x v="0"/>
    <s v="Martinez Valdez Hugo Alberto F"/>
    <n v="43715"/>
    <n v="6.2"/>
    <n v="205"/>
    <n v="2"/>
    <n v="6355"/>
    <n v="5913.26"/>
    <n v="2956.63"/>
    <n v="102.5"/>
    <n v="31"/>
    <n v="441.74"/>
    <x v="0"/>
    <x v="2"/>
    <n v="11"/>
    <x v="0"/>
  </r>
  <r>
    <x v="0"/>
    <x v="1"/>
    <s v="GV108"/>
    <s v="GV1-36-070919"/>
    <x v="0"/>
    <d v="2020-03-11T00:00:00"/>
    <x v="0"/>
    <s v="PUBLICO EN GENERAL"/>
    <n v="43715"/>
    <n v="6.2"/>
    <n v="120"/>
    <n v="1"/>
    <n v="2500"/>
    <n v="2956.63"/>
    <n v="2956.63"/>
    <n v="120"/>
    <n v="20.833300000000001"/>
    <n v="-456.63"/>
    <x v="0"/>
    <x v="2"/>
    <n v="11"/>
    <x v="0"/>
  </r>
  <r>
    <x v="0"/>
    <x v="1"/>
    <s v="GV108"/>
    <s v="GV1-36-070919"/>
    <x v="0"/>
    <d v="2020-03-11T00:00:00"/>
    <x v="0"/>
    <s v="Ramos Mejia Juan Diego FG"/>
    <n v="43715"/>
    <n v="6.2"/>
    <n v="2364"/>
    <n v="18"/>
    <n v="70920"/>
    <n v="53219.341"/>
    <n v="2956.63"/>
    <n v="131.33333333333334"/>
    <n v="30"/>
    <n v="17700.659"/>
    <x v="0"/>
    <x v="2"/>
    <n v="11"/>
    <x v="0"/>
  </r>
  <r>
    <x v="0"/>
    <x v="1"/>
    <s v="GV108"/>
    <s v="GV1-36-070919"/>
    <x v="0"/>
    <d v="2020-03-11T00:00:00"/>
    <x v="0"/>
    <s v="Leonardo Jimenez Chacon"/>
    <n v="43715"/>
    <n v="6.2"/>
    <n v="220"/>
    <n v="2"/>
    <n v="6820"/>
    <n v="5913.26"/>
    <n v="2956.63"/>
    <n v="110"/>
    <n v="31"/>
    <n v="906.74"/>
    <x v="0"/>
    <x v="2"/>
    <n v="11"/>
    <x v="0"/>
  </r>
  <r>
    <x v="0"/>
    <x v="1"/>
    <s v="GV108"/>
    <s v="GV1-36-070919"/>
    <x v="0"/>
    <d v="2020-03-11T00:00:00"/>
    <x v="0"/>
    <s v="Casillas Tapia Alfredo"/>
    <n v="43715"/>
    <n v="6.2"/>
    <n v="1200"/>
    <n v="10"/>
    <n v="37200"/>
    <n v="29566.3"/>
    <n v="2956.63"/>
    <n v="120"/>
    <n v="31"/>
    <n v="7633.7"/>
    <x v="0"/>
    <x v="2"/>
    <n v="11"/>
    <x v="0"/>
  </r>
  <r>
    <x v="0"/>
    <x v="1"/>
    <s v="GV108"/>
    <s v="GV1-36-070919"/>
    <x v="0"/>
    <d v="2020-03-11T00:00:00"/>
    <x v="0"/>
    <s v="Carlos Sanchez Camacho"/>
    <n v="43715"/>
    <n v="6.2"/>
    <n v="498"/>
    <n v="4"/>
    <n v="15687"/>
    <n v="11826.52"/>
    <n v="2956.63"/>
    <n v="124.5"/>
    <n v="31.5"/>
    <n v="3860.48"/>
    <x v="0"/>
    <x v="2"/>
    <n v="11"/>
    <x v="0"/>
  </r>
  <r>
    <x v="0"/>
    <x v="1"/>
    <s v="GV108"/>
    <s v="GV1-36-070919"/>
    <x v="0"/>
    <d v="2020-03-11T00:00:00"/>
    <x v="0"/>
    <s v="Vazquez Zamora Rafael"/>
    <n v="43715"/>
    <n v="6.2"/>
    <n v="321"/>
    <n v="3"/>
    <n v="10111.5"/>
    <n v="8869.89"/>
    <n v="2956.63"/>
    <n v="107"/>
    <n v="31.5"/>
    <n v="1241.6099999999999"/>
    <x v="0"/>
    <x v="2"/>
    <n v="11"/>
    <x v="0"/>
  </r>
  <r>
    <x v="0"/>
    <x v="1"/>
    <s v="GV108"/>
    <s v="GV1-36-070919"/>
    <x v="0"/>
    <d v="2020-03-11T00:00:00"/>
    <x v="0"/>
    <s v="Vazquez Pelayo Hugo"/>
    <n v="43715"/>
    <n v="6.2"/>
    <n v="248"/>
    <n v="2"/>
    <n v="7812"/>
    <n v="5913.26"/>
    <n v="2956.63"/>
    <n v="124"/>
    <n v="31.5"/>
    <n v="1898.74"/>
    <x v="0"/>
    <x v="2"/>
    <n v="11"/>
    <x v="0"/>
  </r>
  <r>
    <x v="0"/>
    <x v="1"/>
    <s v="GV108"/>
    <s v="GV1-36-070919"/>
    <x v="0"/>
    <d v="2020-03-11T00:00:00"/>
    <x v="0"/>
    <s v="Rafael Osorio Zamora"/>
    <n v="43715"/>
    <n v="6.2"/>
    <n v="1226"/>
    <n v="10"/>
    <n v="38619"/>
    <n v="29566.3"/>
    <n v="2956.63"/>
    <n v="122.6"/>
    <n v="31.5"/>
    <n v="9052.7000000000007"/>
    <x v="0"/>
    <x v="2"/>
    <n v="11"/>
    <x v="0"/>
  </r>
  <r>
    <x v="0"/>
    <x v="1"/>
    <s v="GV108"/>
    <s v="GV1-36-070919"/>
    <x v="0"/>
    <d v="2020-03-11T00:00:00"/>
    <x v="0"/>
    <s v="Cecilia Robles Perez"/>
    <n v="43715"/>
    <n v="6.2"/>
    <n v="119"/>
    <n v="1"/>
    <n v="3748.5"/>
    <n v="2956.63"/>
    <n v="2956.63"/>
    <n v="119"/>
    <n v="31.5"/>
    <n v="791.87"/>
    <x v="0"/>
    <x v="2"/>
    <n v="11"/>
    <x v="0"/>
  </r>
  <r>
    <x v="0"/>
    <x v="1"/>
    <s v="GV108"/>
    <s v="GV1-36-070919"/>
    <x v="0"/>
    <d v="2020-03-11T00:00:00"/>
    <x v="0"/>
    <s v="Ricardo Perez Garcia"/>
    <n v="43715"/>
    <n v="6.2"/>
    <n v="110"/>
    <n v="1"/>
    <n v="3465"/>
    <n v="2956.63"/>
    <n v="2956.63"/>
    <n v="110"/>
    <n v="31.5"/>
    <n v="508.37"/>
    <x v="0"/>
    <x v="2"/>
    <n v="11"/>
    <x v="0"/>
  </r>
  <r>
    <x v="0"/>
    <x v="1"/>
    <s v="GV108"/>
    <s v="GV1-36-070919"/>
    <x v="0"/>
    <d v="2020-03-11T00:00:00"/>
    <x v="0"/>
    <s v="Innovacion y Comercio"/>
    <n v="43715"/>
    <n v="6.2"/>
    <n v="1231"/>
    <n v="12"/>
    <n v="34468"/>
    <n v="35479.56"/>
    <n v="2956.63"/>
    <n v="102.58333333333333"/>
    <n v="28"/>
    <n v="-1011.56"/>
    <x v="0"/>
    <x v="2"/>
    <n v="11"/>
    <x v="0"/>
  </r>
  <r>
    <x v="0"/>
    <x v="1"/>
    <s v="GV108"/>
    <s v="GV1-36-070919"/>
    <x v="0"/>
    <d v="2020-03-11T00:00:00"/>
    <x v="0"/>
    <s v="Vazquez Zamora Rafael"/>
    <n v="43715"/>
    <n v="6.2"/>
    <n v="207"/>
    <n v="2"/>
    <n v="6313.5"/>
    <n v="5913.26"/>
    <n v="2956.63"/>
    <n v="103.5"/>
    <n v="30.5"/>
    <n v="400.24"/>
    <x v="0"/>
    <x v="2"/>
    <n v="11"/>
    <x v="0"/>
  </r>
  <r>
    <x v="0"/>
    <x v="1"/>
    <s v="GV108"/>
    <s v="GV1-36-070919"/>
    <x v="0"/>
    <d v="2020-03-11T00:00:00"/>
    <x v="0"/>
    <s v="Rafael Osorio Zamora"/>
    <n v="43715"/>
    <n v="6.2"/>
    <n v="235"/>
    <n v="2"/>
    <n v="7167.5"/>
    <n v="5913.26"/>
    <n v="2956.63"/>
    <n v="117.5"/>
    <n v="30.5"/>
    <n v="1254.24"/>
    <x v="0"/>
    <x v="2"/>
    <n v="11"/>
    <x v="0"/>
  </r>
  <r>
    <x v="0"/>
    <x v="1"/>
    <s v="GV108"/>
    <s v="GV1-36-070919"/>
    <x v="0"/>
    <d v="2020-03-11T00:00:00"/>
    <x v="0"/>
    <s v="Gutierrez Olivarez Jaime Gibran"/>
    <n v="43715"/>
    <n v="6.2"/>
    <n v="547"/>
    <n v="4"/>
    <n v="17230.5"/>
    <n v="11826.52"/>
    <n v="2956.63"/>
    <n v="136.75"/>
    <n v="31.5"/>
    <n v="5403.98"/>
    <x v="0"/>
    <x v="2"/>
    <n v="11"/>
    <x v="0"/>
  </r>
  <r>
    <x v="0"/>
    <x v="1"/>
    <s v="GV110"/>
    <s v="GV1-38-170919"/>
    <x v="0"/>
    <d v="2020-03-11T00:00:00"/>
    <x v="0"/>
    <s v="Innovacion y Comercio"/>
    <n v="43725"/>
    <n v="5.8666666666666663"/>
    <n v="616"/>
    <n v="5"/>
    <n v="19404"/>
    <n v="10582.045"/>
    <n v="2116.4090000000001"/>
    <n v="123.2"/>
    <n v="31.5"/>
    <n v="8821.9549999999999"/>
    <x v="0"/>
    <x v="2"/>
    <n v="11"/>
    <x v="0"/>
  </r>
  <r>
    <x v="0"/>
    <x v="1"/>
    <s v="GV111"/>
    <s v="GV1-35-310819"/>
    <x v="0"/>
    <d v="2020-03-11T00:00:00"/>
    <x v="0"/>
    <s v="Cecilia Robles Perez"/>
    <n v="43708"/>
    <n v="6.4333333333333327"/>
    <n v="119"/>
    <n v="1"/>
    <n v="3629.5"/>
    <n v="2631.46"/>
    <n v="2631.46"/>
    <n v="119"/>
    <n v="30.5"/>
    <n v="998.04"/>
    <x v="0"/>
    <x v="2"/>
    <n v="11"/>
    <x v="0"/>
  </r>
  <r>
    <x v="0"/>
    <x v="2"/>
    <s v="GV410"/>
    <s v="GV4-38-180919"/>
    <x v="0"/>
    <d v="2020-03-11T00:00:00"/>
    <x v="0"/>
    <s v="Casillas Tapia Alfredo"/>
    <n v="43726"/>
    <n v="5.833333333333333"/>
    <n v="1253.4000000000001"/>
    <n v="10"/>
    <n v="38855.4"/>
    <n v="30921.761999999999"/>
    <n v="3092.1759999999999"/>
    <n v="125.34"/>
    <n v="31"/>
    <n v="7933.6379999999999"/>
    <x v="0"/>
    <x v="2"/>
    <n v="11"/>
    <x v="0"/>
  </r>
  <r>
    <x v="0"/>
    <x v="2"/>
    <s v="GV410"/>
    <s v="GV4-38-180919"/>
    <x v="0"/>
    <d v="2020-03-11T00:00:00"/>
    <x v="0"/>
    <s v="Casillas Tapia Alfredo"/>
    <n v="43726"/>
    <n v="5.833333333333333"/>
    <n v="1234"/>
    <n v="10"/>
    <n v="37020"/>
    <n v="30921.761999999999"/>
    <n v="3092.1759999999999"/>
    <n v="123.4"/>
    <n v="30"/>
    <n v="6098.2380000000003"/>
    <x v="0"/>
    <x v="2"/>
    <n v="11"/>
    <x v="0"/>
  </r>
  <r>
    <x v="0"/>
    <x v="0"/>
    <s v="EMBAR"/>
    <s v="GV4-36-060919"/>
    <x v="0"/>
    <d v="2020-03-12T00:00:00"/>
    <x v="0"/>
    <s v="Innovacion y Comercio"/>
    <n v="43714"/>
    <n v="6.2666666666666666"/>
    <n v="881"/>
    <n v="9"/>
    <n v="27751.5"/>
    <n v="23290.739000000001"/>
    <n v="2587.86"/>
    <n v="97.888888888888886"/>
    <n v="31.5"/>
    <n v="4460.7610000000004"/>
    <x v="0"/>
    <x v="2"/>
    <n v="11"/>
    <x v="0"/>
  </r>
  <r>
    <x v="0"/>
    <x v="0"/>
    <s v="EMBAR"/>
    <s v="GV4-37-130919"/>
    <x v="1"/>
    <d v="2020-03-12T00:00:00"/>
    <x v="0"/>
    <s v="Innovacion y Comercio"/>
    <n v="43721"/>
    <n v="6.0333333333333332"/>
    <n v="-881"/>
    <n v="-9"/>
    <n v="-27751.5"/>
    <n v="-28200.667000000001"/>
    <n v="-3133.4070000000002"/>
    <n v="97.888888888888886"/>
    <n v="31.5"/>
    <n v="449.16699999999997"/>
    <x v="0"/>
    <x v="2"/>
    <n v="11"/>
    <x v="0"/>
  </r>
  <r>
    <x v="0"/>
    <x v="0"/>
    <s v="EMBAR"/>
    <s v="GV4-37-130919"/>
    <x v="0"/>
    <d v="2020-03-12T00:00:00"/>
    <x v="0"/>
    <s v="Innovacion y Comercio"/>
    <n v="43721"/>
    <n v="6.0333333333333332"/>
    <n v="687"/>
    <n v="6"/>
    <n v="21640.5"/>
    <n v="18800.445"/>
    <n v="3133.4070000000002"/>
    <n v="114.5"/>
    <n v="31.5"/>
    <n v="2840.0549999999998"/>
    <x v="0"/>
    <x v="2"/>
    <n v="11"/>
    <x v="0"/>
  </r>
  <r>
    <x v="0"/>
    <x v="2"/>
    <s v="GV410"/>
    <s v="GV4-38-180919"/>
    <x v="0"/>
    <d v="2020-03-13T00:00:00"/>
    <x v="0"/>
    <s v="Oregon Rene NA"/>
    <n v="43726"/>
    <n v="5.8999999999999995"/>
    <n v="104"/>
    <n v="1"/>
    <n v="3224"/>
    <n v="3092.1759999999999"/>
    <n v="3092.1759999999999"/>
    <n v="104"/>
    <n v="31"/>
    <n v="131.82400000000001"/>
    <x v="0"/>
    <x v="2"/>
    <n v="11"/>
    <x v="0"/>
  </r>
  <r>
    <x v="0"/>
    <x v="2"/>
    <s v="GV410"/>
    <s v="GV4-38-180919"/>
    <x v="0"/>
    <d v="2020-03-13T00:00:00"/>
    <x v="0"/>
    <s v="Becerra Bañuelos Norma Elizabeth F"/>
    <n v="43726"/>
    <n v="5.8999999999999995"/>
    <n v="576"/>
    <n v="5"/>
    <n v="17856"/>
    <n v="15460.880999999999"/>
    <n v="3092.1759999999999"/>
    <n v="115.2"/>
    <n v="31"/>
    <n v="2395.1190000000001"/>
    <x v="0"/>
    <x v="2"/>
    <n v="11"/>
    <x v="0"/>
  </r>
  <r>
    <x v="0"/>
    <x v="2"/>
    <s v="GV410"/>
    <s v="GV4-38-180919"/>
    <x v="0"/>
    <d v="2020-03-13T00:00:00"/>
    <x v="0"/>
    <s v="Martinez Valdez Hugo Alberto F"/>
    <n v="43726"/>
    <n v="5.8999999999999995"/>
    <n v="444"/>
    <n v="4"/>
    <n v="13764"/>
    <n v="12368.705"/>
    <n v="3092.1759999999999"/>
    <n v="111"/>
    <n v="31"/>
    <n v="1395.2950000000001"/>
    <x v="0"/>
    <x v="2"/>
    <n v="11"/>
    <x v="0"/>
  </r>
  <r>
    <x v="0"/>
    <x v="2"/>
    <s v="GV410"/>
    <s v="GV4-38-180919"/>
    <x v="0"/>
    <d v="2020-03-13T00:00:00"/>
    <x v="0"/>
    <s v="RODRIGO RODRIGUEZ"/>
    <n v="43726"/>
    <n v="5.8999999999999995"/>
    <n v="842"/>
    <n v="8"/>
    <n v="26102"/>
    <n v="24737.409"/>
    <n v="3092.1759999999999"/>
    <n v="105.25"/>
    <n v="31"/>
    <n v="1364.5909999999999"/>
    <x v="0"/>
    <x v="2"/>
    <n v="11"/>
    <x v="0"/>
  </r>
  <r>
    <x v="0"/>
    <x v="2"/>
    <s v="GV410"/>
    <s v="GV4-38-180919"/>
    <x v="0"/>
    <d v="2020-03-13T00:00:00"/>
    <x v="0"/>
    <s v="Edgar Ruiz Lopez"/>
    <n v="43726"/>
    <n v="5.8999999999999995"/>
    <n v="625"/>
    <n v="6"/>
    <n v="19375"/>
    <n v="18553.057000000001"/>
    <n v="3092.1759999999999"/>
    <n v="104.16666666666667"/>
    <n v="31"/>
    <n v="821.94299999999998"/>
    <x v="0"/>
    <x v="2"/>
    <n v="11"/>
    <x v="0"/>
  </r>
  <r>
    <x v="0"/>
    <x v="2"/>
    <s v="GV410"/>
    <s v="GV4-38-180919"/>
    <x v="0"/>
    <d v="2020-03-13T00:00:00"/>
    <x v="0"/>
    <s v="Lopez Castro Erica"/>
    <n v="43726"/>
    <n v="5.8999999999999995"/>
    <n v="100"/>
    <n v="1"/>
    <n v="3100"/>
    <n v="3092.1759999999999"/>
    <n v="3092.1759999999999"/>
    <n v="100"/>
    <n v="31"/>
    <n v="7.8239999999999998"/>
    <x v="0"/>
    <x v="2"/>
    <n v="11"/>
    <x v="0"/>
  </r>
  <r>
    <x v="0"/>
    <x v="2"/>
    <s v="GV410"/>
    <s v="GV4-38-180919"/>
    <x v="0"/>
    <d v="2020-03-13T00:00:00"/>
    <x v="0"/>
    <s v="Lopez Jorge FG"/>
    <n v="43726"/>
    <n v="5.8999999999999995"/>
    <n v="106"/>
    <n v="1"/>
    <n v="3286"/>
    <n v="3092.1759999999999"/>
    <n v="3092.1759999999999"/>
    <n v="106"/>
    <n v="31"/>
    <n v="193.82400000000001"/>
    <x v="0"/>
    <x v="2"/>
    <n v="11"/>
    <x v="0"/>
  </r>
  <r>
    <x v="0"/>
    <x v="2"/>
    <s v="GV410"/>
    <s v="GV4-38-180919"/>
    <x v="0"/>
    <d v="2020-03-13T00:00:00"/>
    <x v="0"/>
    <s v="Prado Barajas Aureliano FG"/>
    <n v="43726"/>
    <n v="5.8999999999999995"/>
    <n v="516"/>
    <n v="5"/>
    <n v="15996"/>
    <n v="15460.880999999999"/>
    <n v="3092.1759999999999"/>
    <n v="103.2"/>
    <n v="31"/>
    <n v="535.11900000000003"/>
    <x v="0"/>
    <x v="2"/>
    <n v="11"/>
    <x v="0"/>
  </r>
  <r>
    <x v="0"/>
    <x v="2"/>
    <s v="GV410"/>
    <s v="GV4-38-180919"/>
    <x v="0"/>
    <d v="2020-03-13T00:00:00"/>
    <x v="0"/>
    <s v="Lopez Garcia Martin FG"/>
    <n v="43726"/>
    <n v="5.8999999999999995"/>
    <n v="150"/>
    <n v="1"/>
    <n v="4650"/>
    <n v="3092.1759999999999"/>
    <n v="3092.1759999999999"/>
    <n v="150"/>
    <n v="31"/>
    <n v="1557.8240000000001"/>
    <x v="0"/>
    <x v="2"/>
    <n v="11"/>
    <x v="0"/>
  </r>
  <r>
    <x v="0"/>
    <x v="2"/>
    <s v="GV410"/>
    <s v="GV4-38-180919"/>
    <x v="0"/>
    <d v="2020-03-13T00:00:00"/>
    <x v="0"/>
    <s v="Langurain Juan Pablo NA"/>
    <n v="43726"/>
    <n v="5.8999999999999995"/>
    <n v="120"/>
    <n v="1"/>
    <n v="3720"/>
    <n v="3092.1759999999999"/>
    <n v="3092.1759999999999"/>
    <n v="120"/>
    <n v="31"/>
    <n v="627.82399999999996"/>
    <x v="0"/>
    <x v="2"/>
    <n v="11"/>
    <x v="0"/>
  </r>
  <r>
    <x v="0"/>
    <x v="2"/>
    <s v="GV410"/>
    <s v="GV4-38-180919"/>
    <x v="0"/>
    <d v="2020-03-13T00:00:00"/>
    <x v="0"/>
    <s v="Avalos Silva Juan"/>
    <n v="43726"/>
    <n v="5.8999999999999995"/>
    <n v="350"/>
    <n v="3"/>
    <n v="10850"/>
    <n v="9276.5290000000005"/>
    <n v="3092.1759999999999"/>
    <n v="116.66666666666667"/>
    <n v="31"/>
    <n v="1573.471"/>
    <x v="0"/>
    <x v="2"/>
    <n v="11"/>
    <x v="0"/>
  </r>
  <r>
    <x v="0"/>
    <x v="2"/>
    <s v="GV410"/>
    <s v="GV4-38-180919"/>
    <x v="0"/>
    <d v="2020-03-13T00:00:00"/>
    <x v="0"/>
    <s v="Diaz Araiza Maria Magdalena"/>
    <n v="43726"/>
    <n v="5.8999999999999995"/>
    <n v="101"/>
    <n v="1"/>
    <n v="3131"/>
    <n v="3092.1759999999999"/>
    <n v="3092.1759999999999"/>
    <n v="101"/>
    <n v="31"/>
    <n v="38.823999999999998"/>
    <x v="0"/>
    <x v="2"/>
    <n v="11"/>
    <x v="0"/>
  </r>
  <r>
    <x v="0"/>
    <x v="2"/>
    <s v="GV410"/>
    <s v="GV4-38-180919"/>
    <x v="0"/>
    <d v="2020-03-13T00:00:00"/>
    <x v="0"/>
    <s v="Verdin Vizcarra Irma Lucila F"/>
    <n v="43726"/>
    <n v="5.8999999999999995"/>
    <n v="102"/>
    <n v="1"/>
    <n v="3162"/>
    <n v="3092.1759999999999"/>
    <n v="3092.1759999999999"/>
    <n v="102"/>
    <n v="31"/>
    <n v="69.823999999999998"/>
    <x v="0"/>
    <x v="2"/>
    <n v="11"/>
    <x v="0"/>
  </r>
  <r>
    <x v="0"/>
    <x v="2"/>
    <s v="GV410"/>
    <s v="GV4-38-180919"/>
    <x v="0"/>
    <d v="2020-03-13T00:00:00"/>
    <x v="0"/>
    <s v="Gonzalez Araiza Horacio"/>
    <n v="43726"/>
    <n v="5.8999999999999995"/>
    <n v="470"/>
    <n v="4"/>
    <n v="14335"/>
    <n v="12368.705"/>
    <n v="3092.1759999999999"/>
    <n v="117.5"/>
    <n v="30.5"/>
    <n v="1966.2950000000001"/>
    <x v="0"/>
    <x v="2"/>
    <n v="11"/>
    <x v="0"/>
  </r>
  <r>
    <x v="0"/>
    <x v="2"/>
    <s v="GV410"/>
    <s v="GV4-38-180919"/>
    <x v="0"/>
    <d v="2020-03-13T00:00:00"/>
    <x v="0"/>
    <s v="PUBLICO EN GENERAL"/>
    <n v="43726"/>
    <n v="5.8999999999999995"/>
    <n v="100"/>
    <n v="1"/>
    <n v="3100"/>
    <n v="3092.1759999999999"/>
    <n v="3092.1759999999999"/>
    <n v="100"/>
    <n v="31"/>
    <n v="7.8239999999999998"/>
    <x v="0"/>
    <x v="2"/>
    <n v="11"/>
    <x v="0"/>
  </r>
  <r>
    <x v="0"/>
    <x v="2"/>
    <s v="GV410"/>
    <s v="GV4-38-180919"/>
    <x v="0"/>
    <d v="2020-03-13T00:00:00"/>
    <x v="0"/>
    <s v="Salas Nadia"/>
    <n v="43726"/>
    <n v="5.8999999999999995"/>
    <n v="368"/>
    <n v="3"/>
    <n v="11408"/>
    <n v="9276.5290000000005"/>
    <n v="3092.1759999999999"/>
    <n v="122.66666666666667"/>
    <n v="31"/>
    <n v="2131.471"/>
    <x v="0"/>
    <x v="2"/>
    <n v="11"/>
    <x v="0"/>
  </r>
  <r>
    <x v="0"/>
    <x v="2"/>
    <s v="GV410"/>
    <s v="GV4-38-180919"/>
    <x v="0"/>
    <d v="2020-03-13T00:00:00"/>
    <x v="0"/>
    <s v="Juan Manuel Jacobo"/>
    <n v="43726"/>
    <n v="5.8999999999999995"/>
    <n v="360"/>
    <n v="3"/>
    <n v="11160"/>
    <n v="9276.5290000000005"/>
    <n v="3092.1759999999999"/>
    <n v="120"/>
    <n v="31"/>
    <n v="1883.471"/>
    <x v="0"/>
    <x v="2"/>
    <n v="11"/>
    <x v="0"/>
  </r>
  <r>
    <x v="0"/>
    <x v="2"/>
    <s v="GV410"/>
    <s v="GV4-38-180919"/>
    <x v="0"/>
    <d v="2020-03-13T00:00:00"/>
    <x v="0"/>
    <s v="Carlos Policarpo Contreras Moreno"/>
    <n v="43726"/>
    <n v="5.8999999999999995"/>
    <n v="5995"/>
    <n v="50"/>
    <n v="179850"/>
    <n v="154608.80900000001"/>
    <n v="3092.1759999999999"/>
    <n v="119.9"/>
    <n v="30"/>
    <n v="25241.190999999999"/>
    <x v="0"/>
    <x v="2"/>
    <n v="11"/>
    <x v="0"/>
  </r>
  <r>
    <x v="0"/>
    <x v="2"/>
    <s v="GV411"/>
    <s v="GV4-39-230919"/>
    <x v="0"/>
    <d v="2020-03-13T00:00:00"/>
    <x v="0"/>
    <s v="Pelayo Sebastian Rosa Maria G"/>
    <n v="43731"/>
    <n v="5.7333333333333334"/>
    <n v="498"/>
    <n v="4"/>
    <n v="15438"/>
    <n v="10485.894"/>
    <n v="2621.4740000000002"/>
    <n v="124.5"/>
    <n v="31"/>
    <n v="4952.1059999999998"/>
    <x v="0"/>
    <x v="2"/>
    <n v="11"/>
    <x v="0"/>
  </r>
  <r>
    <x v="0"/>
    <x v="2"/>
    <s v="GV411"/>
    <s v="GV4-39-230919"/>
    <x v="0"/>
    <d v="2020-03-13T00:00:00"/>
    <x v="0"/>
    <s v="Cobian Chavez Rodolfo FG"/>
    <n v="43731"/>
    <n v="5.7333333333333334"/>
    <n v="3347"/>
    <n v="28"/>
    <n v="100410"/>
    <n v="73401.259000000005"/>
    <n v="2621.4740000000002"/>
    <n v="119.53571428571429"/>
    <n v="30"/>
    <n v="27008.741000000002"/>
    <x v="0"/>
    <x v="2"/>
    <n v="11"/>
    <x v="0"/>
  </r>
  <r>
    <x v="0"/>
    <x v="2"/>
    <s v="GV411"/>
    <s v="GV4-39-230919"/>
    <x v="0"/>
    <d v="2020-03-13T00:00:00"/>
    <x v="0"/>
    <s v="Araiza Chavez Diana Rosiquiel FG"/>
    <n v="43731"/>
    <n v="5.7333333333333334"/>
    <n v="360"/>
    <n v="3"/>
    <n v="10980"/>
    <n v="7864.4210000000003"/>
    <n v="2621.4740000000002"/>
    <n v="120"/>
    <n v="30.5"/>
    <n v="3115.5790000000002"/>
    <x v="0"/>
    <x v="2"/>
    <n v="11"/>
    <x v="0"/>
  </r>
  <r>
    <x v="0"/>
    <x v="2"/>
    <s v="GV411"/>
    <s v="GV4-39-230919"/>
    <x v="0"/>
    <d v="2020-03-13T00:00:00"/>
    <x v="0"/>
    <s v="Jose Luis Guzman Cornejo"/>
    <n v="43731"/>
    <n v="5.7333333333333334"/>
    <n v="262"/>
    <n v="2"/>
    <n v="8122"/>
    <n v="5242.9470000000001"/>
    <n v="2621.4740000000002"/>
    <n v="131"/>
    <n v="31"/>
    <n v="2879.0529999999999"/>
    <x v="0"/>
    <x v="2"/>
    <n v="11"/>
    <x v="0"/>
  </r>
  <r>
    <x v="0"/>
    <x v="2"/>
    <s v="GV411"/>
    <s v="GV4-39-230919"/>
    <x v="0"/>
    <d v="2020-03-13T00:00:00"/>
    <x v="0"/>
    <s v="Gil Peña Martin FG"/>
    <n v="43731"/>
    <n v="5.7333333333333334"/>
    <n v="480"/>
    <n v="4"/>
    <n v="14880"/>
    <n v="10485.894"/>
    <n v="2621.4740000000002"/>
    <n v="120"/>
    <n v="31"/>
    <n v="4394.1059999999998"/>
    <x v="0"/>
    <x v="2"/>
    <n v="11"/>
    <x v="0"/>
  </r>
  <r>
    <x v="0"/>
    <x v="2"/>
    <s v="GV411"/>
    <s v="GV4-39-230919"/>
    <x v="0"/>
    <d v="2020-03-13T00:00:00"/>
    <x v="0"/>
    <s v="Oscar Jesus Guerrero Pelayo"/>
    <n v="43731"/>
    <n v="5.7333333333333334"/>
    <n v="680"/>
    <n v="6"/>
    <n v="21080"/>
    <n v="15728.841"/>
    <n v="2621.4740000000002"/>
    <n v="113.33333333333333"/>
    <n v="31"/>
    <n v="5351.1589999999997"/>
    <x v="0"/>
    <x v="2"/>
    <n v="11"/>
    <x v="0"/>
  </r>
  <r>
    <x v="0"/>
    <x v="2"/>
    <s v="GV411"/>
    <s v="GV4-39-230919"/>
    <x v="0"/>
    <d v="2020-03-13T00:00:00"/>
    <x v="0"/>
    <s v="Anaya Chavarin Oscar FG"/>
    <n v="43731"/>
    <n v="5.7333333333333334"/>
    <n v="380"/>
    <n v="3"/>
    <n v="11780"/>
    <n v="7864.4210000000003"/>
    <n v="2621.4740000000002"/>
    <n v="126.66666666666667"/>
    <n v="31"/>
    <n v="3915.5790000000002"/>
    <x v="0"/>
    <x v="2"/>
    <n v="11"/>
    <x v="0"/>
  </r>
  <r>
    <x v="0"/>
    <x v="2"/>
    <s v="GV411"/>
    <s v="GV4-39-230919"/>
    <x v="0"/>
    <d v="2020-03-13T00:00:00"/>
    <x v="0"/>
    <s v="PUBLICO EN GENERAL"/>
    <n v="43731"/>
    <n v="5.7333333333333334"/>
    <n v="110"/>
    <n v="1"/>
    <n v="3410"/>
    <n v="2621.4740000000002"/>
    <n v="2621.4740000000002"/>
    <n v="110"/>
    <n v="31"/>
    <n v="788.52599999999995"/>
    <x v="0"/>
    <x v="2"/>
    <n v="11"/>
    <x v="0"/>
  </r>
  <r>
    <x v="0"/>
    <x v="2"/>
    <s v="GV410"/>
    <s v="GV4-38-180919"/>
    <x v="0"/>
    <d v="2020-03-16T00:00:00"/>
    <x v="0"/>
    <s v="Noe Ramirez Brambila"/>
    <n v="43726"/>
    <n v="6"/>
    <n v="308"/>
    <n v="3"/>
    <n v="9394"/>
    <n v="9276.5290000000005"/>
    <n v="3092.1759999999999"/>
    <n v="102.66666666666667"/>
    <n v="30.5"/>
    <n v="117.471"/>
    <x v="0"/>
    <x v="2"/>
    <n v="12"/>
    <x v="0"/>
  </r>
  <r>
    <x v="0"/>
    <x v="2"/>
    <s v="GV410"/>
    <s v="GV4-38-180919"/>
    <x v="0"/>
    <d v="2020-03-16T00:00:00"/>
    <x v="0"/>
    <s v="Fletes Castillo Hortencia"/>
    <n v="43726"/>
    <n v="6"/>
    <n v="346"/>
    <n v="3"/>
    <n v="10553"/>
    <n v="9276.5290000000005"/>
    <n v="3092.1759999999999"/>
    <n v="115.33333333333333"/>
    <n v="30.5"/>
    <n v="1276.471"/>
    <x v="0"/>
    <x v="2"/>
    <n v="12"/>
    <x v="0"/>
  </r>
  <r>
    <x v="0"/>
    <x v="2"/>
    <s v="GV410"/>
    <s v="GV4-38-180919"/>
    <x v="0"/>
    <d v="2020-03-16T00:00:00"/>
    <x v="0"/>
    <s v="Camacho Santana Gabriel"/>
    <n v="43726"/>
    <n v="6"/>
    <n v="575"/>
    <n v="5"/>
    <n v="17537.5"/>
    <n v="15460.880999999999"/>
    <n v="3092.1759999999999"/>
    <n v="115"/>
    <n v="30.5"/>
    <n v="2076.6190000000001"/>
    <x v="0"/>
    <x v="2"/>
    <n v="12"/>
    <x v="0"/>
  </r>
  <r>
    <x v="0"/>
    <x v="2"/>
    <s v="GV410"/>
    <s v="GV4-38-180919"/>
    <x v="0"/>
    <d v="2020-03-16T00:00:00"/>
    <x v="0"/>
    <s v="Camacho Monroy Agustin"/>
    <n v="43726"/>
    <n v="6"/>
    <n v="706"/>
    <n v="6"/>
    <n v="21533"/>
    <n v="18553.057000000001"/>
    <n v="3092.1759999999999"/>
    <n v="117.66666666666667"/>
    <n v="30.5"/>
    <n v="2979.9430000000002"/>
    <x v="0"/>
    <x v="2"/>
    <n v="12"/>
    <x v="0"/>
  </r>
  <r>
    <x v="0"/>
    <x v="0"/>
    <s v="EMBAR"/>
    <s v="GV4-24-160619"/>
    <x v="0"/>
    <d v="2020-03-17T00:00:00"/>
    <x v="0"/>
    <s v="Innovacion y Comercio"/>
    <n v="43632"/>
    <n v="9.1666666666666661"/>
    <n v="110"/>
    <n v="1"/>
    <n v="3355"/>
    <n v="2662.25"/>
    <n v="2662.25"/>
    <n v="110"/>
    <n v="30.5"/>
    <n v="692.75"/>
    <x v="0"/>
    <x v="2"/>
    <n v="12"/>
    <x v="0"/>
  </r>
  <r>
    <x v="0"/>
    <x v="0"/>
    <s v="EMBAR"/>
    <s v="GV4-24-160619"/>
    <x v="0"/>
    <d v="2020-03-17T00:00:00"/>
    <x v="0"/>
    <s v="Ricardo Perez Garcia"/>
    <n v="43632"/>
    <n v="9.1666666666666661"/>
    <n v="220"/>
    <n v="2"/>
    <n v="6710"/>
    <n v="5324.5"/>
    <n v="2662.25"/>
    <n v="110"/>
    <n v="30.5"/>
    <n v="1385.5"/>
    <x v="0"/>
    <x v="2"/>
    <n v="12"/>
    <x v="0"/>
  </r>
  <r>
    <x v="0"/>
    <x v="0"/>
    <s v="EMBAR"/>
    <s v="GV4-37-130919"/>
    <x v="0"/>
    <d v="2020-03-17T00:00:00"/>
    <x v="0"/>
    <s v="Innovacion y Comercio"/>
    <n v="43721"/>
    <n v="6.2"/>
    <n v="443.2"/>
    <n v="4"/>
    <n v="13517.6"/>
    <n v="12533.63"/>
    <n v="3133.4070000000002"/>
    <n v="110.8"/>
    <n v="30.5"/>
    <n v="983.97"/>
    <x v="0"/>
    <x v="2"/>
    <n v="12"/>
    <x v="0"/>
  </r>
  <r>
    <x v="0"/>
    <x v="0"/>
    <s v="EMBAR"/>
    <s v="GV5-32-140819"/>
    <x v="0"/>
    <d v="2020-03-17T00:00:00"/>
    <x v="0"/>
    <s v="Innovacion y Comercio"/>
    <n v="43691"/>
    <n v="7.1999999999999993"/>
    <n v="612.5"/>
    <n v="3"/>
    <n v="18681.25"/>
    <n v="9244.0650000000005"/>
    <n v="3081.355"/>
    <n v="204.16666666666666"/>
    <n v="30.5"/>
    <n v="9437.1849999999995"/>
    <x v="0"/>
    <x v="2"/>
    <n v="12"/>
    <x v="0"/>
  </r>
  <r>
    <x v="0"/>
    <x v="0"/>
    <s v="EMBAR"/>
    <s v="GV5-34-280819"/>
    <x v="0"/>
    <d v="2020-03-17T00:00:00"/>
    <x v="0"/>
    <s v="Camolinga Maldonado Pedro"/>
    <n v="43705"/>
    <n v="6.7333333333333334"/>
    <n v="14700"/>
    <n v="106"/>
    <n v="441000"/>
    <n v="298157.30599999998"/>
    <n v="2812.8049999999998"/>
    <n v="138.67924528301887"/>
    <n v="30"/>
    <n v="142842.69399999999"/>
    <x v="0"/>
    <x v="2"/>
    <n v="12"/>
    <x v="0"/>
  </r>
  <r>
    <x v="0"/>
    <x v="0"/>
    <s v="EMBAR"/>
    <s v="GV5-34-280819"/>
    <x v="0"/>
    <d v="2020-03-17T00:00:00"/>
    <x v="0"/>
    <s v="Carlos Policarpo Contreras Moreno"/>
    <n v="43705"/>
    <n v="6.7333333333333334"/>
    <n v="8700"/>
    <n v="28"/>
    <n v="118552"/>
    <n v="78758.534"/>
    <n v="2812.8049999999998"/>
    <n v="310.71428571428572"/>
    <n v="13.6267"/>
    <n v="39793.466"/>
    <x v="0"/>
    <x v="2"/>
    <n v="12"/>
    <x v="0"/>
  </r>
  <r>
    <x v="0"/>
    <x v="0"/>
    <s v="EMBAR"/>
    <s v="GV5-35-040919"/>
    <x v="0"/>
    <d v="2020-03-17T00:00:00"/>
    <x v="0"/>
    <s v="PUBLICO EN GENERAL"/>
    <n v="43712"/>
    <n v="6.5"/>
    <n v="260"/>
    <n v="2"/>
    <n v="3500"/>
    <n v="4700.6540000000005"/>
    <n v="2350.3270000000002"/>
    <n v="130"/>
    <n v="13.461499999999999"/>
    <n v="-1200.654"/>
    <x v="0"/>
    <x v="2"/>
    <n v="12"/>
    <x v="0"/>
  </r>
  <r>
    <x v="0"/>
    <x v="0"/>
    <s v="EMBAR"/>
    <s v="GV5-35-040919"/>
    <x v="0"/>
    <d v="2020-03-17T00:00:00"/>
    <x v="0"/>
    <s v="Camolinga Maldonado Pedro"/>
    <n v="43712"/>
    <n v="6.5"/>
    <n v="14945"/>
    <n v="108"/>
    <n v="440877.5"/>
    <n v="253835.33199999999"/>
    <n v="2350.3270000000002"/>
    <n v="138.37962962962962"/>
    <n v="29.5"/>
    <n v="187042.16800000001"/>
    <x v="0"/>
    <x v="2"/>
    <n v="12"/>
    <x v="0"/>
  </r>
  <r>
    <x v="0"/>
    <x v="0"/>
    <s v="EMBAR"/>
    <s v="GV5-35-040919"/>
    <x v="0"/>
    <d v="2020-03-17T00:00:00"/>
    <x v="0"/>
    <s v="Carlos Policarpo Contreras Moreno"/>
    <n v="43712"/>
    <n v="6.5"/>
    <n v="8700"/>
    <n v="32"/>
    <n v="135488"/>
    <n v="75210.468999999997"/>
    <n v="2350.3270000000002"/>
    <n v="271.875"/>
    <n v="15.5733"/>
    <n v="60277.531000000003"/>
    <x v="0"/>
    <x v="2"/>
    <n v="12"/>
    <x v="0"/>
  </r>
  <r>
    <x v="0"/>
    <x v="1"/>
    <s v="GV107"/>
    <s v="GV1-37-140919"/>
    <x v="0"/>
    <d v="2020-03-17T00:00:00"/>
    <x v="0"/>
    <s v="Alvarez Garcia Salvador"/>
    <n v="43722"/>
    <n v="6.1666666666666661"/>
    <n v="769.5"/>
    <n v="7"/>
    <n v="23085"/>
    <n v="17916.819"/>
    <n v="2559.5459999999998"/>
    <n v="109.92857142857143"/>
    <n v="30"/>
    <n v="5168.1809999999996"/>
    <x v="0"/>
    <x v="2"/>
    <n v="12"/>
    <x v="0"/>
  </r>
  <r>
    <x v="0"/>
    <x v="1"/>
    <s v="GV107"/>
    <s v="GV1-37-140919"/>
    <x v="0"/>
    <d v="2020-03-17T00:00:00"/>
    <x v="0"/>
    <s v="Arturo Saray"/>
    <n v="43722"/>
    <n v="6.1666666666666661"/>
    <n v="133"/>
    <n v="1"/>
    <n v="3724"/>
    <n v="2559.5459999999998"/>
    <n v="2559.5459999999998"/>
    <n v="133"/>
    <n v="28"/>
    <n v="1164.454"/>
    <x v="0"/>
    <x v="2"/>
    <n v="12"/>
    <x v="0"/>
  </r>
  <r>
    <x v="0"/>
    <x v="1"/>
    <s v="GV107"/>
    <s v="GV1-37-140919"/>
    <x v="0"/>
    <d v="2020-03-17T00:00:00"/>
    <x v="0"/>
    <s v="Diaz Juan "/>
    <n v="43722"/>
    <n v="6.1666666666666661"/>
    <n v="104"/>
    <n v="1"/>
    <n v="2912"/>
    <n v="2559.5459999999998"/>
    <n v="2559.5459999999998"/>
    <n v="104"/>
    <n v="28"/>
    <n v="352.45400000000001"/>
    <x v="0"/>
    <x v="2"/>
    <n v="12"/>
    <x v="0"/>
  </r>
  <r>
    <x v="0"/>
    <x v="1"/>
    <s v="GV108"/>
    <s v="GV1-36-070919"/>
    <x v="0"/>
    <d v="2020-03-17T00:00:00"/>
    <x v="0"/>
    <s v="Ricardo Perez Garcia"/>
    <n v="43715"/>
    <n v="6.3999999999999995"/>
    <n v="104"/>
    <n v="1"/>
    <n v="3172"/>
    <n v="2956.63"/>
    <n v="2956.63"/>
    <n v="104"/>
    <n v="30.5"/>
    <n v="215.37"/>
    <x v="0"/>
    <x v="2"/>
    <n v="12"/>
    <x v="0"/>
  </r>
  <r>
    <x v="0"/>
    <x v="1"/>
    <s v="GV108"/>
    <s v="GV1-36-070919"/>
    <x v="0"/>
    <d v="2020-03-17T00:00:00"/>
    <x v="0"/>
    <s v="Diaz Juan "/>
    <n v="43715"/>
    <n v="6.3999999999999995"/>
    <n v="112"/>
    <n v="1"/>
    <n v="3136"/>
    <n v="2956.63"/>
    <n v="2956.63"/>
    <n v="112"/>
    <n v="28"/>
    <n v="179.37"/>
    <x v="0"/>
    <x v="2"/>
    <n v="12"/>
    <x v="0"/>
  </r>
  <r>
    <x v="0"/>
    <x v="1"/>
    <s v="GV110"/>
    <s v="GV1-38-170919"/>
    <x v="0"/>
    <d v="2020-03-17T00:00:00"/>
    <x v="0"/>
    <s v="Carlos Sanchez Camacho"/>
    <n v="43725"/>
    <n v="6.0666666666666664"/>
    <n v="474.5"/>
    <n v="4"/>
    <n v="14472.25"/>
    <n v="8465.6360000000004"/>
    <n v="2116.4090000000001"/>
    <n v="118.625"/>
    <n v="30.5"/>
    <n v="6006.6139999999996"/>
    <x v="0"/>
    <x v="2"/>
    <n v="12"/>
    <x v="0"/>
  </r>
  <r>
    <x v="0"/>
    <x v="1"/>
    <s v="GV1B"/>
    <s v="GV1-01-010120"/>
    <x v="0"/>
    <d v="2020-03-17T00:00:00"/>
    <x v="0"/>
    <s v="PUBLICO EN GENERAL"/>
    <n v="43831"/>
    <n v="2.5333333333333332"/>
    <n v="38"/>
    <n v="1"/>
    <n v="1159"/>
    <n v="832.774"/>
    <n v="832.774"/>
    <n v="38"/>
    <n v="30.5"/>
    <n v="326.226"/>
    <x v="0"/>
    <x v="2"/>
    <n v="12"/>
    <x v="0"/>
  </r>
  <r>
    <x v="0"/>
    <x v="2"/>
    <s v="GV410"/>
    <s v="GV4-38-180919"/>
    <x v="0"/>
    <d v="2020-03-17T00:00:00"/>
    <x v="0"/>
    <s v="Carlos Sanchez Camacho"/>
    <n v="43726"/>
    <n v="6.0333333333333332"/>
    <n v="544"/>
    <n v="4"/>
    <n v="16592"/>
    <n v="12368.705"/>
    <n v="3092.1759999999999"/>
    <n v="136"/>
    <n v="30.5"/>
    <n v="4223.2950000000001"/>
    <x v="0"/>
    <x v="2"/>
    <n v="12"/>
    <x v="0"/>
  </r>
  <r>
    <x v="0"/>
    <x v="2"/>
    <s v="GV410"/>
    <s v="GV4-38-180919"/>
    <x v="0"/>
    <d v="2020-03-17T00:00:00"/>
    <x v="0"/>
    <s v="Innovacion y Comercio"/>
    <n v="43726"/>
    <n v="6.0333333333333332"/>
    <n v="210"/>
    <n v="2"/>
    <n v="6405"/>
    <n v="6184.3519999999999"/>
    <n v="3092.1759999999999"/>
    <n v="105"/>
    <n v="30.5"/>
    <n v="220.648"/>
    <x v="0"/>
    <x v="2"/>
    <n v="12"/>
    <x v="0"/>
  </r>
  <r>
    <x v="0"/>
    <x v="2"/>
    <s v="GV410"/>
    <s v="GV4-38-180919"/>
    <x v="0"/>
    <d v="2020-03-17T00:00:00"/>
    <x v="0"/>
    <s v="Vazquez Zamora Rafael"/>
    <n v="43726"/>
    <n v="6.0333333333333332"/>
    <n v="95.8"/>
    <n v="1"/>
    <n v="2921.9"/>
    <n v="3092.1759999999999"/>
    <n v="3092.1759999999999"/>
    <n v="95.8"/>
    <n v="30.5"/>
    <n v="-170.27600000000001"/>
    <x v="0"/>
    <x v="2"/>
    <n v="12"/>
    <x v="0"/>
  </r>
  <r>
    <x v="0"/>
    <x v="2"/>
    <s v="GV410"/>
    <s v="GV4-38-180919"/>
    <x v="0"/>
    <d v="2020-03-17T00:00:00"/>
    <x v="0"/>
    <s v="Vazquez Pelayo Hugo"/>
    <n v="43726"/>
    <n v="6.0333333333333332"/>
    <n v="115"/>
    <n v="1"/>
    <n v="3507.5"/>
    <n v="3092.1759999999999"/>
    <n v="3092.1759999999999"/>
    <n v="115"/>
    <n v="30.5"/>
    <n v="415.32400000000001"/>
    <x v="0"/>
    <x v="2"/>
    <n v="12"/>
    <x v="0"/>
  </r>
  <r>
    <x v="0"/>
    <x v="2"/>
    <s v="GV410"/>
    <s v="GV4-38-180919"/>
    <x v="0"/>
    <d v="2020-03-17T00:00:00"/>
    <x v="0"/>
    <s v="Rafael Osorio Zamora"/>
    <n v="43726"/>
    <n v="6.0333333333333332"/>
    <n v="127.2"/>
    <n v="1"/>
    <n v="3879.6"/>
    <n v="3092.1759999999999"/>
    <n v="3092.1759999999999"/>
    <n v="127.2"/>
    <n v="30.5"/>
    <n v="787.42399999999998"/>
    <x v="0"/>
    <x v="2"/>
    <n v="12"/>
    <x v="0"/>
  </r>
  <r>
    <x v="0"/>
    <x v="2"/>
    <s v="GV410"/>
    <s v="GV4-38-180919"/>
    <x v="0"/>
    <d v="2020-03-17T00:00:00"/>
    <x v="0"/>
    <s v="Cecilia Robles Perez"/>
    <n v="43726"/>
    <n v="6.0333333333333332"/>
    <n v="112.6"/>
    <n v="1"/>
    <n v="3434.3"/>
    <n v="3092.1759999999999"/>
    <n v="3092.1759999999999"/>
    <n v="112.6"/>
    <n v="30.5"/>
    <n v="342.12400000000002"/>
    <x v="0"/>
    <x v="2"/>
    <n v="12"/>
    <x v="0"/>
  </r>
  <r>
    <x v="0"/>
    <x v="2"/>
    <s v="GV410"/>
    <s v="GV4-38-180919"/>
    <x v="0"/>
    <d v="2020-03-17T00:00:00"/>
    <x v="0"/>
    <s v="PUBLICO EN GENERAL"/>
    <n v="43726"/>
    <n v="6.0333333333333332"/>
    <n v="91.4"/>
    <n v="1"/>
    <n v="2787.7"/>
    <n v="3092.1759999999999"/>
    <n v="3092.1759999999999"/>
    <n v="91.4"/>
    <n v="30.5"/>
    <n v="-304.476"/>
    <x v="0"/>
    <x v="2"/>
    <n v="12"/>
    <x v="0"/>
  </r>
  <r>
    <x v="0"/>
    <x v="2"/>
    <s v="GV410"/>
    <s v="GV4-38-180919"/>
    <x v="0"/>
    <d v="2020-03-17T00:00:00"/>
    <x v="0"/>
    <s v="Innovacion y Comercio"/>
    <n v="43726"/>
    <n v="6.0333333333333332"/>
    <n v="94.6"/>
    <n v="1"/>
    <n v="2885.3"/>
    <n v="3092.1759999999999"/>
    <n v="3092.1759999999999"/>
    <n v="94.6"/>
    <n v="30.5"/>
    <n v="-206.876"/>
    <x v="0"/>
    <x v="2"/>
    <n v="12"/>
    <x v="0"/>
  </r>
  <r>
    <x v="0"/>
    <x v="2"/>
    <s v="GV410"/>
    <s v="GV4-38-180919"/>
    <x v="0"/>
    <d v="2020-03-17T00:00:00"/>
    <x v="0"/>
    <s v="Reynoso Becerra Pedro"/>
    <n v="43726"/>
    <n v="6.0333333333333332"/>
    <n v="4820"/>
    <n v="39"/>
    <n v="137370"/>
    <n v="120594.871"/>
    <n v="3092.1759999999999"/>
    <n v="123.58974358974359"/>
    <n v="28.5"/>
    <n v="16775.129000000001"/>
    <x v="0"/>
    <x v="2"/>
    <n v="12"/>
    <x v="0"/>
  </r>
  <r>
    <x v="0"/>
    <x v="2"/>
    <s v="GV411"/>
    <s v="GV4-39-230919"/>
    <x v="0"/>
    <d v="2020-03-17T00:00:00"/>
    <x v="0"/>
    <s v="Vazquez Zamora Rafael"/>
    <n v="43731"/>
    <n v="5.8666666666666663"/>
    <n v="486.4"/>
    <n v="4"/>
    <n v="14835.2"/>
    <n v="10739.259"/>
    <n v="2684.8150000000001"/>
    <n v="121.6"/>
    <n v="30.5"/>
    <n v="4095.9409999999998"/>
    <x v="0"/>
    <x v="2"/>
    <n v="12"/>
    <x v="0"/>
  </r>
  <r>
    <x v="0"/>
    <x v="2"/>
    <s v="GV411"/>
    <s v="GV4-39-230919"/>
    <x v="0"/>
    <d v="2020-03-17T00:00:00"/>
    <x v="0"/>
    <s v="Rafael Osorio Zamora"/>
    <n v="43731"/>
    <n v="5.8666666666666663"/>
    <n v="1182.8"/>
    <n v="10"/>
    <n v="36075.4"/>
    <n v="26848.148000000001"/>
    <n v="2684.8150000000001"/>
    <n v="118.28"/>
    <n v="30.5"/>
    <n v="9227.2520000000004"/>
    <x v="0"/>
    <x v="2"/>
    <n v="12"/>
    <x v="0"/>
  </r>
  <r>
    <x v="0"/>
    <x v="2"/>
    <s v="GV411"/>
    <s v="GV4-39-230919"/>
    <x v="0"/>
    <d v="2020-03-17T00:00:00"/>
    <x v="0"/>
    <s v="Cecilia Robles Perez"/>
    <n v="43731"/>
    <n v="5.8666666666666663"/>
    <n v="115.8"/>
    <n v="1"/>
    <n v="3531.9"/>
    <n v="2684.8150000000001"/>
    <n v="2684.8150000000001"/>
    <n v="115.8"/>
    <n v="30.5"/>
    <n v="847.08500000000004"/>
    <x v="0"/>
    <x v="2"/>
    <n v="12"/>
    <x v="0"/>
  </r>
  <r>
    <x v="0"/>
    <x v="2"/>
    <s v="GV411"/>
    <s v="GV4-39-230919"/>
    <x v="0"/>
    <d v="2020-03-17T00:00:00"/>
    <x v="0"/>
    <s v="Ricardo Perez Garcia"/>
    <n v="43731"/>
    <n v="5.8666666666666663"/>
    <n v="105.6"/>
    <n v="1"/>
    <n v="3220.8"/>
    <n v="2684.8150000000001"/>
    <n v="2684.8150000000001"/>
    <n v="105.6"/>
    <n v="30.5"/>
    <n v="535.98500000000001"/>
    <x v="0"/>
    <x v="2"/>
    <n v="12"/>
    <x v="0"/>
  </r>
  <r>
    <x v="0"/>
    <x v="2"/>
    <s v="GV411"/>
    <s v="GV4-39-230919"/>
    <x v="0"/>
    <d v="2020-03-17T00:00:00"/>
    <x v="0"/>
    <s v="Gutierrez Olivarez Jaime Gibran"/>
    <n v="43731"/>
    <n v="5.8666666666666663"/>
    <n v="451.6"/>
    <n v="4"/>
    <n v="13773.8"/>
    <n v="10739.259"/>
    <n v="2684.8150000000001"/>
    <n v="112.9"/>
    <n v="30.5"/>
    <n v="3034.5410000000002"/>
    <x v="0"/>
    <x v="2"/>
    <n v="12"/>
    <x v="0"/>
  </r>
  <r>
    <x v="0"/>
    <x v="2"/>
    <s v="GV411"/>
    <s v="GV4-39-230919"/>
    <x v="0"/>
    <d v="2020-03-17T00:00:00"/>
    <x v="0"/>
    <s v="Innovacion y Comercio"/>
    <n v="43731"/>
    <n v="5.8666666666666663"/>
    <n v="1040.5999999999999"/>
    <n v="12"/>
    <n v="31738.3"/>
    <n v="32217.777999999998"/>
    <n v="2684.8150000000001"/>
    <n v="86.716666666666654"/>
    <n v="30.5"/>
    <n v="-479.47800000000001"/>
    <x v="0"/>
    <x v="2"/>
    <n v="12"/>
    <x v="0"/>
  </r>
  <r>
    <x v="0"/>
    <x v="2"/>
    <s v="GV411"/>
    <s v="GV4-39-230919"/>
    <x v="0"/>
    <d v="2020-03-18T00:00:00"/>
    <x v="0"/>
    <s v="Lopez Castro Erica"/>
    <n v="43731"/>
    <n v="5.8999999999999995"/>
    <n v="220"/>
    <n v="2"/>
    <n v="6600"/>
    <n v="5405.348"/>
    <n v="2702.674"/>
    <n v="110"/>
    <n v="30"/>
    <n v="1194.652"/>
    <x v="0"/>
    <x v="2"/>
    <n v="12"/>
    <x v="0"/>
  </r>
  <r>
    <x v="0"/>
    <x v="2"/>
    <s v="GV411"/>
    <s v="GV4-39-230919"/>
    <x v="0"/>
    <d v="2020-03-18T00:00:00"/>
    <x v="0"/>
    <s v="PUBLICO EN GENERAL"/>
    <n v="43731"/>
    <n v="5.8999999999999995"/>
    <n v="106"/>
    <n v="1"/>
    <n v="3180"/>
    <n v="2702.674"/>
    <n v="2702.674"/>
    <n v="106"/>
    <n v="30"/>
    <n v="477.32600000000002"/>
    <x v="0"/>
    <x v="2"/>
    <n v="12"/>
    <x v="0"/>
  </r>
  <r>
    <x v="0"/>
    <x v="2"/>
    <s v="GV411"/>
    <s v="GV4-39-230919"/>
    <x v="0"/>
    <d v="2020-03-18T00:00:00"/>
    <x v="0"/>
    <s v="Oscar Jesus Guerrero Pelayo"/>
    <n v="43731"/>
    <n v="5.8999999999999995"/>
    <n v="341"/>
    <n v="3"/>
    <n v="10230"/>
    <n v="8108.0230000000001"/>
    <n v="2702.674"/>
    <n v="113.66666666666667"/>
    <n v="30"/>
    <n v="2121.9769999999999"/>
    <x v="0"/>
    <x v="2"/>
    <n v="12"/>
    <x v="0"/>
  </r>
  <r>
    <x v="0"/>
    <x v="2"/>
    <s v="GV411"/>
    <s v="GV4-39-230919"/>
    <x v="0"/>
    <d v="2020-03-18T00:00:00"/>
    <x v="0"/>
    <s v="PUBLICO EN GENERAL"/>
    <n v="43731"/>
    <n v="5.8999999999999995"/>
    <n v="100"/>
    <n v="1"/>
    <n v="3000"/>
    <n v="2702.674"/>
    <n v="2702.674"/>
    <n v="100"/>
    <n v="30"/>
    <n v="297.32600000000002"/>
    <x v="0"/>
    <x v="2"/>
    <n v="12"/>
    <x v="0"/>
  </r>
  <r>
    <x v="0"/>
    <x v="2"/>
    <s v="GV411"/>
    <s v="GV4-39-230919"/>
    <x v="0"/>
    <d v="2020-03-18T00:00:00"/>
    <x v="0"/>
    <s v="RODRIGO RODRIGUEZ"/>
    <n v="43731"/>
    <n v="5.8999999999999995"/>
    <n v="756"/>
    <n v="7"/>
    <n v="22680"/>
    <n v="18918.719000000001"/>
    <n v="2702.674"/>
    <n v="108"/>
    <n v="30"/>
    <n v="3761.2809999999999"/>
    <x v="0"/>
    <x v="2"/>
    <n v="12"/>
    <x v="0"/>
  </r>
  <r>
    <x v="0"/>
    <x v="2"/>
    <s v="GV411"/>
    <s v="GV4-39-230919"/>
    <x v="0"/>
    <d v="2020-03-18T00:00:00"/>
    <x v="0"/>
    <s v="Rincon Morett Veronica Guadalupe FG"/>
    <n v="43731"/>
    <n v="5.8999999999999995"/>
    <n v="554"/>
    <n v="5"/>
    <n v="16620"/>
    <n v="13513.370999999999"/>
    <n v="2702.674"/>
    <n v="110.8"/>
    <n v="30"/>
    <n v="3106.6289999999999"/>
    <x v="0"/>
    <x v="2"/>
    <n v="12"/>
    <x v="0"/>
  </r>
  <r>
    <x v="0"/>
    <x v="2"/>
    <s v="GV411"/>
    <s v="GV4-39-230919"/>
    <x v="0"/>
    <d v="2020-03-18T00:00:00"/>
    <x v="0"/>
    <s v="Avalos Silva Juan"/>
    <n v="43731"/>
    <n v="5.8999999999999995"/>
    <n v="269"/>
    <n v="2"/>
    <n v="8070"/>
    <n v="5405.348"/>
    <n v="2702.674"/>
    <n v="134.5"/>
    <n v="30"/>
    <n v="2664.652"/>
    <x v="0"/>
    <x v="2"/>
    <n v="12"/>
    <x v="0"/>
  </r>
  <r>
    <x v="0"/>
    <x v="2"/>
    <s v="GV411"/>
    <s v="GV4-39-230919"/>
    <x v="0"/>
    <d v="2020-03-18T00:00:00"/>
    <x v="0"/>
    <s v="Juan Manuel Jacobo"/>
    <n v="43731"/>
    <n v="5.8999999999999995"/>
    <n v="372"/>
    <n v="3"/>
    <n v="11160"/>
    <n v="8108.0230000000001"/>
    <n v="2702.674"/>
    <n v="124"/>
    <n v="30"/>
    <n v="3051.9769999999999"/>
    <x v="0"/>
    <x v="2"/>
    <n v="12"/>
    <x v="0"/>
  </r>
  <r>
    <x v="0"/>
    <x v="2"/>
    <s v="GV411"/>
    <s v="GV4-39-230919"/>
    <x v="0"/>
    <d v="2020-03-18T00:00:00"/>
    <x v="0"/>
    <s v="Araiza Chavez Diana Rosiquiel FG"/>
    <n v="43731"/>
    <n v="5.8999999999999995"/>
    <n v="124"/>
    <n v="1"/>
    <n v="3658"/>
    <n v="2702.674"/>
    <n v="2702.674"/>
    <n v="124"/>
    <n v="29.5"/>
    <n v="955.32600000000002"/>
    <x v="0"/>
    <x v="2"/>
    <n v="12"/>
    <x v="0"/>
  </r>
  <r>
    <x v="0"/>
    <x v="2"/>
    <s v="GV411"/>
    <s v="GV4-39-230919"/>
    <x v="0"/>
    <d v="2020-03-18T00:00:00"/>
    <x v="0"/>
    <s v="Becerra Bañuelos Norma Elizabeth F"/>
    <n v="43731"/>
    <n v="5.8999999999999995"/>
    <n v="750"/>
    <n v="6"/>
    <n v="22500"/>
    <n v="16216.045"/>
    <n v="2702.674"/>
    <n v="125"/>
    <n v="30"/>
    <n v="6283.9549999999999"/>
    <x v="0"/>
    <x v="2"/>
    <n v="12"/>
    <x v="0"/>
  </r>
  <r>
    <x v="0"/>
    <x v="2"/>
    <s v="GV411"/>
    <s v="GV4-39-230919"/>
    <x v="0"/>
    <d v="2020-03-18T00:00:00"/>
    <x v="0"/>
    <s v="Cobian Chavez Rodolfo FG"/>
    <n v="43731"/>
    <n v="5.8999999999999995"/>
    <n v="1240"/>
    <n v="10"/>
    <n v="35960"/>
    <n v="27026.741999999998"/>
    <n v="2702.674"/>
    <n v="124"/>
    <n v="29"/>
    <n v="8933.2579999999998"/>
    <x v="0"/>
    <x v="2"/>
    <n v="12"/>
    <x v="0"/>
  </r>
  <r>
    <x v="0"/>
    <x v="2"/>
    <s v="GV411"/>
    <s v="GV4-39-230919"/>
    <x v="0"/>
    <d v="2020-03-18T00:00:00"/>
    <x v="0"/>
    <s v="Jose Luis Guzman Cornejo"/>
    <n v="43731"/>
    <n v="5.8999999999999995"/>
    <n v="244"/>
    <n v="2"/>
    <n v="7320"/>
    <n v="5405.348"/>
    <n v="2702.674"/>
    <n v="122"/>
    <n v="30"/>
    <n v="1914.652"/>
    <x v="0"/>
    <x v="2"/>
    <n v="12"/>
    <x v="0"/>
  </r>
  <r>
    <x v="0"/>
    <x v="2"/>
    <s v="GV411"/>
    <s v="GV4-39-230919"/>
    <x v="0"/>
    <d v="2020-03-18T00:00:00"/>
    <x v="0"/>
    <s v="Langurain Juan Pablo NA"/>
    <n v="43731"/>
    <n v="5.8999999999999995"/>
    <n v="1498"/>
    <n v="12"/>
    <n v="44940"/>
    <n v="32432.09"/>
    <n v="2702.674"/>
    <n v="124.83333333333333"/>
    <n v="30"/>
    <n v="12507.91"/>
    <x v="0"/>
    <x v="2"/>
    <n v="12"/>
    <x v="0"/>
  </r>
  <r>
    <x v="0"/>
    <x v="2"/>
    <s v="GV411"/>
    <s v="GV4-39-230919"/>
    <x v="0"/>
    <d v="2020-03-18T00:00:00"/>
    <x v="0"/>
    <s v="Lopez Jorge FG"/>
    <n v="43731"/>
    <n v="5.8999999999999995"/>
    <n v="222"/>
    <n v="2"/>
    <n v="6660"/>
    <n v="5405.348"/>
    <n v="2702.674"/>
    <n v="111"/>
    <n v="30"/>
    <n v="1254.652"/>
    <x v="0"/>
    <x v="2"/>
    <n v="12"/>
    <x v="0"/>
  </r>
  <r>
    <x v="0"/>
    <x v="2"/>
    <s v="GV411"/>
    <s v="GV4-39-230919"/>
    <x v="0"/>
    <d v="2020-03-18T00:00:00"/>
    <x v="0"/>
    <s v="Martinez Valdez Hugo Alberto F"/>
    <n v="43731"/>
    <n v="5.8999999999999995"/>
    <n v="220"/>
    <n v="2"/>
    <n v="6600"/>
    <n v="5405.348"/>
    <n v="2702.674"/>
    <n v="110"/>
    <n v="30"/>
    <n v="1194.652"/>
    <x v="0"/>
    <x v="2"/>
    <n v="12"/>
    <x v="0"/>
  </r>
  <r>
    <x v="0"/>
    <x v="2"/>
    <s v="GV411"/>
    <s v="GV4-39-230919"/>
    <x v="0"/>
    <d v="2020-03-18T00:00:00"/>
    <x v="0"/>
    <s v="Prado Barajas Aureliano FG"/>
    <n v="43731"/>
    <n v="5.8999999999999995"/>
    <n v="206"/>
    <n v="2"/>
    <n v="6180"/>
    <n v="5405.348"/>
    <n v="2702.674"/>
    <n v="103"/>
    <n v="30"/>
    <n v="774.65200000000004"/>
    <x v="0"/>
    <x v="2"/>
    <n v="12"/>
    <x v="0"/>
  </r>
  <r>
    <x v="0"/>
    <x v="2"/>
    <s v="GV411"/>
    <s v="GV4-39-230919"/>
    <x v="0"/>
    <d v="2020-03-18T00:00:00"/>
    <x v="0"/>
    <s v="Ramos Mejia Juan Diego FG"/>
    <n v="43731"/>
    <n v="5.8999999999999995"/>
    <n v="1434"/>
    <n v="12"/>
    <n v="41586"/>
    <n v="32432.09"/>
    <n v="2702.674"/>
    <n v="119.5"/>
    <n v="29"/>
    <n v="9153.91"/>
    <x v="0"/>
    <x v="2"/>
    <n v="12"/>
    <x v="0"/>
  </r>
  <r>
    <x v="0"/>
    <x v="2"/>
    <s v="GV411"/>
    <s v="GV4-39-230919"/>
    <x v="0"/>
    <d v="2020-03-18T00:00:00"/>
    <x v="0"/>
    <s v="Edgar Ruiz Lopez"/>
    <n v="43731"/>
    <n v="5.8999999999999995"/>
    <n v="102"/>
    <n v="1"/>
    <n v="3060"/>
    <n v="2702.674"/>
    <n v="2702.674"/>
    <n v="102"/>
    <n v="30"/>
    <n v="357.32600000000002"/>
    <x v="0"/>
    <x v="2"/>
    <n v="12"/>
    <x v="0"/>
  </r>
  <r>
    <x v="0"/>
    <x v="1"/>
    <s v="GV107"/>
    <s v="GV1-37-140919"/>
    <x v="0"/>
    <d v="2020-03-19T00:00:00"/>
    <x v="0"/>
    <s v="Casillas Tapia Alfredo"/>
    <n v="43722"/>
    <n v="6.2333333333333334"/>
    <n v="1153.5"/>
    <n v="10"/>
    <n v="34605"/>
    <n v="28912.069"/>
    <n v="2891.2069999999999"/>
    <n v="115.35"/>
    <n v="30"/>
    <n v="5692.9309999999996"/>
    <x v="0"/>
    <x v="2"/>
    <n v="12"/>
    <x v="0"/>
  </r>
  <r>
    <x v="0"/>
    <x v="1"/>
    <s v="GV107"/>
    <s v="GV1-37-140919"/>
    <x v="0"/>
    <d v="2020-03-19T00:00:00"/>
    <x v="0"/>
    <s v="Rafael Osorio Zamora"/>
    <n v="43722"/>
    <n v="6.2333333333333334"/>
    <n v="138.5"/>
    <n v="1"/>
    <n v="4085.75"/>
    <n v="2891.2069999999999"/>
    <n v="2891.2069999999999"/>
    <n v="138.5"/>
    <n v="29.5"/>
    <n v="1194.5429999999999"/>
    <x v="0"/>
    <x v="2"/>
    <n v="12"/>
    <x v="0"/>
  </r>
  <r>
    <x v="0"/>
    <x v="1"/>
    <s v="GV107"/>
    <s v="GV1-37-140919"/>
    <x v="0"/>
    <d v="2020-03-19T00:00:00"/>
    <x v="0"/>
    <s v="Innovacion y Comercio"/>
    <n v="43722"/>
    <n v="6.2333333333333334"/>
    <n v="773.5"/>
    <n v="8"/>
    <n v="22818.25"/>
    <n v="23129.654999999999"/>
    <n v="2891.2069999999999"/>
    <n v="96.6875"/>
    <n v="29.5"/>
    <n v="-311.40499999999997"/>
    <x v="0"/>
    <x v="2"/>
    <n v="12"/>
    <x v="0"/>
  </r>
  <r>
    <x v="0"/>
    <x v="1"/>
    <s v="GV110"/>
    <s v="GV1-38-170919"/>
    <x v="0"/>
    <d v="2020-03-19T00:00:00"/>
    <x v="0"/>
    <s v="Vazquez Zamora Rafael"/>
    <n v="43725"/>
    <n v="6.1333333333333329"/>
    <n v="98.5"/>
    <n v="1"/>
    <n v="2905.75"/>
    <n v="2267.1640000000002"/>
    <n v="2267.1640000000002"/>
    <n v="98.5"/>
    <n v="29.5"/>
    <n v="638.58600000000001"/>
    <x v="0"/>
    <x v="2"/>
    <n v="12"/>
    <x v="0"/>
  </r>
  <r>
    <x v="0"/>
    <x v="1"/>
    <s v="GV110"/>
    <s v="GV1-38-170919"/>
    <x v="0"/>
    <d v="2020-03-19T00:00:00"/>
    <x v="0"/>
    <s v="Cecilia Robles Perez"/>
    <n v="43725"/>
    <n v="6.1333333333333329"/>
    <n v="91.5"/>
    <n v="1"/>
    <n v="2699.25"/>
    <n v="2267.1640000000002"/>
    <n v="2267.1640000000002"/>
    <n v="91.5"/>
    <n v="29.5"/>
    <n v="432.08600000000001"/>
    <x v="0"/>
    <x v="2"/>
    <n v="12"/>
    <x v="0"/>
  </r>
  <r>
    <x v="0"/>
    <x v="1"/>
    <s v="GV110"/>
    <s v="GV1-38-170919"/>
    <x v="0"/>
    <d v="2020-03-19T00:00:00"/>
    <x v="0"/>
    <s v="Innovacion y Comercio"/>
    <n v="43725"/>
    <n v="6.1333333333333329"/>
    <n v="203"/>
    <n v="2"/>
    <n v="5988.5"/>
    <n v="4534.3280000000004"/>
    <n v="2267.1640000000002"/>
    <n v="101.5"/>
    <n v="29.5"/>
    <n v="1454.172"/>
    <x v="0"/>
    <x v="2"/>
    <n v="12"/>
    <x v="0"/>
  </r>
  <r>
    <x v="0"/>
    <x v="2"/>
    <s v="GV411"/>
    <s v="GV4-39-230919"/>
    <x v="0"/>
    <d v="2020-03-19T00:00:00"/>
    <x v="0"/>
    <s v="Vazquez Zamora Rafael"/>
    <n v="43731"/>
    <n v="5.9333333333333327"/>
    <n v="228.2"/>
    <n v="2"/>
    <n v="6731.9"/>
    <n v="5405.348"/>
    <n v="2702.674"/>
    <n v="114.1"/>
    <n v="29.5"/>
    <n v="1326.5519999999999"/>
    <x v="0"/>
    <x v="2"/>
    <n v="12"/>
    <x v="0"/>
  </r>
  <r>
    <x v="0"/>
    <x v="2"/>
    <s v="GV411"/>
    <s v="GV4-39-230919"/>
    <x v="0"/>
    <d v="2020-03-19T00:00:00"/>
    <x v="0"/>
    <s v="Rafael Osorio Zamora"/>
    <n v="43731"/>
    <n v="5.9333333333333327"/>
    <n v="146.6"/>
    <n v="1"/>
    <n v="4324.7"/>
    <n v="2702.674"/>
    <n v="2702.674"/>
    <n v="146.6"/>
    <n v="29.5"/>
    <n v="1622.0260000000001"/>
    <x v="0"/>
    <x v="2"/>
    <n v="12"/>
    <x v="0"/>
  </r>
  <r>
    <x v="0"/>
    <x v="2"/>
    <s v="GV411"/>
    <s v="GV4-39-230919"/>
    <x v="0"/>
    <d v="2020-03-19T00:00:00"/>
    <x v="0"/>
    <s v="Cecilia Robles Perez"/>
    <n v="43731"/>
    <n v="5.9333333333333327"/>
    <n v="113.8"/>
    <n v="1"/>
    <n v="3357.1"/>
    <n v="2702.674"/>
    <n v="2702.674"/>
    <n v="113.8"/>
    <n v="29.5"/>
    <n v="654.42600000000004"/>
    <x v="0"/>
    <x v="2"/>
    <n v="12"/>
    <x v="0"/>
  </r>
  <r>
    <x v="0"/>
    <x v="2"/>
    <s v="GV411"/>
    <s v="GV4-39-230919"/>
    <x v="0"/>
    <d v="2020-03-19T00:00:00"/>
    <x v="0"/>
    <s v="Gutierrez Olivarez Jaime Gibran"/>
    <n v="43731"/>
    <n v="5.9333333333333327"/>
    <n v="139.19999999999999"/>
    <n v="1"/>
    <n v="4106.3999999999996"/>
    <n v="2702.674"/>
    <n v="2702.674"/>
    <n v="139.19999999999999"/>
    <n v="29.5"/>
    <n v="1403.7260000000001"/>
    <x v="0"/>
    <x v="2"/>
    <n v="12"/>
    <x v="0"/>
  </r>
  <r>
    <x v="0"/>
    <x v="2"/>
    <s v="GV411"/>
    <s v="GV4-39-230919"/>
    <x v="0"/>
    <d v="2020-03-19T00:00:00"/>
    <x v="0"/>
    <s v="PUBLICO EN GENERAL"/>
    <n v="43731"/>
    <n v="5.9333333333333327"/>
    <n v="120.4"/>
    <n v="1"/>
    <n v="3551.8"/>
    <n v="2702.674"/>
    <n v="2702.674"/>
    <n v="120.4"/>
    <n v="29.5"/>
    <n v="849.12599999999998"/>
    <x v="0"/>
    <x v="2"/>
    <n v="12"/>
    <x v="0"/>
  </r>
  <r>
    <x v="0"/>
    <x v="2"/>
    <s v="GV411"/>
    <s v="GV4-39-230919"/>
    <x v="0"/>
    <d v="2020-03-19T00:00:00"/>
    <x v="0"/>
    <s v="Innovacion y Comercio"/>
    <n v="43731"/>
    <n v="5.9333333333333327"/>
    <n v="840.4"/>
    <n v="8"/>
    <n v="24791.8"/>
    <n v="21621.394"/>
    <n v="2702.674"/>
    <n v="105.05"/>
    <n v="29.5"/>
    <n v="3170.4059999999999"/>
    <x v="0"/>
    <x v="2"/>
    <n v="12"/>
    <x v="0"/>
  </r>
  <r>
    <x v="0"/>
    <x v="2"/>
    <s v="GV411"/>
    <s v="GV4-39-230919"/>
    <x v="0"/>
    <d v="2020-03-19T00:00:00"/>
    <x v="0"/>
    <s v="Martinez Valdez Hugo Alberto F"/>
    <n v="43731"/>
    <n v="5.9333333333333327"/>
    <n v="335"/>
    <n v="3"/>
    <n v="10050"/>
    <n v="8108.0230000000001"/>
    <n v="2702.674"/>
    <n v="111.66666666666667"/>
    <n v="30"/>
    <n v="1941.9770000000001"/>
    <x v="0"/>
    <x v="2"/>
    <n v="12"/>
    <x v="0"/>
  </r>
  <r>
    <x v="0"/>
    <x v="2"/>
    <s v="GV411"/>
    <s v="GV4-39-230919"/>
    <x v="0"/>
    <d v="2020-03-19T00:00:00"/>
    <x v="0"/>
    <s v="Edgar Ruiz Lopez"/>
    <n v="43731"/>
    <n v="5.9333333333333327"/>
    <n v="660"/>
    <n v="6"/>
    <n v="19800"/>
    <n v="16216.045"/>
    <n v="2702.674"/>
    <n v="110"/>
    <n v="30"/>
    <n v="3583.9549999999999"/>
    <x v="0"/>
    <x v="2"/>
    <n v="12"/>
    <x v="0"/>
  </r>
  <r>
    <x v="0"/>
    <x v="2"/>
    <s v="GV411"/>
    <s v="GV4-39-230919"/>
    <x v="0"/>
    <d v="2020-03-19T00:00:00"/>
    <x v="0"/>
    <s v="RODRIGO RODRIGUEZ"/>
    <n v="43731"/>
    <n v="5.9333333333333327"/>
    <n v="842"/>
    <n v="8"/>
    <n v="25260"/>
    <n v="21621.394"/>
    <n v="2702.674"/>
    <n v="105.25"/>
    <n v="30"/>
    <n v="3638.6060000000002"/>
    <x v="0"/>
    <x v="2"/>
    <n v="12"/>
    <x v="0"/>
  </r>
  <r>
    <x v="0"/>
    <x v="2"/>
    <s v="GV411"/>
    <s v="GV4-39-230919"/>
    <x v="0"/>
    <d v="2020-03-19T00:00:00"/>
    <x v="0"/>
    <s v="Raul Armando Oregon Herrera"/>
    <n v="43731"/>
    <n v="5.9333333333333327"/>
    <n v="236"/>
    <n v="2"/>
    <n v="7080"/>
    <n v="5405.348"/>
    <n v="2702.674"/>
    <n v="118"/>
    <n v="30"/>
    <n v="1674.652"/>
    <x v="0"/>
    <x v="2"/>
    <n v="12"/>
    <x v="0"/>
  </r>
  <r>
    <x v="0"/>
    <x v="2"/>
    <s v="GV411"/>
    <s v="GV4-39-230919"/>
    <x v="0"/>
    <d v="2020-03-19T00:00:00"/>
    <x v="0"/>
    <s v="Lopez Castro Erica"/>
    <n v="43731"/>
    <n v="5.9333333333333327"/>
    <n v="106"/>
    <n v="1"/>
    <n v="3180"/>
    <n v="2702.674"/>
    <n v="2702.674"/>
    <n v="106"/>
    <n v="30"/>
    <n v="477.32600000000002"/>
    <x v="0"/>
    <x v="2"/>
    <n v="12"/>
    <x v="0"/>
  </r>
  <r>
    <x v="0"/>
    <x v="2"/>
    <s v="GV411"/>
    <s v="GV4-39-230919"/>
    <x v="0"/>
    <d v="2020-03-19T00:00:00"/>
    <x v="0"/>
    <s v="Lopez Garcia Martin FG"/>
    <n v="43731"/>
    <n v="5.9333333333333327"/>
    <n v="140"/>
    <n v="1"/>
    <n v="4200"/>
    <n v="2702.674"/>
    <n v="2702.674"/>
    <n v="140"/>
    <n v="30"/>
    <n v="1497.326"/>
    <x v="0"/>
    <x v="2"/>
    <n v="12"/>
    <x v="0"/>
  </r>
  <r>
    <x v="0"/>
    <x v="2"/>
    <s v="GV411"/>
    <s v="GV4-39-230919"/>
    <x v="0"/>
    <d v="2020-03-19T00:00:00"/>
    <x v="0"/>
    <s v="Coronado Rodriguez Alma Lorena FG"/>
    <n v="43731"/>
    <n v="5.9333333333333327"/>
    <n v="114"/>
    <n v="1"/>
    <n v="3420"/>
    <n v="2702.674"/>
    <n v="2702.674"/>
    <n v="114"/>
    <n v="30"/>
    <n v="717.32600000000002"/>
    <x v="0"/>
    <x v="2"/>
    <n v="12"/>
    <x v="0"/>
  </r>
  <r>
    <x v="0"/>
    <x v="2"/>
    <s v="GV411"/>
    <s v="GV4-39-230919"/>
    <x v="0"/>
    <d v="2020-03-19T00:00:00"/>
    <x v="0"/>
    <s v="Cobian Chavez Rodolfo FG"/>
    <n v="43731"/>
    <n v="5.9333333333333327"/>
    <n v="3583"/>
    <n v="29"/>
    <n v="103907"/>
    <n v="78377.551999999996"/>
    <n v="2702.674"/>
    <n v="123.55172413793103"/>
    <n v="29"/>
    <n v="25529.448"/>
    <x v="0"/>
    <x v="2"/>
    <n v="12"/>
    <x v="0"/>
  </r>
  <r>
    <x v="0"/>
    <x v="2"/>
    <s v="GV411"/>
    <s v="GV4-39-230919"/>
    <x v="0"/>
    <d v="2020-03-19T00:00:00"/>
    <x v="0"/>
    <s v="Chavez Barajas Contensina NA"/>
    <n v="43731"/>
    <n v="5.9333333333333327"/>
    <n v="128"/>
    <n v="1"/>
    <n v="3840"/>
    <n v="2702.674"/>
    <n v="2702.674"/>
    <n v="128"/>
    <n v="30"/>
    <n v="1137.326"/>
    <x v="0"/>
    <x v="2"/>
    <n v="12"/>
    <x v="0"/>
  </r>
  <r>
    <x v="0"/>
    <x v="2"/>
    <s v="GV411"/>
    <s v="GV4-39-230919"/>
    <x v="0"/>
    <d v="2020-03-19T00:00:00"/>
    <x v="0"/>
    <s v="De Leon Diaz Salvador FG"/>
    <n v="43731"/>
    <n v="5.9333333333333327"/>
    <n v="120"/>
    <n v="1"/>
    <n v="3600"/>
    <n v="2702.674"/>
    <n v="2702.674"/>
    <n v="120"/>
    <n v="30"/>
    <n v="897.32600000000002"/>
    <x v="0"/>
    <x v="2"/>
    <n v="12"/>
    <x v="0"/>
  </r>
  <r>
    <x v="0"/>
    <x v="2"/>
    <s v="GV411"/>
    <s v="GV4-39-230919"/>
    <x v="0"/>
    <d v="2020-03-19T00:00:00"/>
    <x v="0"/>
    <s v="Gonzalez Araiza Horacio"/>
    <n v="43731"/>
    <n v="5.9333333333333327"/>
    <n v="115"/>
    <n v="1"/>
    <n v="3392.5"/>
    <n v="2702.674"/>
    <n v="2702.674"/>
    <n v="115"/>
    <n v="29.5"/>
    <n v="689.82600000000002"/>
    <x v="0"/>
    <x v="2"/>
    <n v="12"/>
    <x v="0"/>
  </r>
  <r>
    <x v="0"/>
    <x v="2"/>
    <s v="GV412"/>
    <s v="GV4-40-300919"/>
    <x v="0"/>
    <d v="2020-03-20T00:00:00"/>
    <x v="0"/>
    <s v="Avalos Silva Juan"/>
    <n v="43738"/>
    <n v="5.7333333333333334"/>
    <n v="250"/>
    <n v="2"/>
    <n v="7500"/>
    <n v="5514.4880000000003"/>
    <n v="2757.2440000000001"/>
    <n v="125"/>
    <n v="30"/>
    <n v="1985.5119999999999"/>
    <x v="0"/>
    <x v="2"/>
    <n v="12"/>
    <x v="0"/>
  </r>
  <r>
    <x v="0"/>
    <x v="2"/>
    <s v="GV412"/>
    <s v="GV4-40-300919"/>
    <x v="0"/>
    <d v="2020-03-20T00:00:00"/>
    <x v="0"/>
    <s v="Salas Nadia"/>
    <n v="43738"/>
    <n v="5.7333333333333334"/>
    <n v="216"/>
    <n v="2"/>
    <n v="6480"/>
    <n v="5514.4880000000003"/>
    <n v="2757.2440000000001"/>
    <n v="108"/>
    <n v="30"/>
    <n v="965.51199999999994"/>
    <x v="0"/>
    <x v="2"/>
    <n v="12"/>
    <x v="0"/>
  </r>
  <r>
    <x v="0"/>
    <x v="2"/>
    <s v="GV412"/>
    <s v="GV4-40-300919"/>
    <x v="0"/>
    <d v="2020-03-20T00:00:00"/>
    <x v="0"/>
    <s v="Pelayo Sebastian Rosa Maria G"/>
    <n v="43738"/>
    <n v="5.7333333333333334"/>
    <n v="502"/>
    <n v="4"/>
    <n v="15060"/>
    <n v="11028.977000000001"/>
    <n v="2757.2440000000001"/>
    <n v="125.5"/>
    <n v="30"/>
    <n v="4031.0230000000001"/>
    <x v="0"/>
    <x v="2"/>
    <n v="12"/>
    <x v="0"/>
  </r>
  <r>
    <x v="0"/>
    <x v="2"/>
    <s v="GV412"/>
    <s v="GV4-40-300919"/>
    <x v="0"/>
    <d v="2020-03-20T00:00:00"/>
    <x v="0"/>
    <s v="Juan Manuel Jacobo"/>
    <n v="43738"/>
    <n v="5.7333333333333334"/>
    <n v="524"/>
    <n v="4"/>
    <n v="15720"/>
    <n v="11028.977000000001"/>
    <n v="2757.2440000000001"/>
    <n v="131"/>
    <n v="30"/>
    <n v="4691.0230000000001"/>
    <x v="0"/>
    <x v="2"/>
    <n v="12"/>
    <x v="0"/>
  </r>
  <r>
    <x v="0"/>
    <x v="2"/>
    <s v="GV412"/>
    <s v="GV4-40-300919"/>
    <x v="0"/>
    <d v="2020-03-20T00:00:00"/>
    <x v="0"/>
    <s v="Juan Manuel Jacobo"/>
    <n v="43738"/>
    <n v="5.7333333333333334"/>
    <n v="125"/>
    <n v="1"/>
    <n v="3750"/>
    <n v="2757.2440000000001"/>
    <n v="2757.2440000000001"/>
    <n v="125"/>
    <n v="30"/>
    <n v="992.75599999999997"/>
    <x v="0"/>
    <x v="2"/>
    <n v="12"/>
    <x v="0"/>
  </r>
  <r>
    <x v="0"/>
    <x v="2"/>
    <s v="GV412"/>
    <s v="GV4-40-300919"/>
    <x v="0"/>
    <d v="2020-03-20T00:00:00"/>
    <x v="0"/>
    <s v="Araiza Chavez Diana Rosiquiel FG"/>
    <n v="43738"/>
    <n v="5.7333333333333334"/>
    <n v="375"/>
    <n v="3"/>
    <n v="11062.5"/>
    <n v="8271.7330000000002"/>
    <n v="2757.2440000000001"/>
    <n v="125"/>
    <n v="29.5"/>
    <n v="2790.7669999999998"/>
    <x v="0"/>
    <x v="2"/>
    <n v="12"/>
    <x v="0"/>
  </r>
  <r>
    <x v="0"/>
    <x v="2"/>
    <s v="GV412"/>
    <s v="GV4-40-300919"/>
    <x v="0"/>
    <d v="2020-03-20T00:00:00"/>
    <x v="0"/>
    <s v="Verdin Vizcarra Irma Lucila F"/>
    <n v="43738"/>
    <n v="5.7333333333333334"/>
    <n v="302"/>
    <n v="3"/>
    <n v="9060"/>
    <n v="8271.7330000000002"/>
    <n v="2757.2440000000001"/>
    <n v="100.66666666666667"/>
    <n v="30"/>
    <n v="788.26700000000005"/>
    <x v="0"/>
    <x v="2"/>
    <n v="12"/>
    <x v="0"/>
  </r>
  <r>
    <x v="0"/>
    <x v="2"/>
    <s v="GV412"/>
    <s v="GV4-40-300919"/>
    <x v="0"/>
    <d v="2020-03-20T00:00:00"/>
    <x v="0"/>
    <s v="Leonardo Jimenez Chacon"/>
    <n v="43738"/>
    <n v="5.7333333333333334"/>
    <n v="216"/>
    <n v="2"/>
    <n v="6480"/>
    <n v="5514.4880000000003"/>
    <n v="2757.2440000000001"/>
    <n v="108"/>
    <n v="30"/>
    <n v="965.51199999999994"/>
    <x v="0"/>
    <x v="2"/>
    <n v="12"/>
    <x v="0"/>
  </r>
  <r>
    <x v="0"/>
    <x v="2"/>
    <s v="GV412"/>
    <s v="GV4-40-300919"/>
    <x v="0"/>
    <d v="2020-03-20T00:00:00"/>
    <x v="0"/>
    <s v="Jose Luis Guzman Cornejo"/>
    <n v="43738"/>
    <n v="5.7333333333333334"/>
    <n v="346"/>
    <n v="3"/>
    <n v="10380"/>
    <n v="8271.7330000000002"/>
    <n v="2757.2440000000001"/>
    <n v="115.33333333333333"/>
    <n v="30"/>
    <n v="2108.2669999999998"/>
    <x v="0"/>
    <x v="2"/>
    <n v="12"/>
    <x v="0"/>
  </r>
  <r>
    <x v="0"/>
    <x v="2"/>
    <s v="GV412"/>
    <s v="GV4-40-300919"/>
    <x v="0"/>
    <d v="2020-03-20T00:00:00"/>
    <x v="0"/>
    <s v="Gil Peña Martin FG"/>
    <n v="43738"/>
    <n v="5.7333333333333334"/>
    <n v="520"/>
    <n v="4"/>
    <n v="15600"/>
    <n v="11028.977000000001"/>
    <n v="2757.2440000000001"/>
    <n v="130"/>
    <n v="30"/>
    <n v="4571.0230000000001"/>
    <x v="0"/>
    <x v="2"/>
    <n v="12"/>
    <x v="0"/>
  </r>
  <r>
    <x v="0"/>
    <x v="2"/>
    <s v="GV412"/>
    <s v="GV4-40-300919"/>
    <x v="0"/>
    <d v="2020-03-20T00:00:00"/>
    <x v="0"/>
    <s v="Silva Rodriguez Jorge Armando"/>
    <n v="43738"/>
    <n v="5.7333333333333334"/>
    <n v="702"/>
    <n v="6"/>
    <n v="20709"/>
    <n v="16543.465"/>
    <n v="2757.2440000000001"/>
    <n v="117"/>
    <n v="29.5"/>
    <n v="4165.5349999999999"/>
    <x v="0"/>
    <x v="2"/>
    <n v="12"/>
    <x v="0"/>
  </r>
  <r>
    <x v="0"/>
    <x v="2"/>
    <s v="GV412"/>
    <s v="GV4-40-300919"/>
    <x v="0"/>
    <d v="2020-03-20T00:00:00"/>
    <x v="0"/>
    <s v="Oscar Jesus Guerrero Pelayo"/>
    <n v="43738"/>
    <n v="5.7333333333333334"/>
    <n v="550"/>
    <n v="5"/>
    <n v="16500"/>
    <n v="13786.221"/>
    <n v="2757.2440000000001"/>
    <n v="110"/>
    <n v="30"/>
    <n v="2713.779"/>
    <x v="0"/>
    <x v="2"/>
    <n v="12"/>
    <x v="0"/>
  </r>
  <r>
    <x v="0"/>
    <x v="2"/>
    <s v="GV412"/>
    <s v="GV4-40-300919"/>
    <x v="0"/>
    <d v="2020-03-20T00:00:00"/>
    <x v="0"/>
    <s v="PUBLICO EN GENERAL"/>
    <n v="43738"/>
    <n v="5.7333333333333334"/>
    <n v="115"/>
    <n v="1"/>
    <n v="3450"/>
    <n v="2757.2440000000001"/>
    <n v="2757.2440000000001"/>
    <n v="115"/>
    <n v="30"/>
    <n v="692.75599999999997"/>
    <x v="0"/>
    <x v="2"/>
    <n v="12"/>
    <x v="0"/>
  </r>
  <r>
    <x v="0"/>
    <x v="0"/>
    <s v="EMBAR"/>
    <s v="GV1-37-140919"/>
    <x v="0"/>
    <d v="2020-03-24T00:00:00"/>
    <x v="0"/>
    <s v="Empacadora De Carnes Selectas De Arenal"/>
    <n v="43722"/>
    <n v="6.3999999999999995"/>
    <n v="6980"/>
    <n v="30"/>
    <n v="99465"/>
    <n v="86736.206000000006"/>
    <n v="2891.2069999999999"/>
    <n v="232.66666666666666"/>
    <n v="14.25"/>
    <n v="12728.794"/>
    <x v="0"/>
    <x v="2"/>
    <n v="13"/>
    <x v="0"/>
  </r>
  <r>
    <x v="0"/>
    <x v="0"/>
    <s v="EMBAR"/>
    <s v="GV1-38-170919"/>
    <x v="0"/>
    <d v="2020-03-24T00:00:00"/>
    <x v="0"/>
    <s v="Empacadora De Carnes Selectas De Arenal"/>
    <n v="43725"/>
    <n v="6.3"/>
    <n v="6980"/>
    <n v="30"/>
    <n v="99465"/>
    <n v="68014.922999999995"/>
    <n v="2267.1640000000002"/>
    <n v="232.66666666666666"/>
    <n v="14.25"/>
    <n v="31450.077000000001"/>
    <x v="0"/>
    <x v="2"/>
    <n v="13"/>
    <x v="0"/>
  </r>
  <r>
    <x v="0"/>
    <x v="0"/>
    <s v="EMBAR"/>
    <s v="GV4-34-240819"/>
    <x v="0"/>
    <d v="2020-03-24T00:00:00"/>
    <x v="0"/>
    <s v="Innovacion y Comercio"/>
    <n v="43701"/>
    <n v="7.1"/>
    <n v="110"/>
    <n v="1"/>
    <n v="3245"/>
    <n v="2996.3380000000002"/>
    <n v="2996.3380000000002"/>
    <n v="110"/>
    <n v="29.5"/>
    <n v="248.66200000000001"/>
    <x v="0"/>
    <x v="2"/>
    <n v="13"/>
    <x v="0"/>
  </r>
  <r>
    <x v="0"/>
    <x v="1"/>
    <s v="GV107"/>
    <s v="GV1-37-140919"/>
    <x v="0"/>
    <d v="2020-03-24T00:00:00"/>
    <x v="0"/>
    <s v="PUBLICO EN GENERAL"/>
    <n v="43722"/>
    <n v="6.3999999999999995"/>
    <n v="123.5"/>
    <n v="1"/>
    <n v="3705"/>
    <n v="2891.2069999999999"/>
    <n v="2891.2069999999999"/>
    <n v="123.5"/>
    <n v="30"/>
    <n v="813.79300000000001"/>
    <x v="0"/>
    <x v="2"/>
    <n v="13"/>
    <x v="0"/>
  </r>
  <r>
    <x v="0"/>
    <x v="1"/>
    <s v="GV107"/>
    <s v="GV1-37-140919"/>
    <x v="0"/>
    <d v="2020-03-24T00:00:00"/>
    <x v="0"/>
    <s v="Arturo Saray"/>
    <n v="43722"/>
    <n v="6.3999999999999995"/>
    <n v="120.5"/>
    <n v="1"/>
    <n v="3253.5"/>
    <n v="2891.2069999999999"/>
    <n v="2891.2069999999999"/>
    <n v="120.5"/>
    <n v="27"/>
    <n v="362.29300000000001"/>
    <x v="0"/>
    <x v="2"/>
    <n v="13"/>
    <x v="0"/>
  </r>
  <r>
    <x v="0"/>
    <x v="1"/>
    <s v="GV107"/>
    <s v="GV1-37-140919"/>
    <x v="0"/>
    <d v="2020-03-24T00:00:00"/>
    <x v="0"/>
    <s v="Diaz Juan "/>
    <n v="43722"/>
    <n v="6.3999999999999995"/>
    <n v="127"/>
    <n v="1"/>
    <n v="3429"/>
    <n v="2891.2069999999999"/>
    <n v="2891.2069999999999"/>
    <n v="127"/>
    <n v="27"/>
    <n v="537.79300000000001"/>
    <x v="0"/>
    <x v="2"/>
    <n v="13"/>
    <x v="0"/>
  </r>
  <r>
    <x v="0"/>
    <x v="1"/>
    <s v="GV110"/>
    <s v="GV1-38-170919"/>
    <x v="0"/>
    <d v="2020-03-24T00:00:00"/>
    <x v="0"/>
    <s v="Ricardo Perez Garcia"/>
    <n v="43725"/>
    <n v="6.3"/>
    <n v="232"/>
    <n v="2"/>
    <n v="6844"/>
    <n v="4534.3280000000004"/>
    <n v="2267.1640000000002"/>
    <n v="116"/>
    <n v="29.5"/>
    <n v="2309.672"/>
    <x v="0"/>
    <x v="2"/>
    <n v="13"/>
    <x v="0"/>
  </r>
  <r>
    <x v="0"/>
    <x v="1"/>
    <s v="GV110"/>
    <s v="GV1-38-170919"/>
    <x v="0"/>
    <d v="2020-03-24T00:00:00"/>
    <x v="0"/>
    <s v="Carlos Sanchez Camacho"/>
    <n v="43725"/>
    <n v="6.3"/>
    <n v="522"/>
    <n v="4"/>
    <n v="15399"/>
    <n v="9068.6560000000009"/>
    <n v="2267.1640000000002"/>
    <n v="130.5"/>
    <n v="29.5"/>
    <n v="6330.3440000000001"/>
    <x v="0"/>
    <x v="2"/>
    <n v="13"/>
    <x v="0"/>
  </r>
  <r>
    <x v="0"/>
    <x v="1"/>
    <s v="GV1B"/>
    <s v="GV1-01-010120"/>
    <x v="0"/>
    <d v="2020-03-24T00:00:00"/>
    <x v="0"/>
    <s v="PUBLICO EN GENERAL"/>
    <n v="43831"/>
    <n v="2.7666666666666666"/>
    <n v="34.5"/>
    <n v="1"/>
    <n v="1017.75"/>
    <n v="897.19399999999996"/>
    <n v="897.19399999999996"/>
    <n v="34.5"/>
    <n v="29.5"/>
    <n v="120.556"/>
    <x v="0"/>
    <x v="2"/>
    <n v="13"/>
    <x v="0"/>
  </r>
  <r>
    <x v="0"/>
    <x v="2"/>
    <s v="GV411"/>
    <s v="GV4-39-230919"/>
    <x v="0"/>
    <d v="2020-03-24T00:00:00"/>
    <x v="0"/>
    <s v="Noe Ramirez Brambila"/>
    <n v="43731"/>
    <n v="6.1"/>
    <n v="436"/>
    <n v="4"/>
    <n v="12862"/>
    <n v="10810.697"/>
    <n v="2702.674"/>
    <n v="109"/>
    <n v="29.5"/>
    <n v="2051.3029999999999"/>
    <x v="0"/>
    <x v="2"/>
    <n v="13"/>
    <x v="0"/>
  </r>
  <r>
    <x v="0"/>
    <x v="2"/>
    <s v="GV411"/>
    <s v="GV4-39-230919"/>
    <x v="0"/>
    <d v="2020-03-24T00:00:00"/>
    <x v="0"/>
    <s v="Fletes Castillo Hortencia"/>
    <n v="43731"/>
    <n v="6.1"/>
    <n v="273"/>
    <n v="2"/>
    <n v="8053.5"/>
    <n v="5405.348"/>
    <n v="2702.674"/>
    <n v="136.5"/>
    <n v="29.5"/>
    <n v="2648.152"/>
    <x v="0"/>
    <x v="2"/>
    <n v="13"/>
    <x v="0"/>
  </r>
  <r>
    <x v="0"/>
    <x v="2"/>
    <s v="GV411"/>
    <s v="GV4-39-230919"/>
    <x v="0"/>
    <d v="2020-03-24T00:00:00"/>
    <x v="0"/>
    <s v="Camacho Monroy Agustin"/>
    <n v="43731"/>
    <n v="6.1"/>
    <n v="778"/>
    <n v="7"/>
    <n v="22951"/>
    <n v="18918.719000000001"/>
    <n v="2702.674"/>
    <n v="111.14285714285714"/>
    <n v="29.5"/>
    <n v="4032.2809999999999"/>
    <x v="0"/>
    <x v="2"/>
    <n v="13"/>
    <x v="0"/>
  </r>
  <r>
    <x v="0"/>
    <x v="2"/>
    <s v="GV411"/>
    <s v="GV4-39-230919"/>
    <x v="0"/>
    <d v="2020-03-24T00:00:00"/>
    <x v="0"/>
    <s v="Camacho Santana Gabriel"/>
    <n v="43731"/>
    <n v="6.1"/>
    <n v="1046"/>
    <n v="8"/>
    <n v="30857"/>
    <n v="21621.394"/>
    <n v="2702.674"/>
    <n v="130.75"/>
    <n v="29.5"/>
    <n v="9235.6059999999998"/>
    <x v="0"/>
    <x v="2"/>
    <n v="13"/>
    <x v="0"/>
  </r>
  <r>
    <x v="0"/>
    <x v="2"/>
    <s v="GV411"/>
    <s v="GV4-39-230919"/>
    <x v="0"/>
    <d v="2020-03-24T00:00:00"/>
    <x v="0"/>
    <s v="Ricardo Perez Garcia"/>
    <n v="43731"/>
    <n v="6.1"/>
    <n v="29.5"/>
    <n v="2"/>
    <n v="6643.4"/>
    <n v="5405.348"/>
    <n v="2702.674"/>
    <n v="14.75"/>
    <n v="225.2"/>
    <n v="1238.0519999999999"/>
    <x v="0"/>
    <x v="2"/>
    <n v="13"/>
    <x v="0"/>
  </r>
  <r>
    <x v="0"/>
    <x v="2"/>
    <s v="GV411"/>
    <s v="GV4-39-230919"/>
    <x v="0"/>
    <d v="2020-03-24T00:00:00"/>
    <x v="0"/>
    <s v="Cecilia Robles Perez"/>
    <n v="43731"/>
    <n v="6.1"/>
    <n v="131.80000000000001"/>
    <n v="1"/>
    <n v="3888.1"/>
    <n v="2702.674"/>
    <n v="2702.674"/>
    <n v="131.80000000000001"/>
    <n v="29.5"/>
    <n v="1185.4259999999999"/>
    <x v="0"/>
    <x v="2"/>
    <n v="13"/>
    <x v="0"/>
  </r>
  <r>
    <x v="0"/>
    <x v="2"/>
    <s v="GV411"/>
    <s v="GV4-39-230919"/>
    <x v="0"/>
    <d v="2020-03-24T00:00:00"/>
    <x v="0"/>
    <s v="Becerra Bañuelos Norma Elizabeth F"/>
    <n v="43731"/>
    <n v="6.1"/>
    <n v="125"/>
    <n v="1"/>
    <n v="3750"/>
    <n v="2702.674"/>
    <n v="2702.674"/>
    <n v="125"/>
    <n v="30"/>
    <n v="1047.326"/>
    <x v="0"/>
    <x v="2"/>
    <n v="13"/>
    <x v="0"/>
  </r>
  <r>
    <x v="0"/>
    <x v="2"/>
    <s v="GV411"/>
    <s v="GV4-39-230919"/>
    <x v="0"/>
    <d v="2020-03-24T00:00:00"/>
    <x v="0"/>
    <s v="Innovacion y Comercio"/>
    <n v="43731"/>
    <n v="6.1"/>
    <n v="240"/>
    <n v="2"/>
    <n v="7080"/>
    <n v="5405.348"/>
    <n v="2702.674"/>
    <n v="120"/>
    <n v="29.5"/>
    <n v="1674.652"/>
    <x v="0"/>
    <x v="2"/>
    <n v="13"/>
    <x v="0"/>
  </r>
  <r>
    <x v="0"/>
    <x v="2"/>
    <s v="GV412"/>
    <s v="GV4-40-300919"/>
    <x v="0"/>
    <d v="2020-03-24T00:00:00"/>
    <x v="0"/>
    <s v="Diaz Juan "/>
    <n v="43738"/>
    <n v="5.8666666666666663"/>
    <n v="126.8"/>
    <n v="1"/>
    <n v="3423.6"/>
    <n v="2757.2440000000001"/>
    <n v="2757.2440000000001"/>
    <n v="126.8"/>
    <n v="27"/>
    <n v="666.35599999999999"/>
    <x v="0"/>
    <x v="2"/>
    <n v="13"/>
    <x v="0"/>
  </r>
  <r>
    <x v="0"/>
    <x v="2"/>
    <s v="GV412"/>
    <s v="GV4-40-300919"/>
    <x v="0"/>
    <d v="2020-03-24T00:00:00"/>
    <x v="0"/>
    <s v="Arturo Saray"/>
    <n v="43738"/>
    <n v="5.8666666666666663"/>
    <n v="108.2"/>
    <n v="1"/>
    <n v="2921.4"/>
    <n v="2757.2440000000001"/>
    <n v="2757.2440000000001"/>
    <n v="108.2"/>
    <n v="27"/>
    <n v="164.15600000000001"/>
    <x v="0"/>
    <x v="2"/>
    <n v="13"/>
    <x v="0"/>
  </r>
  <r>
    <x v="0"/>
    <x v="2"/>
    <s v="GV412"/>
    <s v="GV4-40-300919"/>
    <x v="0"/>
    <d v="2020-03-24T00:00:00"/>
    <x v="0"/>
    <s v="Reynoso Becerra Pedro"/>
    <n v="43738"/>
    <n v="5.8666666666666663"/>
    <n v="2420"/>
    <n v="20"/>
    <n v="65340"/>
    <n v="55144.883000000002"/>
    <n v="2757.2440000000001"/>
    <n v="121"/>
    <n v="27"/>
    <n v="10195.117"/>
    <x v="0"/>
    <x v="2"/>
    <n v="13"/>
    <x v="0"/>
  </r>
  <r>
    <x v="0"/>
    <x v="2"/>
    <s v="GV412"/>
    <s v="GV4-40-300919"/>
    <x v="0"/>
    <d v="2020-03-24T00:00:00"/>
    <x v="0"/>
    <s v="Carlos Sanchez Camacho"/>
    <n v="43738"/>
    <n v="5.8666666666666663"/>
    <n v="466.8"/>
    <n v="4"/>
    <n v="13770.6"/>
    <n v="11028.977000000001"/>
    <n v="2757.2440000000001"/>
    <n v="116.7"/>
    <n v="29.5"/>
    <n v="2741.623"/>
    <x v="0"/>
    <x v="2"/>
    <n v="13"/>
    <x v="0"/>
  </r>
  <r>
    <x v="0"/>
    <x v="2"/>
    <s v="GV412"/>
    <s v="GV4-40-300919"/>
    <x v="0"/>
    <d v="2020-03-24T00:00:00"/>
    <x v="0"/>
    <s v="Innovacion y Comercio"/>
    <n v="43738"/>
    <n v="5.8666666666666663"/>
    <n v="670.8"/>
    <n v="8"/>
    <n v="19788.599999999999"/>
    <n v="22057.953000000001"/>
    <n v="2757.2440000000001"/>
    <n v="83.85"/>
    <n v="29.5"/>
    <n v="-2269.3530000000001"/>
    <x v="0"/>
    <x v="2"/>
    <n v="13"/>
    <x v="0"/>
  </r>
  <r>
    <x v="0"/>
    <x v="2"/>
    <s v="GV412"/>
    <s v="GV4-40-300919"/>
    <x v="0"/>
    <d v="2020-03-24T00:00:00"/>
    <x v="0"/>
    <s v="Vazquez Zamora Rafael"/>
    <n v="43738"/>
    <n v="5.8666666666666663"/>
    <n v="395.8"/>
    <n v="3"/>
    <n v="11676.1"/>
    <n v="8271.7330000000002"/>
    <n v="2757.2440000000001"/>
    <n v="131.93333333333334"/>
    <n v="29.5"/>
    <n v="3404.3670000000002"/>
    <x v="0"/>
    <x v="2"/>
    <n v="13"/>
    <x v="0"/>
  </r>
  <r>
    <x v="0"/>
    <x v="2"/>
    <s v="GV412"/>
    <s v="GV4-40-300919"/>
    <x v="0"/>
    <d v="2020-03-24T00:00:00"/>
    <x v="0"/>
    <s v="Rafael Osorio Zamora"/>
    <n v="43738"/>
    <n v="5.8666666666666663"/>
    <n v="932"/>
    <n v="7"/>
    <n v="27494"/>
    <n v="19300.708999999999"/>
    <n v="2757.2440000000001"/>
    <n v="133.14285714285714"/>
    <n v="29.5"/>
    <n v="8193.2909999999993"/>
    <x v="0"/>
    <x v="2"/>
    <n v="13"/>
    <x v="0"/>
  </r>
  <r>
    <x v="0"/>
    <x v="2"/>
    <s v="GV412"/>
    <s v="GV4-40-300919"/>
    <x v="0"/>
    <d v="2020-03-24T00:00:00"/>
    <x v="0"/>
    <s v="Casillas Tapia Alfredo"/>
    <n v="43738"/>
    <n v="5.8666666666666663"/>
    <n v="1219.2"/>
    <n v="10"/>
    <n v="35356.800000000003"/>
    <n v="27572.441999999999"/>
    <n v="2757.2440000000001"/>
    <n v="121.92"/>
    <n v="29"/>
    <n v="7784.3580000000002"/>
    <x v="0"/>
    <x v="2"/>
    <n v="13"/>
    <x v="0"/>
  </r>
  <r>
    <x v="0"/>
    <x v="2"/>
    <s v="GV412"/>
    <s v="GV4-40-300919"/>
    <x v="0"/>
    <d v="2020-03-24T00:00:00"/>
    <x v="0"/>
    <s v="Gutierrez Olivarez Jaime Gibran"/>
    <n v="43738"/>
    <n v="5.8666666666666663"/>
    <n v="437.2"/>
    <n v="4"/>
    <n v="12897.4"/>
    <n v="11028.977000000001"/>
    <n v="2757.2440000000001"/>
    <n v="109.3"/>
    <n v="29.5"/>
    <n v="1868.423"/>
    <x v="0"/>
    <x v="2"/>
    <n v="13"/>
    <x v="0"/>
  </r>
  <r>
    <x v="0"/>
    <x v="0"/>
    <s v="EMBAR"/>
    <s v="GV5-37-180919"/>
    <x v="0"/>
    <d v="2020-03-25T00:00:00"/>
    <x v="0"/>
    <s v="Edgar Ruiz Lopez"/>
    <n v="43726"/>
    <n v="6.3"/>
    <n v="380"/>
    <n v="3"/>
    <n v="10830"/>
    <n v="8340.67"/>
    <n v="2780.223"/>
    <n v="126.66666666666667"/>
    <n v="28.5"/>
    <n v="2489.33"/>
    <x v="0"/>
    <x v="2"/>
    <n v="13"/>
    <x v="0"/>
  </r>
  <r>
    <x v="0"/>
    <x v="0"/>
    <s v="EMBAR"/>
    <s v="GV5-37-180919"/>
    <x v="0"/>
    <d v="2020-03-25T00:00:00"/>
    <x v="0"/>
    <s v="Ramos Mejia Juan Diego FG"/>
    <n v="43726"/>
    <n v="6.3"/>
    <n v="2122"/>
    <n v="15"/>
    <n v="58355"/>
    <n v="41703.347999999998"/>
    <n v="2780.223"/>
    <n v="141.46666666666667"/>
    <n v="27.5"/>
    <n v="16651.651999999998"/>
    <x v="0"/>
    <x v="2"/>
    <n v="13"/>
    <x v="0"/>
  </r>
  <r>
    <x v="0"/>
    <x v="0"/>
    <s v="EMBAR"/>
    <s v="GV5-37-180919"/>
    <x v="0"/>
    <d v="2020-03-25T00:00:00"/>
    <x v="0"/>
    <s v="Martinez Valdez Hugo Alberto F"/>
    <n v="43726"/>
    <n v="6.3"/>
    <n v="240"/>
    <n v="2"/>
    <n v="6840"/>
    <n v="5560.4459999999999"/>
    <n v="2780.223"/>
    <n v="120"/>
    <n v="28.5"/>
    <n v="1279.5540000000001"/>
    <x v="0"/>
    <x v="2"/>
    <n v="13"/>
    <x v="0"/>
  </r>
  <r>
    <x v="0"/>
    <x v="0"/>
    <s v="EMBAR"/>
    <s v="GV5-37-180919"/>
    <x v="0"/>
    <d v="2020-03-25T00:00:00"/>
    <x v="0"/>
    <s v="Lopez Jorge FG"/>
    <n v="43726"/>
    <n v="6.3"/>
    <n v="250"/>
    <n v="2"/>
    <n v="7125"/>
    <n v="5560.4459999999999"/>
    <n v="2780.223"/>
    <n v="125"/>
    <n v="28.5"/>
    <n v="1564.5540000000001"/>
    <x v="0"/>
    <x v="2"/>
    <n v="13"/>
    <x v="0"/>
  </r>
  <r>
    <x v="0"/>
    <x v="0"/>
    <s v="EMBAR"/>
    <s v="GV5-37-180919"/>
    <x v="0"/>
    <d v="2020-03-25T00:00:00"/>
    <x v="0"/>
    <s v="Leonardo Jimenez Chacon"/>
    <n v="43726"/>
    <n v="6.3"/>
    <n v="129"/>
    <n v="1"/>
    <n v="3676.5"/>
    <n v="2780.223"/>
    <n v="2780.223"/>
    <n v="129"/>
    <n v="28.5"/>
    <n v="896.27700000000004"/>
    <x v="0"/>
    <x v="2"/>
    <n v="13"/>
    <x v="0"/>
  </r>
  <r>
    <x v="0"/>
    <x v="0"/>
    <s v="EMBAR"/>
    <s v="GV5-37-180919"/>
    <x v="0"/>
    <d v="2020-03-25T00:00:00"/>
    <x v="0"/>
    <s v="Jose Luis Guzman Cornejo"/>
    <n v="43726"/>
    <n v="6.3"/>
    <n v="273"/>
    <n v="2"/>
    <n v="7780.5"/>
    <n v="5560.4459999999999"/>
    <n v="2780.223"/>
    <n v="136.5"/>
    <n v="28.5"/>
    <n v="2220.0540000000001"/>
    <x v="0"/>
    <x v="2"/>
    <n v="13"/>
    <x v="0"/>
  </r>
  <r>
    <x v="0"/>
    <x v="0"/>
    <s v="EMBAR"/>
    <s v="GV5-37-180919"/>
    <x v="0"/>
    <d v="2020-03-25T00:00:00"/>
    <x v="0"/>
    <s v="Cobian Chavez Rodolfo FG"/>
    <n v="43726"/>
    <n v="6.3"/>
    <n v="1322"/>
    <n v="10"/>
    <n v="36355"/>
    <n v="27802.232"/>
    <n v="2780.223"/>
    <n v="132.19999999999999"/>
    <n v="27.5"/>
    <n v="8552.768"/>
    <x v="0"/>
    <x v="2"/>
    <n v="13"/>
    <x v="0"/>
  </r>
  <r>
    <x v="0"/>
    <x v="0"/>
    <s v="EMBAR"/>
    <s v="GV5-37-180919"/>
    <x v="0"/>
    <d v="2020-03-25T00:00:00"/>
    <x v="0"/>
    <s v="Silva Rodriguez Jorge Armando"/>
    <n v="43726"/>
    <n v="6.3"/>
    <n v="376"/>
    <n v="3"/>
    <n v="10528"/>
    <n v="8340.67"/>
    <n v="2780.223"/>
    <n v="125.33333333333333"/>
    <n v="28"/>
    <n v="2187.33"/>
    <x v="0"/>
    <x v="2"/>
    <n v="13"/>
    <x v="0"/>
  </r>
  <r>
    <x v="0"/>
    <x v="0"/>
    <s v="EMBAR"/>
    <s v="GV5-37-180919"/>
    <x v="0"/>
    <d v="2020-03-25T00:00:00"/>
    <x v="0"/>
    <s v="Anaya Chavarin Oscar FG"/>
    <n v="43726"/>
    <n v="6.3"/>
    <n v="273"/>
    <n v="2"/>
    <n v="7780.5"/>
    <n v="5560.4459999999999"/>
    <n v="2780.223"/>
    <n v="136.5"/>
    <n v="28.5"/>
    <n v="2220.0540000000001"/>
    <x v="0"/>
    <x v="2"/>
    <n v="13"/>
    <x v="0"/>
  </r>
  <r>
    <x v="0"/>
    <x v="0"/>
    <s v="EMBAR"/>
    <s v="GV5-37-180919"/>
    <x v="0"/>
    <d v="2020-03-25T00:00:00"/>
    <x v="0"/>
    <s v="Juan Manuel Jacobo"/>
    <n v="43726"/>
    <n v="6.3"/>
    <n v="306"/>
    <n v="2"/>
    <n v="8721"/>
    <n v="5560.4459999999999"/>
    <n v="2780.223"/>
    <n v="153"/>
    <n v="28.5"/>
    <n v="3160.5540000000001"/>
    <x v="0"/>
    <x v="2"/>
    <n v="13"/>
    <x v="0"/>
  </r>
  <r>
    <x v="0"/>
    <x v="0"/>
    <s v="EMBAR"/>
    <s v="GV5-37-180919"/>
    <x v="0"/>
    <d v="2020-03-25T00:00:00"/>
    <x v="0"/>
    <s v="Rincon Morett Veronica Guadalupe FG"/>
    <n v="43726"/>
    <n v="6.3"/>
    <n v="480"/>
    <n v="4"/>
    <n v="13680"/>
    <n v="11120.893"/>
    <n v="2780.223"/>
    <n v="120"/>
    <n v="28.5"/>
    <n v="2559.107"/>
    <x v="0"/>
    <x v="2"/>
    <n v="13"/>
    <x v="0"/>
  </r>
  <r>
    <x v="0"/>
    <x v="0"/>
    <s v="EMBAR"/>
    <s v="GV5-37-180919"/>
    <x v="0"/>
    <d v="2020-03-25T00:00:00"/>
    <x v="0"/>
    <s v="Victor Alejandro Flores Pelayo"/>
    <n v="43726"/>
    <n v="6.3"/>
    <n v="120"/>
    <n v="1"/>
    <n v="3420"/>
    <n v="2780.223"/>
    <n v="2780.223"/>
    <n v="120"/>
    <n v="28.5"/>
    <n v="639.77700000000004"/>
    <x v="0"/>
    <x v="2"/>
    <n v="13"/>
    <x v="0"/>
  </r>
  <r>
    <x v="0"/>
    <x v="0"/>
    <s v="EMBAR"/>
    <s v="GV5-37-180919"/>
    <x v="0"/>
    <d v="2020-03-25T00:00:00"/>
    <x v="0"/>
    <s v="Gonzalez Araiza Horacio"/>
    <n v="43726"/>
    <n v="6.3"/>
    <n v="496"/>
    <n v="4"/>
    <n v="13888"/>
    <n v="11120.893"/>
    <n v="2780.223"/>
    <n v="124"/>
    <n v="28"/>
    <n v="2767.107"/>
    <x v="0"/>
    <x v="2"/>
    <n v="13"/>
    <x v="0"/>
  </r>
  <r>
    <x v="0"/>
    <x v="0"/>
    <s v="EMBAR"/>
    <s v="GV1-37-140919"/>
    <x v="0"/>
    <d v="2020-03-26T00:00:00"/>
    <x v="0"/>
    <s v="Cecilia Robles Perez"/>
    <n v="43722"/>
    <n v="6.4666666666666668"/>
    <n v="115"/>
    <n v="1"/>
    <n v="3220"/>
    <n v="3005.4859999999999"/>
    <n v="3005.4859999999999"/>
    <n v="115"/>
    <n v="28"/>
    <n v="214.51400000000001"/>
    <x v="0"/>
    <x v="2"/>
    <n v="13"/>
    <x v="0"/>
  </r>
  <r>
    <x v="0"/>
    <x v="0"/>
    <s v="EMBAR"/>
    <s v="GV1-37-140919"/>
    <x v="0"/>
    <d v="2020-03-26T00:00:00"/>
    <x v="0"/>
    <s v="PUBLICO EN GENERAL"/>
    <n v="43722"/>
    <n v="6.4666666666666668"/>
    <n v="105.5"/>
    <n v="1"/>
    <n v="2954"/>
    <n v="3005.4859999999999"/>
    <n v="3005.4859999999999"/>
    <n v="105.5"/>
    <n v="28"/>
    <n v="-51.485999999999997"/>
    <x v="0"/>
    <x v="2"/>
    <n v="13"/>
    <x v="0"/>
  </r>
  <r>
    <x v="0"/>
    <x v="0"/>
    <s v="EMBAR"/>
    <s v="GV5-35-040919"/>
    <x v="0"/>
    <d v="2020-03-26T00:00:00"/>
    <x v="0"/>
    <s v="Carlos Policarpo Contreras Moreno"/>
    <n v="43712"/>
    <n v="6.8"/>
    <n v="8490"/>
    <n v="12"/>
    <n v="47034.6"/>
    <n v="28203.925999999999"/>
    <n v="2350.3270000000002"/>
    <n v="707.5"/>
    <n v="5.54"/>
    <n v="18830.673999999999"/>
    <x v="0"/>
    <x v="2"/>
    <n v="13"/>
    <x v="0"/>
  </r>
  <r>
    <x v="0"/>
    <x v="0"/>
    <s v="EMBAR"/>
    <s v="GV5-36-110919"/>
    <x v="0"/>
    <d v="2020-03-26T00:00:00"/>
    <x v="0"/>
    <s v="Camolinga Maldonado Pedro"/>
    <n v="43719"/>
    <n v="6.5666666666666664"/>
    <n v="15280"/>
    <n v="108"/>
    <n v="420200"/>
    <n v="326677.02799999999"/>
    <n v="3024.7869999999998"/>
    <n v="141.4814814814815"/>
    <n v="27.5"/>
    <n v="93522.971999999994"/>
    <x v="0"/>
    <x v="2"/>
    <n v="13"/>
    <x v="0"/>
  </r>
  <r>
    <x v="0"/>
    <x v="0"/>
    <s v="EMBAR"/>
    <s v="GV5-36-110919"/>
    <x v="0"/>
    <d v="2020-03-26T00:00:00"/>
    <x v="0"/>
    <s v="Carlos Policarpo Contreras Moreno"/>
    <n v="43719"/>
    <n v="6.5666666666666664"/>
    <n v="8490"/>
    <n v="10"/>
    <n v="39195.5"/>
    <n v="30247.873"/>
    <n v="3024.7869999999998"/>
    <n v="849"/>
    <n v="4.6166999999999998"/>
    <n v="8947.6270000000004"/>
    <x v="0"/>
    <x v="2"/>
    <n v="13"/>
    <x v="0"/>
  </r>
  <r>
    <x v="0"/>
    <x v="0"/>
    <s v="EMBAR"/>
    <s v="GV5-37-180919"/>
    <x v="0"/>
    <d v="2020-03-26T00:00:00"/>
    <x v="0"/>
    <s v="Carlos Policarpo Contreras Moreno"/>
    <n v="43726"/>
    <n v="6.333333333333333"/>
    <n v="8490"/>
    <n v="38"/>
    <n v="148942.9"/>
    <n v="105648.481"/>
    <n v="2780.223"/>
    <n v="223.42105263157896"/>
    <n v="17.543299999999999"/>
    <n v="43294.419000000002"/>
    <x v="0"/>
    <x v="2"/>
    <n v="13"/>
    <x v="0"/>
  </r>
  <r>
    <x v="0"/>
    <x v="0"/>
    <s v="EMBAR"/>
    <s v="GV5-37-180919"/>
    <x v="0"/>
    <d v="2020-03-26T00:00:00"/>
    <x v="0"/>
    <s v="Carlos Policarpo Contreras Moreno"/>
    <n v="43726"/>
    <n v="6.333333333333333"/>
    <n v="6810"/>
    <n v="19"/>
    <n v="69870.600000000006"/>
    <n v="52824.241000000002"/>
    <n v="2780.223"/>
    <n v="358.42105263157896"/>
    <n v="10.26"/>
    <n v="17046.359"/>
    <x v="0"/>
    <x v="2"/>
    <n v="13"/>
    <x v="0"/>
  </r>
  <r>
    <x v="0"/>
    <x v="0"/>
    <s v="EMBAR"/>
    <s v="GV5-37-180919"/>
    <x v="0"/>
    <d v="2020-03-26T00:00:00"/>
    <x v="0"/>
    <s v="Camolinga Maldonado Pedro"/>
    <n v="43726"/>
    <n v="6.333333333333333"/>
    <n v="3850"/>
    <n v="30"/>
    <n v="103950"/>
    <n v="83406.695999999996"/>
    <n v="2780.223"/>
    <n v="128.33333333333334"/>
    <n v="27"/>
    <n v="20543.304"/>
    <x v="0"/>
    <x v="2"/>
    <n v="13"/>
    <x v="0"/>
  </r>
  <r>
    <x v="0"/>
    <x v="0"/>
    <s v="EMBAR"/>
    <s v="GV5-38-250919"/>
    <x v="0"/>
    <d v="2020-03-26T00:00:00"/>
    <x v="0"/>
    <s v="Carlos Policarpo Contreras Moreno"/>
    <n v="43733"/>
    <n v="6.1"/>
    <n v="6810"/>
    <n v="31"/>
    <n v="113999.4"/>
    <n v="111638.317"/>
    <n v="3601.2359999999999"/>
    <n v="219.67741935483872"/>
    <n v="16.739999999999998"/>
    <n v="2361.0830000000001"/>
    <x v="0"/>
    <x v="2"/>
    <n v="13"/>
    <x v="0"/>
  </r>
  <r>
    <x v="0"/>
    <x v="1"/>
    <s v="GV110"/>
    <s v="GV1-38-170919"/>
    <x v="0"/>
    <d v="2020-03-26T00:00:00"/>
    <x v="0"/>
    <s v="Fletes Castillo Hortencia"/>
    <n v="43725"/>
    <n v="6.3666666666666663"/>
    <n v="370"/>
    <n v="3"/>
    <n v="10360"/>
    <n v="7243.2659999999996"/>
    <n v="2414.422"/>
    <n v="123.33333333333333"/>
    <n v="28"/>
    <n v="3116.7339999999999"/>
    <x v="0"/>
    <x v="2"/>
    <n v="13"/>
    <x v="0"/>
  </r>
  <r>
    <x v="0"/>
    <x v="1"/>
    <s v="GV110"/>
    <s v="GV1-38-170919"/>
    <x v="0"/>
    <d v="2020-03-26T00:00:00"/>
    <x v="0"/>
    <s v="Camacho Monroy Agustin"/>
    <n v="43725"/>
    <n v="6.3666666666666663"/>
    <n v="1080"/>
    <n v="8"/>
    <n v="30240"/>
    <n v="19315.375"/>
    <n v="2414.422"/>
    <n v="135"/>
    <n v="28"/>
    <n v="10924.625"/>
    <x v="0"/>
    <x v="2"/>
    <n v="13"/>
    <x v="0"/>
  </r>
  <r>
    <x v="0"/>
    <x v="1"/>
    <s v="GV110"/>
    <s v="GV1-38-170919"/>
    <x v="0"/>
    <d v="2020-03-26T00:00:00"/>
    <x v="0"/>
    <s v="Camacho Santana Gabriel"/>
    <n v="43725"/>
    <n v="6.3666666666666663"/>
    <n v="380"/>
    <n v="3"/>
    <n v="10640"/>
    <n v="7243.2659999999996"/>
    <n v="2414.422"/>
    <n v="126.66666666666667"/>
    <n v="28"/>
    <n v="3396.7339999999999"/>
    <x v="0"/>
    <x v="2"/>
    <n v="13"/>
    <x v="0"/>
  </r>
  <r>
    <x v="0"/>
    <x v="1"/>
    <s v="GV110"/>
    <s v="GV1-38-170919"/>
    <x v="0"/>
    <d v="2020-03-26T00:00:00"/>
    <x v="0"/>
    <s v="Barbosa Iñiguez Salvador"/>
    <n v="43725"/>
    <n v="6.3666666666666663"/>
    <n v="2628"/>
    <n v="20"/>
    <n v="68985"/>
    <n v="48288.438999999998"/>
    <n v="2414.422"/>
    <n v="131.4"/>
    <n v="26.25"/>
    <n v="20696.561000000002"/>
    <x v="0"/>
    <x v="2"/>
    <n v="13"/>
    <x v="0"/>
  </r>
  <r>
    <x v="0"/>
    <x v="1"/>
    <s v="GV110"/>
    <s v="GV1-38-170919"/>
    <x v="0"/>
    <d v="2020-03-26T00:00:00"/>
    <x v="0"/>
    <s v="Vazquez Zamora Rafael"/>
    <n v="43725"/>
    <n v="6.3666666666666663"/>
    <n v="202.5"/>
    <n v="2"/>
    <n v="5670"/>
    <n v="4828.8440000000001"/>
    <n v="2414.422"/>
    <n v="101.25"/>
    <n v="28"/>
    <n v="841.15599999999995"/>
    <x v="0"/>
    <x v="2"/>
    <n v="13"/>
    <x v="0"/>
  </r>
  <r>
    <x v="0"/>
    <x v="1"/>
    <s v="GV110"/>
    <s v="GV1-38-170919"/>
    <x v="0"/>
    <d v="2020-03-26T00:00:00"/>
    <x v="0"/>
    <s v="Rafael Osorio Zamora"/>
    <n v="43725"/>
    <n v="6.3666666666666663"/>
    <n v="288.5"/>
    <n v="2"/>
    <n v="8078"/>
    <n v="4828.8440000000001"/>
    <n v="2414.422"/>
    <n v="144.25"/>
    <n v="28"/>
    <n v="3249.1559999999999"/>
    <x v="0"/>
    <x v="2"/>
    <n v="13"/>
    <x v="0"/>
  </r>
  <r>
    <x v="0"/>
    <x v="1"/>
    <s v="GV110"/>
    <s v="GV1-38-170919"/>
    <x v="0"/>
    <d v="2020-03-26T00:00:00"/>
    <x v="0"/>
    <s v="Innovacion y Comercio"/>
    <n v="43725"/>
    <n v="6.3666666666666663"/>
    <n v="880.5"/>
    <n v="7"/>
    <n v="24654"/>
    <n v="16900.953000000001"/>
    <n v="2414.422"/>
    <n v="125.78571428571429"/>
    <n v="28"/>
    <n v="7753.0469999999996"/>
    <x v="0"/>
    <x v="2"/>
    <n v="13"/>
    <x v="0"/>
  </r>
  <r>
    <x v="0"/>
    <x v="2"/>
    <s v="GV412"/>
    <s v="GV4-40-300919"/>
    <x v="0"/>
    <d v="2020-03-26T00:00:00"/>
    <x v="0"/>
    <s v="Casillas Tapia Alfredo"/>
    <n v="43738"/>
    <n v="5.9333333333333327"/>
    <n v="1352.6"/>
    <n v="10"/>
    <n v="38549.1"/>
    <n v="27766.29"/>
    <n v="2776.6289999999999"/>
    <n v="135.26"/>
    <n v="28.5"/>
    <n v="10782.81"/>
    <x v="0"/>
    <x v="2"/>
    <n v="13"/>
    <x v="0"/>
  </r>
  <r>
    <x v="0"/>
    <x v="2"/>
    <s v="GV412"/>
    <s v="GV4-40-300919"/>
    <x v="0"/>
    <d v="2020-03-26T00:00:00"/>
    <x v="0"/>
    <s v="Vazquez Zamora Rafael"/>
    <n v="43738"/>
    <n v="5.9333333333333327"/>
    <n v="93"/>
    <n v="1"/>
    <n v="2604"/>
    <n v="2776.6289999999999"/>
    <n v="2776.6289999999999"/>
    <n v="93"/>
    <n v="28"/>
    <n v="-172.62899999999999"/>
    <x v="0"/>
    <x v="2"/>
    <n v="13"/>
    <x v="0"/>
  </r>
  <r>
    <x v="0"/>
    <x v="2"/>
    <s v="GV412"/>
    <s v="GV4-40-300919"/>
    <x v="0"/>
    <d v="2020-03-26T00:00:00"/>
    <x v="0"/>
    <s v="Rafael Osorio Zamora"/>
    <n v="43738"/>
    <n v="5.9333333333333327"/>
    <n v="292.8"/>
    <n v="3"/>
    <n v="8198.4"/>
    <n v="8329.8870000000006"/>
    <n v="2776.6289999999999"/>
    <n v="97.600000000000009"/>
    <n v="28"/>
    <n v="-131.48699999999999"/>
    <x v="0"/>
    <x v="2"/>
    <n v="13"/>
    <x v="0"/>
  </r>
  <r>
    <x v="0"/>
    <x v="2"/>
    <s v="GV412"/>
    <s v="GV4-40-300919"/>
    <x v="0"/>
    <d v="2020-03-26T00:00:00"/>
    <x v="0"/>
    <s v="Cecilia Robles Perez"/>
    <n v="43738"/>
    <n v="5.9333333333333327"/>
    <n v="133.80000000000001"/>
    <n v="1"/>
    <n v="3746.4"/>
    <n v="2776.6289999999999"/>
    <n v="2776.6289999999999"/>
    <n v="133.80000000000001"/>
    <n v="28"/>
    <n v="969.77099999999996"/>
    <x v="0"/>
    <x v="2"/>
    <n v="13"/>
    <x v="0"/>
  </r>
  <r>
    <x v="0"/>
    <x v="2"/>
    <s v="GV412"/>
    <s v="GV4-40-300919"/>
    <x v="0"/>
    <d v="2020-03-26T00:00:00"/>
    <x v="0"/>
    <s v="Gutierrez Olivarez Jaime Gibran"/>
    <n v="43738"/>
    <n v="5.9333333333333327"/>
    <n v="127.6"/>
    <n v="1"/>
    <n v="3572.8"/>
    <n v="2776.6289999999999"/>
    <n v="2776.6289999999999"/>
    <n v="127.6"/>
    <n v="28"/>
    <n v="796.17100000000005"/>
    <x v="0"/>
    <x v="2"/>
    <n v="13"/>
    <x v="0"/>
  </r>
  <r>
    <x v="0"/>
    <x v="2"/>
    <s v="GV412"/>
    <s v="GV4-40-300919"/>
    <x v="0"/>
    <d v="2020-03-26T00:00:00"/>
    <x v="0"/>
    <s v="Innovacion y Comercio"/>
    <n v="43738"/>
    <n v="5.9333333333333327"/>
    <n v="639.6"/>
    <n v="6"/>
    <n v="17908.8"/>
    <n v="16659.774000000001"/>
    <n v="2776.6289999999999"/>
    <n v="106.60000000000001"/>
    <n v="28"/>
    <n v="1249.0260000000001"/>
    <x v="0"/>
    <x v="2"/>
    <n v="13"/>
    <x v="0"/>
  </r>
  <r>
    <x v="0"/>
    <x v="0"/>
    <s v="EMBAR"/>
    <s v="GV5-38-250919"/>
    <x v="0"/>
    <d v="2020-03-27T00:00:00"/>
    <x v="0"/>
    <s v="RODRIGO RODRIGUEZ"/>
    <n v="43733"/>
    <n v="6.1333333333333329"/>
    <n v="1241"/>
    <n v="10"/>
    <n v="35368.5"/>
    <n v="36012.36"/>
    <n v="3601.2359999999999"/>
    <n v="124.1"/>
    <n v="28.5"/>
    <n v="-643.86"/>
    <x v="0"/>
    <x v="2"/>
    <n v="13"/>
    <x v="0"/>
  </r>
  <r>
    <x v="0"/>
    <x v="0"/>
    <s v="EMBAR"/>
    <s v="GV5-38-250919"/>
    <x v="0"/>
    <d v="2020-03-27T00:00:00"/>
    <x v="0"/>
    <s v="Edgar Ruiz Lopez"/>
    <n v="43733"/>
    <n v="6.1333333333333329"/>
    <n v="636"/>
    <n v="5"/>
    <n v="18126"/>
    <n v="18006.18"/>
    <n v="3601.2359999999999"/>
    <n v="127.2"/>
    <n v="28.5"/>
    <n v="119.82"/>
    <x v="0"/>
    <x v="2"/>
    <n v="13"/>
    <x v="0"/>
  </r>
  <r>
    <x v="0"/>
    <x v="0"/>
    <s v="EMBAR"/>
    <s v="GV5-38-250919"/>
    <x v="0"/>
    <d v="2020-03-27T00:00:00"/>
    <x v="0"/>
    <s v="Prado Barajas Aureliano FG"/>
    <n v="43733"/>
    <n v="6.1333333333333329"/>
    <n v="197"/>
    <n v="2"/>
    <n v="5614.5"/>
    <n v="7202.4719999999998"/>
    <n v="3601.2359999999999"/>
    <n v="98.5"/>
    <n v="28.5"/>
    <n v="-1587.972"/>
    <x v="0"/>
    <x v="2"/>
    <n v="13"/>
    <x v="0"/>
  </r>
  <r>
    <x v="0"/>
    <x v="0"/>
    <s v="EMBAR"/>
    <s v="GV5-38-250919"/>
    <x v="0"/>
    <d v="2020-03-27T00:00:00"/>
    <x v="0"/>
    <s v="Martinez Valdez Hugo Alberto F"/>
    <n v="43733"/>
    <n v="6.1333333333333329"/>
    <n v="368"/>
    <n v="3"/>
    <n v="10488"/>
    <n v="10803.708000000001"/>
    <n v="3601.2359999999999"/>
    <n v="122.66666666666667"/>
    <n v="28.5"/>
    <n v="-315.70800000000003"/>
    <x v="0"/>
    <x v="2"/>
    <n v="13"/>
    <x v="0"/>
  </r>
  <r>
    <x v="0"/>
    <x v="0"/>
    <s v="EMBAR"/>
    <s v="GV5-38-250919"/>
    <x v="0"/>
    <d v="2020-03-27T00:00:00"/>
    <x v="0"/>
    <s v="Lopez Garcia Martin FG"/>
    <n v="43733"/>
    <n v="6.1333333333333329"/>
    <n v="110"/>
    <n v="1"/>
    <n v="3135"/>
    <n v="3601.2359999999999"/>
    <n v="3601.2359999999999"/>
    <n v="110"/>
    <n v="28.5"/>
    <n v="-466.23599999999999"/>
    <x v="0"/>
    <x v="2"/>
    <n v="13"/>
    <x v="0"/>
  </r>
  <r>
    <x v="0"/>
    <x v="0"/>
    <s v="EMBAR"/>
    <s v="GV5-38-250919"/>
    <x v="0"/>
    <d v="2020-03-27T00:00:00"/>
    <x v="0"/>
    <s v="Langurain Juan Pablo NA"/>
    <n v="43733"/>
    <n v="6.1333333333333329"/>
    <n v="696"/>
    <n v="5"/>
    <n v="19836"/>
    <n v="18006.18"/>
    <n v="3601.2359999999999"/>
    <n v="139.19999999999999"/>
    <n v="28.5"/>
    <n v="1829.82"/>
    <x v="0"/>
    <x v="2"/>
    <n v="13"/>
    <x v="0"/>
  </r>
  <r>
    <x v="0"/>
    <x v="0"/>
    <s v="EMBAR"/>
    <s v="GV5-38-250919"/>
    <x v="0"/>
    <d v="2020-03-27T00:00:00"/>
    <x v="0"/>
    <s v="Lopez Castro Erica"/>
    <n v="43733"/>
    <n v="6.1333333333333329"/>
    <n v="225"/>
    <n v="2"/>
    <n v="6412.5"/>
    <n v="7202.4719999999998"/>
    <n v="3601.2359999999999"/>
    <n v="112.5"/>
    <n v="28.5"/>
    <n v="-789.97199999999998"/>
    <x v="0"/>
    <x v="2"/>
    <n v="13"/>
    <x v="0"/>
  </r>
  <r>
    <x v="0"/>
    <x v="0"/>
    <s v="EMBAR"/>
    <s v="GV5-38-250919"/>
    <x v="0"/>
    <d v="2020-03-27T00:00:00"/>
    <x v="0"/>
    <s v="Coronado Rodriguez Alma Lorena FG"/>
    <n v="43733"/>
    <n v="6.1333333333333329"/>
    <n v="128"/>
    <n v="1"/>
    <n v="3648"/>
    <n v="3601.2359999999999"/>
    <n v="3601.2359999999999"/>
    <n v="128"/>
    <n v="28.5"/>
    <n v="46.764000000000003"/>
    <x v="0"/>
    <x v="2"/>
    <n v="13"/>
    <x v="0"/>
  </r>
  <r>
    <x v="0"/>
    <x v="0"/>
    <s v="EMBAR"/>
    <s v="GV5-38-250919"/>
    <x v="0"/>
    <d v="2020-03-27T00:00:00"/>
    <x v="0"/>
    <s v="Cobian Chavez Rodolfo FG"/>
    <n v="43733"/>
    <n v="6.1333333333333329"/>
    <n v="3514"/>
    <n v="25"/>
    <n v="94878"/>
    <n v="90030.900999999998"/>
    <n v="3601.2359999999999"/>
    <n v="140.56"/>
    <n v="27"/>
    <n v="4847.0990000000002"/>
    <x v="0"/>
    <x v="2"/>
    <n v="13"/>
    <x v="0"/>
  </r>
  <r>
    <x v="0"/>
    <x v="0"/>
    <s v="EMBAR"/>
    <s v="GV5-38-250919"/>
    <x v="0"/>
    <d v="2020-03-27T00:00:00"/>
    <x v="0"/>
    <s v="Chavez Barajas Contensina NA"/>
    <n v="43733"/>
    <n v="6.1333333333333329"/>
    <n v="124"/>
    <n v="1"/>
    <n v="3534"/>
    <n v="3601.2359999999999"/>
    <n v="3601.2359999999999"/>
    <n v="124"/>
    <n v="28.5"/>
    <n v="-67.236000000000004"/>
    <x v="0"/>
    <x v="2"/>
    <n v="13"/>
    <x v="0"/>
  </r>
  <r>
    <x v="0"/>
    <x v="0"/>
    <s v="EMBAR"/>
    <s v="GV5-38-250919"/>
    <x v="0"/>
    <d v="2020-03-27T00:00:00"/>
    <x v="0"/>
    <s v="Anaya Chavarin Oscar FG"/>
    <n v="43733"/>
    <n v="6.1333333333333329"/>
    <n v="134"/>
    <n v="1"/>
    <n v="3819"/>
    <n v="3601.2359999999999"/>
    <n v="3601.2359999999999"/>
    <n v="134"/>
    <n v="28.5"/>
    <n v="217.76400000000001"/>
    <x v="0"/>
    <x v="2"/>
    <n v="13"/>
    <x v="0"/>
  </r>
  <r>
    <x v="0"/>
    <x v="0"/>
    <s v="EMBAR"/>
    <s v="GV5-38-250919"/>
    <x v="0"/>
    <d v="2020-03-27T00:00:00"/>
    <x v="0"/>
    <s v="PUBLICO EN GENERAL"/>
    <n v="43733"/>
    <n v="6.1333333333333329"/>
    <n v="113"/>
    <n v="1"/>
    <n v="3220.5"/>
    <n v="3601.2359999999999"/>
    <n v="3601.2359999999999"/>
    <n v="113"/>
    <n v="28.5"/>
    <n v="-380.73599999999999"/>
    <x v="0"/>
    <x v="2"/>
    <n v="13"/>
    <x v="0"/>
  </r>
  <r>
    <x v="0"/>
    <x v="0"/>
    <s v="EMBAR"/>
    <s v="GV5-38-250919"/>
    <x v="0"/>
    <d v="2020-03-27T00:00:00"/>
    <x v="0"/>
    <s v="Avalos Silva Juan"/>
    <n v="43733"/>
    <n v="6.1333333333333329"/>
    <n v="385"/>
    <n v="3"/>
    <n v="10972.5"/>
    <n v="10803.708000000001"/>
    <n v="3601.2359999999999"/>
    <n v="128.33333333333334"/>
    <n v="28.5"/>
    <n v="168.792"/>
    <x v="0"/>
    <x v="2"/>
    <n v="13"/>
    <x v="0"/>
  </r>
  <r>
    <x v="0"/>
    <x v="0"/>
    <s v="EMBAR"/>
    <s v="GV5-38-250919"/>
    <x v="0"/>
    <d v="2020-03-27T00:00:00"/>
    <x v="0"/>
    <s v="Diaz Araiza Maria Magdalena"/>
    <n v="43733"/>
    <n v="6.1333333333333329"/>
    <n v="247"/>
    <n v="2"/>
    <n v="7039.5"/>
    <n v="7202.4719999999998"/>
    <n v="3601.2359999999999"/>
    <n v="123.5"/>
    <n v="28.5"/>
    <n v="-162.97200000000001"/>
    <x v="0"/>
    <x v="2"/>
    <n v="13"/>
    <x v="0"/>
  </r>
  <r>
    <x v="0"/>
    <x v="0"/>
    <s v="EMBAR"/>
    <s v="GV5-38-250919"/>
    <x v="0"/>
    <d v="2020-03-27T00:00:00"/>
    <x v="0"/>
    <s v="Salas Nadia"/>
    <n v="43733"/>
    <n v="6.1333333333333329"/>
    <n v="254"/>
    <n v="2"/>
    <n v="7239"/>
    <n v="7202.4719999999998"/>
    <n v="3601.2359999999999"/>
    <n v="127"/>
    <n v="28.5"/>
    <n v="36.527999999999999"/>
    <x v="0"/>
    <x v="2"/>
    <n v="13"/>
    <x v="0"/>
  </r>
  <r>
    <x v="0"/>
    <x v="0"/>
    <s v="EMBAR"/>
    <s v="GV5-38-250919"/>
    <x v="0"/>
    <d v="2020-03-27T00:00:00"/>
    <x v="0"/>
    <s v="Pelayo Sebastian Rosa Maria G"/>
    <n v="43733"/>
    <n v="6.1333333333333329"/>
    <n v="260"/>
    <n v="2"/>
    <n v="7410"/>
    <n v="7202.4719999999998"/>
    <n v="3601.2359999999999"/>
    <n v="130"/>
    <n v="28.5"/>
    <n v="207.52799999999999"/>
    <x v="0"/>
    <x v="2"/>
    <n v="13"/>
    <x v="0"/>
  </r>
  <r>
    <x v="0"/>
    <x v="0"/>
    <s v="EMBAR"/>
    <s v="GV5-38-250919"/>
    <x v="0"/>
    <d v="2020-03-27T00:00:00"/>
    <x v="0"/>
    <s v="Juan Manuel Jacobo"/>
    <n v="43733"/>
    <n v="6.1333333333333329"/>
    <n v="437"/>
    <n v="3"/>
    <n v="12454.5"/>
    <n v="10803.708000000001"/>
    <n v="3601.2359999999999"/>
    <n v="145.66666666666666"/>
    <n v="28.5"/>
    <n v="1650.7919999999999"/>
    <x v="0"/>
    <x v="2"/>
    <n v="13"/>
    <x v="0"/>
  </r>
  <r>
    <x v="0"/>
    <x v="0"/>
    <s v="EMBAR"/>
    <s v="GV5-38-250919"/>
    <x v="0"/>
    <d v="2020-03-27T00:00:00"/>
    <x v="0"/>
    <s v="Araiza Chavez Diana Rosiquiel FG"/>
    <n v="43733"/>
    <n v="6.1333333333333329"/>
    <n v="120"/>
    <n v="1"/>
    <n v="3420"/>
    <n v="3601.2359999999999"/>
    <n v="3601.2359999999999"/>
    <n v="120"/>
    <n v="28.5"/>
    <n v="-181.23599999999999"/>
    <x v="0"/>
    <x v="2"/>
    <n v="13"/>
    <x v="0"/>
  </r>
  <r>
    <x v="0"/>
    <x v="0"/>
    <s v="EMBAR"/>
    <s v="GV5-38-250919"/>
    <x v="0"/>
    <d v="2020-03-27T00:00:00"/>
    <x v="0"/>
    <s v="Jose Luis Guzman Cornejo"/>
    <n v="43733"/>
    <n v="6.1333333333333329"/>
    <n v="543"/>
    <n v="4"/>
    <n v="15475.5"/>
    <n v="14404.944"/>
    <n v="3601.2359999999999"/>
    <n v="135.75"/>
    <n v="28.5"/>
    <n v="1070.556"/>
    <x v="0"/>
    <x v="2"/>
    <n v="13"/>
    <x v="0"/>
  </r>
  <r>
    <x v="0"/>
    <x v="0"/>
    <s v="EMBAR"/>
    <s v="GV5-39-021019"/>
    <x v="0"/>
    <d v="2020-03-27T00:00:00"/>
    <x v="0"/>
    <s v="Verdin Vizcarra Irma Lucila F"/>
    <n v="43740"/>
    <n v="5.8999999999999995"/>
    <n v="345"/>
    <n v="3"/>
    <n v="9832.5"/>
    <n v="9730.9359999999997"/>
    <n v="3243.645"/>
    <n v="115"/>
    <n v="28.5"/>
    <n v="101.56399999999999"/>
    <x v="0"/>
    <x v="2"/>
    <n v="13"/>
    <x v="0"/>
  </r>
  <r>
    <x v="0"/>
    <x v="0"/>
    <s v="EMBAR"/>
    <s v="GV5-39-021019"/>
    <x v="0"/>
    <d v="2020-03-27T00:00:00"/>
    <x v="0"/>
    <s v="Gil Peña Martin FG"/>
    <n v="43740"/>
    <n v="5.8999999999999995"/>
    <n v="521"/>
    <n v="4"/>
    <n v="14848.5"/>
    <n v="12974.582"/>
    <n v="3243.645"/>
    <n v="130.25"/>
    <n v="28.5"/>
    <n v="1873.9179999999999"/>
    <x v="0"/>
    <x v="2"/>
    <n v="13"/>
    <x v="0"/>
  </r>
  <r>
    <x v="0"/>
    <x v="0"/>
    <s v="EMBAR"/>
    <s v="GV5-39-021019"/>
    <x v="0"/>
    <d v="2020-03-27T00:00:00"/>
    <x v="0"/>
    <s v="Silva Rodriguez Jorge Armando"/>
    <n v="43740"/>
    <n v="5.8999999999999995"/>
    <n v="716"/>
    <n v="6"/>
    <n v="20048"/>
    <n v="19461.873"/>
    <n v="3243.645"/>
    <n v="119.33333333333333"/>
    <n v="28"/>
    <n v="586.12699999999995"/>
    <x v="0"/>
    <x v="2"/>
    <n v="13"/>
    <x v="0"/>
  </r>
  <r>
    <x v="0"/>
    <x v="0"/>
    <s v="EMBAR"/>
    <s v="GV5-39-021019"/>
    <x v="0"/>
    <d v="2020-03-27T00:00:00"/>
    <x v="0"/>
    <s v="Ramos Mejia Juan Diego FG"/>
    <n v="43740"/>
    <n v="5.8999999999999995"/>
    <n v="362"/>
    <n v="3"/>
    <n v="9774"/>
    <n v="9730.9359999999997"/>
    <n v="3243.645"/>
    <n v="120.66666666666667"/>
    <n v="27"/>
    <n v="43.064"/>
    <x v="0"/>
    <x v="2"/>
    <n v="13"/>
    <x v="0"/>
  </r>
  <r>
    <x v="0"/>
    <x v="1"/>
    <s v="GV111"/>
    <s v="GV1-40-011019"/>
    <x v="0"/>
    <d v="2020-03-27T00:00:00"/>
    <x v="0"/>
    <s v="Reynoso Becerra Pedro"/>
    <n v="43739"/>
    <n v="5.9333333333333327"/>
    <n v="2250"/>
    <n v="20"/>
    <n v="58500"/>
    <n v="50497.462"/>
    <n v="2524.873"/>
    <n v="112.5"/>
    <n v="26"/>
    <n v="8002.5379999999996"/>
    <x v="0"/>
    <x v="2"/>
    <n v="13"/>
    <x v="0"/>
  </r>
  <r>
    <x v="0"/>
    <x v="0"/>
    <s v="EMBAR"/>
    <s v="GV1-37-140919"/>
    <x v="0"/>
    <d v="2020-03-31T00:00:00"/>
    <x v="0"/>
    <s v="Ricardo Perez Garcia"/>
    <n v="43722"/>
    <n v="6.6333333333333329"/>
    <n v="130.5"/>
    <n v="1"/>
    <n v="3654"/>
    <n v="3005.4859999999999"/>
    <n v="3005.4859999999999"/>
    <n v="130.5"/>
    <n v="28"/>
    <n v="648.51400000000001"/>
    <x v="0"/>
    <x v="2"/>
    <n v="14"/>
    <x v="0"/>
  </r>
  <r>
    <x v="0"/>
    <x v="0"/>
    <s v="EMBAR"/>
    <s v="GV4-40-300919"/>
    <x v="0"/>
    <d v="2020-03-31T00:00:00"/>
    <x v="0"/>
    <s v="Camolinga Maldonado Pedro"/>
    <n v="43738"/>
    <n v="6.1"/>
    <n v="12535"/>
    <n v="69"/>
    <n v="233527.05"/>
    <n v="191587.40100000001"/>
    <n v="2776.6289999999999"/>
    <n v="181.66666666666666"/>
    <n v="18.63"/>
    <n v="41939.648999999998"/>
    <x v="0"/>
    <x v="2"/>
    <n v="14"/>
    <x v="0"/>
  </r>
  <r>
    <x v="0"/>
    <x v="0"/>
    <s v="EMBAR"/>
    <s v="GV4-41-071019"/>
    <x v="0"/>
    <d v="2020-03-31T00:00:00"/>
    <x v="0"/>
    <s v="Camolinga Maldonado Pedro"/>
    <n v="43745"/>
    <n v="5.8666666666666663"/>
    <n v="12535"/>
    <n v="31"/>
    <n v="104917.95"/>
    <n v="77110.297999999995"/>
    <n v="2487.4290000000001"/>
    <n v="404.35483870967744"/>
    <n v="8.3699999999999992"/>
    <n v="27807.651999999998"/>
    <x v="0"/>
    <x v="2"/>
    <n v="14"/>
    <x v="0"/>
  </r>
  <r>
    <x v="0"/>
    <x v="1"/>
    <s v="GV108"/>
    <s v="GV1-42-161019"/>
    <x v="0"/>
    <d v="2020-03-31T00:00:00"/>
    <x v="0"/>
    <s v="Innovacion y Comercio"/>
    <n v="43754"/>
    <n v="5.5666666666666664"/>
    <n v="55"/>
    <n v="1"/>
    <n v="1540"/>
    <n v="1972.538"/>
    <n v="1972.538"/>
    <n v="55"/>
    <n v="28"/>
    <n v="-432.53800000000001"/>
    <x v="0"/>
    <x v="2"/>
    <n v="14"/>
    <x v="0"/>
  </r>
  <r>
    <x v="0"/>
    <x v="1"/>
    <s v="GV109"/>
    <s v="GV1-39-240919"/>
    <x v="0"/>
    <d v="2020-03-31T00:00:00"/>
    <x v="0"/>
    <s v="Gutierrez Olivarez Jaime Gibran"/>
    <n v="43732"/>
    <n v="6.3"/>
    <n v="511"/>
    <n v="4"/>
    <n v="14308"/>
    <n v="10236.605"/>
    <n v="2559.1509999999998"/>
    <n v="127.75"/>
    <n v="28"/>
    <n v="4071.395"/>
    <x v="0"/>
    <x v="2"/>
    <n v="14"/>
    <x v="0"/>
  </r>
  <r>
    <x v="0"/>
    <x v="1"/>
    <s v="GV109"/>
    <s v="GV1-39-240919"/>
    <x v="0"/>
    <d v="2020-03-31T00:00:00"/>
    <x v="0"/>
    <s v="Vazquez Zamora Rafael"/>
    <n v="43732"/>
    <n v="6.3"/>
    <n v="339.5"/>
    <n v="3"/>
    <n v="9506"/>
    <n v="7677.4539999999997"/>
    <n v="2559.1509999999998"/>
    <n v="113.16666666666667"/>
    <n v="28"/>
    <n v="1828.546"/>
    <x v="0"/>
    <x v="2"/>
    <n v="14"/>
    <x v="0"/>
  </r>
  <r>
    <x v="0"/>
    <x v="1"/>
    <s v="GV109"/>
    <s v="GV1-39-240919"/>
    <x v="0"/>
    <d v="2020-03-31T00:00:00"/>
    <x v="0"/>
    <s v="Carlos Sanchez Camacho"/>
    <n v="43732"/>
    <n v="6.3"/>
    <n v="492"/>
    <n v="4"/>
    <n v="13776"/>
    <n v="10236.605"/>
    <n v="2559.1509999999998"/>
    <n v="123"/>
    <n v="28"/>
    <n v="3539.395"/>
    <x v="0"/>
    <x v="2"/>
    <n v="14"/>
    <x v="0"/>
  </r>
  <r>
    <x v="0"/>
    <x v="1"/>
    <s v="GV109"/>
    <s v="GV1-39-240919"/>
    <x v="0"/>
    <d v="2020-03-31T00:00:00"/>
    <x v="0"/>
    <s v="Rafael Osorio Zamora"/>
    <n v="43732"/>
    <n v="6.3"/>
    <n v="844"/>
    <n v="7"/>
    <n v="23632"/>
    <n v="17914.059000000001"/>
    <n v="2559.1509999999998"/>
    <n v="120.57142857142857"/>
    <n v="28"/>
    <n v="5717.9409999999998"/>
    <x v="0"/>
    <x v="2"/>
    <n v="14"/>
    <x v="0"/>
  </r>
  <r>
    <x v="0"/>
    <x v="1"/>
    <s v="GV109"/>
    <s v="GV1-39-240919"/>
    <x v="0"/>
    <d v="2020-03-31T00:00:00"/>
    <x v="0"/>
    <s v="Innovacion y Comercio"/>
    <n v="43732"/>
    <n v="6.3"/>
    <n v="1110.5"/>
    <n v="10"/>
    <n v="31094"/>
    <n v="25591.512999999999"/>
    <n v="2559.1509999999998"/>
    <n v="111.05"/>
    <n v="28"/>
    <n v="5502.4870000000001"/>
    <x v="0"/>
    <x v="2"/>
    <n v="14"/>
    <x v="0"/>
  </r>
  <r>
    <x v="0"/>
    <x v="1"/>
    <s v="GV109"/>
    <s v="GV1-39-240919"/>
    <x v="0"/>
    <d v="2020-03-31T00:00:00"/>
    <x v="0"/>
    <s v="Carlos Policarpo Contreras Moreno"/>
    <n v="43732"/>
    <n v="6.3"/>
    <n v="5925"/>
    <n v="50"/>
    <n v="159975"/>
    <n v="127957.56299999999"/>
    <n v="2559.1509999999998"/>
    <n v="118.5"/>
    <n v="27"/>
    <n v="32017.437000000002"/>
    <x v="0"/>
    <x v="2"/>
    <n v="14"/>
    <x v="0"/>
  </r>
  <r>
    <x v="0"/>
    <x v="1"/>
    <s v="GV109"/>
    <s v="GV1-39-240919"/>
    <x v="0"/>
    <d v="2020-03-31T00:00:00"/>
    <x v="0"/>
    <s v="Cobian Chavez Rodolfo FG"/>
    <n v="43732"/>
    <n v="6.3"/>
    <n v="603"/>
    <n v="5"/>
    <n v="16281"/>
    <n v="12795.755999999999"/>
    <n v="2559.1509999999998"/>
    <n v="120.6"/>
    <n v="27"/>
    <n v="3485.2440000000001"/>
    <x v="0"/>
    <x v="2"/>
    <n v="14"/>
    <x v="0"/>
  </r>
  <r>
    <x v="0"/>
    <x v="1"/>
    <s v="GV110"/>
    <s v="GV1-38-170919"/>
    <x v="0"/>
    <d v="2020-03-31T00:00:00"/>
    <x v="0"/>
    <s v="PUBLICO EN GENERAL"/>
    <n v="43725"/>
    <n v="6.5333333333333332"/>
    <n v="156.5"/>
    <n v="1"/>
    <n v="4069"/>
    <n v="2414.422"/>
    <n v="2414.422"/>
    <n v="156.5"/>
    <n v="26"/>
    <n v="1654.578"/>
    <x v="0"/>
    <x v="2"/>
    <n v="14"/>
    <x v="0"/>
  </r>
  <r>
    <x v="0"/>
    <x v="1"/>
    <s v="GV110"/>
    <s v="GV1-38-170919"/>
    <x v="0"/>
    <d v="2020-03-31T00:00:00"/>
    <x v="0"/>
    <s v="Ricardo Perez Garcia"/>
    <n v="43725"/>
    <n v="6.5333333333333332"/>
    <n v="113"/>
    <n v="1"/>
    <n v="3164"/>
    <n v="2414.422"/>
    <n v="2414.422"/>
    <n v="113"/>
    <n v="28"/>
    <n v="749.57799999999997"/>
    <x v="0"/>
    <x v="2"/>
    <n v="14"/>
    <x v="0"/>
  </r>
  <r>
    <x v="0"/>
    <x v="1"/>
    <s v="GV110"/>
    <s v="GV1-38-170919"/>
    <x v="0"/>
    <d v="2020-03-31T00:00:00"/>
    <x v="0"/>
    <s v="Arturo Saray"/>
    <n v="43725"/>
    <n v="6.5333333333333332"/>
    <n v="126"/>
    <n v="1"/>
    <n v="3276"/>
    <n v="2414.422"/>
    <n v="2414.422"/>
    <n v="126"/>
    <n v="26"/>
    <n v="861.57799999999997"/>
    <x v="0"/>
    <x v="2"/>
    <n v="14"/>
    <x v="0"/>
  </r>
  <r>
    <x v="0"/>
    <x v="1"/>
    <s v="GV110"/>
    <s v="GV1-38-170919"/>
    <x v="0"/>
    <d v="2020-03-31T00:00:00"/>
    <x v="0"/>
    <s v="Cecilia Robles Perez"/>
    <n v="43725"/>
    <n v="6.5333333333333332"/>
    <n v="130"/>
    <n v="1"/>
    <n v="3640"/>
    <n v="2414.422"/>
    <n v="2414.422"/>
    <n v="130"/>
    <n v="28"/>
    <n v="1225.578"/>
    <x v="0"/>
    <x v="2"/>
    <n v="14"/>
    <x v="0"/>
  </r>
  <r>
    <x v="0"/>
    <x v="1"/>
    <s v="GV110"/>
    <s v="GV1-38-170919"/>
    <x v="0"/>
    <d v="2020-03-31T00:00:00"/>
    <x v="0"/>
    <s v="Madres Adoratrices"/>
    <n v="43725"/>
    <n v="6.5333333333333332"/>
    <n v="112.5"/>
    <n v="1"/>
    <n v="3150"/>
    <n v="2414.422"/>
    <n v="2414.422"/>
    <n v="112.5"/>
    <n v="28"/>
    <n v="735.57799999999997"/>
    <x v="0"/>
    <x v="2"/>
    <n v="14"/>
    <x v="0"/>
  </r>
  <r>
    <x v="0"/>
    <x v="1"/>
    <s v="GV110"/>
    <s v="GV1-38-170919"/>
    <x v="0"/>
    <d v="2020-03-31T00:00:00"/>
    <x v="0"/>
    <s v="Carlos Sanchez Camacho"/>
    <n v="43725"/>
    <n v="6.5333333333333332"/>
    <n v="533"/>
    <n v="4"/>
    <n v="14924"/>
    <n v="9657.6880000000001"/>
    <n v="2414.422"/>
    <n v="133.25"/>
    <n v="28"/>
    <n v="5266.3119999999999"/>
    <x v="0"/>
    <x v="2"/>
    <n v="14"/>
    <x v="0"/>
  </r>
  <r>
    <x v="0"/>
    <x v="2"/>
    <s v="GV412"/>
    <s v="GV4-40-300919"/>
    <x v="0"/>
    <d v="2020-03-31T00:00:00"/>
    <x v="0"/>
    <s v="Ricardo Perez Garcia"/>
    <n v="43738"/>
    <n v="6.1"/>
    <n v="116.8"/>
    <n v="1"/>
    <n v="3270.4"/>
    <n v="2776.6289999999999"/>
    <n v="2776.6289999999999"/>
    <n v="116.8"/>
    <n v="28"/>
    <n v="493.77100000000002"/>
    <x v="0"/>
    <x v="2"/>
    <n v="14"/>
    <x v="0"/>
  </r>
  <r>
    <x v="0"/>
    <x v="2"/>
    <s v="GV412"/>
    <s v="GV4-40-300919"/>
    <x v="0"/>
    <d v="2020-03-31T00:00:00"/>
    <x v="0"/>
    <s v="Diaz Juan "/>
    <n v="43738"/>
    <n v="6.1"/>
    <n v="110"/>
    <n v="1"/>
    <n v="2860"/>
    <n v="2776.6289999999999"/>
    <n v="2776.6289999999999"/>
    <n v="110"/>
    <n v="26"/>
    <n v="83.370999999999995"/>
    <x v="0"/>
    <x v="2"/>
    <n v="14"/>
    <x v="0"/>
  </r>
  <r>
    <x v="0"/>
    <x v="2"/>
    <s v="GV412"/>
    <s v="GV4-40-300919"/>
    <x v="0"/>
    <d v="2020-03-31T00:00:00"/>
    <x v="0"/>
    <s v="Arturo Saray"/>
    <n v="43738"/>
    <n v="6.1"/>
    <n v="101.2"/>
    <n v="1"/>
    <n v="2631.2"/>
    <n v="2776.6289999999999"/>
    <n v="2776.6289999999999"/>
    <n v="101.2"/>
    <n v="26"/>
    <n v="-145.429"/>
    <x v="0"/>
    <x v="2"/>
    <n v="14"/>
    <x v="0"/>
  </r>
  <r>
    <x v="0"/>
    <x v="2"/>
    <s v="GV412"/>
    <s v="GV4-40-300919"/>
    <x v="0"/>
    <d v="2020-03-31T00:00:00"/>
    <x v="0"/>
    <s v="Innovacion y Comercio"/>
    <n v="43738"/>
    <n v="6.1"/>
    <n v="120"/>
    <n v="1"/>
    <n v="3120"/>
    <n v="2776.6289999999999"/>
    <n v="2776.6289999999999"/>
    <n v="120"/>
    <n v="26"/>
    <n v="343.37099999999998"/>
    <x v="0"/>
    <x v="2"/>
    <n v="14"/>
    <x v="0"/>
  </r>
  <r>
    <x v="0"/>
    <x v="0"/>
    <s v="EMBAR"/>
    <s v="GV1-40-011019"/>
    <x v="0"/>
    <d v="2020-04-02T00:00:00"/>
    <x v="0"/>
    <s v="Carlos Policarpo Contreras Moreno"/>
    <n v="43739"/>
    <n v="6.1333333333333329"/>
    <n v="7005"/>
    <n v="5"/>
    <n v="16429.909"/>
    <n v="13541.706"/>
    <n v="2708.3409999999999"/>
    <n v="1401"/>
    <n v="2.3454999999999999"/>
    <n v="2888.203"/>
    <x v="0"/>
    <x v="3"/>
    <n v="14"/>
    <x v="0"/>
  </r>
  <r>
    <x v="0"/>
    <x v="0"/>
    <s v="EMBAR"/>
    <s v="GV5-39-021019"/>
    <x v="0"/>
    <d v="2020-04-02T00:00:00"/>
    <x v="0"/>
    <s v="Carlos Policarpo Contreras Moreno"/>
    <n v="43740"/>
    <n v="6.1"/>
    <n v="7005"/>
    <n v="50"/>
    <n v="164299.09099999999"/>
    <n v="162182.274"/>
    <n v="3243.645"/>
    <n v="140.1"/>
    <n v="23.454499999999999"/>
    <n v="2116.817"/>
    <x v="0"/>
    <x v="3"/>
    <n v="14"/>
    <x v="0"/>
  </r>
  <r>
    <x v="0"/>
    <x v="1"/>
    <s v="GV109"/>
    <s v="GV1-39-240919"/>
    <x v="0"/>
    <d v="2020-04-02T00:00:00"/>
    <x v="0"/>
    <s v="Edgar Ruiz Lopez"/>
    <n v="43732"/>
    <n v="6.3666666666666663"/>
    <n v="204"/>
    <n v="2"/>
    <n v="5610"/>
    <n v="5561.0770000000002"/>
    <n v="2780.538"/>
    <n v="102"/>
    <n v="27.5"/>
    <n v="48.923000000000002"/>
    <x v="0"/>
    <x v="3"/>
    <n v="14"/>
    <x v="0"/>
  </r>
  <r>
    <x v="0"/>
    <x v="1"/>
    <s v="GV109"/>
    <s v="GV1-39-240919"/>
    <x v="0"/>
    <d v="2020-04-02T00:00:00"/>
    <x v="0"/>
    <s v="Martinez Valdez Hugo Alberto F"/>
    <n v="43732"/>
    <n v="6.3666666666666663"/>
    <n v="220"/>
    <n v="2"/>
    <n v="6050"/>
    <n v="5561.0770000000002"/>
    <n v="2780.538"/>
    <n v="110"/>
    <n v="27.5"/>
    <n v="488.923"/>
    <x v="0"/>
    <x v="3"/>
    <n v="14"/>
    <x v="0"/>
  </r>
  <r>
    <x v="0"/>
    <x v="1"/>
    <s v="GV109"/>
    <s v="GV1-39-240919"/>
    <x v="0"/>
    <d v="2020-04-02T00:00:00"/>
    <x v="0"/>
    <s v="Lopez Jorge FG"/>
    <n v="43732"/>
    <n v="6.3666666666666663"/>
    <n v="230"/>
    <n v="2"/>
    <n v="6325"/>
    <n v="5561.0770000000002"/>
    <n v="2780.538"/>
    <n v="115"/>
    <n v="27.5"/>
    <n v="763.923"/>
    <x v="0"/>
    <x v="3"/>
    <n v="14"/>
    <x v="0"/>
  </r>
  <r>
    <x v="0"/>
    <x v="1"/>
    <s v="GV109"/>
    <s v="GV1-39-240919"/>
    <x v="0"/>
    <d v="2020-04-02T00:00:00"/>
    <x v="0"/>
    <s v="Lopez Garcia Martin FG"/>
    <n v="43732"/>
    <n v="6.3666666666666663"/>
    <n v="83"/>
    <n v="1"/>
    <n v="2282.5"/>
    <n v="2780.538"/>
    <n v="2780.538"/>
    <n v="83"/>
    <n v="27.5"/>
    <n v="-498.03800000000001"/>
    <x v="0"/>
    <x v="3"/>
    <n v="14"/>
    <x v="0"/>
  </r>
  <r>
    <x v="0"/>
    <x v="1"/>
    <s v="GV109"/>
    <s v="GV1-39-240919"/>
    <x v="0"/>
    <d v="2020-04-02T00:00:00"/>
    <x v="0"/>
    <s v="Leonardo Jimenez Chacon"/>
    <n v="43732"/>
    <n v="6.3666666666666663"/>
    <n v="100"/>
    <n v="1"/>
    <n v="2750"/>
    <n v="2780.538"/>
    <n v="2780.538"/>
    <n v="100"/>
    <n v="27.5"/>
    <n v="-30.538"/>
    <x v="0"/>
    <x v="3"/>
    <n v="14"/>
    <x v="0"/>
  </r>
  <r>
    <x v="0"/>
    <x v="1"/>
    <s v="GV109"/>
    <s v="GV1-39-240919"/>
    <x v="0"/>
    <d v="2020-04-02T00:00:00"/>
    <x v="0"/>
    <s v="Araiza Chavez Diana Rosiquiel FG"/>
    <n v="43732"/>
    <n v="6.3666666666666663"/>
    <n v="240"/>
    <n v="2"/>
    <n v="6480"/>
    <n v="5561.0770000000002"/>
    <n v="2780.538"/>
    <n v="120"/>
    <n v="27"/>
    <n v="918.923"/>
    <x v="0"/>
    <x v="3"/>
    <n v="14"/>
    <x v="0"/>
  </r>
  <r>
    <x v="0"/>
    <x v="1"/>
    <s v="GV109"/>
    <s v="GV1-39-240919"/>
    <x v="0"/>
    <d v="2020-04-02T00:00:00"/>
    <x v="0"/>
    <s v="Anaya Chavarin Oscar FG"/>
    <n v="43732"/>
    <n v="6.3666666666666663"/>
    <n v="27.5"/>
    <n v="2"/>
    <n v="5665"/>
    <n v="5561.0770000000002"/>
    <n v="2780.538"/>
    <n v="13.75"/>
    <n v="206"/>
    <n v="103.923"/>
    <x v="0"/>
    <x v="3"/>
    <n v="14"/>
    <x v="0"/>
  </r>
  <r>
    <x v="0"/>
    <x v="1"/>
    <s v="GV109"/>
    <s v="GV1-39-240919"/>
    <x v="0"/>
    <d v="2020-04-02T00:00:00"/>
    <x v="0"/>
    <s v="Diaz Araiza Maria Magdalena"/>
    <n v="43732"/>
    <n v="6.3666666666666663"/>
    <n v="224"/>
    <n v="2"/>
    <n v="6160"/>
    <n v="5561.0770000000002"/>
    <n v="2780.538"/>
    <n v="112"/>
    <n v="27.5"/>
    <n v="598.923"/>
    <x v="0"/>
    <x v="3"/>
    <n v="14"/>
    <x v="0"/>
  </r>
  <r>
    <x v="0"/>
    <x v="1"/>
    <s v="GV111"/>
    <s v="GV1-40-011019"/>
    <x v="0"/>
    <d v="2020-04-02T00:00:00"/>
    <x v="0"/>
    <s v="Rincon Morett Veronica Guadalupe FG"/>
    <n v="43739"/>
    <n v="6.1333333333333329"/>
    <n v="466"/>
    <n v="4"/>
    <n v="12815"/>
    <n v="10833.364"/>
    <n v="2708.3409999999999"/>
    <n v="116.5"/>
    <n v="27.5"/>
    <n v="1981.636"/>
    <x v="0"/>
    <x v="3"/>
    <n v="14"/>
    <x v="0"/>
  </r>
  <r>
    <x v="0"/>
    <x v="1"/>
    <s v="GV111"/>
    <s v="GV1-40-011019"/>
    <x v="0"/>
    <d v="2020-04-02T00:00:00"/>
    <x v="0"/>
    <s v="Juan Manuel Jacobo"/>
    <n v="43739"/>
    <n v="6.1333333333333329"/>
    <n v="534"/>
    <n v="4"/>
    <n v="14685"/>
    <n v="10833.364"/>
    <n v="2708.3409999999999"/>
    <n v="133.5"/>
    <n v="27.5"/>
    <n v="3851.636"/>
    <x v="0"/>
    <x v="3"/>
    <n v="14"/>
    <x v="0"/>
  </r>
  <r>
    <x v="0"/>
    <x v="1"/>
    <s v="GV111"/>
    <s v="GV1-40-011019"/>
    <x v="0"/>
    <d v="2020-04-02T00:00:00"/>
    <x v="0"/>
    <s v="Cobian Chavez Rodolfo FG"/>
    <n v="43739"/>
    <n v="6.1333333333333329"/>
    <n v="1236"/>
    <n v="10"/>
    <n v="32136"/>
    <n v="27083.411"/>
    <n v="2708.3409999999999"/>
    <n v="123.6"/>
    <n v="26"/>
    <n v="5052.5889999999999"/>
    <x v="0"/>
    <x v="3"/>
    <n v="14"/>
    <x v="0"/>
  </r>
  <r>
    <x v="0"/>
    <x v="1"/>
    <s v="GV111"/>
    <s v="GV1-40-011019"/>
    <x v="0"/>
    <d v="2020-04-02T00:00:00"/>
    <x v="0"/>
    <s v="PUBLICO EN GENERAL"/>
    <n v="43739"/>
    <n v="6.1333333333333329"/>
    <n v="124"/>
    <n v="1"/>
    <n v="3410"/>
    <n v="2708.3409999999999"/>
    <n v="2708.3409999999999"/>
    <n v="124"/>
    <n v="27.5"/>
    <n v="701.65899999999999"/>
    <x v="0"/>
    <x v="3"/>
    <n v="14"/>
    <x v="0"/>
  </r>
  <r>
    <x v="0"/>
    <x v="1"/>
    <s v="GV111"/>
    <s v="GV1-40-011019"/>
    <x v="0"/>
    <d v="2020-04-02T00:00:00"/>
    <x v="0"/>
    <s v="RODRIGO RODRIGUEZ"/>
    <n v="43739"/>
    <n v="6.1333333333333329"/>
    <n v="430"/>
    <n v="4"/>
    <n v="11825"/>
    <n v="10833.364"/>
    <n v="2708.3409999999999"/>
    <n v="107.5"/>
    <n v="27.5"/>
    <n v="991.63599999999997"/>
    <x v="0"/>
    <x v="3"/>
    <n v="14"/>
    <x v="0"/>
  </r>
  <r>
    <x v="0"/>
    <x v="1"/>
    <s v="GV111"/>
    <s v="GV1-40-011019"/>
    <x v="0"/>
    <d v="2020-04-02T00:00:00"/>
    <x v="0"/>
    <s v="Oscar Jesus Guerrero Pelayo"/>
    <n v="43739"/>
    <n v="6.1333333333333329"/>
    <n v="350"/>
    <n v="3"/>
    <n v="9625"/>
    <n v="8125.0230000000001"/>
    <n v="2708.3409999999999"/>
    <n v="116.66666666666667"/>
    <n v="27.5"/>
    <n v="1499.9770000000001"/>
    <x v="0"/>
    <x v="3"/>
    <n v="14"/>
    <x v="0"/>
  </r>
  <r>
    <x v="0"/>
    <x v="1"/>
    <s v="GV111"/>
    <s v="GV1-40-011019"/>
    <x v="0"/>
    <d v="2020-04-02T00:00:00"/>
    <x v="0"/>
    <s v="PUBLICO EN GENERAL"/>
    <n v="43739"/>
    <n v="6.1333333333333329"/>
    <n v="108"/>
    <n v="1"/>
    <n v="2970"/>
    <n v="2708.3409999999999"/>
    <n v="2708.3409999999999"/>
    <n v="108"/>
    <n v="27.5"/>
    <n v="261.65899999999999"/>
    <x v="0"/>
    <x v="3"/>
    <n v="14"/>
    <x v="0"/>
  </r>
  <r>
    <x v="0"/>
    <x v="1"/>
    <s v="GV111"/>
    <s v="GV1-40-011019"/>
    <x v="0"/>
    <d v="2020-04-02T00:00:00"/>
    <x v="0"/>
    <s v="PUBLICO EN GENERAL"/>
    <n v="43739"/>
    <n v="6.1333333333333329"/>
    <n v="106"/>
    <n v="1"/>
    <n v="2915"/>
    <n v="2708.3409999999999"/>
    <n v="2708.3409999999999"/>
    <n v="106"/>
    <n v="27.5"/>
    <n v="206.65899999999999"/>
    <x v="0"/>
    <x v="3"/>
    <n v="14"/>
    <x v="0"/>
  </r>
  <r>
    <x v="0"/>
    <x v="1"/>
    <s v="GV111"/>
    <s v="GV1-40-011019"/>
    <x v="0"/>
    <d v="2020-04-02T00:00:00"/>
    <x v="0"/>
    <s v="Silva Rodriguez Jorge Armando"/>
    <n v="43739"/>
    <n v="6.1333333333333329"/>
    <n v="120"/>
    <n v="1"/>
    <n v="3240"/>
    <n v="2708.3409999999999"/>
    <n v="2708.3409999999999"/>
    <n v="120"/>
    <n v="27"/>
    <n v="531.65899999999999"/>
    <x v="0"/>
    <x v="3"/>
    <n v="14"/>
    <x v="0"/>
  </r>
  <r>
    <x v="0"/>
    <x v="2"/>
    <s v="GV405"/>
    <s v="GV4-41-071019"/>
    <x v="0"/>
    <d v="2020-04-03T00:00:00"/>
    <x v="0"/>
    <s v="RODRIGO RODRIGUEZ"/>
    <n v="43745"/>
    <n v="5.9666666666666668"/>
    <n v="1044"/>
    <n v="10"/>
    <n v="28710"/>
    <n v="25670.178"/>
    <n v="2567.018"/>
    <n v="104.4"/>
    <n v="27.5"/>
    <n v="3039.8220000000001"/>
    <x v="0"/>
    <x v="3"/>
    <n v="14"/>
    <x v="0"/>
  </r>
  <r>
    <x v="0"/>
    <x v="2"/>
    <s v="GV405"/>
    <s v="GV4-41-071019"/>
    <x v="0"/>
    <d v="2020-04-03T00:00:00"/>
    <x v="0"/>
    <s v="Martinez Valdez Hugo Alberto F"/>
    <n v="43745"/>
    <n v="5.9666666666666668"/>
    <n v="336"/>
    <n v="3"/>
    <n v="9240"/>
    <n v="7701.0540000000001"/>
    <n v="2567.018"/>
    <n v="112"/>
    <n v="27.5"/>
    <n v="1538.9459999999999"/>
    <x v="0"/>
    <x v="3"/>
    <n v="14"/>
    <x v="0"/>
  </r>
  <r>
    <x v="0"/>
    <x v="2"/>
    <s v="GV405"/>
    <s v="GV4-41-071019"/>
    <x v="0"/>
    <d v="2020-04-03T00:00:00"/>
    <x v="0"/>
    <s v="Lopez Garcia Martin FG"/>
    <n v="43745"/>
    <n v="5.9666666666666668"/>
    <n v="90"/>
    <n v="1"/>
    <n v="2475"/>
    <n v="2567.018"/>
    <n v="2567.018"/>
    <n v="90"/>
    <n v="27.5"/>
    <n v="-92.018000000000001"/>
    <x v="0"/>
    <x v="3"/>
    <n v="14"/>
    <x v="0"/>
  </r>
  <r>
    <x v="0"/>
    <x v="2"/>
    <s v="GV405"/>
    <s v="GV4-41-071019"/>
    <x v="0"/>
    <d v="2020-04-03T00:00:00"/>
    <x v="0"/>
    <s v="Langurain Juan Pablo NA"/>
    <n v="43745"/>
    <n v="5.9666666666666668"/>
    <n v="790"/>
    <n v="6"/>
    <n v="21725"/>
    <n v="15402.107"/>
    <n v="2567.018"/>
    <n v="131.66666666666666"/>
    <n v="27.5"/>
    <n v="6322.893"/>
    <x v="0"/>
    <x v="3"/>
    <n v="14"/>
    <x v="0"/>
  </r>
  <r>
    <x v="0"/>
    <x v="2"/>
    <s v="GV405"/>
    <s v="GV4-41-071019"/>
    <x v="0"/>
    <d v="2020-04-03T00:00:00"/>
    <x v="0"/>
    <s v="Coronado Rodriguez Alma Lorena FG"/>
    <n v="43745"/>
    <n v="5.9666666666666668"/>
    <n v="254"/>
    <n v="2"/>
    <n v="6985"/>
    <n v="5134.0360000000001"/>
    <n v="2567.018"/>
    <n v="127"/>
    <n v="27.5"/>
    <n v="1850.9639999999999"/>
    <x v="0"/>
    <x v="3"/>
    <n v="14"/>
    <x v="0"/>
  </r>
  <r>
    <x v="0"/>
    <x v="2"/>
    <s v="GV405"/>
    <s v="GV4-41-071019"/>
    <x v="0"/>
    <d v="2020-04-03T00:00:00"/>
    <x v="0"/>
    <s v="Cobian Chavez Rodolfo FG"/>
    <n v="43745"/>
    <n v="5.9666666666666668"/>
    <n v="3696"/>
    <n v="30"/>
    <n v="96096"/>
    <n v="77010.535000000003"/>
    <n v="2567.018"/>
    <n v="123.2"/>
    <n v="26"/>
    <n v="19085.465"/>
    <x v="0"/>
    <x v="3"/>
    <n v="14"/>
    <x v="0"/>
  </r>
  <r>
    <x v="0"/>
    <x v="2"/>
    <s v="GV405"/>
    <s v="GV4-41-071019"/>
    <x v="0"/>
    <d v="2020-04-03T00:00:00"/>
    <x v="0"/>
    <s v="Anaya Chavarin Oscar FG"/>
    <n v="43745"/>
    <n v="5.9666666666666668"/>
    <n v="312"/>
    <n v="3"/>
    <n v="8580"/>
    <n v="7701.0540000000001"/>
    <n v="2567.018"/>
    <n v="104"/>
    <n v="27.5"/>
    <n v="878.94600000000003"/>
    <x v="0"/>
    <x v="3"/>
    <n v="14"/>
    <x v="0"/>
  </r>
  <r>
    <x v="0"/>
    <x v="2"/>
    <s v="GV405"/>
    <s v="GV4-41-071019"/>
    <x v="0"/>
    <d v="2020-04-03T00:00:00"/>
    <x v="0"/>
    <s v="De Leon Diaz Salvador FG"/>
    <n v="43745"/>
    <n v="5.9666666666666668"/>
    <n v="90"/>
    <n v="1"/>
    <n v="2475"/>
    <n v="2567.018"/>
    <n v="2567.018"/>
    <n v="90"/>
    <n v="27.5"/>
    <n v="-92.018000000000001"/>
    <x v="0"/>
    <x v="3"/>
    <n v="14"/>
    <x v="0"/>
  </r>
  <r>
    <x v="0"/>
    <x v="2"/>
    <s v="GV405"/>
    <s v="GV4-41-071019"/>
    <x v="0"/>
    <d v="2020-04-03T00:00:00"/>
    <x v="0"/>
    <s v="Avalos Silva Juan"/>
    <n v="43745"/>
    <n v="5.9666666666666668"/>
    <n v="254"/>
    <n v="2"/>
    <n v="6985"/>
    <n v="5134.0360000000001"/>
    <n v="2567.018"/>
    <n v="127"/>
    <n v="27.5"/>
    <n v="1850.9639999999999"/>
    <x v="0"/>
    <x v="3"/>
    <n v="14"/>
    <x v="0"/>
  </r>
  <r>
    <x v="0"/>
    <x v="2"/>
    <s v="GV405"/>
    <s v="GV4-41-071019"/>
    <x v="0"/>
    <d v="2020-04-03T00:00:00"/>
    <x v="0"/>
    <s v="Victor Alejandro Flores Pelayo"/>
    <n v="43745"/>
    <n v="5.9666666666666668"/>
    <n v="128"/>
    <n v="1"/>
    <n v="3520"/>
    <n v="2567.018"/>
    <n v="2567.018"/>
    <n v="128"/>
    <n v="27.5"/>
    <n v="952.98199999999997"/>
    <x v="0"/>
    <x v="3"/>
    <n v="14"/>
    <x v="0"/>
  </r>
  <r>
    <x v="0"/>
    <x v="2"/>
    <s v="GV405"/>
    <s v="GV4-41-071019"/>
    <x v="0"/>
    <d v="2020-04-03T00:00:00"/>
    <x v="0"/>
    <s v="PUBLICO EN GENERAL"/>
    <n v="43745"/>
    <n v="5.9666666666666668"/>
    <n v="128"/>
    <n v="1"/>
    <n v="3520"/>
    <n v="2567.018"/>
    <n v="2567.018"/>
    <n v="128"/>
    <n v="27.5"/>
    <n v="952.98199999999997"/>
    <x v="0"/>
    <x v="3"/>
    <n v="14"/>
    <x v="0"/>
  </r>
  <r>
    <x v="0"/>
    <x v="2"/>
    <s v="GV405"/>
    <s v="GV4-41-071019"/>
    <x v="0"/>
    <d v="2020-04-03T00:00:00"/>
    <x v="0"/>
    <s v="Salas Nadia"/>
    <n v="43745"/>
    <n v="5.9666666666666668"/>
    <n v="318"/>
    <n v="3"/>
    <n v="8745"/>
    <n v="7701.0540000000001"/>
    <n v="2567.018"/>
    <n v="106"/>
    <n v="27.5"/>
    <n v="1043.9459999999999"/>
    <x v="0"/>
    <x v="3"/>
    <n v="14"/>
    <x v="0"/>
  </r>
  <r>
    <x v="0"/>
    <x v="2"/>
    <s v="GV405"/>
    <s v="GV4-41-071019"/>
    <x v="0"/>
    <d v="2020-04-03T00:00:00"/>
    <x v="0"/>
    <s v="Pelayo Sebastian Rosa Maria G"/>
    <n v="43745"/>
    <n v="5.9666666666666668"/>
    <n v="387"/>
    <n v="3"/>
    <n v="10642.5"/>
    <n v="7701.0540000000001"/>
    <n v="2567.018"/>
    <n v="129"/>
    <n v="27.5"/>
    <n v="2941.4459999999999"/>
    <x v="0"/>
    <x v="3"/>
    <n v="14"/>
    <x v="0"/>
  </r>
  <r>
    <x v="0"/>
    <x v="2"/>
    <s v="GV405"/>
    <s v="GV4-41-071019"/>
    <x v="0"/>
    <d v="2020-04-03T00:00:00"/>
    <x v="0"/>
    <s v="Juan Manuel Jacobo"/>
    <n v="43745"/>
    <n v="5.9666666666666668"/>
    <n v="471"/>
    <n v="4"/>
    <n v="12952.5"/>
    <n v="10268.071"/>
    <n v="2567.018"/>
    <n v="117.75"/>
    <n v="27.5"/>
    <n v="2684.4290000000001"/>
    <x v="0"/>
    <x v="3"/>
    <n v="14"/>
    <x v="0"/>
  </r>
  <r>
    <x v="0"/>
    <x v="2"/>
    <s v="GV405"/>
    <s v="GV4-41-071019"/>
    <x v="0"/>
    <d v="2020-04-03T00:00:00"/>
    <x v="0"/>
    <s v="Verdin Vizcarra Irma Lucila F"/>
    <n v="43745"/>
    <n v="5.9666666666666668"/>
    <n v="342"/>
    <n v="3"/>
    <n v="9405"/>
    <n v="7701.0540000000001"/>
    <n v="2567.018"/>
    <n v="114"/>
    <n v="27.5"/>
    <n v="1703.9459999999999"/>
    <x v="0"/>
    <x v="3"/>
    <n v="14"/>
    <x v="0"/>
  </r>
  <r>
    <x v="0"/>
    <x v="2"/>
    <s v="GV405"/>
    <s v="GV4-41-071019"/>
    <x v="0"/>
    <d v="2020-04-03T00:00:00"/>
    <x v="0"/>
    <s v="Raul Armando Oregon Herrera"/>
    <n v="43745"/>
    <n v="5.9666666666666668"/>
    <n v="126"/>
    <n v="1"/>
    <n v="3465"/>
    <n v="2567.018"/>
    <n v="2567.018"/>
    <n v="126"/>
    <n v="27.5"/>
    <n v="897.98199999999997"/>
    <x v="0"/>
    <x v="3"/>
    <n v="14"/>
    <x v="0"/>
  </r>
  <r>
    <x v="0"/>
    <x v="2"/>
    <s v="GV405"/>
    <s v="GV4-41-071019"/>
    <x v="0"/>
    <d v="2020-04-03T00:00:00"/>
    <x v="0"/>
    <s v="Leonardo Jimenez Chacon"/>
    <n v="43745"/>
    <n v="5.9666666666666668"/>
    <n v="132"/>
    <n v="1"/>
    <n v="3630"/>
    <n v="2567.018"/>
    <n v="2567.018"/>
    <n v="132"/>
    <n v="27.5"/>
    <n v="1062.982"/>
    <x v="0"/>
    <x v="3"/>
    <n v="14"/>
    <x v="0"/>
  </r>
  <r>
    <x v="0"/>
    <x v="2"/>
    <s v="GV405"/>
    <s v="GV4-41-071019"/>
    <x v="0"/>
    <d v="2020-04-03T00:00:00"/>
    <x v="0"/>
    <s v="Jose Luis Guzman Cornejo"/>
    <n v="43745"/>
    <n v="5.9666666666666668"/>
    <n v="610"/>
    <n v="5"/>
    <n v="16775"/>
    <n v="12835.089"/>
    <n v="2567.018"/>
    <n v="122"/>
    <n v="27.5"/>
    <n v="3939.9110000000001"/>
    <x v="0"/>
    <x v="3"/>
    <n v="14"/>
    <x v="0"/>
  </r>
  <r>
    <x v="0"/>
    <x v="2"/>
    <s v="GV405"/>
    <s v="GV4-41-071019"/>
    <x v="0"/>
    <d v="2020-04-03T00:00:00"/>
    <x v="0"/>
    <s v="Gil Peña Martin FG"/>
    <n v="43745"/>
    <n v="5.9666666666666668"/>
    <n v="457"/>
    <n v="4"/>
    <n v="12567.5"/>
    <n v="10268.071"/>
    <n v="2567.018"/>
    <n v="114.25"/>
    <n v="27.5"/>
    <n v="2299.4290000000001"/>
    <x v="0"/>
    <x v="3"/>
    <n v="14"/>
    <x v="0"/>
  </r>
  <r>
    <x v="0"/>
    <x v="2"/>
    <s v="GV405"/>
    <s v="GV4-41-071019"/>
    <x v="0"/>
    <d v="2020-04-03T00:00:00"/>
    <x v="0"/>
    <s v="Silva Rodriguez Jorge Armando"/>
    <n v="43745"/>
    <n v="5.9666666666666668"/>
    <n v="800"/>
    <n v="7"/>
    <n v="21600"/>
    <n v="17969.125"/>
    <n v="2567.018"/>
    <n v="114.28571428571429"/>
    <n v="27"/>
    <n v="3630.875"/>
    <x v="0"/>
    <x v="3"/>
    <n v="14"/>
    <x v="0"/>
  </r>
  <r>
    <x v="0"/>
    <x v="2"/>
    <s v="GV405"/>
    <s v="GV4-41-071019"/>
    <x v="0"/>
    <d v="2020-04-03T00:00:00"/>
    <x v="0"/>
    <s v="Ramos Mejia Juan Diego FG"/>
    <n v="43745"/>
    <n v="5.9666666666666668"/>
    <n v="1228"/>
    <n v="10"/>
    <n v="31928"/>
    <n v="25670.178"/>
    <n v="2567.018"/>
    <n v="122.8"/>
    <n v="26"/>
    <n v="6257.8220000000001"/>
    <x v="0"/>
    <x v="3"/>
    <n v="14"/>
    <x v="0"/>
  </r>
  <r>
    <x v="0"/>
    <x v="2"/>
    <s v="GV405"/>
    <s v="GV4-41-071019"/>
    <x v="0"/>
    <d v="2020-04-03T00:00:00"/>
    <x v="0"/>
    <s v="PUBLICO EN GENERAL"/>
    <n v="43745"/>
    <n v="5.9666666666666668"/>
    <n v="100"/>
    <n v="1"/>
    <n v="2750"/>
    <n v="2567.018"/>
    <n v="2567.018"/>
    <n v="100"/>
    <n v="27.5"/>
    <n v="182.982"/>
    <x v="0"/>
    <x v="3"/>
    <n v="14"/>
    <x v="0"/>
  </r>
  <r>
    <x v="0"/>
    <x v="2"/>
    <s v="GV405"/>
    <s v="GV4-41-071019"/>
    <x v="0"/>
    <d v="2020-04-03T00:00:00"/>
    <x v="0"/>
    <s v="Oscar Jesus Guerrero Pelayo"/>
    <n v="43745"/>
    <n v="5.9666666666666668"/>
    <n v="452"/>
    <n v="4"/>
    <n v="12430"/>
    <n v="10268.071"/>
    <n v="2567.018"/>
    <n v="113"/>
    <n v="27.5"/>
    <n v="2161.9290000000001"/>
    <x v="0"/>
    <x v="3"/>
    <n v="14"/>
    <x v="0"/>
  </r>
  <r>
    <x v="0"/>
    <x v="2"/>
    <s v="GV405"/>
    <s v="GV4-41-071019"/>
    <x v="0"/>
    <d v="2020-04-03T00:00:00"/>
    <x v="0"/>
    <s v="PUBLICO EN GENERAL"/>
    <n v="43745"/>
    <n v="5.9666666666666668"/>
    <n v="218"/>
    <n v="2"/>
    <n v="5995"/>
    <n v="5134.0360000000001"/>
    <n v="2567.018"/>
    <n v="109"/>
    <n v="27.5"/>
    <n v="860.96400000000006"/>
    <x v="0"/>
    <x v="3"/>
    <n v="14"/>
    <x v="0"/>
  </r>
  <r>
    <x v="0"/>
    <x v="2"/>
    <s v="GV405"/>
    <s v="GV4-41-071019"/>
    <x v="0"/>
    <d v="2020-04-03T00:00:00"/>
    <x v="0"/>
    <s v="Araiza Chavez Diana Rosiquiel FG"/>
    <n v="43745"/>
    <n v="5.9666666666666668"/>
    <n v="368"/>
    <n v="3"/>
    <n v="9936"/>
    <n v="7701.0540000000001"/>
    <n v="2567.018"/>
    <n v="122.66666666666667"/>
    <n v="27"/>
    <n v="2234.9459999999999"/>
    <x v="0"/>
    <x v="3"/>
    <n v="14"/>
    <x v="0"/>
  </r>
  <r>
    <x v="0"/>
    <x v="2"/>
    <s v="GV405"/>
    <s v="GV4-41-071019"/>
    <x v="0"/>
    <d v="2020-04-03T00:00:00"/>
    <x v="0"/>
    <s v="PUBLICO EN GENERAL"/>
    <n v="43745"/>
    <n v="5.9666666666666668"/>
    <n v="130"/>
    <n v="1"/>
    <n v="1500.2"/>
    <n v="2567.018"/>
    <n v="2567.018"/>
    <n v="130"/>
    <n v="11.54"/>
    <n v="-1066.818"/>
    <x v="0"/>
    <x v="3"/>
    <n v="14"/>
    <x v="0"/>
  </r>
  <r>
    <x v="0"/>
    <x v="2"/>
    <s v="GV412"/>
    <s v="GV4-40-300919"/>
    <x v="0"/>
    <d v="2020-04-03T00:00:00"/>
    <x v="0"/>
    <s v="Lopez Mendoza Librado F"/>
    <n v="43738"/>
    <n v="6.2"/>
    <n v="191"/>
    <n v="2"/>
    <n v="5252.5"/>
    <n v="5688.7030000000004"/>
    <n v="2844.3519999999999"/>
    <n v="95.5"/>
    <n v="27.5"/>
    <n v="-436.20299999999997"/>
    <x v="0"/>
    <x v="3"/>
    <n v="14"/>
    <x v="0"/>
  </r>
  <r>
    <x v="0"/>
    <x v="2"/>
    <s v="GV412"/>
    <s v="GV4-40-300919"/>
    <x v="0"/>
    <d v="2020-04-03T00:00:00"/>
    <x v="0"/>
    <s v="Edgar Ruiz Lopez"/>
    <n v="43738"/>
    <n v="6.2"/>
    <n v="680"/>
    <n v="6"/>
    <n v="18700"/>
    <n v="17066.11"/>
    <n v="2844.3519999999999"/>
    <n v="113.33333333333333"/>
    <n v="27.5"/>
    <n v="1633.89"/>
    <x v="0"/>
    <x v="3"/>
    <n v="14"/>
    <x v="0"/>
  </r>
  <r>
    <x v="0"/>
    <x v="2"/>
    <s v="GV412"/>
    <s v="GV4-40-300919"/>
    <x v="0"/>
    <d v="2020-04-03T00:00:00"/>
    <x v="0"/>
    <s v="Becerra Bañuelos Norma Elizabeth F"/>
    <n v="43738"/>
    <n v="6.2"/>
    <n v="450"/>
    <n v="4"/>
    <n v="12375"/>
    <n v="11377.406999999999"/>
    <n v="2844.3519999999999"/>
    <n v="112.5"/>
    <n v="27.5"/>
    <n v="997.59299999999996"/>
    <x v="0"/>
    <x v="3"/>
    <n v="14"/>
    <x v="0"/>
  </r>
  <r>
    <x v="0"/>
    <x v="2"/>
    <s v="GV412"/>
    <s v="GV4-40-300919"/>
    <x v="0"/>
    <d v="2020-04-03T00:00:00"/>
    <x v="0"/>
    <s v="Lopez Castro Erica"/>
    <n v="43738"/>
    <n v="6.2"/>
    <n v="215"/>
    <n v="2"/>
    <n v="5912.5"/>
    <n v="5688.7030000000004"/>
    <n v="2844.3519999999999"/>
    <n v="107.5"/>
    <n v="27.5"/>
    <n v="223.797"/>
    <x v="0"/>
    <x v="3"/>
    <n v="14"/>
    <x v="0"/>
  </r>
  <r>
    <x v="0"/>
    <x v="1"/>
    <s v="GV111"/>
    <s v="GV1-40-011019"/>
    <x v="0"/>
    <d v="2020-04-04T00:00:00"/>
    <x v="0"/>
    <s v="Robles Santana Jorge"/>
    <n v="43739"/>
    <n v="6.2"/>
    <n v="452"/>
    <n v="4"/>
    <n v="12204"/>
    <n v="10833.364"/>
    <n v="2708.3409999999999"/>
    <n v="113"/>
    <n v="27"/>
    <n v="1370.636"/>
    <x v="0"/>
    <x v="3"/>
    <n v="14"/>
    <x v="0"/>
  </r>
  <r>
    <x v="0"/>
    <x v="1"/>
    <s v="GV111"/>
    <s v="GV1-40-011019"/>
    <x v="0"/>
    <d v="2020-04-04T00:00:00"/>
    <x v="0"/>
    <s v="Fletes Castillo Hortencia"/>
    <n v="43739"/>
    <n v="6.2"/>
    <n v="299"/>
    <n v="3"/>
    <n v="8073"/>
    <n v="8125.0230000000001"/>
    <n v="2708.3409999999999"/>
    <n v="99.666666666666671"/>
    <n v="27"/>
    <n v="-52.023000000000003"/>
    <x v="0"/>
    <x v="3"/>
    <n v="14"/>
    <x v="0"/>
  </r>
  <r>
    <x v="0"/>
    <x v="1"/>
    <s v="GV111"/>
    <s v="GV1-40-011019"/>
    <x v="0"/>
    <d v="2020-04-04T00:00:00"/>
    <x v="0"/>
    <s v="Camacho Santana Gabriel"/>
    <n v="43739"/>
    <n v="6.2"/>
    <n v="605"/>
    <n v="5"/>
    <n v="16335"/>
    <n v="13541.706"/>
    <n v="2708.3409999999999"/>
    <n v="121"/>
    <n v="27"/>
    <n v="2793.2939999999999"/>
    <x v="0"/>
    <x v="3"/>
    <n v="14"/>
    <x v="0"/>
  </r>
  <r>
    <x v="0"/>
    <x v="1"/>
    <s v="GV111"/>
    <s v="GV1-40-011019"/>
    <x v="0"/>
    <d v="2020-04-04T00:00:00"/>
    <x v="0"/>
    <s v="Noe Ramirez Brambila"/>
    <n v="43739"/>
    <n v="6.2"/>
    <n v="464"/>
    <n v="4"/>
    <n v="12528"/>
    <n v="10833.364"/>
    <n v="2708.3409999999999"/>
    <n v="116"/>
    <n v="27"/>
    <n v="1694.636"/>
    <x v="0"/>
    <x v="3"/>
    <n v="14"/>
    <x v="0"/>
  </r>
  <r>
    <x v="0"/>
    <x v="0"/>
    <s v="EMBAR"/>
    <s v="GV4-31-030819"/>
    <x v="0"/>
    <d v="2020-04-06T00:00:00"/>
    <x v="0"/>
    <s v="Cecilia Robles Perez"/>
    <n v="43680"/>
    <n v="8.2333333333333325"/>
    <n v="124.6"/>
    <n v="1"/>
    <n v="3364.2"/>
    <n v="2693.5329999999999"/>
    <n v="2693.5329999999999"/>
    <n v="124.6"/>
    <n v="27"/>
    <n v="670.66700000000003"/>
    <x v="0"/>
    <x v="3"/>
    <n v="15"/>
    <x v="0"/>
  </r>
  <r>
    <x v="0"/>
    <x v="0"/>
    <s v="EMBAR"/>
    <s v="GV4-34-240819"/>
    <x v="0"/>
    <d v="2020-04-06T00:00:00"/>
    <x v="0"/>
    <s v="Carlos Sanchez Camacho"/>
    <n v="43701"/>
    <n v="7.5333333333333332"/>
    <n v="606.6"/>
    <n v="4"/>
    <n v="16378.2"/>
    <n v="11985.352000000001"/>
    <n v="2996.3380000000002"/>
    <n v="151.65"/>
    <n v="27"/>
    <n v="4392.848"/>
    <x v="0"/>
    <x v="3"/>
    <n v="15"/>
    <x v="0"/>
  </r>
  <r>
    <x v="0"/>
    <x v="1"/>
    <s v="GV111"/>
    <s v="GV1-40-011019"/>
    <x v="0"/>
    <d v="2020-04-06T00:00:00"/>
    <x v="0"/>
    <s v="Vazquez Zamora Rafael"/>
    <n v="43739"/>
    <n v="6.2666666666666666"/>
    <n v="101.5"/>
    <n v="1"/>
    <n v="2740.5"/>
    <n v="2708.3409999999999"/>
    <n v="2708.3409999999999"/>
    <n v="101.5"/>
    <n v="27"/>
    <n v="32.158999999999999"/>
    <x v="0"/>
    <x v="3"/>
    <n v="15"/>
    <x v="0"/>
  </r>
  <r>
    <x v="0"/>
    <x v="1"/>
    <s v="GV111"/>
    <s v="GV1-40-011019"/>
    <x v="0"/>
    <d v="2020-04-06T00:00:00"/>
    <x v="0"/>
    <s v="Cecilia Robles Perez"/>
    <n v="43739"/>
    <n v="6.2666666666666666"/>
    <n v="111"/>
    <n v="1"/>
    <n v="2997"/>
    <n v="2708.3409999999999"/>
    <n v="2708.3409999999999"/>
    <n v="111"/>
    <n v="27"/>
    <n v="288.65899999999999"/>
    <x v="0"/>
    <x v="3"/>
    <n v="15"/>
    <x v="0"/>
  </r>
  <r>
    <x v="0"/>
    <x v="1"/>
    <s v="GV111"/>
    <s v="GV1-40-011019"/>
    <x v="0"/>
    <d v="2020-04-06T00:00:00"/>
    <x v="0"/>
    <s v="Ricardo Perez Garcia"/>
    <n v="43739"/>
    <n v="6.2666666666666666"/>
    <n v="113.5"/>
    <n v="1"/>
    <n v="3064.5"/>
    <n v="2708.3409999999999"/>
    <n v="2708.3409999999999"/>
    <n v="113.5"/>
    <n v="27"/>
    <n v="356.15899999999999"/>
    <x v="0"/>
    <x v="3"/>
    <n v="15"/>
    <x v="0"/>
  </r>
  <r>
    <x v="0"/>
    <x v="1"/>
    <s v="GV111"/>
    <s v="GV1-40-011019"/>
    <x v="0"/>
    <d v="2020-04-06T00:00:00"/>
    <x v="0"/>
    <s v="Gutierrez Olivarez Jaime Gibran"/>
    <n v="43739"/>
    <n v="6.2666666666666666"/>
    <n v="107.5"/>
    <n v="1"/>
    <n v="2902.5"/>
    <n v="2708.3409999999999"/>
    <n v="2708.3409999999999"/>
    <n v="107.5"/>
    <n v="27"/>
    <n v="194.15899999999999"/>
    <x v="0"/>
    <x v="3"/>
    <n v="15"/>
    <x v="0"/>
  </r>
  <r>
    <x v="0"/>
    <x v="1"/>
    <s v="GV111"/>
    <s v="GV1-40-011019"/>
    <x v="0"/>
    <d v="2020-04-06T00:00:00"/>
    <x v="0"/>
    <s v="PUBLICO EN GENERAL"/>
    <n v="43739"/>
    <n v="6.2666666666666666"/>
    <n v="91.5"/>
    <n v="1"/>
    <n v="2470.5"/>
    <n v="2708.3409999999999"/>
    <n v="2708.3409999999999"/>
    <n v="91.5"/>
    <n v="27"/>
    <n v="-237.84100000000001"/>
    <x v="0"/>
    <x v="3"/>
    <n v="15"/>
    <x v="0"/>
  </r>
  <r>
    <x v="0"/>
    <x v="1"/>
    <s v="GV111"/>
    <s v="GV1-40-011019"/>
    <x v="0"/>
    <d v="2020-04-06T00:00:00"/>
    <x v="0"/>
    <s v="Innovacion y Comercio"/>
    <n v="43739"/>
    <n v="6.2666666666666666"/>
    <n v="1324"/>
    <n v="10"/>
    <n v="35748"/>
    <n v="27083.411"/>
    <n v="2708.3409999999999"/>
    <n v="132.4"/>
    <n v="27"/>
    <n v="8664.5889999999999"/>
    <x v="0"/>
    <x v="3"/>
    <n v="15"/>
    <x v="0"/>
  </r>
  <r>
    <x v="0"/>
    <x v="1"/>
    <s v="GV111"/>
    <s v="GV1-40-011019"/>
    <x v="0"/>
    <d v="2020-04-06T00:00:00"/>
    <x v="0"/>
    <s v="Carlos Sanchez Camacho"/>
    <n v="43739"/>
    <n v="6.2666666666666666"/>
    <n v="469.5"/>
    <n v="4"/>
    <n v="12676.5"/>
    <n v="10833.364"/>
    <n v="2708.3409999999999"/>
    <n v="117.375"/>
    <n v="27"/>
    <n v="1843.136"/>
    <x v="0"/>
    <x v="3"/>
    <n v="15"/>
    <x v="0"/>
  </r>
  <r>
    <x v="0"/>
    <x v="2"/>
    <s v="GV405"/>
    <s v="GV4-41-071019"/>
    <x v="0"/>
    <d v="2020-04-06T00:00:00"/>
    <x v="0"/>
    <s v="PUBLICO EN GENERAL"/>
    <n v="43745"/>
    <n v="6.0666666666666664"/>
    <n v="140"/>
    <n v="1"/>
    <n v="3500"/>
    <n v="2567.018"/>
    <n v="2567.018"/>
    <n v="140"/>
    <n v="25"/>
    <n v="932.98199999999997"/>
    <x v="0"/>
    <x v="3"/>
    <n v="15"/>
    <x v="0"/>
  </r>
  <r>
    <x v="0"/>
    <x v="2"/>
    <s v="GV405"/>
    <s v="GV4-41-071019"/>
    <x v="0"/>
    <d v="2020-04-06T00:00:00"/>
    <x v="0"/>
    <s v="Rafael Osorio Zamora"/>
    <n v="43745"/>
    <n v="6.0666666666666664"/>
    <n v="814.2"/>
    <n v="7"/>
    <n v="21983.4"/>
    <n v="17969.125"/>
    <n v="2567.018"/>
    <n v="116.31428571428572"/>
    <n v="27"/>
    <n v="4014.2750000000001"/>
    <x v="0"/>
    <x v="3"/>
    <n v="15"/>
    <x v="0"/>
  </r>
  <r>
    <x v="0"/>
    <x v="2"/>
    <s v="GV405"/>
    <s v="GV4-41-071019"/>
    <x v="0"/>
    <d v="2020-04-06T00:00:00"/>
    <x v="0"/>
    <s v="Vazquez Zamora Rafael"/>
    <n v="43745"/>
    <n v="6.0666666666666664"/>
    <n v="381.4"/>
    <n v="3"/>
    <n v="10297.799999999999"/>
    <n v="7701.0540000000001"/>
    <n v="2567.018"/>
    <n v="127.13333333333333"/>
    <n v="27"/>
    <n v="2596.7460000000001"/>
    <x v="0"/>
    <x v="3"/>
    <n v="15"/>
    <x v="0"/>
  </r>
  <r>
    <x v="0"/>
    <x v="2"/>
    <s v="GV405"/>
    <s v="GV4-41-071019"/>
    <x v="0"/>
    <d v="2020-04-06T00:00:00"/>
    <x v="0"/>
    <s v="Cecilia Robles Perez"/>
    <n v="43745"/>
    <n v="6.0666666666666664"/>
    <n v="133"/>
    <n v="1"/>
    <n v="3591"/>
    <n v="2567.018"/>
    <n v="2567.018"/>
    <n v="133"/>
    <n v="27"/>
    <n v="1023.982"/>
    <x v="0"/>
    <x v="3"/>
    <n v="15"/>
    <x v="0"/>
  </r>
  <r>
    <x v="0"/>
    <x v="2"/>
    <s v="GV405"/>
    <s v="GV4-41-071019"/>
    <x v="0"/>
    <d v="2020-04-06T00:00:00"/>
    <x v="0"/>
    <s v="Ricardo Perez Garcia"/>
    <n v="43745"/>
    <n v="6.0666666666666664"/>
    <n v="215.4"/>
    <n v="2"/>
    <n v="5815.8"/>
    <n v="5134.0360000000001"/>
    <n v="2567.018"/>
    <n v="107.7"/>
    <n v="27"/>
    <n v="681.76400000000001"/>
    <x v="0"/>
    <x v="3"/>
    <n v="15"/>
    <x v="0"/>
  </r>
  <r>
    <x v="0"/>
    <x v="2"/>
    <s v="GV405"/>
    <s v="GV4-41-071019"/>
    <x v="0"/>
    <d v="2020-04-06T00:00:00"/>
    <x v="0"/>
    <s v="Arturo Saray"/>
    <n v="43745"/>
    <n v="6.0666666666666664"/>
    <n v="128"/>
    <n v="1"/>
    <n v="3200"/>
    <n v="2567.018"/>
    <n v="2567.018"/>
    <n v="128"/>
    <n v="25"/>
    <n v="632.98199999999997"/>
    <x v="0"/>
    <x v="3"/>
    <n v="15"/>
    <x v="0"/>
  </r>
  <r>
    <x v="0"/>
    <x v="2"/>
    <s v="GV405"/>
    <s v="GV4-41-071019"/>
    <x v="0"/>
    <d v="2020-04-06T00:00:00"/>
    <x v="0"/>
    <s v="Gutierrez Olivarez Jaime Gibran"/>
    <n v="43745"/>
    <n v="6.0666666666666664"/>
    <n v="509"/>
    <n v="4"/>
    <n v="13743"/>
    <n v="10268.071"/>
    <n v="2567.018"/>
    <n v="127.25"/>
    <n v="27"/>
    <n v="3474.9290000000001"/>
    <x v="0"/>
    <x v="3"/>
    <n v="15"/>
    <x v="0"/>
  </r>
  <r>
    <x v="0"/>
    <x v="2"/>
    <s v="GV412"/>
    <s v="GV4-40-300919"/>
    <x v="0"/>
    <d v="2020-04-06T00:00:00"/>
    <x v="0"/>
    <s v="Innovacion y Comercio"/>
    <n v="43738"/>
    <n v="6.3"/>
    <n v="412.6"/>
    <n v="4"/>
    <n v="11140.2"/>
    <n v="11377.406999999999"/>
    <n v="2844.3519999999999"/>
    <n v="103.15"/>
    <n v="27"/>
    <n v="-237.20699999999999"/>
    <x v="0"/>
    <x v="3"/>
    <n v="15"/>
    <x v="0"/>
  </r>
  <r>
    <x v="0"/>
    <x v="2"/>
    <s v="GV412"/>
    <s v="GV4-40-300919"/>
    <x v="0"/>
    <d v="2020-04-06T00:00:00"/>
    <x v="0"/>
    <s v="Ricardo Perez Garcia"/>
    <n v="43738"/>
    <n v="6.3"/>
    <n v="109"/>
    <n v="1"/>
    <n v="2943"/>
    <n v="2844.3519999999999"/>
    <n v="2844.3519999999999"/>
    <n v="109"/>
    <n v="27"/>
    <n v="98.647999999999996"/>
    <x v="0"/>
    <x v="3"/>
    <n v="15"/>
    <x v="0"/>
  </r>
  <r>
    <x v="0"/>
    <x v="2"/>
    <s v="GV412"/>
    <s v="GV4-40-300919"/>
    <x v="0"/>
    <d v="2020-04-06T00:00:00"/>
    <x v="0"/>
    <s v="Rafael Osorio Zamora"/>
    <n v="43738"/>
    <n v="6.3"/>
    <n v="198"/>
    <n v="2"/>
    <n v="5346"/>
    <n v="5688.7030000000004"/>
    <n v="2844.3519999999999"/>
    <n v="99"/>
    <n v="27"/>
    <n v="-342.70299999999997"/>
    <x v="0"/>
    <x v="3"/>
    <n v="15"/>
    <x v="0"/>
  </r>
  <r>
    <x v="0"/>
    <x v="2"/>
    <s v="GV412"/>
    <s v="GV4-40-300919"/>
    <x v="0"/>
    <d v="2020-04-06T00:00:00"/>
    <x v="0"/>
    <s v="Vazquez Zamora Rafael"/>
    <n v="43738"/>
    <n v="6.3"/>
    <n v="90.8"/>
    <n v="1"/>
    <n v="2451.6"/>
    <n v="2844.3519999999999"/>
    <n v="2844.3519999999999"/>
    <n v="90.8"/>
    <n v="27"/>
    <n v="-392.75200000000001"/>
    <x v="0"/>
    <x v="3"/>
    <n v="15"/>
    <x v="0"/>
  </r>
  <r>
    <x v="0"/>
    <x v="2"/>
    <s v="GV412"/>
    <s v="GV4-40-300919"/>
    <x v="0"/>
    <d v="2020-04-06T00:00:00"/>
    <x v="0"/>
    <s v="Innovacion y Comercio"/>
    <n v="43738"/>
    <n v="6.3"/>
    <n v="100"/>
    <n v="1"/>
    <n v="2700"/>
    <n v="2844.3519999999999"/>
    <n v="2844.3519999999999"/>
    <n v="100"/>
    <n v="27"/>
    <n v="-144.352"/>
    <x v="0"/>
    <x v="3"/>
    <n v="15"/>
    <x v="0"/>
  </r>
  <r>
    <x v="0"/>
    <x v="2"/>
    <s v="GV412"/>
    <s v="GV4-40-300919"/>
    <x v="0"/>
    <d v="2020-04-06T00:00:00"/>
    <x v="0"/>
    <s v="Carlos Sanchez Camacho"/>
    <n v="43738"/>
    <n v="6.3"/>
    <n v="495.4"/>
    <n v="4"/>
    <n v="13375.8"/>
    <n v="11377.406999999999"/>
    <n v="2844.3519999999999"/>
    <n v="123.85"/>
    <n v="27"/>
    <n v="1998.393"/>
    <x v="0"/>
    <x v="3"/>
    <n v="15"/>
    <x v="0"/>
  </r>
  <r>
    <x v="0"/>
    <x v="2"/>
    <s v="GV412"/>
    <s v="GV4-40-300919"/>
    <x v="0"/>
    <d v="2020-04-06T00:00:00"/>
    <x v="0"/>
    <s v="Casillas Tapia Alfredo"/>
    <n v="43738"/>
    <n v="6.3"/>
    <n v="1222.5999999999999"/>
    <n v="10"/>
    <n v="33621.5"/>
    <n v="28443.517"/>
    <n v="2844.3519999999999"/>
    <n v="122.25999999999999"/>
    <n v="27.5"/>
    <n v="5177.9830000000002"/>
    <x v="0"/>
    <x v="3"/>
    <n v="15"/>
    <x v="0"/>
  </r>
  <r>
    <x v="0"/>
    <x v="2"/>
    <s v="GV413"/>
    <s v="GV4-49-021219"/>
    <x v="0"/>
    <d v="2020-04-06T00:00:00"/>
    <x v="0"/>
    <s v="Innovacion y Comercio"/>
    <n v="43801"/>
    <n v="4.2"/>
    <n v="70"/>
    <n v="1"/>
    <n v="1890"/>
    <n v="2142.538"/>
    <n v="2142.538"/>
    <n v="70"/>
    <n v="27"/>
    <n v="-252.53800000000001"/>
    <x v="0"/>
    <x v="3"/>
    <n v="15"/>
    <x v="0"/>
  </r>
  <r>
    <x v="0"/>
    <x v="0"/>
    <s v="EMBAR"/>
    <s v="GV4-29-190719"/>
    <x v="0"/>
    <d v="2020-04-07T00:00:00"/>
    <x v="0"/>
    <s v="Arturo Saray"/>
    <n v="43665"/>
    <n v="8.7666666666666657"/>
    <n v="120"/>
    <n v="1"/>
    <n v="3000"/>
    <n v="2834.4250000000002"/>
    <n v="2834.4250000000002"/>
    <n v="120"/>
    <n v="25"/>
    <n v="165.57499999999999"/>
    <x v="0"/>
    <x v="3"/>
    <n v="15"/>
    <x v="0"/>
  </r>
  <r>
    <x v="0"/>
    <x v="0"/>
    <s v="EMBAR"/>
    <s v="GV5-39-021019"/>
    <x v="0"/>
    <d v="2020-04-07T00:00:00"/>
    <x v="0"/>
    <s v="Carlos Policarpo Contreras Moreno"/>
    <n v="43740"/>
    <n v="6.2666666666666666"/>
    <n v="7600"/>
    <n v="30"/>
    <n v="96900"/>
    <n v="97309.364000000001"/>
    <n v="3243.645"/>
    <n v="253.33333333333334"/>
    <n v="12.75"/>
    <n v="-409.36399999999998"/>
    <x v="0"/>
    <x v="3"/>
    <n v="15"/>
    <x v="0"/>
  </r>
  <r>
    <x v="0"/>
    <x v="0"/>
    <s v="EMBAR"/>
    <s v="GV5-39-021019"/>
    <x v="0"/>
    <d v="2020-04-07T00:00:00"/>
    <x v="0"/>
    <s v="Alvarez Garcia Salvador"/>
    <n v="43740"/>
    <n v="6.2666666666666666"/>
    <n v="1275"/>
    <n v="10"/>
    <n v="34425"/>
    <n v="32436.455000000002"/>
    <n v="3243.645"/>
    <n v="127.5"/>
    <n v="27"/>
    <n v="1988.5450000000001"/>
    <x v="0"/>
    <x v="3"/>
    <n v="15"/>
    <x v="0"/>
  </r>
  <r>
    <x v="0"/>
    <x v="0"/>
    <s v="EMBAR"/>
    <s v="GV5-40-061019"/>
    <x v="0"/>
    <d v="2020-04-07T00:00:00"/>
    <x v="0"/>
    <s v="Carlos Policarpo Contreras Moreno"/>
    <n v="43744"/>
    <n v="6.1333333333333329"/>
    <n v="7600"/>
    <n v="30"/>
    <n v="96900"/>
    <n v="77254.251000000004"/>
    <n v="2575.1419999999998"/>
    <n v="253.33333333333334"/>
    <n v="12.75"/>
    <n v="19645.749"/>
    <x v="0"/>
    <x v="3"/>
    <n v="15"/>
    <x v="0"/>
  </r>
  <r>
    <x v="0"/>
    <x v="0"/>
    <s v="EMBAR"/>
    <s v="GV5-40-061019"/>
    <x v="0"/>
    <d v="2020-04-07T00:00:00"/>
    <x v="0"/>
    <s v="Camolinga Maldonado Pedro"/>
    <n v="43744"/>
    <n v="6.1333333333333329"/>
    <n v="13710"/>
    <n v="99"/>
    <n v="326755"/>
    <n v="254939.02799999999"/>
    <n v="2575.1419999999998"/>
    <n v="138.4848484848485"/>
    <n v="23.833300000000001"/>
    <n v="71815.971999999994"/>
    <x v="0"/>
    <x v="3"/>
    <n v="15"/>
    <x v="0"/>
  </r>
  <r>
    <x v="0"/>
    <x v="0"/>
    <s v="EMBAR"/>
    <s v="GV5-41-131019"/>
    <x v="0"/>
    <d v="2020-04-07T00:00:00"/>
    <x v="0"/>
    <s v="Camolinga Maldonado Pedro"/>
    <n v="43751"/>
    <n v="5.8999999999999995"/>
    <n v="13710"/>
    <n v="9"/>
    <n v="29705"/>
    <n v="23845.138999999999"/>
    <n v="2649.46"/>
    <n v="1523.3333333333333"/>
    <n v="2.1667000000000001"/>
    <n v="5859.8609999999999"/>
    <x v="0"/>
    <x v="3"/>
    <n v="15"/>
    <x v="0"/>
  </r>
  <r>
    <x v="0"/>
    <x v="1"/>
    <s v="GV1B"/>
    <s v="GV1-01-010120"/>
    <x v="0"/>
    <d v="2020-04-07T00:00:00"/>
    <x v="0"/>
    <s v="PUBLICO EN GENERAL"/>
    <n v="43831"/>
    <n v="3.2333333333333334"/>
    <n v="25"/>
    <n v="1"/>
    <n v="999"/>
    <n v="1010.96"/>
    <n v="1010.96"/>
    <n v="25"/>
    <n v="39.96"/>
    <n v="-11.96"/>
    <x v="0"/>
    <x v="3"/>
    <n v="15"/>
    <x v="0"/>
  </r>
  <r>
    <x v="0"/>
    <x v="2"/>
    <s v="GV405"/>
    <s v="GV4-41-071019"/>
    <x v="0"/>
    <d v="2020-04-07T00:00:00"/>
    <x v="0"/>
    <s v="Innovacion y Comercio"/>
    <n v="43745"/>
    <n v="6.1"/>
    <n v="260"/>
    <n v="2"/>
    <n v="7020"/>
    <n v="5134.0360000000001"/>
    <n v="2567.018"/>
    <n v="130"/>
    <n v="27"/>
    <n v="1885.9639999999999"/>
    <x v="0"/>
    <x v="3"/>
    <n v="15"/>
    <x v="0"/>
  </r>
  <r>
    <x v="0"/>
    <x v="2"/>
    <s v="GV405"/>
    <s v="GV4-41-071019"/>
    <x v="0"/>
    <d v="2020-04-07T00:00:00"/>
    <x v="0"/>
    <s v="Casillas Tapia Alfredo"/>
    <n v="43745"/>
    <n v="6.1"/>
    <n v="1235.8"/>
    <n v="10"/>
    <n v="32748.7"/>
    <n v="25670.178"/>
    <n v="2567.018"/>
    <n v="123.58"/>
    <n v="26.5"/>
    <n v="7078.5219999999999"/>
    <x v="0"/>
    <x v="3"/>
    <n v="15"/>
    <x v="0"/>
  </r>
  <r>
    <x v="0"/>
    <x v="2"/>
    <s v="GV405"/>
    <s v="GV4-41-071019"/>
    <x v="0"/>
    <d v="2020-04-08T00:00:00"/>
    <x v="0"/>
    <s v="Oregon Rene NA"/>
    <n v="43745"/>
    <n v="6.1333333333333329"/>
    <n v="198"/>
    <n v="2"/>
    <n v="5247"/>
    <n v="5210.9709999999995"/>
    <n v="2605.4859999999999"/>
    <n v="99"/>
    <n v="26.5"/>
    <n v="36.029000000000003"/>
    <x v="0"/>
    <x v="3"/>
    <n v="15"/>
    <x v="0"/>
  </r>
  <r>
    <x v="0"/>
    <x v="2"/>
    <s v="GV405"/>
    <s v="GV4-41-071019"/>
    <x v="0"/>
    <d v="2020-04-08T00:00:00"/>
    <x v="0"/>
    <s v="Martinez Valdez Hugo Alberto F"/>
    <n v="43745"/>
    <n v="6.1333333333333329"/>
    <n v="200"/>
    <n v="2"/>
    <n v="5300"/>
    <n v="5210.9709999999995"/>
    <n v="2605.4859999999999"/>
    <n v="100"/>
    <n v="26.5"/>
    <n v="89.028999999999996"/>
    <x v="0"/>
    <x v="3"/>
    <n v="15"/>
    <x v="0"/>
  </r>
  <r>
    <x v="0"/>
    <x v="2"/>
    <s v="GV405"/>
    <s v="GV4-41-071019"/>
    <x v="0"/>
    <d v="2020-04-08T00:00:00"/>
    <x v="0"/>
    <s v="Lopez Jorge FG"/>
    <n v="43745"/>
    <n v="6.1333333333333329"/>
    <n v="118"/>
    <n v="1"/>
    <n v="3127"/>
    <n v="2605.4859999999999"/>
    <n v="2605.4859999999999"/>
    <n v="118"/>
    <n v="26.5"/>
    <n v="521.51400000000001"/>
    <x v="0"/>
    <x v="3"/>
    <n v="15"/>
    <x v="0"/>
  </r>
  <r>
    <x v="0"/>
    <x v="2"/>
    <s v="GV405"/>
    <s v="GV4-41-071019"/>
    <x v="0"/>
    <d v="2020-04-08T00:00:00"/>
    <x v="0"/>
    <s v="Langurain Juan Pablo NA"/>
    <n v="43745"/>
    <n v="6.1333333333333329"/>
    <n v="1250"/>
    <n v="10"/>
    <n v="33125"/>
    <n v="26054.855"/>
    <n v="2605.4859999999999"/>
    <n v="125"/>
    <n v="26.5"/>
    <n v="7070.1450000000004"/>
    <x v="0"/>
    <x v="3"/>
    <n v="15"/>
    <x v="0"/>
  </r>
  <r>
    <x v="0"/>
    <x v="2"/>
    <s v="GV405"/>
    <s v="GV4-41-071019"/>
    <x v="0"/>
    <d v="2020-04-08T00:00:00"/>
    <x v="0"/>
    <s v="Leonardo Jimenez Chacon"/>
    <n v="43745"/>
    <n v="6.1333333333333329"/>
    <n v="130"/>
    <n v="1"/>
    <n v="3445"/>
    <n v="2605.4859999999999"/>
    <n v="2605.4859999999999"/>
    <n v="130"/>
    <n v="26.5"/>
    <n v="839.51400000000001"/>
    <x v="0"/>
    <x v="3"/>
    <n v="15"/>
    <x v="0"/>
  </r>
  <r>
    <x v="0"/>
    <x v="2"/>
    <s v="GV405"/>
    <s v="GV4-41-071019"/>
    <x v="0"/>
    <d v="2020-04-08T00:00:00"/>
    <x v="0"/>
    <s v="Cobian Chavez Rodolfo FG"/>
    <n v="43745"/>
    <n v="6.1333333333333329"/>
    <n v="1190"/>
    <n v="10"/>
    <n v="30940"/>
    <n v="26054.855"/>
    <n v="2605.4859999999999"/>
    <n v="119"/>
    <n v="26"/>
    <n v="4885.1450000000004"/>
    <x v="0"/>
    <x v="3"/>
    <n v="15"/>
    <x v="0"/>
  </r>
  <r>
    <x v="0"/>
    <x v="2"/>
    <s v="GV405"/>
    <s v="GV4-41-071019"/>
    <x v="0"/>
    <d v="2020-04-08T00:00:00"/>
    <x v="0"/>
    <s v="Rincon Morett Veronica Guadalupe FG"/>
    <n v="43745"/>
    <n v="6.1333333333333329"/>
    <n v="480"/>
    <n v="4"/>
    <n v="12720"/>
    <n v="10421.941999999999"/>
    <n v="2605.4859999999999"/>
    <n v="120"/>
    <n v="26.5"/>
    <n v="2298.058"/>
    <x v="0"/>
    <x v="3"/>
    <n v="15"/>
    <x v="0"/>
  </r>
  <r>
    <x v="0"/>
    <x v="2"/>
    <s v="GV405"/>
    <s v="GV4-41-071019"/>
    <x v="0"/>
    <d v="2020-04-08T00:00:00"/>
    <x v="0"/>
    <s v="Oscar Jesus Guerrero Pelayo"/>
    <n v="43745"/>
    <n v="6.1333333333333329"/>
    <n v="234"/>
    <n v="2"/>
    <n v="6201"/>
    <n v="5210.9709999999995"/>
    <n v="2605.4859999999999"/>
    <n v="117"/>
    <n v="26.5"/>
    <n v="990.029"/>
    <x v="0"/>
    <x v="3"/>
    <n v="15"/>
    <x v="0"/>
  </r>
  <r>
    <x v="0"/>
    <x v="2"/>
    <s v="GV405"/>
    <s v="GV4-41-071019"/>
    <x v="0"/>
    <d v="2020-04-08T00:00:00"/>
    <x v="0"/>
    <s v="PUBLICO EN GENERAL"/>
    <n v="43745"/>
    <n v="6.1333333333333329"/>
    <n v="110"/>
    <n v="1"/>
    <n v="2915"/>
    <n v="2605.4859999999999"/>
    <n v="2605.4859999999999"/>
    <n v="110"/>
    <n v="26.5"/>
    <n v="309.51400000000001"/>
    <x v="0"/>
    <x v="3"/>
    <n v="15"/>
    <x v="0"/>
  </r>
  <r>
    <x v="0"/>
    <x v="2"/>
    <s v="GV405"/>
    <s v="GV4-41-071019"/>
    <x v="0"/>
    <d v="2020-04-08T00:00:00"/>
    <x v="0"/>
    <s v="PUBLICO EN GENERAL"/>
    <n v="43745"/>
    <n v="6.1333333333333329"/>
    <n v="194"/>
    <n v="2"/>
    <n v="5141"/>
    <n v="5210.9709999999995"/>
    <n v="2605.4859999999999"/>
    <n v="97"/>
    <n v="26.5"/>
    <n v="-69.971000000000004"/>
    <x v="0"/>
    <x v="3"/>
    <n v="15"/>
    <x v="0"/>
  </r>
  <r>
    <x v="0"/>
    <x v="2"/>
    <s v="GV406"/>
    <s v="GV4-42-141019"/>
    <x v="0"/>
    <d v="2020-04-08T00:00:00"/>
    <x v="0"/>
    <s v="Camolinga Maldonado Pedro"/>
    <n v="43752"/>
    <n v="5.8999999999999995"/>
    <n v="3545"/>
    <n v="30"/>
    <n v="88625"/>
    <n v="82551.654999999999"/>
    <n v="2751.7220000000002"/>
    <n v="118.16666666666667"/>
    <n v="25"/>
    <n v="6073.3450000000003"/>
    <x v="0"/>
    <x v="3"/>
    <n v="15"/>
    <x v="0"/>
  </r>
  <r>
    <x v="0"/>
    <x v="2"/>
    <s v="GV406"/>
    <s v="GV4-42-141019"/>
    <x v="0"/>
    <d v="2020-04-08T00:00:00"/>
    <x v="0"/>
    <s v="Ramos Mejia Juan Diego FG"/>
    <n v="43752"/>
    <n v="5.8999999999999995"/>
    <n v="1778"/>
    <n v="15"/>
    <n v="46228"/>
    <n v="41275.828000000001"/>
    <n v="2751.7220000000002"/>
    <n v="118.53333333333333"/>
    <n v="26"/>
    <n v="4952.1719999999996"/>
    <x v="0"/>
    <x v="3"/>
    <n v="15"/>
    <x v="0"/>
  </r>
  <r>
    <x v="0"/>
    <x v="2"/>
    <s v="GV406"/>
    <s v="GV4-42-141019"/>
    <x v="0"/>
    <d v="2020-04-08T00:00:00"/>
    <x v="0"/>
    <s v="Oregon Rene NA"/>
    <n v="43752"/>
    <n v="5.8999999999999995"/>
    <n v="198"/>
    <n v="2"/>
    <n v="5247"/>
    <n v="5503.4440000000004"/>
    <n v="2751.7220000000002"/>
    <n v="99"/>
    <n v="26.5"/>
    <n v="-256.44400000000002"/>
    <x v="0"/>
    <x v="3"/>
    <n v="15"/>
    <x v="0"/>
  </r>
  <r>
    <x v="0"/>
    <x v="2"/>
    <s v="GV406"/>
    <s v="GV4-42-141019"/>
    <x v="0"/>
    <d v="2020-04-08T00:00:00"/>
    <x v="0"/>
    <s v="Martinez Valdez Hugo Alberto F"/>
    <n v="43752"/>
    <n v="5.8999999999999995"/>
    <n v="200"/>
    <n v="2"/>
    <n v="5300"/>
    <n v="5503.4440000000004"/>
    <n v="2751.7220000000002"/>
    <n v="100"/>
    <n v="26.5"/>
    <n v="-203.44399999999999"/>
    <x v="0"/>
    <x v="3"/>
    <n v="15"/>
    <x v="0"/>
  </r>
  <r>
    <x v="0"/>
    <x v="2"/>
    <s v="GV406"/>
    <s v="GV4-42-141019"/>
    <x v="1"/>
    <d v="2020-04-08T00:00:00"/>
    <x v="0"/>
    <s v="Ramos Mejia Juan Diego FG"/>
    <n v="43752"/>
    <n v="5.8999999999999995"/>
    <n v="-1778"/>
    <n v="-15"/>
    <n v="-46228"/>
    <n v="-41275.828000000001"/>
    <n v="-2751.7220000000002"/>
    <n v="118.53333333333333"/>
    <n v="26"/>
    <n v="-4952.1719999999996"/>
    <x v="0"/>
    <x v="3"/>
    <n v="15"/>
    <x v="0"/>
  </r>
  <r>
    <x v="0"/>
    <x v="2"/>
    <s v="GV406"/>
    <s v="GV4-42-141019"/>
    <x v="1"/>
    <d v="2020-04-08T00:00:00"/>
    <x v="0"/>
    <s v="Oregon Rene NA"/>
    <n v="43752"/>
    <n v="5.8999999999999995"/>
    <n v="-198"/>
    <n v="-2"/>
    <n v="-5247"/>
    <n v="-5503.4440000000004"/>
    <n v="-2751.7220000000002"/>
    <n v="99"/>
    <n v="26.5"/>
    <n v="256.44400000000002"/>
    <x v="0"/>
    <x v="3"/>
    <n v="15"/>
    <x v="0"/>
  </r>
  <r>
    <x v="0"/>
    <x v="2"/>
    <s v="GV406"/>
    <s v="GV4-42-141019"/>
    <x v="1"/>
    <d v="2020-04-08T00:00:00"/>
    <x v="0"/>
    <s v="Martinez Valdez Hugo Alberto F"/>
    <n v="43752"/>
    <n v="5.8999999999999995"/>
    <n v="-200"/>
    <n v="-2"/>
    <n v="-5300"/>
    <n v="-5503.4440000000004"/>
    <n v="-2751.7220000000002"/>
    <n v="100"/>
    <n v="26.5"/>
    <n v="203.44399999999999"/>
    <x v="0"/>
    <x v="3"/>
    <n v="15"/>
    <x v="0"/>
  </r>
  <r>
    <x v="0"/>
    <x v="2"/>
    <s v="GV406"/>
    <s v="GV4-42-141019"/>
    <x v="0"/>
    <d v="2020-04-08T00:00:00"/>
    <x v="0"/>
    <s v="Ramos Mejia Juan Diego FG"/>
    <n v="43752"/>
    <n v="5.8999999999999995"/>
    <n v="1778"/>
    <n v="15"/>
    <n v="46228"/>
    <n v="41275.828000000001"/>
    <n v="2751.7220000000002"/>
    <n v="118.53333333333333"/>
    <n v="26"/>
    <n v="4952.1719999999996"/>
    <x v="0"/>
    <x v="3"/>
    <n v="15"/>
    <x v="0"/>
  </r>
  <r>
    <x v="0"/>
    <x v="2"/>
    <s v="GV406"/>
    <s v="GV4-42-141019"/>
    <x v="0"/>
    <d v="2020-04-13T00:00:00"/>
    <x v="0"/>
    <s v="Martinez Valdez Hugo Alberto F"/>
    <n v="43752"/>
    <n v="6.0666666666666664"/>
    <n v="452"/>
    <n v="4"/>
    <n v="11978"/>
    <n v="11006.887000000001"/>
    <n v="2751.7220000000002"/>
    <n v="113"/>
    <n v="26.5"/>
    <n v="971.11300000000006"/>
    <x v="0"/>
    <x v="3"/>
    <n v="16"/>
    <x v="0"/>
  </r>
  <r>
    <x v="0"/>
    <x v="2"/>
    <s v="GV406"/>
    <s v="GV4-42-141019"/>
    <x v="0"/>
    <d v="2020-04-13T00:00:00"/>
    <x v="0"/>
    <s v="Edgar Ruiz Lopez"/>
    <n v="43752"/>
    <n v="6.0666666666666664"/>
    <n v="716"/>
    <n v="6"/>
    <n v="18974"/>
    <n v="16510.330999999998"/>
    <n v="2751.7220000000002"/>
    <n v="119.33333333333333"/>
    <n v="26.5"/>
    <n v="2463.6689999999999"/>
    <x v="0"/>
    <x v="3"/>
    <n v="16"/>
    <x v="0"/>
  </r>
  <r>
    <x v="0"/>
    <x v="2"/>
    <s v="GV406"/>
    <s v="GV4-42-141019"/>
    <x v="0"/>
    <d v="2020-04-13T00:00:00"/>
    <x v="0"/>
    <s v="Gil Peña Martin FG"/>
    <n v="43752"/>
    <n v="6.0666666666666664"/>
    <n v="334"/>
    <n v="3"/>
    <n v="8851"/>
    <n v="8255.1659999999993"/>
    <n v="2751.7220000000002"/>
    <n v="111.33333333333333"/>
    <n v="26.5"/>
    <n v="595.83399999999995"/>
    <x v="0"/>
    <x v="3"/>
    <n v="16"/>
    <x v="0"/>
  </r>
  <r>
    <x v="0"/>
    <x v="2"/>
    <s v="GV406"/>
    <s v="GV4-42-141019"/>
    <x v="0"/>
    <d v="2020-04-13T00:00:00"/>
    <x v="0"/>
    <s v="Juan Manuel Jacobo"/>
    <n v="43752"/>
    <n v="6.0666666666666664"/>
    <n v="490"/>
    <n v="4"/>
    <n v="12985"/>
    <n v="11006.887000000001"/>
    <n v="2751.7220000000002"/>
    <n v="122.5"/>
    <n v="26.5"/>
    <n v="1978.1130000000001"/>
    <x v="0"/>
    <x v="3"/>
    <n v="16"/>
    <x v="0"/>
  </r>
  <r>
    <x v="0"/>
    <x v="2"/>
    <s v="GV406"/>
    <s v="GV4-42-141019"/>
    <x v="0"/>
    <d v="2020-04-13T00:00:00"/>
    <x v="0"/>
    <s v="PUBLICO EN GENERAL"/>
    <n v="43752"/>
    <n v="6.0666666666666664"/>
    <n v="202"/>
    <n v="2"/>
    <n v="5353"/>
    <n v="5503.4440000000004"/>
    <n v="2751.7220000000002"/>
    <n v="101"/>
    <n v="26.5"/>
    <n v="-150.44399999999999"/>
    <x v="0"/>
    <x v="3"/>
    <n v="16"/>
    <x v="0"/>
  </r>
  <r>
    <x v="0"/>
    <x v="2"/>
    <s v="GV406"/>
    <s v="GV4-42-141019"/>
    <x v="0"/>
    <d v="2020-04-13T00:00:00"/>
    <x v="0"/>
    <s v="RODRIGO RODRIGUEZ"/>
    <n v="43752"/>
    <n v="6.0666666666666664"/>
    <n v="1090"/>
    <n v="10"/>
    <n v="28885"/>
    <n v="27517.218000000001"/>
    <n v="2751.7220000000002"/>
    <n v="109"/>
    <n v="26.5"/>
    <n v="1367.7819999999999"/>
    <x v="0"/>
    <x v="3"/>
    <n v="16"/>
    <x v="0"/>
  </r>
  <r>
    <x v="0"/>
    <x v="2"/>
    <s v="GV406"/>
    <s v="GV4-42-141019"/>
    <x v="0"/>
    <d v="2020-04-13T00:00:00"/>
    <x v="0"/>
    <s v="Lopez Garcia Martin FG"/>
    <n v="43752"/>
    <n v="6.0666666666666664"/>
    <n v="106"/>
    <n v="1"/>
    <n v="2809"/>
    <n v="2751.7220000000002"/>
    <n v="2751.7220000000002"/>
    <n v="106"/>
    <n v="26.5"/>
    <n v="57.277999999999999"/>
    <x v="0"/>
    <x v="3"/>
    <n v="16"/>
    <x v="0"/>
  </r>
  <r>
    <x v="0"/>
    <x v="2"/>
    <s v="GV406"/>
    <s v="GV4-42-141019"/>
    <x v="0"/>
    <d v="2020-04-13T00:00:00"/>
    <x v="0"/>
    <s v="Cobian Chavez Rodolfo FG"/>
    <n v="43752"/>
    <n v="6.0666666666666664"/>
    <n v="3020"/>
    <n v="25"/>
    <n v="77010"/>
    <n v="68793.046000000002"/>
    <n v="2751.7220000000002"/>
    <n v="120.8"/>
    <n v="25.5"/>
    <n v="8216.9539999999997"/>
    <x v="0"/>
    <x v="3"/>
    <n v="16"/>
    <x v="0"/>
  </r>
  <r>
    <x v="0"/>
    <x v="2"/>
    <s v="GV406"/>
    <s v="GV4-42-141019"/>
    <x v="0"/>
    <d v="2020-04-13T00:00:00"/>
    <x v="0"/>
    <s v="Chavez Barajas Contensina NA"/>
    <n v="43752"/>
    <n v="6.0666666666666664"/>
    <n v="134"/>
    <n v="1"/>
    <n v="3551"/>
    <n v="2751.7220000000002"/>
    <n v="2751.7220000000002"/>
    <n v="134"/>
    <n v="26.5"/>
    <n v="799.27800000000002"/>
    <x v="0"/>
    <x v="3"/>
    <n v="16"/>
    <x v="0"/>
  </r>
  <r>
    <x v="0"/>
    <x v="2"/>
    <s v="GV406"/>
    <s v="GV4-42-141019"/>
    <x v="0"/>
    <d v="2020-04-13T00:00:00"/>
    <x v="0"/>
    <s v="Diaz Araiza Maria Magdalena"/>
    <n v="43752"/>
    <n v="6.0666666666666664"/>
    <n v="108"/>
    <n v="1"/>
    <n v="2862"/>
    <n v="2751.7220000000002"/>
    <n v="2751.7220000000002"/>
    <n v="108"/>
    <n v="26.5"/>
    <n v="110.27800000000001"/>
    <x v="0"/>
    <x v="3"/>
    <n v="16"/>
    <x v="0"/>
  </r>
  <r>
    <x v="0"/>
    <x v="2"/>
    <s v="GV406"/>
    <s v="GV4-42-141019"/>
    <x v="0"/>
    <d v="2020-04-13T00:00:00"/>
    <x v="0"/>
    <s v="Gonzalez Araiza Horacio"/>
    <n v="43752"/>
    <n v="6.0666666666666664"/>
    <n v="354"/>
    <n v="3"/>
    <n v="9204"/>
    <n v="8255.1659999999993"/>
    <n v="2751.7220000000002"/>
    <n v="118"/>
    <n v="26"/>
    <n v="948.83399999999995"/>
    <x v="0"/>
    <x v="3"/>
    <n v="16"/>
    <x v="0"/>
  </r>
  <r>
    <x v="0"/>
    <x v="2"/>
    <s v="GV406"/>
    <s v="GV4-42-141019"/>
    <x v="0"/>
    <d v="2020-04-13T00:00:00"/>
    <x v="0"/>
    <s v="PUBLICO EN GENERAL"/>
    <n v="43752"/>
    <n v="6.0666666666666664"/>
    <n v="235"/>
    <n v="2"/>
    <n v="6227.5"/>
    <n v="5503.4440000000004"/>
    <n v="2751.7220000000002"/>
    <n v="117.5"/>
    <n v="26.5"/>
    <n v="724.05600000000004"/>
    <x v="0"/>
    <x v="3"/>
    <n v="16"/>
    <x v="0"/>
  </r>
  <r>
    <x v="0"/>
    <x v="2"/>
    <s v="GV406"/>
    <s v="GV4-42-141019"/>
    <x v="0"/>
    <d v="2020-04-13T00:00:00"/>
    <x v="0"/>
    <s v="Salas Nadia"/>
    <n v="43752"/>
    <n v="6.0666666666666664"/>
    <n v="242"/>
    <n v="2"/>
    <n v="6413"/>
    <n v="5503.4440000000004"/>
    <n v="2751.7220000000002"/>
    <n v="121"/>
    <n v="26.5"/>
    <n v="909.55600000000004"/>
    <x v="0"/>
    <x v="3"/>
    <n v="16"/>
    <x v="0"/>
  </r>
  <r>
    <x v="0"/>
    <x v="2"/>
    <s v="GV406"/>
    <s v="GV4-42-141019"/>
    <x v="0"/>
    <d v="2020-04-13T00:00:00"/>
    <x v="0"/>
    <s v="Pelayo Sebastian Rosa Maria G"/>
    <n v="43752"/>
    <n v="6.0666666666666664"/>
    <n v="468"/>
    <n v="4"/>
    <n v="12402"/>
    <n v="11006.887000000001"/>
    <n v="2751.7220000000002"/>
    <n v="117"/>
    <n v="26.5"/>
    <n v="1395.1130000000001"/>
    <x v="0"/>
    <x v="3"/>
    <n v="16"/>
    <x v="0"/>
  </r>
  <r>
    <x v="0"/>
    <x v="2"/>
    <s v="GV406"/>
    <s v="GV4-42-141019"/>
    <x v="0"/>
    <d v="2020-04-13T00:00:00"/>
    <x v="0"/>
    <s v="Verdin Vizcarra Irma Lucila F"/>
    <n v="43752"/>
    <n v="6.0666666666666664"/>
    <n v="306"/>
    <n v="3"/>
    <n v="8109"/>
    <n v="8255.1659999999993"/>
    <n v="2751.7220000000002"/>
    <n v="102"/>
    <n v="26.5"/>
    <n v="-146.166"/>
    <x v="0"/>
    <x v="3"/>
    <n v="16"/>
    <x v="0"/>
  </r>
  <r>
    <x v="0"/>
    <x v="2"/>
    <s v="GV406"/>
    <s v="GV4-42-141019"/>
    <x v="0"/>
    <d v="2020-04-13T00:00:00"/>
    <x v="0"/>
    <s v="Salas Nadia"/>
    <n v="43752"/>
    <n v="6.0666666666666664"/>
    <n v="120"/>
    <n v="1"/>
    <n v="3180"/>
    <n v="2751.7220000000002"/>
    <n v="2751.7220000000002"/>
    <n v="120"/>
    <n v="26.5"/>
    <n v="428.27800000000002"/>
    <x v="0"/>
    <x v="3"/>
    <n v="16"/>
    <x v="0"/>
  </r>
  <r>
    <x v="0"/>
    <x v="2"/>
    <s v="GV406"/>
    <s v="GV4-42-141019"/>
    <x v="0"/>
    <d v="2020-04-13T00:00:00"/>
    <x v="0"/>
    <s v="Leonardo Jimenez Chacon"/>
    <n v="43752"/>
    <n v="6.0666666666666664"/>
    <n v="128"/>
    <n v="1"/>
    <n v="3392"/>
    <n v="2751.7220000000002"/>
    <n v="2751.7220000000002"/>
    <n v="128"/>
    <n v="26.5"/>
    <n v="640.27800000000002"/>
    <x v="0"/>
    <x v="3"/>
    <n v="16"/>
    <x v="0"/>
  </r>
  <r>
    <x v="0"/>
    <x v="2"/>
    <s v="GV406"/>
    <s v="GV4-42-141019"/>
    <x v="0"/>
    <d v="2020-04-13T00:00:00"/>
    <x v="0"/>
    <s v="Jose Luis Guzman Cornejo"/>
    <n v="43752"/>
    <n v="6.0666666666666664"/>
    <n v="450"/>
    <n v="4"/>
    <n v="11925"/>
    <n v="11006.887000000001"/>
    <n v="2751.7220000000002"/>
    <n v="112.5"/>
    <n v="26.5"/>
    <n v="918.11300000000006"/>
    <x v="0"/>
    <x v="3"/>
    <n v="16"/>
    <x v="0"/>
  </r>
  <r>
    <x v="0"/>
    <x v="2"/>
    <s v="GV406"/>
    <s v="GV4-42-141019"/>
    <x v="0"/>
    <d v="2020-04-13T00:00:00"/>
    <x v="0"/>
    <s v="Oscar Jesus Guerrero Pelayo"/>
    <n v="43752"/>
    <n v="6.0666666666666664"/>
    <n v="450"/>
    <n v="4"/>
    <n v="11925"/>
    <n v="11006.887000000001"/>
    <n v="2751.7220000000002"/>
    <n v="112.5"/>
    <n v="26.5"/>
    <n v="918.11300000000006"/>
    <x v="0"/>
    <x v="3"/>
    <n v="16"/>
    <x v="0"/>
  </r>
  <r>
    <x v="0"/>
    <x v="2"/>
    <s v="GV406"/>
    <s v="GV4-42-141019"/>
    <x v="0"/>
    <d v="2020-04-13T00:00:00"/>
    <x v="0"/>
    <s v="PUBLICO EN GENERAL"/>
    <n v="43752"/>
    <n v="6.0666666666666664"/>
    <n v="244"/>
    <n v="2"/>
    <n v="6466"/>
    <n v="5503.4440000000004"/>
    <n v="2751.7220000000002"/>
    <n v="122"/>
    <n v="26.5"/>
    <n v="962.55600000000004"/>
    <x v="0"/>
    <x v="3"/>
    <n v="16"/>
    <x v="0"/>
  </r>
  <r>
    <x v="0"/>
    <x v="0"/>
    <s v="EMBAR"/>
    <s v="GV1-30-280719"/>
    <x v="0"/>
    <d v="2020-04-14T00:00:00"/>
    <x v="0"/>
    <s v="Arturo Saray"/>
    <n v="43674"/>
    <n v="8.6999999999999993"/>
    <n v="147.5"/>
    <n v="1"/>
    <n v="3540"/>
    <n v="3093.7779999999998"/>
    <n v="3093.7779999999998"/>
    <n v="147.5"/>
    <n v="24"/>
    <n v="446.22199999999998"/>
    <x v="0"/>
    <x v="3"/>
    <n v="16"/>
    <x v="0"/>
  </r>
  <r>
    <x v="0"/>
    <x v="0"/>
    <s v="EMBAR"/>
    <s v="GV1-30-280719"/>
    <x v="0"/>
    <d v="2020-04-14T00:00:00"/>
    <x v="0"/>
    <s v="Arturo Saray"/>
    <n v="43674"/>
    <n v="8.6999999999999993"/>
    <n v="120.5"/>
    <n v="1"/>
    <n v="2892"/>
    <n v="3093.7779999999998"/>
    <n v="3093.7779999999998"/>
    <n v="120.5"/>
    <n v="24"/>
    <n v="-201.77799999999999"/>
    <x v="0"/>
    <x v="3"/>
    <n v="16"/>
    <x v="0"/>
  </r>
  <r>
    <x v="0"/>
    <x v="0"/>
    <s v="EMBAR"/>
    <s v="GV1-30-280719"/>
    <x v="0"/>
    <d v="2020-04-14T00:00:00"/>
    <x v="0"/>
    <s v="Ricardo Perez Garcia"/>
    <n v="43674"/>
    <n v="8.6999999999999993"/>
    <n v="96"/>
    <n v="1"/>
    <n v="2496"/>
    <n v="3093.7779999999998"/>
    <n v="3093.7779999999998"/>
    <n v="96"/>
    <n v="26"/>
    <n v="-597.77800000000002"/>
    <x v="0"/>
    <x v="3"/>
    <n v="16"/>
    <x v="0"/>
  </r>
  <r>
    <x v="0"/>
    <x v="0"/>
    <s v="EMBAR"/>
    <s v="GV1-32-110819"/>
    <x v="0"/>
    <d v="2020-04-14T00:00:00"/>
    <x v="0"/>
    <s v="Cecilia Robles Perez"/>
    <n v="43688"/>
    <n v="8.2333333333333325"/>
    <n v="144.5"/>
    <n v="1"/>
    <n v="3468"/>
    <n v="2376.0929999999998"/>
    <n v="2376.0929999999998"/>
    <n v="144.5"/>
    <n v="24"/>
    <n v="1091.9069999999999"/>
    <x v="0"/>
    <x v="3"/>
    <n v="16"/>
    <x v="0"/>
  </r>
  <r>
    <x v="0"/>
    <x v="0"/>
    <s v="EMBAR"/>
    <s v="GV1-34-240819"/>
    <x v="0"/>
    <d v="2020-04-14T00:00:00"/>
    <x v="0"/>
    <s v="Cecilia Robles Perez"/>
    <n v="43701"/>
    <n v="7.8"/>
    <n v="94.5"/>
    <n v="1"/>
    <n v="2268"/>
    <n v="2723.5169999999998"/>
    <n v="2723.5169999999998"/>
    <n v="94.5"/>
    <n v="24"/>
    <n v="-455.517"/>
    <x v="0"/>
    <x v="3"/>
    <n v="16"/>
    <x v="0"/>
  </r>
  <r>
    <x v="0"/>
    <x v="0"/>
    <s v="EMBAR"/>
    <s v="GV1-35-310819"/>
    <x v="0"/>
    <d v="2020-04-14T00:00:00"/>
    <x v="0"/>
    <s v="Carlos Policarpo Contreras Moreno"/>
    <n v="43708"/>
    <n v="7.5666666666666664"/>
    <n v="1903"/>
    <n v="4"/>
    <n v="11671.733"/>
    <n v="10525.84"/>
    <n v="2631.46"/>
    <n v="475.75"/>
    <n v="6.1333000000000002"/>
    <n v="1145.893"/>
    <x v="0"/>
    <x v="3"/>
    <n v="16"/>
    <x v="0"/>
  </r>
  <r>
    <x v="0"/>
    <x v="0"/>
    <s v="EMBAR"/>
    <s v="GV1-37-140919"/>
    <x v="0"/>
    <d v="2020-04-14T00:00:00"/>
    <x v="0"/>
    <s v="Rafael Osorio Zamora"/>
    <n v="43722"/>
    <n v="7.1"/>
    <n v="2"/>
    <n v="2"/>
    <n v="6492"/>
    <n v="7513.7139999999999"/>
    <n v="3756.857"/>
    <n v="1"/>
    <n v="3246"/>
    <n v="-1021.7140000000001"/>
    <x v="0"/>
    <x v="3"/>
    <n v="16"/>
    <x v="0"/>
  </r>
  <r>
    <x v="0"/>
    <x v="0"/>
    <s v="EMBAR"/>
    <s v="GV1-37-140919"/>
    <x v="0"/>
    <d v="2020-04-14T00:00:00"/>
    <x v="0"/>
    <s v="Vazquez Zamora Rafael"/>
    <n v="43722"/>
    <n v="7.1"/>
    <n v="191"/>
    <n v="2"/>
    <n v="4966"/>
    <n v="7513.7139999999999"/>
    <n v="3756.857"/>
    <n v="95.5"/>
    <n v="26"/>
    <n v="-2547.7139999999999"/>
    <x v="0"/>
    <x v="3"/>
    <n v="16"/>
    <x v="0"/>
  </r>
  <r>
    <x v="0"/>
    <x v="0"/>
    <s v="EMBAR"/>
    <s v="GV1-38-170919"/>
    <x v="0"/>
    <d v="2020-04-14T00:00:00"/>
    <x v="0"/>
    <s v="Rafael Osorio Zamora"/>
    <n v="43725"/>
    <n v="7"/>
    <n v="916.5"/>
    <n v="6"/>
    <n v="21996"/>
    <n v="14773.679"/>
    <n v="2462.2800000000002"/>
    <n v="152.75"/>
    <n v="24"/>
    <n v="7222.3209999999999"/>
    <x v="0"/>
    <x v="3"/>
    <n v="16"/>
    <x v="0"/>
  </r>
  <r>
    <x v="0"/>
    <x v="0"/>
    <s v="EMBAR"/>
    <s v="GV1-38-170919"/>
    <x v="0"/>
    <d v="2020-04-14T00:00:00"/>
    <x v="0"/>
    <s v="Innovacion y Comercio"/>
    <n v="43725"/>
    <n v="7"/>
    <n v="109"/>
    <n v="1"/>
    <n v="2834"/>
    <n v="2462.2800000000002"/>
    <n v="2462.2800000000002"/>
    <n v="109"/>
    <n v="26"/>
    <n v="371.72"/>
    <x v="0"/>
    <x v="3"/>
    <n v="16"/>
    <x v="0"/>
  </r>
  <r>
    <x v="0"/>
    <x v="0"/>
    <s v="EMBAR"/>
    <s v="GV1-38-170919"/>
    <x v="0"/>
    <d v="2020-04-14T00:00:00"/>
    <x v="0"/>
    <s v="Innovacion y Comercio"/>
    <n v="43725"/>
    <n v="7"/>
    <n v="339"/>
    <n v="4"/>
    <n v="8814"/>
    <n v="9849.1190000000006"/>
    <n v="2462.2800000000002"/>
    <n v="84.75"/>
    <n v="26"/>
    <n v="-1035.1189999999999"/>
    <x v="0"/>
    <x v="3"/>
    <n v="16"/>
    <x v="0"/>
  </r>
  <r>
    <x v="0"/>
    <x v="0"/>
    <s v="EMBAR"/>
    <s v="GV1-38-170919"/>
    <x v="0"/>
    <d v="2020-04-14T00:00:00"/>
    <x v="0"/>
    <s v="Gutierrez Olivarez Jaime Gibran"/>
    <n v="43725"/>
    <n v="7"/>
    <n v="241"/>
    <n v="2"/>
    <n v="6266"/>
    <n v="4924.5600000000004"/>
    <n v="2462.2800000000002"/>
    <n v="120.5"/>
    <n v="26"/>
    <n v="1341.44"/>
    <x v="0"/>
    <x v="3"/>
    <n v="16"/>
    <x v="0"/>
  </r>
  <r>
    <x v="0"/>
    <x v="0"/>
    <s v="EMBAR"/>
    <s v="GV1-38-170919"/>
    <x v="0"/>
    <d v="2020-04-14T00:00:00"/>
    <x v="0"/>
    <s v="Vazquez Zamora Rafael"/>
    <n v="43725"/>
    <n v="7"/>
    <n v="227.5"/>
    <n v="2"/>
    <n v="5915"/>
    <n v="4924.5600000000004"/>
    <n v="2462.2800000000002"/>
    <n v="113.75"/>
    <n v="26"/>
    <n v="990.44"/>
    <x v="0"/>
    <x v="3"/>
    <n v="16"/>
    <x v="0"/>
  </r>
  <r>
    <x v="0"/>
    <x v="0"/>
    <s v="EMBAR"/>
    <s v="GV1-39-240919"/>
    <x v="0"/>
    <d v="2020-04-14T00:00:00"/>
    <x v="0"/>
    <s v="Innovacion y Comercio"/>
    <n v="43732"/>
    <n v="6.7666666666666666"/>
    <n v="441.5"/>
    <n v="4"/>
    <n v="11479"/>
    <n v="11260.066999999999"/>
    <n v="2815.0169999999998"/>
    <n v="110.375"/>
    <n v="26"/>
    <n v="218.93299999999999"/>
    <x v="0"/>
    <x v="3"/>
    <n v="16"/>
    <x v="0"/>
  </r>
  <r>
    <x v="0"/>
    <x v="0"/>
    <s v="EMBAR"/>
    <s v="GV1-39-240919"/>
    <x v="0"/>
    <d v="2020-04-14T00:00:00"/>
    <x v="0"/>
    <s v="Carlos Policarpo Contreras Moreno"/>
    <n v="43732"/>
    <n v="6.7666666666666666"/>
    <n v="1903"/>
    <n v="11"/>
    <n v="32097.267"/>
    <n v="30965.184000000001"/>
    <n v="2815.0169999999998"/>
    <n v="173"/>
    <n v="16.866700000000002"/>
    <n v="1132.0830000000001"/>
    <x v="0"/>
    <x v="3"/>
    <n v="16"/>
    <x v="0"/>
  </r>
  <r>
    <x v="0"/>
    <x v="0"/>
    <s v="EMBAR"/>
    <s v="GV5-41-131019"/>
    <x v="0"/>
    <d v="2020-04-14T00:00:00"/>
    <x v="0"/>
    <s v="Carlos Policarpo Contreras Moreno"/>
    <n v="43751"/>
    <n v="6.1333333333333329"/>
    <n v="4357"/>
    <n v="35"/>
    <n v="106746.5"/>
    <n v="93433.604999999996"/>
    <n v="2669.5320000000002"/>
    <n v="124.48571428571428"/>
    <n v="24.5"/>
    <n v="13312.895"/>
    <x v="0"/>
    <x v="3"/>
    <n v="16"/>
    <x v="0"/>
  </r>
  <r>
    <x v="0"/>
    <x v="0"/>
    <s v="EMBAR"/>
    <s v="GV4-41-071019"/>
    <x v="0"/>
    <d v="2020-04-15T00:00:00"/>
    <x v="0"/>
    <s v="Carlos Sanchez Camacho"/>
    <n v="43745"/>
    <n v="6.3666666666666663"/>
    <n v="557.79999999999995"/>
    <n v="4"/>
    <n v="14502.8"/>
    <n v="10421.941999999999"/>
    <n v="2605.4859999999999"/>
    <n v="139.44999999999999"/>
    <n v="26"/>
    <n v="4080.8580000000002"/>
    <x v="0"/>
    <x v="3"/>
    <n v="16"/>
    <x v="0"/>
  </r>
  <r>
    <x v="0"/>
    <x v="0"/>
    <s v="EMBAR"/>
    <s v="GV5-42-201019"/>
    <x v="0"/>
    <d v="2020-04-15T00:00:00"/>
    <x v="0"/>
    <s v="Ramos Mejia Juan Diego FG"/>
    <n v="43758"/>
    <n v="5.9333333333333327"/>
    <n v="1634"/>
    <n v="13"/>
    <n v="40033"/>
    <n v="44626.928999999996"/>
    <n v="3432.8409999999999"/>
    <n v="125.69230769230769"/>
    <n v="24.5"/>
    <n v="-4593.9290000000001"/>
    <x v="0"/>
    <x v="3"/>
    <n v="16"/>
    <x v="0"/>
  </r>
  <r>
    <x v="0"/>
    <x v="0"/>
    <s v="EMBAR"/>
    <s v="GV5-42-201019"/>
    <x v="0"/>
    <d v="2020-04-15T00:00:00"/>
    <x v="0"/>
    <s v="Prado Barajas Aureliano FG"/>
    <n v="43758"/>
    <n v="5.9333333333333327"/>
    <n v="210"/>
    <n v="2"/>
    <n v="5355"/>
    <n v="6865.6809999999996"/>
    <n v="3432.8409999999999"/>
    <n v="105"/>
    <n v="25.5"/>
    <n v="-1510.681"/>
    <x v="0"/>
    <x v="3"/>
    <n v="16"/>
    <x v="0"/>
  </r>
  <r>
    <x v="0"/>
    <x v="0"/>
    <s v="EMBAR"/>
    <s v="GV5-42-201019"/>
    <x v="0"/>
    <d v="2020-04-15T00:00:00"/>
    <x v="0"/>
    <s v="Lopez Jorge FG"/>
    <n v="43758"/>
    <n v="5.9333333333333327"/>
    <n v="244"/>
    <n v="2"/>
    <n v="6222"/>
    <n v="6865.6809999999996"/>
    <n v="3432.8409999999999"/>
    <n v="122"/>
    <n v="25.5"/>
    <n v="-643.68100000000004"/>
    <x v="0"/>
    <x v="3"/>
    <n v="16"/>
    <x v="0"/>
  </r>
  <r>
    <x v="0"/>
    <x v="0"/>
    <s v="EMBAR"/>
    <s v="GV5-42-201019"/>
    <x v="0"/>
    <d v="2020-04-15T00:00:00"/>
    <x v="0"/>
    <s v="Lopez Garcia Martin FG"/>
    <n v="43758"/>
    <n v="5.9333333333333327"/>
    <n v="122"/>
    <n v="1"/>
    <n v="3111"/>
    <n v="3432.8409999999999"/>
    <n v="3432.8409999999999"/>
    <n v="122"/>
    <n v="25.5"/>
    <n v="-321.84100000000001"/>
    <x v="0"/>
    <x v="3"/>
    <n v="16"/>
    <x v="0"/>
  </r>
  <r>
    <x v="0"/>
    <x v="0"/>
    <s v="EMBAR"/>
    <s v="GV5-42-201019"/>
    <x v="0"/>
    <d v="2020-04-15T00:00:00"/>
    <x v="0"/>
    <s v="Leonardo Jimenez Chacon"/>
    <n v="43758"/>
    <n v="5.9333333333333327"/>
    <n v="132"/>
    <n v="1"/>
    <n v="3366"/>
    <n v="3432.8409999999999"/>
    <n v="3432.8409999999999"/>
    <n v="132"/>
    <n v="25.5"/>
    <n v="-66.840999999999994"/>
    <x v="0"/>
    <x v="3"/>
    <n v="16"/>
    <x v="0"/>
  </r>
  <r>
    <x v="0"/>
    <x v="0"/>
    <s v="EMBAR"/>
    <s v="GV5-42-201019"/>
    <x v="0"/>
    <d v="2020-04-15T00:00:00"/>
    <x v="0"/>
    <s v="Jose Luis Guzman Cornejo"/>
    <n v="43758"/>
    <n v="5.9333333333333327"/>
    <n v="242"/>
    <n v="2"/>
    <n v="6171"/>
    <n v="6865.6809999999996"/>
    <n v="3432.8409999999999"/>
    <n v="121"/>
    <n v="25.5"/>
    <n v="-694.68100000000004"/>
    <x v="0"/>
    <x v="3"/>
    <n v="16"/>
    <x v="0"/>
  </r>
  <r>
    <x v="0"/>
    <x v="1"/>
    <s v="GV107"/>
    <s v="GV1-41-091019"/>
    <x v="0"/>
    <d v="2020-04-15T00:00:00"/>
    <x v="0"/>
    <s v="Vazquez Zamora Rafael"/>
    <n v="43747"/>
    <n v="6.3"/>
    <n v="96.5"/>
    <n v="1"/>
    <n v="2412.5"/>
    <n v="3009.8870000000002"/>
    <n v="3009.8870000000002"/>
    <n v="96.5"/>
    <n v="25"/>
    <n v="-597.38699999999994"/>
    <x v="0"/>
    <x v="3"/>
    <n v="16"/>
    <x v="0"/>
  </r>
  <r>
    <x v="0"/>
    <x v="1"/>
    <s v="GV107"/>
    <s v="GV1-41-091019"/>
    <x v="0"/>
    <d v="2020-04-15T00:00:00"/>
    <x v="0"/>
    <s v="Gutierrez Olivarez Jaime Gibran"/>
    <n v="43747"/>
    <n v="6.3"/>
    <n v="103"/>
    <n v="1"/>
    <n v="2575"/>
    <n v="3009.8870000000002"/>
    <n v="3009.8870000000002"/>
    <n v="103"/>
    <n v="25"/>
    <n v="-434.887"/>
    <x v="0"/>
    <x v="3"/>
    <n v="16"/>
    <x v="0"/>
  </r>
  <r>
    <x v="0"/>
    <x v="1"/>
    <s v="GV107"/>
    <s v="GV1-41-091019"/>
    <x v="0"/>
    <d v="2020-04-15T00:00:00"/>
    <x v="0"/>
    <s v="PUBLICO EN GENERAL"/>
    <n v="43747"/>
    <n v="6.3"/>
    <n v="150"/>
    <n v="1"/>
    <n v="3600"/>
    <n v="3009.8870000000002"/>
    <n v="3009.8870000000002"/>
    <n v="150"/>
    <n v="24"/>
    <n v="590.11300000000006"/>
    <x v="0"/>
    <x v="3"/>
    <n v="16"/>
    <x v="0"/>
  </r>
  <r>
    <x v="0"/>
    <x v="1"/>
    <s v="GV109"/>
    <s v="GV1-42-161019"/>
    <x v="0"/>
    <d v="2020-04-15T00:00:00"/>
    <x v="0"/>
    <s v="Ricardo Perez Garcia"/>
    <n v="43754"/>
    <n v="6.0666666666666664"/>
    <n v="209"/>
    <n v="2"/>
    <n v="5434"/>
    <n v="4749.8270000000002"/>
    <n v="2374.913"/>
    <n v="104.5"/>
    <n v="26"/>
    <n v="684.173"/>
    <x v="0"/>
    <x v="3"/>
    <n v="16"/>
    <x v="0"/>
  </r>
  <r>
    <x v="0"/>
    <x v="1"/>
    <s v="GV109"/>
    <s v="GV1-42-161019"/>
    <x v="0"/>
    <d v="2020-04-15T00:00:00"/>
    <x v="0"/>
    <s v="Cecilia Robles Perez"/>
    <n v="43754"/>
    <n v="6.0666666666666664"/>
    <n v="116.5"/>
    <n v="1"/>
    <n v="3029"/>
    <n v="2374.913"/>
    <n v="2374.913"/>
    <n v="116.5"/>
    <n v="26"/>
    <n v="654.08699999999999"/>
    <x v="0"/>
    <x v="3"/>
    <n v="16"/>
    <x v="0"/>
  </r>
  <r>
    <x v="0"/>
    <x v="1"/>
    <s v="GV109"/>
    <s v="GV1-42-161019"/>
    <x v="0"/>
    <d v="2020-04-15T00:00:00"/>
    <x v="0"/>
    <s v="Gutierrez Olivarez Jaime Gibran"/>
    <n v="43754"/>
    <n v="6.0666666666666664"/>
    <n v="240.5"/>
    <n v="2"/>
    <n v="6253"/>
    <n v="4749.8270000000002"/>
    <n v="2374.913"/>
    <n v="120.25"/>
    <n v="26"/>
    <n v="1503.173"/>
    <x v="0"/>
    <x v="3"/>
    <n v="16"/>
    <x v="0"/>
  </r>
  <r>
    <x v="0"/>
    <x v="1"/>
    <s v="GV109"/>
    <s v="GV1-42-161019"/>
    <x v="0"/>
    <d v="2020-04-15T00:00:00"/>
    <x v="0"/>
    <s v="Carlos Sanchez Camacho"/>
    <n v="43754"/>
    <n v="6.0666666666666664"/>
    <n v="120"/>
    <n v="1"/>
    <n v="3120"/>
    <n v="2374.913"/>
    <n v="2374.913"/>
    <n v="120"/>
    <n v="26"/>
    <n v="745.08699999999999"/>
    <x v="0"/>
    <x v="3"/>
    <n v="16"/>
    <x v="0"/>
  </r>
  <r>
    <x v="0"/>
    <x v="1"/>
    <s v="GV109"/>
    <s v="GV1-42-161019"/>
    <x v="0"/>
    <d v="2020-04-15T00:00:00"/>
    <x v="0"/>
    <s v="Rafael Osorio Zamora"/>
    <n v="43754"/>
    <n v="6.0666666666666664"/>
    <n v="347.5"/>
    <n v="3"/>
    <n v="8340"/>
    <n v="7124.74"/>
    <n v="2374.913"/>
    <n v="115.83333333333333"/>
    <n v="24"/>
    <n v="1215.26"/>
    <x v="0"/>
    <x v="3"/>
    <n v="16"/>
    <x v="0"/>
  </r>
  <r>
    <x v="0"/>
    <x v="1"/>
    <s v="GV109"/>
    <s v="GV1-42-161019"/>
    <x v="0"/>
    <d v="2020-04-15T00:00:00"/>
    <x v="0"/>
    <s v="Carlos Sanchez Camacho"/>
    <n v="43754"/>
    <n v="6.0666666666666664"/>
    <n v="466"/>
    <n v="4"/>
    <n v="11650"/>
    <n v="9499.6530000000002"/>
    <n v="2374.913"/>
    <n v="116.5"/>
    <n v="25"/>
    <n v="2150.3470000000002"/>
    <x v="0"/>
    <x v="3"/>
    <n v="16"/>
    <x v="0"/>
  </r>
  <r>
    <x v="0"/>
    <x v="1"/>
    <s v="GV109"/>
    <s v="GV1-42-161019"/>
    <x v="0"/>
    <d v="2020-04-15T00:00:00"/>
    <x v="0"/>
    <s v="Rafael Osorio Zamora"/>
    <n v="43754"/>
    <n v="6.0666666666666664"/>
    <n v="525"/>
    <n v="5"/>
    <n v="12600"/>
    <n v="11874.566000000001"/>
    <n v="2374.913"/>
    <n v="105"/>
    <n v="24"/>
    <n v="725.43399999999997"/>
    <x v="0"/>
    <x v="3"/>
    <n v="16"/>
    <x v="0"/>
  </r>
  <r>
    <x v="0"/>
    <x v="1"/>
    <s v="GV109"/>
    <s v="GV1-42-161019"/>
    <x v="0"/>
    <d v="2020-04-15T00:00:00"/>
    <x v="0"/>
    <s v="Carlos Sanchez Camacho"/>
    <n v="43754"/>
    <n v="6.0666666666666664"/>
    <n v="229"/>
    <n v="2"/>
    <n v="5954"/>
    <n v="4749.8270000000002"/>
    <n v="2374.913"/>
    <n v="114.5"/>
    <n v="26"/>
    <n v="1204.173"/>
    <x v="0"/>
    <x v="3"/>
    <n v="16"/>
    <x v="0"/>
  </r>
  <r>
    <x v="0"/>
    <x v="1"/>
    <s v="GV109"/>
    <s v="GV1-42-161019"/>
    <x v="0"/>
    <d v="2020-04-15T00:00:00"/>
    <x v="0"/>
    <s v="Robles Santana Jorge"/>
    <n v="43754"/>
    <n v="6.0666666666666664"/>
    <n v="446"/>
    <n v="4"/>
    <n v="11596"/>
    <n v="9499.6530000000002"/>
    <n v="2374.913"/>
    <n v="111.5"/>
    <n v="26"/>
    <n v="2096.3470000000002"/>
    <x v="0"/>
    <x v="3"/>
    <n v="16"/>
    <x v="0"/>
  </r>
  <r>
    <x v="0"/>
    <x v="1"/>
    <s v="GV109"/>
    <s v="GV1-42-161019"/>
    <x v="0"/>
    <d v="2020-04-15T00:00:00"/>
    <x v="0"/>
    <s v="Noe Ramirez Brambila"/>
    <n v="43754"/>
    <n v="6.0666666666666664"/>
    <n v="434"/>
    <n v="4"/>
    <n v="11284"/>
    <n v="9499.6530000000002"/>
    <n v="2374.913"/>
    <n v="108.5"/>
    <n v="26"/>
    <n v="1784.347"/>
    <x v="0"/>
    <x v="3"/>
    <n v="16"/>
    <x v="0"/>
  </r>
  <r>
    <x v="0"/>
    <x v="1"/>
    <s v="GV109"/>
    <s v="GV1-42-161019"/>
    <x v="0"/>
    <d v="2020-04-15T00:00:00"/>
    <x v="0"/>
    <s v="Camacho Monroy Agustin"/>
    <n v="43754"/>
    <n v="6.0666666666666664"/>
    <n v="511"/>
    <n v="5"/>
    <n v="13286"/>
    <n v="11874.566000000001"/>
    <n v="2374.913"/>
    <n v="102.2"/>
    <n v="26"/>
    <n v="1411.434"/>
    <x v="0"/>
    <x v="3"/>
    <n v="16"/>
    <x v="0"/>
  </r>
  <r>
    <x v="0"/>
    <x v="1"/>
    <s v="GV109"/>
    <s v="GV1-42-161019"/>
    <x v="0"/>
    <d v="2020-04-15T00:00:00"/>
    <x v="0"/>
    <s v="Camacho Santana Gabriel"/>
    <n v="43754"/>
    <n v="6.0666666666666664"/>
    <n v="580"/>
    <n v="6"/>
    <n v="15080"/>
    <n v="14249.48"/>
    <n v="2374.913"/>
    <n v="96.666666666666671"/>
    <n v="26"/>
    <n v="830.52"/>
    <x v="0"/>
    <x v="3"/>
    <n v="16"/>
    <x v="0"/>
  </r>
  <r>
    <x v="0"/>
    <x v="1"/>
    <s v="GV111"/>
    <s v="GV1-40-011019"/>
    <x v="0"/>
    <d v="2020-04-15T00:00:00"/>
    <x v="0"/>
    <s v="Innovacion y Comercio"/>
    <n v="43739"/>
    <n v="6.5666666666666664"/>
    <n v="607"/>
    <n v="8"/>
    <n v="15175"/>
    <n v="25925.842000000001"/>
    <n v="3240.73"/>
    <n v="75.875"/>
    <n v="25"/>
    <n v="-10750.842000000001"/>
    <x v="0"/>
    <x v="3"/>
    <n v="16"/>
    <x v="0"/>
  </r>
  <r>
    <x v="0"/>
    <x v="1"/>
    <s v="GV111"/>
    <s v="GV1-40-011019"/>
    <x v="0"/>
    <d v="2020-04-15T00:00:00"/>
    <x v="0"/>
    <s v="Rafael Osorio Zamora"/>
    <n v="43739"/>
    <n v="6.5666666666666664"/>
    <n v="340.5"/>
    <n v="3"/>
    <n v="8001.75"/>
    <n v="9722.1910000000007"/>
    <n v="3240.73"/>
    <n v="113.5"/>
    <n v="23.5"/>
    <n v="-1720.441"/>
    <x v="0"/>
    <x v="3"/>
    <n v="16"/>
    <x v="0"/>
  </r>
  <r>
    <x v="0"/>
    <x v="1"/>
    <s v="GV111"/>
    <s v="GV1-40-011019"/>
    <x v="0"/>
    <d v="2020-04-15T00:00:00"/>
    <x v="0"/>
    <s v="Cecilia Robles Perez"/>
    <n v="43739"/>
    <n v="6.5666666666666664"/>
    <n v="131"/>
    <n v="1"/>
    <n v="3078.5"/>
    <n v="3240.73"/>
    <n v="3240.73"/>
    <n v="131"/>
    <n v="23.5"/>
    <n v="-162.22999999999999"/>
    <x v="0"/>
    <x v="3"/>
    <n v="16"/>
    <x v="0"/>
  </r>
  <r>
    <x v="0"/>
    <x v="2"/>
    <s v="GV406"/>
    <s v="GV4-42-141019"/>
    <x v="0"/>
    <d v="2020-04-15T00:00:00"/>
    <x v="0"/>
    <s v="Carlos Policarpo Contreras Moreno"/>
    <n v="43752"/>
    <n v="6.1333333333333329"/>
    <n v="3685"/>
    <n v="30"/>
    <n v="88440"/>
    <n v="85616.380999999994"/>
    <n v="2853.8789999999999"/>
    <n v="122.83333333333333"/>
    <n v="24"/>
    <n v="2823.6190000000001"/>
    <x v="0"/>
    <x v="3"/>
    <n v="16"/>
    <x v="0"/>
  </r>
  <r>
    <x v="0"/>
    <x v="0"/>
    <s v="EMBAR"/>
    <s v="GV5-41-131019"/>
    <x v="0"/>
    <d v="2020-04-16T00:00:00"/>
    <x v="0"/>
    <s v="PUBLICO EN GENERAL"/>
    <n v="43751"/>
    <n v="6.2"/>
    <n v="107"/>
    <n v="1"/>
    <n v="2728.5"/>
    <n v="2669.5320000000002"/>
    <n v="2669.5320000000002"/>
    <n v="107"/>
    <n v="25.5"/>
    <n v="58.968000000000004"/>
    <x v="0"/>
    <x v="3"/>
    <n v="16"/>
    <x v="0"/>
  </r>
  <r>
    <x v="0"/>
    <x v="0"/>
    <s v="EMBAR"/>
    <s v="GV5-42-201019"/>
    <x v="0"/>
    <d v="2020-04-16T00:00:00"/>
    <x v="0"/>
    <s v="Cobian Chavez Rodolfo FG"/>
    <n v="43758"/>
    <n v="5.9666666666666668"/>
    <n v="2232"/>
    <n v="17"/>
    <n v="54684"/>
    <n v="58358.292000000001"/>
    <n v="3432.8409999999999"/>
    <n v="131.29411764705881"/>
    <n v="24.5"/>
    <n v="-3674.2919999999999"/>
    <x v="0"/>
    <x v="3"/>
    <n v="16"/>
    <x v="0"/>
  </r>
  <r>
    <x v="0"/>
    <x v="0"/>
    <s v="EMBAR"/>
    <s v="GV5-42-201019"/>
    <x v="0"/>
    <d v="2020-04-16T00:00:00"/>
    <x v="0"/>
    <s v="De Leon Diaz Salvador FG"/>
    <n v="43758"/>
    <n v="5.9666666666666668"/>
    <n v="112"/>
    <n v="1"/>
    <n v="2856"/>
    <n v="3432.8409999999999"/>
    <n v="3432.8409999999999"/>
    <n v="112"/>
    <n v="25.5"/>
    <n v="-576.84100000000001"/>
    <x v="0"/>
    <x v="3"/>
    <n v="16"/>
    <x v="0"/>
  </r>
  <r>
    <x v="0"/>
    <x v="0"/>
    <s v="EMBAR"/>
    <s v="GV5-42-201019"/>
    <x v="0"/>
    <d v="2020-04-16T00:00:00"/>
    <x v="0"/>
    <s v="Juan Manuel Jacobo"/>
    <n v="43758"/>
    <n v="5.9666666666666668"/>
    <n v="400"/>
    <n v="3"/>
    <n v="10200"/>
    <n v="10298.522000000001"/>
    <n v="3432.8409999999999"/>
    <n v="133.33333333333334"/>
    <n v="25.5"/>
    <n v="-98.522000000000006"/>
    <x v="0"/>
    <x v="3"/>
    <n v="16"/>
    <x v="0"/>
  </r>
  <r>
    <x v="0"/>
    <x v="0"/>
    <s v="EMBAR"/>
    <s v="GV5-42-201019"/>
    <x v="0"/>
    <d v="2020-04-16T00:00:00"/>
    <x v="0"/>
    <s v="Rincon Morett Veronica Guadalupe FG"/>
    <n v="43758"/>
    <n v="5.9666666666666668"/>
    <n v="380"/>
    <n v="3"/>
    <n v="9690"/>
    <n v="10298.522000000001"/>
    <n v="3432.8409999999999"/>
    <n v="126.66666666666667"/>
    <n v="25.5"/>
    <n v="-608.52200000000005"/>
    <x v="0"/>
    <x v="3"/>
    <n v="16"/>
    <x v="0"/>
  </r>
  <r>
    <x v="0"/>
    <x v="0"/>
    <s v="EMBAR"/>
    <s v="GV5-42-201019"/>
    <x v="0"/>
    <d v="2020-04-16T00:00:00"/>
    <x v="0"/>
    <s v="PUBLICO EN GENERAL"/>
    <n v="43758"/>
    <n v="5.9666666666666668"/>
    <n v="106"/>
    <n v="1"/>
    <n v="2703"/>
    <n v="3432.8409999999999"/>
    <n v="3432.8409999999999"/>
    <n v="106"/>
    <n v="25.5"/>
    <n v="-729.84100000000001"/>
    <x v="0"/>
    <x v="3"/>
    <n v="16"/>
    <x v="0"/>
  </r>
  <r>
    <x v="0"/>
    <x v="0"/>
    <s v="EMBAR"/>
    <s v="GV5-42-201019"/>
    <x v="0"/>
    <d v="2020-04-16T00:00:00"/>
    <x v="0"/>
    <s v="PUBLICO EN GENERAL"/>
    <n v="43758"/>
    <n v="5.9666666666666668"/>
    <n v="120"/>
    <n v="1"/>
    <n v="3060"/>
    <n v="3432.8409999999999"/>
    <n v="3432.8409999999999"/>
    <n v="120"/>
    <n v="25.5"/>
    <n v="-372.84100000000001"/>
    <x v="0"/>
    <x v="3"/>
    <n v="16"/>
    <x v="0"/>
  </r>
  <r>
    <x v="0"/>
    <x v="1"/>
    <s v="GV109"/>
    <s v="GV1-42-161019"/>
    <x v="0"/>
    <d v="2020-04-16T00:00:00"/>
    <x v="0"/>
    <s v="Edgar Ruiz Lopez"/>
    <n v="43754"/>
    <n v="6.1"/>
    <n v="656"/>
    <n v="6"/>
    <n v="16728"/>
    <n v="14249.48"/>
    <n v="2374.913"/>
    <n v="109.33333333333333"/>
    <n v="25.5"/>
    <n v="2478.52"/>
    <x v="0"/>
    <x v="3"/>
    <n v="16"/>
    <x v="0"/>
  </r>
  <r>
    <x v="0"/>
    <x v="1"/>
    <s v="GV109"/>
    <s v="GV1-42-161019"/>
    <x v="0"/>
    <d v="2020-04-16T00:00:00"/>
    <x v="0"/>
    <s v="Martinez Valdez Hugo Alberto F"/>
    <n v="43754"/>
    <n v="6.1"/>
    <n v="632"/>
    <n v="5"/>
    <n v="16116"/>
    <n v="11874.566000000001"/>
    <n v="2374.913"/>
    <n v="126.4"/>
    <n v="25.5"/>
    <n v="4241.4340000000002"/>
    <x v="0"/>
    <x v="3"/>
    <n v="16"/>
    <x v="0"/>
  </r>
  <r>
    <x v="0"/>
    <x v="1"/>
    <s v="GV109"/>
    <s v="GV1-42-161019"/>
    <x v="0"/>
    <d v="2020-04-16T00:00:00"/>
    <x v="0"/>
    <s v="Langurain Juan Pablo NA"/>
    <n v="43754"/>
    <n v="6.1"/>
    <n v="544"/>
    <n v="5"/>
    <n v="13872"/>
    <n v="11874.566000000001"/>
    <n v="2374.913"/>
    <n v="108.8"/>
    <n v="25.5"/>
    <n v="1997.434"/>
    <x v="0"/>
    <x v="3"/>
    <n v="16"/>
    <x v="0"/>
  </r>
  <r>
    <x v="0"/>
    <x v="1"/>
    <s v="GV109"/>
    <s v="GV1-42-161019"/>
    <x v="0"/>
    <d v="2020-04-16T00:00:00"/>
    <x v="0"/>
    <s v="Cobian Chavez Rodolfo FG"/>
    <n v="43754"/>
    <n v="6.1"/>
    <n v="2974"/>
    <n v="25"/>
    <n v="72863"/>
    <n v="59372.832000000002"/>
    <n v="2374.913"/>
    <n v="118.96"/>
    <n v="24.5"/>
    <n v="13490.168"/>
    <x v="0"/>
    <x v="3"/>
    <n v="16"/>
    <x v="0"/>
  </r>
  <r>
    <x v="0"/>
    <x v="1"/>
    <s v="GV109"/>
    <s v="GV1-42-161019"/>
    <x v="0"/>
    <d v="2020-04-16T00:00:00"/>
    <x v="0"/>
    <s v="De Leon Diaz Salvador FG"/>
    <n v="43754"/>
    <n v="6.1"/>
    <n v="100"/>
    <n v="1"/>
    <n v="2550"/>
    <n v="2374.913"/>
    <n v="2374.913"/>
    <n v="100"/>
    <n v="25.5"/>
    <n v="175.08699999999999"/>
    <x v="0"/>
    <x v="3"/>
    <n v="16"/>
    <x v="0"/>
  </r>
  <r>
    <x v="0"/>
    <x v="1"/>
    <s v="GV110"/>
    <s v="GV1-43-211019"/>
    <x v="0"/>
    <d v="2020-04-16T00:00:00"/>
    <x v="0"/>
    <s v="Coronado Rodriguez Alma Lorena FG"/>
    <n v="43759"/>
    <n v="5.9333333333333327"/>
    <n v="225"/>
    <n v="2"/>
    <n v="5737.5"/>
    <n v="5604.0259999999998"/>
    <n v="2802.0129999999999"/>
    <n v="112.5"/>
    <n v="25.5"/>
    <n v="133.47399999999999"/>
    <x v="0"/>
    <x v="3"/>
    <n v="16"/>
    <x v="0"/>
  </r>
  <r>
    <x v="0"/>
    <x v="1"/>
    <s v="GV110"/>
    <s v="GV1-43-211019"/>
    <x v="0"/>
    <d v="2020-04-16T00:00:00"/>
    <x v="0"/>
    <s v="Avalos Silva Juan"/>
    <n v="43759"/>
    <n v="5.9333333333333327"/>
    <n v="329"/>
    <n v="3"/>
    <n v="8389.5"/>
    <n v="8406.0390000000007"/>
    <n v="2802.0129999999999"/>
    <n v="109.66666666666667"/>
    <n v="25.5"/>
    <n v="-16.539000000000001"/>
    <x v="0"/>
    <x v="3"/>
    <n v="16"/>
    <x v="0"/>
  </r>
  <r>
    <x v="0"/>
    <x v="1"/>
    <s v="GV110"/>
    <s v="GV1-43-211019"/>
    <x v="0"/>
    <d v="2020-04-16T00:00:00"/>
    <x v="0"/>
    <s v="Diaz Araiza Maria Magdalena"/>
    <n v="43759"/>
    <n v="5.9333333333333327"/>
    <n v="120"/>
    <n v="1"/>
    <n v="3060"/>
    <n v="2802.0129999999999"/>
    <n v="2802.0129999999999"/>
    <n v="120"/>
    <n v="25.5"/>
    <n v="257.98700000000002"/>
    <x v="0"/>
    <x v="3"/>
    <n v="16"/>
    <x v="0"/>
  </r>
  <r>
    <x v="0"/>
    <x v="2"/>
    <s v="GV406"/>
    <s v="GV4-42-141019"/>
    <x v="0"/>
    <d v="2020-04-16T00:00:00"/>
    <x v="0"/>
    <s v="Fletes Castillo Hortencia"/>
    <n v="43752"/>
    <n v="6.1666666666666661"/>
    <n v="225"/>
    <n v="2"/>
    <n v="5625"/>
    <n v="5707.759"/>
    <n v="2853.8789999999999"/>
    <n v="112.5"/>
    <n v="25"/>
    <n v="-82.759"/>
    <x v="0"/>
    <x v="3"/>
    <n v="16"/>
    <x v="0"/>
  </r>
  <r>
    <x v="0"/>
    <x v="2"/>
    <s v="GV406"/>
    <s v="GV4-42-141019"/>
    <x v="0"/>
    <d v="2020-04-16T00:00:00"/>
    <x v="0"/>
    <s v="Noe Ramirez Brambila"/>
    <n v="43752"/>
    <n v="6.1666666666666661"/>
    <n v="457"/>
    <n v="4"/>
    <n v="11425"/>
    <n v="11415.518"/>
    <n v="2853.8789999999999"/>
    <n v="114.25"/>
    <n v="25"/>
    <n v="9.4819999999999993"/>
    <x v="0"/>
    <x v="3"/>
    <n v="16"/>
    <x v="0"/>
  </r>
  <r>
    <x v="0"/>
    <x v="2"/>
    <s v="GV406"/>
    <s v="GV4-42-141019"/>
    <x v="0"/>
    <d v="2020-04-16T00:00:00"/>
    <x v="0"/>
    <s v="Camacho Santana Gabriel"/>
    <n v="43752"/>
    <n v="6.1666666666666661"/>
    <n v="925"/>
    <n v="8"/>
    <n v="23125"/>
    <n v="22831.035"/>
    <n v="2853.8789999999999"/>
    <n v="115.625"/>
    <n v="25"/>
    <n v="293.96499999999997"/>
    <x v="0"/>
    <x v="3"/>
    <n v="16"/>
    <x v="0"/>
  </r>
  <r>
    <x v="0"/>
    <x v="2"/>
    <s v="GV406"/>
    <s v="GV4-42-141019"/>
    <x v="0"/>
    <d v="2020-04-16T00:00:00"/>
    <x v="0"/>
    <s v="Camacho Monroy Agustin"/>
    <n v="43752"/>
    <n v="6.1666666666666661"/>
    <n v="1003"/>
    <n v="9"/>
    <n v="25075"/>
    <n v="25684.914000000001"/>
    <n v="2853.8789999999999"/>
    <n v="111.44444444444444"/>
    <n v="25"/>
    <n v="-609.91399999999999"/>
    <x v="0"/>
    <x v="3"/>
    <n v="16"/>
    <x v="0"/>
  </r>
  <r>
    <x v="0"/>
    <x v="0"/>
    <s v="EMBAR"/>
    <s v="GV1-32-110819"/>
    <x v="0"/>
    <d v="2020-04-17T00:00:00"/>
    <x v="0"/>
    <s v="Cecilia Robles Perez"/>
    <n v="43688"/>
    <n v="8.3333333333333321"/>
    <n v="149.5"/>
    <n v="1"/>
    <n v="3513.25"/>
    <n v="2376.0929999999998"/>
    <n v="2376.0929999999998"/>
    <n v="149.5"/>
    <n v="23.5"/>
    <n v="1137.1569999999999"/>
    <x v="0"/>
    <x v="3"/>
    <n v="16"/>
    <x v="0"/>
  </r>
  <r>
    <x v="0"/>
    <x v="0"/>
    <s v="EMBAR"/>
    <s v="GV1-39-240919"/>
    <x v="0"/>
    <d v="2020-04-17T00:00:00"/>
    <x v="0"/>
    <s v="Carlos Policarpo Contreras Moreno"/>
    <n v="43732"/>
    <n v="6.8666666666666663"/>
    <n v="1220"/>
    <n v="10"/>
    <n v="28060"/>
    <n v="28150.167000000001"/>
    <n v="2815.0169999999998"/>
    <n v="122"/>
    <n v="23"/>
    <n v="-90.167000000000002"/>
    <x v="0"/>
    <x v="3"/>
    <n v="16"/>
    <x v="0"/>
  </r>
  <r>
    <x v="0"/>
    <x v="0"/>
    <s v="EMBAR"/>
    <s v="GV1-40-011019"/>
    <x v="0"/>
    <d v="2020-04-17T00:00:00"/>
    <x v="0"/>
    <s v="Barbosa Iñiguez Salvador"/>
    <n v="43739"/>
    <n v="6.6333333333333329"/>
    <n v="2364"/>
    <n v="10"/>
    <n v="28663.5"/>
    <n v="32111.083999999999"/>
    <n v="3211.1080000000002"/>
    <n v="236.4"/>
    <n v="12.125"/>
    <n v="-3447.5839999999998"/>
    <x v="0"/>
    <x v="3"/>
    <n v="16"/>
    <x v="0"/>
  </r>
  <r>
    <x v="0"/>
    <x v="0"/>
    <s v="EMBAR"/>
    <s v="GV1-41-091019"/>
    <x v="0"/>
    <d v="2020-04-17T00:00:00"/>
    <x v="0"/>
    <s v="Barbosa Iñiguez Salvador"/>
    <n v="43747"/>
    <n v="6.3666666666666663"/>
    <n v="2364"/>
    <n v="10"/>
    <n v="28663.5"/>
    <n v="28846.716"/>
    <n v="2884.672"/>
    <n v="236.4"/>
    <n v="12.125"/>
    <n v="-183.21600000000001"/>
    <x v="0"/>
    <x v="3"/>
    <n v="16"/>
    <x v="0"/>
  </r>
  <r>
    <x v="0"/>
    <x v="0"/>
    <s v="EMBAR"/>
    <s v="GV1-42-161019"/>
    <x v="0"/>
    <d v="2020-04-17T00:00:00"/>
    <x v="0"/>
    <s v="Carlos Policarpo Contreras Moreno"/>
    <n v="43754"/>
    <n v="6.1333333333333329"/>
    <n v="2110"/>
    <n v="20"/>
    <n v="51695"/>
    <n v="44426.211000000003"/>
    <n v="2221.3110000000001"/>
    <n v="105.5"/>
    <n v="24.5"/>
    <n v="7268.7889999999998"/>
    <x v="0"/>
    <x v="3"/>
    <n v="16"/>
    <x v="0"/>
  </r>
  <r>
    <x v="0"/>
    <x v="0"/>
    <s v="EMBAR"/>
    <s v="GV5-34-280819"/>
    <x v="0"/>
    <d v="2020-04-17T00:00:00"/>
    <x v="0"/>
    <s v="Gutierrez Olivarez Jaime Gibran"/>
    <n v="43705"/>
    <n v="7.7666666666666666"/>
    <n v="135.5"/>
    <n v="1"/>
    <n v="3387.5"/>
    <n v="2812.8049999999998"/>
    <n v="2812.8049999999998"/>
    <n v="135.5"/>
    <n v="25"/>
    <n v="574.69500000000005"/>
    <x v="0"/>
    <x v="3"/>
    <n v="16"/>
    <x v="0"/>
  </r>
  <r>
    <x v="0"/>
    <x v="0"/>
    <s v="EMBAR"/>
    <s v="GV5-41-131019"/>
    <x v="0"/>
    <d v="2020-04-17T00:00:00"/>
    <x v="0"/>
    <s v="Camolinga Maldonado Pedro"/>
    <n v="43751"/>
    <n v="6.2333333333333334"/>
    <n v="12390"/>
    <n v="96"/>
    <n v="309750"/>
    <n v="256275.03200000001"/>
    <n v="2669.5320000000002"/>
    <n v="129.0625"/>
    <n v="25"/>
    <n v="53474.968000000001"/>
    <x v="0"/>
    <x v="3"/>
    <n v="16"/>
    <x v="0"/>
  </r>
  <r>
    <x v="0"/>
    <x v="1"/>
    <s v="GV107"/>
    <s v="GV1-41-091019"/>
    <x v="0"/>
    <d v="2020-04-17T00:00:00"/>
    <x v="0"/>
    <s v="PUBLICO EN GENERAL"/>
    <n v="43747"/>
    <n v="6.3666666666666663"/>
    <n v="113"/>
    <n v="1"/>
    <n v="2825"/>
    <n v="3009.8870000000002"/>
    <n v="3009.8870000000002"/>
    <n v="113"/>
    <n v="25"/>
    <n v="-184.887"/>
    <x v="0"/>
    <x v="3"/>
    <n v="16"/>
    <x v="0"/>
  </r>
  <r>
    <x v="0"/>
    <x v="1"/>
    <s v="GV107"/>
    <s v="GV1-41-091019"/>
    <x v="0"/>
    <d v="2020-04-17T00:00:00"/>
    <x v="0"/>
    <s v="Innovacion y Comercio"/>
    <n v="43747"/>
    <n v="6.3666666666666663"/>
    <n v="206"/>
    <n v="2"/>
    <n v="5150"/>
    <n v="6019.7740000000003"/>
    <n v="3009.8870000000002"/>
    <n v="103"/>
    <n v="25"/>
    <n v="-869.774"/>
    <x v="0"/>
    <x v="3"/>
    <n v="16"/>
    <x v="0"/>
  </r>
  <r>
    <x v="0"/>
    <x v="1"/>
    <s v="GV109"/>
    <s v="GV1-42-161019"/>
    <x v="0"/>
    <d v="2020-04-17T00:00:00"/>
    <x v="0"/>
    <s v="Vazquez Zamora Rafael"/>
    <n v="43754"/>
    <n v="6.1333333333333329"/>
    <n v="331.5"/>
    <n v="3"/>
    <n v="8287.5"/>
    <n v="7124.74"/>
    <n v="2374.913"/>
    <n v="110.5"/>
    <n v="25"/>
    <n v="1162.76"/>
    <x v="0"/>
    <x v="3"/>
    <n v="16"/>
    <x v="0"/>
  </r>
  <r>
    <x v="0"/>
    <x v="1"/>
    <s v="GV109"/>
    <s v="GV1-42-161019"/>
    <x v="0"/>
    <d v="2020-04-17T00:00:00"/>
    <x v="0"/>
    <s v="Rafael Osorio Zamora"/>
    <n v="43754"/>
    <n v="6.1333333333333329"/>
    <n v="716.5"/>
    <n v="6"/>
    <n v="16837.75"/>
    <n v="14249.48"/>
    <n v="2374.913"/>
    <n v="119.41666666666667"/>
    <n v="23.5"/>
    <n v="2588.27"/>
    <x v="0"/>
    <x v="3"/>
    <n v="16"/>
    <x v="0"/>
  </r>
  <r>
    <x v="0"/>
    <x v="1"/>
    <s v="GV110"/>
    <s v="GV1-43-211019"/>
    <x v="0"/>
    <d v="2020-04-17T00:00:00"/>
    <x v="0"/>
    <s v="Victor Alejandro Flores Pelayo"/>
    <n v="43759"/>
    <n v="5.9666666666666668"/>
    <n v="110"/>
    <n v="1"/>
    <n v="2805"/>
    <n v="2802.0129999999999"/>
    <n v="2802.0129999999999"/>
    <n v="110"/>
    <n v="25.5"/>
    <n v="2.9870000000000001"/>
    <x v="0"/>
    <x v="3"/>
    <n v="16"/>
    <x v="0"/>
  </r>
  <r>
    <x v="0"/>
    <x v="1"/>
    <s v="GV110"/>
    <s v="GV1-43-211019"/>
    <x v="0"/>
    <d v="2020-04-17T00:00:00"/>
    <x v="0"/>
    <s v="Gonzalez Araiza Horacio"/>
    <n v="43759"/>
    <n v="5.9666666666666668"/>
    <n v="470"/>
    <n v="4"/>
    <n v="11750"/>
    <n v="11208.052"/>
    <n v="2802.0129999999999"/>
    <n v="117.5"/>
    <n v="25"/>
    <n v="541.94799999999998"/>
    <x v="0"/>
    <x v="3"/>
    <n v="16"/>
    <x v="0"/>
  </r>
  <r>
    <x v="0"/>
    <x v="1"/>
    <s v="GV110"/>
    <s v="GV1-43-211019"/>
    <x v="0"/>
    <d v="2020-04-17T00:00:00"/>
    <x v="0"/>
    <s v="PUBLICO EN GENERAL"/>
    <n v="43759"/>
    <n v="5.9666666666666668"/>
    <n v="200"/>
    <n v="2"/>
    <n v="5100"/>
    <n v="5604.0259999999998"/>
    <n v="2802.0129999999999"/>
    <n v="100"/>
    <n v="25.5"/>
    <n v="-504.02600000000001"/>
    <x v="0"/>
    <x v="3"/>
    <n v="16"/>
    <x v="0"/>
  </r>
  <r>
    <x v="0"/>
    <x v="1"/>
    <s v="GV110"/>
    <s v="GV1-43-211019"/>
    <x v="0"/>
    <d v="2020-04-17T00:00:00"/>
    <x v="0"/>
    <s v="RODRIGO RODRIGUEZ"/>
    <n v="43759"/>
    <n v="5.9666666666666668"/>
    <n v="1016"/>
    <n v="10"/>
    <n v="25908"/>
    <n v="28020.129000000001"/>
    <n v="2802.0129999999999"/>
    <n v="101.6"/>
    <n v="25.5"/>
    <n v="-2112.1289999999999"/>
    <x v="0"/>
    <x v="3"/>
    <n v="16"/>
    <x v="0"/>
  </r>
  <r>
    <x v="0"/>
    <x v="1"/>
    <s v="GV110"/>
    <s v="GV1-43-211019"/>
    <x v="0"/>
    <d v="2020-04-17T00:00:00"/>
    <x v="0"/>
    <s v="Salas Nadia"/>
    <n v="43759"/>
    <n v="5.9666666666666668"/>
    <n v="250"/>
    <n v="3"/>
    <n v="6375"/>
    <n v="8406.0390000000007"/>
    <n v="2802.0129999999999"/>
    <n v="83.333333333333329"/>
    <n v="25.5"/>
    <n v="-2031.039"/>
    <x v="0"/>
    <x v="3"/>
    <n v="16"/>
    <x v="0"/>
  </r>
  <r>
    <x v="0"/>
    <x v="1"/>
    <s v="GV110"/>
    <s v="GV1-43-211019"/>
    <x v="0"/>
    <d v="2020-04-17T00:00:00"/>
    <x v="0"/>
    <s v="Pelayo Sebastian Rosa Maria G"/>
    <n v="43759"/>
    <n v="5.9666666666666668"/>
    <n v="620"/>
    <n v="5"/>
    <n v="15810"/>
    <n v="14010.065000000001"/>
    <n v="2802.0129999999999"/>
    <n v="124"/>
    <n v="25.5"/>
    <n v="1799.9349999999999"/>
    <x v="0"/>
    <x v="3"/>
    <n v="16"/>
    <x v="0"/>
  </r>
  <r>
    <x v="0"/>
    <x v="1"/>
    <s v="GV110"/>
    <s v="GV1-43-211019"/>
    <x v="0"/>
    <d v="2020-04-17T00:00:00"/>
    <x v="0"/>
    <s v="Juan Manuel Jacobo"/>
    <n v="43759"/>
    <n v="5.9666666666666668"/>
    <n v="325"/>
    <n v="3"/>
    <n v="8287.5"/>
    <n v="8406.0390000000007"/>
    <n v="2802.0129999999999"/>
    <n v="108.33333333333333"/>
    <n v="25.5"/>
    <n v="-118.539"/>
    <x v="0"/>
    <x v="3"/>
    <n v="16"/>
    <x v="0"/>
  </r>
  <r>
    <x v="0"/>
    <x v="1"/>
    <s v="GV110"/>
    <s v="GV1-43-211019"/>
    <x v="0"/>
    <d v="2020-04-17T00:00:00"/>
    <x v="0"/>
    <s v="Verdin Vizcarra Irma Lucila F"/>
    <n v="43759"/>
    <n v="5.9666666666666668"/>
    <n v="300"/>
    <n v="3"/>
    <n v="7650"/>
    <n v="8406.0390000000007"/>
    <n v="2802.0129999999999"/>
    <n v="100"/>
    <n v="25.5"/>
    <n v="-756.03899999999999"/>
    <x v="0"/>
    <x v="3"/>
    <n v="16"/>
    <x v="0"/>
  </r>
  <r>
    <x v="0"/>
    <x v="1"/>
    <s v="GV110"/>
    <s v="GV1-43-211019"/>
    <x v="0"/>
    <d v="2020-04-17T00:00:00"/>
    <x v="0"/>
    <s v="Leonardo Jimenez Chacon"/>
    <n v="43759"/>
    <n v="5.9666666666666668"/>
    <n v="106"/>
    <n v="1"/>
    <n v="2703"/>
    <n v="2802.0129999999999"/>
    <n v="2802.0129999999999"/>
    <n v="106"/>
    <n v="25.5"/>
    <n v="-99.013000000000005"/>
    <x v="0"/>
    <x v="3"/>
    <n v="16"/>
    <x v="0"/>
  </r>
  <r>
    <x v="0"/>
    <x v="1"/>
    <s v="GV110"/>
    <s v="GV1-43-211019"/>
    <x v="0"/>
    <d v="2020-04-17T00:00:00"/>
    <x v="0"/>
    <s v="Jose Luis Guzman Cornejo"/>
    <n v="43759"/>
    <n v="5.9666666666666668"/>
    <n v="626"/>
    <n v="5"/>
    <n v="15963"/>
    <n v="14010.065000000001"/>
    <n v="2802.0129999999999"/>
    <n v="125.2"/>
    <n v="25.5"/>
    <n v="1952.9349999999999"/>
    <x v="0"/>
    <x v="3"/>
    <n v="16"/>
    <x v="0"/>
  </r>
  <r>
    <x v="0"/>
    <x v="1"/>
    <s v="GV110"/>
    <s v="GV1-43-211019"/>
    <x v="0"/>
    <d v="2020-04-17T00:00:00"/>
    <x v="0"/>
    <s v="Gil Peña Martin FG"/>
    <n v="43759"/>
    <n v="5.9666666666666668"/>
    <n v="325"/>
    <n v="3"/>
    <n v="8287.5"/>
    <n v="8406.0390000000007"/>
    <n v="2802.0129999999999"/>
    <n v="108.33333333333333"/>
    <n v="25.5"/>
    <n v="-118.539"/>
    <x v="0"/>
    <x v="3"/>
    <n v="16"/>
    <x v="0"/>
  </r>
  <r>
    <x v="0"/>
    <x v="1"/>
    <s v="GV110"/>
    <s v="GV1-43-211019"/>
    <x v="0"/>
    <d v="2020-04-17T00:00:00"/>
    <x v="0"/>
    <s v="Ramos Mejia Juan Diego FG"/>
    <n v="43759"/>
    <n v="5.9666666666666668"/>
    <n v="506"/>
    <n v="5"/>
    <n v="12397"/>
    <n v="14010.065000000001"/>
    <n v="2802.0129999999999"/>
    <n v="101.2"/>
    <n v="24.5"/>
    <n v="-1613.0650000000001"/>
    <x v="0"/>
    <x v="3"/>
    <n v="16"/>
    <x v="0"/>
  </r>
  <r>
    <x v="0"/>
    <x v="1"/>
    <s v="GV110"/>
    <s v="GV1-43-211019"/>
    <x v="0"/>
    <d v="2020-04-17T00:00:00"/>
    <x v="0"/>
    <s v="PUBLICO EN GENERAL"/>
    <n v="43759"/>
    <n v="5.9666666666666668"/>
    <n v="115"/>
    <n v="1"/>
    <n v="2932.5"/>
    <n v="2802.0129999999999"/>
    <n v="2802.0129999999999"/>
    <n v="115"/>
    <n v="25.5"/>
    <n v="130.48699999999999"/>
    <x v="0"/>
    <x v="3"/>
    <n v="16"/>
    <x v="0"/>
  </r>
  <r>
    <x v="0"/>
    <x v="1"/>
    <s v="GV110"/>
    <s v="GV1-43-211019"/>
    <x v="0"/>
    <d v="2020-04-17T00:00:00"/>
    <x v="0"/>
    <s v="Oscar Jesus Guerrero Pelayo"/>
    <n v="43759"/>
    <n v="5.9666666666666668"/>
    <n v="322"/>
    <n v="3"/>
    <n v="8211"/>
    <n v="8406.0390000000007"/>
    <n v="2802.0129999999999"/>
    <n v="107.33333333333333"/>
    <n v="25.5"/>
    <n v="-195.03899999999999"/>
    <x v="0"/>
    <x v="3"/>
    <n v="16"/>
    <x v="0"/>
  </r>
  <r>
    <x v="0"/>
    <x v="1"/>
    <s v="GV110"/>
    <s v="GV1-43-211019"/>
    <x v="0"/>
    <d v="2020-04-17T00:00:00"/>
    <x v="0"/>
    <s v="PUBLICO EN GENERAL"/>
    <n v="43759"/>
    <n v="5.9666666666666668"/>
    <n v="100"/>
    <n v="1"/>
    <n v="2550"/>
    <n v="2802.0129999999999"/>
    <n v="2802.0129999999999"/>
    <n v="100"/>
    <n v="25.5"/>
    <n v="-252.01300000000001"/>
    <x v="0"/>
    <x v="3"/>
    <n v="16"/>
    <x v="0"/>
  </r>
  <r>
    <x v="0"/>
    <x v="1"/>
    <s v="GV110"/>
    <s v="GV1-43-211019"/>
    <x v="0"/>
    <d v="2020-04-17T00:00:00"/>
    <x v="0"/>
    <s v="PUBLICO EN GENERAL"/>
    <n v="43759"/>
    <n v="5.9666666666666668"/>
    <n v="201"/>
    <n v="2"/>
    <n v="5125.5"/>
    <n v="5604.0259999999998"/>
    <n v="2802.0129999999999"/>
    <n v="100.5"/>
    <n v="25.5"/>
    <n v="-478.52600000000001"/>
    <x v="0"/>
    <x v="3"/>
    <n v="16"/>
    <x v="0"/>
  </r>
  <r>
    <x v="0"/>
    <x v="1"/>
    <s v="GV111"/>
    <s v="GV1-40-011019"/>
    <x v="0"/>
    <d v="2020-04-17T00:00:00"/>
    <x v="0"/>
    <s v="Innovacion y Comercio"/>
    <n v="43739"/>
    <n v="6.6333333333333329"/>
    <n v="665"/>
    <n v="6"/>
    <n v="16625"/>
    <n v="19444.381000000001"/>
    <n v="3240.73"/>
    <n v="110.83333333333333"/>
    <n v="25"/>
    <n v="-2819.3809999999999"/>
    <x v="0"/>
    <x v="3"/>
    <n v="16"/>
    <x v="0"/>
  </r>
  <r>
    <x v="0"/>
    <x v="1"/>
    <s v="GV111"/>
    <s v="GV1-40-011019"/>
    <x v="0"/>
    <d v="2020-04-17T00:00:00"/>
    <x v="0"/>
    <s v="Camolinga Maldonado Pedro"/>
    <n v="43739"/>
    <n v="6.6333333333333329"/>
    <n v="1575"/>
    <n v="12"/>
    <n v="36225"/>
    <n v="38888.762000000002"/>
    <n v="3240.73"/>
    <n v="131.25"/>
    <n v="23"/>
    <n v="-2663.7620000000002"/>
    <x v="0"/>
    <x v="3"/>
    <n v="16"/>
    <x v="0"/>
  </r>
  <r>
    <x v="0"/>
    <x v="2"/>
    <s v="GV406"/>
    <s v="GV4-42-141019"/>
    <x v="0"/>
    <d v="2020-04-17T00:00:00"/>
    <x v="0"/>
    <s v="Casillas Tapia Alfredo"/>
    <n v="43752"/>
    <n v="6.2"/>
    <n v="1229"/>
    <n v="10"/>
    <n v="31339.5"/>
    <n v="28538.794000000002"/>
    <n v="2853.8789999999999"/>
    <n v="122.9"/>
    <n v="25.5"/>
    <n v="2800.7060000000001"/>
    <x v="0"/>
    <x v="3"/>
    <n v="16"/>
    <x v="0"/>
  </r>
  <r>
    <x v="0"/>
    <x v="2"/>
    <s v="GV406"/>
    <s v="GV4-42-141019"/>
    <x v="0"/>
    <d v="2020-04-17T00:00:00"/>
    <x v="0"/>
    <s v="Casillas Tapia Alfredo"/>
    <n v="43752"/>
    <n v="6.2"/>
    <n v="1274"/>
    <n v="10"/>
    <n v="32487"/>
    <n v="28538.794000000002"/>
    <n v="2853.8789999999999"/>
    <n v="127.4"/>
    <n v="25.5"/>
    <n v="3948.2060000000001"/>
    <x v="0"/>
    <x v="3"/>
    <n v="16"/>
    <x v="0"/>
  </r>
  <r>
    <x v="0"/>
    <x v="0"/>
    <s v="EMBAR"/>
    <s v="GV1-35-310819"/>
    <x v="0"/>
    <d v="2020-04-20T00:00:00"/>
    <x v="0"/>
    <s v="Innovacion y Comercio"/>
    <n v="43708"/>
    <n v="7.7666666666666666"/>
    <n v="328.8"/>
    <n v="1"/>
    <n v="2740"/>
    <n v="2631.46"/>
    <n v="2631.46"/>
    <n v="328.8"/>
    <n v="8.3332999999999995"/>
    <n v="108.54"/>
    <x v="0"/>
    <x v="3"/>
    <n v="17"/>
    <x v="0"/>
  </r>
  <r>
    <x v="0"/>
    <x v="0"/>
    <s v="EMBAR"/>
    <s v="GV1-35-310819"/>
    <x v="0"/>
    <d v="2020-04-20T00:00:00"/>
    <x v="0"/>
    <s v="Barbosa Iñiguez Salvador"/>
    <n v="43708"/>
    <n v="7.7666666666666666"/>
    <n v="2500"/>
    <n v="18"/>
    <n v="54562.5"/>
    <n v="47366.28"/>
    <n v="2631.46"/>
    <n v="138.88888888888889"/>
    <n v="21.824999999999999"/>
    <n v="7196.22"/>
    <x v="0"/>
    <x v="3"/>
    <n v="17"/>
    <x v="0"/>
  </r>
  <r>
    <x v="0"/>
    <x v="0"/>
    <s v="EMBAR"/>
    <s v="GV1-35-310819"/>
    <x v="0"/>
    <d v="2020-04-20T00:00:00"/>
    <x v="0"/>
    <s v="Innovacion y Comercio"/>
    <n v="43708"/>
    <n v="7.7666666666666666"/>
    <n v="276"/>
    <n v="2"/>
    <n v="6900"/>
    <n v="5262.92"/>
    <n v="2631.46"/>
    <n v="138"/>
    <n v="25"/>
    <n v="1637.08"/>
    <x v="0"/>
    <x v="3"/>
    <n v="17"/>
    <x v="0"/>
  </r>
  <r>
    <x v="0"/>
    <x v="0"/>
    <s v="EMBAR"/>
    <s v="GV1-35-310819"/>
    <x v="0"/>
    <d v="2020-04-20T00:00:00"/>
    <x v="0"/>
    <s v="Innovacion y Comercio"/>
    <n v="43708"/>
    <n v="7.7666666666666666"/>
    <n v="141.80000000000001"/>
    <n v="1"/>
    <n v="3545"/>
    <n v="2631.46"/>
    <n v="2631.46"/>
    <n v="141.80000000000001"/>
    <n v="25"/>
    <n v="913.54"/>
    <x v="0"/>
    <x v="3"/>
    <n v="17"/>
    <x v="0"/>
  </r>
  <r>
    <x v="0"/>
    <x v="0"/>
    <s v="EMBAR"/>
    <s v="GV1-35-310819"/>
    <x v="0"/>
    <d v="2020-04-20T00:00:00"/>
    <x v="0"/>
    <s v="Innovacion y Comercio"/>
    <n v="43708"/>
    <n v="7.7666666666666666"/>
    <n v="153.6"/>
    <n v="1"/>
    <n v="3840"/>
    <n v="2631.46"/>
    <n v="2631.46"/>
    <n v="153.6"/>
    <n v="25"/>
    <n v="1208.54"/>
    <x v="0"/>
    <x v="3"/>
    <n v="17"/>
    <x v="0"/>
  </r>
  <r>
    <x v="0"/>
    <x v="0"/>
    <s v="EMBAR"/>
    <s v="GV4-35-300819"/>
    <x v="0"/>
    <d v="2020-04-20T00:00:00"/>
    <x v="0"/>
    <s v="Innovacion y Comercio"/>
    <n v="43707"/>
    <n v="7.8"/>
    <n v="134.6"/>
    <n v="1"/>
    <n v="3365"/>
    <n v="2601.9699999999998"/>
    <n v="2601.9699999999998"/>
    <n v="134.6"/>
    <n v="25"/>
    <n v="763.03"/>
    <x v="0"/>
    <x v="3"/>
    <n v="17"/>
    <x v="0"/>
  </r>
  <r>
    <x v="0"/>
    <x v="0"/>
    <s v="EMBAR"/>
    <s v="GV4-37-130919"/>
    <x v="0"/>
    <d v="2020-04-20T00:00:00"/>
    <x v="0"/>
    <s v="Barbosa Iñiguez Salvador"/>
    <n v="43721"/>
    <n v="7.333333333333333"/>
    <n v="2500"/>
    <n v="2"/>
    <n v="6062.5"/>
    <n v="6266.82"/>
    <n v="3133.41"/>
    <n v="1250"/>
    <n v="2.4249999999999998"/>
    <n v="-204.32"/>
    <x v="0"/>
    <x v="3"/>
    <n v="17"/>
    <x v="0"/>
  </r>
  <r>
    <x v="0"/>
    <x v="0"/>
    <s v="EMBAR"/>
    <s v="GV5-34-280819"/>
    <x v="0"/>
    <d v="2020-04-20T00:00:00"/>
    <x v="0"/>
    <s v="Vazquez Zamora Rafael"/>
    <n v="43705"/>
    <n v="7.8666666666666663"/>
    <n v="385"/>
    <n v="3"/>
    <n v="9625"/>
    <n v="8438.4140000000007"/>
    <n v="2812.8049999999998"/>
    <n v="128.33333333333334"/>
    <n v="25"/>
    <n v="1186.586"/>
    <x v="0"/>
    <x v="3"/>
    <n v="17"/>
    <x v="0"/>
  </r>
  <r>
    <x v="0"/>
    <x v="0"/>
    <s v="EMBAR"/>
    <s v="GV5-34-280819"/>
    <x v="0"/>
    <d v="2020-04-20T00:00:00"/>
    <x v="0"/>
    <s v="Innovacion y Comercio"/>
    <n v="43705"/>
    <n v="7.8666666666666663"/>
    <n v="328.8"/>
    <n v="2"/>
    <n v="5480"/>
    <n v="5625.61"/>
    <n v="2812.8049999999998"/>
    <n v="164.4"/>
    <n v="16.666699999999999"/>
    <n v="-145.61000000000001"/>
    <x v="0"/>
    <x v="3"/>
    <n v="17"/>
    <x v="0"/>
  </r>
  <r>
    <x v="0"/>
    <x v="1"/>
    <s v="GV107"/>
    <s v="GV1-41-091019"/>
    <x v="0"/>
    <d v="2020-04-20T00:00:00"/>
    <x v="0"/>
    <s v="Carlos Sanchez Camacho"/>
    <n v="43747"/>
    <n v="6.4666666666666668"/>
    <n v="364.5"/>
    <n v="3"/>
    <n v="9112.5"/>
    <n v="9029.6610000000001"/>
    <n v="3009.8870000000002"/>
    <n v="121.5"/>
    <n v="25"/>
    <n v="82.838999999999999"/>
    <x v="0"/>
    <x v="3"/>
    <n v="17"/>
    <x v="0"/>
  </r>
  <r>
    <x v="0"/>
    <x v="1"/>
    <s v="GV107"/>
    <s v="GV1-41-091019"/>
    <x v="0"/>
    <d v="2020-04-20T00:00:00"/>
    <x v="0"/>
    <s v="Ricardo Perez Garcia"/>
    <n v="43747"/>
    <n v="6.4666666666666668"/>
    <n v="192"/>
    <n v="2"/>
    <n v="4800"/>
    <n v="6019.7740000000003"/>
    <n v="3009.8870000000002"/>
    <n v="96"/>
    <n v="25"/>
    <n v="-1219.7739999999999"/>
    <x v="0"/>
    <x v="3"/>
    <n v="17"/>
    <x v="0"/>
  </r>
  <r>
    <x v="0"/>
    <x v="1"/>
    <s v="GV107"/>
    <s v="GV1-41-091019"/>
    <x v="0"/>
    <d v="2020-04-20T00:00:00"/>
    <x v="0"/>
    <s v="PUBLICO EN GENERAL"/>
    <n v="43747"/>
    <n v="6.4666666666666668"/>
    <n v="98"/>
    <n v="1"/>
    <n v="2597"/>
    <n v="3009.8870000000002"/>
    <n v="3009.8870000000002"/>
    <n v="98"/>
    <n v="26.5"/>
    <n v="-412.887"/>
    <x v="0"/>
    <x v="3"/>
    <n v="17"/>
    <x v="0"/>
  </r>
  <r>
    <x v="0"/>
    <x v="1"/>
    <s v="GV107"/>
    <s v="GV1-41-091019"/>
    <x v="0"/>
    <d v="2020-04-20T00:00:00"/>
    <x v="0"/>
    <s v="Ricardo Perez Garcia"/>
    <n v="43747"/>
    <n v="6.4666666666666668"/>
    <n v="223"/>
    <n v="2"/>
    <n v="5575"/>
    <n v="6019.7740000000003"/>
    <n v="3009.8870000000002"/>
    <n v="111.5"/>
    <n v="25"/>
    <n v="-444.774"/>
    <x v="0"/>
    <x v="3"/>
    <n v="17"/>
    <x v="0"/>
  </r>
  <r>
    <x v="0"/>
    <x v="1"/>
    <s v="GV107"/>
    <s v="GV1-41-091019"/>
    <x v="0"/>
    <d v="2020-04-20T00:00:00"/>
    <x v="0"/>
    <s v="Diaz Juan "/>
    <n v="43747"/>
    <n v="6.4666666666666668"/>
    <n v="118"/>
    <n v="1"/>
    <n v="2773"/>
    <n v="3009.8870000000002"/>
    <n v="3009.8870000000002"/>
    <n v="118"/>
    <n v="23.5"/>
    <n v="-236.887"/>
    <x v="0"/>
    <x v="3"/>
    <n v="17"/>
    <x v="0"/>
  </r>
  <r>
    <x v="0"/>
    <x v="1"/>
    <s v="GV109"/>
    <s v="GV1-42-161019"/>
    <x v="0"/>
    <d v="2020-04-20T00:00:00"/>
    <x v="0"/>
    <s v="PUBLICO EN GENERAL"/>
    <n v="43754"/>
    <n v="6.2333333333333334"/>
    <n v="106.5"/>
    <n v="1"/>
    <n v="2822.25"/>
    <n v="2374.913"/>
    <n v="2374.913"/>
    <n v="106.5"/>
    <n v="26.5"/>
    <n v="447.33699999999999"/>
    <x v="0"/>
    <x v="3"/>
    <n v="17"/>
    <x v="0"/>
  </r>
  <r>
    <x v="0"/>
    <x v="1"/>
    <s v="GV109"/>
    <s v="GV1-42-161019"/>
    <x v="0"/>
    <d v="2020-04-20T00:00:00"/>
    <x v="0"/>
    <s v="Carlos Sanchez Camacho"/>
    <n v="43754"/>
    <n v="6.2333333333333334"/>
    <n v="247.5"/>
    <n v="2"/>
    <n v="6187.5"/>
    <n v="4749.8270000000002"/>
    <n v="2374.913"/>
    <n v="123.75"/>
    <n v="25"/>
    <n v="1437.673"/>
    <x v="0"/>
    <x v="3"/>
    <n v="17"/>
    <x v="0"/>
  </r>
  <r>
    <x v="0"/>
    <x v="1"/>
    <s v="GV110"/>
    <s v="GV1-43-211019"/>
    <x v="0"/>
    <d v="2020-04-20T00:00:00"/>
    <x v="0"/>
    <s v="Innovacion y Comercio"/>
    <n v="43759"/>
    <n v="6.0666666666666664"/>
    <n v="120"/>
    <n v="1"/>
    <n v="3000"/>
    <n v="2802.0129999999999"/>
    <n v="2802.0129999999999"/>
    <n v="120"/>
    <n v="25"/>
    <n v="197.98699999999999"/>
    <x v="0"/>
    <x v="3"/>
    <n v="17"/>
    <x v="0"/>
  </r>
  <r>
    <x v="0"/>
    <x v="1"/>
    <s v="GV111"/>
    <s v="GV1-40-011019"/>
    <x v="0"/>
    <d v="2020-04-20T00:00:00"/>
    <x v="0"/>
    <s v="Arturo Saray"/>
    <n v="43739"/>
    <n v="6.7333333333333334"/>
    <n v="141.5"/>
    <n v="1"/>
    <n v="3325.25"/>
    <n v="3240.73"/>
    <n v="3240.73"/>
    <n v="141.5"/>
    <n v="23.5"/>
    <n v="84.52"/>
    <x v="0"/>
    <x v="3"/>
    <n v="17"/>
    <x v="0"/>
  </r>
  <r>
    <x v="0"/>
    <x v="2"/>
    <s v="GV405"/>
    <s v="GV4-03-150120"/>
    <x v="0"/>
    <d v="2020-04-20T00:00:00"/>
    <x v="0"/>
    <s v="Arturo Saray"/>
    <n v="43845"/>
    <n v="3.1999999999999997"/>
    <n v="127.8"/>
    <n v="1"/>
    <n v="3003.3"/>
    <n v="1273.0519999999999"/>
    <n v="1273.0519999999999"/>
    <n v="127.8"/>
    <n v="23.5"/>
    <n v="1730.248"/>
    <x v="0"/>
    <x v="3"/>
    <n v="17"/>
    <x v="0"/>
  </r>
  <r>
    <x v="0"/>
    <x v="2"/>
    <s v="GV406"/>
    <s v="GV4-42-141019"/>
    <x v="0"/>
    <d v="2020-04-20T00:00:00"/>
    <x v="0"/>
    <s v="Cecilia Robles Perez"/>
    <n v="43752"/>
    <n v="6.3"/>
    <n v="85.8"/>
    <n v="1"/>
    <n v="2016.3"/>
    <n v="2800.0329999999999"/>
    <n v="2800.0329999999999"/>
    <n v="85.8"/>
    <n v="23.5"/>
    <n v="-783.73299999999995"/>
    <x v="0"/>
    <x v="3"/>
    <n v="17"/>
    <x v="0"/>
  </r>
  <r>
    <x v="0"/>
    <x v="2"/>
    <s v="GV406"/>
    <s v="GV4-42-141019"/>
    <x v="0"/>
    <d v="2020-04-20T00:00:00"/>
    <x v="0"/>
    <s v="Gutierrez Olivarez Jaime Gibran"/>
    <n v="43752"/>
    <n v="6.3"/>
    <n v="535.4"/>
    <n v="4"/>
    <n v="13385"/>
    <n v="11200.13"/>
    <n v="2800.0329999999999"/>
    <n v="133.85"/>
    <n v="25"/>
    <n v="2184.87"/>
    <x v="0"/>
    <x v="3"/>
    <n v="17"/>
    <x v="0"/>
  </r>
  <r>
    <x v="0"/>
    <x v="2"/>
    <s v="GV407"/>
    <s v="GV4-43-191019"/>
    <x v="0"/>
    <d v="2020-04-20T00:00:00"/>
    <x v="0"/>
    <s v="Casillas Tapia Alfredo"/>
    <n v="43757"/>
    <n v="6.1333333333333329"/>
    <n v="1268.2"/>
    <n v="10"/>
    <n v="31070.9"/>
    <n v="31393.897000000001"/>
    <n v="3139.39"/>
    <n v="126.82000000000001"/>
    <n v="24.5"/>
    <n v="-322.99700000000001"/>
    <x v="0"/>
    <x v="3"/>
    <n v="17"/>
    <x v="0"/>
  </r>
  <r>
    <x v="0"/>
    <x v="2"/>
    <s v="GV407"/>
    <s v="GV4-43-191019"/>
    <x v="0"/>
    <d v="2020-04-20T00:00:00"/>
    <x v="0"/>
    <s v="Rafael Osorio Zamora"/>
    <n v="43757"/>
    <n v="6.1333333333333329"/>
    <n v="870.4"/>
    <n v="7"/>
    <n v="20454.400000000001"/>
    <n v="21975.727999999999"/>
    <n v="3139.39"/>
    <n v="124.34285714285714"/>
    <n v="23.5"/>
    <n v="-1521.328"/>
    <x v="0"/>
    <x v="3"/>
    <n v="17"/>
    <x v="0"/>
  </r>
  <r>
    <x v="0"/>
    <x v="0"/>
    <s v="EMBAR"/>
    <s v="GV1-35-310819"/>
    <x v="0"/>
    <d v="2020-04-21T00:00:00"/>
    <x v="0"/>
    <s v="Innovacion y Comercio"/>
    <n v="43708"/>
    <n v="7.8"/>
    <n v="150"/>
    <n v="2"/>
    <n v="3750"/>
    <n v="5262.92"/>
    <n v="2631.46"/>
    <n v="75"/>
    <n v="25"/>
    <n v="-1512.92"/>
    <x v="0"/>
    <x v="3"/>
    <n v="17"/>
    <x v="0"/>
  </r>
  <r>
    <x v="0"/>
    <x v="0"/>
    <s v="EMBAR"/>
    <s v="GV1-35-310819"/>
    <x v="0"/>
    <d v="2020-04-21T00:00:00"/>
    <x v="0"/>
    <s v="Innovacion y Comercio"/>
    <n v="43708"/>
    <n v="7.8"/>
    <n v="200"/>
    <n v="1"/>
    <n v="2500"/>
    <n v="2631.46"/>
    <n v="2631.46"/>
    <n v="200"/>
    <n v="12.5"/>
    <n v="-131.46"/>
    <x v="0"/>
    <x v="3"/>
    <n v="17"/>
    <x v="0"/>
  </r>
  <r>
    <x v="0"/>
    <x v="0"/>
    <s v="EMBAR"/>
    <s v="GV1-35-310819"/>
    <x v="1"/>
    <d v="2020-04-21T00:00:00"/>
    <x v="0"/>
    <s v="Innovacion y Comercio"/>
    <n v="43708"/>
    <n v="7.8"/>
    <n v="-328.8"/>
    <n v="-1"/>
    <n v="-2740"/>
    <n v="-2631.46"/>
    <n v="-2631.46"/>
    <n v="328.8"/>
    <n v="8.3332999999999995"/>
    <n v="-108.54"/>
    <x v="0"/>
    <x v="3"/>
    <n v="17"/>
    <x v="0"/>
  </r>
  <r>
    <x v="0"/>
    <x v="0"/>
    <s v="EMBAR"/>
    <s v="GV1-35-310819"/>
    <x v="0"/>
    <d v="2020-04-21T00:00:00"/>
    <x v="0"/>
    <s v="Gutierrez Olivarez Jaime Gibran"/>
    <n v="43708"/>
    <n v="7.8"/>
    <n v="135.5"/>
    <n v="1"/>
    <n v="3387.5"/>
    <n v="1315.73"/>
    <n v="1315.73"/>
    <n v="135.5"/>
    <n v="25"/>
    <n v="2071.77"/>
    <x v="0"/>
    <x v="3"/>
    <n v="17"/>
    <x v="0"/>
  </r>
  <r>
    <x v="0"/>
    <x v="0"/>
    <s v="EMBAR"/>
    <s v="GV1-36-070919"/>
    <x v="0"/>
    <d v="2020-04-21T00:00:00"/>
    <x v="0"/>
    <s v="Carlos Policarpo Contreras Moreno"/>
    <n v="43715"/>
    <n v="7.5666666666666664"/>
    <n v="6285"/>
    <n v="16"/>
    <n v="48268.800000000003"/>
    <n v="49210.142"/>
    <n v="3075.634"/>
    <n v="392.8125"/>
    <n v="7.68"/>
    <n v="-941.34199999999998"/>
    <x v="0"/>
    <x v="3"/>
    <n v="17"/>
    <x v="0"/>
  </r>
  <r>
    <x v="0"/>
    <x v="0"/>
    <s v="EMBAR"/>
    <s v="GV1-38-170919"/>
    <x v="0"/>
    <d v="2020-04-21T00:00:00"/>
    <x v="0"/>
    <s v="Innovacion y Comercio"/>
    <n v="43725"/>
    <n v="7.2333333333333334"/>
    <n v="200"/>
    <n v="1"/>
    <n v="2500"/>
    <n v="2462.2800000000002"/>
    <n v="2462.2800000000002"/>
    <n v="200"/>
    <n v="12.5"/>
    <n v="37.72"/>
    <x v="0"/>
    <x v="3"/>
    <n v="17"/>
    <x v="0"/>
  </r>
  <r>
    <x v="0"/>
    <x v="0"/>
    <s v="EMBAR"/>
    <s v="GV1-38-170919"/>
    <x v="0"/>
    <d v="2020-04-21T00:00:00"/>
    <x v="0"/>
    <s v="Carlos Policarpo Contreras Moreno"/>
    <n v="43725"/>
    <n v="7.2333333333333334"/>
    <n v="6285"/>
    <n v="22"/>
    <n v="66369.600000000006"/>
    <n v="54170.156999999999"/>
    <n v="2462.2800000000002"/>
    <n v="285.68181818181819"/>
    <n v="10.56"/>
    <n v="12199.442999999999"/>
    <x v="0"/>
    <x v="3"/>
    <n v="17"/>
    <x v="0"/>
  </r>
  <r>
    <x v="0"/>
    <x v="0"/>
    <s v="EMBAR"/>
    <s v="GV4-41-071019"/>
    <x v="0"/>
    <d v="2020-04-21T00:00:00"/>
    <x v="0"/>
    <s v="Carlos Policarpo Contreras Moreno"/>
    <n v="43745"/>
    <n v="6.5666666666666664"/>
    <n v="6285"/>
    <n v="12"/>
    <n v="36201.599999999999"/>
    <n v="31265.826000000001"/>
    <n v="2605.4859999999999"/>
    <n v="523.75"/>
    <n v="5.76"/>
    <n v="4935.7740000000003"/>
    <x v="0"/>
    <x v="3"/>
    <n v="17"/>
    <x v="0"/>
  </r>
  <r>
    <x v="0"/>
    <x v="0"/>
    <s v="EMBAR"/>
    <s v="GV4-41-071019"/>
    <x v="0"/>
    <d v="2020-04-21T00:00:00"/>
    <x v="0"/>
    <s v="Vazquez Zamora Rafael"/>
    <n v="43745"/>
    <n v="6.5666666666666664"/>
    <n v="385"/>
    <n v="3"/>
    <n v="9625"/>
    <n v="7816.4570000000003"/>
    <n v="2605.4859999999999"/>
    <n v="128.33333333333334"/>
    <n v="25"/>
    <n v="1808.5429999999999"/>
    <x v="0"/>
    <x v="3"/>
    <n v="17"/>
    <x v="0"/>
  </r>
  <r>
    <x v="0"/>
    <x v="0"/>
    <s v="EMBAR"/>
    <s v="GV4-41-071019"/>
    <x v="0"/>
    <d v="2020-04-21T00:00:00"/>
    <x v="0"/>
    <s v="Arturo Saray"/>
    <n v="43745"/>
    <n v="6.5666666666666664"/>
    <n v="23.5"/>
    <n v="1"/>
    <n v="3003.3"/>
    <n v="651.37099999999998"/>
    <n v="651.37099999999998"/>
    <n v="23.5"/>
    <n v="127.8"/>
    <n v="2351.9290000000001"/>
    <x v="0"/>
    <x v="3"/>
    <n v="17"/>
    <x v="0"/>
  </r>
  <r>
    <x v="0"/>
    <x v="0"/>
    <s v="EMBAR"/>
    <s v="GV4-41-071019"/>
    <x v="0"/>
    <d v="2020-04-21T00:00:00"/>
    <x v="0"/>
    <s v="Innovacion y Comercio"/>
    <n v="43745"/>
    <n v="6.5666666666666664"/>
    <n v="328.8"/>
    <n v="3"/>
    <n v="8220"/>
    <n v="1954.114"/>
    <n v="651.37099999999998"/>
    <n v="109.60000000000001"/>
    <n v="25"/>
    <n v="6265.8860000000004"/>
    <x v="0"/>
    <x v="3"/>
    <n v="17"/>
    <x v="0"/>
  </r>
  <r>
    <x v="0"/>
    <x v="0"/>
    <s v="EMBAR"/>
    <s v="GV5-34-280819"/>
    <x v="1"/>
    <d v="2020-04-21T00:00:00"/>
    <x v="0"/>
    <s v="Gutierrez Olivarez Jaime Gibran"/>
    <n v="43705"/>
    <n v="7.8999999999999995"/>
    <n v="-135.5"/>
    <n v="-1"/>
    <n v="-3387.5"/>
    <n v="-2812.8049999999998"/>
    <n v="-2812.8049999999998"/>
    <n v="135.5"/>
    <n v="25"/>
    <n v="-574.69500000000005"/>
    <x v="0"/>
    <x v="3"/>
    <n v="17"/>
    <x v="0"/>
  </r>
  <r>
    <x v="0"/>
    <x v="0"/>
    <s v="EMBAR"/>
    <s v="GV5-34-280819"/>
    <x v="1"/>
    <d v="2020-04-21T00:00:00"/>
    <x v="0"/>
    <s v="Vazquez Zamora Rafael"/>
    <n v="43705"/>
    <n v="7.8999999999999995"/>
    <n v="-385"/>
    <n v="-3"/>
    <n v="-9625"/>
    <n v="-8438.4140000000007"/>
    <n v="-2812.8049999999998"/>
    <n v="128.33333333333334"/>
    <n v="25"/>
    <n v="-1186.586"/>
    <x v="0"/>
    <x v="3"/>
    <n v="17"/>
    <x v="0"/>
  </r>
  <r>
    <x v="0"/>
    <x v="0"/>
    <s v="EMBAR"/>
    <s v="GV5-34-280819"/>
    <x v="1"/>
    <d v="2020-04-21T00:00:00"/>
    <x v="0"/>
    <s v="Innovacion y Comercio"/>
    <n v="43705"/>
    <n v="7.8999999999999995"/>
    <n v="-328.8"/>
    <n v="-2"/>
    <n v="-5480"/>
    <n v="-5625.61"/>
    <n v="-2812.8049999999998"/>
    <n v="164.4"/>
    <n v="16.666699999999999"/>
    <n v="145.61000000000001"/>
    <x v="0"/>
    <x v="3"/>
    <n v="17"/>
    <x v="0"/>
  </r>
  <r>
    <x v="0"/>
    <x v="1"/>
    <s v="GV109"/>
    <s v="GV1-42-161019"/>
    <x v="0"/>
    <d v="2020-04-21T00:00:00"/>
    <x v="0"/>
    <s v="Casillas Tapia Alfredo"/>
    <n v="43754"/>
    <n v="6.2666666666666666"/>
    <n v="1156"/>
    <n v="10"/>
    <n v="28322"/>
    <n v="23749.133000000002"/>
    <n v="2374.913"/>
    <n v="115.6"/>
    <n v="24.5"/>
    <n v="4572.8670000000002"/>
    <x v="0"/>
    <x v="3"/>
    <n v="17"/>
    <x v="0"/>
  </r>
  <r>
    <x v="0"/>
    <x v="1"/>
    <s v="GV1D"/>
    <s v="GV1-03-160120"/>
    <x v="0"/>
    <d v="2020-04-21T00:00:00"/>
    <x v="0"/>
    <s v="PUBLICO EN GENERAL"/>
    <n v="43846"/>
    <n v="3.1999999999999997"/>
    <n v="39"/>
    <n v="1"/>
    <n v="1033.5"/>
    <n v="1127.7249999999999"/>
    <n v="1127.7249999999999"/>
    <n v="39"/>
    <n v="26.5"/>
    <n v="-94.224999999999994"/>
    <x v="0"/>
    <x v="3"/>
    <n v="17"/>
    <x v="0"/>
  </r>
  <r>
    <x v="0"/>
    <x v="2"/>
    <s v="GV405"/>
    <s v="GV4-03-150120"/>
    <x v="1"/>
    <d v="2020-04-21T00:00:00"/>
    <x v="0"/>
    <s v="Arturo Saray"/>
    <n v="43845"/>
    <n v="3.2333333333333334"/>
    <n v="-127.8"/>
    <n v="-1"/>
    <n v="-3003.3"/>
    <n v="-1273.0519999999999"/>
    <n v="-1273.0519999999999"/>
    <n v="127.8"/>
    <n v="23.5"/>
    <n v="-1730.248"/>
    <x v="0"/>
    <x v="3"/>
    <n v="17"/>
    <x v="0"/>
  </r>
  <r>
    <x v="0"/>
    <x v="2"/>
    <s v="GV406"/>
    <s v="GV4-42-141019"/>
    <x v="0"/>
    <d v="2020-04-21T00:00:00"/>
    <x v="0"/>
    <s v="PUBLICO EN GENERAL"/>
    <n v="43752"/>
    <n v="6.333333333333333"/>
    <n v="5080"/>
    <n v="44"/>
    <n v="116840"/>
    <n v="123201.43399999999"/>
    <n v="2800.0329999999999"/>
    <n v="115.45454545454545"/>
    <n v="23"/>
    <n v="-6361.4340000000002"/>
    <x v="0"/>
    <x v="3"/>
    <n v="17"/>
    <x v="0"/>
  </r>
  <r>
    <x v="0"/>
    <x v="2"/>
    <s v="GV406"/>
    <s v="GV4-42-141019"/>
    <x v="0"/>
    <d v="2020-04-21T00:00:00"/>
    <x v="0"/>
    <s v="Innovacion y Comercio"/>
    <n v="43752"/>
    <n v="6.333333333333333"/>
    <n v="212.8"/>
    <n v="2"/>
    <n v="5320"/>
    <n v="5600.0649999999996"/>
    <n v="2800.0329999999999"/>
    <n v="106.4"/>
    <n v="25"/>
    <n v="-280.065"/>
    <x v="0"/>
    <x v="3"/>
    <n v="17"/>
    <x v="0"/>
  </r>
  <r>
    <x v="0"/>
    <x v="2"/>
    <s v="GV406"/>
    <s v="GV4-42-141019"/>
    <x v="0"/>
    <d v="2020-04-21T00:00:00"/>
    <x v="0"/>
    <s v="Ricardo Perez Garcia"/>
    <n v="43752"/>
    <n v="6.333333333333333"/>
    <n v="227.8"/>
    <n v="2"/>
    <n v="5695"/>
    <n v="5600.0649999999996"/>
    <n v="2800.0329999999999"/>
    <n v="113.9"/>
    <n v="25"/>
    <n v="94.935000000000002"/>
    <x v="0"/>
    <x v="3"/>
    <n v="17"/>
    <x v="0"/>
  </r>
  <r>
    <x v="0"/>
    <x v="3"/>
    <s v="GV505"/>
    <s v="GV5-43-271019"/>
    <x v="0"/>
    <d v="2020-04-21T00:00:00"/>
    <x v="0"/>
    <s v="Camolinga Maldonado Pedro"/>
    <n v="43765"/>
    <n v="5.8999999999999995"/>
    <n v="13255"/>
    <n v="107"/>
    <n v="318120"/>
    <n v="383189.478"/>
    <n v="3581.21"/>
    <n v="123.87850467289719"/>
    <n v="24"/>
    <n v="-65069.478000000003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149"/>
    <n v="1"/>
    <n v="3576"/>
    <n v="2689.82"/>
    <n v="2689.82"/>
    <n v="149"/>
    <n v="24"/>
    <n v="886.18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74.5"/>
    <n v="1"/>
    <n v="1788"/>
    <n v="2689.82"/>
    <n v="2689.82"/>
    <n v="74.5"/>
    <n v="24"/>
    <n v="-901.82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152.5"/>
    <n v="1"/>
    <n v="3660"/>
    <n v="2689.82"/>
    <n v="2689.82"/>
    <n v="152.5"/>
    <n v="24"/>
    <n v="970.18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189.5"/>
    <n v="1"/>
    <n v="4548"/>
    <n v="2689.82"/>
    <n v="2689.82"/>
    <n v="189.5"/>
    <n v="24"/>
    <n v="1858.18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521"/>
    <n v="5"/>
    <n v="12504"/>
    <n v="13449.1"/>
    <n v="2689.82"/>
    <n v="104.2"/>
    <n v="24"/>
    <n v="-945.1"/>
    <x v="0"/>
    <x v="3"/>
    <n v="17"/>
    <x v="0"/>
  </r>
  <r>
    <x v="0"/>
    <x v="1"/>
    <s v="GV107"/>
    <s v="GV1-41-091019"/>
    <x v="0"/>
    <d v="2020-04-22T00:00:00"/>
    <x v="0"/>
    <s v="Rafael Osorio Zamora"/>
    <n v="43747"/>
    <n v="6.5333333333333332"/>
    <n v="280.5"/>
    <n v="2"/>
    <n v="6732"/>
    <n v="6320.4840000000004"/>
    <n v="3160.2420000000002"/>
    <n v="140.25"/>
    <n v="24"/>
    <n v="411.51600000000002"/>
    <x v="0"/>
    <x v="3"/>
    <n v="17"/>
    <x v="0"/>
  </r>
  <r>
    <x v="0"/>
    <x v="1"/>
    <s v="GV107"/>
    <s v="GV1-41-091019"/>
    <x v="0"/>
    <d v="2020-04-22T00:00:00"/>
    <x v="0"/>
    <s v="Gonzalez Torreros Oscar Rene"/>
    <n v="43747"/>
    <n v="6.5333333333333332"/>
    <n v="261"/>
    <n v="2"/>
    <n v="6264"/>
    <n v="6320.4840000000004"/>
    <n v="3160.2420000000002"/>
    <n v="130.5"/>
    <n v="24"/>
    <n v="-56.484000000000002"/>
    <x v="0"/>
    <x v="3"/>
    <n v="17"/>
    <x v="0"/>
  </r>
  <r>
    <x v="0"/>
    <x v="1"/>
    <s v="GV107"/>
    <s v="GV1-41-091019"/>
    <x v="0"/>
    <d v="2020-04-22T00:00:00"/>
    <x v="0"/>
    <s v="Cecilia Robles Perez"/>
    <n v="43747"/>
    <n v="6.5333333333333332"/>
    <n v="109"/>
    <n v="1"/>
    <n v="2616"/>
    <n v="3160.2420000000002"/>
    <n v="3160.2420000000002"/>
    <n v="109"/>
    <n v="24"/>
    <n v="-544.24199999999996"/>
    <x v="0"/>
    <x v="3"/>
    <n v="17"/>
    <x v="0"/>
  </r>
  <r>
    <x v="0"/>
    <x v="1"/>
    <s v="GV107"/>
    <s v="GV1-41-091019"/>
    <x v="0"/>
    <d v="2020-04-22T00:00:00"/>
    <x v="0"/>
    <s v="Vazquez Zamora Rafael"/>
    <n v="43747"/>
    <n v="6.5333333333333332"/>
    <n v="107"/>
    <n v="1"/>
    <n v="2568"/>
    <n v="3160.2420000000002"/>
    <n v="3160.2420000000002"/>
    <n v="107"/>
    <n v="24"/>
    <n v="-592.24199999999996"/>
    <x v="0"/>
    <x v="3"/>
    <n v="17"/>
    <x v="0"/>
  </r>
  <r>
    <x v="0"/>
    <x v="1"/>
    <s v="GV109"/>
    <s v="GV1-42-161019"/>
    <x v="0"/>
    <d v="2020-04-22T00:00:00"/>
    <x v="0"/>
    <s v="Innovacion y Comercio"/>
    <n v="43754"/>
    <n v="6.3"/>
    <n v="330"/>
    <n v="3"/>
    <n v="7920"/>
    <n v="8812.1229999999996"/>
    <n v="2937.3739999999998"/>
    <n v="110"/>
    <n v="24"/>
    <n v="-892.12300000000005"/>
    <x v="0"/>
    <x v="3"/>
    <n v="17"/>
    <x v="0"/>
  </r>
  <r>
    <x v="0"/>
    <x v="2"/>
    <s v="GV407"/>
    <s v="GV4-43-191019"/>
    <x v="0"/>
    <d v="2020-04-22T00:00:00"/>
    <x v="0"/>
    <s v="PUBLICO EN GENERAL"/>
    <n v="43757"/>
    <n v="6.2"/>
    <n v="112"/>
    <n v="1"/>
    <n v="2744"/>
    <n v="3251.2489999999998"/>
    <n v="3251.2489999999998"/>
    <n v="112"/>
    <n v="24.5"/>
    <n v="-507.24900000000002"/>
    <x v="0"/>
    <x v="3"/>
    <n v="17"/>
    <x v="0"/>
  </r>
  <r>
    <x v="0"/>
    <x v="2"/>
    <s v="GV407"/>
    <s v="GV4-43-191019"/>
    <x v="0"/>
    <d v="2020-04-22T00:00:00"/>
    <x v="0"/>
    <s v="PUBLICO EN GENERAL"/>
    <n v="43757"/>
    <n v="6.2"/>
    <n v="132"/>
    <n v="1"/>
    <n v="3234"/>
    <n v="3251.2489999999998"/>
    <n v="3251.2489999999998"/>
    <n v="132"/>
    <n v="24.5"/>
    <n v="-17.248999999999999"/>
    <x v="0"/>
    <x v="3"/>
    <n v="17"/>
    <x v="0"/>
  </r>
  <r>
    <x v="0"/>
    <x v="2"/>
    <s v="GV407"/>
    <s v="GV4-43-191019"/>
    <x v="0"/>
    <d v="2020-04-22T00:00:00"/>
    <x v="0"/>
    <s v="Oscar Jesus Guerrero Pelayo"/>
    <n v="43757"/>
    <n v="6.2"/>
    <n v="360"/>
    <n v="3"/>
    <n v="8820"/>
    <n v="9753.7459999999992"/>
    <n v="3251.2489999999998"/>
    <n v="120"/>
    <n v="24.5"/>
    <n v="-933.74599999999998"/>
    <x v="0"/>
    <x v="3"/>
    <n v="17"/>
    <x v="0"/>
  </r>
  <r>
    <x v="0"/>
    <x v="2"/>
    <s v="GV407"/>
    <s v="GV4-43-191019"/>
    <x v="0"/>
    <d v="2020-04-22T00:00:00"/>
    <x v="0"/>
    <s v="PUBLICO EN GENERAL"/>
    <n v="43757"/>
    <n v="6.2"/>
    <n v="442"/>
    <n v="4"/>
    <n v="10829"/>
    <n v="13004.994000000001"/>
    <n v="3251.2489999999998"/>
    <n v="110.5"/>
    <n v="24.5"/>
    <n v="-2175.9940000000001"/>
    <x v="0"/>
    <x v="3"/>
    <n v="17"/>
    <x v="0"/>
  </r>
  <r>
    <x v="0"/>
    <x v="2"/>
    <s v="GV407"/>
    <s v="GV4-43-191019"/>
    <x v="0"/>
    <d v="2020-04-22T00:00:00"/>
    <x v="0"/>
    <s v="Victor Alejandro Flores Pelayo"/>
    <n v="43757"/>
    <n v="6.2"/>
    <n v="142"/>
    <n v="1"/>
    <n v="3479"/>
    <n v="3251.2489999999998"/>
    <n v="3251.2489999999998"/>
    <n v="142"/>
    <n v="24.5"/>
    <n v="227.751"/>
    <x v="0"/>
    <x v="3"/>
    <n v="17"/>
    <x v="0"/>
  </r>
  <r>
    <x v="0"/>
    <x v="2"/>
    <s v="GV407"/>
    <s v="GV4-43-191019"/>
    <x v="0"/>
    <d v="2020-04-22T00:00:00"/>
    <x v="0"/>
    <s v="Diaz Araiza Maria Magdalena"/>
    <n v="43757"/>
    <n v="6.2"/>
    <n v="234"/>
    <n v="2"/>
    <n v="5733"/>
    <n v="6502.4970000000003"/>
    <n v="3251.2489999999998"/>
    <n v="117"/>
    <n v="24.5"/>
    <n v="-769.49699999999996"/>
    <x v="0"/>
    <x v="3"/>
    <n v="17"/>
    <x v="0"/>
  </r>
  <r>
    <x v="0"/>
    <x v="2"/>
    <s v="GV407"/>
    <s v="GV4-43-191019"/>
    <x v="0"/>
    <d v="2020-04-22T00:00:00"/>
    <x v="0"/>
    <s v="Rincon Morett Veronica Guadalupe FG"/>
    <n v="43757"/>
    <n v="6.2"/>
    <n v="590"/>
    <n v="5"/>
    <n v="14455"/>
    <n v="16256.243"/>
    <n v="3251.2489999999998"/>
    <n v="118"/>
    <n v="24.5"/>
    <n v="-1801.2429999999999"/>
    <x v="0"/>
    <x v="3"/>
    <n v="17"/>
    <x v="0"/>
  </r>
  <r>
    <x v="0"/>
    <x v="2"/>
    <s v="GV407"/>
    <s v="GV4-43-191019"/>
    <x v="0"/>
    <d v="2020-04-22T00:00:00"/>
    <x v="0"/>
    <s v="PUBLICO EN GENERAL"/>
    <n v="43757"/>
    <n v="6.2"/>
    <n v="272"/>
    <n v="2"/>
    <n v="6664"/>
    <n v="6502.4970000000003"/>
    <n v="3251.2489999999998"/>
    <n v="136"/>
    <n v="24.5"/>
    <n v="161.50299999999999"/>
    <x v="0"/>
    <x v="3"/>
    <n v="17"/>
    <x v="0"/>
  </r>
  <r>
    <x v="0"/>
    <x v="2"/>
    <s v="GV407"/>
    <s v="GV4-43-191019"/>
    <x v="0"/>
    <d v="2020-04-22T00:00:00"/>
    <x v="0"/>
    <s v="Juan Manuel Jacobo"/>
    <n v="43757"/>
    <n v="6.2"/>
    <n v="368"/>
    <n v="3"/>
    <n v="9016"/>
    <n v="9753.7459999999992"/>
    <n v="3251.2489999999998"/>
    <n v="122.66666666666667"/>
    <n v="24.5"/>
    <n v="-737.74599999999998"/>
    <x v="0"/>
    <x v="3"/>
    <n v="17"/>
    <x v="0"/>
  </r>
  <r>
    <x v="0"/>
    <x v="2"/>
    <s v="GV407"/>
    <s v="GV4-43-191019"/>
    <x v="0"/>
    <d v="2020-04-22T00:00:00"/>
    <x v="0"/>
    <s v="Chavez Barajas Contensina NA"/>
    <n v="43757"/>
    <n v="6.2"/>
    <n v="138"/>
    <n v="1"/>
    <n v="3381"/>
    <n v="3251.2489999999998"/>
    <n v="3251.2489999999998"/>
    <n v="138"/>
    <n v="24.5"/>
    <n v="129.751"/>
    <x v="0"/>
    <x v="3"/>
    <n v="17"/>
    <x v="0"/>
  </r>
  <r>
    <x v="0"/>
    <x v="2"/>
    <s v="GV407"/>
    <s v="GV4-43-191019"/>
    <x v="0"/>
    <d v="2020-04-22T00:00:00"/>
    <x v="0"/>
    <s v="Cobian Chavez Rodolfo FG"/>
    <n v="43757"/>
    <n v="6.2"/>
    <n v="2076"/>
    <n v="16"/>
    <n v="48786"/>
    <n v="52019.978000000003"/>
    <n v="3251.2489999999998"/>
    <n v="129.75"/>
    <n v="23.5"/>
    <n v="-3233.9780000000001"/>
    <x v="0"/>
    <x v="3"/>
    <n v="17"/>
    <x v="0"/>
  </r>
  <r>
    <x v="0"/>
    <x v="2"/>
    <s v="GV407"/>
    <s v="GV4-43-191019"/>
    <x v="0"/>
    <d v="2020-04-22T00:00:00"/>
    <x v="0"/>
    <s v="Jose Luis Guzman Cornejo"/>
    <n v="43757"/>
    <n v="6.2"/>
    <n v="276"/>
    <n v="2"/>
    <n v="6762"/>
    <n v="6502.4970000000003"/>
    <n v="3251.2489999999998"/>
    <n v="138"/>
    <n v="24.5"/>
    <n v="259.50299999999999"/>
    <x v="0"/>
    <x v="3"/>
    <n v="17"/>
    <x v="0"/>
  </r>
  <r>
    <x v="0"/>
    <x v="2"/>
    <s v="GV407"/>
    <s v="GV4-43-191019"/>
    <x v="0"/>
    <d v="2020-04-22T00:00:00"/>
    <x v="0"/>
    <s v="Leonardo Jimenez Chacon"/>
    <n v="43757"/>
    <n v="6.2"/>
    <n v="1"/>
    <n v="1"/>
    <n v="3185"/>
    <n v="3251.2489999999998"/>
    <n v="3251.2489999999998"/>
    <n v="1"/>
    <n v="3185"/>
    <n v="-66.248999999999995"/>
    <x v="0"/>
    <x v="3"/>
    <n v="17"/>
    <x v="0"/>
  </r>
  <r>
    <x v="0"/>
    <x v="2"/>
    <s v="GV407"/>
    <s v="GV4-43-191019"/>
    <x v="0"/>
    <d v="2020-04-22T00:00:00"/>
    <x v="0"/>
    <s v="Langurain Juan Pablo NA"/>
    <n v="43757"/>
    <n v="6.2"/>
    <n v="1290"/>
    <n v="10"/>
    <n v="31605"/>
    <n v="32512.486000000001"/>
    <n v="3251.2489999999998"/>
    <n v="129"/>
    <n v="24.5"/>
    <n v="-907.48599999999999"/>
    <x v="0"/>
    <x v="3"/>
    <n v="17"/>
    <x v="0"/>
  </r>
  <r>
    <x v="0"/>
    <x v="2"/>
    <s v="GV407"/>
    <s v="GV4-43-191019"/>
    <x v="0"/>
    <d v="2020-04-22T00:00:00"/>
    <x v="0"/>
    <s v="Lopez Garcia Martin FG"/>
    <n v="43757"/>
    <n v="6.2"/>
    <n v="132"/>
    <n v="1"/>
    <n v="3234"/>
    <n v="3251.2489999999998"/>
    <n v="3251.2489999999998"/>
    <n v="132"/>
    <n v="24.5"/>
    <n v="-17.248999999999999"/>
    <x v="0"/>
    <x v="3"/>
    <n v="17"/>
    <x v="0"/>
  </r>
  <r>
    <x v="0"/>
    <x v="2"/>
    <s v="GV407"/>
    <s v="GV4-43-191019"/>
    <x v="0"/>
    <d v="2020-04-22T00:00:00"/>
    <x v="0"/>
    <s v="Lopez Jorge FG"/>
    <n v="43757"/>
    <n v="6.2"/>
    <n v="115"/>
    <n v="1"/>
    <n v="2817.5"/>
    <n v="3251.2489999999998"/>
    <n v="3251.2489999999998"/>
    <n v="115"/>
    <n v="24.5"/>
    <n v="-433.74900000000002"/>
    <x v="0"/>
    <x v="3"/>
    <n v="17"/>
    <x v="0"/>
  </r>
  <r>
    <x v="0"/>
    <x v="2"/>
    <s v="GV407"/>
    <s v="GV4-43-191019"/>
    <x v="0"/>
    <d v="2020-04-22T00:00:00"/>
    <x v="0"/>
    <s v="Martinez Valdez Hugo Alberto F"/>
    <n v="43757"/>
    <n v="6.2"/>
    <n v="309"/>
    <n v="2"/>
    <n v="7570.5"/>
    <n v="6502.4970000000003"/>
    <n v="3251.2489999999998"/>
    <n v="154.5"/>
    <n v="24.5"/>
    <n v="1068.0029999999999"/>
    <x v="0"/>
    <x v="3"/>
    <n v="17"/>
    <x v="0"/>
  </r>
  <r>
    <x v="0"/>
    <x v="2"/>
    <s v="GV407"/>
    <s v="GV4-43-191019"/>
    <x v="0"/>
    <d v="2020-04-22T00:00:00"/>
    <x v="0"/>
    <s v="Ramos Mejia Juan Diego FG"/>
    <n v="43757"/>
    <n v="6.2"/>
    <n v="1760"/>
    <n v="12"/>
    <n v="41360"/>
    <n v="39014.983"/>
    <n v="3251.2489999999998"/>
    <n v="146.66666666666666"/>
    <n v="23.5"/>
    <n v="2345.0169999999998"/>
    <x v="0"/>
    <x v="3"/>
    <n v="17"/>
    <x v="0"/>
  </r>
  <r>
    <x v="0"/>
    <x v="2"/>
    <s v="GV407"/>
    <s v="GV4-43-191019"/>
    <x v="0"/>
    <d v="2020-04-22T00:00:00"/>
    <x v="0"/>
    <s v="Edgar Ruiz Lopez"/>
    <n v="43757"/>
    <n v="6.2"/>
    <n v="224"/>
    <n v="2"/>
    <n v="5488"/>
    <n v="6502.4970000000003"/>
    <n v="3251.2489999999998"/>
    <n v="112"/>
    <n v="24.5"/>
    <n v="-1014.497"/>
    <x v="0"/>
    <x v="3"/>
    <n v="17"/>
    <x v="0"/>
  </r>
  <r>
    <x v="0"/>
    <x v="0"/>
    <s v="EMBAR"/>
    <s v="GV1-36-070919"/>
    <x v="1"/>
    <d v="2020-04-23T00:00:00"/>
    <x v="0"/>
    <s v="Carlos Policarpo Contreras Moreno"/>
    <n v="43715"/>
    <n v="7.6333333333333329"/>
    <n v="-6285"/>
    <n v="-16"/>
    <n v="-48268.800000000003"/>
    <n v="-49210.142"/>
    <n v="-3075.634"/>
    <n v="392.8125"/>
    <n v="7.68"/>
    <n v="941.34199999999998"/>
    <x v="0"/>
    <x v="3"/>
    <n v="17"/>
    <x v="0"/>
  </r>
  <r>
    <x v="0"/>
    <x v="0"/>
    <s v="EMBAR"/>
    <s v="GV1-38-170919"/>
    <x v="1"/>
    <d v="2020-04-23T00:00:00"/>
    <x v="0"/>
    <s v="Carlos Policarpo Contreras Moreno"/>
    <n v="43725"/>
    <n v="7.3"/>
    <n v="-6285"/>
    <n v="-22"/>
    <n v="-66369.600000000006"/>
    <n v="-54170.156999999999"/>
    <n v="-2462.2800000000002"/>
    <n v="285.68181818181819"/>
    <n v="10.56"/>
    <n v="-12199.442999999999"/>
    <x v="0"/>
    <x v="3"/>
    <n v="17"/>
    <x v="0"/>
  </r>
  <r>
    <x v="0"/>
    <x v="0"/>
    <s v="EMBAR"/>
    <s v="GV4-41-071019"/>
    <x v="1"/>
    <d v="2020-04-23T00:00:00"/>
    <x v="0"/>
    <s v="Carlos Policarpo Contreras Moreno"/>
    <n v="43745"/>
    <n v="6.6333333333333329"/>
    <n v="-6285"/>
    <n v="-12"/>
    <n v="-36201.599999999999"/>
    <n v="-31265.826000000001"/>
    <n v="-2605.4859999999999"/>
    <n v="523.75"/>
    <n v="5.76"/>
    <n v="-4935.7740000000003"/>
    <x v="0"/>
    <x v="3"/>
    <n v="17"/>
    <x v="0"/>
  </r>
  <r>
    <x v="0"/>
    <x v="0"/>
    <s v="EMBAR"/>
    <s v="GV4-41-071019"/>
    <x v="0"/>
    <d v="2020-04-23T00:00:00"/>
    <x v="0"/>
    <s v="Innovacion y Comercio"/>
    <n v="43745"/>
    <n v="6.6333333333333329"/>
    <n v="424.2"/>
    <n v="3"/>
    <n v="10180.799999999999"/>
    <n v="10421.941999999999"/>
    <n v="3473.9810000000002"/>
    <n v="141.4"/>
    <n v="24"/>
    <n v="-241.142"/>
    <x v="0"/>
    <x v="3"/>
    <n v="17"/>
    <x v="0"/>
  </r>
  <r>
    <x v="0"/>
    <x v="0"/>
    <s v="EMBAR"/>
    <s v="GV5-42-201019"/>
    <x v="0"/>
    <d v="2020-04-23T00:00:00"/>
    <x v="0"/>
    <s v="Carlos Policarpo Contreras Moreno"/>
    <n v="43758"/>
    <n v="6.2"/>
    <n v="6285"/>
    <n v="24"/>
    <n v="72403.199999999997"/>
    <n v="82388.176999999996"/>
    <n v="3432.8409999999999"/>
    <n v="261.875"/>
    <n v="11.52"/>
    <n v="-9984.9770000000008"/>
    <x v="0"/>
    <x v="3"/>
    <n v="17"/>
    <x v="0"/>
  </r>
  <r>
    <x v="0"/>
    <x v="0"/>
    <s v="EMBAR"/>
    <s v="GV5-43-271019"/>
    <x v="0"/>
    <d v="2020-04-23T00:00:00"/>
    <x v="0"/>
    <s v="Carlos Policarpo Contreras Moreno"/>
    <n v="43765"/>
    <n v="5.9666666666666668"/>
    <n v="6285"/>
    <n v="11"/>
    <n v="33184.800000000003"/>
    <n v="39393.311000000002"/>
    <n v="3581.21"/>
    <n v="571.36363636363637"/>
    <n v="5.28"/>
    <n v="-6208.5110000000004"/>
    <x v="0"/>
    <x v="3"/>
    <n v="17"/>
    <x v="0"/>
  </r>
  <r>
    <x v="0"/>
    <x v="0"/>
    <s v="EMBAR"/>
    <s v="GV5-44-041119"/>
    <x v="0"/>
    <d v="2020-04-23T00:00:00"/>
    <x v="0"/>
    <s v="Carlos Policarpo Contreras Moreno"/>
    <n v="43773"/>
    <n v="5.7"/>
    <n v="6285"/>
    <n v="15"/>
    <n v="45252"/>
    <n v="33714.146000000001"/>
    <n v="2247.61"/>
    <n v="419"/>
    <n v="7.2"/>
    <n v="11537.853999999999"/>
    <x v="0"/>
    <x v="3"/>
    <n v="17"/>
    <x v="0"/>
  </r>
  <r>
    <x v="0"/>
    <x v="2"/>
    <s v="GV407"/>
    <s v="GV4-43-191019"/>
    <x v="0"/>
    <d v="2020-04-23T00:00:00"/>
    <x v="0"/>
    <s v="Noe Ramirez Brambila"/>
    <n v="43757"/>
    <n v="6.2333333333333334"/>
    <n v="436"/>
    <n v="4"/>
    <n v="10464"/>
    <n v="13004.994000000001"/>
    <n v="3251.2489999999998"/>
    <n v="109"/>
    <n v="24"/>
    <n v="-2540.9940000000001"/>
    <x v="0"/>
    <x v="3"/>
    <n v="17"/>
    <x v="0"/>
  </r>
  <r>
    <x v="0"/>
    <x v="2"/>
    <s v="GV407"/>
    <s v="GV4-43-191019"/>
    <x v="0"/>
    <d v="2020-04-23T00:00:00"/>
    <x v="0"/>
    <s v="Camacho Santana Gabriel"/>
    <n v="43757"/>
    <n v="6.2333333333333334"/>
    <n v="506"/>
    <n v="4"/>
    <n v="12144"/>
    <n v="13004.994000000001"/>
    <n v="3251.2489999999998"/>
    <n v="126.5"/>
    <n v="24"/>
    <n v="-860.99400000000003"/>
    <x v="0"/>
    <x v="3"/>
    <n v="17"/>
    <x v="0"/>
  </r>
  <r>
    <x v="0"/>
    <x v="2"/>
    <s v="GV407"/>
    <s v="GV4-43-191019"/>
    <x v="0"/>
    <d v="2020-04-23T00:00:00"/>
    <x v="0"/>
    <s v="Camacho Monroy Agustin"/>
    <n v="43757"/>
    <n v="6.2333333333333334"/>
    <n v="849"/>
    <n v="6"/>
    <n v="20376"/>
    <n v="19507.491999999998"/>
    <n v="3251.2489999999998"/>
    <n v="141.5"/>
    <n v="24"/>
    <n v="868.50800000000004"/>
    <x v="0"/>
    <x v="3"/>
    <n v="17"/>
    <x v="0"/>
  </r>
  <r>
    <x v="0"/>
    <x v="2"/>
    <s v="GV407"/>
    <s v="GV4-43-191019"/>
    <x v="0"/>
    <d v="2020-04-23T00:00:00"/>
    <x v="0"/>
    <s v="Rafael Osorio Zamora"/>
    <n v="43757"/>
    <n v="6.2333333333333334"/>
    <n v="393.4"/>
    <n v="3"/>
    <n v="9441.6"/>
    <n v="9753.7459999999992"/>
    <n v="3251.2489999999998"/>
    <n v="131.13333333333333"/>
    <n v="24"/>
    <n v="-312.14600000000002"/>
    <x v="0"/>
    <x v="3"/>
    <n v="17"/>
    <x v="0"/>
  </r>
  <r>
    <x v="0"/>
    <x v="2"/>
    <s v="GV407"/>
    <s v="GV4-43-191019"/>
    <x v="0"/>
    <d v="2020-04-23T00:00:00"/>
    <x v="0"/>
    <s v="Vazquez Zamora Rafael"/>
    <n v="43757"/>
    <n v="6.2333333333333334"/>
    <n v="255"/>
    <n v="2"/>
    <n v="6120"/>
    <n v="6502.4970000000003"/>
    <n v="3251.2489999999998"/>
    <n v="127.5"/>
    <n v="24"/>
    <n v="-382.49700000000001"/>
    <x v="0"/>
    <x v="3"/>
    <n v="17"/>
    <x v="0"/>
  </r>
  <r>
    <x v="0"/>
    <x v="2"/>
    <s v="GV407"/>
    <s v="GV4-43-191019"/>
    <x v="0"/>
    <d v="2020-04-23T00:00:00"/>
    <x v="0"/>
    <s v="PUBLICO EN GENERAL"/>
    <n v="43757"/>
    <n v="6.2333333333333334"/>
    <n v="131.6"/>
    <n v="1"/>
    <n v="3158.4"/>
    <n v="3251.2489999999998"/>
    <n v="3251.2489999999998"/>
    <n v="131.6"/>
    <n v="24"/>
    <n v="-92.849000000000004"/>
    <x v="0"/>
    <x v="3"/>
    <n v="17"/>
    <x v="0"/>
  </r>
  <r>
    <x v="0"/>
    <x v="2"/>
    <s v="GV407"/>
    <s v="GV4-43-191019"/>
    <x v="0"/>
    <d v="2020-04-23T00:00:00"/>
    <x v="0"/>
    <s v="Innovacion y Comercio"/>
    <n v="43757"/>
    <n v="6.2333333333333334"/>
    <n v="1146.2"/>
    <n v="9"/>
    <n v="27508.799999999999"/>
    <n v="29261.237000000001"/>
    <n v="3251.2489999999998"/>
    <n v="127.35555555555555"/>
    <n v="24"/>
    <n v="-1752.4369999999999"/>
    <x v="0"/>
    <x v="3"/>
    <n v="17"/>
    <x v="0"/>
  </r>
  <r>
    <x v="0"/>
    <x v="2"/>
    <s v="GV407"/>
    <s v="GV4-43-191019"/>
    <x v="0"/>
    <d v="2020-04-23T00:00:00"/>
    <x v="0"/>
    <s v="Lopez Jorge FG"/>
    <n v="43757"/>
    <n v="6.2333333333333334"/>
    <n v="126"/>
    <n v="1"/>
    <n v="3087"/>
    <n v="3251.2489999999998"/>
    <n v="3251.2489999999998"/>
    <n v="126"/>
    <n v="24.5"/>
    <n v="-164.249"/>
    <x v="0"/>
    <x v="3"/>
    <n v="17"/>
    <x v="0"/>
  </r>
  <r>
    <x v="0"/>
    <x v="2"/>
    <s v="GV407"/>
    <s v="GV4-43-191019"/>
    <x v="0"/>
    <d v="2020-04-23T00:00:00"/>
    <x v="0"/>
    <s v="Prado Barajas Aureliano FG"/>
    <n v="43757"/>
    <n v="6.2333333333333334"/>
    <n v="206"/>
    <n v="2"/>
    <n v="5047"/>
    <n v="6502.4970000000003"/>
    <n v="3251.2489999999998"/>
    <n v="103"/>
    <n v="24.5"/>
    <n v="-1455.4970000000001"/>
    <x v="0"/>
    <x v="3"/>
    <n v="17"/>
    <x v="0"/>
  </r>
  <r>
    <x v="0"/>
    <x v="2"/>
    <s v="GV407"/>
    <s v="GV4-43-191019"/>
    <x v="0"/>
    <d v="2020-04-23T00:00:00"/>
    <x v="0"/>
    <s v="PUBLICO EN GENERAL"/>
    <n v="43757"/>
    <n v="6.2333333333333334"/>
    <n v="242"/>
    <n v="2"/>
    <n v="5929"/>
    <n v="6502.4970000000003"/>
    <n v="3251.2489999999998"/>
    <n v="121"/>
    <n v="24.5"/>
    <n v="-573.49699999999996"/>
    <x v="0"/>
    <x v="3"/>
    <n v="17"/>
    <x v="0"/>
  </r>
  <r>
    <x v="0"/>
    <x v="2"/>
    <s v="GV407"/>
    <s v="GV4-43-191019"/>
    <x v="0"/>
    <d v="2020-04-23T00:00:00"/>
    <x v="0"/>
    <s v="Oscar Jesus Guerrero Pelayo"/>
    <n v="43757"/>
    <n v="6.2333333333333334"/>
    <n v="342"/>
    <n v="3"/>
    <n v="8379"/>
    <n v="9753.7459999999992"/>
    <n v="3251.2489999999998"/>
    <n v="114"/>
    <n v="24.5"/>
    <n v="-1374.7460000000001"/>
    <x v="0"/>
    <x v="3"/>
    <n v="17"/>
    <x v="0"/>
  </r>
  <r>
    <x v="0"/>
    <x v="2"/>
    <s v="GV407"/>
    <s v="GV4-43-191019"/>
    <x v="0"/>
    <d v="2020-04-23T00:00:00"/>
    <x v="0"/>
    <s v="PUBLICO EN GENERAL"/>
    <n v="43757"/>
    <n v="6.2333333333333334"/>
    <n v="380"/>
    <n v="3"/>
    <n v="9310"/>
    <n v="9753.7459999999992"/>
    <n v="3251.2489999999998"/>
    <n v="126.66666666666667"/>
    <n v="24.5"/>
    <n v="-443.74599999999998"/>
    <x v="0"/>
    <x v="3"/>
    <n v="17"/>
    <x v="0"/>
  </r>
  <r>
    <x v="0"/>
    <x v="2"/>
    <s v="GV407"/>
    <s v="GV4-43-191019"/>
    <x v="0"/>
    <d v="2020-04-23T00:00:00"/>
    <x v="0"/>
    <s v="Lopez Garcia Martin FG"/>
    <n v="43757"/>
    <n v="6.2333333333333334"/>
    <n v="562"/>
    <n v="4"/>
    <n v="13769"/>
    <n v="13004.994000000001"/>
    <n v="3251.2489999999998"/>
    <n v="140.5"/>
    <n v="24.5"/>
    <n v="764.00599999999997"/>
    <x v="0"/>
    <x v="3"/>
    <n v="17"/>
    <x v="0"/>
  </r>
  <r>
    <x v="0"/>
    <x v="2"/>
    <s v="GV407"/>
    <s v="GV4-43-191019"/>
    <x v="0"/>
    <d v="2020-04-23T00:00:00"/>
    <x v="0"/>
    <s v="Jose Luis Guzman Cornejo"/>
    <n v="43757"/>
    <n v="6.2333333333333334"/>
    <n v="540"/>
    <n v="4"/>
    <n v="13230"/>
    <n v="13004.994000000001"/>
    <n v="3251.2489999999998"/>
    <n v="135"/>
    <n v="24.5"/>
    <n v="225.006"/>
    <x v="0"/>
    <x v="3"/>
    <n v="17"/>
    <x v="0"/>
  </r>
  <r>
    <x v="0"/>
    <x v="2"/>
    <s v="GV407"/>
    <s v="GV4-43-191019"/>
    <x v="0"/>
    <d v="2020-04-23T00:00:00"/>
    <x v="0"/>
    <s v="Raul Armando Oregon Herrera"/>
    <n v="43757"/>
    <n v="6.2333333333333334"/>
    <n v="244"/>
    <n v="2"/>
    <n v="5978"/>
    <n v="6502.4970000000003"/>
    <n v="3251.2489999999998"/>
    <n v="122"/>
    <n v="24.5"/>
    <n v="-524.49699999999996"/>
    <x v="0"/>
    <x v="3"/>
    <n v="17"/>
    <x v="0"/>
  </r>
  <r>
    <x v="0"/>
    <x v="2"/>
    <s v="GV407"/>
    <s v="GV4-43-191019"/>
    <x v="0"/>
    <d v="2020-04-23T00:00:00"/>
    <x v="0"/>
    <s v="Verdin Vizcarra Irma Lucila F"/>
    <n v="43757"/>
    <n v="6.2333333333333334"/>
    <n v="356"/>
    <n v="3"/>
    <n v="8722"/>
    <n v="9753.7459999999992"/>
    <n v="3251.2489999999998"/>
    <n v="118.66666666666667"/>
    <n v="24.5"/>
    <n v="-1031.7460000000001"/>
    <x v="0"/>
    <x v="3"/>
    <n v="17"/>
    <x v="0"/>
  </r>
  <r>
    <x v="0"/>
    <x v="2"/>
    <s v="GV407"/>
    <s v="GV4-43-191019"/>
    <x v="0"/>
    <d v="2020-04-23T00:00:00"/>
    <x v="0"/>
    <s v="Araiza Chavez Diana Rosiquiel FG"/>
    <n v="43757"/>
    <n v="6.2333333333333334"/>
    <n v="380"/>
    <n v="3"/>
    <n v="9120"/>
    <n v="9753.7459999999992"/>
    <n v="3251.2489999999998"/>
    <n v="126.66666666666667"/>
    <n v="24"/>
    <n v="-633.74599999999998"/>
    <x v="0"/>
    <x v="3"/>
    <n v="17"/>
    <x v="0"/>
  </r>
  <r>
    <x v="0"/>
    <x v="2"/>
    <s v="GV407"/>
    <s v="GV4-43-191019"/>
    <x v="0"/>
    <d v="2020-04-23T00:00:00"/>
    <x v="0"/>
    <s v="Juan Manuel Jacobo"/>
    <n v="43757"/>
    <n v="6.2333333333333334"/>
    <n v="257"/>
    <n v="2"/>
    <n v="6296.5"/>
    <n v="6502.4970000000003"/>
    <n v="3251.2489999999998"/>
    <n v="128.5"/>
    <n v="24.5"/>
    <n v="-205.99700000000001"/>
    <x v="0"/>
    <x v="3"/>
    <n v="17"/>
    <x v="0"/>
  </r>
  <r>
    <x v="0"/>
    <x v="2"/>
    <s v="GV407"/>
    <s v="GV4-43-191019"/>
    <x v="0"/>
    <d v="2020-04-23T00:00:00"/>
    <x v="0"/>
    <s v="Pelayo Sebastian Rosa Maria G"/>
    <n v="43757"/>
    <n v="6.2333333333333334"/>
    <n v="614"/>
    <n v="5"/>
    <n v="15043"/>
    <n v="16256.243"/>
    <n v="3251.2489999999998"/>
    <n v="122.8"/>
    <n v="24.5"/>
    <n v="-1213.2429999999999"/>
    <x v="0"/>
    <x v="3"/>
    <n v="17"/>
    <x v="0"/>
  </r>
  <r>
    <x v="0"/>
    <x v="2"/>
    <s v="GV407"/>
    <s v="GV4-43-191019"/>
    <x v="0"/>
    <d v="2020-04-23T00:00:00"/>
    <x v="0"/>
    <s v="Salas Nadia"/>
    <n v="43757"/>
    <n v="6.2333333333333334"/>
    <n v="373"/>
    <n v="3"/>
    <n v="9138.5"/>
    <n v="9753.7459999999992"/>
    <n v="3251.2489999999998"/>
    <n v="124.33333333333333"/>
    <n v="24.5"/>
    <n v="-615.24599999999998"/>
    <x v="0"/>
    <x v="3"/>
    <n v="17"/>
    <x v="0"/>
  </r>
  <r>
    <x v="0"/>
    <x v="2"/>
    <s v="GV407"/>
    <s v="GV4-43-191019"/>
    <x v="0"/>
    <d v="2020-04-24T00:00:00"/>
    <x v="0"/>
    <s v="RODRIGO RODRIGUEZ"/>
    <n v="43757"/>
    <n v="6.2666666666666666"/>
    <n v="1226"/>
    <n v="10"/>
    <n v="30037"/>
    <n v="32512.486000000001"/>
    <n v="3251.2489999999998"/>
    <n v="122.6"/>
    <n v="24.5"/>
    <n v="-2475.4859999999999"/>
    <x v="0"/>
    <x v="3"/>
    <n v="17"/>
    <x v="0"/>
  </r>
  <r>
    <x v="0"/>
    <x v="2"/>
    <s v="GV407"/>
    <s v="GV4-43-191019"/>
    <x v="0"/>
    <d v="2020-04-24T00:00:00"/>
    <x v="0"/>
    <s v="Anaya Chavarin Oscar FG"/>
    <n v="43757"/>
    <n v="6.2666666666666666"/>
    <n v="356"/>
    <n v="3"/>
    <n v="8722"/>
    <n v="9753.7459999999992"/>
    <n v="3251.2489999999998"/>
    <n v="118.66666666666667"/>
    <n v="24.5"/>
    <n v="-1031.7460000000001"/>
    <x v="0"/>
    <x v="3"/>
    <n v="17"/>
    <x v="0"/>
  </r>
  <r>
    <x v="0"/>
    <x v="2"/>
    <s v="GV407"/>
    <s v="GV4-43-191019"/>
    <x v="0"/>
    <d v="2020-04-24T00:00:00"/>
    <x v="0"/>
    <s v="Cobian Chavez Rodolfo FG"/>
    <n v="43757"/>
    <n v="6.2666666666666666"/>
    <n v="3521"/>
    <n v="28"/>
    <n v="82743.5"/>
    <n v="91034.960999999996"/>
    <n v="3251.2489999999998"/>
    <n v="125.75"/>
    <n v="23.5"/>
    <n v="-8291.4609999999993"/>
    <x v="0"/>
    <x v="3"/>
    <n v="17"/>
    <x v="0"/>
  </r>
  <r>
    <x v="0"/>
    <x v="2"/>
    <s v="GV407"/>
    <s v="GV4-43-191019"/>
    <x v="0"/>
    <d v="2020-04-24T00:00:00"/>
    <x v="0"/>
    <s v="Coronado Rodriguez Alma Lorena FG"/>
    <n v="43757"/>
    <n v="6.2666666666666666"/>
    <n v="126"/>
    <n v="1"/>
    <n v="3087"/>
    <n v="3251.2489999999998"/>
    <n v="3251.2489999999998"/>
    <n v="126"/>
    <n v="24.5"/>
    <n v="-164.249"/>
    <x v="0"/>
    <x v="3"/>
    <n v="17"/>
    <x v="0"/>
  </r>
  <r>
    <x v="0"/>
    <x v="2"/>
    <s v="GV407"/>
    <s v="GV4-43-191019"/>
    <x v="0"/>
    <d v="2020-04-24T00:00:00"/>
    <x v="0"/>
    <s v="Martinez Valdez Hugo Alberto F"/>
    <n v="43757"/>
    <n v="6.2666666666666666"/>
    <n v="565"/>
    <n v="5"/>
    <n v="13842.5"/>
    <n v="16256.243"/>
    <n v="3251.2489999999998"/>
    <n v="113"/>
    <n v="24.5"/>
    <n v="-2413.7429999999999"/>
    <x v="0"/>
    <x v="3"/>
    <n v="17"/>
    <x v="0"/>
  </r>
  <r>
    <x v="0"/>
    <x v="2"/>
    <s v="GV407"/>
    <s v="GV4-43-191019"/>
    <x v="0"/>
    <d v="2020-04-24T00:00:00"/>
    <x v="0"/>
    <s v="Lopez Garcia Martin FG"/>
    <n v="43757"/>
    <n v="6.2666666666666666"/>
    <n v="166"/>
    <n v="1"/>
    <n v="4067"/>
    <n v="3251.2489999999998"/>
    <n v="3251.2489999999998"/>
    <n v="166"/>
    <n v="24.5"/>
    <n v="815.75099999999998"/>
    <x v="0"/>
    <x v="3"/>
    <n v="17"/>
    <x v="0"/>
  </r>
  <r>
    <x v="0"/>
    <x v="2"/>
    <s v="GV407"/>
    <s v="GV4-43-191019"/>
    <x v="1"/>
    <d v="2020-04-24T00:00:00"/>
    <x v="0"/>
    <s v="Lopez Garcia Martin FG"/>
    <n v="43757"/>
    <n v="6.2666666666666666"/>
    <n v="-562"/>
    <n v="-4"/>
    <n v="-13769"/>
    <n v="-13004.994000000001"/>
    <n v="-3251.2489999999998"/>
    <n v="140.5"/>
    <n v="24.5"/>
    <n v="-764.00599999999997"/>
    <x v="0"/>
    <x v="3"/>
    <n v="17"/>
    <x v="0"/>
  </r>
  <r>
    <x v="0"/>
    <x v="2"/>
    <s v="GV407"/>
    <s v="GV4-43-191019"/>
    <x v="0"/>
    <d v="2020-04-24T00:00:00"/>
    <x v="0"/>
    <s v="Gil Peña Martin FG"/>
    <n v="43757"/>
    <n v="6.2666666666666666"/>
    <n v="562"/>
    <n v="4"/>
    <n v="13769"/>
    <n v="13004.994000000001"/>
    <n v="3251.2489999999998"/>
    <n v="140.5"/>
    <n v="24.5"/>
    <n v="764.00599999999997"/>
    <x v="0"/>
    <x v="3"/>
    <n v="17"/>
    <x v="0"/>
  </r>
  <r>
    <x v="0"/>
    <x v="2"/>
    <s v="GV408"/>
    <s v="GV4-44-261019"/>
    <x v="0"/>
    <d v="2020-04-24T00:00:00"/>
    <x v="0"/>
    <s v="De Leon Diaz Salvador FG"/>
    <n v="43764"/>
    <n v="6.0333333333333332"/>
    <n v="117"/>
    <n v="1"/>
    <n v="2866.5"/>
    <n v="2907.748"/>
    <n v="2907.748"/>
    <n v="117"/>
    <n v="24.5"/>
    <n v="-41.247999999999998"/>
    <x v="0"/>
    <x v="3"/>
    <n v="17"/>
    <x v="0"/>
  </r>
  <r>
    <x v="0"/>
    <x v="2"/>
    <s v="GV408"/>
    <s v="GV4-44-261019"/>
    <x v="0"/>
    <d v="2020-04-24T00:00:00"/>
    <x v="0"/>
    <s v="Edgar Ruiz Lopez"/>
    <n v="43764"/>
    <n v="6.0333333333333332"/>
    <n v="856"/>
    <n v="7"/>
    <n v="20972"/>
    <n v="20354.239000000001"/>
    <n v="2907.748"/>
    <n v="122.28571428571429"/>
    <n v="24.5"/>
    <n v="617.76099999999997"/>
    <x v="0"/>
    <x v="3"/>
    <n v="17"/>
    <x v="0"/>
  </r>
  <r>
    <x v="0"/>
    <x v="1"/>
    <s v="GV103"/>
    <s v="GV1-48-281119"/>
    <x v="0"/>
    <d v="2020-04-27T00:00:00"/>
    <x v="0"/>
    <s v="Innovacion y Comercio"/>
    <n v="43797"/>
    <n v="5.0333333333333332"/>
    <n v="70"/>
    <n v="1"/>
    <n v="1680"/>
    <n v="1836.8989999999999"/>
    <n v="1836.8989999999999"/>
    <n v="70"/>
    <n v="24"/>
    <n v="-156.899"/>
    <x v="0"/>
    <x v="3"/>
    <n v="18"/>
    <x v="0"/>
  </r>
  <r>
    <x v="0"/>
    <x v="1"/>
    <s v="GV106"/>
    <s v="GV1-47-201119"/>
    <x v="0"/>
    <d v="2020-04-27T00:00:00"/>
    <x v="0"/>
    <s v="PUBLICO EN GENERAL"/>
    <n v="43789"/>
    <n v="5.3"/>
    <n v="82.5"/>
    <n v="1"/>
    <n v="2145"/>
    <n v="1982.616"/>
    <n v="1982.616"/>
    <n v="82.5"/>
    <n v="26"/>
    <n v="162.38399999999999"/>
    <x v="0"/>
    <x v="3"/>
    <n v="18"/>
    <x v="0"/>
  </r>
  <r>
    <x v="0"/>
    <x v="1"/>
    <s v="GV109"/>
    <s v="GV1-42-161019"/>
    <x v="0"/>
    <d v="2020-04-27T00:00:00"/>
    <x v="0"/>
    <s v="Cecilia Robles Perez"/>
    <n v="43754"/>
    <n v="6.4666666666666668"/>
    <n v="124.5"/>
    <n v="1"/>
    <n v="2988"/>
    <n v="2937.3739999999998"/>
    <n v="2937.3739999999998"/>
    <n v="124.5"/>
    <n v="24"/>
    <n v="50.625999999999998"/>
    <x v="0"/>
    <x v="3"/>
    <n v="18"/>
    <x v="0"/>
  </r>
  <r>
    <x v="0"/>
    <x v="1"/>
    <s v="GV109"/>
    <s v="GV1-42-161019"/>
    <x v="0"/>
    <d v="2020-04-27T00:00:00"/>
    <x v="0"/>
    <s v="Vazquez Zamora Rafael"/>
    <n v="43754"/>
    <n v="6.4666666666666668"/>
    <n v="205.5"/>
    <n v="2"/>
    <n v="4932"/>
    <n v="5874.7479999999996"/>
    <n v="2937.3739999999998"/>
    <n v="102.75"/>
    <n v="24"/>
    <n v="-942.74800000000005"/>
    <x v="0"/>
    <x v="3"/>
    <n v="18"/>
    <x v="0"/>
  </r>
  <r>
    <x v="0"/>
    <x v="1"/>
    <s v="GV109"/>
    <s v="GV1-42-161019"/>
    <x v="0"/>
    <d v="2020-04-27T00:00:00"/>
    <x v="0"/>
    <s v="Casillas Tapia Alfredo"/>
    <n v="43754"/>
    <n v="6.4666666666666668"/>
    <n v="1121"/>
    <n v="10"/>
    <n v="26343.5"/>
    <n v="29373.741999999998"/>
    <n v="2937.3739999999998"/>
    <n v="112.1"/>
    <n v="23.5"/>
    <n v="-3030.2420000000002"/>
    <x v="0"/>
    <x v="3"/>
    <n v="18"/>
    <x v="0"/>
  </r>
  <r>
    <x v="0"/>
    <x v="1"/>
    <s v="GV109"/>
    <s v="GV1-42-161019"/>
    <x v="0"/>
    <d v="2020-04-27T00:00:00"/>
    <x v="0"/>
    <s v="Carlos Sanchez Camacho"/>
    <n v="43754"/>
    <n v="6.4666666666666668"/>
    <n v="483"/>
    <n v="4"/>
    <n v="11592"/>
    <n v="11749.496999999999"/>
    <n v="2937.3739999999998"/>
    <n v="120.75"/>
    <n v="24"/>
    <n v="-157.49700000000001"/>
    <x v="0"/>
    <x v="3"/>
    <n v="18"/>
    <x v="0"/>
  </r>
  <r>
    <x v="0"/>
    <x v="1"/>
    <s v="GV110"/>
    <s v="GV1-43-211019"/>
    <x v="0"/>
    <d v="2020-04-27T00:00:00"/>
    <x v="0"/>
    <s v="Innovacion y Comercio"/>
    <n v="43759"/>
    <n v="6.3"/>
    <n v="533"/>
    <n v="6"/>
    <n v="12792"/>
    <n v="18876.03"/>
    <n v="3146.0050000000001"/>
    <n v="88.833333333333329"/>
    <n v="24"/>
    <n v="-6084.03"/>
    <x v="0"/>
    <x v="3"/>
    <n v="18"/>
    <x v="0"/>
  </r>
  <r>
    <x v="0"/>
    <x v="1"/>
    <s v="GV110"/>
    <s v="GV1-43-211019"/>
    <x v="0"/>
    <d v="2020-04-27T00:00:00"/>
    <x v="0"/>
    <s v="Gutierrez Olivarez Jaime Gibran"/>
    <n v="43759"/>
    <n v="6.3"/>
    <n v="353.5"/>
    <n v="3"/>
    <n v="8484"/>
    <n v="9438.0149999999994"/>
    <n v="3146.0050000000001"/>
    <n v="117.83333333333333"/>
    <n v="24"/>
    <n v="-954.01499999999999"/>
    <x v="0"/>
    <x v="3"/>
    <n v="18"/>
    <x v="0"/>
  </r>
  <r>
    <x v="0"/>
    <x v="1"/>
    <s v="GV110"/>
    <s v="GV1-43-211019"/>
    <x v="0"/>
    <d v="2020-04-27T00:00:00"/>
    <x v="0"/>
    <s v="Casillas Tapia Alfredo"/>
    <n v="43759"/>
    <n v="6.3"/>
    <n v="1207"/>
    <n v="10"/>
    <n v="28364.5"/>
    <n v="31460.05"/>
    <n v="3146.0050000000001"/>
    <n v="120.7"/>
    <n v="23.5"/>
    <n v="-3095.55"/>
    <x v="0"/>
    <x v="3"/>
    <n v="18"/>
    <x v="0"/>
  </r>
  <r>
    <x v="0"/>
    <x v="1"/>
    <s v="GV110"/>
    <s v="GV1-43-211019"/>
    <x v="0"/>
    <d v="2020-04-27T00:00:00"/>
    <x v="0"/>
    <s v="Carlos Sanchez Camacho"/>
    <n v="43759"/>
    <n v="6.3"/>
    <n v="358"/>
    <n v="3"/>
    <n v="8592"/>
    <n v="9438.0149999999994"/>
    <n v="3146.0050000000001"/>
    <n v="119.33333333333333"/>
    <n v="24"/>
    <n v="-846.01499999999999"/>
    <x v="0"/>
    <x v="3"/>
    <n v="18"/>
    <x v="0"/>
  </r>
  <r>
    <x v="0"/>
    <x v="1"/>
    <s v="GV111"/>
    <s v="GV1-44-281019"/>
    <x v="0"/>
    <d v="2020-04-27T00:00:00"/>
    <x v="0"/>
    <s v="Innovacion y Comercio"/>
    <n v="43766"/>
    <n v="6.0666666666666664"/>
    <n v="791"/>
    <n v="7"/>
    <n v="18984"/>
    <n v="16409.615000000002"/>
    <n v="2344.2310000000002"/>
    <n v="113"/>
    <n v="24"/>
    <n v="2574.3850000000002"/>
    <x v="0"/>
    <x v="3"/>
    <n v="18"/>
    <x v="0"/>
  </r>
  <r>
    <x v="0"/>
    <x v="1"/>
    <s v="GV111"/>
    <s v="GV1-44-281019"/>
    <x v="0"/>
    <d v="2020-04-27T00:00:00"/>
    <x v="0"/>
    <s v="Rafael Osorio Zamora"/>
    <n v="43766"/>
    <n v="6.0666666666666664"/>
    <n v="827"/>
    <n v="6"/>
    <n v="19848"/>
    <n v="14065.385"/>
    <n v="2344.2310000000002"/>
    <n v="137.83333333333334"/>
    <n v="24"/>
    <n v="5782.6149999999998"/>
    <x v="0"/>
    <x v="3"/>
    <n v="18"/>
    <x v="0"/>
  </r>
  <r>
    <x v="0"/>
    <x v="0"/>
    <s v="EMBAR"/>
    <s v="GV1-27-060719"/>
    <x v="0"/>
    <d v="2020-04-28T00:00:00"/>
    <x v="0"/>
    <s v="Cardenas Davalos Jose Antonio"/>
    <n v="43652"/>
    <n v="9.9"/>
    <n v="1870"/>
    <n v="5"/>
    <n v="7012.5"/>
    <n v="13449.1"/>
    <n v="2689.82"/>
    <n v="374"/>
    <n v="3.75"/>
    <n v="-6436.6"/>
    <x v="0"/>
    <x v="3"/>
    <n v="18"/>
    <x v="0"/>
  </r>
  <r>
    <x v="0"/>
    <x v="0"/>
    <s v="EMBAR"/>
    <s v="GV1-35-310819"/>
    <x v="1"/>
    <d v="2020-04-28T00:00:00"/>
    <x v="0"/>
    <s v="Barbosa Iñiguez Salvador"/>
    <n v="43708"/>
    <n v="8.0333333333333332"/>
    <n v="-2500"/>
    <n v="-18"/>
    <n v="-54562.5"/>
    <n v="-47366.28"/>
    <n v="-2631.46"/>
    <n v="138.88888888888889"/>
    <n v="21.824999999999999"/>
    <n v="-7196.22"/>
    <x v="0"/>
    <x v="3"/>
    <n v="18"/>
    <x v="0"/>
  </r>
  <r>
    <x v="0"/>
    <x v="0"/>
    <s v="EMBAR"/>
    <s v="GV1-35-310819"/>
    <x v="1"/>
    <d v="2020-04-28T00:00:00"/>
    <x v="0"/>
    <s v="Innovacion y Comercio"/>
    <n v="43708"/>
    <n v="8.0333333333333332"/>
    <n v="-153.6"/>
    <n v="-1"/>
    <n v="-3840"/>
    <n v="-2631.46"/>
    <n v="-2631.46"/>
    <n v="153.6"/>
    <n v="25"/>
    <n v="-1208.54"/>
    <x v="0"/>
    <x v="3"/>
    <n v="18"/>
    <x v="0"/>
  </r>
  <r>
    <x v="0"/>
    <x v="0"/>
    <s v="EMBAR"/>
    <s v="GV1-35-310819"/>
    <x v="1"/>
    <d v="2020-04-28T00:00:00"/>
    <x v="0"/>
    <s v="Innovacion y Comercio"/>
    <n v="43708"/>
    <n v="8.0333333333333332"/>
    <n v="-150"/>
    <n v="-2"/>
    <n v="-3750"/>
    <n v="-5262.92"/>
    <n v="-2631.46"/>
    <n v="75"/>
    <n v="25"/>
    <n v="1512.92"/>
    <x v="0"/>
    <x v="3"/>
    <n v="18"/>
    <x v="0"/>
  </r>
  <r>
    <x v="0"/>
    <x v="0"/>
    <s v="EMBAR"/>
    <s v="GV1-35-310819"/>
    <x v="1"/>
    <d v="2020-04-28T00:00:00"/>
    <x v="0"/>
    <s v="Innovacion y Comercio"/>
    <n v="43708"/>
    <n v="8.0333333333333332"/>
    <n v="-200"/>
    <n v="-1"/>
    <n v="-2500"/>
    <n v="-2631.46"/>
    <n v="-2631.46"/>
    <n v="200"/>
    <n v="12.5"/>
    <n v="131.46"/>
    <x v="0"/>
    <x v="3"/>
    <n v="18"/>
    <x v="0"/>
  </r>
  <r>
    <x v="0"/>
    <x v="0"/>
    <s v="EMBAR"/>
    <s v="GV1-36-070919"/>
    <x v="0"/>
    <d v="2020-04-28T00:00:00"/>
    <x v="0"/>
    <s v="Cardenas Davalos Jose Antonio"/>
    <n v="43715"/>
    <n v="7.8"/>
    <n v="1870"/>
    <n v="2"/>
    <n v="2805"/>
    <n v="6151.268"/>
    <n v="3075.634"/>
    <n v="935"/>
    <n v="1.5"/>
    <n v="-3346.268"/>
    <x v="0"/>
    <x v="3"/>
    <n v="18"/>
    <x v="0"/>
  </r>
  <r>
    <x v="0"/>
    <x v="0"/>
    <s v="EMBAR"/>
    <s v="GV1-38-170919"/>
    <x v="1"/>
    <d v="2020-04-28T00:00:00"/>
    <x v="0"/>
    <s v="Innovacion y Comercio"/>
    <n v="43725"/>
    <n v="7.4666666666666668"/>
    <n v="-200"/>
    <n v="-1"/>
    <n v="-2500"/>
    <n v="-2462.2800000000002"/>
    <n v="-2462.2800000000002"/>
    <n v="200"/>
    <n v="12.5"/>
    <n v="-37.72"/>
    <x v="0"/>
    <x v="3"/>
    <n v="18"/>
    <x v="0"/>
  </r>
  <r>
    <x v="0"/>
    <x v="0"/>
    <s v="EMBAR"/>
    <s v="GV1-41-091019"/>
    <x v="0"/>
    <d v="2020-04-28T00:00:00"/>
    <x v="0"/>
    <s v="Barbosa Iñiguez Salvador"/>
    <n v="43747"/>
    <n v="6.7333333333333334"/>
    <n v="2597"/>
    <n v="4"/>
    <n v="9915.8179999999993"/>
    <n v="12640.968000000001"/>
    <n v="3160.2420000000002"/>
    <n v="649.25"/>
    <n v="3.8182"/>
    <n v="-2725.15"/>
    <x v="0"/>
    <x v="3"/>
    <n v="18"/>
    <x v="0"/>
  </r>
  <r>
    <x v="0"/>
    <x v="0"/>
    <s v="EMBAR"/>
    <s v="GV1-42-161019"/>
    <x v="0"/>
    <d v="2020-04-28T00:00:00"/>
    <x v="0"/>
    <s v="Barbosa Iñiguez Salvador"/>
    <n v="43754"/>
    <n v="6.5"/>
    <n v="2597"/>
    <n v="1"/>
    <n v="2478.9549999999999"/>
    <n v="2937.3739999999998"/>
    <n v="2937.3739999999998"/>
    <n v="2597"/>
    <n v="0.95450000000000002"/>
    <n v="-458.41899999999998"/>
    <x v="0"/>
    <x v="3"/>
    <n v="18"/>
    <x v="0"/>
  </r>
  <r>
    <x v="0"/>
    <x v="0"/>
    <s v="EMBAR"/>
    <s v="GV1-43-211019"/>
    <x v="0"/>
    <d v="2020-04-28T00:00:00"/>
    <x v="0"/>
    <s v="Barbosa Iñiguez Salvador"/>
    <n v="43759"/>
    <n v="6.333333333333333"/>
    <n v="2597"/>
    <n v="15"/>
    <n v="37184.317999999999"/>
    <n v="47190.074999999997"/>
    <n v="3146.0050000000001"/>
    <n v="173.13333333333333"/>
    <n v="14.318199999999999"/>
    <n v="-10005.757"/>
    <x v="0"/>
    <x v="3"/>
    <n v="18"/>
    <x v="0"/>
  </r>
  <r>
    <x v="0"/>
    <x v="0"/>
    <s v="EMBAR"/>
    <s v="GV1-43-211019"/>
    <x v="0"/>
    <d v="2020-04-28T00:00:00"/>
    <x v="0"/>
    <s v="PUBLICO EN GENERAL"/>
    <n v="43759"/>
    <n v="6.333333333333333"/>
    <n v="1814"/>
    <n v="5"/>
    <n v="11110.75"/>
    <n v="15730.025"/>
    <n v="3146.0050000000001"/>
    <n v="362.8"/>
    <n v="6.125"/>
    <n v="-4619.2749999999996"/>
    <x v="0"/>
    <x v="3"/>
    <n v="18"/>
    <x v="0"/>
  </r>
  <r>
    <x v="0"/>
    <x v="0"/>
    <s v="EMBAR"/>
    <s v="GV1-44-281019"/>
    <x v="0"/>
    <d v="2020-04-28T00:00:00"/>
    <x v="0"/>
    <s v="Barbosa Iñiguez Salvador"/>
    <n v="43766"/>
    <n v="6.1"/>
    <n v="2597"/>
    <n v="2"/>
    <n v="4957.9089999999997"/>
    <n v="4688.4620000000004"/>
    <n v="2344.2310000000002"/>
    <n v="1298.5"/>
    <n v="1.9091"/>
    <n v="269.447"/>
    <x v="0"/>
    <x v="3"/>
    <n v="18"/>
    <x v="0"/>
  </r>
  <r>
    <x v="0"/>
    <x v="0"/>
    <s v="EMBAR"/>
    <s v="GV1-47-201119"/>
    <x v="0"/>
    <d v="2020-04-28T00:00:00"/>
    <x v="0"/>
    <s v="PUBLICO EN GENERAL"/>
    <n v="43789"/>
    <n v="5.333333333333333"/>
    <n v="1814"/>
    <n v="15"/>
    <n v="33332.25"/>
    <n v="29739.237000000001"/>
    <n v="1982.616"/>
    <n v="120.93333333333334"/>
    <n v="18.375"/>
    <n v="3593.0129999999999"/>
    <x v="0"/>
    <x v="3"/>
    <n v="18"/>
    <x v="0"/>
  </r>
  <r>
    <x v="0"/>
    <x v="0"/>
    <s v="EMBAR"/>
    <s v="GV4-37-130919"/>
    <x v="1"/>
    <d v="2020-04-28T00:00:00"/>
    <x v="0"/>
    <s v="Barbosa Iñiguez Salvador"/>
    <n v="43721"/>
    <n v="7.6"/>
    <n v="-2500"/>
    <n v="-2"/>
    <n v="-6062.5"/>
    <n v="-6266.82"/>
    <n v="-3133.41"/>
    <n v="1250"/>
    <n v="2.4249999999999998"/>
    <n v="204.32"/>
    <x v="0"/>
    <x v="3"/>
    <n v="18"/>
    <x v="0"/>
  </r>
  <r>
    <x v="0"/>
    <x v="0"/>
    <s v="EMBAR"/>
    <s v="GV4-37-130919"/>
    <x v="0"/>
    <d v="2020-04-28T00:00:00"/>
    <x v="0"/>
    <s v="Innovacion y Comercio"/>
    <n v="43721"/>
    <n v="7.6"/>
    <n v="153.6"/>
    <n v="1"/>
    <n v="3840"/>
    <n v="3133.41"/>
    <n v="3133.41"/>
    <n v="153.6"/>
    <n v="25"/>
    <n v="706.59"/>
    <x v="0"/>
    <x v="3"/>
    <n v="18"/>
    <x v="0"/>
  </r>
  <r>
    <x v="0"/>
    <x v="0"/>
    <s v="EMBAR"/>
    <s v="GV5-34-280819"/>
    <x v="0"/>
    <d v="2020-04-28T00:00:00"/>
    <x v="0"/>
    <s v="Cardenas Davalos Jose Antonio"/>
    <n v="43705"/>
    <n v="8.1333333333333329"/>
    <n v="1870"/>
    <n v="2"/>
    <n v="2805"/>
    <n v="5625.61"/>
    <n v="2812.8049999999998"/>
    <n v="935"/>
    <n v="1.5"/>
    <n v="-2820.61"/>
    <x v="0"/>
    <x v="3"/>
    <n v="18"/>
    <x v="0"/>
  </r>
  <r>
    <x v="0"/>
    <x v="0"/>
    <s v="EMBAR"/>
    <s v="GV5-34-280819"/>
    <x v="0"/>
    <d v="2020-04-28T00:00:00"/>
    <x v="0"/>
    <s v="Innovacion y Comercio"/>
    <n v="43705"/>
    <n v="8.1333333333333329"/>
    <n v="150"/>
    <n v="2"/>
    <n v="3750"/>
    <n v="5625.61"/>
    <n v="2812.8049999999998"/>
    <n v="75"/>
    <n v="25"/>
    <n v="-1875.61"/>
    <x v="0"/>
    <x v="3"/>
    <n v="18"/>
    <x v="0"/>
  </r>
  <r>
    <x v="0"/>
    <x v="0"/>
    <s v="EMBAR"/>
    <s v="GV5-34-280819"/>
    <x v="0"/>
    <d v="2020-04-28T00:00:00"/>
    <x v="0"/>
    <s v="Innovacion y Comercio"/>
    <n v="43705"/>
    <n v="8.1333333333333329"/>
    <n v="200"/>
    <n v="2"/>
    <n v="5000"/>
    <n v="5625.61"/>
    <n v="2812.8049999999998"/>
    <n v="100"/>
    <n v="25"/>
    <n v="-625.61"/>
    <x v="0"/>
    <x v="3"/>
    <n v="18"/>
    <x v="0"/>
  </r>
  <r>
    <x v="0"/>
    <x v="0"/>
    <s v="EMBAR"/>
    <s v="GV5-42-201019"/>
    <x v="0"/>
    <d v="2020-04-28T00:00:00"/>
    <x v="0"/>
    <s v="Barbosa Iñiguez Salvador"/>
    <n v="43758"/>
    <n v="6.3666666666666663"/>
    <n v="2500"/>
    <n v="20"/>
    <n v="60625"/>
    <n v="68656.813999999998"/>
    <n v="3432.8409999999999"/>
    <n v="125"/>
    <n v="24.25"/>
    <n v="-8031.8140000000003"/>
    <x v="0"/>
    <x v="3"/>
    <n v="18"/>
    <x v="0"/>
  </r>
  <r>
    <x v="0"/>
    <x v="0"/>
    <s v="EMBAR"/>
    <s v="GV5-42-201019"/>
    <x v="0"/>
    <d v="2020-04-28T00:00:00"/>
    <x v="0"/>
    <s v="Cardenas Davalos Jose Antonio"/>
    <n v="43758"/>
    <n v="6.3666666666666663"/>
    <n v="1870"/>
    <n v="3"/>
    <n v="4207.5"/>
    <n v="10298.522000000001"/>
    <n v="3432.8409999999999"/>
    <n v="623.33333333333337"/>
    <n v="2.25"/>
    <n v="-6091.0219999999999"/>
    <x v="0"/>
    <x v="3"/>
    <n v="18"/>
    <x v="0"/>
  </r>
  <r>
    <x v="0"/>
    <x v="0"/>
    <s v="EMBAR"/>
    <s v="GV5-42-201019"/>
    <x v="0"/>
    <d v="2020-04-28T00:00:00"/>
    <x v="0"/>
    <s v="Carlos Sanchez Camacho"/>
    <n v="43758"/>
    <n v="6.3666666666666663"/>
    <n v="360"/>
    <n v="2"/>
    <n v="8640"/>
    <n v="6865.6809999999996"/>
    <n v="3432.8409999999999"/>
    <n v="180"/>
    <n v="24"/>
    <n v="1774.319"/>
    <x v="0"/>
    <x v="3"/>
    <n v="18"/>
    <x v="0"/>
  </r>
  <r>
    <x v="0"/>
    <x v="1"/>
    <s v="GV103"/>
    <s v="GV1-48-281119"/>
    <x v="1"/>
    <d v="2020-04-28T00:00:00"/>
    <x v="0"/>
    <s v="Innovacion y Comercio"/>
    <n v="43797"/>
    <n v="5.0666666666666664"/>
    <n v="-70"/>
    <n v="-1"/>
    <n v="-1680"/>
    <n v="-1836.8989999999999"/>
    <n v="-1836.8989999999999"/>
    <n v="70"/>
    <n v="24"/>
    <n v="156.899"/>
    <x v="0"/>
    <x v="3"/>
    <n v="18"/>
    <x v="0"/>
  </r>
  <r>
    <x v="0"/>
    <x v="1"/>
    <s v="GV107"/>
    <s v="GV1-41-091019"/>
    <x v="0"/>
    <d v="2020-04-28T00:00:00"/>
    <x v="0"/>
    <s v="Cecilia Robles Perez"/>
    <n v="43747"/>
    <n v="6.7333333333333334"/>
    <n v="111.5"/>
    <n v="1"/>
    <n v="2620.25"/>
    <n v="3368.317"/>
    <n v="3368.317"/>
    <n v="111.5"/>
    <n v="23.5"/>
    <n v="-748.06700000000001"/>
    <x v="0"/>
    <x v="3"/>
    <n v="18"/>
    <x v="0"/>
  </r>
  <r>
    <x v="0"/>
    <x v="1"/>
    <s v="GV107"/>
    <s v="GV1-41-091019"/>
    <x v="0"/>
    <d v="2020-04-28T00:00:00"/>
    <x v="0"/>
    <s v="Gutierrez Olivarez Jaime Gibran"/>
    <n v="43747"/>
    <n v="6.7333333333333334"/>
    <n v="146"/>
    <n v="1"/>
    <n v="3431"/>
    <n v="3368.317"/>
    <n v="3368.317"/>
    <n v="146"/>
    <n v="23.5"/>
    <n v="62.683"/>
    <x v="0"/>
    <x v="3"/>
    <n v="18"/>
    <x v="0"/>
  </r>
  <r>
    <x v="0"/>
    <x v="1"/>
    <s v="GV107"/>
    <s v="GV1-41-091019"/>
    <x v="0"/>
    <d v="2020-04-28T00:00:00"/>
    <x v="0"/>
    <s v="Vazquez Zamora Rafael"/>
    <n v="43747"/>
    <n v="6.7333333333333334"/>
    <n v="103"/>
    <n v="1"/>
    <n v="2420.5"/>
    <n v="3368.317"/>
    <n v="3368.317"/>
    <n v="103"/>
    <n v="23.5"/>
    <n v="-947.81700000000001"/>
    <x v="0"/>
    <x v="3"/>
    <n v="18"/>
    <x v="0"/>
  </r>
  <r>
    <x v="0"/>
    <x v="1"/>
    <s v="GV107"/>
    <s v="GV1-41-091019"/>
    <x v="0"/>
    <d v="2020-04-28T00:00:00"/>
    <x v="0"/>
    <s v="Innovacion y Comercio"/>
    <n v="43747"/>
    <n v="6.7333333333333334"/>
    <n v="697.5"/>
    <n v="7"/>
    <n v="16391.25"/>
    <n v="23578.22"/>
    <n v="3368.317"/>
    <n v="99.642857142857139"/>
    <n v="23.5"/>
    <n v="-7186.97"/>
    <x v="0"/>
    <x v="3"/>
    <n v="18"/>
    <x v="0"/>
  </r>
  <r>
    <x v="0"/>
    <x v="1"/>
    <s v="GV107"/>
    <s v="GV1-41-091019"/>
    <x v="0"/>
    <d v="2020-04-28T00:00:00"/>
    <x v="0"/>
    <s v="Barbosa Iñiguez Salvador"/>
    <n v="43747"/>
    <n v="6.7333333333333334"/>
    <n v="3361.5"/>
    <n v="30"/>
    <n v="73112.63"/>
    <n v="101049.512"/>
    <n v="3368.317"/>
    <n v="112.05"/>
    <n v="21.75"/>
    <n v="-27936.882000000001"/>
    <x v="0"/>
    <x v="3"/>
    <n v="18"/>
    <x v="0"/>
  </r>
  <r>
    <x v="0"/>
    <x v="1"/>
    <s v="GV109"/>
    <s v="GV1-42-161019"/>
    <x v="0"/>
    <d v="2020-04-28T00:00:00"/>
    <x v="0"/>
    <s v="PUBLICO EN GENERAL"/>
    <n v="43754"/>
    <n v="6.5"/>
    <n v="111.5"/>
    <n v="1"/>
    <n v="2899"/>
    <n v="2937.3739999999998"/>
    <n v="2937.3739999999998"/>
    <n v="111.5"/>
    <n v="26"/>
    <n v="-38.374000000000002"/>
    <x v="0"/>
    <x v="3"/>
    <n v="18"/>
    <x v="0"/>
  </r>
  <r>
    <x v="0"/>
    <x v="1"/>
    <s v="GV110"/>
    <s v="GV1-43-211019"/>
    <x v="0"/>
    <d v="2020-04-28T00:00:00"/>
    <x v="0"/>
    <s v="PUBLICO EN GENERAL"/>
    <n v="43759"/>
    <n v="6.333333333333333"/>
    <n v="1"/>
    <n v="2"/>
    <n v="5785"/>
    <n v="6292.01"/>
    <n v="3146.0050000000001"/>
    <n v="0.5"/>
    <n v="5785"/>
    <n v="-507.01"/>
    <x v="0"/>
    <x v="3"/>
    <n v="18"/>
    <x v="0"/>
  </r>
  <r>
    <x v="0"/>
    <x v="1"/>
    <s v="GV110"/>
    <s v="GV1-43-211019"/>
    <x v="0"/>
    <d v="2020-04-28T00:00:00"/>
    <x v="0"/>
    <s v="PUBLICO EN GENERAL"/>
    <n v="43759"/>
    <n v="6.333333333333333"/>
    <n v="101"/>
    <n v="1"/>
    <n v="2626"/>
    <n v="3146.0050000000001"/>
    <n v="3146.0050000000001"/>
    <n v="101"/>
    <n v="26"/>
    <n v="-520.005"/>
    <x v="0"/>
    <x v="3"/>
    <n v="18"/>
    <x v="0"/>
  </r>
  <r>
    <x v="0"/>
    <x v="1"/>
    <s v="GV110"/>
    <s v="GV1-43-211019"/>
    <x v="0"/>
    <d v="2020-04-28T00:00:00"/>
    <x v="0"/>
    <s v="Ricardo Perez Garcia"/>
    <n v="43759"/>
    <n v="6.333333333333333"/>
    <n v="112"/>
    <n v="1"/>
    <n v="2688"/>
    <n v="3146.0050000000001"/>
    <n v="3146.0050000000001"/>
    <n v="112"/>
    <n v="24"/>
    <n v="-458.005"/>
    <x v="0"/>
    <x v="3"/>
    <n v="18"/>
    <x v="0"/>
  </r>
  <r>
    <x v="0"/>
    <x v="1"/>
    <s v="GV110"/>
    <s v="GV1-43-211019"/>
    <x v="0"/>
    <d v="2020-04-28T00:00:00"/>
    <x v="0"/>
    <s v="Innovacion y Comercio"/>
    <n v="43759"/>
    <n v="6.333333333333333"/>
    <n v="474"/>
    <n v="5"/>
    <n v="11139"/>
    <n v="16056.432000000001"/>
    <n v="3211.2860000000001"/>
    <n v="94.8"/>
    <n v="23.5"/>
    <n v="-4917.4319999999998"/>
    <x v="0"/>
    <x v="3"/>
    <n v="18"/>
    <x v="0"/>
  </r>
  <r>
    <x v="0"/>
    <x v="1"/>
    <s v="GV111"/>
    <s v="GV1-44-281019"/>
    <x v="0"/>
    <d v="2020-04-28T00:00:00"/>
    <x v="0"/>
    <s v="Diaz Juan "/>
    <n v="43766"/>
    <n v="6.1"/>
    <n v="113.5"/>
    <n v="1"/>
    <n v="2440.25"/>
    <n v="2344.2310000000002"/>
    <n v="2344.2310000000002"/>
    <n v="113.5"/>
    <n v="21.5"/>
    <n v="96.019000000000005"/>
    <x v="0"/>
    <x v="3"/>
    <n v="18"/>
    <x v="0"/>
  </r>
  <r>
    <x v="0"/>
    <x v="1"/>
    <s v="GV111"/>
    <s v="GV1-44-281019"/>
    <x v="0"/>
    <d v="2020-04-28T00:00:00"/>
    <x v="0"/>
    <s v="PUBLICO EN GENERAL"/>
    <n v="43766"/>
    <n v="6.1"/>
    <n v="124.5"/>
    <n v="1"/>
    <n v="2676.75"/>
    <n v="2344.2310000000002"/>
    <n v="2344.2310000000002"/>
    <n v="124.5"/>
    <n v="21.5"/>
    <n v="332.51900000000001"/>
    <x v="0"/>
    <x v="3"/>
    <n v="18"/>
    <x v="0"/>
  </r>
  <r>
    <x v="0"/>
    <x v="1"/>
    <s v="GV111"/>
    <s v="GV1-44-281019"/>
    <x v="0"/>
    <d v="2020-04-28T00:00:00"/>
    <x v="0"/>
    <s v="PUBLICO EN GENERAL"/>
    <n v="43766"/>
    <n v="6.1"/>
    <n v="139.5"/>
    <n v="1"/>
    <n v="2999.25"/>
    <n v="2344.2310000000002"/>
    <n v="2344.2310000000002"/>
    <n v="139.5"/>
    <n v="21.5"/>
    <n v="655.01900000000001"/>
    <x v="0"/>
    <x v="3"/>
    <n v="18"/>
    <x v="0"/>
  </r>
  <r>
    <x v="0"/>
    <x v="1"/>
    <s v="GV111"/>
    <s v="GV1-44-281019"/>
    <x v="0"/>
    <d v="2020-04-28T00:00:00"/>
    <x v="0"/>
    <s v="Arturo Saray"/>
    <n v="43766"/>
    <n v="6.1"/>
    <n v="138.5"/>
    <n v="1"/>
    <n v="2977.75"/>
    <n v="2344.2310000000002"/>
    <n v="2344.2310000000002"/>
    <n v="138.5"/>
    <n v="21.5"/>
    <n v="633.51900000000001"/>
    <x v="0"/>
    <x v="3"/>
    <n v="18"/>
    <x v="0"/>
  </r>
  <r>
    <x v="0"/>
    <x v="1"/>
    <s v="GV111"/>
    <s v="GV1-44-281019"/>
    <x v="0"/>
    <d v="2020-04-28T00:00:00"/>
    <x v="0"/>
    <s v="Rafael Osorio Zamora"/>
    <n v="43766"/>
    <n v="6.1"/>
    <n v="395"/>
    <n v="3"/>
    <n v="9282.5"/>
    <n v="7521.2160000000003"/>
    <n v="2507.0720000000001"/>
    <n v="131.66666666666666"/>
    <n v="23.5"/>
    <n v="1761.2840000000001"/>
    <x v="0"/>
    <x v="3"/>
    <n v="18"/>
    <x v="0"/>
  </r>
  <r>
    <x v="0"/>
    <x v="1"/>
    <s v="GV1E"/>
    <s v="GV1-07-120220"/>
    <x v="0"/>
    <d v="2020-04-28T00:00:00"/>
    <x v="0"/>
    <s v="PUBLICO EN GENERAL"/>
    <n v="43873"/>
    <n v="2.5333333333333332"/>
    <n v="34.5"/>
    <n v="1"/>
    <n v="828"/>
    <n v="1030.76"/>
    <n v="1030.76"/>
    <n v="34.5"/>
    <n v="24"/>
    <n v="-202.76"/>
    <x v="0"/>
    <x v="3"/>
    <n v="18"/>
    <x v="0"/>
  </r>
  <r>
    <x v="0"/>
    <x v="2"/>
    <s v="GV404"/>
    <s v="GV4-48-231119"/>
    <x v="0"/>
    <d v="2020-04-28T00:00:00"/>
    <x v="0"/>
    <s v="Innovacion y Comercio"/>
    <n v="43792"/>
    <n v="5.2333333333333334"/>
    <n v="70"/>
    <n v="1"/>
    <n v="1680"/>
    <n v="2302.6759999999999"/>
    <n v="2302.6759999999999"/>
    <n v="70"/>
    <n v="24"/>
    <n v="-622.67600000000004"/>
    <x v="0"/>
    <x v="3"/>
    <n v="18"/>
    <x v="0"/>
  </r>
  <r>
    <x v="0"/>
    <x v="2"/>
    <s v="GV407"/>
    <s v="GV4-43-191019"/>
    <x v="0"/>
    <d v="2020-04-28T00:00:00"/>
    <x v="0"/>
    <s v="Carlos Policarpo Contreras Moreno"/>
    <n v="43757"/>
    <n v="6.3999999999999995"/>
    <n v="3710"/>
    <n v="30"/>
    <n v="85330"/>
    <n v="97537.457999999999"/>
    <n v="3251.2489999999998"/>
    <n v="123.66666666666667"/>
    <n v="23"/>
    <n v="-12207.458000000001"/>
    <x v="0"/>
    <x v="3"/>
    <n v="18"/>
    <x v="0"/>
  </r>
  <r>
    <x v="0"/>
    <x v="2"/>
    <s v="GV407"/>
    <s v="GV4-43-191019"/>
    <x v="0"/>
    <d v="2020-04-28T00:00:00"/>
    <x v="0"/>
    <s v="Arturo Saray"/>
    <n v="43757"/>
    <n v="6.3999999999999995"/>
    <n v="140.80000000000001"/>
    <n v="1"/>
    <n v="3027.2"/>
    <n v="3251.2489999999998"/>
    <n v="3251.2489999999998"/>
    <n v="140.80000000000001"/>
    <n v="21.5"/>
    <n v="-224.04900000000001"/>
    <x v="0"/>
    <x v="3"/>
    <n v="18"/>
    <x v="0"/>
  </r>
  <r>
    <x v="0"/>
    <x v="2"/>
    <s v="GV407"/>
    <s v="GV4-43-191019"/>
    <x v="0"/>
    <d v="2020-04-28T00:00:00"/>
    <x v="0"/>
    <s v="Ricardo Perez Garcia"/>
    <n v="43757"/>
    <n v="6.3999999999999995"/>
    <n v="137.6"/>
    <n v="1"/>
    <n v="3302.4"/>
    <n v="3251.2489999999998"/>
    <n v="3251.2489999999998"/>
    <n v="137.6"/>
    <n v="24"/>
    <n v="51.151000000000003"/>
    <x v="0"/>
    <x v="3"/>
    <n v="18"/>
    <x v="0"/>
  </r>
  <r>
    <x v="0"/>
    <x v="2"/>
    <s v="GV407"/>
    <s v="GV4-43-191019"/>
    <x v="0"/>
    <d v="2020-04-28T00:00:00"/>
    <x v="0"/>
    <s v="Cecilia Robles Perez"/>
    <n v="43757"/>
    <n v="6.3999999999999995"/>
    <n v="138"/>
    <n v="1"/>
    <n v="3312"/>
    <n v="3251.2489999999998"/>
    <n v="3251.2489999999998"/>
    <n v="138"/>
    <n v="24"/>
    <n v="60.750999999999998"/>
    <x v="0"/>
    <x v="3"/>
    <n v="18"/>
    <x v="0"/>
  </r>
  <r>
    <x v="0"/>
    <x v="2"/>
    <s v="GV408"/>
    <s v="GV4-44-261019"/>
    <x v="0"/>
    <d v="2020-04-28T00:00:00"/>
    <x v="0"/>
    <s v="Reynoso Becerra Pedro"/>
    <n v="43764"/>
    <n v="6.1666666666666661"/>
    <n v="3450"/>
    <n v="28"/>
    <n v="75900"/>
    <n v="85616.736999999994"/>
    <n v="3057.741"/>
    <n v="123.21428571428571"/>
    <n v="22"/>
    <n v="-9716.7369999999992"/>
    <x v="0"/>
    <x v="3"/>
    <n v="18"/>
    <x v="0"/>
  </r>
  <r>
    <x v="0"/>
    <x v="2"/>
    <s v="GV408"/>
    <s v="GV4-44-261019"/>
    <x v="0"/>
    <d v="2020-04-28T00:00:00"/>
    <x v="0"/>
    <s v="Carlos Policarpo Contreras Moreno"/>
    <n v="43764"/>
    <n v="6.1666666666666661"/>
    <n v="6275"/>
    <n v="50"/>
    <n v="144325"/>
    <n v="152887.03099999999"/>
    <n v="3057.741"/>
    <n v="125.5"/>
    <n v="23"/>
    <n v="-8562.0310000000009"/>
    <x v="0"/>
    <x v="3"/>
    <n v="18"/>
    <x v="0"/>
  </r>
  <r>
    <x v="0"/>
    <x v="3"/>
    <s v="GV506"/>
    <s v="GV5-44-041119"/>
    <x v="0"/>
    <d v="2020-04-28T00:00:00"/>
    <x v="0"/>
    <s v="Camolinga Maldonado Pedro"/>
    <n v="43773"/>
    <n v="5.8666666666666663"/>
    <n v="12893"/>
    <n v="108"/>
    <n v="296539"/>
    <n v="258585.223"/>
    <n v="2394.308"/>
    <n v="119.37962962962963"/>
    <n v="23"/>
    <n v="37953.777000000002"/>
    <x v="0"/>
    <x v="3"/>
    <n v="18"/>
    <x v="0"/>
  </r>
  <r>
    <x v="0"/>
    <x v="3"/>
    <s v="GV506"/>
    <s v="GV5-44-041119"/>
    <x v="0"/>
    <d v="2020-04-28T00:00:00"/>
    <x v="0"/>
    <s v="Innovacion y Comercio"/>
    <n v="43773"/>
    <n v="5.8666666666666663"/>
    <n v="120"/>
    <n v="1"/>
    <n v="2880"/>
    <n v="2394.308"/>
    <n v="2394.308"/>
    <n v="120"/>
    <n v="24"/>
    <n v="485.69200000000001"/>
    <x v="0"/>
    <x v="3"/>
    <n v="18"/>
    <x v="0"/>
  </r>
  <r>
    <x v="0"/>
    <x v="2"/>
    <s v="GV408"/>
    <s v="GV4-44-261019"/>
    <x v="0"/>
    <d v="2020-04-28T00:00:00"/>
    <x v="0"/>
    <s v="Araiza Chavez Diana Rosiquiel FG"/>
    <n v="43764"/>
    <n v="6.1666666666666661"/>
    <n v="130"/>
    <n v="1"/>
    <n v="3120"/>
    <n v="3080.152"/>
    <n v="3080.152"/>
    <n v="130"/>
    <n v="24"/>
    <n v="39.847999999999999"/>
    <x v="0"/>
    <x v="3"/>
    <n v="18"/>
    <x v="0"/>
  </r>
  <r>
    <x v="0"/>
    <x v="2"/>
    <s v="GV408"/>
    <s v="GV4-44-261019"/>
    <x v="0"/>
    <d v="2020-04-28T00:00:00"/>
    <x v="0"/>
    <s v="Avalos Silva Juan"/>
    <n v="43764"/>
    <n v="6.1666666666666661"/>
    <n v="260"/>
    <n v="2"/>
    <n v="6240"/>
    <n v="6160.3050000000003"/>
    <n v="3080.152"/>
    <n v="130"/>
    <n v="24"/>
    <n v="79.694999999999993"/>
    <x v="0"/>
    <x v="3"/>
    <n v="18"/>
    <x v="0"/>
  </r>
  <r>
    <x v="0"/>
    <x v="2"/>
    <s v="GV408"/>
    <s v="GV4-44-261019"/>
    <x v="0"/>
    <d v="2020-04-28T00:00:00"/>
    <x v="0"/>
    <s v="PUBLICO EN GENERAL"/>
    <n v="43764"/>
    <n v="6.1666666666666661"/>
    <n v="228"/>
    <n v="2"/>
    <n v="5472"/>
    <n v="6160.3050000000003"/>
    <n v="3080.152"/>
    <n v="114"/>
    <n v="24"/>
    <n v="-688.30499999999995"/>
    <x v="0"/>
    <x v="3"/>
    <n v="18"/>
    <x v="0"/>
  </r>
  <r>
    <x v="0"/>
    <x v="2"/>
    <s v="GV408"/>
    <s v="GV4-44-261019"/>
    <x v="0"/>
    <d v="2020-04-28T00:00:00"/>
    <x v="0"/>
    <s v="PUBLICO EN GENERAL"/>
    <n v="43764"/>
    <n v="6.1666666666666661"/>
    <n v="264"/>
    <n v="2"/>
    <n v="6336"/>
    <n v="6160.3050000000003"/>
    <n v="3080.152"/>
    <n v="132"/>
    <n v="24"/>
    <n v="175.69499999999999"/>
    <x v="0"/>
    <x v="3"/>
    <n v="18"/>
    <x v="0"/>
  </r>
  <r>
    <x v="0"/>
    <x v="2"/>
    <s v="GV408"/>
    <s v="GV4-44-261019"/>
    <x v="0"/>
    <d v="2020-04-28T00:00:00"/>
    <x v="0"/>
    <s v="Oscar Jesus Guerrero Pelayo"/>
    <n v="43764"/>
    <n v="6.1666666666666661"/>
    <n v="110"/>
    <n v="1"/>
    <n v="2640"/>
    <n v="3080.152"/>
    <n v="3080.152"/>
    <n v="110"/>
    <n v="24"/>
    <n v="-440.15199999999999"/>
    <x v="0"/>
    <x v="3"/>
    <n v="18"/>
    <x v="0"/>
  </r>
  <r>
    <x v="0"/>
    <x v="2"/>
    <s v="GV408"/>
    <s v="GV4-44-261019"/>
    <x v="0"/>
    <d v="2020-04-28T00:00:00"/>
    <x v="0"/>
    <s v="PUBLICO EN GENERAL"/>
    <n v="43764"/>
    <n v="6.1666666666666661"/>
    <n v="228"/>
    <n v="2"/>
    <n v="5472"/>
    <n v="6160.3050000000003"/>
    <n v="3080.152"/>
    <n v="114"/>
    <n v="24"/>
    <n v="-688.30499999999995"/>
    <x v="0"/>
    <x v="3"/>
    <n v="18"/>
    <x v="0"/>
  </r>
  <r>
    <x v="0"/>
    <x v="2"/>
    <s v="GV408"/>
    <s v="GV4-44-261019"/>
    <x v="0"/>
    <d v="2020-04-28T00:00:00"/>
    <x v="0"/>
    <s v="Diaz Araiza Maria Magdalena"/>
    <n v="43764"/>
    <n v="6.1666666666666661"/>
    <n v="230"/>
    <n v="2"/>
    <n v="5520"/>
    <n v="6160.3050000000003"/>
    <n v="3080.152"/>
    <n v="115"/>
    <n v="24"/>
    <n v="-640.30499999999995"/>
    <x v="0"/>
    <x v="3"/>
    <n v="18"/>
    <x v="0"/>
  </r>
  <r>
    <x v="0"/>
    <x v="2"/>
    <s v="GV408"/>
    <s v="GV4-44-261019"/>
    <x v="0"/>
    <d v="2020-04-28T00:00:00"/>
    <x v="0"/>
    <s v="Rincon Morett Veronica Guadalupe FG"/>
    <n v="43764"/>
    <n v="6.1666666666666661"/>
    <n v="396"/>
    <n v="4"/>
    <n v="9504"/>
    <n v="12320.609"/>
    <n v="3080.152"/>
    <n v="99"/>
    <n v="24"/>
    <n v="-2816.6089999999999"/>
    <x v="0"/>
    <x v="3"/>
    <n v="18"/>
    <x v="0"/>
  </r>
  <r>
    <x v="0"/>
    <x v="2"/>
    <s v="GV408"/>
    <s v="GV4-44-261019"/>
    <x v="0"/>
    <d v="2020-04-28T00:00:00"/>
    <x v="0"/>
    <s v="Juan Manuel Jacobo"/>
    <n v="43764"/>
    <n v="6.1666666666666661"/>
    <n v="470"/>
    <n v="4"/>
    <n v="11280"/>
    <n v="12320.609"/>
    <n v="3080.152"/>
    <n v="117.5"/>
    <n v="24"/>
    <n v="-1040.6089999999999"/>
    <x v="0"/>
    <x v="3"/>
    <n v="18"/>
    <x v="0"/>
  </r>
  <r>
    <x v="0"/>
    <x v="2"/>
    <s v="GV408"/>
    <s v="GV4-44-261019"/>
    <x v="0"/>
    <d v="2020-04-28T00:00:00"/>
    <x v="0"/>
    <s v="De Leon Diaz Salvador FG"/>
    <n v="43764"/>
    <n v="6.1666666666666661"/>
    <n v="130"/>
    <n v="1"/>
    <n v="3120"/>
    <n v="3080.152"/>
    <n v="3080.152"/>
    <n v="130"/>
    <n v="24"/>
    <n v="39.847999999999999"/>
    <x v="0"/>
    <x v="3"/>
    <n v="18"/>
    <x v="0"/>
  </r>
  <r>
    <x v="0"/>
    <x v="2"/>
    <s v="GV408"/>
    <s v="GV4-44-261019"/>
    <x v="0"/>
    <d v="2020-04-28T00:00:00"/>
    <x v="0"/>
    <s v="Anaya Chavarin Oscar FG"/>
    <n v="43764"/>
    <n v="6.1666666666666661"/>
    <n v="370"/>
    <n v="3"/>
    <n v="8880"/>
    <n v="9240.4570000000003"/>
    <n v="3080.152"/>
    <n v="123.33333333333333"/>
    <n v="24"/>
    <n v="-360.45699999999999"/>
    <x v="0"/>
    <x v="3"/>
    <n v="18"/>
    <x v="0"/>
  </r>
  <r>
    <x v="0"/>
    <x v="2"/>
    <s v="GV408"/>
    <s v="GV4-44-261019"/>
    <x v="0"/>
    <d v="2020-04-28T00:00:00"/>
    <x v="0"/>
    <s v="Cobian Chavez Rodolfo FG"/>
    <n v="43764"/>
    <n v="6.1666666666666661"/>
    <n v="1947"/>
    <n v="15"/>
    <n v="44781"/>
    <n v="46202.284"/>
    <n v="3080.152"/>
    <n v="129.80000000000001"/>
    <n v="23"/>
    <n v="-1421.2840000000001"/>
    <x v="0"/>
    <x v="3"/>
    <n v="18"/>
    <x v="0"/>
  </r>
  <r>
    <x v="0"/>
    <x v="2"/>
    <s v="GV408"/>
    <s v="GV4-44-261019"/>
    <x v="0"/>
    <d v="2020-04-28T00:00:00"/>
    <x v="0"/>
    <s v="Jose Luis Guzman Cornejo"/>
    <n v="43764"/>
    <n v="6.1666666666666661"/>
    <n v="214"/>
    <n v="2"/>
    <n v="5136"/>
    <n v="6160.3050000000003"/>
    <n v="3080.152"/>
    <n v="107"/>
    <n v="24"/>
    <n v="-1024.3050000000001"/>
    <x v="0"/>
    <x v="3"/>
    <n v="18"/>
    <x v="0"/>
  </r>
  <r>
    <x v="0"/>
    <x v="2"/>
    <s v="GV408"/>
    <s v="GV4-44-261019"/>
    <x v="0"/>
    <d v="2020-04-28T00:00:00"/>
    <x v="0"/>
    <s v="Leonardo Jimenez Chacon"/>
    <n v="43764"/>
    <n v="6.1666666666666661"/>
    <n v="130"/>
    <n v="1"/>
    <n v="3120"/>
    <n v="3080.152"/>
    <n v="3080.152"/>
    <n v="130"/>
    <n v="24"/>
    <n v="39.847999999999999"/>
    <x v="0"/>
    <x v="3"/>
    <n v="18"/>
    <x v="0"/>
  </r>
  <r>
    <x v="0"/>
    <x v="2"/>
    <s v="GV408"/>
    <s v="GV4-44-261019"/>
    <x v="0"/>
    <d v="2020-04-28T00:00:00"/>
    <x v="0"/>
    <s v="Langurain Juan Pablo NA"/>
    <n v="43764"/>
    <n v="6.1666666666666661"/>
    <n v="1482"/>
    <n v="11"/>
    <n v="35568"/>
    <n v="33881.675000000003"/>
    <n v="3080.152"/>
    <n v="134.72727272727272"/>
    <n v="24"/>
    <n v="1686.325"/>
    <x v="0"/>
    <x v="3"/>
    <n v="18"/>
    <x v="0"/>
  </r>
  <r>
    <x v="0"/>
    <x v="2"/>
    <s v="GV408"/>
    <s v="GV4-44-261019"/>
    <x v="0"/>
    <d v="2020-04-28T00:00:00"/>
    <x v="0"/>
    <s v="Lopez Jorge FG"/>
    <n v="43764"/>
    <n v="6.1666666666666661"/>
    <n v="240"/>
    <n v="2"/>
    <n v="5760"/>
    <n v="6160.3050000000003"/>
    <n v="3080.152"/>
    <n v="120"/>
    <n v="24"/>
    <n v="-400.30500000000001"/>
    <x v="0"/>
    <x v="3"/>
    <n v="18"/>
    <x v="0"/>
  </r>
  <r>
    <x v="0"/>
    <x v="2"/>
    <s v="GV408"/>
    <s v="GV4-44-261019"/>
    <x v="0"/>
    <d v="2020-04-28T00:00:00"/>
    <x v="0"/>
    <s v="Martinez Valdez Hugo Alberto F"/>
    <n v="43764"/>
    <n v="6.1666666666666661"/>
    <n v="122"/>
    <n v="1"/>
    <n v="2928"/>
    <n v="3080.152"/>
    <n v="3080.152"/>
    <n v="122"/>
    <n v="24"/>
    <n v="-152.15199999999999"/>
    <x v="0"/>
    <x v="3"/>
    <n v="18"/>
    <x v="0"/>
  </r>
  <r>
    <x v="0"/>
    <x v="2"/>
    <s v="GV408"/>
    <s v="GV4-44-261019"/>
    <x v="0"/>
    <d v="2020-04-28T00:00:00"/>
    <x v="0"/>
    <s v="Raul Armando Oregon Herrera"/>
    <n v="43764"/>
    <n v="6.1666666666666661"/>
    <n v="234"/>
    <n v="2"/>
    <n v="5616"/>
    <n v="6160.3050000000003"/>
    <n v="3080.152"/>
    <n v="117"/>
    <n v="24"/>
    <n v="-544.30499999999995"/>
    <x v="0"/>
    <x v="3"/>
    <n v="18"/>
    <x v="0"/>
  </r>
  <r>
    <x v="0"/>
    <x v="2"/>
    <s v="GV408"/>
    <s v="GV4-44-261019"/>
    <x v="0"/>
    <d v="2020-04-28T00:00:00"/>
    <x v="0"/>
    <s v="Ramos Mejia Juan Diego FG"/>
    <n v="43764"/>
    <n v="6.1666666666666661"/>
    <n v="2408"/>
    <n v="19"/>
    <n v="55384"/>
    <n v="58522.892999999996"/>
    <n v="3080.152"/>
    <n v="126.73684210526316"/>
    <n v="23"/>
    <n v="-3138.893"/>
    <x v="0"/>
    <x v="3"/>
    <n v="18"/>
    <x v="0"/>
  </r>
  <r>
    <x v="0"/>
    <x v="2"/>
    <s v="GV408"/>
    <s v="GV4-44-261019"/>
    <x v="0"/>
    <d v="2020-04-30T00:00:00"/>
    <x v="0"/>
    <s v="Vazquez Zamora Rafael"/>
    <n v="43764"/>
    <n v="6.2333333333333334"/>
    <n v="349.4"/>
    <n v="3"/>
    <n v="8210.9"/>
    <n v="9240.4570000000003"/>
    <n v="3080.152"/>
    <n v="116.46666666666665"/>
    <n v="23.5"/>
    <n v="-1029.557"/>
    <x v="0"/>
    <x v="3"/>
    <n v="18"/>
    <x v="0"/>
  </r>
  <r>
    <x v="0"/>
    <x v="2"/>
    <s v="GV408"/>
    <s v="GV4-44-261019"/>
    <x v="0"/>
    <d v="2020-04-30T00:00:00"/>
    <x v="0"/>
    <s v="Rafael Osorio Zamora"/>
    <n v="43764"/>
    <n v="6.2333333333333334"/>
    <n v="426.2"/>
    <n v="3"/>
    <n v="10015.700000000001"/>
    <n v="9240.4570000000003"/>
    <n v="3080.152"/>
    <n v="142.06666666666666"/>
    <n v="23.5"/>
    <n v="775.24300000000005"/>
    <x v="0"/>
    <x v="3"/>
    <n v="18"/>
    <x v="0"/>
  </r>
  <r>
    <x v="0"/>
    <x v="2"/>
    <s v="GV408"/>
    <s v="GV4-44-261019"/>
    <x v="0"/>
    <d v="2020-04-30T00:00:00"/>
    <x v="0"/>
    <s v="Gutierrez Olivarez Jaime Gibran"/>
    <n v="43764"/>
    <n v="6.2333333333333334"/>
    <n v="132.4"/>
    <n v="1"/>
    <n v="3111.4"/>
    <n v="3080.152"/>
    <n v="3080.152"/>
    <n v="132.4"/>
    <n v="23.5"/>
    <n v="31.248000000000001"/>
    <x v="0"/>
    <x v="3"/>
    <n v="18"/>
    <x v="0"/>
  </r>
  <r>
    <x v="0"/>
    <x v="2"/>
    <s v="GV408"/>
    <s v="GV4-44-261019"/>
    <x v="0"/>
    <d v="2020-04-30T00:00:00"/>
    <x v="0"/>
    <s v="Cecilia Robles Perez"/>
    <n v="43764"/>
    <n v="6.2333333333333334"/>
    <n v="139"/>
    <n v="1"/>
    <n v="3266.5"/>
    <n v="3080.152"/>
    <n v="3080.152"/>
    <n v="139"/>
    <n v="23.5"/>
    <n v="186.34800000000001"/>
    <x v="0"/>
    <x v="3"/>
    <n v="18"/>
    <x v="0"/>
  </r>
  <r>
    <x v="0"/>
    <x v="2"/>
    <s v="GV408"/>
    <s v="GV4-44-261019"/>
    <x v="0"/>
    <d v="2020-04-30T00:00:00"/>
    <x v="0"/>
    <s v="Ricardo Perez Garcia"/>
    <n v="43764"/>
    <n v="6.2333333333333334"/>
    <n v="115.6"/>
    <n v="1"/>
    <n v="2716.6"/>
    <n v="3080.152"/>
    <n v="3080.152"/>
    <n v="115.6"/>
    <n v="23.5"/>
    <n v="-363.55200000000002"/>
    <x v="0"/>
    <x v="3"/>
    <n v="18"/>
    <x v="0"/>
  </r>
  <r>
    <x v="0"/>
    <x v="2"/>
    <s v="GV408"/>
    <s v="GV4-44-261019"/>
    <x v="0"/>
    <d v="2020-04-30T00:00:00"/>
    <x v="0"/>
    <s v="Casillas Tapia Alfredo"/>
    <n v="43764"/>
    <n v="6.2333333333333334"/>
    <n v="1252.5999999999999"/>
    <n v="10"/>
    <n v="28809.8"/>
    <n v="30801.523000000001"/>
    <n v="3080.152"/>
    <n v="125.25999999999999"/>
    <n v="23"/>
    <n v="-1991.723"/>
    <x v="0"/>
    <x v="3"/>
    <n v="18"/>
    <x v="0"/>
  </r>
  <r>
    <x v="0"/>
    <x v="2"/>
    <s v="GV408"/>
    <s v="GV4-44-261019"/>
    <x v="0"/>
    <d v="2020-04-30T00:00:00"/>
    <x v="0"/>
    <s v="Fletes Castillo Hortencia"/>
    <n v="43764"/>
    <n v="6.2333333333333334"/>
    <n v="238"/>
    <n v="2"/>
    <n v="5593"/>
    <n v="6160.3050000000003"/>
    <n v="3080.152"/>
    <n v="119"/>
    <n v="23.5"/>
    <n v="-567.30499999999995"/>
    <x v="0"/>
    <x v="3"/>
    <n v="18"/>
    <x v="0"/>
  </r>
  <r>
    <x v="0"/>
    <x v="2"/>
    <s v="GV408"/>
    <s v="GV4-44-261019"/>
    <x v="0"/>
    <d v="2020-04-30T00:00:00"/>
    <x v="0"/>
    <s v="Noe Ramirez Brambila"/>
    <n v="43764"/>
    <n v="6.2333333333333334"/>
    <n v="531"/>
    <n v="5"/>
    <n v="12478.5"/>
    <n v="15400.761"/>
    <n v="3080.152"/>
    <n v="106.2"/>
    <n v="23.5"/>
    <n v="-2922.261"/>
    <x v="0"/>
    <x v="3"/>
    <n v="18"/>
    <x v="0"/>
  </r>
  <r>
    <x v="0"/>
    <x v="2"/>
    <s v="GV408"/>
    <s v="GV4-44-261019"/>
    <x v="0"/>
    <d v="2020-04-30T00:00:00"/>
    <x v="0"/>
    <s v="Camacho Santana Gabriel"/>
    <n v="43764"/>
    <n v="6.2333333333333334"/>
    <n v="769"/>
    <n v="6"/>
    <n v="18071.5"/>
    <n v="18480.914000000001"/>
    <n v="3080.152"/>
    <n v="128.16666666666666"/>
    <n v="23.5"/>
    <n v="-409.41399999999999"/>
    <x v="0"/>
    <x v="3"/>
    <n v="18"/>
    <x v="0"/>
  </r>
  <r>
    <x v="0"/>
    <x v="2"/>
    <s v="GV408"/>
    <s v="GV4-44-261019"/>
    <x v="0"/>
    <d v="2020-04-30T00:00:00"/>
    <x v="0"/>
    <s v="Camacho Monroy Agustin"/>
    <n v="43764"/>
    <n v="6.2333333333333334"/>
    <n v="955"/>
    <n v="8"/>
    <n v="22442.5"/>
    <n v="24641.218000000001"/>
    <n v="3080.152"/>
    <n v="119.375"/>
    <n v="23.5"/>
    <n v="-2198.7179999999998"/>
    <x v="0"/>
    <x v="3"/>
    <n v="18"/>
    <x v="0"/>
  </r>
  <r>
    <x v="0"/>
    <x v="2"/>
    <s v="GV408"/>
    <s v="GV4-44-261019"/>
    <x v="0"/>
    <d v="2020-04-30T00:00:00"/>
    <x v="0"/>
    <s v="Robles Santana Jorge"/>
    <n v="43764"/>
    <n v="6.2333333333333334"/>
    <n v="442"/>
    <n v="4"/>
    <n v="10387"/>
    <n v="12320.609"/>
    <n v="3080.152"/>
    <n v="110.5"/>
    <n v="23.5"/>
    <n v="-1933.6089999999999"/>
    <x v="0"/>
    <x v="3"/>
    <n v="18"/>
    <x v="0"/>
  </r>
  <r>
    <x v="0"/>
    <x v="2"/>
    <s v="GV408"/>
    <s v="GV4-44-261019"/>
    <x v="0"/>
    <d v="2020-04-30T00:00:00"/>
    <x v="0"/>
    <s v="Innovacion y Comercio"/>
    <n v="43764"/>
    <n v="6.2333333333333334"/>
    <n v="1144.4000000000001"/>
    <n v="10"/>
    <n v="26893.4"/>
    <n v="30801.523000000001"/>
    <n v="3080.152"/>
    <n v="114.44000000000001"/>
    <n v="23.5"/>
    <n v="-3908.123"/>
    <x v="0"/>
    <x v="3"/>
    <n v="18"/>
    <x v="0"/>
  </r>
  <r>
    <x v="0"/>
    <x v="0"/>
    <s v="EMBAR"/>
    <s v="GV1-27-060719"/>
    <x v="0"/>
    <d v="2020-05-02T00:00:00"/>
    <x v="0"/>
    <s v="Salas Nadia"/>
    <n v="43652"/>
    <n v="10.033333333333333"/>
    <n v="235"/>
    <n v="2"/>
    <n v="5640"/>
    <n v="5379.64"/>
    <n v="2689.82"/>
    <n v="117.5"/>
    <n v="24"/>
    <n v="260.36"/>
    <x v="0"/>
    <x v="4"/>
    <n v="18"/>
    <x v="0"/>
  </r>
  <r>
    <x v="0"/>
    <x v="0"/>
    <s v="EMBAR"/>
    <s v="GV1-27-060719"/>
    <x v="0"/>
    <d v="2020-05-02T00:00:00"/>
    <x v="0"/>
    <s v="Pelayo Sebastian Rosa Maria G"/>
    <n v="43652"/>
    <n v="10.033333333333333"/>
    <n v="636"/>
    <n v="3"/>
    <n v="9158.4"/>
    <n v="8069.46"/>
    <n v="2689.82"/>
    <n v="212"/>
    <n v="14.4"/>
    <n v="1088.94"/>
    <x v="0"/>
    <x v="4"/>
    <n v="18"/>
    <x v="0"/>
  </r>
  <r>
    <x v="0"/>
    <x v="0"/>
    <s v="EMBAR"/>
    <s v="GV1-35-310819"/>
    <x v="0"/>
    <d v="2020-05-02T00:00:00"/>
    <x v="0"/>
    <s v="Pelayo Sebastian Rosa Maria G"/>
    <n v="43708"/>
    <n v="8.1666666666666661"/>
    <n v="636"/>
    <n v="1"/>
    <n v="3052.8"/>
    <n v="2631.46"/>
    <n v="2631.46"/>
    <n v="636"/>
    <n v="4.8"/>
    <n v="421.34"/>
    <x v="0"/>
    <x v="4"/>
    <n v="18"/>
    <x v="0"/>
  </r>
  <r>
    <x v="0"/>
    <x v="0"/>
    <s v="EMBAR"/>
    <s v="GV4-37-130919"/>
    <x v="0"/>
    <d v="2020-05-02T00:00:00"/>
    <x v="0"/>
    <s v="Pelayo Sebastian Rosa Maria G"/>
    <n v="43721"/>
    <n v="7.7333333333333334"/>
    <n v="636"/>
    <n v="1"/>
    <n v="3052.8"/>
    <n v="3133.41"/>
    <n v="3133.41"/>
    <n v="636"/>
    <n v="4.8"/>
    <n v="-80.61"/>
    <x v="0"/>
    <x v="4"/>
    <n v="18"/>
    <x v="0"/>
  </r>
  <r>
    <x v="0"/>
    <x v="1"/>
    <s v="GV107"/>
    <s v="GV1-41-091019"/>
    <x v="0"/>
    <d v="2020-05-02T00:00:00"/>
    <x v="0"/>
    <s v="RODRIGO RODRIGUEZ"/>
    <n v="43747"/>
    <n v="6.8666666666666663"/>
    <n v="1117"/>
    <n v="10"/>
    <n v="26808"/>
    <n v="33683.171000000002"/>
    <n v="3368.317"/>
    <n v="111.7"/>
    <n v="24"/>
    <n v="-6875.1710000000003"/>
    <x v="0"/>
    <x v="4"/>
    <n v="18"/>
    <x v="0"/>
  </r>
  <r>
    <x v="0"/>
    <x v="1"/>
    <s v="GV107"/>
    <s v="GV1-41-091019"/>
    <x v="0"/>
    <d v="2020-05-02T00:00:00"/>
    <x v="0"/>
    <s v="Langurain Juan Pablo NA"/>
    <n v="43747"/>
    <n v="6.8666666666666663"/>
    <n v="1"/>
    <n v="1"/>
    <n v="2880"/>
    <n v="3368.317"/>
    <n v="3368.317"/>
    <n v="1"/>
    <n v="2880"/>
    <n v="-488.31700000000001"/>
    <x v="0"/>
    <x v="4"/>
    <n v="18"/>
    <x v="0"/>
  </r>
  <r>
    <x v="0"/>
    <x v="1"/>
    <s v="GV107"/>
    <s v="GV1-41-091019"/>
    <x v="0"/>
    <d v="2020-05-02T00:00:00"/>
    <x v="0"/>
    <s v="Becerra Bañuelos Norma Elizabeth F"/>
    <n v="43747"/>
    <n v="6.8666666666666663"/>
    <n v="426"/>
    <n v="4"/>
    <n v="10224"/>
    <n v="13473.268"/>
    <n v="3368.317"/>
    <n v="106.5"/>
    <n v="24"/>
    <n v="-3249.268"/>
    <x v="0"/>
    <x v="4"/>
    <n v="18"/>
    <x v="0"/>
  </r>
  <r>
    <x v="0"/>
    <x v="1"/>
    <s v="GV107"/>
    <s v="GV1-41-091019"/>
    <x v="0"/>
    <d v="2020-05-02T00:00:00"/>
    <x v="0"/>
    <s v="PUBLICO EN GENERAL"/>
    <n v="43747"/>
    <n v="6.8666666666666663"/>
    <n v="390"/>
    <n v="3"/>
    <n v="9360"/>
    <n v="10104.950999999999"/>
    <n v="3368.317"/>
    <n v="130"/>
    <n v="24"/>
    <n v="-744.95100000000002"/>
    <x v="0"/>
    <x v="4"/>
    <n v="18"/>
    <x v="0"/>
  </r>
  <r>
    <x v="0"/>
    <x v="1"/>
    <s v="GV107"/>
    <s v="GV1-41-091019"/>
    <x v="0"/>
    <d v="2020-05-02T00:00:00"/>
    <x v="0"/>
    <s v="Oscar Jesus Guerrero Pelayo"/>
    <n v="43747"/>
    <n v="6.8666666666666663"/>
    <n v="492"/>
    <n v="4"/>
    <n v="11808"/>
    <n v="13473.268"/>
    <n v="3368.317"/>
    <n v="123"/>
    <n v="24"/>
    <n v="-1665.268"/>
    <x v="0"/>
    <x v="4"/>
    <n v="18"/>
    <x v="0"/>
  </r>
  <r>
    <x v="0"/>
    <x v="1"/>
    <s v="GV107"/>
    <s v="GV1-41-091019"/>
    <x v="0"/>
    <d v="2020-05-02T00:00:00"/>
    <x v="0"/>
    <s v="PUBLICO EN GENERAL"/>
    <n v="43747"/>
    <n v="6.8666666666666663"/>
    <n v="508"/>
    <n v="4"/>
    <n v="12192"/>
    <n v="13473.268"/>
    <n v="3368.317"/>
    <n v="127"/>
    <n v="24"/>
    <n v="-1281.268"/>
    <x v="0"/>
    <x v="4"/>
    <n v="18"/>
    <x v="0"/>
  </r>
  <r>
    <x v="0"/>
    <x v="1"/>
    <s v="GV107"/>
    <s v="GV1-41-091019"/>
    <x v="0"/>
    <d v="2020-05-02T00:00:00"/>
    <x v="0"/>
    <s v="Gil Peña Martin FG"/>
    <n v="43747"/>
    <n v="6.8666666666666663"/>
    <n v="637"/>
    <n v="5"/>
    <n v="15288"/>
    <n v="16841.584999999999"/>
    <n v="3368.317"/>
    <n v="127.4"/>
    <n v="24"/>
    <n v="-1553.585"/>
    <x v="0"/>
    <x v="4"/>
    <n v="18"/>
    <x v="0"/>
  </r>
  <r>
    <x v="0"/>
    <x v="1"/>
    <s v="GV107"/>
    <s v="GV1-41-091019"/>
    <x v="0"/>
    <d v="2020-05-02T00:00:00"/>
    <x v="0"/>
    <s v="Araiza Chavez Diana Rosiquiel FG"/>
    <n v="43747"/>
    <n v="6.8666666666666663"/>
    <n v="270"/>
    <n v="2"/>
    <n v="6480"/>
    <n v="6736.634"/>
    <n v="3368.317"/>
    <n v="135"/>
    <n v="24"/>
    <n v="-256.63400000000001"/>
    <x v="0"/>
    <x v="4"/>
    <n v="18"/>
    <x v="0"/>
  </r>
  <r>
    <x v="0"/>
    <x v="1"/>
    <s v="GV107"/>
    <s v="GV1-41-091019"/>
    <x v="0"/>
    <d v="2020-05-02T00:00:00"/>
    <x v="0"/>
    <s v="Prado Barajas Aureliano FG"/>
    <n v="43747"/>
    <n v="6.8666666666666663"/>
    <n v="189"/>
    <n v="2"/>
    <n v="4536"/>
    <n v="6736.634"/>
    <n v="3368.317"/>
    <n v="94.5"/>
    <n v="24"/>
    <n v="-2200.634"/>
    <x v="0"/>
    <x v="4"/>
    <n v="18"/>
    <x v="0"/>
  </r>
  <r>
    <x v="0"/>
    <x v="1"/>
    <s v="GV110"/>
    <s v="GV1-43-211019"/>
    <x v="0"/>
    <d v="2020-05-02T00:00:00"/>
    <x v="0"/>
    <s v="Martinez Valdez Hugo Alberto F"/>
    <n v="43759"/>
    <n v="6.4666666666666668"/>
    <n v="450"/>
    <n v="4"/>
    <n v="10800"/>
    <n v="12845.145"/>
    <n v="3211.2860000000001"/>
    <n v="112.5"/>
    <n v="24"/>
    <n v="-2045.145"/>
    <x v="0"/>
    <x v="4"/>
    <n v="18"/>
    <x v="0"/>
  </r>
  <r>
    <x v="0"/>
    <x v="1"/>
    <s v="GV110"/>
    <s v="GV1-43-211019"/>
    <x v="0"/>
    <d v="2020-05-02T00:00:00"/>
    <x v="0"/>
    <s v="Jose Luis Guzman Cornejo"/>
    <n v="43759"/>
    <n v="6.4666666666666668"/>
    <n v="606"/>
    <n v="5"/>
    <n v="14544"/>
    <n v="16056.432000000001"/>
    <n v="3211.2860000000001"/>
    <n v="121.2"/>
    <n v="24"/>
    <n v="-1512.432"/>
    <x v="0"/>
    <x v="4"/>
    <n v="18"/>
    <x v="0"/>
  </r>
  <r>
    <x v="0"/>
    <x v="1"/>
    <s v="GV111"/>
    <s v="GV1-44-281019"/>
    <x v="0"/>
    <d v="2020-05-02T00:00:00"/>
    <x v="0"/>
    <s v="Cobian Chavez Rodolfo FG"/>
    <n v="43766"/>
    <n v="6.2333333333333334"/>
    <n v="3633"/>
    <n v="28"/>
    <n v="83559"/>
    <n v="70198.017999999996"/>
    <n v="2507.0720000000001"/>
    <n v="129.75"/>
    <n v="23"/>
    <n v="13360.982"/>
    <x v="0"/>
    <x v="4"/>
    <n v="18"/>
    <x v="0"/>
  </r>
  <r>
    <x v="0"/>
    <x v="1"/>
    <s v="GV111"/>
    <s v="GV1-44-281019"/>
    <x v="0"/>
    <d v="2020-05-02T00:00:00"/>
    <x v="0"/>
    <s v="Verdin Vizcarra Irma Lucila F"/>
    <n v="43766"/>
    <n v="6.2333333333333334"/>
    <n v="310"/>
    <n v="3"/>
    <n v="7440"/>
    <n v="7521.2160000000003"/>
    <n v="2507.0720000000001"/>
    <n v="103.33333333333333"/>
    <n v="24"/>
    <n v="-81.215999999999994"/>
    <x v="0"/>
    <x v="4"/>
    <n v="18"/>
    <x v="0"/>
  </r>
  <r>
    <x v="0"/>
    <x v="1"/>
    <s v="GV111"/>
    <s v="GV1-44-281019"/>
    <x v="0"/>
    <d v="2020-05-02T00:00:00"/>
    <x v="0"/>
    <s v="Victor Alejandro Flores Pelayo"/>
    <n v="43766"/>
    <n v="6.2333333333333334"/>
    <n v="122"/>
    <n v="1"/>
    <n v="2928"/>
    <n v="2507.0720000000001"/>
    <n v="2507.0720000000001"/>
    <n v="122"/>
    <n v="24"/>
    <n v="420.928"/>
    <x v="0"/>
    <x v="4"/>
    <n v="18"/>
    <x v="0"/>
  </r>
  <r>
    <x v="0"/>
    <x v="1"/>
    <s v="GV111"/>
    <s v="GV1-44-281019"/>
    <x v="0"/>
    <d v="2020-05-02T00:00:00"/>
    <x v="0"/>
    <s v="Chavez Barajas Contensina NA"/>
    <n v="43766"/>
    <n v="6.2333333333333334"/>
    <n v="130"/>
    <n v="1"/>
    <n v="3120"/>
    <n v="2507.0720000000001"/>
    <n v="2507.0720000000001"/>
    <n v="130"/>
    <n v="24"/>
    <n v="612.928"/>
    <x v="0"/>
    <x v="4"/>
    <n v="18"/>
    <x v="0"/>
  </r>
  <r>
    <x v="0"/>
    <x v="1"/>
    <s v="GV111"/>
    <s v="GV1-44-281019"/>
    <x v="0"/>
    <d v="2020-05-02T00:00:00"/>
    <x v="0"/>
    <s v="Lopez Garcia Martin FG"/>
    <n v="43766"/>
    <n v="6.2333333333333334"/>
    <n v="122"/>
    <n v="1"/>
    <n v="2928"/>
    <n v="2507.0720000000001"/>
    <n v="2507.0720000000001"/>
    <n v="122"/>
    <n v="24"/>
    <n v="420.928"/>
    <x v="0"/>
    <x v="4"/>
    <n v="18"/>
    <x v="0"/>
  </r>
  <r>
    <x v="0"/>
    <x v="1"/>
    <s v="GV111"/>
    <s v="GV1-44-281019"/>
    <x v="0"/>
    <d v="2020-05-02T00:00:00"/>
    <x v="0"/>
    <s v="Lopez Mendoza Librado F"/>
    <n v="43766"/>
    <n v="6.2333333333333334"/>
    <n v="200"/>
    <n v="2"/>
    <n v="4800"/>
    <n v="5014.1440000000002"/>
    <n v="2507.0720000000001"/>
    <n v="100"/>
    <n v="24"/>
    <n v="-214.14400000000001"/>
    <x v="0"/>
    <x v="4"/>
    <n v="18"/>
    <x v="0"/>
  </r>
  <r>
    <x v="0"/>
    <x v="1"/>
    <s v="GV111"/>
    <s v="GV1-44-281019"/>
    <x v="0"/>
    <d v="2020-05-02T00:00:00"/>
    <x v="0"/>
    <s v="Oregon Rene NA"/>
    <n v="43766"/>
    <n v="6.2333333333333334"/>
    <n v="100"/>
    <n v="1"/>
    <n v="2400"/>
    <n v="2507.0720000000001"/>
    <n v="2507.0720000000001"/>
    <n v="100"/>
    <n v="24"/>
    <n v="-107.072"/>
    <x v="0"/>
    <x v="4"/>
    <n v="18"/>
    <x v="0"/>
  </r>
  <r>
    <x v="0"/>
    <x v="1"/>
    <s v="GV111"/>
    <s v="GV1-44-281019"/>
    <x v="0"/>
    <d v="2020-05-02T00:00:00"/>
    <x v="0"/>
    <s v="Edgar Ruiz Lopez"/>
    <n v="43766"/>
    <n v="6.2333333333333334"/>
    <n v="840"/>
    <n v="7"/>
    <n v="20160"/>
    <n v="17549.504000000001"/>
    <n v="2507.0720000000001"/>
    <n v="120"/>
    <n v="24"/>
    <n v="2610.4960000000001"/>
    <x v="0"/>
    <x v="4"/>
    <n v="18"/>
    <x v="0"/>
  </r>
  <r>
    <x v="0"/>
    <x v="0"/>
    <s v="EMBAR"/>
    <s v="GV1-35-310819"/>
    <x v="0"/>
    <d v="2020-05-04T00:00:00"/>
    <x v="0"/>
    <s v="Camolinga Maldonado Pedro"/>
    <n v="43708"/>
    <n v="8.2333333333333325"/>
    <n v="12845"/>
    <n v="21"/>
    <n v="56196.875"/>
    <n v="55260.66"/>
    <n v="2631.46"/>
    <n v="611.66666666666663"/>
    <n v="4.375"/>
    <n v="936.21500000000003"/>
    <x v="0"/>
    <x v="4"/>
    <n v="19"/>
    <x v="0"/>
  </r>
  <r>
    <x v="0"/>
    <x v="0"/>
    <s v="EMBAR"/>
    <s v="GV1-36-070919"/>
    <x v="0"/>
    <d v="2020-05-04T00:00:00"/>
    <x v="0"/>
    <s v="Camolinga Maldonado Pedro"/>
    <n v="43715"/>
    <n v="8"/>
    <n v="12845"/>
    <n v="14"/>
    <n v="37464.582999999999"/>
    <n v="43058.874000000003"/>
    <n v="3075.634"/>
    <n v="917.5"/>
    <n v="2.9167000000000001"/>
    <n v="-5594.2910000000002"/>
    <x v="0"/>
    <x v="4"/>
    <n v="19"/>
    <x v="0"/>
  </r>
  <r>
    <x v="0"/>
    <x v="0"/>
    <s v="EMBAR"/>
    <s v="GV1-38-170919"/>
    <x v="0"/>
    <d v="2020-05-04T00:00:00"/>
    <x v="0"/>
    <s v="Camolinga Maldonado Pedro"/>
    <n v="43725"/>
    <n v="7.6666666666666661"/>
    <n v="12845"/>
    <n v="23"/>
    <n v="61548.957999999999"/>
    <n v="56632.436000000002"/>
    <n v="2462.2800000000002"/>
    <n v="558.47826086956525"/>
    <n v="4.7916999999999996"/>
    <n v="4916.5219999999999"/>
    <x v="0"/>
    <x v="4"/>
    <n v="19"/>
    <x v="0"/>
  </r>
  <r>
    <x v="0"/>
    <x v="0"/>
    <s v="EMBAR"/>
    <s v="GV4-41-071019"/>
    <x v="0"/>
    <d v="2020-05-04T00:00:00"/>
    <x v="0"/>
    <s v="Camolinga Maldonado Pedro"/>
    <n v="43745"/>
    <n v="7"/>
    <n v="12845"/>
    <n v="6"/>
    <n v="16056.25"/>
    <n v="20843.883999999998"/>
    <n v="3473.9810000000002"/>
    <n v="2140.8333333333335"/>
    <n v="1.25"/>
    <n v="-4787.634"/>
    <x v="0"/>
    <x v="4"/>
    <n v="19"/>
    <x v="0"/>
  </r>
  <r>
    <x v="0"/>
    <x v="0"/>
    <s v="EMBAR"/>
    <s v="GV4-43-191019"/>
    <x v="0"/>
    <d v="2020-05-04T00:00:00"/>
    <x v="0"/>
    <s v="Camolinga Maldonado Pedro"/>
    <n v="43757"/>
    <n v="6.6"/>
    <n v="12845"/>
    <n v="3"/>
    <n v="8028.125"/>
    <n v="13004.994000000001"/>
    <n v="4334.9979999999996"/>
    <n v="4281.666666666667"/>
    <n v="0.625"/>
    <n v="-4976.8689999999997"/>
    <x v="0"/>
    <x v="4"/>
    <n v="19"/>
    <x v="0"/>
  </r>
  <r>
    <x v="0"/>
    <x v="0"/>
    <s v="EMBAR"/>
    <s v="GV4-44-261019"/>
    <x v="0"/>
    <d v="2020-05-04T00:00:00"/>
    <x v="0"/>
    <s v="PUBLICO EN GENERAL"/>
    <n v="43764"/>
    <n v="6.3666666666666663"/>
    <n v="5580"/>
    <n v="29"/>
    <n v="72481.875"/>
    <n v="86244.263999999996"/>
    <n v="2973.94"/>
    <n v="192.41379310344828"/>
    <n v="12.989599999999999"/>
    <n v="-13762.388999999999"/>
    <x v="0"/>
    <x v="4"/>
    <n v="19"/>
    <x v="0"/>
  </r>
  <r>
    <x v="0"/>
    <x v="0"/>
    <s v="EMBAR"/>
    <s v="GV4-45-021119"/>
    <x v="0"/>
    <d v="2020-05-04T00:00:00"/>
    <x v="0"/>
    <s v="PUBLICO EN GENERAL"/>
    <n v="43771"/>
    <n v="6.1333333333333329"/>
    <n v="5580"/>
    <n v="19"/>
    <n v="47488.125"/>
    <n v="56423.841999999997"/>
    <n v="2969.6759999999999"/>
    <n v="293.68421052631578"/>
    <n v="8.5104000000000006"/>
    <n v="-8935.7170000000006"/>
    <x v="0"/>
    <x v="4"/>
    <n v="19"/>
    <x v="0"/>
  </r>
  <r>
    <x v="0"/>
    <x v="0"/>
    <s v="EMBAR"/>
    <s v="GV4-45-021119"/>
    <x v="0"/>
    <d v="2020-05-04T00:00:00"/>
    <x v="0"/>
    <s v="Camolinga Maldonado Pedro"/>
    <n v="43771"/>
    <n v="6.1333333333333329"/>
    <n v="12845"/>
    <n v="36"/>
    <n v="96337.5"/>
    <n v="106908.333"/>
    <n v="2969.6759999999999"/>
    <n v="356.80555555555554"/>
    <n v="7.5"/>
    <n v="-10570.833000000001"/>
    <x v="0"/>
    <x v="4"/>
    <n v="19"/>
    <x v="0"/>
  </r>
  <r>
    <x v="0"/>
    <x v="0"/>
    <s v="EMBAR"/>
    <s v="GV5-42-201019"/>
    <x v="0"/>
    <d v="2020-05-04T00:00:00"/>
    <x v="0"/>
    <s v="Camolinga Maldonado Pedro"/>
    <n v="43758"/>
    <n v="6.5666666666666664"/>
    <n v="12845"/>
    <n v="4"/>
    <n v="10704.166999999999"/>
    <n v="13731.362999999999"/>
    <n v="3432.8409999999999"/>
    <n v="3211.25"/>
    <n v="0.83330000000000004"/>
    <n v="-3027.1959999999999"/>
    <x v="0"/>
    <x v="4"/>
    <n v="19"/>
    <x v="0"/>
  </r>
  <r>
    <x v="0"/>
    <x v="0"/>
    <s v="EMBAR"/>
    <s v="GV5-44-041119"/>
    <x v="0"/>
    <d v="2020-05-04T00:00:00"/>
    <x v="0"/>
    <s v="Camolinga Maldonado Pedro"/>
    <n v="43773"/>
    <n v="6.0666666666666664"/>
    <n v="12845"/>
    <n v="1"/>
    <n v="2676.0419999999999"/>
    <n v="2394.308"/>
    <n v="2394.308"/>
    <n v="12845"/>
    <n v="0.20830000000000001"/>
    <n v="281.73399999999998"/>
    <x v="0"/>
    <x v="4"/>
    <n v="19"/>
    <x v="0"/>
  </r>
  <r>
    <x v="0"/>
    <x v="1"/>
    <s v="GV111"/>
    <s v="GV1-44-281019"/>
    <x v="0"/>
    <d v="2020-05-04T00:00:00"/>
    <x v="0"/>
    <s v="Casillas Tapia Alfredo"/>
    <n v="43766"/>
    <n v="6.3"/>
    <n v="1220"/>
    <n v="10"/>
    <n v="28060"/>
    <n v="25070.721000000001"/>
    <n v="2507.0720000000001"/>
    <n v="122"/>
    <n v="23"/>
    <n v="2989.279"/>
    <x v="0"/>
    <x v="4"/>
    <n v="19"/>
    <x v="0"/>
  </r>
  <r>
    <x v="0"/>
    <x v="2"/>
    <s v="GV401"/>
    <s v="GV4-45-021119"/>
    <x v="0"/>
    <d v="2020-05-04T00:00:00"/>
    <x v="0"/>
    <s v="Ricardo Perez Garcia"/>
    <n v="43771"/>
    <n v="6.1333333333333329"/>
    <n v="215"/>
    <n v="2"/>
    <n v="5052.5"/>
    <n v="5939.3519999999999"/>
    <n v="2969.6759999999999"/>
    <n v="107.5"/>
    <n v="23.5"/>
    <n v="-886.85199999999998"/>
    <x v="0"/>
    <x v="4"/>
    <n v="19"/>
    <x v="0"/>
  </r>
  <r>
    <x v="0"/>
    <x v="2"/>
    <s v="GV401"/>
    <s v="GV4-45-021119"/>
    <x v="0"/>
    <d v="2020-05-04T00:00:00"/>
    <x v="0"/>
    <s v="Cecilia Robles Perez"/>
    <n v="43771"/>
    <n v="6.1333333333333329"/>
    <n v="108.6"/>
    <n v="1"/>
    <n v="2552.1"/>
    <n v="2969.6759999999999"/>
    <n v="2969.6759999999999"/>
    <n v="108.6"/>
    <n v="23.5"/>
    <n v="-417.57600000000002"/>
    <x v="0"/>
    <x v="4"/>
    <n v="19"/>
    <x v="0"/>
  </r>
  <r>
    <x v="0"/>
    <x v="2"/>
    <s v="GV401"/>
    <s v="GV4-45-021119"/>
    <x v="0"/>
    <d v="2020-05-04T00:00:00"/>
    <x v="0"/>
    <s v="Vazquez Zamora Rafael"/>
    <n v="43771"/>
    <n v="6.1333333333333329"/>
    <n v="351.8"/>
    <n v="3"/>
    <n v="8267.2999999999993"/>
    <n v="8909.0280000000002"/>
    <n v="2969.6759999999999"/>
    <n v="117.26666666666667"/>
    <n v="23.5"/>
    <n v="-641.72799999999995"/>
    <x v="0"/>
    <x v="4"/>
    <n v="19"/>
    <x v="0"/>
  </r>
  <r>
    <x v="0"/>
    <x v="2"/>
    <s v="GV401"/>
    <s v="GV4-45-021119"/>
    <x v="0"/>
    <d v="2020-05-04T00:00:00"/>
    <x v="0"/>
    <s v="Gutierrez Olivarez Jaime Gibran"/>
    <n v="43771"/>
    <n v="6.1333333333333329"/>
    <n v="338.6"/>
    <n v="3"/>
    <n v="7957.1"/>
    <n v="8909.0280000000002"/>
    <n v="2969.6759999999999"/>
    <n v="112.86666666666667"/>
    <n v="23.5"/>
    <n v="-951.928"/>
    <x v="0"/>
    <x v="4"/>
    <n v="19"/>
    <x v="0"/>
  </r>
  <r>
    <x v="0"/>
    <x v="2"/>
    <s v="GV401"/>
    <s v="GV4-45-021119"/>
    <x v="0"/>
    <d v="2020-05-04T00:00:00"/>
    <x v="0"/>
    <s v="Rafael Osorio Zamora"/>
    <n v="43771"/>
    <n v="6.1333333333333329"/>
    <n v="958.8"/>
    <n v="8"/>
    <n v="22531.8"/>
    <n v="23757.406999999999"/>
    <n v="2969.6759999999999"/>
    <n v="119.85"/>
    <n v="23.5"/>
    <n v="-1225.607"/>
    <x v="0"/>
    <x v="4"/>
    <n v="19"/>
    <x v="0"/>
  </r>
  <r>
    <x v="0"/>
    <x v="2"/>
    <s v="GV401"/>
    <s v="GV4-45-021119"/>
    <x v="0"/>
    <d v="2020-05-04T00:00:00"/>
    <x v="0"/>
    <s v="Innovacion y Comercio"/>
    <n v="43771"/>
    <n v="6.1333333333333329"/>
    <n v="1332"/>
    <n v="11"/>
    <n v="31302"/>
    <n v="32666.435000000001"/>
    <n v="2969.6759999999999"/>
    <n v="121.09090909090909"/>
    <n v="23.5"/>
    <n v="-1364.4349999999999"/>
    <x v="0"/>
    <x v="4"/>
    <n v="19"/>
    <x v="0"/>
  </r>
  <r>
    <x v="0"/>
    <x v="2"/>
    <s v="GV401"/>
    <s v="GV4-45-021119"/>
    <x v="0"/>
    <d v="2020-05-04T00:00:00"/>
    <x v="0"/>
    <s v="PUBLICO EN GENERAL"/>
    <n v="43771"/>
    <n v="6.1333333333333329"/>
    <n v="108"/>
    <n v="1"/>
    <n v="2538"/>
    <n v="2969.6759999999999"/>
    <n v="2969.6759999999999"/>
    <n v="108"/>
    <n v="23.5"/>
    <n v="-431.67599999999999"/>
    <x v="0"/>
    <x v="4"/>
    <n v="19"/>
    <x v="0"/>
  </r>
  <r>
    <x v="0"/>
    <x v="2"/>
    <s v="GV402"/>
    <s v="GV4-46-111119"/>
    <x v="0"/>
    <d v="2020-05-04T00:00:00"/>
    <x v="0"/>
    <s v="Carlos Policarpo Contreras Moreno"/>
    <n v="43780"/>
    <n v="5.833333333333333"/>
    <n v="5695"/>
    <n v="50"/>
    <n v="128137.5"/>
    <n v="132468.96599999999"/>
    <n v="2649.3789999999999"/>
    <n v="113.9"/>
    <n v="22.5"/>
    <n v="-4331.4660000000003"/>
    <x v="0"/>
    <x v="4"/>
    <n v="19"/>
    <x v="0"/>
  </r>
  <r>
    <x v="0"/>
    <x v="0"/>
    <s v="EMBAR"/>
    <s v="GV1-27-060719"/>
    <x v="1"/>
    <d v="2020-05-05T00:00:00"/>
    <x v="0"/>
    <s v="Pelayo Sebastian Rosa Maria G"/>
    <n v="43652"/>
    <n v="10.133333333333333"/>
    <n v="-636"/>
    <n v="-3"/>
    <n v="-9158.4"/>
    <n v="-8069.46"/>
    <n v="-2689.82"/>
    <n v="212"/>
    <n v="14.4"/>
    <n v="-1088.94"/>
    <x v="0"/>
    <x v="4"/>
    <n v="19"/>
    <x v="0"/>
  </r>
  <r>
    <x v="0"/>
    <x v="0"/>
    <s v="EMBAR"/>
    <s v="GV1-35-310819"/>
    <x v="1"/>
    <d v="2020-05-05T00:00:00"/>
    <x v="0"/>
    <s v="Pelayo Sebastian Rosa Maria G"/>
    <n v="43708"/>
    <n v="8.2666666666666657"/>
    <n v="-636"/>
    <n v="-1"/>
    <n v="-3052.8"/>
    <n v="-2631.46"/>
    <n v="-2631.46"/>
    <n v="636"/>
    <n v="4.8"/>
    <n v="-421.34"/>
    <x v="0"/>
    <x v="4"/>
    <n v="19"/>
    <x v="0"/>
  </r>
  <r>
    <x v="0"/>
    <x v="0"/>
    <s v="EMBAR"/>
    <s v="GV1-35-310819"/>
    <x v="1"/>
    <d v="2020-05-05T00:00:00"/>
    <x v="0"/>
    <s v="Camolinga Maldonado Pedro"/>
    <n v="43708"/>
    <n v="8.2666666666666657"/>
    <n v="-12845"/>
    <n v="-21"/>
    <n v="-56196.875"/>
    <n v="-55260.66"/>
    <n v="-2631.46"/>
    <n v="611.66666666666663"/>
    <n v="4.375"/>
    <n v="-936.21500000000003"/>
    <x v="0"/>
    <x v="4"/>
    <n v="19"/>
    <x v="0"/>
  </r>
  <r>
    <x v="0"/>
    <x v="0"/>
    <s v="EMBAR"/>
    <s v="GV1-35-310819"/>
    <x v="0"/>
    <d v="2020-05-05T00:00:00"/>
    <x v="0"/>
    <s v="PUBLICO EN GENERAL"/>
    <n v="43708"/>
    <n v="8.2666666666666657"/>
    <n v="100.5"/>
    <n v="1"/>
    <n v="2512.5"/>
    <n v="2631.46"/>
    <n v="2631.46"/>
    <n v="100.5"/>
    <n v="25"/>
    <n v="-118.96"/>
    <x v="0"/>
    <x v="4"/>
    <n v="19"/>
    <x v="0"/>
  </r>
  <r>
    <x v="0"/>
    <x v="0"/>
    <s v="EMBAR"/>
    <s v="GV1-36-070919"/>
    <x v="1"/>
    <d v="2020-05-05T00:00:00"/>
    <x v="0"/>
    <s v="Camolinga Maldonado Pedro"/>
    <n v="43715"/>
    <n v="8.0333333333333332"/>
    <n v="-12845"/>
    <n v="-14"/>
    <n v="-37464.582999999999"/>
    <n v="-43058.874000000003"/>
    <n v="-3075.634"/>
    <n v="917.5"/>
    <n v="2.9167000000000001"/>
    <n v="5594.2910000000002"/>
    <x v="0"/>
    <x v="4"/>
    <n v="19"/>
    <x v="0"/>
  </r>
  <r>
    <x v="0"/>
    <x v="0"/>
    <s v="EMBAR"/>
    <s v="GV1-38-170919"/>
    <x v="1"/>
    <d v="2020-05-05T00:00:00"/>
    <x v="0"/>
    <s v="Camolinga Maldonado Pedro"/>
    <n v="43725"/>
    <n v="7.6999999999999993"/>
    <n v="-12845"/>
    <n v="-23"/>
    <n v="-61548.957999999999"/>
    <n v="-56632.436000000002"/>
    <n v="-2462.2800000000002"/>
    <n v="558.47826086956525"/>
    <n v="4.7916999999999996"/>
    <n v="-4916.5219999999999"/>
    <x v="0"/>
    <x v="4"/>
    <n v="19"/>
    <x v="0"/>
  </r>
  <r>
    <x v="0"/>
    <x v="0"/>
    <s v="EMBAR"/>
    <s v="GV4-37-130919"/>
    <x v="1"/>
    <d v="2020-05-05T00:00:00"/>
    <x v="0"/>
    <s v="Pelayo Sebastian Rosa Maria G"/>
    <n v="43721"/>
    <n v="7.833333333333333"/>
    <n v="-636"/>
    <n v="-1"/>
    <n v="-3052.8"/>
    <n v="-3133.41"/>
    <n v="-3133.41"/>
    <n v="636"/>
    <n v="4.8"/>
    <n v="80.61"/>
    <x v="0"/>
    <x v="4"/>
    <n v="19"/>
    <x v="0"/>
  </r>
  <r>
    <x v="0"/>
    <x v="0"/>
    <s v="EMBAR"/>
    <s v="GV4-41-071019"/>
    <x v="1"/>
    <d v="2020-05-05T00:00:00"/>
    <x v="0"/>
    <s v="Camolinga Maldonado Pedro"/>
    <n v="43745"/>
    <n v="7.0333333333333332"/>
    <n v="-12845"/>
    <n v="-6"/>
    <n v="-16056.25"/>
    <n v="-20843.883999999998"/>
    <n v="-3473.9810000000002"/>
    <n v="2140.8333333333335"/>
    <n v="1.25"/>
    <n v="4787.634"/>
    <x v="0"/>
    <x v="4"/>
    <n v="19"/>
    <x v="0"/>
  </r>
  <r>
    <x v="0"/>
    <x v="0"/>
    <s v="EMBAR"/>
    <s v="GV4-43-191019"/>
    <x v="1"/>
    <d v="2020-05-05T00:00:00"/>
    <x v="0"/>
    <s v="Camolinga Maldonado Pedro"/>
    <n v="43757"/>
    <n v="6.6333333333333329"/>
    <n v="-12845"/>
    <n v="-3"/>
    <n v="-8028.125"/>
    <n v="-13004.994000000001"/>
    <n v="-4334.9979999999996"/>
    <n v="4281.666666666667"/>
    <n v="0.625"/>
    <n v="4976.8689999999997"/>
    <x v="0"/>
    <x v="4"/>
    <n v="19"/>
    <x v="0"/>
  </r>
  <r>
    <x v="0"/>
    <x v="0"/>
    <s v="EMBAR"/>
    <s v="GV4-43-191019"/>
    <x v="0"/>
    <d v="2020-05-05T00:00:00"/>
    <x v="0"/>
    <s v="PUBLICO EN GENERAL"/>
    <n v="43757"/>
    <n v="6.6333333333333329"/>
    <n v="215.8"/>
    <n v="2"/>
    <n v="5395"/>
    <n v="8669.9959999999992"/>
    <n v="4334.9979999999996"/>
    <n v="107.9"/>
    <n v="25"/>
    <n v="-3274.9960000000001"/>
    <x v="0"/>
    <x v="4"/>
    <n v="19"/>
    <x v="0"/>
  </r>
  <r>
    <x v="0"/>
    <x v="0"/>
    <s v="EMBAR"/>
    <s v="GV4-45-021119"/>
    <x v="1"/>
    <d v="2020-05-05T00:00:00"/>
    <x v="0"/>
    <s v="Camolinga Maldonado Pedro"/>
    <n v="43771"/>
    <n v="6.1666666666666661"/>
    <n v="-12845"/>
    <n v="-36"/>
    <n v="-96337.5"/>
    <n v="-106908.333"/>
    <n v="-2969.6759999999999"/>
    <n v="356.80555555555554"/>
    <n v="7.5"/>
    <n v="10570.833000000001"/>
    <x v="0"/>
    <x v="4"/>
    <n v="19"/>
    <x v="0"/>
  </r>
  <r>
    <x v="0"/>
    <x v="0"/>
    <s v="EMBAR"/>
    <s v="GV4-45-021119"/>
    <x v="0"/>
    <d v="2020-05-05T00:00:00"/>
    <x v="0"/>
    <s v="Camolinga Maldonado Pedro"/>
    <n v="43771"/>
    <n v="6.1666666666666661"/>
    <n v="12845"/>
    <n v="96"/>
    <n v="256900"/>
    <n v="285088.88799999998"/>
    <n v="2969.6759999999999"/>
    <n v="133.80208333333334"/>
    <n v="20"/>
    <n v="-28188.887999999999"/>
    <x v="0"/>
    <x v="4"/>
    <n v="19"/>
    <x v="0"/>
  </r>
  <r>
    <x v="0"/>
    <x v="0"/>
    <s v="EMBAR"/>
    <s v="GV4-46-111119"/>
    <x v="0"/>
    <d v="2020-05-05T00:00:00"/>
    <x v="0"/>
    <s v="Camolinga Maldonado Pedro"/>
    <n v="43780"/>
    <n v="5.8666666666666663"/>
    <n v="12845"/>
    <n v="12"/>
    <n v="32112.5"/>
    <n v="31792.552"/>
    <n v="2649.3789999999999"/>
    <n v="1070.4166666666667"/>
    <n v="2.5"/>
    <n v="319.94799999999998"/>
    <x v="0"/>
    <x v="4"/>
    <n v="19"/>
    <x v="0"/>
  </r>
  <r>
    <x v="0"/>
    <x v="0"/>
    <s v="EMBAR"/>
    <s v="GV5-42-201019"/>
    <x v="1"/>
    <d v="2020-05-05T00:00:00"/>
    <x v="0"/>
    <s v="Camolinga Maldonado Pedro"/>
    <n v="43758"/>
    <n v="6.6"/>
    <n v="-12845"/>
    <n v="-4"/>
    <n v="-10704.166999999999"/>
    <n v="-13731.362999999999"/>
    <n v="-3432.8409999999999"/>
    <n v="3211.25"/>
    <n v="0.83330000000000004"/>
    <n v="3027.1959999999999"/>
    <x v="0"/>
    <x v="4"/>
    <n v="19"/>
    <x v="0"/>
  </r>
  <r>
    <x v="0"/>
    <x v="0"/>
    <s v="EMBAR"/>
    <s v="GV5-44-041119"/>
    <x v="1"/>
    <d v="2020-05-05T00:00:00"/>
    <x v="0"/>
    <s v="Camolinga Maldonado Pedro"/>
    <n v="43773"/>
    <n v="6.1"/>
    <n v="-12845"/>
    <n v="-1"/>
    <n v="-2676.0419999999999"/>
    <n v="-2394.308"/>
    <n v="-2394.308"/>
    <n v="12845"/>
    <n v="0.20830000000000001"/>
    <n v="-281.73399999999998"/>
    <x v="0"/>
    <x v="4"/>
    <n v="19"/>
    <x v="0"/>
  </r>
  <r>
    <x v="0"/>
    <x v="0"/>
    <s v="EMBAR"/>
    <s v="GV5-44-041119"/>
    <x v="0"/>
    <d v="2020-05-05T00:00:00"/>
    <x v="0"/>
    <s v="PUBLICO EN GENERAL"/>
    <n v="43773"/>
    <n v="6.1"/>
    <n v="176"/>
    <n v="1"/>
    <n v="4400"/>
    <n v="2394.308"/>
    <n v="2394.308"/>
    <n v="176"/>
    <n v="25"/>
    <n v="2005.692"/>
    <x v="0"/>
    <x v="4"/>
    <n v="19"/>
    <x v="0"/>
  </r>
  <r>
    <x v="0"/>
    <x v="1"/>
    <s v="GV111"/>
    <s v="GV1-44-281019"/>
    <x v="0"/>
    <d v="2020-05-05T00:00:00"/>
    <x v="0"/>
    <s v="PUBLICO EN GENERAL"/>
    <n v="43766"/>
    <n v="6.333333333333333"/>
    <n v="106.5"/>
    <n v="1"/>
    <n v="2662.5"/>
    <n v="2507.0720000000001"/>
    <n v="2507.0720000000001"/>
    <n v="106.5"/>
    <n v="25"/>
    <n v="155.428"/>
    <x v="0"/>
    <x v="4"/>
    <n v="19"/>
    <x v="0"/>
  </r>
  <r>
    <x v="0"/>
    <x v="1"/>
    <s v="GV111"/>
    <s v="GV1-44-281019"/>
    <x v="0"/>
    <d v="2020-05-05T00:00:00"/>
    <x v="0"/>
    <s v="Carlos Sanchez Camacho"/>
    <n v="43766"/>
    <n v="6.333333333333333"/>
    <n v="490.5"/>
    <n v="4"/>
    <n v="11526.75"/>
    <n v="10028.288"/>
    <n v="2507.0720000000001"/>
    <n v="122.625"/>
    <n v="23.5"/>
    <n v="1498.462"/>
    <x v="0"/>
    <x v="4"/>
    <n v="19"/>
    <x v="0"/>
  </r>
  <r>
    <x v="0"/>
    <x v="1"/>
    <s v="GV111"/>
    <s v="GV1-44-281019"/>
    <x v="0"/>
    <d v="2020-05-05T00:00:00"/>
    <x v="0"/>
    <s v="PUBLICO EN GENERAL"/>
    <n v="43766"/>
    <n v="6.333333333333333"/>
    <n v="100.5"/>
    <n v="1"/>
    <n v="2361.75"/>
    <n v="2507.0720000000001"/>
    <n v="2507.0720000000001"/>
    <n v="100.5"/>
    <n v="23.5"/>
    <n v="-145.322"/>
    <x v="0"/>
    <x v="4"/>
    <n v="19"/>
    <x v="0"/>
  </r>
  <r>
    <x v="0"/>
    <x v="1"/>
    <s v="GV111"/>
    <s v="GV1-44-281019"/>
    <x v="0"/>
    <d v="2020-05-05T00:00:00"/>
    <x v="0"/>
    <s v="Ricardo Perez Garcia"/>
    <n v="43766"/>
    <n v="6.333333333333333"/>
    <n v="111"/>
    <n v="1"/>
    <n v="2608.5"/>
    <n v="2507.0720000000001"/>
    <n v="2507.0720000000001"/>
    <n v="111"/>
    <n v="23.5"/>
    <n v="101.428"/>
    <x v="0"/>
    <x v="4"/>
    <n v="19"/>
    <x v="0"/>
  </r>
  <r>
    <x v="0"/>
    <x v="1"/>
    <s v="GV111"/>
    <s v="GV1-44-281019"/>
    <x v="0"/>
    <d v="2020-05-05T00:00:00"/>
    <x v="0"/>
    <s v="Carlos Sanchez Camacho"/>
    <n v="43766"/>
    <n v="6.333333333333333"/>
    <n v="522.5"/>
    <n v="4"/>
    <n v="12278.75"/>
    <n v="10028.288"/>
    <n v="2507.0720000000001"/>
    <n v="130.625"/>
    <n v="23.5"/>
    <n v="2250.462"/>
    <x v="0"/>
    <x v="4"/>
    <n v="19"/>
    <x v="0"/>
  </r>
  <r>
    <x v="0"/>
    <x v="1"/>
    <s v="GV111"/>
    <s v="GV1-44-281019"/>
    <x v="0"/>
    <d v="2020-05-05T00:00:00"/>
    <x v="0"/>
    <s v="Arturo Saray"/>
    <n v="43766"/>
    <n v="6.333333333333333"/>
    <n v="118"/>
    <n v="1"/>
    <n v="2360"/>
    <n v="2507.0720000000001"/>
    <n v="2507.0720000000001"/>
    <n v="118"/>
    <n v="20"/>
    <n v="-147.072"/>
    <x v="0"/>
    <x v="4"/>
    <n v="19"/>
    <x v="0"/>
  </r>
  <r>
    <x v="0"/>
    <x v="2"/>
    <s v="GV401"/>
    <s v="GV4-45-021119"/>
    <x v="0"/>
    <d v="2020-05-05T00:00:00"/>
    <x v="0"/>
    <s v="Arturo Saray"/>
    <n v="43771"/>
    <n v="6.1666666666666661"/>
    <n v="119.8"/>
    <n v="1"/>
    <n v="2396"/>
    <n v="2969.6759999999999"/>
    <n v="2969.6759999999999"/>
    <n v="119.8"/>
    <n v="20"/>
    <n v="-573.67600000000004"/>
    <x v="0"/>
    <x v="4"/>
    <n v="19"/>
    <x v="0"/>
  </r>
  <r>
    <x v="0"/>
    <x v="0"/>
    <s v="EMBAR"/>
    <s v="GV1-27-060719"/>
    <x v="0"/>
    <d v="2020-05-06T00:00:00"/>
    <x v="0"/>
    <s v="Innovacion y Comercio"/>
    <n v="43652"/>
    <n v="10.166666666666666"/>
    <n v="347.6"/>
    <n v="2"/>
    <n v="8168.6"/>
    <n v="5379.64"/>
    <n v="2689.82"/>
    <n v="173.8"/>
    <n v="23.5"/>
    <n v="2788.96"/>
    <x v="0"/>
    <x v="4"/>
    <n v="19"/>
    <x v="0"/>
  </r>
  <r>
    <x v="0"/>
    <x v="0"/>
    <s v="EMBAR"/>
    <s v="GV1-35-310819"/>
    <x v="0"/>
    <d v="2020-05-06T00:00:00"/>
    <x v="0"/>
    <s v="Innovacion y Comercio"/>
    <n v="43708"/>
    <n v="8.2999999999999989"/>
    <n v="321.2"/>
    <n v="2"/>
    <n v="7387.6"/>
    <n v="5262.92"/>
    <n v="2631.46"/>
    <n v="160.6"/>
    <n v="23"/>
    <n v="2124.6799999999998"/>
    <x v="0"/>
    <x v="4"/>
    <n v="19"/>
    <x v="0"/>
  </r>
  <r>
    <x v="0"/>
    <x v="0"/>
    <s v="EMBAR"/>
    <s v="GV4-37-130919"/>
    <x v="0"/>
    <d v="2020-05-06T00:00:00"/>
    <x v="0"/>
    <s v="Innovacion y Comercio"/>
    <n v="43721"/>
    <n v="7.8666666666666663"/>
    <n v="167.4"/>
    <n v="1"/>
    <n v="3933.9"/>
    <n v="3133.41"/>
    <n v="3133.41"/>
    <n v="167.4"/>
    <n v="23.5"/>
    <n v="800.49"/>
    <x v="0"/>
    <x v="4"/>
    <n v="19"/>
    <x v="0"/>
  </r>
  <r>
    <x v="0"/>
    <x v="2"/>
    <s v="GV401"/>
    <s v="GV4-45-021119"/>
    <x v="0"/>
    <d v="2020-05-06T00:00:00"/>
    <x v="0"/>
    <s v="Innovacion y Comercio"/>
    <n v="43771"/>
    <n v="6.2"/>
    <n v="993.6"/>
    <n v="8"/>
    <n v="22852.799999999999"/>
    <n v="24596.633999999998"/>
    <n v="3074.5790000000002"/>
    <n v="124.2"/>
    <n v="23"/>
    <n v="-1743.8340000000001"/>
    <x v="0"/>
    <x v="4"/>
    <n v="19"/>
    <x v="0"/>
  </r>
  <r>
    <x v="0"/>
    <x v="2"/>
    <s v="GV401"/>
    <s v="GV4-45-021119"/>
    <x v="0"/>
    <d v="2020-05-06T00:00:00"/>
    <x v="0"/>
    <s v="Cecilia Robles Perez"/>
    <n v="43771"/>
    <n v="6.2"/>
    <n v="225.4"/>
    <n v="2"/>
    <n v="5184.2"/>
    <n v="6149.1580000000004"/>
    <n v="3074.5790000000002"/>
    <n v="112.7"/>
    <n v="23"/>
    <n v="-964.95799999999997"/>
    <x v="0"/>
    <x v="4"/>
    <n v="19"/>
    <x v="0"/>
  </r>
  <r>
    <x v="0"/>
    <x v="2"/>
    <s v="GV401"/>
    <s v="GV4-45-021119"/>
    <x v="0"/>
    <d v="2020-05-06T00:00:00"/>
    <x v="0"/>
    <s v="Vazquez Zamora Rafael"/>
    <n v="43771"/>
    <n v="6.2"/>
    <n v="102"/>
    <n v="1"/>
    <n v="2346"/>
    <n v="3074.5790000000002"/>
    <n v="3074.5790000000002"/>
    <n v="102"/>
    <n v="23"/>
    <n v="-728.57899999999995"/>
    <x v="0"/>
    <x v="4"/>
    <n v="19"/>
    <x v="0"/>
  </r>
  <r>
    <x v="0"/>
    <x v="2"/>
    <s v="GV401"/>
    <s v="GV4-45-021119"/>
    <x v="0"/>
    <d v="2020-05-06T00:00:00"/>
    <x v="0"/>
    <s v="Ricardo Perez Garcia"/>
    <n v="43771"/>
    <n v="6.2"/>
    <n v="119"/>
    <n v="1"/>
    <n v="2737"/>
    <n v="3074.5790000000002"/>
    <n v="3074.5790000000002"/>
    <n v="119"/>
    <n v="23"/>
    <n v="-337.57900000000001"/>
    <x v="0"/>
    <x v="4"/>
    <n v="19"/>
    <x v="0"/>
  </r>
  <r>
    <x v="0"/>
    <x v="2"/>
    <s v="GV401"/>
    <s v="GV4-45-021119"/>
    <x v="0"/>
    <d v="2020-05-06T00:00:00"/>
    <x v="0"/>
    <s v="Rafael Osorio Zamora"/>
    <n v="43771"/>
    <n v="6.2"/>
    <n v="443"/>
    <n v="4"/>
    <n v="10189"/>
    <n v="12298.316999999999"/>
    <n v="3074.5790000000002"/>
    <n v="110.75"/>
    <n v="23"/>
    <n v="-2109.317"/>
    <x v="0"/>
    <x v="4"/>
    <n v="19"/>
    <x v="0"/>
  </r>
  <r>
    <x v="0"/>
    <x v="2"/>
    <s v="GV401"/>
    <s v="GV4-45-021119"/>
    <x v="0"/>
    <d v="2020-05-06T00:00:00"/>
    <x v="0"/>
    <s v="Barbosa Iñiguez Salvador"/>
    <n v="43771"/>
    <n v="6.2"/>
    <n v="653.79999999999995"/>
    <n v="6"/>
    <n v="13893.25"/>
    <n v="18447.474999999999"/>
    <n v="3074.5790000000002"/>
    <n v="108.96666666666665"/>
    <n v="21.25"/>
    <n v="-4554.2250000000004"/>
    <x v="0"/>
    <x v="4"/>
    <n v="19"/>
    <x v="0"/>
  </r>
  <r>
    <x v="0"/>
    <x v="2"/>
    <s v="GV402"/>
    <s v="GV4-46-111119"/>
    <x v="0"/>
    <d v="2020-05-06T00:00:00"/>
    <x v="0"/>
    <s v="Ricardo Perez Garcia"/>
    <n v="43780"/>
    <n v="5.8999999999999995"/>
    <n v="102.8"/>
    <n v="1"/>
    <n v="2364.4"/>
    <n v="2795.752"/>
    <n v="2795.752"/>
    <n v="102.8"/>
    <n v="23"/>
    <n v="-431.35199999999998"/>
    <x v="0"/>
    <x v="4"/>
    <n v="19"/>
    <x v="0"/>
  </r>
  <r>
    <x v="0"/>
    <x v="2"/>
    <s v="GV402"/>
    <s v="GV4-46-111119"/>
    <x v="0"/>
    <d v="2020-05-06T00:00:00"/>
    <x v="0"/>
    <s v="Gutierrez Olivarez Jaime Gibran"/>
    <n v="43780"/>
    <n v="5.8999999999999995"/>
    <n v="183.2"/>
    <n v="2"/>
    <n v="4213.6000000000004"/>
    <n v="5591.5050000000001"/>
    <n v="2795.752"/>
    <n v="91.6"/>
    <n v="23"/>
    <n v="-1377.905"/>
    <x v="0"/>
    <x v="4"/>
    <n v="19"/>
    <x v="0"/>
  </r>
  <r>
    <x v="0"/>
    <x v="2"/>
    <s v="GV402"/>
    <s v="GV4-46-111119"/>
    <x v="0"/>
    <d v="2020-05-06T00:00:00"/>
    <x v="0"/>
    <s v="PUBLICO EN GENERAL"/>
    <n v="43780"/>
    <n v="5.8999999999999995"/>
    <n v="98.8"/>
    <n v="1"/>
    <n v="2272.4"/>
    <n v="2795.752"/>
    <n v="2795.752"/>
    <n v="98.8"/>
    <n v="23"/>
    <n v="-523.35199999999998"/>
    <x v="0"/>
    <x v="4"/>
    <n v="19"/>
    <x v="0"/>
  </r>
  <r>
    <x v="0"/>
    <x v="2"/>
    <s v="GV402"/>
    <s v="GV4-46-111119"/>
    <x v="0"/>
    <d v="2020-05-06T00:00:00"/>
    <x v="0"/>
    <s v="Rafael Osorio Zamora"/>
    <n v="43780"/>
    <n v="5.8999999999999995"/>
    <n v="321.60000000000002"/>
    <n v="3"/>
    <n v="7396.8"/>
    <n v="8387.2569999999996"/>
    <n v="2795.752"/>
    <n v="107.2"/>
    <n v="23"/>
    <n v="-990.45699999999999"/>
    <x v="0"/>
    <x v="4"/>
    <n v="19"/>
    <x v="0"/>
  </r>
  <r>
    <x v="0"/>
    <x v="2"/>
    <s v="GV402"/>
    <s v="GV4-46-111119"/>
    <x v="0"/>
    <d v="2020-05-06T00:00:00"/>
    <x v="0"/>
    <s v="Vazquez Zamora Rafael"/>
    <n v="43780"/>
    <n v="5.8999999999999995"/>
    <n v="198.2"/>
    <n v="2"/>
    <n v="4558.6000000000004"/>
    <n v="5591.5050000000001"/>
    <n v="2795.752"/>
    <n v="99.1"/>
    <n v="23"/>
    <n v="-1032.905"/>
    <x v="0"/>
    <x v="4"/>
    <n v="19"/>
    <x v="0"/>
  </r>
  <r>
    <x v="0"/>
    <x v="2"/>
    <s v="GV402"/>
    <s v="GV4-46-111119"/>
    <x v="0"/>
    <d v="2020-05-06T00:00:00"/>
    <x v="0"/>
    <s v="Cecilia Robles Perez"/>
    <n v="43780"/>
    <n v="5.8999999999999995"/>
    <n v="107"/>
    <n v="1"/>
    <n v="2461"/>
    <n v="2795.752"/>
    <n v="2795.752"/>
    <n v="107"/>
    <n v="23"/>
    <n v="-334.75200000000001"/>
    <x v="0"/>
    <x v="4"/>
    <n v="19"/>
    <x v="0"/>
  </r>
  <r>
    <x v="0"/>
    <x v="2"/>
    <s v="GV402"/>
    <s v="GV4-46-111119"/>
    <x v="0"/>
    <d v="2020-05-06T00:00:00"/>
    <x v="0"/>
    <s v="Barbosa Iñiguez Salvador"/>
    <n v="43780"/>
    <n v="5.8999999999999995"/>
    <n v="3627.8"/>
    <n v="34"/>
    <n v="77090.75"/>
    <n v="95055.585000000006"/>
    <n v="2795.752"/>
    <n v="106.7"/>
    <n v="21.25"/>
    <n v="-17964.834999999999"/>
    <x v="0"/>
    <x v="4"/>
    <n v="19"/>
    <x v="0"/>
  </r>
  <r>
    <x v="0"/>
    <x v="2"/>
    <s v="GV414"/>
    <s v="GV1-45-041119"/>
    <x v="0"/>
    <d v="2020-05-06T00:00:00"/>
    <x v="0"/>
    <s v="Robles Santana Jorge"/>
    <n v="43773"/>
    <n v="6.1333333333333329"/>
    <n v="498"/>
    <n v="4"/>
    <n v="11454"/>
    <n v="18180.473999999998"/>
    <n v="4545.1180000000004"/>
    <n v="124.5"/>
    <n v="23"/>
    <n v="-6726.4740000000002"/>
    <x v="0"/>
    <x v="4"/>
    <n v="19"/>
    <x v="0"/>
  </r>
  <r>
    <x v="0"/>
    <x v="2"/>
    <s v="GV414"/>
    <s v="GV1-45-041119"/>
    <x v="0"/>
    <d v="2020-05-06T00:00:00"/>
    <x v="0"/>
    <s v="Camacho Monroy Agustin"/>
    <n v="43773"/>
    <n v="6.1333333333333329"/>
    <n v="685"/>
    <n v="6"/>
    <n v="15755"/>
    <n v="27270.710999999999"/>
    <n v="4545.1180000000004"/>
    <n v="114.16666666666667"/>
    <n v="23"/>
    <n v="-11515.710999999999"/>
    <x v="0"/>
    <x v="4"/>
    <n v="19"/>
    <x v="0"/>
  </r>
  <r>
    <x v="0"/>
    <x v="2"/>
    <s v="GV414"/>
    <s v="GV1-45-041119"/>
    <x v="0"/>
    <d v="2020-05-06T00:00:00"/>
    <x v="0"/>
    <s v="Fletes Castillo Hortencia"/>
    <n v="43773"/>
    <n v="6.1333333333333329"/>
    <n v="525"/>
    <n v="4"/>
    <n v="12075"/>
    <n v="18180.473999999998"/>
    <n v="4545.1180000000004"/>
    <n v="131.25"/>
    <n v="23"/>
    <n v="-6105.4740000000002"/>
    <x v="0"/>
    <x v="4"/>
    <n v="19"/>
    <x v="0"/>
  </r>
  <r>
    <x v="0"/>
    <x v="2"/>
    <s v="GV414"/>
    <s v="GV1-45-041119"/>
    <x v="0"/>
    <d v="2020-05-06T00:00:00"/>
    <x v="0"/>
    <s v="Noe Ramirez Brambila"/>
    <n v="43773"/>
    <n v="6.1333333333333329"/>
    <n v="694"/>
    <n v="6"/>
    <n v="15962"/>
    <n v="27270.710999999999"/>
    <n v="4545.1180000000004"/>
    <n v="115.66666666666667"/>
    <n v="23"/>
    <n v="-11308.710999999999"/>
    <x v="0"/>
    <x v="4"/>
    <n v="19"/>
    <x v="0"/>
  </r>
  <r>
    <x v="0"/>
    <x v="2"/>
    <s v="GV414"/>
    <s v="GV1-45-041119"/>
    <x v="0"/>
    <d v="2020-05-06T00:00:00"/>
    <x v="0"/>
    <s v="Camacho Santana Gabriel"/>
    <n v="43773"/>
    <n v="6.1333333333333329"/>
    <n v="540"/>
    <n v="4"/>
    <n v="12420"/>
    <n v="18180.473999999998"/>
    <n v="4545.1180000000004"/>
    <n v="135"/>
    <n v="23"/>
    <n v="-5760.4740000000002"/>
    <x v="0"/>
    <x v="4"/>
    <n v="19"/>
    <x v="0"/>
  </r>
  <r>
    <x v="0"/>
    <x v="1"/>
    <s v="GV111"/>
    <s v="GV1-44-281019"/>
    <x v="0"/>
    <d v="2020-05-08T00:00:00"/>
    <x v="0"/>
    <s v="Carlos Sanchez Camacho"/>
    <n v="43766"/>
    <n v="6.4333333333333327"/>
    <n v="562"/>
    <n v="4"/>
    <n v="12926"/>
    <n v="10663.976000000001"/>
    <n v="2665.9940000000001"/>
    <n v="140.5"/>
    <n v="23"/>
    <n v="2262.0239999999999"/>
    <x v="0"/>
    <x v="4"/>
    <n v="19"/>
    <x v="0"/>
  </r>
  <r>
    <x v="0"/>
    <x v="1"/>
    <s v="GV111"/>
    <s v="GV1-44-281019"/>
    <x v="0"/>
    <d v="2020-05-08T00:00:00"/>
    <x v="0"/>
    <s v="Innovacion y Comercio"/>
    <n v="43766"/>
    <n v="6.4333333333333327"/>
    <n v="120"/>
    <n v="1"/>
    <n v="2820"/>
    <n v="2665.9940000000001"/>
    <n v="2665.9940000000001"/>
    <n v="120"/>
    <n v="23.5"/>
    <n v="154.006"/>
    <x v="0"/>
    <x v="4"/>
    <n v="19"/>
    <x v="0"/>
  </r>
  <r>
    <x v="0"/>
    <x v="1"/>
    <s v="GV1G"/>
    <s v="GV1-09-260220"/>
    <x v="0"/>
    <d v="2020-05-08T00:00:00"/>
    <x v="0"/>
    <s v="PUBLICO EN GENERAL"/>
    <n v="43887"/>
    <n v="2.4"/>
    <n v="30"/>
    <n v="1"/>
    <n v="705"/>
    <n v="1029.46"/>
    <n v="1029.46"/>
    <n v="30"/>
    <n v="23.5"/>
    <n v="-324.45999999999998"/>
    <x v="0"/>
    <x v="4"/>
    <n v="19"/>
    <x v="0"/>
  </r>
  <r>
    <x v="0"/>
    <x v="2"/>
    <s v="GV401"/>
    <s v="GV4-45-021119"/>
    <x v="0"/>
    <d v="2020-05-08T00:00:00"/>
    <x v="0"/>
    <s v="PUBLICO EN GENERAL"/>
    <n v="43771"/>
    <n v="6.2666666666666666"/>
    <n v="205"/>
    <n v="2"/>
    <n v="4817.5"/>
    <n v="6149.1580000000004"/>
    <n v="3074.5790000000002"/>
    <n v="102.5"/>
    <n v="23.5"/>
    <n v="-1331.6579999999999"/>
    <x v="0"/>
    <x v="4"/>
    <n v="19"/>
    <x v="0"/>
  </r>
  <r>
    <x v="0"/>
    <x v="2"/>
    <s v="GV401"/>
    <s v="GV4-45-021119"/>
    <x v="0"/>
    <d v="2020-05-08T00:00:00"/>
    <x v="0"/>
    <s v="PUBLICO EN GENERAL"/>
    <n v="43771"/>
    <n v="6.2666666666666666"/>
    <n v="90"/>
    <n v="1"/>
    <n v="2115"/>
    <n v="3074.5790000000002"/>
    <n v="3074.5790000000002"/>
    <n v="90"/>
    <n v="23.5"/>
    <n v="-959.57899999999995"/>
    <x v="0"/>
    <x v="4"/>
    <n v="19"/>
    <x v="0"/>
  </r>
  <r>
    <x v="0"/>
    <x v="2"/>
    <s v="GV401"/>
    <s v="GV4-45-021119"/>
    <x v="0"/>
    <d v="2020-05-08T00:00:00"/>
    <x v="0"/>
    <s v="Carlos Policarpo Contreras Moreno"/>
    <n v="43771"/>
    <n v="6.2666666666666666"/>
    <n v="3990"/>
    <n v="35"/>
    <n v="87780"/>
    <n v="107610.273"/>
    <n v="3074.5790000000002"/>
    <n v="114"/>
    <n v="22"/>
    <n v="-19830.273000000001"/>
    <x v="0"/>
    <x v="4"/>
    <n v="19"/>
    <x v="0"/>
  </r>
  <r>
    <x v="0"/>
    <x v="2"/>
    <s v="GV401"/>
    <s v="GV4-45-021119"/>
    <x v="0"/>
    <d v="2020-05-08T00:00:00"/>
    <x v="0"/>
    <s v="Oscar Jesus Guerrero Pelayo"/>
    <n v="43771"/>
    <n v="6.2666666666666666"/>
    <n v="230"/>
    <n v="2"/>
    <n v="5405"/>
    <n v="6149.1580000000004"/>
    <n v="3074.5790000000002"/>
    <n v="115"/>
    <n v="23.5"/>
    <n v="-744.15800000000002"/>
    <x v="0"/>
    <x v="4"/>
    <n v="19"/>
    <x v="0"/>
  </r>
  <r>
    <x v="0"/>
    <x v="2"/>
    <s v="GV401"/>
    <s v="GV4-45-021119"/>
    <x v="0"/>
    <d v="2020-05-08T00:00:00"/>
    <x v="0"/>
    <s v="PUBLICO EN GENERAL"/>
    <n v="43771"/>
    <n v="6.2666666666666666"/>
    <n v="232"/>
    <n v="2"/>
    <n v="5452"/>
    <n v="6149.1580000000004"/>
    <n v="3074.5790000000002"/>
    <n v="116"/>
    <n v="23.5"/>
    <n v="-697.15800000000002"/>
    <x v="0"/>
    <x v="4"/>
    <n v="19"/>
    <x v="0"/>
  </r>
  <r>
    <x v="0"/>
    <x v="2"/>
    <s v="GV401"/>
    <s v="GV4-45-021119"/>
    <x v="0"/>
    <d v="2020-05-08T00:00:00"/>
    <x v="0"/>
    <s v="Victor Alejandro Flores Pelayo"/>
    <n v="43771"/>
    <n v="6.2666666666666666"/>
    <n v="110"/>
    <n v="1"/>
    <n v="2585"/>
    <n v="3074.5790000000002"/>
    <n v="3074.5790000000002"/>
    <n v="110"/>
    <n v="23.5"/>
    <n v="-489.57900000000001"/>
    <x v="0"/>
    <x v="4"/>
    <n v="19"/>
    <x v="0"/>
  </r>
  <r>
    <x v="0"/>
    <x v="2"/>
    <s v="GV401"/>
    <s v="GV4-45-021119"/>
    <x v="0"/>
    <d v="2020-05-08T00:00:00"/>
    <x v="0"/>
    <s v="Diaz Araiza Maria Magdalena"/>
    <n v="43771"/>
    <n v="6.2666666666666666"/>
    <n v="221"/>
    <n v="2"/>
    <n v="5193.5"/>
    <n v="6149.1580000000004"/>
    <n v="3074.5790000000002"/>
    <n v="110.5"/>
    <n v="23.5"/>
    <n v="-955.65800000000002"/>
    <x v="0"/>
    <x v="4"/>
    <n v="19"/>
    <x v="0"/>
  </r>
  <r>
    <x v="0"/>
    <x v="2"/>
    <s v="GV401"/>
    <s v="GV4-45-021119"/>
    <x v="0"/>
    <d v="2020-05-08T00:00:00"/>
    <x v="0"/>
    <s v="Juan Manuel Jacobo"/>
    <n v="43771"/>
    <n v="6.2666666666666666"/>
    <n v="360"/>
    <n v="3"/>
    <n v="8460"/>
    <n v="9223.7379999999994"/>
    <n v="3074.5790000000002"/>
    <n v="120"/>
    <n v="23.5"/>
    <n v="-763.73800000000006"/>
    <x v="0"/>
    <x v="4"/>
    <n v="19"/>
    <x v="0"/>
  </r>
  <r>
    <x v="0"/>
    <x v="2"/>
    <s v="GV401"/>
    <s v="GV4-45-021119"/>
    <x v="0"/>
    <d v="2020-05-08T00:00:00"/>
    <x v="0"/>
    <s v="Carlos Sanchez Camacho"/>
    <n v="43771"/>
    <n v="6.2666666666666666"/>
    <n v="543.4"/>
    <n v="4"/>
    <n v="12498.2"/>
    <n v="12298.316999999999"/>
    <n v="3074.5790000000002"/>
    <n v="135.85"/>
    <n v="23"/>
    <n v="199.88300000000001"/>
    <x v="0"/>
    <x v="4"/>
    <n v="19"/>
    <x v="0"/>
  </r>
  <r>
    <x v="0"/>
    <x v="2"/>
    <s v="GV402"/>
    <s v="GV4-46-111119"/>
    <x v="0"/>
    <d v="2020-05-08T00:00:00"/>
    <x v="0"/>
    <s v="Rincon Morett Veronica Guadalupe FG"/>
    <n v="43780"/>
    <n v="5.9666666666666668"/>
    <n v="512"/>
    <n v="5"/>
    <n v="12032"/>
    <n v="13978.762000000001"/>
    <n v="2795.752"/>
    <n v="102.4"/>
    <n v="23.5"/>
    <n v="-1946.7619999999999"/>
    <x v="0"/>
    <x v="4"/>
    <n v="19"/>
    <x v="0"/>
  </r>
  <r>
    <x v="0"/>
    <x v="2"/>
    <s v="GV402"/>
    <s v="GV4-46-111119"/>
    <x v="0"/>
    <d v="2020-05-08T00:00:00"/>
    <x v="0"/>
    <s v="De Leon Diaz Salvador FG"/>
    <n v="43780"/>
    <n v="5.9666666666666668"/>
    <n v="90"/>
    <n v="1"/>
    <n v="2115"/>
    <n v="2795.752"/>
    <n v="2795.752"/>
    <n v="90"/>
    <n v="23.5"/>
    <n v="-680.75199999999995"/>
    <x v="0"/>
    <x v="4"/>
    <n v="19"/>
    <x v="0"/>
  </r>
  <r>
    <x v="0"/>
    <x v="2"/>
    <s v="GV402"/>
    <s v="GV4-46-111119"/>
    <x v="0"/>
    <d v="2020-05-08T00:00:00"/>
    <x v="0"/>
    <s v="Anaya Chavarin Oscar FG"/>
    <n v="43780"/>
    <n v="5.9666666666666668"/>
    <n v="349"/>
    <n v="3"/>
    <n v="8201.5"/>
    <n v="8387.2569999999996"/>
    <n v="2795.752"/>
    <n v="116.33333333333333"/>
    <n v="23.5"/>
    <n v="-185.75700000000001"/>
    <x v="0"/>
    <x v="4"/>
    <n v="19"/>
    <x v="0"/>
  </r>
  <r>
    <x v="0"/>
    <x v="2"/>
    <s v="GV402"/>
    <s v="GV4-46-111119"/>
    <x v="0"/>
    <d v="2020-05-08T00:00:00"/>
    <x v="0"/>
    <s v="Araiza Chavez Diana Rosiquiel FG"/>
    <n v="43780"/>
    <n v="5.9666666666666668"/>
    <n v="112"/>
    <n v="1"/>
    <n v="2632"/>
    <n v="2795.752"/>
    <n v="2795.752"/>
    <n v="112"/>
    <n v="23.5"/>
    <n v="-163.75200000000001"/>
    <x v="0"/>
    <x v="4"/>
    <n v="19"/>
    <x v="0"/>
  </r>
  <r>
    <x v="0"/>
    <x v="2"/>
    <s v="GV402"/>
    <s v="GV4-46-111119"/>
    <x v="0"/>
    <d v="2020-05-08T00:00:00"/>
    <x v="0"/>
    <s v="Cobian Chavez Rodolfo FG"/>
    <n v="43780"/>
    <n v="5.9666666666666668"/>
    <n v="1813"/>
    <n v="15"/>
    <n v="40792.5"/>
    <n v="41936.286999999997"/>
    <n v="2795.752"/>
    <n v="120.86666666666666"/>
    <n v="22.5"/>
    <n v="-1143.787"/>
    <x v="0"/>
    <x v="4"/>
    <n v="19"/>
    <x v="0"/>
  </r>
  <r>
    <x v="0"/>
    <x v="2"/>
    <s v="GV402"/>
    <s v="GV4-46-111119"/>
    <x v="0"/>
    <d v="2020-05-08T00:00:00"/>
    <x v="0"/>
    <s v="Coronado Rodriguez Alma Lorena FG"/>
    <n v="43780"/>
    <n v="5.9666666666666668"/>
    <n v="202"/>
    <n v="2"/>
    <n v="4747"/>
    <n v="5591.5050000000001"/>
    <n v="2795.752"/>
    <n v="101"/>
    <n v="23.5"/>
    <n v="-844.505"/>
    <x v="0"/>
    <x v="4"/>
    <n v="19"/>
    <x v="0"/>
  </r>
  <r>
    <x v="0"/>
    <x v="2"/>
    <s v="GV402"/>
    <s v="GV4-46-111119"/>
    <x v="0"/>
    <d v="2020-05-08T00:00:00"/>
    <x v="0"/>
    <s v="Lopez Castro Erica"/>
    <n v="43780"/>
    <n v="5.9666666666666668"/>
    <n v="81"/>
    <n v="1"/>
    <n v="1903.5"/>
    <n v="2795.752"/>
    <n v="2795.752"/>
    <n v="81"/>
    <n v="23.5"/>
    <n v="-892.25199999999995"/>
    <x v="0"/>
    <x v="4"/>
    <n v="19"/>
    <x v="0"/>
  </r>
  <r>
    <x v="0"/>
    <x v="2"/>
    <s v="GV402"/>
    <s v="GV4-46-111119"/>
    <x v="0"/>
    <d v="2020-05-08T00:00:00"/>
    <x v="0"/>
    <s v="Jose Luis Guzman Cornejo"/>
    <n v="43780"/>
    <n v="5.9666666666666668"/>
    <n v="212"/>
    <n v="2"/>
    <n v="4982"/>
    <n v="5591.5050000000001"/>
    <n v="2795.752"/>
    <n v="106"/>
    <n v="23.5"/>
    <n v="-609.505"/>
    <x v="0"/>
    <x v="4"/>
    <n v="19"/>
    <x v="0"/>
  </r>
  <r>
    <x v="0"/>
    <x v="2"/>
    <s v="GV402"/>
    <s v="GV4-46-111119"/>
    <x v="0"/>
    <d v="2020-05-08T00:00:00"/>
    <x v="0"/>
    <s v="Leonardo Jimenez Chacon"/>
    <n v="43780"/>
    <n v="5.9666666666666668"/>
    <n v="132"/>
    <n v="1"/>
    <n v="3102"/>
    <n v="2795.752"/>
    <n v="2795.752"/>
    <n v="132"/>
    <n v="23.5"/>
    <n v="306.24799999999999"/>
    <x v="0"/>
    <x v="4"/>
    <n v="19"/>
    <x v="0"/>
  </r>
  <r>
    <x v="0"/>
    <x v="2"/>
    <s v="GV402"/>
    <s v="GV4-46-111119"/>
    <x v="0"/>
    <d v="2020-05-08T00:00:00"/>
    <x v="0"/>
    <s v="Langurain Juan Pablo NA"/>
    <n v="43780"/>
    <n v="5.9666666666666668"/>
    <n v="1135"/>
    <n v="10"/>
    <n v="26672.5"/>
    <n v="27957.525000000001"/>
    <n v="2795.752"/>
    <n v="113.5"/>
    <n v="23.5"/>
    <n v="-1285.0250000000001"/>
    <x v="0"/>
    <x v="4"/>
    <n v="19"/>
    <x v="0"/>
  </r>
  <r>
    <x v="0"/>
    <x v="2"/>
    <s v="GV402"/>
    <s v="GV4-46-111119"/>
    <x v="0"/>
    <d v="2020-05-08T00:00:00"/>
    <x v="0"/>
    <s v="Lopez Jorge FG"/>
    <n v="43780"/>
    <n v="5.9666666666666668"/>
    <n v="230"/>
    <n v="2"/>
    <n v="5405"/>
    <n v="5591.5050000000001"/>
    <n v="2795.752"/>
    <n v="115"/>
    <n v="23.5"/>
    <n v="-186.505"/>
    <x v="0"/>
    <x v="4"/>
    <n v="19"/>
    <x v="0"/>
  </r>
  <r>
    <x v="0"/>
    <x v="2"/>
    <s v="GV402"/>
    <s v="GV4-46-111119"/>
    <x v="0"/>
    <d v="2020-05-08T00:00:00"/>
    <x v="0"/>
    <s v="Martinez Valdez Hugo Alberto F"/>
    <n v="43780"/>
    <n v="5.9666666666666668"/>
    <n v="320"/>
    <n v="3"/>
    <n v="7520"/>
    <n v="8387.2569999999996"/>
    <n v="2795.752"/>
    <n v="106.66666666666667"/>
    <n v="23.5"/>
    <n v="-867.25699999999995"/>
    <x v="0"/>
    <x v="4"/>
    <n v="19"/>
    <x v="0"/>
  </r>
  <r>
    <x v="0"/>
    <x v="2"/>
    <s v="GV402"/>
    <s v="GV4-46-111119"/>
    <x v="0"/>
    <d v="2020-05-08T00:00:00"/>
    <x v="0"/>
    <s v="Ramos Mejia Juan Diego FG"/>
    <n v="43780"/>
    <n v="5.9666666666666668"/>
    <n v="2456"/>
    <n v="20"/>
    <n v="55260"/>
    <n v="55915.05"/>
    <n v="2795.752"/>
    <n v="122.8"/>
    <n v="22.5"/>
    <n v="-655.04999999999995"/>
    <x v="0"/>
    <x v="4"/>
    <n v="19"/>
    <x v="0"/>
  </r>
  <r>
    <x v="0"/>
    <x v="2"/>
    <s v="GV402"/>
    <s v="GV4-46-111119"/>
    <x v="0"/>
    <d v="2020-05-08T00:00:00"/>
    <x v="0"/>
    <s v="Verdin Vizcarra Irma Lucila F"/>
    <n v="43780"/>
    <n v="5.9666666666666668"/>
    <n v="102"/>
    <n v="1"/>
    <n v="2397"/>
    <n v="2795.752"/>
    <n v="2795.752"/>
    <n v="102"/>
    <n v="23.5"/>
    <n v="-398.75200000000001"/>
    <x v="0"/>
    <x v="4"/>
    <n v="19"/>
    <x v="0"/>
  </r>
  <r>
    <x v="0"/>
    <x v="2"/>
    <s v="GV402"/>
    <s v="GV4-46-111119"/>
    <x v="0"/>
    <d v="2020-05-08T00:00:00"/>
    <x v="0"/>
    <s v="Becerra Bañuelos Norma Elizabeth F"/>
    <n v="43780"/>
    <n v="5.9666666666666668"/>
    <n v="464"/>
    <n v="4"/>
    <n v="10904"/>
    <n v="11183.01"/>
    <n v="2795.752"/>
    <n v="116"/>
    <n v="23.5"/>
    <n v="-279.01"/>
    <x v="0"/>
    <x v="4"/>
    <n v="19"/>
    <x v="0"/>
  </r>
  <r>
    <x v="0"/>
    <x v="2"/>
    <s v="GV402"/>
    <s v="GV4-46-111119"/>
    <x v="0"/>
    <d v="2020-05-08T00:00:00"/>
    <x v="0"/>
    <s v="Innovacion y Comercio"/>
    <n v="43780"/>
    <n v="5.9666666666666668"/>
    <n v="120"/>
    <n v="1"/>
    <n v="2760"/>
    <n v="2795.752"/>
    <n v="2795.752"/>
    <n v="120"/>
    <n v="23"/>
    <n v="-35.752000000000002"/>
    <x v="0"/>
    <x v="4"/>
    <n v="19"/>
    <x v="0"/>
  </r>
  <r>
    <x v="0"/>
    <x v="2"/>
    <s v="GV402"/>
    <s v="GV4-46-111119"/>
    <x v="0"/>
    <d v="2020-05-08T00:00:00"/>
    <x v="0"/>
    <s v="Casillas Tapia Alfredo"/>
    <n v="43780"/>
    <n v="5.9666666666666668"/>
    <n v="1207.8"/>
    <n v="10"/>
    <n v="27175.5"/>
    <n v="27957.525000000001"/>
    <n v="2795.752"/>
    <n v="120.78"/>
    <n v="22.5"/>
    <n v="-782.02499999999998"/>
    <x v="0"/>
    <x v="4"/>
    <n v="19"/>
    <x v="0"/>
  </r>
  <r>
    <x v="0"/>
    <x v="2"/>
    <s v="GV402"/>
    <s v="GV4-46-111119"/>
    <x v="0"/>
    <d v="2020-05-08T00:00:00"/>
    <x v="0"/>
    <s v="Oscar Jesus Guerrero Pelayo"/>
    <n v="43780"/>
    <n v="5.9666666666666668"/>
    <n v="584"/>
    <n v="5"/>
    <n v="13724"/>
    <n v="13978.762000000001"/>
    <n v="2795.752"/>
    <n v="116.8"/>
    <n v="23.5"/>
    <n v="-254.762"/>
    <x v="0"/>
    <x v="4"/>
    <n v="19"/>
    <x v="0"/>
  </r>
  <r>
    <x v="0"/>
    <x v="2"/>
    <s v="GV402"/>
    <s v="GV4-46-111119"/>
    <x v="0"/>
    <d v="2020-05-08T00:00:00"/>
    <x v="0"/>
    <s v="PUBLICO EN GENERAL"/>
    <n v="43780"/>
    <n v="5.9666666666666668"/>
    <n v="586"/>
    <n v="5"/>
    <n v="13771"/>
    <n v="13978.762000000001"/>
    <n v="2795.752"/>
    <n v="117.2"/>
    <n v="23.5"/>
    <n v="-207.762"/>
    <x v="0"/>
    <x v="4"/>
    <n v="19"/>
    <x v="0"/>
  </r>
  <r>
    <x v="0"/>
    <x v="2"/>
    <s v="GV402"/>
    <s v="GV4-46-111119"/>
    <x v="0"/>
    <d v="2020-05-08T00:00:00"/>
    <x v="0"/>
    <s v="Gil Peña Martin FG"/>
    <n v="43780"/>
    <n v="5.9666666666666668"/>
    <n v="512"/>
    <n v="4"/>
    <n v="12032"/>
    <n v="11183.01"/>
    <n v="2795.752"/>
    <n v="128"/>
    <n v="23.5"/>
    <n v="848.99"/>
    <x v="0"/>
    <x v="4"/>
    <n v="19"/>
    <x v="0"/>
  </r>
  <r>
    <x v="0"/>
    <x v="2"/>
    <s v="GV402"/>
    <s v="GV4-46-111119"/>
    <x v="0"/>
    <d v="2020-05-08T00:00:00"/>
    <x v="0"/>
    <s v="Jose Luis Guzman Cornejo"/>
    <n v="43780"/>
    <n v="5.9666666666666668"/>
    <n v="658"/>
    <n v="6"/>
    <n v="15463"/>
    <n v="16774.514999999999"/>
    <n v="2795.752"/>
    <n v="109.66666666666667"/>
    <n v="23.5"/>
    <n v="-1311.5150000000001"/>
    <x v="0"/>
    <x v="4"/>
    <n v="19"/>
    <x v="0"/>
  </r>
  <r>
    <x v="0"/>
    <x v="2"/>
    <s v="GV402"/>
    <s v="GV4-46-111119"/>
    <x v="0"/>
    <d v="2020-05-08T00:00:00"/>
    <x v="0"/>
    <s v="Leonardo Jimenez Chacon"/>
    <n v="43780"/>
    <n v="5.9666666666666668"/>
    <n v="150"/>
    <n v="1"/>
    <n v="3525"/>
    <n v="2795.752"/>
    <n v="2795.752"/>
    <n v="150"/>
    <n v="23.5"/>
    <n v="729.24800000000005"/>
    <x v="0"/>
    <x v="4"/>
    <n v="19"/>
    <x v="0"/>
  </r>
  <r>
    <x v="0"/>
    <x v="2"/>
    <s v="GV402"/>
    <s v="GV4-46-111119"/>
    <x v="0"/>
    <d v="2020-05-08T00:00:00"/>
    <x v="0"/>
    <s v="Lopez Castro Erica"/>
    <n v="43780"/>
    <n v="5.9666666666666668"/>
    <n v="196"/>
    <n v="2"/>
    <n v="4606"/>
    <n v="5591.5050000000001"/>
    <n v="2795.752"/>
    <n v="98"/>
    <n v="23.5"/>
    <n v="-985.505"/>
    <x v="0"/>
    <x v="4"/>
    <n v="19"/>
    <x v="0"/>
  </r>
  <r>
    <x v="0"/>
    <x v="2"/>
    <s v="GV402"/>
    <s v="GV4-46-111119"/>
    <x v="0"/>
    <d v="2020-05-08T00:00:00"/>
    <x v="0"/>
    <s v="Verdin Vizcarra Irma Lucila F"/>
    <n v="43780"/>
    <n v="5.9666666666666668"/>
    <n v="182"/>
    <n v="2"/>
    <n v="4277"/>
    <n v="5591.5050000000001"/>
    <n v="2795.752"/>
    <n v="91"/>
    <n v="23.5"/>
    <n v="-1314.5050000000001"/>
    <x v="0"/>
    <x v="4"/>
    <n v="19"/>
    <x v="0"/>
  </r>
  <r>
    <x v="0"/>
    <x v="2"/>
    <s v="GV402"/>
    <s v="GV4-46-111119"/>
    <x v="0"/>
    <d v="2020-05-08T00:00:00"/>
    <x v="0"/>
    <s v="Araiza Chavez Diana Rosiquiel FG"/>
    <n v="43780"/>
    <n v="5.9666666666666668"/>
    <n v="381"/>
    <n v="3"/>
    <n v="8953.5"/>
    <n v="8387.2569999999996"/>
    <n v="2795.752"/>
    <n v="127"/>
    <n v="23.5"/>
    <n v="566.24300000000005"/>
    <x v="0"/>
    <x v="4"/>
    <n v="19"/>
    <x v="0"/>
  </r>
  <r>
    <x v="0"/>
    <x v="2"/>
    <s v="GV402"/>
    <s v="GV4-46-111119"/>
    <x v="0"/>
    <d v="2020-05-08T00:00:00"/>
    <x v="0"/>
    <s v="Salas Nadia"/>
    <n v="43780"/>
    <n v="5.9666666666666668"/>
    <n v="188"/>
    <n v="2"/>
    <n v="4418"/>
    <n v="5591.5050000000001"/>
    <n v="2795.752"/>
    <n v="94"/>
    <n v="23.5"/>
    <n v="-1173.5050000000001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2380"/>
    <n v="20"/>
    <n v="49980"/>
    <n v="60142.894"/>
    <n v="3007.145"/>
    <n v="119"/>
    <n v="21"/>
    <n v="-10162.894"/>
    <x v="0"/>
    <x v="4"/>
    <n v="19"/>
    <x v="0"/>
  </r>
  <r>
    <x v="0"/>
    <x v="2"/>
    <s v="GV403"/>
    <s v="GV4-47-161119"/>
    <x v="0"/>
    <d v="2020-05-08T00:00:00"/>
    <x v="0"/>
    <s v="Pelayo Sebastian Rosa Maria G"/>
    <n v="43785"/>
    <n v="5.8"/>
    <n v="570"/>
    <n v="5"/>
    <n v="13395"/>
    <n v="15035.723"/>
    <n v="3007.145"/>
    <n v="114"/>
    <n v="23.5"/>
    <n v="-1640.723"/>
    <x v="0"/>
    <x v="4"/>
    <n v="19"/>
    <x v="0"/>
  </r>
  <r>
    <x v="0"/>
    <x v="2"/>
    <s v="GV403"/>
    <s v="GV4-47-161119"/>
    <x v="0"/>
    <d v="2020-05-08T00:00:00"/>
    <x v="0"/>
    <s v="RODRIGO RODRIGUEZ"/>
    <n v="43785"/>
    <n v="5.8"/>
    <n v="1156"/>
    <n v="12"/>
    <n v="27166"/>
    <n v="36085.735999999997"/>
    <n v="3007.145"/>
    <n v="96.333333333333329"/>
    <n v="23.5"/>
    <n v="-8919.7360000000008"/>
    <x v="0"/>
    <x v="4"/>
    <n v="19"/>
    <x v="0"/>
  </r>
  <r>
    <x v="0"/>
    <x v="2"/>
    <s v="GV403"/>
    <s v="GV4-47-161119"/>
    <x v="0"/>
    <d v="2020-05-08T00:00:00"/>
    <x v="0"/>
    <s v="Diaz Araiza Maria Magdalena"/>
    <n v="43785"/>
    <n v="5.8"/>
    <n v="180"/>
    <n v="2"/>
    <n v="4230"/>
    <n v="6014.2889999999998"/>
    <n v="3007.145"/>
    <n v="90"/>
    <n v="23.5"/>
    <n v="-1784.289"/>
    <x v="0"/>
    <x v="4"/>
    <n v="19"/>
    <x v="0"/>
  </r>
  <r>
    <x v="0"/>
    <x v="2"/>
    <s v="GV403"/>
    <s v="GV4-47-161119"/>
    <x v="0"/>
    <d v="2020-05-08T00:00:00"/>
    <x v="0"/>
    <s v="Avalos Silva Juan"/>
    <n v="43785"/>
    <n v="5.8"/>
    <n v="350"/>
    <n v="3"/>
    <n v="8225"/>
    <n v="9021.4339999999993"/>
    <n v="3007.145"/>
    <n v="116.66666666666667"/>
    <n v="23.5"/>
    <n v="-796.43399999999997"/>
    <x v="0"/>
    <x v="4"/>
    <n v="19"/>
    <x v="0"/>
  </r>
  <r>
    <x v="0"/>
    <x v="2"/>
    <s v="GV403"/>
    <s v="GV4-47-161119"/>
    <x v="0"/>
    <d v="2020-05-08T00:00:00"/>
    <x v="0"/>
    <s v="De Leon Diaz Salvador FG"/>
    <n v="43785"/>
    <n v="5.8"/>
    <n v="120"/>
    <n v="1"/>
    <n v="2820"/>
    <n v="3007.145"/>
    <n v="3007.145"/>
    <n v="120"/>
    <n v="23.5"/>
    <n v="-187.14500000000001"/>
    <x v="0"/>
    <x v="4"/>
    <n v="19"/>
    <x v="0"/>
  </r>
  <r>
    <x v="0"/>
    <x v="2"/>
    <s v="GV403"/>
    <s v="GV4-47-161119"/>
    <x v="0"/>
    <d v="2020-05-08T00:00:00"/>
    <x v="0"/>
    <s v="Chavez Barajas Contensina NA"/>
    <n v="43785"/>
    <n v="5.8"/>
    <n v="145"/>
    <n v="1"/>
    <n v="3407.5"/>
    <n v="3007.145"/>
    <n v="3007.145"/>
    <n v="145"/>
    <n v="23.5"/>
    <n v="400.35500000000002"/>
    <x v="0"/>
    <x v="4"/>
    <n v="19"/>
    <x v="0"/>
  </r>
  <r>
    <x v="0"/>
    <x v="2"/>
    <s v="GV403"/>
    <s v="GV4-47-161119"/>
    <x v="0"/>
    <d v="2020-05-08T00:00:00"/>
    <x v="0"/>
    <s v="Cobian Chavez Rodolfo FG"/>
    <n v="43785"/>
    <n v="5.8"/>
    <n v="3589"/>
    <n v="28"/>
    <n v="80752.5"/>
    <n v="84200.051000000007"/>
    <n v="3007.145"/>
    <n v="128.17857142857142"/>
    <n v="22.5"/>
    <n v="-3447.5509999999999"/>
    <x v="0"/>
    <x v="4"/>
    <n v="19"/>
    <x v="0"/>
  </r>
  <r>
    <x v="0"/>
    <x v="2"/>
    <s v="GV403"/>
    <s v="GV4-47-161119"/>
    <x v="0"/>
    <d v="2020-05-08T00:00:00"/>
    <x v="0"/>
    <s v="Lopez Garcia Martin FG"/>
    <n v="43785"/>
    <n v="5.8"/>
    <n v="120"/>
    <n v="1"/>
    <n v="2820"/>
    <n v="3007.145"/>
    <n v="3007.145"/>
    <n v="120"/>
    <n v="23.5"/>
    <n v="-187.14500000000001"/>
    <x v="0"/>
    <x v="4"/>
    <n v="19"/>
    <x v="0"/>
  </r>
  <r>
    <x v="0"/>
    <x v="2"/>
    <s v="GV403"/>
    <s v="GV4-47-161119"/>
    <x v="0"/>
    <d v="2020-05-08T00:00:00"/>
    <x v="0"/>
    <s v="Martinez Valdez Hugo Alberto F"/>
    <n v="43785"/>
    <n v="5.8"/>
    <n v="408"/>
    <n v="4"/>
    <n v="9588"/>
    <n v="12028.579"/>
    <n v="3007.145"/>
    <n v="102"/>
    <n v="23.5"/>
    <n v="-2440.5790000000002"/>
    <x v="0"/>
    <x v="4"/>
    <n v="19"/>
    <x v="0"/>
  </r>
  <r>
    <x v="0"/>
    <x v="2"/>
    <s v="GV403"/>
    <s v="GV4-47-161119"/>
    <x v="0"/>
    <d v="2020-05-08T00:00:00"/>
    <x v="0"/>
    <s v="Oregon Rene NA"/>
    <n v="43785"/>
    <n v="5.8"/>
    <n v="192"/>
    <n v="2"/>
    <n v="4512"/>
    <n v="6014.2889999999998"/>
    <n v="3007.145"/>
    <n v="96"/>
    <n v="23.5"/>
    <n v="-1502.289"/>
    <x v="0"/>
    <x v="4"/>
    <n v="19"/>
    <x v="0"/>
  </r>
  <r>
    <x v="0"/>
    <x v="2"/>
    <s v="GV403"/>
    <s v="GV4-47-161119"/>
    <x v="0"/>
    <d v="2020-05-08T00:00:00"/>
    <x v="0"/>
    <s v="Prado Barajas Aureliano FG"/>
    <n v="43785"/>
    <n v="5.8"/>
    <n v="184"/>
    <n v="2"/>
    <n v="4324"/>
    <n v="6014.2889999999998"/>
    <n v="3007.145"/>
    <n v="92"/>
    <n v="23.5"/>
    <n v="-1690.289"/>
    <x v="0"/>
    <x v="4"/>
    <n v="19"/>
    <x v="0"/>
  </r>
  <r>
    <x v="0"/>
    <x v="2"/>
    <s v="GV403"/>
    <s v="GV4-47-161119"/>
    <x v="0"/>
    <d v="2020-05-08T00:00:00"/>
    <x v="0"/>
    <s v="Edgar Ruiz Lopez"/>
    <n v="43785"/>
    <n v="5.8"/>
    <n v="844"/>
    <n v="8"/>
    <n v="19834"/>
    <n v="24057.157999999999"/>
    <n v="3007.145"/>
    <n v="105.5"/>
    <n v="23.5"/>
    <n v="-4223.1580000000004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232"/>
    <n v="2"/>
    <n v="5452"/>
    <n v="6014.2889999999998"/>
    <n v="3007.145"/>
    <n v="116"/>
    <n v="23.5"/>
    <n v="-562.28899999999999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135"/>
    <n v="1"/>
    <n v="3172.5"/>
    <n v="3007.145"/>
    <n v="3007.145"/>
    <n v="135"/>
    <n v="23.5"/>
    <n v="165.35499999999999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182"/>
    <n v="2"/>
    <n v="4277"/>
    <n v="6014.2889999999998"/>
    <n v="3007.145"/>
    <n v="91"/>
    <n v="23.5"/>
    <n v="-1737.289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300"/>
    <n v="3"/>
    <n v="7050"/>
    <n v="9021.4339999999993"/>
    <n v="3007.145"/>
    <n v="100"/>
    <n v="23.5"/>
    <n v="-1971.434"/>
    <x v="0"/>
    <x v="4"/>
    <n v="19"/>
    <x v="0"/>
  </r>
  <r>
    <x v="0"/>
    <x v="2"/>
    <s v="GV402"/>
    <s v="GV4-46-111119"/>
    <x v="0"/>
    <d v="2020-05-09T00:00:00"/>
    <x v="0"/>
    <s v="Cecilia Robles Perez"/>
    <n v="43780"/>
    <n v="6"/>
    <n v="184"/>
    <n v="2"/>
    <n v="4232"/>
    <n v="5591.5050000000001"/>
    <n v="2795.752"/>
    <n v="92"/>
    <n v="23"/>
    <n v="-1359.5050000000001"/>
    <x v="0"/>
    <x v="4"/>
    <n v="19"/>
    <x v="0"/>
  </r>
  <r>
    <x v="0"/>
    <x v="2"/>
    <s v="GV403"/>
    <s v="GV4-47-161119"/>
    <x v="0"/>
    <d v="2020-05-09T00:00:00"/>
    <x v="0"/>
    <s v="Rafael Osorio Zamora"/>
    <n v="43785"/>
    <n v="5.833333333333333"/>
    <n v="1160.5999999999999"/>
    <n v="10"/>
    <n v="26693.8"/>
    <n v="30071.447"/>
    <n v="3007.145"/>
    <n v="116.05999999999999"/>
    <n v="23"/>
    <n v="-3377.6469999999999"/>
    <x v="0"/>
    <x v="4"/>
    <n v="19"/>
    <x v="0"/>
  </r>
  <r>
    <x v="0"/>
    <x v="2"/>
    <s v="GV403"/>
    <s v="GV4-47-161119"/>
    <x v="0"/>
    <d v="2020-05-09T00:00:00"/>
    <x v="0"/>
    <s v="Ricardo Perez Garcia"/>
    <n v="43785"/>
    <n v="5.833333333333333"/>
    <n v="355.8"/>
    <n v="3"/>
    <n v="7930.4"/>
    <n v="9021.4339999999993"/>
    <n v="3007.145"/>
    <n v="118.60000000000001"/>
    <n v="22.288900000000002"/>
    <n v="-1091.0340000000001"/>
    <x v="0"/>
    <x v="4"/>
    <n v="19"/>
    <x v="0"/>
  </r>
  <r>
    <x v="0"/>
    <x v="2"/>
    <s v="GV403"/>
    <s v="GV4-47-161119"/>
    <x v="0"/>
    <d v="2020-05-09T00:00:00"/>
    <x v="0"/>
    <s v="Gutierrez Olivarez Jaime Gibran"/>
    <n v="43785"/>
    <n v="5.833333333333333"/>
    <n v="338"/>
    <n v="3"/>
    <n v="7774"/>
    <n v="9021.4339999999993"/>
    <n v="3007.145"/>
    <n v="112.66666666666667"/>
    <n v="23"/>
    <n v="-1247.434"/>
    <x v="0"/>
    <x v="4"/>
    <n v="19"/>
    <x v="0"/>
  </r>
  <r>
    <x v="0"/>
    <x v="2"/>
    <s v="GV403"/>
    <s v="GV4-47-161119"/>
    <x v="0"/>
    <d v="2020-05-09T00:00:00"/>
    <x v="0"/>
    <s v="Vazquez Zamora Rafael"/>
    <n v="43785"/>
    <n v="5.833333333333333"/>
    <n v="341.4"/>
    <n v="4"/>
    <n v="7852.2"/>
    <n v="12028.579"/>
    <n v="3007.145"/>
    <n v="85.35"/>
    <n v="23"/>
    <n v="-4176.3789999999999"/>
    <x v="0"/>
    <x v="4"/>
    <n v="19"/>
    <x v="0"/>
  </r>
  <r>
    <x v="0"/>
    <x v="2"/>
    <s v="GV403"/>
    <s v="GV4-47-161119"/>
    <x v="0"/>
    <d v="2020-05-09T00:00:00"/>
    <x v="0"/>
    <s v="Innovacion y Comercio"/>
    <n v="43785"/>
    <n v="5.833333333333333"/>
    <n v="1634"/>
    <n v="15"/>
    <n v="37582"/>
    <n v="45107.17"/>
    <n v="3007.145"/>
    <n v="108.93333333333334"/>
    <n v="23"/>
    <n v="-7525.17"/>
    <x v="0"/>
    <x v="4"/>
    <n v="19"/>
    <x v="0"/>
  </r>
  <r>
    <x v="0"/>
    <x v="2"/>
    <s v="GV414"/>
    <s v="GV1-45-041119"/>
    <x v="0"/>
    <d v="2020-05-09T00:00:00"/>
    <x v="0"/>
    <s v="Casillas Tapia Alfredo"/>
    <n v="43773"/>
    <n v="6.2333333333333334"/>
    <n v="1254"/>
    <n v="10"/>
    <n v="28215"/>
    <n v="45451.184999999998"/>
    <n v="4545.1180000000004"/>
    <n v="125.4"/>
    <n v="22.5"/>
    <n v="-17236.185000000001"/>
    <x v="0"/>
    <x v="4"/>
    <n v="19"/>
    <x v="0"/>
  </r>
  <r>
    <x v="0"/>
    <x v="2"/>
    <s v="GV414"/>
    <s v="GV1-45-041119"/>
    <x v="0"/>
    <d v="2020-05-09T00:00:00"/>
    <x v="0"/>
    <s v="Barbosa Iñiguez Salvador"/>
    <n v="43773"/>
    <n v="6.2333333333333334"/>
    <n v="1602.4"/>
    <n v="14"/>
    <n v="34051"/>
    <n v="63631.659"/>
    <n v="4545.1180000000004"/>
    <n v="114.45714285714287"/>
    <n v="21.25"/>
    <n v="-29580.659"/>
    <x v="0"/>
    <x v="4"/>
    <n v="19"/>
    <x v="0"/>
  </r>
  <r>
    <x v="0"/>
    <x v="0"/>
    <s v="EMBAR"/>
    <s v="GV1-35-310819"/>
    <x v="1"/>
    <d v="2020-05-11T00:00:00"/>
    <x v="0"/>
    <s v="Innovacion y Comercio"/>
    <n v="43708"/>
    <n v="8.4666666666666668"/>
    <n v="-321.2"/>
    <n v="-2"/>
    <n v="-7387.6"/>
    <n v="-5262.92"/>
    <n v="-2631.46"/>
    <n v="160.6"/>
    <n v="23"/>
    <n v="-2124.6799999999998"/>
    <x v="0"/>
    <x v="4"/>
    <n v="20"/>
    <x v="0"/>
  </r>
  <r>
    <x v="0"/>
    <x v="0"/>
    <s v="EMBAR"/>
    <s v="GV4-41-071019"/>
    <x v="0"/>
    <d v="2020-05-11T00:00:00"/>
    <x v="0"/>
    <s v="Innovacion y Comercio"/>
    <n v="43745"/>
    <n v="7.2333333333333334"/>
    <n v="321.2"/>
    <n v="2"/>
    <n v="7387.6"/>
    <n v="6947.9610000000002"/>
    <n v="3473.9810000000002"/>
    <n v="160.6"/>
    <n v="23"/>
    <n v="439.63900000000001"/>
    <x v="0"/>
    <x v="4"/>
    <n v="20"/>
    <x v="0"/>
  </r>
  <r>
    <x v="0"/>
    <x v="1"/>
    <s v="GV111"/>
    <s v="GV1-44-281019"/>
    <x v="0"/>
    <d v="2020-05-12T00:00:00"/>
    <x v="0"/>
    <s v="PUBLICO EN GENERAL"/>
    <n v="43766"/>
    <n v="6.5666666666666664"/>
    <n v="121.5"/>
    <n v="1"/>
    <n v="2976.75"/>
    <n v="2665.9940000000001"/>
    <n v="2665.9940000000001"/>
    <n v="121.5"/>
    <n v="24.5"/>
    <n v="310.75599999999997"/>
    <x v="0"/>
    <x v="4"/>
    <n v="20"/>
    <x v="0"/>
  </r>
  <r>
    <x v="0"/>
    <x v="1"/>
    <s v="GV111"/>
    <s v="GV1-44-281019"/>
    <x v="0"/>
    <d v="2020-05-12T00:00:00"/>
    <x v="0"/>
    <s v="PUBLICO EN GENERAL"/>
    <n v="43766"/>
    <n v="6.5666666666666664"/>
    <n v="221"/>
    <n v="2"/>
    <n v="5414.5"/>
    <n v="5331.9880000000003"/>
    <n v="2665.9940000000001"/>
    <n v="110.5"/>
    <n v="24.5"/>
    <n v="82.512"/>
    <x v="0"/>
    <x v="4"/>
    <n v="20"/>
    <x v="0"/>
  </r>
  <r>
    <x v="0"/>
    <x v="2"/>
    <s v="GV402"/>
    <s v="GV4-46-111119"/>
    <x v="0"/>
    <d v="2020-05-12T00:00:00"/>
    <x v="0"/>
    <s v="PUBLICO EN GENERAL"/>
    <n v="43780"/>
    <n v="6.1"/>
    <n v="214"/>
    <n v="2"/>
    <n v="4173"/>
    <n v="5591.5050000000001"/>
    <n v="2795.752"/>
    <n v="107"/>
    <n v="19.5"/>
    <n v="-1418.5050000000001"/>
    <x v="0"/>
    <x v="4"/>
    <n v="20"/>
    <x v="0"/>
  </r>
  <r>
    <x v="0"/>
    <x v="2"/>
    <s v="GV402"/>
    <s v="GV4-46-111119"/>
    <x v="0"/>
    <d v="2020-05-12T00:00:00"/>
    <x v="0"/>
    <s v="Arturo Saray"/>
    <n v="43780"/>
    <n v="6.1"/>
    <n v="114.8"/>
    <n v="1"/>
    <n v="2238.6"/>
    <n v="2795.752"/>
    <n v="2795.752"/>
    <n v="114.8"/>
    <n v="19.5"/>
    <n v="-557.15200000000004"/>
    <x v="0"/>
    <x v="4"/>
    <n v="20"/>
    <x v="0"/>
  </r>
  <r>
    <x v="0"/>
    <x v="2"/>
    <s v="GV402"/>
    <s v="GV4-46-111119"/>
    <x v="0"/>
    <d v="2020-05-12T00:00:00"/>
    <x v="0"/>
    <s v="PUBLICO EN GENERAL"/>
    <n v="43780"/>
    <n v="6.1"/>
    <n v="108.6"/>
    <n v="1"/>
    <n v="2660.7"/>
    <n v="2795.752"/>
    <n v="2795.752"/>
    <n v="108.6"/>
    <n v="24.5"/>
    <n v="-135.05199999999999"/>
    <x v="0"/>
    <x v="4"/>
    <n v="20"/>
    <x v="0"/>
  </r>
  <r>
    <x v="0"/>
    <x v="2"/>
    <s v="GV402"/>
    <s v="GV4-46-111119"/>
    <x v="0"/>
    <d v="2020-05-12T00:00:00"/>
    <x v="0"/>
    <s v="Arturo Saray"/>
    <n v="43780"/>
    <n v="6.1"/>
    <n v="122.6"/>
    <n v="1"/>
    <n v="2390.6999999999998"/>
    <n v="2795.752"/>
    <n v="2795.752"/>
    <n v="122.6"/>
    <n v="19.5"/>
    <n v="-405.05200000000002"/>
    <x v="0"/>
    <x v="4"/>
    <n v="20"/>
    <x v="0"/>
  </r>
  <r>
    <x v="0"/>
    <x v="2"/>
    <s v="GV402"/>
    <s v="GV4-46-111119"/>
    <x v="0"/>
    <d v="2020-05-12T00:00:00"/>
    <x v="0"/>
    <s v="PUBLICO EN GENERAL"/>
    <n v="43780"/>
    <n v="6.1"/>
    <n v="112.2"/>
    <n v="1"/>
    <n v="2748.9"/>
    <n v="2795.752"/>
    <n v="2795.752"/>
    <n v="112.2"/>
    <n v="24.5"/>
    <n v="-46.851999999999997"/>
    <x v="0"/>
    <x v="4"/>
    <n v="20"/>
    <x v="0"/>
  </r>
  <r>
    <x v="0"/>
    <x v="2"/>
    <s v="GV403"/>
    <s v="GV4-47-161119"/>
    <x v="0"/>
    <d v="2020-05-12T00:00:00"/>
    <x v="0"/>
    <s v="PUBLICO EN GENERAL"/>
    <n v="43785"/>
    <n v="5.9333333333333327"/>
    <n v="82.6"/>
    <n v="1"/>
    <n v="1610.7"/>
    <n v="3007.145"/>
    <n v="3007.145"/>
    <n v="82.6"/>
    <n v="19.5"/>
    <n v="-1396.4449999999999"/>
    <x v="0"/>
    <x v="4"/>
    <n v="20"/>
    <x v="0"/>
  </r>
  <r>
    <x v="0"/>
    <x v="0"/>
    <s v="EMBAR"/>
    <s v="GV1-35-310819"/>
    <x v="0"/>
    <d v="2020-05-13T00:00:00"/>
    <x v="0"/>
    <s v="Innovacion y Comercio"/>
    <n v="43708"/>
    <n v="8.5333333333333332"/>
    <n v="454.5"/>
    <n v="3"/>
    <n v="10226.25"/>
    <n v="7894.38"/>
    <n v="2631.46"/>
    <n v="151.5"/>
    <n v="22.5"/>
    <n v="2331.87"/>
    <x v="0"/>
    <x v="4"/>
    <n v="20"/>
    <x v="0"/>
  </r>
  <r>
    <x v="0"/>
    <x v="1"/>
    <s v="GV106"/>
    <s v="GV1-47-201119"/>
    <x v="0"/>
    <d v="2020-05-13T00:00:00"/>
    <x v="0"/>
    <s v="Innovacion y Comercio"/>
    <n v="43789"/>
    <n v="5.833333333333333"/>
    <n v="570.5"/>
    <n v="7"/>
    <n v="12836.25"/>
    <n v="17096.149000000001"/>
    <n v="2442.3069999999998"/>
    <n v="81.5"/>
    <n v="22.5"/>
    <n v="-4259.8990000000003"/>
    <x v="0"/>
    <x v="4"/>
    <n v="20"/>
    <x v="0"/>
  </r>
  <r>
    <x v="0"/>
    <x v="1"/>
    <s v="GV111"/>
    <s v="GV1-44-281019"/>
    <x v="0"/>
    <d v="2020-05-13T00:00:00"/>
    <x v="0"/>
    <s v="Gutierrez Olivarez Jaime Gibran"/>
    <n v="43766"/>
    <n v="6.6"/>
    <n v="112"/>
    <n v="1"/>
    <n v="2520"/>
    <n v="2690.2"/>
    <n v="2690.2"/>
    <n v="112"/>
    <n v="22.5"/>
    <n v="-170.2"/>
    <x v="0"/>
    <x v="4"/>
    <n v="20"/>
    <x v="0"/>
  </r>
  <r>
    <x v="0"/>
    <x v="1"/>
    <s v="GV111"/>
    <s v="GV1-44-281019"/>
    <x v="0"/>
    <d v="2020-05-13T00:00:00"/>
    <x v="0"/>
    <s v="Vazquez Zamora Rafael"/>
    <n v="43766"/>
    <n v="6.6"/>
    <n v="200.5"/>
    <n v="2"/>
    <n v="4511.25"/>
    <n v="5380.4"/>
    <n v="2690.2"/>
    <n v="100.25"/>
    <n v="22.5"/>
    <n v="-869.15"/>
    <x v="0"/>
    <x v="4"/>
    <n v="20"/>
    <x v="0"/>
  </r>
  <r>
    <x v="0"/>
    <x v="1"/>
    <s v="GV111"/>
    <s v="GV1-44-281019"/>
    <x v="0"/>
    <d v="2020-05-13T00:00:00"/>
    <x v="0"/>
    <s v="Cecilia Robles Perez"/>
    <n v="43766"/>
    <n v="6.6"/>
    <n v="96"/>
    <n v="1"/>
    <n v="2160"/>
    <n v="2690.2"/>
    <n v="2690.2"/>
    <n v="96"/>
    <n v="22.5"/>
    <n v="-530.20000000000005"/>
    <x v="0"/>
    <x v="4"/>
    <n v="20"/>
    <x v="0"/>
  </r>
  <r>
    <x v="0"/>
    <x v="1"/>
    <s v="GV111"/>
    <s v="GV1-44-281019"/>
    <x v="0"/>
    <d v="2020-05-13T00:00:00"/>
    <x v="0"/>
    <s v="Rafael Osorio Zamora"/>
    <n v="43766"/>
    <n v="6.6"/>
    <n v="593.5"/>
    <n v="5"/>
    <n v="13353.75"/>
    <n v="13450.999"/>
    <n v="2690.2"/>
    <n v="118.7"/>
    <n v="22.5"/>
    <n v="-97.248999999999995"/>
    <x v="0"/>
    <x v="4"/>
    <n v="20"/>
    <x v="0"/>
  </r>
  <r>
    <x v="0"/>
    <x v="3"/>
    <s v="GV506"/>
    <s v="GV5-47-211119"/>
    <x v="0"/>
    <d v="2020-05-13T00:00:00"/>
    <x v="0"/>
    <s v="Ramos Mejia Juan Diego FG"/>
    <n v="43790"/>
    <n v="5.8"/>
    <n v="2200"/>
    <n v="20"/>
    <n v="49500"/>
    <n v="58188.756999999998"/>
    <n v="2909.4380000000001"/>
    <n v="110"/>
    <n v="22.5"/>
    <n v="-8688.7569999999996"/>
    <x v="0"/>
    <x v="4"/>
    <n v="20"/>
    <x v="0"/>
  </r>
  <r>
    <x v="0"/>
    <x v="3"/>
    <s v="GV506"/>
    <s v="GV5-47-211119"/>
    <x v="0"/>
    <d v="2020-05-13T00:00:00"/>
    <x v="0"/>
    <s v="Rincon Morett Veronica Guadalupe FG"/>
    <n v="43790"/>
    <n v="5.8"/>
    <n v="524"/>
    <n v="5"/>
    <n v="12052"/>
    <n v="14547.189"/>
    <n v="2909.4380000000001"/>
    <n v="104.8"/>
    <n v="23"/>
    <n v="-2495.1889999999999"/>
    <x v="0"/>
    <x v="4"/>
    <n v="20"/>
    <x v="0"/>
  </r>
  <r>
    <x v="0"/>
    <x v="3"/>
    <s v="GV506"/>
    <s v="GV5-47-211119"/>
    <x v="0"/>
    <d v="2020-05-13T00:00:00"/>
    <x v="0"/>
    <s v="Verdin Vizcarra Irma Lucila F"/>
    <n v="43790"/>
    <n v="5.8"/>
    <n v="100"/>
    <n v="1"/>
    <n v="2300"/>
    <n v="2909.4380000000001"/>
    <n v="2909.4380000000001"/>
    <n v="100"/>
    <n v="23"/>
    <n v="-609.43799999999999"/>
    <x v="0"/>
    <x v="4"/>
    <n v="20"/>
    <x v="0"/>
  </r>
  <r>
    <x v="0"/>
    <x v="3"/>
    <s v="GV506"/>
    <s v="GV5-47-211119"/>
    <x v="0"/>
    <d v="2020-05-13T00:00:00"/>
    <x v="0"/>
    <s v="Salas Nadia"/>
    <n v="43790"/>
    <n v="5.8"/>
    <n v="204"/>
    <n v="2"/>
    <n v="4692"/>
    <n v="5818.8760000000002"/>
    <n v="2909.4380000000001"/>
    <n v="102"/>
    <n v="23"/>
    <n v="-1126.876"/>
    <x v="0"/>
    <x v="4"/>
    <n v="20"/>
    <x v="0"/>
  </r>
  <r>
    <x v="0"/>
    <x v="3"/>
    <s v="GV506"/>
    <s v="GV5-47-211119"/>
    <x v="0"/>
    <d v="2020-05-13T00:00:00"/>
    <x v="0"/>
    <s v="Victor Alejandro Flores Pelayo"/>
    <n v="43790"/>
    <n v="5.8"/>
    <n v="106"/>
    <n v="1"/>
    <n v="2438"/>
    <n v="2909.4380000000001"/>
    <n v="2909.4380000000001"/>
    <n v="106"/>
    <n v="23"/>
    <n v="-471.43799999999999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402"/>
    <n v="4"/>
    <n v="9246"/>
    <n v="11637.751"/>
    <n v="2909.4380000000001"/>
    <n v="100.5"/>
    <n v="23"/>
    <n v="-2391.7510000000002"/>
    <x v="0"/>
    <x v="4"/>
    <n v="20"/>
    <x v="0"/>
  </r>
  <r>
    <x v="0"/>
    <x v="3"/>
    <s v="GV506"/>
    <s v="GV5-47-211119"/>
    <x v="0"/>
    <d v="2020-05-13T00:00:00"/>
    <x v="0"/>
    <s v="RODRIGO RODRIGUEZ"/>
    <n v="43790"/>
    <n v="5.8"/>
    <n v="352"/>
    <n v="3"/>
    <n v="8096"/>
    <n v="8728.3140000000003"/>
    <n v="2909.4380000000001"/>
    <n v="117.33333333333333"/>
    <n v="23"/>
    <n v="-632.31399999999996"/>
    <x v="0"/>
    <x v="4"/>
    <n v="20"/>
    <x v="0"/>
  </r>
  <r>
    <x v="0"/>
    <x v="3"/>
    <s v="GV506"/>
    <s v="GV5-47-211119"/>
    <x v="0"/>
    <d v="2020-05-13T00:00:00"/>
    <x v="0"/>
    <s v="Pelayo Sebastian Rosa Maria G"/>
    <n v="43790"/>
    <n v="5.8"/>
    <n v="240"/>
    <n v="2"/>
    <n v="5520"/>
    <n v="5818.8760000000002"/>
    <n v="2909.4380000000001"/>
    <n v="120"/>
    <n v="23"/>
    <n v="-298.87599999999998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10"/>
    <n v="1"/>
    <n v="2530"/>
    <n v="2909.4380000000001"/>
    <n v="2909.4380000000001"/>
    <n v="110"/>
    <n v="23"/>
    <n v="-379.43799999999999"/>
    <x v="0"/>
    <x v="4"/>
    <n v="20"/>
    <x v="0"/>
  </r>
  <r>
    <x v="0"/>
    <x v="3"/>
    <s v="GV506"/>
    <s v="GV5-47-211119"/>
    <x v="0"/>
    <d v="2020-05-13T00:00:00"/>
    <x v="0"/>
    <s v="Oscar Jesus Guerrero Pelayo"/>
    <n v="43790"/>
    <n v="5.8"/>
    <n v="230"/>
    <n v="2"/>
    <n v="5290"/>
    <n v="5818.8760000000002"/>
    <n v="2909.4380000000001"/>
    <n v="115"/>
    <n v="23"/>
    <n v="-528.87599999999998"/>
    <x v="0"/>
    <x v="4"/>
    <n v="20"/>
    <x v="0"/>
  </r>
  <r>
    <x v="0"/>
    <x v="3"/>
    <s v="GV506"/>
    <s v="GV5-47-211119"/>
    <x v="0"/>
    <d v="2020-05-13T00:00:00"/>
    <x v="0"/>
    <s v="Edgar Ruiz Lopez"/>
    <n v="43790"/>
    <n v="5.8"/>
    <n v="306"/>
    <n v="3"/>
    <n v="7038"/>
    <n v="8728.3140000000003"/>
    <n v="2909.4380000000001"/>
    <n v="102"/>
    <n v="23"/>
    <n v="-1690.3140000000001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04"/>
    <n v="1"/>
    <n v="2392"/>
    <n v="2909.4380000000001"/>
    <n v="2909.4380000000001"/>
    <n v="104"/>
    <n v="23"/>
    <n v="-517.43799999999999"/>
    <x v="0"/>
    <x v="4"/>
    <n v="20"/>
    <x v="0"/>
  </r>
  <r>
    <x v="0"/>
    <x v="3"/>
    <s v="GV506"/>
    <s v="GV5-47-211119"/>
    <x v="0"/>
    <d v="2020-05-13T00:00:00"/>
    <x v="0"/>
    <s v="Martinez Valdez Hugo Alberto F"/>
    <n v="43790"/>
    <n v="5.8"/>
    <n v="308"/>
    <n v="3"/>
    <n v="7084"/>
    <n v="8728.3140000000003"/>
    <n v="2909.4380000000001"/>
    <n v="102.66666666666667"/>
    <n v="23"/>
    <n v="-1644.3140000000001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05"/>
    <n v="1"/>
    <n v="2415"/>
    <n v="2909.4380000000001"/>
    <n v="2909.4380000000001"/>
    <n v="105"/>
    <n v="23"/>
    <n v="-494.43799999999999"/>
    <x v="0"/>
    <x v="4"/>
    <n v="20"/>
    <x v="0"/>
  </r>
  <r>
    <x v="0"/>
    <x v="3"/>
    <s v="GV506"/>
    <s v="GV5-47-211119"/>
    <x v="0"/>
    <d v="2020-05-13T00:00:00"/>
    <x v="0"/>
    <s v="Lopez Mendoza Librado F"/>
    <n v="43790"/>
    <n v="5.8"/>
    <n v="336"/>
    <n v="3"/>
    <n v="7728"/>
    <n v="8728.3140000000003"/>
    <n v="2909.4380000000001"/>
    <n v="112"/>
    <n v="23"/>
    <n v="-1000.314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00"/>
    <n v="1"/>
    <n v="2300"/>
    <n v="2909.4380000000001"/>
    <n v="2909.4380000000001"/>
    <n v="100"/>
    <n v="23"/>
    <n v="-609.43799999999999"/>
    <x v="0"/>
    <x v="4"/>
    <n v="20"/>
    <x v="0"/>
  </r>
  <r>
    <x v="0"/>
    <x v="3"/>
    <s v="GV506"/>
    <s v="GV5-47-211119"/>
    <x v="0"/>
    <d v="2020-05-13T00:00:00"/>
    <x v="0"/>
    <s v="Lopez Jorge FG"/>
    <n v="43790"/>
    <n v="5.8"/>
    <n v="204"/>
    <n v="2"/>
    <n v="4692"/>
    <n v="5818.8760000000002"/>
    <n v="2909.4380000000001"/>
    <n v="102"/>
    <n v="23"/>
    <n v="-1126.876"/>
    <x v="0"/>
    <x v="4"/>
    <n v="20"/>
    <x v="0"/>
  </r>
  <r>
    <x v="0"/>
    <x v="3"/>
    <s v="GV506"/>
    <s v="GV5-47-211119"/>
    <x v="0"/>
    <d v="2020-05-13T00:00:00"/>
    <x v="0"/>
    <s v="Lopez Garcia Martin FG"/>
    <n v="43790"/>
    <n v="5.8"/>
    <n v="115"/>
    <n v="1"/>
    <n v="2645"/>
    <n v="2909.4380000000001"/>
    <n v="2909.4380000000001"/>
    <n v="115"/>
    <n v="23"/>
    <n v="-264.43799999999999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20"/>
    <n v="1"/>
    <n v="1500"/>
    <n v="2909.4380000000001"/>
    <n v="2909.4380000000001"/>
    <n v="120"/>
    <n v="12.5"/>
    <n v="-1409.4380000000001"/>
    <x v="0"/>
    <x v="4"/>
    <n v="20"/>
    <x v="0"/>
  </r>
  <r>
    <x v="0"/>
    <x v="3"/>
    <s v="GV506"/>
    <s v="GV5-47-211119"/>
    <x v="0"/>
    <d v="2020-05-13T00:00:00"/>
    <x v="0"/>
    <s v="Langurain Juan Pablo NA"/>
    <n v="43790"/>
    <n v="5.8"/>
    <n v="1280"/>
    <n v="12"/>
    <n v="29440"/>
    <n v="34913.254000000001"/>
    <n v="2909.4380000000001"/>
    <n v="106.66666666666667"/>
    <n v="23"/>
    <n v="-5473.2539999999999"/>
    <x v="0"/>
    <x v="4"/>
    <n v="20"/>
    <x v="0"/>
  </r>
  <r>
    <x v="0"/>
    <x v="3"/>
    <s v="GV506"/>
    <s v="GV5-47-211119"/>
    <x v="0"/>
    <d v="2020-05-13T00:00:00"/>
    <x v="0"/>
    <s v="Leonardo Jimenez Chacon"/>
    <n v="43790"/>
    <n v="5.8"/>
    <n v="100"/>
    <n v="1"/>
    <n v="2300"/>
    <n v="2909.4380000000001"/>
    <n v="2909.4380000000001"/>
    <n v="100"/>
    <n v="23"/>
    <n v="-609.43799999999999"/>
    <x v="0"/>
    <x v="4"/>
    <n v="20"/>
    <x v="0"/>
  </r>
  <r>
    <x v="0"/>
    <x v="3"/>
    <s v="GV506"/>
    <s v="GV5-47-211119"/>
    <x v="0"/>
    <d v="2020-05-13T00:00:00"/>
    <x v="0"/>
    <s v="Jose Luis Guzman Cornejo"/>
    <n v="43790"/>
    <n v="5.8"/>
    <n v="360"/>
    <n v="3"/>
    <n v="8280"/>
    <n v="8728.3140000000003"/>
    <n v="2909.4380000000001"/>
    <n v="120"/>
    <n v="23"/>
    <n v="-448.31400000000002"/>
    <x v="0"/>
    <x v="4"/>
    <n v="20"/>
    <x v="0"/>
  </r>
  <r>
    <x v="0"/>
    <x v="3"/>
    <s v="GV506"/>
    <s v="GV5-47-211119"/>
    <x v="0"/>
    <d v="2020-05-13T00:00:00"/>
    <x v="0"/>
    <s v="Lopez Castro Erica"/>
    <n v="43790"/>
    <n v="5.8"/>
    <n v="97"/>
    <n v="1"/>
    <n v="2231"/>
    <n v="2909.4380000000001"/>
    <n v="2909.4380000000001"/>
    <n v="97"/>
    <n v="23"/>
    <n v="-678.43799999999999"/>
    <x v="0"/>
    <x v="4"/>
    <n v="20"/>
    <x v="0"/>
  </r>
  <r>
    <x v="0"/>
    <x v="3"/>
    <s v="GV506"/>
    <s v="GV5-47-211119"/>
    <x v="0"/>
    <d v="2020-05-13T00:00:00"/>
    <x v="0"/>
    <s v="Chavez Barajas Contensina NA"/>
    <n v="43790"/>
    <n v="5.8"/>
    <n v="113"/>
    <n v="1"/>
    <n v="2599"/>
    <n v="2909.4380000000001"/>
    <n v="2909.4380000000001"/>
    <n v="113"/>
    <n v="23"/>
    <n v="-310.43799999999999"/>
    <x v="0"/>
    <x v="4"/>
    <n v="20"/>
    <x v="0"/>
  </r>
  <r>
    <x v="0"/>
    <x v="3"/>
    <s v="GV506"/>
    <s v="GV5-47-211119"/>
    <x v="0"/>
    <d v="2020-05-13T00:00:00"/>
    <x v="0"/>
    <s v="Araiza Chavez Diana Rosiquiel FG"/>
    <n v="43790"/>
    <n v="5.8"/>
    <n v="122"/>
    <n v="1"/>
    <n v="2806"/>
    <n v="2909.4380000000001"/>
    <n v="2909.4380000000001"/>
    <n v="122"/>
    <n v="23"/>
    <n v="-103.438"/>
    <x v="0"/>
    <x v="4"/>
    <n v="20"/>
    <x v="0"/>
  </r>
  <r>
    <x v="0"/>
    <x v="3"/>
    <s v="GV506"/>
    <s v="GV5-47-211119"/>
    <x v="0"/>
    <d v="2020-05-13T00:00:00"/>
    <x v="0"/>
    <s v="Anaya Chavarin Oscar FG"/>
    <n v="43790"/>
    <n v="5.8"/>
    <n v="310"/>
    <n v="3"/>
    <n v="7130"/>
    <n v="8728.3140000000003"/>
    <n v="2909.4380000000001"/>
    <n v="103.33333333333333"/>
    <n v="23"/>
    <n v="-1598.3140000000001"/>
    <x v="0"/>
    <x v="4"/>
    <n v="20"/>
    <x v="0"/>
  </r>
  <r>
    <x v="0"/>
    <x v="3"/>
    <s v="GV506"/>
    <s v="GV5-47-211119"/>
    <x v="0"/>
    <d v="2020-05-13T00:00:00"/>
    <x v="0"/>
    <s v="Juan Manuel Jacobo"/>
    <n v="43790"/>
    <n v="5.8"/>
    <n v="338"/>
    <n v="3"/>
    <n v="7774"/>
    <n v="8728.3140000000003"/>
    <n v="2909.4380000000001"/>
    <n v="112.66666666666667"/>
    <n v="23"/>
    <n v="-954.31399999999996"/>
    <x v="0"/>
    <x v="4"/>
    <n v="20"/>
    <x v="0"/>
  </r>
  <r>
    <x v="0"/>
    <x v="3"/>
    <s v="GV507"/>
    <s v="GV5-46-181119"/>
    <x v="0"/>
    <d v="2020-05-13T00:00:00"/>
    <x v="0"/>
    <s v="Camolinga Maldonado Pedro"/>
    <n v="43787"/>
    <n v="5.8999999999999995"/>
    <n v="12579"/>
    <n v="108"/>
    <n v="276738"/>
    <n v="453058.53600000002"/>
    <n v="4194.9859999999999"/>
    <n v="116.47222222222223"/>
    <n v="22"/>
    <n v="-176320.53599999999"/>
    <x v="0"/>
    <x v="4"/>
    <n v="20"/>
    <x v="0"/>
  </r>
  <r>
    <x v="0"/>
    <x v="3"/>
    <s v="GV507"/>
    <s v="GV5-46-181119"/>
    <x v="0"/>
    <d v="2020-05-13T00:00:00"/>
    <x v="0"/>
    <s v="Raul Armando Oregon Herrera"/>
    <n v="43787"/>
    <n v="5.8999999999999995"/>
    <n v="196"/>
    <n v="2"/>
    <n v="4508"/>
    <n v="8389.973"/>
    <n v="4194.9859999999999"/>
    <n v="98"/>
    <n v="23"/>
    <n v="-3881.973"/>
    <x v="0"/>
    <x v="4"/>
    <n v="20"/>
    <x v="0"/>
  </r>
  <r>
    <x v="0"/>
    <x v="3"/>
    <s v="GV507"/>
    <s v="GV5-46-181119"/>
    <x v="0"/>
    <d v="2020-05-13T00:00:00"/>
    <x v="0"/>
    <s v="Oregon Rene NA"/>
    <n v="43787"/>
    <n v="5.8999999999999995"/>
    <n v="210"/>
    <n v="2"/>
    <n v="4830"/>
    <n v="8389.973"/>
    <n v="4194.9859999999999"/>
    <n v="105"/>
    <n v="23"/>
    <n v="-3559.973"/>
    <x v="0"/>
    <x v="4"/>
    <n v="20"/>
    <x v="0"/>
  </r>
  <r>
    <x v="0"/>
    <x v="3"/>
    <s v="GV507"/>
    <s v="GV5-46-181119"/>
    <x v="0"/>
    <d v="2020-05-13T00:00:00"/>
    <x v="0"/>
    <s v="Cobian Chavez Rodolfo FG"/>
    <n v="43787"/>
    <n v="5.8999999999999995"/>
    <n v="1680"/>
    <n v="15"/>
    <n v="37800"/>
    <n v="62924.796999999999"/>
    <n v="4194.9859999999999"/>
    <n v="112"/>
    <n v="22.5"/>
    <n v="-25124.796999999999"/>
    <x v="0"/>
    <x v="4"/>
    <n v="20"/>
    <x v="0"/>
  </r>
  <r>
    <x v="0"/>
    <x v="1"/>
    <s v="GV111"/>
    <s v="GV1-44-281019"/>
    <x v="0"/>
    <d v="2020-05-14T00:00:00"/>
    <x v="0"/>
    <s v="Casillas Tapia Alfredo"/>
    <n v="43766"/>
    <n v="6.6333333333333329"/>
    <n v="1420"/>
    <n v="10"/>
    <n v="31240"/>
    <n v="26901.998"/>
    <n v="2690.2"/>
    <n v="142"/>
    <n v="22"/>
    <n v="4338.0020000000004"/>
    <x v="0"/>
    <x v="4"/>
    <n v="20"/>
    <x v="0"/>
  </r>
  <r>
    <x v="0"/>
    <x v="3"/>
    <s v="GV506"/>
    <s v="GV5-47-211119"/>
    <x v="1"/>
    <d v="2020-05-14T00:00:00"/>
    <x v="0"/>
    <s v="Salas Nadia"/>
    <n v="43790"/>
    <n v="5.833333333333333"/>
    <n v="-204"/>
    <n v="-2"/>
    <n v="-4692"/>
    <n v="-5818.8760000000002"/>
    <n v="-2909.4380000000001"/>
    <n v="102"/>
    <n v="23"/>
    <n v="1126.876"/>
    <x v="0"/>
    <x v="4"/>
    <n v="20"/>
    <x v="0"/>
  </r>
  <r>
    <x v="0"/>
    <x v="3"/>
    <s v="GV506"/>
    <s v="GV5-47-211119"/>
    <x v="0"/>
    <d v="2020-05-14T00:00:00"/>
    <x v="0"/>
    <s v="Salas Nadia"/>
    <n v="43790"/>
    <n v="5.833333333333333"/>
    <n v="92"/>
    <n v="1"/>
    <n v="2116"/>
    <n v="2909.4380000000001"/>
    <n v="2909.4380000000001"/>
    <n v="92"/>
    <n v="23"/>
    <n v="-793.43799999999999"/>
    <x v="0"/>
    <x v="4"/>
    <n v="20"/>
    <x v="0"/>
  </r>
  <r>
    <x v="0"/>
    <x v="3"/>
    <s v="GV506"/>
    <s v="GV5-47-211119"/>
    <x v="0"/>
    <d v="2020-05-14T00:00:00"/>
    <x v="0"/>
    <s v="Diaz Araiza Maria Magdalena"/>
    <n v="43790"/>
    <n v="5.833333333333333"/>
    <n v="204"/>
    <n v="2"/>
    <n v="4692"/>
    <n v="5818.8760000000002"/>
    <n v="2909.4380000000001"/>
    <n v="102"/>
    <n v="23"/>
    <n v="-1126.876"/>
    <x v="0"/>
    <x v="4"/>
    <n v="20"/>
    <x v="0"/>
  </r>
  <r>
    <x v="0"/>
    <x v="0"/>
    <s v="EMBAR"/>
    <s v="GV4-41-071019"/>
    <x v="0"/>
    <d v="2020-05-15T00:00:00"/>
    <x v="0"/>
    <s v="Innovacion y Comercio"/>
    <n v="43745"/>
    <n v="7.3666666666666663"/>
    <n v="309.2"/>
    <n v="2"/>
    <n v="6957"/>
    <n v="6947.9610000000002"/>
    <n v="3473.9810000000002"/>
    <n v="154.6"/>
    <n v="22.5"/>
    <n v="9.0389999999999997"/>
    <x v="0"/>
    <x v="4"/>
    <n v="20"/>
    <x v="0"/>
  </r>
  <r>
    <x v="0"/>
    <x v="2"/>
    <s v="GV403"/>
    <s v="GV4-47-161119"/>
    <x v="0"/>
    <d v="2020-05-15T00:00:00"/>
    <x v="0"/>
    <s v="Vazquez Zamora Rafael"/>
    <n v="43785"/>
    <n v="6.0333333333333332"/>
    <n v="328.6"/>
    <n v="3"/>
    <n v="7393.5"/>
    <n v="10277.719999999999"/>
    <n v="3425.9070000000002"/>
    <n v="109.53333333333335"/>
    <n v="22.5"/>
    <n v="-2884.22"/>
    <x v="0"/>
    <x v="4"/>
    <n v="20"/>
    <x v="0"/>
  </r>
  <r>
    <x v="0"/>
    <x v="2"/>
    <s v="GV403"/>
    <s v="GV4-47-161119"/>
    <x v="0"/>
    <d v="2020-05-15T00:00:00"/>
    <x v="0"/>
    <s v="Rafael Osorio Zamora"/>
    <n v="43785"/>
    <n v="6.0333333333333332"/>
    <n v="536"/>
    <n v="4"/>
    <n v="12060"/>
    <n v="13703.626"/>
    <n v="3425.9070000000002"/>
    <n v="134"/>
    <n v="22.5"/>
    <n v="-1643.626"/>
    <x v="0"/>
    <x v="4"/>
    <n v="20"/>
    <x v="0"/>
  </r>
  <r>
    <x v="0"/>
    <x v="2"/>
    <s v="GV403"/>
    <s v="GV4-47-161119"/>
    <x v="0"/>
    <d v="2020-05-15T00:00:00"/>
    <x v="0"/>
    <s v="Cecilia Robles Perez"/>
    <n v="43785"/>
    <n v="6.0333333333333332"/>
    <n v="111"/>
    <n v="1"/>
    <n v="2497.5"/>
    <n v="3425.9070000000002"/>
    <n v="3425.9070000000002"/>
    <n v="111"/>
    <n v="22.5"/>
    <n v="-928.40700000000004"/>
    <x v="0"/>
    <x v="4"/>
    <n v="20"/>
    <x v="0"/>
  </r>
  <r>
    <x v="0"/>
    <x v="2"/>
    <s v="GV403"/>
    <s v="GV4-47-161119"/>
    <x v="0"/>
    <d v="2020-05-15T00:00:00"/>
    <x v="0"/>
    <s v="Gutierrez Olivarez Jaime Gibran"/>
    <n v="43785"/>
    <n v="6.0333333333333332"/>
    <n v="242.6"/>
    <n v="2"/>
    <n v="5458.5"/>
    <n v="6851.8130000000001"/>
    <n v="3425.9070000000002"/>
    <n v="121.3"/>
    <n v="22.5"/>
    <n v="-1393.3130000000001"/>
    <x v="0"/>
    <x v="4"/>
    <n v="20"/>
    <x v="0"/>
  </r>
  <r>
    <x v="0"/>
    <x v="2"/>
    <s v="GV403"/>
    <s v="GV4-47-161119"/>
    <x v="0"/>
    <d v="2020-05-15T00:00:00"/>
    <x v="0"/>
    <s v="Ricardo Perez Garcia"/>
    <n v="43785"/>
    <n v="6.0333333333333332"/>
    <n v="222.2"/>
    <n v="2"/>
    <n v="4999.5"/>
    <n v="6851.8130000000001"/>
    <n v="3425.9070000000002"/>
    <n v="111.1"/>
    <n v="22.5"/>
    <n v="-1852.3130000000001"/>
    <x v="0"/>
    <x v="4"/>
    <n v="20"/>
    <x v="0"/>
  </r>
  <r>
    <x v="0"/>
    <x v="2"/>
    <s v="GV403"/>
    <s v="GV4-47-161119"/>
    <x v="0"/>
    <d v="2020-05-15T00:00:00"/>
    <x v="0"/>
    <s v="Innovacion y Comercio"/>
    <n v="43785"/>
    <n v="6.0333333333333332"/>
    <n v="1127"/>
    <n v="10"/>
    <n v="25357.5"/>
    <n v="34259.065999999999"/>
    <n v="3425.9070000000002"/>
    <n v="112.7"/>
    <n v="22.5"/>
    <n v="-8901.5660000000007"/>
    <x v="0"/>
    <x v="4"/>
    <n v="20"/>
    <x v="0"/>
  </r>
  <r>
    <x v="0"/>
    <x v="2"/>
    <s v="GV403"/>
    <s v="GV4-47-161119"/>
    <x v="0"/>
    <d v="2020-05-15T00:00:00"/>
    <x v="0"/>
    <s v="PUBLICO EN GENERAL"/>
    <n v="43785"/>
    <n v="6.0333333333333332"/>
    <n v="96.4"/>
    <n v="1"/>
    <n v="2169"/>
    <n v="3425.9070000000002"/>
    <n v="3425.9070000000002"/>
    <n v="96.4"/>
    <n v="22.5"/>
    <n v="-1256.9069999999999"/>
    <x v="0"/>
    <x v="4"/>
    <n v="20"/>
    <x v="0"/>
  </r>
  <r>
    <x v="0"/>
    <x v="2"/>
    <s v="GV403"/>
    <s v="GV4-47-161119"/>
    <x v="0"/>
    <d v="2020-05-15T00:00:00"/>
    <x v="0"/>
    <s v="PUBLICO EN GENERAL"/>
    <n v="43785"/>
    <n v="6.0333333333333332"/>
    <n v="706"/>
    <n v="6"/>
    <n v="15885"/>
    <n v="20555.438999999998"/>
    <n v="3425.9070000000002"/>
    <n v="117.66666666666667"/>
    <n v="22.5"/>
    <n v="-4670.4390000000003"/>
    <x v="0"/>
    <x v="4"/>
    <n v="20"/>
    <x v="0"/>
  </r>
  <r>
    <x v="0"/>
    <x v="2"/>
    <s v="GV403"/>
    <s v="GV4-47-161119"/>
    <x v="0"/>
    <d v="2020-05-15T00:00:00"/>
    <x v="0"/>
    <s v="Robles Santana Jorge"/>
    <n v="43785"/>
    <n v="6.0333333333333332"/>
    <n v="463"/>
    <n v="4"/>
    <n v="10417.5"/>
    <n v="13703.626"/>
    <n v="3425.9070000000002"/>
    <n v="115.75"/>
    <n v="22.5"/>
    <n v="-3286.1260000000002"/>
    <x v="0"/>
    <x v="4"/>
    <n v="20"/>
    <x v="0"/>
  </r>
  <r>
    <x v="0"/>
    <x v="2"/>
    <s v="GV403"/>
    <s v="GV4-47-161119"/>
    <x v="0"/>
    <d v="2020-05-15T00:00:00"/>
    <x v="0"/>
    <s v="Noe Ramirez Brambila"/>
    <n v="43785"/>
    <n v="6.0333333333333332"/>
    <n v="461"/>
    <n v="4"/>
    <n v="10372.5"/>
    <n v="13703.626"/>
    <n v="3425.9070000000002"/>
    <n v="115.25"/>
    <n v="22.5"/>
    <n v="-3331.1260000000002"/>
    <x v="0"/>
    <x v="4"/>
    <n v="20"/>
    <x v="0"/>
  </r>
  <r>
    <x v="0"/>
    <x v="2"/>
    <s v="GV403"/>
    <s v="GV4-47-161119"/>
    <x v="0"/>
    <d v="2020-05-15T00:00:00"/>
    <x v="0"/>
    <s v="Camacho Santana Gabriel"/>
    <n v="43785"/>
    <n v="6.0333333333333332"/>
    <n v="620"/>
    <n v="5"/>
    <n v="13950"/>
    <n v="17129.532999999999"/>
    <n v="3425.9070000000002"/>
    <n v="124"/>
    <n v="22.5"/>
    <n v="-3179.5329999999999"/>
    <x v="0"/>
    <x v="4"/>
    <n v="20"/>
    <x v="0"/>
  </r>
  <r>
    <x v="0"/>
    <x v="2"/>
    <s v="GV403"/>
    <s v="GV4-47-161119"/>
    <x v="0"/>
    <d v="2020-05-15T00:00:00"/>
    <x v="0"/>
    <s v="Camacho Monroy Agustin"/>
    <n v="43785"/>
    <n v="6.0333333333333332"/>
    <n v="916"/>
    <n v="8"/>
    <n v="20610"/>
    <n v="27407.252"/>
    <n v="3425.9070000000002"/>
    <n v="114.5"/>
    <n v="22.5"/>
    <n v="-6797.2520000000004"/>
    <x v="0"/>
    <x v="4"/>
    <n v="20"/>
    <x v="0"/>
  </r>
  <r>
    <x v="0"/>
    <x v="2"/>
    <s v="GV403"/>
    <s v="GV4-47-161119"/>
    <x v="0"/>
    <d v="2020-05-15T00:00:00"/>
    <x v="0"/>
    <s v="Edgar Ruiz Lopez"/>
    <n v="43785"/>
    <n v="6.0333333333333332"/>
    <n v="872"/>
    <n v="8"/>
    <n v="20056"/>
    <n v="27407.252"/>
    <n v="3425.9070000000002"/>
    <n v="109"/>
    <n v="23"/>
    <n v="-7351.2520000000004"/>
    <x v="0"/>
    <x v="4"/>
    <n v="20"/>
    <x v="0"/>
  </r>
  <r>
    <x v="0"/>
    <x v="2"/>
    <s v="GV403"/>
    <s v="GV4-47-161119"/>
    <x v="0"/>
    <d v="2020-05-15T00:00:00"/>
    <x v="0"/>
    <s v="Prado Barajas Aureliano FG"/>
    <n v="43785"/>
    <n v="6.0333333333333332"/>
    <n v="206"/>
    <n v="2"/>
    <n v="4738"/>
    <n v="6851.8130000000001"/>
    <n v="3425.9070000000002"/>
    <n v="103"/>
    <n v="23"/>
    <n v="-2113.8130000000001"/>
    <x v="0"/>
    <x v="4"/>
    <n v="20"/>
    <x v="0"/>
  </r>
  <r>
    <x v="0"/>
    <x v="2"/>
    <s v="GV403"/>
    <s v="GV4-47-161119"/>
    <x v="0"/>
    <d v="2020-05-15T00:00:00"/>
    <x v="0"/>
    <s v="Martinez Valdez Hugo Alberto F"/>
    <n v="43785"/>
    <n v="6.0333333333333332"/>
    <n v="402"/>
    <n v="4"/>
    <n v="9246"/>
    <n v="13703.626"/>
    <n v="3425.9070000000002"/>
    <n v="100.5"/>
    <n v="23"/>
    <n v="-4457.6260000000002"/>
    <x v="0"/>
    <x v="4"/>
    <n v="20"/>
    <x v="0"/>
  </r>
  <r>
    <x v="0"/>
    <x v="2"/>
    <s v="GV403"/>
    <s v="GV4-47-161119"/>
    <x v="0"/>
    <d v="2020-05-15T00:00:00"/>
    <x v="0"/>
    <s v="Lopez Garcia Martin FG"/>
    <n v="43785"/>
    <n v="6.0333333333333332"/>
    <n v="130"/>
    <n v="1"/>
    <n v="2990"/>
    <n v="3425.9070000000002"/>
    <n v="3425.9070000000002"/>
    <n v="130"/>
    <n v="23"/>
    <n v="-435.90699999999998"/>
    <x v="0"/>
    <x v="4"/>
    <n v="20"/>
    <x v="0"/>
  </r>
  <r>
    <x v="0"/>
    <x v="2"/>
    <s v="GV403"/>
    <s v="GV4-47-161119"/>
    <x v="0"/>
    <d v="2020-05-15T00:00:00"/>
    <x v="0"/>
    <s v="Lopez Castro Erica"/>
    <n v="43785"/>
    <n v="6.0333333333333332"/>
    <n v="204"/>
    <n v="2"/>
    <n v="4692"/>
    <n v="6851.8130000000001"/>
    <n v="3425.9070000000002"/>
    <n v="102"/>
    <n v="23"/>
    <n v="-2159.8130000000001"/>
    <x v="0"/>
    <x v="4"/>
    <n v="20"/>
    <x v="0"/>
  </r>
  <r>
    <x v="0"/>
    <x v="2"/>
    <s v="GV403"/>
    <s v="GV4-47-161119"/>
    <x v="0"/>
    <d v="2020-05-15T00:00:00"/>
    <x v="0"/>
    <s v="Raul Armando Oregon Herrera"/>
    <n v="43785"/>
    <n v="6.0333333333333332"/>
    <n v="217"/>
    <n v="2"/>
    <n v="4991"/>
    <n v="6851.8130000000001"/>
    <n v="3425.9070000000002"/>
    <n v="108.5"/>
    <n v="23"/>
    <n v="-1860.8130000000001"/>
    <x v="0"/>
    <x v="4"/>
    <n v="20"/>
    <x v="0"/>
  </r>
  <r>
    <x v="0"/>
    <x v="2"/>
    <s v="GV403"/>
    <s v="GV4-47-161119"/>
    <x v="0"/>
    <d v="2020-05-15T00:00:00"/>
    <x v="0"/>
    <s v="Coronado Rodriguez Alma Lorena FG"/>
    <n v="43785"/>
    <n v="6.0333333333333332"/>
    <n v="120"/>
    <n v="1"/>
    <n v="2760"/>
    <n v="3425.9070000000002"/>
    <n v="3425.9070000000002"/>
    <n v="120"/>
    <n v="23"/>
    <n v="-665.90700000000004"/>
    <x v="0"/>
    <x v="4"/>
    <n v="20"/>
    <x v="0"/>
  </r>
  <r>
    <x v="0"/>
    <x v="2"/>
    <s v="GV403"/>
    <s v="GV4-47-161119"/>
    <x v="0"/>
    <d v="2020-05-15T00:00:00"/>
    <x v="0"/>
    <s v="Becerra Bañuelos Norma Elizabeth F"/>
    <n v="43785"/>
    <n v="6.0333333333333332"/>
    <n v="400"/>
    <n v="4"/>
    <n v="9200"/>
    <n v="13703.626"/>
    <n v="3425.9070000000002"/>
    <n v="100"/>
    <n v="23"/>
    <n v="-4503.6260000000002"/>
    <x v="0"/>
    <x v="4"/>
    <n v="20"/>
    <x v="0"/>
  </r>
  <r>
    <x v="0"/>
    <x v="2"/>
    <s v="GV404"/>
    <s v="GV4-48-231119"/>
    <x v="0"/>
    <d v="2020-05-15T00:00:00"/>
    <x v="0"/>
    <s v="Cobian Chavez Rodolfo FG"/>
    <n v="43792"/>
    <n v="5.8"/>
    <n v="3274"/>
    <n v="28"/>
    <n v="73665"/>
    <n v="74303.5"/>
    <n v="2653.6959999999999"/>
    <n v="116.92857142857143"/>
    <n v="22.5"/>
    <n v="-638.5"/>
    <x v="0"/>
    <x v="4"/>
    <n v="20"/>
    <x v="0"/>
  </r>
  <r>
    <x v="0"/>
    <x v="2"/>
    <s v="GV404"/>
    <s v="GV4-48-231119"/>
    <x v="0"/>
    <d v="2020-05-15T00:00:00"/>
    <x v="0"/>
    <s v="Verdin Vizcarra Irma Lucila F"/>
    <n v="43792"/>
    <n v="5.8"/>
    <n v="206"/>
    <n v="2"/>
    <n v="4738"/>
    <n v="5307.393"/>
    <n v="2653.6959999999999"/>
    <n v="103"/>
    <n v="23"/>
    <n v="-569.39300000000003"/>
    <x v="0"/>
    <x v="4"/>
    <n v="20"/>
    <x v="0"/>
  </r>
  <r>
    <x v="0"/>
    <x v="2"/>
    <s v="GV404"/>
    <s v="GV4-48-231119"/>
    <x v="0"/>
    <d v="2020-05-15T00:00:00"/>
    <x v="0"/>
    <s v="Anaya Chavarin Oscar FG"/>
    <n v="43792"/>
    <n v="5.8"/>
    <n v="210"/>
    <n v="2"/>
    <n v="4830"/>
    <n v="5307.393"/>
    <n v="2653.6959999999999"/>
    <n v="105"/>
    <n v="23"/>
    <n v="-477.39299999999997"/>
    <x v="0"/>
    <x v="4"/>
    <n v="20"/>
    <x v="0"/>
  </r>
  <r>
    <x v="0"/>
    <x v="2"/>
    <s v="GV404"/>
    <s v="GV4-48-231119"/>
    <x v="0"/>
    <d v="2020-05-15T00:00:00"/>
    <x v="0"/>
    <s v="De Leon Diaz Salvador FG"/>
    <n v="43792"/>
    <n v="5.8"/>
    <n v="110"/>
    <n v="1"/>
    <n v="2530"/>
    <n v="2653.6959999999999"/>
    <n v="2653.6959999999999"/>
    <n v="110"/>
    <n v="23"/>
    <n v="-123.696"/>
    <x v="0"/>
    <x v="4"/>
    <n v="20"/>
    <x v="0"/>
  </r>
  <r>
    <x v="0"/>
    <x v="2"/>
    <s v="GV404"/>
    <s v="GV4-48-231119"/>
    <x v="0"/>
    <d v="2020-05-15T00:00:00"/>
    <x v="0"/>
    <s v="Diaz Araiza Maria Magdalena"/>
    <n v="43792"/>
    <n v="5.8"/>
    <n v="200"/>
    <n v="2"/>
    <n v="4600"/>
    <n v="5307.393"/>
    <n v="2653.6959999999999"/>
    <n v="100"/>
    <n v="23"/>
    <n v="-707.39300000000003"/>
    <x v="0"/>
    <x v="4"/>
    <n v="20"/>
    <x v="0"/>
  </r>
  <r>
    <x v="0"/>
    <x v="2"/>
    <s v="GV404"/>
    <s v="GV4-48-231119"/>
    <x v="0"/>
    <d v="2020-05-15T00:00:00"/>
    <x v="0"/>
    <s v="Salas Nadia"/>
    <n v="43792"/>
    <n v="5.8"/>
    <n v="310"/>
    <n v="3"/>
    <n v="7130"/>
    <n v="7961.0889999999999"/>
    <n v="2653.6959999999999"/>
    <n v="103.33333333333333"/>
    <n v="23"/>
    <n v="-831.08900000000006"/>
    <x v="0"/>
    <x v="4"/>
    <n v="20"/>
    <x v="0"/>
  </r>
  <r>
    <x v="0"/>
    <x v="2"/>
    <s v="GV404"/>
    <s v="GV4-48-231119"/>
    <x v="0"/>
    <d v="2020-05-15T00:00:00"/>
    <x v="0"/>
    <s v="Pelayo Sebastian Rosa Maria G"/>
    <n v="43792"/>
    <n v="5.8"/>
    <n v="586"/>
    <n v="5"/>
    <n v="13478"/>
    <n v="13268.482"/>
    <n v="2653.6959999999999"/>
    <n v="117.2"/>
    <n v="23"/>
    <n v="209.518"/>
    <x v="0"/>
    <x v="4"/>
    <n v="20"/>
    <x v="0"/>
  </r>
  <r>
    <x v="0"/>
    <x v="2"/>
    <s v="GV404"/>
    <s v="GV4-48-231119"/>
    <x v="0"/>
    <d v="2020-05-15T00:00:00"/>
    <x v="0"/>
    <s v="Araiza Chavez Diana Rosiquiel FG"/>
    <n v="43792"/>
    <n v="5.8"/>
    <n v="370"/>
    <n v="3"/>
    <n v="8510"/>
    <n v="7961.0889999999999"/>
    <n v="2653.6959999999999"/>
    <n v="123.33333333333333"/>
    <n v="23"/>
    <n v="548.91099999999994"/>
    <x v="0"/>
    <x v="4"/>
    <n v="20"/>
    <x v="0"/>
  </r>
  <r>
    <x v="0"/>
    <x v="2"/>
    <s v="GV404"/>
    <s v="GV4-48-231119"/>
    <x v="0"/>
    <d v="2020-05-15T00:00:00"/>
    <x v="0"/>
    <s v="Lopez Jorge FG"/>
    <n v="43792"/>
    <n v="5.8"/>
    <n v="121"/>
    <n v="1"/>
    <n v="2783"/>
    <n v="2653.6959999999999"/>
    <n v="2653.6959999999999"/>
    <n v="121"/>
    <n v="23"/>
    <n v="129.304"/>
    <x v="0"/>
    <x v="4"/>
    <n v="20"/>
    <x v="0"/>
  </r>
  <r>
    <x v="0"/>
    <x v="2"/>
    <s v="GV404"/>
    <s v="GV4-48-231119"/>
    <x v="0"/>
    <d v="2020-05-15T00:00:00"/>
    <x v="0"/>
    <s v="Jose Luis Guzman Cornejo"/>
    <n v="43792"/>
    <n v="5.8"/>
    <n v="536"/>
    <n v="5"/>
    <n v="12328"/>
    <n v="13268.482"/>
    <n v="2653.6959999999999"/>
    <n v="107.2"/>
    <n v="23"/>
    <n v="-940.48199999999997"/>
    <x v="0"/>
    <x v="4"/>
    <n v="20"/>
    <x v="0"/>
  </r>
  <r>
    <x v="0"/>
    <x v="2"/>
    <s v="GV404"/>
    <s v="GV4-48-231119"/>
    <x v="0"/>
    <d v="2020-05-15T00:00:00"/>
    <x v="0"/>
    <s v="Ramos Mejia Juan Diego FG"/>
    <n v="43792"/>
    <n v="5.8"/>
    <n v="674"/>
    <n v="6"/>
    <n v="15165"/>
    <n v="15922.179"/>
    <n v="2653.6959999999999"/>
    <n v="112.33333333333333"/>
    <n v="22.5"/>
    <n v="-757.17899999999997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600"/>
    <n v="6"/>
    <n v="13800"/>
    <n v="15922.179"/>
    <n v="2653.6959999999999"/>
    <n v="100"/>
    <n v="23"/>
    <n v="-2122.1790000000001"/>
    <x v="0"/>
    <x v="4"/>
    <n v="20"/>
    <x v="0"/>
  </r>
  <r>
    <x v="0"/>
    <x v="2"/>
    <s v="GV404"/>
    <s v="GV4-48-231119"/>
    <x v="0"/>
    <d v="2020-05-15T00:00:00"/>
    <x v="0"/>
    <s v="Oscar Jesus Guerrero Pelayo"/>
    <n v="43792"/>
    <n v="5.8"/>
    <n v="314"/>
    <n v="3"/>
    <n v="7222"/>
    <n v="7961.0889999999999"/>
    <n v="2653.6959999999999"/>
    <n v="104.66666666666667"/>
    <n v="23"/>
    <n v="-739.08900000000006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336"/>
    <n v="3"/>
    <n v="7728"/>
    <n v="7961.0889999999999"/>
    <n v="2653.6959999999999"/>
    <n v="112"/>
    <n v="23"/>
    <n v="-233.089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106"/>
    <n v="1"/>
    <n v="2438"/>
    <n v="2653.6959999999999"/>
    <n v="2653.6959999999999"/>
    <n v="106"/>
    <n v="23"/>
    <n v="-215.696"/>
    <x v="0"/>
    <x v="4"/>
    <n v="20"/>
    <x v="0"/>
  </r>
  <r>
    <x v="0"/>
    <x v="2"/>
    <s v="GV404"/>
    <s v="GV4-48-231119"/>
    <x v="0"/>
    <d v="2020-05-15T00:00:00"/>
    <x v="0"/>
    <s v="Gil Peña Martin FG"/>
    <n v="43792"/>
    <n v="5.8"/>
    <n v="460"/>
    <n v="4"/>
    <n v="10580"/>
    <n v="10614.786"/>
    <n v="2653.6959999999999"/>
    <n v="115"/>
    <n v="23"/>
    <n v="-34.786000000000001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120"/>
    <n v="1"/>
    <n v="2760"/>
    <n v="2653.6959999999999"/>
    <n v="2653.6959999999999"/>
    <n v="120"/>
    <n v="23"/>
    <n v="106.304"/>
    <x v="0"/>
    <x v="4"/>
    <n v="20"/>
    <x v="0"/>
  </r>
  <r>
    <x v="0"/>
    <x v="2"/>
    <s v="GV404"/>
    <s v="GV4-48-231119"/>
    <x v="0"/>
    <d v="2020-05-15T00:00:00"/>
    <x v="0"/>
    <s v="RODRIGO RODRIGUEZ"/>
    <n v="43792"/>
    <n v="5.8"/>
    <n v="1228"/>
    <n v="12"/>
    <n v="28244"/>
    <n v="31844.357"/>
    <n v="2653.6959999999999"/>
    <n v="102.33333333333333"/>
    <n v="23"/>
    <n v="-3600.357"/>
    <x v="0"/>
    <x v="4"/>
    <n v="20"/>
    <x v="0"/>
  </r>
  <r>
    <x v="0"/>
    <x v="2"/>
    <s v="GV404"/>
    <s v="GV4-48-231119"/>
    <x v="0"/>
    <d v="2020-05-15T00:00:00"/>
    <x v="0"/>
    <s v="Gil Peña Martin FG"/>
    <n v="43792"/>
    <n v="5.8"/>
    <n v="120"/>
    <n v="1"/>
    <n v="2760"/>
    <n v="2653.6959999999999"/>
    <n v="2653.6959999999999"/>
    <n v="120"/>
    <n v="23"/>
    <n v="106.304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228"/>
    <n v="2"/>
    <n v="5244"/>
    <n v="5307.393"/>
    <n v="2653.6959999999999"/>
    <n v="114"/>
    <n v="23"/>
    <n v="-63.393000000000001"/>
    <x v="0"/>
    <x v="4"/>
    <n v="20"/>
    <x v="0"/>
  </r>
  <r>
    <x v="0"/>
    <x v="0"/>
    <s v="EMBAR"/>
    <s v="GV5-42-201019"/>
    <x v="0"/>
    <d v="2020-05-18T00:00:00"/>
    <x v="0"/>
    <s v="Innovacion y Comercio"/>
    <n v="43758"/>
    <n v="7.0333333333333332"/>
    <n v="310"/>
    <n v="2"/>
    <n v="6975"/>
    <n v="6865.6809999999996"/>
    <n v="3432.8409999999999"/>
    <n v="155"/>
    <n v="22.5"/>
    <n v="109.319"/>
    <x v="0"/>
    <x v="4"/>
    <n v="21"/>
    <x v="0"/>
  </r>
  <r>
    <x v="0"/>
    <x v="1"/>
    <s v="GV106"/>
    <s v="GV1-47-201119"/>
    <x v="0"/>
    <d v="2020-05-18T00:00:00"/>
    <x v="0"/>
    <s v="Innovacion y Comercio"/>
    <n v="43789"/>
    <n v="6"/>
    <n v="65"/>
    <n v="1"/>
    <n v="1462.5"/>
    <n v="2442.3069999999998"/>
    <n v="2442.3069999999998"/>
    <n v="65"/>
    <n v="22.5"/>
    <n v="-979.80700000000002"/>
    <x v="0"/>
    <x v="4"/>
    <n v="21"/>
    <x v="0"/>
  </r>
  <r>
    <x v="0"/>
    <x v="1"/>
    <s v="GV106"/>
    <s v="GV1-47-201119"/>
    <x v="0"/>
    <d v="2020-05-18T00:00:00"/>
    <x v="0"/>
    <s v="Vazquez Zamora Rafael"/>
    <n v="43789"/>
    <n v="6"/>
    <n v="208"/>
    <n v="2"/>
    <n v="4680"/>
    <n v="4884.6139999999996"/>
    <n v="2442.3069999999998"/>
    <n v="104"/>
    <n v="22.5"/>
    <n v="-204.614"/>
    <x v="0"/>
    <x v="4"/>
    <n v="21"/>
    <x v="0"/>
  </r>
  <r>
    <x v="0"/>
    <x v="1"/>
    <s v="GV106"/>
    <s v="GV1-47-201119"/>
    <x v="0"/>
    <d v="2020-05-18T00:00:00"/>
    <x v="0"/>
    <s v="Ricardo Perez Garcia"/>
    <n v="43789"/>
    <n v="6"/>
    <n v="225"/>
    <n v="2"/>
    <n v="5062.5"/>
    <n v="4884.6139999999996"/>
    <n v="2442.3069999999998"/>
    <n v="112.5"/>
    <n v="22.5"/>
    <n v="177.886"/>
    <x v="0"/>
    <x v="4"/>
    <n v="21"/>
    <x v="0"/>
  </r>
  <r>
    <x v="0"/>
    <x v="1"/>
    <s v="GV106"/>
    <s v="GV1-47-201119"/>
    <x v="0"/>
    <d v="2020-05-18T00:00:00"/>
    <x v="0"/>
    <s v="Rafael Osorio Zamora"/>
    <n v="43789"/>
    <n v="6"/>
    <n v="858"/>
    <n v="7"/>
    <n v="19305"/>
    <n v="17096.149000000001"/>
    <n v="2442.3069999999998"/>
    <n v="122.57142857142857"/>
    <n v="22.5"/>
    <n v="2208.8510000000001"/>
    <x v="0"/>
    <x v="4"/>
    <n v="21"/>
    <x v="0"/>
  </r>
  <r>
    <x v="0"/>
    <x v="1"/>
    <s v="GV106"/>
    <s v="GV1-47-201119"/>
    <x v="0"/>
    <d v="2020-05-18T00:00:00"/>
    <x v="0"/>
    <s v="Cecilia Robles Perez"/>
    <n v="43789"/>
    <n v="6"/>
    <n v="127"/>
    <n v="1"/>
    <n v="2857.5"/>
    <n v="2442.3069999999998"/>
    <n v="2442.3069999999998"/>
    <n v="127"/>
    <n v="22.5"/>
    <n v="415.19299999999998"/>
    <x v="0"/>
    <x v="4"/>
    <n v="21"/>
    <x v="0"/>
  </r>
  <r>
    <x v="0"/>
    <x v="1"/>
    <s v="GV106"/>
    <s v="GV1-47-201119"/>
    <x v="0"/>
    <d v="2020-05-18T00:00:00"/>
    <x v="0"/>
    <s v="Gutierrez Olivarez Jaime Gibran"/>
    <n v="43789"/>
    <n v="6"/>
    <n v="332.5"/>
    <n v="3"/>
    <n v="7481.25"/>
    <n v="7326.9210000000003"/>
    <n v="2442.3069999999998"/>
    <n v="110.83333333333333"/>
    <n v="22.5"/>
    <n v="154.32900000000001"/>
    <x v="0"/>
    <x v="4"/>
    <n v="21"/>
    <x v="0"/>
  </r>
  <r>
    <x v="0"/>
    <x v="1"/>
    <s v="GV106"/>
    <s v="GV1-47-201119"/>
    <x v="0"/>
    <d v="2020-05-18T00:00:00"/>
    <x v="0"/>
    <s v="Casillas Tapia Alfredo"/>
    <n v="43789"/>
    <n v="6"/>
    <n v="1076"/>
    <n v="10"/>
    <n v="23672"/>
    <n v="24423.07"/>
    <n v="2442.3069999999998"/>
    <n v="107.6"/>
    <n v="22"/>
    <n v="-751.07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117.5"/>
    <n v="1"/>
    <n v="2820"/>
    <n v="2442.3069999999998"/>
    <n v="2442.3069999999998"/>
    <n v="117.5"/>
    <n v="24"/>
    <n v="377.69299999999998"/>
    <x v="0"/>
    <x v="4"/>
    <n v="21"/>
    <x v="0"/>
  </r>
  <r>
    <x v="0"/>
    <x v="1"/>
    <s v="GV106"/>
    <s v="GV1-47-201119"/>
    <x v="0"/>
    <d v="2020-05-18T00:00:00"/>
    <x v="0"/>
    <s v="Arturo Saray"/>
    <n v="43789"/>
    <n v="6"/>
    <n v="107"/>
    <n v="1"/>
    <n v="2086.5"/>
    <n v="2442.3069999999998"/>
    <n v="2442.3069999999998"/>
    <n v="107"/>
    <n v="19.5"/>
    <n v="-355.80700000000002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238.5"/>
    <n v="2"/>
    <n v="5724"/>
    <n v="4884.6139999999996"/>
    <n v="2442.3069999999998"/>
    <n v="119.25"/>
    <n v="24"/>
    <n v="839.38599999999997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225"/>
    <n v="2"/>
    <n v="5400"/>
    <n v="4884.6139999999996"/>
    <n v="2442.3069999999998"/>
    <n v="112.5"/>
    <n v="24"/>
    <n v="515.38599999999997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238"/>
    <n v="2"/>
    <n v="5712"/>
    <n v="4884.6139999999996"/>
    <n v="2442.3069999999998"/>
    <n v="119"/>
    <n v="24"/>
    <n v="827.38599999999997"/>
    <x v="0"/>
    <x v="4"/>
    <n v="21"/>
    <x v="0"/>
  </r>
  <r>
    <x v="0"/>
    <x v="1"/>
    <s v="GV106"/>
    <s v="GV1-47-201119"/>
    <x v="0"/>
    <d v="2020-05-18T00:00:00"/>
    <x v="0"/>
    <s v="Arturo Saray"/>
    <n v="43789"/>
    <n v="6"/>
    <n v="111.5"/>
    <n v="1"/>
    <n v="2508.75"/>
    <n v="2442.3069999999998"/>
    <n v="2442.3069999999998"/>
    <n v="111.5"/>
    <n v="22.5"/>
    <n v="66.442999999999998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212"/>
    <n v="2"/>
    <n v="5088"/>
    <n v="4884.6139999999996"/>
    <n v="2442.3069999999998"/>
    <n v="106"/>
    <n v="24"/>
    <n v="203.386"/>
    <x v="0"/>
    <x v="4"/>
    <n v="21"/>
    <x v="0"/>
  </r>
  <r>
    <x v="0"/>
    <x v="1"/>
    <s v="GV110"/>
    <s v="GV1-49-041219"/>
    <x v="0"/>
    <d v="2020-05-18T00:00:00"/>
    <x v="0"/>
    <s v="Innovacion y Comercio"/>
    <n v="43803"/>
    <n v="5.5333333333333332"/>
    <n v="80"/>
    <n v="1"/>
    <n v="1800"/>
    <n v="1940.797"/>
    <n v="1940.797"/>
    <n v="80"/>
    <n v="22.5"/>
    <n v="-140.797"/>
    <x v="0"/>
    <x v="4"/>
    <n v="21"/>
    <x v="0"/>
  </r>
  <r>
    <x v="0"/>
    <x v="1"/>
    <s v="GV111"/>
    <s v="GV1-44-281019"/>
    <x v="0"/>
    <d v="2020-05-18T00:00:00"/>
    <x v="0"/>
    <s v="Carlos Sanchez Camacho"/>
    <n v="43766"/>
    <n v="6.7666666666666666"/>
    <n v="570.5"/>
    <n v="4"/>
    <n v="12836.25"/>
    <n v="10760.799000000001"/>
    <n v="2690.2"/>
    <n v="142.625"/>
    <n v="22.5"/>
    <n v="2075.451"/>
    <x v="0"/>
    <x v="4"/>
    <n v="21"/>
    <x v="0"/>
  </r>
  <r>
    <x v="0"/>
    <x v="1"/>
    <s v="GV111"/>
    <s v="GV1-44-281019"/>
    <x v="0"/>
    <d v="2020-05-18T00:00:00"/>
    <x v="0"/>
    <s v="PUBLICO EN GENERAL"/>
    <n v="43766"/>
    <n v="6.7666666666666666"/>
    <n v="117.5"/>
    <n v="1"/>
    <n v="2820"/>
    <n v="2690.2"/>
    <n v="2690.2"/>
    <n v="117.5"/>
    <n v="24"/>
    <n v="129.80000000000001"/>
    <x v="0"/>
    <x v="4"/>
    <n v="21"/>
    <x v="0"/>
  </r>
  <r>
    <x v="0"/>
    <x v="1"/>
    <s v="GV111"/>
    <s v="GV1-44-281019"/>
    <x v="0"/>
    <d v="2020-05-18T00:00:00"/>
    <x v="0"/>
    <s v="Innovacion y Comercio"/>
    <n v="43766"/>
    <n v="6.7666666666666666"/>
    <n v="80"/>
    <n v="1"/>
    <n v="1800"/>
    <n v="2690.2"/>
    <n v="2690.2"/>
    <n v="80"/>
    <n v="22.5"/>
    <n v="-890.2"/>
    <x v="0"/>
    <x v="4"/>
    <n v="21"/>
    <x v="0"/>
  </r>
  <r>
    <x v="0"/>
    <x v="1"/>
    <s v="GV111"/>
    <s v="GV1-44-281019"/>
    <x v="0"/>
    <d v="2020-05-18T00:00:00"/>
    <x v="0"/>
    <s v="Carlos Sanchez Camacho"/>
    <n v="43766"/>
    <n v="6.7666666666666666"/>
    <n v="556"/>
    <n v="4"/>
    <n v="12510"/>
    <n v="10760.799000000001"/>
    <n v="2690.2"/>
    <n v="139"/>
    <n v="22.5"/>
    <n v="1749.201"/>
    <x v="0"/>
    <x v="4"/>
    <n v="21"/>
    <x v="0"/>
  </r>
  <r>
    <x v="0"/>
    <x v="2"/>
    <s v="GV403"/>
    <s v="GV4-47-161119"/>
    <x v="0"/>
    <d v="2020-05-18T00:00:00"/>
    <x v="0"/>
    <s v="Alvarez Garcia Salvador"/>
    <n v="43785"/>
    <n v="6.1333333333333329"/>
    <n v="1785"/>
    <n v="15"/>
    <n v="40162.5"/>
    <n v="51388.597999999998"/>
    <n v="3425.9070000000002"/>
    <n v="119"/>
    <n v="22.5"/>
    <n v="-11226.098"/>
    <x v="0"/>
    <x v="4"/>
    <n v="21"/>
    <x v="0"/>
  </r>
  <r>
    <x v="0"/>
    <x v="2"/>
    <s v="GV403"/>
    <s v="GV4-47-161119"/>
    <x v="0"/>
    <d v="2020-05-18T00:00:00"/>
    <x v="0"/>
    <s v="Arturo Saray"/>
    <n v="43785"/>
    <n v="6.1333333333333329"/>
    <n v="126.8"/>
    <n v="1"/>
    <n v="2472.6"/>
    <n v="3425.9070000000002"/>
    <n v="3425.9070000000002"/>
    <n v="126.8"/>
    <n v="19.5"/>
    <n v="-953.30700000000002"/>
    <x v="0"/>
    <x v="4"/>
    <n v="21"/>
    <x v="0"/>
  </r>
  <r>
    <x v="0"/>
    <x v="0"/>
    <s v="EMBAR"/>
    <s v="GV5-44-041119"/>
    <x v="0"/>
    <d v="2020-05-19T00:00:00"/>
    <x v="0"/>
    <s v="Carlos Policarpo Contreras Moreno"/>
    <n v="43773"/>
    <n v="6.5666666666666664"/>
    <n v="5600"/>
    <n v="20"/>
    <n v="49280"/>
    <n v="63359.978000000003"/>
    <n v="3167.9989999999998"/>
    <n v="280"/>
    <n v="8.8000000000000007"/>
    <n v="-14079.977999999999"/>
    <x v="0"/>
    <x v="4"/>
    <n v="21"/>
    <x v="0"/>
  </r>
  <r>
    <x v="0"/>
    <x v="0"/>
    <s v="EMBAR"/>
    <s v="GV5-47-211119"/>
    <x v="0"/>
    <d v="2020-05-19T00:00:00"/>
    <x v="0"/>
    <s v="Carlos Policarpo Contreras Moreno"/>
    <n v="43790"/>
    <n v="6"/>
    <n v="5600"/>
    <n v="15"/>
    <n v="36960"/>
    <n v="44217.273999999998"/>
    <n v="2947.8180000000002"/>
    <n v="373.33333333333331"/>
    <n v="6.6"/>
    <n v="-7257.2740000000003"/>
    <x v="0"/>
    <x v="4"/>
    <n v="21"/>
    <x v="0"/>
  </r>
  <r>
    <x v="0"/>
    <x v="0"/>
    <s v="EMBAR"/>
    <s v="GV5-48-281119"/>
    <x v="0"/>
    <d v="2020-05-19T00:00:00"/>
    <x v="0"/>
    <s v="Carlos Policarpo Contreras Moreno"/>
    <n v="43797"/>
    <n v="5.7666666666666666"/>
    <n v="5600"/>
    <n v="15"/>
    <n v="36960"/>
    <n v="45005.351000000002"/>
    <n v="3000.357"/>
    <n v="373.33333333333331"/>
    <n v="6.6"/>
    <n v="-8045.3509999999997"/>
    <x v="0"/>
    <x v="4"/>
    <n v="21"/>
    <x v="0"/>
  </r>
  <r>
    <x v="0"/>
    <x v="3"/>
    <s v="GV509"/>
    <s v="GV5-48-281119"/>
    <x v="0"/>
    <d v="2020-05-19T00:00:00"/>
    <x v="0"/>
    <s v="Camolinga Maldonado Pedro"/>
    <n v="43797"/>
    <n v="5.7666666666666666"/>
    <n v="2215"/>
    <n v="20"/>
    <n v="48730"/>
    <n v="60007.133999999998"/>
    <n v="3000.357"/>
    <n v="110.75"/>
    <n v="22"/>
    <n v="-11277.134"/>
    <x v="0"/>
    <x v="4"/>
    <n v="21"/>
    <x v="0"/>
  </r>
  <r>
    <x v="0"/>
    <x v="3"/>
    <s v="GV510"/>
    <s v="GV5-49-051219"/>
    <x v="0"/>
    <d v="2020-05-19T00:00:00"/>
    <x v="0"/>
    <s v="Camolinga Maldonado Pedro"/>
    <n v="43804"/>
    <n v="5.5333333333333332"/>
    <n v="10785"/>
    <n v="87"/>
    <n v="237270"/>
    <n v="172042.27499999999"/>
    <n v="1977.4970000000001"/>
    <n v="123.96551724137932"/>
    <n v="22"/>
    <n v="65227.724999999999"/>
    <x v="0"/>
    <x v="4"/>
    <n v="21"/>
    <x v="0"/>
  </r>
  <r>
    <x v="0"/>
    <x v="2"/>
    <s v="GV404"/>
    <s v="GV4-48-231119"/>
    <x v="0"/>
    <d v="2020-05-20T00:00:00"/>
    <x v="0"/>
    <s v="RODRIGO RODRIGUEZ"/>
    <n v="43792"/>
    <n v="5.9666666666666668"/>
    <n v="410"/>
    <n v="4"/>
    <n v="9430"/>
    <n v="10835.736999999999"/>
    <n v="2708.9340000000002"/>
    <n v="102.5"/>
    <n v="23"/>
    <n v="-1405.7370000000001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221"/>
    <n v="2"/>
    <n v="5083"/>
    <n v="5417.8689999999997"/>
    <n v="2708.9340000000002"/>
    <n v="110.5"/>
    <n v="23"/>
    <n v="-334.86900000000003"/>
    <x v="0"/>
    <x v="4"/>
    <n v="21"/>
    <x v="0"/>
  </r>
  <r>
    <x v="0"/>
    <x v="2"/>
    <s v="GV404"/>
    <s v="GV4-48-231119"/>
    <x v="0"/>
    <d v="2020-05-20T00:00:00"/>
    <x v="0"/>
    <s v="Verdin Vizcarra Irma Lucila F"/>
    <n v="43792"/>
    <n v="5.9666666666666668"/>
    <n v="195"/>
    <n v="2"/>
    <n v="4485"/>
    <n v="5417.8689999999997"/>
    <n v="2708.9340000000002"/>
    <n v="97.5"/>
    <n v="23"/>
    <n v="-932.86900000000003"/>
    <x v="0"/>
    <x v="4"/>
    <n v="21"/>
    <x v="0"/>
  </r>
  <r>
    <x v="0"/>
    <x v="2"/>
    <s v="GV404"/>
    <s v="GV4-48-231119"/>
    <x v="0"/>
    <d v="2020-05-20T00:00:00"/>
    <x v="0"/>
    <s v="Ramos Mejia Juan Diego FG"/>
    <n v="43792"/>
    <n v="5.9666666666666668"/>
    <n v="1720"/>
    <n v="15"/>
    <n v="38700"/>
    <n v="40634.014999999999"/>
    <n v="2708.9340000000002"/>
    <n v="114.66666666666667"/>
    <n v="22.5"/>
    <n v="-1934.0150000000001"/>
    <x v="0"/>
    <x v="4"/>
    <n v="21"/>
    <x v="0"/>
  </r>
  <r>
    <x v="0"/>
    <x v="2"/>
    <s v="GV404"/>
    <s v="GV4-48-231119"/>
    <x v="0"/>
    <d v="2020-05-20T00:00:00"/>
    <x v="0"/>
    <s v="Raul Armando Oregon Herrera"/>
    <n v="43792"/>
    <n v="5.9666666666666668"/>
    <n v="100"/>
    <n v="1"/>
    <n v="2300"/>
    <n v="2708.9340000000002"/>
    <n v="2708.9340000000002"/>
    <n v="100"/>
    <n v="23"/>
    <n v="-408.93400000000003"/>
    <x v="0"/>
    <x v="4"/>
    <n v="21"/>
    <x v="0"/>
  </r>
  <r>
    <x v="0"/>
    <x v="2"/>
    <s v="GV404"/>
    <s v="GV4-48-231119"/>
    <x v="0"/>
    <d v="2020-05-20T00:00:00"/>
    <x v="0"/>
    <s v="Martinez Valdez Hugo Alberto F"/>
    <n v="43792"/>
    <n v="5.9666666666666668"/>
    <n v="200"/>
    <n v="2"/>
    <n v="4600"/>
    <n v="5417.8689999999997"/>
    <n v="2708.9340000000002"/>
    <n v="100"/>
    <n v="23"/>
    <n v="-817.86900000000003"/>
    <x v="0"/>
    <x v="4"/>
    <n v="21"/>
    <x v="0"/>
  </r>
  <r>
    <x v="0"/>
    <x v="2"/>
    <s v="GV404"/>
    <s v="GV4-48-231119"/>
    <x v="0"/>
    <d v="2020-05-20T00:00:00"/>
    <x v="0"/>
    <s v="Lopez Jorge FG"/>
    <n v="43792"/>
    <n v="5.9666666666666668"/>
    <n v="230"/>
    <n v="2"/>
    <n v="5290"/>
    <n v="5417.8689999999997"/>
    <n v="2708.9340000000002"/>
    <n v="115"/>
    <n v="23"/>
    <n v="-127.869"/>
    <x v="0"/>
    <x v="4"/>
    <n v="21"/>
    <x v="0"/>
  </r>
  <r>
    <x v="0"/>
    <x v="2"/>
    <s v="GV404"/>
    <s v="GV4-48-231119"/>
    <x v="0"/>
    <d v="2020-05-20T00:00:00"/>
    <x v="0"/>
    <s v="Leonardo Jimenez Chacon"/>
    <n v="43792"/>
    <n v="5.9666666666666668"/>
    <n v="120"/>
    <n v="1"/>
    <n v="2760"/>
    <n v="2708.9340000000002"/>
    <n v="2708.9340000000002"/>
    <n v="120"/>
    <n v="23"/>
    <n v="51.066000000000003"/>
    <x v="0"/>
    <x v="4"/>
    <n v="21"/>
    <x v="0"/>
  </r>
  <r>
    <x v="0"/>
    <x v="2"/>
    <s v="GV404"/>
    <s v="GV4-48-231119"/>
    <x v="0"/>
    <d v="2020-05-20T00:00:00"/>
    <x v="0"/>
    <s v="Jose Luis Guzman Cornejo"/>
    <n v="43792"/>
    <n v="5.9666666666666668"/>
    <n v="330"/>
    <n v="3"/>
    <n v="7590"/>
    <n v="8126.8029999999999"/>
    <n v="2708.9340000000002"/>
    <n v="110"/>
    <n v="23"/>
    <n v="-536.803"/>
    <x v="0"/>
    <x v="4"/>
    <n v="21"/>
    <x v="0"/>
  </r>
  <r>
    <x v="0"/>
    <x v="2"/>
    <s v="GV404"/>
    <s v="GV4-48-231119"/>
    <x v="0"/>
    <d v="2020-05-20T00:00:00"/>
    <x v="0"/>
    <s v="Lopez Castro Erica"/>
    <n v="43792"/>
    <n v="5.9666666666666668"/>
    <n v="194"/>
    <n v="2"/>
    <n v="4462"/>
    <n v="5417.8689999999997"/>
    <n v="2708.9340000000002"/>
    <n v="97"/>
    <n v="23"/>
    <n v="-955.86900000000003"/>
    <x v="0"/>
    <x v="4"/>
    <n v="21"/>
    <x v="0"/>
  </r>
  <r>
    <x v="0"/>
    <x v="2"/>
    <s v="GV404"/>
    <s v="GV4-48-231119"/>
    <x v="0"/>
    <d v="2020-05-20T00:00:00"/>
    <x v="0"/>
    <s v="Gil Peña Martin FG"/>
    <n v="43792"/>
    <n v="5.9666666666666668"/>
    <n v="110"/>
    <n v="1"/>
    <n v="2530"/>
    <n v="2708.9340000000002"/>
    <n v="2708.9340000000002"/>
    <n v="110"/>
    <n v="23"/>
    <n v="-178.934"/>
    <x v="0"/>
    <x v="4"/>
    <n v="21"/>
    <x v="0"/>
  </r>
  <r>
    <x v="0"/>
    <x v="2"/>
    <s v="GV404"/>
    <s v="GV4-48-231119"/>
    <x v="0"/>
    <d v="2020-05-20T00:00:00"/>
    <x v="0"/>
    <s v="Cobian Chavez Rodolfo FG"/>
    <n v="43792"/>
    <n v="5.9666666666666668"/>
    <n v="2338"/>
    <n v="20"/>
    <n v="52605"/>
    <n v="54178.686999999998"/>
    <n v="2708.9340000000002"/>
    <n v="116.9"/>
    <n v="22.5"/>
    <n v="-1573.6869999999999"/>
    <x v="0"/>
    <x v="4"/>
    <n v="21"/>
    <x v="0"/>
  </r>
  <r>
    <x v="0"/>
    <x v="2"/>
    <s v="GV404"/>
    <s v="GV4-48-231119"/>
    <x v="0"/>
    <d v="2020-05-20T00:00:00"/>
    <x v="0"/>
    <s v="Chavez Barajas Contensina NA"/>
    <n v="43792"/>
    <n v="5.9666666666666668"/>
    <n v="100"/>
    <n v="1"/>
    <n v="2300"/>
    <n v="2708.9340000000002"/>
    <n v="2708.9340000000002"/>
    <n v="100"/>
    <n v="23"/>
    <n v="-408.93400000000003"/>
    <x v="0"/>
    <x v="4"/>
    <n v="21"/>
    <x v="0"/>
  </r>
  <r>
    <x v="0"/>
    <x v="2"/>
    <s v="GV404"/>
    <s v="GV4-48-231119"/>
    <x v="0"/>
    <d v="2020-05-20T00:00:00"/>
    <x v="0"/>
    <s v="Araiza Chavez Diana Rosiquiel FG"/>
    <n v="43792"/>
    <n v="5.9666666666666668"/>
    <n v="112"/>
    <n v="1"/>
    <n v="2576"/>
    <n v="2708.9340000000002"/>
    <n v="2708.9340000000002"/>
    <n v="112"/>
    <n v="23"/>
    <n v="-132.934"/>
    <x v="0"/>
    <x v="4"/>
    <n v="21"/>
    <x v="0"/>
  </r>
  <r>
    <x v="0"/>
    <x v="2"/>
    <s v="GV404"/>
    <s v="GV4-48-231119"/>
    <x v="0"/>
    <d v="2020-05-20T00:00:00"/>
    <x v="0"/>
    <s v="Anaya Chavarin Oscar FG"/>
    <n v="43792"/>
    <n v="5.9666666666666668"/>
    <n v="336"/>
    <n v="3"/>
    <n v="7728"/>
    <n v="8126.8029999999999"/>
    <n v="2708.9340000000002"/>
    <n v="112"/>
    <n v="23"/>
    <n v="-398.803"/>
    <x v="0"/>
    <x v="4"/>
    <n v="21"/>
    <x v="0"/>
  </r>
  <r>
    <x v="0"/>
    <x v="2"/>
    <s v="GV404"/>
    <s v="GV4-48-231119"/>
    <x v="0"/>
    <d v="2020-05-20T00:00:00"/>
    <x v="0"/>
    <s v="Juan Manuel Jacobo"/>
    <n v="43792"/>
    <n v="5.9666666666666668"/>
    <n v="436"/>
    <n v="4"/>
    <n v="10028"/>
    <n v="10835.736999999999"/>
    <n v="2708.9340000000002"/>
    <n v="109"/>
    <n v="23"/>
    <n v="-807.73699999999997"/>
    <x v="0"/>
    <x v="4"/>
    <n v="21"/>
    <x v="0"/>
  </r>
  <r>
    <x v="0"/>
    <x v="2"/>
    <s v="GV404"/>
    <s v="GV4-48-231119"/>
    <x v="0"/>
    <d v="2020-05-20T00:00:00"/>
    <x v="0"/>
    <s v="Avalos Silva Juan"/>
    <n v="43792"/>
    <n v="5.9666666666666668"/>
    <n v="204"/>
    <n v="2"/>
    <n v="4692"/>
    <n v="5417.8689999999997"/>
    <n v="2708.9340000000002"/>
    <n v="102"/>
    <n v="23"/>
    <n v="-725.86900000000003"/>
    <x v="0"/>
    <x v="4"/>
    <n v="21"/>
    <x v="0"/>
  </r>
  <r>
    <x v="0"/>
    <x v="2"/>
    <s v="GV404"/>
    <s v="GV4-48-231119"/>
    <x v="0"/>
    <d v="2020-05-20T00:00:00"/>
    <x v="0"/>
    <s v="Rincon Morett Veronica Guadalupe FG"/>
    <n v="43792"/>
    <n v="5.9666666666666668"/>
    <n v="496"/>
    <n v="5"/>
    <n v="11408"/>
    <n v="13544.672"/>
    <n v="2708.9340000000002"/>
    <n v="99.2"/>
    <n v="23"/>
    <n v="-2136.672"/>
    <x v="0"/>
    <x v="4"/>
    <n v="21"/>
    <x v="0"/>
  </r>
  <r>
    <x v="0"/>
    <x v="2"/>
    <s v="GV404"/>
    <s v="GV4-48-231119"/>
    <x v="0"/>
    <d v="2020-05-20T00:00:00"/>
    <x v="0"/>
    <s v="Diaz Araiza Maria Magdalena"/>
    <n v="43792"/>
    <n v="5.9666666666666668"/>
    <n v="209"/>
    <n v="2"/>
    <n v="4807"/>
    <n v="5417.8689999999997"/>
    <n v="2708.9340000000002"/>
    <n v="104.5"/>
    <n v="23"/>
    <n v="-610.86900000000003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300"/>
    <n v="3"/>
    <n v="6900"/>
    <n v="8126.8029999999999"/>
    <n v="2708.9340000000002"/>
    <n v="100"/>
    <n v="23"/>
    <n v="-1226.8030000000001"/>
    <x v="0"/>
    <x v="4"/>
    <n v="21"/>
    <x v="0"/>
  </r>
  <r>
    <x v="0"/>
    <x v="2"/>
    <s v="GV404"/>
    <s v="GV4-48-231119"/>
    <x v="0"/>
    <d v="2020-05-20T00:00:00"/>
    <x v="0"/>
    <s v="Oscar Jesus Guerrero Pelayo"/>
    <n v="43792"/>
    <n v="5.9666666666666668"/>
    <n v="214"/>
    <n v="2"/>
    <n v="4922"/>
    <n v="5417.8689999999997"/>
    <n v="2708.9340000000002"/>
    <n v="107"/>
    <n v="23"/>
    <n v="-495.86900000000003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112"/>
    <n v="1"/>
    <n v="2576"/>
    <n v="2708.9340000000002"/>
    <n v="2708.9340000000002"/>
    <n v="112"/>
    <n v="23"/>
    <n v="-132.934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200"/>
    <n v="2"/>
    <n v="4600"/>
    <n v="5417.8689999999997"/>
    <n v="2708.9340000000002"/>
    <n v="100"/>
    <n v="23"/>
    <n v="-817.86900000000003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100"/>
    <n v="1"/>
    <n v="2300"/>
    <n v="2708.9340000000002"/>
    <n v="2708.9340000000002"/>
    <n v="100"/>
    <n v="23"/>
    <n v="-408.93400000000003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100"/>
    <n v="1"/>
    <n v="2300"/>
    <n v="2708.9340000000002"/>
    <n v="2708.9340000000002"/>
    <n v="100"/>
    <n v="23"/>
    <n v="-408.93400000000003"/>
    <x v="0"/>
    <x v="4"/>
    <n v="21"/>
    <x v="0"/>
  </r>
  <r>
    <x v="0"/>
    <x v="1"/>
    <s v="GV106"/>
    <s v="GV1-47-201119"/>
    <x v="0"/>
    <d v="2020-05-21T00:00:00"/>
    <x v="0"/>
    <s v="Innovacion y Comercio"/>
    <n v="43789"/>
    <n v="6.1"/>
    <n v="280.5"/>
    <n v="3"/>
    <n v="6311.25"/>
    <n v="7857.9570000000003"/>
    <n v="2619.319"/>
    <n v="93.5"/>
    <n v="22.5"/>
    <n v="-1546.7070000000001"/>
    <x v="0"/>
    <x v="4"/>
    <n v="21"/>
    <x v="0"/>
  </r>
  <r>
    <x v="0"/>
    <x v="1"/>
    <s v="GV106"/>
    <s v="GV1-47-201119"/>
    <x v="0"/>
    <d v="2020-05-21T00:00:00"/>
    <x v="0"/>
    <s v="Ricardo Perez Garcia"/>
    <n v="43789"/>
    <n v="6.1"/>
    <n v="103.5"/>
    <n v="1"/>
    <n v="2328.75"/>
    <n v="2619.319"/>
    <n v="2619.319"/>
    <n v="103.5"/>
    <n v="22.5"/>
    <n v="-290.56900000000002"/>
    <x v="0"/>
    <x v="4"/>
    <n v="21"/>
    <x v="0"/>
  </r>
  <r>
    <x v="0"/>
    <x v="1"/>
    <s v="GV106"/>
    <s v="GV1-47-201119"/>
    <x v="0"/>
    <d v="2020-05-21T00:00:00"/>
    <x v="0"/>
    <s v="Cecilia Robles Perez"/>
    <n v="43789"/>
    <n v="6.1"/>
    <n v="95"/>
    <n v="1"/>
    <n v="2137.5"/>
    <n v="2619.319"/>
    <n v="2619.319"/>
    <n v="95"/>
    <n v="22.5"/>
    <n v="-481.81900000000002"/>
    <x v="0"/>
    <x v="4"/>
    <n v="21"/>
    <x v="0"/>
  </r>
  <r>
    <x v="0"/>
    <x v="1"/>
    <s v="GV106"/>
    <s v="GV1-47-201119"/>
    <x v="0"/>
    <d v="2020-05-21T00:00:00"/>
    <x v="0"/>
    <s v="Rafael Osorio Zamora"/>
    <n v="43789"/>
    <n v="6.1"/>
    <n v="249.5"/>
    <n v="2"/>
    <n v="5613.75"/>
    <n v="5238.6379999999999"/>
    <n v="2619.319"/>
    <n v="124.75"/>
    <n v="22.5"/>
    <n v="375.11200000000002"/>
    <x v="0"/>
    <x v="4"/>
    <n v="21"/>
    <x v="0"/>
  </r>
  <r>
    <x v="0"/>
    <x v="1"/>
    <s v="GV106"/>
    <s v="GV1-47-201119"/>
    <x v="0"/>
    <d v="2020-05-21T00:00:00"/>
    <x v="0"/>
    <s v="Vazquez Zamora Rafael"/>
    <n v="43789"/>
    <n v="6.1"/>
    <n v="234.5"/>
    <n v="2"/>
    <n v="5276.25"/>
    <n v="5238.6379999999999"/>
    <n v="2619.319"/>
    <n v="117.25"/>
    <n v="22.5"/>
    <n v="37.612000000000002"/>
    <x v="0"/>
    <x v="4"/>
    <n v="21"/>
    <x v="0"/>
  </r>
  <r>
    <x v="0"/>
    <x v="1"/>
    <s v="GV111"/>
    <s v="GV1-44-281019"/>
    <x v="0"/>
    <d v="2020-05-21T00:00:00"/>
    <x v="0"/>
    <s v="Innovacion y Comercio"/>
    <n v="43766"/>
    <n v="6.8666666666666663"/>
    <n v="196.5"/>
    <n v="2"/>
    <n v="4421.25"/>
    <n v="5575.6639999999998"/>
    <n v="2787.8319999999999"/>
    <n v="98.25"/>
    <n v="22.5"/>
    <n v="-1154.414"/>
    <x v="0"/>
    <x v="4"/>
    <n v="21"/>
    <x v="0"/>
  </r>
  <r>
    <x v="0"/>
    <x v="2"/>
    <s v="GV404"/>
    <s v="GV4-48-231119"/>
    <x v="0"/>
    <d v="2020-05-21T00:00:00"/>
    <x v="0"/>
    <s v="PUBLICO EN GENERAL"/>
    <n v="43792"/>
    <n v="6"/>
    <n v="66.66"/>
    <n v="1"/>
    <n v="1499.85"/>
    <n v="2708.9340000000002"/>
    <n v="2708.9340000000002"/>
    <n v="66.66"/>
    <n v="22.5"/>
    <n v="-1209.0840000000001"/>
    <x v="0"/>
    <x v="4"/>
    <n v="21"/>
    <x v="0"/>
  </r>
  <r>
    <x v="0"/>
    <x v="2"/>
    <s v="GV404"/>
    <s v="GV4-48-231119"/>
    <x v="0"/>
    <d v="2020-05-21T00:00:00"/>
    <x v="0"/>
    <s v="Innovacion y Comercio"/>
    <n v="43792"/>
    <n v="6"/>
    <n v="547.6"/>
    <n v="6"/>
    <n v="12321"/>
    <n v="16253.606"/>
    <n v="2708.9340000000002"/>
    <n v="91.266666666666666"/>
    <n v="22.5"/>
    <n v="-3932.6060000000002"/>
    <x v="0"/>
    <x v="4"/>
    <n v="21"/>
    <x v="0"/>
  </r>
  <r>
    <x v="0"/>
    <x v="2"/>
    <s v="GV404"/>
    <s v="GV4-48-231119"/>
    <x v="0"/>
    <d v="2020-05-21T00:00:00"/>
    <x v="0"/>
    <s v="PUBLICO EN GENERAL"/>
    <n v="43792"/>
    <n v="6"/>
    <n v="107.6"/>
    <n v="1"/>
    <n v="2421"/>
    <n v="2708.9340000000002"/>
    <n v="2708.9340000000002"/>
    <n v="107.6"/>
    <n v="22.5"/>
    <n v="-287.93400000000003"/>
    <x v="0"/>
    <x v="4"/>
    <n v="21"/>
    <x v="0"/>
  </r>
  <r>
    <x v="0"/>
    <x v="2"/>
    <s v="GV404"/>
    <s v="GV4-48-231119"/>
    <x v="0"/>
    <d v="2020-05-21T00:00:00"/>
    <x v="0"/>
    <s v="Ricardo Perez Garcia"/>
    <n v="43792"/>
    <n v="6"/>
    <n v="225.4"/>
    <n v="2"/>
    <n v="5071.5"/>
    <n v="5417.8689999999997"/>
    <n v="2708.9340000000002"/>
    <n v="112.7"/>
    <n v="22.5"/>
    <n v="-346.36900000000003"/>
    <x v="0"/>
    <x v="4"/>
    <n v="21"/>
    <x v="0"/>
  </r>
  <r>
    <x v="0"/>
    <x v="2"/>
    <s v="GV404"/>
    <s v="GV4-48-231119"/>
    <x v="0"/>
    <d v="2020-05-21T00:00:00"/>
    <x v="0"/>
    <s v="Gutierrez Olivarez Jaime Gibran"/>
    <n v="43792"/>
    <n v="6"/>
    <n v="170.2"/>
    <n v="2"/>
    <n v="3829.5"/>
    <n v="5417.8689999999997"/>
    <n v="2708.9340000000002"/>
    <n v="85.1"/>
    <n v="22.5"/>
    <n v="-1588.3689999999999"/>
    <x v="0"/>
    <x v="4"/>
    <n v="21"/>
    <x v="0"/>
  </r>
  <r>
    <x v="0"/>
    <x v="2"/>
    <s v="GV404"/>
    <s v="GV4-48-231119"/>
    <x v="0"/>
    <d v="2020-05-21T00:00:00"/>
    <x v="0"/>
    <s v="Cecilia Robles Perez"/>
    <n v="43792"/>
    <n v="6"/>
    <n v="104.4"/>
    <n v="1"/>
    <n v="2349"/>
    <n v="2708.9340000000002"/>
    <n v="2708.9340000000002"/>
    <n v="104.4"/>
    <n v="22.5"/>
    <n v="-359.93400000000003"/>
    <x v="0"/>
    <x v="4"/>
    <n v="21"/>
    <x v="0"/>
  </r>
  <r>
    <x v="0"/>
    <x v="2"/>
    <s v="GV404"/>
    <s v="GV4-48-231119"/>
    <x v="0"/>
    <d v="2020-05-21T00:00:00"/>
    <x v="0"/>
    <s v="Rafael Osorio Zamora"/>
    <n v="43792"/>
    <n v="6"/>
    <n v="304.39999999999998"/>
    <n v="3"/>
    <n v="6849"/>
    <n v="8126.8029999999999"/>
    <n v="2708.9340000000002"/>
    <n v="101.46666666666665"/>
    <n v="22.5"/>
    <n v="-1277.8030000000001"/>
    <x v="0"/>
    <x v="4"/>
    <n v="21"/>
    <x v="0"/>
  </r>
  <r>
    <x v="0"/>
    <x v="2"/>
    <s v="GV404"/>
    <s v="GV4-48-231119"/>
    <x v="0"/>
    <d v="2020-05-21T00:00:00"/>
    <x v="0"/>
    <s v="Vazquez Zamora Rafael"/>
    <n v="43792"/>
    <n v="6"/>
    <n v="205"/>
    <n v="2"/>
    <n v="4612.5"/>
    <n v="5417.8689999999997"/>
    <n v="2708.9340000000002"/>
    <n v="102.5"/>
    <n v="22.5"/>
    <n v="-805.36900000000003"/>
    <x v="0"/>
    <x v="4"/>
    <n v="21"/>
    <x v="0"/>
  </r>
  <r>
    <x v="0"/>
    <x v="3"/>
    <s v="GV509"/>
    <s v="GV5-48-281119"/>
    <x v="0"/>
    <d v="2020-05-21T00:00:00"/>
    <x v="0"/>
    <s v="Innovacion y Comercio"/>
    <n v="43797"/>
    <n v="5.833333333333333"/>
    <n v="1"/>
    <n v="6"/>
    <n v="13500"/>
    <n v="18002.14"/>
    <n v="3000.357"/>
    <n v="0.16666666666666666"/>
    <n v="13500"/>
    <n v="-4502.1400000000003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124"/>
    <n v="1"/>
    <n v="2852"/>
    <n v="4857.6930000000002"/>
    <n v="4857.6930000000002"/>
    <n v="124"/>
    <n v="23"/>
    <n v="-2005.693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140"/>
    <n v="1"/>
    <n v="3220"/>
    <n v="4857.6930000000002"/>
    <n v="4857.6930000000002"/>
    <n v="140"/>
    <n v="23"/>
    <n v="-1637.693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102"/>
    <n v="1"/>
    <n v="2346"/>
    <n v="4857.6930000000002"/>
    <n v="4857.6930000000002"/>
    <n v="102"/>
    <n v="23"/>
    <n v="-2511.6930000000002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350"/>
    <n v="3"/>
    <n v="8050"/>
    <n v="14573.078"/>
    <n v="4857.6930000000002"/>
    <n v="116.66666666666667"/>
    <n v="23"/>
    <n v="-6523.0780000000004"/>
    <x v="0"/>
    <x v="4"/>
    <n v="21"/>
    <x v="0"/>
  </r>
  <r>
    <x v="0"/>
    <x v="0"/>
    <s v="EMBAR"/>
    <s v="GV1-45-041119"/>
    <x v="0"/>
    <d v="2020-05-22T00:00:00"/>
    <x v="0"/>
    <s v="Oscar Jesus Guerrero Pelayo"/>
    <n v="43773"/>
    <n v="6.6666666666666661"/>
    <n v="250"/>
    <n v="2"/>
    <n v="5750"/>
    <n v="9715.3850000000002"/>
    <n v="4857.6930000000002"/>
    <n v="125"/>
    <n v="23"/>
    <n v="-3965.3850000000002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130"/>
    <n v="1"/>
    <n v="2990"/>
    <n v="4857.6930000000002"/>
    <n v="4857.6930000000002"/>
    <n v="130"/>
    <n v="23"/>
    <n v="-1867.693"/>
    <x v="0"/>
    <x v="4"/>
    <n v="21"/>
    <x v="0"/>
  </r>
  <r>
    <x v="0"/>
    <x v="0"/>
    <s v="EMBAR"/>
    <s v="GV1-45-041119"/>
    <x v="0"/>
    <d v="2020-05-22T00:00:00"/>
    <x v="0"/>
    <s v="Gil Peña Martin FG"/>
    <n v="43773"/>
    <n v="6.6666666666666661"/>
    <n v="462"/>
    <n v="4"/>
    <n v="10626"/>
    <n v="19430.771000000001"/>
    <n v="4857.6930000000002"/>
    <n v="115.5"/>
    <n v="23"/>
    <n v="-8804.7710000000006"/>
    <x v="0"/>
    <x v="4"/>
    <n v="21"/>
    <x v="0"/>
  </r>
  <r>
    <x v="0"/>
    <x v="0"/>
    <s v="EMBAR"/>
    <s v="GV1-45-041119"/>
    <x v="0"/>
    <d v="2020-05-22T00:00:00"/>
    <x v="0"/>
    <s v="Jose Luis Guzman Cornejo"/>
    <n v="43773"/>
    <n v="6.6666666666666661"/>
    <n v="630"/>
    <n v="5"/>
    <n v="14490"/>
    <n v="24288.463"/>
    <n v="4857.6930000000002"/>
    <n v="126"/>
    <n v="23"/>
    <n v="-9798.4629999999997"/>
    <x v="0"/>
    <x v="4"/>
    <n v="21"/>
    <x v="0"/>
  </r>
  <r>
    <x v="0"/>
    <x v="0"/>
    <s v="EMBAR"/>
    <s v="GV1-45-041119"/>
    <x v="0"/>
    <d v="2020-05-22T00:00:00"/>
    <x v="0"/>
    <s v="Leonardo Jimenez Chacon"/>
    <n v="43773"/>
    <n v="6.6666666666666661"/>
    <n v="123"/>
    <n v="1"/>
    <n v="2829"/>
    <n v="4857.6930000000002"/>
    <n v="4857.6930000000002"/>
    <n v="123"/>
    <n v="23"/>
    <n v="-2028.693"/>
    <x v="0"/>
    <x v="4"/>
    <n v="21"/>
    <x v="0"/>
  </r>
  <r>
    <x v="0"/>
    <x v="0"/>
    <s v="EMBAR"/>
    <s v="GV1-45-041119"/>
    <x v="0"/>
    <d v="2020-05-22T00:00:00"/>
    <x v="0"/>
    <s v="Lopez Jorge FG"/>
    <n v="43773"/>
    <n v="6.6666666666666661"/>
    <n v="122"/>
    <n v="1"/>
    <n v="2806"/>
    <n v="4857.6930000000002"/>
    <n v="4857.6930000000002"/>
    <n v="122"/>
    <n v="23"/>
    <n v="-2051.6930000000002"/>
    <x v="0"/>
    <x v="4"/>
    <n v="21"/>
    <x v="0"/>
  </r>
  <r>
    <x v="0"/>
    <x v="0"/>
    <s v="EMBAR"/>
    <s v="GV1-45-041119"/>
    <x v="0"/>
    <d v="2020-05-22T00:00:00"/>
    <x v="0"/>
    <s v="Verdin Vizcarra Irma Lucila F"/>
    <n v="43773"/>
    <n v="6.6666666666666661"/>
    <n v="300"/>
    <n v="3"/>
    <n v="6900"/>
    <n v="14573.078"/>
    <n v="4857.6930000000002"/>
    <n v="100"/>
    <n v="23"/>
    <n v="-7673.0780000000004"/>
    <x v="0"/>
    <x v="4"/>
    <n v="21"/>
    <x v="0"/>
  </r>
  <r>
    <x v="0"/>
    <x v="0"/>
    <s v="EMBAR"/>
    <s v="GV1-45-041119"/>
    <x v="0"/>
    <d v="2020-05-22T00:00:00"/>
    <x v="0"/>
    <s v="Araiza Chavez Diana Rosiquiel FG"/>
    <n v="43773"/>
    <n v="6.6666666666666661"/>
    <n v="505"/>
    <n v="4"/>
    <n v="11615"/>
    <n v="19430.771000000001"/>
    <n v="4857.6930000000002"/>
    <n v="126.25"/>
    <n v="23"/>
    <n v="-7815.7709999999997"/>
    <x v="0"/>
    <x v="4"/>
    <n v="21"/>
    <x v="0"/>
  </r>
  <r>
    <x v="0"/>
    <x v="0"/>
    <s v="EMBAR"/>
    <s v="GV1-45-041119"/>
    <x v="0"/>
    <d v="2020-05-22T00:00:00"/>
    <x v="0"/>
    <s v="Juan Manuel Jacobo"/>
    <n v="43773"/>
    <n v="6.6666666666666661"/>
    <n v="485"/>
    <n v="4"/>
    <n v="11155"/>
    <n v="19430.771000000001"/>
    <n v="4857.6930000000002"/>
    <n v="121.25"/>
    <n v="23"/>
    <n v="-8275.7710000000006"/>
    <x v="0"/>
    <x v="4"/>
    <n v="21"/>
    <x v="0"/>
  </r>
  <r>
    <x v="0"/>
    <x v="0"/>
    <s v="EMBAR"/>
    <s v="GV1-45-041119"/>
    <x v="0"/>
    <d v="2020-05-22T00:00:00"/>
    <x v="0"/>
    <s v="Pelayo Sebastian Rosa Maria G"/>
    <n v="43773"/>
    <n v="6.6666666666666661"/>
    <n v="560"/>
    <n v="5"/>
    <n v="12880"/>
    <n v="24288.463"/>
    <n v="4857.6930000000002"/>
    <n v="112"/>
    <n v="23"/>
    <n v="-11408.463"/>
    <x v="0"/>
    <x v="4"/>
    <n v="21"/>
    <x v="0"/>
  </r>
  <r>
    <x v="0"/>
    <x v="0"/>
    <s v="EMBAR"/>
    <s v="GV1-45-041119"/>
    <x v="0"/>
    <d v="2020-05-22T00:00:00"/>
    <x v="0"/>
    <s v="Salas Nadia"/>
    <n v="43773"/>
    <n v="6.6666666666666661"/>
    <n v="358"/>
    <n v="3"/>
    <n v="8234"/>
    <n v="14573.078"/>
    <n v="4857.6930000000002"/>
    <n v="119.33333333333333"/>
    <n v="23"/>
    <n v="-6339.0780000000004"/>
    <x v="0"/>
    <x v="4"/>
    <n v="21"/>
    <x v="0"/>
  </r>
  <r>
    <x v="0"/>
    <x v="0"/>
    <s v="EMBAR"/>
    <s v="GV1-45-041119"/>
    <x v="0"/>
    <d v="2020-05-22T00:00:00"/>
    <x v="0"/>
    <s v="RODRIGO RODRIGUEZ"/>
    <n v="43773"/>
    <n v="6.6666666666666661"/>
    <n v="1334"/>
    <n v="12"/>
    <n v="30682"/>
    <n v="58292.311999999998"/>
    <n v="4857.6930000000002"/>
    <n v="111.16666666666667"/>
    <n v="23"/>
    <n v="-27610.312000000002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233"/>
    <n v="2"/>
    <n v="5359"/>
    <n v="9715.3850000000002"/>
    <n v="4857.6930000000002"/>
    <n v="116.5"/>
    <n v="23"/>
    <n v="-4356.3850000000002"/>
    <x v="0"/>
    <x v="4"/>
    <n v="21"/>
    <x v="0"/>
  </r>
  <r>
    <x v="0"/>
    <x v="0"/>
    <s v="EMBAR"/>
    <s v="GV1-45-041119"/>
    <x v="0"/>
    <d v="2020-05-22T00:00:00"/>
    <x v="0"/>
    <s v="Victor Alejandro Flores Pelayo"/>
    <n v="43773"/>
    <n v="6.6666666666666661"/>
    <n v="110"/>
    <n v="1"/>
    <n v="2530"/>
    <n v="4857.6930000000002"/>
    <n v="4857.6930000000002"/>
    <n v="110"/>
    <n v="23"/>
    <n v="-2327.6930000000002"/>
    <x v="0"/>
    <x v="4"/>
    <n v="21"/>
    <x v="0"/>
  </r>
  <r>
    <x v="0"/>
    <x v="0"/>
    <s v="EMBAR"/>
    <s v="GV1-45-041119"/>
    <x v="0"/>
    <d v="2020-05-22T00:00:00"/>
    <x v="0"/>
    <s v="Diaz Araiza Maria Magdalena"/>
    <n v="43773"/>
    <n v="6.6666666666666661"/>
    <n v="406"/>
    <n v="4"/>
    <n v="9338"/>
    <n v="19430.771000000001"/>
    <n v="4857.6930000000002"/>
    <n v="101.5"/>
    <n v="23"/>
    <n v="-10092.771000000001"/>
    <x v="0"/>
    <x v="4"/>
    <n v="21"/>
    <x v="0"/>
  </r>
  <r>
    <x v="0"/>
    <x v="0"/>
    <s v="EMBAR"/>
    <s v="GV1-45-041119"/>
    <x v="0"/>
    <d v="2020-05-22T00:00:00"/>
    <x v="0"/>
    <s v="Avalos Silva Juan"/>
    <n v="43773"/>
    <n v="6.6666666666666661"/>
    <n v="270"/>
    <n v="2"/>
    <n v="6210"/>
    <n v="9715.3850000000002"/>
    <n v="4857.6930000000002"/>
    <n v="135"/>
    <n v="23"/>
    <n v="-3505.3850000000002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206"/>
    <n v="2"/>
    <n v="4738"/>
    <n v="9715.3850000000002"/>
    <n v="4857.6930000000002"/>
    <n v="103"/>
    <n v="23"/>
    <n v="-4977.3850000000002"/>
    <x v="0"/>
    <x v="4"/>
    <n v="21"/>
    <x v="0"/>
  </r>
  <r>
    <x v="0"/>
    <x v="2"/>
    <s v="GV404"/>
    <s v="GV4-48-231119"/>
    <x v="0"/>
    <d v="2020-05-22T00:00:00"/>
    <x v="0"/>
    <s v="PUBLICO EN GENERAL"/>
    <n v="43792"/>
    <n v="6.0333333333333332"/>
    <n v="909"/>
    <n v="8"/>
    <n v="20452.5"/>
    <n v="21671.474999999999"/>
    <n v="2708.9340000000002"/>
    <n v="113.625"/>
    <n v="22.5"/>
    <n v="-1218.9749999999999"/>
    <x v="0"/>
    <x v="4"/>
    <n v="21"/>
    <x v="0"/>
  </r>
  <r>
    <x v="0"/>
    <x v="2"/>
    <s v="GV404"/>
    <s v="GV4-48-231119"/>
    <x v="0"/>
    <d v="2020-05-22T00:00:00"/>
    <x v="0"/>
    <s v="PUBLICO EN GENERAL"/>
    <n v="43792"/>
    <n v="6.0333333333333332"/>
    <n v="885"/>
    <n v="8"/>
    <n v="19912.5"/>
    <n v="21671.474999999999"/>
    <n v="2708.9340000000002"/>
    <n v="110.625"/>
    <n v="22.5"/>
    <n v="-1758.9749999999999"/>
    <x v="0"/>
    <x v="4"/>
    <n v="21"/>
    <x v="0"/>
  </r>
  <r>
    <x v="0"/>
    <x v="2"/>
    <s v="GV404"/>
    <s v="GV4-48-231119"/>
    <x v="0"/>
    <d v="2020-05-22T00:00:00"/>
    <x v="0"/>
    <s v="Camacho Monroy Agustin"/>
    <n v="43792"/>
    <n v="6.0333333333333332"/>
    <n v="904.5"/>
    <n v="9"/>
    <n v="20351.25"/>
    <n v="24380.409"/>
    <n v="2708.9340000000002"/>
    <n v="100.5"/>
    <n v="22.5"/>
    <n v="-4029.1590000000001"/>
    <x v="0"/>
    <x v="4"/>
    <n v="21"/>
    <x v="0"/>
  </r>
  <r>
    <x v="0"/>
    <x v="2"/>
    <s v="GV404"/>
    <s v="GV4-48-231119"/>
    <x v="0"/>
    <d v="2020-05-22T00:00:00"/>
    <x v="0"/>
    <s v="Camacho Santana Gabriel"/>
    <n v="43792"/>
    <n v="6.0333333333333332"/>
    <n v="794"/>
    <n v="7"/>
    <n v="17865"/>
    <n v="18962.54"/>
    <n v="2708.9340000000002"/>
    <n v="113.42857142857143"/>
    <n v="22.5"/>
    <n v="-1097.54"/>
    <x v="0"/>
    <x v="4"/>
    <n v="21"/>
    <x v="0"/>
  </r>
  <r>
    <x v="0"/>
    <x v="2"/>
    <s v="GV404"/>
    <s v="GV4-48-231119"/>
    <x v="0"/>
    <d v="2020-05-22T00:00:00"/>
    <x v="0"/>
    <s v="Noe Ramirez Brambila"/>
    <n v="43792"/>
    <n v="6.0333333333333332"/>
    <n v="506"/>
    <n v="5"/>
    <n v="11385"/>
    <n v="13544.672"/>
    <n v="2708.9340000000002"/>
    <n v="101.2"/>
    <n v="22.5"/>
    <n v="-2159.672"/>
    <x v="0"/>
    <x v="4"/>
    <n v="21"/>
    <x v="0"/>
  </r>
  <r>
    <x v="0"/>
    <x v="2"/>
    <s v="GV404"/>
    <s v="GV4-48-231119"/>
    <x v="0"/>
    <d v="2020-05-22T00:00:00"/>
    <x v="0"/>
    <s v="Robles Santana Jorge"/>
    <n v="43792"/>
    <n v="6.0333333333333332"/>
    <n v="432"/>
    <n v="4"/>
    <n v="9720"/>
    <n v="10835.736999999999"/>
    <n v="2708.9340000000002"/>
    <n v="108"/>
    <n v="22.5"/>
    <n v="-1115.7370000000001"/>
    <x v="0"/>
    <x v="4"/>
    <n v="21"/>
    <x v="0"/>
  </r>
  <r>
    <x v="0"/>
    <x v="2"/>
    <s v="GV404"/>
    <s v="GV4-48-231119"/>
    <x v="0"/>
    <d v="2020-05-22T00:00:00"/>
    <x v="0"/>
    <s v="Fletes Castillo Hortencia"/>
    <n v="43792"/>
    <n v="6.0333333333333332"/>
    <n v="428"/>
    <n v="4"/>
    <n v="9630"/>
    <n v="10835.736999999999"/>
    <n v="2708.9340000000002"/>
    <n v="107"/>
    <n v="22.5"/>
    <n v="-1205.7370000000001"/>
    <x v="0"/>
    <x v="4"/>
    <n v="21"/>
    <x v="0"/>
  </r>
  <r>
    <x v="0"/>
    <x v="2"/>
    <s v="GV404"/>
    <s v="GV4-48-231119"/>
    <x v="0"/>
    <d v="2020-05-22T00:00:00"/>
    <x v="0"/>
    <s v="Anaya Chavarin Oscar FG"/>
    <n v="43792"/>
    <n v="6.0333333333333332"/>
    <n v="225"/>
    <n v="2"/>
    <n v="5175"/>
    <n v="5417.8689999999997"/>
    <n v="2708.9340000000002"/>
    <n v="112.5"/>
    <n v="23"/>
    <n v="-242.869"/>
    <x v="0"/>
    <x v="4"/>
    <n v="21"/>
    <x v="0"/>
  </r>
  <r>
    <x v="0"/>
    <x v="2"/>
    <s v="GV404"/>
    <s v="GV4-48-231119"/>
    <x v="0"/>
    <d v="2020-05-22T00:00:00"/>
    <x v="0"/>
    <s v="Coronado Rodriguez Alma Lorena FG"/>
    <n v="43792"/>
    <n v="6.0333333333333332"/>
    <n v="120"/>
    <n v="1"/>
    <n v="2760"/>
    <n v="2708.9340000000002"/>
    <n v="2708.9340000000002"/>
    <n v="120"/>
    <n v="23"/>
    <n v="51.066000000000003"/>
    <x v="0"/>
    <x v="4"/>
    <n v="21"/>
    <x v="0"/>
  </r>
  <r>
    <x v="0"/>
    <x v="2"/>
    <s v="GV404"/>
    <s v="GV4-48-231119"/>
    <x v="0"/>
    <d v="2020-05-22T00:00:00"/>
    <x v="0"/>
    <s v="Lopez Castro Erica"/>
    <n v="43792"/>
    <n v="6.0333333333333332"/>
    <n v="240"/>
    <n v="2"/>
    <n v="5520"/>
    <n v="5417.8689999999997"/>
    <n v="2708.9340000000002"/>
    <n v="120"/>
    <n v="23"/>
    <n v="102.131"/>
    <x v="0"/>
    <x v="4"/>
    <n v="21"/>
    <x v="0"/>
  </r>
  <r>
    <x v="0"/>
    <x v="2"/>
    <s v="GV404"/>
    <s v="GV4-48-231119"/>
    <x v="0"/>
    <d v="2020-05-22T00:00:00"/>
    <x v="0"/>
    <s v="Langurain Juan Pablo NA"/>
    <n v="43792"/>
    <n v="6.0333333333333332"/>
    <n v="1120"/>
    <n v="10"/>
    <n v="25760"/>
    <n v="27089.343000000001"/>
    <n v="2708.9340000000002"/>
    <n v="112"/>
    <n v="23"/>
    <n v="-1329.3430000000001"/>
    <x v="0"/>
    <x v="4"/>
    <n v="21"/>
    <x v="0"/>
  </r>
  <r>
    <x v="0"/>
    <x v="2"/>
    <s v="GV404"/>
    <s v="GV4-48-231119"/>
    <x v="0"/>
    <d v="2020-05-22T00:00:00"/>
    <x v="0"/>
    <s v="Lopez Garcia Martin FG"/>
    <n v="43792"/>
    <n v="6.0333333333333332"/>
    <n v="108"/>
    <n v="1"/>
    <n v="2484"/>
    <n v="2708.9340000000002"/>
    <n v="2708.9340000000002"/>
    <n v="108"/>
    <n v="23"/>
    <n v="-224.934"/>
    <x v="0"/>
    <x v="4"/>
    <n v="21"/>
    <x v="0"/>
  </r>
  <r>
    <x v="0"/>
    <x v="2"/>
    <s v="GV404"/>
    <s v="GV4-48-231119"/>
    <x v="0"/>
    <d v="2020-05-22T00:00:00"/>
    <x v="0"/>
    <s v="Martinez Valdez Hugo Alberto F"/>
    <n v="43792"/>
    <n v="6.0333333333333332"/>
    <n v="584"/>
    <n v="5"/>
    <n v="11388"/>
    <n v="13544.672"/>
    <n v="2708.9340000000002"/>
    <n v="116.8"/>
    <n v="19.5"/>
    <n v="-2156.672"/>
    <x v="0"/>
    <x v="4"/>
    <n v="21"/>
    <x v="0"/>
  </r>
  <r>
    <x v="0"/>
    <x v="2"/>
    <s v="GV414"/>
    <s v="GV1-46-121119"/>
    <x v="0"/>
    <d v="2020-05-22T00:00:00"/>
    <x v="0"/>
    <s v="Cobian Chavez Rodolfo FG"/>
    <n v="43781"/>
    <n v="6.3999999999999995"/>
    <n v="3360"/>
    <n v="28"/>
    <n v="75600"/>
    <n v="35996.048000000003"/>
    <n v="1285.5730000000001"/>
    <n v="120"/>
    <n v="22.5"/>
    <n v="39603.951999999997"/>
    <x v="0"/>
    <x v="4"/>
    <n v="21"/>
    <x v="0"/>
  </r>
  <r>
    <x v="0"/>
    <x v="2"/>
    <s v="GV414"/>
    <s v="GV1-46-121119"/>
    <x v="0"/>
    <d v="2020-05-22T00:00:00"/>
    <x v="0"/>
    <s v="Edgar Ruiz Lopez"/>
    <n v="43781"/>
    <n v="6.3999999999999995"/>
    <n v="928"/>
    <n v="7"/>
    <n v="21344"/>
    <n v="8999.0120000000006"/>
    <n v="1285.5730000000001"/>
    <n v="132.57142857142858"/>
    <n v="23"/>
    <n v="12344.987999999999"/>
    <x v="0"/>
    <x v="4"/>
    <n v="21"/>
    <x v="0"/>
  </r>
  <r>
    <x v="0"/>
    <x v="2"/>
    <s v="GV414"/>
    <s v="GV1-46-121119"/>
    <x v="0"/>
    <d v="2020-05-22T00:00:00"/>
    <x v="0"/>
    <s v="De Leon Diaz Salvador FG"/>
    <n v="43781"/>
    <n v="6.3999999999999995"/>
    <n v="136"/>
    <n v="1"/>
    <n v="3128"/>
    <n v="1285.5730000000001"/>
    <n v="1285.5730000000001"/>
    <n v="136"/>
    <n v="23"/>
    <n v="1842.4269999999999"/>
    <x v="0"/>
    <x v="4"/>
    <n v="21"/>
    <x v="0"/>
  </r>
  <r>
    <x v="0"/>
    <x v="2"/>
    <s v="GV414"/>
    <s v="GV1-46-121119"/>
    <x v="0"/>
    <d v="2020-05-22T00:00:00"/>
    <x v="0"/>
    <s v="Oregon Rene NA"/>
    <n v="43781"/>
    <n v="6.3999999999999995"/>
    <n v="120"/>
    <n v="1"/>
    <n v="2760"/>
    <n v="1285.5730000000001"/>
    <n v="1285.5730000000001"/>
    <n v="120"/>
    <n v="23"/>
    <n v="1474.4269999999999"/>
    <x v="0"/>
    <x v="4"/>
    <n v="21"/>
    <x v="0"/>
  </r>
  <r>
    <x v="0"/>
    <x v="0"/>
    <s v="EMBAR"/>
    <s v="GV1-35-310819"/>
    <x v="0"/>
    <d v="2020-05-26T00:00:00"/>
    <x v="0"/>
    <s v="Innovacion y Comercio"/>
    <n v="43708"/>
    <n v="8.9666666666666668"/>
    <n v="120"/>
    <n v="1"/>
    <n v="2700"/>
    <n v="2631.46"/>
    <n v="2631.46"/>
    <n v="120"/>
    <n v="22.5"/>
    <n v="68.540000000000006"/>
    <x v="0"/>
    <x v="4"/>
    <n v="22"/>
    <x v="0"/>
  </r>
  <r>
    <x v="0"/>
    <x v="0"/>
    <s v="EMBAR"/>
    <s v="GV5-42-201019"/>
    <x v="0"/>
    <d v="2020-05-26T00:00:00"/>
    <x v="0"/>
    <s v="Innovacion y Comercio"/>
    <n v="43758"/>
    <n v="7.3"/>
    <n v="196"/>
    <n v="1"/>
    <n v="4410"/>
    <n v="3432.8409999999999"/>
    <n v="3432.8409999999999"/>
    <n v="196"/>
    <n v="22.5"/>
    <n v="977.15899999999999"/>
    <x v="0"/>
    <x v="4"/>
    <n v="22"/>
    <x v="0"/>
  </r>
  <r>
    <x v="0"/>
    <x v="0"/>
    <s v="EMBAR"/>
    <s v="GV5-48-281119"/>
    <x v="0"/>
    <d v="2020-05-26T00:00:00"/>
    <x v="0"/>
    <s v="Innovacion y Comercio"/>
    <n v="43797"/>
    <n v="6"/>
    <n v="970"/>
    <n v="2"/>
    <n v="4365"/>
    <n v="6000.7129999999997"/>
    <n v="3000.357"/>
    <n v="485"/>
    <n v="4.5"/>
    <n v="-1635.713"/>
    <x v="0"/>
    <x v="4"/>
    <n v="22"/>
    <x v="0"/>
  </r>
  <r>
    <x v="0"/>
    <x v="0"/>
    <s v="EMBAR"/>
    <s v="GV5-49-051219"/>
    <x v="0"/>
    <d v="2020-05-26T00:00:00"/>
    <x v="0"/>
    <s v="Innovacion y Comercio"/>
    <n v="43804"/>
    <n v="5.7666666666666666"/>
    <n v="970"/>
    <n v="8"/>
    <n v="17460"/>
    <n v="15819.978999999999"/>
    <n v="1977.4970000000001"/>
    <n v="121.25"/>
    <n v="18"/>
    <n v="1640.021"/>
    <x v="0"/>
    <x v="4"/>
    <n v="22"/>
    <x v="0"/>
  </r>
  <r>
    <x v="0"/>
    <x v="1"/>
    <s v="GV106"/>
    <s v="GV1-47-201119"/>
    <x v="0"/>
    <d v="2020-05-26T00:00:00"/>
    <x v="0"/>
    <s v="Carlos Sanchez Camacho"/>
    <n v="43789"/>
    <n v="6.2666666666666666"/>
    <n v="369"/>
    <n v="3"/>
    <n v="8302.5"/>
    <n v="7857.9570000000003"/>
    <n v="2619.319"/>
    <n v="123"/>
    <n v="22.5"/>
    <n v="444.54300000000001"/>
    <x v="0"/>
    <x v="4"/>
    <n v="22"/>
    <x v="0"/>
  </r>
  <r>
    <x v="0"/>
    <x v="1"/>
    <s v="GV106"/>
    <s v="GV1-47-201119"/>
    <x v="0"/>
    <d v="2020-05-26T00:00:00"/>
    <x v="0"/>
    <s v="Carlos Sanchez Camacho"/>
    <n v="43789"/>
    <n v="6.2666666666666666"/>
    <n v="226"/>
    <n v="2"/>
    <n v="5085"/>
    <n v="5238.6379999999999"/>
    <n v="2619.319"/>
    <n v="113"/>
    <n v="22.5"/>
    <n v="-153.63800000000001"/>
    <x v="0"/>
    <x v="4"/>
    <n v="22"/>
    <x v="0"/>
  </r>
  <r>
    <x v="0"/>
    <x v="1"/>
    <s v="GV106"/>
    <s v="GV1-47-201119"/>
    <x v="0"/>
    <d v="2020-05-26T00:00:00"/>
    <x v="0"/>
    <s v="Carlos Sanchez Camacho"/>
    <n v="43789"/>
    <n v="6.2666666666666666"/>
    <n v="451.5"/>
    <n v="4"/>
    <n v="10158.75"/>
    <n v="10477.276"/>
    <n v="2619.319"/>
    <n v="112.875"/>
    <n v="22.5"/>
    <n v="-318.52600000000001"/>
    <x v="0"/>
    <x v="4"/>
    <n v="22"/>
    <x v="0"/>
  </r>
  <r>
    <x v="0"/>
    <x v="1"/>
    <s v="GV106"/>
    <s v="GV1-47-201119"/>
    <x v="0"/>
    <d v="2020-05-26T00:00:00"/>
    <x v="0"/>
    <s v="Madres Adoratrices"/>
    <n v="43789"/>
    <n v="6.2666666666666666"/>
    <n v="199.5"/>
    <n v="2"/>
    <n v="4488.75"/>
    <n v="5238.6379999999999"/>
    <n v="2619.319"/>
    <n v="99.75"/>
    <n v="22.5"/>
    <n v="-749.88800000000003"/>
    <x v="0"/>
    <x v="4"/>
    <n v="22"/>
    <x v="0"/>
  </r>
  <r>
    <x v="0"/>
    <x v="1"/>
    <s v="GV106"/>
    <s v="GV1-47-201119"/>
    <x v="0"/>
    <d v="2020-05-26T00:00:00"/>
    <x v="0"/>
    <s v="PUBLICO EN GENERAL"/>
    <n v="43789"/>
    <n v="6.2666666666666666"/>
    <n v="244.5"/>
    <n v="2"/>
    <n v="5868"/>
    <n v="5238.6379999999999"/>
    <n v="2619.319"/>
    <n v="122.25"/>
    <n v="24"/>
    <n v="629.36199999999997"/>
    <x v="0"/>
    <x v="4"/>
    <n v="22"/>
    <x v="0"/>
  </r>
  <r>
    <x v="0"/>
    <x v="1"/>
    <s v="GV106"/>
    <s v="GV1-47-201119"/>
    <x v="0"/>
    <d v="2020-05-26T00:00:00"/>
    <x v="0"/>
    <s v="PUBLICO EN GENERAL"/>
    <n v="43789"/>
    <n v="6.2666666666666666"/>
    <n v="109"/>
    <n v="1"/>
    <n v="2616"/>
    <n v="2619.319"/>
    <n v="2619.319"/>
    <n v="109"/>
    <n v="24"/>
    <n v="-3.319"/>
    <x v="0"/>
    <x v="4"/>
    <n v="22"/>
    <x v="0"/>
  </r>
  <r>
    <x v="0"/>
    <x v="1"/>
    <s v="GV106"/>
    <s v="GV1-47-201119"/>
    <x v="0"/>
    <d v="2020-05-26T00:00:00"/>
    <x v="0"/>
    <s v="Innovacion y Comercio"/>
    <n v="43789"/>
    <n v="6.2666666666666666"/>
    <n v="90"/>
    <n v="1"/>
    <n v="2025"/>
    <n v="2619.319"/>
    <n v="2619.319"/>
    <n v="90"/>
    <n v="22.5"/>
    <n v="-594.31899999999996"/>
    <x v="0"/>
    <x v="4"/>
    <n v="22"/>
    <x v="0"/>
  </r>
  <r>
    <x v="0"/>
    <x v="1"/>
    <s v="GV111"/>
    <s v="GV1-44-281019"/>
    <x v="0"/>
    <d v="2020-05-26T00:00:00"/>
    <x v="0"/>
    <s v="Carlos Sanchez Camacho"/>
    <n v="43766"/>
    <n v="7.0333333333333332"/>
    <n v="133"/>
    <n v="1"/>
    <n v="2992.5"/>
    <n v="2787.8319999999999"/>
    <n v="2787.8319999999999"/>
    <n v="133"/>
    <n v="22.5"/>
    <n v="204.66800000000001"/>
    <x v="0"/>
    <x v="4"/>
    <n v="22"/>
    <x v="0"/>
  </r>
  <r>
    <x v="0"/>
    <x v="2"/>
    <s v="GV404"/>
    <s v="GV4-48-231119"/>
    <x v="0"/>
    <d v="2020-05-26T00:00:00"/>
    <x v="0"/>
    <s v="Innovacion y Comercio"/>
    <n v="43792"/>
    <n v="6.1666666666666661"/>
    <n v="100"/>
    <n v="1"/>
    <n v="2250"/>
    <n v="2708.9340000000002"/>
    <n v="2708.9340000000002"/>
    <n v="100"/>
    <n v="22.5"/>
    <n v="-458.93400000000003"/>
    <x v="0"/>
    <x v="4"/>
    <n v="22"/>
    <x v="0"/>
  </r>
  <r>
    <x v="0"/>
    <x v="2"/>
    <s v="GV404"/>
    <s v="GV4-48-231119"/>
    <x v="0"/>
    <d v="2020-05-26T00:00:00"/>
    <x v="0"/>
    <s v="Arturo Saray"/>
    <n v="43792"/>
    <n v="6.1666666666666661"/>
    <n v="100.8"/>
    <n v="1"/>
    <n v="2268"/>
    <n v="2708.9340000000002"/>
    <n v="2708.9340000000002"/>
    <n v="100.8"/>
    <n v="22.5"/>
    <n v="-440.93400000000003"/>
    <x v="0"/>
    <x v="4"/>
    <n v="22"/>
    <x v="0"/>
  </r>
  <r>
    <x v="0"/>
    <x v="2"/>
    <s v="GV404"/>
    <s v="GV4-48-231119"/>
    <x v="0"/>
    <d v="2020-05-26T00:00:00"/>
    <x v="0"/>
    <s v="PUBLICO EN GENERAL"/>
    <n v="43792"/>
    <n v="6.1666666666666661"/>
    <n v="114.2"/>
    <n v="1"/>
    <n v="2226.9"/>
    <n v="2708.9340000000002"/>
    <n v="2708.9340000000002"/>
    <n v="114.2"/>
    <n v="19.5"/>
    <n v="-482.03399999999999"/>
    <x v="0"/>
    <x v="4"/>
    <n v="22"/>
    <x v="0"/>
  </r>
  <r>
    <x v="0"/>
    <x v="2"/>
    <s v="GV414"/>
    <s v="GV1-46-121119"/>
    <x v="0"/>
    <d v="2020-05-26T00:00:00"/>
    <x v="0"/>
    <s v="Arturo Saray"/>
    <n v="43781"/>
    <n v="6.5333333333333332"/>
    <n v="130"/>
    <n v="1"/>
    <n v="2535"/>
    <n v="1285.5730000000001"/>
    <n v="1285.5730000000001"/>
    <n v="130"/>
    <n v="19.5"/>
    <n v="1249.4269999999999"/>
    <x v="0"/>
    <x v="4"/>
    <n v="22"/>
    <x v="0"/>
  </r>
  <r>
    <x v="0"/>
    <x v="2"/>
    <s v="GV414"/>
    <s v="GV1-46-121119"/>
    <x v="0"/>
    <d v="2020-05-26T00:00:00"/>
    <x v="0"/>
    <s v="PUBLICO EN GENERAL"/>
    <n v="43781"/>
    <n v="6.5333333333333332"/>
    <n v="318.39999999999998"/>
    <n v="2"/>
    <n v="6208.8"/>
    <n v="2571.1460000000002"/>
    <n v="1285.5730000000001"/>
    <n v="159.19999999999999"/>
    <n v="19.5"/>
    <n v="3637.654"/>
    <x v="0"/>
    <x v="4"/>
    <n v="22"/>
    <x v="0"/>
  </r>
  <r>
    <x v="0"/>
    <x v="2"/>
    <s v="GV414"/>
    <s v="GV1-46-121119"/>
    <x v="0"/>
    <d v="2020-05-26T00:00:00"/>
    <x v="0"/>
    <s v="PUBLICO EN GENERAL"/>
    <n v="43781"/>
    <n v="6.5333333333333332"/>
    <n v="120"/>
    <n v="1"/>
    <n v="2340"/>
    <n v="1285.5730000000001"/>
    <n v="1285.5730000000001"/>
    <n v="120"/>
    <n v="19.5"/>
    <n v="1054.4269999999999"/>
    <x v="0"/>
    <x v="4"/>
    <n v="22"/>
    <x v="0"/>
  </r>
  <r>
    <x v="0"/>
    <x v="2"/>
    <s v="GV414"/>
    <s v="GV1-46-121119"/>
    <x v="0"/>
    <d v="2020-05-26T00:00:00"/>
    <x v="0"/>
    <s v="Ricardo Perez Garcia"/>
    <n v="43781"/>
    <n v="6.5333333333333332"/>
    <n v="231.6"/>
    <n v="2"/>
    <n v="5211"/>
    <n v="2571.1460000000002"/>
    <n v="1285.5730000000001"/>
    <n v="115.8"/>
    <n v="22.5"/>
    <n v="2639.8539999999998"/>
    <x v="0"/>
    <x v="4"/>
    <n v="22"/>
    <x v="0"/>
  </r>
  <r>
    <x v="0"/>
    <x v="2"/>
    <s v="GV414"/>
    <s v="GV1-46-121119"/>
    <x v="0"/>
    <d v="2020-05-26T00:00:00"/>
    <x v="0"/>
    <s v="Vazquez Zamora Rafael"/>
    <n v="43781"/>
    <n v="6.5333333333333332"/>
    <n v="341.8"/>
    <n v="3"/>
    <n v="7690.5"/>
    <n v="3856.7190000000001"/>
    <n v="1285.5730000000001"/>
    <n v="113.93333333333334"/>
    <n v="22.5"/>
    <n v="3833.7809999999999"/>
    <x v="0"/>
    <x v="4"/>
    <n v="22"/>
    <x v="0"/>
  </r>
  <r>
    <x v="0"/>
    <x v="2"/>
    <s v="GV414"/>
    <s v="GV1-46-121119"/>
    <x v="0"/>
    <d v="2020-05-26T00:00:00"/>
    <x v="0"/>
    <s v="Gutierrez Olivarez Jaime Gibran"/>
    <n v="43781"/>
    <n v="6.5333333333333332"/>
    <n v="486.2"/>
    <n v="4"/>
    <n v="10939.5"/>
    <n v="5142.2929999999997"/>
    <n v="1285.5730000000001"/>
    <n v="121.55"/>
    <n v="22.5"/>
    <n v="5797.2070000000003"/>
    <x v="0"/>
    <x v="4"/>
    <n v="22"/>
    <x v="0"/>
  </r>
  <r>
    <x v="0"/>
    <x v="2"/>
    <s v="GV414"/>
    <s v="GV1-46-121119"/>
    <x v="0"/>
    <d v="2020-05-26T00:00:00"/>
    <x v="0"/>
    <s v="Cecilia Robles Perez"/>
    <n v="43781"/>
    <n v="6.5333333333333332"/>
    <n v="118.4"/>
    <n v="1"/>
    <n v="2664"/>
    <n v="1285.5730000000001"/>
    <n v="1285.5730000000001"/>
    <n v="118.4"/>
    <n v="22.5"/>
    <n v="1378.4269999999999"/>
    <x v="0"/>
    <x v="4"/>
    <n v="22"/>
    <x v="0"/>
  </r>
  <r>
    <x v="0"/>
    <x v="2"/>
    <s v="GV414"/>
    <s v="GV1-46-121119"/>
    <x v="0"/>
    <d v="2020-05-26T00:00:00"/>
    <x v="0"/>
    <s v="Rafael Osorio Zamora"/>
    <n v="43781"/>
    <n v="6.5333333333333332"/>
    <n v="1233.5999999999999"/>
    <n v="10"/>
    <n v="27756"/>
    <n v="12855.732"/>
    <n v="1285.5730000000001"/>
    <n v="123.35999999999999"/>
    <n v="22.5"/>
    <n v="14900.268"/>
    <x v="0"/>
    <x v="4"/>
    <n v="22"/>
    <x v="0"/>
  </r>
  <r>
    <x v="0"/>
    <x v="3"/>
    <s v="GV509"/>
    <s v="GV5-48-281119"/>
    <x v="0"/>
    <d v="2020-05-26T00:00:00"/>
    <x v="0"/>
    <s v="Carlos Policarpo Contreras Moreno"/>
    <n v="43797"/>
    <n v="6"/>
    <n v="6075"/>
    <n v="50"/>
    <n v="133650"/>
    <n v="150017.83600000001"/>
    <n v="3000.357"/>
    <n v="121.5"/>
    <n v="22"/>
    <n v="-16367.835999999999"/>
    <x v="0"/>
    <x v="4"/>
    <n v="22"/>
    <x v="0"/>
  </r>
  <r>
    <x v="0"/>
    <x v="3"/>
    <s v="GV510"/>
    <s v="GV5-49-051219"/>
    <x v="0"/>
    <d v="2020-05-26T00:00:00"/>
    <x v="0"/>
    <s v="PUBLICO EN GENERAL"/>
    <n v="43804"/>
    <n v="5.7666666666666666"/>
    <n v="120"/>
    <n v="1"/>
    <n v="1500"/>
    <n v="1977.4970000000001"/>
    <n v="1977.4970000000001"/>
    <n v="120"/>
    <n v="12.5"/>
    <n v="-477.49700000000001"/>
    <x v="0"/>
    <x v="4"/>
    <n v="22"/>
    <x v="0"/>
  </r>
  <r>
    <x v="0"/>
    <x v="3"/>
    <s v="GV510"/>
    <s v="GV5-49-051219"/>
    <x v="0"/>
    <d v="2020-05-26T00:00:00"/>
    <x v="0"/>
    <s v="Casillas Tapia Alfredo"/>
    <n v="43804"/>
    <n v="5.7666666666666666"/>
    <n v="22"/>
    <n v="10"/>
    <n v="26400"/>
    <n v="19774.973999999998"/>
    <n v="1977.4970000000001"/>
    <n v="2.2000000000000002"/>
    <n v="1200"/>
    <n v="6625.0259999999998"/>
    <x v="0"/>
    <x v="4"/>
    <n v="22"/>
    <x v="0"/>
  </r>
  <r>
    <x v="0"/>
    <x v="3"/>
    <s v="GV510"/>
    <s v="GV5-49-051219"/>
    <x v="0"/>
    <d v="2020-05-26T00:00:00"/>
    <x v="0"/>
    <s v="Camolinga Maldonado Pedro"/>
    <n v="43804"/>
    <n v="5.7666666666666666"/>
    <n v="10765"/>
    <n v="88"/>
    <n v="236830"/>
    <n v="174019.772"/>
    <n v="1977.4970000000001"/>
    <n v="122.32954545454545"/>
    <n v="22"/>
    <n v="62810.228000000003"/>
    <x v="0"/>
    <x v="4"/>
    <n v="22"/>
    <x v="0"/>
  </r>
  <r>
    <x v="0"/>
    <x v="3"/>
    <s v="GV510"/>
    <s v="GV5-49-051219"/>
    <x v="0"/>
    <d v="2020-05-26T00:00:00"/>
    <x v="0"/>
    <s v="Carlos Policarpo Contreras Moreno"/>
    <n v="43804"/>
    <n v="5.7666666666666666"/>
    <n v="2605"/>
    <n v="20"/>
    <n v="57310"/>
    <n v="39549.947999999997"/>
    <n v="1977.4970000000001"/>
    <n v="130.25"/>
    <n v="22"/>
    <n v="17760.052"/>
    <x v="0"/>
    <x v="4"/>
    <n v="22"/>
    <x v="0"/>
  </r>
  <r>
    <x v="0"/>
    <x v="1"/>
    <s v="GV106"/>
    <s v="GV1-47-201119"/>
    <x v="0"/>
    <d v="2020-05-27T00:00:00"/>
    <x v="0"/>
    <s v="PUBLICO EN GENERAL"/>
    <n v="43789"/>
    <n v="6.3"/>
    <n v="501"/>
    <n v="5"/>
    <n v="12024"/>
    <n v="14242.342000000001"/>
    <n v="2848.4679999999998"/>
    <n v="100.2"/>
    <n v="24"/>
    <n v="-2218.3420000000001"/>
    <x v="0"/>
    <x v="4"/>
    <n v="22"/>
    <x v="0"/>
  </r>
  <r>
    <x v="0"/>
    <x v="1"/>
    <s v="GV106"/>
    <s v="GV1-47-201119"/>
    <x v="0"/>
    <d v="2020-05-27T00:00:00"/>
    <x v="0"/>
    <s v="PUBLICO EN GENERAL"/>
    <n v="43789"/>
    <n v="6.3"/>
    <n v="125"/>
    <n v="1"/>
    <n v="3000"/>
    <n v="2848.4679999999998"/>
    <n v="2848.4679999999998"/>
    <n v="125"/>
    <n v="24"/>
    <n v="151.53200000000001"/>
    <x v="0"/>
    <x v="4"/>
    <n v="22"/>
    <x v="0"/>
  </r>
  <r>
    <x v="0"/>
    <x v="1"/>
    <s v="GV106"/>
    <s v="GV1-47-201119"/>
    <x v="0"/>
    <d v="2020-05-27T00:00:00"/>
    <x v="0"/>
    <s v="Oscar Jesus Guerrero Pelayo"/>
    <n v="43789"/>
    <n v="6.3"/>
    <n v="230"/>
    <n v="2"/>
    <n v="5520"/>
    <n v="5696.9369999999999"/>
    <n v="2848.4679999999998"/>
    <n v="115"/>
    <n v="24"/>
    <n v="-176.93700000000001"/>
    <x v="0"/>
    <x v="4"/>
    <n v="22"/>
    <x v="0"/>
  </r>
  <r>
    <x v="0"/>
    <x v="1"/>
    <s v="GV106"/>
    <s v="GV1-47-201119"/>
    <x v="0"/>
    <d v="2020-05-27T00:00:00"/>
    <x v="0"/>
    <s v="PUBLICO EN GENERAL"/>
    <n v="43789"/>
    <n v="6.3"/>
    <n v="110"/>
    <n v="1"/>
    <n v="2640"/>
    <n v="2848.4679999999998"/>
    <n v="2848.4679999999998"/>
    <n v="110"/>
    <n v="24"/>
    <n v="-208.46799999999999"/>
    <x v="0"/>
    <x v="4"/>
    <n v="22"/>
    <x v="0"/>
  </r>
  <r>
    <x v="0"/>
    <x v="1"/>
    <s v="GV106"/>
    <s v="GV1-47-201119"/>
    <x v="0"/>
    <d v="2020-05-27T00:00:00"/>
    <x v="0"/>
    <s v="PUBLICO EN GENERAL"/>
    <n v="43789"/>
    <n v="6.3"/>
    <n v="308"/>
    <n v="3"/>
    <n v="7392"/>
    <n v="8545.4050000000007"/>
    <n v="2848.4679999999998"/>
    <n v="102.66666666666667"/>
    <n v="24"/>
    <n v="-1153.405"/>
    <x v="0"/>
    <x v="4"/>
    <n v="22"/>
    <x v="0"/>
  </r>
  <r>
    <x v="0"/>
    <x v="1"/>
    <s v="GV106"/>
    <s v="GV1-47-201119"/>
    <x v="0"/>
    <d v="2020-05-27T00:00:00"/>
    <x v="0"/>
    <s v="Diaz Araiza Maria Magdalena"/>
    <n v="43789"/>
    <n v="6.3"/>
    <n v="110"/>
    <n v="1"/>
    <n v="2640"/>
    <n v="2848.4679999999998"/>
    <n v="2848.4679999999998"/>
    <n v="110"/>
    <n v="24"/>
    <n v="-208.46799999999999"/>
    <x v="0"/>
    <x v="4"/>
    <n v="22"/>
    <x v="0"/>
  </r>
  <r>
    <x v="0"/>
    <x v="1"/>
    <s v="GV106"/>
    <s v="GV1-47-201119"/>
    <x v="0"/>
    <d v="2020-05-27T00:00:00"/>
    <x v="0"/>
    <s v="Rincon Morett Veronica Guadalupe FG"/>
    <n v="43789"/>
    <n v="6.3"/>
    <n v="507"/>
    <n v="5"/>
    <n v="12168"/>
    <n v="14242.342000000001"/>
    <n v="2848.4679999999998"/>
    <n v="101.4"/>
    <n v="24"/>
    <n v="-2074.3420000000001"/>
    <x v="0"/>
    <x v="4"/>
    <n v="22"/>
    <x v="0"/>
  </r>
  <r>
    <x v="0"/>
    <x v="1"/>
    <s v="GV106"/>
    <s v="GV1-47-201119"/>
    <x v="0"/>
    <d v="2020-05-27T00:00:00"/>
    <x v="0"/>
    <s v="Juan Manuel Jacobo"/>
    <n v="43789"/>
    <n v="6.3"/>
    <n v="501"/>
    <n v="4"/>
    <n v="12024"/>
    <n v="11393.873"/>
    <n v="2848.4679999999998"/>
    <n v="125.25"/>
    <n v="24"/>
    <n v="630.12699999999995"/>
    <x v="0"/>
    <x v="4"/>
    <n v="22"/>
    <x v="0"/>
  </r>
  <r>
    <x v="0"/>
    <x v="1"/>
    <s v="GV106"/>
    <s v="GV1-47-201119"/>
    <x v="0"/>
    <d v="2020-05-27T00:00:00"/>
    <x v="0"/>
    <s v="Anaya Chavarin Oscar FG"/>
    <n v="43789"/>
    <n v="6.3"/>
    <n v="374"/>
    <n v="3"/>
    <n v="8976"/>
    <n v="8545.4050000000007"/>
    <n v="2848.4679999999998"/>
    <n v="124.66666666666667"/>
    <n v="24"/>
    <n v="430.59500000000003"/>
    <x v="0"/>
    <x v="4"/>
    <n v="22"/>
    <x v="0"/>
  </r>
  <r>
    <x v="0"/>
    <x v="1"/>
    <s v="GV106"/>
    <s v="GV1-47-201119"/>
    <x v="0"/>
    <d v="2020-05-27T00:00:00"/>
    <x v="0"/>
    <s v="Araiza Chavez Diana Rosiquiel FG"/>
    <n v="43789"/>
    <n v="6.3"/>
    <n v="238"/>
    <n v="2"/>
    <n v="5712"/>
    <n v="5696.9369999999999"/>
    <n v="2848.4679999999998"/>
    <n v="119"/>
    <n v="24"/>
    <n v="15.063000000000001"/>
    <x v="0"/>
    <x v="4"/>
    <n v="22"/>
    <x v="0"/>
  </r>
  <r>
    <x v="0"/>
    <x v="1"/>
    <s v="GV106"/>
    <s v="GV1-47-201119"/>
    <x v="0"/>
    <d v="2020-05-27T00:00:00"/>
    <x v="0"/>
    <s v="Chavez Barajas Contensina NA"/>
    <n v="43789"/>
    <n v="6.3"/>
    <n v="123"/>
    <n v="1"/>
    <n v="2952"/>
    <n v="2848.4679999999998"/>
    <n v="2848.4679999999998"/>
    <n v="123"/>
    <n v="24"/>
    <n v="103.532"/>
    <x v="0"/>
    <x v="4"/>
    <n v="22"/>
    <x v="0"/>
  </r>
  <r>
    <x v="0"/>
    <x v="1"/>
    <s v="GV106"/>
    <s v="GV1-47-201119"/>
    <x v="0"/>
    <d v="2020-05-27T00:00:00"/>
    <x v="0"/>
    <s v="Lopez Castro Erica"/>
    <n v="43789"/>
    <n v="6.3"/>
    <n v="120"/>
    <n v="1"/>
    <n v="2880"/>
    <n v="2848.4679999999998"/>
    <n v="2848.4679999999998"/>
    <n v="120"/>
    <n v="24"/>
    <n v="31.532"/>
    <x v="0"/>
    <x v="4"/>
    <n v="22"/>
    <x v="0"/>
  </r>
  <r>
    <x v="0"/>
    <x v="1"/>
    <s v="GV106"/>
    <s v="GV1-47-201119"/>
    <x v="0"/>
    <d v="2020-05-27T00:00:00"/>
    <x v="0"/>
    <s v="Jose Luis Guzman Cornejo"/>
    <n v="43789"/>
    <n v="6.3"/>
    <n v="234"/>
    <n v="2"/>
    <n v="5616"/>
    <n v="5696.9369999999999"/>
    <n v="2848.4679999999998"/>
    <n v="117"/>
    <n v="24"/>
    <n v="-80.936999999999998"/>
    <x v="0"/>
    <x v="4"/>
    <n v="22"/>
    <x v="0"/>
  </r>
  <r>
    <x v="0"/>
    <x v="1"/>
    <s v="GV106"/>
    <s v="GV1-47-201119"/>
    <x v="0"/>
    <d v="2020-05-27T00:00:00"/>
    <x v="0"/>
    <s v="Leonardo Jimenez Chacon"/>
    <n v="43789"/>
    <n v="6.3"/>
    <n v="124"/>
    <n v="1"/>
    <n v="2976"/>
    <n v="2848.4679999999998"/>
    <n v="2848.4679999999998"/>
    <n v="124"/>
    <n v="24"/>
    <n v="127.532"/>
    <x v="0"/>
    <x v="4"/>
    <n v="22"/>
    <x v="0"/>
  </r>
  <r>
    <x v="0"/>
    <x v="1"/>
    <s v="GV106"/>
    <s v="GV1-47-201119"/>
    <x v="0"/>
    <d v="2020-05-27T00:00:00"/>
    <x v="0"/>
    <s v="Lopez Garcia Martin FG"/>
    <n v="43789"/>
    <n v="6.3"/>
    <n v="134"/>
    <n v="1"/>
    <n v="3216"/>
    <n v="2848.4679999999998"/>
    <n v="2848.4679999999998"/>
    <n v="134"/>
    <n v="24"/>
    <n v="367.53199999999998"/>
    <x v="0"/>
    <x v="4"/>
    <n v="22"/>
    <x v="0"/>
  </r>
  <r>
    <x v="0"/>
    <x v="1"/>
    <s v="GV106"/>
    <s v="GV1-47-201119"/>
    <x v="0"/>
    <d v="2020-05-27T00:00:00"/>
    <x v="0"/>
    <s v="Avalos Silva Juan"/>
    <n v="43789"/>
    <n v="6.3"/>
    <n v="268"/>
    <n v="2"/>
    <n v="6432"/>
    <n v="5696.9369999999999"/>
    <n v="2848.4679999999998"/>
    <n v="134"/>
    <n v="24"/>
    <n v="735.06299999999999"/>
    <x v="0"/>
    <x v="4"/>
    <n v="22"/>
    <x v="0"/>
  </r>
  <r>
    <x v="0"/>
    <x v="1"/>
    <s v="GV106"/>
    <s v="GV1-47-201119"/>
    <x v="0"/>
    <d v="2020-05-27T00:00:00"/>
    <x v="0"/>
    <s v="Lopez Mendoza Librado F"/>
    <n v="43789"/>
    <n v="6.3"/>
    <n v="225"/>
    <n v="2"/>
    <n v="5400"/>
    <n v="5696.9369999999999"/>
    <n v="2848.4679999999998"/>
    <n v="112.5"/>
    <n v="24"/>
    <n v="-296.93700000000001"/>
    <x v="0"/>
    <x v="4"/>
    <n v="22"/>
    <x v="0"/>
  </r>
  <r>
    <x v="0"/>
    <x v="1"/>
    <s v="GV108"/>
    <s v="GV1-48-281119"/>
    <x v="0"/>
    <d v="2020-05-27T00:00:00"/>
    <x v="0"/>
    <s v="Langurain Juan Pablo NA"/>
    <n v="43797"/>
    <n v="6.0333333333333332"/>
    <n v="1299"/>
    <n v="11"/>
    <n v="31176"/>
    <n v="28631.057000000001"/>
    <n v="2602.8229999999999"/>
    <n v="118.09090909090909"/>
    <n v="24"/>
    <n v="2544.9430000000002"/>
    <x v="0"/>
    <x v="4"/>
    <n v="22"/>
    <x v="0"/>
  </r>
  <r>
    <x v="0"/>
    <x v="1"/>
    <s v="GV108"/>
    <s v="GV1-48-281119"/>
    <x v="0"/>
    <d v="2020-05-27T00:00:00"/>
    <x v="0"/>
    <s v="Cobian Chavez Rodolfo FG"/>
    <n v="43797"/>
    <n v="6.0333333333333332"/>
    <n v="1773"/>
    <n v="15"/>
    <n v="41665.5"/>
    <n v="39042.351000000002"/>
    <n v="2602.8229999999999"/>
    <n v="118.2"/>
    <n v="23.5"/>
    <n v="2623.1489999999999"/>
    <x v="0"/>
    <x v="4"/>
    <n v="22"/>
    <x v="0"/>
  </r>
  <r>
    <x v="0"/>
    <x v="1"/>
    <s v="GV108"/>
    <s v="GV1-48-281119"/>
    <x v="0"/>
    <d v="2020-05-27T00:00:00"/>
    <x v="0"/>
    <s v="Martinez Valdez Hugo Alberto F"/>
    <n v="43797"/>
    <n v="6.0333333333333332"/>
    <n v="300"/>
    <n v="3"/>
    <n v="7200"/>
    <n v="7808.47"/>
    <n v="2602.8229999999999"/>
    <n v="100"/>
    <n v="24"/>
    <n v="-608.47"/>
    <x v="0"/>
    <x v="4"/>
    <n v="22"/>
    <x v="0"/>
  </r>
  <r>
    <x v="0"/>
    <x v="1"/>
    <s v="GV108"/>
    <s v="GV1-48-281119"/>
    <x v="0"/>
    <d v="2020-05-27T00:00:00"/>
    <x v="0"/>
    <s v="Oregon Rene NA"/>
    <n v="43797"/>
    <n v="6.0333333333333332"/>
    <n v="312"/>
    <n v="3"/>
    <n v="7488"/>
    <n v="7808.47"/>
    <n v="2602.8229999999999"/>
    <n v="104"/>
    <n v="24"/>
    <n v="-320.47000000000003"/>
    <x v="0"/>
    <x v="4"/>
    <n v="22"/>
    <x v="0"/>
  </r>
  <r>
    <x v="0"/>
    <x v="1"/>
    <s v="GV108"/>
    <s v="GV1-48-281119"/>
    <x v="0"/>
    <d v="2020-05-27T00:00:00"/>
    <x v="0"/>
    <s v="Raul Armando Oregon Herrera"/>
    <n v="43797"/>
    <n v="6.0333333333333332"/>
    <n v="226"/>
    <n v="2"/>
    <n v="5424"/>
    <n v="5205.6469999999999"/>
    <n v="2602.8229999999999"/>
    <n v="113"/>
    <n v="24"/>
    <n v="218.35300000000001"/>
    <x v="0"/>
    <x v="4"/>
    <n v="22"/>
    <x v="0"/>
  </r>
  <r>
    <x v="0"/>
    <x v="1"/>
    <s v="GV108"/>
    <s v="GV1-48-281119"/>
    <x v="0"/>
    <d v="2020-05-27T00:00:00"/>
    <x v="0"/>
    <s v="Prado Barajas Aureliano FG"/>
    <n v="43797"/>
    <n v="6.0333333333333332"/>
    <n v="210"/>
    <n v="2"/>
    <n v="5040"/>
    <n v="5205.6469999999999"/>
    <n v="2602.8229999999999"/>
    <n v="105"/>
    <n v="24"/>
    <n v="-165.64699999999999"/>
    <x v="0"/>
    <x v="4"/>
    <n v="22"/>
    <x v="0"/>
  </r>
  <r>
    <x v="0"/>
    <x v="1"/>
    <s v="GV108"/>
    <s v="GV1-48-281119"/>
    <x v="0"/>
    <d v="2020-05-27T00:00:00"/>
    <x v="0"/>
    <s v="Ramos Mejia Juan Diego FG"/>
    <n v="43797"/>
    <n v="6.0333333333333332"/>
    <n v="2281"/>
    <n v="20"/>
    <n v="53603.5"/>
    <n v="52056.466999999997"/>
    <n v="2602.8229999999999"/>
    <n v="114.05"/>
    <n v="23.5"/>
    <n v="1547.0329999999999"/>
    <x v="0"/>
    <x v="4"/>
    <n v="22"/>
    <x v="0"/>
  </r>
  <r>
    <x v="0"/>
    <x v="1"/>
    <s v="GV108"/>
    <s v="GV1-48-281119"/>
    <x v="1"/>
    <d v="2020-05-27T00:00:00"/>
    <x v="0"/>
    <s v="Ramos Mejia Juan Diego FG"/>
    <n v="43797"/>
    <n v="6.0333333333333332"/>
    <n v="-2281"/>
    <n v="-20"/>
    <n v="-53603.5"/>
    <n v="-52056.466999999997"/>
    <n v="-2602.8229999999999"/>
    <n v="114.05"/>
    <n v="23.5"/>
    <n v="-1547.0329999999999"/>
    <x v="0"/>
    <x v="4"/>
    <n v="22"/>
    <x v="0"/>
  </r>
  <r>
    <x v="0"/>
    <x v="1"/>
    <s v="GV108"/>
    <s v="GV1-48-281119"/>
    <x v="0"/>
    <d v="2020-05-27T00:00:00"/>
    <x v="0"/>
    <s v="Verdin Vizcarra Irma Lucila F"/>
    <n v="43797"/>
    <n v="6.0333333333333332"/>
    <n v="100"/>
    <n v="1"/>
    <n v="2400"/>
    <n v="2602.8229999999999"/>
    <n v="2602.8229999999999"/>
    <n v="100"/>
    <n v="24"/>
    <n v="-202.82300000000001"/>
    <x v="0"/>
    <x v="4"/>
    <n v="22"/>
    <x v="0"/>
  </r>
  <r>
    <x v="0"/>
    <x v="1"/>
    <s v="GV108"/>
    <s v="GV1-48-281119"/>
    <x v="0"/>
    <d v="2020-05-27T00:00:00"/>
    <x v="0"/>
    <s v="Ramos Mejia Juan Diego FG"/>
    <n v="43797"/>
    <n v="6.0333333333333332"/>
    <n v="2281"/>
    <n v="20"/>
    <n v="53603.5"/>
    <n v="52056.466999999997"/>
    <n v="2602.8229999999999"/>
    <n v="114.05"/>
    <n v="23.5"/>
    <n v="1547.0329999999999"/>
    <x v="0"/>
    <x v="4"/>
    <n v="22"/>
    <x v="0"/>
  </r>
  <r>
    <x v="0"/>
    <x v="1"/>
    <s v="GV106"/>
    <s v="GV1-47-201119"/>
    <x v="0"/>
    <d v="2020-05-28T00:00:00"/>
    <x v="0"/>
    <s v="Vazquez Zamora Rafael"/>
    <n v="43789"/>
    <n v="6.333333333333333"/>
    <n v="200.5"/>
    <n v="2"/>
    <n v="4711.75"/>
    <n v="5696.9369999999999"/>
    <n v="2848.4679999999998"/>
    <n v="100.25"/>
    <n v="23.5"/>
    <n v="-985.18700000000001"/>
    <x v="0"/>
    <x v="4"/>
    <n v="22"/>
    <x v="0"/>
  </r>
  <r>
    <x v="0"/>
    <x v="1"/>
    <s v="GV106"/>
    <s v="GV1-47-201119"/>
    <x v="0"/>
    <d v="2020-05-28T00:00:00"/>
    <x v="0"/>
    <s v="Rafael Osorio Zamora"/>
    <n v="43789"/>
    <n v="6.333333333333333"/>
    <n v="112.5"/>
    <n v="1"/>
    <n v="2643.75"/>
    <n v="2848.4679999999998"/>
    <n v="2848.4679999999998"/>
    <n v="112.5"/>
    <n v="23.5"/>
    <n v="-204.71799999999999"/>
    <x v="0"/>
    <x v="4"/>
    <n v="22"/>
    <x v="0"/>
  </r>
  <r>
    <x v="0"/>
    <x v="1"/>
    <s v="GV106"/>
    <s v="GV1-47-201119"/>
    <x v="0"/>
    <d v="2020-05-28T00:00:00"/>
    <x v="0"/>
    <s v="Cecilia Robles Perez"/>
    <n v="43789"/>
    <n v="6.333333333333333"/>
    <n v="120.5"/>
    <n v="1"/>
    <n v="2831.75"/>
    <n v="2848.4679999999998"/>
    <n v="2848.4679999999998"/>
    <n v="120.5"/>
    <n v="23.5"/>
    <n v="-16.718"/>
    <x v="0"/>
    <x v="4"/>
    <n v="22"/>
    <x v="0"/>
  </r>
  <r>
    <x v="0"/>
    <x v="1"/>
    <s v="GV106"/>
    <s v="GV1-47-201119"/>
    <x v="0"/>
    <d v="2020-05-28T00:00:00"/>
    <x v="0"/>
    <s v="Ricardo Perez Garcia"/>
    <n v="43789"/>
    <n v="6.333333333333333"/>
    <n v="106.5"/>
    <n v="1"/>
    <n v="2502.75"/>
    <n v="2848.4679999999998"/>
    <n v="2848.4679999999998"/>
    <n v="106.5"/>
    <n v="23.5"/>
    <n v="-345.71800000000002"/>
    <x v="0"/>
    <x v="4"/>
    <n v="22"/>
    <x v="0"/>
  </r>
  <r>
    <x v="0"/>
    <x v="3"/>
    <s v="GV509"/>
    <s v="GV5-48-281119"/>
    <x v="0"/>
    <d v="2020-05-28T00:00:00"/>
    <x v="0"/>
    <s v="Carlos Sanchez Camacho"/>
    <n v="43797"/>
    <n v="6.0666666666666664"/>
    <n v="419"/>
    <n v="3"/>
    <n v="9846.5"/>
    <n v="9110.1509999999998"/>
    <n v="3036.7170000000001"/>
    <n v="139.66666666666666"/>
    <n v="23.5"/>
    <n v="736.34900000000005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108"/>
    <n v="1"/>
    <n v="2592"/>
    <n v="3303.248"/>
    <n v="3303.248"/>
    <n v="108"/>
    <n v="24"/>
    <n v="-711.24800000000005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130"/>
    <n v="1"/>
    <n v="3120"/>
    <n v="3303.248"/>
    <n v="3303.248"/>
    <n v="130"/>
    <n v="24"/>
    <n v="-183.24799999999999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122"/>
    <n v="1"/>
    <n v="2928"/>
    <n v="3303.248"/>
    <n v="3303.248"/>
    <n v="122"/>
    <n v="24"/>
    <n v="-375.24799999999999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114"/>
    <n v="1"/>
    <n v="2736"/>
    <n v="3303.248"/>
    <n v="3303.248"/>
    <n v="114"/>
    <n v="24"/>
    <n v="-567.24800000000005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376"/>
    <n v="3"/>
    <n v="9024"/>
    <n v="9909.7440000000006"/>
    <n v="3303.248"/>
    <n v="125.33333333333333"/>
    <n v="24"/>
    <n v="-885.74400000000003"/>
    <x v="0"/>
    <x v="4"/>
    <n v="22"/>
    <x v="0"/>
  </r>
  <r>
    <x v="0"/>
    <x v="2"/>
    <s v="GV413"/>
    <s v="GV4-49-021219"/>
    <x v="0"/>
    <d v="2020-05-29T00:00:00"/>
    <x v="0"/>
    <s v="Oscar Jesus Guerrero Pelayo"/>
    <n v="43801"/>
    <n v="5.9666666666666668"/>
    <n v="758"/>
    <n v="6"/>
    <n v="18192"/>
    <n v="19819.487000000001"/>
    <n v="3303.248"/>
    <n v="126.33333333333333"/>
    <n v="24"/>
    <n v="-1627.4870000000001"/>
    <x v="0"/>
    <x v="4"/>
    <n v="22"/>
    <x v="0"/>
  </r>
  <r>
    <x v="0"/>
    <x v="2"/>
    <s v="GV413"/>
    <s v="GV4-49-021219"/>
    <x v="0"/>
    <d v="2020-05-29T00:00:00"/>
    <x v="0"/>
    <s v="Gil Peña Martin FG"/>
    <n v="43801"/>
    <n v="5.9666666666666668"/>
    <n v="480"/>
    <n v="4"/>
    <n v="11520"/>
    <n v="13212.992"/>
    <n v="3303.248"/>
    <n v="120"/>
    <n v="24"/>
    <n v="-1692.992"/>
    <x v="0"/>
    <x v="4"/>
    <n v="22"/>
    <x v="0"/>
  </r>
  <r>
    <x v="0"/>
    <x v="2"/>
    <s v="GV413"/>
    <s v="GV4-49-021219"/>
    <x v="0"/>
    <d v="2020-05-29T00:00:00"/>
    <x v="0"/>
    <s v="Jose Luis Guzman Cornejo"/>
    <n v="43801"/>
    <n v="5.9666666666666668"/>
    <n v="765"/>
    <n v="6"/>
    <n v="18360"/>
    <n v="19819.487000000001"/>
    <n v="3303.248"/>
    <n v="127.5"/>
    <n v="24"/>
    <n v="-1459.4870000000001"/>
    <x v="0"/>
    <x v="4"/>
    <n v="22"/>
    <x v="0"/>
  </r>
  <r>
    <x v="0"/>
    <x v="2"/>
    <s v="GV413"/>
    <s v="GV4-49-021219"/>
    <x v="0"/>
    <d v="2020-05-29T00:00:00"/>
    <x v="0"/>
    <s v="Lopez Jorge FG"/>
    <n v="43801"/>
    <n v="5.9666666666666668"/>
    <n v="112"/>
    <n v="1"/>
    <n v="2688"/>
    <n v="3303.248"/>
    <n v="3303.248"/>
    <n v="112"/>
    <n v="24"/>
    <n v="-615.24800000000005"/>
    <x v="0"/>
    <x v="4"/>
    <n v="22"/>
    <x v="0"/>
  </r>
  <r>
    <x v="0"/>
    <x v="2"/>
    <s v="GV413"/>
    <s v="GV4-49-021219"/>
    <x v="0"/>
    <d v="2020-05-29T00:00:00"/>
    <x v="0"/>
    <s v="Raul Armando Oregon Herrera"/>
    <n v="43801"/>
    <n v="5.9666666666666668"/>
    <n v="224"/>
    <n v="2"/>
    <n v="5376"/>
    <n v="6606.4960000000001"/>
    <n v="3303.248"/>
    <n v="112"/>
    <n v="24"/>
    <n v="-1230.4960000000001"/>
    <x v="0"/>
    <x v="4"/>
    <n v="22"/>
    <x v="0"/>
  </r>
  <r>
    <x v="0"/>
    <x v="2"/>
    <s v="GV413"/>
    <s v="GV4-49-021219"/>
    <x v="0"/>
    <d v="2020-05-29T00:00:00"/>
    <x v="0"/>
    <s v="Verdin Vizcarra Irma Lucila F"/>
    <n v="43801"/>
    <n v="5.9666666666666668"/>
    <n v="208"/>
    <n v="2"/>
    <n v="4992"/>
    <n v="6606.4960000000001"/>
    <n v="3303.248"/>
    <n v="104"/>
    <n v="24"/>
    <n v="-1614.4960000000001"/>
    <x v="0"/>
    <x v="4"/>
    <n v="22"/>
    <x v="0"/>
  </r>
  <r>
    <x v="0"/>
    <x v="2"/>
    <s v="GV413"/>
    <s v="GV4-49-021219"/>
    <x v="0"/>
    <d v="2020-05-29T00:00:00"/>
    <x v="0"/>
    <s v="Juan Manuel Jacobo"/>
    <n v="43801"/>
    <n v="5.9666666666666668"/>
    <n v="610"/>
    <n v="5"/>
    <n v="14640"/>
    <n v="16516.239000000001"/>
    <n v="3303.248"/>
    <n v="122"/>
    <n v="24"/>
    <n v="-1876.239"/>
    <x v="0"/>
    <x v="4"/>
    <n v="22"/>
    <x v="0"/>
  </r>
  <r>
    <x v="0"/>
    <x v="2"/>
    <s v="GV413"/>
    <s v="GV4-49-021219"/>
    <x v="0"/>
    <d v="2020-05-29T00:00:00"/>
    <x v="0"/>
    <s v="Pelayo Sebastian Rosa Maria G"/>
    <n v="43801"/>
    <n v="5.9666666666666668"/>
    <n v="648"/>
    <n v="5"/>
    <n v="15552"/>
    <n v="16516.239000000001"/>
    <n v="3303.248"/>
    <n v="129.6"/>
    <n v="24"/>
    <n v="-964.23900000000003"/>
    <x v="0"/>
    <x v="4"/>
    <n v="22"/>
    <x v="0"/>
  </r>
  <r>
    <x v="0"/>
    <x v="2"/>
    <s v="GV413"/>
    <s v="GV4-49-021219"/>
    <x v="0"/>
    <d v="2020-05-29T00:00:00"/>
    <x v="0"/>
    <s v="Salas Nadia"/>
    <n v="43801"/>
    <n v="5.9666666666666668"/>
    <n v="260"/>
    <n v="2"/>
    <n v="6240"/>
    <n v="6606.4960000000001"/>
    <n v="3303.248"/>
    <n v="130"/>
    <n v="24"/>
    <n v="-366.49599999999998"/>
    <x v="0"/>
    <x v="4"/>
    <n v="22"/>
    <x v="0"/>
  </r>
  <r>
    <x v="0"/>
    <x v="2"/>
    <s v="GV413"/>
    <s v="GV4-49-021219"/>
    <x v="0"/>
    <d v="2020-05-29T00:00:00"/>
    <x v="0"/>
    <s v="RODRIGO RODRIGUEZ"/>
    <n v="43801"/>
    <n v="5.9666666666666668"/>
    <n v="1470"/>
    <n v="12"/>
    <n v="28665"/>
    <n v="39638.974999999999"/>
    <n v="3303.248"/>
    <n v="122.5"/>
    <n v="19.5"/>
    <n v="-10973.975"/>
    <x v="0"/>
    <x v="4"/>
    <n v="22"/>
    <x v="0"/>
  </r>
  <r>
    <x v="0"/>
    <x v="2"/>
    <s v="GV413"/>
    <s v="GV4-49-021219"/>
    <x v="0"/>
    <d v="2020-05-29T00:00:00"/>
    <x v="0"/>
    <s v="Victor Alejandro Flores Pelayo"/>
    <n v="43801"/>
    <n v="5.9666666666666668"/>
    <n v="124"/>
    <n v="1"/>
    <n v="2976"/>
    <n v="3303.248"/>
    <n v="3303.248"/>
    <n v="124"/>
    <n v="24"/>
    <n v="-327.24799999999999"/>
    <x v="0"/>
    <x v="4"/>
    <n v="22"/>
    <x v="0"/>
  </r>
  <r>
    <x v="0"/>
    <x v="2"/>
    <s v="GV413"/>
    <s v="GV4-49-021219"/>
    <x v="0"/>
    <d v="2020-05-29T00:00:00"/>
    <x v="0"/>
    <s v="Diaz Araiza Maria Magdalena"/>
    <n v="43801"/>
    <n v="5.9666666666666668"/>
    <n v="208"/>
    <n v="2"/>
    <n v="4992"/>
    <n v="6606.4960000000001"/>
    <n v="3303.248"/>
    <n v="104"/>
    <n v="24"/>
    <n v="-1614.4960000000001"/>
    <x v="0"/>
    <x v="4"/>
    <n v="22"/>
    <x v="0"/>
  </r>
  <r>
    <x v="0"/>
    <x v="2"/>
    <s v="GV413"/>
    <s v="GV4-49-021219"/>
    <x v="0"/>
    <d v="2020-05-29T00:00:00"/>
    <x v="0"/>
    <s v="Avalos Silva Juan"/>
    <n v="43801"/>
    <n v="5.9666666666666668"/>
    <n v="240"/>
    <n v="2"/>
    <n v="5760"/>
    <n v="6606.4960000000001"/>
    <n v="3303.248"/>
    <n v="120"/>
    <n v="24"/>
    <n v="-846.49599999999998"/>
    <x v="0"/>
    <x v="4"/>
    <n v="22"/>
    <x v="0"/>
  </r>
  <r>
    <x v="0"/>
    <x v="2"/>
    <s v="GV413"/>
    <s v="GV4-49-021219"/>
    <x v="0"/>
    <d v="2020-05-29T00:00:00"/>
    <x v="0"/>
    <s v="De Leon Diaz Salvador FG"/>
    <n v="43801"/>
    <n v="5.9666666666666668"/>
    <n v="100"/>
    <n v="1"/>
    <n v="2400"/>
    <n v="3303.248"/>
    <n v="3303.248"/>
    <n v="100"/>
    <n v="24"/>
    <n v="-903.24800000000005"/>
    <x v="0"/>
    <x v="4"/>
    <n v="22"/>
    <x v="0"/>
  </r>
  <r>
    <x v="0"/>
    <x v="2"/>
    <s v="GV413"/>
    <s v="GV4-49-021219"/>
    <x v="0"/>
    <d v="2020-05-29T00:00:00"/>
    <x v="0"/>
    <s v="Anaya Chavarin Oscar FG"/>
    <n v="43801"/>
    <n v="5.9666666666666668"/>
    <n v="116"/>
    <n v="1"/>
    <n v="2784"/>
    <n v="3303.248"/>
    <n v="3303.248"/>
    <n v="116"/>
    <n v="24"/>
    <n v="-519.24800000000005"/>
    <x v="0"/>
    <x v="4"/>
    <n v="22"/>
    <x v="0"/>
  </r>
  <r>
    <x v="0"/>
    <x v="2"/>
    <s v="GV413"/>
    <s v="GV4-49-021219"/>
    <x v="0"/>
    <d v="2020-05-29T00:00:00"/>
    <x v="0"/>
    <s v="Becerra Bañuelos Norma Elizabeth F"/>
    <n v="43801"/>
    <n v="5.9666666666666668"/>
    <n v="556"/>
    <n v="4"/>
    <n v="13344"/>
    <n v="13212.992"/>
    <n v="3303.248"/>
    <n v="139"/>
    <n v="24"/>
    <n v="131.00800000000001"/>
    <x v="0"/>
    <x v="4"/>
    <n v="22"/>
    <x v="0"/>
  </r>
  <r>
    <x v="0"/>
    <x v="1"/>
    <s v="GV108"/>
    <s v="GV1-48-281119"/>
    <x v="0"/>
    <d v="2020-05-30T00:00:00"/>
    <x v="0"/>
    <s v="Ricardo Perez Garcia"/>
    <n v="43797"/>
    <n v="6.1333333333333329"/>
    <n v="235"/>
    <n v="2"/>
    <n v="5522.5"/>
    <n v="5205.6469999999999"/>
    <n v="2602.8229999999999"/>
    <n v="117.5"/>
    <n v="23.5"/>
    <n v="316.85300000000001"/>
    <x v="0"/>
    <x v="4"/>
    <n v="22"/>
    <x v="0"/>
  </r>
  <r>
    <x v="0"/>
    <x v="1"/>
    <s v="GV108"/>
    <s v="GV1-48-281119"/>
    <x v="0"/>
    <d v="2020-05-30T00:00:00"/>
    <x v="0"/>
    <s v="Gutierrez Olivarez Jaime Gibran"/>
    <n v="43797"/>
    <n v="6.1333333333333329"/>
    <n v="484.5"/>
    <n v="4"/>
    <n v="11385.75"/>
    <n v="10411.293"/>
    <n v="2602.8229999999999"/>
    <n v="121.125"/>
    <n v="23.5"/>
    <n v="974.45699999999999"/>
    <x v="0"/>
    <x v="4"/>
    <n v="22"/>
    <x v="0"/>
  </r>
  <r>
    <x v="0"/>
    <x v="1"/>
    <s v="GV108"/>
    <s v="GV1-48-281119"/>
    <x v="0"/>
    <d v="2020-05-30T00:00:00"/>
    <x v="0"/>
    <s v="Cecilia Robles Perez"/>
    <n v="43797"/>
    <n v="6.1333333333333329"/>
    <n v="125.5"/>
    <n v="1"/>
    <n v="2949.25"/>
    <n v="2602.8229999999999"/>
    <n v="2602.8229999999999"/>
    <n v="125.5"/>
    <n v="23.5"/>
    <n v="346.42700000000002"/>
    <x v="0"/>
    <x v="4"/>
    <n v="22"/>
    <x v="0"/>
  </r>
  <r>
    <x v="0"/>
    <x v="1"/>
    <s v="GV108"/>
    <s v="GV1-48-281119"/>
    <x v="0"/>
    <d v="2020-05-30T00:00:00"/>
    <x v="0"/>
    <s v="Vazquez Zamora Rafael"/>
    <n v="43797"/>
    <n v="6.1333333333333329"/>
    <n v="187"/>
    <n v="2"/>
    <n v="4394.5"/>
    <n v="5205.6469999999999"/>
    <n v="2602.8229999999999"/>
    <n v="93.5"/>
    <n v="23.5"/>
    <n v="-811.14700000000005"/>
    <x v="0"/>
    <x v="4"/>
    <n v="22"/>
    <x v="0"/>
  </r>
  <r>
    <x v="0"/>
    <x v="2"/>
    <s v="GV413"/>
    <s v="GV4-49-021219"/>
    <x v="0"/>
    <d v="2020-05-30T00:00:00"/>
    <x v="0"/>
    <s v="Cobian Chavez Rodolfo FG"/>
    <n v="43801"/>
    <n v="6"/>
    <n v="3798"/>
    <n v="30"/>
    <n v="89253"/>
    <n v="99097.437000000005"/>
    <n v="3303.248"/>
    <n v="126.6"/>
    <n v="23.5"/>
    <n v="-9844.4369999999999"/>
    <x v="0"/>
    <x v="4"/>
    <n v="22"/>
    <x v="0"/>
  </r>
  <r>
    <x v="0"/>
    <x v="2"/>
    <s v="GV413"/>
    <s v="GV4-49-021219"/>
    <x v="0"/>
    <d v="2020-05-30T00:00:00"/>
    <x v="0"/>
    <s v="Coronado Rodriguez Alma Lorena FG"/>
    <n v="43801"/>
    <n v="6"/>
    <n v="120"/>
    <n v="1"/>
    <n v="2880"/>
    <n v="3303.248"/>
    <n v="3303.248"/>
    <n v="120"/>
    <n v="24"/>
    <n v="-423.24799999999999"/>
    <x v="0"/>
    <x v="4"/>
    <n v="22"/>
    <x v="0"/>
  </r>
  <r>
    <x v="0"/>
    <x v="2"/>
    <s v="GV413"/>
    <s v="GV4-49-021219"/>
    <x v="0"/>
    <d v="2020-05-30T00:00:00"/>
    <x v="0"/>
    <s v="Lopez Castro Erica"/>
    <n v="43801"/>
    <n v="6"/>
    <n v="128"/>
    <n v="1"/>
    <n v="3072"/>
    <n v="3303.248"/>
    <n v="3303.248"/>
    <n v="128"/>
    <n v="24"/>
    <n v="-231.24799999999999"/>
    <x v="0"/>
    <x v="4"/>
    <n v="22"/>
    <x v="0"/>
  </r>
  <r>
    <x v="0"/>
    <x v="2"/>
    <s v="GV413"/>
    <s v="GV4-49-021219"/>
    <x v="0"/>
    <d v="2020-05-30T00:00:00"/>
    <x v="0"/>
    <s v="Lopez Mendoza Librado F"/>
    <n v="43801"/>
    <n v="6"/>
    <n v="376"/>
    <n v="3"/>
    <n v="9024"/>
    <n v="9909.7440000000006"/>
    <n v="3303.248"/>
    <n v="125.33333333333333"/>
    <n v="24"/>
    <n v="-885.74400000000003"/>
    <x v="0"/>
    <x v="4"/>
    <n v="22"/>
    <x v="0"/>
  </r>
  <r>
    <x v="0"/>
    <x v="2"/>
    <s v="GV413"/>
    <s v="GV4-49-021219"/>
    <x v="0"/>
    <d v="2020-05-30T00:00:00"/>
    <x v="0"/>
    <s v="PUBLICO EN GENERAL"/>
    <n v="43801"/>
    <n v="6"/>
    <n v="222"/>
    <n v="2"/>
    <n v="5328"/>
    <n v="6606.4960000000001"/>
    <n v="3303.248"/>
    <n v="111"/>
    <n v="24"/>
    <n v="-1278.4960000000001"/>
    <x v="0"/>
    <x v="4"/>
    <n v="22"/>
    <x v="0"/>
  </r>
  <r>
    <x v="0"/>
    <x v="2"/>
    <s v="GV413"/>
    <s v="GV4-49-021219"/>
    <x v="0"/>
    <d v="2020-05-30T00:00:00"/>
    <x v="0"/>
    <s v="Araiza Chavez Diana Rosiquiel FG"/>
    <n v="43801"/>
    <n v="6"/>
    <n v="398"/>
    <n v="3"/>
    <n v="9552"/>
    <n v="9909.7440000000006"/>
    <n v="3303.248"/>
    <n v="132.66666666666666"/>
    <n v="24"/>
    <n v="-357.74400000000003"/>
    <x v="0"/>
    <x v="4"/>
    <n v="22"/>
    <x v="0"/>
  </r>
  <r>
    <x v="0"/>
    <x v="2"/>
    <s v="GV413"/>
    <s v="GV4-49-021219"/>
    <x v="0"/>
    <d v="2020-05-30T00:00:00"/>
    <x v="0"/>
    <s v="Rafael Osorio Zamora"/>
    <n v="43801"/>
    <n v="6"/>
    <n v="261.39999999999998"/>
    <n v="2"/>
    <n v="6142.9"/>
    <n v="6606.4960000000001"/>
    <n v="3303.248"/>
    <n v="130.69999999999999"/>
    <n v="23.5"/>
    <n v="-463.596"/>
    <x v="0"/>
    <x v="4"/>
    <n v="22"/>
    <x v="0"/>
  </r>
  <r>
    <x v="0"/>
    <x v="2"/>
    <s v="GV413"/>
    <s v="GV4-49-021219"/>
    <x v="0"/>
    <d v="2020-05-30T00:00:00"/>
    <x v="0"/>
    <s v="Cecilia Robles Perez"/>
    <n v="43801"/>
    <n v="6"/>
    <n v="106.4"/>
    <n v="1"/>
    <n v="2500.4"/>
    <n v="3303.248"/>
    <n v="3303.248"/>
    <n v="106.4"/>
    <n v="23.5"/>
    <n v="-802.84799999999996"/>
    <x v="0"/>
    <x v="4"/>
    <n v="22"/>
    <x v="0"/>
  </r>
  <r>
    <x v="0"/>
    <x v="2"/>
    <s v="GV413"/>
    <s v="GV4-49-021219"/>
    <x v="0"/>
    <d v="2020-05-30T00:00:00"/>
    <x v="0"/>
    <s v="PUBLICO EN GENERAL"/>
    <n v="43801"/>
    <n v="6"/>
    <n v="102.8"/>
    <n v="1"/>
    <n v="2415.8000000000002"/>
    <n v="3303.248"/>
    <n v="3303.248"/>
    <n v="102.8"/>
    <n v="23.5"/>
    <n v="-887.44799999999998"/>
    <x v="0"/>
    <x v="4"/>
    <n v="22"/>
    <x v="0"/>
  </r>
  <r>
    <x v="0"/>
    <x v="2"/>
    <s v="GV413"/>
    <s v="GV4-49-021219"/>
    <x v="0"/>
    <d v="2020-05-30T00:00:00"/>
    <x v="0"/>
    <s v="Ricardo Perez Garcia"/>
    <n v="43801"/>
    <n v="6"/>
    <n v="134.19999999999999"/>
    <n v="1"/>
    <n v="3153.7"/>
    <n v="3303.248"/>
    <n v="3303.248"/>
    <n v="134.19999999999999"/>
    <n v="23.5"/>
    <n v="-149.548"/>
    <x v="0"/>
    <x v="4"/>
    <n v="22"/>
    <x v="0"/>
  </r>
  <r>
    <x v="0"/>
    <x v="2"/>
    <s v="GV413"/>
    <s v="GV4-49-021219"/>
    <x v="0"/>
    <d v="2020-05-30T00:00:00"/>
    <x v="0"/>
    <s v="Vazquez Zamora Rafael"/>
    <n v="43801"/>
    <n v="6"/>
    <n v="401.2"/>
    <n v="4"/>
    <n v="9428.2000000000007"/>
    <n v="13212.992"/>
    <n v="3303.248"/>
    <n v="100.3"/>
    <n v="23.5"/>
    <n v="-3784.7919999999999"/>
    <x v="0"/>
    <x v="4"/>
    <n v="22"/>
    <x v="0"/>
  </r>
  <r>
    <x v="0"/>
    <x v="2"/>
    <s v="GV413"/>
    <s v="GV4-49-021219"/>
    <x v="0"/>
    <d v="2020-05-30T00:00:00"/>
    <x v="0"/>
    <s v="Arturo Saray"/>
    <n v="43801"/>
    <n v="6"/>
    <n v="122"/>
    <n v="1"/>
    <n v="2379"/>
    <n v="3303.248"/>
    <n v="3303.248"/>
    <n v="122"/>
    <n v="19.5"/>
    <n v="-924.24800000000005"/>
    <x v="0"/>
    <x v="4"/>
    <n v="22"/>
    <x v="0"/>
  </r>
  <r>
    <x v="0"/>
    <x v="2"/>
    <s v="GV413"/>
    <s v="GV4-49-021219"/>
    <x v="1"/>
    <d v="2020-05-30T00:00:00"/>
    <x v="0"/>
    <s v="Arturo Saray"/>
    <n v="43801"/>
    <n v="6"/>
    <n v="-122"/>
    <n v="-1"/>
    <n v="-2379"/>
    <n v="-3303.248"/>
    <n v="-3303.248"/>
    <n v="122"/>
    <n v="19.5"/>
    <n v="924.24800000000005"/>
    <x v="0"/>
    <x v="4"/>
    <n v="22"/>
    <x v="0"/>
  </r>
  <r>
    <x v="0"/>
    <x v="2"/>
    <s v="GV413"/>
    <s v="GV4-49-021219"/>
    <x v="1"/>
    <d v="2020-05-30T00:00:00"/>
    <x v="0"/>
    <s v="Vazquez Zamora Rafael"/>
    <n v="43801"/>
    <n v="6"/>
    <n v="-401.2"/>
    <n v="-4"/>
    <n v="-9428.2000000000007"/>
    <n v="-13212.992"/>
    <n v="-3303.248"/>
    <n v="100.3"/>
    <n v="23.5"/>
    <n v="3784.7919999999999"/>
    <x v="0"/>
    <x v="4"/>
    <n v="22"/>
    <x v="0"/>
  </r>
  <r>
    <x v="0"/>
    <x v="2"/>
    <s v="GV413"/>
    <s v="GV4-49-021219"/>
    <x v="0"/>
    <d v="2020-05-30T00:00:00"/>
    <x v="0"/>
    <s v="Reynoso Becerra Pedro"/>
    <n v="43801"/>
    <n v="6"/>
    <n v="6100"/>
    <n v="50"/>
    <n v="131150"/>
    <n v="165162.394"/>
    <n v="3303.248"/>
    <n v="122"/>
    <n v="21.5"/>
    <n v="-34012.394"/>
    <x v="0"/>
    <x v="4"/>
    <n v="22"/>
    <x v="0"/>
  </r>
  <r>
    <x v="0"/>
    <x v="2"/>
    <s v="GV413"/>
    <s v="GV4-49-021219"/>
    <x v="0"/>
    <d v="2020-05-30T00:00:00"/>
    <x v="0"/>
    <s v="Casillas Tapia Alfredo"/>
    <n v="43801"/>
    <n v="6"/>
    <n v="1179.4000000000001"/>
    <n v="10"/>
    <n v="27126.2"/>
    <n v="33032.478999999999"/>
    <n v="3303.248"/>
    <n v="117.94000000000001"/>
    <n v="23"/>
    <n v="-5906.2790000000005"/>
    <x v="0"/>
    <x v="4"/>
    <n v="22"/>
    <x v="0"/>
  </r>
  <r>
    <x v="0"/>
    <x v="2"/>
    <s v="GV413"/>
    <s v="GV4-49-021219"/>
    <x v="0"/>
    <d v="2020-05-30T00:00:00"/>
    <x v="0"/>
    <s v="Alvarez Garcia Salvador"/>
    <n v="43801"/>
    <n v="6"/>
    <n v="1882"/>
    <n v="15"/>
    <n v="43286"/>
    <n v="49548.718000000001"/>
    <n v="3303.248"/>
    <n v="125.46666666666667"/>
    <n v="23"/>
    <n v="-6262.7179999999998"/>
    <x v="0"/>
    <x v="4"/>
    <n v="22"/>
    <x v="0"/>
  </r>
  <r>
    <x v="0"/>
    <x v="2"/>
    <s v="GV414"/>
    <s v="GV1-46-121119"/>
    <x v="0"/>
    <d v="2020-05-30T00:00:00"/>
    <x v="0"/>
    <s v="Lopez Garcia Martin FG"/>
    <n v="43781"/>
    <n v="6.6666666666666661"/>
    <n v="140"/>
    <n v="1"/>
    <n v="3360"/>
    <n v="1303.68"/>
    <n v="1303.68"/>
    <n v="140"/>
    <n v="24"/>
    <n v="2056.3200000000002"/>
    <x v="0"/>
    <x v="4"/>
    <n v="22"/>
    <x v="0"/>
  </r>
  <r>
    <x v="0"/>
    <x v="2"/>
    <s v="GV414"/>
    <s v="GV1-46-121119"/>
    <x v="0"/>
    <d v="2020-05-30T00:00:00"/>
    <x v="0"/>
    <s v="Martinez Valdez Hugo Alberto F"/>
    <n v="43781"/>
    <n v="6.6666666666666661"/>
    <n v="400"/>
    <n v="4"/>
    <n v="9600"/>
    <n v="5214.7190000000001"/>
    <n v="1303.68"/>
    <n v="100"/>
    <n v="24"/>
    <n v="4385.2809999999999"/>
    <x v="0"/>
    <x v="4"/>
    <n v="22"/>
    <x v="0"/>
  </r>
  <r>
    <x v="0"/>
    <x v="2"/>
    <s v="GV414"/>
    <s v="GV1-46-121119"/>
    <x v="0"/>
    <d v="2020-05-30T00:00:00"/>
    <x v="0"/>
    <s v="Edgar Ruiz Lopez"/>
    <n v="43781"/>
    <n v="6.6666666666666661"/>
    <n v="844"/>
    <n v="7"/>
    <n v="20256"/>
    <n v="9125.759"/>
    <n v="1303.68"/>
    <n v="120.57142857142857"/>
    <n v="24"/>
    <n v="11130.241"/>
    <x v="0"/>
    <x v="4"/>
    <n v="22"/>
    <x v="0"/>
  </r>
  <r>
    <x v="0"/>
    <x v="2"/>
    <s v="GV414"/>
    <s v="GV1-46-121119"/>
    <x v="0"/>
    <d v="2020-05-30T00:00:00"/>
    <x v="0"/>
    <s v="Camacho Monroy Agustin"/>
    <n v="43781"/>
    <n v="6.6666666666666661"/>
    <n v="1377"/>
    <n v="12"/>
    <n v="32359.5"/>
    <n v="15644.157999999999"/>
    <n v="1303.68"/>
    <n v="114.75"/>
    <n v="23.5"/>
    <n v="16715.342000000001"/>
    <x v="0"/>
    <x v="4"/>
    <n v="22"/>
    <x v="0"/>
  </r>
  <r>
    <x v="0"/>
    <x v="2"/>
    <s v="GV414"/>
    <s v="GV1-46-121119"/>
    <x v="0"/>
    <d v="2020-05-30T00:00:00"/>
    <x v="0"/>
    <s v="Camacho Santana Gabriel"/>
    <n v="43781"/>
    <n v="6.6666666666666661"/>
    <n v="1016"/>
    <n v="8"/>
    <n v="23876"/>
    <n v="10429.439"/>
    <n v="1303.68"/>
    <n v="127"/>
    <n v="23.5"/>
    <n v="13446.561"/>
    <x v="0"/>
    <x v="4"/>
    <n v="22"/>
    <x v="0"/>
  </r>
  <r>
    <x v="0"/>
    <x v="2"/>
    <s v="GV414"/>
    <s v="GV1-46-121119"/>
    <x v="0"/>
    <d v="2020-05-30T00:00:00"/>
    <x v="0"/>
    <s v="Noe Ramirez Brambila"/>
    <n v="43781"/>
    <n v="6.6666666666666661"/>
    <n v="242"/>
    <n v="2"/>
    <n v="5687"/>
    <n v="2607.36"/>
    <n v="1303.68"/>
    <n v="121"/>
    <n v="23.5"/>
    <n v="3079.64"/>
    <x v="0"/>
    <x v="4"/>
    <n v="22"/>
    <x v="0"/>
  </r>
  <r>
    <x v="0"/>
    <x v="2"/>
    <s v="GV414"/>
    <s v="GV1-46-121119"/>
    <x v="0"/>
    <d v="2020-05-30T00:00:00"/>
    <x v="0"/>
    <s v="Fletes Castillo Hortencia"/>
    <n v="43781"/>
    <n v="6.6666666666666661"/>
    <n v="234"/>
    <n v="2"/>
    <n v="5499"/>
    <n v="2607.36"/>
    <n v="1303.68"/>
    <n v="117"/>
    <n v="23.5"/>
    <n v="2891.64"/>
    <x v="0"/>
    <x v="4"/>
    <n v="22"/>
    <x v="0"/>
  </r>
  <r>
    <x v="0"/>
    <x v="2"/>
    <s v="GV414"/>
    <s v="GV1-46-121119"/>
    <x v="0"/>
    <d v="2020-05-30T00:00:00"/>
    <x v="0"/>
    <s v="Robles Santana Jorge"/>
    <n v="43781"/>
    <n v="6.6666666666666661"/>
    <n v="482"/>
    <n v="4"/>
    <n v="11327"/>
    <n v="5214.7190000000001"/>
    <n v="1303.68"/>
    <n v="120.5"/>
    <n v="23.5"/>
    <n v="6112.2809999999999"/>
    <x v="0"/>
    <x v="4"/>
    <n v="22"/>
    <x v="0"/>
  </r>
  <r>
    <x v="0"/>
    <x v="2"/>
    <s v="GV414"/>
    <s v="GV1-46-121119"/>
    <x v="0"/>
    <d v="2020-05-30T00:00:00"/>
    <x v="0"/>
    <s v="Gutierrez Olivarez Jaime Gibran"/>
    <n v="43781"/>
    <n v="6.6666666666666661"/>
    <n v="186.8"/>
    <n v="2"/>
    <n v="4389.8"/>
    <n v="2607.36"/>
    <n v="1303.68"/>
    <n v="93.4"/>
    <n v="23.5"/>
    <n v="1782.44"/>
    <x v="0"/>
    <x v="4"/>
    <n v="22"/>
    <x v="0"/>
  </r>
  <r>
    <x v="0"/>
    <x v="2"/>
    <s v="GV414"/>
    <s v="GV1-46-121119"/>
    <x v="0"/>
    <d v="2020-05-30T00:00:00"/>
    <x v="0"/>
    <s v="Arturo Saray"/>
    <n v="43781"/>
    <n v="6.6666666666666661"/>
    <n v="122"/>
    <n v="1"/>
    <n v="2379"/>
    <n v="1303.68"/>
    <n v="1303.68"/>
    <n v="122"/>
    <n v="19.5"/>
    <n v="1075.32"/>
    <x v="0"/>
    <x v="4"/>
    <n v="22"/>
    <x v="0"/>
  </r>
  <r>
    <x v="0"/>
    <x v="2"/>
    <s v="GV414"/>
    <s v="GV1-46-121119"/>
    <x v="0"/>
    <d v="2020-05-30T00:00:00"/>
    <x v="0"/>
    <s v="Vazquez Zamora Rafael"/>
    <n v="43781"/>
    <n v="6.6666666666666661"/>
    <n v="401.2"/>
    <n v="4"/>
    <n v="9428.2000000000007"/>
    <n v="5214.7190000000001"/>
    <n v="1303.68"/>
    <n v="100.3"/>
    <n v="23.5"/>
    <n v="4213.4809999999998"/>
    <x v="0"/>
    <x v="4"/>
    <n v="22"/>
    <x v="0"/>
  </r>
  <r>
    <x v="0"/>
    <x v="2"/>
    <s v="GV414"/>
    <s v="GV1-46-121119"/>
    <x v="0"/>
    <d v="2020-05-30T00:00:00"/>
    <x v="0"/>
    <s v="Innovacion y Comercio"/>
    <n v="43781"/>
    <n v="6.6666666666666661"/>
    <n v="844.8"/>
    <n v="6"/>
    <n v="19852.8"/>
    <n v="7822.0789999999997"/>
    <n v="1303.68"/>
    <n v="140.79999999999998"/>
    <n v="23.5"/>
    <n v="12030.721"/>
    <x v="0"/>
    <x v="4"/>
    <n v="22"/>
    <x v="0"/>
  </r>
  <r>
    <x v="0"/>
    <x v="3"/>
    <s v="GV507"/>
    <s v="GV5-49-051219"/>
    <x v="0"/>
    <d v="2020-05-30T00:00:00"/>
    <x v="0"/>
    <s v="Rafael Osorio Zamora"/>
    <n v="43804"/>
    <n v="5.8999999999999995"/>
    <n v="790"/>
    <n v="7"/>
    <n v="18565"/>
    <n v="21499.695"/>
    <n v="3071.3850000000002"/>
    <n v="112.85714285714286"/>
    <n v="23.5"/>
    <n v="-2934.6950000000002"/>
    <x v="0"/>
    <x v="4"/>
    <n v="22"/>
    <x v="0"/>
  </r>
  <r>
    <x v="0"/>
    <x v="3"/>
    <s v="GV507"/>
    <s v="GV5-49-051219"/>
    <x v="0"/>
    <d v="2020-05-30T00:00:00"/>
    <x v="0"/>
    <s v="Innovacion y Comercio"/>
    <n v="43804"/>
    <n v="5.8999999999999995"/>
    <n v="840"/>
    <n v="8"/>
    <n v="19740"/>
    <n v="24571.08"/>
    <n v="3071.3850000000002"/>
    <n v="105"/>
    <n v="23.5"/>
    <n v="-4831.08"/>
    <x v="0"/>
    <x v="4"/>
    <n v="22"/>
    <x v="0"/>
  </r>
  <r>
    <x v="0"/>
    <x v="3"/>
    <s v="GV507"/>
    <s v="GV5-49-051219"/>
    <x v="0"/>
    <d v="2020-05-30T00:00:00"/>
    <x v="0"/>
    <s v="Innovacion y Comercio"/>
    <n v="43804"/>
    <n v="5.8999999999999995"/>
    <n v="1040"/>
    <n v="10"/>
    <n v="24440"/>
    <n v="30713.85"/>
    <n v="3071.3850000000002"/>
    <n v="104"/>
    <n v="23.5"/>
    <n v="-6273.85"/>
    <x v="0"/>
    <x v="4"/>
    <n v="22"/>
    <x v="0"/>
  </r>
  <r>
    <x v="0"/>
    <x v="1"/>
    <s v="GV106"/>
    <s v="GV1-47-201119"/>
    <x v="0"/>
    <d v="2020-06-02T00:00:00"/>
    <x v="0"/>
    <s v="Gonzalez Medina Victorino"/>
    <n v="43789"/>
    <n v="6.5"/>
    <n v="881.5"/>
    <n v="8"/>
    <n v="21156"/>
    <n v="22787.746999999999"/>
    <n v="2848.4679999999998"/>
    <n v="110.1875"/>
    <n v="24"/>
    <n v="-1631.7470000000001"/>
    <x v="0"/>
    <x v="5"/>
    <n v="23"/>
    <x v="0"/>
  </r>
  <r>
    <x v="0"/>
    <x v="1"/>
    <s v="GV108"/>
    <s v="GV1-48-281119"/>
    <x v="0"/>
    <d v="2020-06-02T00:00:00"/>
    <x v="0"/>
    <s v="Carlos Sanchez Camacho"/>
    <n v="43797"/>
    <n v="6.2333333333333334"/>
    <n v="243.5"/>
    <n v="2"/>
    <n v="5722.25"/>
    <n v="5205.6469999999999"/>
    <n v="2602.8229999999999"/>
    <n v="121.75"/>
    <n v="23.5"/>
    <n v="516.60299999999995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136.5"/>
    <n v="1"/>
    <n v="2661.75"/>
    <n v="2602.8229999999999"/>
    <n v="2602.8229999999999"/>
    <n v="136.5"/>
    <n v="19.5"/>
    <n v="58.927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238"/>
    <n v="2"/>
    <n v="5831"/>
    <n v="5205.6469999999999"/>
    <n v="2602.8229999999999"/>
    <n v="119"/>
    <n v="24.5"/>
    <n v="625.35299999999995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144.5"/>
    <n v="1"/>
    <n v="3540.25"/>
    <n v="2602.8229999999999"/>
    <n v="2602.8229999999999"/>
    <n v="144.5"/>
    <n v="24.5"/>
    <n v="937.42700000000002"/>
    <x v="0"/>
    <x v="5"/>
    <n v="23"/>
    <x v="0"/>
  </r>
  <r>
    <x v="0"/>
    <x v="1"/>
    <s v="GV108"/>
    <s v="GV1-48-281119"/>
    <x v="0"/>
    <d v="2020-06-02T00:00:00"/>
    <x v="0"/>
    <s v="Arturo Saray"/>
    <n v="43797"/>
    <n v="6.2333333333333334"/>
    <n v="117"/>
    <n v="1"/>
    <n v="2749.5"/>
    <n v="2602.8229999999999"/>
    <n v="2602.8229999999999"/>
    <n v="117"/>
    <n v="23.5"/>
    <n v="146.67699999999999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102"/>
    <n v="1"/>
    <n v="2499"/>
    <n v="2602.8229999999999"/>
    <n v="2602.8229999999999"/>
    <n v="102"/>
    <n v="24.5"/>
    <n v="-103.82299999999999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104"/>
    <n v="1"/>
    <n v="2028"/>
    <n v="2602.8229999999999"/>
    <n v="2602.8229999999999"/>
    <n v="104"/>
    <n v="19.5"/>
    <n v="-574.82299999999998"/>
    <x v="0"/>
    <x v="5"/>
    <n v="23"/>
    <x v="0"/>
  </r>
  <r>
    <x v="0"/>
    <x v="2"/>
    <s v="GV402"/>
    <s v="GV1-05-310120"/>
    <x v="0"/>
    <d v="2020-06-02T00:00:00"/>
    <x v="0"/>
    <s v="Innovacion y Comercio"/>
    <n v="43861"/>
    <n v="4.0999999999999996"/>
    <n v="80"/>
    <n v="1"/>
    <n v="1880"/>
    <n v="1743.1130000000001"/>
    <n v="1743.1130000000001"/>
    <n v="80"/>
    <n v="23.5"/>
    <n v="136.887"/>
    <x v="0"/>
    <x v="5"/>
    <n v="23"/>
    <x v="0"/>
  </r>
  <r>
    <x v="0"/>
    <x v="2"/>
    <s v="GV413"/>
    <s v="GV4-49-021219"/>
    <x v="0"/>
    <d v="2020-06-02T00:00:00"/>
    <x v="0"/>
    <s v="PUBLICO EN GENERAL"/>
    <n v="43801"/>
    <n v="6.1"/>
    <n v="330.4"/>
    <n v="3"/>
    <n v="8094.8"/>
    <n v="9909.7440000000006"/>
    <n v="3303.248"/>
    <n v="110.13333333333333"/>
    <n v="24.5"/>
    <n v="-1814.944"/>
    <x v="0"/>
    <x v="5"/>
    <n v="23"/>
    <x v="0"/>
  </r>
  <r>
    <x v="0"/>
    <x v="2"/>
    <s v="GV413"/>
    <s v="GV4-49-021219"/>
    <x v="0"/>
    <d v="2020-06-02T00:00:00"/>
    <x v="0"/>
    <s v="PUBLICO EN GENERAL"/>
    <n v="43801"/>
    <n v="6.1"/>
    <n v="109.2"/>
    <n v="1"/>
    <n v="2675.4"/>
    <n v="3303.248"/>
    <n v="3303.248"/>
    <n v="109.2"/>
    <n v="24.5"/>
    <n v="-627.84799999999996"/>
    <x v="0"/>
    <x v="5"/>
    <n v="23"/>
    <x v="0"/>
  </r>
  <r>
    <x v="0"/>
    <x v="2"/>
    <s v="GV413"/>
    <s v="GV4-49-021219"/>
    <x v="0"/>
    <d v="2020-06-02T00:00:00"/>
    <x v="0"/>
    <s v="Carlos Sanchez Camacho"/>
    <n v="43801"/>
    <n v="6.1"/>
    <n v="511.8"/>
    <n v="4"/>
    <n v="12027.3"/>
    <n v="13212.992"/>
    <n v="3303.248"/>
    <n v="127.95"/>
    <n v="23.5"/>
    <n v="-1185.692"/>
    <x v="0"/>
    <x v="5"/>
    <n v="23"/>
    <x v="0"/>
  </r>
  <r>
    <x v="0"/>
    <x v="2"/>
    <s v="GV413"/>
    <s v="GV4-49-021219"/>
    <x v="0"/>
    <d v="2020-06-02T00:00:00"/>
    <x v="0"/>
    <s v="Innovacion y Comercio"/>
    <n v="43801"/>
    <n v="6.1"/>
    <n v="120"/>
    <n v="1"/>
    <n v="2820"/>
    <n v="3303.248"/>
    <n v="3303.248"/>
    <n v="120"/>
    <n v="23.5"/>
    <n v="-483.24799999999999"/>
    <x v="0"/>
    <x v="5"/>
    <n v="23"/>
    <x v="0"/>
  </r>
  <r>
    <x v="0"/>
    <x v="2"/>
    <s v="GV413"/>
    <s v="GV4-49-021219"/>
    <x v="0"/>
    <d v="2020-06-02T00:00:00"/>
    <x v="0"/>
    <s v="Gonzalez Medina Victorino"/>
    <n v="43801"/>
    <n v="6.1"/>
    <n v="984.8"/>
    <n v="8"/>
    <n v="23142.799999999999"/>
    <n v="26425.983"/>
    <n v="3303.248"/>
    <n v="123.1"/>
    <n v="23.5"/>
    <n v="-3283.183"/>
    <x v="0"/>
    <x v="5"/>
    <n v="23"/>
    <x v="0"/>
  </r>
  <r>
    <x v="0"/>
    <x v="2"/>
    <s v="GV414"/>
    <s v="GV1-46-121119"/>
    <x v="0"/>
    <d v="2020-06-02T00:00:00"/>
    <x v="0"/>
    <s v="PUBLICO EN GENERAL"/>
    <n v="43781"/>
    <n v="6.7666666666666666"/>
    <n v="88.6"/>
    <n v="1"/>
    <n v="2215"/>
    <n v="1303.68"/>
    <n v="1303.68"/>
    <n v="88.6"/>
    <n v="25"/>
    <n v="911.32"/>
    <x v="0"/>
    <x v="5"/>
    <n v="23"/>
    <x v="0"/>
  </r>
  <r>
    <x v="0"/>
    <x v="2"/>
    <s v="GV415"/>
    <s v="GV4-50-121219"/>
    <x v="0"/>
    <d v="2020-06-02T00:00:00"/>
    <x v="0"/>
    <s v="Innovacion y Comercio"/>
    <n v="43811"/>
    <n v="5.7666666666666666"/>
    <n v="50"/>
    <n v="1"/>
    <n v="1175"/>
    <n v="2828.52"/>
    <n v="2828.52"/>
    <n v="50"/>
    <n v="23.5"/>
    <n v="-1653.52"/>
    <x v="0"/>
    <x v="5"/>
    <n v="23"/>
    <x v="0"/>
  </r>
  <r>
    <x v="0"/>
    <x v="0"/>
    <s v="EMBAR"/>
    <s v="GV5-42-201019"/>
    <x v="0"/>
    <d v="2020-06-03T00:00:00"/>
    <x v="0"/>
    <s v="Casillas Tapia Alfredo"/>
    <n v="43758"/>
    <n v="7.5666666666666664"/>
    <n v="1110"/>
    <n v="1"/>
    <n v="2497.5"/>
    <n v="3432.8409999999999"/>
    <n v="3432.8409999999999"/>
    <n v="1110"/>
    <n v="2.25"/>
    <n v="-935.34100000000001"/>
    <x v="0"/>
    <x v="5"/>
    <n v="23"/>
    <x v="0"/>
  </r>
  <r>
    <x v="0"/>
    <x v="0"/>
    <s v="EMBAR"/>
    <s v="GV5-50-091219"/>
    <x v="0"/>
    <d v="2020-06-03T00:00:00"/>
    <x v="0"/>
    <s v="Casillas Tapia Alfredo"/>
    <n v="43808"/>
    <n v="5.8999999999999995"/>
    <n v="1110"/>
    <n v="2"/>
    <n v="4995"/>
    <n v="6998.4309999999996"/>
    <n v="3499.2159999999999"/>
    <n v="555"/>
    <n v="4.5"/>
    <n v="-2003.431"/>
    <x v="0"/>
    <x v="5"/>
    <n v="23"/>
    <x v="0"/>
  </r>
  <r>
    <x v="0"/>
    <x v="0"/>
    <s v="EMBAR"/>
    <s v="GV5-51-161219"/>
    <x v="0"/>
    <d v="2020-06-03T00:00:00"/>
    <x v="0"/>
    <s v="Casillas Tapia Alfredo"/>
    <n v="43815"/>
    <n v="5.6666666666666661"/>
    <n v="1110"/>
    <n v="7"/>
    <n v="17482.5"/>
    <n v="23464.303"/>
    <n v="3352.0430000000001"/>
    <n v="158.57142857142858"/>
    <n v="15.75"/>
    <n v="-5981.8029999999999"/>
    <x v="0"/>
    <x v="5"/>
    <n v="23"/>
    <x v="0"/>
  </r>
  <r>
    <x v="0"/>
    <x v="1"/>
    <s v="GV108"/>
    <s v="GV1-48-281119"/>
    <x v="0"/>
    <d v="2020-06-03T00:00:00"/>
    <x v="0"/>
    <s v="Cobian Chavez Rodolfo FG"/>
    <n v="43797"/>
    <n v="6.2666666666666666"/>
    <n v="2298"/>
    <n v="19"/>
    <n v="55152"/>
    <n v="49707.430999999997"/>
    <n v="2616.181"/>
    <n v="120.94736842105263"/>
    <n v="24"/>
    <n v="5444.5690000000004"/>
    <x v="0"/>
    <x v="5"/>
    <n v="23"/>
    <x v="0"/>
  </r>
  <r>
    <x v="0"/>
    <x v="1"/>
    <s v="GV108"/>
    <s v="GV1-48-281119"/>
    <x v="0"/>
    <d v="2020-06-03T00:00:00"/>
    <x v="0"/>
    <s v="Langurain Juan Pablo NA"/>
    <n v="43797"/>
    <n v="6.2666666666666666"/>
    <n v="1150"/>
    <n v="10"/>
    <n v="28175"/>
    <n v="26161.806"/>
    <n v="2616.181"/>
    <n v="115"/>
    <n v="24.5"/>
    <n v="2013.194"/>
    <x v="0"/>
    <x v="5"/>
    <n v="23"/>
    <x v="0"/>
  </r>
  <r>
    <x v="0"/>
    <x v="1"/>
    <s v="GV108"/>
    <s v="GV1-48-281119"/>
    <x v="0"/>
    <d v="2020-06-03T00:00:00"/>
    <x v="0"/>
    <s v="Lopez Garcia Martin FG"/>
    <n v="43797"/>
    <n v="6.2666666666666666"/>
    <n v="142"/>
    <n v="1"/>
    <n v="3479"/>
    <n v="2616.181"/>
    <n v="2616.181"/>
    <n v="142"/>
    <n v="24.5"/>
    <n v="862.81899999999996"/>
    <x v="0"/>
    <x v="5"/>
    <n v="23"/>
    <x v="0"/>
  </r>
  <r>
    <x v="0"/>
    <x v="1"/>
    <s v="GV108"/>
    <s v="GV1-48-281119"/>
    <x v="0"/>
    <d v="2020-06-03T00:00:00"/>
    <x v="0"/>
    <s v="Martinez Valdez Hugo Alberto F"/>
    <n v="43797"/>
    <n v="6.2666666666666666"/>
    <n v="200"/>
    <n v="2"/>
    <n v="4900"/>
    <n v="5232.3609999999999"/>
    <n v="2616.181"/>
    <n v="100"/>
    <n v="24.5"/>
    <n v="-332.36099999999999"/>
    <x v="0"/>
    <x v="5"/>
    <n v="23"/>
    <x v="0"/>
  </r>
  <r>
    <x v="0"/>
    <x v="1"/>
    <s v="GV108"/>
    <s v="GV1-48-281119"/>
    <x v="0"/>
    <d v="2020-06-03T00:00:00"/>
    <x v="0"/>
    <s v="Raul Armando Oregon Herrera"/>
    <n v="43797"/>
    <n v="6.2666666666666666"/>
    <n v="220"/>
    <n v="2"/>
    <n v="5390"/>
    <n v="5232.3609999999999"/>
    <n v="2616.181"/>
    <n v="110"/>
    <n v="24.5"/>
    <n v="157.63900000000001"/>
    <x v="0"/>
    <x v="5"/>
    <n v="23"/>
    <x v="0"/>
  </r>
  <r>
    <x v="0"/>
    <x v="1"/>
    <s v="GV108"/>
    <s v="GV1-48-281119"/>
    <x v="0"/>
    <d v="2020-06-03T00:00:00"/>
    <x v="0"/>
    <s v="Ramos Mejia Juan Diego FG"/>
    <n v="43797"/>
    <n v="6.2666666666666666"/>
    <n v="2338"/>
    <n v="21"/>
    <n v="56112"/>
    <n v="54939.792000000001"/>
    <n v="2616.181"/>
    <n v="111.33333333333333"/>
    <n v="24"/>
    <n v="1172.2080000000001"/>
    <x v="0"/>
    <x v="5"/>
    <n v="23"/>
    <x v="0"/>
  </r>
  <r>
    <x v="0"/>
    <x v="1"/>
    <s v="GV108"/>
    <s v="GV1-48-281119"/>
    <x v="0"/>
    <d v="2020-06-03T00:00:00"/>
    <x v="0"/>
    <s v="Edgar Ruiz Lopez"/>
    <n v="43797"/>
    <n v="6.2666666666666666"/>
    <n v="352"/>
    <n v="3"/>
    <n v="8624"/>
    <n v="7848.5420000000004"/>
    <n v="2616.181"/>
    <n v="117.33333333333333"/>
    <n v="24.5"/>
    <n v="775.45799999999997"/>
    <x v="0"/>
    <x v="5"/>
    <n v="23"/>
    <x v="0"/>
  </r>
  <r>
    <x v="0"/>
    <x v="1"/>
    <s v="GV108"/>
    <s v="GV1-48-281119"/>
    <x v="0"/>
    <d v="2020-06-03T00:00:00"/>
    <x v="0"/>
    <s v="Verdin Vizcarra Irma Lucila F"/>
    <n v="43797"/>
    <n v="6.2666666666666666"/>
    <n v="105"/>
    <n v="1"/>
    <n v="2572.5"/>
    <n v="2616.181"/>
    <n v="2616.181"/>
    <n v="105"/>
    <n v="24.5"/>
    <n v="-43.680999999999997"/>
    <x v="0"/>
    <x v="5"/>
    <n v="23"/>
    <x v="0"/>
  </r>
  <r>
    <x v="0"/>
    <x v="1"/>
    <s v="GV108"/>
    <s v="GV1-48-281119"/>
    <x v="0"/>
    <d v="2020-06-03T00:00:00"/>
    <x v="0"/>
    <s v="PUBLICO EN GENERAL"/>
    <n v="43797"/>
    <n v="6.2666666666666666"/>
    <n v="215"/>
    <n v="2"/>
    <n v="5267.5"/>
    <n v="5232.3609999999999"/>
    <n v="2616.181"/>
    <n v="107.5"/>
    <n v="24.5"/>
    <n v="35.139000000000003"/>
    <x v="0"/>
    <x v="5"/>
    <n v="23"/>
    <x v="0"/>
  </r>
  <r>
    <x v="0"/>
    <x v="1"/>
    <s v="GV110"/>
    <s v="GV1-49-041219"/>
    <x v="0"/>
    <d v="2020-06-03T00:00:00"/>
    <x v="0"/>
    <s v="PUBLICO EN GENERAL"/>
    <n v="43803"/>
    <n v="6.0666666666666664"/>
    <n v="123"/>
    <n v="1"/>
    <n v="3013.5"/>
    <n v="2346.1840000000002"/>
    <n v="2346.1840000000002"/>
    <n v="123"/>
    <n v="24.5"/>
    <n v="667.31600000000003"/>
    <x v="0"/>
    <x v="5"/>
    <n v="23"/>
    <x v="0"/>
  </r>
  <r>
    <x v="0"/>
    <x v="1"/>
    <s v="GV110"/>
    <s v="GV1-49-041219"/>
    <x v="0"/>
    <d v="2020-06-03T00:00:00"/>
    <x v="0"/>
    <s v="PUBLICO EN GENERAL"/>
    <n v="43803"/>
    <n v="6.0666666666666664"/>
    <n v="128"/>
    <n v="1"/>
    <n v="3136"/>
    <n v="2346.1840000000002"/>
    <n v="2346.1840000000002"/>
    <n v="128"/>
    <n v="24.5"/>
    <n v="789.81600000000003"/>
    <x v="0"/>
    <x v="5"/>
    <n v="23"/>
    <x v="0"/>
  </r>
  <r>
    <x v="0"/>
    <x v="1"/>
    <s v="GV110"/>
    <s v="GV1-49-041219"/>
    <x v="0"/>
    <d v="2020-06-03T00:00:00"/>
    <x v="0"/>
    <s v="Oscar Jesus Guerrero Pelayo"/>
    <n v="43803"/>
    <n v="6.0666666666666664"/>
    <n v="210"/>
    <n v="2"/>
    <n v="5145"/>
    <n v="4692.3689999999997"/>
    <n v="2346.1840000000002"/>
    <n v="105"/>
    <n v="24.5"/>
    <n v="452.63099999999997"/>
    <x v="0"/>
    <x v="5"/>
    <n v="23"/>
    <x v="0"/>
  </r>
  <r>
    <x v="0"/>
    <x v="1"/>
    <s v="GV110"/>
    <s v="GV1-49-041219"/>
    <x v="0"/>
    <d v="2020-06-03T00:00:00"/>
    <x v="0"/>
    <s v="PUBLICO EN GENERAL"/>
    <n v="43803"/>
    <n v="6.0666666666666664"/>
    <n v="205"/>
    <n v="2"/>
    <n v="5022.5"/>
    <n v="4692.3689999999997"/>
    <n v="2346.1840000000002"/>
    <n v="102.5"/>
    <n v="24.5"/>
    <n v="330.13099999999997"/>
    <x v="0"/>
    <x v="5"/>
    <n v="23"/>
    <x v="0"/>
  </r>
  <r>
    <x v="0"/>
    <x v="1"/>
    <s v="GV110"/>
    <s v="GV1-49-041219"/>
    <x v="0"/>
    <d v="2020-06-03T00:00:00"/>
    <x v="0"/>
    <s v="Diaz Araiza Maria Magdalena"/>
    <n v="43803"/>
    <n v="6.0666666666666664"/>
    <n v="200"/>
    <n v="2"/>
    <n v="4900"/>
    <n v="4692.3689999999997"/>
    <n v="2346.1840000000002"/>
    <n v="100"/>
    <n v="24.5"/>
    <n v="207.631"/>
    <x v="0"/>
    <x v="5"/>
    <n v="23"/>
    <x v="0"/>
  </r>
  <r>
    <x v="0"/>
    <x v="1"/>
    <s v="GV110"/>
    <s v="GV1-49-041219"/>
    <x v="0"/>
    <d v="2020-06-03T00:00:00"/>
    <x v="0"/>
    <s v="Rincon Morett Veronica Guadalupe FG"/>
    <n v="43803"/>
    <n v="6.0666666666666664"/>
    <n v="444"/>
    <n v="4"/>
    <n v="10878"/>
    <n v="9384.7369999999992"/>
    <n v="2346.1840000000002"/>
    <n v="111"/>
    <n v="24.5"/>
    <n v="1493.2629999999999"/>
    <x v="0"/>
    <x v="5"/>
    <n v="23"/>
    <x v="0"/>
  </r>
  <r>
    <x v="0"/>
    <x v="1"/>
    <s v="GV110"/>
    <s v="GV1-49-041219"/>
    <x v="0"/>
    <d v="2020-06-03T00:00:00"/>
    <x v="0"/>
    <s v="Avalos Silva Juan"/>
    <n v="43803"/>
    <n v="6.0666666666666664"/>
    <n v="236"/>
    <n v="2"/>
    <n v="5782"/>
    <n v="4692.3689999999997"/>
    <n v="2346.1840000000002"/>
    <n v="118"/>
    <n v="24.5"/>
    <n v="1089.6310000000001"/>
    <x v="0"/>
    <x v="5"/>
    <n v="23"/>
    <x v="0"/>
  </r>
  <r>
    <x v="0"/>
    <x v="1"/>
    <s v="GV110"/>
    <s v="GV1-49-041219"/>
    <x v="0"/>
    <d v="2020-06-03T00:00:00"/>
    <x v="0"/>
    <s v="Juan Manuel Jacobo"/>
    <n v="43803"/>
    <n v="6.0666666666666664"/>
    <n v="318"/>
    <n v="3"/>
    <n v="7791"/>
    <n v="7038.5529999999999"/>
    <n v="2346.1840000000002"/>
    <n v="106"/>
    <n v="24.5"/>
    <n v="752.447"/>
    <x v="0"/>
    <x v="5"/>
    <n v="23"/>
    <x v="0"/>
  </r>
  <r>
    <x v="0"/>
    <x v="1"/>
    <s v="GV110"/>
    <s v="GV1-49-041219"/>
    <x v="0"/>
    <d v="2020-06-03T00:00:00"/>
    <x v="0"/>
    <s v="De Leon Diaz Salvador FG"/>
    <n v="43803"/>
    <n v="6.0666666666666664"/>
    <n v="108"/>
    <n v="1"/>
    <n v="2646"/>
    <n v="2346.1840000000002"/>
    <n v="2346.1840000000002"/>
    <n v="108"/>
    <n v="24.5"/>
    <n v="299.81599999999997"/>
    <x v="0"/>
    <x v="5"/>
    <n v="23"/>
    <x v="0"/>
  </r>
  <r>
    <x v="0"/>
    <x v="1"/>
    <s v="GV110"/>
    <s v="GV1-49-041219"/>
    <x v="0"/>
    <d v="2020-06-03T00:00:00"/>
    <x v="0"/>
    <s v="Anaya Chavarin Oscar FG"/>
    <n v="43803"/>
    <n v="6.0666666666666664"/>
    <n v="194"/>
    <n v="2"/>
    <n v="4753"/>
    <n v="4692.3689999999997"/>
    <n v="2346.1840000000002"/>
    <n v="97"/>
    <n v="24.5"/>
    <n v="60.631"/>
    <x v="0"/>
    <x v="5"/>
    <n v="23"/>
    <x v="0"/>
  </r>
  <r>
    <x v="0"/>
    <x v="1"/>
    <s v="GV110"/>
    <s v="GV1-49-041219"/>
    <x v="0"/>
    <d v="2020-06-03T00:00:00"/>
    <x v="0"/>
    <s v="Araiza Chavez Diana Rosiquiel FG"/>
    <n v="43803"/>
    <n v="6.0666666666666664"/>
    <n v="138"/>
    <n v="1"/>
    <n v="3381"/>
    <n v="2346.1840000000002"/>
    <n v="2346.1840000000002"/>
    <n v="138"/>
    <n v="24.5"/>
    <n v="1034.816"/>
    <x v="0"/>
    <x v="5"/>
    <n v="23"/>
    <x v="0"/>
  </r>
  <r>
    <x v="0"/>
    <x v="1"/>
    <s v="GV110"/>
    <s v="GV1-49-041219"/>
    <x v="0"/>
    <d v="2020-06-03T00:00:00"/>
    <x v="0"/>
    <s v="Chavez Barajas Contensina NA"/>
    <n v="43803"/>
    <n v="6.0666666666666664"/>
    <n v="144"/>
    <n v="1"/>
    <n v="3528"/>
    <n v="2346.1840000000002"/>
    <n v="2346.1840000000002"/>
    <n v="144"/>
    <n v="24.5"/>
    <n v="1181.816"/>
    <x v="0"/>
    <x v="5"/>
    <n v="23"/>
    <x v="0"/>
  </r>
  <r>
    <x v="0"/>
    <x v="1"/>
    <s v="GV110"/>
    <s v="GV1-49-041219"/>
    <x v="0"/>
    <d v="2020-06-03T00:00:00"/>
    <x v="0"/>
    <s v="Gil Peña Martin FG"/>
    <n v="43803"/>
    <n v="6.0666666666666664"/>
    <n v="138"/>
    <n v="1"/>
    <n v="3381"/>
    <n v="2346.1840000000002"/>
    <n v="2346.1840000000002"/>
    <n v="138"/>
    <n v="24.5"/>
    <n v="1034.816"/>
    <x v="0"/>
    <x v="5"/>
    <n v="23"/>
    <x v="0"/>
  </r>
  <r>
    <x v="0"/>
    <x v="1"/>
    <s v="GV110"/>
    <s v="GV1-49-041219"/>
    <x v="0"/>
    <d v="2020-06-03T00:00:00"/>
    <x v="0"/>
    <s v="Lopez Castro Erica"/>
    <n v="43803"/>
    <n v="6.0666666666666664"/>
    <n v="107"/>
    <n v="1"/>
    <n v="2621.5"/>
    <n v="2346.1840000000002"/>
    <n v="2346.1840000000002"/>
    <n v="107"/>
    <n v="24.5"/>
    <n v="275.31599999999997"/>
    <x v="0"/>
    <x v="5"/>
    <n v="23"/>
    <x v="0"/>
  </r>
  <r>
    <x v="0"/>
    <x v="1"/>
    <s v="GV110"/>
    <s v="GV1-49-041219"/>
    <x v="0"/>
    <d v="2020-06-03T00:00:00"/>
    <x v="0"/>
    <s v="Jose Luis Guzman Cornejo"/>
    <n v="43803"/>
    <n v="6.0666666666666664"/>
    <n v="244"/>
    <n v="2"/>
    <n v="5978"/>
    <n v="4692.3689999999997"/>
    <n v="2346.1840000000002"/>
    <n v="122"/>
    <n v="24.5"/>
    <n v="1285.6310000000001"/>
    <x v="0"/>
    <x v="5"/>
    <n v="23"/>
    <x v="0"/>
  </r>
  <r>
    <x v="0"/>
    <x v="1"/>
    <s v="GV110"/>
    <s v="GV1-49-041219"/>
    <x v="0"/>
    <d v="2020-06-03T00:00:00"/>
    <x v="0"/>
    <s v="Leonardo Jimenez Chacon"/>
    <n v="43803"/>
    <n v="6.0666666666666664"/>
    <n v="124"/>
    <n v="1"/>
    <n v="3038"/>
    <n v="2346.1840000000002"/>
    <n v="2346.1840000000002"/>
    <n v="124"/>
    <n v="24.5"/>
    <n v="691.81600000000003"/>
    <x v="0"/>
    <x v="5"/>
    <n v="23"/>
    <x v="0"/>
  </r>
  <r>
    <x v="0"/>
    <x v="1"/>
    <s v="GV110"/>
    <s v="GV1-49-041219"/>
    <x v="0"/>
    <d v="2020-06-03T00:00:00"/>
    <x v="0"/>
    <s v="Lopez Jorge FG"/>
    <n v="43803"/>
    <n v="6.0666666666666664"/>
    <n v="204"/>
    <n v="2"/>
    <n v="4998"/>
    <n v="4692.3689999999997"/>
    <n v="2346.1840000000002"/>
    <n v="102"/>
    <n v="24.5"/>
    <n v="305.63099999999997"/>
    <x v="0"/>
    <x v="5"/>
    <n v="23"/>
    <x v="0"/>
  </r>
  <r>
    <x v="0"/>
    <x v="1"/>
    <s v="GV110"/>
    <s v="GV1-49-041219"/>
    <x v="0"/>
    <d v="2020-06-03T00:00:00"/>
    <x v="0"/>
    <s v="Lopez Mendoza Librado F"/>
    <n v="43803"/>
    <n v="6.0666666666666664"/>
    <n v="209"/>
    <n v="2"/>
    <n v="5120.5"/>
    <n v="4692.3689999999997"/>
    <n v="2346.1840000000002"/>
    <n v="104.5"/>
    <n v="24.5"/>
    <n v="428.13099999999997"/>
    <x v="0"/>
    <x v="5"/>
    <n v="23"/>
    <x v="0"/>
  </r>
  <r>
    <x v="0"/>
    <x v="3"/>
    <s v="GV511"/>
    <s v="GV5-50-091219"/>
    <x v="0"/>
    <d v="2020-06-03T00:00:00"/>
    <x v="0"/>
    <s v="Carlos Policarpo Contreras Moreno"/>
    <n v="43808"/>
    <n v="5.8999999999999995"/>
    <n v="3500"/>
    <n v="30"/>
    <n v="78750"/>
    <n v="105948.47"/>
    <n v="3531.616"/>
    <n v="116.66666666666667"/>
    <n v="22.5"/>
    <n v="-27198.47"/>
    <x v="0"/>
    <x v="5"/>
    <n v="23"/>
    <x v="0"/>
  </r>
  <r>
    <x v="0"/>
    <x v="3"/>
    <s v="GV511"/>
    <s v="GV5-50-091219"/>
    <x v="0"/>
    <d v="2020-06-03T00:00:00"/>
    <x v="0"/>
    <s v="Camolinga Maldonado Pedro"/>
    <n v="43808"/>
    <n v="5.8999999999999995"/>
    <n v="9012"/>
    <n v="78"/>
    <n v="202770"/>
    <n v="275466.02299999999"/>
    <n v="3531.616"/>
    <n v="115.53846153846153"/>
    <n v="22.5"/>
    <n v="-72696.023000000001"/>
    <x v="0"/>
    <x v="5"/>
    <n v="23"/>
    <x v="0"/>
  </r>
  <r>
    <x v="0"/>
    <x v="0"/>
    <s v="EMBAR"/>
    <s v="GV1-46-121119"/>
    <x v="0"/>
    <d v="2020-06-04T00:00:00"/>
    <x v="0"/>
    <s v="Rafael Osorio Zamora"/>
    <n v="43781"/>
    <n v="6.833333333333333"/>
    <n v="622.20000000000005"/>
    <n v="5"/>
    <n v="14932.8"/>
    <n v="6518.3990000000003"/>
    <n v="1303.68"/>
    <n v="124.44000000000001"/>
    <n v="24"/>
    <n v="8414.4009999999998"/>
    <x v="0"/>
    <x v="5"/>
    <n v="23"/>
    <x v="0"/>
  </r>
  <r>
    <x v="0"/>
    <x v="0"/>
    <s v="EMBAR"/>
    <s v="GV1-46-121119"/>
    <x v="0"/>
    <d v="2020-06-04T00:00:00"/>
    <x v="0"/>
    <s v="Cecilia Robles Perez"/>
    <n v="43781"/>
    <n v="6.833333333333333"/>
    <n v="105.4"/>
    <n v="1"/>
    <n v="2529.6"/>
    <n v="1303.68"/>
    <n v="1303.68"/>
    <n v="105.4"/>
    <n v="24"/>
    <n v="1225.92"/>
    <x v="0"/>
    <x v="5"/>
    <n v="23"/>
    <x v="0"/>
  </r>
  <r>
    <x v="0"/>
    <x v="0"/>
    <s v="EMBAR"/>
    <s v="GV1-46-121119"/>
    <x v="0"/>
    <d v="2020-06-04T00:00:00"/>
    <x v="0"/>
    <s v="Innovacion y Comercio"/>
    <n v="43781"/>
    <n v="6.833333333333333"/>
    <n v="973.2"/>
    <n v="7"/>
    <n v="23356.799999999999"/>
    <n v="9125.759"/>
    <n v="1303.68"/>
    <n v="139.02857142857144"/>
    <n v="24"/>
    <n v="14231.040999999999"/>
    <x v="0"/>
    <x v="5"/>
    <n v="23"/>
    <x v="0"/>
  </r>
  <r>
    <x v="0"/>
    <x v="0"/>
    <s v="EMBAR"/>
    <s v="GV1-46-121119"/>
    <x v="0"/>
    <d v="2020-06-04T00:00:00"/>
    <x v="0"/>
    <s v="Ricardo Perez Garcia"/>
    <n v="43781"/>
    <n v="6.833333333333333"/>
    <n v="122"/>
    <n v="1"/>
    <n v="2928"/>
    <n v="1303.68"/>
    <n v="1303.68"/>
    <n v="122"/>
    <n v="24"/>
    <n v="1624.32"/>
    <x v="0"/>
    <x v="5"/>
    <n v="23"/>
    <x v="0"/>
  </r>
  <r>
    <x v="0"/>
    <x v="1"/>
    <s v="GV108"/>
    <s v="GV1-48-281119"/>
    <x v="0"/>
    <d v="2020-06-04T00:00:00"/>
    <x v="0"/>
    <s v="Ramos Mejia Juan Diego FG"/>
    <n v="43797"/>
    <n v="6.3"/>
    <n v="105"/>
    <n v="1"/>
    <n v="2520"/>
    <n v="2616.181"/>
    <n v="2616.181"/>
    <n v="105"/>
    <n v="24"/>
    <n v="-96.180999999999997"/>
    <x v="0"/>
    <x v="5"/>
    <n v="23"/>
    <x v="0"/>
  </r>
  <r>
    <x v="0"/>
    <x v="1"/>
    <s v="GV108"/>
    <s v="GV1-48-281119"/>
    <x v="0"/>
    <d v="2020-06-04T00:00:00"/>
    <x v="0"/>
    <s v="PUBLICO EN GENERAL"/>
    <n v="43797"/>
    <n v="6.3"/>
    <n v="110"/>
    <n v="1"/>
    <n v="1500.4"/>
    <n v="2616.181"/>
    <n v="2616.181"/>
    <n v="110"/>
    <n v="13.64"/>
    <n v="-1115.7809999999999"/>
    <x v="0"/>
    <x v="5"/>
    <n v="23"/>
    <x v="0"/>
  </r>
  <r>
    <x v="0"/>
    <x v="1"/>
    <s v="GV110"/>
    <s v="GV1-49-041219"/>
    <x v="0"/>
    <d v="2020-06-04T00:00:00"/>
    <x v="0"/>
    <s v="Noe Ramirez Brambila"/>
    <n v="43803"/>
    <n v="6.1"/>
    <n v="578"/>
    <n v="5"/>
    <n v="13872"/>
    <n v="11730.922"/>
    <n v="2346.1840000000002"/>
    <n v="115.6"/>
    <n v="24"/>
    <n v="2141.078"/>
    <x v="0"/>
    <x v="5"/>
    <n v="23"/>
    <x v="0"/>
  </r>
  <r>
    <x v="0"/>
    <x v="1"/>
    <s v="GV110"/>
    <s v="GV1-49-041219"/>
    <x v="0"/>
    <d v="2020-06-04T00:00:00"/>
    <x v="0"/>
    <s v="Robles Santana Jorge"/>
    <n v="43803"/>
    <n v="6.1"/>
    <n v="235"/>
    <n v="2"/>
    <n v="5640"/>
    <n v="4692.3689999999997"/>
    <n v="2346.1840000000002"/>
    <n v="117.5"/>
    <n v="24"/>
    <n v="947.63099999999997"/>
    <x v="0"/>
    <x v="5"/>
    <n v="23"/>
    <x v="0"/>
  </r>
  <r>
    <x v="0"/>
    <x v="1"/>
    <s v="GV110"/>
    <s v="GV1-49-041219"/>
    <x v="0"/>
    <d v="2020-06-04T00:00:00"/>
    <x v="0"/>
    <s v="Camacho Santana Gabriel"/>
    <n v="43803"/>
    <n v="6.1"/>
    <n v="488"/>
    <n v="4"/>
    <n v="11712"/>
    <n v="9384.7369999999992"/>
    <n v="2346.1840000000002"/>
    <n v="122"/>
    <n v="24"/>
    <n v="2327.2629999999999"/>
    <x v="0"/>
    <x v="5"/>
    <n v="23"/>
    <x v="0"/>
  </r>
  <r>
    <x v="0"/>
    <x v="1"/>
    <s v="GV110"/>
    <s v="GV1-49-041219"/>
    <x v="0"/>
    <d v="2020-06-04T00:00:00"/>
    <x v="0"/>
    <s v="Camacho Monroy Agustin"/>
    <n v="43803"/>
    <n v="6.1"/>
    <n v="839"/>
    <n v="7"/>
    <n v="20136"/>
    <n v="16423.291000000001"/>
    <n v="2346.1840000000002"/>
    <n v="119.85714285714286"/>
    <n v="24"/>
    <n v="3712.7089999999998"/>
    <x v="0"/>
    <x v="5"/>
    <n v="23"/>
    <x v="0"/>
  </r>
  <r>
    <x v="0"/>
    <x v="2"/>
    <s v="GV413"/>
    <s v="GV4-49-021219"/>
    <x v="0"/>
    <d v="2020-06-04T00:00:00"/>
    <x v="0"/>
    <s v="Innovacion y Comercio"/>
    <n v="43801"/>
    <n v="6.1666666666666661"/>
    <n v="417.8"/>
    <n v="3"/>
    <n v="10027.200000000001"/>
    <n v="10173.959999999999"/>
    <n v="3391.32"/>
    <n v="139.26666666666668"/>
    <n v="24"/>
    <n v="-146.76"/>
    <x v="0"/>
    <x v="5"/>
    <n v="23"/>
    <x v="0"/>
  </r>
  <r>
    <x v="0"/>
    <x v="2"/>
    <s v="GV413"/>
    <s v="GV4-49-021219"/>
    <x v="0"/>
    <d v="2020-06-04T00:00:00"/>
    <x v="0"/>
    <s v="Innovacion y Comercio"/>
    <n v="43801"/>
    <n v="6.1666666666666661"/>
    <n v="443.2"/>
    <n v="3"/>
    <n v="10636.8"/>
    <n v="10173.959999999999"/>
    <n v="3391.32"/>
    <n v="147.73333333333332"/>
    <n v="24"/>
    <n v="462.84"/>
    <x v="0"/>
    <x v="5"/>
    <n v="23"/>
    <x v="0"/>
  </r>
  <r>
    <x v="0"/>
    <x v="2"/>
    <s v="GV413"/>
    <s v="GV4-49-021219"/>
    <x v="0"/>
    <d v="2020-06-04T00:00:00"/>
    <x v="0"/>
    <s v="Vazquez Zamora Rafael"/>
    <n v="43801"/>
    <n v="6.1666666666666661"/>
    <n v="352.2"/>
    <n v="3"/>
    <n v="8452.7999999999993"/>
    <n v="10173.959999999999"/>
    <n v="3391.32"/>
    <n v="117.39999999999999"/>
    <n v="24"/>
    <n v="-1721.16"/>
    <x v="0"/>
    <x v="5"/>
    <n v="23"/>
    <x v="0"/>
  </r>
  <r>
    <x v="0"/>
    <x v="2"/>
    <s v="GV413"/>
    <s v="GV4-49-021219"/>
    <x v="0"/>
    <d v="2020-06-04T00:00:00"/>
    <x v="0"/>
    <s v="Vazquez Zamora Rafael"/>
    <n v="43801"/>
    <n v="6.1666666666666661"/>
    <n v="114"/>
    <n v="1"/>
    <n v="2736"/>
    <n v="3391.32"/>
    <n v="3391.32"/>
    <n v="114"/>
    <n v="24"/>
    <n v="-655.32000000000005"/>
    <x v="0"/>
    <x v="5"/>
    <n v="23"/>
    <x v="0"/>
  </r>
  <r>
    <x v="0"/>
    <x v="2"/>
    <s v="GV413"/>
    <s v="GV4-49-021219"/>
    <x v="0"/>
    <d v="2020-06-04T00:00:00"/>
    <x v="0"/>
    <s v="PUBLICO EN GENERAL"/>
    <n v="43801"/>
    <n v="6.1666666666666661"/>
    <n v="100"/>
    <n v="1"/>
    <n v="2400"/>
    <n v="3391.32"/>
    <n v="3391.32"/>
    <n v="100"/>
    <n v="24"/>
    <n v="-991.32"/>
    <x v="0"/>
    <x v="5"/>
    <n v="23"/>
    <x v="0"/>
  </r>
  <r>
    <x v="0"/>
    <x v="2"/>
    <s v="GV413"/>
    <s v="GV4-49-021219"/>
    <x v="0"/>
    <d v="2020-06-04T00:00:00"/>
    <x v="0"/>
    <s v="Rafael Osorio Zamora"/>
    <n v="43801"/>
    <n v="6.1666666666666661"/>
    <n v="520.20000000000005"/>
    <n v="4"/>
    <n v="12484.8"/>
    <n v="13565.28"/>
    <n v="3391.32"/>
    <n v="130.05000000000001"/>
    <n v="24"/>
    <n v="-1080.48"/>
    <x v="0"/>
    <x v="5"/>
    <n v="23"/>
    <x v="0"/>
  </r>
  <r>
    <x v="0"/>
    <x v="2"/>
    <s v="GV413"/>
    <s v="GV4-49-021219"/>
    <x v="0"/>
    <d v="2020-06-04T00:00:00"/>
    <x v="0"/>
    <s v="Gutierrez Olivarez Jaime Gibran"/>
    <n v="43801"/>
    <n v="6.1666666666666661"/>
    <n v="173.2"/>
    <n v="2"/>
    <n v="4156.8"/>
    <n v="6782.64"/>
    <n v="3391.32"/>
    <n v="86.6"/>
    <n v="24"/>
    <n v="-2625.84"/>
    <x v="0"/>
    <x v="5"/>
    <n v="23"/>
    <x v="0"/>
  </r>
  <r>
    <x v="0"/>
    <x v="2"/>
    <s v="GV413"/>
    <s v="GV4-49-021219"/>
    <x v="0"/>
    <d v="2020-06-04T00:00:00"/>
    <x v="0"/>
    <s v="Ricardo Perez Garcia"/>
    <n v="43801"/>
    <n v="6.1666666666666661"/>
    <n v="129.19999999999999"/>
    <n v="1"/>
    <n v="3100.8"/>
    <n v="3391.32"/>
    <n v="3391.32"/>
    <n v="129.19999999999999"/>
    <n v="24"/>
    <n v="-290.52"/>
    <x v="0"/>
    <x v="5"/>
    <n v="23"/>
    <x v="0"/>
  </r>
  <r>
    <x v="0"/>
    <x v="2"/>
    <s v="GV413"/>
    <s v="GV4-49-021219"/>
    <x v="0"/>
    <d v="2020-06-04T00:00:00"/>
    <x v="0"/>
    <s v="Cecilia Robles Perez"/>
    <n v="43801"/>
    <n v="6.1666666666666661"/>
    <n v="100.6"/>
    <n v="1"/>
    <n v="2414.4"/>
    <n v="3391.32"/>
    <n v="3391.32"/>
    <n v="100.6"/>
    <n v="24"/>
    <n v="-976.92"/>
    <x v="0"/>
    <x v="5"/>
    <n v="23"/>
    <x v="0"/>
  </r>
  <r>
    <x v="0"/>
    <x v="2"/>
    <s v="GV415"/>
    <s v="GV4-50-121219"/>
    <x v="0"/>
    <d v="2020-06-04T00:00:00"/>
    <x v="0"/>
    <s v="Casillas Tapia Alfredo"/>
    <n v="43811"/>
    <n v="5.833333333333333"/>
    <n v="1229.8"/>
    <n v="10"/>
    <n v="28900.3"/>
    <n v="29571.815999999999"/>
    <n v="2957.1819999999998"/>
    <n v="122.97999999999999"/>
    <n v="23.5"/>
    <n v="-671.51599999999996"/>
    <x v="0"/>
    <x v="5"/>
    <n v="23"/>
    <x v="0"/>
  </r>
  <r>
    <x v="0"/>
    <x v="0"/>
    <s v="EMBAR"/>
    <s v="GV4-50-121219"/>
    <x v="0"/>
    <d v="2020-06-05T00:00:00"/>
    <x v="0"/>
    <s v="Carlos Policarpo Contreras Moreno"/>
    <n v="43811"/>
    <n v="5.8666666666666663"/>
    <n v="6300"/>
    <n v="43"/>
    <n v="124614"/>
    <n v="127158.81"/>
    <n v="2957.1819999999998"/>
    <n v="146.51162790697674"/>
    <n v="19.78"/>
    <n v="-2544.81"/>
    <x v="0"/>
    <x v="5"/>
    <n v="23"/>
    <x v="0"/>
  </r>
  <r>
    <x v="0"/>
    <x v="0"/>
    <s v="EMBAR"/>
    <s v="GV5-49-051219"/>
    <x v="0"/>
    <d v="2020-06-05T00:00:00"/>
    <x v="0"/>
    <s v="Carlos Policarpo Contreras Moreno"/>
    <n v="43804"/>
    <n v="6.1"/>
    <n v="6300"/>
    <n v="7"/>
    <n v="20286"/>
    <n v="21499.695"/>
    <n v="3071.3850000000002"/>
    <n v="900"/>
    <n v="3.22"/>
    <n v="-1213.6949999999999"/>
    <x v="0"/>
    <x v="5"/>
    <n v="23"/>
    <x v="0"/>
  </r>
  <r>
    <x v="0"/>
    <x v="2"/>
    <s v="GV413"/>
    <s v="GV4-49-021219"/>
    <x v="0"/>
    <d v="2020-06-05T00:00:00"/>
    <x v="0"/>
    <s v="Juan Manuel Jacobo"/>
    <n v="43801"/>
    <n v="6.2"/>
    <n v="564"/>
    <n v="5"/>
    <n v="13818"/>
    <n v="16956.598999999998"/>
    <n v="3391.32"/>
    <n v="112.8"/>
    <n v="24.5"/>
    <n v="-3138.5990000000002"/>
    <x v="0"/>
    <x v="5"/>
    <n v="23"/>
    <x v="0"/>
  </r>
  <r>
    <x v="0"/>
    <x v="2"/>
    <s v="GV415"/>
    <s v="GV4-50-121219"/>
    <x v="0"/>
    <d v="2020-06-05T00:00:00"/>
    <x v="0"/>
    <s v="Oscar Jesus Guerrero Pelayo"/>
    <n v="43811"/>
    <n v="5.8666666666666663"/>
    <n v="704"/>
    <n v="6"/>
    <n v="17248"/>
    <n v="17743.09"/>
    <n v="2957.1819999999998"/>
    <n v="117.33333333333333"/>
    <n v="24.5"/>
    <n v="-495.09"/>
    <x v="0"/>
    <x v="5"/>
    <n v="23"/>
    <x v="0"/>
  </r>
  <r>
    <x v="0"/>
    <x v="2"/>
    <s v="GV415"/>
    <s v="GV4-50-121219"/>
    <x v="0"/>
    <d v="2020-06-05T00:00:00"/>
    <x v="0"/>
    <s v="Verdin Vizcarra Irma Lucila F"/>
    <n v="43811"/>
    <n v="5.8666666666666663"/>
    <n v="200"/>
    <n v="2"/>
    <n v="4900"/>
    <n v="5914.3630000000003"/>
    <n v="2957.1819999999998"/>
    <n v="100"/>
    <n v="24.5"/>
    <n v="-1014.3630000000001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120"/>
    <n v="1"/>
    <n v="2940"/>
    <n v="2957.1819999999998"/>
    <n v="2957.1819999999998"/>
    <n v="120"/>
    <n v="24.5"/>
    <n v="-17.181999999999999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110"/>
    <n v="1"/>
    <n v="2695"/>
    <n v="2957.1819999999998"/>
    <n v="2957.1819999999998"/>
    <n v="110"/>
    <n v="24.5"/>
    <n v="-262.18200000000002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110"/>
    <n v="1"/>
    <n v="2695"/>
    <n v="2957.1819999999998"/>
    <n v="2957.1819999999998"/>
    <n v="110"/>
    <n v="24.5"/>
    <n v="-262.18200000000002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305"/>
    <n v="3"/>
    <n v="7472.5"/>
    <n v="8871.5450000000001"/>
    <n v="2957.1819999999998"/>
    <n v="101.66666666666667"/>
    <n v="24.5"/>
    <n v="-1399.0450000000001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104"/>
    <n v="1"/>
    <n v="2548"/>
    <n v="2957.1819999999998"/>
    <n v="2957.1819999999998"/>
    <n v="104"/>
    <n v="24.5"/>
    <n v="-409.18200000000002"/>
    <x v="0"/>
    <x v="5"/>
    <n v="23"/>
    <x v="0"/>
  </r>
  <r>
    <x v="0"/>
    <x v="2"/>
    <s v="GV415"/>
    <s v="GV4-50-121219"/>
    <x v="0"/>
    <d v="2020-06-05T00:00:00"/>
    <x v="0"/>
    <s v="Gil Peña Martin FG"/>
    <n v="43811"/>
    <n v="5.8666666666666663"/>
    <n v="550"/>
    <n v="4"/>
    <n v="13475"/>
    <n v="11828.727000000001"/>
    <n v="2957.1819999999998"/>
    <n v="137.5"/>
    <n v="24.5"/>
    <n v="1646.2729999999999"/>
    <x v="0"/>
    <x v="5"/>
    <n v="23"/>
    <x v="0"/>
  </r>
  <r>
    <x v="0"/>
    <x v="2"/>
    <s v="GV415"/>
    <s v="GV4-50-121219"/>
    <x v="0"/>
    <d v="2020-06-05T00:00:00"/>
    <x v="0"/>
    <s v="Jose Luis Guzman Cornejo"/>
    <n v="43811"/>
    <n v="5.8666666666666663"/>
    <n v="736"/>
    <n v="6"/>
    <n v="18032"/>
    <n v="17743.09"/>
    <n v="2957.1819999999998"/>
    <n v="122.66666666666667"/>
    <n v="24.5"/>
    <n v="288.91000000000003"/>
    <x v="0"/>
    <x v="5"/>
    <n v="23"/>
    <x v="0"/>
  </r>
  <r>
    <x v="0"/>
    <x v="2"/>
    <s v="GV415"/>
    <s v="GV4-50-121219"/>
    <x v="0"/>
    <d v="2020-06-05T00:00:00"/>
    <x v="0"/>
    <s v="Leonardo Jimenez Chacon"/>
    <n v="43811"/>
    <n v="5.8666666666666663"/>
    <n v="206"/>
    <n v="2"/>
    <n v="5047"/>
    <n v="5914.3630000000003"/>
    <n v="2957.1819999999998"/>
    <n v="103"/>
    <n v="24.5"/>
    <n v="-867.36300000000006"/>
    <x v="0"/>
    <x v="5"/>
    <n v="23"/>
    <x v="0"/>
  </r>
  <r>
    <x v="0"/>
    <x v="2"/>
    <s v="GV415"/>
    <s v="GV4-50-121219"/>
    <x v="0"/>
    <d v="2020-06-05T00:00:00"/>
    <x v="0"/>
    <s v="Raul Armando Oregon Herrera"/>
    <n v="43811"/>
    <n v="5.8666666666666663"/>
    <n v="232"/>
    <n v="2"/>
    <n v="5684"/>
    <n v="5914.3630000000003"/>
    <n v="2957.1819999999998"/>
    <n v="116"/>
    <n v="24.5"/>
    <n v="-230.363"/>
    <x v="0"/>
    <x v="5"/>
    <n v="23"/>
    <x v="0"/>
  </r>
  <r>
    <x v="0"/>
    <x v="2"/>
    <s v="GV415"/>
    <s v="GV4-50-121219"/>
    <x v="0"/>
    <d v="2020-06-05T00:00:00"/>
    <x v="0"/>
    <s v="Pelayo Sebastian Rosa Maria G"/>
    <n v="43811"/>
    <n v="5.8666666666666663"/>
    <n v="609"/>
    <n v="5"/>
    <n v="14920.5"/>
    <n v="14785.907999999999"/>
    <n v="2957.1819999999998"/>
    <n v="121.8"/>
    <n v="24.5"/>
    <n v="134.59200000000001"/>
    <x v="0"/>
    <x v="5"/>
    <n v="23"/>
    <x v="0"/>
  </r>
  <r>
    <x v="0"/>
    <x v="2"/>
    <s v="GV415"/>
    <s v="GV4-50-121219"/>
    <x v="0"/>
    <d v="2020-06-05T00:00:00"/>
    <x v="0"/>
    <s v="Araiza Chavez Diana Rosiquiel FG"/>
    <n v="43811"/>
    <n v="5.8666666666666663"/>
    <n v="1"/>
    <n v="3"/>
    <n v="8232"/>
    <n v="8871.5450000000001"/>
    <n v="2957.1819999999998"/>
    <n v="0.33333333333333331"/>
    <n v="8232"/>
    <n v="-639.54499999999996"/>
    <x v="0"/>
    <x v="5"/>
    <n v="23"/>
    <x v="0"/>
  </r>
  <r>
    <x v="0"/>
    <x v="2"/>
    <s v="GV415"/>
    <s v="GV4-50-121219"/>
    <x v="0"/>
    <d v="2020-06-05T00:00:00"/>
    <x v="0"/>
    <s v="Salas Nadia"/>
    <n v="43811"/>
    <n v="5.8666666666666663"/>
    <n v="240"/>
    <n v="2"/>
    <n v="5880"/>
    <n v="5914.3630000000003"/>
    <n v="2957.1819999999998"/>
    <n v="120"/>
    <n v="24.5"/>
    <n v="-34.363"/>
    <x v="0"/>
    <x v="5"/>
    <n v="23"/>
    <x v="0"/>
  </r>
  <r>
    <x v="0"/>
    <x v="2"/>
    <s v="GV415"/>
    <s v="GV4-50-121219"/>
    <x v="0"/>
    <d v="2020-06-05T00:00:00"/>
    <x v="0"/>
    <s v="RODRIGO RODRIGUEZ"/>
    <n v="43811"/>
    <n v="5.8666666666666663"/>
    <n v="1128"/>
    <n v="10"/>
    <n v="27636"/>
    <n v="29571.815999999999"/>
    <n v="2957.1819999999998"/>
    <n v="112.8"/>
    <n v="24.5"/>
    <n v="-1935.816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618"/>
    <n v="6"/>
    <n v="15141"/>
    <n v="17743.09"/>
    <n v="2957.1819999999998"/>
    <n v="103"/>
    <n v="24.5"/>
    <n v="-2602.09"/>
    <x v="0"/>
    <x v="5"/>
    <n v="23"/>
    <x v="0"/>
  </r>
  <r>
    <x v="0"/>
    <x v="2"/>
    <s v="GV415"/>
    <s v="GV4-50-121219"/>
    <x v="0"/>
    <d v="2020-06-05T00:00:00"/>
    <x v="0"/>
    <s v="Diaz Maria Elena F"/>
    <n v="43811"/>
    <n v="5.8666666666666663"/>
    <n v="203"/>
    <n v="2"/>
    <n v="4973.5"/>
    <n v="5914.3630000000003"/>
    <n v="2957.1819999999998"/>
    <n v="101.5"/>
    <n v="24.5"/>
    <n v="-940.86300000000006"/>
    <x v="0"/>
    <x v="5"/>
    <n v="23"/>
    <x v="0"/>
  </r>
  <r>
    <x v="0"/>
    <x v="2"/>
    <s v="GV415"/>
    <s v="GV4-50-121219"/>
    <x v="0"/>
    <d v="2020-06-05T00:00:00"/>
    <x v="0"/>
    <s v="Avalos Silva Juan"/>
    <n v="43811"/>
    <n v="5.8666666666666663"/>
    <n v="250"/>
    <n v="2"/>
    <n v="6125"/>
    <n v="5914.3630000000003"/>
    <n v="2957.1819999999998"/>
    <n v="125"/>
    <n v="24.5"/>
    <n v="210.637"/>
    <x v="0"/>
    <x v="5"/>
    <n v="23"/>
    <x v="0"/>
  </r>
  <r>
    <x v="0"/>
    <x v="2"/>
    <s v="GV415"/>
    <s v="GV4-50-121219"/>
    <x v="0"/>
    <d v="2020-06-05T00:00:00"/>
    <x v="0"/>
    <s v="Anaya Chavarin Oscar FG"/>
    <n v="43811"/>
    <n v="5.8666666666666663"/>
    <n v="137"/>
    <n v="1"/>
    <n v="3356.5"/>
    <n v="2957.1819999999998"/>
    <n v="2957.1819999999998"/>
    <n v="137"/>
    <n v="24.5"/>
    <n v="399.31799999999998"/>
    <x v="0"/>
    <x v="5"/>
    <n v="23"/>
    <x v="0"/>
  </r>
  <r>
    <x v="0"/>
    <x v="2"/>
    <s v="GV415"/>
    <s v="GV4-50-121219"/>
    <x v="0"/>
    <d v="2020-06-05T00:00:00"/>
    <x v="0"/>
    <s v="Becerra Bañuelos Norma Elizabeth F"/>
    <n v="43811"/>
    <n v="5.8666666666666663"/>
    <n v="502"/>
    <n v="4"/>
    <n v="12299"/>
    <n v="11828.727000000001"/>
    <n v="2957.1819999999998"/>
    <n v="125.5"/>
    <n v="24.5"/>
    <n v="470.27300000000002"/>
    <x v="0"/>
    <x v="5"/>
    <n v="23"/>
    <x v="0"/>
  </r>
  <r>
    <x v="0"/>
    <x v="2"/>
    <s v="GV415"/>
    <s v="GV4-50-121219"/>
    <x v="0"/>
    <d v="2020-06-05T00:00:00"/>
    <x v="0"/>
    <s v="Cobian Chavez Rodolfo FG"/>
    <n v="43811"/>
    <n v="5.8666666666666663"/>
    <n v="3699"/>
    <n v="28"/>
    <n v="88776"/>
    <n v="82801.085999999996"/>
    <n v="2957.1819999999998"/>
    <n v="132.10714285714286"/>
    <n v="24"/>
    <n v="5974.9139999999998"/>
    <x v="0"/>
    <x v="5"/>
    <n v="23"/>
    <x v="0"/>
  </r>
  <r>
    <x v="0"/>
    <x v="2"/>
    <s v="GV415"/>
    <s v="GV4-50-121219"/>
    <x v="0"/>
    <d v="2020-06-05T00:00:00"/>
    <x v="0"/>
    <s v="Coronado Rodriguez Alma Lorena FG"/>
    <n v="43811"/>
    <n v="5.8666666666666663"/>
    <n v="118"/>
    <n v="1"/>
    <n v="2891"/>
    <n v="2957.1819999999998"/>
    <n v="2957.1819999999998"/>
    <n v="118"/>
    <n v="24.5"/>
    <n v="-66.182000000000002"/>
    <x v="0"/>
    <x v="5"/>
    <n v="23"/>
    <x v="0"/>
  </r>
  <r>
    <x v="0"/>
    <x v="2"/>
    <s v="GV415"/>
    <s v="GV4-50-121219"/>
    <x v="0"/>
    <d v="2020-06-05T00:00:00"/>
    <x v="0"/>
    <s v="Lopez Castro Erica"/>
    <n v="43811"/>
    <n v="5.8666666666666663"/>
    <n v="198"/>
    <n v="2"/>
    <n v="4851"/>
    <n v="5914.3630000000003"/>
    <n v="2957.1819999999998"/>
    <n v="99"/>
    <n v="24.5"/>
    <n v="-1063.3630000000001"/>
    <x v="0"/>
    <x v="5"/>
    <n v="23"/>
    <x v="0"/>
  </r>
  <r>
    <x v="0"/>
    <x v="2"/>
    <s v="GV415"/>
    <s v="GV4-50-121219"/>
    <x v="0"/>
    <d v="2020-06-05T00:00:00"/>
    <x v="0"/>
    <s v="Langurain Juan Pablo NA"/>
    <n v="43811"/>
    <n v="5.8666666666666663"/>
    <n v="1146"/>
    <n v="10"/>
    <n v="28077"/>
    <n v="29571.815999999999"/>
    <n v="2957.1819999999998"/>
    <n v="114.6"/>
    <n v="24.5"/>
    <n v="-1494.816"/>
    <x v="0"/>
    <x v="5"/>
    <n v="23"/>
    <x v="0"/>
  </r>
  <r>
    <x v="0"/>
    <x v="2"/>
    <s v="GV415"/>
    <s v="GV4-50-121219"/>
    <x v="0"/>
    <d v="2020-06-05T00:00:00"/>
    <x v="0"/>
    <s v="Martinez Valdez Hugo Alberto F"/>
    <n v="43811"/>
    <n v="5.8666666666666663"/>
    <n v="908"/>
    <n v="7"/>
    <n v="18160"/>
    <n v="20700.271000000001"/>
    <n v="2957.1819999999998"/>
    <n v="129.71428571428572"/>
    <n v="20"/>
    <n v="-2540.2710000000002"/>
    <x v="0"/>
    <x v="5"/>
    <n v="23"/>
    <x v="0"/>
  </r>
  <r>
    <x v="0"/>
    <x v="2"/>
    <s v="GV415"/>
    <s v="GV4-50-121219"/>
    <x v="0"/>
    <d v="2020-06-05T00:00:00"/>
    <x v="0"/>
    <s v="Oregon Rene NA"/>
    <n v="43811"/>
    <n v="5.8666666666666663"/>
    <n v="206"/>
    <n v="2"/>
    <n v="5047"/>
    <n v="5914.3630000000003"/>
    <n v="2957.1819999999998"/>
    <n v="103"/>
    <n v="24.5"/>
    <n v="-867.36300000000006"/>
    <x v="0"/>
    <x v="5"/>
    <n v="23"/>
    <x v="0"/>
  </r>
  <r>
    <x v="0"/>
    <x v="2"/>
    <s v="GV415"/>
    <s v="GV4-50-121219"/>
    <x v="0"/>
    <d v="2020-06-05T00:00:00"/>
    <x v="0"/>
    <s v="Prado Barajas Aureliano FG"/>
    <n v="43811"/>
    <n v="5.8666666666666663"/>
    <n v="200"/>
    <n v="2"/>
    <n v="4900"/>
    <n v="5914.3630000000003"/>
    <n v="2957.1819999999998"/>
    <n v="100"/>
    <n v="24.5"/>
    <n v="-1014.3630000000001"/>
    <x v="0"/>
    <x v="5"/>
    <n v="23"/>
    <x v="0"/>
  </r>
  <r>
    <x v="0"/>
    <x v="2"/>
    <s v="GV415"/>
    <s v="GV4-50-121219"/>
    <x v="0"/>
    <d v="2020-06-05T00:00:00"/>
    <x v="0"/>
    <s v="Edgar Ruiz Lopez"/>
    <n v="43811"/>
    <n v="5.8666666666666663"/>
    <n v="416"/>
    <n v="4"/>
    <n v="10192"/>
    <n v="11828.727000000001"/>
    <n v="2957.1819999999998"/>
    <n v="104"/>
    <n v="24.5"/>
    <n v="-1636.7270000000001"/>
    <x v="0"/>
    <x v="5"/>
    <n v="23"/>
    <x v="0"/>
  </r>
  <r>
    <x v="0"/>
    <x v="2"/>
    <s v="GV415"/>
    <s v="GV4-50-121219"/>
    <x v="0"/>
    <d v="2020-06-05T00:00:00"/>
    <x v="0"/>
    <s v="Lopez Jorge FG"/>
    <n v="43811"/>
    <n v="5.8666666666666663"/>
    <n v="117"/>
    <n v="1"/>
    <n v="0"/>
    <n v="2957.1819999999998"/>
    <n v="2957.1819999999998"/>
    <n v="117"/>
    <n v="0"/>
    <n v="-2957.1819999999998"/>
    <x v="0"/>
    <x v="5"/>
    <n v="23"/>
    <x v="0"/>
  </r>
  <r>
    <x v="0"/>
    <x v="0"/>
    <s v="EMBAR"/>
    <s v="GV1-35-310819"/>
    <x v="0"/>
    <d v="2020-06-06T00:00:00"/>
    <x v="0"/>
    <s v="Vazquez Zamora Rafael"/>
    <n v="43708"/>
    <n v="9.3333333333333321"/>
    <n v="197.5"/>
    <n v="2"/>
    <n v="4740"/>
    <n v="5262.92"/>
    <n v="2631.46"/>
    <n v="98.75"/>
    <n v="24"/>
    <n v="-522.91999999999996"/>
    <x v="0"/>
    <x v="5"/>
    <n v="23"/>
    <x v="0"/>
  </r>
  <r>
    <x v="0"/>
    <x v="0"/>
    <s v="EMBAR"/>
    <s v="GV1-35-310819"/>
    <x v="0"/>
    <d v="2020-06-06T00:00:00"/>
    <x v="0"/>
    <s v="Innovacion y Comercio"/>
    <n v="43708"/>
    <n v="9.3333333333333321"/>
    <n v="500"/>
    <n v="3"/>
    <n v="12000"/>
    <n v="7894.38"/>
    <n v="2631.46"/>
    <n v="166.66666666666666"/>
    <n v="24"/>
    <n v="4105.62"/>
    <x v="0"/>
    <x v="5"/>
    <n v="23"/>
    <x v="0"/>
  </r>
  <r>
    <x v="0"/>
    <x v="0"/>
    <s v="EMBAR"/>
    <s v="GV1-47-201119"/>
    <x v="0"/>
    <d v="2020-06-06T00:00:00"/>
    <x v="0"/>
    <s v="Innovacion y Comercio"/>
    <n v="43789"/>
    <n v="6.6333333333333329"/>
    <n v="267.5"/>
    <n v="3"/>
    <n v="6420"/>
    <n v="8545.4050000000007"/>
    <n v="2848.4679999999998"/>
    <n v="89.166666666666671"/>
    <n v="24"/>
    <n v="-2125.4050000000002"/>
    <x v="0"/>
    <x v="5"/>
    <n v="23"/>
    <x v="0"/>
  </r>
  <r>
    <x v="0"/>
    <x v="1"/>
    <s v="GV108"/>
    <s v="GV1-48-281119"/>
    <x v="0"/>
    <d v="2020-06-06T00:00:00"/>
    <x v="0"/>
    <s v="Innovacion y Comercio"/>
    <n v="43797"/>
    <n v="6.3666666666666663"/>
    <n v="150"/>
    <n v="2"/>
    <n v="3600"/>
    <n v="5232.3609999999999"/>
    <n v="2616.181"/>
    <n v="75"/>
    <n v="24"/>
    <n v="-1632.3610000000001"/>
    <x v="0"/>
    <x v="5"/>
    <n v="23"/>
    <x v="0"/>
  </r>
  <r>
    <x v="0"/>
    <x v="1"/>
    <s v="GV110"/>
    <s v="GV1-49-041219"/>
    <x v="0"/>
    <d v="2020-06-06T00:00:00"/>
    <x v="0"/>
    <s v="Gutierrez Olivarez Jaime Gibran"/>
    <n v="43803"/>
    <n v="6.1666666666666661"/>
    <n v="317.5"/>
    <n v="3"/>
    <n v="7620"/>
    <n v="7038.5529999999999"/>
    <n v="2346.1840000000002"/>
    <n v="105.83333333333333"/>
    <n v="24"/>
    <n v="581.447"/>
    <x v="0"/>
    <x v="5"/>
    <n v="23"/>
    <x v="0"/>
  </r>
  <r>
    <x v="0"/>
    <x v="1"/>
    <s v="GV110"/>
    <s v="GV1-49-041219"/>
    <x v="0"/>
    <d v="2020-06-06T00:00:00"/>
    <x v="0"/>
    <s v="Ricardo Perez Garcia"/>
    <n v="43803"/>
    <n v="6.1666666666666661"/>
    <n v="229.5"/>
    <n v="2"/>
    <n v="5508"/>
    <n v="4692.3689999999997"/>
    <n v="2346.1840000000002"/>
    <n v="114.75"/>
    <n v="24"/>
    <n v="815.63099999999997"/>
    <x v="0"/>
    <x v="5"/>
    <n v="23"/>
    <x v="0"/>
  </r>
  <r>
    <x v="0"/>
    <x v="1"/>
    <s v="GV110"/>
    <s v="GV1-49-041219"/>
    <x v="0"/>
    <d v="2020-06-06T00:00:00"/>
    <x v="0"/>
    <s v="Cecilia Robles Perez"/>
    <n v="43803"/>
    <n v="6.1666666666666661"/>
    <n v="96.5"/>
    <n v="1"/>
    <n v="2316"/>
    <n v="2346.1840000000002"/>
    <n v="2346.1840000000002"/>
    <n v="96.5"/>
    <n v="24"/>
    <n v="-30.184000000000001"/>
    <x v="0"/>
    <x v="5"/>
    <n v="23"/>
    <x v="0"/>
  </r>
  <r>
    <x v="0"/>
    <x v="1"/>
    <s v="GV110"/>
    <s v="GV1-49-041219"/>
    <x v="0"/>
    <d v="2020-06-06T00:00:00"/>
    <x v="0"/>
    <s v="Rafael Osorio Zamora"/>
    <n v="43803"/>
    <n v="6.1666666666666661"/>
    <n v="799"/>
    <n v="7"/>
    <n v="19176"/>
    <n v="16423.291000000001"/>
    <n v="2346.1840000000002"/>
    <n v="114.14285714285714"/>
    <n v="24"/>
    <n v="2752.7089999999998"/>
    <x v="0"/>
    <x v="5"/>
    <n v="23"/>
    <x v="0"/>
  </r>
  <r>
    <x v="0"/>
    <x v="3"/>
    <s v="GV512"/>
    <s v="GV5-51-161219"/>
    <x v="0"/>
    <d v="2020-06-06T00:00:00"/>
    <x v="0"/>
    <s v="Innovacion y Comercio"/>
    <n v="43815"/>
    <n v="5.7666666666666666"/>
    <n v="706.8"/>
    <n v="7"/>
    <n v="16963.2"/>
    <n v="23511.050999999999"/>
    <n v="3358.7220000000002"/>
    <n v="100.97142857142856"/>
    <n v="24"/>
    <n v="-6547.8509999999997"/>
    <x v="0"/>
    <x v="5"/>
    <n v="23"/>
    <x v="0"/>
  </r>
  <r>
    <x v="0"/>
    <x v="0"/>
    <s v="EMBAR"/>
    <s v="GV1-35-310819"/>
    <x v="1"/>
    <d v="2020-06-08T00:00:00"/>
    <x v="0"/>
    <s v="Vazquez Zamora Rafael"/>
    <n v="43708"/>
    <n v="9.4"/>
    <n v="-197.5"/>
    <n v="-2"/>
    <n v="-4740"/>
    <n v="-5262.92"/>
    <n v="-2631.46"/>
    <n v="98.75"/>
    <n v="24"/>
    <n v="522.91999999999996"/>
    <x v="0"/>
    <x v="5"/>
    <n v="24"/>
    <x v="0"/>
  </r>
  <r>
    <x v="0"/>
    <x v="0"/>
    <s v="EMBAR"/>
    <s v="GV4-50-121219"/>
    <x v="1"/>
    <d v="2020-06-08T00:00:00"/>
    <x v="0"/>
    <s v="Carlos Policarpo Contreras Moreno"/>
    <n v="43811"/>
    <n v="5.9666666666666668"/>
    <n v="-6300"/>
    <n v="-43"/>
    <n v="-124614"/>
    <n v="-127158.81"/>
    <n v="-2957.1819999999998"/>
    <n v="146.51162790697674"/>
    <n v="19.78"/>
    <n v="2544.81"/>
    <x v="0"/>
    <x v="5"/>
    <n v="24"/>
    <x v="0"/>
  </r>
  <r>
    <x v="0"/>
    <x v="0"/>
    <s v="EMBAR"/>
    <s v="GV5-49-051219"/>
    <x v="1"/>
    <d v="2020-06-08T00:00:00"/>
    <x v="0"/>
    <s v="Carlos Policarpo Contreras Moreno"/>
    <n v="43804"/>
    <n v="6.2"/>
    <n v="-6300"/>
    <n v="-7"/>
    <n v="-20286"/>
    <n v="-21499.695"/>
    <n v="-3071.3850000000002"/>
    <n v="900"/>
    <n v="3.22"/>
    <n v="1213.6949999999999"/>
    <x v="0"/>
    <x v="5"/>
    <n v="24"/>
    <x v="0"/>
  </r>
  <r>
    <x v="0"/>
    <x v="1"/>
    <s v="GV108"/>
    <s v="GV1-48-281119"/>
    <x v="1"/>
    <d v="2020-06-08T00:00:00"/>
    <x v="0"/>
    <s v="Edgar Ruiz Lopez"/>
    <n v="43797"/>
    <n v="6.4333333333333327"/>
    <n v="-352"/>
    <n v="-3"/>
    <n v="-8624"/>
    <n v="-7848.5420000000004"/>
    <n v="-2616.181"/>
    <n v="117.33333333333333"/>
    <n v="24.5"/>
    <n v="-775.45799999999997"/>
    <x v="0"/>
    <x v="5"/>
    <n v="24"/>
    <x v="0"/>
  </r>
  <r>
    <x v="0"/>
    <x v="1"/>
    <s v="GV108"/>
    <s v="GV1-48-281119"/>
    <x v="0"/>
    <d v="2020-06-08T00:00:00"/>
    <x v="0"/>
    <s v="Vazquez Zamora Rafael"/>
    <n v="43797"/>
    <n v="6.4333333333333327"/>
    <n v="197.5"/>
    <n v="2"/>
    <n v="4740"/>
    <n v="5232.3609999999999"/>
    <n v="2616.181"/>
    <n v="98.75"/>
    <n v="24"/>
    <n v="-492.36099999999999"/>
    <x v="0"/>
    <x v="5"/>
    <n v="24"/>
    <x v="0"/>
  </r>
  <r>
    <x v="0"/>
    <x v="1"/>
    <s v="GV110"/>
    <s v="GV1-49-041219"/>
    <x v="0"/>
    <d v="2020-06-08T00:00:00"/>
    <x v="0"/>
    <s v="Edgar Ruiz Lopez"/>
    <n v="43803"/>
    <n v="6.2333333333333334"/>
    <n v="352"/>
    <n v="3"/>
    <n v="8624"/>
    <n v="7038.5529999999999"/>
    <n v="2346.1840000000002"/>
    <n v="117.33333333333333"/>
    <n v="24.5"/>
    <n v="1585.4469999999999"/>
    <x v="0"/>
    <x v="5"/>
    <n v="24"/>
    <x v="0"/>
  </r>
  <r>
    <x v="0"/>
    <x v="2"/>
    <s v="GV415"/>
    <s v="GV4-50-121219"/>
    <x v="0"/>
    <d v="2020-06-08T00:00:00"/>
    <x v="0"/>
    <s v="Alvarez Garcia Salvador"/>
    <n v="43811"/>
    <n v="5.9666666666666668"/>
    <n v="1770"/>
    <n v="15"/>
    <n v="41595"/>
    <n v="44357.724999999999"/>
    <n v="2957.1819999999998"/>
    <n v="118"/>
    <n v="23.5"/>
    <n v="-2762.7249999999999"/>
    <x v="0"/>
    <x v="5"/>
    <n v="24"/>
    <x v="0"/>
  </r>
  <r>
    <x v="0"/>
    <x v="3"/>
    <s v="GV512"/>
    <s v="GV5-51-161219"/>
    <x v="0"/>
    <d v="2020-06-08T00:00:00"/>
    <x v="0"/>
    <s v="Casillas Tapia Alfredo"/>
    <n v="43815"/>
    <n v="5.833333333333333"/>
    <n v="1200"/>
    <n v="10"/>
    <n v="27600"/>
    <n v="33587.216"/>
    <n v="3358.7220000000002"/>
    <n v="120"/>
    <n v="23"/>
    <n v="-5987.2160000000003"/>
    <x v="0"/>
    <x v="5"/>
    <n v="24"/>
    <x v="0"/>
  </r>
  <r>
    <x v="0"/>
    <x v="0"/>
    <s v="EMBAR"/>
    <s v="GV4-49-021219"/>
    <x v="0"/>
    <d v="2020-06-09T00:00:00"/>
    <x v="0"/>
    <s v="Carlos Policarpo Contreras Moreno"/>
    <n v="43801"/>
    <n v="6.333333333333333"/>
    <n v="6300"/>
    <n v="7"/>
    <n v="20286"/>
    <n v="23739.239000000001"/>
    <n v="3391.32"/>
    <n v="900"/>
    <n v="3.22"/>
    <n v="-3453.239"/>
    <x v="0"/>
    <x v="5"/>
    <n v="24"/>
    <x v="0"/>
  </r>
  <r>
    <x v="0"/>
    <x v="0"/>
    <s v="EMBAR"/>
    <s v="GV4-50-121219"/>
    <x v="0"/>
    <d v="2020-06-09T00:00:00"/>
    <x v="0"/>
    <s v="Carlos Policarpo Contreras Moreno"/>
    <n v="43811"/>
    <n v="6"/>
    <n v="5853"/>
    <n v="17"/>
    <n v="46765.47"/>
    <n v="50272.088000000003"/>
    <n v="2957.1819999999998"/>
    <n v="344.29411764705884"/>
    <n v="7.99"/>
    <n v="-3506.6179999999999"/>
    <x v="0"/>
    <x v="5"/>
    <n v="24"/>
    <x v="0"/>
  </r>
  <r>
    <x v="0"/>
    <x v="0"/>
    <s v="EMBAR"/>
    <s v="GV4-50-121219"/>
    <x v="0"/>
    <d v="2020-06-09T00:00:00"/>
    <x v="0"/>
    <s v="Carlos Policarpo Contreras Moreno"/>
    <n v="43811"/>
    <n v="6"/>
    <n v="6300"/>
    <n v="43"/>
    <n v="124614"/>
    <n v="127158.81"/>
    <n v="2957.1819999999998"/>
    <n v="146.51162790697674"/>
    <n v="19.78"/>
    <n v="-2544.81"/>
    <x v="0"/>
    <x v="5"/>
    <n v="24"/>
    <x v="0"/>
  </r>
  <r>
    <x v="0"/>
    <x v="0"/>
    <s v="EMBAR"/>
    <s v="GV4-51-141219"/>
    <x v="0"/>
    <d v="2020-06-09T00:00:00"/>
    <x v="0"/>
    <s v="Carlos Policarpo Contreras Moreno"/>
    <n v="43813"/>
    <n v="5.9333333333333327"/>
    <n v="5853"/>
    <n v="33"/>
    <n v="90780.03"/>
    <n v="89647.827999999994"/>
    <n v="2716.6010000000001"/>
    <n v="177.36363636363637"/>
    <n v="15.51"/>
    <n v="1132.202"/>
    <x v="0"/>
    <x v="5"/>
    <n v="24"/>
    <x v="0"/>
  </r>
  <r>
    <x v="0"/>
    <x v="0"/>
    <s v="EMBAR"/>
    <s v="GV5-49-051219"/>
    <x v="0"/>
    <d v="2020-06-09T00:00:00"/>
    <x v="0"/>
    <s v="Camolinga Maldonado Pedro"/>
    <n v="43804"/>
    <n v="6.2333333333333334"/>
    <n v="12558"/>
    <n v="9"/>
    <n v="24592.75"/>
    <n v="27642.465"/>
    <n v="3071.3850000000002"/>
    <n v="1395.3333333333333"/>
    <n v="1.9582999999999999"/>
    <n v="-3049.7150000000001"/>
    <x v="0"/>
    <x v="5"/>
    <n v="24"/>
    <x v="0"/>
  </r>
  <r>
    <x v="0"/>
    <x v="0"/>
    <s v="EMBAR"/>
    <s v="GV5-51-161219"/>
    <x v="0"/>
    <d v="2020-06-09T00:00:00"/>
    <x v="0"/>
    <s v="Camolinga Maldonado Pedro"/>
    <n v="43815"/>
    <n v="5.8666666666666663"/>
    <n v="12558"/>
    <n v="87"/>
    <n v="237729.91699999999"/>
    <n v="292208.77600000001"/>
    <n v="3358.7220000000002"/>
    <n v="144.34482758620689"/>
    <n v="18.930599999999998"/>
    <n v="-54478.858999999997"/>
    <x v="0"/>
    <x v="5"/>
    <n v="24"/>
    <x v="0"/>
  </r>
  <r>
    <x v="0"/>
    <x v="0"/>
    <s v="EMBAR"/>
    <s v="GV5-52-231219"/>
    <x v="0"/>
    <d v="2020-06-09T00:00:00"/>
    <x v="0"/>
    <s v="Camolinga Maldonado Pedro"/>
    <n v="43822"/>
    <n v="5.6333333333333329"/>
    <n v="12558"/>
    <n v="12"/>
    <n v="32790.332999999999"/>
    <n v="65767.796000000002"/>
    <n v="5480.65"/>
    <n v="1046.5"/>
    <n v="2.6111"/>
    <n v="-32977.463000000003"/>
    <x v="0"/>
    <x v="5"/>
    <n v="24"/>
    <x v="0"/>
  </r>
  <r>
    <x v="0"/>
    <x v="0"/>
    <s v="EMBAR"/>
    <s v="GV1-35-310819"/>
    <x v="0"/>
    <d v="2020-06-10T00:00:00"/>
    <x v="0"/>
    <s v="Carlos Sanchez Camacho"/>
    <n v="43708"/>
    <n v="9.4666666666666668"/>
    <n v="504.5"/>
    <n v="3"/>
    <n v="9081"/>
    <n v="7894.38"/>
    <n v="2631.46"/>
    <n v="168.16666666666666"/>
    <n v="18"/>
    <n v="1186.6199999999999"/>
    <x v="0"/>
    <x v="5"/>
    <n v="24"/>
    <x v="0"/>
  </r>
  <r>
    <x v="0"/>
    <x v="0"/>
    <s v="EMBAR"/>
    <s v="GV1-35-310819"/>
    <x v="0"/>
    <d v="2020-06-10T00:00:00"/>
    <x v="0"/>
    <s v="Oscar Jesus Guerrero Pelayo"/>
    <n v="43708"/>
    <n v="9.4666666666666668"/>
    <n v="226"/>
    <n v="2"/>
    <n v="5876"/>
    <n v="5262.92"/>
    <n v="2631.46"/>
    <n v="113"/>
    <n v="26"/>
    <n v="613.08000000000004"/>
    <x v="0"/>
    <x v="5"/>
    <n v="24"/>
    <x v="0"/>
  </r>
  <r>
    <x v="0"/>
    <x v="0"/>
    <s v="EMBAR"/>
    <s v="GV1-35-310819"/>
    <x v="0"/>
    <d v="2020-06-10T00:00:00"/>
    <x v="0"/>
    <s v="RODRIGO RODRIGUEZ"/>
    <n v="43708"/>
    <n v="9.4666666666666668"/>
    <n v="494"/>
    <n v="5"/>
    <n v="12844"/>
    <n v="13157.3"/>
    <n v="2631.46"/>
    <n v="98.8"/>
    <n v="26"/>
    <n v="-313.3"/>
    <x v="0"/>
    <x v="5"/>
    <n v="24"/>
    <x v="0"/>
  </r>
  <r>
    <x v="0"/>
    <x v="0"/>
    <s v="EMBAR"/>
    <s v="GV1-46-121119"/>
    <x v="0"/>
    <d v="2020-06-10T00:00:00"/>
    <x v="0"/>
    <s v="Arturo Saray"/>
    <n v="43781"/>
    <n v="7.0333333333333332"/>
    <n v="137.6"/>
    <n v="1"/>
    <n v="2683.2"/>
    <n v="1303.68"/>
    <n v="1303.68"/>
    <n v="137.6"/>
    <n v="19.5"/>
    <n v="1379.52"/>
    <x v="0"/>
    <x v="5"/>
    <n v="24"/>
    <x v="0"/>
  </r>
  <r>
    <x v="0"/>
    <x v="0"/>
    <s v="EMBAR"/>
    <s v="GV1-48-281119"/>
    <x v="0"/>
    <d v="2020-06-10T00:00:00"/>
    <x v="0"/>
    <s v="Carlos Sanchez Camacho"/>
    <n v="43797"/>
    <n v="6.5"/>
    <n v="504.5"/>
    <n v="1"/>
    <n v="3027"/>
    <n v="2616.181"/>
    <n v="2616.181"/>
    <n v="504.5"/>
    <n v="6"/>
    <n v="410.81900000000002"/>
    <x v="0"/>
    <x v="5"/>
    <n v="24"/>
    <x v="0"/>
  </r>
  <r>
    <x v="0"/>
    <x v="1"/>
    <s v="GV109"/>
    <s v="GV1-50-111219"/>
    <x v="0"/>
    <d v="2020-06-10T00:00:00"/>
    <x v="0"/>
    <s v="Victor Alejandro Flores Pelayo"/>
    <n v="43810"/>
    <n v="6.0666666666666664"/>
    <n v="100"/>
    <n v="1"/>
    <n v="2600"/>
    <n v="2332.5300000000002"/>
    <n v="2332.5300000000002"/>
    <n v="100"/>
    <n v="26"/>
    <n v="267.47000000000003"/>
    <x v="0"/>
    <x v="5"/>
    <n v="24"/>
    <x v="0"/>
  </r>
  <r>
    <x v="0"/>
    <x v="1"/>
    <s v="GV109"/>
    <s v="GV1-50-111219"/>
    <x v="0"/>
    <d v="2020-06-10T00:00:00"/>
    <x v="0"/>
    <s v="Diaz Araiza Maria Magdalena"/>
    <n v="43810"/>
    <n v="6.0666666666666664"/>
    <n v="200"/>
    <n v="2"/>
    <n v="5200"/>
    <n v="4665.0600000000004"/>
    <n v="2332.5300000000002"/>
    <n v="100"/>
    <n v="26"/>
    <n v="534.94000000000005"/>
    <x v="0"/>
    <x v="5"/>
    <n v="24"/>
    <x v="0"/>
  </r>
  <r>
    <x v="0"/>
    <x v="1"/>
    <s v="GV109"/>
    <s v="GV1-50-111219"/>
    <x v="0"/>
    <d v="2020-06-10T00:00:00"/>
    <x v="0"/>
    <s v="Avalos Silva Juan"/>
    <n v="43810"/>
    <n v="6.0666666666666664"/>
    <n v="206"/>
    <n v="2"/>
    <n v="5356"/>
    <n v="4665.0600000000004"/>
    <n v="2332.5300000000002"/>
    <n v="103"/>
    <n v="26"/>
    <n v="690.94"/>
    <x v="0"/>
    <x v="5"/>
    <n v="24"/>
    <x v="0"/>
  </r>
  <r>
    <x v="0"/>
    <x v="1"/>
    <s v="GV109"/>
    <s v="GV1-50-111219"/>
    <x v="0"/>
    <d v="2020-06-10T00:00:00"/>
    <x v="0"/>
    <s v="Juan Manuel Jacobo"/>
    <n v="43810"/>
    <n v="6.0666666666666664"/>
    <n v="320"/>
    <n v="3"/>
    <n v="8320"/>
    <n v="6997.5910000000003"/>
    <n v="2332.5300000000002"/>
    <n v="106.66666666666667"/>
    <n v="26"/>
    <n v="1322.4090000000001"/>
    <x v="0"/>
    <x v="5"/>
    <n v="24"/>
    <x v="0"/>
  </r>
  <r>
    <x v="0"/>
    <x v="1"/>
    <s v="GV109"/>
    <s v="GV1-50-111219"/>
    <x v="0"/>
    <d v="2020-06-10T00:00:00"/>
    <x v="0"/>
    <s v="Anaya Chavarin Oscar FG"/>
    <n v="43810"/>
    <n v="6.0666666666666664"/>
    <n v="294"/>
    <n v="3"/>
    <n v="7644"/>
    <n v="6997.5910000000003"/>
    <n v="2332.5300000000002"/>
    <n v="98"/>
    <n v="26"/>
    <n v="646.40899999999999"/>
    <x v="0"/>
    <x v="5"/>
    <n v="24"/>
    <x v="0"/>
  </r>
  <r>
    <x v="0"/>
    <x v="1"/>
    <s v="GV109"/>
    <s v="GV1-50-111219"/>
    <x v="0"/>
    <d v="2020-06-10T00:00:00"/>
    <x v="0"/>
    <s v="Araiza Chavez Diana Rosiquiel FG"/>
    <n v="43810"/>
    <n v="6.0666666666666664"/>
    <n v="214"/>
    <n v="2"/>
    <n v="5564"/>
    <n v="4665.0600000000004"/>
    <n v="2332.5300000000002"/>
    <n v="107"/>
    <n v="26"/>
    <n v="898.94"/>
    <x v="0"/>
    <x v="5"/>
    <n v="24"/>
    <x v="0"/>
  </r>
  <r>
    <x v="0"/>
    <x v="1"/>
    <s v="GV109"/>
    <s v="GV1-50-111219"/>
    <x v="0"/>
    <d v="2020-06-10T00:00:00"/>
    <x v="0"/>
    <s v="Chavez Barajas Contensina NA"/>
    <n v="43810"/>
    <n v="6.0666666666666664"/>
    <n v="114"/>
    <n v="1"/>
    <n v="2964"/>
    <n v="2332.5300000000002"/>
    <n v="2332.5300000000002"/>
    <n v="114"/>
    <n v="26"/>
    <n v="631.47"/>
    <x v="0"/>
    <x v="5"/>
    <n v="24"/>
    <x v="0"/>
  </r>
  <r>
    <x v="0"/>
    <x v="1"/>
    <s v="GV109"/>
    <s v="GV1-50-111219"/>
    <x v="0"/>
    <d v="2020-06-10T00:00:00"/>
    <x v="0"/>
    <s v="Gil Peña Martin FG"/>
    <n v="43810"/>
    <n v="6.0666666666666664"/>
    <n v="104"/>
    <n v="1"/>
    <n v="2704"/>
    <n v="2332.5300000000002"/>
    <n v="2332.5300000000002"/>
    <n v="104"/>
    <n v="26"/>
    <n v="371.47"/>
    <x v="0"/>
    <x v="5"/>
    <n v="24"/>
    <x v="0"/>
  </r>
  <r>
    <x v="0"/>
    <x v="1"/>
    <s v="GV109"/>
    <s v="GV1-50-111219"/>
    <x v="0"/>
    <d v="2020-06-10T00:00:00"/>
    <x v="0"/>
    <s v="Lopez Castro Erica"/>
    <n v="43810"/>
    <n v="6.0666666666666664"/>
    <n v="104"/>
    <n v="1"/>
    <n v="2704"/>
    <n v="2332.5300000000002"/>
    <n v="2332.5300000000002"/>
    <n v="104"/>
    <n v="26"/>
    <n v="371.47"/>
    <x v="0"/>
    <x v="5"/>
    <n v="24"/>
    <x v="0"/>
  </r>
  <r>
    <x v="0"/>
    <x v="1"/>
    <s v="GV109"/>
    <s v="GV1-50-111219"/>
    <x v="0"/>
    <d v="2020-06-10T00:00:00"/>
    <x v="0"/>
    <s v="Jose Luis Guzman Cornejo"/>
    <n v="43810"/>
    <n v="6.0666666666666664"/>
    <n v="456"/>
    <n v="4"/>
    <n v="11856"/>
    <n v="9330.1209999999992"/>
    <n v="2332.5300000000002"/>
    <n v="114"/>
    <n v="26"/>
    <n v="2525.8789999999999"/>
    <x v="0"/>
    <x v="5"/>
    <n v="24"/>
    <x v="0"/>
  </r>
  <r>
    <x v="0"/>
    <x v="1"/>
    <s v="GV109"/>
    <s v="GV1-50-111219"/>
    <x v="0"/>
    <d v="2020-06-10T00:00:00"/>
    <x v="0"/>
    <s v="Leonardo Jimenez Chacon"/>
    <n v="43810"/>
    <n v="6.0666666666666664"/>
    <n v="204"/>
    <n v="2"/>
    <n v="5304"/>
    <n v="4665.0600000000004"/>
    <n v="2332.5300000000002"/>
    <n v="102"/>
    <n v="26"/>
    <n v="638.94000000000005"/>
    <x v="0"/>
    <x v="5"/>
    <n v="24"/>
    <x v="0"/>
  </r>
  <r>
    <x v="0"/>
    <x v="1"/>
    <s v="GV109"/>
    <s v="GV1-50-111219"/>
    <x v="0"/>
    <d v="2020-06-10T00:00:00"/>
    <x v="0"/>
    <s v="Langurain Juan Pablo NA"/>
    <n v="43810"/>
    <n v="6.0666666666666664"/>
    <n v="410"/>
    <n v="4"/>
    <n v="10660"/>
    <n v="9330.1209999999992"/>
    <n v="2332.5300000000002"/>
    <n v="102.5"/>
    <n v="26"/>
    <n v="1329.8789999999999"/>
    <x v="0"/>
    <x v="5"/>
    <n v="24"/>
    <x v="0"/>
  </r>
  <r>
    <x v="0"/>
    <x v="1"/>
    <s v="GV109"/>
    <s v="GV1-50-111219"/>
    <x v="0"/>
    <d v="2020-06-10T00:00:00"/>
    <x v="0"/>
    <s v="Lopez Garcia Martin FG"/>
    <n v="43810"/>
    <n v="6.0666666666666664"/>
    <n v="118"/>
    <n v="1"/>
    <n v="3068"/>
    <n v="2332.5300000000002"/>
    <n v="2332.5300000000002"/>
    <n v="118"/>
    <n v="26"/>
    <n v="735.47"/>
    <x v="0"/>
    <x v="5"/>
    <n v="24"/>
    <x v="0"/>
  </r>
  <r>
    <x v="0"/>
    <x v="1"/>
    <s v="GV109"/>
    <s v="GV1-50-111219"/>
    <x v="0"/>
    <d v="2020-06-10T00:00:00"/>
    <x v="0"/>
    <s v="Lopez Jorge FG"/>
    <n v="43810"/>
    <n v="6.0666666666666664"/>
    <n v="182"/>
    <n v="2"/>
    <n v="4732"/>
    <n v="4665.0600000000004"/>
    <n v="2332.5300000000002"/>
    <n v="91"/>
    <n v="26"/>
    <n v="66.94"/>
    <x v="0"/>
    <x v="5"/>
    <n v="24"/>
    <x v="0"/>
  </r>
  <r>
    <x v="0"/>
    <x v="1"/>
    <s v="GV109"/>
    <s v="GV1-50-111219"/>
    <x v="0"/>
    <d v="2020-06-10T00:00:00"/>
    <x v="0"/>
    <s v="Lopez Mendoza Librado F"/>
    <n v="43810"/>
    <n v="6.0666666666666664"/>
    <n v="174"/>
    <n v="2"/>
    <n v="4524"/>
    <n v="4665.0600000000004"/>
    <n v="2332.5300000000002"/>
    <n v="87"/>
    <n v="26"/>
    <n v="-141.06"/>
    <x v="0"/>
    <x v="5"/>
    <n v="24"/>
    <x v="0"/>
  </r>
  <r>
    <x v="0"/>
    <x v="1"/>
    <s v="GV109"/>
    <s v="GV1-50-111219"/>
    <x v="0"/>
    <d v="2020-06-10T00:00:00"/>
    <x v="0"/>
    <s v="Martinez Valdez Hugo Alberto F"/>
    <n v="43810"/>
    <n v="6.0666666666666664"/>
    <n v="180"/>
    <n v="2"/>
    <n v="4680"/>
    <n v="4665.0600000000004"/>
    <n v="2332.5300000000002"/>
    <n v="90"/>
    <n v="26"/>
    <n v="14.94"/>
    <x v="0"/>
    <x v="5"/>
    <n v="24"/>
    <x v="0"/>
  </r>
  <r>
    <x v="0"/>
    <x v="1"/>
    <s v="GV109"/>
    <s v="GV1-50-111219"/>
    <x v="0"/>
    <d v="2020-06-10T00:00:00"/>
    <x v="0"/>
    <s v="Edgar Ruiz Lopez"/>
    <n v="43810"/>
    <n v="6.0666666666666664"/>
    <n v="315"/>
    <n v="3"/>
    <n v="8190"/>
    <n v="6997.5910000000003"/>
    <n v="2332.5300000000002"/>
    <n v="105"/>
    <n v="26"/>
    <n v="1192.4090000000001"/>
    <x v="0"/>
    <x v="5"/>
    <n v="24"/>
    <x v="0"/>
  </r>
  <r>
    <x v="0"/>
    <x v="1"/>
    <s v="GV109"/>
    <s v="GV1-50-111219"/>
    <x v="0"/>
    <d v="2020-06-10T00:00:00"/>
    <x v="0"/>
    <s v="Verdin Vizcarra Irma Lucila F"/>
    <n v="43810"/>
    <n v="6.0666666666666664"/>
    <n v="90"/>
    <n v="1"/>
    <n v="2340"/>
    <n v="2332.5300000000002"/>
    <n v="2332.5300000000002"/>
    <n v="90"/>
    <n v="26"/>
    <n v="7.47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436.5"/>
    <n v="4"/>
    <n v="10912.5"/>
    <n v="10108.263999999999"/>
    <n v="2527.0659999999998"/>
    <n v="109.125"/>
    <n v="25"/>
    <n v="804.23599999999999"/>
    <x v="0"/>
    <x v="5"/>
    <n v="24"/>
    <x v="0"/>
  </r>
  <r>
    <x v="0"/>
    <x v="1"/>
    <s v="GV110"/>
    <s v="GV1-49-041219"/>
    <x v="0"/>
    <d v="2020-06-10T00:00:00"/>
    <x v="0"/>
    <s v="Arturo Saray"/>
    <n v="43803"/>
    <n v="6.3"/>
    <n v="115"/>
    <n v="1"/>
    <n v="2760"/>
    <n v="2527.0659999999998"/>
    <n v="2527.0659999999998"/>
    <n v="115"/>
    <n v="24"/>
    <n v="232.934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113"/>
    <n v="1"/>
    <n v="2825"/>
    <n v="2527.0659999999998"/>
    <n v="2527.0659999999998"/>
    <n v="113"/>
    <n v="25"/>
    <n v="297.93400000000003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262.5"/>
    <n v="2"/>
    <n v="6562.5"/>
    <n v="5054.1319999999996"/>
    <n v="2527.0659999999998"/>
    <n v="131.25"/>
    <n v="25"/>
    <n v="1508.3679999999999"/>
    <x v="0"/>
    <x v="5"/>
    <n v="24"/>
    <x v="0"/>
  </r>
  <r>
    <x v="0"/>
    <x v="1"/>
    <s v="GV110"/>
    <s v="GV1-49-041219"/>
    <x v="0"/>
    <d v="2020-06-10T00:00:00"/>
    <x v="0"/>
    <s v="Rincon Morett Veronica Guadalupe FG"/>
    <n v="43803"/>
    <n v="6.3"/>
    <n v="505"/>
    <n v="5"/>
    <n v="13130"/>
    <n v="12635.33"/>
    <n v="2527.0659999999998"/>
    <n v="101"/>
    <n v="26"/>
    <n v="494.67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190"/>
    <n v="2"/>
    <n v="4940"/>
    <n v="5054.1319999999996"/>
    <n v="2527.0659999999998"/>
    <n v="95"/>
    <n v="26"/>
    <n v="-114.13200000000001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109"/>
    <n v="1"/>
    <n v="2834"/>
    <n v="2527.0659999999998"/>
    <n v="2527.0659999999998"/>
    <n v="109"/>
    <n v="26"/>
    <n v="306.93400000000003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100"/>
    <n v="1"/>
    <n v="2600"/>
    <n v="2527.0659999999998"/>
    <n v="2527.0659999999998"/>
    <n v="100"/>
    <n v="26"/>
    <n v="72.933999999999997"/>
    <x v="0"/>
    <x v="5"/>
    <n v="24"/>
    <x v="0"/>
  </r>
  <r>
    <x v="0"/>
    <x v="1"/>
    <s v="GV110"/>
    <s v="GV1-49-041219"/>
    <x v="0"/>
    <d v="2020-06-10T00:00:00"/>
    <x v="0"/>
    <s v="Salas Nadia"/>
    <n v="43803"/>
    <n v="6.3"/>
    <n v="230"/>
    <n v="2"/>
    <n v="5980"/>
    <n v="5054.1319999999996"/>
    <n v="2527.0659999999998"/>
    <n v="115"/>
    <n v="26"/>
    <n v="925.86800000000005"/>
    <x v="0"/>
    <x v="5"/>
    <n v="24"/>
    <x v="0"/>
  </r>
  <r>
    <x v="0"/>
    <x v="1"/>
    <s v="GV110"/>
    <s v="GV1-49-041219"/>
    <x v="0"/>
    <d v="2020-06-10T00:00:00"/>
    <x v="0"/>
    <s v="Cobian Chavez Rodolfo FG"/>
    <n v="43803"/>
    <n v="6.3"/>
    <n v="2280"/>
    <n v="20"/>
    <n v="58140"/>
    <n v="50541.322"/>
    <n v="2527.0659999999998"/>
    <n v="114"/>
    <n v="25.5"/>
    <n v="7598.6779999999999"/>
    <x v="0"/>
    <x v="5"/>
    <n v="24"/>
    <x v="0"/>
  </r>
  <r>
    <x v="0"/>
    <x v="1"/>
    <s v="GV110"/>
    <s v="GV1-49-041219"/>
    <x v="0"/>
    <d v="2020-06-10T00:00:00"/>
    <x v="0"/>
    <s v="Ramos Mejia Juan Diego FG"/>
    <n v="43803"/>
    <n v="6.3"/>
    <n v="2884"/>
    <n v="25"/>
    <n v="73542"/>
    <n v="63176.652000000002"/>
    <n v="2527.0659999999998"/>
    <n v="115.36"/>
    <n v="25.5"/>
    <n v="10365.348"/>
    <x v="0"/>
    <x v="5"/>
    <n v="24"/>
    <x v="0"/>
  </r>
  <r>
    <x v="0"/>
    <x v="2"/>
    <s v="GV401"/>
    <s v="GV4-07-130220"/>
    <x v="0"/>
    <d v="2020-06-10T00:00:00"/>
    <x v="0"/>
    <s v="Innovacion y Comercio"/>
    <n v="43874"/>
    <n v="3.9333333333333331"/>
    <n v="65"/>
    <n v="1"/>
    <n v="1560"/>
    <n v="1836.8409999999999"/>
    <n v="1836.8409999999999"/>
    <n v="65"/>
    <n v="24"/>
    <n v="-276.84100000000001"/>
    <x v="0"/>
    <x v="5"/>
    <n v="24"/>
    <x v="0"/>
  </r>
  <r>
    <x v="0"/>
    <x v="2"/>
    <s v="GV405"/>
    <s v="GV4-03-150120"/>
    <x v="0"/>
    <d v="2020-06-10T00:00:00"/>
    <x v="0"/>
    <s v="Innovacion y Comercio"/>
    <n v="43845"/>
    <n v="4.8999999999999995"/>
    <n v="60"/>
    <n v="1"/>
    <n v="1440"/>
    <n v="2446.5540000000001"/>
    <n v="2446.5540000000001"/>
    <n v="60"/>
    <n v="24"/>
    <n v="-1006.554"/>
    <x v="0"/>
    <x v="5"/>
    <n v="24"/>
    <x v="0"/>
  </r>
  <r>
    <x v="0"/>
    <x v="2"/>
    <s v="GV416"/>
    <s v="GV4-51-141219"/>
    <x v="0"/>
    <d v="2020-06-10T00:00:00"/>
    <x v="0"/>
    <s v="Carlos Sanchez Camacho"/>
    <n v="43813"/>
    <n v="5.9666666666666668"/>
    <n v="481.6"/>
    <n v="4"/>
    <n v="12280.8"/>
    <n v="11015.843999999999"/>
    <n v="2753.9609999999998"/>
    <n v="120.4"/>
    <n v="25.5"/>
    <n v="1264.9559999999999"/>
    <x v="0"/>
    <x v="5"/>
    <n v="24"/>
    <x v="0"/>
  </r>
  <r>
    <x v="0"/>
    <x v="2"/>
    <s v="GV416"/>
    <s v="GV4-51-141219"/>
    <x v="0"/>
    <d v="2020-06-10T00:00:00"/>
    <x v="0"/>
    <s v="Casillas Tapia Alfredo"/>
    <n v="43813"/>
    <n v="5.9666666666666668"/>
    <n v="1174.2"/>
    <n v="10"/>
    <n v="28180.799999999999"/>
    <n v="27539.61"/>
    <n v="2753.9609999999998"/>
    <n v="117.42"/>
    <n v="24"/>
    <n v="641.19000000000005"/>
    <x v="0"/>
    <x v="5"/>
    <n v="24"/>
    <x v="0"/>
  </r>
  <r>
    <x v="0"/>
    <x v="0"/>
    <s v="EMBAR"/>
    <s v="GV1-35-310819"/>
    <x v="0"/>
    <d v="2020-06-11T00:00:00"/>
    <x v="0"/>
    <s v="Vazquez Zamora Rafael"/>
    <n v="43708"/>
    <n v="9.5"/>
    <n v="107.5"/>
    <n v="1"/>
    <n v="2741.25"/>
    <n v="2631.46"/>
    <n v="2631.46"/>
    <n v="107.5"/>
    <n v="25.5"/>
    <n v="109.79"/>
    <x v="0"/>
    <x v="5"/>
    <n v="24"/>
    <x v="0"/>
  </r>
  <r>
    <x v="0"/>
    <x v="0"/>
    <s v="EMBAR"/>
    <s v="GV1-35-310819"/>
    <x v="0"/>
    <d v="2020-06-11T00:00:00"/>
    <x v="0"/>
    <s v="PUBLICO EN GENERAL"/>
    <n v="43708"/>
    <n v="9.5"/>
    <n v="97"/>
    <n v="1"/>
    <n v="2473.5"/>
    <n v="2631.46"/>
    <n v="2631.46"/>
    <n v="97"/>
    <n v="25.5"/>
    <n v="-157.96"/>
    <x v="0"/>
    <x v="5"/>
    <n v="24"/>
    <x v="0"/>
  </r>
  <r>
    <x v="0"/>
    <x v="0"/>
    <s v="EMBAR"/>
    <s v="GV1-35-310819"/>
    <x v="0"/>
    <d v="2020-06-11T00:00:00"/>
    <x v="0"/>
    <s v="Innovacion y Comercio"/>
    <n v="43708"/>
    <n v="9.5"/>
    <n v="306.5"/>
    <n v="2"/>
    <n v="5210.5"/>
    <n v="5262.92"/>
    <n v="2631.46"/>
    <n v="153.25"/>
    <n v="17"/>
    <n v="-52.42"/>
    <x v="0"/>
    <x v="5"/>
    <n v="24"/>
    <x v="0"/>
  </r>
  <r>
    <x v="0"/>
    <x v="0"/>
    <s v="EMBAR"/>
    <s v="GV1-36-070919"/>
    <x v="0"/>
    <d v="2020-06-11T00:00:00"/>
    <x v="0"/>
    <s v="Innovacion y Comercio"/>
    <n v="43715"/>
    <n v="9.2666666666666657"/>
    <n v="306.5"/>
    <n v="1"/>
    <n v="2605.25"/>
    <n v="3914.4430000000002"/>
    <n v="3914.4430000000002"/>
    <n v="306.5"/>
    <n v="8.5"/>
    <n v="-1309.193"/>
    <x v="0"/>
    <x v="5"/>
    <n v="24"/>
    <x v="0"/>
  </r>
  <r>
    <x v="0"/>
    <x v="0"/>
    <s v="EMBAR"/>
    <s v="GV1-47-201119"/>
    <x v="0"/>
    <d v="2020-06-11T00:00:00"/>
    <x v="0"/>
    <s v="Gutierrez Olivarez Jaime Gibran"/>
    <n v="43789"/>
    <n v="6.8"/>
    <n v="240"/>
    <n v="2"/>
    <n v="6120"/>
    <n v="5696.9369999999999"/>
    <n v="2848.4679999999998"/>
    <n v="120"/>
    <n v="25.5"/>
    <n v="423.06299999999999"/>
    <x v="0"/>
    <x v="5"/>
    <n v="24"/>
    <x v="0"/>
  </r>
  <r>
    <x v="0"/>
    <x v="0"/>
    <s v="EMBAR"/>
    <s v="GV4-49-021219"/>
    <x v="0"/>
    <d v="2020-06-11T00:00:00"/>
    <x v="0"/>
    <s v="Gutierrez Olivarez Jaime Gibran"/>
    <n v="43801"/>
    <n v="6.3999999999999995"/>
    <n v="97.4"/>
    <n v="1"/>
    <n v="2483.6999999999998"/>
    <n v="3391.32"/>
    <n v="3391.32"/>
    <n v="97.4"/>
    <n v="25.5"/>
    <n v="-907.62"/>
    <x v="0"/>
    <x v="5"/>
    <n v="24"/>
    <x v="0"/>
  </r>
  <r>
    <x v="0"/>
    <x v="0"/>
    <s v="EMBAR"/>
    <s v="GV4-49-021219"/>
    <x v="0"/>
    <d v="2020-06-11T00:00:00"/>
    <x v="0"/>
    <s v="Cecilia Robles Perez"/>
    <n v="43801"/>
    <n v="6.3999999999999995"/>
    <n v="104.6"/>
    <n v="1"/>
    <n v="2667.3"/>
    <n v="3391.32"/>
    <n v="3391.32"/>
    <n v="104.6"/>
    <n v="25.5"/>
    <n v="-724.02"/>
    <x v="0"/>
    <x v="5"/>
    <n v="24"/>
    <x v="0"/>
  </r>
  <r>
    <x v="0"/>
    <x v="0"/>
    <s v="EMBAR"/>
    <s v="GV4-49-021219"/>
    <x v="0"/>
    <d v="2020-06-11T00:00:00"/>
    <x v="0"/>
    <s v="Vazquez Zamora Rafael"/>
    <n v="43801"/>
    <n v="6.3999999999999995"/>
    <n v="245.4"/>
    <n v="2"/>
    <n v="6257.7"/>
    <n v="6782.64"/>
    <n v="3391.32"/>
    <n v="122.7"/>
    <n v="25.5"/>
    <n v="-524.94000000000005"/>
    <x v="0"/>
    <x v="5"/>
    <n v="24"/>
    <x v="0"/>
  </r>
  <r>
    <x v="0"/>
    <x v="1"/>
    <s v="GV109"/>
    <s v="GV1-50-111219"/>
    <x v="0"/>
    <d v="2020-06-11T00:00:00"/>
    <x v="0"/>
    <s v="Ricardo Perez Garcia"/>
    <n v="43810"/>
    <n v="6.1"/>
    <n v="102.5"/>
    <n v="1"/>
    <n v="2613.75"/>
    <n v="2332.5300000000002"/>
    <n v="2332.5300000000002"/>
    <n v="102.5"/>
    <n v="25.5"/>
    <n v="281.22000000000003"/>
    <x v="0"/>
    <x v="5"/>
    <n v="24"/>
    <x v="0"/>
  </r>
  <r>
    <x v="0"/>
    <x v="1"/>
    <s v="GV109"/>
    <s v="GV1-50-111219"/>
    <x v="0"/>
    <d v="2020-06-11T00:00:00"/>
    <x v="0"/>
    <s v="Rafael Osorio Zamora"/>
    <n v="43810"/>
    <n v="6.1"/>
    <n v="312.5"/>
    <n v="3"/>
    <n v="7968.75"/>
    <n v="6997.5910000000003"/>
    <n v="2332.5300000000002"/>
    <n v="104.16666666666667"/>
    <n v="25.5"/>
    <n v="971.15899999999999"/>
    <x v="0"/>
    <x v="5"/>
    <n v="24"/>
    <x v="0"/>
  </r>
  <r>
    <x v="0"/>
    <x v="1"/>
    <s v="GV110"/>
    <s v="GV1-49-041219"/>
    <x v="0"/>
    <d v="2020-06-11T00:00:00"/>
    <x v="0"/>
    <s v="PUBLICO EN GENERAL"/>
    <n v="43803"/>
    <n v="6.333333333333333"/>
    <n v="311.5"/>
    <n v="3"/>
    <n v="8099"/>
    <n v="7581.1980000000003"/>
    <n v="2527.0659999999998"/>
    <n v="103.83333333333333"/>
    <n v="26"/>
    <n v="517.80200000000002"/>
    <x v="0"/>
    <x v="5"/>
    <n v="24"/>
    <x v="0"/>
  </r>
  <r>
    <x v="0"/>
    <x v="1"/>
    <s v="GV110"/>
    <s v="GV1-49-041219"/>
    <x v="0"/>
    <d v="2020-06-11T00:00:00"/>
    <x v="0"/>
    <s v="Innovacion y Comercio"/>
    <n v="43803"/>
    <n v="6.333333333333333"/>
    <n v="221.5"/>
    <n v="3"/>
    <n v="5648.25"/>
    <n v="7581.1980000000003"/>
    <n v="2527.0659999999998"/>
    <n v="73.833333333333329"/>
    <n v="25.5"/>
    <n v="-1932.9480000000001"/>
    <x v="0"/>
    <x v="5"/>
    <n v="24"/>
    <x v="0"/>
  </r>
  <r>
    <x v="0"/>
    <x v="1"/>
    <s v="GV110"/>
    <s v="GV1-49-041219"/>
    <x v="0"/>
    <d v="2020-06-11T00:00:00"/>
    <x v="0"/>
    <s v="Cecilia Robles Perez"/>
    <n v="43803"/>
    <n v="6.333333333333333"/>
    <n v="187"/>
    <n v="2"/>
    <n v="4768.5"/>
    <n v="5054.1319999999996"/>
    <n v="2527.0659999999998"/>
    <n v="93.5"/>
    <n v="25.5"/>
    <n v="-285.63200000000001"/>
    <x v="0"/>
    <x v="5"/>
    <n v="24"/>
    <x v="0"/>
  </r>
  <r>
    <x v="0"/>
    <x v="2"/>
    <s v="GV415"/>
    <s v="GV4-50-121219"/>
    <x v="0"/>
    <d v="2020-06-11T00:00:00"/>
    <x v="0"/>
    <s v="Innovacion y Comercio"/>
    <n v="43811"/>
    <n v="6.0666666666666664"/>
    <n v="1104.8"/>
    <n v="8"/>
    <n v="28172.400000000001"/>
    <n v="25714.623"/>
    <n v="3214.328"/>
    <n v="138.1"/>
    <n v="25.5"/>
    <n v="2457.777"/>
    <x v="0"/>
    <x v="5"/>
    <n v="24"/>
    <x v="0"/>
  </r>
  <r>
    <x v="0"/>
    <x v="2"/>
    <s v="GV415"/>
    <s v="GV4-50-121219"/>
    <x v="0"/>
    <d v="2020-06-11T00:00:00"/>
    <x v="0"/>
    <s v="Rafael Osorio Zamora"/>
    <n v="43811"/>
    <n v="6.0666666666666664"/>
    <n v="545.20000000000005"/>
    <n v="5"/>
    <n v="13902.6"/>
    <n v="16071.638999999999"/>
    <n v="3214.328"/>
    <n v="109.04"/>
    <n v="25.5"/>
    <n v="-2169.0390000000002"/>
    <x v="0"/>
    <x v="5"/>
    <n v="24"/>
    <x v="0"/>
  </r>
  <r>
    <x v="0"/>
    <x v="2"/>
    <s v="GV415"/>
    <s v="GV4-50-121219"/>
    <x v="0"/>
    <d v="2020-06-11T00:00:00"/>
    <x v="0"/>
    <s v="Ricardo Perez Garcia"/>
    <n v="43811"/>
    <n v="6.0666666666666664"/>
    <n v="101.2"/>
    <n v="1"/>
    <n v="2580.6"/>
    <n v="3214.328"/>
    <n v="3214.328"/>
    <n v="101.2"/>
    <n v="25.5"/>
    <n v="-633.72799999999995"/>
    <x v="0"/>
    <x v="5"/>
    <n v="24"/>
    <x v="0"/>
  </r>
  <r>
    <x v="0"/>
    <x v="2"/>
    <s v="GV416"/>
    <s v="GV4-51-141219"/>
    <x v="0"/>
    <d v="2020-06-11T00:00:00"/>
    <x v="0"/>
    <s v="Edgar Ruiz Lopez"/>
    <n v="43813"/>
    <n v="6"/>
    <n v="690"/>
    <n v="6"/>
    <n v="17940"/>
    <n v="16523.766"/>
    <n v="2753.9609999999998"/>
    <n v="115"/>
    <n v="26"/>
    <n v="1416.2339999999999"/>
    <x v="0"/>
    <x v="5"/>
    <n v="24"/>
    <x v="0"/>
  </r>
  <r>
    <x v="0"/>
    <x v="2"/>
    <s v="GV416"/>
    <s v="GV4-51-141219"/>
    <x v="0"/>
    <d v="2020-06-11T00:00:00"/>
    <x v="0"/>
    <s v="Prado Barajas Aureliano FG"/>
    <n v="43813"/>
    <n v="6"/>
    <n v="190"/>
    <n v="2"/>
    <n v="4940"/>
    <n v="5507.9219999999996"/>
    <n v="2753.9609999999998"/>
    <n v="95"/>
    <n v="26"/>
    <n v="-567.92200000000003"/>
    <x v="0"/>
    <x v="5"/>
    <n v="24"/>
    <x v="0"/>
  </r>
  <r>
    <x v="0"/>
    <x v="2"/>
    <s v="GV416"/>
    <s v="GV4-51-141219"/>
    <x v="0"/>
    <d v="2020-06-11T00:00:00"/>
    <x v="0"/>
    <s v="Oregon Rene NA"/>
    <n v="43813"/>
    <n v="6"/>
    <n v="206"/>
    <n v="2"/>
    <n v="5356"/>
    <n v="5507.9219999999996"/>
    <n v="2753.9609999999998"/>
    <n v="103"/>
    <n v="26"/>
    <n v="-151.922"/>
    <x v="0"/>
    <x v="5"/>
    <n v="24"/>
    <x v="0"/>
  </r>
  <r>
    <x v="0"/>
    <x v="2"/>
    <s v="GV416"/>
    <s v="GV4-51-141219"/>
    <x v="0"/>
    <d v="2020-06-11T00:00:00"/>
    <x v="0"/>
    <s v="Martinez Valdez Hugo Alberto F"/>
    <n v="43813"/>
    <n v="6"/>
    <n v="470"/>
    <n v="4"/>
    <n v="12220"/>
    <n v="11015.843999999999"/>
    <n v="2753.9609999999998"/>
    <n v="117.5"/>
    <n v="26"/>
    <n v="1204.1559999999999"/>
    <x v="0"/>
    <x v="5"/>
    <n v="24"/>
    <x v="0"/>
  </r>
  <r>
    <x v="0"/>
    <x v="2"/>
    <s v="GV416"/>
    <s v="GV4-51-141219"/>
    <x v="0"/>
    <d v="2020-06-11T00:00:00"/>
    <x v="0"/>
    <s v="Lopez Garcia Martin FG"/>
    <n v="43813"/>
    <n v="6"/>
    <n v="110"/>
    <n v="1"/>
    <n v="2860"/>
    <n v="2753.9609999999998"/>
    <n v="2753.9609999999998"/>
    <n v="110"/>
    <n v="26"/>
    <n v="106.039"/>
    <x v="0"/>
    <x v="5"/>
    <n v="24"/>
    <x v="0"/>
  </r>
  <r>
    <x v="0"/>
    <x v="2"/>
    <s v="GV416"/>
    <s v="GV4-51-141219"/>
    <x v="0"/>
    <d v="2020-06-11T00:00:00"/>
    <x v="0"/>
    <s v="Lopez Castro Erica"/>
    <n v="43813"/>
    <n v="6"/>
    <n v="215"/>
    <n v="2"/>
    <n v="5590"/>
    <n v="5507.9219999999996"/>
    <n v="2753.9609999999998"/>
    <n v="107.5"/>
    <n v="26"/>
    <n v="82.078000000000003"/>
    <x v="0"/>
    <x v="5"/>
    <n v="24"/>
    <x v="0"/>
  </r>
  <r>
    <x v="0"/>
    <x v="2"/>
    <s v="GV416"/>
    <s v="GV4-51-141219"/>
    <x v="0"/>
    <d v="2020-06-11T00:00:00"/>
    <x v="0"/>
    <s v="Coronado Rodriguez Alma Lorena FG"/>
    <n v="43813"/>
    <n v="6"/>
    <n v="105"/>
    <n v="1"/>
    <n v="2730"/>
    <n v="2753.9609999999998"/>
    <n v="2753.9609999999998"/>
    <n v="105"/>
    <n v="26"/>
    <n v="-23.960999999999999"/>
    <x v="0"/>
    <x v="5"/>
    <n v="24"/>
    <x v="0"/>
  </r>
  <r>
    <x v="0"/>
    <x v="2"/>
    <s v="GV416"/>
    <s v="GV4-51-141219"/>
    <x v="0"/>
    <d v="2020-06-11T00:00:00"/>
    <x v="0"/>
    <s v="Cobian Chavez Rodolfo FG"/>
    <n v="43813"/>
    <n v="6"/>
    <n v="3064"/>
    <n v="25"/>
    <n v="78132"/>
    <n v="68849.024999999994"/>
    <n v="2753.9609999999998"/>
    <n v="122.56"/>
    <n v="25.5"/>
    <n v="9282.9750000000004"/>
    <x v="0"/>
    <x v="5"/>
    <n v="24"/>
    <x v="0"/>
  </r>
  <r>
    <x v="0"/>
    <x v="2"/>
    <s v="GV416"/>
    <s v="GV4-51-141219"/>
    <x v="0"/>
    <d v="2020-06-11T00:00:00"/>
    <x v="0"/>
    <s v="Becerra Bañuelos Norma Elizabeth F"/>
    <n v="43813"/>
    <n v="6"/>
    <n v="406"/>
    <n v="4"/>
    <n v="10556"/>
    <n v="11015.843999999999"/>
    <n v="2753.9609999999998"/>
    <n v="101.5"/>
    <n v="26"/>
    <n v="-459.84399999999999"/>
    <x v="0"/>
    <x v="5"/>
    <n v="24"/>
    <x v="0"/>
  </r>
  <r>
    <x v="0"/>
    <x v="2"/>
    <s v="GV416"/>
    <s v="GV4-51-141219"/>
    <x v="0"/>
    <d v="2020-06-11T00:00:00"/>
    <x v="0"/>
    <s v="Anaya Chavarin Oscar FG"/>
    <n v="43813"/>
    <n v="6"/>
    <n v="208"/>
    <n v="2"/>
    <n v="5408"/>
    <n v="5507.9219999999996"/>
    <n v="2753.9609999999998"/>
    <n v="104"/>
    <n v="26"/>
    <n v="-99.921999999999997"/>
    <x v="0"/>
    <x v="5"/>
    <n v="24"/>
    <x v="0"/>
  </r>
  <r>
    <x v="0"/>
    <x v="2"/>
    <s v="GV416"/>
    <s v="GV4-51-141219"/>
    <x v="0"/>
    <d v="2020-06-11T00:00:00"/>
    <x v="0"/>
    <s v="Avalos Silva Juan"/>
    <n v="43813"/>
    <n v="6"/>
    <n v="260"/>
    <n v="2"/>
    <n v="6760"/>
    <n v="5507.9219999999996"/>
    <n v="2753.9609999999998"/>
    <n v="130"/>
    <n v="26"/>
    <n v="1252.078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408"/>
    <n v="4"/>
    <n v="10608"/>
    <n v="11015.843999999999"/>
    <n v="2753.9609999999998"/>
    <n v="102"/>
    <n v="26"/>
    <n v="-407.84399999999999"/>
    <x v="0"/>
    <x v="5"/>
    <n v="24"/>
    <x v="0"/>
  </r>
  <r>
    <x v="0"/>
    <x v="2"/>
    <s v="GV416"/>
    <s v="GV4-51-141219"/>
    <x v="0"/>
    <d v="2020-06-11T00:00:00"/>
    <x v="0"/>
    <s v="RODRIGO RODRIGUEZ"/>
    <n v="43813"/>
    <n v="6"/>
    <n v="1243"/>
    <n v="12"/>
    <n v="32318"/>
    <n v="33047.531999999999"/>
    <n v="2753.9609999999998"/>
    <n v="103.58333333333333"/>
    <n v="26"/>
    <n v="-729.53200000000004"/>
    <x v="0"/>
    <x v="5"/>
    <n v="24"/>
    <x v="0"/>
  </r>
  <r>
    <x v="0"/>
    <x v="2"/>
    <s v="GV416"/>
    <s v="GV4-51-141219"/>
    <x v="0"/>
    <d v="2020-06-11T00:00:00"/>
    <x v="0"/>
    <s v="Salas Nadia"/>
    <n v="43813"/>
    <n v="6"/>
    <n v="108"/>
    <n v="1"/>
    <n v="2808"/>
    <n v="2753.9609999999998"/>
    <n v="2753.9609999999998"/>
    <n v="108"/>
    <n v="26"/>
    <n v="54.039000000000001"/>
    <x v="0"/>
    <x v="5"/>
    <n v="24"/>
    <x v="0"/>
  </r>
  <r>
    <x v="0"/>
    <x v="2"/>
    <s v="GV416"/>
    <s v="GV4-51-141219"/>
    <x v="0"/>
    <d v="2020-06-11T00:00:00"/>
    <x v="0"/>
    <s v="Pelayo Sebastian Rosa Maria G"/>
    <n v="43813"/>
    <n v="6"/>
    <n v="620"/>
    <n v="5"/>
    <n v="16120"/>
    <n v="13769.805"/>
    <n v="2753.9609999999998"/>
    <n v="124"/>
    <n v="26"/>
    <n v="2350.1950000000002"/>
    <x v="0"/>
    <x v="5"/>
    <n v="24"/>
    <x v="0"/>
  </r>
  <r>
    <x v="0"/>
    <x v="2"/>
    <s v="GV416"/>
    <s v="GV4-51-141219"/>
    <x v="0"/>
    <d v="2020-06-11T00:00:00"/>
    <x v="0"/>
    <s v="Juan Manuel Jacobo"/>
    <n v="43813"/>
    <n v="6"/>
    <n v="568"/>
    <n v="5"/>
    <n v="14768"/>
    <n v="13769.805"/>
    <n v="2753.9609999999998"/>
    <n v="113.6"/>
    <n v="26"/>
    <n v="998.19500000000005"/>
    <x v="0"/>
    <x v="5"/>
    <n v="24"/>
    <x v="0"/>
  </r>
  <r>
    <x v="0"/>
    <x v="2"/>
    <s v="GV416"/>
    <s v="GV4-51-141219"/>
    <x v="0"/>
    <d v="2020-06-11T00:00:00"/>
    <x v="0"/>
    <s v="Araiza Chavez Diana Rosiquiel FG"/>
    <n v="43813"/>
    <n v="6"/>
    <n v="358"/>
    <n v="3"/>
    <n v="9308"/>
    <n v="8261.8829999999998"/>
    <n v="2753.9609999999998"/>
    <n v="119.33333333333333"/>
    <n v="26"/>
    <n v="1046.117"/>
    <x v="0"/>
    <x v="5"/>
    <n v="24"/>
    <x v="0"/>
  </r>
  <r>
    <x v="0"/>
    <x v="2"/>
    <s v="GV416"/>
    <s v="GV4-51-141219"/>
    <x v="0"/>
    <d v="2020-06-11T00:00:00"/>
    <x v="0"/>
    <s v="Verdin Vizcarra Irma Lucila F"/>
    <n v="43813"/>
    <n v="6"/>
    <n v="311"/>
    <n v="2"/>
    <n v="8086"/>
    <n v="5507.9219999999996"/>
    <n v="2753.9609999999998"/>
    <n v="155.5"/>
    <n v="26"/>
    <n v="2578.078"/>
    <x v="0"/>
    <x v="5"/>
    <n v="24"/>
    <x v="0"/>
  </r>
  <r>
    <x v="0"/>
    <x v="2"/>
    <s v="GV416"/>
    <s v="GV4-51-141219"/>
    <x v="0"/>
    <d v="2020-06-11T00:00:00"/>
    <x v="0"/>
    <s v="Raul Armando Oregon Herrera"/>
    <n v="43813"/>
    <n v="6"/>
    <n v="204"/>
    <n v="2"/>
    <n v="5304"/>
    <n v="5507.9219999999996"/>
    <n v="2753.9609999999998"/>
    <n v="102"/>
    <n v="26"/>
    <n v="-203.922"/>
    <x v="0"/>
    <x v="5"/>
    <n v="24"/>
    <x v="0"/>
  </r>
  <r>
    <x v="0"/>
    <x v="2"/>
    <s v="GV416"/>
    <s v="GV4-51-141219"/>
    <x v="0"/>
    <d v="2020-06-11T00:00:00"/>
    <x v="0"/>
    <s v="Leonardo Jimenez Chacon"/>
    <n v="43813"/>
    <n v="6"/>
    <n v="226"/>
    <n v="2"/>
    <n v="5876"/>
    <n v="5507.9219999999996"/>
    <n v="2753.9609999999998"/>
    <n v="113"/>
    <n v="26"/>
    <n v="368.07799999999997"/>
    <x v="0"/>
    <x v="5"/>
    <n v="24"/>
    <x v="0"/>
  </r>
  <r>
    <x v="0"/>
    <x v="2"/>
    <s v="GV416"/>
    <s v="GV4-51-141219"/>
    <x v="0"/>
    <d v="2020-06-11T00:00:00"/>
    <x v="0"/>
    <s v="Jose Luis Guzman Cornejo"/>
    <n v="43813"/>
    <n v="6"/>
    <n v="250"/>
    <n v="2"/>
    <n v="6500"/>
    <n v="5507.9219999999996"/>
    <n v="2753.9609999999998"/>
    <n v="125"/>
    <n v="26"/>
    <n v="992.07799999999997"/>
    <x v="0"/>
    <x v="5"/>
    <n v="24"/>
    <x v="0"/>
  </r>
  <r>
    <x v="0"/>
    <x v="2"/>
    <s v="GV416"/>
    <s v="GV4-51-141219"/>
    <x v="0"/>
    <d v="2020-06-11T00:00:00"/>
    <x v="0"/>
    <s v="Gil Peña Martin FG"/>
    <n v="43813"/>
    <n v="6"/>
    <n v="444"/>
    <n v="4"/>
    <n v="11544"/>
    <n v="11015.843999999999"/>
    <n v="2753.9609999999998"/>
    <n v="111"/>
    <n v="26"/>
    <n v="528.15599999999995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233"/>
    <n v="2"/>
    <n v="6058"/>
    <n v="5507.9219999999996"/>
    <n v="2753.9609999999998"/>
    <n v="116.5"/>
    <n v="26"/>
    <n v="550.07799999999997"/>
    <x v="0"/>
    <x v="5"/>
    <n v="24"/>
    <x v="0"/>
  </r>
  <r>
    <x v="0"/>
    <x v="2"/>
    <s v="GV416"/>
    <s v="GV4-51-141219"/>
    <x v="0"/>
    <d v="2020-06-11T00:00:00"/>
    <x v="0"/>
    <s v="Oscar Jesus Guerrero Pelayo"/>
    <n v="43813"/>
    <n v="6"/>
    <n v="466"/>
    <n v="4"/>
    <n v="12116"/>
    <n v="11015.843999999999"/>
    <n v="2753.9609999999998"/>
    <n v="116.5"/>
    <n v="26"/>
    <n v="1100.1559999999999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410"/>
    <n v="3"/>
    <n v="10660"/>
    <n v="8261.8829999999998"/>
    <n v="2753.9609999999998"/>
    <n v="136.66666666666666"/>
    <n v="26"/>
    <n v="2398.1170000000002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212"/>
    <n v="2"/>
    <n v="5512"/>
    <n v="5507.9219999999996"/>
    <n v="2753.9609999999998"/>
    <n v="106"/>
    <n v="26"/>
    <n v="4.0780000000000003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130"/>
    <n v="1"/>
    <n v="3380"/>
    <n v="2753.9609999999998"/>
    <n v="2753.9609999999998"/>
    <n v="130"/>
    <n v="26"/>
    <n v="626.03899999999999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90"/>
    <n v="1"/>
    <n v="2340"/>
    <n v="2753.9609999999998"/>
    <n v="2753.9609999999998"/>
    <n v="90"/>
    <n v="26"/>
    <n v="-413.96100000000001"/>
    <x v="0"/>
    <x v="5"/>
    <n v="24"/>
    <x v="0"/>
  </r>
  <r>
    <x v="0"/>
    <x v="2"/>
    <s v="GV416"/>
    <s v="GV4-51-141219"/>
    <x v="1"/>
    <d v="2020-06-11T00:00:00"/>
    <x v="0"/>
    <s v="Verdin Vizcarra Irma Lucila F"/>
    <n v="43813"/>
    <n v="6"/>
    <n v="-311"/>
    <n v="-2"/>
    <n v="-8086"/>
    <n v="-5507.9219999999996"/>
    <n v="-2753.9609999999998"/>
    <n v="155.5"/>
    <n v="26"/>
    <n v="-2578.078"/>
    <x v="0"/>
    <x v="5"/>
    <n v="24"/>
    <x v="0"/>
  </r>
  <r>
    <x v="0"/>
    <x v="2"/>
    <s v="GV416"/>
    <s v="GV4-51-141219"/>
    <x v="0"/>
    <d v="2020-06-11T00:00:00"/>
    <x v="0"/>
    <s v="Verdin Vizcarra Irma Lucila F"/>
    <n v="43813"/>
    <n v="6"/>
    <n v="311"/>
    <n v="2"/>
    <n v="6064.5"/>
    <n v="5507.9219999999996"/>
    <n v="2753.9609999999998"/>
    <n v="155.5"/>
    <n v="19.5"/>
    <n v="556.57799999999997"/>
    <x v="0"/>
    <x v="5"/>
    <n v="24"/>
    <x v="0"/>
  </r>
  <r>
    <x v="0"/>
    <x v="2"/>
    <s v="GV416"/>
    <s v="GV4-51-141219"/>
    <x v="1"/>
    <d v="2020-06-11T00:00:00"/>
    <x v="0"/>
    <s v="Martinez Valdez Hugo Alberto F"/>
    <n v="43813"/>
    <n v="6"/>
    <n v="-470"/>
    <n v="-4"/>
    <n v="-12220"/>
    <n v="-11015.843999999999"/>
    <n v="-2753.9609999999998"/>
    <n v="117.5"/>
    <n v="26"/>
    <n v="-1204.1559999999999"/>
    <x v="0"/>
    <x v="5"/>
    <n v="24"/>
    <x v="0"/>
  </r>
  <r>
    <x v="0"/>
    <x v="2"/>
    <s v="GV416"/>
    <s v="GV4-51-141219"/>
    <x v="0"/>
    <d v="2020-06-11T00:00:00"/>
    <x v="0"/>
    <s v="Martinez Valdez Hugo Alberto F"/>
    <n v="43813"/>
    <n v="6"/>
    <n v="470"/>
    <n v="4"/>
    <n v="9165"/>
    <n v="11015.843999999999"/>
    <n v="2753.9609999999998"/>
    <n v="117.5"/>
    <n v="19.5"/>
    <n v="-1850.8440000000001"/>
    <x v="0"/>
    <x v="5"/>
    <n v="24"/>
    <x v="0"/>
  </r>
  <r>
    <x v="0"/>
    <x v="1"/>
    <s v="GV109"/>
    <s v="GV1-50-111219"/>
    <x v="0"/>
    <d v="2020-06-12T00:00:00"/>
    <x v="0"/>
    <s v="Camacho Monroy Agustin"/>
    <n v="43810"/>
    <n v="6.1333333333333329"/>
    <n v="956"/>
    <n v="9"/>
    <n v="24378"/>
    <n v="20992.772000000001"/>
    <n v="2332.5300000000002"/>
    <n v="106.22222222222223"/>
    <n v="25.5"/>
    <n v="3385.2280000000001"/>
    <x v="0"/>
    <x v="5"/>
    <n v="24"/>
    <x v="0"/>
  </r>
  <r>
    <x v="0"/>
    <x v="1"/>
    <s v="GV109"/>
    <s v="GV1-50-111219"/>
    <x v="0"/>
    <d v="2020-06-12T00:00:00"/>
    <x v="0"/>
    <s v="Camacho Santana Gabriel"/>
    <n v="43810"/>
    <n v="6.1333333333333329"/>
    <n v="941"/>
    <n v="8"/>
    <n v="23995.5"/>
    <n v="18660.241000000002"/>
    <n v="2332.5300000000002"/>
    <n v="117.625"/>
    <n v="25.5"/>
    <n v="5335.259"/>
    <x v="0"/>
    <x v="5"/>
    <n v="24"/>
    <x v="0"/>
  </r>
  <r>
    <x v="0"/>
    <x v="1"/>
    <s v="GV109"/>
    <s v="GV1-50-111219"/>
    <x v="0"/>
    <d v="2020-06-12T00:00:00"/>
    <x v="0"/>
    <s v="Noe Ramirez Brambila"/>
    <n v="43810"/>
    <n v="6.1333333333333329"/>
    <n v="412"/>
    <n v="4"/>
    <n v="10506"/>
    <n v="9330.1209999999992"/>
    <n v="2332.5300000000002"/>
    <n v="103"/>
    <n v="25.5"/>
    <n v="1175.8789999999999"/>
    <x v="0"/>
    <x v="5"/>
    <n v="24"/>
    <x v="0"/>
  </r>
  <r>
    <x v="0"/>
    <x v="1"/>
    <s v="GV109"/>
    <s v="GV1-50-111219"/>
    <x v="0"/>
    <d v="2020-06-12T00:00:00"/>
    <x v="0"/>
    <s v="Fletes Castillo Hortencia"/>
    <n v="43810"/>
    <n v="6.1333333333333329"/>
    <n v="197"/>
    <n v="2"/>
    <n v="5023.5"/>
    <n v="4665.0600000000004"/>
    <n v="2332.5300000000002"/>
    <n v="98.5"/>
    <n v="25.5"/>
    <n v="358.44"/>
    <x v="0"/>
    <x v="5"/>
    <n v="24"/>
    <x v="0"/>
  </r>
  <r>
    <x v="0"/>
    <x v="1"/>
    <s v="GV109"/>
    <s v="GV1-50-111219"/>
    <x v="0"/>
    <d v="2020-06-12T00:00:00"/>
    <x v="0"/>
    <s v="Robles Santana Jorge"/>
    <n v="43810"/>
    <n v="6.1333333333333329"/>
    <n v="326"/>
    <n v="3"/>
    <n v="8313"/>
    <n v="6997.5910000000003"/>
    <n v="2332.5300000000002"/>
    <n v="108.66666666666667"/>
    <n v="25.5"/>
    <n v="1315.4090000000001"/>
    <x v="0"/>
    <x v="5"/>
    <n v="24"/>
    <x v="0"/>
  </r>
  <r>
    <x v="0"/>
    <x v="1"/>
    <s v="GV109"/>
    <s v="GV1-50-111219"/>
    <x v="0"/>
    <d v="2020-06-12T00:00:00"/>
    <x v="0"/>
    <s v="Vazquez Zamora Rafael"/>
    <n v="43810"/>
    <n v="6.1333333333333329"/>
    <n v="214.5"/>
    <n v="2"/>
    <n v="5469.75"/>
    <n v="4665.0600000000004"/>
    <n v="2332.5300000000002"/>
    <n v="107.25"/>
    <n v="25.5"/>
    <n v="804.69"/>
    <x v="0"/>
    <x v="5"/>
    <n v="24"/>
    <x v="0"/>
  </r>
  <r>
    <x v="0"/>
    <x v="1"/>
    <s v="GV109"/>
    <s v="GV1-50-111219"/>
    <x v="0"/>
    <d v="2020-06-12T00:00:00"/>
    <x v="0"/>
    <s v="Casillas Tapia Alfredo"/>
    <n v="43810"/>
    <n v="6.1333333333333329"/>
    <n v="1035.5"/>
    <n v="10"/>
    <n v="25887.5"/>
    <n v="23325.302"/>
    <n v="2332.5300000000002"/>
    <n v="103.55"/>
    <n v="25"/>
    <n v="2562.1979999999999"/>
    <x v="0"/>
    <x v="5"/>
    <n v="24"/>
    <x v="0"/>
  </r>
  <r>
    <x v="0"/>
    <x v="2"/>
    <s v="GV415"/>
    <s v="GV4-50-121219"/>
    <x v="0"/>
    <d v="2020-06-12T00:00:00"/>
    <x v="0"/>
    <s v="Gonzalez Medina Victorino"/>
    <n v="43811"/>
    <n v="6.1"/>
    <n v="347.6"/>
    <n v="3"/>
    <n v="9037.6"/>
    <n v="9642.9840000000004"/>
    <n v="3214.328"/>
    <n v="115.86666666666667"/>
    <n v="26"/>
    <n v="-605.38400000000001"/>
    <x v="0"/>
    <x v="5"/>
    <n v="24"/>
    <x v="0"/>
  </r>
  <r>
    <x v="0"/>
    <x v="2"/>
    <s v="GV416"/>
    <s v="GV4-51-141219"/>
    <x v="0"/>
    <d v="2020-06-12T00:00:00"/>
    <x v="0"/>
    <s v="Carlos Policarpo Contreras Moreno"/>
    <n v="43813"/>
    <n v="6.0333333333333332"/>
    <n v="24.5"/>
    <n v="50"/>
    <n v="148690.5"/>
    <n v="137698.05100000001"/>
    <n v="2753.9609999999998"/>
    <n v="0.49"/>
    <n v="6069"/>
    <n v="10992.449000000001"/>
    <x v="0"/>
    <x v="5"/>
    <n v="24"/>
    <x v="0"/>
  </r>
  <r>
    <x v="0"/>
    <x v="2"/>
    <s v="GV416"/>
    <s v="GV4-51-141219"/>
    <x v="0"/>
    <d v="2020-06-12T00:00:00"/>
    <x v="0"/>
    <s v="Gonzalez Medina Victorino"/>
    <n v="43813"/>
    <n v="6.0333333333333332"/>
    <n v="456"/>
    <n v="4"/>
    <n v="11856"/>
    <n v="11015.843999999999"/>
    <n v="2753.9609999999998"/>
    <n v="114"/>
    <n v="26"/>
    <n v="840.15599999999995"/>
    <x v="0"/>
    <x v="5"/>
    <n v="24"/>
    <x v="0"/>
  </r>
  <r>
    <x v="0"/>
    <x v="0"/>
    <s v="EMBAR"/>
    <s v="GV1-36-070919"/>
    <x v="0"/>
    <d v="2020-06-13T00:00:00"/>
    <x v="0"/>
    <s v="Innovacion y Comercio"/>
    <n v="43715"/>
    <n v="9.3333333333333321"/>
    <n v="70"/>
    <n v="1"/>
    <n v="1785"/>
    <n v="3914.4430000000002"/>
    <n v="3914.4430000000002"/>
    <n v="70"/>
    <n v="25.5"/>
    <n v="-2129.4430000000002"/>
    <x v="0"/>
    <x v="5"/>
    <n v="24"/>
    <x v="0"/>
  </r>
  <r>
    <x v="0"/>
    <x v="0"/>
    <s v="EMBAR"/>
    <s v="GV1-47-201119"/>
    <x v="0"/>
    <d v="2020-06-13T00:00:00"/>
    <x v="0"/>
    <s v="PUBLICO EN GENERAL"/>
    <n v="43789"/>
    <n v="6.8666666666666663"/>
    <n v="80.5"/>
    <n v="1"/>
    <n v="1932"/>
    <n v="2848.4679999999998"/>
    <n v="2848.4679999999998"/>
    <n v="80.5"/>
    <n v="24"/>
    <n v="-916.46799999999996"/>
    <x v="0"/>
    <x v="5"/>
    <n v="24"/>
    <x v="0"/>
  </r>
  <r>
    <x v="0"/>
    <x v="1"/>
    <s v="GV107"/>
    <s v="GV1-52-241219"/>
    <x v="0"/>
    <d v="2020-06-13T00:00:00"/>
    <x v="0"/>
    <s v="Carlos Policarpo Contreras Moreno"/>
    <n v="43823"/>
    <n v="5.7333333333333334"/>
    <n v="5811"/>
    <n v="50"/>
    <n v="145275"/>
    <n v="133726.49"/>
    <n v="2674.53"/>
    <n v="116.22"/>
    <n v="25"/>
    <n v="11548.51"/>
    <x v="0"/>
    <x v="5"/>
    <n v="24"/>
    <x v="0"/>
  </r>
  <r>
    <x v="0"/>
    <x v="1"/>
    <s v="GV110"/>
    <s v="GV1-49-041219"/>
    <x v="0"/>
    <d v="2020-06-13T00:00:00"/>
    <x v="0"/>
    <s v="Innovacion y Comercio"/>
    <n v="43803"/>
    <n v="6.3999999999999995"/>
    <n v="70"/>
    <n v="1"/>
    <n v="1680"/>
    <n v="2527.0659999999998"/>
    <n v="2527.0659999999998"/>
    <n v="70"/>
    <n v="24"/>
    <n v="-847.06600000000003"/>
    <x v="0"/>
    <x v="5"/>
    <n v="24"/>
    <x v="0"/>
  </r>
  <r>
    <x v="0"/>
    <x v="1"/>
    <s v="GV110"/>
    <s v="GV1-49-041219"/>
    <x v="0"/>
    <d v="2020-06-13T00:00:00"/>
    <x v="0"/>
    <s v="Innovacion y Comercio"/>
    <n v="43803"/>
    <n v="6.3999999999999995"/>
    <n v="80"/>
    <n v="1"/>
    <n v="2040"/>
    <n v="2527.0659999999998"/>
    <n v="2527.0659999999998"/>
    <n v="80"/>
    <n v="25.5"/>
    <n v="-487.06599999999997"/>
    <x v="0"/>
    <x v="5"/>
    <n v="24"/>
    <x v="0"/>
  </r>
  <r>
    <x v="0"/>
    <x v="1"/>
    <s v="GV111"/>
    <s v="GV1-51-171219"/>
    <x v="0"/>
    <d v="2020-06-13T00:00:00"/>
    <x v="0"/>
    <s v="Carlos Sanchez Camacho"/>
    <n v="43816"/>
    <n v="5.9666666666666668"/>
    <n v="245"/>
    <n v="2"/>
    <n v="6247.5"/>
    <n v="5042.3559999999998"/>
    <n v="2521.1779999999999"/>
    <n v="122.5"/>
    <n v="25.5"/>
    <n v="1205.144"/>
    <x v="0"/>
    <x v="5"/>
    <n v="24"/>
    <x v="0"/>
  </r>
  <r>
    <x v="0"/>
    <x v="1"/>
    <s v="GV111"/>
    <s v="GV1-51-171219"/>
    <x v="0"/>
    <d v="2020-06-13T00:00:00"/>
    <x v="0"/>
    <s v="Carlos Sanchez Camacho"/>
    <n v="43816"/>
    <n v="5.9666666666666668"/>
    <n v="482"/>
    <n v="4"/>
    <n v="12291"/>
    <n v="10084.712"/>
    <n v="2521.1779999999999"/>
    <n v="120.5"/>
    <n v="25.5"/>
    <n v="2206.288"/>
    <x v="0"/>
    <x v="5"/>
    <n v="24"/>
    <x v="0"/>
  </r>
  <r>
    <x v="0"/>
    <x v="2"/>
    <s v="GV415"/>
    <s v="GV4-50-121219"/>
    <x v="0"/>
    <d v="2020-06-13T00:00:00"/>
    <x v="0"/>
    <s v="Carlos Sanchez Camacho"/>
    <n v="43811"/>
    <n v="6.1333333333333329"/>
    <n v="491.8"/>
    <n v="4"/>
    <n v="11803.2"/>
    <n v="12857.311"/>
    <n v="3214.328"/>
    <n v="122.95"/>
    <n v="24"/>
    <n v="-1054.1110000000001"/>
    <x v="0"/>
    <x v="5"/>
    <n v="24"/>
    <x v="0"/>
  </r>
  <r>
    <x v="0"/>
    <x v="1"/>
    <s v="GV107"/>
    <s v="GV1-52-241219"/>
    <x v="1"/>
    <d v="2020-06-15T00:00:00"/>
    <x v="0"/>
    <s v="Carlos Policarpo Contreras Moreno"/>
    <n v="43823"/>
    <n v="5.8"/>
    <n v="-5811"/>
    <n v="-50"/>
    <n v="-145275"/>
    <n v="-133726.49"/>
    <n v="-2674.53"/>
    <n v="116.22"/>
    <n v="25"/>
    <n v="-11548.51"/>
    <x v="0"/>
    <x v="5"/>
    <n v="25"/>
    <x v="0"/>
  </r>
  <r>
    <x v="0"/>
    <x v="2"/>
    <s v="GV409"/>
    <s v="GV4-52-211219"/>
    <x v="0"/>
    <d v="2020-06-15T00:00:00"/>
    <x v="0"/>
    <s v="Carlos Policarpo Contreras Moreno"/>
    <n v="43820"/>
    <n v="5.8999999999999995"/>
    <n v="5811"/>
    <n v="50"/>
    <n v="145275"/>
    <n v="136825.66699999999"/>
    <n v="2736.5129999999999"/>
    <n v="116.22"/>
    <n v="25"/>
    <n v="8449.3330000000005"/>
    <x v="0"/>
    <x v="5"/>
    <n v="25"/>
    <x v="0"/>
  </r>
  <r>
    <x v="0"/>
    <x v="2"/>
    <s v="GV409"/>
    <s v="GV4-52-211219"/>
    <x v="0"/>
    <d v="2020-06-15T00:00:00"/>
    <x v="0"/>
    <s v="Ricardo Perez Garcia"/>
    <n v="43820"/>
    <n v="5.8999999999999995"/>
    <n v="205.4"/>
    <n v="2"/>
    <n v="5237.7"/>
    <n v="5473.027"/>
    <n v="2736.5129999999999"/>
    <n v="102.7"/>
    <n v="25.5"/>
    <n v="-235.327"/>
    <x v="0"/>
    <x v="5"/>
    <n v="25"/>
    <x v="0"/>
  </r>
  <r>
    <x v="0"/>
    <x v="0"/>
    <s v="EMBAR"/>
    <s v="GV1-36-070919"/>
    <x v="0"/>
    <d v="2020-06-16T00:00:00"/>
    <x v="0"/>
    <s v="Innovacion y Comercio"/>
    <n v="43715"/>
    <n v="9.4333333333333336"/>
    <n v="434.5"/>
    <n v="2"/>
    <n v="11079.75"/>
    <n v="7828.8860000000004"/>
    <n v="3914.4430000000002"/>
    <n v="217.25"/>
    <n v="25.5"/>
    <n v="3250.864"/>
    <x v="0"/>
    <x v="5"/>
    <n v="25"/>
    <x v="0"/>
  </r>
  <r>
    <x v="0"/>
    <x v="0"/>
    <s v="EMBAR"/>
    <s v="GV1-36-070919"/>
    <x v="0"/>
    <d v="2020-06-16T00:00:00"/>
    <x v="0"/>
    <s v="Innovacion y Comercio"/>
    <n v="43715"/>
    <n v="9.4333333333333336"/>
    <n v="90"/>
    <n v="1"/>
    <n v="1755"/>
    <n v="3914.4430000000002"/>
    <n v="3914.4430000000002"/>
    <n v="90"/>
    <n v="19.5"/>
    <n v="-2159.4430000000002"/>
    <x v="0"/>
    <x v="5"/>
    <n v="25"/>
    <x v="0"/>
  </r>
  <r>
    <x v="0"/>
    <x v="0"/>
    <s v="EMBAR"/>
    <s v="GV1-36-070919"/>
    <x v="0"/>
    <d v="2020-06-16T00:00:00"/>
    <x v="0"/>
    <s v="Innovacion y Comercio"/>
    <n v="43715"/>
    <n v="9.4333333333333336"/>
    <n v="252.5"/>
    <n v="1"/>
    <n v="6438.75"/>
    <n v="3914.4430000000002"/>
    <n v="3914.4430000000002"/>
    <n v="252.5"/>
    <n v="25.5"/>
    <n v="2524.3069999999998"/>
    <x v="0"/>
    <x v="5"/>
    <n v="25"/>
    <x v="0"/>
  </r>
  <r>
    <x v="0"/>
    <x v="0"/>
    <s v="EMBAR"/>
    <s v="GV1-36-070919"/>
    <x v="0"/>
    <d v="2020-06-16T00:00:00"/>
    <x v="0"/>
    <s v="Vazquez Zamora Rafael"/>
    <n v="43715"/>
    <n v="9.4333333333333336"/>
    <n v="186"/>
    <n v="1"/>
    <n v="2557.5"/>
    <n v="3914.4430000000002"/>
    <n v="3914.4430000000002"/>
    <n v="186"/>
    <n v="13.75"/>
    <n v="-1356.943"/>
    <x v="0"/>
    <x v="5"/>
    <n v="25"/>
    <x v="0"/>
  </r>
  <r>
    <x v="0"/>
    <x v="0"/>
    <s v="EMBAR"/>
    <s v="GV4-51-141219"/>
    <x v="0"/>
    <d v="2020-06-16T00:00:00"/>
    <x v="0"/>
    <s v="Alvarez Lopez Salvador (Padre)"/>
    <n v="43813"/>
    <n v="6.1666666666666661"/>
    <n v="1593.5"/>
    <n v="9"/>
    <n v="24380.55"/>
    <n v="24785.649000000001"/>
    <n v="2753.9609999999998"/>
    <n v="177.05555555555554"/>
    <n v="15.3"/>
    <n v="-405.09899999999999"/>
    <x v="0"/>
    <x v="5"/>
    <n v="25"/>
    <x v="0"/>
  </r>
  <r>
    <x v="0"/>
    <x v="0"/>
    <s v="EMBAR"/>
    <s v="GV4-51-141219"/>
    <x v="0"/>
    <d v="2020-06-16T00:00:00"/>
    <x v="0"/>
    <s v="Innovacion y Comercio"/>
    <n v="43813"/>
    <n v="6.1666666666666661"/>
    <n v="939"/>
    <n v="8"/>
    <n v="25822.5"/>
    <n v="22031.687999999998"/>
    <n v="2753.9609999999998"/>
    <n v="117.375"/>
    <n v="27.5"/>
    <n v="3790.8119999999999"/>
    <x v="0"/>
    <x v="5"/>
    <n v="25"/>
    <x v="0"/>
  </r>
  <r>
    <x v="0"/>
    <x v="0"/>
    <s v="EMBAR"/>
    <s v="GV4-51-141219"/>
    <x v="0"/>
    <d v="2020-06-16T00:00:00"/>
    <x v="0"/>
    <s v="Vazquez Zamora Rafael"/>
    <n v="43813"/>
    <n v="6.1666666666666661"/>
    <n v="186"/>
    <n v="1"/>
    <n v="2557.5"/>
    <n v="2753.9609999999998"/>
    <n v="2753.9609999999998"/>
    <n v="186"/>
    <n v="13.75"/>
    <n v="-196.46100000000001"/>
    <x v="0"/>
    <x v="5"/>
    <n v="25"/>
    <x v="0"/>
  </r>
  <r>
    <x v="0"/>
    <x v="0"/>
    <s v="EMBAR"/>
    <s v="GV4-52-211219"/>
    <x v="0"/>
    <d v="2020-06-16T00:00:00"/>
    <x v="0"/>
    <s v="Alvarez Lopez Salvador (Padre)"/>
    <n v="43820"/>
    <n v="5.9333333333333327"/>
    <n v="1593.5"/>
    <n v="6"/>
    <n v="16253.7"/>
    <n v="16419.080000000002"/>
    <n v="2736.5129999999999"/>
    <n v="265.58333333333331"/>
    <n v="10.199999999999999"/>
    <n v="-165.38"/>
    <x v="0"/>
    <x v="5"/>
    <n v="25"/>
    <x v="0"/>
  </r>
  <r>
    <x v="0"/>
    <x v="0"/>
    <s v="EMBAR"/>
    <s v="GV5-01-040120"/>
    <x v="0"/>
    <d v="2020-06-16T00:00:00"/>
    <x v="0"/>
    <s v="Camolinga Maldonado Pedro"/>
    <n v="43834"/>
    <n v="5.4666666666666668"/>
    <n v="12228"/>
    <n v="69"/>
    <n v="195308.33300000001"/>
    <n v="140443.21900000001"/>
    <n v="2035.4090000000001"/>
    <n v="177.21739130434781"/>
    <n v="15.972200000000001"/>
    <n v="54865.114000000001"/>
    <x v="0"/>
    <x v="5"/>
    <n v="25"/>
    <x v="0"/>
  </r>
  <r>
    <x v="0"/>
    <x v="0"/>
    <s v="EMBAR"/>
    <s v="GV5-52-231219"/>
    <x v="0"/>
    <d v="2020-06-16T00:00:00"/>
    <x v="0"/>
    <s v="Camolinga Maldonado Pedro"/>
    <n v="43822"/>
    <n v="5.8666666666666663"/>
    <n v="12228"/>
    <n v="39"/>
    <n v="110391.667"/>
    <n v="213745.33600000001"/>
    <n v="5480.65"/>
    <n v="313.53846153846155"/>
    <n v="9.0277999999999992"/>
    <n v="-103353.66899999999"/>
    <x v="0"/>
    <x v="5"/>
    <n v="25"/>
    <x v="0"/>
  </r>
  <r>
    <x v="0"/>
    <x v="1"/>
    <s v="GV109"/>
    <s v="GV1-50-111219"/>
    <x v="0"/>
    <d v="2020-06-16T00:00:00"/>
    <x v="0"/>
    <s v="PUBLICO EN GENERAL"/>
    <n v="43810"/>
    <n v="6.2666666666666666"/>
    <n v="111.5"/>
    <n v="1"/>
    <n v="2899"/>
    <n v="2332.5300000000002"/>
    <n v="2332.5300000000002"/>
    <n v="111.5"/>
    <n v="26"/>
    <n v="566.47"/>
    <x v="0"/>
    <x v="5"/>
    <n v="25"/>
    <x v="0"/>
  </r>
  <r>
    <x v="0"/>
    <x v="1"/>
    <s v="GV109"/>
    <s v="GV1-50-111219"/>
    <x v="0"/>
    <d v="2020-06-16T00:00:00"/>
    <x v="0"/>
    <s v="Arturo Saray"/>
    <n v="43810"/>
    <n v="6.2666666666666666"/>
    <n v="108.5"/>
    <n v="1"/>
    <n v="2766.75"/>
    <n v="2332.5300000000002"/>
    <n v="2332.5300000000002"/>
    <n v="108.5"/>
    <n v="25.5"/>
    <n v="434.22"/>
    <x v="0"/>
    <x v="5"/>
    <n v="25"/>
    <x v="0"/>
  </r>
  <r>
    <x v="0"/>
    <x v="1"/>
    <s v="GV109"/>
    <s v="GV1-50-111219"/>
    <x v="0"/>
    <d v="2020-06-16T00:00:00"/>
    <x v="0"/>
    <s v="PUBLICO EN GENERAL"/>
    <n v="43810"/>
    <n v="6.2666666666666666"/>
    <n v="108.5"/>
    <n v="1"/>
    <n v="2821"/>
    <n v="2332.5300000000002"/>
    <n v="2332.5300000000002"/>
    <n v="108.5"/>
    <n v="26"/>
    <n v="488.47"/>
    <x v="0"/>
    <x v="5"/>
    <n v="25"/>
    <x v="0"/>
  </r>
  <r>
    <x v="0"/>
    <x v="1"/>
    <s v="GV109"/>
    <s v="GV1-50-111219"/>
    <x v="0"/>
    <d v="2020-06-16T00:00:00"/>
    <x v="0"/>
    <s v="PUBLICO EN GENERAL"/>
    <n v="43810"/>
    <n v="6.2666666666666666"/>
    <n v="496.5"/>
    <n v="5"/>
    <n v="12909"/>
    <n v="11662.651"/>
    <n v="2332.5300000000002"/>
    <n v="99.3"/>
    <n v="26"/>
    <n v="1246.3489999999999"/>
    <x v="0"/>
    <x v="5"/>
    <n v="25"/>
    <x v="0"/>
  </r>
  <r>
    <x v="0"/>
    <x v="1"/>
    <s v="GV109"/>
    <s v="GV1-50-111219"/>
    <x v="0"/>
    <d v="2020-06-16T00:00:00"/>
    <x v="0"/>
    <s v="Cecilia Robles Perez"/>
    <n v="43810"/>
    <n v="6.2666666666666666"/>
    <n v="100.5"/>
    <n v="1"/>
    <n v="2562.75"/>
    <n v="2332.5300000000002"/>
    <n v="2332.5300000000002"/>
    <n v="100.5"/>
    <n v="25.5"/>
    <n v="230.22"/>
    <x v="0"/>
    <x v="5"/>
    <n v="25"/>
    <x v="0"/>
  </r>
  <r>
    <x v="0"/>
    <x v="1"/>
    <s v="GV109"/>
    <s v="GV1-50-111219"/>
    <x v="0"/>
    <d v="2020-06-16T00:00:00"/>
    <x v="0"/>
    <s v="Ricardo Perez Garcia"/>
    <n v="43810"/>
    <n v="6.2666666666666666"/>
    <n v="213.5"/>
    <n v="2"/>
    <n v="5444.25"/>
    <n v="4665.0600000000004"/>
    <n v="2332.5300000000002"/>
    <n v="106.75"/>
    <n v="25.5"/>
    <n v="779.19"/>
    <x v="0"/>
    <x v="5"/>
    <n v="25"/>
    <x v="0"/>
  </r>
  <r>
    <x v="0"/>
    <x v="1"/>
    <s v="GV109"/>
    <s v="GV1-50-111219"/>
    <x v="0"/>
    <d v="2020-06-16T00:00:00"/>
    <x v="0"/>
    <s v="Vazquez Zamora Rafael"/>
    <n v="43810"/>
    <n v="6.2666666666666666"/>
    <n v="202"/>
    <n v="2"/>
    <n v="5151"/>
    <n v="4665.0600000000004"/>
    <n v="2332.5300000000002"/>
    <n v="101"/>
    <n v="25.5"/>
    <n v="485.94"/>
    <x v="0"/>
    <x v="5"/>
    <n v="25"/>
    <x v="0"/>
  </r>
  <r>
    <x v="0"/>
    <x v="1"/>
    <s v="GV109"/>
    <s v="GV1-50-111219"/>
    <x v="0"/>
    <d v="2020-06-16T00:00:00"/>
    <x v="0"/>
    <s v="Innovacion y Comercio"/>
    <n v="43810"/>
    <n v="6.2666666666666666"/>
    <n v="1100"/>
    <n v="12"/>
    <n v="28050"/>
    <n v="27990.362000000001"/>
    <n v="2332.5300000000002"/>
    <n v="91.666666666666671"/>
    <n v="25.5"/>
    <n v="59.637999999999998"/>
    <x v="0"/>
    <x v="5"/>
    <n v="25"/>
    <x v="0"/>
  </r>
  <r>
    <x v="0"/>
    <x v="1"/>
    <s v="GV111"/>
    <s v="GV1-51-171219"/>
    <x v="0"/>
    <d v="2020-06-16T00:00:00"/>
    <x v="0"/>
    <s v="Gutierrez Olivarez Jaime Gibran"/>
    <n v="43816"/>
    <n v="6.0666666666666664"/>
    <n v="392"/>
    <n v="3"/>
    <n v="9996"/>
    <n v="7563.5339999999997"/>
    <n v="2521.1779999999999"/>
    <n v="130.66666666666666"/>
    <n v="25.5"/>
    <n v="2432.4659999999999"/>
    <x v="0"/>
    <x v="5"/>
    <n v="25"/>
    <x v="0"/>
  </r>
  <r>
    <x v="0"/>
    <x v="1"/>
    <s v="GV111"/>
    <s v="GV1-51-171219"/>
    <x v="0"/>
    <d v="2020-06-16T00:00:00"/>
    <x v="0"/>
    <s v="Rafael Osorio Zamora"/>
    <n v="43816"/>
    <n v="6.0666666666666664"/>
    <n v="934.5"/>
    <n v="8"/>
    <n v="23829.75"/>
    <n v="20169.423999999999"/>
    <n v="2521.1779999999999"/>
    <n v="116.8125"/>
    <n v="25.5"/>
    <n v="3660.326"/>
    <x v="0"/>
    <x v="5"/>
    <n v="25"/>
    <x v="0"/>
  </r>
  <r>
    <x v="0"/>
    <x v="1"/>
    <s v="GV111"/>
    <s v="GV1-51-171219"/>
    <x v="0"/>
    <d v="2020-06-16T00:00:00"/>
    <x v="0"/>
    <s v="Arturo Saray"/>
    <n v="43816"/>
    <n v="6.0666666666666664"/>
    <n v="113"/>
    <n v="1"/>
    <n v="2881.5"/>
    <n v="2521.1779999999999"/>
    <n v="2521.1779999999999"/>
    <n v="113"/>
    <n v="25.5"/>
    <n v="360.322"/>
    <x v="0"/>
    <x v="5"/>
    <n v="25"/>
    <x v="0"/>
  </r>
  <r>
    <x v="0"/>
    <x v="2"/>
    <s v="GV409"/>
    <s v="GV4-52-211219"/>
    <x v="0"/>
    <d v="2020-06-16T00:00:00"/>
    <x v="0"/>
    <s v="PUBLICO EN GENERAL"/>
    <n v="43820"/>
    <n v="5.9333333333333327"/>
    <n v="245.2"/>
    <n v="2"/>
    <n v="6375.2"/>
    <n v="5473.027"/>
    <n v="2736.5129999999999"/>
    <n v="122.6"/>
    <n v="26"/>
    <n v="902.173"/>
    <x v="0"/>
    <x v="5"/>
    <n v="25"/>
    <x v="0"/>
  </r>
  <r>
    <x v="0"/>
    <x v="2"/>
    <s v="GV409"/>
    <s v="GV4-52-211219"/>
    <x v="0"/>
    <d v="2020-06-16T00:00:00"/>
    <x v="0"/>
    <s v="Arturo Saray"/>
    <n v="43820"/>
    <n v="5.9333333333333327"/>
    <n v="129.80000000000001"/>
    <n v="1"/>
    <n v="2531.1"/>
    <n v="2736.5129999999999"/>
    <n v="2736.5129999999999"/>
    <n v="129.80000000000001"/>
    <n v="19.5"/>
    <n v="-205.41300000000001"/>
    <x v="0"/>
    <x v="5"/>
    <n v="25"/>
    <x v="0"/>
  </r>
  <r>
    <x v="0"/>
    <x v="2"/>
    <s v="GV409"/>
    <s v="GV4-52-211219"/>
    <x v="0"/>
    <d v="2020-06-16T00:00:00"/>
    <x v="0"/>
    <s v="Carlos Sanchez Camacho"/>
    <n v="43820"/>
    <n v="5.9333333333333327"/>
    <n v="530"/>
    <n v="4"/>
    <n v="14575"/>
    <n v="10946.053"/>
    <n v="2736.5129999999999"/>
    <n v="132.5"/>
    <n v="27.5"/>
    <n v="3628.9470000000001"/>
    <x v="0"/>
    <x v="5"/>
    <n v="25"/>
    <x v="0"/>
  </r>
  <r>
    <x v="0"/>
    <x v="2"/>
    <s v="GV409"/>
    <s v="GV4-52-211219"/>
    <x v="0"/>
    <d v="2020-06-16T00:00:00"/>
    <x v="0"/>
    <s v="Casillas Tapia Alfredo"/>
    <n v="43820"/>
    <n v="5.9333333333333327"/>
    <n v="1191"/>
    <n v="10"/>
    <n v="29775"/>
    <n v="27365.133000000002"/>
    <n v="2736.5129999999999"/>
    <n v="119.1"/>
    <n v="25"/>
    <n v="2409.8670000000002"/>
    <x v="0"/>
    <x v="5"/>
    <n v="25"/>
    <x v="0"/>
  </r>
  <r>
    <x v="0"/>
    <x v="2"/>
    <s v="GV409"/>
    <s v="GV4-52-211219"/>
    <x v="0"/>
    <d v="2020-06-16T00:00:00"/>
    <x v="0"/>
    <s v="Rafael Osorio Zamora"/>
    <n v="43820"/>
    <n v="5.9333333333333327"/>
    <n v="575.79999999999995"/>
    <n v="5"/>
    <n v="15834.5"/>
    <n v="13682.566999999999"/>
    <n v="2736.5129999999999"/>
    <n v="115.16"/>
    <n v="27.5"/>
    <n v="2151.933"/>
    <x v="0"/>
    <x v="5"/>
    <n v="25"/>
    <x v="0"/>
  </r>
  <r>
    <x v="0"/>
    <x v="2"/>
    <s v="GV409"/>
    <s v="GV4-52-211219"/>
    <x v="0"/>
    <d v="2020-06-16T00:00:00"/>
    <x v="0"/>
    <s v="Gutierrez Olivarez Jaime Gibran"/>
    <n v="43820"/>
    <n v="5.9333333333333327"/>
    <n v="129.4"/>
    <n v="1"/>
    <n v="3558.5"/>
    <n v="2736.5129999999999"/>
    <n v="2736.5129999999999"/>
    <n v="129.4"/>
    <n v="27.5"/>
    <n v="821.98699999999997"/>
    <x v="0"/>
    <x v="5"/>
    <n v="25"/>
    <x v="0"/>
  </r>
  <r>
    <x v="0"/>
    <x v="2"/>
    <s v="GV409"/>
    <s v="GV4-52-211219"/>
    <x v="0"/>
    <d v="2020-06-16T00:00:00"/>
    <x v="0"/>
    <s v="Cecilia Robles Perez"/>
    <n v="43820"/>
    <n v="5.9333333333333327"/>
    <n v="99.6"/>
    <n v="1"/>
    <n v="2739"/>
    <n v="2736.5129999999999"/>
    <n v="2736.5129999999999"/>
    <n v="99.6"/>
    <n v="27.5"/>
    <n v="2.4870000000000001"/>
    <x v="0"/>
    <x v="5"/>
    <n v="25"/>
    <x v="0"/>
  </r>
  <r>
    <x v="0"/>
    <x v="2"/>
    <s v="GV409"/>
    <s v="GV4-52-211219"/>
    <x v="0"/>
    <d v="2020-06-16T00:00:00"/>
    <x v="0"/>
    <s v="PUBLICO EN GENERAL"/>
    <n v="43820"/>
    <n v="5.9333333333333327"/>
    <n v="250.6"/>
    <n v="2"/>
    <n v="4886.7"/>
    <n v="5473.027"/>
    <n v="2736.5129999999999"/>
    <n v="125.3"/>
    <n v="19.5"/>
    <n v="-586.327"/>
    <x v="0"/>
    <x v="5"/>
    <n v="25"/>
    <x v="0"/>
  </r>
  <r>
    <x v="0"/>
    <x v="2"/>
    <s v="GV409"/>
    <s v="GV4-52-211219"/>
    <x v="0"/>
    <d v="2020-06-16T00:00:00"/>
    <x v="0"/>
    <s v="Carlos Policarpo Contreras Moreno"/>
    <n v="43820"/>
    <n v="5.9333333333333327"/>
    <n v="5780"/>
    <n v="50"/>
    <n v="153170"/>
    <n v="137323.55499999999"/>
    <n v="2746.471"/>
    <n v="115.6"/>
    <n v="26.5"/>
    <n v="15846.445"/>
    <x v="0"/>
    <x v="5"/>
    <n v="25"/>
    <x v="0"/>
  </r>
  <r>
    <x v="0"/>
    <x v="3"/>
    <s v="GV5PROD"/>
    <s v="GV5-17-200420"/>
    <x v="0"/>
    <d v="2020-06-16T00:00:00"/>
    <x v="0"/>
    <s v="Verdin Vizcarra Irma Lucila F"/>
    <n v="43941"/>
    <n v="1.9"/>
    <n v="90"/>
    <n v="1"/>
    <n v="2520"/>
    <n v="1459.376"/>
    <n v="1459.376"/>
    <n v="90"/>
    <n v="28"/>
    <n v="1060.624"/>
    <x v="0"/>
    <x v="5"/>
    <n v="25"/>
    <x v="0"/>
  </r>
  <r>
    <x v="0"/>
    <x v="3"/>
    <s v="GV5PROD"/>
    <s v="GV5-17-200420"/>
    <x v="0"/>
    <d v="2020-06-16T00:00:00"/>
    <x v="0"/>
    <s v="Edgar Ruiz Lopez"/>
    <n v="43941"/>
    <n v="1.9"/>
    <n v="332"/>
    <n v="3"/>
    <n v="9296"/>
    <n v="4378.1270000000004"/>
    <n v="1459.376"/>
    <n v="110.66666666666667"/>
    <n v="28"/>
    <n v="4917.8729999999996"/>
    <x v="0"/>
    <x v="5"/>
    <n v="25"/>
    <x v="0"/>
  </r>
  <r>
    <x v="0"/>
    <x v="3"/>
    <s v="GV5PROD"/>
    <s v="GV5-17-200420"/>
    <x v="0"/>
    <d v="2020-06-16T00:00:00"/>
    <x v="0"/>
    <s v="Ramos Mejia Juan Diego FG"/>
    <n v="43941"/>
    <n v="1.9"/>
    <n v="1752"/>
    <n v="18"/>
    <n v="48180"/>
    <n v="26268.76"/>
    <n v="1459.376"/>
    <n v="97.333333333333329"/>
    <n v="27.5"/>
    <n v="21911.24"/>
    <x v="0"/>
    <x v="5"/>
    <n v="25"/>
    <x v="0"/>
  </r>
  <r>
    <x v="0"/>
    <x v="3"/>
    <s v="GV5PROD"/>
    <s v="GV5-17-200420"/>
    <x v="0"/>
    <d v="2020-06-16T00:00:00"/>
    <x v="0"/>
    <s v="Raul Armando Oregon Herrera"/>
    <n v="43941"/>
    <n v="1.9"/>
    <n v="208"/>
    <n v="2"/>
    <n v="5824"/>
    <n v="2918.7510000000002"/>
    <n v="1459.376"/>
    <n v="104"/>
    <n v="28"/>
    <n v="2905.2489999999998"/>
    <x v="0"/>
    <x v="5"/>
    <n v="25"/>
    <x v="0"/>
  </r>
  <r>
    <x v="0"/>
    <x v="3"/>
    <s v="GV5PROD"/>
    <s v="GV5-17-200420"/>
    <x v="0"/>
    <d v="2020-06-16T00:00:00"/>
    <x v="0"/>
    <s v="Lopez Mendoza Librado F"/>
    <n v="43941"/>
    <n v="1.9"/>
    <n v="272"/>
    <n v="3"/>
    <n v="7616"/>
    <n v="4378.1270000000004"/>
    <n v="1459.376"/>
    <n v="90.666666666666671"/>
    <n v="28"/>
    <n v="3237.873"/>
    <x v="0"/>
    <x v="5"/>
    <n v="25"/>
    <x v="0"/>
  </r>
  <r>
    <x v="0"/>
    <x v="3"/>
    <s v="GV5PROD"/>
    <s v="GV5-17-200420"/>
    <x v="0"/>
    <d v="2020-06-16T00:00:00"/>
    <x v="0"/>
    <s v="Lopez Jorge FG"/>
    <n v="43941"/>
    <n v="1.9"/>
    <n v="182"/>
    <n v="2"/>
    <n v="5096"/>
    <n v="2918.7510000000002"/>
    <n v="1459.376"/>
    <n v="91"/>
    <n v="28"/>
    <n v="2177.2489999999998"/>
    <x v="0"/>
    <x v="5"/>
    <n v="25"/>
    <x v="0"/>
  </r>
  <r>
    <x v="0"/>
    <x v="3"/>
    <s v="GV5PROD"/>
    <s v="GV5-17-200420"/>
    <x v="0"/>
    <d v="2020-06-16T00:00:00"/>
    <x v="0"/>
    <s v="Lopez Garcia Martin FG"/>
    <n v="43941"/>
    <n v="1.9"/>
    <n v="108"/>
    <n v="1"/>
    <n v="3024"/>
    <n v="1459.376"/>
    <n v="1459.376"/>
    <n v="108"/>
    <n v="28"/>
    <n v="1564.624"/>
    <x v="0"/>
    <x v="5"/>
    <n v="25"/>
    <x v="0"/>
  </r>
  <r>
    <x v="0"/>
    <x v="3"/>
    <s v="GV5PROD"/>
    <s v="GV5-17-200420"/>
    <x v="0"/>
    <d v="2020-06-16T00:00:00"/>
    <x v="0"/>
    <s v="Leonardo Jimenez Chacon"/>
    <n v="43941"/>
    <n v="1.9"/>
    <n v="222"/>
    <n v="2"/>
    <n v="6216"/>
    <n v="2918.7510000000002"/>
    <n v="1459.376"/>
    <n v="111"/>
    <n v="28"/>
    <n v="3297.2489999999998"/>
    <x v="0"/>
    <x v="5"/>
    <n v="25"/>
    <x v="0"/>
  </r>
  <r>
    <x v="0"/>
    <x v="3"/>
    <s v="GV5PROD"/>
    <s v="GV5-17-200420"/>
    <x v="0"/>
    <d v="2020-06-16T00:00:00"/>
    <x v="0"/>
    <s v="Jose Luis Guzman Cornejo"/>
    <n v="43941"/>
    <n v="1.9"/>
    <n v="220"/>
    <n v="2"/>
    <n v="6160"/>
    <n v="2918.7510000000002"/>
    <n v="1459.376"/>
    <n v="110"/>
    <n v="28"/>
    <n v="3241.2489999999998"/>
    <x v="0"/>
    <x v="5"/>
    <n v="25"/>
    <x v="0"/>
  </r>
  <r>
    <x v="0"/>
    <x v="3"/>
    <s v="GV5PROD"/>
    <s v="GV5-17-200420"/>
    <x v="0"/>
    <d v="2020-06-16T00:00:00"/>
    <x v="0"/>
    <s v="Lopez Castro Erica"/>
    <n v="43941"/>
    <n v="1.9"/>
    <n v="108"/>
    <n v="1"/>
    <n v="3024"/>
    <n v="1459.376"/>
    <n v="1459.376"/>
    <n v="108"/>
    <n v="28"/>
    <n v="1564.624"/>
    <x v="0"/>
    <x v="5"/>
    <n v="25"/>
    <x v="0"/>
  </r>
  <r>
    <x v="0"/>
    <x v="3"/>
    <s v="GV5PROD"/>
    <s v="GV5-17-200420"/>
    <x v="0"/>
    <d v="2020-06-16T00:00:00"/>
    <x v="0"/>
    <s v="Gil Peña Martin FG"/>
    <n v="43941"/>
    <n v="1.9"/>
    <n v="115"/>
    <n v="1"/>
    <n v="3220"/>
    <n v="1459.376"/>
    <n v="1459.376"/>
    <n v="115"/>
    <n v="28"/>
    <n v="1760.624"/>
    <x v="0"/>
    <x v="5"/>
    <n v="25"/>
    <x v="0"/>
  </r>
  <r>
    <x v="0"/>
    <x v="3"/>
    <s v="GV5PROD"/>
    <s v="GV5-17-200420"/>
    <x v="0"/>
    <d v="2020-06-16T00:00:00"/>
    <x v="0"/>
    <s v="Cobian Chavez Rodolfo FG"/>
    <n v="43941"/>
    <n v="1.9"/>
    <n v="1633"/>
    <n v="15"/>
    <n v="44907.5"/>
    <n v="21890.633000000002"/>
    <n v="1459.376"/>
    <n v="108.86666666666666"/>
    <n v="27.5"/>
    <n v="23016.866999999998"/>
    <x v="0"/>
    <x v="5"/>
    <n v="25"/>
    <x v="0"/>
  </r>
  <r>
    <x v="0"/>
    <x v="3"/>
    <s v="GV5PROD"/>
    <s v="GV5-17-200420"/>
    <x v="0"/>
    <d v="2020-06-16T00:00:00"/>
    <x v="0"/>
    <s v="Chavez Barajas Contensina NA"/>
    <n v="43941"/>
    <n v="1.9"/>
    <n v="112"/>
    <n v="1"/>
    <n v="3136"/>
    <n v="1459.376"/>
    <n v="1459.376"/>
    <n v="112"/>
    <n v="28"/>
    <n v="1676.624"/>
    <x v="0"/>
    <x v="5"/>
    <n v="25"/>
    <x v="0"/>
  </r>
  <r>
    <x v="0"/>
    <x v="3"/>
    <s v="GV5PROD"/>
    <s v="GV5-17-200420"/>
    <x v="0"/>
    <d v="2020-06-16T00:00:00"/>
    <x v="0"/>
    <s v="Anaya Chavarin Oscar FG"/>
    <n v="43941"/>
    <n v="1.9"/>
    <n v="340"/>
    <n v="3"/>
    <n v="9520"/>
    <n v="4378.1270000000004"/>
    <n v="1459.376"/>
    <n v="113.33333333333333"/>
    <n v="28"/>
    <n v="5141.8729999999996"/>
    <x v="0"/>
    <x v="5"/>
    <n v="25"/>
    <x v="0"/>
  </r>
  <r>
    <x v="0"/>
    <x v="3"/>
    <s v="GV5PROD"/>
    <s v="GV5-17-200420"/>
    <x v="0"/>
    <d v="2020-06-16T00:00:00"/>
    <x v="0"/>
    <s v="De Leon Diaz Salvador FG"/>
    <n v="43941"/>
    <n v="1.9"/>
    <n v="210"/>
    <n v="2"/>
    <n v="5880"/>
    <n v="2918.7510000000002"/>
    <n v="1459.376"/>
    <n v="105"/>
    <n v="28"/>
    <n v="2961.2489999999998"/>
    <x v="0"/>
    <x v="5"/>
    <n v="25"/>
    <x v="0"/>
  </r>
  <r>
    <x v="0"/>
    <x v="3"/>
    <s v="GV5PROD"/>
    <s v="GV5-17-200420"/>
    <x v="0"/>
    <d v="2020-06-16T00:00:00"/>
    <x v="0"/>
    <s v="Juan Manuel Jacobo"/>
    <n v="43941"/>
    <n v="1.9"/>
    <n v="314"/>
    <n v="3"/>
    <n v="8792"/>
    <n v="4378.1270000000004"/>
    <n v="1459.376"/>
    <n v="104.66666666666667"/>
    <n v="28"/>
    <n v="4413.8729999999996"/>
    <x v="0"/>
    <x v="5"/>
    <n v="25"/>
    <x v="0"/>
  </r>
  <r>
    <x v="0"/>
    <x v="3"/>
    <s v="GV5PROD"/>
    <s v="GV5-17-200420"/>
    <x v="0"/>
    <d v="2020-06-16T00:00:00"/>
    <x v="0"/>
    <s v="Rincon Morett Veronica Guadalupe FG"/>
    <n v="43941"/>
    <n v="1.9"/>
    <n v="504"/>
    <n v="5"/>
    <n v="14112"/>
    <n v="7296.8779999999997"/>
    <n v="1459.376"/>
    <n v="100.8"/>
    <n v="28"/>
    <n v="6815.1220000000003"/>
    <x v="0"/>
    <x v="5"/>
    <n v="25"/>
    <x v="0"/>
  </r>
  <r>
    <x v="0"/>
    <x v="3"/>
    <s v="GV5PROD"/>
    <s v="GV5-17-200420"/>
    <x v="0"/>
    <d v="2020-06-16T00:00:00"/>
    <x v="0"/>
    <s v="Victor Alejandro Flores Pelayo"/>
    <n v="43941"/>
    <n v="1.9"/>
    <n v="104"/>
    <n v="1"/>
    <n v="2912"/>
    <n v="1459.376"/>
    <n v="1459.376"/>
    <n v="104"/>
    <n v="28"/>
    <n v="1452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368"/>
    <n v="4"/>
    <n v="10304"/>
    <n v="5837.5020000000004"/>
    <n v="1459.376"/>
    <n v="92"/>
    <n v="28"/>
    <n v="4466.4979999999996"/>
    <x v="0"/>
    <x v="5"/>
    <n v="25"/>
    <x v="0"/>
  </r>
  <r>
    <x v="0"/>
    <x v="3"/>
    <s v="GV5PROD"/>
    <s v="GV5-17-200420"/>
    <x v="0"/>
    <d v="2020-06-16T00:00:00"/>
    <x v="0"/>
    <s v="RODRIGO RODRIGUEZ"/>
    <n v="43941"/>
    <n v="1.9"/>
    <n v="315"/>
    <n v="3"/>
    <n v="8820"/>
    <n v="4378.1270000000004"/>
    <n v="1459.376"/>
    <n v="105"/>
    <n v="28"/>
    <n v="4441.8729999999996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95"/>
    <n v="1"/>
    <n v="2660"/>
    <n v="1459.376"/>
    <n v="1459.376"/>
    <n v="95"/>
    <n v="28"/>
    <n v="1200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104"/>
    <n v="1"/>
    <n v="2912"/>
    <n v="1459.376"/>
    <n v="1459.376"/>
    <n v="104"/>
    <n v="28"/>
    <n v="1452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90"/>
    <n v="1"/>
    <n v="2520"/>
    <n v="1459.376"/>
    <n v="1459.376"/>
    <n v="90"/>
    <n v="28"/>
    <n v="1060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108"/>
    <n v="1"/>
    <n v="3024"/>
    <n v="1459.376"/>
    <n v="1459.376"/>
    <n v="108"/>
    <n v="28"/>
    <n v="1564.624"/>
    <x v="0"/>
    <x v="5"/>
    <n v="25"/>
    <x v="0"/>
  </r>
  <r>
    <x v="0"/>
    <x v="3"/>
    <s v="GV5PROD"/>
    <s v="GV5-17-200420"/>
    <x v="0"/>
    <d v="2020-06-16T00:00:00"/>
    <x v="0"/>
    <s v="Araiza Chavez Diana Rosiquiel FG"/>
    <n v="43941"/>
    <n v="1.9"/>
    <n v="115"/>
    <n v="1"/>
    <n v="3220"/>
    <n v="1459.376"/>
    <n v="1459.376"/>
    <n v="115"/>
    <n v="28"/>
    <n v="1760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102"/>
    <n v="1"/>
    <n v="2856"/>
    <n v="1459.376"/>
    <n v="1459.376"/>
    <n v="102"/>
    <n v="28"/>
    <n v="1396.624"/>
    <x v="0"/>
    <x v="5"/>
    <n v="25"/>
    <x v="0"/>
  </r>
  <r>
    <x v="0"/>
    <x v="0"/>
    <s v="EMBAR"/>
    <s v="GV4-46-111119"/>
    <x v="0"/>
    <d v="2020-06-17T00:00:00"/>
    <x v="0"/>
    <s v="Innovacion y Comercio"/>
    <n v="43780"/>
    <n v="7.3"/>
    <n v="535.6"/>
    <n v="5"/>
    <n v="14729"/>
    <n v="13978.762000000001"/>
    <n v="2795.752"/>
    <n v="107.12"/>
    <n v="27.5"/>
    <n v="750.23800000000006"/>
    <x v="0"/>
    <x v="5"/>
    <n v="25"/>
    <x v="0"/>
  </r>
  <r>
    <x v="0"/>
    <x v="2"/>
    <s v="GV409"/>
    <s v="GV4-52-211219"/>
    <x v="0"/>
    <d v="2020-06-17T00:00:00"/>
    <x v="0"/>
    <s v="PUBLICO EN GENERAL"/>
    <n v="43820"/>
    <n v="5.9666666666666668"/>
    <n v="92.2"/>
    <n v="1"/>
    <n v="2535.5"/>
    <n v="2803.0569999999998"/>
    <n v="2803.0569999999998"/>
    <n v="92.2"/>
    <n v="27.5"/>
    <n v="-267.55700000000002"/>
    <x v="0"/>
    <x v="5"/>
    <n v="25"/>
    <x v="0"/>
  </r>
  <r>
    <x v="0"/>
    <x v="2"/>
    <s v="GV409"/>
    <s v="GV4-52-211219"/>
    <x v="0"/>
    <d v="2020-06-17T00:00:00"/>
    <x v="0"/>
    <s v="Gutierrez Olivarez Jaime Gibran"/>
    <n v="43820"/>
    <n v="5.9666666666666668"/>
    <n v="247.2"/>
    <n v="2"/>
    <n v="6798"/>
    <n v="5606.1130000000003"/>
    <n v="2803.0569999999998"/>
    <n v="123.6"/>
    <n v="27.5"/>
    <n v="1191.8869999999999"/>
    <x v="0"/>
    <x v="5"/>
    <n v="25"/>
    <x v="0"/>
  </r>
  <r>
    <x v="0"/>
    <x v="2"/>
    <s v="GV409"/>
    <s v="GV4-52-211219"/>
    <x v="0"/>
    <d v="2020-06-17T00:00:00"/>
    <x v="0"/>
    <s v="Innovacion y Comercio"/>
    <n v="43820"/>
    <n v="5.9666666666666668"/>
    <n v="561.6"/>
    <n v="5"/>
    <n v="15444"/>
    <n v="14015.284"/>
    <n v="2803.0569999999998"/>
    <n v="112.32000000000001"/>
    <n v="27.5"/>
    <n v="1428.7159999999999"/>
    <x v="0"/>
    <x v="5"/>
    <n v="25"/>
    <x v="0"/>
  </r>
  <r>
    <x v="0"/>
    <x v="2"/>
    <s v="GV409"/>
    <s v="GV4-52-211219"/>
    <x v="0"/>
    <d v="2020-06-17T00:00:00"/>
    <x v="0"/>
    <s v="Rafael Osorio Zamora"/>
    <n v="43820"/>
    <n v="5.9666666666666668"/>
    <n v="561.20000000000005"/>
    <n v="5"/>
    <n v="15433"/>
    <n v="14015.284"/>
    <n v="2803.0569999999998"/>
    <n v="112.24000000000001"/>
    <n v="27.5"/>
    <n v="1417.7159999999999"/>
    <x v="0"/>
    <x v="5"/>
    <n v="25"/>
    <x v="0"/>
  </r>
  <r>
    <x v="0"/>
    <x v="2"/>
    <s v="GV409"/>
    <s v="GV4-52-211219"/>
    <x v="0"/>
    <d v="2020-06-17T00:00:00"/>
    <x v="0"/>
    <s v="Vazquez Zamora Rafael"/>
    <n v="43820"/>
    <n v="5.9666666666666668"/>
    <n v="382.4"/>
    <n v="4"/>
    <n v="10516"/>
    <n v="11212.227000000001"/>
    <n v="2803.0569999999998"/>
    <n v="95.6"/>
    <n v="27.5"/>
    <n v="-696.22699999999998"/>
    <x v="0"/>
    <x v="5"/>
    <n v="25"/>
    <x v="0"/>
  </r>
  <r>
    <x v="0"/>
    <x v="2"/>
    <s v="GV409"/>
    <s v="GV4-52-211219"/>
    <x v="0"/>
    <d v="2020-06-17T00:00:00"/>
    <x v="0"/>
    <s v="Ricardo Perez Garcia"/>
    <n v="43820"/>
    <n v="5.9666666666666668"/>
    <n v="108.8"/>
    <n v="1"/>
    <n v="2992"/>
    <n v="2803.0569999999998"/>
    <n v="2803.0569999999998"/>
    <n v="108.8"/>
    <n v="27.5"/>
    <n v="188.94300000000001"/>
    <x v="0"/>
    <x v="5"/>
    <n v="25"/>
    <x v="0"/>
  </r>
  <r>
    <x v="0"/>
    <x v="2"/>
    <s v="GV410"/>
    <s v="GV4-53-261219"/>
    <x v="0"/>
    <d v="2020-06-17T00:00:00"/>
    <x v="0"/>
    <s v="Cecilia Robles Perez"/>
    <n v="43825"/>
    <n v="5.8"/>
    <n v="104.2"/>
    <n v="1"/>
    <n v="2865.5"/>
    <n v="3324.0189999999998"/>
    <n v="3324.0189999999998"/>
    <n v="104.2"/>
    <n v="27.5"/>
    <n v="-458.51900000000001"/>
    <x v="0"/>
    <x v="5"/>
    <n v="25"/>
    <x v="0"/>
  </r>
  <r>
    <x v="0"/>
    <x v="1"/>
    <s v="GV109"/>
    <s v="GV1-50-111219"/>
    <x v="0"/>
    <d v="2020-06-18T00:00:00"/>
    <x v="0"/>
    <s v="Edgar Ruiz Lopez"/>
    <n v="43810"/>
    <n v="6.333333333333333"/>
    <n v="524"/>
    <n v="5"/>
    <n v="14672"/>
    <n v="11745.246999999999"/>
    <n v="2349.049"/>
    <n v="104.8"/>
    <n v="28"/>
    <n v="2926.7530000000002"/>
    <x v="0"/>
    <x v="5"/>
    <n v="25"/>
    <x v="0"/>
  </r>
  <r>
    <x v="0"/>
    <x v="1"/>
    <s v="GV109"/>
    <s v="GV1-50-111219"/>
    <x v="0"/>
    <d v="2020-06-18T00:00:00"/>
    <x v="0"/>
    <s v="Cobian Chavez Rodolfo FG"/>
    <n v="43810"/>
    <n v="6.333333333333333"/>
    <n v="2316"/>
    <n v="25"/>
    <n v="63690"/>
    <n v="58726.233"/>
    <n v="2349.049"/>
    <n v="92.64"/>
    <n v="27.5"/>
    <n v="4963.7669999999998"/>
    <x v="0"/>
    <x v="5"/>
    <n v="25"/>
    <x v="0"/>
  </r>
  <r>
    <x v="0"/>
    <x v="1"/>
    <s v="GV109"/>
    <s v="GV1-50-111219"/>
    <x v="0"/>
    <d v="2020-06-18T00:00:00"/>
    <x v="0"/>
    <s v="Juan Manuel Jacobo"/>
    <n v="43810"/>
    <n v="6.333333333333333"/>
    <n v="522"/>
    <n v="5"/>
    <n v="14616"/>
    <n v="11745.246999999999"/>
    <n v="2349.049"/>
    <n v="104.4"/>
    <n v="28"/>
    <n v="2870.7530000000002"/>
    <x v="0"/>
    <x v="5"/>
    <n v="25"/>
    <x v="0"/>
  </r>
  <r>
    <x v="0"/>
    <x v="1"/>
    <s v="GV111"/>
    <s v="GV1-51-171219"/>
    <x v="0"/>
    <d v="2020-06-18T00:00:00"/>
    <x v="0"/>
    <s v="Prado Barajas Aureliano FG"/>
    <n v="43816"/>
    <n v="6.1333333333333329"/>
    <n v="200"/>
    <n v="2"/>
    <n v="5600"/>
    <n v="5347.7539999999999"/>
    <n v="2673.877"/>
    <n v="100"/>
    <n v="28"/>
    <n v="252.24600000000001"/>
    <x v="0"/>
    <x v="5"/>
    <n v="25"/>
    <x v="0"/>
  </r>
  <r>
    <x v="0"/>
    <x v="1"/>
    <s v="GV111"/>
    <s v="GV1-51-171219"/>
    <x v="0"/>
    <d v="2020-06-18T00:00:00"/>
    <x v="0"/>
    <s v="Oregon Rene NA"/>
    <n v="43816"/>
    <n v="6.1333333333333329"/>
    <n v="210"/>
    <n v="2"/>
    <n v="5880"/>
    <n v="5347.7539999999999"/>
    <n v="2673.877"/>
    <n v="105"/>
    <n v="28"/>
    <n v="532.24599999999998"/>
    <x v="0"/>
    <x v="5"/>
    <n v="25"/>
    <x v="0"/>
  </r>
  <r>
    <x v="0"/>
    <x v="1"/>
    <s v="GV111"/>
    <s v="GV1-51-171219"/>
    <x v="0"/>
    <d v="2020-06-18T00:00:00"/>
    <x v="0"/>
    <s v="Martinez Valdez Hugo Alberto F"/>
    <n v="43816"/>
    <n v="6.1333333333333329"/>
    <n v="390"/>
    <n v="4"/>
    <n v="10920"/>
    <n v="10695.508"/>
    <n v="2673.877"/>
    <n v="97.5"/>
    <n v="28"/>
    <n v="224.49199999999999"/>
    <x v="0"/>
    <x v="5"/>
    <n v="25"/>
    <x v="0"/>
  </r>
  <r>
    <x v="0"/>
    <x v="1"/>
    <s v="GV111"/>
    <s v="GV1-51-171219"/>
    <x v="0"/>
    <d v="2020-06-18T00:00:00"/>
    <x v="0"/>
    <s v="Lopez Garcia Martin FG"/>
    <n v="43816"/>
    <n v="6.1333333333333329"/>
    <n v="128"/>
    <n v="1"/>
    <n v="3584"/>
    <n v="2673.877"/>
    <n v="2673.877"/>
    <n v="128"/>
    <n v="28"/>
    <n v="910.12300000000005"/>
    <x v="0"/>
    <x v="5"/>
    <n v="25"/>
    <x v="0"/>
  </r>
  <r>
    <x v="0"/>
    <x v="1"/>
    <s v="GV111"/>
    <s v="GV1-51-171219"/>
    <x v="0"/>
    <d v="2020-06-18T00:00:00"/>
    <x v="0"/>
    <s v="Langurain Juan Pablo NA"/>
    <n v="43816"/>
    <n v="6.1333333333333329"/>
    <n v="1062"/>
    <n v="10"/>
    <n v="29736"/>
    <n v="26738.771000000001"/>
    <n v="2673.877"/>
    <n v="106.2"/>
    <n v="28"/>
    <n v="2997.2289999999998"/>
    <x v="0"/>
    <x v="5"/>
    <n v="25"/>
    <x v="0"/>
  </r>
  <r>
    <x v="0"/>
    <x v="1"/>
    <s v="GV111"/>
    <s v="GV1-51-171219"/>
    <x v="0"/>
    <d v="2020-06-18T00:00:00"/>
    <x v="0"/>
    <s v="Lopez Castro Erica"/>
    <n v="43816"/>
    <n v="6.1333333333333329"/>
    <n v="218"/>
    <n v="2"/>
    <n v="6104"/>
    <n v="5347.7539999999999"/>
    <n v="2673.877"/>
    <n v="109"/>
    <n v="28"/>
    <n v="756.24599999999998"/>
    <x v="0"/>
    <x v="5"/>
    <n v="25"/>
    <x v="0"/>
  </r>
  <r>
    <x v="0"/>
    <x v="1"/>
    <s v="GV111"/>
    <s v="GV1-51-171219"/>
    <x v="0"/>
    <d v="2020-06-18T00:00:00"/>
    <x v="0"/>
    <s v="Coronado Rodriguez Alma Lorena FG"/>
    <n v="43816"/>
    <n v="6.1333333333333329"/>
    <n v="122"/>
    <n v="1"/>
    <n v="3416"/>
    <n v="2673.877"/>
    <n v="2673.877"/>
    <n v="122"/>
    <n v="28"/>
    <n v="742.12300000000005"/>
    <x v="0"/>
    <x v="5"/>
    <n v="25"/>
    <x v="0"/>
  </r>
  <r>
    <x v="0"/>
    <x v="1"/>
    <s v="GV111"/>
    <s v="GV1-51-171219"/>
    <x v="0"/>
    <d v="2020-06-18T00:00:00"/>
    <x v="0"/>
    <s v="Anaya Chavarin Oscar FG"/>
    <n v="43816"/>
    <n v="6.1333333333333329"/>
    <n v="120"/>
    <n v="1"/>
    <n v="3360"/>
    <n v="2673.877"/>
    <n v="2673.877"/>
    <n v="120"/>
    <n v="28"/>
    <n v="686.12300000000005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97"/>
    <n v="2"/>
    <n v="5516"/>
    <n v="5347.7539999999999"/>
    <n v="2673.877"/>
    <n v="98.5"/>
    <n v="28"/>
    <n v="168.24600000000001"/>
    <x v="0"/>
    <x v="5"/>
    <n v="25"/>
    <x v="0"/>
  </r>
  <r>
    <x v="0"/>
    <x v="1"/>
    <s v="GV111"/>
    <s v="GV1-51-171219"/>
    <x v="0"/>
    <d v="2020-06-18T00:00:00"/>
    <x v="0"/>
    <s v="RODRIGO RODRIGUEZ"/>
    <n v="43816"/>
    <n v="6.1333333333333329"/>
    <n v="1038"/>
    <n v="11"/>
    <n v="29064"/>
    <n v="29412.648000000001"/>
    <n v="2673.877"/>
    <n v="94.36363636363636"/>
    <n v="28"/>
    <n v="-348.64800000000002"/>
    <x v="0"/>
    <x v="5"/>
    <n v="25"/>
    <x v="0"/>
  </r>
  <r>
    <x v="0"/>
    <x v="1"/>
    <s v="GV111"/>
    <s v="GV1-51-171219"/>
    <x v="0"/>
    <d v="2020-06-18T00:00:00"/>
    <x v="0"/>
    <s v="Salas Nadia"/>
    <n v="43816"/>
    <n v="6.1333333333333329"/>
    <n v="340"/>
    <n v="3"/>
    <n v="9520"/>
    <n v="8021.6310000000003"/>
    <n v="2673.877"/>
    <n v="113.33333333333333"/>
    <n v="28"/>
    <n v="1498.3689999999999"/>
    <x v="0"/>
    <x v="5"/>
    <n v="25"/>
    <x v="0"/>
  </r>
  <r>
    <x v="0"/>
    <x v="1"/>
    <s v="GV111"/>
    <s v="GV1-51-171219"/>
    <x v="0"/>
    <d v="2020-06-18T00:00:00"/>
    <x v="0"/>
    <s v="Araiza Chavez Diana Rosiquiel FG"/>
    <n v="43816"/>
    <n v="6.1333333333333329"/>
    <n v="376"/>
    <n v="3"/>
    <n v="10528"/>
    <n v="8021.6310000000003"/>
    <n v="2673.877"/>
    <n v="125.33333333333333"/>
    <n v="28"/>
    <n v="2506.3690000000001"/>
    <x v="0"/>
    <x v="5"/>
    <n v="25"/>
    <x v="0"/>
  </r>
  <r>
    <x v="0"/>
    <x v="1"/>
    <s v="GV111"/>
    <s v="GV1-51-171219"/>
    <x v="0"/>
    <d v="2020-06-18T00:00:00"/>
    <x v="0"/>
    <s v="Raul Armando Oregon Herrera"/>
    <n v="43816"/>
    <n v="6.1333333333333329"/>
    <n v="435"/>
    <n v="4"/>
    <n v="12180"/>
    <n v="10695.508"/>
    <n v="2673.877"/>
    <n v="108.75"/>
    <n v="28"/>
    <n v="1484.492"/>
    <x v="0"/>
    <x v="5"/>
    <n v="25"/>
    <x v="0"/>
  </r>
  <r>
    <x v="0"/>
    <x v="1"/>
    <s v="GV111"/>
    <s v="GV1-51-171219"/>
    <x v="0"/>
    <d v="2020-06-18T00:00:00"/>
    <x v="0"/>
    <s v="Leonardo Jimenez Chacon"/>
    <n v="43816"/>
    <n v="6.1333333333333329"/>
    <n v="240"/>
    <n v="2"/>
    <n v="6720"/>
    <n v="5347.7539999999999"/>
    <n v="2673.877"/>
    <n v="120"/>
    <n v="28"/>
    <n v="1372.2460000000001"/>
    <x v="0"/>
    <x v="5"/>
    <n v="25"/>
    <x v="0"/>
  </r>
  <r>
    <x v="0"/>
    <x v="1"/>
    <s v="GV111"/>
    <s v="GV1-51-171219"/>
    <x v="0"/>
    <d v="2020-06-18T00:00:00"/>
    <x v="0"/>
    <s v="Jose Luis Guzman Cornejo"/>
    <n v="43816"/>
    <n v="6.1333333333333329"/>
    <n v="646"/>
    <n v="6"/>
    <n v="18088"/>
    <n v="16043.263000000001"/>
    <n v="2673.877"/>
    <n v="107.66666666666667"/>
    <n v="28"/>
    <n v="2044.7370000000001"/>
    <x v="0"/>
    <x v="5"/>
    <n v="25"/>
    <x v="0"/>
  </r>
  <r>
    <x v="0"/>
    <x v="1"/>
    <s v="GV111"/>
    <s v="GV1-51-171219"/>
    <x v="0"/>
    <d v="2020-06-18T00:00:00"/>
    <x v="0"/>
    <s v="Gil Peña Martin FG"/>
    <n v="43816"/>
    <n v="6.1333333333333329"/>
    <n v="586"/>
    <n v="5"/>
    <n v="16408"/>
    <n v="13369.386"/>
    <n v="2673.877"/>
    <n v="117.2"/>
    <n v="28"/>
    <n v="3038.614"/>
    <x v="0"/>
    <x v="5"/>
    <n v="25"/>
    <x v="0"/>
  </r>
  <r>
    <x v="0"/>
    <x v="1"/>
    <s v="GV111"/>
    <s v="GV1-51-171219"/>
    <x v="0"/>
    <d v="2020-06-18T00:00:00"/>
    <x v="0"/>
    <s v="Rincon Morett Veronica Guadalupe FG"/>
    <n v="43816"/>
    <n v="6.1333333333333329"/>
    <n v="197"/>
    <n v="2"/>
    <n v="5516"/>
    <n v="5347.7539999999999"/>
    <n v="2673.877"/>
    <n v="98.5"/>
    <n v="28"/>
    <n v="168.24600000000001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204"/>
    <n v="2"/>
    <n v="5712"/>
    <n v="5347.7539999999999"/>
    <n v="2673.877"/>
    <n v="102"/>
    <n v="28"/>
    <n v="364.24599999999998"/>
    <x v="0"/>
    <x v="5"/>
    <n v="25"/>
    <x v="0"/>
  </r>
  <r>
    <x v="0"/>
    <x v="1"/>
    <s v="GV111"/>
    <s v="GV1-51-171219"/>
    <x v="0"/>
    <d v="2020-06-18T00:00:00"/>
    <x v="0"/>
    <s v="Oscar Jesus Guerrero Pelayo"/>
    <n v="43816"/>
    <n v="6.1333333333333329"/>
    <n v="660"/>
    <n v="6"/>
    <n v="18480"/>
    <n v="16043.263000000001"/>
    <n v="2673.877"/>
    <n v="110"/>
    <n v="28"/>
    <n v="2436.7370000000001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298"/>
    <n v="3"/>
    <n v="8344"/>
    <n v="8021.6310000000003"/>
    <n v="2673.877"/>
    <n v="99.333333333333329"/>
    <n v="28"/>
    <n v="322.36900000000003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06"/>
    <n v="1"/>
    <n v="2968"/>
    <n v="2673.877"/>
    <n v="2673.877"/>
    <n v="106"/>
    <n v="28"/>
    <n v="294.12299999999999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00"/>
    <n v="1"/>
    <n v="2800"/>
    <n v="2673.877"/>
    <n v="2673.877"/>
    <n v="100"/>
    <n v="28"/>
    <n v="126.123"/>
    <x v="0"/>
    <x v="5"/>
    <n v="25"/>
    <x v="0"/>
  </r>
  <r>
    <x v="0"/>
    <x v="1"/>
    <s v="GV111"/>
    <s v="GV1-51-171219"/>
    <x v="0"/>
    <d v="2020-06-18T00:00:00"/>
    <x v="0"/>
    <s v="Verdin Vizcarra Irma Lucila F"/>
    <n v="43816"/>
    <n v="6.1333333333333329"/>
    <n v="192"/>
    <n v="2"/>
    <n v="5376"/>
    <n v="5347.7539999999999"/>
    <n v="2673.877"/>
    <n v="96"/>
    <n v="28"/>
    <n v="28.245999999999999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30"/>
    <n v="1"/>
    <n v="3640"/>
    <n v="2673.877"/>
    <n v="2673.877"/>
    <n v="130"/>
    <n v="28"/>
    <n v="966.12300000000005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05"/>
    <n v="1"/>
    <n v="2940"/>
    <n v="2673.877"/>
    <n v="2673.877"/>
    <n v="105"/>
    <n v="28"/>
    <n v="266.12299999999999"/>
    <x v="0"/>
    <x v="5"/>
    <n v="25"/>
    <x v="0"/>
  </r>
  <r>
    <x v="0"/>
    <x v="1"/>
    <s v="GV111"/>
    <s v="GV1-51-171219"/>
    <x v="0"/>
    <d v="2020-06-18T00:00:00"/>
    <x v="0"/>
    <s v="Pelayo Sebastian Rosa Maria G"/>
    <n v="43816"/>
    <n v="6.1333333333333329"/>
    <n v="570"/>
    <n v="5"/>
    <n v="15960"/>
    <n v="13369.386"/>
    <n v="2673.877"/>
    <n v="114"/>
    <n v="28"/>
    <n v="2590.614"/>
    <x v="0"/>
    <x v="5"/>
    <n v="25"/>
    <x v="0"/>
  </r>
  <r>
    <x v="0"/>
    <x v="1"/>
    <s v="GV111"/>
    <s v="GV1-51-171219"/>
    <x v="0"/>
    <d v="2020-06-18T00:00:00"/>
    <x v="0"/>
    <s v="Camacho Monroy Agustin"/>
    <n v="43816"/>
    <n v="6.1333333333333329"/>
    <n v="1009"/>
    <n v="9"/>
    <n v="27747.5"/>
    <n v="24064.894"/>
    <n v="2673.877"/>
    <n v="112.11111111111111"/>
    <n v="27.5"/>
    <n v="3682.6060000000002"/>
    <x v="0"/>
    <x v="5"/>
    <n v="25"/>
    <x v="0"/>
  </r>
  <r>
    <x v="0"/>
    <x v="1"/>
    <s v="GV111"/>
    <s v="GV1-51-171219"/>
    <x v="0"/>
    <d v="2020-06-18T00:00:00"/>
    <x v="0"/>
    <s v="Camacho Santana Gabriel"/>
    <n v="43816"/>
    <n v="6.1333333333333329"/>
    <n v="765"/>
    <n v="6"/>
    <n v="21037.5"/>
    <n v="16043.263000000001"/>
    <n v="2673.877"/>
    <n v="127.5"/>
    <n v="27.5"/>
    <n v="4994.2370000000001"/>
    <x v="0"/>
    <x v="5"/>
    <n v="25"/>
    <x v="0"/>
  </r>
  <r>
    <x v="0"/>
    <x v="1"/>
    <s v="GV111"/>
    <s v="GV1-51-171219"/>
    <x v="0"/>
    <d v="2020-06-18T00:00:00"/>
    <x v="0"/>
    <s v="Noe Ramirez Brambila"/>
    <n v="43816"/>
    <n v="6.1333333333333329"/>
    <n v="580"/>
    <n v="5"/>
    <n v="15950"/>
    <n v="13369.386"/>
    <n v="2673.877"/>
    <n v="116"/>
    <n v="27.5"/>
    <n v="2580.614"/>
    <x v="0"/>
    <x v="5"/>
    <n v="25"/>
    <x v="0"/>
  </r>
  <r>
    <x v="0"/>
    <x v="1"/>
    <s v="GV111"/>
    <s v="GV1-51-171219"/>
    <x v="0"/>
    <d v="2020-06-18T00:00:00"/>
    <x v="0"/>
    <s v="Robles Santana Jorge"/>
    <n v="43816"/>
    <n v="6.1333333333333329"/>
    <n v="320"/>
    <n v="3"/>
    <n v="8800"/>
    <n v="8021.6310000000003"/>
    <n v="2673.877"/>
    <n v="106.66666666666667"/>
    <n v="27.5"/>
    <n v="778.36900000000003"/>
    <x v="0"/>
    <x v="5"/>
    <n v="25"/>
    <x v="0"/>
  </r>
  <r>
    <x v="0"/>
    <x v="1"/>
    <s v="GV111"/>
    <s v="GV1-51-171219"/>
    <x v="1"/>
    <d v="2020-06-18T00:00:00"/>
    <x v="0"/>
    <s v="Coronado Rodriguez Alma Lorena FG"/>
    <n v="43816"/>
    <n v="6.1333333333333329"/>
    <n v="-122"/>
    <n v="-1"/>
    <n v="-3416"/>
    <n v="-2673.877"/>
    <n v="-2673.877"/>
    <n v="122"/>
    <n v="28"/>
    <n v="-742.12300000000005"/>
    <x v="0"/>
    <x v="5"/>
    <n v="25"/>
    <x v="0"/>
  </r>
  <r>
    <x v="0"/>
    <x v="1"/>
    <s v="GV111"/>
    <s v="GV1-51-171219"/>
    <x v="0"/>
    <d v="2020-06-18T00:00:00"/>
    <x v="0"/>
    <s v="Coronado Rodriguez Alma Lorena FG"/>
    <n v="43816"/>
    <n v="6.1333333333333329"/>
    <n v="112"/>
    <n v="1"/>
    <n v="3136"/>
    <n v="2673.877"/>
    <n v="2673.877"/>
    <n v="112"/>
    <n v="28"/>
    <n v="462.12299999999999"/>
    <x v="0"/>
    <x v="5"/>
    <n v="25"/>
    <x v="0"/>
  </r>
  <r>
    <x v="0"/>
    <x v="2"/>
    <s v="GV409"/>
    <s v="GV4-52-211219"/>
    <x v="0"/>
    <d v="2020-06-18T00:00:00"/>
    <x v="0"/>
    <s v="Reynoso Becerra Pedro"/>
    <n v="43820"/>
    <n v="6"/>
    <n v="5890"/>
    <n v="53"/>
    <n v="161975"/>
    <n v="148562.008"/>
    <n v="2803.0569999999998"/>
    <n v="111.13207547169812"/>
    <n v="27.5"/>
    <n v="13412.992"/>
    <x v="0"/>
    <x v="5"/>
    <n v="25"/>
    <x v="0"/>
  </r>
  <r>
    <x v="0"/>
    <x v="2"/>
    <s v="GV410"/>
    <s v="GV4-53-261219"/>
    <x v="0"/>
    <d v="2020-06-18T00:00:00"/>
    <x v="0"/>
    <s v="Casillas Tapia Alfredo"/>
    <n v="43825"/>
    <n v="5.833333333333333"/>
    <n v="1219.5999999999999"/>
    <n v="10"/>
    <n v="32929.199999999997"/>
    <n v="33240.188999999998"/>
    <n v="3324.0189999999998"/>
    <n v="121.96"/>
    <n v="27"/>
    <n v="-310.98899999999998"/>
    <x v="0"/>
    <x v="5"/>
    <n v="25"/>
    <x v="0"/>
  </r>
  <r>
    <x v="0"/>
    <x v="1"/>
    <s v="GV111"/>
    <s v="GV1-51-171219"/>
    <x v="0"/>
    <d v="2020-06-19T00:00:00"/>
    <x v="0"/>
    <s v="PUBLICO EN GENERAL"/>
    <n v="43816"/>
    <n v="6.1666666666666661"/>
    <n v="111"/>
    <n v="1"/>
    <n v="3052.5"/>
    <n v="2673.877"/>
    <n v="2673.877"/>
    <n v="111"/>
    <n v="27.5"/>
    <n v="378.62299999999999"/>
    <x v="0"/>
    <x v="5"/>
    <n v="25"/>
    <x v="0"/>
  </r>
  <r>
    <x v="0"/>
    <x v="2"/>
    <s v="GV409"/>
    <s v="GV4-52-211219"/>
    <x v="1"/>
    <d v="2020-06-19T00:00:00"/>
    <x v="0"/>
    <s v="PUBLICO EN GENERAL"/>
    <n v="43820"/>
    <n v="6.0333333333333332"/>
    <n v="-92.2"/>
    <n v="-1"/>
    <n v="-2535.5"/>
    <n v="-2803.0569999999998"/>
    <n v="-2803.0569999999998"/>
    <n v="92.2"/>
    <n v="27.5"/>
    <n v="267.55700000000002"/>
    <x v="0"/>
    <x v="5"/>
    <n v="25"/>
    <x v="0"/>
  </r>
  <r>
    <x v="0"/>
    <x v="2"/>
    <s v="GV409"/>
    <s v="GV4-52-211219"/>
    <x v="0"/>
    <d v="2020-06-19T00:00:00"/>
    <x v="0"/>
    <s v="Innovacion y Comercio"/>
    <n v="43820"/>
    <n v="6.0333333333333332"/>
    <n v="92.2"/>
    <n v="1"/>
    <n v="2535.5"/>
    <n v="2803.0569999999998"/>
    <n v="2803.0569999999998"/>
    <n v="92.2"/>
    <n v="27.5"/>
    <n v="-267.55700000000002"/>
    <x v="0"/>
    <x v="5"/>
    <n v="25"/>
    <x v="0"/>
  </r>
  <r>
    <x v="0"/>
    <x v="2"/>
    <s v="GV409"/>
    <s v="GV4-52-211219"/>
    <x v="0"/>
    <d v="2020-06-19T00:00:00"/>
    <x v="0"/>
    <s v="PUBLICO EN GENERAL"/>
    <n v="43820"/>
    <n v="6.0333333333333332"/>
    <n v="84.6"/>
    <n v="1"/>
    <n v="2326.5"/>
    <n v="2803.0569999999998"/>
    <n v="2803.0569999999998"/>
    <n v="84.6"/>
    <n v="27.5"/>
    <n v="-476.55700000000002"/>
    <x v="0"/>
    <x v="5"/>
    <n v="25"/>
    <x v="0"/>
  </r>
  <r>
    <x v="0"/>
    <x v="2"/>
    <s v="GV409"/>
    <s v="GV4-52-211219"/>
    <x v="0"/>
    <d v="2020-06-19T00:00:00"/>
    <x v="0"/>
    <s v="Innovacion y Comercio"/>
    <n v="43820"/>
    <n v="6.0333333333333332"/>
    <n v="95.6"/>
    <n v="1"/>
    <n v="2629"/>
    <n v="2803.0569999999998"/>
    <n v="2803.0569999999998"/>
    <n v="95.6"/>
    <n v="27.5"/>
    <n v="-174.05699999999999"/>
    <x v="0"/>
    <x v="5"/>
    <n v="25"/>
    <x v="0"/>
  </r>
  <r>
    <x v="0"/>
    <x v="2"/>
    <s v="GV410"/>
    <s v="GV4-53-261219"/>
    <x v="0"/>
    <d v="2020-06-19T00:00:00"/>
    <x v="0"/>
    <s v="Gutierrez Olivarez Jaime Gibran"/>
    <n v="43825"/>
    <n v="5.8666666666666663"/>
    <n v="300.39999999999998"/>
    <n v="3"/>
    <n v="8261"/>
    <n v="9972.0570000000007"/>
    <n v="3324.0189999999998"/>
    <n v="100.13333333333333"/>
    <n v="27.5"/>
    <n v="-1711.057"/>
    <x v="0"/>
    <x v="5"/>
    <n v="25"/>
    <x v="0"/>
  </r>
  <r>
    <x v="0"/>
    <x v="2"/>
    <s v="GV410"/>
    <s v="GV4-53-261219"/>
    <x v="0"/>
    <d v="2020-06-19T00:00:00"/>
    <x v="0"/>
    <s v="Cecilia Robles Perez"/>
    <n v="43825"/>
    <n v="5.8666666666666663"/>
    <n v="234.2"/>
    <n v="2"/>
    <n v="6440.5"/>
    <n v="6648.0379999999996"/>
    <n v="3324.0189999999998"/>
    <n v="117.1"/>
    <n v="27.5"/>
    <n v="-207.53800000000001"/>
    <x v="0"/>
    <x v="5"/>
    <n v="25"/>
    <x v="0"/>
  </r>
  <r>
    <x v="0"/>
    <x v="2"/>
    <s v="GV410"/>
    <s v="GV4-53-261219"/>
    <x v="0"/>
    <d v="2020-06-19T00:00:00"/>
    <x v="0"/>
    <s v="Ricardo Perez Garcia"/>
    <n v="43825"/>
    <n v="5.8666666666666663"/>
    <n v="390.2"/>
    <n v="3"/>
    <n v="10730.5"/>
    <n v="9972.0570000000007"/>
    <n v="3324.0189999999998"/>
    <n v="130.06666666666666"/>
    <n v="27.5"/>
    <n v="758.44299999999998"/>
    <x v="0"/>
    <x v="5"/>
    <n v="25"/>
    <x v="0"/>
  </r>
  <r>
    <x v="0"/>
    <x v="2"/>
    <s v="GV410"/>
    <s v="GV4-53-261219"/>
    <x v="0"/>
    <d v="2020-06-19T00:00:00"/>
    <x v="0"/>
    <s v="Vazquez Zamora Rafael"/>
    <n v="43825"/>
    <n v="5.8666666666666663"/>
    <n v="217.4"/>
    <n v="2"/>
    <n v="5978.5"/>
    <n v="6648.0379999999996"/>
    <n v="3324.0189999999998"/>
    <n v="108.7"/>
    <n v="27.5"/>
    <n v="-669.53800000000001"/>
    <x v="0"/>
    <x v="5"/>
    <n v="25"/>
    <x v="0"/>
  </r>
  <r>
    <x v="0"/>
    <x v="2"/>
    <s v="GV410"/>
    <s v="GV4-53-261219"/>
    <x v="0"/>
    <d v="2020-06-19T00:00:00"/>
    <x v="0"/>
    <s v="Rafael Osorio Zamora"/>
    <n v="43825"/>
    <n v="5.8666666666666663"/>
    <n v="1290"/>
    <n v="10"/>
    <n v="35475"/>
    <n v="33240.188999999998"/>
    <n v="3324.0189999999998"/>
    <n v="129"/>
    <n v="27.5"/>
    <n v="2234.8110000000001"/>
    <x v="0"/>
    <x v="5"/>
    <n v="25"/>
    <x v="0"/>
  </r>
  <r>
    <x v="0"/>
    <x v="2"/>
    <s v="GV410"/>
    <s v="GV4-53-261219"/>
    <x v="0"/>
    <d v="2020-06-19T00:00:00"/>
    <x v="0"/>
    <s v="Camolinga Maldonado Pedro"/>
    <n v="43825"/>
    <n v="5.8666666666666663"/>
    <n v="13221"/>
    <n v="108"/>
    <n v="363577.5"/>
    <n v="358994.04599999997"/>
    <n v="3324.0189999999998"/>
    <n v="122.41666666666667"/>
    <n v="27.5"/>
    <n v="4583.4539999999997"/>
    <x v="0"/>
    <x v="5"/>
    <n v="25"/>
    <x v="0"/>
  </r>
  <r>
    <x v="0"/>
    <x v="2"/>
    <s v="GV410"/>
    <s v="GV4-53-261219"/>
    <x v="0"/>
    <d v="2020-06-19T00:00:00"/>
    <x v="0"/>
    <s v="Carlos Sanchez Camacho"/>
    <n v="43825"/>
    <n v="5.8666666666666663"/>
    <n v="505.6"/>
    <n v="4"/>
    <n v="13904"/>
    <n v="13296.075999999999"/>
    <n v="3324.0189999999998"/>
    <n v="126.4"/>
    <n v="27.5"/>
    <n v="607.92399999999998"/>
    <x v="0"/>
    <x v="5"/>
    <n v="25"/>
    <x v="0"/>
  </r>
  <r>
    <x v="0"/>
    <x v="2"/>
    <s v="GV410"/>
    <s v="GV4-53-261219"/>
    <x v="0"/>
    <d v="2020-06-20T00:00:00"/>
    <x v="0"/>
    <s v="Alvarez Lopez Salvador (Padre)"/>
    <n v="43825"/>
    <n v="5.8999999999999995"/>
    <n v="1882"/>
    <n v="15"/>
    <n v="394.5"/>
    <n v="49860.284"/>
    <n v="3324.0189999999998"/>
    <n v="125.46666666666667"/>
    <n v="0.20960000000000001"/>
    <n v="-49465.784"/>
    <x v="0"/>
    <x v="5"/>
    <n v="25"/>
    <x v="0"/>
  </r>
  <r>
    <x v="0"/>
    <x v="2"/>
    <s v="GV410"/>
    <s v="GV4-53-261219"/>
    <x v="0"/>
    <d v="2020-06-20T00:00:00"/>
    <x v="0"/>
    <s v="Alvarez Lopez Salvador (Padre)"/>
    <n v="43825"/>
    <n v="5.8999999999999995"/>
    <n v="1882"/>
    <n v="15"/>
    <n v="51755"/>
    <n v="49860.284"/>
    <n v="3324.0189999999998"/>
    <n v="125.46666666666667"/>
    <n v="27.5"/>
    <n v="1894.7159999999999"/>
    <x v="0"/>
    <x v="5"/>
    <n v="25"/>
    <x v="0"/>
  </r>
  <r>
    <x v="0"/>
    <x v="1"/>
    <s v="GV109"/>
    <s v="GV1-50-111219"/>
    <x v="1"/>
    <d v="2020-06-23T00:00:00"/>
    <x v="0"/>
    <s v="Cobian Chavez Rodolfo FG"/>
    <n v="43810"/>
    <n v="6.5"/>
    <n v="-2316"/>
    <n v="-25"/>
    <n v="-63690"/>
    <n v="-58726.233"/>
    <n v="-2349.049"/>
    <n v="92.64"/>
    <n v="27.5"/>
    <n v="-4963.7669999999998"/>
    <x v="0"/>
    <x v="5"/>
    <n v="26"/>
    <x v="0"/>
  </r>
  <r>
    <x v="0"/>
    <x v="1"/>
    <s v="GV109"/>
    <s v="GV1-50-111219"/>
    <x v="0"/>
    <d v="2020-06-23T00:00:00"/>
    <x v="0"/>
    <s v="Cobian Chavez Rodolfo FG"/>
    <n v="43810"/>
    <n v="6.5"/>
    <n v="2316"/>
    <n v="20"/>
    <n v="63690"/>
    <n v="47407.298000000003"/>
    <n v="2370.3649999999998"/>
    <n v="115.8"/>
    <n v="27.5"/>
    <n v="16282.701999999999"/>
    <x v="0"/>
    <x v="5"/>
    <n v="26"/>
    <x v="0"/>
  </r>
  <r>
    <x v="0"/>
    <x v="2"/>
    <s v="GV401"/>
    <s v="GV4-07-130220"/>
    <x v="0"/>
    <d v="2020-06-23T00:00:00"/>
    <x v="0"/>
    <s v="Verdin Vizcarra Irma Lucila F"/>
    <n v="43874"/>
    <n v="4.3666666666666663"/>
    <n v="210"/>
    <n v="2"/>
    <n v="6510"/>
    <n v="3673.683"/>
    <n v="1836.8409999999999"/>
    <n v="105"/>
    <n v="31"/>
    <n v="2836.317"/>
    <x v="0"/>
    <x v="5"/>
    <n v="26"/>
    <x v="0"/>
  </r>
  <r>
    <x v="0"/>
    <x v="2"/>
    <s v="GV401"/>
    <s v="GV4-07-130220"/>
    <x v="1"/>
    <d v="2020-06-23T00:00:00"/>
    <x v="0"/>
    <s v="Verdin Vizcarra Irma Lucila F"/>
    <n v="43874"/>
    <n v="4.3666666666666663"/>
    <n v="-210"/>
    <n v="-2"/>
    <n v="-6510"/>
    <n v="-3673.683"/>
    <n v="-1836.8409999999999"/>
    <n v="105"/>
    <n v="31"/>
    <n v="-2836.317"/>
    <x v="0"/>
    <x v="5"/>
    <n v="26"/>
    <x v="0"/>
  </r>
  <r>
    <x v="0"/>
    <x v="2"/>
    <s v="GV410"/>
    <s v="GV4-53-261219"/>
    <x v="1"/>
    <d v="2020-06-23T00:00:00"/>
    <x v="0"/>
    <s v="Alvarez Lopez Salvador (Padre)"/>
    <n v="43825"/>
    <n v="6"/>
    <n v="-1882"/>
    <n v="-15"/>
    <n v="-394.5"/>
    <n v="-49860.284"/>
    <n v="-3324.0189999999998"/>
    <n v="125.46666666666667"/>
    <n v="0.20960000000000001"/>
    <n v="49465.784"/>
    <x v="0"/>
    <x v="5"/>
    <n v="26"/>
    <x v="0"/>
  </r>
  <r>
    <x v="0"/>
    <x v="2"/>
    <s v="GV410"/>
    <s v="GV4-53-261219"/>
    <x v="0"/>
    <d v="2020-06-23T00:00:00"/>
    <x v="0"/>
    <s v="Pelayo Sebastian Rosa Maria G"/>
    <n v="43825"/>
    <n v="6"/>
    <n v="144"/>
    <n v="1"/>
    <n v="4464"/>
    <n v="3342.2930000000001"/>
    <n v="3342.2930000000001"/>
    <n v="144"/>
    <n v="31"/>
    <n v="1121.7070000000001"/>
    <x v="0"/>
    <x v="5"/>
    <n v="26"/>
    <x v="0"/>
  </r>
  <r>
    <x v="0"/>
    <x v="2"/>
    <s v="GV410"/>
    <s v="GV4-53-261219"/>
    <x v="0"/>
    <d v="2020-06-23T00:00:00"/>
    <x v="0"/>
    <s v="Victor Alejandro Flores Pelayo"/>
    <n v="43825"/>
    <n v="6"/>
    <n v="120"/>
    <n v="1"/>
    <n v="3720"/>
    <n v="3342.2930000000001"/>
    <n v="3342.2930000000001"/>
    <n v="120"/>
    <n v="31"/>
    <n v="377.70699999999999"/>
    <x v="0"/>
    <x v="5"/>
    <n v="26"/>
    <x v="0"/>
  </r>
  <r>
    <x v="0"/>
    <x v="2"/>
    <s v="GV410"/>
    <s v="GV4-53-261219"/>
    <x v="0"/>
    <d v="2020-06-23T00:00:00"/>
    <x v="0"/>
    <s v="PUBLICO EN GENERAL"/>
    <n v="43825"/>
    <n v="6"/>
    <n v="128"/>
    <n v="1"/>
    <n v="3968"/>
    <n v="3342.2930000000001"/>
    <n v="3342.2930000000001"/>
    <n v="128"/>
    <n v="31"/>
    <n v="625.70699999999999"/>
    <x v="0"/>
    <x v="5"/>
    <n v="26"/>
    <x v="0"/>
  </r>
  <r>
    <x v="0"/>
    <x v="2"/>
    <s v="GV410"/>
    <s v="GV4-53-261219"/>
    <x v="0"/>
    <d v="2020-06-23T00:00:00"/>
    <x v="0"/>
    <s v="PUBLICO EN GENERAL"/>
    <n v="43825"/>
    <n v="6"/>
    <n v="100"/>
    <n v="1"/>
    <n v="3100"/>
    <n v="3342.2930000000001"/>
    <n v="3342.2930000000001"/>
    <n v="100"/>
    <n v="31"/>
    <n v="-242.29300000000001"/>
    <x v="0"/>
    <x v="5"/>
    <n v="26"/>
    <x v="0"/>
  </r>
  <r>
    <x v="0"/>
    <x v="2"/>
    <s v="GV410"/>
    <s v="GV4-53-261219"/>
    <x v="0"/>
    <d v="2020-06-23T00:00:00"/>
    <x v="0"/>
    <s v="PUBLICO EN GENERAL"/>
    <n v="43825"/>
    <n v="6"/>
    <n v="110"/>
    <n v="1"/>
    <n v="3410"/>
    <n v="3342.2930000000001"/>
    <n v="3342.2930000000001"/>
    <n v="110"/>
    <n v="31"/>
    <n v="67.706999999999994"/>
    <x v="0"/>
    <x v="5"/>
    <n v="26"/>
    <x v="0"/>
  </r>
  <r>
    <x v="0"/>
    <x v="2"/>
    <s v="GV410"/>
    <s v="GV4-53-261219"/>
    <x v="0"/>
    <d v="2020-06-23T00:00:00"/>
    <x v="0"/>
    <s v="PUBLICO EN GENERAL"/>
    <n v="43825"/>
    <n v="6"/>
    <n v="122"/>
    <n v="1"/>
    <n v="3782"/>
    <n v="3342.2930000000001"/>
    <n v="3342.2930000000001"/>
    <n v="122"/>
    <n v="31"/>
    <n v="439.70699999999999"/>
    <x v="0"/>
    <x v="5"/>
    <n v="26"/>
    <x v="0"/>
  </r>
  <r>
    <x v="0"/>
    <x v="2"/>
    <s v="GV411"/>
    <s v="GV4-01-020120"/>
    <x v="0"/>
    <d v="2020-06-23T00:00:00"/>
    <x v="0"/>
    <s v="Verdin Vizcarra Irma Lucila F"/>
    <n v="43832"/>
    <n v="5.7666666666666666"/>
    <n v="210"/>
    <n v="2"/>
    <n v="6510"/>
    <n v="5830.0540000000001"/>
    <n v="2915.027"/>
    <n v="105"/>
    <n v="31"/>
    <n v="679.94600000000003"/>
    <x v="0"/>
    <x v="5"/>
    <n v="26"/>
    <x v="0"/>
  </r>
  <r>
    <x v="0"/>
    <x v="2"/>
    <s v="GV411"/>
    <s v="GV4-01-020120"/>
    <x v="0"/>
    <d v="2020-06-23T00:00:00"/>
    <x v="0"/>
    <s v="Edgar Ruiz Lopez"/>
    <n v="43832"/>
    <n v="5.7666666666666666"/>
    <n v="436"/>
    <n v="4"/>
    <n v="13516"/>
    <n v="11660.109"/>
    <n v="2915.027"/>
    <n v="109"/>
    <n v="31"/>
    <n v="1855.8910000000001"/>
    <x v="0"/>
    <x v="5"/>
    <n v="26"/>
    <x v="0"/>
  </r>
  <r>
    <x v="0"/>
    <x v="2"/>
    <s v="GV411"/>
    <s v="GV4-01-020120"/>
    <x v="0"/>
    <d v="2020-06-23T00:00:00"/>
    <x v="0"/>
    <s v="Ramos Mejia Juan Diego FG"/>
    <n v="43832"/>
    <n v="5.7666666666666666"/>
    <n v="2599"/>
    <n v="21"/>
    <n v="79269.5"/>
    <n v="61215.571000000004"/>
    <n v="2915.027"/>
    <n v="123.76190476190476"/>
    <n v="30.5"/>
    <n v="18053.929"/>
    <x v="0"/>
    <x v="5"/>
    <n v="26"/>
    <x v="0"/>
  </r>
  <r>
    <x v="0"/>
    <x v="2"/>
    <s v="GV411"/>
    <s v="GV4-01-020120"/>
    <x v="0"/>
    <d v="2020-06-23T00:00:00"/>
    <x v="0"/>
    <s v="Martinez Valdez Hugo Alberto F"/>
    <n v="43832"/>
    <n v="5.7666666666666666"/>
    <n v="320"/>
    <n v="3"/>
    <n v="9920"/>
    <n v="8745.0820000000003"/>
    <n v="2915.027"/>
    <n v="106.66666666666667"/>
    <n v="31"/>
    <n v="1174.9179999999999"/>
    <x v="0"/>
    <x v="5"/>
    <n v="26"/>
    <x v="0"/>
  </r>
  <r>
    <x v="0"/>
    <x v="2"/>
    <s v="GV411"/>
    <s v="GV4-01-020120"/>
    <x v="0"/>
    <d v="2020-06-23T00:00:00"/>
    <x v="0"/>
    <s v="Lopez Jorge FG"/>
    <n v="43832"/>
    <n v="5.7666666666666666"/>
    <n v="112"/>
    <n v="1"/>
    <n v="3472"/>
    <n v="2915.027"/>
    <n v="2915.027"/>
    <n v="112"/>
    <n v="31"/>
    <n v="556.97299999999996"/>
    <x v="0"/>
    <x v="5"/>
    <n v="26"/>
    <x v="0"/>
  </r>
  <r>
    <x v="0"/>
    <x v="2"/>
    <s v="GV411"/>
    <s v="GV4-01-020120"/>
    <x v="0"/>
    <d v="2020-06-23T00:00:00"/>
    <x v="0"/>
    <s v="Langurain Juan Pablo NA"/>
    <n v="43832"/>
    <n v="5.7666666666666666"/>
    <n v="1185"/>
    <n v="10"/>
    <n v="36735"/>
    <n v="29150.272000000001"/>
    <n v="2915.027"/>
    <n v="118.5"/>
    <n v="31"/>
    <n v="7584.7280000000001"/>
    <x v="0"/>
    <x v="5"/>
    <n v="26"/>
    <x v="0"/>
  </r>
  <r>
    <x v="0"/>
    <x v="2"/>
    <s v="GV411"/>
    <s v="GV4-01-020120"/>
    <x v="0"/>
    <d v="2020-06-23T00:00:00"/>
    <x v="0"/>
    <s v="Leonardo Jimenez Chacon"/>
    <n v="43832"/>
    <n v="5.7666666666666666"/>
    <n v="260"/>
    <n v="2"/>
    <n v="8060"/>
    <n v="5830.0540000000001"/>
    <n v="2915.027"/>
    <n v="130"/>
    <n v="31"/>
    <n v="2229.9459999999999"/>
    <x v="0"/>
    <x v="5"/>
    <n v="26"/>
    <x v="0"/>
  </r>
  <r>
    <x v="0"/>
    <x v="2"/>
    <s v="GV411"/>
    <s v="GV4-01-020120"/>
    <x v="0"/>
    <d v="2020-06-23T00:00:00"/>
    <x v="0"/>
    <s v="Jose Luis Guzman Cornejo"/>
    <n v="43832"/>
    <n v="5.7666666666666666"/>
    <n v="250"/>
    <n v="2"/>
    <n v="7750"/>
    <n v="5830.0540000000001"/>
    <n v="2915.027"/>
    <n v="125"/>
    <n v="31"/>
    <n v="1919.9459999999999"/>
    <x v="0"/>
    <x v="5"/>
    <n v="26"/>
    <x v="0"/>
  </r>
  <r>
    <x v="0"/>
    <x v="2"/>
    <s v="GV411"/>
    <s v="GV4-01-020120"/>
    <x v="0"/>
    <d v="2020-06-23T00:00:00"/>
    <x v="0"/>
    <s v="Lopez Castro Erica"/>
    <n v="43832"/>
    <n v="5.7666666666666666"/>
    <n v="109"/>
    <n v="1"/>
    <n v="3379"/>
    <n v="2915.027"/>
    <n v="2915.027"/>
    <n v="109"/>
    <n v="31"/>
    <n v="463.97300000000001"/>
    <x v="0"/>
    <x v="5"/>
    <n v="26"/>
    <x v="0"/>
  </r>
  <r>
    <x v="0"/>
    <x v="2"/>
    <s v="GV411"/>
    <s v="GV4-01-020120"/>
    <x v="0"/>
    <d v="2020-06-23T00:00:00"/>
    <x v="0"/>
    <s v="Gil Peña Martin FG"/>
    <n v="43832"/>
    <n v="5.7666666666666666"/>
    <n v="134"/>
    <n v="1"/>
    <n v="4154"/>
    <n v="2915.027"/>
    <n v="2915.027"/>
    <n v="134"/>
    <n v="31"/>
    <n v="1238.973"/>
    <x v="0"/>
    <x v="5"/>
    <n v="26"/>
    <x v="0"/>
  </r>
  <r>
    <x v="0"/>
    <x v="2"/>
    <s v="GV411"/>
    <s v="GV4-01-020120"/>
    <x v="0"/>
    <d v="2020-06-23T00:00:00"/>
    <x v="0"/>
    <s v="Cobian Chavez Rodolfo FG"/>
    <n v="43832"/>
    <n v="5.7666666666666666"/>
    <n v="3056"/>
    <n v="20"/>
    <n v="93208"/>
    <n v="58300.544000000002"/>
    <n v="2915.027"/>
    <n v="152.80000000000001"/>
    <n v="30.5"/>
    <n v="34907.455999999998"/>
    <x v="0"/>
    <x v="5"/>
    <n v="26"/>
    <x v="0"/>
  </r>
  <r>
    <x v="0"/>
    <x v="2"/>
    <s v="GV411"/>
    <s v="GV4-01-020120"/>
    <x v="0"/>
    <d v="2020-06-23T00:00:00"/>
    <x v="0"/>
    <s v="Chavez Barajas Contensina NA"/>
    <n v="43832"/>
    <n v="5.7666666666666666"/>
    <n v="136"/>
    <n v="1"/>
    <n v="4216"/>
    <n v="2915.027"/>
    <n v="2915.027"/>
    <n v="136"/>
    <n v="31"/>
    <n v="1300.973"/>
    <x v="0"/>
    <x v="5"/>
    <n v="26"/>
    <x v="0"/>
  </r>
  <r>
    <x v="0"/>
    <x v="2"/>
    <s v="GV411"/>
    <s v="GV4-01-020120"/>
    <x v="0"/>
    <d v="2020-06-23T00:00:00"/>
    <x v="0"/>
    <s v="Becerra Bañuelos Norma Elizabeth F"/>
    <n v="43832"/>
    <n v="5.7666666666666666"/>
    <n v="424"/>
    <n v="4"/>
    <n v="8480"/>
    <n v="11660.109"/>
    <n v="2915.027"/>
    <n v="106"/>
    <n v="20"/>
    <n v="-3180.1089999999999"/>
    <x v="0"/>
    <x v="5"/>
    <n v="26"/>
    <x v="0"/>
  </r>
  <r>
    <x v="0"/>
    <x v="2"/>
    <s v="GV411"/>
    <s v="GV4-01-020120"/>
    <x v="0"/>
    <d v="2020-06-23T00:00:00"/>
    <x v="0"/>
    <s v="Araiza Chavez Diana Rosiquiel FG"/>
    <n v="43832"/>
    <n v="5.7666666666666666"/>
    <n v="146"/>
    <n v="1"/>
    <n v="4526"/>
    <n v="2915.027"/>
    <n v="2915.027"/>
    <n v="146"/>
    <n v="31"/>
    <n v="1610.973"/>
    <x v="0"/>
    <x v="5"/>
    <n v="26"/>
    <x v="0"/>
  </r>
  <r>
    <x v="0"/>
    <x v="2"/>
    <s v="GV411"/>
    <s v="GV4-01-020120"/>
    <x v="0"/>
    <d v="2020-06-23T00:00:00"/>
    <x v="0"/>
    <s v="De Leon Diaz Salvador FG"/>
    <n v="43832"/>
    <n v="5.7666666666666666"/>
    <n v="124"/>
    <n v="1"/>
    <n v="3844"/>
    <n v="2915.027"/>
    <n v="2915.027"/>
    <n v="124"/>
    <n v="31"/>
    <n v="928.97299999999996"/>
    <x v="0"/>
    <x v="5"/>
    <n v="26"/>
    <x v="0"/>
  </r>
  <r>
    <x v="0"/>
    <x v="2"/>
    <s v="GV411"/>
    <s v="GV4-01-020120"/>
    <x v="0"/>
    <d v="2020-06-23T00:00:00"/>
    <x v="0"/>
    <s v="Juan Manuel Jacobo"/>
    <n v="43832"/>
    <n v="5.7666666666666666"/>
    <n v="504"/>
    <n v="4"/>
    <n v="15624"/>
    <n v="11660.109"/>
    <n v="2915.027"/>
    <n v="126"/>
    <n v="31"/>
    <n v="3963.8910000000001"/>
    <x v="0"/>
    <x v="5"/>
    <n v="26"/>
    <x v="0"/>
  </r>
  <r>
    <x v="0"/>
    <x v="2"/>
    <s v="GV411"/>
    <s v="GV4-01-020120"/>
    <x v="0"/>
    <d v="2020-06-23T00:00:00"/>
    <x v="0"/>
    <s v="Rincon Morett Veronica Guadalupe FG"/>
    <n v="43832"/>
    <n v="5.7666666666666666"/>
    <n v="741"/>
    <n v="6"/>
    <n v="22971"/>
    <n v="17490.163"/>
    <n v="2915.027"/>
    <n v="123.5"/>
    <n v="31"/>
    <n v="5480.8370000000004"/>
    <x v="0"/>
    <x v="5"/>
    <n v="26"/>
    <x v="0"/>
  </r>
  <r>
    <x v="0"/>
    <x v="2"/>
    <s v="GV411"/>
    <s v="GV4-01-020120"/>
    <x v="0"/>
    <d v="2020-06-23T00:00:00"/>
    <x v="0"/>
    <s v="PUBLICO EN GENERAL"/>
    <n v="43832"/>
    <n v="5.7666666666666666"/>
    <n v="328"/>
    <n v="3"/>
    <n v="10168"/>
    <n v="8745.0820000000003"/>
    <n v="2915.027"/>
    <n v="109.33333333333333"/>
    <n v="31"/>
    <n v="1422.9179999999999"/>
    <x v="0"/>
    <x v="5"/>
    <n v="26"/>
    <x v="0"/>
  </r>
  <r>
    <x v="0"/>
    <x v="2"/>
    <s v="GV411"/>
    <s v="GV4-01-020120"/>
    <x v="0"/>
    <d v="2020-06-23T00:00:00"/>
    <x v="0"/>
    <s v="RODRIGO RODRIGUEZ"/>
    <n v="43832"/>
    <n v="5.7666666666666666"/>
    <n v="452"/>
    <n v="4"/>
    <n v="14012"/>
    <n v="11660.109"/>
    <n v="2915.027"/>
    <n v="113"/>
    <n v="31"/>
    <n v="2351.8910000000001"/>
    <x v="0"/>
    <x v="5"/>
    <n v="26"/>
    <x v="0"/>
  </r>
  <r>
    <x v="0"/>
    <x v="2"/>
    <s v="GV411"/>
    <s v="GV4-01-020120"/>
    <x v="0"/>
    <d v="2020-06-23T00:00:00"/>
    <x v="0"/>
    <s v="Victor Alejandro Flores Pelayo"/>
    <n v="43832"/>
    <n v="5.7666666666666666"/>
    <n v="120"/>
    <n v="1"/>
    <n v="3720"/>
    <n v="2915.027"/>
    <n v="2915.027"/>
    <n v="120"/>
    <n v="31"/>
    <n v="804.97299999999996"/>
    <x v="0"/>
    <x v="5"/>
    <n v="26"/>
    <x v="0"/>
  </r>
  <r>
    <x v="0"/>
    <x v="2"/>
    <s v="GV411"/>
    <s v="GV4-01-020120"/>
    <x v="1"/>
    <d v="2020-06-23T00:00:00"/>
    <x v="0"/>
    <s v="Victor Alejandro Flores Pelayo"/>
    <n v="43832"/>
    <n v="5.7666666666666666"/>
    <n v="-120"/>
    <n v="-1"/>
    <n v="-3720"/>
    <n v="-2915.027"/>
    <n v="-2915.027"/>
    <n v="120"/>
    <n v="31"/>
    <n v="-804.97299999999996"/>
    <x v="0"/>
    <x v="5"/>
    <n v="26"/>
    <x v="0"/>
  </r>
  <r>
    <x v="0"/>
    <x v="1"/>
    <s v="GV109"/>
    <s v="GV1-50-111219"/>
    <x v="0"/>
    <d v="2020-06-24T00:00:00"/>
    <x v="0"/>
    <s v="Pelayo Sebastian Rosa Maria G"/>
    <n v="43810"/>
    <n v="6.5333333333333332"/>
    <n v="570"/>
    <n v="5"/>
    <n v="15960"/>
    <n v="11851.824000000001"/>
    <n v="2370.3649999999998"/>
    <n v="114"/>
    <n v="28"/>
    <n v="4108.1760000000004"/>
    <x v="0"/>
    <x v="5"/>
    <n v="26"/>
    <x v="0"/>
  </r>
  <r>
    <x v="0"/>
    <x v="1"/>
    <s v="GV109"/>
    <s v="GV1-50-111219"/>
    <x v="0"/>
    <d v="2020-06-24T00:00:00"/>
    <x v="0"/>
    <s v="PUBLICO EN GENERAL"/>
    <n v="43810"/>
    <n v="6.5333333333333332"/>
    <n v="94.5"/>
    <n v="1"/>
    <n v="2598.75"/>
    <n v="2370.3649999999998"/>
    <n v="2370.3649999999998"/>
    <n v="94.5"/>
    <n v="27.5"/>
    <n v="228.38499999999999"/>
    <x v="0"/>
    <x v="5"/>
    <n v="26"/>
    <x v="0"/>
  </r>
  <r>
    <x v="0"/>
    <x v="1"/>
    <s v="GV111"/>
    <s v="GV1-51-171219"/>
    <x v="1"/>
    <d v="2020-06-24T00:00:00"/>
    <x v="0"/>
    <s v="Pelayo Sebastian Rosa Maria G"/>
    <n v="43816"/>
    <n v="6.333333333333333"/>
    <n v="-570"/>
    <n v="-5"/>
    <n v="-15960"/>
    <n v="-13369.386"/>
    <n v="-2673.877"/>
    <n v="114"/>
    <n v="28"/>
    <n v="-2590.614"/>
    <x v="0"/>
    <x v="5"/>
    <n v="26"/>
    <x v="0"/>
  </r>
  <r>
    <x v="0"/>
    <x v="1"/>
    <s v="GV111"/>
    <s v="GV1-51-171219"/>
    <x v="0"/>
    <d v="2020-06-24T00:00:00"/>
    <x v="0"/>
    <s v="Casillas Tapia Alfredo"/>
    <n v="43816"/>
    <n v="6.333333333333333"/>
    <n v="1231.5"/>
    <n v="10"/>
    <n v="36945"/>
    <n v="26738.771000000001"/>
    <n v="2673.877"/>
    <n v="123.15"/>
    <n v="30"/>
    <n v="10206.228999999999"/>
    <x v="0"/>
    <x v="5"/>
    <n v="26"/>
    <x v="0"/>
  </r>
  <r>
    <x v="0"/>
    <x v="1"/>
    <s v="GV111"/>
    <s v="GV1-51-171219"/>
    <x v="0"/>
    <d v="2020-06-24T00:00:00"/>
    <x v="0"/>
    <s v="PUBLICO EN GENERAL"/>
    <n v="43816"/>
    <n v="6.333333333333333"/>
    <n v="118"/>
    <n v="1"/>
    <n v="3363"/>
    <n v="2673.877"/>
    <n v="2673.877"/>
    <n v="118"/>
    <n v="28.5"/>
    <n v="689.12300000000005"/>
    <x v="0"/>
    <x v="5"/>
    <n v="26"/>
    <x v="0"/>
  </r>
  <r>
    <x v="0"/>
    <x v="1"/>
    <s v="GV111"/>
    <s v="GV1-51-171219"/>
    <x v="0"/>
    <d v="2020-06-24T00:00:00"/>
    <x v="0"/>
    <s v="PUBLICO EN GENERAL"/>
    <n v="43816"/>
    <n v="6.333333333333333"/>
    <n v="411.5"/>
    <n v="4"/>
    <n v="11727.75"/>
    <n v="10695.508"/>
    <n v="2673.877"/>
    <n v="102.875"/>
    <n v="28.5"/>
    <n v="1032.242"/>
    <x v="0"/>
    <x v="5"/>
    <n v="26"/>
    <x v="0"/>
  </r>
  <r>
    <x v="0"/>
    <x v="2"/>
    <s v="GV409"/>
    <s v="GV4-52-211219"/>
    <x v="0"/>
    <d v="2020-06-24T00:00:00"/>
    <x v="0"/>
    <s v="PUBLICO EN GENERAL"/>
    <n v="43820"/>
    <n v="6.2"/>
    <n v="116.2"/>
    <n v="1"/>
    <n v="2614.5"/>
    <n v="2803.0569999999998"/>
    <n v="2803.0569999999998"/>
    <n v="116.2"/>
    <n v="22.5"/>
    <n v="-188.55699999999999"/>
    <x v="0"/>
    <x v="5"/>
    <n v="26"/>
    <x v="0"/>
  </r>
  <r>
    <x v="0"/>
    <x v="2"/>
    <s v="GV409"/>
    <s v="GV4-52-211219"/>
    <x v="0"/>
    <d v="2020-06-24T00:00:00"/>
    <x v="0"/>
    <s v="PUBLICO EN GENERAL"/>
    <n v="43820"/>
    <n v="6.2"/>
    <n v="281"/>
    <n v="2"/>
    <n v="6322.5"/>
    <n v="5606.1130000000003"/>
    <n v="2803.0569999999998"/>
    <n v="140.5"/>
    <n v="22.5"/>
    <n v="716.38699999999994"/>
    <x v="0"/>
    <x v="5"/>
    <n v="26"/>
    <x v="0"/>
  </r>
  <r>
    <x v="0"/>
    <x v="2"/>
    <s v="GV410"/>
    <s v="GV4-53-261219"/>
    <x v="0"/>
    <d v="2020-06-24T00:00:00"/>
    <x v="0"/>
    <s v="Carlos Policarpo Contreras Moreno"/>
    <n v="43825"/>
    <n v="6.0333333333333332"/>
    <n v="5921"/>
    <n v="50"/>
    <n v="165788"/>
    <n v="167114.644"/>
    <n v="3342.2930000000001"/>
    <n v="118.42"/>
    <n v="28"/>
    <n v="-1326.644"/>
    <x v="0"/>
    <x v="5"/>
    <n v="26"/>
    <x v="0"/>
  </r>
  <r>
    <x v="0"/>
    <x v="2"/>
    <s v="GV410"/>
    <s v="GV4-53-261219"/>
    <x v="0"/>
    <d v="2020-06-24T00:00:00"/>
    <x v="0"/>
    <s v="Carlos Sanchez Camacho"/>
    <n v="43825"/>
    <n v="6.0333333333333332"/>
    <n v="133"/>
    <n v="1"/>
    <n v="3657.5"/>
    <n v="3342.2930000000001"/>
    <n v="3342.2930000000001"/>
    <n v="133"/>
    <n v="27.5"/>
    <n v="315.20699999999999"/>
    <x v="0"/>
    <x v="5"/>
    <n v="26"/>
    <x v="0"/>
  </r>
  <r>
    <x v="0"/>
    <x v="2"/>
    <s v="GV410"/>
    <s v="GV4-53-261219"/>
    <x v="0"/>
    <d v="2020-06-24T00:00:00"/>
    <x v="0"/>
    <s v="Rafael Osorio Zamora"/>
    <n v="43825"/>
    <n v="6.0333333333333332"/>
    <n v="754.6"/>
    <n v="6"/>
    <n v="23015.3"/>
    <n v="20053.757000000001"/>
    <n v="3342.2930000000001"/>
    <n v="125.76666666666667"/>
    <n v="30.5"/>
    <n v="2961.5430000000001"/>
    <x v="0"/>
    <x v="5"/>
    <n v="26"/>
    <x v="0"/>
  </r>
  <r>
    <x v="0"/>
    <x v="2"/>
    <s v="GV410"/>
    <s v="GV4-53-261219"/>
    <x v="0"/>
    <d v="2020-06-24T00:00:00"/>
    <x v="0"/>
    <s v="Vazquez Zamora Rafael"/>
    <n v="43825"/>
    <n v="6.0333333333333332"/>
    <n v="170.4"/>
    <n v="2"/>
    <n v="5197.2"/>
    <n v="6684.5860000000002"/>
    <n v="3342.2930000000001"/>
    <n v="85.2"/>
    <n v="30.5"/>
    <n v="-1487.386"/>
    <x v="0"/>
    <x v="5"/>
    <n v="26"/>
    <x v="0"/>
  </r>
  <r>
    <x v="0"/>
    <x v="2"/>
    <s v="GV410"/>
    <s v="GV4-53-261219"/>
    <x v="0"/>
    <d v="2020-06-24T00:00:00"/>
    <x v="0"/>
    <s v="Gutierrez Olivarez Jaime Gibran"/>
    <n v="43825"/>
    <n v="6.0333333333333332"/>
    <n v="133"/>
    <n v="1"/>
    <n v="4056.5"/>
    <n v="3342.2930000000001"/>
    <n v="3342.2930000000001"/>
    <n v="133"/>
    <n v="30.5"/>
    <n v="714.20699999999999"/>
    <x v="0"/>
    <x v="5"/>
    <n v="26"/>
    <x v="0"/>
  </r>
  <r>
    <x v="0"/>
    <x v="2"/>
    <s v="GV410"/>
    <s v="GV4-53-261219"/>
    <x v="0"/>
    <d v="2020-06-24T00:00:00"/>
    <x v="0"/>
    <s v="Arturo Saray"/>
    <n v="43825"/>
    <n v="6.0333333333333332"/>
    <n v="131"/>
    <n v="1"/>
    <n v="2947.5"/>
    <n v="3342.2930000000001"/>
    <n v="3342.2930000000001"/>
    <n v="131"/>
    <n v="22.5"/>
    <n v="-394.79300000000001"/>
    <x v="0"/>
    <x v="5"/>
    <n v="26"/>
    <x v="0"/>
  </r>
  <r>
    <x v="0"/>
    <x v="2"/>
    <s v="GV410"/>
    <s v="GV4-53-261219"/>
    <x v="0"/>
    <d v="2020-06-24T00:00:00"/>
    <x v="0"/>
    <s v="Arturo Saray"/>
    <n v="43825"/>
    <n v="6.0333333333333332"/>
    <n v="110.2"/>
    <n v="1"/>
    <n v="2479.5"/>
    <n v="3342.2930000000001"/>
    <n v="3342.2930000000001"/>
    <n v="110.2"/>
    <n v="22.5"/>
    <n v="-862.79300000000001"/>
    <x v="0"/>
    <x v="5"/>
    <n v="26"/>
    <x v="0"/>
  </r>
  <r>
    <x v="0"/>
    <x v="2"/>
    <s v="GV411"/>
    <s v="GV4-01-020120"/>
    <x v="1"/>
    <d v="2020-06-24T00:00:00"/>
    <x v="0"/>
    <s v="Rincon Morett Veronica Guadalupe FG"/>
    <n v="43832"/>
    <n v="5.8"/>
    <n v="-741"/>
    <n v="-6"/>
    <n v="-22971"/>
    <n v="-17490.163"/>
    <n v="-2915.027"/>
    <n v="123.5"/>
    <n v="31"/>
    <n v="-5480.8370000000004"/>
    <x v="0"/>
    <x v="5"/>
    <n v="26"/>
    <x v="0"/>
  </r>
  <r>
    <x v="0"/>
    <x v="2"/>
    <s v="GV411"/>
    <s v="GV4-01-020120"/>
    <x v="0"/>
    <d v="2020-06-24T00:00:00"/>
    <x v="0"/>
    <s v="Rincon Morett Veronica Guadalupe FG"/>
    <n v="43832"/>
    <n v="5.8"/>
    <n v="626"/>
    <n v="5"/>
    <n v="19406"/>
    <n v="14575.136"/>
    <n v="2915.027"/>
    <n v="125.2"/>
    <n v="31"/>
    <n v="4830.8639999999996"/>
    <x v="0"/>
    <x v="5"/>
    <n v="26"/>
    <x v="0"/>
  </r>
  <r>
    <x v="0"/>
    <x v="2"/>
    <s v="GV411"/>
    <s v="GV4-01-020120"/>
    <x v="0"/>
    <d v="2020-06-24T00:00:00"/>
    <x v="0"/>
    <s v="Rincon Morett Veronica Guadalupe FG"/>
    <n v="43832"/>
    <n v="5.8"/>
    <n v="115"/>
    <n v="1"/>
    <n v="0"/>
    <n v="2915.027"/>
    <n v="2915.027"/>
    <n v="115"/>
    <n v="0"/>
    <n v="-2915.027"/>
    <x v="0"/>
    <x v="5"/>
    <n v="26"/>
    <x v="0"/>
  </r>
  <r>
    <x v="0"/>
    <x v="2"/>
    <s v="GV411"/>
    <s v="GV4-01-020120"/>
    <x v="1"/>
    <d v="2020-06-24T00:00:00"/>
    <x v="0"/>
    <s v="Becerra Bañuelos Norma Elizabeth F"/>
    <n v="43832"/>
    <n v="5.8"/>
    <n v="-424"/>
    <n v="-4"/>
    <n v="-8480"/>
    <n v="-11660.109"/>
    <n v="-2915.027"/>
    <n v="106"/>
    <n v="20"/>
    <n v="3180.1089999999999"/>
    <x v="0"/>
    <x v="5"/>
    <n v="26"/>
    <x v="0"/>
  </r>
  <r>
    <x v="0"/>
    <x v="2"/>
    <s v="GV411"/>
    <s v="GV4-01-020120"/>
    <x v="0"/>
    <d v="2020-06-24T00:00:00"/>
    <x v="0"/>
    <s v="Becerra Bañuelos Norma Elizabeth F"/>
    <n v="43832"/>
    <n v="5.8"/>
    <n v="424"/>
    <n v="4"/>
    <n v="10176"/>
    <n v="11660.109"/>
    <n v="2915.027"/>
    <n v="106"/>
    <n v="24"/>
    <n v="-1484.1089999999999"/>
    <x v="0"/>
    <x v="5"/>
    <n v="26"/>
    <x v="0"/>
  </r>
  <r>
    <x v="0"/>
    <x v="2"/>
    <s v="GV411"/>
    <s v="GV4-01-020120"/>
    <x v="1"/>
    <d v="2020-06-24T00:00:00"/>
    <x v="0"/>
    <s v="Cobian Chavez Rodolfo FG"/>
    <n v="43832"/>
    <n v="5.8"/>
    <n v="-3056"/>
    <n v="-20"/>
    <n v="-93208"/>
    <n v="-58300.544000000002"/>
    <n v="-2915.027"/>
    <n v="152.80000000000001"/>
    <n v="30.5"/>
    <n v="-34907.455999999998"/>
    <x v="0"/>
    <x v="5"/>
    <n v="26"/>
    <x v="0"/>
  </r>
  <r>
    <x v="0"/>
    <x v="2"/>
    <s v="GV411"/>
    <s v="GV4-01-020120"/>
    <x v="0"/>
    <d v="2020-06-24T00:00:00"/>
    <x v="0"/>
    <s v="Cobian Chavez Rodolfo FG"/>
    <n v="43832"/>
    <n v="5.8"/>
    <n v="2430"/>
    <n v="20"/>
    <n v="74115"/>
    <n v="58300.544000000002"/>
    <n v="2915.027"/>
    <n v="121.5"/>
    <n v="30.5"/>
    <n v="15814.456"/>
    <x v="0"/>
    <x v="5"/>
    <n v="26"/>
    <x v="0"/>
  </r>
  <r>
    <x v="0"/>
    <x v="2"/>
    <s v="GV411"/>
    <s v="GV4-01-020120"/>
    <x v="0"/>
    <d v="2020-06-24T00:00:00"/>
    <x v="0"/>
    <s v="Cobian Chavez Rodolfo FG"/>
    <n v="43832"/>
    <n v="5.8"/>
    <n v="626"/>
    <n v="5"/>
    <n v="17215"/>
    <n v="14575.136"/>
    <n v="2915.027"/>
    <n v="125.2"/>
    <n v="27.5"/>
    <n v="2639.864"/>
    <x v="0"/>
    <x v="5"/>
    <n v="26"/>
    <x v="0"/>
  </r>
  <r>
    <x v="0"/>
    <x v="2"/>
    <s v="GV411"/>
    <s v="GV4-01-020120"/>
    <x v="1"/>
    <d v="2020-06-24T00:00:00"/>
    <x v="0"/>
    <s v="Ramos Mejia Juan Diego FG"/>
    <n v="43832"/>
    <n v="5.8"/>
    <n v="-2599"/>
    <n v="-21"/>
    <n v="-79269.5"/>
    <n v="-61215.571000000004"/>
    <n v="-2915.027"/>
    <n v="123.76190476190476"/>
    <n v="30.5"/>
    <n v="-18053.929"/>
    <x v="0"/>
    <x v="5"/>
    <n v="26"/>
    <x v="0"/>
  </r>
  <r>
    <x v="0"/>
    <x v="2"/>
    <s v="GV411"/>
    <s v="GV4-01-020120"/>
    <x v="0"/>
    <d v="2020-06-24T00:00:00"/>
    <x v="0"/>
    <s v="Ramos Mejia Juan Diego FG"/>
    <n v="43832"/>
    <n v="5.8"/>
    <n v="2477"/>
    <n v="20"/>
    <n v="75548.5"/>
    <n v="58300.544000000002"/>
    <n v="2915.027"/>
    <n v="123.85"/>
    <n v="30.5"/>
    <n v="17247.955999999998"/>
    <x v="0"/>
    <x v="5"/>
    <n v="26"/>
    <x v="0"/>
  </r>
  <r>
    <x v="0"/>
    <x v="2"/>
    <s v="GV411"/>
    <s v="GV4-01-020120"/>
    <x v="0"/>
    <d v="2020-06-24T00:00:00"/>
    <x v="0"/>
    <s v="Ramos Mejia Juan Diego FG"/>
    <n v="43832"/>
    <n v="5.8"/>
    <n v="120"/>
    <n v="1"/>
    <n v="0"/>
    <n v="2915.027"/>
    <n v="2915.027"/>
    <n v="120"/>
    <n v="0"/>
    <n v="-2915.027"/>
    <x v="0"/>
    <x v="5"/>
    <n v="26"/>
    <x v="0"/>
  </r>
  <r>
    <x v="0"/>
    <x v="2"/>
    <s v="GV411"/>
    <s v="GV4-01-020120"/>
    <x v="0"/>
    <d v="2020-06-24T00:00:00"/>
    <x v="0"/>
    <s v="Carlos Sanchez Camacho"/>
    <n v="43832"/>
    <n v="5.8"/>
    <n v="517.20000000000005"/>
    <n v="4"/>
    <n v="15774.6"/>
    <n v="11660.109"/>
    <n v="2915.027"/>
    <n v="129.30000000000001"/>
    <n v="30.5"/>
    <n v="4114.491"/>
    <x v="0"/>
    <x v="5"/>
    <n v="26"/>
    <x v="0"/>
  </r>
  <r>
    <x v="0"/>
    <x v="2"/>
    <s v="GV411"/>
    <s v="GV4-01-020120"/>
    <x v="0"/>
    <d v="2020-06-24T00:00:00"/>
    <x v="0"/>
    <s v="Cecilia Robles Perez"/>
    <n v="43832"/>
    <n v="5.8"/>
    <n v="102"/>
    <n v="1"/>
    <n v="3111"/>
    <n v="2915.027"/>
    <n v="2915.027"/>
    <n v="102"/>
    <n v="30.5"/>
    <n v="195.97300000000001"/>
    <x v="0"/>
    <x v="5"/>
    <n v="26"/>
    <x v="0"/>
  </r>
  <r>
    <x v="0"/>
    <x v="2"/>
    <s v="GV411"/>
    <s v="GV4-01-020120"/>
    <x v="0"/>
    <d v="2020-06-24T00:00:00"/>
    <x v="0"/>
    <s v="Ricardo Perez Garcia"/>
    <n v="43832"/>
    <n v="5.8"/>
    <n v="109.6"/>
    <n v="1"/>
    <n v="3342.8"/>
    <n v="2915.027"/>
    <n v="2915.027"/>
    <n v="109.6"/>
    <n v="30.5"/>
    <n v="427.77300000000002"/>
    <x v="0"/>
    <x v="5"/>
    <n v="26"/>
    <x v="0"/>
  </r>
  <r>
    <x v="0"/>
    <x v="2"/>
    <s v="GV416"/>
    <s v="GV4-13-300320"/>
    <x v="0"/>
    <d v="2020-06-24T00:00:00"/>
    <x v="0"/>
    <s v="Michel Jose Cruz "/>
    <n v="43920"/>
    <n v="2.8666666666666667"/>
    <n v="39.4"/>
    <n v="1"/>
    <n v="1083.5"/>
    <n v="1495.723"/>
    <n v="1495.723"/>
    <n v="39.4"/>
    <n v="27.5"/>
    <n v="-412.22300000000001"/>
    <x v="0"/>
    <x v="5"/>
    <n v="26"/>
    <x v="0"/>
  </r>
  <r>
    <x v="0"/>
    <x v="1"/>
    <s v="GV107"/>
    <s v="GV1-52-241219"/>
    <x v="0"/>
    <d v="2020-06-25T00:00:00"/>
    <x v="0"/>
    <s v="Edgar Ruiz Lopez"/>
    <n v="43823"/>
    <n v="6.1333333333333329"/>
    <n v="580"/>
    <n v="6"/>
    <n v="17980"/>
    <n v="17607.679"/>
    <n v="2934.6129999999998"/>
    <n v="96.666666666666671"/>
    <n v="31"/>
    <n v="372.32100000000003"/>
    <x v="0"/>
    <x v="5"/>
    <n v="26"/>
    <x v="0"/>
  </r>
  <r>
    <x v="0"/>
    <x v="1"/>
    <s v="GV107"/>
    <s v="GV1-52-241219"/>
    <x v="0"/>
    <d v="2020-06-25T00:00:00"/>
    <x v="0"/>
    <s v="Prado Barajas Aureliano FG"/>
    <n v="43823"/>
    <n v="6.1333333333333329"/>
    <n v="514"/>
    <n v="2"/>
    <n v="15934"/>
    <n v="5869.2259999999997"/>
    <n v="2934.6129999999998"/>
    <n v="257"/>
    <n v="31"/>
    <n v="10064.773999999999"/>
    <x v="0"/>
    <x v="5"/>
    <n v="26"/>
    <x v="0"/>
  </r>
  <r>
    <x v="0"/>
    <x v="1"/>
    <s v="GV107"/>
    <s v="GV1-52-241219"/>
    <x v="0"/>
    <d v="2020-06-25T00:00:00"/>
    <x v="0"/>
    <s v="Oregon Rene NA"/>
    <n v="43823"/>
    <n v="6.1333333333333329"/>
    <n v="200"/>
    <n v="2"/>
    <n v="6200"/>
    <n v="5869.2259999999997"/>
    <n v="2934.6129999999998"/>
    <n v="100"/>
    <n v="31"/>
    <n v="330.774"/>
    <x v="0"/>
    <x v="5"/>
    <n v="26"/>
    <x v="0"/>
  </r>
  <r>
    <x v="0"/>
    <x v="1"/>
    <s v="GV107"/>
    <s v="GV1-52-241219"/>
    <x v="0"/>
    <d v="2020-06-25T00:00:00"/>
    <x v="0"/>
    <s v="Martinez Valdez Hugo Alberto F"/>
    <n v="43823"/>
    <n v="6.1333333333333329"/>
    <n v="304"/>
    <n v="3"/>
    <n v="9424"/>
    <n v="8803.8389999999999"/>
    <n v="2934.6129999999998"/>
    <n v="101.33333333333333"/>
    <n v="31"/>
    <n v="620.16099999999994"/>
    <x v="0"/>
    <x v="5"/>
    <n v="26"/>
    <x v="0"/>
  </r>
  <r>
    <x v="0"/>
    <x v="1"/>
    <s v="GV107"/>
    <s v="GV1-52-241219"/>
    <x v="0"/>
    <d v="2020-06-25T00:00:00"/>
    <x v="0"/>
    <s v="Lopez Garcia Martin FG"/>
    <n v="43823"/>
    <n v="6.1333333333333329"/>
    <n v="102"/>
    <n v="1"/>
    <n v="3162"/>
    <n v="2934.6129999999998"/>
    <n v="2934.6129999999998"/>
    <n v="102"/>
    <n v="31"/>
    <n v="227.387"/>
    <x v="0"/>
    <x v="5"/>
    <n v="26"/>
    <x v="0"/>
  </r>
  <r>
    <x v="0"/>
    <x v="1"/>
    <s v="GV107"/>
    <s v="GV1-52-241219"/>
    <x v="0"/>
    <d v="2020-06-25T00:00:00"/>
    <x v="0"/>
    <s v="Lopez Castro Erica"/>
    <n v="43823"/>
    <n v="6.1333333333333329"/>
    <n v="296"/>
    <n v="3"/>
    <n v="9176"/>
    <n v="8803.8389999999999"/>
    <n v="2934.6129999999998"/>
    <n v="98.666666666666671"/>
    <n v="31"/>
    <n v="372.161"/>
    <x v="0"/>
    <x v="5"/>
    <n v="26"/>
    <x v="0"/>
  </r>
  <r>
    <x v="0"/>
    <x v="1"/>
    <s v="GV107"/>
    <s v="GV1-52-241219"/>
    <x v="0"/>
    <d v="2020-06-25T00:00:00"/>
    <x v="0"/>
    <s v="Cobian Chavez Rodolfo FG"/>
    <n v="43823"/>
    <n v="6.1333333333333329"/>
    <n v="3586"/>
    <n v="30"/>
    <n v="109373"/>
    <n v="88038.394"/>
    <n v="2934.6129999999998"/>
    <n v="119.53333333333333"/>
    <n v="30.5"/>
    <n v="21334.606"/>
    <x v="0"/>
    <x v="5"/>
    <n v="26"/>
    <x v="0"/>
  </r>
  <r>
    <x v="0"/>
    <x v="1"/>
    <s v="GV107"/>
    <s v="GV1-52-241219"/>
    <x v="0"/>
    <d v="2020-06-25T00:00:00"/>
    <x v="0"/>
    <s v="Anaya Chavarin Oscar FG"/>
    <n v="43823"/>
    <n v="6.1333333333333329"/>
    <n v="364"/>
    <n v="3"/>
    <n v="11284"/>
    <n v="8803.8389999999999"/>
    <n v="2934.6129999999998"/>
    <n v="121.33333333333333"/>
    <n v="31"/>
    <n v="2480.1610000000001"/>
    <x v="0"/>
    <x v="5"/>
    <n v="26"/>
    <x v="0"/>
  </r>
  <r>
    <x v="0"/>
    <x v="1"/>
    <s v="GV107"/>
    <s v="GV1-52-241219"/>
    <x v="0"/>
    <d v="2020-06-25T00:00:00"/>
    <x v="0"/>
    <s v="De Leon Diaz Salvador FG"/>
    <n v="43823"/>
    <n v="6.1333333333333329"/>
    <n v="113"/>
    <n v="1"/>
    <n v="3503"/>
    <n v="2934.6129999999998"/>
    <n v="2934.6129999999998"/>
    <n v="113"/>
    <n v="31"/>
    <n v="568.38699999999994"/>
    <x v="0"/>
    <x v="5"/>
    <n v="26"/>
    <x v="0"/>
  </r>
  <r>
    <x v="0"/>
    <x v="1"/>
    <s v="GV107"/>
    <s v="GV1-52-241219"/>
    <x v="0"/>
    <d v="2020-06-25T00:00:00"/>
    <x v="0"/>
    <s v="Salas Nadia"/>
    <n v="43823"/>
    <n v="6.1333333333333329"/>
    <n v="330"/>
    <n v="3"/>
    <n v="10230"/>
    <n v="8803.8389999999999"/>
    <n v="2934.6129999999998"/>
    <n v="110"/>
    <n v="31"/>
    <n v="1426.1610000000001"/>
    <x v="0"/>
    <x v="5"/>
    <n v="26"/>
    <x v="0"/>
  </r>
  <r>
    <x v="0"/>
    <x v="1"/>
    <s v="GV107"/>
    <s v="GV1-52-241219"/>
    <x v="0"/>
    <d v="2020-06-25T00:00:00"/>
    <x v="0"/>
    <s v="Pelayo Sebastian Rosa Maria G"/>
    <n v="43823"/>
    <n v="6.1333333333333329"/>
    <n v="580"/>
    <n v="5"/>
    <n v="17980"/>
    <n v="14673.066000000001"/>
    <n v="2934.6129999999998"/>
    <n v="116"/>
    <n v="31"/>
    <n v="3306.9340000000002"/>
    <x v="0"/>
    <x v="5"/>
    <n v="26"/>
    <x v="0"/>
  </r>
  <r>
    <x v="0"/>
    <x v="1"/>
    <s v="GV107"/>
    <s v="GV1-52-241219"/>
    <x v="0"/>
    <d v="2020-06-25T00:00:00"/>
    <x v="0"/>
    <s v="Juan Manuel Jacobo"/>
    <n v="43823"/>
    <n v="6.1333333333333329"/>
    <n v="564"/>
    <n v="5"/>
    <n v="17484"/>
    <n v="14673.066000000001"/>
    <n v="2934.6129999999998"/>
    <n v="112.8"/>
    <n v="31"/>
    <n v="2810.9340000000002"/>
    <x v="0"/>
    <x v="5"/>
    <n v="26"/>
    <x v="0"/>
  </r>
  <r>
    <x v="0"/>
    <x v="1"/>
    <s v="GV107"/>
    <s v="GV1-52-241219"/>
    <x v="0"/>
    <d v="2020-06-25T00:00:00"/>
    <x v="0"/>
    <s v="Verdin Vizcarra Irma Lucila F"/>
    <n v="43823"/>
    <n v="6.1333333333333329"/>
    <n v="182"/>
    <n v="2"/>
    <n v="5642"/>
    <n v="5869.2259999999997"/>
    <n v="2934.6129999999998"/>
    <n v="91"/>
    <n v="31"/>
    <n v="-227.226"/>
    <x v="0"/>
    <x v="5"/>
    <n v="26"/>
    <x v="0"/>
  </r>
  <r>
    <x v="0"/>
    <x v="1"/>
    <s v="GV107"/>
    <s v="GV1-52-241219"/>
    <x v="0"/>
    <d v="2020-06-25T00:00:00"/>
    <x v="0"/>
    <s v="Lopez Jorge FG"/>
    <n v="43823"/>
    <n v="6.1333333333333329"/>
    <n v="104"/>
    <n v="1"/>
    <n v="3224"/>
    <n v="2934.6129999999998"/>
    <n v="2934.6129999999998"/>
    <n v="104"/>
    <n v="31"/>
    <n v="289.387"/>
    <x v="0"/>
    <x v="5"/>
    <n v="26"/>
    <x v="0"/>
  </r>
  <r>
    <x v="0"/>
    <x v="1"/>
    <s v="GV107"/>
    <s v="GV1-52-241219"/>
    <x v="0"/>
    <d v="2020-06-25T00:00:00"/>
    <x v="0"/>
    <s v="Leonardo Jimenez Chacon"/>
    <n v="43823"/>
    <n v="6.1333333333333329"/>
    <n v="225"/>
    <n v="2"/>
    <n v="6975"/>
    <n v="5869.2259999999997"/>
    <n v="2934.6129999999998"/>
    <n v="112.5"/>
    <n v="31"/>
    <n v="1105.7739999999999"/>
    <x v="0"/>
    <x v="5"/>
    <n v="26"/>
    <x v="0"/>
  </r>
  <r>
    <x v="0"/>
    <x v="1"/>
    <s v="GV107"/>
    <s v="GV1-52-241219"/>
    <x v="0"/>
    <d v="2020-06-25T00:00:00"/>
    <x v="0"/>
    <s v="Jose Luis Guzman Cornejo"/>
    <n v="43823"/>
    <n v="6.1333333333333329"/>
    <n v="668"/>
    <n v="6"/>
    <n v="20708"/>
    <n v="17607.679"/>
    <n v="2934.6129999999998"/>
    <n v="111.33333333333333"/>
    <n v="31"/>
    <n v="3100.3209999999999"/>
    <x v="0"/>
    <x v="5"/>
    <n v="26"/>
    <x v="0"/>
  </r>
  <r>
    <x v="0"/>
    <x v="1"/>
    <s v="GV107"/>
    <s v="GV1-52-241219"/>
    <x v="0"/>
    <d v="2020-06-25T00:00:00"/>
    <x v="0"/>
    <s v="Gil Peña Martin FG"/>
    <n v="43823"/>
    <n v="6.1333333333333329"/>
    <n v="530"/>
    <n v="5"/>
    <n v="16430"/>
    <n v="14673.066000000001"/>
    <n v="2934.6129999999998"/>
    <n v="106"/>
    <n v="31"/>
    <n v="1756.934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00"/>
    <n v="1"/>
    <n v="3100"/>
    <n v="2934.6129999999998"/>
    <n v="2934.6129999999998"/>
    <n v="100"/>
    <n v="31"/>
    <n v="165.387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210"/>
    <n v="2"/>
    <n v="6510"/>
    <n v="5869.2259999999997"/>
    <n v="2934.6129999999998"/>
    <n v="105"/>
    <n v="31"/>
    <n v="640.774"/>
    <x v="0"/>
    <x v="5"/>
    <n v="26"/>
    <x v="0"/>
  </r>
  <r>
    <x v="0"/>
    <x v="1"/>
    <s v="GV107"/>
    <s v="GV1-52-241219"/>
    <x v="0"/>
    <d v="2020-06-25T00:00:00"/>
    <x v="0"/>
    <s v="Oscar Jesus Guerrero Pelayo"/>
    <n v="43823"/>
    <n v="6.1333333333333329"/>
    <n v="672"/>
    <n v="6"/>
    <n v="20832"/>
    <n v="17607.679"/>
    <n v="2934.6129999999998"/>
    <n v="112"/>
    <n v="31"/>
    <n v="3224.3209999999999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224"/>
    <n v="2"/>
    <n v="6944"/>
    <n v="5869.2259999999997"/>
    <n v="2934.6129999999998"/>
    <n v="112"/>
    <n v="31"/>
    <n v="1074.7739999999999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15"/>
    <n v="1"/>
    <n v="3565"/>
    <n v="2934.6129999999998"/>
    <n v="2934.6129999999998"/>
    <n v="115"/>
    <n v="31"/>
    <n v="630.38699999999994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00"/>
    <n v="1"/>
    <n v="3100"/>
    <n v="2934.6129999999998"/>
    <n v="2934.6129999999998"/>
    <n v="100"/>
    <n v="31"/>
    <n v="165.387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08"/>
    <n v="1"/>
    <n v="3348"/>
    <n v="2934.6129999999998"/>
    <n v="2934.6129999999998"/>
    <n v="108"/>
    <n v="31"/>
    <n v="413.387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08"/>
    <n v="1"/>
    <n v="3348"/>
    <n v="2934.6129999999998"/>
    <n v="2934.6129999999998"/>
    <n v="108"/>
    <n v="31"/>
    <n v="413.387"/>
    <x v="0"/>
    <x v="5"/>
    <n v="26"/>
    <x v="0"/>
  </r>
  <r>
    <x v="0"/>
    <x v="1"/>
    <s v="GV107"/>
    <s v="GV1-52-241219"/>
    <x v="0"/>
    <d v="2020-06-25T00:00:00"/>
    <x v="0"/>
    <s v="Coronado Rodriguez Alma Lorena FG"/>
    <n v="43823"/>
    <n v="6.1333333333333329"/>
    <n v="126"/>
    <n v="1"/>
    <n v="3906"/>
    <n v="2934.6129999999998"/>
    <n v="2934.6129999999998"/>
    <n v="126"/>
    <n v="31"/>
    <n v="971.38699999999994"/>
    <x v="0"/>
    <x v="5"/>
    <n v="26"/>
    <x v="0"/>
  </r>
  <r>
    <x v="0"/>
    <x v="1"/>
    <s v="GV107"/>
    <s v="GV1-52-241219"/>
    <x v="0"/>
    <d v="2020-06-25T00:00:00"/>
    <x v="0"/>
    <s v="Avalos Silva Juan"/>
    <n v="43823"/>
    <n v="6.1333333333333329"/>
    <n v="223"/>
    <n v="2"/>
    <n v="6913"/>
    <n v="5869.2259999999997"/>
    <n v="2934.6129999999998"/>
    <n v="111.5"/>
    <n v="31"/>
    <n v="1043.7739999999999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89"/>
    <n v="2"/>
    <n v="5859"/>
    <n v="5869.2259999999997"/>
    <n v="2934.6129999999998"/>
    <n v="94.5"/>
    <n v="31"/>
    <n v="-10.226000000000001"/>
    <x v="0"/>
    <x v="5"/>
    <n v="26"/>
    <x v="0"/>
  </r>
  <r>
    <x v="0"/>
    <x v="1"/>
    <s v="GV107"/>
    <s v="GV1-52-241219"/>
    <x v="0"/>
    <d v="2020-06-25T00:00:00"/>
    <x v="0"/>
    <s v="Araiza Chavez Diana Rosiquiel FG"/>
    <n v="43823"/>
    <n v="6.1333333333333329"/>
    <n v="334"/>
    <n v="3"/>
    <n v="10354"/>
    <n v="8803.8389999999999"/>
    <n v="2934.6129999999998"/>
    <n v="111.33333333333333"/>
    <n v="31"/>
    <n v="1550.1610000000001"/>
    <x v="0"/>
    <x v="5"/>
    <n v="26"/>
    <x v="0"/>
  </r>
  <r>
    <x v="0"/>
    <x v="1"/>
    <s v="GV108"/>
    <s v="GV1-01-010120"/>
    <x v="0"/>
    <d v="2020-06-25T00:00:00"/>
    <x v="0"/>
    <s v="Diaz Araiza Maria Magdalena"/>
    <n v="43831"/>
    <n v="5.8666666666666663"/>
    <n v="92"/>
    <n v="1"/>
    <n v="2852"/>
    <n v="2527.712"/>
    <n v="2527.712"/>
    <n v="92"/>
    <n v="31"/>
    <n v="324.28800000000001"/>
    <x v="0"/>
    <x v="5"/>
    <n v="26"/>
    <x v="0"/>
  </r>
  <r>
    <x v="0"/>
    <x v="1"/>
    <s v="GV108"/>
    <s v="GV1-01-010120"/>
    <x v="0"/>
    <d v="2020-06-25T00:00:00"/>
    <x v="0"/>
    <s v="RODRIGO RODRIGUEZ"/>
    <n v="43831"/>
    <n v="5.8666666666666663"/>
    <n v="1032"/>
    <n v="11"/>
    <n v="31992"/>
    <n v="27804.833999999999"/>
    <n v="2527.712"/>
    <n v="93.818181818181813"/>
    <n v="31"/>
    <n v="4187.1660000000002"/>
    <x v="0"/>
    <x v="5"/>
    <n v="26"/>
    <x v="0"/>
  </r>
  <r>
    <x v="0"/>
    <x v="0"/>
    <s v="EMBAR"/>
    <s v="GV4-41-071019"/>
    <x v="0"/>
    <d v="2020-06-26T00:00:00"/>
    <x v="0"/>
    <s v="Innovacion y Comercio"/>
    <n v="43745"/>
    <n v="8.7666666666666657"/>
    <n v="76"/>
    <n v="1"/>
    <n v="2318"/>
    <n v="6947.9610000000002"/>
    <n v="6947.9610000000002"/>
    <n v="76"/>
    <n v="30.5"/>
    <n v="-4629.9610000000002"/>
    <x v="0"/>
    <x v="5"/>
    <n v="26"/>
    <x v="0"/>
  </r>
  <r>
    <x v="0"/>
    <x v="0"/>
    <s v="EMBAR"/>
    <s v="GV4-43-191019"/>
    <x v="0"/>
    <d v="2020-06-26T00:00:00"/>
    <x v="0"/>
    <s v="Innovacion y Comercio"/>
    <n v="43757"/>
    <n v="8.3666666666666671"/>
    <n v="79"/>
    <n v="1"/>
    <n v="2409.5"/>
    <n v="4334.9979999999996"/>
    <n v="4334.9979999999996"/>
    <n v="79"/>
    <n v="30.5"/>
    <n v="-1925.498"/>
    <x v="0"/>
    <x v="5"/>
    <n v="26"/>
    <x v="0"/>
  </r>
  <r>
    <x v="0"/>
    <x v="1"/>
    <s v="GV107"/>
    <s v="GV1-52-241219"/>
    <x v="1"/>
    <d v="2020-06-26T00:00:00"/>
    <x v="0"/>
    <s v="Anaya Chavarin Oscar FG"/>
    <n v="43823"/>
    <n v="6.1666666666666661"/>
    <n v="-364"/>
    <n v="-3"/>
    <n v="-11284"/>
    <n v="-8803.8389999999999"/>
    <n v="-2934.6129999999998"/>
    <n v="121.33333333333333"/>
    <n v="31"/>
    <n v="-2480.1610000000001"/>
    <x v="0"/>
    <x v="5"/>
    <n v="26"/>
    <x v="0"/>
  </r>
  <r>
    <x v="0"/>
    <x v="1"/>
    <s v="GV107"/>
    <s v="GV1-52-241219"/>
    <x v="0"/>
    <d v="2020-06-26T00:00:00"/>
    <x v="0"/>
    <s v="Anaya Chavarin Oscar FG"/>
    <n v="43823"/>
    <n v="6.1666666666666661"/>
    <n v="238"/>
    <n v="2"/>
    <n v="7378"/>
    <n v="5869.2259999999997"/>
    <n v="2934.6129999999998"/>
    <n v="119"/>
    <n v="31"/>
    <n v="1508.7739999999999"/>
    <x v="0"/>
    <x v="5"/>
    <n v="26"/>
    <x v="0"/>
  </r>
  <r>
    <x v="0"/>
    <x v="1"/>
    <s v="GV107"/>
    <s v="GV1-52-241219"/>
    <x v="1"/>
    <d v="2020-06-26T00:00:00"/>
    <x v="0"/>
    <s v="Prado Barajas Aureliano FG"/>
    <n v="43823"/>
    <n v="6.1666666666666661"/>
    <n v="-514"/>
    <n v="-2"/>
    <n v="-15934"/>
    <n v="-5869.2259999999997"/>
    <n v="-2934.6129999999998"/>
    <n v="257"/>
    <n v="31"/>
    <n v="-10064.773999999999"/>
    <x v="0"/>
    <x v="5"/>
    <n v="26"/>
    <x v="0"/>
  </r>
  <r>
    <x v="0"/>
    <x v="1"/>
    <s v="GV107"/>
    <s v="GV1-52-241219"/>
    <x v="0"/>
    <d v="2020-06-26T00:00:00"/>
    <x v="0"/>
    <s v="Prado Barajas Aureliano FG"/>
    <n v="43823"/>
    <n v="6.1666666666666661"/>
    <n v="214"/>
    <n v="2"/>
    <n v="6634"/>
    <n v="5869.2259999999997"/>
    <n v="2934.6129999999998"/>
    <n v="107"/>
    <n v="31"/>
    <n v="764.774"/>
    <x v="0"/>
    <x v="5"/>
    <n v="26"/>
    <x v="0"/>
  </r>
  <r>
    <x v="0"/>
    <x v="2"/>
    <s v="GV410"/>
    <s v="GV4-53-261219"/>
    <x v="0"/>
    <d v="2020-06-26T00:00:00"/>
    <x v="0"/>
    <s v="Innovacion y Comercio"/>
    <n v="43825"/>
    <n v="6.1"/>
    <n v="535.6"/>
    <n v="6"/>
    <n v="16335.8"/>
    <n v="20053.757000000001"/>
    <n v="3342.2930000000001"/>
    <n v="89.266666666666666"/>
    <n v="30.5"/>
    <n v="-3717.9569999999999"/>
    <x v="0"/>
    <x v="5"/>
    <n v="26"/>
    <x v="0"/>
  </r>
  <r>
    <x v="0"/>
    <x v="2"/>
    <s v="GV411"/>
    <s v="GV4-01-020120"/>
    <x v="0"/>
    <d v="2020-06-26T00:00:00"/>
    <x v="0"/>
    <s v="Ricardo Perez Garcia"/>
    <n v="43832"/>
    <n v="5.8666666666666663"/>
    <n v="115.6"/>
    <n v="1"/>
    <n v="3525.8"/>
    <n v="2926.8119999999999"/>
    <n v="2926.8119999999999"/>
    <n v="115.6"/>
    <n v="30.5"/>
    <n v="598.98800000000006"/>
    <x v="0"/>
    <x v="5"/>
    <n v="26"/>
    <x v="0"/>
  </r>
  <r>
    <x v="0"/>
    <x v="2"/>
    <s v="GV411"/>
    <s v="GV4-01-020120"/>
    <x v="0"/>
    <d v="2020-06-26T00:00:00"/>
    <x v="0"/>
    <s v="Innovacion y Comercio"/>
    <n v="43832"/>
    <n v="5.8666666666666663"/>
    <n v="147.80000000000001"/>
    <n v="2"/>
    <n v="4507.8999999999996"/>
    <n v="5853.6239999999998"/>
    <n v="2926.8119999999999"/>
    <n v="73.900000000000006"/>
    <n v="30.5"/>
    <n v="-1345.7239999999999"/>
    <x v="0"/>
    <x v="5"/>
    <n v="26"/>
    <x v="0"/>
  </r>
  <r>
    <x v="0"/>
    <x v="2"/>
    <s v="GV411"/>
    <s v="GV4-01-020120"/>
    <x v="0"/>
    <d v="2020-06-26T00:00:00"/>
    <x v="0"/>
    <s v="Vazquez Zamora Rafael"/>
    <n v="43832"/>
    <n v="5.8666666666666663"/>
    <n v="474"/>
    <n v="4"/>
    <n v="14457"/>
    <n v="11707.249"/>
    <n v="2926.8119999999999"/>
    <n v="118.5"/>
    <n v="30.5"/>
    <n v="2749.7510000000002"/>
    <x v="0"/>
    <x v="5"/>
    <n v="26"/>
    <x v="0"/>
  </r>
  <r>
    <x v="0"/>
    <x v="2"/>
    <s v="GV411"/>
    <s v="GV4-01-020120"/>
    <x v="0"/>
    <d v="2020-06-26T00:00:00"/>
    <x v="0"/>
    <s v="Rafael Osorio Zamora"/>
    <n v="43832"/>
    <n v="5.8666666666666663"/>
    <n v="498.6"/>
    <n v="4"/>
    <n v="15207.3"/>
    <n v="11707.249"/>
    <n v="2926.8119999999999"/>
    <n v="124.65"/>
    <n v="30.5"/>
    <n v="3500.0509999999999"/>
    <x v="0"/>
    <x v="5"/>
    <n v="26"/>
    <x v="0"/>
  </r>
  <r>
    <x v="0"/>
    <x v="2"/>
    <s v="GV411"/>
    <s v="GV4-01-020120"/>
    <x v="0"/>
    <d v="2020-06-26T00:00:00"/>
    <x v="0"/>
    <s v="Cecilia Robles Perez"/>
    <n v="43832"/>
    <n v="5.8666666666666663"/>
    <n v="117.8"/>
    <n v="1"/>
    <n v="3592.9"/>
    <n v="2926.8119999999999"/>
    <n v="2926.8119999999999"/>
    <n v="117.8"/>
    <n v="30.5"/>
    <n v="666.08799999999997"/>
    <x v="0"/>
    <x v="5"/>
    <n v="26"/>
    <x v="0"/>
  </r>
  <r>
    <x v="0"/>
    <x v="2"/>
    <s v="GV411"/>
    <s v="GV4-01-020120"/>
    <x v="0"/>
    <d v="2020-06-26T00:00:00"/>
    <x v="0"/>
    <s v="PUBLICO EN GENERAL"/>
    <n v="43832"/>
    <n v="5.8666666666666663"/>
    <n v="113.2"/>
    <n v="1"/>
    <n v="3452.6"/>
    <n v="2926.8119999999999"/>
    <n v="2926.8119999999999"/>
    <n v="113.2"/>
    <n v="30.5"/>
    <n v="525.78800000000001"/>
    <x v="0"/>
    <x v="5"/>
    <n v="26"/>
    <x v="0"/>
  </r>
  <r>
    <x v="0"/>
    <x v="2"/>
    <s v="GV411"/>
    <s v="GV4-01-020120"/>
    <x v="0"/>
    <d v="2020-06-26T00:00:00"/>
    <x v="0"/>
    <s v="Gutierrez Olivarez Jaime Gibran"/>
    <n v="43832"/>
    <n v="5.8666666666666663"/>
    <n v="230.2"/>
    <n v="2"/>
    <n v="7021.1"/>
    <n v="5853.6239999999998"/>
    <n v="2926.8119999999999"/>
    <n v="115.1"/>
    <n v="30.5"/>
    <n v="1167.4760000000001"/>
    <x v="0"/>
    <x v="5"/>
    <n v="26"/>
    <x v="0"/>
  </r>
  <r>
    <x v="0"/>
    <x v="2"/>
    <s v="GV411"/>
    <s v="GV4-01-020120"/>
    <x v="0"/>
    <d v="2020-06-26T00:00:00"/>
    <x v="0"/>
    <s v="Camacho Monroy Agustin"/>
    <n v="43832"/>
    <n v="5.8666666666666663"/>
    <n v="1064"/>
    <n v="9"/>
    <n v="32452"/>
    <n v="26341.31"/>
    <n v="2926.8119999999999"/>
    <n v="118.22222222222223"/>
    <n v="30.5"/>
    <n v="6110.69"/>
    <x v="0"/>
    <x v="5"/>
    <n v="26"/>
    <x v="0"/>
  </r>
  <r>
    <x v="0"/>
    <x v="2"/>
    <s v="GV411"/>
    <s v="GV4-01-020120"/>
    <x v="0"/>
    <d v="2020-06-26T00:00:00"/>
    <x v="0"/>
    <s v="Camacho Santana Gabriel"/>
    <n v="43832"/>
    <n v="5.8666666666666663"/>
    <n v="928"/>
    <n v="8"/>
    <n v="28304"/>
    <n v="23414.498"/>
    <n v="2926.8119999999999"/>
    <n v="116"/>
    <n v="30.5"/>
    <n v="4889.5020000000004"/>
    <x v="0"/>
    <x v="5"/>
    <n v="26"/>
    <x v="0"/>
  </r>
  <r>
    <x v="0"/>
    <x v="2"/>
    <s v="GV411"/>
    <s v="GV4-01-020120"/>
    <x v="0"/>
    <d v="2020-06-26T00:00:00"/>
    <x v="0"/>
    <s v="Noe Ramirez Brambila"/>
    <n v="43832"/>
    <n v="5.8666666666666663"/>
    <n v="465"/>
    <n v="4"/>
    <n v="14182.5"/>
    <n v="11707.249"/>
    <n v="2926.8119999999999"/>
    <n v="116.25"/>
    <n v="30.5"/>
    <n v="2475.2510000000002"/>
    <x v="0"/>
    <x v="5"/>
    <n v="26"/>
    <x v="0"/>
  </r>
  <r>
    <x v="0"/>
    <x v="2"/>
    <s v="GV411"/>
    <s v="GV4-01-020120"/>
    <x v="0"/>
    <d v="2020-06-26T00:00:00"/>
    <x v="0"/>
    <s v="Robles Santana Jorge"/>
    <n v="43832"/>
    <n v="5.8666666666666663"/>
    <n v="480"/>
    <n v="4"/>
    <n v="14640"/>
    <n v="11707.249"/>
    <n v="2926.8119999999999"/>
    <n v="120"/>
    <n v="30.5"/>
    <n v="2932.7510000000002"/>
    <x v="0"/>
    <x v="5"/>
    <n v="26"/>
    <x v="0"/>
  </r>
  <r>
    <x v="0"/>
    <x v="1"/>
    <s v="GV107"/>
    <s v="GV1-52-241219"/>
    <x v="0"/>
    <d v="2020-06-27T00:00:00"/>
    <x v="0"/>
    <s v="Innovacion y Comercio"/>
    <n v="43823"/>
    <n v="6.2"/>
    <n v="724"/>
    <n v="8"/>
    <n v="22082"/>
    <n v="23476.904999999999"/>
    <n v="2934.6129999999998"/>
    <n v="90.5"/>
    <n v="30.5"/>
    <n v="-1394.905"/>
    <x v="0"/>
    <x v="5"/>
    <n v="26"/>
    <x v="0"/>
  </r>
  <r>
    <x v="0"/>
    <x v="1"/>
    <s v="GV108"/>
    <s v="GV1-01-010120"/>
    <x v="0"/>
    <d v="2020-06-27T00:00:00"/>
    <x v="0"/>
    <s v="Rafael Osorio Zamora"/>
    <n v="43831"/>
    <n v="5.9333333333333327"/>
    <n v="1139.5"/>
    <n v="10"/>
    <n v="34754.75"/>
    <n v="25277.121999999999"/>
    <n v="2527.712"/>
    <n v="113.95"/>
    <n v="30.5"/>
    <n v="9477.6280000000006"/>
    <x v="0"/>
    <x v="5"/>
    <n v="26"/>
    <x v="0"/>
  </r>
  <r>
    <x v="0"/>
    <x v="1"/>
    <s v="GV108"/>
    <s v="GV1-01-010120"/>
    <x v="0"/>
    <d v="2020-06-27T00:00:00"/>
    <x v="0"/>
    <s v="Casillas Tapia Alfredo"/>
    <n v="43831"/>
    <n v="5.9333333333333327"/>
    <n v="1127"/>
    <n v="10"/>
    <n v="33810"/>
    <n v="25277.121999999999"/>
    <n v="2527.712"/>
    <n v="112.7"/>
    <n v="30"/>
    <n v="8532.8780000000006"/>
    <x v="0"/>
    <x v="5"/>
    <n v="26"/>
    <x v="0"/>
  </r>
  <r>
    <x v="0"/>
    <x v="1"/>
    <s v="GV111"/>
    <s v="GV1-51-171219"/>
    <x v="0"/>
    <d v="2020-06-27T00:00:00"/>
    <x v="0"/>
    <s v="Vazquez Zamora Rafael"/>
    <n v="43816"/>
    <n v="6.4333333333333327"/>
    <n v="108.5"/>
    <n v="1"/>
    <n v="3309.25"/>
    <n v="2743.1529999999998"/>
    <n v="2743.1529999999998"/>
    <n v="108.5"/>
    <n v="30.5"/>
    <n v="566.09699999999998"/>
    <x v="0"/>
    <x v="5"/>
    <n v="26"/>
    <x v="0"/>
  </r>
  <r>
    <x v="0"/>
    <x v="1"/>
    <s v="GV111"/>
    <s v="GV1-51-171219"/>
    <x v="0"/>
    <d v="2020-06-27T00:00:00"/>
    <x v="0"/>
    <s v="Ricardo Perez Garcia"/>
    <n v="43816"/>
    <n v="6.4333333333333327"/>
    <n v="106.5"/>
    <n v="1"/>
    <n v="3248.25"/>
    <n v="2743.1529999999998"/>
    <n v="2743.1529999999998"/>
    <n v="106.5"/>
    <n v="30.5"/>
    <n v="505.09699999999998"/>
    <x v="0"/>
    <x v="5"/>
    <n v="26"/>
    <x v="0"/>
  </r>
  <r>
    <x v="0"/>
    <x v="1"/>
    <s v="GV111"/>
    <s v="GV1-51-171219"/>
    <x v="0"/>
    <d v="2020-06-27T00:00:00"/>
    <x v="0"/>
    <s v="Cecilia Robles Perez"/>
    <n v="43816"/>
    <n v="6.4333333333333327"/>
    <n v="108.5"/>
    <n v="1"/>
    <n v="3309.25"/>
    <n v="2743.1529999999998"/>
    <n v="2743.1529999999998"/>
    <n v="108.5"/>
    <n v="30.5"/>
    <n v="566.09699999999998"/>
    <x v="0"/>
    <x v="5"/>
    <n v="26"/>
    <x v="0"/>
  </r>
  <r>
    <x v="0"/>
    <x v="1"/>
    <s v="GV111"/>
    <s v="GV1-51-171219"/>
    <x v="0"/>
    <d v="2020-06-27T00:00:00"/>
    <x v="0"/>
    <s v="Gutierrez Olivarez Jaime Gibran"/>
    <n v="43816"/>
    <n v="6.4333333333333327"/>
    <n v="383"/>
    <n v="3"/>
    <n v="11681.5"/>
    <n v="8229.4580000000005"/>
    <n v="2743.1529999999998"/>
    <n v="127.66666666666667"/>
    <n v="30.5"/>
    <n v="3452.0419999999999"/>
    <x v="0"/>
    <x v="5"/>
    <n v="26"/>
    <x v="0"/>
  </r>
  <r>
    <x v="0"/>
    <x v="2"/>
    <s v="GV410"/>
    <s v="GV4-53-261219"/>
    <x v="0"/>
    <d v="2020-06-27T00:00:00"/>
    <x v="0"/>
    <s v="Innovacion y Comercio"/>
    <n v="43825"/>
    <n v="6.1333333333333329"/>
    <n v="334.4"/>
    <n v="3"/>
    <n v="10199.200000000001"/>
    <n v="10026.879000000001"/>
    <n v="3342.2930000000001"/>
    <n v="111.46666666666665"/>
    <n v="30.5"/>
    <n v="172.321"/>
    <x v="0"/>
    <x v="5"/>
    <n v="26"/>
    <x v="0"/>
  </r>
  <r>
    <x v="0"/>
    <x v="3"/>
    <s v="GV515"/>
    <s v="GV5-01-040120"/>
    <x v="0"/>
    <d v="2020-06-27T00:00:00"/>
    <x v="0"/>
    <s v="Innovacion y Comercio"/>
    <n v="43834"/>
    <n v="5.833333333333333"/>
    <n v="720"/>
    <n v="7"/>
    <n v="21960"/>
    <n v="15971.01"/>
    <n v="2281.5729999999999"/>
    <n v="102.85714285714286"/>
    <n v="30.5"/>
    <n v="5988.99"/>
    <x v="0"/>
    <x v="5"/>
    <n v="26"/>
    <x v="0"/>
  </r>
  <r>
    <x v="0"/>
    <x v="3"/>
    <s v="GV515"/>
    <s v="GV5-01-040120"/>
    <x v="0"/>
    <d v="2020-06-27T00:00:00"/>
    <x v="0"/>
    <s v="Camolinga Maldonado Pedro"/>
    <n v="43834"/>
    <n v="5.833333333333333"/>
    <n v="12778"/>
    <n v="108"/>
    <n v="376951"/>
    <n v="246409.867"/>
    <n v="2281.5729999999999"/>
    <n v="118.31481481481481"/>
    <n v="29.5"/>
    <n v="130541.133"/>
    <x v="0"/>
    <x v="5"/>
    <n v="26"/>
    <x v="0"/>
  </r>
  <r>
    <x v="0"/>
    <x v="1"/>
    <s v="GV107"/>
    <s v="GV1-52-241219"/>
    <x v="0"/>
    <d v="2020-06-29T00:00:00"/>
    <x v="0"/>
    <s v="Carlos Sanchez Camacho"/>
    <n v="43823"/>
    <n v="6.2666666666666666"/>
    <n v="342"/>
    <n v="3"/>
    <n v="10431"/>
    <n v="8803.8389999999999"/>
    <n v="2934.6129999999998"/>
    <n v="114"/>
    <n v="30.5"/>
    <n v="1627.1610000000001"/>
    <x v="0"/>
    <x v="5"/>
    <n v="27"/>
    <x v="0"/>
  </r>
  <r>
    <x v="0"/>
    <x v="1"/>
    <s v="GV108"/>
    <s v="GV1-01-010120"/>
    <x v="0"/>
    <d v="2020-06-29T00:00:00"/>
    <x v="0"/>
    <s v="PUBLICO EN GENERAL"/>
    <n v="43831"/>
    <n v="6"/>
    <n v="131"/>
    <n v="1"/>
    <n v="3144"/>
    <n v="2527.712"/>
    <n v="2527.712"/>
    <n v="131"/>
    <n v="24"/>
    <n v="616.28800000000001"/>
    <x v="0"/>
    <x v="5"/>
    <n v="27"/>
    <x v="0"/>
  </r>
  <r>
    <x v="0"/>
    <x v="1"/>
    <s v="GV108"/>
    <s v="GV1-01-010120"/>
    <x v="0"/>
    <d v="2020-06-29T00:00:00"/>
    <x v="0"/>
    <s v="Arturo Saray"/>
    <n v="43831"/>
    <n v="6"/>
    <n v="132.5"/>
    <n v="1"/>
    <n v="3180"/>
    <n v="2527.712"/>
    <n v="2527.712"/>
    <n v="132.5"/>
    <n v="24"/>
    <n v="652.28800000000001"/>
    <x v="0"/>
    <x v="5"/>
    <n v="27"/>
    <x v="0"/>
  </r>
  <r>
    <x v="0"/>
    <x v="1"/>
    <s v="GV111"/>
    <s v="GV1-51-171219"/>
    <x v="0"/>
    <d v="2020-06-29T00:00:00"/>
    <x v="0"/>
    <s v="PUBLICO EN GENERAL"/>
    <n v="43816"/>
    <n v="6.5"/>
    <n v="224"/>
    <n v="2"/>
    <n v="7056"/>
    <n v="5486.3050000000003"/>
    <n v="2743.1529999999998"/>
    <n v="112"/>
    <n v="31.5"/>
    <n v="1569.6949999999999"/>
    <x v="0"/>
    <x v="5"/>
    <n v="27"/>
    <x v="0"/>
  </r>
  <r>
    <x v="0"/>
    <x v="1"/>
    <s v="GV111"/>
    <s v="GV1-51-171219"/>
    <x v="0"/>
    <d v="2020-06-29T00:00:00"/>
    <x v="0"/>
    <s v="PUBLICO EN GENERAL"/>
    <n v="43816"/>
    <n v="6.5"/>
    <n v="120.5"/>
    <n v="1"/>
    <n v="2892"/>
    <n v="2743.1529999999998"/>
    <n v="2743.1529999999998"/>
    <n v="120.5"/>
    <n v="24"/>
    <n v="148.84700000000001"/>
    <x v="0"/>
    <x v="5"/>
    <n v="27"/>
    <x v="0"/>
  </r>
  <r>
    <x v="0"/>
    <x v="2"/>
    <s v="GV409"/>
    <s v="GV4-52-211219"/>
    <x v="0"/>
    <d v="2020-06-29T00:00:00"/>
    <x v="0"/>
    <s v="Innovacion y Comercio"/>
    <n v="43820"/>
    <n v="6.3666666666666663"/>
    <n v="94"/>
    <n v="1"/>
    <n v="2867"/>
    <n v="2963.8510000000001"/>
    <n v="2963.8510000000001"/>
    <n v="94"/>
    <n v="30.5"/>
    <n v="-96.850999999999999"/>
    <x v="0"/>
    <x v="5"/>
    <n v="27"/>
    <x v="0"/>
  </r>
  <r>
    <x v="0"/>
    <x v="2"/>
    <s v="GV410"/>
    <s v="GV4-53-261219"/>
    <x v="0"/>
    <d v="2020-06-29T00:00:00"/>
    <x v="0"/>
    <s v="Innovacion y Comercio"/>
    <n v="43825"/>
    <n v="6.2"/>
    <n v="110"/>
    <n v="1"/>
    <n v="3355"/>
    <n v="3342.2930000000001"/>
    <n v="3342.2930000000001"/>
    <n v="110"/>
    <n v="30.5"/>
    <n v="12.707000000000001"/>
    <x v="0"/>
    <x v="5"/>
    <n v="27"/>
    <x v="0"/>
  </r>
  <r>
    <x v="0"/>
    <x v="2"/>
    <s v="GV411"/>
    <s v="GV4-01-020120"/>
    <x v="0"/>
    <d v="2020-06-29T00:00:00"/>
    <x v="0"/>
    <s v="Carlos Sanchez Camacho"/>
    <n v="43832"/>
    <n v="5.9666666666666668"/>
    <n v="252"/>
    <n v="2"/>
    <n v="7686"/>
    <n v="5853.6239999999998"/>
    <n v="2926.8119999999999"/>
    <n v="126"/>
    <n v="30.5"/>
    <n v="1832.376"/>
    <x v="0"/>
    <x v="5"/>
    <n v="27"/>
    <x v="0"/>
  </r>
  <r>
    <x v="0"/>
    <x v="2"/>
    <s v="GV411"/>
    <s v="GV4-01-020120"/>
    <x v="0"/>
    <d v="2020-06-29T00:00:00"/>
    <x v="0"/>
    <s v="Gonzalez Medina Victorino"/>
    <n v="43832"/>
    <n v="5.9666666666666668"/>
    <n v="769"/>
    <n v="6"/>
    <n v="23839"/>
    <n v="17560.873"/>
    <n v="2926.8119999999999"/>
    <n v="128.16666666666666"/>
    <n v="31"/>
    <n v="6278.1270000000004"/>
    <x v="0"/>
    <x v="5"/>
    <n v="27"/>
    <x v="0"/>
  </r>
  <r>
    <x v="0"/>
    <x v="2"/>
    <s v="GV411"/>
    <s v="GV4-01-020120"/>
    <x v="0"/>
    <d v="2020-06-29T00:00:00"/>
    <x v="0"/>
    <s v="Alvarez Lopez Salvador (Padre)"/>
    <n v="43832"/>
    <n v="5.9666666666666668"/>
    <n v="1870"/>
    <n v="15"/>
    <n v="57035"/>
    <n v="43902.182999999997"/>
    <n v="2926.8119999999999"/>
    <n v="124.66666666666667"/>
    <n v="30.5"/>
    <n v="13132.816999999999"/>
    <x v="0"/>
    <x v="5"/>
    <n v="27"/>
    <x v="0"/>
  </r>
  <r>
    <x v="0"/>
    <x v="0"/>
    <s v="EMBAR"/>
    <s v="GV4-45-021119"/>
    <x v="0"/>
    <d v="2020-06-30T00:00:00"/>
    <x v="0"/>
    <s v="Innovacion y Comercio"/>
    <n v="43771"/>
    <n v="8.0333333333333332"/>
    <n v="749.2"/>
    <n v="5"/>
    <n v="23599.8"/>
    <n v="15372.896000000001"/>
    <n v="3074.5790000000002"/>
    <n v="149.84"/>
    <n v="31.5"/>
    <n v="8226.9040000000005"/>
    <x v="0"/>
    <x v="5"/>
    <n v="27"/>
    <x v="0"/>
  </r>
  <r>
    <x v="0"/>
    <x v="1"/>
    <s v="GV111"/>
    <s v="GV1-51-171219"/>
    <x v="1"/>
    <d v="2020-06-30T00:00:00"/>
    <x v="0"/>
    <s v="Robles Santana Jorge"/>
    <n v="43816"/>
    <n v="6.5333333333333332"/>
    <n v="-320"/>
    <n v="-3"/>
    <n v="-8800"/>
    <n v="-8021.6310000000003"/>
    <n v="-2673.877"/>
    <n v="106.66666666666667"/>
    <n v="27.5"/>
    <n v="-778.36900000000003"/>
    <x v="0"/>
    <x v="5"/>
    <n v="27"/>
    <x v="0"/>
  </r>
  <r>
    <x v="0"/>
    <x v="2"/>
    <s v="GV409"/>
    <s v="GV4-52-211219"/>
    <x v="0"/>
    <d v="2020-06-30T00:00:00"/>
    <x v="0"/>
    <s v="Robles Santana Jorge"/>
    <n v="43820"/>
    <n v="6.3999999999999995"/>
    <n v="320"/>
    <n v="3"/>
    <n v="8800"/>
    <n v="9484.3240000000005"/>
    <n v="3161.4409999999998"/>
    <n v="106.66666666666667"/>
    <n v="27.5"/>
    <n v="-684.32399999999996"/>
    <x v="0"/>
    <x v="5"/>
    <n v="27"/>
    <x v="0"/>
  </r>
  <r>
    <x v="0"/>
    <x v="2"/>
    <s v="GV409"/>
    <s v="GV4-52-211219"/>
    <x v="0"/>
    <d v="2020-06-30T00:00:00"/>
    <x v="0"/>
    <s v="PUBLICO EN GENERAL"/>
    <n v="43820"/>
    <n v="6.3999999999999995"/>
    <n v="114.8"/>
    <n v="1"/>
    <n v="2755.2"/>
    <n v="3161.4409999999998"/>
    <n v="3161.4409999999998"/>
    <n v="114.8"/>
    <n v="24"/>
    <n v="-406.24099999999999"/>
    <x v="0"/>
    <x v="5"/>
    <n v="27"/>
    <x v="0"/>
  </r>
  <r>
    <x v="0"/>
    <x v="2"/>
    <s v="GV409"/>
    <s v="GV4-52-211219"/>
    <x v="0"/>
    <d v="2020-06-30T00:00:00"/>
    <x v="0"/>
    <s v="PUBLICO EN GENERAL"/>
    <n v="43820"/>
    <n v="6.3999999999999995"/>
    <n v="268.8"/>
    <n v="2"/>
    <n v="6451.2"/>
    <n v="6322.8819999999996"/>
    <n v="3161.4409999999998"/>
    <n v="134.4"/>
    <n v="24"/>
    <n v="128.31800000000001"/>
    <x v="0"/>
    <x v="5"/>
    <n v="27"/>
    <x v="0"/>
  </r>
  <r>
    <x v="0"/>
    <x v="2"/>
    <s v="GV409"/>
    <s v="GV4-52-211219"/>
    <x v="0"/>
    <d v="2020-06-30T00:00:00"/>
    <x v="0"/>
    <s v="PUBLICO EN GENERAL"/>
    <n v="43820"/>
    <n v="6.3999999999999995"/>
    <n v="246.2"/>
    <n v="2"/>
    <n v="5908.8"/>
    <n v="6322.8819999999996"/>
    <n v="3161.4409999999998"/>
    <n v="123.1"/>
    <n v="24"/>
    <n v="-414.08199999999999"/>
    <x v="0"/>
    <x v="5"/>
    <n v="27"/>
    <x v="0"/>
  </r>
  <r>
    <x v="0"/>
    <x v="2"/>
    <s v="GV411"/>
    <s v="GV4-01-020120"/>
    <x v="0"/>
    <d v="2020-06-30T00:00:00"/>
    <x v="0"/>
    <s v="Casillas Tapia Alfredo"/>
    <n v="43832"/>
    <n v="6"/>
    <n v="1124.5999999999999"/>
    <n v="10"/>
    <n v="34862.6"/>
    <n v="29528.544999999998"/>
    <n v="2952.8539999999998"/>
    <n v="112.46"/>
    <n v="31"/>
    <n v="5334.0550000000003"/>
    <x v="0"/>
    <x v="5"/>
    <n v="27"/>
    <x v="0"/>
  </r>
  <r>
    <x v="0"/>
    <x v="2"/>
    <s v="GV411"/>
    <s v="GV4-01-020120"/>
    <x v="0"/>
    <d v="2020-06-30T00:00:00"/>
    <x v="0"/>
    <s v="Ricardo Perez Garcia"/>
    <n v="43832"/>
    <n v="6"/>
    <n v="115.4"/>
    <n v="1"/>
    <n v="3635.1"/>
    <n v="2952.8539999999998"/>
    <n v="2952.8539999999998"/>
    <n v="115.4"/>
    <n v="31.5"/>
    <n v="682.24599999999998"/>
    <x v="0"/>
    <x v="5"/>
    <n v="27"/>
    <x v="0"/>
  </r>
  <r>
    <x v="0"/>
    <x v="2"/>
    <s v="GV411"/>
    <s v="GV4-01-020120"/>
    <x v="0"/>
    <d v="2020-06-30T00:00:00"/>
    <x v="0"/>
    <s v="Vazquez Zamora Rafael"/>
    <n v="43832"/>
    <n v="6"/>
    <n v="212.6"/>
    <n v="2"/>
    <n v="6696.9"/>
    <n v="5905.7089999999998"/>
    <n v="2952.8539999999998"/>
    <n v="106.3"/>
    <n v="31.5"/>
    <n v="791.19100000000003"/>
    <x v="0"/>
    <x v="5"/>
    <n v="27"/>
    <x v="0"/>
  </r>
  <r>
    <x v="0"/>
    <x v="2"/>
    <s v="GV411"/>
    <s v="GV4-01-020120"/>
    <x v="0"/>
    <d v="2020-06-30T00:00:00"/>
    <x v="0"/>
    <s v="Gutierrez Olivarez Jaime Gibran"/>
    <n v="43832"/>
    <n v="6"/>
    <n v="124.8"/>
    <n v="1"/>
    <n v="3931.2"/>
    <n v="2952.8539999999998"/>
    <n v="2952.8539999999998"/>
    <n v="124.8"/>
    <n v="31.5"/>
    <n v="978.346"/>
    <x v="0"/>
    <x v="5"/>
    <n v="27"/>
    <x v="0"/>
  </r>
  <r>
    <x v="0"/>
    <x v="2"/>
    <s v="GV411"/>
    <s v="GV4-01-020120"/>
    <x v="0"/>
    <d v="2020-06-30T00:00:00"/>
    <x v="0"/>
    <s v="Cecilia Robles Perez"/>
    <n v="43832"/>
    <n v="6"/>
    <n v="104.2"/>
    <n v="1"/>
    <n v="3282.3"/>
    <n v="2952.8539999999998"/>
    <n v="2952.8539999999998"/>
    <n v="104.2"/>
    <n v="31.5"/>
    <n v="329.44600000000003"/>
    <x v="0"/>
    <x v="5"/>
    <n v="27"/>
    <x v="0"/>
  </r>
  <r>
    <x v="0"/>
    <x v="2"/>
    <s v="GV411"/>
    <s v="GV4-01-020120"/>
    <x v="0"/>
    <d v="2020-06-30T00:00:00"/>
    <x v="0"/>
    <s v="Rafael Osorio Zamora"/>
    <n v="43832"/>
    <n v="6"/>
    <n v="551.4"/>
    <n v="4"/>
    <n v="17369.099999999999"/>
    <n v="11811.418"/>
    <n v="2952.8539999999998"/>
    <n v="137.85"/>
    <n v="31.5"/>
    <n v="5557.6819999999998"/>
    <x v="0"/>
    <x v="5"/>
    <n v="27"/>
    <x v="0"/>
  </r>
  <r>
    <x v="0"/>
    <x v="2"/>
    <s v="GV411"/>
    <s v="GV4-01-020120"/>
    <x v="0"/>
    <d v="2020-06-30T00:00:00"/>
    <x v="0"/>
    <s v="Innovacion y Comercio"/>
    <n v="43832"/>
    <n v="6"/>
    <n v="144.80000000000001"/>
    <n v="1"/>
    <n v="4561.2"/>
    <n v="2952.8539999999998"/>
    <n v="2952.8539999999998"/>
    <n v="144.80000000000001"/>
    <n v="31.5"/>
    <n v="1608.346"/>
    <x v="0"/>
    <x v="5"/>
    <n v="27"/>
    <x v="0"/>
  </r>
  <r>
    <x v="0"/>
    <x v="2"/>
    <s v="GV412"/>
    <s v="GV4-02-090120"/>
    <x v="0"/>
    <d v="2020-06-30T00:00:00"/>
    <x v="0"/>
    <s v="Verdin Vizcarra Irma Lucila F"/>
    <n v="43839"/>
    <n v="5.7666666666666666"/>
    <n v="194"/>
    <n v="2"/>
    <n v="6208"/>
    <n v="6626.6059999999998"/>
    <n v="3313.3029999999999"/>
    <n v="97"/>
    <n v="32"/>
    <n v="-418.60599999999999"/>
    <x v="0"/>
    <x v="5"/>
    <n v="27"/>
    <x v="0"/>
  </r>
  <r>
    <x v="0"/>
    <x v="2"/>
    <s v="GV412"/>
    <s v="GV4-02-090120"/>
    <x v="0"/>
    <d v="2020-06-30T00:00:00"/>
    <x v="0"/>
    <s v="Edgar Ruiz Lopez"/>
    <n v="43839"/>
    <n v="5.7666666666666666"/>
    <n v="335"/>
    <n v="3"/>
    <n v="10720"/>
    <n v="9939.9089999999997"/>
    <n v="3313.3029999999999"/>
    <n v="111.66666666666667"/>
    <n v="32"/>
    <n v="780.09100000000001"/>
    <x v="0"/>
    <x v="5"/>
    <n v="27"/>
    <x v="0"/>
  </r>
  <r>
    <x v="0"/>
    <x v="2"/>
    <s v="GV412"/>
    <s v="GV4-02-090120"/>
    <x v="0"/>
    <d v="2020-06-30T00:00:00"/>
    <x v="0"/>
    <s v="Ramos Mejia Juan Diego FG"/>
    <n v="43839"/>
    <n v="5.7666666666666666"/>
    <n v="2225"/>
    <n v="20"/>
    <n v="70087.5"/>
    <n v="66266.06"/>
    <n v="3313.3029999999999"/>
    <n v="111.25"/>
    <n v="31.5"/>
    <n v="3821.44"/>
    <x v="0"/>
    <x v="5"/>
    <n v="27"/>
    <x v="0"/>
  </r>
  <r>
    <x v="0"/>
    <x v="2"/>
    <s v="GV412"/>
    <s v="GV4-02-090120"/>
    <x v="0"/>
    <d v="2020-06-30T00:00:00"/>
    <x v="0"/>
    <s v="Martinez Valdez Hugo Alberto F"/>
    <n v="43839"/>
    <n v="5.7666666666666666"/>
    <n v="204"/>
    <n v="2"/>
    <n v="6528"/>
    <n v="6626.6059999999998"/>
    <n v="3313.3029999999999"/>
    <n v="102"/>
    <n v="32"/>
    <n v="-98.605999999999995"/>
    <x v="0"/>
    <x v="5"/>
    <n v="27"/>
    <x v="0"/>
  </r>
  <r>
    <x v="0"/>
    <x v="2"/>
    <s v="GV412"/>
    <s v="GV4-02-090120"/>
    <x v="0"/>
    <d v="2020-06-30T00:00:00"/>
    <x v="0"/>
    <s v="Lopez Jorge FG"/>
    <n v="43839"/>
    <n v="5.7666666666666666"/>
    <n v="120"/>
    <n v="1"/>
    <n v="3840"/>
    <n v="3313.3029999999999"/>
    <n v="3313.3029999999999"/>
    <n v="120"/>
    <n v="32"/>
    <n v="526.697"/>
    <x v="0"/>
    <x v="5"/>
    <n v="27"/>
    <x v="0"/>
  </r>
  <r>
    <x v="0"/>
    <x v="2"/>
    <s v="GV412"/>
    <s v="GV4-02-090120"/>
    <x v="0"/>
    <d v="2020-06-30T00:00:00"/>
    <x v="0"/>
    <s v="Lopez Garcia Martin FG"/>
    <n v="43839"/>
    <n v="5.7666666666666666"/>
    <n v="112"/>
    <n v="1"/>
    <n v="3584"/>
    <n v="3313.3029999999999"/>
    <n v="3313.3029999999999"/>
    <n v="112"/>
    <n v="32"/>
    <n v="270.697"/>
    <x v="0"/>
    <x v="5"/>
    <n v="27"/>
    <x v="0"/>
  </r>
  <r>
    <x v="0"/>
    <x v="2"/>
    <s v="GV412"/>
    <s v="GV4-02-090120"/>
    <x v="0"/>
    <d v="2020-06-30T00:00:00"/>
    <x v="0"/>
    <s v="Langurain Juan Pablo NA"/>
    <n v="43839"/>
    <n v="5.7666666666666666"/>
    <n v="1099"/>
    <n v="11"/>
    <n v="35168"/>
    <n v="36623.256999999998"/>
    <n v="3329.3870000000002"/>
    <n v="99.909090909090907"/>
    <n v="32"/>
    <n v="-1455.2570000000001"/>
    <x v="0"/>
    <x v="5"/>
    <n v="27"/>
    <x v="0"/>
  </r>
  <r>
    <x v="0"/>
    <x v="2"/>
    <s v="GV412"/>
    <s v="GV4-02-090120"/>
    <x v="0"/>
    <d v="2020-06-30T00:00:00"/>
    <x v="0"/>
    <s v="Leonardo Jimenez Chacon"/>
    <n v="43839"/>
    <n v="5.7666666666666666"/>
    <n v="212"/>
    <n v="2"/>
    <n v="6784"/>
    <n v="6658.7740000000003"/>
    <n v="3329.3870000000002"/>
    <n v="106"/>
    <n v="32"/>
    <n v="125.226"/>
    <x v="0"/>
    <x v="5"/>
    <n v="27"/>
    <x v="0"/>
  </r>
  <r>
    <x v="0"/>
    <x v="2"/>
    <s v="GV412"/>
    <s v="GV4-02-090120"/>
    <x v="0"/>
    <d v="2020-06-30T00:00:00"/>
    <x v="0"/>
    <s v="Jose Luis Guzman Cornejo"/>
    <n v="43839"/>
    <n v="5.7666666666666666"/>
    <n v="222"/>
    <n v="2"/>
    <n v="7104"/>
    <n v="6658.7740000000003"/>
    <n v="3329.3870000000002"/>
    <n v="111"/>
    <n v="32"/>
    <n v="445.226"/>
    <x v="0"/>
    <x v="5"/>
    <n v="27"/>
    <x v="0"/>
  </r>
  <r>
    <x v="0"/>
    <x v="2"/>
    <s v="GV412"/>
    <s v="GV4-02-090120"/>
    <x v="0"/>
    <d v="2020-06-30T00:00:00"/>
    <x v="0"/>
    <s v="Cobian Chavez Rodolfo FG"/>
    <n v="43839"/>
    <n v="5.7666666666666666"/>
    <n v="1690"/>
    <n v="15"/>
    <n v="53235"/>
    <n v="49940.805"/>
    <n v="3329.3870000000002"/>
    <n v="112.66666666666667"/>
    <n v="31.5"/>
    <n v="3294.1950000000002"/>
    <x v="0"/>
    <x v="5"/>
    <n v="27"/>
    <x v="0"/>
  </r>
  <r>
    <x v="0"/>
    <x v="2"/>
    <s v="GV412"/>
    <s v="GV4-02-090120"/>
    <x v="0"/>
    <d v="2020-06-30T00:00:00"/>
    <x v="0"/>
    <s v="Chavez Barajas Contensina NA"/>
    <n v="43839"/>
    <n v="5.7666666666666666"/>
    <n v="130"/>
    <n v="1"/>
    <n v="4160"/>
    <n v="3329.3870000000002"/>
    <n v="3329.3870000000002"/>
    <n v="130"/>
    <n v="32"/>
    <n v="830.61300000000006"/>
    <x v="0"/>
    <x v="5"/>
    <n v="27"/>
    <x v="0"/>
  </r>
  <r>
    <x v="0"/>
    <x v="2"/>
    <s v="GV412"/>
    <s v="GV4-02-090120"/>
    <x v="0"/>
    <d v="2020-06-30T00:00:00"/>
    <x v="0"/>
    <s v="Becerra Bañuelos Norma Elizabeth F"/>
    <n v="43839"/>
    <n v="5.7666666666666666"/>
    <n v="610"/>
    <n v="6"/>
    <n v="16470"/>
    <n v="19976.322"/>
    <n v="3329.3870000000002"/>
    <n v="101.66666666666667"/>
    <n v="27"/>
    <n v="-3506.3220000000001"/>
    <x v="0"/>
    <x v="5"/>
    <n v="27"/>
    <x v="0"/>
  </r>
  <r>
    <x v="0"/>
    <x v="2"/>
    <s v="GV412"/>
    <s v="GV4-02-090120"/>
    <x v="0"/>
    <d v="2020-06-30T00:00:00"/>
    <x v="0"/>
    <s v="Araiza Chavez Diana Rosiquiel FG"/>
    <n v="43839"/>
    <n v="5.7666666666666666"/>
    <n v="230"/>
    <n v="2"/>
    <n v="7360"/>
    <n v="6658.7740000000003"/>
    <n v="3329.3870000000002"/>
    <n v="115"/>
    <n v="32"/>
    <n v="701.226"/>
    <x v="0"/>
    <x v="5"/>
    <n v="27"/>
    <x v="0"/>
  </r>
  <r>
    <x v="0"/>
    <x v="2"/>
    <s v="GV412"/>
    <s v="GV4-02-090120"/>
    <x v="0"/>
    <d v="2020-06-30T00:00:00"/>
    <x v="0"/>
    <s v="Anaya Chavarin Oscar FG"/>
    <n v="43839"/>
    <n v="5.7666666666666666"/>
    <n v="268"/>
    <n v="2"/>
    <n v="8576"/>
    <n v="6658.7740000000003"/>
    <n v="3329.3870000000002"/>
    <n v="134"/>
    <n v="32"/>
    <n v="1917.2260000000001"/>
    <x v="0"/>
    <x v="5"/>
    <n v="27"/>
    <x v="0"/>
  </r>
  <r>
    <x v="0"/>
    <x v="2"/>
    <s v="GV412"/>
    <s v="GV4-02-090120"/>
    <x v="0"/>
    <d v="2020-06-30T00:00:00"/>
    <x v="0"/>
    <s v="Juan Manuel Jacobo"/>
    <n v="43839"/>
    <n v="5.7666666666666666"/>
    <n v="442"/>
    <n v="4"/>
    <n v="14144"/>
    <n v="13317.548000000001"/>
    <n v="3329.3870000000002"/>
    <n v="110.5"/>
    <n v="32"/>
    <n v="826.452"/>
    <x v="0"/>
    <x v="5"/>
    <n v="27"/>
    <x v="0"/>
  </r>
  <r>
    <x v="0"/>
    <x v="2"/>
    <s v="GV412"/>
    <s v="GV4-02-090120"/>
    <x v="0"/>
    <d v="2020-06-30T00:00:00"/>
    <x v="0"/>
    <s v="Avalos Silva Juan"/>
    <n v="43839"/>
    <n v="5.7666666666666666"/>
    <n v="212"/>
    <n v="2"/>
    <n v="6784"/>
    <n v="6658.7740000000003"/>
    <n v="3329.3870000000002"/>
    <n v="106"/>
    <n v="32"/>
    <n v="125.226"/>
    <x v="0"/>
    <x v="5"/>
    <n v="27"/>
    <x v="0"/>
  </r>
  <r>
    <x v="0"/>
    <x v="2"/>
    <s v="GV412"/>
    <s v="GV4-02-090120"/>
    <x v="0"/>
    <d v="2020-06-30T00:00:00"/>
    <x v="0"/>
    <s v="Rincon Morett Veronica Guadalupe FG"/>
    <n v="43839"/>
    <n v="5.7666666666666666"/>
    <n v="388"/>
    <n v="4"/>
    <n v="12416"/>
    <n v="13317.548000000001"/>
    <n v="3329.3870000000002"/>
    <n v="97"/>
    <n v="32"/>
    <n v="-901.548"/>
    <x v="0"/>
    <x v="5"/>
    <n v="27"/>
    <x v="0"/>
  </r>
  <r>
    <x v="0"/>
    <x v="2"/>
    <s v="GV412"/>
    <s v="GV4-02-090120"/>
    <x v="0"/>
    <d v="2020-06-30T00:00:00"/>
    <x v="0"/>
    <s v="Diaz Araiza Maria Magdalena"/>
    <n v="43839"/>
    <n v="5.7666666666666666"/>
    <n v="100"/>
    <n v="1"/>
    <n v="3200"/>
    <n v="3329.3870000000002"/>
    <n v="3329.3870000000002"/>
    <n v="100"/>
    <n v="32"/>
    <n v="-129.387"/>
    <x v="0"/>
    <x v="5"/>
    <n v="27"/>
    <x v="0"/>
  </r>
  <r>
    <x v="0"/>
    <x v="2"/>
    <s v="GV412"/>
    <s v="GV4-02-090120"/>
    <x v="0"/>
    <d v="2020-06-30T00:00:00"/>
    <x v="0"/>
    <s v="RODRIGO RODRIGUEZ"/>
    <n v="43839"/>
    <n v="5.7666666666666666"/>
    <n v="566"/>
    <n v="6"/>
    <n v="18112"/>
    <n v="19976.322"/>
    <n v="3329.3870000000002"/>
    <n v="94.333333333333329"/>
    <n v="32"/>
    <n v="-1864.3219999999999"/>
    <x v="0"/>
    <x v="5"/>
    <n v="27"/>
    <x v="0"/>
  </r>
  <r>
    <x v="0"/>
    <x v="2"/>
    <s v="GV412"/>
    <s v="GV4-02-090120"/>
    <x v="0"/>
    <d v="2020-06-30T00:00:00"/>
    <x v="0"/>
    <s v="Pelayo Sebastian Rosa Maria G"/>
    <n v="43839"/>
    <n v="5.7666666666666666"/>
    <n v="120"/>
    <n v="1"/>
    <n v="3840"/>
    <n v="3329.3870000000002"/>
    <n v="3329.3870000000002"/>
    <n v="120"/>
    <n v="32"/>
    <n v="510.613"/>
    <x v="0"/>
    <x v="5"/>
    <n v="27"/>
    <x v="0"/>
  </r>
  <r>
    <x v="0"/>
    <x v="2"/>
    <s v="GV412"/>
    <s v="GV4-02-090120"/>
    <x v="0"/>
    <d v="2020-06-30T00:00:00"/>
    <x v="0"/>
    <s v="PUBLICO EN GENERAL"/>
    <n v="43839"/>
    <n v="5.7666666666666666"/>
    <n v="95"/>
    <n v="1"/>
    <n v="3040"/>
    <n v="3329.3870000000002"/>
    <n v="3329.3870000000002"/>
    <n v="95"/>
    <n v="32"/>
    <n v="-289.387"/>
    <x v="0"/>
    <x v="5"/>
    <n v="27"/>
    <x v="0"/>
  </r>
  <r>
    <x v="0"/>
    <x v="2"/>
    <s v="GV412"/>
    <s v="GV4-02-090120"/>
    <x v="0"/>
    <d v="2020-06-30T00:00:00"/>
    <x v="0"/>
    <s v="PUBLICO EN GENERAL"/>
    <n v="43839"/>
    <n v="5.7666666666666666"/>
    <n v="110"/>
    <n v="1"/>
    <n v="3520"/>
    <n v="3329.3870000000002"/>
    <n v="3329.3870000000002"/>
    <n v="110"/>
    <n v="32"/>
    <n v="190.613"/>
    <x v="0"/>
    <x v="5"/>
    <n v="27"/>
    <x v="0"/>
  </r>
  <r>
    <x v="0"/>
    <x v="3"/>
    <s v="GV515"/>
    <s v="GV5-01-040120"/>
    <x v="0"/>
    <d v="2020-06-30T00:00:00"/>
    <x v="0"/>
    <s v="Innovacion y Comercio"/>
    <n v="43834"/>
    <n v="5.9333333333333327"/>
    <n v="1183.5"/>
    <n v="10"/>
    <n v="32546.25"/>
    <n v="22815.727999999999"/>
    <n v="2281.5729999999999"/>
    <n v="118.35"/>
    <n v="27.5"/>
    <n v="9730.5220000000008"/>
    <x v="0"/>
    <x v="5"/>
    <n v="27"/>
    <x v="0"/>
  </r>
  <r>
    <x v="0"/>
    <x v="0"/>
    <s v="EMBAR"/>
    <s v="GV4-01-020120"/>
    <x v="0"/>
    <d v="2020-07-02T00:00:00"/>
    <x v="0"/>
    <s v="Carlos Policarpo Contreras Moreno"/>
    <n v="43832"/>
    <n v="6.0666666666666664"/>
    <n v="7330"/>
    <n v="12"/>
    <n v="41918.438000000002"/>
    <n v="35434.254000000001"/>
    <n v="2952.8539999999998"/>
    <n v="610.83333333333337"/>
    <n v="5.7187999999999999"/>
    <n v="6484.1840000000002"/>
    <x v="0"/>
    <x v="6"/>
    <n v="27"/>
    <x v="0"/>
  </r>
  <r>
    <x v="0"/>
    <x v="0"/>
    <s v="EMBAR"/>
    <s v="GV4-02-090120"/>
    <x v="0"/>
    <d v="2020-07-02T00:00:00"/>
    <x v="0"/>
    <s v="Carlos Policarpo Contreras Moreno"/>
    <n v="43839"/>
    <n v="5.833333333333333"/>
    <n v="7330"/>
    <n v="52"/>
    <n v="181646.56299999999"/>
    <n v="173636.21400000001"/>
    <n v="3339.1579999999999"/>
    <n v="140.96153846153845"/>
    <n v="24.781300000000002"/>
    <n v="8010.3490000000002"/>
    <x v="0"/>
    <x v="6"/>
    <n v="27"/>
    <x v="0"/>
  </r>
  <r>
    <x v="0"/>
    <x v="1"/>
    <s v="GV107"/>
    <s v="GV1-52-241219"/>
    <x v="0"/>
    <d v="2020-07-02T00:00:00"/>
    <x v="0"/>
    <s v="Vazquez Zamora Rafael"/>
    <n v="43823"/>
    <n v="6.3666666666666663"/>
    <n v="507"/>
    <n v="3"/>
    <n v="9670.5"/>
    <n v="8803.8389999999999"/>
    <n v="2934.6129999999998"/>
    <n v="169"/>
    <n v="19.074000000000002"/>
    <n v="866.66099999999994"/>
    <x v="0"/>
    <x v="6"/>
    <n v="27"/>
    <x v="0"/>
  </r>
  <r>
    <x v="0"/>
    <x v="1"/>
    <s v="GV107"/>
    <s v="GV1-52-241219"/>
    <x v="0"/>
    <d v="2020-07-02T00:00:00"/>
    <x v="0"/>
    <s v="Innovacion y Comercio"/>
    <n v="43823"/>
    <n v="6.3666666666666663"/>
    <n v="824.5"/>
    <n v="8"/>
    <n v="25971.75"/>
    <n v="23476.904999999999"/>
    <n v="2934.6129999999998"/>
    <n v="103.0625"/>
    <n v="31.5"/>
    <n v="2494.8449999999998"/>
    <x v="0"/>
    <x v="6"/>
    <n v="27"/>
    <x v="0"/>
  </r>
  <r>
    <x v="0"/>
    <x v="1"/>
    <s v="GV107"/>
    <s v="GV1-52-241219"/>
    <x v="0"/>
    <d v="2020-07-02T00:00:00"/>
    <x v="0"/>
    <s v="Gutierrez Olivarez Jaime Gibran"/>
    <n v="43823"/>
    <n v="6.3666666666666663"/>
    <n v="228.5"/>
    <n v="2"/>
    <n v="7197.75"/>
    <n v="5869.2259999999997"/>
    <n v="2934.6129999999998"/>
    <n v="114.25"/>
    <n v="31.5"/>
    <n v="1328.5239999999999"/>
    <x v="0"/>
    <x v="6"/>
    <n v="27"/>
    <x v="0"/>
  </r>
  <r>
    <x v="0"/>
    <x v="1"/>
    <s v="GV107"/>
    <s v="GV1-52-241219"/>
    <x v="0"/>
    <d v="2020-07-02T00:00:00"/>
    <x v="0"/>
    <s v="Rafael Osorio Zamora"/>
    <n v="43823"/>
    <n v="6.3666666666666663"/>
    <n v="542"/>
    <n v="5"/>
    <n v="17073"/>
    <n v="14673.066000000001"/>
    <n v="2934.6129999999998"/>
    <n v="108.4"/>
    <n v="31.5"/>
    <n v="2399.9340000000002"/>
    <x v="0"/>
    <x v="6"/>
    <n v="27"/>
    <x v="0"/>
  </r>
  <r>
    <x v="0"/>
    <x v="1"/>
    <s v="GV107"/>
    <s v="GV1-52-241219"/>
    <x v="0"/>
    <d v="2020-07-02T00:00:00"/>
    <x v="0"/>
    <s v="Cecilia Robles Perez"/>
    <n v="43823"/>
    <n v="6.3666666666666663"/>
    <n v="125.5"/>
    <n v="1"/>
    <n v="3953.25"/>
    <n v="2934.6129999999998"/>
    <n v="2934.6129999999998"/>
    <n v="125.5"/>
    <n v="31.5"/>
    <n v="1018.6369999999999"/>
    <x v="0"/>
    <x v="6"/>
    <n v="27"/>
    <x v="0"/>
  </r>
  <r>
    <x v="0"/>
    <x v="1"/>
    <s v="GV107"/>
    <s v="GV1-52-241219"/>
    <x v="0"/>
    <d v="2020-07-02T00:00:00"/>
    <x v="0"/>
    <s v="Ricardo Perez Garcia"/>
    <n v="43823"/>
    <n v="6.3666666666666663"/>
    <n v="118"/>
    <n v="1"/>
    <n v="3717"/>
    <n v="2934.6129999999998"/>
    <n v="2934.6129999999998"/>
    <n v="118"/>
    <n v="31.5"/>
    <n v="782.38699999999994"/>
    <x v="0"/>
    <x v="6"/>
    <n v="27"/>
    <x v="0"/>
  </r>
  <r>
    <x v="0"/>
    <x v="1"/>
    <s v="GV107"/>
    <s v="GV1-52-241219"/>
    <x v="0"/>
    <d v="2020-07-02T00:00:00"/>
    <x v="0"/>
    <s v="PUBLICO EN GENERAL"/>
    <n v="43823"/>
    <n v="6.3666666666666663"/>
    <n v="119"/>
    <n v="1"/>
    <n v="3748.5"/>
    <n v="2934.6129999999998"/>
    <n v="2934.6129999999998"/>
    <n v="119"/>
    <n v="31.5"/>
    <n v="813.88699999999994"/>
    <x v="0"/>
    <x v="6"/>
    <n v="27"/>
    <x v="0"/>
  </r>
  <r>
    <x v="0"/>
    <x v="1"/>
    <s v="GV108"/>
    <s v="GV1-01-010120"/>
    <x v="0"/>
    <d v="2020-07-02T00:00:00"/>
    <x v="0"/>
    <s v="Martinez Valdez Hugo Alberto F"/>
    <n v="43831"/>
    <n v="6.1"/>
    <n v="302"/>
    <n v="3"/>
    <n v="9664"/>
    <n v="7583.1369999999997"/>
    <n v="2527.712"/>
    <n v="100.66666666666667"/>
    <n v="32"/>
    <n v="2080.8629999999998"/>
    <x v="0"/>
    <x v="6"/>
    <n v="27"/>
    <x v="0"/>
  </r>
  <r>
    <x v="0"/>
    <x v="1"/>
    <s v="GV108"/>
    <s v="GV1-01-010120"/>
    <x v="0"/>
    <d v="2020-07-02T00:00:00"/>
    <x v="0"/>
    <s v="Lopez Garcia Martin FG"/>
    <n v="43831"/>
    <n v="6.1"/>
    <n v="100"/>
    <n v="1"/>
    <n v="3200"/>
    <n v="2527.712"/>
    <n v="2527.712"/>
    <n v="100"/>
    <n v="32"/>
    <n v="672.28800000000001"/>
    <x v="0"/>
    <x v="6"/>
    <n v="27"/>
    <x v="0"/>
  </r>
  <r>
    <x v="0"/>
    <x v="1"/>
    <s v="GV108"/>
    <s v="GV1-01-010120"/>
    <x v="0"/>
    <d v="2020-07-02T00:00:00"/>
    <x v="0"/>
    <s v="Lopez Castro Erica"/>
    <n v="43831"/>
    <n v="6.1"/>
    <n v="230"/>
    <n v="2"/>
    <n v="7360"/>
    <n v="5055.424"/>
    <n v="2527.712"/>
    <n v="115"/>
    <n v="32"/>
    <n v="2304.576"/>
    <x v="0"/>
    <x v="6"/>
    <n v="27"/>
    <x v="0"/>
  </r>
  <r>
    <x v="0"/>
    <x v="1"/>
    <s v="GV108"/>
    <s v="GV1-01-010120"/>
    <x v="0"/>
    <d v="2020-07-02T00:00:00"/>
    <x v="0"/>
    <s v="Cobian Chavez Rodolfo FG"/>
    <n v="43831"/>
    <n v="6.1"/>
    <n v="1"/>
    <n v="24"/>
    <n v="89397"/>
    <n v="60665.093000000001"/>
    <n v="2527.712"/>
    <n v="4.1666666666666664E-2"/>
    <n v="89397"/>
    <n v="28731.906999999999"/>
    <x v="0"/>
    <x v="6"/>
    <n v="27"/>
    <x v="0"/>
  </r>
  <r>
    <x v="0"/>
    <x v="1"/>
    <s v="GV110"/>
    <s v="GV1-02-080120"/>
    <x v="0"/>
    <d v="2020-07-02T00:00:00"/>
    <x v="0"/>
    <s v="Oregon Rene NA"/>
    <n v="43838"/>
    <n v="5.8666666666666663"/>
    <n v="100"/>
    <n v="1"/>
    <n v="3200"/>
    <n v="2901.1680000000001"/>
    <n v="2901.1680000000001"/>
    <n v="100"/>
    <n v="32"/>
    <n v="298.83199999999999"/>
    <x v="0"/>
    <x v="6"/>
    <n v="27"/>
    <x v="0"/>
  </r>
  <r>
    <x v="0"/>
    <x v="1"/>
    <s v="GV110"/>
    <s v="GV1-02-080120"/>
    <x v="0"/>
    <d v="2020-07-02T00:00:00"/>
    <x v="0"/>
    <s v="Edgar Ruiz Lopez"/>
    <n v="43838"/>
    <n v="5.8666666666666663"/>
    <n v="640"/>
    <n v="6"/>
    <n v="20480"/>
    <n v="17407.009999999998"/>
    <n v="2901.1680000000001"/>
    <n v="106.66666666666667"/>
    <n v="32"/>
    <n v="3072.99"/>
    <x v="0"/>
    <x v="6"/>
    <n v="27"/>
    <x v="0"/>
  </r>
  <r>
    <x v="0"/>
    <x v="1"/>
    <s v="GV110"/>
    <s v="GV1-02-080120"/>
    <x v="0"/>
    <d v="2020-07-02T00:00:00"/>
    <x v="0"/>
    <s v="Coronado Rodriguez Alma Lorena FG"/>
    <n v="43838"/>
    <n v="5.8666666666666663"/>
    <n v="117"/>
    <n v="1"/>
    <n v="3744"/>
    <n v="2901.1680000000001"/>
    <n v="2901.1680000000001"/>
    <n v="117"/>
    <n v="32"/>
    <n v="842.83199999999999"/>
    <x v="0"/>
    <x v="6"/>
    <n v="27"/>
    <x v="0"/>
  </r>
  <r>
    <x v="0"/>
    <x v="1"/>
    <s v="GV110"/>
    <s v="GV1-02-080120"/>
    <x v="0"/>
    <d v="2020-07-02T00:00:00"/>
    <x v="0"/>
    <s v="Anaya Chavarin Oscar FG"/>
    <n v="43838"/>
    <n v="5.8666666666666663"/>
    <n v="220"/>
    <n v="2"/>
    <n v="7040"/>
    <n v="5802.3370000000004"/>
    <n v="2901.1680000000001"/>
    <n v="110"/>
    <n v="32"/>
    <n v="1237.663"/>
    <x v="0"/>
    <x v="6"/>
    <n v="27"/>
    <x v="0"/>
  </r>
  <r>
    <x v="0"/>
    <x v="1"/>
    <s v="GV110"/>
    <s v="GV1-02-080120"/>
    <x v="0"/>
    <d v="2020-07-02T00:00:00"/>
    <x v="0"/>
    <s v="De Leon Diaz Salvador FG"/>
    <n v="43838"/>
    <n v="5.8666666666666663"/>
    <n v="100"/>
    <n v="1"/>
    <n v="3200"/>
    <n v="2901.1680000000001"/>
    <n v="2901.1680000000001"/>
    <n v="100"/>
    <n v="32"/>
    <n v="298.83199999999999"/>
    <x v="0"/>
    <x v="6"/>
    <n v="27"/>
    <x v="0"/>
  </r>
  <r>
    <x v="0"/>
    <x v="1"/>
    <s v="GV110"/>
    <s v="GV1-02-080120"/>
    <x v="0"/>
    <d v="2020-07-02T00:00:00"/>
    <x v="0"/>
    <s v="Diaz Araiza Maria Magdalena"/>
    <n v="43838"/>
    <n v="5.8666666666666663"/>
    <n v="100"/>
    <n v="1"/>
    <n v="3200"/>
    <n v="2901.1680000000001"/>
    <n v="2901.1680000000001"/>
    <n v="100"/>
    <n v="32"/>
    <n v="298.83199999999999"/>
    <x v="0"/>
    <x v="6"/>
    <n v="27"/>
    <x v="0"/>
  </r>
  <r>
    <x v="0"/>
    <x v="1"/>
    <s v="GV110"/>
    <s v="GV1-02-080120"/>
    <x v="0"/>
    <d v="2020-07-02T00:00:00"/>
    <x v="0"/>
    <s v="Victor Alejandro Flores Pelayo"/>
    <n v="43838"/>
    <n v="5.8666666666666663"/>
    <n v="107"/>
    <n v="1"/>
    <n v="3424"/>
    <n v="2901.1680000000001"/>
    <n v="2901.1680000000001"/>
    <n v="107"/>
    <n v="32"/>
    <n v="522.83199999999999"/>
    <x v="0"/>
    <x v="6"/>
    <n v="27"/>
    <x v="0"/>
  </r>
  <r>
    <x v="0"/>
    <x v="1"/>
    <s v="GV110"/>
    <s v="GV1-02-080120"/>
    <x v="0"/>
    <d v="2020-07-02T00:00:00"/>
    <x v="0"/>
    <s v="RODRIGO RODRIGUEZ"/>
    <n v="43838"/>
    <n v="5.8666666666666663"/>
    <n v="652"/>
    <n v="7"/>
    <n v="20864"/>
    <n v="20308.178"/>
    <n v="2901.1680000000001"/>
    <n v="93.142857142857139"/>
    <n v="32"/>
    <n v="555.822"/>
    <x v="0"/>
    <x v="6"/>
    <n v="27"/>
    <x v="0"/>
  </r>
  <r>
    <x v="0"/>
    <x v="1"/>
    <s v="GV110"/>
    <s v="GV1-02-080120"/>
    <x v="0"/>
    <d v="2020-07-02T00:00:00"/>
    <x v="0"/>
    <s v="RODRIGO RODRIGUEZ"/>
    <n v="43838"/>
    <n v="5.8666666666666663"/>
    <n v="468"/>
    <n v="4"/>
    <n v="12636"/>
    <n v="11604.673000000001"/>
    <n v="2901.1680000000001"/>
    <n v="117"/>
    <n v="27"/>
    <n v="1031.327"/>
    <x v="0"/>
    <x v="6"/>
    <n v="27"/>
    <x v="0"/>
  </r>
  <r>
    <x v="0"/>
    <x v="1"/>
    <s v="GV110"/>
    <s v="GV1-02-080120"/>
    <x v="0"/>
    <d v="2020-07-02T00:00:00"/>
    <x v="0"/>
    <s v="Salas Nadia"/>
    <n v="43838"/>
    <n v="5.8666666666666663"/>
    <n v="232"/>
    <n v="2"/>
    <n v="7424"/>
    <n v="5802.3370000000004"/>
    <n v="2901.1680000000001"/>
    <n v="116"/>
    <n v="32"/>
    <n v="1621.663"/>
    <x v="0"/>
    <x v="6"/>
    <n v="27"/>
    <x v="0"/>
  </r>
  <r>
    <x v="0"/>
    <x v="1"/>
    <s v="GV110"/>
    <s v="GV1-02-080120"/>
    <x v="0"/>
    <d v="2020-07-02T00:00:00"/>
    <x v="0"/>
    <s v="Pelayo Sebastian Rosa Maria G"/>
    <n v="43838"/>
    <n v="5.8666666666666663"/>
    <n v="600"/>
    <n v="5"/>
    <n v="19200"/>
    <n v="14505.842000000001"/>
    <n v="2901.1680000000001"/>
    <n v="120"/>
    <n v="32"/>
    <n v="4694.1580000000004"/>
    <x v="0"/>
    <x v="6"/>
    <n v="27"/>
    <x v="0"/>
  </r>
  <r>
    <x v="0"/>
    <x v="1"/>
    <s v="GV110"/>
    <s v="GV1-02-080120"/>
    <x v="0"/>
    <d v="2020-07-02T00:00:00"/>
    <x v="0"/>
    <s v="Juan Manuel Jacobo"/>
    <n v="43838"/>
    <n v="5.8666666666666663"/>
    <n v="542"/>
    <n v="5"/>
    <n v="17344"/>
    <n v="14505.842000000001"/>
    <n v="2901.1680000000001"/>
    <n v="108.4"/>
    <n v="32"/>
    <n v="2838.1579999999999"/>
    <x v="0"/>
    <x v="6"/>
    <n v="27"/>
    <x v="0"/>
  </r>
  <r>
    <x v="0"/>
    <x v="1"/>
    <s v="GV110"/>
    <s v="GV1-02-080120"/>
    <x v="0"/>
    <d v="2020-07-02T00:00:00"/>
    <x v="0"/>
    <s v="Verdin Vizcarra Irma Lucila F"/>
    <n v="43838"/>
    <n v="5.8666666666666663"/>
    <n v="105"/>
    <n v="1"/>
    <n v="3360"/>
    <n v="2901.1680000000001"/>
    <n v="2901.1680000000001"/>
    <n v="105"/>
    <n v="32"/>
    <n v="458.83199999999999"/>
    <x v="0"/>
    <x v="6"/>
    <n v="27"/>
    <x v="0"/>
  </r>
  <r>
    <x v="0"/>
    <x v="1"/>
    <s v="GV110"/>
    <s v="GV1-02-080120"/>
    <x v="0"/>
    <d v="2020-07-02T00:00:00"/>
    <x v="0"/>
    <s v="Raul Armando Oregon Herrera"/>
    <n v="43838"/>
    <n v="5.8666666666666663"/>
    <n v="306"/>
    <n v="3"/>
    <n v="9792"/>
    <n v="8703.5049999999992"/>
    <n v="2901.1680000000001"/>
    <n v="102"/>
    <n v="32"/>
    <n v="1088.4949999999999"/>
    <x v="0"/>
    <x v="6"/>
    <n v="27"/>
    <x v="0"/>
  </r>
  <r>
    <x v="0"/>
    <x v="1"/>
    <s v="GV110"/>
    <s v="GV1-02-080120"/>
    <x v="0"/>
    <d v="2020-07-02T00:00:00"/>
    <x v="0"/>
    <s v="Lopez Jorge FG"/>
    <n v="43838"/>
    <n v="5.8666666666666663"/>
    <n v="110"/>
    <n v="1"/>
    <n v="2970"/>
    <n v="2901.1680000000001"/>
    <n v="2901.1680000000001"/>
    <n v="110"/>
    <n v="27"/>
    <n v="68.831999999999994"/>
    <x v="0"/>
    <x v="6"/>
    <n v="27"/>
    <x v="0"/>
  </r>
  <r>
    <x v="0"/>
    <x v="1"/>
    <s v="GV110"/>
    <s v="GV1-02-080120"/>
    <x v="0"/>
    <d v="2020-07-02T00:00:00"/>
    <x v="0"/>
    <s v="Jose Luis Guzman Cornejo"/>
    <n v="43838"/>
    <n v="5.8666666666666663"/>
    <n v="650"/>
    <n v="6"/>
    <n v="20800"/>
    <n v="17407.009999999998"/>
    <n v="2901.1680000000001"/>
    <n v="108.33333333333333"/>
    <n v="32"/>
    <n v="3392.99"/>
    <x v="0"/>
    <x v="6"/>
    <n v="27"/>
    <x v="0"/>
  </r>
  <r>
    <x v="0"/>
    <x v="1"/>
    <s v="GV110"/>
    <s v="GV1-02-080120"/>
    <x v="0"/>
    <d v="2020-07-02T00:00:00"/>
    <x v="0"/>
    <s v="Gil Peña Martin FG"/>
    <n v="43838"/>
    <n v="5.8666666666666663"/>
    <n v="415"/>
    <n v="4"/>
    <n v="13280"/>
    <n v="11604.673000000001"/>
    <n v="2901.1680000000001"/>
    <n v="103.75"/>
    <n v="32"/>
    <n v="1675.327"/>
    <x v="0"/>
    <x v="6"/>
    <n v="27"/>
    <x v="0"/>
  </r>
  <r>
    <x v="0"/>
    <x v="1"/>
    <s v="GV110"/>
    <s v="GV1-02-080120"/>
    <x v="0"/>
    <d v="2020-07-02T00:00:00"/>
    <x v="0"/>
    <s v="Oscar Jesus Guerrero Pelayo"/>
    <n v="43838"/>
    <n v="5.8666666666666663"/>
    <n v="800"/>
    <n v="8"/>
    <n v="25600"/>
    <n v="23209.346000000001"/>
    <n v="2901.1680000000001"/>
    <n v="100"/>
    <n v="32"/>
    <n v="2390.654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300"/>
    <n v="3"/>
    <n v="9600"/>
    <n v="8703.5049999999992"/>
    <n v="2901.1680000000001"/>
    <n v="100"/>
    <n v="32"/>
    <n v="896.495"/>
    <x v="0"/>
    <x v="6"/>
    <n v="27"/>
    <x v="0"/>
  </r>
  <r>
    <x v="0"/>
    <x v="1"/>
    <s v="GV110"/>
    <s v="GV1-02-080120"/>
    <x v="0"/>
    <d v="2020-07-02T00:00:00"/>
    <x v="0"/>
    <s v="Avalos Silva Juan"/>
    <n v="43838"/>
    <n v="5.8666666666666663"/>
    <n v="340"/>
    <n v="3"/>
    <n v="10880"/>
    <n v="8703.5049999999992"/>
    <n v="2901.1680000000001"/>
    <n v="113.33333333333333"/>
    <n v="32"/>
    <n v="2176.4949999999999"/>
    <x v="0"/>
    <x v="6"/>
    <n v="27"/>
    <x v="0"/>
  </r>
  <r>
    <x v="0"/>
    <x v="1"/>
    <s v="GV110"/>
    <s v="GV1-02-080120"/>
    <x v="0"/>
    <d v="2020-07-02T00:00:00"/>
    <x v="0"/>
    <s v="Araiza Chavez Diana Rosiquiel FG"/>
    <n v="43838"/>
    <n v="5.8666666666666663"/>
    <n v="362"/>
    <n v="3"/>
    <n v="11584"/>
    <n v="8703.5049999999992"/>
    <n v="2901.1680000000001"/>
    <n v="120.66666666666667"/>
    <n v="32"/>
    <n v="2880.4949999999999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100"/>
    <n v="1"/>
    <n v="3200"/>
    <n v="2901.1680000000001"/>
    <n v="2901.1680000000001"/>
    <n v="100"/>
    <n v="32"/>
    <n v="298.83199999999999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102"/>
    <n v="1"/>
    <n v="3264"/>
    <n v="2901.1680000000001"/>
    <n v="2901.1680000000001"/>
    <n v="102"/>
    <n v="32"/>
    <n v="362.83199999999999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108"/>
    <n v="1"/>
    <n v="3456"/>
    <n v="2901.1680000000001"/>
    <n v="2901.1680000000001"/>
    <n v="108"/>
    <n v="32"/>
    <n v="554.83199999999999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105"/>
    <n v="1"/>
    <n v="3360"/>
    <n v="2901.1680000000001"/>
    <n v="2901.1680000000001"/>
    <n v="105"/>
    <n v="32"/>
    <n v="458.83199999999999"/>
    <x v="0"/>
    <x v="6"/>
    <n v="27"/>
    <x v="0"/>
  </r>
  <r>
    <x v="0"/>
    <x v="2"/>
    <s v="GV412"/>
    <s v="GV4-02-090120"/>
    <x v="0"/>
    <d v="2020-07-02T00:00:00"/>
    <x v="0"/>
    <s v="Camacho Monroy Agustin"/>
    <n v="43839"/>
    <n v="5.833333333333333"/>
    <n v="996"/>
    <n v="9"/>
    <n v="31374"/>
    <n v="30052.421999999999"/>
    <n v="3339.1579999999999"/>
    <n v="110.66666666666667"/>
    <n v="31.5"/>
    <n v="1321.578"/>
    <x v="0"/>
    <x v="6"/>
    <n v="27"/>
    <x v="0"/>
  </r>
  <r>
    <x v="0"/>
    <x v="2"/>
    <s v="GV412"/>
    <s v="GV4-02-090120"/>
    <x v="0"/>
    <d v="2020-07-02T00:00:00"/>
    <x v="0"/>
    <s v="Camacho Santana Gabriel"/>
    <n v="43839"/>
    <n v="5.833333333333333"/>
    <n v="614"/>
    <n v="6"/>
    <n v="19341"/>
    <n v="20034.948"/>
    <n v="3339.1579999999999"/>
    <n v="102.33333333333333"/>
    <n v="31.5"/>
    <n v="-693.94799999999998"/>
    <x v="0"/>
    <x v="6"/>
    <n v="27"/>
    <x v="0"/>
  </r>
  <r>
    <x v="0"/>
    <x v="2"/>
    <s v="GV412"/>
    <s v="GV4-02-090120"/>
    <x v="0"/>
    <d v="2020-07-02T00:00:00"/>
    <x v="0"/>
    <s v="Noe Ramirez Brambila"/>
    <n v="43839"/>
    <n v="5.833333333333333"/>
    <n v="525"/>
    <n v="5"/>
    <n v="16537.5"/>
    <n v="16695.79"/>
    <n v="3339.1579999999999"/>
    <n v="105"/>
    <n v="31.5"/>
    <n v="-158.29"/>
    <x v="0"/>
    <x v="6"/>
    <n v="27"/>
    <x v="0"/>
  </r>
  <r>
    <x v="0"/>
    <x v="2"/>
    <s v="GV412"/>
    <s v="GV4-02-090120"/>
    <x v="0"/>
    <d v="2020-07-02T00:00:00"/>
    <x v="0"/>
    <s v="Fletes Castillo Hortencia"/>
    <n v="43839"/>
    <n v="5.833333333333333"/>
    <n v="220"/>
    <n v="2"/>
    <n v="6930"/>
    <n v="6678.3159999999998"/>
    <n v="3339.1579999999999"/>
    <n v="110"/>
    <n v="31.5"/>
    <n v="251.684"/>
    <x v="0"/>
    <x v="6"/>
    <n v="27"/>
    <x v="0"/>
  </r>
  <r>
    <x v="0"/>
    <x v="2"/>
    <s v="GV412"/>
    <s v="GV4-02-090120"/>
    <x v="0"/>
    <d v="2020-07-02T00:00:00"/>
    <x v="0"/>
    <s v="Robles Santana Jorge"/>
    <n v="43839"/>
    <n v="5.833333333333333"/>
    <n v="340"/>
    <n v="3"/>
    <n v="10710"/>
    <n v="10017.474"/>
    <n v="3339.1579999999999"/>
    <n v="113.33333333333333"/>
    <n v="31.5"/>
    <n v="692.52599999999995"/>
    <x v="0"/>
    <x v="6"/>
    <n v="27"/>
    <x v="0"/>
  </r>
  <r>
    <x v="0"/>
    <x v="1"/>
    <s v="GV107"/>
    <s v="GV1-52-241219"/>
    <x v="0"/>
    <d v="2020-07-03T00:00:00"/>
    <x v="0"/>
    <s v="Cecilia Robles Perez"/>
    <n v="43823"/>
    <n v="6.3999999999999995"/>
    <n v="91"/>
    <n v="1"/>
    <n v="2866.5"/>
    <n v="2934.6129999999998"/>
    <n v="2934.6129999999998"/>
    <n v="91"/>
    <n v="31.5"/>
    <n v="-68.113"/>
    <x v="0"/>
    <x v="6"/>
    <n v="27"/>
    <x v="0"/>
  </r>
  <r>
    <x v="0"/>
    <x v="1"/>
    <s v="GV108"/>
    <s v="GV1-01-010120"/>
    <x v="0"/>
    <d v="2020-07-03T00:00:00"/>
    <x v="0"/>
    <s v="Vazquez Zamora Rafael"/>
    <n v="43831"/>
    <n v="6.1333333333333329"/>
    <n v="200.5"/>
    <n v="2"/>
    <n v="6315.75"/>
    <n v="5716.0129999999999"/>
    <n v="2858.0070000000001"/>
    <n v="100.25"/>
    <n v="31.5"/>
    <n v="599.73699999999997"/>
    <x v="0"/>
    <x v="6"/>
    <n v="27"/>
    <x v="0"/>
  </r>
  <r>
    <x v="0"/>
    <x v="1"/>
    <s v="GV108"/>
    <s v="GV1-01-010120"/>
    <x v="0"/>
    <d v="2020-07-03T00:00:00"/>
    <x v="0"/>
    <s v="Ricardo Perez Garcia"/>
    <n v="43831"/>
    <n v="6.1333333333333329"/>
    <n v="309"/>
    <n v="3"/>
    <n v="9733.5"/>
    <n v="8574.02"/>
    <n v="2858.0070000000001"/>
    <n v="103"/>
    <n v="31.5"/>
    <n v="1159.48"/>
    <x v="0"/>
    <x v="6"/>
    <n v="27"/>
    <x v="0"/>
  </r>
  <r>
    <x v="0"/>
    <x v="1"/>
    <s v="GV108"/>
    <s v="GV1-01-010120"/>
    <x v="0"/>
    <d v="2020-07-03T00:00:00"/>
    <x v="0"/>
    <s v="Gutierrez Olivarez Jaime Gibran"/>
    <n v="43831"/>
    <n v="6.1333333333333329"/>
    <n v="347"/>
    <n v="3"/>
    <n v="10930.5"/>
    <n v="8574.02"/>
    <n v="2858.0070000000001"/>
    <n v="115.66666666666667"/>
    <n v="31.5"/>
    <n v="2356.48"/>
    <x v="0"/>
    <x v="6"/>
    <n v="27"/>
    <x v="0"/>
  </r>
  <r>
    <x v="0"/>
    <x v="1"/>
    <s v="GV108"/>
    <s v="GV1-01-010120"/>
    <x v="0"/>
    <d v="2020-07-03T00:00:00"/>
    <x v="0"/>
    <s v="Innovacion y Comercio"/>
    <n v="43831"/>
    <n v="6.1333333333333329"/>
    <n v="653"/>
    <n v="6"/>
    <n v="20569.5"/>
    <n v="17148.04"/>
    <n v="2858.0070000000001"/>
    <n v="108.83333333333333"/>
    <n v="31.5"/>
    <n v="3421.46"/>
    <x v="0"/>
    <x v="6"/>
    <n v="27"/>
    <x v="0"/>
  </r>
  <r>
    <x v="0"/>
    <x v="1"/>
    <s v="GV110"/>
    <s v="GV1-02-080120"/>
    <x v="0"/>
    <d v="2020-07-03T00:00:00"/>
    <x v="0"/>
    <s v="Rafael Osorio Zamora"/>
    <n v="43838"/>
    <n v="5.8999999999999995"/>
    <n v="1084.5"/>
    <n v="10"/>
    <n v="34161.75"/>
    <n v="29011.683000000001"/>
    <n v="2901.1680000000001"/>
    <n v="108.45"/>
    <n v="31.5"/>
    <n v="5150.067"/>
    <x v="0"/>
    <x v="6"/>
    <n v="27"/>
    <x v="0"/>
  </r>
  <r>
    <x v="0"/>
    <x v="1"/>
    <s v="GV108"/>
    <s v="GV1-01-010120"/>
    <x v="0"/>
    <d v="2020-07-06T00:00:00"/>
    <x v="0"/>
    <s v="Anaya Chavarin Oscar FG"/>
    <n v="43831"/>
    <n v="6.2333333333333334"/>
    <n v="220"/>
    <n v="2"/>
    <n v="7040"/>
    <n v="5716.0129999999999"/>
    <n v="2858.0070000000001"/>
    <n v="110"/>
    <n v="32"/>
    <n v="1323.9870000000001"/>
    <x v="0"/>
    <x v="6"/>
    <n v="28"/>
    <x v="0"/>
  </r>
  <r>
    <x v="0"/>
    <x v="1"/>
    <s v="GV108"/>
    <s v="GV1-01-010120"/>
    <x v="0"/>
    <d v="2020-07-06T00:00:00"/>
    <x v="0"/>
    <s v="Madres Adoratrices"/>
    <n v="43831"/>
    <n v="6.2333333333333334"/>
    <n v="200.5"/>
    <n v="2"/>
    <n v="6315.75"/>
    <n v="5716.0129999999999"/>
    <n v="2858.0070000000001"/>
    <n v="100.25"/>
    <n v="31.5"/>
    <n v="599.73699999999997"/>
    <x v="0"/>
    <x v="6"/>
    <n v="28"/>
    <x v="0"/>
  </r>
  <r>
    <x v="0"/>
    <x v="1"/>
    <s v="GV108"/>
    <s v="GV1-01-010120"/>
    <x v="0"/>
    <d v="2020-07-06T00:00:00"/>
    <x v="0"/>
    <s v="PUBLICO EN GENERAL"/>
    <n v="43831"/>
    <n v="6.2333333333333334"/>
    <n v="146"/>
    <n v="1"/>
    <n v="3942"/>
    <n v="2858.0070000000001"/>
    <n v="2858.0070000000001"/>
    <n v="146"/>
    <n v="27"/>
    <n v="1083.9929999999999"/>
    <x v="0"/>
    <x v="6"/>
    <n v="28"/>
    <x v="0"/>
  </r>
  <r>
    <x v="0"/>
    <x v="1"/>
    <s v="GV108"/>
    <s v="GV1-01-010120"/>
    <x v="0"/>
    <d v="2020-07-06T00:00:00"/>
    <x v="0"/>
    <s v="PUBLICO EN GENERAL"/>
    <n v="43831"/>
    <n v="6.2333333333333334"/>
    <n v="255.5"/>
    <n v="2"/>
    <n v="6898.5"/>
    <n v="5716.0129999999999"/>
    <n v="2858.0070000000001"/>
    <n v="127.75"/>
    <n v="27"/>
    <n v="1182.4870000000001"/>
    <x v="0"/>
    <x v="6"/>
    <n v="28"/>
    <x v="0"/>
  </r>
  <r>
    <x v="0"/>
    <x v="1"/>
    <s v="GV110"/>
    <s v="GV1-02-080120"/>
    <x v="1"/>
    <d v="2020-07-06T00:00:00"/>
    <x v="0"/>
    <s v="Anaya Chavarin Oscar FG"/>
    <n v="43838"/>
    <n v="6"/>
    <n v="-220"/>
    <n v="-2"/>
    <n v="-7040"/>
    <n v="-5802.3370000000004"/>
    <n v="-2901.1680000000001"/>
    <n v="110"/>
    <n v="32"/>
    <n v="-1237.663"/>
    <x v="0"/>
    <x v="6"/>
    <n v="28"/>
    <x v="0"/>
  </r>
  <r>
    <x v="0"/>
    <x v="0"/>
    <s v="EMBAR"/>
    <s v="GV1-36-070919"/>
    <x v="0"/>
    <d v="2020-07-07T00:00:00"/>
    <x v="0"/>
    <s v="Innovacion y Comercio"/>
    <n v="43715"/>
    <n v="10.133333333333333"/>
    <n v="180"/>
    <n v="2"/>
    <n v="5670"/>
    <n v="7828.8860000000004"/>
    <n v="3914.4430000000002"/>
    <n v="90"/>
    <n v="31.5"/>
    <n v="-2158.886"/>
    <x v="0"/>
    <x v="6"/>
    <n v="28"/>
    <x v="0"/>
  </r>
  <r>
    <x v="0"/>
    <x v="0"/>
    <s v="EMBAR"/>
    <s v="GV5-01-040120"/>
    <x v="0"/>
    <d v="2020-07-07T00:00:00"/>
    <x v="0"/>
    <s v="PUBLICO EN GENERAL"/>
    <n v="43834"/>
    <n v="6.1666666666666661"/>
    <n v="120"/>
    <n v="1"/>
    <n v="1500"/>
    <n v="2281.5729999999999"/>
    <n v="2281.5729999999999"/>
    <n v="120"/>
    <n v="12.5"/>
    <n v="-781.57299999999998"/>
    <x v="0"/>
    <x v="6"/>
    <n v="28"/>
    <x v="0"/>
  </r>
  <r>
    <x v="0"/>
    <x v="1"/>
    <s v="GV107"/>
    <s v="GV1-52-241219"/>
    <x v="0"/>
    <d v="2020-07-07T00:00:00"/>
    <x v="0"/>
    <s v="PUBLICO EN GENERAL"/>
    <n v="43823"/>
    <n v="6.5333333333333332"/>
    <n v="254.5"/>
    <n v="2"/>
    <n v="6871.5"/>
    <n v="5869.2259999999997"/>
    <n v="2934.6129999999998"/>
    <n v="127.25"/>
    <n v="27"/>
    <n v="1002.274"/>
    <x v="0"/>
    <x v="6"/>
    <n v="28"/>
    <x v="0"/>
  </r>
  <r>
    <x v="0"/>
    <x v="1"/>
    <s v="GV107"/>
    <s v="GV1-52-241219"/>
    <x v="0"/>
    <d v="2020-07-07T00:00:00"/>
    <x v="0"/>
    <s v="Arturo Saray"/>
    <n v="43823"/>
    <n v="6.5333333333333332"/>
    <n v="130"/>
    <n v="1"/>
    <n v="3510"/>
    <n v="2934.6129999999998"/>
    <n v="2934.6129999999998"/>
    <n v="130"/>
    <n v="27"/>
    <n v="575.38699999999994"/>
    <x v="0"/>
    <x v="6"/>
    <n v="28"/>
    <x v="0"/>
  </r>
  <r>
    <x v="0"/>
    <x v="1"/>
    <s v="GV108"/>
    <s v="GV1-01-010120"/>
    <x v="0"/>
    <d v="2020-07-07T00:00:00"/>
    <x v="0"/>
    <s v="PUBLICO EN GENERAL"/>
    <n v="43831"/>
    <n v="6.2666666666666666"/>
    <n v="139"/>
    <n v="1"/>
    <n v="3753"/>
    <n v="2858.0070000000001"/>
    <n v="2858.0070000000001"/>
    <n v="139"/>
    <n v="27"/>
    <n v="894.99300000000005"/>
    <x v="0"/>
    <x v="6"/>
    <n v="28"/>
    <x v="0"/>
  </r>
  <r>
    <x v="0"/>
    <x v="1"/>
    <s v="GV108"/>
    <s v="GV1-01-010120"/>
    <x v="0"/>
    <d v="2020-07-07T00:00:00"/>
    <x v="0"/>
    <s v="PUBLICO EN GENERAL"/>
    <n v="43831"/>
    <n v="6.2666666666666666"/>
    <n v="134.5"/>
    <n v="1"/>
    <n v="3631.5"/>
    <n v="2858.0070000000001"/>
    <n v="2858.0070000000001"/>
    <n v="134.5"/>
    <n v="27"/>
    <n v="773.49300000000005"/>
    <x v="0"/>
    <x v="6"/>
    <n v="28"/>
    <x v="0"/>
  </r>
  <r>
    <x v="0"/>
    <x v="1"/>
    <s v="GV108"/>
    <s v="GV1-01-010120"/>
    <x v="0"/>
    <d v="2020-07-07T00:00:00"/>
    <x v="0"/>
    <s v="PUBLICO EN GENERAL"/>
    <n v="43831"/>
    <n v="6.2666666666666666"/>
    <n v="121"/>
    <n v="1"/>
    <n v="3267"/>
    <n v="2858.0070000000001"/>
    <n v="2858.0070000000001"/>
    <n v="121"/>
    <n v="27"/>
    <n v="408.99299999999999"/>
    <x v="0"/>
    <x v="6"/>
    <n v="28"/>
    <x v="0"/>
  </r>
  <r>
    <x v="0"/>
    <x v="1"/>
    <s v="GV108"/>
    <s v="GV1-01-010120"/>
    <x v="0"/>
    <d v="2020-07-07T00:00:00"/>
    <x v="0"/>
    <s v="PUBLICO EN GENERAL"/>
    <n v="43831"/>
    <n v="6.2666666666666666"/>
    <n v="141"/>
    <n v="1"/>
    <n v="3807"/>
    <n v="2858.0070000000001"/>
    <n v="2858.0070000000001"/>
    <n v="141"/>
    <n v="27"/>
    <n v="948.99300000000005"/>
    <x v="0"/>
    <x v="6"/>
    <n v="28"/>
    <x v="0"/>
  </r>
  <r>
    <x v="0"/>
    <x v="1"/>
    <s v="GV110"/>
    <s v="GV1-02-080120"/>
    <x v="0"/>
    <d v="2020-07-07T00:00:00"/>
    <x v="0"/>
    <s v="PUBLICO EN GENERAL"/>
    <n v="43838"/>
    <n v="6.0333333333333332"/>
    <n v="120.5"/>
    <n v="1"/>
    <n v="3253.5"/>
    <n v="2901.1680000000001"/>
    <n v="2901.1680000000001"/>
    <n v="120.5"/>
    <n v="27"/>
    <n v="352.33199999999999"/>
    <x v="0"/>
    <x v="6"/>
    <n v="28"/>
    <x v="0"/>
  </r>
  <r>
    <x v="0"/>
    <x v="1"/>
    <s v="GV110"/>
    <s v="GV1-02-080120"/>
    <x v="0"/>
    <d v="2020-07-07T00:00:00"/>
    <x v="0"/>
    <s v="Carlos Sanchez Camacho"/>
    <n v="43838"/>
    <n v="6.0333333333333332"/>
    <n v="477"/>
    <n v="4"/>
    <n v="15025.5"/>
    <n v="11604.673000000001"/>
    <n v="2901.1680000000001"/>
    <n v="119.25"/>
    <n v="31.5"/>
    <n v="3420.8270000000002"/>
    <x v="0"/>
    <x v="6"/>
    <n v="28"/>
    <x v="0"/>
  </r>
  <r>
    <x v="0"/>
    <x v="1"/>
    <s v="GV1Ia"/>
    <s v="GV1-18-280420"/>
    <x v="0"/>
    <d v="2020-07-07T00:00:00"/>
    <x v="0"/>
    <s v="PUBLICO EN GENERAL"/>
    <n v="43949"/>
    <n v="2.333333333333333"/>
    <n v="33.5"/>
    <n v="1"/>
    <n v="1055.25"/>
    <n v="812.78399999999999"/>
    <n v="812.78399999999999"/>
    <n v="33.5"/>
    <n v="31.5"/>
    <n v="242.46600000000001"/>
    <x v="0"/>
    <x v="6"/>
    <n v="28"/>
    <x v="0"/>
  </r>
  <r>
    <x v="0"/>
    <x v="2"/>
    <s v="GV405"/>
    <s v="GV4-03-150120"/>
    <x v="0"/>
    <d v="2020-07-07T00:00:00"/>
    <x v="0"/>
    <s v="Verdin Vizcarra Irma Lucila F"/>
    <n v="43845"/>
    <n v="5.8"/>
    <n v="204"/>
    <n v="2"/>
    <n v="6528"/>
    <n v="5776.0119999999997"/>
    <n v="2888.0059999999999"/>
    <n v="102"/>
    <n v="32"/>
    <n v="751.98800000000006"/>
    <x v="0"/>
    <x v="6"/>
    <n v="28"/>
    <x v="0"/>
  </r>
  <r>
    <x v="0"/>
    <x v="2"/>
    <s v="GV405"/>
    <s v="GV4-03-150120"/>
    <x v="0"/>
    <d v="2020-07-07T00:00:00"/>
    <x v="0"/>
    <s v="Edgar Ruiz Lopez"/>
    <n v="43845"/>
    <n v="5.8"/>
    <n v="422"/>
    <n v="4"/>
    <n v="13504"/>
    <n v="11552.023999999999"/>
    <n v="2888.0059999999999"/>
    <n v="105.5"/>
    <n v="32"/>
    <n v="1951.9760000000001"/>
    <x v="0"/>
    <x v="6"/>
    <n v="28"/>
    <x v="0"/>
  </r>
  <r>
    <x v="0"/>
    <x v="2"/>
    <s v="GV405"/>
    <s v="GV4-03-150120"/>
    <x v="0"/>
    <d v="2020-07-07T00:00:00"/>
    <x v="0"/>
    <s v="Ramos Mejia Juan Diego FG"/>
    <n v="43845"/>
    <n v="5.8"/>
    <n v="1932"/>
    <n v="17"/>
    <n v="60858"/>
    <n v="49096.103000000003"/>
    <n v="2888.0059999999999"/>
    <n v="113.64705882352941"/>
    <n v="31.5"/>
    <n v="11761.897000000001"/>
    <x v="0"/>
    <x v="6"/>
    <n v="28"/>
    <x v="0"/>
  </r>
  <r>
    <x v="0"/>
    <x v="2"/>
    <s v="GV405"/>
    <s v="GV4-03-150120"/>
    <x v="0"/>
    <d v="2020-07-07T00:00:00"/>
    <x v="0"/>
    <s v="Prado Barajas Aureliano FG"/>
    <n v="43845"/>
    <n v="5.8"/>
    <n v="165"/>
    <n v="2"/>
    <n v="5280"/>
    <n v="5776.0119999999997"/>
    <n v="2888.0059999999999"/>
    <n v="82.5"/>
    <n v="32"/>
    <n v="-496.012"/>
    <x v="0"/>
    <x v="6"/>
    <n v="28"/>
    <x v="0"/>
  </r>
  <r>
    <x v="0"/>
    <x v="2"/>
    <s v="GV405"/>
    <s v="GV4-03-150120"/>
    <x v="0"/>
    <d v="2020-07-07T00:00:00"/>
    <x v="0"/>
    <s v="Martinez Valdez Hugo Alberto F"/>
    <n v="43845"/>
    <n v="5.8"/>
    <n v="207"/>
    <n v="2"/>
    <n v="6624"/>
    <n v="5776.0119999999997"/>
    <n v="2888.0059999999999"/>
    <n v="103.5"/>
    <n v="32"/>
    <n v="847.98800000000006"/>
    <x v="0"/>
    <x v="6"/>
    <n v="28"/>
    <x v="0"/>
  </r>
  <r>
    <x v="0"/>
    <x v="2"/>
    <s v="GV405"/>
    <s v="GV4-03-150120"/>
    <x v="0"/>
    <d v="2020-07-07T00:00:00"/>
    <x v="0"/>
    <s v="Lopez Jorge FG"/>
    <n v="43845"/>
    <n v="5.8"/>
    <n v="110"/>
    <n v="1"/>
    <n v="3520"/>
    <n v="2888.0059999999999"/>
    <n v="2888.0059999999999"/>
    <n v="110"/>
    <n v="32"/>
    <n v="631.99400000000003"/>
    <x v="0"/>
    <x v="6"/>
    <n v="28"/>
    <x v="0"/>
  </r>
  <r>
    <x v="0"/>
    <x v="2"/>
    <s v="GV405"/>
    <s v="GV4-03-150120"/>
    <x v="0"/>
    <d v="2020-07-07T00:00:00"/>
    <x v="0"/>
    <s v="Langurain Juan Pablo NA"/>
    <n v="43845"/>
    <n v="5.8"/>
    <n v="1114"/>
    <n v="10"/>
    <n v="35648"/>
    <n v="28880.061000000002"/>
    <n v="2888.0059999999999"/>
    <n v="111.4"/>
    <n v="32"/>
    <n v="6767.9390000000003"/>
    <x v="0"/>
    <x v="6"/>
    <n v="28"/>
    <x v="0"/>
  </r>
  <r>
    <x v="0"/>
    <x v="2"/>
    <s v="GV405"/>
    <s v="GV4-03-150120"/>
    <x v="0"/>
    <d v="2020-07-07T00:00:00"/>
    <x v="0"/>
    <s v="Leonardo Jimenez Chacon"/>
    <n v="43845"/>
    <n v="5.8"/>
    <n v="240"/>
    <n v="2"/>
    <n v="7680"/>
    <n v="5776.0119999999997"/>
    <n v="2888.0059999999999"/>
    <n v="120"/>
    <n v="32"/>
    <n v="1903.9880000000001"/>
    <x v="0"/>
    <x v="6"/>
    <n v="28"/>
    <x v="0"/>
  </r>
  <r>
    <x v="0"/>
    <x v="2"/>
    <s v="GV405"/>
    <s v="GV4-03-150120"/>
    <x v="0"/>
    <d v="2020-07-07T00:00:00"/>
    <x v="0"/>
    <s v="Jose Luis Guzman Cornejo"/>
    <n v="43845"/>
    <n v="5.8"/>
    <n v="214"/>
    <n v="2"/>
    <n v="6848"/>
    <n v="5776.0119999999997"/>
    <n v="2888.0059999999999"/>
    <n v="107"/>
    <n v="32"/>
    <n v="1071.9880000000001"/>
    <x v="0"/>
    <x v="6"/>
    <n v="28"/>
    <x v="0"/>
  </r>
  <r>
    <x v="0"/>
    <x v="2"/>
    <s v="GV405"/>
    <s v="GV4-03-150120"/>
    <x v="0"/>
    <d v="2020-07-07T00:00:00"/>
    <x v="0"/>
    <s v="Lopez Castro Erica"/>
    <n v="43845"/>
    <n v="5.8"/>
    <n v="100"/>
    <n v="1"/>
    <n v="3200"/>
    <n v="2888.0059999999999"/>
    <n v="2888.0059999999999"/>
    <n v="100"/>
    <n v="32"/>
    <n v="311.99400000000003"/>
    <x v="0"/>
    <x v="6"/>
    <n v="28"/>
    <x v="0"/>
  </r>
  <r>
    <x v="0"/>
    <x v="2"/>
    <s v="GV405"/>
    <s v="GV4-03-150120"/>
    <x v="0"/>
    <d v="2020-07-07T00:00:00"/>
    <x v="0"/>
    <s v="Gil Peña Martin FG"/>
    <n v="43845"/>
    <n v="5.8"/>
    <n v="122"/>
    <n v="1"/>
    <n v="3904"/>
    <n v="2888.0059999999999"/>
    <n v="2888.0059999999999"/>
    <n v="122"/>
    <n v="32"/>
    <n v="1015.994"/>
    <x v="0"/>
    <x v="6"/>
    <n v="28"/>
    <x v="0"/>
  </r>
  <r>
    <x v="0"/>
    <x v="2"/>
    <s v="GV405"/>
    <s v="GV4-03-150120"/>
    <x v="0"/>
    <d v="2020-07-07T00:00:00"/>
    <x v="0"/>
    <s v="Cobian Chavez Rodolfo FG"/>
    <n v="43845"/>
    <n v="5.8"/>
    <n v="2309"/>
    <n v="21"/>
    <n v="72733.5"/>
    <n v="60648.127"/>
    <n v="2888.0059999999999"/>
    <n v="109.95238095238095"/>
    <n v="31.5"/>
    <n v="12085.373"/>
    <x v="0"/>
    <x v="6"/>
    <n v="28"/>
    <x v="0"/>
  </r>
  <r>
    <x v="0"/>
    <x v="2"/>
    <s v="GV405"/>
    <s v="GV4-03-150120"/>
    <x v="0"/>
    <d v="2020-07-07T00:00:00"/>
    <x v="0"/>
    <s v="Chavez Barajas Contensina NA"/>
    <n v="43845"/>
    <n v="5.8"/>
    <n v="130"/>
    <n v="1"/>
    <n v="4160"/>
    <n v="2888.0059999999999"/>
    <n v="2888.0059999999999"/>
    <n v="130"/>
    <n v="32"/>
    <n v="1271.9939999999999"/>
    <x v="0"/>
    <x v="6"/>
    <n v="28"/>
    <x v="0"/>
  </r>
  <r>
    <x v="0"/>
    <x v="2"/>
    <s v="GV405"/>
    <s v="GV4-03-150120"/>
    <x v="0"/>
    <d v="2020-07-07T00:00:00"/>
    <x v="0"/>
    <s v="Becerra Bañuelos Norma Elizabeth F"/>
    <n v="43845"/>
    <n v="5.8"/>
    <n v="614"/>
    <n v="6"/>
    <n v="19648"/>
    <n v="17328.036"/>
    <n v="2888.0059999999999"/>
    <n v="102.33333333333333"/>
    <n v="32"/>
    <n v="2319.9639999999999"/>
    <x v="0"/>
    <x v="6"/>
    <n v="28"/>
    <x v="0"/>
  </r>
  <r>
    <x v="0"/>
    <x v="2"/>
    <s v="GV405"/>
    <s v="GV4-03-150120"/>
    <x v="0"/>
    <d v="2020-07-07T00:00:00"/>
    <x v="0"/>
    <s v="Anaya Chavarin Oscar FG"/>
    <n v="43845"/>
    <n v="5.8"/>
    <n v="222"/>
    <n v="2"/>
    <n v="7104"/>
    <n v="5776.0119999999997"/>
    <n v="2888.0059999999999"/>
    <n v="111"/>
    <n v="32"/>
    <n v="1327.9880000000001"/>
    <x v="0"/>
    <x v="6"/>
    <n v="28"/>
    <x v="0"/>
  </r>
  <r>
    <x v="0"/>
    <x v="2"/>
    <s v="GV405"/>
    <s v="GV4-03-150120"/>
    <x v="0"/>
    <d v="2020-07-07T00:00:00"/>
    <x v="0"/>
    <s v="Juan Manuel Jacobo"/>
    <n v="43845"/>
    <n v="5.8"/>
    <n v="474"/>
    <n v="4"/>
    <n v="15168"/>
    <n v="11552.023999999999"/>
    <n v="2888.0059999999999"/>
    <n v="118.5"/>
    <n v="32"/>
    <n v="3615.9760000000001"/>
    <x v="0"/>
    <x v="6"/>
    <n v="28"/>
    <x v="0"/>
  </r>
  <r>
    <x v="0"/>
    <x v="2"/>
    <s v="GV405"/>
    <s v="GV4-03-150120"/>
    <x v="0"/>
    <d v="2020-07-07T00:00:00"/>
    <x v="0"/>
    <s v="Avalos Silva Juan"/>
    <n v="43845"/>
    <n v="5.8"/>
    <n v="226"/>
    <n v="2"/>
    <n v="7232"/>
    <n v="5776.0119999999997"/>
    <n v="2888.0059999999999"/>
    <n v="113"/>
    <n v="32"/>
    <n v="1455.9880000000001"/>
    <x v="0"/>
    <x v="6"/>
    <n v="28"/>
    <x v="0"/>
  </r>
  <r>
    <x v="0"/>
    <x v="2"/>
    <s v="GV405"/>
    <s v="GV4-03-150120"/>
    <x v="0"/>
    <d v="2020-07-07T00:00:00"/>
    <x v="0"/>
    <s v="Rincon Morett Veronica Guadalupe FG"/>
    <n v="43845"/>
    <n v="5.8"/>
    <n v="544"/>
    <n v="5"/>
    <n v="17408"/>
    <n v="14440.03"/>
    <n v="2888.0059999999999"/>
    <n v="108.8"/>
    <n v="32"/>
    <n v="2967.97"/>
    <x v="0"/>
    <x v="6"/>
    <n v="28"/>
    <x v="0"/>
  </r>
  <r>
    <x v="0"/>
    <x v="2"/>
    <s v="GV405"/>
    <s v="GV4-03-150120"/>
    <x v="0"/>
    <d v="2020-07-07T00:00:00"/>
    <x v="0"/>
    <s v="Diaz Araiza Maria Magdalena"/>
    <n v="43845"/>
    <n v="5.8"/>
    <n v="202"/>
    <n v="2"/>
    <n v="6464"/>
    <n v="5776.0119999999997"/>
    <n v="2888.0059999999999"/>
    <n v="101"/>
    <n v="32"/>
    <n v="687.98800000000006"/>
    <x v="0"/>
    <x v="6"/>
    <n v="28"/>
    <x v="0"/>
  </r>
  <r>
    <x v="0"/>
    <x v="2"/>
    <s v="GV405"/>
    <s v="GV4-03-150120"/>
    <x v="0"/>
    <d v="2020-07-07T00:00:00"/>
    <x v="0"/>
    <s v="Victor Alejandro Flores Pelayo"/>
    <n v="43845"/>
    <n v="5.8"/>
    <n v="102"/>
    <n v="1"/>
    <n v="3264"/>
    <n v="2888.0059999999999"/>
    <n v="2888.0059999999999"/>
    <n v="102"/>
    <n v="32"/>
    <n v="375.99400000000003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3"/>
    <n v="1"/>
    <n v="3296"/>
    <n v="2888.0059999999999"/>
    <n v="2888.0059999999999"/>
    <n v="103"/>
    <n v="32"/>
    <n v="407.99400000000003"/>
    <x v="0"/>
    <x v="6"/>
    <n v="28"/>
    <x v="0"/>
  </r>
  <r>
    <x v="0"/>
    <x v="2"/>
    <s v="GV405"/>
    <s v="GV4-03-150120"/>
    <x v="0"/>
    <d v="2020-07-07T00:00:00"/>
    <x v="0"/>
    <s v="RODRIGO RODRIGUEZ"/>
    <n v="43845"/>
    <n v="5.8"/>
    <n v="716"/>
    <n v="7"/>
    <n v="22912"/>
    <n v="20216.042000000001"/>
    <n v="2888.0059999999999"/>
    <n v="102.28571428571429"/>
    <n v="32"/>
    <n v="2695.9580000000001"/>
    <x v="0"/>
    <x v="6"/>
    <n v="28"/>
    <x v="0"/>
  </r>
  <r>
    <x v="0"/>
    <x v="2"/>
    <s v="GV405"/>
    <s v="GV4-03-150120"/>
    <x v="0"/>
    <d v="2020-07-07T00:00:00"/>
    <x v="0"/>
    <s v="Oscar Jesus Guerrero Pelayo"/>
    <n v="43845"/>
    <n v="5.8"/>
    <n v="228"/>
    <n v="2"/>
    <n v="7296"/>
    <n v="5776.0119999999997"/>
    <n v="2888.0059999999999"/>
    <n v="114"/>
    <n v="32"/>
    <n v="1519.9880000000001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204"/>
    <n v="2"/>
    <n v="6528"/>
    <n v="5776.0119999999997"/>
    <n v="2888.0059999999999"/>
    <n v="102"/>
    <n v="32"/>
    <n v="751.98800000000006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2"/>
    <n v="1"/>
    <n v="3264"/>
    <n v="2888.0059999999999"/>
    <n v="2888.0059999999999"/>
    <n v="102"/>
    <n v="32"/>
    <n v="375.99400000000003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5"/>
    <n v="1"/>
    <n v="3360"/>
    <n v="2888.0059999999999"/>
    <n v="2888.0059999999999"/>
    <n v="105"/>
    <n v="32"/>
    <n v="471.99400000000003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5"/>
    <n v="1"/>
    <n v="3360"/>
    <n v="2888.0059999999999"/>
    <n v="2888.0059999999999"/>
    <n v="105"/>
    <n v="32"/>
    <n v="471.99400000000003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93"/>
    <n v="2"/>
    <n v="6176"/>
    <n v="5810.5990000000002"/>
    <n v="2905.3"/>
    <n v="96.5"/>
    <n v="32"/>
    <n v="365.40100000000001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4"/>
    <n v="1"/>
    <n v="3328"/>
    <n v="2905.3"/>
    <n v="2905.3"/>
    <n v="104"/>
    <n v="32"/>
    <n v="422.7"/>
    <x v="0"/>
    <x v="6"/>
    <n v="28"/>
    <x v="0"/>
  </r>
  <r>
    <x v="0"/>
    <x v="2"/>
    <s v="GV411"/>
    <s v="GV4-01-020120"/>
    <x v="0"/>
    <d v="2020-07-07T00:00:00"/>
    <x v="0"/>
    <s v="PUBLICO EN GENERAL"/>
    <n v="43832"/>
    <n v="6.2333333333333334"/>
    <n v="27"/>
    <n v="2"/>
    <n v="6987.6"/>
    <n v="5905.7089999999998"/>
    <n v="2952.8539999999998"/>
    <n v="13.5"/>
    <n v="258.8"/>
    <n v="1081.8910000000001"/>
    <x v="0"/>
    <x v="6"/>
    <n v="28"/>
    <x v="0"/>
  </r>
  <r>
    <x v="0"/>
    <x v="2"/>
    <s v="GV411"/>
    <s v="GV4-01-020120"/>
    <x v="0"/>
    <d v="2020-07-07T00:00:00"/>
    <x v="0"/>
    <s v="Arturo Saray"/>
    <n v="43832"/>
    <n v="6.2333333333333334"/>
    <n v="130"/>
    <n v="1"/>
    <n v="3120"/>
    <n v="2952.8539999999998"/>
    <n v="2952.8539999999998"/>
    <n v="130"/>
    <n v="24"/>
    <n v="167.14599999999999"/>
    <x v="0"/>
    <x v="6"/>
    <n v="28"/>
    <x v="0"/>
  </r>
  <r>
    <x v="0"/>
    <x v="2"/>
    <s v="GV411"/>
    <s v="GV4-01-020120"/>
    <x v="0"/>
    <d v="2020-07-07T00:00:00"/>
    <x v="0"/>
    <s v="Carlos Sanchez Camacho"/>
    <n v="43832"/>
    <n v="6.2333333333333334"/>
    <n v="524.20000000000005"/>
    <n v="4"/>
    <n v="16512.3"/>
    <n v="11811.418"/>
    <n v="2952.8539999999998"/>
    <n v="131.05000000000001"/>
    <n v="31.5"/>
    <n v="4700.8819999999996"/>
    <x v="0"/>
    <x v="6"/>
    <n v="28"/>
    <x v="0"/>
  </r>
  <r>
    <x v="0"/>
    <x v="2"/>
    <s v="GV411"/>
    <s v="GV4-01-020120"/>
    <x v="0"/>
    <d v="2020-07-07T00:00:00"/>
    <x v="0"/>
    <s v="PUBLICO EN GENERAL"/>
    <n v="43832"/>
    <n v="6.2333333333333334"/>
    <n v="98.4"/>
    <n v="1"/>
    <n v="3148.8"/>
    <n v="2952.8539999999998"/>
    <n v="2952.8539999999998"/>
    <n v="98.4"/>
    <n v="32"/>
    <n v="195.946"/>
    <x v="0"/>
    <x v="6"/>
    <n v="28"/>
    <x v="0"/>
  </r>
  <r>
    <x v="0"/>
    <x v="2"/>
    <s v="GV412"/>
    <s v="GV4-02-090120"/>
    <x v="0"/>
    <d v="2020-07-07T00:00:00"/>
    <x v="0"/>
    <s v="PUBLICO EN GENERAL"/>
    <n v="43839"/>
    <n v="6"/>
    <n v="77.2"/>
    <n v="1"/>
    <n v="2431.8000000000002"/>
    <n v="3339.1579999999999"/>
    <n v="3339.1579999999999"/>
    <n v="77.2"/>
    <n v="31.5"/>
    <n v="-907.35799999999995"/>
    <x v="0"/>
    <x v="6"/>
    <n v="28"/>
    <x v="0"/>
  </r>
  <r>
    <x v="0"/>
    <x v="2"/>
    <s v="GV412"/>
    <s v="GV4-02-090120"/>
    <x v="0"/>
    <d v="2020-07-07T00:00:00"/>
    <x v="0"/>
    <s v="Alvarez Lopez Salvador (Padre)"/>
    <n v="43839"/>
    <n v="6"/>
    <n v="1623"/>
    <n v="15"/>
    <n v="51124.5"/>
    <n v="50087.368999999999"/>
    <n v="3339.1579999999999"/>
    <n v="108.2"/>
    <n v="31.5"/>
    <n v="1037.1310000000001"/>
    <x v="0"/>
    <x v="6"/>
    <n v="28"/>
    <x v="0"/>
  </r>
  <r>
    <x v="0"/>
    <x v="2"/>
    <s v="GV412"/>
    <s v="GV4-02-090120"/>
    <x v="0"/>
    <d v="2020-07-07T00:00:00"/>
    <x v="0"/>
    <s v="Gutierrez Olivarez Jaime Gibran"/>
    <n v="43839"/>
    <n v="6"/>
    <n v="103"/>
    <n v="1"/>
    <n v="3244.5"/>
    <n v="3339.1579999999999"/>
    <n v="3339.1579999999999"/>
    <n v="103"/>
    <n v="31.5"/>
    <n v="-94.658000000000001"/>
    <x v="0"/>
    <x v="6"/>
    <n v="28"/>
    <x v="0"/>
  </r>
  <r>
    <x v="0"/>
    <x v="2"/>
    <s v="GV412"/>
    <s v="GV4-02-090120"/>
    <x v="0"/>
    <d v="2020-07-07T00:00:00"/>
    <x v="0"/>
    <s v="Cecilia Robles Perez"/>
    <n v="43839"/>
    <n v="6"/>
    <n v="105"/>
    <n v="1"/>
    <n v="3307.5"/>
    <n v="3339.1579999999999"/>
    <n v="3339.1579999999999"/>
    <n v="105"/>
    <n v="31.5"/>
    <n v="-31.658000000000001"/>
    <x v="0"/>
    <x v="6"/>
    <n v="28"/>
    <x v="0"/>
  </r>
  <r>
    <x v="0"/>
    <x v="2"/>
    <s v="GV412"/>
    <s v="GV4-02-090120"/>
    <x v="0"/>
    <d v="2020-07-07T00:00:00"/>
    <x v="0"/>
    <s v="Vazquez Zamora Rafael"/>
    <n v="43839"/>
    <n v="6"/>
    <n v="214.2"/>
    <n v="2"/>
    <n v="6747.3"/>
    <n v="6678.3159999999998"/>
    <n v="3339.1579999999999"/>
    <n v="107.1"/>
    <n v="31.5"/>
    <n v="68.983999999999995"/>
    <x v="0"/>
    <x v="6"/>
    <n v="28"/>
    <x v="0"/>
  </r>
  <r>
    <x v="0"/>
    <x v="2"/>
    <s v="GV412"/>
    <s v="GV4-02-090120"/>
    <x v="0"/>
    <d v="2020-07-07T00:00:00"/>
    <x v="0"/>
    <s v="Rafael Osorio Zamora"/>
    <n v="43839"/>
    <n v="6"/>
    <n v="360"/>
    <n v="3"/>
    <n v="11340"/>
    <n v="10017.474"/>
    <n v="3339.1579999999999"/>
    <n v="120"/>
    <n v="31.5"/>
    <n v="1322.5260000000001"/>
    <x v="0"/>
    <x v="6"/>
    <n v="28"/>
    <x v="0"/>
  </r>
  <r>
    <x v="0"/>
    <x v="2"/>
    <s v="GV412"/>
    <s v="GV4-02-090120"/>
    <x v="0"/>
    <d v="2020-07-07T00:00:00"/>
    <x v="0"/>
    <s v="Carlos Sanchez Camacho"/>
    <n v="43839"/>
    <n v="6"/>
    <n v="488.6"/>
    <n v="4"/>
    <n v="15390.9"/>
    <n v="13356.632"/>
    <n v="3339.1579999999999"/>
    <n v="122.15"/>
    <n v="31.5"/>
    <n v="2034.268"/>
    <x v="0"/>
    <x v="6"/>
    <n v="28"/>
    <x v="0"/>
  </r>
  <r>
    <x v="0"/>
    <x v="2"/>
    <s v="GV412"/>
    <s v="GV4-02-090120"/>
    <x v="0"/>
    <d v="2020-07-07T00:00:00"/>
    <x v="0"/>
    <s v="Innovacion y Comercio"/>
    <n v="43839"/>
    <n v="6"/>
    <n v="501.4"/>
    <n v="5"/>
    <n v="15794.1"/>
    <n v="16695.79"/>
    <n v="3339.1579999999999"/>
    <n v="100.28"/>
    <n v="31.5"/>
    <n v="-901.69"/>
    <x v="0"/>
    <x v="6"/>
    <n v="28"/>
    <x v="0"/>
  </r>
  <r>
    <x v="0"/>
    <x v="2"/>
    <s v="GV412"/>
    <s v="GV4-02-090120"/>
    <x v="0"/>
    <d v="2020-07-07T00:00:00"/>
    <x v="0"/>
    <s v="Ricardo Perez Garcia"/>
    <n v="43839"/>
    <n v="6"/>
    <n v="99"/>
    <n v="1"/>
    <n v="3118.5"/>
    <n v="3339.1579999999999"/>
    <n v="3339.1579999999999"/>
    <n v="99"/>
    <n v="31.5"/>
    <n v="-220.65799999999999"/>
    <x v="0"/>
    <x v="6"/>
    <n v="28"/>
    <x v="0"/>
  </r>
  <r>
    <x v="0"/>
    <x v="3"/>
    <s v="GV516"/>
    <s v="GV5-02-110120"/>
    <x v="0"/>
    <d v="2020-07-07T00:00:00"/>
    <x v="0"/>
    <s v="Camolinga Maldonado Pedro"/>
    <n v="43841"/>
    <n v="5.9333333333333327"/>
    <n v="108"/>
    <n v="108"/>
    <n v="378840.5"/>
    <n v="257659.51500000001"/>
    <n v="2385.7359999999999"/>
    <n v="1"/>
    <n v="3507.7824000000001"/>
    <n v="121180.985"/>
    <x v="0"/>
    <x v="6"/>
    <n v="28"/>
    <x v="0"/>
  </r>
  <r>
    <x v="0"/>
    <x v="2"/>
    <s v="GV412"/>
    <s v="GV4-02-090120"/>
    <x v="0"/>
    <d v="2020-07-08T00:00:00"/>
    <x v="0"/>
    <s v="Gonzalez Medina Victorino"/>
    <n v="43839"/>
    <n v="6.0333333333333332"/>
    <n v="623.6"/>
    <n v="6"/>
    <n v="19955.2"/>
    <n v="20326.580999999998"/>
    <n v="3387.7640000000001"/>
    <n v="103.93333333333334"/>
    <n v="32"/>
    <n v="-371.38099999999997"/>
    <x v="0"/>
    <x v="6"/>
    <n v="28"/>
    <x v="0"/>
  </r>
  <r>
    <x v="0"/>
    <x v="2"/>
    <s v="GV412"/>
    <s v="GV4-02-090120"/>
    <x v="0"/>
    <d v="2020-07-08T00:00:00"/>
    <x v="0"/>
    <s v="Casillas Tapia Alfredo"/>
    <n v="43839"/>
    <n v="6.0333333333333332"/>
    <n v="1064.8"/>
    <n v="10"/>
    <n v="33008.800000000003"/>
    <n v="33877.635000000002"/>
    <n v="3387.7640000000001"/>
    <n v="106.47999999999999"/>
    <n v="31"/>
    <n v="-868.83500000000004"/>
    <x v="0"/>
    <x v="6"/>
    <n v="28"/>
    <x v="0"/>
  </r>
  <r>
    <x v="0"/>
    <x v="2"/>
    <s v="GV412"/>
    <s v="GV4-02-090120"/>
    <x v="0"/>
    <d v="2020-07-08T00:00:00"/>
    <x v="0"/>
    <s v="Casillas Tapia Alfredo"/>
    <n v="43839"/>
    <n v="6.0333333333333332"/>
    <n v="1190.5999999999999"/>
    <n v="10"/>
    <n v="36908.6"/>
    <n v="33877.635000000002"/>
    <n v="3387.7640000000001"/>
    <n v="119.05999999999999"/>
    <n v="31"/>
    <n v="3030.9650000000001"/>
    <x v="0"/>
    <x v="6"/>
    <n v="28"/>
    <x v="0"/>
  </r>
  <r>
    <x v="0"/>
    <x v="0"/>
    <s v="EMBAR"/>
    <s v="GV1-42-161019"/>
    <x v="0"/>
    <d v="2020-07-09T00:00:00"/>
    <x v="0"/>
    <s v="Oregon Rene NA"/>
    <n v="43754"/>
    <n v="8.9"/>
    <n v="206"/>
    <n v="2"/>
    <n v="6592"/>
    <n v="6252"/>
    <n v="3126"/>
    <n v="103"/>
    <n v="32"/>
    <n v="340"/>
    <x v="0"/>
    <x v="6"/>
    <n v="28"/>
    <x v="0"/>
  </r>
  <r>
    <x v="0"/>
    <x v="0"/>
    <s v="EMBAR"/>
    <s v="GV4-01-020120"/>
    <x v="0"/>
    <d v="2020-07-09T00:00:00"/>
    <x v="0"/>
    <s v="Ricardo Perez Garcia"/>
    <n v="43832"/>
    <n v="6.3"/>
    <n v="103.6"/>
    <n v="1"/>
    <n v="3263.4"/>
    <n v="2952.8539999999998"/>
    <n v="2952.8539999999998"/>
    <n v="103.6"/>
    <n v="31.5"/>
    <n v="310.54599999999999"/>
    <x v="0"/>
    <x v="6"/>
    <n v="28"/>
    <x v="0"/>
  </r>
  <r>
    <x v="0"/>
    <x v="0"/>
    <s v="EMBAR"/>
    <s v="GV4-01-020120"/>
    <x v="0"/>
    <d v="2020-07-09T00:00:00"/>
    <x v="0"/>
    <s v="Cecilia Robles Perez"/>
    <n v="43832"/>
    <n v="6.3"/>
    <n v="178.4"/>
    <n v="2"/>
    <n v="5619.6"/>
    <n v="5905.7089999999998"/>
    <n v="2952.8539999999998"/>
    <n v="89.2"/>
    <n v="31.5"/>
    <n v="-286.10899999999998"/>
    <x v="0"/>
    <x v="6"/>
    <n v="28"/>
    <x v="0"/>
  </r>
  <r>
    <x v="0"/>
    <x v="0"/>
    <s v="EMBAR"/>
    <s v="GV4-02-090120"/>
    <x v="0"/>
    <d v="2020-07-09T00:00:00"/>
    <x v="0"/>
    <s v="Carlos Policarpo Contreras Moreno"/>
    <n v="43839"/>
    <n v="6.0666666666666664"/>
    <n v="1829"/>
    <n v="5"/>
    <n v="16289.531000000001"/>
    <n v="16938.817999999999"/>
    <n v="3387.7640000000001"/>
    <n v="365.8"/>
    <n v="8.9062000000000001"/>
    <n v="-649.28700000000003"/>
    <x v="0"/>
    <x v="6"/>
    <n v="28"/>
    <x v="0"/>
  </r>
  <r>
    <x v="0"/>
    <x v="0"/>
    <s v="EMBAR"/>
    <s v="GV4-03-150120"/>
    <x v="0"/>
    <d v="2020-07-09T00:00:00"/>
    <x v="0"/>
    <s v="Carlos Policarpo Contreras Moreno"/>
    <n v="43845"/>
    <n v="5.8666666666666663"/>
    <n v="1829"/>
    <n v="11"/>
    <n v="35836.968999999997"/>
    <n v="32134.804"/>
    <n v="2921.346"/>
    <n v="166.27272727272728"/>
    <n v="19.593800000000002"/>
    <n v="3702.165"/>
    <x v="0"/>
    <x v="6"/>
    <n v="28"/>
    <x v="0"/>
  </r>
  <r>
    <x v="0"/>
    <x v="0"/>
    <s v="EMBAR"/>
    <s v="GV4-03-150120"/>
    <x v="0"/>
    <d v="2020-07-09T00:00:00"/>
    <x v="0"/>
    <s v="Carlos Policarpo Contreras Moreno"/>
    <n v="43845"/>
    <n v="5.8666666666666663"/>
    <n v="5267"/>
    <n v="48"/>
    <n v="160643.5"/>
    <n v="140224.59899999999"/>
    <n v="2921.346"/>
    <n v="109.72916666666667"/>
    <n v="30.5"/>
    <n v="20418.901000000002"/>
    <x v="0"/>
    <x v="6"/>
    <n v="28"/>
    <x v="0"/>
  </r>
  <r>
    <x v="0"/>
    <x v="0"/>
    <s v="EMBAR"/>
    <s v="GV5-01-040120"/>
    <x v="0"/>
    <d v="2020-07-09T00:00:00"/>
    <x v="0"/>
    <s v="Innovacion y Comercio"/>
    <n v="43834"/>
    <n v="6.2333333333333334"/>
    <n v="720"/>
    <n v="8"/>
    <n v="22680"/>
    <n v="18252.582999999999"/>
    <n v="2281.5729999999999"/>
    <n v="90"/>
    <n v="31.5"/>
    <n v="4427.4170000000004"/>
    <x v="0"/>
    <x v="6"/>
    <n v="28"/>
    <x v="0"/>
  </r>
  <r>
    <x v="0"/>
    <x v="1"/>
    <s v="GV107"/>
    <s v="GV1-03-160120"/>
    <x v="0"/>
    <d v="2020-07-09T00:00:00"/>
    <x v="0"/>
    <s v="Juan Manuel Jacobo"/>
    <n v="43846"/>
    <n v="5.833333333333333"/>
    <n v="546"/>
    <n v="5"/>
    <n v="17472"/>
    <n v="14557.161"/>
    <n v="2911.4319999999998"/>
    <n v="109.2"/>
    <n v="32"/>
    <n v="2914.8389999999999"/>
    <x v="0"/>
    <x v="6"/>
    <n v="28"/>
    <x v="0"/>
  </r>
  <r>
    <x v="0"/>
    <x v="1"/>
    <s v="GV107"/>
    <s v="GV1-03-160120"/>
    <x v="0"/>
    <d v="2020-07-09T00:00:00"/>
    <x v="0"/>
    <s v="Verdin Vizcarra Irma Lucila F"/>
    <n v="43846"/>
    <n v="5.833333333333333"/>
    <n v="206"/>
    <n v="2"/>
    <n v="6592"/>
    <n v="5822.8639999999996"/>
    <n v="2911.4319999999998"/>
    <n v="103"/>
    <n v="32"/>
    <n v="769.13599999999997"/>
    <x v="0"/>
    <x v="6"/>
    <n v="28"/>
    <x v="0"/>
  </r>
  <r>
    <x v="0"/>
    <x v="1"/>
    <s v="GV107"/>
    <s v="GV1-03-160120"/>
    <x v="0"/>
    <d v="2020-07-09T00:00:00"/>
    <x v="0"/>
    <s v="Lopez Jorge FG"/>
    <n v="43846"/>
    <n v="5.833333333333333"/>
    <n v="214"/>
    <n v="2"/>
    <n v="6848"/>
    <n v="5822.8639999999996"/>
    <n v="2911.4319999999998"/>
    <n v="107"/>
    <n v="32"/>
    <n v="1025.136"/>
    <x v="0"/>
    <x v="6"/>
    <n v="28"/>
    <x v="0"/>
  </r>
  <r>
    <x v="0"/>
    <x v="1"/>
    <s v="GV107"/>
    <s v="GV1-03-160120"/>
    <x v="0"/>
    <d v="2020-07-09T00:00:00"/>
    <x v="0"/>
    <s v="Jose Luis Guzman Cornejo"/>
    <n v="43846"/>
    <n v="5.833333333333333"/>
    <n v="650"/>
    <n v="6"/>
    <n v="20800"/>
    <n v="17468.593000000001"/>
    <n v="2911.4319999999998"/>
    <n v="108.33333333333333"/>
    <n v="32"/>
    <n v="3331.4070000000002"/>
    <x v="0"/>
    <x v="6"/>
    <n v="28"/>
    <x v="0"/>
  </r>
  <r>
    <x v="0"/>
    <x v="1"/>
    <s v="GV107"/>
    <s v="GV1-03-160120"/>
    <x v="0"/>
    <d v="2020-07-09T00:00:00"/>
    <x v="0"/>
    <s v="Gil Peña Martin FG"/>
    <n v="43846"/>
    <n v="5.833333333333333"/>
    <n v="450"/>
    <n v="4"/>
    <n v="14400"/>
    <n v="11645.728999999999"/>
    <n v="2911.4319999999998"/>
    <n v="112.5"/>
    <n v="32"/>
    <n v="2754.2710000000002"/>
    <x v="0"/>
    <x v="6"/>
    <n v="28"/>
    <x v="0"/>
  </r>
  <r>
    <x v="0"/>
    <x v="1"/>
    <s v="GV107"/>
    <s v="GV1-03-160120"/>
    <x v="0"/>
    <d v="2020-07-09T00:00:00"/>
    <x v="0"/>
    <s v="PUBLICO EN GENERAL"/>
    <n v="43846"/>
    <n v="5.833333333333333"/>
    <n v="122"/>
    <n v="1"/>
    <n v="3904"/>
    <n v="2911.4319999999998"/>
    <n v="2911.4319999999998"/>
    <n v="122"/>
    <n v="32"/>
    <n v="992.56799999999998"/>
    <x v="0"/>
    <x v="6"/>
    <n v="28"/>
    <x v="0"/>
  </r>
  <r>
    <x v="0"/>
    <x v="1"/>
    <s v="GV107"/>
    <s v="GV1-03-160120"/>
    <x v="0"/>
    <d v="2020-07-09T00:00:00"/>
    <x v="0"/>
    <s v="Oscar Jesus Guerrero Pelayo"/>
    <n v="43846"/>
    <n v="5.833333333333333"/>
    <n v="652"/>
    <n v="6"/>
    <n v="20864"/>
    <n v="17468.593000000001"/>
    <n v="2911.4319999999998"/>
    <n v="108.66666666666667"/>
    <n v="32"/>
    <n v="3395.4070000000002"/>
    <x v="0"/>
    <x v="6"/>
    <n v="28"/>
    <x v="0"/>
  </r>
  <r>
    <x v="0"/>
    <x v="1"/>
    <s v="GV107"/>
    <s v="GV1-03-160120"/>
    <x v="0"/>
    <d v="2020-07-09T00:00:00"/>
    <x v="0"/>
    <s v="PUBLICO EN GENERAL"/>
    <n v="43846"/>
    <n v="5.833333333333333"/>
    <n v="302"/>
    <n v="3"/>
    <n v="9664"/>
    <n v="8734.2970000000005"/>
    <n v="2911.4319999999998"/>
    <n v="100.66666666666667"/>
    <n v="32"/>
    <n v="929.70299999999997"/>
    <x v="0"/>
    <x v="6"/>
    <n v="28"/>
    <x v="0"/>
  </r>
  <r>
    <x v="0"/>
    <x v="1"/>
    <s v="GV107"/>
    <s v="GV1-03-160120"/>
    <x v="0"/>
    <d v="2020-07-09T00:00:00"/>
    <x v="0"/>
    <s v="Ramos Mejia Juan Diego FG"/>
    <n v="43846"/>
    <n v="5.833333333333333"/>
    <n v="542"/>
    <n v="5"/>
    <n v="14634"/>
    <n v="14557.161"/>
    <n v="2911.4319999999998"/>
    <n v="108.4"/>
    <n v="27"/>
    <n v="76.838999999999999"/>
    <x v="0"/>
    <x v="6"/>
    <n v="28"/>
    <x v="0"/>
  </r>
  <r>
    <x v="0"/>
    <x v="1"/>
    <s v="GV107"/>
    <s v="GV1-03-160120"/>
    <x v="0"/>
    <d v="2020-07-09T00:00:00"/>
    <x v="0"/>
    <s v="Leonardo Jimenez Chacon"/>
    <n v="43846"/>
    <n v="5.833333333333333"/>
    <n v="114"/>
    <n v="1"/>
    <n v="3648"/>
    <n v="2911.4319999999998"/>
    <n v="2911.4319999999998"/>
    <n v="114"/>
    <n v="32"/>
    <n v="736.56799999999998"/>
    <x v="0"/>
    <x v="6"/>
    <n v="28"/>
    <x v="0"/>
  </r>
  <r>
    <x v="0"/>
    <x v="1"/>
    <s v="GV108"/>
    <s v="GV1-01-010120"/>
    <x v="0"/>
    <d v="2020-07-09T00:00:00"/>
    <x v="0"/>
    <s v="Edgar Ruiz Lopez"/>
    <n v="43831"/>
    <n v="6.333333333333333"/>
    <n v="700"/>
    <n v="6"/>
    <n v="22400"/>
    <n v="19301.322"/>
    <n v="3216.8870000000002"/>
    <n v="116.66666666666667"/>
    <n v="32"/>
    <n v="3098.6779999999999"/>
    <x v="0"/>
    <x v="6"/>
    <n v="28"/>
    <x v="0"/>
  </r>
  <r>
    <x v="0"/>
    <x v="1"/>
    <s v="GV108"/>
    <s v="GV1-01-010120"/>
    <x v="0"/>
    <d v="2020-07-09T00:00:00"/>
    <x v="0"/>
    <s v="Martinez Valdez Hugo Alberto F"/>
    <n v="43831"/>
    <n v="6.333333333333333"/>
    <n v="588"/>
    <n v="5"/>
    <n v="15876"/>
    <n v="16084.434999999999"/>
    <n v="3216.8870000000002"/>
    <n v="117.6"/>
    <n v="27"/>
    <n v="-208.435"/>
    <x v="0"/>
    <x v="6"/>
    <n v="28"/>
    <x v="0"/>
  </r>
  <r>
    <x v="0"/>
    <x v="1"/>
    <s v="GV108"/>
    <s v="GV1-01-010120"/>
    <x v="0"/>
    <d v="2020-07-09T00:00:00"/>
    <x v="0"/>
    <s v="Lopez Garcia Martin FG"/>
    <n v="43831"/>
    <n v="6.333333333333333"/>
    <n v="224"/>
    <n v="2"/>
    <n v="7168"/>
    <n v="6433.7740000000003"/>
    <n v="3216.8870000000002"/>
    <n v="112"/>
    <n v="32"/>
    <n v="734.226"/>
    <x v="0"/>
    <x v="6"/>
    <n v="28"/>
    <x v="0"/>
  </r>
  <r>
    <x v="0"/>
    <x v="1"/>
    <s v="GV108"/>
    <s v="GV1-01-010120"/>
    <x v="0"/>
    <d v="2020-07-09T00:00:00"/>
    <x v="0"/>
    <s v="Lopez Castro Erica"/>
    <n v="43831"/>
    <n v="6.333333333333333"/>
    <n v="106"/>
    <n v="1"/>
    <n v="3392"/>
    <n v="3216.8870000000002"/>
    <n v="3216.8870000000002"/>
    <n v="106"/>
    <n v="32"/>
    <n v="175.113"/>
    <x v="0"/>
    <x v="6"/>
    <n v="28"/>
    <x v="0"/>
  </r>
  <r>
    <x v="0"/>
    <x v="1"/>
    <s v="GV108"/>
    <s v="GV1-01-010120"/>
    <x v="0"/>
    <d v="2020-07-09T00:00:00"/>
    <x v="0"/>
    <s v="Coronado Rodriguez Alma Lorena FG"/>
    <n v="43831"/>
    <n v="6.333333333333333"/>
    <n v="124"/>
    <n v="1"/>
    <n v="3968"/>
    <n v="3216.8870000000002"/>
    <n v="3216.8870000000002"/>
    <n v="124"/>
    <n v="32"/>
    <n v="751.11300000000006"/>
    <x v="0"/>
    <x v="6"/>
    <n v="28"/>
    <x v="0"/>
  </r>
  <r>
    <x v="0"/>
    <x v="1"/>
    <s v="GV108"/>
    <s v="GV1-01-010120"/>
    <x v="0"/>
    <d v="2020-07-09T00:00:00"/>
    <x v="0"/>
    <s v="Anaya Chavarin Oscar FG"/>
    <n v="43831"/>
    <n v="6.333333333333333"/>
    <n v="216"/>
    <n v="2"/>
    <n v="6912"/>
    <n v="6433.7740000000003"/>
    <n v="3216.8870000000002"/>
    <n v="108"/>
    <n v="32"/>
    <n v="478.226"/>
    <x v="0"/>
    <x v="6"/>
    <n v="28"/>
    <x v="0"/>
  </r>
  <r>
    <x v="0"/>
    <x v="1"/>
    <s v="GV108"/>
    <s v="GV1-01-010120"/>
    <x v="0"/>
    <d v="2020-07-09T00:00:00"/>
    <x v="0"/>
    <s v="Avalos Silva Juan"/>
    <n v="43831"/>
    <n v="6.333333333333333"/>
    <n v="230"/>
    <n v="2"/>
    <n v="7360"/>
    <n v="6433.7740000000003"/>
    <n v="3216.8870000000002"/>
    <n v="115"/>
    <n v="32"/>
    <n v="926.226"/>
    <x v="0"/>
    <x v="6"/>
    <n v="28"/>
    <x v="0"/>
  </r>
  <r>
    <x v="0"/>
    <x v="1"/>
    <s v="GV110"/>
    <s v="GV1-02-080120"/>
    <x v="0"/>
    <d v="2020-07-09T00:00:00"/>
    <x v="0"/>
    <s v="Cobian Chavez Rodolfo FG"/>
    <n v="43838"/>
    <n v="6.1"/>
    <n v="3096"/>
    <n v="26"/>
    <n v="97524"/>
    <n v="84395.346999999994"/>
    <n v="3245.9749999999999"/>
    <n v="119.07692307692308"/>
    <n v="31.5"/>
    <n v="13128.653"/>
    <x v="0"/>
    <x v="6"/>
    <n v="28"/>
    <x v="0"/>
  </r>
  <r>
    <x v="0"/>
    <x v="1"/>
    <s v="GV110"/>
    <s v="GV1-02-080120"/>
    <x v="0"/>
    <d v="2020-07-09T00:00:00"/>
    <x v="0"/>
    <s v="De Leon Diaz Salvador FG"/>
    <n v="43838"/>
    <n v="6.1"/>
    <n v="115"/>
    <n v="1"/>
    <n v="3680"/>
    <n v="3245.9749999999999"/>
    <n v="3245.9749999999999"/>
    <n v="115"/>
    <n v="32"/>
    <n v="434.02499999999998"/>
    <x v="0"/>
    <x v="6"/>
    <n v="28"/>
    <x v="0"/>
  </r>
  <r>
    <x v="0"/>
    <x v="1"/>
    <s v="GV110"/>
    <s v="GV1-02-080120"/>
    <x v="0"/>
    <d v="2020-07-09T00:00:00"/>
    <x v="0"/>
    <s v="Diaz Araiza Maria Magdalena"/>
    <n v="43838"/>
    <n v="6.1"/>
    <n v="204"/>
    <n v="2"/>
    <n v="6528"/>
    <n v="6491.95"/>
    <n v="3245.9749999999999"/>
    <n v="102"/>
    <n v="32"/>
    <n v="36.049999999999997"/>
    <x v="0"/>
    <x v="6"/>
    <n v="28"/>
    <x v="0"/>
  </r>
  <r>
    <x v="0"/>
    <x v="1"/>
    <s v="GV110"/>
    <s v="GV1-02-080120"/>
    <x v="0"/>
    <d v="2020-07-09T00:00:00"/>
    <x v="0"/>
    <s v="RODRIGO RODRIGUEZ"/>
    <n v="43838"/>
    <n v="6.1"/>
    <n v="1400"/>
    <n v="13"/>
    <n v="44800"/>
    <n v="42197.673000000003"/>
    <n v="3245.9749999999999"/>
    <n v="107.69230769230769"/>
    <n v="32"/>
    <n v="2602.3270000000002"/>
    <x v="0"/>
    <x v="6"/>
    <n v="28"/>
    <x v="0"/>
  </r>
  <r>
    <x v="0"/>
    <x v="1"/>
    <s v="GV110"/>
    <s v="GV1-02-080120"/>
    <x v="0"/>
    <d v="2020-07-09T00:00:00"/>
    <x v="0"/>
    <s v="Salas Nadia"/>
    <n v="43838"/>
    <n v="6.1"/>
    <n v="208"/>
    <n v="2"/>
    <n v="6656"/>
    <n v="6491.95"/>
    <n v="3245.9749999999999"/>
    <n v="104"/>
    <n v="32"/>
    <n v="164.05"/>
    <x v="0"/>
    <x v="6"/>
    <n v="28"/>
    <x v="0"/>
  </r>
  <r>
    <x v="0"/>
    <x v="1"/>
    <s v="GV110"/>
    <s v="GV1-02-080120"/>
    <x v="0"/>
    <d v="2020-07-09T00:00:00"/>
    <x v="0"/>
    <s v="Pelayo Sebastian Rosa Maria G"/>
    <n v="43838"/>
    <n v="6.1"/>
    <n v="545"/>
    <n v="5"/>
    <n v="17440"/>
    <n v="16229.874"/>
    <n v="3245.9749999999999"/>
    <n v="109"/>
    <n v="32"/>
    <n v="1210.126"/>
    <x v="0"/>
    <x v="6"/>
    <n v="28"/>
    <x v="0"/>
  </r>
  <r>
    <x v="0"/>
    <x v="1"/>
    <s v="GV110"/>
    <s v="GV1-02-080120"/>
    <x v="0"/>
    <d v="2020-07-09T00:00:00"/>
    <x v="0"/>
    <s v="Araiza Chavez Diana Rosiquiel FG"/>
    <n v="43838"/>
    <n v="6.1"/>
    <n v="208"/>
    <n v="2"/>
    <n v="6656"/>
    <n v="6491.95"/>
    <n v="3245.9749999999999"/>
    <n v="104"/>
    <n v="32"/>
    <n v="164.05"/>
    <x v="0"/>
    <x v="6"/>
    <n v="28"/>
    <x v="0"/>
  </r>
  <r>
    <x v="0"/>
    <x v="1"/>
    <s v="GV110"/>
    <s v="GV1-02-080120"/>
    <x v="1"/>
    <d v="2020-07-09T00:00:00"/>
    <x v="0"/>
    <s v="Araiza Chavez Diana Rosiquiel FG"/>
    <n v="43838"/>
    <n v="6.1"/>
    <n v="-208"/>
    <n v="-2"/>
    <n v="-6656"/>
    <n v="-6491.95"/>
    <n v="-3245.9749999999999"/>
    <n v="104"/>
    <n v="32"/>
    <n v="-164.05"/>
    <x v="0"/>
    <x v="6"/>
    <n v="28"/>
    <x v="0"/>
  </r>
  <r>
    <x v="0"/>
    <x v="1"/>
    <s v="GV110"/>
    <s v="GV1-02-080120"/>
    <x v="0"/>
    <d v="2020-07-09T00:00:00"/>
    <x v="0"/>
    <s v="Araiza Chavez Diana Rosiquiel FG"/>
    <n v="43838"/>
    <n v="6.1"/>
    <n v="208"/>
    <n v="2"/>
    <n v="6552"/>
    <n v="6491.95"/>
    <n v="3245.9749999999999"/>
    <n v="104"/>
    <n v="31.5"/>
    <n v="60.05"/>
    <x v="0"/>
    <x v="6"/>
    <n v="28"/>
    <x v="0"/>
  </r>
  <r>
    <x v="0"/>
    <x v="2"/>
    <s v="GV405"/>
    <s v="GV4-03-150120"/>
    <x v="0"/>
    <d v="2020-07-09T00:00:00"/>
    <x v="0"/>
    <s v="Gutierrez Olivarez Jaime Gibran"/>
    <n v="43845"/>
    <n v="5.8666666666666663"/>
    <n v="94.4"/>
    <n v="1"/>
    <n v="2973.6"/>
    <n v="2921.346"/>
    <n v="2921.346"/>
    <n v="94.4"/>
    <n v="31.5"/>
    <n v="52.253999999999998"/>
    <x v="0"/>
    <x v="6"/>
    <n v="28"/>
    <x v="0"/>
  </r>
  <r>
    <x v="0"/>
    <x v="2"/>
    <s v="GV405"/>
    <s v="GV4-03-150120"/>
    <x v="0"/>
    <d v="2020-07-09T00:00:00"/>
    <x v="0"/>
    <s v="Rafael Osorio Zamora"/>
    <n v="43845"/>
    <n v="5.8666666666666663"/>
    <n v="420.2"/>
    <n v="4"/>
    <n v="13236.3"/>
    <n v="11685.383"/>
    <n v="2921.346"/>
    <n v="105.05"/>
    <n v="31.5"/>
    <n v="1550.9169999999999"/>
    <x v="0"/>
    <x v="6"/>
    <n v="28"/>
    <x v="0"/>
  </r>
  <r>
    <x v="0"/>
    <x v="2"/>
    <s v="GV405"/>
    <s v="GV4-03-150120"/>
    <x v="0"/>
    <d v="2020-07-09T00:00:00"/>
    <x v="0"/>
    <s v="PUBLICO EN GENERAL"/>
    <n v="43845"/>
    <n v="5.8666666666666663"/>
    <n v="103.4"/>
    <n v="1"/>
    <n v="3257.1"/>
    <n v="2921.346"/>
    <n v="2921.346"/>
    <n v="103.4"/>
    <n v="31.5"/>
    <n v="335.75400000000002"/>
    <x v="0"/>
    <x v="6"/>
    <n v="28"/>
    <x v="0"/>
  </r>
  <r>
    <x v="0"/>
    <x v="2"/>
    <s v="GV405"/>
    <s v="GV4-03-150120"/>
    <x v="0"/>
    <d v="2020-07-09T00:00:00"/>
    <x v="0"/>
    <s v="Vazquez Zamora Rafael"/>
    <n v="43845"/>
    <n v="5.8666666666666663"/>
    <n v="302.60000000000002"/>
    <n v="3"/>
    <n v="9531.9"/>
    <n v="8764.0370000000003"/>
    <n v="2921.346"/>
    <n v="100.86666666666667"/>
    <n v="31.5"/>
    <n v="767.86300000000006"/>
    <x v="0"/>
    <x v="6"/>
    <n v="28"/>
    <x v="0"/>
  </r>
  <r>
    <x v="0"/>
    <x v="2"/>
    <s v="GV405"/>
    <s v="GV4-03-150120"/>
    <x v="0"/>
    <d v="2020-07-09T00:00:00"/>
    <x v="0"/>
    <s v="Camacho Monroy Agustin"/>
    <n v="43845"/>
    <n v="5.8666666666666663"/>
    <n v="934"/>
    <n v="8"/>
    <n v="29421"/>
    <n v="23370.767"/>
    <n v="2921.346"/>
    <n v="116.75"/>
    <n v="31.5"/>
    <n v="6050.2330000000002"/>
    <x v="0"/>
    <x v="6"/>
    <n v="28"/>
    <x v="0"/>
  </r>
  <r>
    <x v="0"/>
    <x v="2"/>
    <s v="GV405"/>
    <s v="GV4-03-150120"/>
    <x v="0"/>
    <d v="2020-07-09T00:00:00"/>
    <x v="0"/>
    <s v="Noe Ramirez Brambila"/>
    <n v="43845"/>
    <n v="5.8666666666666663"/>
    <n v="565"/>
    <n v="5"/>
    <n v="17797.5"/>
    <n v="14606.728999999999"/>
    <n v="2921.346"/>
    <n v="113"/>
    <n v="31.5"/>
    <n v="3190.7710000000002"/>
    <x v="0"/>
    <x v="6"/>
    <n v="28"/>
    <x v="0"/>
  </r>
  <r>
    <x v="0"/>
    <x v="2"/>
    <s v="GV405"/>
    <s v="GV4-03-150120"/>
    <x v="0"/>
    <d v="2020-07-09T00:00:00"/>
    <x v="0"/>
    <s v="Robles Santana Jorge"/>
    <n v="43845"/>
    <n v="5.8666666666666663"/>
    <n v="455"/>
    <n v="4"/>
    <n v="14332.5"/>
    <n v="11685.383"/>
    <n v="2921.346"/>
    <n v="113.75"/>
    <n v="31.5"/>
    <n v="2647.1170000000002"/>
    <x v="0"/>
    <x v="6"/>
    <n v="28"/>
    <x v="0"/>
  </r>
  <r>
    <x v="0"/>
    <x v="2"/>
    <s v="GV405"/>
    <s v="GV4-03-150120"/>
    <x v="0"/>
    <d v="2020-07-09T00:00:00"/>
    <x v="0"/>
    <s v="Casillas Tapia Alfredo"/>
    <n v="43845"/>
    <n v="5.8666666666666663"/>
    <n v="1122.2"/>
    <n v="10"/>
    <n v="34788.199999999997"/>
    <n v="29213.457999999999"/>
    <n v="2921.346"/>
    <n v="112.22"/>
    <n v="31"/>
    <n v="5574.7420000000002"/>
    <x v="0"/>
    <x v="6"/>
    <n v="28"/>
    <x v="0"/>
  </r>
  <r>
    <x v="0"/>
    <x v="3"/>
    <s v="GV516"/>
    <s v="GV5-02-110120"/>
    <x v="0"/>
    <d v="2020-07-09T00:00:00"/>
    <x v="0"/>
    <s v="Carlos Policarpo Contreras Moreno"/>
    <n v="43841"/>
    <n v="6"/>
    <n v="1549"/>
    <n v="13"/>
    <n v="44146.5"/>
    <n v="33358.837"/>
    <n v="2566.0639999999999"/>
    <n v="119.15384615384616"/>
    <n v="28.5"/>
    <n v="10787.663"/>
    <x v="0"/>
    <x v="6"/>
    <n v="28"/>
    <x v="0"/>
  </r>
  <r>
    <x v="0"/>
    <x v="3"/>
    <s v="GV516"/>
    <s v="GV5-02-110120"/>
    <x v="0"/>
    <d v="2020-07-09T00:00:00"/>
    <x v="0"/>
    <s v="Carlos Policarpo Contreras Moreno"/>
    <n v="43841"/>
    <n v="6"/>
    <n v="5848"/>
    <n v="51"/>
    <n v="178364"/>
    <n v="130869.283"/>
    <n v="2566.0639999999999"/>
    <n v="114.66666666666667"/>
    <n v="30.5"/>
    <n v="47494.716999999997"/>
    <x v="0"/>
    <x v="6"/>
    <n v="28"/>
    <x v="0"/>
  </r>
  <r>
    <x v="0"/>
    <x v="0"/>
    <s v="EMBAR"/>
    <s v="GV5-01-040120"/>
    <x v="0"/>
    <d v="2020-07-11T00:00:00"/>
    <x v="0"/>
    <s v="Camolinga Maldonado Pedro"/>
    <n v="43834"/>
    <n v="6.3"/>
    <n v="14541"/>
    <n v="8"/>
    <n v="29082"/>
    <n v="18252.582999999999"/>
    <n v="2281.5729999999999"/>
    <n v="1817.625"/>
    <n v="2"/>
    <n v="10829.416999999999"/>
    <x v="0"/>
    <x v="6"/>
    <n v="28"/>
    <x v="0"/>
  </r>
  <r>
    <x v="0"/>
    <x v="0"/>
    <s v="EMBAR"/>
    <s v="GV5-02-110120"/>
    <x v="0"/>
    <d v="2020-07-11T00:00:00"/>
    <x v="0"/>
    <s v="Camolinga Maldonado Pedro"/>
    <n v="43841"/>
    <n v="6.0666666666666664"/>
    <n v="14541"/>
    <n v="20"/>
    <n v="72705"/>
    <n v="51321.286999999997"/>
    <n v="2566.0639999999999"/>
    <n v="727.05"/>
    <n v="5"/>
    <n v="21383.713"/>
    <x v="0"/>
    <x v="6"/>
    <n v="28"/>
    <x v="0"/>
  </r>
  <r>
    <x v="0"/>
    <x v="0"/>
    <s v="EMBAR"/>
    <s v="GV5-03-180120"/>
    <x v="0"/>
    <d v="2020-07-11T00:00:00"/>
    <x v="0"/>
    <s v="Camolinga Maldonado Pedro"/>
    <n v="43848"/>
    <n v="5.833333333333333"/>
    <n v="14541"/>
    <n v="53"/>
    <n v="192668.25"/>
    <n v="271192.58799999999"/>
    <n v="5116.8410000000003"/>
    <n v="274.35849056603774"/>
    <n v="13.25"/>
    <n v="-78524.338000000003"/>
    <x v="0"/>
    <x v="6"/>
    <n v="28"/>
    <x v="0"/>
  </r>
  <r>
    <x v="0"/>
    <x v="0"/>
    <s v="EMBAR"/>
    <s v="GV5-04-210120"/>
    <x v="0"/>
    <d v="2020-07-11T00:00:00"/>
    <x v="0"/>
    <s v="Camolinga Maldonado Pedro"/>
    <n v="43851"/>
    <n v="5.7333333333333334"/>
    <n v="14541"/>
    <n v="45"/>
    <n v="163586.25"/>
    <n v="103717.239"/>
    <n v="2304.828"/>
    <n v="323.13333333333333"/>
    <n v="11.25"/>
    <n v="59869.010999999999"/>
    <x v="0"/>
    <x v="6"/>
    <n v="28"/>
    <x v="0"/>
  </r>
  <r>
    <x v="0"/>
    <x v="0"/>
    <s v="EMBAR"/>
    <s v="GV1-42-161019"/>
    <x v="0"/>
    <d v="2020-07-13T00:00:00"/>
    <x v="0"/>
    <s v="PUBLICO EN GENERAL"/>
    <n v="43754"/>
    <n v="9.0333333333333332"/>
    <n v="132.5"/>
    <n v="1"/>
    <n v="3577.5"/>
    <n v="3126"/>
    <n v="3126"/>
    <n v="132.5"/>
    <n v="27"/>
    <n v="451.5"/>
    <x v="0"/>
    <x v="6"/>
    <n v="29"/>
    <x v="0"/>
  </r>
  <r>
    <x v="0"/>
    <x v="0"/>
    <s v="EMBAR"/>
    <s v="GV1-42-161019"/>
    <x v="0"/>
    <d v="2020-07-13T00:00:00"/>
    <x v="0"/>
    <s v="PUBLICO EN GENERAL"/>
    <n v="43754"/>
    <n v="9.0333333333333332"/>
    <n v="119"/>
    <n v="1"/>
    <n v="3808"/>
    <n v="3126"/>
    <n v="3126"/>
    <n v="119"/>
    <n v="32"/>
    <n v="682"/>
    <x v="0"/>
    <x v="6"/>
    <n v="29"/>
    <x v="0"/>
  </r>
  <r>
    <x v="0"/>
    <x v="0"/>
    <s v="EMBAR"/>
    <s v="GV1-44-281019"/>
    <x v="0"/>
    <d v="2020-07-13T00:00:00"/>
    <x v="0"/>
    <s v="PUBLICO EN GENERAL"/>
    <n v="43766"/>
    <n v="8.6333333333333329"/>
    <n v="128.5"/>
    <n v="1"/>
    <n v="3469.5"/>
    <n v="2932.6080000000002"/>
    <n v="2932.6080000000002"/>
    <n v="128.5"/>
    <n v="27"/>
    <n v="536.89200000000005"/>
    <x v="0"/>
    <x v="6"/>
    <n v="29"/>
    <x v="0"/>
  </r>
  <r>
    <x v="0"/>
    <x v="0"/>
    <s v="EMBAR"/>
    <s v="GV4-01-020120"/>
    <x v="0"/>
    <d v="2020-07-13T00:00:00"/>
    <x v="0"/>
    <s v="PUBLICO EN GENERAL"/>
    <n v="43832"/>
    <n v="6.4333333333333327"/>
    <n v="211.2"/>
    <n v="2"/>
    <n v="6758.4"/>
    <n v="5905.7089999999998"/>
    <n v="2952.8539999999998"/>
    <n v="105.6"/>
    <n v="32"/>
    <n v="852.69100000000003"/>
    <x v="0"/>
    <x v="6"/>
    <n v="29"/>
    <x v="0"/>
  </r>
  <r>
    <x v="0"/>
    <x v="0"/>
    <s v="EMBAR"/>
    <s v="GV4-01-020120"/>
    <x v="0"/>
    <d v="2020-07-13T00:00:00"/>
    <x v="0"/>
    <s v="PUBLICO EN GENERAL"/>
    <n v="43832"/>
    <n v="6.4333333333333327"/>
    <n v="104"/>
    <n v="1"/>
    <n v="3328"/>
    <n v="2952.8539999999998"/>
    <n v="2952.8539999999998"/>
    <n v="104"/>
    <n v="32"/>
    <n v="375.14600000000002"/>
    <x v="0"/>
    <x v="6"/>
    <n v="29"/>
    <x v="0"/>
  </r>
  <r>
    <x v="0"/>
    <x v="0"/>
    <s v="EMBAR"/>
    <s v="GV4-03-150120"/>
    <x v="0"/>
    <d v="2020-07-13T00:00:00"/>
    <x v="0"/>
    <s v="Camolinga Maldonado Pedro"/>
    <n v="43845"/>
    <n v="6"/>
    <n v="13683"/>
    <n v="27"/>
    <n v="89428.179000000004"/>
    <n v="78876.337"/>
    <n v="2921.346"/>
    <n v="506.77777777777777"/>
    <n v="6.5357000000000003"/>
    <n v="10551.842000000001"/>
    <x v="0"/>
    <x v="6"/>
    <n v="29"/>
    <x v="0"/>
  </r>
  <r>
    <x v="0"/>
    <x v="0"/>
    <s v="EMBAR"/>
    <s v="GV4-04-220119"/>
    <x v="0"/>
    <d v="2020-07-13T00:00:00"/>
    <x v="0"/>
    <s v="Camolinga Maldonado Pedro"/>
    <n v="43487"/>
    <n v="17.933333333333334"/>
    <n v="13683"/>
    <n v="99"/>
    <n v="327903.321"/>
    <n v="311999.63900000002"/>
    <n v="3151.5120000000002"/>
    <n v="138.21212121212122"/>
    <n v="23.964300000000001"/>
    <n v="15903.682000000001"/>
    <x v="0"/>
    <x v="6"/>
    <n v="29"/>
    <x v="0"/>
  </r>
  <r>
    <x v="0"/>
    <x v="0"/>
    <s v="EMBAR"/>
    <s v="GV4-45-021119"/>
    <x v="0"/>
    <d v="2020-07-13T00:00:00"/>
    <x v="0"/>
    <s v="Carlos Sanchez Camacho"/>
    <n v="43771"/>
    <n v="8.4666666666666668"/>
    <n v="293.2"/>
    <n v="2"/>
    <n v="8209.6"/>
    <n v="6149.1580000000004"/>
    <n v="3074.5790000000002"/>
    <n v="146.6"/>
    <n v="28"/>
    <n v="2060.442"/>
    <x v="0"/>
    <x v="6"/>
    <n v="29"/>
    <x v="0"/>
  </r>
  <r>
    <x v="0"/>
    <x v="0"/>
    <s v="EMBAR"/>
    <s v="GV4-45-021119"/>
    <x v="0"/>
    <d v="2020-07-13T00:00:00"/>
    <x v="0"/>
    <s v="Carlos Sanchez Camacho"/>
    <n v="43771"/>
    <n v="8.4666666666666668"/>
    <n v="319.39999999999998"/>
    <n v="2"/>
    <n v="8943.2000000000007"/>
    <n v="6149.1580000000004"/>
    <n v="3074.5790000000002"/>
    <n v="159.69999999999999"/>
    <n v="28"/>
    <n v="2794.0419999999999"/>
    <x v="0"/>
    <x v="6"/>
    <n v="29"/>
    <x v="0"/>
  </r>
  <r>
    <x v="0"/>
    <x v="0"/>
    <s v="EMBAR"/>
    <s v="GV4-47-161119"/>
    <x v="0"/>
    <d v="2020-07-13T00:00:00"/>
    <x v="0"/>
    <s v="PUBLICO EN GENERAL"/>
    <n v="43785"/>
    <n v="8"/>
    <n v="127.4"/>
    <n v="1"/>
    <n v="4076.8"/>
    <n v="3425.9070000000002"/>
    <n v="3425.9070000000002"/>
    <n v="127.4"/>
    <n v="32"/>
    <n v="650.89300000000003"/>
    <x v="0"/>
    <x v="6"/>
    <n v="29"/>
    <x v="0"/>
  </r>
  <r>
    <x v="0"/>
    <x v="0"/>
    <s v="EMBAR"/>
    <s v="GV4-52-211219"/>
    <x v="0"/>
    <d v="2020-07-13T00:00:00"/>
    <x v="0"/>
    <s v="Cecilia Robles Perez"/>
    <n v="43820"/>
    <n v="6.833333333333333"/>
    <n v="95"/>
    <n v="1"/>
    <n v="2992.5"/>
    <n v="3161.4409999999998"/>
    <n v="3161.4409999999998"/>
    <n v="95"/>
    <n v="31.5"/>
    <n v="-168.941"/>
    <x v="0"/>
    <x v="6"/>
    <n v="29"/>
    <x v="0"/>
  </r>
  <r>
    <x v="0"/>
    <x v="1"/>
    <s v="GV107"/>
    <s v="GV1-03-160120"/>
    <x v="0"/>
    <d v="2020-07-13T00:00:00"/>
    <x v="0"/>
    <s v="Leonardo Jimenez Chacon"/>
    <n v="43846"/>
    <n v="5.9666666666666668"/>
    <n v="120"/>
    <n v="1"/>
    <n v="3840"/>
    <n v="2911.4319999999998"/>
    <n v="2911.4319999999998"/>
    <n v="120"/>
    <n v="32"/>
    <n v="928.56799999999998"/>
    <x v="0"/>
    <x v="6"/>
    <n v="29"/>
    <x v="0"/>
  </r>
  <r>
    <x v="0"/>
    <x v="2"/>
    <s v="GV405"/>
    <s v="GV4-03-150120"/>
    <x v="0"/>
    <d v="2020-07-13T00:00:00"/>
    <x v="0"/>
    <s v="Rafael Osorio Zamora"/>
    <n v="43845"/>
    <n v="6"/>
    <n v="1060.8"/>
    <n v="10"/>
    <n v="33415.199999999997"/>
    <n v="29213.457999999999"/>
    <n v="2921.346"/>
    <n v="106.08"/>
    <n v="31.5"/>
    <n v="4201.7420000000002"/>
    <x v="0"/>
    <x v="6"/>
    <n v="29"/>
    <x v="0"/>
  </r>
  <r>
    <x v="0"/>
    <x v="2"/>
    <s v="GV405"/>
    <s v="GV4-03-150120"/>
    <x v="0"/>
    <d v="2020-07-13T00:00:00"/>
    <x v="0"/>
    <s v="Gutierrez Olivarez Jaime Gibran"/>
    <n v="43845"/>
    <n v="6"/>
    <n v="288.60000000000002"/>
    <n v="3"/>
    <n v="9090.9"/>
    <n v="8764.0370000000003"/>
    <n v="2921.346"/>
    <n v="96.2"/>
    <n v="31.5"/>
    <n v="326.863"/>
    <x v="0"/>
    <x v="6"/>
    <n v="29"/>
    <x v="0"/>
  </r>
  <r>
    <x v="0"/>
    <x v="2"/>
    <s v="GV405"/>
    <s v="GV4-03-150120"/>
    <x v="0"/>
    <d v="2020-07-13T00:00:00"/>
    <x v="0"/>
    <s v="Ricardo Perez Garcia"/>
    <n v="43845"/>
    <n v="6"/>
    <n v="204.4"/>
    <n v="2"/>
    <n v="6438.6"/>
    <n v="5842.692"/>
    <n v="2921.346"/>
    <n v="102.2"/>
    <n v="31.5"/>
    <n v="595.90800000000002"/>
    <x v="0"/>
    <x v="6"/>
    <n v="29"/>
    <x v="0"/>
  </r>
  <r>
    <x v="0"/>
    <x v="2"/>
    <s v="GV405"/>
    <s v="GV4-03-150120"/>
    <x v="0"/>
    <d v="2020-07-13T00:00:00"/>
    <x v="0"/>
    <s v="Vazquez Zamora Rafael"/>
    <n v="43845"/>
    <n v="6"/>
    <n v="186"/>
    <n v="2"/>
    <n v="5859"/>
    <n v="5842.692"/>
    <n v="2921.346"/>
    <n v="93"/>
    <n v="31.5"/>
    <n v="16.308"/>
    <x v="0"/>
    <x v="6"/>
    <n v="29"/>
    <x v="0"/>
  </r>
  <r>
    <x v="0"/>
    <x v="2"/>
    <s v="GV405"/>
    <s v="GV4-03-150120"/>
    <x v="0"/>
    <d v="2020-07-13T00:00:00"/>
    <x v="0"/>
    <s v="PUBLICO EN GENERAL"/>
    <n v="43845"/>
    <n v="6"/>
    <n v="92"/>
    <n v="1"/>
    <n v="2484"/>
    <n v="2921.346"/>
    <n v="2921.346"/>
    <n v="92"/>
    <n v="27"/>
    <n v="-437.346"/>
    <x v="0"/>
    <x v="6"/>
    <n v="29"/>
    <x v="0"/>
  </r>
  <r>
    <x v="0"/>
    <x v="2"/>
    <s v="GV405"/>
    <s v="GV4-03-150120"/>
    <x v="0"/>
    <d v="2020-07-13T00:00:00"/>
    <x v="0"/>
    <s v="Arturo Saray"/>
    <n v="43845"/>
    <n v="6"/>
    <n v="118.8"/>
    <n v="1"/>
    <n v="3207.6"/>
    <n v="2921.346"/>
    <n v="2921.346"/>
    <n v="118.8"/>
    <n v="27"/>
    <n v="286.25400000000002"/>
    <x v="0"/>
    <x v="6"/>
    <n v="29"/>
    <x v="0"/>
  </r>
  <r>
    <x v="0"/>
    <x v="2"/>
    <s v="GV412"/>
    <s v="GV4-02-090120"/>
    <x v="0"/>
    <d v="2020-07-13T00:00:00"/>
    <x v="0"/>
    <s v="Arturo Saray"/>
    <n v="43839"/>
    <n v="6.2"/>
    <n v="125.2"/>
    <n v="1"/>
    <n v="3380.4"/>
    <n v="3387.7640000000001"/>
    <n v="3387.7640000000001"/>
    <n v="125.2"/>
    <n v="27"/>
    <n v="-7.3639999999999999"/>
    <x v="0"/>
    <x v="6"/>
    <n v="29"/>
    <x v="0"/>
  </r>
  <r>
    <x v="0"/>
    <x v="2"/>
    <s v="GV412"/>
    <s v="GV4-02-090120"/>
    <x v="0"/>
    <d v="2020-07-13T00:00:00"/>
    <x v="0"/>
    <s v="PUBLICO EN GENERAL"/>
    <n v="43839"/>
    <n v="6.2"/>
    <n v="182.2"/>
    <n v="2"/>
    <n v="5830.4"/>
    <n v="6775.527"/>
    <n v="3387.7640000000001"/>
    <n v="91.1"/>
    <n v="32"/>
    <n v="-945.12699999999995"/>
    <x v="0"/>
    <x v="6"/>
    <n v="29"/>
    <x v="0"/>
  </r>
  <r>
    <x v="0"/>
    <x v="3"/>
    <s v="GV514"/>
    <s v="GV5-04-210120"/>
    <x v="0"/>
    <d v="2020-07-13T00:00:00"/>
    <x v="0"/>
    <s v="Innovacion y Comercio"/>
    <n v="43851"/>
    <n v="5.8"/>
    <n v="800"/>
    <n v="9"/>
    <n v="25200"/>
    <n v="20743.448"/>
    <n v="2304.828"/>
    <n v="88.888888888888886"/>
    <n v="31.5"/>
    <n v="4456.5519999999997"/>
    <x v="0"/>
    <x v="6"/>
    <n v="29"/>
    <x v="0"/>
  </r>
  <r>
    <x v="0"/>
    <x v="3"/>
    <s v="GV514"/>
    <s v="GV5-04-210120"/>
    <x v="0"/>
    <d v="2020-07-13T00:00:00"/>
    <x v="0"/>
    <s v="Alvarez Lopez Salvador (Padre)"/>
    <n v="43851"/>
    <n v="5.8"/>
    <n v="1703"/>
    <n v="15"/>
    <n v="53644.5"/>
    <n v="34572.413"/>
    <n v="2304.828"/>
    <n v="113.53333333333333"/>
    <n v="31.5"/>
    <n v="19072.087"/>
    <x v="0"/>
    <x v="6"/>
    <n v="29"/>
    <x v="0"/>
  </r>
  <r>
    <x v="0"/>
    <x v="0"/>
    <s v="EMBAR"/>
    <s v="GV4-02-090120"/>
    <x v="0"/>
    <d v="2020-07-14T00:00:00"/>
    <x v="0"/>
    <s v="Innovacion y Comercio"/>
    <n v="43839"/>
    <n v="6.2333333333333334"/>
    <n v="163.19999999999999"/>
    <n v="1"/>
    <n v="2570.4"/>
    <n v="3387.7640000000001"/>
    <n v="3387.7640000000001"/>
    <n v="163.19999999999999"/>
    <n v="15.75"/>
    <n v="-817.36400000000003"/>
    <x v="0"/>
    <x v="6"/>
    <n v="29"/>
    <x v="0"/>
  </r>
  <r>
    <x v="0"/>
    <x v="0"/>
    <s v="EMBAR"/>
    <s v="GV4-48-231119"/>
    <x v="0"/>
    <d v="2020-07-14T00:00:00"/>
    <x v="0"/>
    <s v="Innovacion y Comercio"/>
    <n v="43792"/>
    <n v="7.8"/>
    <n v="1"/>
    <n v="1"/>
    <n v="1500"/>
    <n v="2708.9340000000002"/>
    <n v="2708.9340000000002"/>
    <n v="1"/>
    <n v="1500"/>
    <n v="-1208.934"/>
    <x v="0"/>
    <x v="6"/>
    <n v="29"/>
    <x v="0"/>
  </r>
  <r>
    <x v="0"/>
    <x v="0"/>
    <s v="EMBAR"/>
    <s v="GV4-48-231119"/>
    <x v="1"/>
    <d v="2020-07-14T00:00:00"/>
    <x v="0"/>
    <s v="Innovacion y Comercio"/>
    <n v="43792"/>
    <n v="7.8"/>
    <n v="-1"/>
    <n v="-1"/>
    <n v="-1500"/>
    <n v="-2708.9340000000002"/>
    <n v="-2708.9340000000002"/>
    <n v="1"/>
    <n v="1500"/>
    <n v="1208.934"/>
    <x v="0"/>
    <x v="6"/>
    <n v="29"/>
    <x v="0"/>
  </r>
  <r>
    <x v="0"/>
    <x v="0"/>
    <s v="EMBAR"/>
    <s v="GV4-48-231119"/>
    <x v="0"/>
    <d v="2020-07-14T00:00:00"/>
    <x v="0"/>
    <s v="Innovacion y Comercio"/>
    <n v="43792"/>
    <n v="7.8"/>
    <n v="171.4"/>
    <n v="1"/>
    <n v="4799.2"/>
    <n v="2708.9340000000002"/>
    <n v="2708.9340000000002"/>
    <n v="171.4"/>
    <n v="28"/>
    <n v="2090.2660000000001"/>
    <x v="0"/>
    <x v="6"/>
    <n v="29"/>
    <x v="0"/>
  </r>
  <r>
    <x v="0"/>
    <x v="0"/>
    <s v="EMBAR"/>
    <s v="GV4-48-231119"/>
    <x v="0"/>
    <d v="2020-07-14T00:00:00"/>
    <x v="0"/>
    <s v="Innovacion y Comercio"/>
    <n v="43792"/>
    <n v="7.8"/>
    <n v="163.19999999999999"/>
    <n v="1"/>
    <n v="2570.4"/>
    <n v="2708.9340000000002"/>
    <n v="2708.9340000000002"/>
    <n v="163.19999999999999"/>
    <n v="15.75"/>
    <n v="-138.53399999999999"/>
    <x v="0"/>
    <x v="6"/>
    <n v="29"/>
    <x v="0"/>
  </r>
  <r>
    <x v="0"/>
    <x v="0"/>
    <s v="EMBAR"/>
    <s v="GV4-48-231119"/>
    <x v="0"/>
    <d v="2020-07-14T00:00:00"/>
    <x v="0"/>
    <s v="Carlos Sanchez Camacho"/>
    <n v="43792"/>
    <n v="7.8"/>
    <n v="323.60000000000002"/>
    <n v="2"/>
    <n v="9060.7999999999993"/>
    <n v="5417.8689999999997"/>
    <n v="2708.9340000000002"/>
    <n v="161.80000000000001"/>
    <n v="28"/>
    <n v="3642.931"/>
    <x v="0"/>
    <x v="6"/>
    <n v="29"/>
    <x v="0"/>
  </r>
  <r>
    <x v="0"/>
    <x v="2"/>
    <s v="GV405"/>
    <s v="GV4-03-150120"/>
    <x v="1"/>
    <d v="2020-07-14T00:00:00"/>
    <x v="0"/>
    <s v="Vazquez Zamora Rafael"/>
    <n v="43845"/>
    <n v="6.0333333333333332"/>
    <n v="-186"/>
    <n v="-2"/>
    <n v="-5859"/>
    <n v="-5842.692"/>
    <n v="-2921.346"/>
    <n v="93"/>
    <n v="31.5"/>
    <n v="-16.308"/>
    <x v="0"/>
    <x v="6"/>
    <n v="29"/>
    <x v="0"/>
  </r>
  <r>
    <x v="0"/>
    <x v="2"/>
    <s v="GV405"/>
    <s v="GV4-03-150120"/>
    <x v="0"/>
    <d v="2020-07-14T00:00:00"/>
    <x v="0"/>
    <s v="Vazquez Zamora Rafael"/>
    <n v="43845"/>
    <n v="6.0333333333333332"/>
    <n v="186"/>
    <n v="2"/>
    <n v="5859"/>
    <n v="6159.95"/>
    <n v="3079.9749999999999"/>
    <n v="93"/>
    <n v="31.5"/>
    <n v="-300.95"/>
    <x v="0"/>
    <x v="6"/>
    <n v="29"/>
    <x v="0"/>
  </r>
  <r>
    <x v="0"/>
    <x v="2"/>
    <s v="GV405"/>
    <s v="GV4-03-150120"/>
    <x v="0"/>
    <d v="2020-07-14T00:00:00"/>
    <x v="0"/>
    <s v="Innovacion y Comercio"/>
    <n v="43845"/>
    <n v="6.0333333333333332"/>
    <n v="479"/>
    <n v="5"/>
    <n v="15088.5"/>
    <n v="15399.876"/>
    <n v="3079.9749999999999"/>
    <n v="95.8"/>
    <n v="31.5"/>
    <n v="-311.37599999999998"/>
    <x v="0"/>
    <x v="6"/>
    <n v="29"/>
    <x v="0"/>
  </r>
  <r>
    <x v="0"/>
    <x v="2"/>
    <s v="GV405"/>
    <s v="GV4-03-150120"/>
    <x v="0"/>
    <d v="2020-07-14T00:00:00"/>
    <x v="0"/>
    <s v="Gutierrez Olivarez Jaime Gibran"/>
    <n v="43845"/>
    <n v="6.0333333333333332"/>
    <n v="84.2"/>
    <n v="1"/>
    <n v="2652.3"/>
    <n v="3079.9749999999999"/>
    <n v="3079.9749999999999"/>
    <n v="84.2"/>
    <n v="31.5"/>
    <n v="-427.67500000000001"/>
    <x v="0"/>
    <x v="6"/>
    <n v="29"/>
    <x v="0"/>
  </r>
  <r>
    <x v="0"/>
    <x v="2"/>
    <s v="GV405"/>
    <s v="GV4-03-150120"/>
    <x v="0"/>
    <d v="2020-07-14T00:00:00"/>
    <x v="0"/>
    <s v="Ricardo Perez Garcia"/>
    <n v="43845"/>
    <n v="6.0333333333333332"/>
    <n v="192.8"/>
    <n v="2"/>
    <n v="6073.2"/>
    <n v="6159.95"/>
    <n v="3079.9749999999999"/>
    <n v="96.4"/>
    <n v="31.5"/>
    <n v="-86.75"/>
    <x v="0"/>
    <x v="6"/>
    <n v="29"/>
    <x v="0"/>
  </r>
  <r>
    <x v="0"/>
    <x v="2"/>
    <s v="GV405"/>
    <s v="GV4-03-150120"/>
    <x v="0"/>
    <d v="2020-07-14T00:00:00"/>
    <x v="0"/>
    <s v="Cecilia Robles Perez"/>
    <n v="43845"/>
    <n v="6.0333333333333332"/>
    <n v="83"/>
    <n v="1"/>
    <n v="2614.5"/>
    <n v="3079.9749999999999"/>
    <n v="3079.9749999999999"/>
    <n v="83"/>
    <n v="31.5"/>
    <n v="-465.47500000000002"/>
    <x v="0"/>
    <x v="6"/>
    <n v="29"/>
    <x v="0"/>
  </r>
  <r>
    <x v="0"/>
    <x v="2"/>
    <s v="GV405"/>
    <s v="GV4-03-150120"/>
    <x v="0"/>
    <d v="2020-07-14T00:00:00"/>
    <x v="0"/>
    <s v="Rafael Osorio Zamora"/>
    <n v="43845"/>
    <n v="6.0333333333333332"/>
    <n v="297.39999999999998"/>
    <n v="3"/>
    <n v="9368.1"/>
    <n v="9239.9249999999993"/>
    <n v="3079.9749999999999"/>
    <n v="99.133333333333326"/>
    <n v="31.5"/>
    <n v="128.17500000000001"/>
    <x v="0"/>
    <x v="6"/>
    <n v="29"/>
    <x v="0"/>
  </r>
  <r>
    <x v="0"/>
    <x v="2"/>
    <s v="GV405"/>
    <s v="GV4-03-150120"/>
    <x v="0"/>
    <d v="2020-07-14T00:00:00"/>
    <x v="0"/>
    <s v="Vazquez Zamora Rafael"/>
    <n v="43845"/>
    <n v="6.0333333333333332"/>
    <n v="178.6"/>
    <n v="2"/>
    <n v="5625.9"/>
    <n v="6159.95"/>
    <n v="3079.9749999999999"/>
    <n v="89.3"/>
    <n v="31.5"/>
    <n v="-534.04999999999995"/>
    <x v="0"/>
    <x v="6"/>
    <n v="29"/>
    <x v="0"/>
  </r>
  <r>
    <x v="0"/>
    <x v="2"/>
    <s v="GV406"/>
    <s v="GV4-04-220119"/>
    <x v="0"/>
    <d v="2020-07-14T00:00:00"/>
    <x v="0"/>
    <s v="Verdin Vizcarra Irma Lucila F"/>
    <n v="43487"/>
    <n v="17.966666666666665"/>
    <n v="180"/>
    <n v="2"/>
    <n v="5760"/>
    <n v="6614.3590000000004"/>
    <n v="3307.1790000000001"/>
    <n v="90"/>
    <n v="32"/>
    <n v="-854.35900000000004"/>
    <x v="0"/>
    <x v="6"/>
    <n v="29"/>
    <x v="0"/>
  </r>
  <r>
    <x v="0"/>
    <x v="2"/>
    <s v="GV406"/>
    <s v="GV4-04-220119"/>
    <x v="0"/>
    <d v="2020-07-14T00:00:00"/>
    <x v="0"/>
    <s v="Edgar Ruiz Lopez"/>
    <n v="43487"/>
    <n v="17.966666666666665"/>
    <n v="284"/>
    <n v="3"/>
    <n v="9088"/>
    <n v="9921.5380000000005"/>
    <n v="3307.1790000000001"/>
    <n v="94.666666666666671"/>
    <n v="32"/>
    <n v="-833.53800000000001"/>
    <x v="0"/>
    <x v="6"/>
    <n v="29"/>
    <x v="0"/>
  </r>
  <r>
    <x v="0"/>
    <x v="2"/>
    <s v="GV406"/>
    <s v="GV4-04-220119"/>
    <x v="0"/>
    <d v="2020-07-14T00:00:00"/>
    <x v="0"/>
    <s v="Ramos Mejia Juan Diego FG"/>
    <n v="43487"/>
    <n v="17.966666666666665"/>
    <n v="1000"/>
    <n v="10"/>
    <n v="31500"/>
    <n v="33071.792999999998"/>
    <n v="3307.1790000000001"/>
    <n v="100"/>
    <n v="31.5"/>
    <n v="-1571.7929999999999"/>
    <x v="0"/>
    <x v="6"/>
    <n v="29"/>
    <x v="0"/>
  </r>
  <r>
    <x v="0"/>
    <x v="2"/>
    <s v="GV406"/>
    <s v="GV4-04-220119"/>
    <x v="0"/>
    <d v="2020-07-14T00:00:00"/>
    <x v="0"/>
    <s v="Raul Armando Oregon Herrera"/>
    <n v="43487"/>
    <n v="17.966666666666665"/>
    <n v="188"/>
    <n v="2"/>
    <n v="6016"/>
    <n v="6614.3590000000004"/>
    <n v="3307.1790000000001"/>
    <n v="94"/>
    <n v="32"/>
    <n v="-598.35900000000004"/>
    <x v="0"/>
    <x v="6"/>
    <n v="29"/>
    <x v="0"/>
  </r>
  <r>
    <x v="0"/>
    <x v="2"/>
    <s v="GV406"/>
    <s v="GV4-04-220119"/>
    <x v="0"/>
    <d v="2020-07-14T00:00:00"/>
    <x v="0"/>
    <s v="Martinez Valdez Hugo Alberto F"/>
    <n v="43487"/>
    <n v="17.966666666666665"/>
    <n v="182"/>
    <n v="2"/>
    <n v="5824"/>
    <n v="6614.3590000000004"/>
    <n v="3307.1790000000001"/>
    <n v="91"/>
    <n v="32"/>
    <n v="-790.35900000000004"/>
    <x v="0"/>
    <x v="6"/>
    <n v="29"/>
    <x v="0"/>
  </r>
  <r>
    <x v="0"/>
    <x v="2"/>
    <s v="GV406"/>
    <s v="GV4-04-220119"/>
    <x v="0"/>
    <d v="2020-07-14T00:00:00"/>
    <x v="0"/>
    <s v="Lopez Jorge FG"/>
    <n v="43487"/>
    <n v="17.966666666666665"/>
    <n v="100"/>
    <n v="1"/>
    <n v="3200"/>
    <n v="3307.1790000000001"/>
    <n v="3307.1790000000001"/>
    <n v="100"/>
    <n v="32"/>
    <n v="-107.179"/>
    <x v="0"/>
    <x v="6"/>
    <n v="29"/>
    <x v="0"/>
  </r>
  <r>
    <x v="0"/>
    <x v="2"/>
    <s v="GV406"/>
    <s v="GV4-04-220119"/>
    <x v="0"/>
    <d v="2020-07-14T00:00:00"/>
    <x v="0"/>
    <s v="Langurain Juan Pablo NA"/>
    <n v="43487"/>
    <n v="17.966666666666665"/>
    <n v="946"/>
    <n v="10"/>
    <n v="30272"/>
    <n v="33071.792999999998"/>
    <n v="3307.1790000000001"/>
    <n v="94.6"/>
    <n v="32"/>
    <n v="-2799.7930000000001"/>
    <x v="0"/>
    <x v="6"/>
    <n v="29"/>
    <x v="0"/>
  </r>
  <r>
    <x v="0"/>
    <x v="2"/>
    <s v="GV406"/>
    <s v="GV4-04-220119"/>
    <x v="0"/>
    <d v="2020-07-14T00:00:00"/>
    <x v="0"/>
    <s v="Jose Luis Guzman Cornejo"/>
    <n v="43487"/>
    <n v="17.966666666666665"/>
    <n v="246"/>
    <n v="2"/>
    <n v="7872"/>
    <n v="6614.3590000000004"/>
    <n v="3307.1790000000001"/>
    <n v="123"/>
    <n v="32"/>
    <n v="1257.6410000000001"/>
    <x v="0"/>
    <x v="6"/>
    <n v="29"/>
    <x v="0"/>
  </r>
  <r>
    <x v="0"/>
    <x v="2"/>
    <s v="GV406"/>
    <s v="GV4-04-220119"/>
    <x v="0"/>
    <d v="2020-07-14T00:00:00"/>
    <x v="0"/>
    <s v="Lopez Castro Erica"/>
    <n v="43487"/>
    <n v="17.966666666666665"/>
    <n v="92"/>
    <n v="1"/>
    <n v="2944"/>
    <n v="3307.1790000000001"/>
    <n v="3307.1790000000001"/>
    <n v="92"/>
    <n v="32"/>
    <n v="-363.17899999999997"/>
    <x v="0"/>
    <x v="6"/>
    <n v="29"/>
    <x v="0"/>
  </r>
  <r>
    <x v="0"/>
    <x v="2"/>
    <s v="GV406"/>
    <s v="GV4-04-220119"/>
    <x v="0"/>
    <d v="2020-07-14T00:00:00"/>
    <x v="0"/>
    <s v="Cobian Chavez Rodolfo FG"/>
    <n v="43487"/>
    <n v="17.966666666666665"/>
    <n v="1625"/>
    <n v="15"/>
    <n v="51187.5"/>
    <n v="49607.688999999998"/>
    <n v="3307.1790000000001"/>
    <n v="108.33333333333333"/>
    <n v="31.5"/>
    <n v="1579.8109999999999"/>
    <x v="0"/>
    <x v="6"/>
    <n v="29"/>
    <x v="0"/>
  </r>
  <r>
    <x v="0"/>
    <x v="2"/>
    <s v="GV406"/>
    <s v="GV4-04-220119"/>
    <x v="0"/>
    <d v="2020-07-14T00:00:00"/>
    <x v="0"/>
    <s v="Chavez Barajas Contensina NA"/>
    <n v="43487"/>
    <n v="17.966666666666665"/>
    <n v="116"/>
    <n v="1"/>
    <n v="3712"/>
    <n v="3307.1790000000001"/>
    <n v="3307.1790000000001"/>
    <n v="116"/>
    <n v="32"/>
    <n v="404.82100000000003"/>
    <x v="0"/>
    <x v="6"/>
    <n v="29"/>
    <x v="0"/>
  </r>
  <r>
    <x v="0"/>
    <x v="2"/>
    <s v="GV406"/>
    <s v="GV4-04-220119"/>
    <x v="0"/>
    <d v="2020-07-14T00:00:00"/>
    <x v="0"/>
    <s v="Juan Manuel Jacobo"/>
    <n v="43487"/>
    <n v="17.966666666666665"/>
    <n v="440"/>
    <n v="4"/>
    <n v="14080"/>
    <n v="13228.717000000001"/>
    <n v="3307.1790000000001"/>
    <n v="110"/>
    <n v="32"/>
    <n v="851.28300000000002"/>
    <x v="0"/>
    <x v="6"/>
    <n v="29"/>
    <x v="0"/>
  </r>
  <r>
    <x v="0"/>
    <x v="2"/>
    <s v="GV406"/>
    <s v="GV4-04-220119"/>
    <x v="0"/>
    <d v="2020-07-14T00:00:00"/>
    <x v="0"/>
    <s v="Rincon Morett Veronica Guadalupe FG"/>
    <n v="43487"/>
    <n v="17.966666666666665"/>
    <n v="550"/>
    <n v="5"/>
    <n v="17600"/>
    <n v="16535.896000000001"/>
    <n v="3307.1790000000001"/>
    <n v="110"/>
    <n v="32"/>
    <n v="1064.104"/>
    <x v="0"/>
    <x v="6"/>
    <n v="29"/>
    <x v="0"/>
  </r>
  <r>
    <x v="0"/>
    <x v="2"/>
    <s v="GV406"/>
    <s v="GV4-04-220119"/>
    <x v="0"/>
    <d v="2020-07-14T00:00:00"/>
    <x v="0"/>
    <s v="Diaz Araiza Maria Magdalena"/>
    <n v="43487"/>
    <n v="17.966666666666665"/>
    <n v="212"/>
    <n v="2"/>
    <n v="6784"/>
    <n v="6614.3590000000004"/>
    <n v="3307.1790000000001"/>
    <n v="106"/>
    <n v="32"/>
    <n v="169.64099999999999"/>
    <x v="0"/>
    <x v="6"/>
    <n v="29"/>
    <x v="0"/>
  </r>
  <r>
    <x v="0"/>
    <x v="2"/>
    <s v="GV406"/>
    <s v="GV4-04-220119"/>
    <x v="0"/>
    <d v="2020-07-14T00:00:00"/>
    <x v="0"/>
    <s v="Victor Alejandro Flores Pelayo"/>
    <n v="43487"/>
    <n v="17.966666666666665"/>
    <n v="96"/>
    <n v="1"/>
    <n v="3072"/>
    <n v="3307.1790000000001"/>
    <n v="3307.1790000000001"/>
    <n v="96"/>
    <n v="32"/>
    <n v="-235.179"/>
    <x v="0"/>
    <x v="6"/>
    <n v="29"/>
    <x v="0"/>
  </r>
  <r>
    <x v="0"/>
    <x v="2"/>
    <s v="GV406"/>
    <s v="GV4-04-220119"/>
    <x v="0"/>
    <d v="2020-07-14T00:00:00"/>
    <x v="0"/>
    <s v="RODRIGO RODRIGUEZ"/>
    <n v="43487"/>
    <n v="17.966666666666665"/>
    <n v="437"/>
    <n v="4"/>
    <n v="13984"/>
    <n v="13228.717000000001"/>
    <n v="3307.1790000000001"/>
    <n v="109.25"/>
    <n v="32"/>
    <n v="755.28300000000002"/>
    <x v="0"/>
    <x v="6"/>
    <n v="29"/>
    <x v="0"/>
  </r>
  <r>
    <x v="0"/>
    <x v="2"/>
    <s v="GV406"/>
    <s v="GV4-04-220119"/>
    <x v="0"/>
    <d v="2020-07-14T00:00:00"/>
    <x v="0"/>
    <s v="Pelayo Sebastian Rosa Maria G"/>
    <n v="43487"/>
    <n v="17.966666666666665"/>
    <n v="116"/>
    <n v="1"/>
    <n v="3712"/>
    <n v="3307.1790000000001"/>
    <n v="3307.1790000000001"/>
    <n v="116"/>
    <n v="32"/>
    <n v="404.82100000000003"/>
    <x v="0"/>
    <x v="6"/>
    <n v="29"/>
    <x v="0"/>
  </r>
  <r>
    <x v="0"/>
    <x v="2"/>
    <s v="GV406"/>
    <s v="GV4-04-220119"/>
    <x v="0"/>
    <d v="2020-07-14T00:00:00"/>
    <x v="0"/>
    <s v="Oscar Jesus Guerrero Pelayo"/>
    <n v="43487"/>
    <n v="17.966666666666665"/>
    <n v="320"/>
    <n v="3"/>
    <n v="10240"/>
    <n v="9921.5380000000005"/>
    <n v="3307.1790000000001"/>
    <n v="106.66666666666667"/>
    <n v="32"/>
    <n v="318.46199999999999"/>
    <x v="0"/>
    <x v="6"/>
    <n v="29"/>
    <x v="0"/>
  </r>
  <r>
    <x v="0"/>
    <x v="2"/>
    <s v="GV406"/>
    <s v="GV4-04-220119"/>
    <x v="0"/>
    <d v="2020-07-14T00:00:00"/>
    <x v="0"/>
    <s v="PUBLICO EN GENERAL"/>
    <n v="43487"/>
    <n v="17.966666666666665"/>
    <n v="208"/>
    <n v="2"/>
    <n v="6656"/>
    <n v="6614.3590000000004"/>
    <n v="3307.1790000000001"/>
    <n v="104"/>
    <n v="32"/>
    <n v="41.640999999999998"/>
    <x v="0"/>
    <x v="6"/>
    <n v="29"/>
    <x v="0"/>
  </r>
  <r>
    <x v="0"/>
    <x v="2"/>
    <s v="GV406"/>
    <s v="GV4-04-220119"/>
    <x v="0"/>
    <d v="2020-07-14T00:00:00"/>
    <x v="0"/>
    <s v="PUBLICO EN GENERAL"/>
    <n v="43487"/>
    <n v="17.966666666666665"/>
    <n v="102"/>
    <n v="1"/>
    <n v="3264"/>
    <n v="3307.1790000000001"/>
    <n v="3307.1790000000001"/>
    <n v="102"/>
    <n v="32"/>
    <n v="-43.179000000000002"/>
    <x v="0"/>
    <x v="6"/>
    <n v="29"/>
    <x v="0"/>
  </r>
  <r>
    <x v="0"/>
    <x v="2"/>
    <s v="GV406"/>
    <s v="GV4-04-220119"/>
    <x v="0"/>
    <d v="2020-07-14T00:00:00"/>
    <x v="0"/>
    <s v="Casillas Tapia Alfredo"/>
    <n v="43487"/>
    <n v="17.966666666666665"/>
    <n v="1123.2"/>
    <n v="10"/>
    <n v="34819.199999999997"/>
    <n v="33071.792999999998"/>
    <n v="3307.1790000000001"/>
    <n v="112.32000000000001"/>
    <n v="31"/>
    <n v="1747.4069999999999"/>
    <x v="0"/>
    <x v="6"/>
    <n v="29"/>
    <x v="0"/>
  </r>
  <r>
    <x v="0"/>
    <x v="2"/>
    <s v="GV406"/>
    <s v="GV4-04-220119"/>
    <x v="0"/>
    <d v="2020-07-14T00:00:00"/>
    <x v="0"/>
    <s v="Carlos Sanchez Camacho"/>
    <n v="43487"/>
    <n v="17.966666666666665"/>
    <n v="218"/>
    <n v="2"/>
    <n v="6867"/>
    <n v="6614.3590000000004"/>
    <n v="3307.1790000000001"/>
    <n v="109"/>
    <n v="31.5"/>
    <n v="252.64099999999999"/>
    <x v="0"/>
    <x v="6"/>
    <n v="29"/>
    <x v="0"/>
  </r>
  <r>
    <x v="0"/>
    <x v="0"/>
    <s v="EMBAR"/>
    <s v="GV5-04-250120"/>
    <x v="0"/>
    <d v="2020-07-15T00:00:00"/>
    <x v="0"/>
    <s v="Carlos Policarpo Contreras Moreno"/>
    <n v="43855"/>
    <n v="5.7333333333333334"/>
    <n v="108"/>
    <n v="33"/>
    <n v="119456.639"/>
    <n v="77796.077999999994"/>
    <n v="2357.4569999999999"/>
    <n v="3.2727272727272729"/>
    <n v="1106.08"/>
    <n v="41660.561000000002"/>
    <x v="0"/>
    <x v="6"/>
    <n v="29"/>
    <x v="0"/>
  </r>
  <r>
    <x v="0"/>
    <x v="0"/>
    <s v="EMBAR"/>
    <s v="GV5-04-210120"/>
    <x v="0"/>
    <d v="2020-07-15T00:00:00"/>
    <x v="0"/>
    <s v="Carlos Policarpo Contreras Moreno"/>
    <n v="43851"/>
    <n v="5.8666666666666663"/>
    <n v="108"/>
    <n v="75"/>
    <n v="271492.36099999998"/>
    <n v="173850.71"/>
    <n v="2318.009"/>
    <n v="1.44"/>
    <n v="2513.8182000000002"/>
    <n v="97641.650999999998"/>
    <x v="0"/>
    <x v="6"/>
    <n v="29"/>
    <x v="0"/>
  </r>
  <r>
    <x v="0"/>
    <x v="0"/>
    <s v="EMBAR"/>
    <s v="GV1-36-070919"/>
    <x v="0"/>
    <d v="2020-07-16T00:00:00"/>
    <x v="0"/>
    <s v="Innovacion y Comercio"/>
    <n v="43715"/>
    <n v="10.433333333333334"/>
    <n v="216"/>
    <n v="1"/>
    <n v="6804"/>
    <n v="3914.4430000000002"/>
    <n v="3914.4430000000002"/>
    <n v="216"/>
    <n v="31.5"/>
    <n v="2889.5569999999998"/>
    <x v="0"/>
    <x v="6"/>
    <n v="29"/>
    <x v="0"/>
  </r>
  <r>
    <x v="0"/>
    <x v="0"/>
    <s v="EMBAR"/>
    <s v="GV1-44-281019"/>
    <x v="0"/>
    <d v="2020-07-16T00:00:00"/>
    <x v="0"/>
    <s v="Innovacion y Comercio"/>
    <n v="43766"/>
    <n v="8.7333333333333325"/>
    <n v="567.5"/>
    <n v="2"/>
    <n v="5958.75"/>
    <n v="5865.2160000000003"/>
    <n v="2932.6080000000002"/>
    <n v="283.75"/>
    <n v="10.5"/>
    <n v="93.534000000000006"/>
    <x v="0"/>
    <x v="6"/>
    <n v="29"/>
    <x v="0"/>
  </r>
  <r>
    <x v="0"/>
    <x v="0"/>
    <s v="EMBAR"/>
    <s v="GV1-47-201119"/>
    <x v="0"/>
    <d v="2020-07-16T00:00:00"/>
    <x v="0"/>
    <s v="Rafael Osorio Zamora"/>
    <n v="43789"/>
    <n v="7.9666666666666659"/>
    <n v="354.5"/>
    <n v="3"/>
    <n v="11166.75"/>
    <n v="8545.4050000000007"/>
    <n v="2848.4679999999998"/>
    <n v="118.16666666666667"/>
    <n v="31.5"/>
    <n v="2621.3449999999998"/>
    <x v="0"/>
    <x v="6"/>
    <n v="29"/>
    <x v="0"/>
  </r>
  <r>
    <x v="0"/>
    <x v="0"/>
    <s v="EMBAR"/>
    <s v="GV1-47-201119"/>
    <x v="0"/>
    <d v="2020-07-16T00:00:00"/>
    <x v="0"/>
    <s v="Cecilia Robles Perez"/>
    <n v="43789"/>
    <n v="7.9666666666666659"/>
    <n v="223.5"/>
    <n v="1"/>
    <n v="3520.125"/>
    <n v="2848.4679999999998"/>
    <n v="2848.4679999999998"/>
    <n v="223.5"/>
    <n v="15.75"/>
    <n v="671.65700000000004"/>
    <x v="0"/>
    <x v="6"/>
    <n v="29"/>
    <x v="0"/>
  </r>
  <r>
    <x v="0"/>
    <x v="0"/>
    <s v="EMBAR"/>
    <s v="GV1-47-201119"/>
    <x v="0"/>
    <d v="2020-07-16T00:00:00"/>
    <x v="0"/>
    <s v="Innovacion y Comercio"/>
    <n v="43789"/>
    <n v="7.9666666666666659"/>
    <n v="567.5"/>
    <n v="4"/>
    <n v="11917.5"/>
    <n v="11393.873"/>
    <n v="2848.4679999999998"/>
    <n v="141.875"/>
    <n v="21"/>
    <n v="523.62699999999995"/>
    <x v="0"/>
    <x v="6"/>
    <n v="29"/>
    <x v="0"/>
  </r>
  <r>
    <x v="0"/>
    <x v="0"/>
    <s v="EMBAR"/>
    <s v="GV1-49-041219"/>
    <x v="0"/>
    <d v="2020-07-16T00:00:00"/>
    <x v="0"/>
    <s v="Cecilia Robles Perez"/>
    <n v="43803"/>
    <n v="7.5"/>
    <n v="223.5"/>
    <n v="1"/>
    <n v="3520.125"/>
    <n v="2663.7950000000001"/>
    <n v="2663.7950000000001"/>
    <n v="223.5"/>
    <n v="15.75"/>
    <n v="856.33"/>
    <x v="0"/>
    <x v="6"/>
    <n v="29"/>
    <x v="0"/>
  </r>
  <r>
    <x v="0"/>
    <x v="0"/>
    <s v="EMBAR"/>
    <s v="GV1-50-111219"/>
    <x v="0"/>
    <d v="2020-07-16T00:00:00"/>
    <x v="0"/>
    <s v="Ricardo Perez Garcia"/>
    <n v="43810"/>
    <n v="7.2666666666666666"/>
    <n v="130"/>
    <n v="1"/>
    <n v="4095"/>
    <n v="2586.1709999999998"/>
    <n v="2586.1709999999998"/>
    <n v="130"/>
    <n v="31.5"/>
    <n v="1508.829"/>
    <x v="0"/>
    <x v="6"/>
    <n v="29"/>
    <x v="0"/>
  </r>
  <r>
    <x v="0"/>
    <x v="1"/>
    <s v="GV107"/>
    <s v="GV1-03-160120"/>
    <x v="0"/>
    <d v="2020-07-16T00:00:00"/>
    <x v="0"/>
    <s v="Gutierrez Olivarez Jaime Gibran"/>
    <n v="43846"/>
    <n v="6.0666666666666664"/>
    <n v="219.5"/>
    <n v="2"/>
    <n v="6914.25"/>
    <n v="6363.36"/>
    <n v="3181.68"/>
    <n v="109.75"/>
    <n v="31.5"/>
    <n v="550.89"/>
    <x v="0"/>
    <x v="6"/>
    <n v="29"/>
    <x v="0"/>
  </r>
  <r>
    <x v="0"/>
    <x v="1"/>
    <s v="GV107"/>
    <s v="GV1-03-160120"/>
    <x v="0"/>
    <d v="2020-07-16T00:00:00"/>
    <x v="0"/>
    <s v="PUBLICO EN GENERAL"/>
    <n v="43846"/>
    <n v="6.0666666666666664"/>
    <n v="111.5"/>
    <n v="1"/>
    <n v="3512.25"/>
    <n v="3181.68"/>
    <n v="3181.68"/>
    <n v="111.5"/>
    <n v="31.5"/>
    <n v="330.57"/>
    <x v="0"/>
    <x v="6"/>
    <n v="29"/>
    <x v="0"/>
  </r>
  <r>
    <x v="0"/>
    <x v="1"/>
    <s v="GV108"/>
    <s v="GV1-01-010120"/>
    <x v="0"/>
    <d v="2020-07-16T00:00:00"/>
    <x v="0"/>
    <s v="Vazquez Zamora Rafael"/>
    <n v="43831"/>
    <n v="6.5666666666666664"/>
    <n v="351.5"/>
    <n v="3"/>
    <n v="11072.25"/>
    <n v="9650.6610000000001"/>
    <n v="3216.8870000000002"/>
    <n v="117.16666666666667"/>
    <n v="31.5"/>
    <n v="1421.5889999999999"/>
    <x v="0"/>
    <x v="6"/>
    <n v="29"/>
    <x v="0"/>
  </r>
  <r>
    <x v="0"/>
    <x v="1"/>
    <s v="GV108"/>
    <s v="GV1-01-010120"/>
    <x v="0"/>
    <d v="2020-07-16T00:00:00"/>
    <x v="0"/>
    <s v="Innovacion y Comercio"/>
    <n v="43831"/>
    <n v="6.5666666666666664"/>
    <n v="127"/>
    <n v="1"/>
    <n v="4000.5"/>
    <n v="3216.8870000000002"/>
    <n v="3216.8870000000002"/>
    <n v="127"/>
    <n v="31.5"/>
    <n v="783.61300000000006"/>
    <x v="0"/>
    <x v="6"/>
    <n v="29"/>
    <x v="0"/>
  </r>
  <r>
    <x v="0"/>
    <x v="2"/>
    <s v="GV406"/>
    <s v="GV4-04-220119"/>
    <x v="0"/>
    <d v="2020-07-16T00:00:00"/>
    <x v="0"/>
    <s v="Camacho Monroy Agustin"/>
    <n v="43487"/>
    <n v="18.033333333333331"/>
    <n v="745"/>
    <n v="7"/>
    <n v="23467.5"/>
    <n v="23150.255000000001"/>
    <n v="3307.1790000000001"/>
    <n v="106.42857142857143"/>
    <n v="31.5"/>
    <n v="317.245"/>
    <x v="0"/>
    <x v="6"/>
    <n v="29"/>
    <x v="0"/>
  </r>
  <r>
    <x v="0"/>
    <x v="2"/>
    <s v="GV406"/>
    <s v="GV4-04-220119"/>
    <x v="0"/>
    <d v="2020-07-16T00:00:00"/>
    <x v="0"/>
    <s v="Camacho Santana Gabriel"/>
    <n v="43487"/>
    <n v="18.033333333333331"/>
    <n v="820"/>
    <n v="8"/>
    <n v="25830"/>
    <n v="26457.434000000001"/>
    <n v="3307.1790000000001"/>
    <n v="102.5"/>
    <n v="31.5"/>
    <n v="-627.43399999999997"/>
    <x v="0"/>
    <x v="6"/>
    <n v="29"/>
    <x v="0"/>
  </r>
  <r>
    <x v="0"/>
    <x v="2"/>
    <s v="GV406"/>
    <s v="GV4-04-220119"/>
    <x v="0"/>
    <d v="2020-07-16T00:00:00"/>
    <x v="0"/>
    <s v="Noe Ramirez Brambila"/>
    <n v="43487"/>
    <n v="18.033333333333331"/>
    <n v="505"/>
    <n v="5"/>
    <n v="15907.5"/>
    <n v="16535.896000000001"/>
    <n v="3307.1790000000001"/>
    <n v="101"/>
    <n v="31.5"/>
    <n v="-628.39599999999996"/>
    <x v="0"/>
    <x v="6"/>
    <n v="29"/>
    <x v="0"/>
  </r>
  <r>
    <x v="0"/>
    <x v="2"/>
    <s v="GV406"/>
    <s v="GV4-04-220119"/>
    <x v="0"/>
    <d v="2020-07-16T00:00:00"/>
    <x v="0"/>
    <s v="Robles Santana Jorge"/>
    <n v="43487"/>
    <n v="18.033333333333331"/>
    <n v="432"/>
    <n v="4"/>
    <n v="13608"/>
    <n v="13228.717000000001"/>
    <n v="3307.1790000000001"/>
    <n v="108"/>
    <n v="31.5"/>
    <n v="379.28300000000002"/>
    <x v="0"/>
    <x v="6"/>
    <n v="29"/>
    <x v="0"/>
  </r>
  <r>
    <x v="0"/>
    <x v="2"/>
    <s v="GV406"/>
    <s v="GV4-04-220119"/>
    <x v="0"/>
    <d v="2020-07-16T00:00:00"/>
    <x v="0"/>
    <s v="Edgar Ruiz Lopez"/>
    <n v="43487"/>
    <n v="18.033333333333331"/>
    <n v="560"/>
    <n v="6"/>
    <n v="17920"/>
    <n v="19843.076000000001"/>
    <n v="3307.1790000000001"/>
    <n v="93.333333333333329"/>
    <n v="32"/>
    <n v="-1923.076"/>
    <x v="0"/>
    <x v="6"/>
    <n v="29"/>
    <x v="0"/>
  </r>
  <r>
    <x v="0"/>
    <x v="2"/>
    <s v="GV406"/>
    <s v="GV4-04-220119"/>
    <x v="0"/>
    <d v="2020-07-16T00:00:00"/>
    <x v="0"/>
    <s v="Prado Barajas Aureliano FG"/>
    <n v="43487"/>
    <n v="18.033333333333331"/>
    <n v="170"/>
    <n v="2"/>
    <n v="5440"/>
    <n v="6614.3590000000004"/>
    <n v="3307.1790000000001"/>
    <n v="85"/>
    <n v="32"/>
    <n v="-1174.3589999999999"/>
    <x v="0"/>
    <x v="6"/>
    <n v="29"/>
    <x v="0"/>
  </r>
  <r>
    <x v="0"/>
    <x v="2"/>
    <s v="GV406"/>
    <s v="GV4-04-220119"/>
    <x v="0"/>
    <d v="2020-07-16T00:00:00"/>
    <x v="0"/>
    <s v="Oregon Rene NA"/>
    <n v="43487"/>
    <n v="18.033333333333331"/>
    <n v="180"/>
    <n v="2"/>
    <n v="5760"/>
    <n v="6614.3590000000004"/>
    <n v="3307.1790000000001"/>
    <n v="90"/>
    <n v="32"/>
    <n v="-854.35900000000004"/>
    <x v="0"/>
    <x v="6"/>
    <n v="29"/>
    <x v="0"/>
  </r>
  <r>
    <x v="0"/>
    <x v="2"/>
    <s v="GV406"/>
    <s v="GV4-04-220119"/>
    <x v="0"/>
    <d v="2020-07-16T00:00:00"/>
    <x v="0"/>
    <s v="Martinez Valdez Hugo Alberto F"/>
    <n v="43487"/>
    <n v="18.033333333333331"/>
    <n v="604"/>
    <n v="6"/>
    <n v="19328"/>
    <n v="19843.076000000001"/>
    <n v="3307.1790000000001"/>
    <n v="100.66666666666667"/>
    <n v="32"/>
    <n v="-515.07600000000002"/>
    <x v="0"/>
    <x v="6"/>
    <n v="29"/>
    <x v="0"/>
  </r>
  <r>
    <x v="0"/>
    <x v="2"/>
    <s v="GV406"/>
    <s v="GV4-04-220119"/>
    <x v="0"/>
    <d v="2020-07-16T00:00:00"/>
    <x v="0"/>
    <s v="Lopez Garcia Martin FG"/>
    <n v="43487"/>
    <n v="18.033333333333331"/>
    <n v="100"/>
    <n v="1"/>
    <n v="3200"/>
    <n v="3307.1790000000001"/>
    <n v="3307.1790000000001"/>
    <n v="100"/>
    <n v="32"/>
    <n v="-107.179"/>
    <x v="0"/>
    <x v="6"/>
    <n v="29"/>
    <x v="0"/>
  </r>
  <r>
    <x v="0"/>
    <x v="2"/>
    <s v="GV406"/>
    <s v="GV4-04-220119"/>
    <x v="0"/>
    <d v="2020-07-16T00:00:00"/>
    <x v="0"/>
    <s v="Langurain Juan Pablo NA"/>
    <n v="43487"/>
    <n v="18.033333333333331"/>
    <n v="494"/>
    <n v="5"/>
    <n v="15808"/>
    <n v="16535.896000000001"/>
    <n v="3307.1790000000001"/>
    <n v="98.8"/>
    <n v="32"/>
    <n v="-727.89599999999996"/>
    <x v="0"/>
    <x v="6"/>
    <n v="29"/>
    <x v="0"/>
  </r>
  <r>
    <x v="0"/>
    <x v="2"/>
    <s v="GV406"/>
    <s v="GV4-04-220119"/>
    <x v="0"/>
    <d v="2020-07-16T00:00:00"/>
    <x v="0"/>
    <s v="Lopez Castro Erica"/>
    <n v="43487"/>
    <n v="18.033333333333331"/>
    <n v="210"/>
    <n v="2"/>
    <n v="6720"/>
    <n v="6614.3590000000004"/>
    <n v="3307.1790000000001"/>
    <n v="105"/>
    <n v="32"/>
    <n v="105.64100000000001"/>
    <x v="0"/>
    <x v="6"/>
    <n v="29"/>
    <x v="0"/>
  </r>
  <r>
    <x v="0"/>
    <x v="2"/>
    <s v="GV407"/>
    <s v="GV4-05-300120"/>
    <x v="0"/>
    <d v="2020-07-16T00:00:00"/>
    <x v="0"/>
    <s v="Gonzalez Medina Victorino"/>
    <n v="43860"/>
    <n v="5.6"/>
    <n v="676"/>
    <n v="6"/>
    <n v="21632"/>
    <n v="17960.319"/>
    <n v="2993.3870000000002"/>
    <n v="112.66666666666667"/>
    <n v="32"/>
    <n v="3671.681"/>
    <x v="0"/>
    <x v="6"/>
    <n v="29"/>
    <x v="0"/>
  </r>
  <r>
    <x v="0"/>
    <x v="2"/>
    <s v="GV407"/>
    <s v="GV4-05-300120"/>
    <x v="0"/>
    <d v="2020-07-16T00:00:00"/>
    <x v="0"/>
    <s v="Coronado Rodriguez Alma Lorena FG"/>
    <n v="43860"/>
    <n v="5.6"/>
    <n v="130"/>
    <n v="1"/>
    <n v="4160"/>
    <n v="2993.3870000000002"/>
    <n v="2993.3870000000002"/>
    <n v="130"/>
    <n v="32"/>
    <n v="1166.6130000000001"/>
    <x v="0"/>
    <x v="6"/>
    <n v="29"/>
    <x v="0"/>
  </r>
  <r>
    <x v="0"/>
    <x v="2"/>
    <s v="GV407"/>
    <s v="GV4-05-300120"/>
    <x v="0"/>
    <d v="2020-07-16T00:00:00"/>
    <x v="0"/>
    <s v="Cobian Chavez Rodolfo FG"/>
    <n v="43860"/>
    <n v="5.6"/>
    <n v="3736"/>
    <n v="30"/>
    <n v="117684"/>
    <n v="89801.596000000005"/>
    <n v="2993.3870000000002"/>
    <n v="124.53333333333333"/>
    <n v="31.5"/>
    <n v="27882.403999999999"/>
    <x v="0"/>
    <x v="6"/>
    <n v="29"/>
    <x v="0"/>
  </r>
  <r>
    <x v="0"/>
    <x v="2"/>
    <s v="GV407"/>
    <s v="GV4-05-300120"/>
    <x v="0"/>
    <d v="2020-07-16T00:00:00"/>
    <x v="0"/>
    <s v="Anaya Chavarin Oscar FG"/>
    <n v="43860"/>
    <n v="5.6"/>
    <n v="238"/>
    <n v="2"/>
    <n v="7616"/>
    <n v="5986.7730000000001"/>
    <n v="2993.3870000000002"/>
    <n v="119"/>
    <n v="32"/>
    <n v="1629.2270000000001"/>
    <x v="0"/>
    <x v="6"/>
    <n v="29"/>
    <x v="0"/>
  </r>
  <r>
    <x v="0"/>
    <x v="2"/>
    <s v="GV407"/>
    <s v="GV4-05-300120"/>
    <x v="0"/>
    <d v="2020-07-16T00:00:00"/>
    <x v="0"/>
    <s v="RODRIGO RODRIGUEZ"/>
    <n v="43860"/>
    <n v="5.6"/>
    <n v="1104"/>
    <n v="11"/>
    <n v="35328"/>
    <n v="32927.252"/>
    <n v="2993.3870000000002"/>
    <n v="100.36363636363636"/>
    <n v="32"/>
    <n v="2400.748"/>
    <x v="0"/>
    <x v="6"/>
    <n v="29"/>
    <x v="0"/>
  </r>
  <r>
    <x v="0"/>
    <x v="2"/>
    <s v="GV407"/>
    <s v="GV4-05-300120"/>
    <x v="0"/>
    <d v="2020-07-16T00:00:00"/>
    <x v="0"/>
    <s v="Salas Nadia"/>
    <n v="43860"/>
    <n v="5.6"/>
    <n v="280"/>
    <n v="3"/>
    <n v="8960"/>
    <n v="8980.16"/>
    <n v="2993.3870000000002"/>
    <n v="93.333333333333329"/>
    <n v="32"/>
    <n v="-20.16"/>
    <x v="0"/>
    <x v="6"/>
    <n v="29"/>
    <x v="0"/>
  </r>
  <r>
    <x v="0"/>
    <x v="2"/>
    <s v="GV407"/>
    <s v="GV4-05-300120"/>
    <x v="0"/>
    <d v="2020-07-16T00:00:00"/>
    <x v="0"/>
    <s v="Pelayo Sebastian Rosa Maria G"/>
    <n v="43860"/>
    <n v="5.6"/>
    <n v="635"/>
    <n v="5"/>
    <n v="20320"/>
    <n v="14966.933000000001"/>
    <n v="2993.3870000000002"/>
    <n v="127"/>
    <n v="32"/>
    <n v="5353.067"/>
    <x v="0"/>
    <x v="6"/>
    <n v="29"/>
    <x v="0"/>
  </r>
  <r>
    <x v="0"/>
    <x v="2"/>
    <s v="GV407"/>
    <s v="GV4-05-300120"/>
    <x v="0"/>
    <d v="2020-07-16T00:00:00"/>
    <x v="0"/>
    <s v="Juan Manuel Jacobo"/>
    <n v="43860"/>
    <n v="5.6"/>
    <n v="600"/>
    <n v="5"/>
    <n v="19200"/>
    <n v="14966.933000000001"/>
    <n v="2993.3870000000002"/>
    <n v="120"/>
    <n v="32"/>
    <n v="4233.067"/>
    <x v="0"/>
    <x v="6"/>
    <n v="29"/>
    <x v="0"/>
  </r>
  <r>
    <x v="0"/>
    <x v="2"/>
    <s v="GV407"/>
    <s v="GV4-05-300120"/>
    <x v="0"/>
    <d v="2020-07-16T00:00:00"/>
    <x v="0"/>
    <s v="Verdin Vizcarra Irma Lucila F"/>
    <n v="43860"/>
    <n v="5.6"/>
    <n v="92"/>
    <n v="1"/>
    <n v="2944"/>
    <n v="2993.3870000000002"/>
    <n v="2993.3870000000002"/>
    <n v="92"/>
    <n v="32"/>
    <n v="-49.387"/>
    <x v="0"/>
    <x v="6"/>
    <n v="29"/>
    <x v="0"/>
  </r>
  <r>
    <x v="0"/>
    <x v="2"/>
    <s v="GV407"/>
    <s v="GV4-05-300120"/>
    <x v="0"/>
    <d v="2020-07-16T00:00:00"/>
    <x v="0"/>
    <s v="Raul Armando Oregon Herrera"/>
    <n v="43860"/>
    <n v="5.6"/>
    <n v="194"/>
    <n v="2"/>
    <n v="6208"/>
    <n v="5986.7730000000001"/>
    <n v="2993.3870000000002"/>
    <n v="97"/>
    <n v="32"/>
    <n v="221.227"/>
    <x v="0"/>
    <x v="6"/>
    <n v="29"/>
    <x v="0"/>
  </r>
  <r>
    <x v="0"/>
    <x v="2"/>
    <s v="GV407"/>
    <s v="GV4-05-300120"/>
    <x v="0"/>
    <d v="2020-07-16T00:00:00"/>
    <x v="0"/>
    <s v="Lopez Jorge FG"/>
    <n v="43860"/>
    <n v="5.6"/>
    <n v="100"/>
    <n v="1"/>
    <n v="3200"/>
    <n v="2993.3870000000002"/>
    <n v="2993.3870000000002"/>
    <n v="100"/>
    <n v="32"/>
    <n v="206.613"/>
    <x v="0"/>
    <x v="6"/>
    <n v="29"/>
    <x v="0"/>
  </r>
  <r>
    <x v="0"/>
    <x v="2"/>
    <s v="GV407"/>
    <s v="GV4-05-300120"/>
    <x v="0"/>
    <d v="2020-07-16T00:00:00"/>
    <x v="0"/>
    <s v="Leonardo Jimenez Chacon"/>
    <n v="43860"/>
    <n v="5.6"/>
    <n v="90"/>
    <n v="1"/>
    <n v="2880"/>
    <n v="2993.3870000000002"/>
    <n v="2993.3870000000002"/>
    <n v="90"/>
    <n v="32"/>
    <n v="-113.387"/>
    <x v="0"/>
    <x v="6"/>
    <n v="29"/>
    <x v="0"/>
  </r>
  <r>
    <x v="0"/>
    <x v="2"/>
    <s v="GV407"/>
    <s v="GV4-05-300120"/>
    <x v="0"/>
    <d v="2020-07-16T00:00:00"/>
    <x v="0"/>
    <s v="Jose Luis Guzman Cornejo"/>
    <n v="43860"/>
    <n v="5.6"/>
    <n v="730"/>
    <n v="6"/>
    <n v="23360"/>
    <n v="17960.319"/>
    <n v="2993.3870000000002"/>
    <n v="121.66666666666667"/>
    <n v="32"/>
    <n v="5399.6809999999996"/>
    <x v="0"/>
    <x v="6"/>
    <n v="29"/>
    <x v="0"/>
  </r>
  <r>
    <x v="0"/>
    <x v="2"/>
    <s v="GV407"/>
    <s v="GV4-05-300120"/>
    <x v="0"/>
    <d v="2020-07-16T00:00:00"/>
    <x v="0"/>
    <s v="Gil Peña Martin FG"/>
    <n v="43860"/>
    <n v="5.6"/>
    <n v="538"/>
    <n v="5"/>
    <n v="17216"/>
    <n v="14966.933000000001"/>
    <n v="2993.3870000000002"/>
    <n v="107.6"/>
    <n v="32"/>
    <n v="2249.067"/>
    <x v="0"/>
    <x v="6"/>
    <n v="29"/>
    <x v="0"/>
  </r>
  <r>
    <x v="0"/>
    <x v="2"/>
    <s v="GV407"/>
    <s v="GV4-05-300120"/>
    <x v="0"/>
    <d v="2020-07-16T00:00:00"/>
    <x v="0"/>
    <s v="Ramos Mejia Juan Diego FG"/>
    <n v="43860"/>
    <n v="5.6"/>
    <n v="580"/>
    <n v="5"/>
    <n v="18270"/>
    <n v="14966.933000000001"/>
    <n v="2993.3870000000002"/>
    <n v="116"/>
    <n v="31.5"/>
    <n v="3303.067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90"/>
    <n v="1"/>
    <n v="2880"/>
    <n v="2993.3870000000002"/>
    <n v="2993.3870000000002"/>
    <n v="90"/>
    <n v="32"/>
    <n v="-113.387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120"/>
    <n v="1"/>
    <n v="3840"/>
    <n v="2993.3870000000002"/>
    <n v="2993.3870000000002"/>
    <n v="120"/>
    <n v="32"/>
    <n v="846.61300000000006"/>
    <x v="0"/>
    <x v="6"/>
    <n v="29"/>
    <x v="0"/>
  </r>
  <r>
    <x v="0"/>
    <x v="2"/>
    <s v="GV407"/>
    <s v="GV4-05-300120"/>
    <x v="0"/>
    <d v="2020-07-16T00:00:00"/>
    <x v="0"/>
    <s v="Oscar Jesus Guerrero Pelayo"/>
    <n v="43860"/>
    <n v="5.6"/>
    <n v="636"/>
    <n v="5"/>
    <n v="20352"/>
    <n v="14966.933000000001"/>
    <n v="2993.3870000000002"/>
    <n v="127.2"/>
    <n v="32"/>
    <n v="5385.067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205"/>
    <n v="2"/>
    <n v="6560"/>
    <n v="5986.7730000000001"/>
    <n v="2993.3870000000002"/>
    <n v="102.5"/>
    <n v="32"/>
    <n v="573.22699999999998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274"/>
    <n v="3"/>
    <n v="8768"/>
    <n v="8980.16"/>
    <n v="2993.3870000000002"/>
    <n v="91.333333333333329"/>
    <n v="32"/>
    <n v="-212.16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98"/>
    <n v="1"/>
    <n v="3136"/>
    <n v="2993.3870000000002"/>
    <n v="2993.3870000000002"/>
    <n v="98"/>
    <n v="32"/>
    <n v="142.613"/>
    <x v="0"/>
    <x v="6"/>
    <n v="29"/>
    <x v="0"/>
  </r>
  <r>
    <x v="0"/>
    <x v="0"/>
    <s v="EMBAR"/>
    <s v="GV1-44-281019"/>
    <x v="0"/>
    <d v="2020-07-17T00:00:00"/>
    <x v="0"/>
    <s v="PUBLICO EN GENERAL"/>
    <n v="43766"/>
    <n v="8.7666666666666657"/>
    <n v="127.5"/>
    <n v="1"/>
    <n v="3442.5"/>
    <n v="2932.6080000000002"/>
    <n v="2932.6080000000002"/>
    <n v="127.5"/>
    <n v="27"/>
    <n v="509.892"/>
    <x v="0"/>
    <x v="6"/>
    <n v="29"/>
    <x v="0"/>
  </r>
  <r>
    <x v="0"/>
    <x v="0"/>
    <s v="EMBAR"/>
    <s v="GV1-44-281019"/>
    <x v="0"/>
    <d v="2020-07-17T00:00:00"/>
    <x v="0"/>
    <s v="PUBLICO EN GENERAL"/>
    <n v="43766"/>
    <n v="8.7666666666666657"/>
    <n v="183.5"/>
    <n v="2"/>
    <n v="5872"/>
    <n v="5865.2160000000003"/>
    <n v="2932.6080000000002"/>
    <n v="91.75"/>
    <n v="32"/>
    <n v="6.7839999999999998"/>
    <x v="0"/>
    <x v="6"/>
    <n v="29"/>
    <x v="0"/>
  </r>
  <r>
    <x v="0"/>
    <x v="0"/>
    <s v="EMBAR"/>
    <s v="GV1-50-111219"/>
    <x v="0"/>
    <d v="2020-07-17T00:00:00"/>
    <x v="0"/>
    <s v="Carlos Sanchez Camacho"/>
    <n v="43810"/>
    <n v="7.3"/>
    <n v="144"/>
    <n v="1"/>
    <n v="4536"/>
    <n v="2586.1709999999998"/>
    <n v="2586.1709999999998"/>
    <n v="144"/>
    <n v="31.5"/>
    <n v="1949.829"/>
    <x v="0"/>
    <x v="6"/>
    <n v="29"/>
    <x v="0"/>
  </r>
  <r>
    <x v="0"/>
    <x v="0"/>
    <s v="EMBAR"/>
    <s v="GV1-51-171219"/>
    <x v="0"/>
    <d v="2020-07-17T00:00:00"/>
    <x v="0"/>
    <s v="Carlos Sanchez Camacho"/>
    <n v="43816"/>
    <n v="7.1"/>
    <n v="414.5"/>
    <n v="3"/>
    <n v="13056.75"/>
    <n v="9750.6540000000005"/>
    <n v="3250.2179999999998"/>
    <n v="138.16666666666666"/>
    <n v="31.5"/>
    <n v="3306.096"/>
    <x v="0"/>
    <x v="6"/>
    <n v="29"/>
    <x v="0"/>
  </r>
  <r>
    <x v="0"/>
    <x v="0"/>
    <s v="EMBAR"/>
    <s v="GV4-52-211219"/>
    <x v="0"/>
    <d v="2020-07-17T00:00:00"/>
    <x v="0"/>
    <s v="PUBLICO EN GENERAL"/>
    <n v="43820"/>
    <n v="6.9666666666666668"/>
    <n v="94.2"/>
    <n v="1"/>
    <n v="3014.4"/>
    <n v="3161.4409999999998"/>
    <n v="3161.4409999999998"/>
    <n v="94.2"/>
    <n v="32"/>
    <n v="-147.041"/>
    <x v="0"/>
    <x v="6"/>
    <n v="29"/>
    <x v="0"/>
  </r>
  <r>
    <x v="0"/>
    <x v="1"/>
    <s v="GV107"/>
    <s v="GV1-03-160120"/>
    <x v="0"/>
    <d v="2020-07-17T00:00:00"/>
    <x v="0"/>
    <s v="PUBLICO EN GENERAL"/>
    <n v="43846"/>
    <n v="6.1"/>
    <n v="246.5"/>
    <n v="2"/>
    <n v="6655.5"/>
    <n v="6363.36"/>
    <n v="3181.68"/>
    <n v="123.25"/>
    <n v="27"/>
    <n v="292.14"/>
    <x v="0"/>
    <x v="6"/>
    <n v="29"/>
    <x v="0"/>
  </r>
  <r>
    <x v="0"/>
    <x v="1"/>
    <s v="GV107"/>
    <s v="GV1-03-160120"/>
    <x v="0"/>
    <d v="2020-07-17T00:00:00"/>
    <x v="0"/>
    <s v="PUBLICO EN GENERAL"/>
    <n v="43846"/>
    <n v="6.1"/>
    <n v="119.5"/>
    <n v="1"/>
    <n v="3226.5"/>
    <n v="3181.68"/>
    <n v="3181.68"/>
    <n v="119.5"/>
    <n v="27"/>
    <n v="44.82"/>
    <x v="0"/>
    <x v="6"/>
    <n v="29"/>
    <x v="0"/>
  </r>
  <r>
    <x v="0"/>
    <x v="1"/>
    <s v="GV107"/>
    <s v="GV1-03-160120"/>
    <x v="0"/>
    <d v="2020-07-17T00:00:00"/>
    <x v="0"/>
    <s v="PUBLICO EN GENERAL"/>
    <n v="43846"/>
    <n v="6.1"/>
    <n v="117.5"/>
    <n v="1"/>
    <n v="3172.5"/>
    <n v="3181.68"/>
    <n v="3181.68"/>
    <n v="117.5"/>
    <n v="27"/>
    <n v="-9.18"/>
    <x v="0"/>
    <x v="6"/>
    <n v="29"/>
    <x v="0"/>
  </r>
  <r>
    <x v="0"/>
    <x v="1"/>
    <s v="GV1E"/>
    <s v="GV1-19-060520"/>
    <x v="0"/>
    <d v="2020-07-17T00:00:00"/>
    <x v="0"/>
    <s v="PUBLICO EN GENERAL"/>
    <n v="43957"/>
    <n v="2.4"/>
    <n v="35"/>
    <n v="1"/>
    <n v="1102.5"/>
    <n v="854.02499999999998"/>
    <n v="854.02499999999998"/>
    <n v="35"/>
    <n v="31.5"/>
    <n v="248.47499999999999"/>
    <x v="0"/>
    <x v="6"/>
    <n v="29"/>
    <x v="0"/>
  </r>
  <r>
    <x v="0"/>
    <x v="1"/>
    <s v="GV1Ia"/>
    <s v="GV1-18-280420"/>
    <x v="0"/>
    <d v="2020-07-17T00:00:00"/>
    <x v="0"/>
    <s v="PUBLICO EN GENERAL"/>
    <n v="43949"/>
    <n v="2.6666666666666665"/>
    <n v="32.5"/>
    <n v="1"/>
    <n v="1023.75"/>
    <n v="941.85599999999999"/>
    <n v="941.85599999999999"/>
    <n v="32.5"/>
    <n v="31.5"/>
    <n v="81.894000000000005"/>
    <x v="0"/>
    <x v="6"/>
    <n v="29"/>
    <x v="0"/>
  </r>
  <r>
    <x v="0"/>
    <x v="2"/>
    <s v="GV405"/>
    <s v="GV4-03-150120"/>
    <x v="0"/>
    <d v="2020-07-17T00:00:00"/>
    <x v="0"/>
    <s v="PUBLICO EN GENERAL"/>
    <n v="43845"/>
    <n v="6.1333333333333329"/>
    <n v="191.2"/>
    <n v="2"/>
    <n v="6118.4"/>
    <n v="6159.95"/>
    <n v="3079.9749999999999"/>
    <n v="95.6"/>
    <n v="32"/>
    <n v="-41.55"/>
    <x v="0"/>
    <x v="6"/>
    <n v="29"/>
    <x v="0"/>
  </r>
  <r>
    <x v="0"/>
    <x v="2"/>
    <s v="GV406"/>
    <s v="GV4-04-220119"/>
    <x v="0"/>
    <d v="2020-07-17T00:00:00"/>
    <x v="0"/>
    <s v="Arturo Saray"/>
    <n v="43487"/>
    <n v="18.066666666666666"/>
    <n v="95.8"/>
    <n v="1"/>
    <n v="2586.6"/>
    <n v="3307.1790000000001"/>
    <n v="3307.1790000000001"/>
    <n v="95.8"/>
    <n v="27"/>
    <n v="-720.57899999999995"/>
    <x v="0"/>
    <x v="6"/>
    <n v="29"/>
    <x v="0"/>
  </r>
  <r>
    <x v="0"/>
    <x v="0"/>
    <s v="EMBAR"/>
    <s v="GV5-04-250120"/>
    <x v="0"/>
    <d v="2020-07-18T00:00:00"/>
    <x v="0"/>
    <s v="Camolinga Maldonado Pedro"/>
    <n v="43855"/>
    <n v="5.833333333333333"/>
    <n v="15241"/>
    <n v="74"/>
    <n v="273007.43699999998"/>
    <n v="174451.81099999999"/>
    <n v="2357.4569999999999"/>
    <n v="205.95945945945945"/>
    <n v="17.912700000000001"/>
    <n v="98555.626000000004"/>
    <x v="0"/>
    <x v="6"/>
    <n v="29"/>
    <x v="0"/>
  </r>
  <r>
    <x v="0"/>
    <x v="0"/>
    <s v="EMBAR"/>
    <s v="GV5-05-010220"/>
    <x v="0"/>
    <d v="2020-07-18T00:00:00"/>
    <x v="0"/>
    <s v="Camolinga Maldonado Pedro"/>
    <n v="43862"/>
    <n v="5.6"/>
    <n v="15241"/>
    <n v="52"/>
    <n v="191843.06299999999"/>
    <n v="136424.601"/>
    <n v="2623.55"/>
    <n v="293.09615384615387"/>
    <n v="12.587300000000001"/>
    <n v="55418.462"/>
    <x v="0"/>
    <x v="6"/>
    <n v="29"/>
    <x v="0"/>
  </r>
  <r>
    <x v="0"/>
    <x v="2"/>
    <s v="GV407"/>
    <s v="GV4-05-300120"/>
    <x v="0"/>
    <d v="2020-07-18T00:00:00"/>
    <x v="0"/>
    <s v="Casillas Tapia Alfredo"/>
    <n v="43860"/>
    <n v="5.6666666666666661"/>
    <n v="1109"/>
    <n v="10"/>
    <n v="34379"/>
    <n v="29933.865000000002"/>
    <n v="2993.3870000000002"/>
    <n v="110.9"/>
    <n v="31"/>
    <n v="4445.1350000000002"/>
    <x v="0"/>
    <x v="6"/>
    <n v="29"/>
    <x v="0"/>
  </r>
  <r>
    <x v="0"/>
    <x v="2"/>
    <s v="GV407"/>
    <s v="GV4-05-300120"/>
    <x v="0"/>
    <d v="2020-07-18T00:00:00"/>
    <x v="0"/>
    <s v="Alvarez Lopez Salvador (Padre)"/>
    <n v="43860"/>
    <n v="5.6666666666666661"/>
    <n v="1826"/>
    <n v="15"/>
    <n v="57519"/>
    <n v="44900.798000000003"/>
    <n v="2993.3870000000002"/>
    <n v="121.73333333333333"/>
    <n v="31.5"/>
    <n v="12618.201999999999"/>
    <x v="0"/>
    <x v="6"/>
    <n v="29"/>
    <x v="0"/>
  </r>
  <r>
    <x v="0"/>
    <x v="0"/>
    <s v="EMBAR"/>
    <s v="GV4-52-211219"/>
    <x v="0"/>
    <d v="2020-07-20T00:00:00"/>
    <x v="0"/>
    <s v="Innovacion y Comercio"/>
    <n v="43820"/>
    <n v="7.0666666666666664"/>
    <n v="103.8"/>
    <n v="1"/>
    <n v="3269.7"/>
    <n v="3161.4409999999998"/>
    <n v="3161.4409999999998"/>
    <n v="103.8"/>
    <n v="31.5"/>
    <n v="108.259"/>
    <x v="0"/>
    <x v="6"/>
    <n v="30"/>
    <x v="0"/>
  </r>
  <r>
    <x v="0"/>
    <x v="2"/>
    <s v="GV406"/>
    <s v="GV4-04-220119"/>
    <x v="0"/>
    <d v="2020-07-20T00:00:00"/>
    <x v="0"/>
    <s v="Innovacion y Comercio"/>
    <n v="43487"/>
    <n v="18.166666666666664"/>
    <n v="97.6"/>
    <n v="1"/>
    <n v="3074.4"/>
    <n v="3307.1790000000001"/>
    <n v="3307.1790000000001"/>
    <n v="97.6"/>
    <n v="31.5"/>
    <n v="-232.779"/>
    <x v="0"/>
    <x v="6"/>
    <n v="30"/>
    <x v="0"/>
  </r>
  <r>
    <x v="0"/>
    <x v="2"/>
    <s v="GV407"/>
    <s v="GV4-05-300120"/>
    <x v="0"/>
    <d v="2020-07-20T00:00:00"/>
    <x v="0"/>
    <s v="Casillas Tapia Alfredo"/>
    <n v="43860"/>
    <n v="5.7333333333333334"/>
    <n v="1140"/>
    <n v="10"/>
    <n v="35340"/>
    <n v="31048.613000000001"/>
    <n v="3104.8609999999999"/>
    <n v="114"/>
    <n v="31"/>
    <n v="4291.3869999999997"/>
    <x v="0"/>
    <x v="6"/>
    <n v="30"/>
    <x v="0"/>
  </r>
  <r>
    <x v="0"/>
    <x v="2"/>
    <s v="GV407"/>
    <s v="GV4-05-300120"/>
    <x v="0"/>
    <d v="2020-07-20T00:00:00"/>
    <x v="0"/>
    <s v="Carlos Policarpo Contreras Moreno"/>
    <n v="43860"/>
    <n v="5.7333333333333334"/>
    <n v="5839.4"/>
    <n v="50"/>
    <n v="178101.7"/>
    <n v="155243.065"/>
    <n v="3104.8609999999999"/>
    <n v="116.788"/>
    <n v="30.5"/>
    <n v="22858.634999999998"/>
    <x v="0"/>
    <x v="6"/>
    <n v="30"/>
    <x v="0"/>
  </r>
  <r>
    <x v="0"/>
    <x v="0"/>
    <s v="EMBAR"/>
    <s v="GV1-51-171219"/>
    <x v="0"/>
    <d v="2020-07-21T00:00:00"/>
    <x v="0"/>
    <s v="PUBLICO EN GENERAL"/>
    <n v="43816"/>
    <n v="7.2333333333333334"/>
    <n v="123"/>
    <n v="1"/>
    <n v="3936"/>
    <n v="3250.2179999999998"/>
    <n v="3250.2179999999998"/>
    <n v="123"/>
    <n v="32"/>
    <n v="685.78200000000004"/>
    <x v="0"/>
    <x v="6"/>
    <n v="30"/>
    <x v="0"/>
  </r>
  <r>
    <x v="0"/>
    <x v="0"/>
    <s v="EMBAR"/>
    <s v="GV1-51-171219"/>
    <x v="0"/>
    <d v="2020-07-21T00:00:00"/>
    <x v="0"/>
    <s v="PUBLICO EN GENERAL"/>
    <n v="43816"/>
    <n v="7.2333333333333334"/>
    <n v="85.5"/>
    <n v="1"/>
    <n v="2821.5"/>
    <n v="3250.2179999999998"/>
    <n v="3250.2179999999998"/>
    <n v="85.5"/>
    <n v="33"/>
    <n v="-428.71800000000002"/>
    <x v="0"/>
    <x v="6"/>
    <n v="30"/>
    <x v="0"/>
  </r>
  <r>
    <x v="0"/>
    <x v="0"/>
    <s v="EMBAR"/>
    <s v="GV5-01-040120"/>
    <x v="0"/>
    <d v="2020-07-21T00:00:00"/>
    <x v="0"/>
    <s v="PUBLICO EN GENERAL"/>
    <n v="43834"/>
    <n v="6.6333333333333329"/>
    <n v="123"/>
    <n v="1"/>
    <n v="3936"/>
    <n v="2281.5729999999999"/>
    <n v="2281.5729999999999"/>
    <n v="123"/>
    <n v="32"/>
    <n v="1654.4269999999999"/>
    <x v="0"/>
    <x v="6"/>
    <n v="30"/>
    <x v="0"/>
  </r>
  <r>
    <x v="0"/>
    <x v="0"/>
    <s v="EMBAR"/>
    <s v="GV5-01-040120"/>
    <x v="1"/>
    <d v="2020-07-21T00:00:00"/>
    <x v="0"/>
    <s v="PUBLICO EN GENERAL"/>
    <n v="43834"/>
    <n v="6.6333333333333329"/>
    <n v="-123"/>
    <n v="-1"/>
    <n v="-3936"/>
    <n v="-2281.5729999999999"/>
    <n v="-2281.5729999999999"/>
    <n v="123"/>
    <n v="32"/>
    <n v="-1654.4269999999999"/>
    <x v="0"/>
    <x v="6"/>
    <n v="30"/>
    <x v="0"/>
  </r>
  <r>
    <x v="0"/>
    <x v="0"/>
    <s v="EMBAR"/>
    <s v="GV5-05-010220"/>
    <x v="0"/>
    <d v="2020-07-21T00:00:00"/>
    <x v="0"/>
    <s v="Camolinga Maldonado Pedro"/>
    <n v="43862"/>
    <n v="5.7"/>
    <n v="14332"/>
    <n v="18"/>
    <n v="62946.144"/>
    <n v="47562.970999999998"/>
    <n v="2642.3870000000002"/>
    <n v="796.22222222222217"/>
    <n v="4.3920000000000003"/>
    <n v="15383.173000000001"/>
    <x v="0"/>
    <x v="6"/>
    <n v="30"/>
    <x v="0"/>
  </r>
  <r>
    <x v="0"/>
    <x v="0"/>
    <s v="EMBAR"/>
    <s v="GV5-06-080220"/>
    <x v="0"/>
    <d v="2020-07-21T00:00:00"/>
    <x v="0"/>
    <s v="Camolinga Maldonado Pedro"/>
    <n v="43869"/>
    <n v="5.4666666666666668"/>
    <n v="14332"/>
    <n v="107"/>
    <n v="374179.85600000003"/>
    <n v="374565.28600000002"/>
    <n v="3500.61"/>
    <n v="133.94392523364485"/>
    <n v="26.108000000000001"/>
    <n v="-385.43"/>
    <x v="0"/>
    <x v="6"/>
    <n v="30"/>
    <x v="0"/>
  </r>
  <r>
    <x v="0"/>
    <x v="1"/>
    <s v="GV107"/>
    <s v="GV1-03-160120"/>
    <x v="0"/>
    <d v="2020-07-21T00:00:00"/>
    <x v="0"/>
    <s v="Carlos Sanchez Camacho"/>
    <n v="43846"/>
    <n v="6.2333333333333334"/>
    <n v="264"/>
    <n v="2"/>
    <n v="8316"/>
    <n v="6383.049"/>
    <n v="3191.5239999999999"/>
    <n v="132"/>
    <n v="31.5"/>
    <n v="1932.951"/>
    <x v="0"/>
    <x v="6"/>
    <n v="30"/>
    <x v="0"/>
  </r>
  <r>
    <x v="0"/>
    <x v="1"/>
    <s v="GV108"/>
    <s v="GV1-01-010120"/>
    <x v="0"/>
    <d v="2020-07-21T00:00:00"/>
    <x v="0"/>
    <s v="Carlos Sanchez Camacho"/>
    <n v="43831"/>
    <n v="6.7333333333333334"/>
    <n v="256"/>
    <n v="2"/>
    <n v="8064"/>
    <n v="6433.7740000000003"/>
    <n v="3216.8870000000002"/>
    <n v="128"/>
    <n v="31.5"/>
    <n v="1630.2260000000001"/>
    <x v="0"/>
    <x v="6"/>
    <n v="30"/>
    <x v="0"/>
  </r>
  <r>
    <x v="0"/>
    <x v="2"/>
    <s v="GV407"/>
    <s v="GV4-05-300120"/>
    <x v="0"/>
    <d v="2020-07-21T00:00:00"/>
    <x v="0"/>
    <s v="Carlos Sanchez Camacho"/>
    <n v="43860"/>
    <n v="5.7666666666666666"/>
    <n v="128.19999999999999"/>
    <n v="1"/>
    <n v="4038.3"/>
    <n v="3104.8609999999999"/>
    <n v="3104.8609999999999"/>
    <n v="128.19999999999999"/>
    <n v="31.5"/>
    <n v="933.43899999999996"/>
    <x v="0"/>
    <x v="6"/>
    <n v="30"/>
    <x v="0"/>
  </r>
  <r>
    <x v="0"/>
    <x v="2"/>
    <s v="GV407"/>
    <s v="GV4-05-300120"/>
    <x v="0"/>
    <d v="2020-07-21T00:00:00"/>
    <x v="0"/>
    <s v="Ricardo Perez Garcia"/>
    <n v="43860"/>
    <n v="5.7666666666666666"/>
    <n v="236.8"/>
    <n v="2"/>
    <n v="7459.2"/>
    <n v="6209.723"/>
    <n v="3104.8609999999999"/>
    <n v="118.4"/>
    <n v="31.5"/>
    <n v="1249.4770000000001"/>
    <x v="0"/>
    <x v="6"/>
    <n v="30"/>
    <x v="0"/>
  </r>
  <r>
    <x v="0"/>
    <x v="2"/>
    <s v="GV407"/>
    <s v="GV4-05-300120"/>
    <x v="0"/>
    <d v="2020-07-21T00:00:00"/>
    <x v="0"/>
    <s v="Vazquez Zamora Rafael"/>
    <n v="43860"/>
    <n v="5.7666666666666666"/>
    <n v="214"/>
    <n v="2"/>
    <n v="6741"/>
    <n v="6209.723"/>
    <n v="3104.8609999999999"/>
    <n v="107"/>
    <n v="31.5"/>
    <n v="531.27700000000004"/>
    <x v="0"/>
    <x v="6"/>
    <n v="30"/>
    <x v="0"/>
  </r>
  <r>
    <x v="0"/>
    <x v="2"/>
    <s v="GV407"/>
    <s v="GV4-05-300120"/>
    <x v="0"/>
    <d v="2020-07-21T00:00:00"/>
    <x v="0"/>
    <s v="Cecilia Robles Perez"/>
    <n v="43860"/>
    <n v="5.7666666666666666"/>
    <n v="114.4"/>
    <n v="1"/>
    <n v="3603.6"/>
    <n v="3104.8609999999999"/>
    <n v="3104.8609999999999"/>
    <n v="114.4"/>
    <n v="31.5"/>
    <n v="498.73899999999998"/>
    <x v="0"/>
    <x v="6"/>
    <n v="30"/>
    <x v="0"/>
  </r>
  <r>
    <x v="0"/>
    <x v="2"/>
    <s v="GV407"/>
    <s v="GV4-05-300120"/>
    <x v="0"/>
    <d v="2020-07-21T00:00:00"/>
    <x v="0"/>
    <s v="Gutierrez Olivarez Jaime Gibran"/>
    <n v="43860"/>
    <n v="5.7666666666666666"/>
    <n v="100.2"/>
    <n v="1"/>
    <n v="3156.3"/>
    <n v="3104.8609999999999"/>
    <n v="3104.8609999999999"/>
    <n v="100.2"/>
    <n v="31.5"/>
    <n v="51.439"/>
    <x v="0"/>
    <x v="6"/>
    <n v="30"/>
    <x v="0"/>
  </r>
  <r>
    <x v="0"/>
    <x v="2"/>
    <s v="GV407"/>
    <s v="GV4-05-300120"/>
    <x v="0"/>
    <d v="2020-07-21T00:00:00"/>
    <x v="0"/>
    <s v="Rafael Osorio Zamora"/>
    <n v="43860"/>
    <n v="5.7666666666666666"/>
    <n v="636"/>
    <n v="6"/>
    <n v="20034"/>
    <n v="18629.168000000001"/>
    <n v="3104.8609999999999"/>
    <n v="106"/>
    <n v="31.5"/>
    <n v="1404.8320000000001"/>
    <x v="0"/>
    <x v="6"/>
    <n v="30"/>
    <x v="0"/>
  </r>
  <r>
    <x v="0"/>
    <x v="2"/>
    <s v="GV407"/>
    <s v="GV4-05-300120"/>
    <x v="0"/>
    <d v="2020-07-21T00:00:00"/>
    <x v="0"/>
    <s v="Verdin Vizcarra Irma Lucila F"/>
    <n v="43860"/>
    <n v="5.7666666666666666"/>
    <n v="200"/>
    <n v="2"/>
    <n v="6400"/>
    <n v="6209.723"/>
    <n v="3104.8609999999999"/>
    <n v="100"/>
    <n v="32"/>
    <n v="190.27699999999999"/>
    <x v="0"/>
    <x v="6"/>
    <n v="30"/>
    <x v="0"/>
  </r>
  <r>
    <x v="0"/>
    <x v="2"/>
    <s v="GV407"/>
    <s v="GV4-05-300120"/>
    <x v="0"/>
    <d v="2020-07-21T00:00:00"/>
    <x v="0"/>
    <s v="Edgar Ruiz Lopez"/>
    <n v="43860"/>
    <n v="5.7666666666666666"/>
    <n v="470"/>
    <n v="4"/>
    <n v="15040"/>
    <n v="12419.445"/>
    <n v="3104.8609999999999"/>
    <n v="117.5"/>
    <n v="32"/>
    <n v="2620.5549999999998"/>
    <x v="0"/>
    <x v="6"/>
    <n v="30"/>
    <x v="0"/>
  </r>
  <r>
    <x v="0"/>
    <x v="2"/>
    <s v="GV407"/>
    <s v="GV4-05-300120"/>
    <x v="0"/>
    <d v="2020-07-21T00:00:00"/>
    <x v="0"/>
    <s v="Ramos Mejia Juan Diego FG"/>
    <n v="43860"/>
    <n v="5.7666666666666666"/>
    <n v="1409"/>
    <n v="13"/>
    <n v="44383.5"/>
    <n v="40363.197"/>
    <n v="3104.8609999999999"/>
    <n v="108.38461538461539"/>
    <n v="31.5"/>
    <n v="4020.3029999999999"/>
    <x v="0"/>
    <x v="6"/>
    <n v="30"/>
    <x v="0"/>
  </r>
  <r>
    <x v="0"/>
    <x v="2"/>
    <s v="GV407"/>
    <s v="GV4-05-300120"/>
    <x v="0"/>
    <d v="2020-07-21T00:00:00"/>
    <x v="0"/>
    <s v="Martinez Valdez Hugo Alberto F"/>
    <n v="43860"/>
    <n v="5.7666666666666666"/>
    <n v="240"/>
    <n v="2"/>
    <n v="6480"/>
    <n v="6209.723"/>
    <n v="3104.8609999999999"/>
    <n v="120"/>
    <n v="27"/>
    <n v="270.27699999999999"/>
    <x v="0"/>
    <x v="6"/>
    <n v="30"/>
    <x v="0"/>
  </r>
  <r>
    <x v="0"/>
    <x v="2"/>
    <s v="GV407"/>
    <s v="GV4-05-300120"/>
    <x v="0"/>
    <d v="2020-07-21T00:00:00"/>
    <x v="0"/>
    <s v="Lopez Jorge FG"/>
    <n v="43860"/>
    <n v="5.7666666666666666"/>
    <n v="100"/>
    <n v="1"/>
    <n v="3200"/>
    <n v="3104.8609999999999"/>
    <n v="3104.8609999999999"/>
    <n v="100"/>
    <n v="32"/>
    <n v="95.138999999999996"/>
    <x v="0"/>
    <x v="6"/>
    <n v="30"/>
    <x v="0"/>
  </r>
  <r>
    <x v="0"/>
    <x v="2"/>
    <s v="GV407"/>
    <s v="GV4-05-300120"/>
    <x v="0"/>
    <d v="2020-07-21T00:00:00"/>
    <x v="0"/>
    <s v="Lopez Garcia Martin FG"/>
    <n v="43860"/>
    <n v="5.7666666666666666"/>
    <n v="105"/>
    <n v="1"/>
    <n v="3360"/>
    <n v="3104.8609999999999"/>
    <n v="3104.8609999999999"/>
    <n v="105"/>
    <n v="32"/>
    <n v="255.13900000000001"/>
    <x v="0"/>
    <x v="6"/>
    <n v="30"/>
    <x v="0"/>
  </r>
  <r>
    <x v="0"/>
    <x v="2"/>
    <s v="GV407"/>
    <s v="GV4-05-300120"/>
    <x v="0"/>
    <d v="2020-07-21T00:00:00"/>
    <x v="0"/>
    <s v="Langurain Juan Pablo NA"/>
    <n v="43860"/>
    <n v="5.7666666666666666"/>
    <n v="1025"/>
    <n v="10"/>
    <n v="32800"/>
    <n v="31048.613000000001"/>
    <n v="3104.8609999999999"/>
    <n v="102.5"/>
    <n v="32"/>
    <n v="1751.3869999999999"/>
    <x v="0"/>
    <x v="6"/>
    <n v="30"/>
    <x v="0"/>
  </r>
  <r>
    <x v="0"/>
    <x v="2"/>
    <s v="GV407"/>
    <s v="GV4-05-300120"/>
    <x v="0"/>
    <d v="2020-07-21T00:00:00"/>
    <x v="0"/>
    <s v="Leonardo Jimenez Chacon"/>
    <n v="43860"/>
    <n v="5.7666666666666666"/>
    <n v="120"/>
    <n v="1"/>
    <n v="3840"/>
    <n v="3104.8609999999999"/>
    <n v="3104.8609999999999"/>
    <n v="120"/>
    <n v="32"/>
    <n v="735.13900000000001"/>
    <x v="0"/>
    <x v="6"/>
    <n v="30"/>
    <x v="0"/>
  </r>
  <r>
    <x v="0"/>
    <x v="2"/>
    <s v="GV407"/>
    <s v="GV4-05-300120"/>
    <x v="0"/>
    <d v="2020-07-21T00:00:00"/>
    <x v="0"/>
    <s v="Jose Luis Guzman Cornejo"/>
    <n v="43860"/>
    <n v="5.7666666666666666"/>
    <n v="224"/>
    <n v="2"/>
    <n v="7168"/>
    <n v="6209.723"/>
    <n v="3104.8609999999999"/>
    <n v="112"/>
    <n v="32"/>
    <n v="958.27700000000004"/>
    <x v="0"/>
    <x v="6"/>
    <n v="30"/>
    <x v="0"/>
  </r>
  <r>
    <x v="0"/>
    <x v="2"/>
    <s v="GV407"/>
    <s v="GV4-05-300120"/>
    <x v="0"/>
    <d v="2020-07-21T00:00:00"/>
    <x v="0"/>
    <s v="Lopez Castro Erica"/>
    <n v="43860"/>
    <n v="5.7666666666666666"/>
    <n v="98"/>
    <n v="1"/>
    <n v="3136"/>
    <n v="3104.8609999999999"/>
    <n v="3104.8609999999999"/>
    <n v="98"/>
    <n v="32"/>
    <n v="31.138999999999999"/>
    <x v="0"/>
    <x v="6"/>
    <n v="30"/>
    <x v="0"/>
  </r>
  <r>
    <x v="0"/>
    <x v="2"/>
    <s v="GV407"/>
    <s v="GV4-05-300120"/>
    <x v="0"/>
    <d v="2020-07-21T00:00:00"/>
    <x v="0"/>
    <s v="Cobian Chavez Rodolfo FG"/>
    <n v="43860"/>
    <n v="5.7666666666666666"/>
    <n v="1779"/>
    <n v="15"/>
    <n v="56038.5"/>
    <n v="46572.919000000002"/>
    <n v="3104.8609999999999"/>
    <n v="118.6"/>
    <n v="31.5"/>
    <n v="9465.5810000000001"/>
    <x v="0"/>
    <x v="6"/>
    <n v="30"/>
    <x v="0"/>
  </r>
  <r>
    <x v="0"/>
    <x v="2"/>
    <s v="GV407"/>
    <s v="GV4-05-300120"/>
    <x v="0"/>
    <d v="2020-07-21T00:00:00"/>
    <x v="0"/>
    <s v="Chavez Barajas Contensina NA"/>
    <n v="43860"/>
    <n v="5.7666666666666666"/>
    <n v="100"/>
    <n v="1"/>
    <n v="3200"/>
    <n v="3104.8609999999999"/>
    <n v="3104.8609999999999"/>
    <n v="100"/>
    <n v="32"/>
    <n v="95.138999999999996"/>
    <x v="0"/>
    <x v="6"/>
    <n v="30"/>
    <x v="0"/>
  </r>
  <r>
    <x v="0"/>
    <x v="2"/>
    <s v="GV407"/>
    <s v="GV4-05-300120"/>
    <x v="0"/>
    <d v="2020-07-21T00:00:00"/>
    <x v="0"/>
    <s v="Anaya Chavarin Oscar FG"/>
    <n v="43860"/>
    <n v="5.7666666666666666"/>
    <n v="332"/>
    <n v="3"/>
    <n v="10624"/>
    <n v="9314.5840000000007"/>
    <n v="3104.8609999999999"/>
    <n v="110.66666666666667"/>
    <n v="32"/>
    <n v="1309.4159999999999"/>
    <x v="0"/>
    <x v="6"/>
    <n v="30"/>
    <x v="0"/>
  </r>
  <r>
    <x v="0"/>
    <x v="2"/>
    <s v="GV407"/>
    <s v="GV4-05-300120"/>
    <x v="0"/>
    <d v="2020-07-21T00:00:00"/>
    <x v="0"/>
    <s v="Juan Manuel Jacobo"/>
    <n v="43860"/>
    <n v="5.7666666666666666"/>
    <n v="420"/>
    <n v="4"/>
    <n v="13440"/>
    <n v="12419.445"/>
    <n v="3104.8609999999999"/>
    <n v="105"/>
    <n v="32"/>
    <n v="1020.5549999999999"/>
    <x v="0"/>
    <x v="6"/>
    <n v="30"/>
    <x v="0"/>
  </r>
  <r>
    <x v="0"/>
    <x v="2"/>
    <s v="GV407"/>
    <s v="GV4-05-300120"/>
    <x v="0"/>
    <d v="2020-07-21T00:00:00"/>
    <x v="0"/>
    <s v="Rincon Morett Veronica Guadalupe FG"/>
    <n v="43860"/>
    <n v="5.7666666666666666"/>
    <n v="502"/>
    <n v="5"/>
    <n v="16064"/>
    <n v="15524.306"/>
    <n v="3104.8609999999999"/>
    <n v="100.4"/>
    <n v="32"/>
    <n v="539.69399999999996"/>
    <x v="0"/>
    <x v="6"/>
    <n v="30"/>
    <x v="0"/>
  </r>
  <r>
    <x v="0"/>
    <x v="2"/>
    <s v="GV407"/>
    <s v="GV4-05-300120"/>
    <x v="0"/>
    <d v="2020-07-21T00:00:00"/>
    <x v="0"/>
    <s v="Diaz Maria Elena F"/>
    <n v="43860"/>
    <n v="5.7666666666666666"/>
    <n v="297"/>
    <n v="3"/>
    <n v="9504"/>
    <n v="9314.5840000000007"/>
    <n v="3104.8609999999999"/>
    <n v="99"/>
    <n v="32"/>
    <n v="189.416"/>
    <x v="0"/>
    <x v="6"/>
    <n v="30"/>
    <x v="0"/>
  </r>
  <r>
    <x v="0"/>
    <x v="2"/>
    <s v="GV407"/>
    <s v="GV4-05-300120"/>
    <x v="0"/>
    <d v="2020-07-21T00:00:00"/>
    <x v="0"/>
    <s v="Victor Alejandro Flores Pelayo"/>
    <n v="43860"/>
    <n v="5.7666666666666666"/>
    <n v="98"/>
    <n v="1"/>
    <n v="3136"/>
    <n v="3104.8609999999999"/>
    <n v="3104.8609999999999"/>
    <n v="98"/>
    <n v="32"/>
    <n v="31.138999999999999"/>
    <x v="0"/>
    <x v="6"/>
    <n v="30"/>
    <x v="0"/>
  </r>
  <r>
    <x v="0"/>
    <x v="2"/>
    <s v="GV407"/>
    <s v="GV4-05-300120"/>
    <x v="1"/>
    <d v="2020-07-21T00:00:00"/>
    <x v="0"/>
    <s v="Cobian Chavez Rodolfo FG"/>
    <n v="43860"/>
    <n v="5.7666666666666666"/>
    <n v="-1779"/>
    <n v="-15"/>
    <n v="-56038.5"/>
    <n v="-46572.919000000002"/>
    <n v="-3104.8609999999999"/>
    <n v="118.6"/>
    <n v="31.5"/>
    <n v="-9465.5810000000001"/>
    <x v="0"/>
    <x v="6"/>
    <n v="30"/>
    <x v="0"/>
  </r>
  <r>
    <x v="0"/>
    <x v="2"/>
    <s v="GV407"/>
    <s v="GV4-05-300120"/>
    <x v="1"/>
    <d v="2020-07-21T00:00:00"/>
    <x v="0"/>
    <s v="Victor Alejandro Flores Pelayo"/>
    <n v="43860"/>
    <n v="5.7666666666666666"/>
    <n v="-98"/>
    <n v="-1"/>
    <n v="-3136"/>
    <n v="-3104.8609999999999"/>
    <n v="-3104.8609999999999"/>
    <n v="98"/>
    <n v="32"/>
    <n v="-31.138999999999999"/>
    <x v="0"/>
    <x v="6"/>
    <n v="30"/>
    <x v="0"/>
  </r>
  <r>
    <x v="0"/>
    <x v="2"/>
    <s v="GV407"/>
    <s v="GV4-05-300120"/>
    <x v="0"/>
    <d v="2020-07-21T00:00:00"/>
    <x v="0"/>
    <s v="RODRIGO RODRIGUEZ"/>
    <n v="43860"/>
    <n v="5.7666666666666666"/>
    <n v="410"/>
    <n v="4"/>
    <n v="13120"/>
    <n v="12419.445"/>
    <n v="3104.8609999999999"/>
    <n v="102.5"/>
    <n v="32"/>
    <n v="700.55499999999995"/>
    <x v="0"/>
    <x v="6"/>
    <n v="30"/>
    <x v="0"/>
  </r>
  <r>
    <x v="0"/>
    <x v="2"/>
    <s v="GV408"/>
    <s v="GV4-06-050220"/>
    <x v="0"/>
    <d v="2020-07-21T00:00:00"/>
    <x v="0"/>
    <s v="Cobian Chavez Rodolfo FG"/>
    <n v="43866"/>
    <n v="5.5666666666666664"/>
    <n v="1779"/>
    <n v="15"/>
    <n v="56038.5"/>
    <n v="43910.788999999997"/>
    <n v="2927.386"/>
    <n v="118.6"/>
    <n v="31.5"/>
    <n v="12127.710999999999"/>
    <x v="0"/>
    <x v="6"/>
    <n v="30"/>
    <x v="0"/>
  </r>
  <r>
    <x v="0"/>
    <x v="2"/>
    <s v="GV408"/>
    <s v="GV4-06-050220"/>
    <x v="0"/>
    <d v="2020-07-21T00:00:00"/>
    <x v="0"/>
    <s v="Victor Alejandro Flores Pelayo"/>
    <n v="43866"/>
    <n v="5.5666666666666664"/>
    <n v="98"/>
    <n v="1"/>
    <n v="3136"/>
    <n v="2927.386"/>
    <n v="2927.386"/>
    <n v="98"/>
    <n v="32"/>
    <n v="208.614"/>
    <x v="0"/>
    <x v="6"/>
    <n v="30"/>
    <x v="0"/>
  </r>
  <r>
    <x v="0"/>
    <x v="2"/>
    <s v="GV408"/>
    <s v="GV4-06-050220"/>
    <x v="0"/>
    <d v="2020-07-21T00:00:00"/>
    <x v="0"/>
    <s v="PUBLICO EN GENERAL"/>
    <n v="43866"/>
    <n v="5.5666666666666664"/>
    <n v="98"/>
    <n v="1"/>
    <n v="3136"/>
    <n v="2927.386"/>
    <n v="2927.386"/>
    <n v="98"/>
    <n v="32"/>
    <n v="208.614"/>
    <x v="0"/>
    <x v="6"/>
    <n v="30"/>
    <x v="0"/>
  </r>
  <r>
    <x v="0"/>
    <x v="3"/>
    <s v="GV519"/>
    <s v="GV5-05-010220"/>
    <x v="0"/>
    <d v="2020-07-21T00:00:00"/>
    <x v="0"/>
    <s v="Innovacion y Comercio"/>
    <n v="43862"/>
    <n v="5.7"/>
    <n v="1040.5"/>
    <n v="10"/>
    <n v="32775.75"/>
    <n v="26351.377"/>
    <n v="2635.1379999999999"/>
    <n v="104.05"/>
    <n v="31.5"/>
    <n v="6424.3729999999996"/>
    <x v="0"/>
    <x v="6"/>
    <n v="30"/>
    <x v="0"/>
  </r>
  <r>
    <x v="0"/>
    <x v="3"/>
    <s v="GV519"/>
    <s v="GV5-05-010220"/>
    <x v="0"/>
    <d v="2020-07-21T00:00:00"/>
    <x v="0"/>
    <s v="Cecilia Robles Perez"/>
    <n v="43862"/>
    <n v="5.7"/>
    <n v="93"/>
    <n v="1"/>
    <n v="2929.5"/>
    <n v="2635.1379999999999"/>
    <n v="2635.1379999999999"/>
    <n v="93"/>
    <n v="31.5"/>
    <n v="294.36200000000002"/>
    <x v="0"/>
    <x v="6"/>
    <n v="30"/>
    <x v="0"/>
  </r>
  <r>
    <x v="0"/>
    <x v="3"/>
    <s v="GV519"/>
    <s v="GV5-05-010220"/>
    <x v="0"/>
    <d v="2020-07-21T00:00:00"/>
    <x v="0"/>
    <s v="Gonzalez Torreros Oscar Rene"/>
    <n v="43862"/>
    <n v="5.7"/>
    <n v="183.5"/>
    <n v="2"/>
    <n v="5780.25"/>
    <n v="5270.2749999999996"/>
    <n v="2635.1379999999999"/>
    <n v="91.75"/>
    <n v="31.5"/>
    <n v="509.97500000000002"/>
    <x v="0"/>
    <x v="6"/>
    <n v="30"/>
    <x v="0"/>
  </r>
  <r>
    <x v="0"/>
    <x v="3"/>
    <s v="GV519"/>
    <s v="GV5-05-010220"/>
    <x v="0"/>
    <d v="2020-07-21T00:00:00"/>
    <x v="0"/>
    <s v="Vazquez Zamora Rafael"/>
    <n v="43862"/>
    <n v="5.7"/>
    <n v="187.5"/>
    <n v="2"/>
    <n v="5906.25"/>
    <n v="5270.2749999999996"/>
    <n v="2635.1379999999999"/>
    <n v="93.75"/>
    <n v="31.5"/>
    <n v="635.97500000000002"/>
    <x v="0"/>
    <x v="6"/>
    <n v="30"/>
    <x v="0"/>
  </r>
  <r>
    <x v="0"/>
    <x v="3"/>
    <s v="GV519"/>
    <s v="GV5-05-010220"/>
    <x v="0"/>
    <d v="2020-07-21T00:00:00"/>
    <x v="0"/>
    <s v="Rafael Osorio Zamora"/>
    <n v="43862"/>
    <n v="5.7"/>
    <n v="996.5"/>
    <n v="10"/>
    <n v="31389.75"/>
    <n v="26351.377"/>
    <n v="2635.1379999999999"/>
    <n v="99.65"/>
    <n v="31.5"/>
    <n v="5038.3729999999996"/>
    <x v="0"/>
    <x v="6"/>
    <n v="30"/>
    <x v="0"/>
  </r>
  <r>
    <x v="0"/>
    <x v="3"/>
    <s v="GV519"/>
    <s v="GV5-05-010220"/>
    <x v="0"/>
    <d v="2020-07-21T00:00:00"/>
    <x v="0"/>
    <s v="Gutierrez Olivarez Jaime Gibran"/>
    <n v="43862"/>
    <n v="5.7"/>
    <n v="301.5"/>
    <n v="3"/>
    <n v="9497.25"/>
    <n v="7905.4129999999996"/>
    <n v="2635.1379999999999"/>
    <n v="100.5"/>
    <n v="31.5"/>
    <n v="1591.837"/>
    <x v="0"/>
    <x v="6"/>
    <n v="30"/>
    <x v="0"/>
  </r>
  <r>
    <x v="0"/>
    <x v="3"/>
    <s v="GV519"/>
    <s v="GV5-05-010220"/>
    <x v="0"/>
    <d v="2020-07-21T00:00:00"/>
    <x v="0"/>
    <s v="Arturo Saray"/>
    <n v="43862"/>
    <n v="5.7"/>
    <n v="104"/>
    <n v="1"/>
    <n v="3276"/>
    <n v="2635.1379999999999"/>
    <n v="2635.1379999999999"/>
    <n v="104"/>
    <n v="31.5"/>
    <n v="640.86199999999997"/>
    <x v="0"/>
    <x v="6"/>
    <n v="30"/>
    <x v="0"/>
  </r>
  <r>
    <x v="0"/>
    <x v="3"/>
    <s v="GV519"/>
    <s v="GV5-05-010220"/>
    <x v="0"/>
    <d v="2020-07-21T00:00:00"/>
    <x v="0"/>
    <s v="Ricardo Perez Garcia"/>
    <n v="43862"/>
    <n v="5.7"/>
    <n v="206.5"/>
    <n v="2"/>
    <n v="6504.75"/>
    <n v="5270.2749999999996"/>
    <n v="2635.1379999999999"/>
    <n v="103.25"/>
    <n v="31.5"/>
    <n v="1234.4749999999999"/>
    <x v="0"/>
    <x v="6"/>
    <n v="30"/>
    <x v="0"/>
  </r>
  <r>
    <x v="0"/>
    <x v="3"/>
    <s v="GV519"/>
    <s v="GV5-05-010220"/>
    <x v="0"/>
    <d v="2020-07-21T00:00:00"/>
    <x v="0"/>
    <s v="Innovacion y Comercio"/>
    <n v="43862"/>
    <n v="5.7"/>
    <n v="730"/>
    <n v="8"/>
    <n v="22995"/>
    <n v="21139.098000000002"/>
    <n v="2642.3870000000002"/>
    <n v="91.25"/>
    <n v="31.5"/>
    <n v="1855.902"/>
    <x v="0"/>
    <x v="6"/>
    <n v="30"/>
    <x v="0"/>
  </r>
  <r>
    <x v="0"/>
    <x v="3"/>
    <s v="GV506"/>
    <s v="GV5-07-150220"/>
    <x v="0"/>
    <d v="2020-07-22T00:00:00"/>
    <x v="0"/>
    <s v="Innovacion y Comercio"/>
    <n v="43876"/>
    <n v="5.2666666666666666"/>
    <n v="130"/>
    <n v="1"/>
    <n v="4095"/>
    <n v="3880.636"/>
    <n v="3880.636"/>
    <n v="130"/>
    <n v="31.5"/>
    <n v="214.364"/>
    <x v="0"/>
    <x v="6"/>
    <n v="30"/>
    <x v="0"/>
  </r>
  <r>
    <x v="0"/>
    <x v="0"/>
    <s v="EMBAR"/>
    <s v="GV4-01-020120"/>
    <x v="0"/>
    <d v="2020-07-23T00:00:00"/>
    <x v="0"/>
    <s v="PUBLICO EN GENERAL"/>
    <n v="43832"/>
    <n v="6.7666666666666666"/>
    <n v="130.4"/>
    <n v="1"/>
    <n v="4107.6000000000004"/>
    <n v="2952.8539999999998"/>
    <n v="2952.8539999999998"/>
    <n v="130.4"/>
    <n v="31.5"/>
    <n v="1154.7460000000001"/>
    <x v="0"/>
    <x v="6"/>
    <n v="30"/>
    <x v="0"/>
  </r>
  <r>
    <x v="0"/>
    <x v="0"/>
    <s v="EMBAR"/>
    <s v="GV4-03-150120"/>
    <x v="0"/>
    <d v="2020-07-23T00:00:00"/>
    <x v="0"/>
    <s v="Innovacion y Comercio"/>
    <n v="43845"/>
    <n v="6.333333333333333"/>
    <n v="261.8"/>
    <n v="3"/>
    <n v="8246.7000000000007"/>
    <n v="11087.91"/>
    <n v="3695.97"/>
    <n v="87.266666666666666"/>
    <n v="31.5"/>
    <n v="-2841.21"/>
    <x v="0"/>
    <x v="6"/>
    <n v="30"/>
    <x v="0"/>
  </r>
  <r>
    <x v="0"/>
    <x v="0"/>
    <s v="EMBAR"/>
    <s v="GV4-03-150120"/>
    <x v="0"/>
    <d v="2020-07-23T00:00:00"/>
    <x v="0"/>
    <s v="Gutierrez Olivarez Jaime Gibran"/>
    <n v="43845"/>
    <n v="6.333333333333333"/>
    <n v="198.8"/>
    <n v="2"/>
    <n v="6262.2"/>
    <n v="7391.94"/>
    <n v="3695.97"/>
    <n v="99.4"/>
    <n v="31.5"/>
    <n v="-1129.74"/>
    <x v="0"/>
    <x v="6"/>
    <n v="30"/>
    <x v="0"/>
  </r>
  <r>
    <x v="0"/>
    <x v="1"/>
    <s v="GV107"/>
    <s v="GV1-03-160120"/>
    <x v="0"/>
    <d v="2020-07-23T00:00:00"/>
    <x v="0"/>
    <s v="Camacho Monroy Agustin"/>
    <n v="43846"/>
    <n v="6.3"/>
    <n v="1199"/>
    <n v="10"/>
    <n v="37768.5"/>
    <n v="32632.438999999998"/>
    <n v="3263.2440000000001"/>
    <n v="119.9"/>
    <n v="31.5"/>
    <n v="5136.0609999999997"/>
    <x v="0"/>
    <x v="6"/>
    <n v="30"/>
    <x v="0"/>
  </r>
  <r>
    <x v="0"/>
    <x v="1"/>
    <s v="GV107"/>
    <s v="GV1-03-160120"/>
    <x v="0"/>
    <d v="2020-07-23T00:00:00"/>
    <x v="0"/>
    <s v="Camacho Santana Gabriel"/>
    <n v="43846"/>
    <n v="6.3"/>
    <n v="886"/>
    <n v="8"/>
    <n v="27909"/>
    <n v="26105.951000000001"/>
    <n v="3263.2440000000001"/>
    <n v="110.75"/>
    <n v="31.5"/>
    <n v="1803.049"/>
    <x v="0"/>
    <x v="6"/>
    <n v="30"/>
    <x v="0"/>
  </r>
  <r>
    <x v="0"/>
    <x v="1"/>
    <s v="GV107"/>
    <s v="GV1-03-160120"/>
    <x v="0"/>
    <d v="2020-07-23T00:00:00"/>
    <x v="0"/>
    <s v="Noe Ramirez Brambila"/>
    <n v="43846"/>
    <n v="6.3"/>
    <n v="456"/>
    <n v="4"/>
    <n v="14364"/>
    <n v="13052.976000000001"/>
    <n v="3263.2440000000001"/>
    <n v="114"/>
    <n v="31.5"/>
    <n v="1311.0239999999999"/>
    <x v="0"/>
    <x v="6"/>
    <n v="30"/>
    <x v="0"/>
  </r>
  <r>
    <x v="0"/>
    <x v="1"/>
    <s v="GV107"/>
    <s v="GV1-03-160120"/>
    <x v="0"/>
    <d v="2020-07-23T00:00:00"/>
    <x v="0"/>
    <s v="Robles Santana Jorge"/>
    <n v="43846"/>
    <n v="6.3"/>
    <n v="557"/>
    <n v="5"/>
    <n v="17545.5"/>
    <n v="16316.22"/>
    <n v="3263.2440000000001"/>
    <n v="111.4"/>
    <n v="31.5"/>
    <n v="1229.28"/>
    <x v="0"/>
    <x v="6"/>
    <n v="30"/>
    <x v="0"/>
  </r>
  <r>
    <x v="0"/>
    <x v="1"/>
    <s v="GV107"/>
    <s v="GV1-03-160120"/>
    <x v="0"/>
    <d v="2020-07-23T00:00:00"/>
    <x v="0"/>
    <s v="PUBLICO EN GENERAL"/>
    <n v="43846"/>
    <n v="6.3"/>
    <n v="368"/>
    <n v="3"/>
    <n v="11592"/>
    <n v="9789.732"/>
    <n v="3263.2440000000001"/>
    <n v="122.66666666666667"/>
    <n v="31.5"/>
    <n v="1802.268"/>
    <x v="0"/>
    <x v="6"/>
    <n v="30"/>
    <x v="0"/>
  </r>
  <r>
    <x v="0"/>
    <x v="1"/>
    <s v="GV107"/>
    <s v="GV1-03-160120"/>
    <x v="0"/>
    <d v="2020-07-23T00:00:00"/>
    <x v="0"/>
    <s v="Innovacion y Comercio"/>
    <n v="43846"/>
    <n v="6.3"/>
    <n v="106"/>
    <n v="1"/>
    <n v="2120"/>
    <n v="3263.2440000000001"/>
    <n v="3263.2440000000001"/>
    <n v="106"/>
    <n v="20"/>
    <n v="-1143.2439999999999"/>
    <x v="0"/>
    <x v="6"/>
    <n v="30"/>
    <x v="0"/>
  </r>
  <r>
    <x v="0"/>
    <x v="2"/>
    <s v="GV402"/>
    <s v="GV1-05-310120"/>
    <x v="0"/>
    <d v="2020-07-23T00:00:00"/>
    <x v="0"/>
    <s v="Oregon Rene NA"/>
    <n v="43861"/>
    <n v="5.8"/>
    <n v="204"/>
    <n v="2"/>
    <n v="6528"/>
    <n v="8051.6970000000001"/>
    <n v="4025.848"/>
    <n v="102"/>
    <n v="32"/>
    <n v="-1523.6969999999999"/>
    <x v="0"/>
    <x v="6"/>
    <n v="30"/>
    <x v="0"/>
  </r>
  <r>
    <x v="0"/>
    <x v="2"/>
    <s v="GV402"/>
    <s v="GV1-05-310120"/>
    <x v="0"/>
    <d v="2020-07-23T00:00:00"/>
    <x v="0"/>
    <s v="Lopez Mendoza Librado F"/>
    <n v="43861"/>
    <n v="5.8"/>
    <n v="194"/>
    <n v="2"/>
    <n v="6208"/>
    <n v="8051.6970000000001"/>
    <n v="4025.848"/>
    <n v="97"/>
    <n v="32"/>
    <n v="-1843.6969999999999"/>
    <x v="0"/>
    <x v="6"/>
    <n v="30"/>
    <x v="0"/>
  </r>
  <r>
    <x v="0"/>
    <x v="2"/>
    <s v="GV402"/>
    <s v="GV1-05-310120"/>
    <x v="0"/>
    <d v="2020-07-23T00:00:00"/>
    <x v="0"/>
    <s v="Lopez Garcia Martin FG"/>
    <n v="43861"/>
    <n v="5.8"/>
    <n v="110"/>
    <n v="1"/>
    <n v="3520"/>
    <n v="4025.848"/>
    <n v="4025.848"/>
    <n v="110"/>
    <n v="32"/>
    <n v="-505.84800000000001"/>
    <x v="0"/>
    <x v="6"/>
    <n v="30"/>
    <x v="0"/>
  </r>
  <r>
    <x v="0"/>
    <x v="2"/>
    <s v="GV402"/>
    <s v="GV1-05-310120"/>
    <x v="0"/>
    <d v="2020-07-23T00:00:00"/>
    <x v="0"/>
    <s v="Diaz Araiza Maria Magdalena"/>
    <n v="43861"/>
    <n v="5.8"/>
    <n v="96"/>
    <n v="1"/>
    <n v="3072"/>
    <n v="4025.848"/>
    <n v="4025.848"/>
    <n v="96"/>
    <n v="32"/>
    <n v="-953.84799999999996"/>
    <x v="0"/>
    <x v="6"/>
    <n v="30"/>
    <x v="0"/>
  </r>
  <r>
    <x v="0"/>
    <x v="2"/>
    <s v="GV402"/>
    <s v="GV1-05-310120"/>
    <x v="0"/>
    <d v="2020-07-23T00:00:00"/>
    <x v="0"/>
    <s v="RODRIGO RODRIGUEZ"/>
    <n v="43861"/>
    <n v="5.8"/>
    <n v="1070"/>
    <n v="12"/>
    <n v="34240"/>
    <n v="48310.178999999996"/>
    <n v="4025.848"/>
    <n v="89.166666666666671"/>
    <n v="32"/>
    <n v="-14070.179"/>
    <x v="0"/>
    <x v="6"/>
    <n v="30"/>
    <x v="0"/>
  </r>
  <r>
    <x v="0"/>
    <x v="2"/>
    <s v="GV402"/>
    <s v="GV1-05-310120"/>
    <x v="0"/>
    <d v="2020-07-23T00:00:00"/>
    <x v="0"/>
    <s v="Salas Nadia"/>
    <n v="43861"/>
    <n v="5.8"/>
    <n v="324"/>
    <n v="3"/>
    <n v="10368"/>
    <n v="12077.545"/>
    <n v="4025.848"/>
    <n v="108"/>
    <n v="32"/>
    <n v="-1709.5450000000001"/>
    <x v="0"/>
    <x v="6"/>
    <n v="30"/>
    <x v="0"/>
  </r>
  <r>
    <x v="0"/>
    <x v="2"/>
    <s v="GV402"/>
    <s v="GV1-05-310120"/>
    <x v="0"/>
    <d v="2020-07-23T00:00:00"/>
    <x v="0"/>
    <s v="Pelayo Sebastian Rosa Maria G"/>
    <n v="43861"/>
    <n v="5.8"/>
    <n v="510"/>
    <n v="5"/>
    <n v="16320"/>
    <n v="20129.241000000002"/>
    <n v="4025.848"/>
    <n v="102"/>
    <n v="32"/>
    <n v="-3809.241"/>
    <x v="0"/>
    <x v="6"/>
    <n v="30"/>
    <x v="0"/>
  </r>
  <r>
    <x v="0"/>
    <x v="2"/>
    <s v="GV402"/>
    <s v="GV1-05-310120"/>
    <x v="0"/>
    <d v="2020-07-23T00:00:00"/>
    <x v="0"/>
    <s v="Juan Manuel Jacobo"/>
    <n v="43861"/>
    <n v="5.8"/>
    <n v="540"/>
    <n v="5"/>
    <n v="17280"/>
    <n v="20129.241000000002"/>
    <n v="4025.848"/>
    <n v="108"/>
    <n v="32"/>
    <n v="-2849.241"/>
    <x v="0"/>
    <x v="6"/>
    <n v="30"/>
    <x v="0"/>
  </r>
  <r>
    <x v="0"/>
    <x v="2"/>
    <s v="GV402"/>
    <s v="GV1-05-310120"/>
    <x v="0"/>
    <d v="2020-07-23T00:00:00"/>
    <x v="0"/>
    <s v="Verdin Vizcarra Irma Lucila F"/>
    <n v="43861"/>
    <n v="5.8"/>
    <n v="183"/>
    <n v="2"/>
    <n v="5856"/>
    <n v="8051.6970000000001"/>
    <n v="4025.848"/>
    <n v="91.5"/>
    <n v="32"/>
    <n v="-2195.6970000000001"/>
    <x v="0"/>
    <x v="6"/>
    <n v="30"/>
    <x v="0"/>
  </r>
  <r>
    <x v="0"/>
    <x v="2"/>
    <s v="GV402"/>
    <s v="GV1-05-310120"/>
    <x v="0"/>
    <d v="2020-07-23T00:00:00"/>
    <x v="0"/>
    <s v="Lopez Jorge FG"/>
    <n v="43861"/>
    <n v="5.8"/>
    <n v="95"/>
    <n v="1"/>
    <n v="3040"/>
    <n v="4025.848"/>
    <n v="4025.848"/>
    <n v="95"/>
    <n v="32"/>
    <n v="-985.84799999999996"/>
    <x v="0"/>
    <x v="6"/>
    <n v="30"/>
    <x v="0"/>
  </r>
  <r>
    <x v="0"/>
    <x v="2"/>
    <s v="GV402"/>
    <s v="GV1-05-310120"/>
    <x v="0"/>
    <d v="2020-07-23T00:00:00"/>
    <x v="0"/>
    <s v="Leonardo Jimenez Chacon"/>
    <n v="43861"/>
    <n v="5.8"/>
    <n v="110"/>
    <n v="1"/>
    <n v="3520"/>
    <n v="4025.848"/>
    <n v="4025.848"/>
    <n v="110"/>
    <n v="32"/>
    <n v="-505.84800000000001"/>
    <x v="0"/>
    <x v="6"/>
    <n v="30"/>
    <x v="0"/>
  </r>
  <r>
    <x v="0"/>
    <x v="2"/>
    <s v="GV402"/>
    <s v="GV1-05-310120"/>
    <x v="0"/>
    <d v="2020-07-23T00:00:00"/>
    <x v="0"/>
    <s v="Jose Luis Guzman Cornejo"/>
    <n v="43861"/>
    <n v="5.8"/>
    <n v="639"/>
    <n v="6"/>
    <n v="20448"/>
    <n v="24155.09"/>
    <n v="4025.848"/>
    <n v="106.5"/>
    <n v="32"/>
    <n v="-3707.09"/>
    <x v="0"/>
    <x v="6"/>
    <n v="30"/>
    <x v="0"/>
  </r>
  <r>
    <x v="0"/>
    <x v="2"/>
    <s v="GV402"/>
    <s v="GV1-05-310120"/>
    <x v="0"/>
    <d v="2020-07-23T00:00:00"/>
    <x v="0"/>
    <s v="Gil Peña Martin FG"/>
    <n v="43861"/>
    <n v="5.8"/>
    <n v="406"/>
    <n v="4"/>
    <n v="12992"/>
    <n v="16103.393"/>
    <n v="4025.848"/>
    <n v="101.5"/>
    <n v="32"/>
    <n v="-3111.393"/>
    <x v="0"/>
    <x v="6"/>
    <n v="30"/>
    <x v="0"/>
  </r>
  <r>
    <x v="0"/>
    <x v="2"/>
    <s v="GV402"/>
    <s v="GV1-05-310120"/>
    <x v="0"/>
    <d v="2020-07-23T00:00:00"/>
    <x v="0"/>
    <s v="Ramos Mejia Juan Diego FG"/>
    <n v="43861"/>
    <n v="5.8"/>
    <n v="706"/>
    <n v="7"/>
    <n v="22239"/>
    <n v="28180.937999999998"/>
    <n v="4025.848"/>
    <n v="100.85714285714286"/>
    <n v="31.5"/>
    <n v="-5941.9380000000001"/>
    <x v="0"/>
    <x v="6"/>
    <n v="30"/>
    <x v="0"/>
  </r>
  <r>
    <x v="0"/>
    <x v="2"/>
    <s v="GV402"/>
    <s v="GV1-05-310120"/>
    <x v="0"/>
    <d v="2020-07-23T00:00:00"/>
    <x v="0"/>
    <s v="PUBLICO EN GENERAL"/>
    <n v="43861"/>
    <n v="5.8"/>
    <n v="100"/>
    <n v="1"/>
    <n v="3200"/>
    <n v="4025.848"/>
    <n v="4025.848"/>
    <n v="100"/>
    <n v="32"/>
    <n v="-825.84799999999996"/>
    <x v="0"/>
    <x v="6"/>
    <n v="30"/>
    <x v="0"/>
  </r>
  <r>
    <x v="0"/>
    <x v="2"/>
    <s v="GV402"/>
    <s v="GV1-05-310120"/>
    <x v="0"/>
    <d v="2020-07-23T00:00:00"/>
    <x v="0"/>
    <s v="Oscar Jesus Guerrero Pelayo"/>
    <n v="43861"/>
    <n v="5.8"/>
    <n v="415"/>
    <n v="4"/>
    <n v="13280"/>
    <n v="16103.393"/>
    <n v="4025.848"/>
    <n v="103.75"/>
    <n v="32"/>
    <n v="-2823.393"/>
    <x v="0"/>
    <x v="6"/>
    <n v="30"/>
    <x v="0"/>
  </r>
  <r>
    <x v="0"/>
    <x v="2"/>
    <s v="GV402"/>
    <s v="GV1-05-310120"/>
    <x v="0"/>
    <d v="2020-07-23T00:00:00"/>
    <x v="0"/>
    <s v="PUBLICO EN GENERAL"/>
    <n v="43861"/>
    <n v="5.8"/>
    <n v="100"/>
    <n v="1"/>
    <n v="3200"/>
    <n v="4025.848"/>
    <n v="4025.848"/>
    <n v="100"/>
    <n v="32"/>
    <n v="-825.84799999999996"/>
    <x v="0"/>
    <x v="6"/>
    <n v="30"/>
    <x v="0"/>
  </r>
  <r>
    <x v="0"/>
    <x v="2"/>
    <s v="GV402"/>
    <s v="GV1-05-310120"/>
    <x v="0"/>
    <d v="2020-07-23T00:00:00"/>
    <x v="0"/>
    <s v="PUBLICO EN GENERAL"/>
    <n v="43861"/>
    <n v="5.8"/>
    <n v="90"/>
    <n v="1"/>
    <n v="2880"/>
    <n v="4025.848"/>
    <n v="4025.848"/>
    <n v="90"/>
    <n v="32"/>
    <n v="-1145.848"/>
    <x v="0"/>
    <x v="6"/>
    <n v="30"/>
    <x v="0"/>
  </r>
  <r>
    <x v="0"/>
    <x v="2"/>
    <s v="GV402"/>
    <s v="GV1-05-310120"/>
    <x v="0"/>
    <d v="2020-07-23T00:00:00"/>
    <x v="0"/>
    <s v="Prado Barajas Aureliano FG"/>
    <n v="43861"/>
    <n v="5.8"/>
    <n v="190"/>
    <n v="2"/>
    <n v="6080"/>
    <n v="8051.6970000000001"/>
    <n v="4025.848"/>
    <n v="95"/>
    <n v="32"/>
    <n v="-1971.6969999999999"/>
    <x v="0"/>
    <x v="6"/>
    <n v="30"/>
    <x v="0"/>
  </r>
  <r>
    <x v="0"/>
    <x v="2"/>
    <s v="GV402"/>
    <s v="GV1-05-310120"/>
    <x v="0"/>
    <d v="2020-07-23T00:00:00"/>
    <x v="0"/>
    <s v="Anaya Chavarin Oscar FG"/>
    <n v="43861"/>
    <n v="5.8"/>
    <n v="230"/>
    <n v="2"/>
    <n v="7360"/>
    <n v="8051.6970000000001"/>
    <n v="4025.848"/>
    <n v="115"/>
    <n v="32"/>
    <n v="-691.697"/>
    <x v="0"/>
    <x v="6"/>
    <n v="30"/>
    <x v="0"/>
  </r>
  <r>
    <x v="0"/>
    <x v="2"/>
    <s v="GV406"/>
    <s v="GV4-04-220119"/>
    <x v="0"/>
    <d v="2020-07-23T00:00:00"/>
    <x v="0"/>
    <s v="Innovacion y Comercio"/>
    <n v="43487"/>
    <n v="18.266666666666666"/>
    <n v="645.79999999999995"/>
    <n v="7"/>
    <n v="20342.7"/>
    <n v="26044.037"/>
    <n v="3720.5770000000002"/>
    <n v="92.257142857142853"/>
    <n v="31.5"/>
    <n v="-5701.3370000000004"/>
    <x v="0"/>
    <x v="6"/>
    <n v="30"/>
    <x v="0"/>
  </r>
  <r>
    <x v="0"/>
    <x v="2"/>
    <s v="GV407"/>
    <s v="GV4-05-300120"/>
    <x v="0"/>
    <d v="2020-07-23T00:00:00"/>
    <x v="0"/>
    <s v="Cecilia Robles Perez"/>
    <n v="43860"/>
    <n v="5.833333333333333"/>
    <n v="94"/>
    <n v="1"/>
    <n v="2961"/>
    <n v="3104.8609999999999"/>
    <n v="3104.8609999999999"/>
    <n v="94"/>
    <n v="31.5"/>
    <n v="-143.86099999999999"/>
    <x v="0"/>
    <x v="6"/>
    <n v="30"/>
    <x v="0"/>
  </r>
  <r>
    <x v="0"/>
    <x v="2"/>
    <s v="GV407"/>
    <s v="GV4-05-300120"/>
    <x v="0"/>
    <d v="2020-07-23T00:00:00"/>
    <x v="0"/>
    <s v="Ricardo Perez Garcia"/>
    <n v="43860"/>
    <n v="5.833333333333333"/>
    <n v="91.8"/>
    <n v="1"/>
    <n v="2891.7"/>
    <n v="3104.8609999999999"/>
    <n v="3104.8609999999999"/>
    <n v="91.8"/>
    <n v="31.5"/>
    <n v="-213.161"/>
    <x v="0"/>
    <x v="6"/>
    <n v="30"/>
    <x v="0"/>
  </r>
  <r>
    <x v="0"/>
    <x v="2"/>
    <s v="GV407"/>
    <s v="GV4-05-300120"/>
    <x v="0"/>
    <d v="2020-07-23T00:00:00"/>
    <x v="0"/>
    <s v="Vazquez Zamora Rafael"/>
    <n v="43860"/>
    <n v="5.833333333333333"/>
    <n v="319.2"/>
    <n v="3"/>
    <n v="10054.799999999999"/>
    <n v="9314.5840000000007"/>
    <n v="3104.8609999999999"/>
    <n v="106.39999999999999"/>
    <n v="31.5"/>
    <n v="740.21600000000001"/>
    <x v="0"/>
    <x v="6"/>
    <n v="30"/>
    <x v="0"/>
  </r>
  <r>
    <x v="0"/>
    <x v="2"/>
    <s v="GV407"/>
    <s v="GV4-05-300120"/>
    <x v="0"/>
    <d v="2020-07-23T00:00:00"/>
    <x v="0"/>
    <s v="Rafael Osorio Zamora"/>
    <n v="43860"/>
    <n v="5.833333333333333"/>
    <n v="330.6"/>
    <n v="3"/>
    <n v="10413.9"/>
    <n v="9314.5840000000007"/>
    <n v="3104.8609999999999"/>
    <n v="110.2"/>
    <n v="31.5"/>
    <n v="1099.316"/>
    <x v="0"/>
    <x v="6"/>
    <n v="30"/>
    <x v="0"/>
  </r>
  <r>
    <x v="0"/>
    <x v="2"/>
    <s v="GV408"/>
    <s v="GV4-06-050220"/>
    <x v="0"/>
    <d v="2020-07-23T00:00:00"/>
    <x v="0"/>
    <s v="Edgar Ruiz Lopez"/>
    <n v="43866"/>
    <n v="5.6333333333333329"/>
    <n v="520"/>
    <n v="6"/>
    <n v="16640"/>
    <n v="17850.502"/>
    <n v="2975.0839999999998"/>
    <n v="86.666666666666671"/>
    <n v="32"/>
    <n v="-1210.502"/>
    <x v="0"/>
    <x v="6"/>
    <n v="30"/>
    <x v="0"/>
  </r>
  <r>
    <x v="0"/>
    <x v="2"/>
    <s v="GV408"/>
    <s v="GV4-06-050220"/>
    <x v="0"/>
    <d v="2020-07-23T00:00:00"/>
    <x v="0"/>
    <s v="Martinez Valdez Hugo Alberto F"/>
    <n v="43866"/>
    <n v="5.6333333333333329"/>
    <n v="558"/>
    <n v="6"/>
    <n v="17856"/>
    <n v="17850.502"/>
    <n v="2975.0839999999998"/>
    <n v="93"/>
    <n v="32"/>
    <n v="5.4980000000000002"/>
    <x v="0"/>
    <x v="6"/>
    <n v="30"/>
    <x v="0"/>
  </r>
  <r>
    <x v="0"/>
    <x v="2"/>
    <s v="GV408"/>
    <s v="GV4-06-050220"/>
    <x v="0"/>
    <d v="2020-07-23T00:00:00"/>
    <x v="0"/>
    <s v="Langurain Juan Pablo NA"/>
    <n v="43866"/>
    <n v="5.6333333333333329"/>
    <n v="523"/>
    <n v="5"/>
    <n v="16736"/>
    <n v="14875.418"/>
    <n v="2975.0839999999998"/>
    <n v="104.6"/>
    <n v="32"/>
    <n v="1860.5820000000001"/>
    <x v="0"/>
    <x v="6"/>
    <n v="30"/>
    <x v="0"/>
  </r>
  <r>
    <x v="0"/>
    <x v="2"/>
    <s v="GV408"/>
    <s v="GV4-06-050220"/>
    <x v="0"/>
    <d v="2020-07-23T00:00:00"/>
    <x v="0"/>
    <s v="Cobian Chavez Rodolfo FG"/>
    <n v="43866"/>
    <n v="5.6333333333333329"/>
    <n v="2693"/>
    <n v="25"/>
    <n v="84829.5"/>
    <n v="74377.092000000004"/>
    <n v="2975.0839999999998"/>
    <n v="107.72"/>
    <n v="31.5"/>
    <n v="10452.407999999999"/>
    <x v="0"/>
    <x v="6"/>
    <n v="30"/>
    <x v="0"/>
  </r>
  <r>
    <x v="0"/>
    <x v="3"/>
    <s v="GV506"/>
    <s v="GV5-07-150220"/>
    <x v="0"/>
    <d v="2020-07-23T00:00:00"/>
    <x v="0"/>
    <s v="Innovacion y Comercio"/>
    <n v="43876"/>
    <n v="5.3"/>
    <n v="113.74"/>
    <n v="1"/>
    <n v="3469.07"/>
    <n v="3880.636"/>
    <n v="3880.636"/>
    <n v="113.74"/>
    <n v="30.5"/>
    <n v="-411.56599999999997"/>
    <x v="0"/>
    <x v="6"/>
    <n v="30"/>
    <x v="0"/>
  </r>
  <r>
    <x v="0"/>
    <x v="0"/>
    <s v="EMBAR"/>
    <s v="GV1-05-310120"/>
    <x v="0"/>
    <d v="2020-07-24T00:00:00"/>
    <x v="0"/>
    <s v="Camolinga Maldonado Pedro"/>
    <n v="43861"/>
    <n v="5.833333333333333"/>
    <n v="13889"/>
    <n v="7"/>
    <n v="23534.138999999999"/>
    <n v="28180.937999999998"/>
    <n v="4025.848"/>
    <n v="1984.1428571428571"/>
    <n v="1.6943999999999999"/>
    <n v="-4646.799"/>
    <x v="0"/>
    <x v="6"/>
    <n v="30"/>
    <x v="0"/>
  </r>
  <r>
    <x v="0"/>
    <x v="0"/>
    <s v="EMBAR"/>
    <s v="GV1-36-070919"/>
    <x v="0"/>
    <d v="2020-07-24T00:00:00"/>
    <x v="0"/>
    <s v="Innovacion y Comercio"/>
    <n v="43715"/>
    <n v="10.7"/>
    <n v="110"/>
    <n v="1"/>
    <n v="3465"/>
    <n v="3914.4430000000002"/>
    <n v="3914.4430000000002"/>
    <n v="110"/>
    <n v="31.5"/>
    <n v="-449.44299999999998"/>
    <x v="0"/>
    <x v="6"/>
    <n v="30"/>
    <x v="0"/>
  </r>
  <r>
    <x v="0"/>
    <x v="0"/>
    <s v="EMBAR"/>
    <s v="GV1-42-161019"/>
    <x v="0"/>
    <d v="2020-07-24T00:00:00"/>
    <x v="0"/>
    <s v="Innovacion y Comercio"/>
    <n v="43754"/>
    <n v="9.4"/>
    <n v="90"/>
    <n v="1"/>
    <n v="2835"/>
    <n v="3126"/>
    <n v="3126"/>
    <n v="90"/>
    <n v="31.5"/>
    <n v="-291"/>
    <x v="0"/>
    <x v="6"/>
    <n v="30"/>
    <x v="0"/>
  </r>
  <r>
    <x v="0"/>
    <x v="0"/>
    <s v="EMBAR"/>
    <s v="GV4-06-050220"/>
    <x v="0"/>
    <d v="2020-07-24T00:00:00"/>
    <x v="0"/>
    <s v="Camolinga Maldonado Pedro"/>
    <n v="43866"/>
    <n v="5.6666666666666661"/>
    <n v="13889"/>
    <n v="119"/>
    <n v="400080.36099999998"/>
    <n v="354034.95799999998"/>
    <n v="2975.0839999999998"/>
    <n v="116.71428571428571"/>
    <n v="28.805599999999998"/>
    <n v="46045.402999999998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38"/>
    <n v="1"/>
    <n v="4416"/>
    <n v="3263.2440000000001"/>
    <n v="3263.2440000000001"/>
    <n v="138"/>
    <n v="32"/>
    <n v="1152.7560000000001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15.5"/>
    <n v="1"/>
    <n v="3118.5"/>
    <n v="3263.2440000000001"/>
    <n v="3263.2440000000001"/>
    <n v="115.5"/>
    <n v="27"/>
    <n v="-144.744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35"/>
    <n v="1"/>
    <n v="3645"/>
    <n v="3263.2440000000001"/>
    <n v="3263.2440000000001"/>
    <n v="135"/>
    <n v="27"/>
    <n v="381.75599999999997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24.5"/>
    <n v="1"/>
    <n v="3361.5"/>
    <n v="3263.2440000000001"/>
    <n v="3263.2440000000001"/>
    <n v="124.5"/>
    <n v="27"/>
    <n v="98.256"/>
    <x v="0"/>
    <x v="6"/>
    <n v="30"/>
    <x v="0"/>
  </r>
  <r>
    <x v="0"/>
    <x v="1"/>
    <s v="GV107"/>
    <s v="GV1-03-160120"/>
    <x v="0"/>
    <d v="2020-07-24T00:00:00"/>
    <x v="0"/>
    <s v="Carlos Sanchez Camacho"/>
    <n v="43846"/>
    <n v="6.333333333333333"/>
    <n v="462"/>
    <n v="4"/>
    <n v="14553"/>
    <n v="13052.976000000001"/>
    <n v="3263.2440000000001"/>
    <n v="115.5"/>
    <n v="31.5"/>
    <n v="1500.0239999999999"/>
    <x v="0"/>
    <x v="6"/>
    <n v="30"/>
    <x v="0"/>
  </r>
  <r>
    <x v="0"/>
    <x v="1"/>
    <s v="GV107"/>
    <s v="GV1-03-160120"/>
    <x v="1"/>
    <d v="2020-07-24T00:00:00"/>
    <x v="0"/>
    <s v="PUBLICO EN GENERAL"/>
    <n v="43846"/>
    <n v="6.333333333333333"/>
    <n v="-115.5"/>
    <n v="-1"/>
    <n v="-3118.5"/>
    <n v="-3263.2440000000001"/>
    <n v="-3263.2440000000001"/>
    <n v="115.5"/>
    <n v="27"/>
    <n v="144.744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15.5"/>
    <n v="1"/>
    <n v="3118.5"/>
    <n v="3263.2440000000001"/>
    <n v="3263.2440000000001"/>
    <n v="115.5"/>
    <n v="27"/>
    <n v="-144.744"/>
    <x v="0"/>
    <x v="6"/>
    <n v="30"/>
    <x v="0"/>
  </r>
  <r>
    <x v="0"/>
    <x v="1"/>
    <s v="GV108"/>
    <s v="GV1-01-010120"/>
    <x v="0"/>
    <d v="2020-07-24T00:00:00"/>
    <x v="0"/>
    <s v="PUBLICO EN GENERAL"/>
    <n v="43831"/>
    <n v="6.833333333333333"/>
    <n v="125.5"/>
    <n v="1"/>
    <n v="3388.5"/>
    <n v="3356.752"/>
    <n v="3356.752"/>
    <n v="125.5"/>
    <n v="27"/>
    <n v="31.748000000000001"/>
    <x v="0"/>
    <x v="6"/>
    <n v="30"/>
    <x v="0"/>
  </r>
  <r>
    <x v="0"/>
    <x v="2"/>
    <s v="GV407"/>
    <s v="GV4-05-300120"/>
    <x v="0"/>
    <d v="2020-07-24T00:00:00"/>
    <x v="0"/>
    <s v="Arturo Saray"/>
    <n v="43860"/>
    <n v="5.8666666666666663"/>
    <n v="111.8"/>
    <n v="1"/>
    <n v="3018.6"/>
    <n v="3104.8609999999999"/>
    <n v="3104.8609999999999"/>
    <n v="111.8"/>
    <n v="27"/>
    <n v="-86.260999999999996"/>
    <x v="0"/>
    <x v="6"/>
    <n v="30"/>
    <x v="0"/>
  </r>
  <r>
    <x v="0"/>
    <x v="3"/>
    <s v="GV506"/>
    <s v="GV5-07-150220"/>
    <x v="0"/>
    <d v="2020-07-24T00:00:00"/>
    <x v="0"/>
    <s v="Casillas Tapia Alfredo"/>
    <n v="43876"/>
    <n v="5.333333333333333"/>
    <n v="1120"/>
    <n v="10"/>
    <n v="34720"/>
    <n v="38806.358"/>
    <n v="3880.636"/>
    <n v="112"/>
    <n v="31"/>
    <n v="-4086.3580000000002"/>
    <x v="0"/>
    <x v="6"/>
    <n v="30"/>
    <x v="0"/>
  </r>
  <r>
    <x v="0"/>
    <x v="3"/>
    <s v="GV506"/>
    <s v="GV5-07-150220"/>
    <x v="0"/>
    <d v="2020-07-25T00:00:00"/>
    <x v="0"/>
    <s v="Carlos Policarpo Contreras Moreno"/>
    <n v="43876"/>
    <n v="5.3666666666666663"/>
    <n v="8472"/>
    <n v="72"/>
    <n v="258396"/>
    <n v="279405.777"/>
    <n v="3880.636"/>
    <n v="117.66666666666667"/>
    <n v="30.5"/>
    <n v="-21009.776999999998"/>
    <x v="0"/>
    <x v="6"/>
    <n v="30"/>
    <x v="0"/>
  </r>
  <r>
    <x v="0"/>
    <x v="0"/>
    <s v="EMBAR"/>
    <s v="GV1-46-121119"/>
    <x v="0"/>
    <d v="2020-07-27T00:00:00"/>
    <x v="0"/>
    <s v="Innovacion y Comercio"/>
    <n v="43781"/>
    <n v="8.6"/>
    <n v="302.2"/>
    <n v="2"/>
    <n v="9519.2999999999993"/>
    <n v="2607.36"/>
    <n v="1303.68"/>
    <n v="151.1"/>
    <n v="31.5"/>
    <n v="6911.94"/>
    <x v="0"/>
    <x v="6"/>
    <n v="31"/>
    <x v="0"/>
  </r>
  <r>
    <x v="0"/>
    <x v="0"/>
    <s v="EMBAR"/>
    <s v="GV4-49-021219"/>
    <x v="0"/>
    <d v="2020-07-27T00:00:00"/>
    <x v="0"/>
    <s v="Innovacion y Comercio"/>
    <n v="43801"/>
    <n v="7.9333333333333327"/>
    <n v="201.8"/>
    <n v="1"/>
    <n v="6356.7"/>
    <n v="3391.32"/>
    <n v="3391.32"/>
    <n v="201.8"/>
    <n v="31.5"/>
    <n v="2965.38"/>
    <x v="0"/>
    <x v="6"/>
    <n v="31"/>
    <x v="0"/>
  </r>
  <r>
    <x v="0"/>
    <x v="2"/>
    <s v="GV407"/>
    <s v="GV4-05-300120"/>
    <x v="0"/>
    <d v="2020-07-27T00:00:00"/>
    <x v="0"/>
    <s v="Innovacion y Comercio"/>
    <n v="43860"/>
    <n v="5.9666666666666668"/>
    <n v="245"/>
    <n v="3"/>
    <n v="7717.5"/>
    <n v="9314.5840000000007"/>
    <n v="3104.8609999999999"/>
    <n v="81.666666666666671"/>
    <n v="31.5"/>
    <n v="-1597.0840000000001"/>
    <x v="0"/>
    <x v="6"/>
    <n v="31"/>
    <x v="0"/>
  </r>
  <r>
    <x v="0"/>
    <x v="2"/>
    <s v="GV408"/>
    <s v="GV4-06-050220"/>
    <x v="0"/>
    <d v="2020-07-27T00:00:00"/>
    <x v="0"/>
    <s v="Gutierrez Olivarez Jaime Gibran"/>
    <n v="43866"/>
    <n v="5.7666666666666666"/>
    <n v="273.60000000000002"/>
    <n v="3"/>
    <n v="8618.4"/>
    <n v="8925.2510000000002"/>
    <n v="2975.0839999999998"/>
    <n v="91.2"/>
    <n v="31.5"/>
    <n v="-306.851"/>
    <x v="0"/>
    <x v="6"/>
    <n v="31"/>
    <x v="0"/>
  </r>
  <r>
    <x v="0"/>
    <x v="2"/>
    <s v="GV408"/>
    <s v="GV4-06-050220"/>
    <x v="0"/>
    <d v="2020-07-27T00:00:00"/>
    <x v="0"/>
    <s v="Vazquez Zamora Rafael"/>
    <n v="43866"/>
    <n v="5.7666666666666666"/>
    <n v="216.6"/>
    <n v="2"/>
    <n v="6822.9"/>
    <n v="5950.1670000000004"/>
    <n v="2975.0839999999998"/>
    <n v="108.3"/>
    <n v="31.5"/>
    <n v="872.73299999999995"/>
    <x v="0"/>
    <x v="6"/>
    <n v="31"/>
    <x v="0"/>
  </r>
  <r>
    <x v="0"/>
    <x v="2"/>
    <s v="GV408"/>
    <s v="GV4-06-050220"/>
    <x v="0"/>
    <d v="2020-07-27T00:00:00"/>
    <x v="0"/>
    <s v="Cecilia Robles Perez"/>
    <n v="43866"/>
    <n v="5.7666666666666666"/>
    <n v="195.8"/>
    <n v="2"/>
    <n v="6167.7"/>
    <n v="5950.1670000000004"/>
    <n v="2975.0839999999998"/>
    <n v="97.9"/>
    <n v="31.5"/>
    <n v="217.53299999999999"/>
    <x v="0"/>
    <x v="6"/>
    <n v="31"/>
    <x v="0"/>
  </r>
  <r>
    <x v="0"/>
    <x v="2"/>
    <s v="GV408"/>
    <s v="GV4-06-050220"/>
    <x v="0"/>
    <d v="2020-07-27T00:00:00"/>
    <x v="0"/>
    <s v="Ricardo Perez Garcia"/>
    <n v="43866"/>
    <n v="5.7666666666666666"/>
    <n v="201.6"/>
    <n v="2"/>
    <n v="6350.4"/>
    <n v="5950.1670000000004"/>
    <n v="2975.0839999999998"/>
    <n v="100.8"/>
    <n v="31.5"/>
    <n v="400.233"/>
    <x v="0"/>
    <x v="6"/>
    <n v="31"/>
    <x v="0"/>
  </r>
  <r>
    <x v="0"/>
    <x v="2"/>
    <s v="GV408"/>
    <s v="GV4-06-050220"/>
    <x v="0"/>
    <d v="2020-07-27T00:00:00"/>
    <x v="0"/>
    <s v="Rafael Osorio Zamora"/>
    <n v="43866"/>
    <n v="5.7666666666666666"/>
    <n v="973.2"/>
    <n v="9"/>
    <n v="30655.8"/>
    <n v="26775.753000000001"/>
    <n v="2975.0839999999998"/>
    <n v="108.13333333333334"/>
    <n v="31.5"/>
    <n v="3880.047"/>
    <x v="0"/>
    <x v="6"/>
    <n v="31"/>
    <x v="0"/>
  </r>
  <r>
    <x v="0"/>
    <x v="2"/>
    <s v="GV408"/>
    <s v="GV4-06-050220"/>
    <x v="0"/>
    <d v="2020-07-27T00:00:00"/>
    <x v="0"/>
    <s v="Innovacion y Comercio"/>
    <n v="43866"/>
    <n v="5.7666666666666666"/>
    <n v="514.79999999999995"/>
    <n v="4"/>
    <n v="16216.2"/>
    <n v="11900.334999999999"/>
    <n v="2975.0839999999998"/>
    <n v="128.69999999999999"/>
    <n v="31.5"/>
    <n v="4315.8649999999998"/>
    <x v="0"/>
    <x v="6"/>
    <n v="31"/>
    <x v="0"/>
  </r>
  <r>
    <x v="0"/>
    <x v="2"/>
    <s v="GV408"/>
    <s v="GV4-06-050220"/>
    <x v="0"/>
    <d v="2020-07-27T00:00:00"/>
    <x v="0"/>
    <s v="Ricardo Perez Garcia"/>
    <n v="43866"/>
    <n v="5.7666666666666666"/>
    <n v="206.8"/>
    <n v="2"/>
    <n v="6410.8"/>
    <n v="5950.1670000000004"/>
    <n v="2975.0839999999998"/>
    <n v="103.4"/>
    <n v="31"/>
    <n v="460.63299999999998"/>
    <x v="0"/>
    <x v="6"/>
    <n v="31"/>
    <x v="0"/>
  </r>
  <r>
    <x v="0"/>
    <x v="2"/>
    <s v="GV408"/>
    <s v="GV4-06-050220"/>
    <x v="0"/>
    <d v="2020-07-27T00:00:00"/>
    <x v="0"/>
    <s v="Rafael Osorio Zamora"/>
    <n v="43866"/>
    <n v="5.7666666666666666"/>
    <n v="202.6"/>
    <n v="2"/>
    <n v="6280.6"/>
    <n v="5950.1670000000004"/>
    <n v="2975.0839999999998"/>
    <n v="101.3"/>
    <n v="31"/>
    <n v="330.43299999999999"/>
    <x v="0"/>
    <x v="6"/>
    <n v="31"/>
    <x v="0"/>
  </r>
  <r>
    <x v="0"/>
    <x v="2"/>
    <s v="GV408"/>
    <s v="GV4-06-050220"/>
    <x v="0"/>
    <d v="2020-07-27T00:00:00"/>
    <x v="0"/>
    <s v="Vazquez Zamora Rafael"/>
    <n v="43866"/>
    <n v="5.7666666666666666"/>
    <n v="204"/>
    <n v="2"/>
    <n v="6324"/>
    <n v="5950.1670000000004"/>
    <n v="2975.0839999999998"/>
    <n v="102"/>
    <n v="31"/>
    <n v="373.83300000000003"/>
    <x v="0"/>
    <x v="6"/>
    <n v="31"/>
    <x v="0"/>
  </r>
  <r>
    <x v="0"/>
    <x v="2"/>
    <s v="GV408"/>
    <s v="GV4-06-050220"/>
    <x v="0"/>
    <d v="2020-07-27T00:00:00"/>
    <x v="0"/>
    <s v="Cecilia Robles Perez"/>
    <n v="43866"/>
    <n v="5.7666666666666666"/>
    <n v="106"/>
    <n v="1"/>
    <n v="3286"/>
    <n v="2975.0839999999998"/>
    <n v="2975.0839999999998"/>
    <n v="106"/>
    <n v="31"/>
    <n v="310.916"/>
    <x v="0"/>
    <x v="6"/>
    <n v="31"/>
    <x v="0"/>
  </r>
  <r>
    <x v="0"/>
    <x v="2"/>
    <s v="GV408"/>
    <s v="GV4-06-050220"/>
    <x v="0"/>
    <d v="2020-07-27T00:00:00"/>
    <x v="0"/>
    <s v="Gutierrez Olivarez Jaime Gibran"/>
    <n v="43866"/>
    <n v="5.7666666666666666"/>
    <n v="110"/>
    <n v="1"/>
    <n v="3410"/>
    <n v="2975.0839999999998"/>
    <n v="2975.0839999999998"/>
    <n v="110"/>
    <n v="31"/>
    <n v="434.916"/>
    <x v="0"/>
    <x v="6"/>
    <n v="31"/>
    <x v="0"/>
  </r>
  <r>
    <x v="0"/>
    <x v="2"/>
    <s v="GV408"/>
    <s v="GV4-06-050220"/>
    <x v="0"/>
    <d v="2020-07-27T00:00:00"/>
    <x v="0"/>
    <s v="Innovacion y Comercio"/>
    <n v="43866"/>
    <n v="5.7666666666666666"/>
    <n v="704.6"/>
    <n v="8"/>
    <n v="21842.6"/>
    <n v="23800.669000000002"/>
    <n v="2975.0839999999998"/>
    <n v="88.075000000000003"/>
    <n v="31"/>
    <n v="-1958.069"/>
    <x v="0"/>
    <x v="6"/>
    <n v="31"/>
    <x v="0"/>
  </r>
  <r>
    <x v="0"/>
    <x v="3"/>
    <s v="GV506"/>
    <s v="GV5-07-150220"/>
    <x v="0"/>
    <d v="2020-07-27T00:00:00"/>
    <x v="0"/>
    <s v="Alvarez Lopez Salvador (Padre)"/>
    <n v="43876"/>
    <n v="5.4333333333333327"/>
    <n v="1623"/>
    <n v="15"/>
    <n v="51124.5"/>
    <n v="58209.536999999997"/>
    <n v="3880.636"/>
    <n v="108.2"/>
    <n v="31.5"/>
    <n v="-7085.0370000000003"/>
    <x v="0"/>
    <x v="6"/>
    <n v="31"/>
    <x v="0"/>
  </r>
  <r>
    <x v="0"/>
    <x v="1"/>
    <s v="GV107"/>
    <s v="GV1-03-160120"/>
    <x v="0"/>
    <d v="2020-07-28T00:00:00"/>
    <x v="0"/>
    <s v="Casillas Tapia Alfredo"/>
    <n v="43846"/>
    <n v="6.4666666666666668"/>
    <n v="1258.5"/>
    <n v="10"/>
    <n v="38384.25"/>
    <n v="34577.212"/>
    <n v="3457.721"/>
    <n v="125.85"/>
    <n v="30.5"/>
    <n v="3807.038"/>
    <x v="0"/>
    <x v="6"/>
    <n v="31"/>
    <x v="0"/>
  </r>
  <r>
    <x v="0"/>
    <x v="1"/>
    <s v="GV107"/>
    <s v="GV1-03-160120"/>
    <x v="0"/>
    <d v="2020-07-28T00:00:00"/>
    <x v="0"/>
    <s v="Carlos Sanchez Camacho"/>
    <n v="43846"/>
    <n v="6.4666666666666668"/>
    <n v="484.5"/>
    <n v="4"/>
    <n v="14777.25"/>
    <n v="13830.885"/>
    <n v="3457.721"/>
    <n v="121.125"/>
    <n v="30.5"/>
    <n v="946.36500000000001"/>
    <x v="0"/>
    <x v="6"/>
    <n v="31"/>
    <x v="0"/>
  </r>
  <r>
    <x v="0"/>
    <x v="1"/>
    <s v="GV107"/>
    <s v="GV1-03-160120"/>
    <x v="0"/>
    <d v="2020-07-28T00:00:00"/>
    <x v="0"/>
    <s v="Carlos Sanchez Camacho"/>
    <n v="43846"/>
    <n v="6.4666666666666668"/>
    <n v="240.5"/>
    <n v="2"/>
    <n v="7575.75"/>
    <n v="6915.442"/>
    <n v="3457.721"/>
    <n v="120.25"/>
    <n v="31.5"/>
    <n v="660.30799999999999"/>
    <x v="0"/>
    <x v="6"/>
    <n v="31"/>
    <x v="0"/>
  </r>
  <r>
    <x v="0"/>
    <x v="2"/>
    <s v="GV402"/>
    <s v="GV1-05-310120"/>
    <x v="0"/>
    <d v="2020-07-28T00:00:00"/>
    <x v="0"/>
    <s v="Verdin Vizcarra Irma Lucila F"/>
    <n v="43861"/>
    <n v="5.9666666666666668"/>
    <n v="200"/>
    <n v="2"/>
    <n v="6300"/>
    <n v="8051.6970000000001"/>
    <n v="4025.848"/>
    <n v="100"/>
    <n v="31.5"/>
    <n v="-1751.6969999999999"/>
    <x v="0"/>
    <x v="6"/>
    <n v="31"/>
    <x v="0"/>
  </r>
  <r>
    <x v="0"/>
    <x v="2"/>
    <s v="GV402"/>
    <s v="GV1-05-310120"/>
    <x v="0"/>
    <d v="2020-07-28T00:00:00"/>
    <x v="0"/>
    <s v="Edgar Ruiz Lopez"/>
    <n v="43861"/>
    <n v="5.9666666666666668"/>
    <n v="410"/>
    <n v="4"/>
    <n v="12915"/>
    <n v="16103.393"/>
    <n v="4025.848"/>
    <n v="102.5"/>
    <n v="31.5"/>
    <n v="-3188.393"/>
    <x v="0"/>
    <x v="6"/>
    <n v="31"/>
    <x v="0"/>
  </r>
  <r>
    <x v="0"/>
    <x v="2"/>
    <s v="GV402"/>
    <s v="GV1-05-310120"/>
    <x v="0"/>
    <d v="2020-07-28T00:00:00"/>
    <x v="0"/>
    <s v="Ramos Mejia Juan Diego FG"/>
    <n v="43861"/>
    <n v="5.9666666666666668"/>
    <n v="1040"/>
    <n v="10"/>
    <n v="32240"/>
    <n v="40258.483"/>
    <n v="4025.848"/>
    <n v="104"/>
    <n v="31"/>
    <n v="-8018.4830000000002"/>
    <x v="0"/>
    <x v="6"/>
    <n v="31"/>
    <x v="0"/>
  </r>
  <r>
    <x v="0"/>
    <x v="2"/>
    <s v="GV402"/>
    <s v="GV1-05-310120"/>
    <x v="0"/>
    <d v="2020-07-28T00:00:00"/>
    <x v="0"/>
    <s v="Raul Armando Oregon Herrera"/>
    <n v="43861"/>
    <n v="5.9666666666666668"/>
    <n v="216"/>
    <n v="2"/>
    <n v="6804"/>
    <n v="8051.6970000000001"/>
    <n v="4025.848"/>
    <n v="108"/>
    <n v="31.5"/>
    <n v="-1247.6969999999999"/>
    <x v="0"/>
    <x v="6"/>
    <n v="31"/>
    <x v="0"/>
  </r>
  <r>
    <x v="0"/>
    <x v="2"/>
    <s v="GV402"/>
    <s v="GV1-05-310120"/>
    <x v="0"/>
    <d v="2020-07-28T00:00:00"/>
    <x v="0"/>
    <s v="Martinez Valdez Hugo Alberto F"/>
    <n v="43861"/>
    <n v="5.9666666666666668"/>
    <n v="196"/>
    <n v="2"/>
    <n v="6174"/>
    <n v="8051.6970000000001"/>
    <n v="4025.848"/>
    <n v="98"/>
    <n v="31.5"/>
    <n v="-1877.6969999999999"/>
    <x v="0"/>
    <x v="6"/>
    <n v="31"/>
    <x v="0"/>
  </r>
  <r>
    <x v="0"/>
    <x v="2"/>
    <s v="GV402"/>
    <s v="GV1-05-310120"/>
    <x v="0"/>
    <d v="2020-07-28T00:00:00"/>
    <x v="0"/>
    <s v="Lopez Jorge FG"/>
    <n v="43861"/>
    <n v="5.9666666666666668"/>
    <n v="108"/>
    <n v="1"/>
    <n v="3402"/>
    <n v="4025.848"/>
    <n v="4025.848"/>
    <n v="108"/>
    <n v="31.5"/>
    <n v="-623.84799999999996"/>
    <x v="0"/>
    <x v="6"/>
    <n v="31"/>
    <x v="0"/>
  </r>
  <r>
    <x v="0"/>
    <x v="2"/>
    <s v="GV402"/>
    <s v="GV1-05-310120"/>
    <x v="0"/>
    <d v="2020-07-28T00:00:00"/>
    <x v="0"/>
    <s v="Leonardo Jimenez Chacon"/>
    <n v="43861"/>
    <n v="5.9666666666666668"/>
    <n v="119"/>
    <n v="1"/>
    <n v="3748.5"/>
    <n v="4025.848"/>
    <n v="4025.848"/>
    <n v="119"/>
    <n v="31.5"/>
    <n v="-277.34800000000001"/>
    <x v="0"/>
    <x v="6"/>
    <n v="31"/>
    <x v="0"/>
  </r>
  <r>
    <x v="0"/>
    <x v="2"/>
    <s v="GV402"/>
    <s v="GV1-05-310120"/>
    <x v="0"/>
    <d v="2020-07-28T00:00:00"/>
    <x v="0"/>
    <s v="Jose Luis Guzman Cornejo"/>
    <n v="43861"/>
    <n v="5.9666666666666668"/>
    <n v="208"/>
    <n v="2"/>
    <n v="6552"/>
    <n v="8051.6970000000001"/>
    <n v="4025.848"/>
    <n v="104"/>
    <n v="31.5"/>
    <n v="-1499.6969999999999"/>
    <x v="0"/>
    <x v="6"/>
    <n v="31"/>
    <x v="0"/>
  </r>
  <r>
    <x v="0"/>
    <x v="2"/>
    <s v="GV402"/>
    <s v="GV1-05-310120"/>
    <x v="0"/>
    <d v="2020-07-28T00:00:00"/>
    <x v="0"/>
    <s v="Coronado Rodriguez Alma Lorena FG"/>
    <n v="43861"/>
    <n v="5.9666666666666668"/>
    <n v="124"/>
    <n v="1"/>
    <n v="3906"/>
    <n v="4025.848"/>
    <n v="4025.848"/>
    <n v="124"/>
    <n v="31.5"/>
    <n v="-119.848"/>
    <x v="0"/>
    <x v="6"/>
    <n v="31"/>
    <x v="0"/>
  </r>
  <r>
    <x v="0"/>
    <x v="2"/>
    <s v="GV402"/>
    <s v="GV1-05-310120"/>
    <x v="0"/>
    <d v="2020-07-28T00:00:00"/>
    <x v="0"/>
    <s v="Cobian Chavez Rodolfo FG"/>
    <n v="43861"/>
    <n v="5.9666666666666668"/>
    <n v="2096"/>
    <n v="20"/>
    <n v="64976"/>
    <n v="80516.966"/>
    <n v="4025.848"/>
    <n v="104.8"/>
    <n v="31"/>
    <n v="-15540.966"/>
    <x v="0"/>
    <x v="6"/>
    <n v="31"/>
    <x v="0"/>
  </r>
  <r>
    <x v="0"/>
    <x v="2"/>
    <s v="GV402"/>
    <s v="GV1-05-310120"/>
    <x v="0"/>
    <d v="2020-07-28T00:00:00"/>
    <x v="0"/>
    <s v="Chavez Barajas Contensina NA"/>
    <n v="43861"/>
    <n v="5.9666666666666668"/>
    <n v="101"/>
    <n v="1"/>
    <n v="3181.5"/>
    <n v="4025.848"/>
    <n v="4025.848"/>
    <n v="101"/>
    <n v="31.5"/>
    <n v="-844.34799999999996"/>
    <x v="0"/>
    <x v="6"/>
    <n v="31"/>
    <x v="0"/>
  </r>
  <r>
    <x v="0"/>
    <x v="2"/>
    <s v="GV402"/>
    <s v="GV1-05-310120"/>
    <x v="0"/>
    <d v="2020-07-28T00:00:00"/>
    <x v="0"/>
    <s v="Juan Manuel Jacobo"/>
    <n v="43861"/>
    <n v="5.9666666666666668"/>
    <n v="405"/>
    <n v="4"/>
    <n v="12757.5"/>
    <n v="16103.393"/>
    <n v="4025.848"/>
    <n v="101.25"/>
    <n v="31.5"/>
    <n v="-3345.893"/>
    <x v="0"/>
    <x v="6"/>
    <n v="31"/>
    <x v="0"/>
  </r>
  <r>
    <x v="0"/>
    <x v="2"/>
    <s v="GV402"/>
    <s v="GV1-05-310120"/>
    <x v="0"/>
    <d v="2020-07-28T00:00:00"/>
    <x v="0"/>
    <s v="Rincon Morett Veronica Guadalupe FG"/>
    <n v="43861"/>
    <n v="5.9666666666666668"/>
    <n v="536"/>
    <n v="5"/>
    <n v="16884"/>
    <n v="20129.241000000002"/>
    <n v="4025.848"/>
    <n v="107.2"/>
    <n v="31.5"/>
    <n v="-3245.241"/>
    <x v="0"/>
    <x v="6"/>
    <n v="31"/>
    <x v="0"/>
  </r>
  <r>
    <x v="0"/>
    <x v="2"/>
    <s v="GV402"/>
    <s v="GV1-05-310120"/>
    <x v="0"/>
    <d v="2020-07-28T00:00:00"/>
    <x v="0"/>
    <s v="Victor Alejandro Flores Pelayo"/>
    <n v="43861"/>
    <n v="5.9666666666666668"/>
    <n v="108"/>
    <n v="1"/>
    <n v="3402"/>
    <n v="4025.848"/>
    <n v="4025.848"/>
    <n v="108"/>
    <n v="31.5"/>
    <n v="-623.84799999999996"/>
    <x v="0"/>
    <x v="6"/>
    <n v="31"/>
    <x v="0"/>
  </r>
  <r>
    <x v="0"/>
    <x v="2"/>
    <s v="GV402"/>
    <s v="GV1-05-310120"/>
    <x v="0"/>
    <d v="2020-07-28T00:00:00"/>
    <x v="0"/>
    <s v="RODRIGO RODRIGUEZ"/>
    <n v="43861"/>
    <n v="5.9666666666666668"/>
    <n v="662"/>
    <n v="7"/>
    <n v="20853"/>
    <n v="28180.937999999998"/>
    <n v="4025.848"/>
    <n v="94.571428571428569"/>
    <n v="31.5"/>
    <n v="-7327.9380000000001"/>
    <x v="0"/>
    <x v="6"/>
    <n v="31"/>
    <x v="0"/>
  </r>
  <r>
    <x v="0"/>
    <x v="2"/>
    <s v="GV402"/>
    <s v="GV1-05-310120"/>
    <x v="0"/>
    <d v="2020-07-28T00:00:00"/>
    <x v="0"/>
    <s v="PUBLICO EN GENERAL"/>
    <n v="43861"/>
    <n v="5.9666666666666668"/>
    <n v="194"/>
    <n v="2"/>
    <n v="6111"/>
    <n v="8051.6970000000001"/>
    <n v="4025.848"/>
    <n v="97"/>
    <n v="31.5"/>
    <n v="-1940.6969999999999"/>
    <x v="0"/>
    <x v="6"/>
    <n v="31"/>
    <x v="0"/>
  </r>
  <r>
    <x v="0"/>
    <x v="2"/>
    <s v="GV402"/>
    <s v="GV1-06-050220"/>
    <x v="0"/>
    <d v="2020-07-28T00:00:00"/>
    <x v="0"/>
    <s v="Langurain Juan Pablo NA"/>
    <n v="43866"/>
    <n v="5.8"/>
    <n v="812"/>
    <n v="9"/>
    <n v="25578"/>
    <n v="9403.9169999999995"/>
    <n v="1044.8800000000001"/>
    <n v="90.222222222222229"/>
    <n v="31.5"/>
    <n v="16174.083000000001"/>
    <x v="0"/>
    <x v="6"/>
    <n v="31"/>
    <x v="0"/>
  </r>
  <r>
    <x v="0"/>
    <x v="2"/>
    <s v="GV402"/>
    <s v="GV1-06-050220"/>
    <x v="0"/>
    <d v="2020-07-28T00:00:00"/>
    <x v="0"/>
    <s v="PUBLICO EN GENERAL"/>
    <n v="43866"/>
    <n v="5.8"/>
    <n v="105"/>
    <n v="1"/>
    <n v="3402"/>
    <n v="1061.412"/>
    <n v="1061.412"/>
    <n v="105"/>
    <n v="32.4"/>
    <n v="2340.5880000000002"/>
    <x v="0"/>
    <x v="6"/>
    <n v="31"/>
    <x v="0"/>
  </r>
  <r>
    <x v="0"/>
    <x v="2"/>
    <s v="GV418"/>
    <s v="GV1-13-310320"/>
    <x v="0"/>
    <d v="2020-07-28T00:00:00"/>
    <x v="0"/>
    <s v="Langurain Juan Pablo NA"/>
    <n v="43921"/>
    <n v="3.9666666666666663"/>
    <n v="812"/>
    <n v="9"/>
    <n v="25578"/>
    <n v="9300.8739999999998"/>
    <n v="1033.43"/>
    <n v="90.222222222222229"/>
    <n v="31.5"/>
    <n v="16277.126"/>
    <x v="0"/>
    <x v="6"/>
    <n v="31"/>
    <x v="0"/>
  </r>
  <r>
    <x v="0"/>
    <x v="2"/>
    <s v="GV418"/>
    <s v="GV1-13-310320"/>
    <x v="1"/>
    <d v="2020-07-28T00:00:00"/>
    <x v="0"/>
    <s v="Langurain Juan Pablo NA"/>
    <n v="43921"/>
    <n v="3.9666666666666663"/>
    <n v="-812"/>
    <n v="-9"/>
    <n v="-25578"/>
    <n v="-9300.8739999999998"/>
    <n v="-1033.43"/>
    <n v="90.222222222222229"/>
    <n v="31.5"/>
    <n v="-16277.126"/>
    <x v="0"/>
    <x v="6"/>
    <n v="31"/>
    <x v="0"/>
  </r>
  <r>
    <x v="0"/>
    <x v="0"/>
    <s v="EMBAR"/>
    <s v="GV4-52-211219"/>
    <x v="0"/>
    <d v="2020-07-29T00:00:00"/>
    <x v="0"/>
    <s v="Innovacion y Comercio"/>
    <n v="43820"/>
    <n v="7.3666666666666663"/>
    <n v="432.8"/>
    <n v="3"/>
    <n v="13200.4"/>
    <n v="9484.3240000000005"/>
    <n v="3161.4409999999998"/>
    <n v="144.26666666666668"/>
    <n v="30.5"/>
    <n v="3716.076"/>
    <x v="0"/>
    <x v="6"/>
    <n v="31"/>
    <x v="0"/>
  </r>
  <r>
    <x v="0"/>
    <x v="1"/>
    <s v="GV107"/>
    <s v="GV1-03-160120"/>
    <x v="0"/>
    <d v="2020-07-29T00:00:00"/>
    <x v="0"/>
    <s v="Camacho Gomez Irma"/>
    <n v="43846"/>
    <n v="6.5"/>
    <n v="590"/>
    <n v="5"/>
    <n v="18290"/>
    <n v="17413.566999999999"/>
    <n v="3482.7130000000002"/>
    <n v="118"/>
    <n v="31"/>
    <n v="876.43299999999999"/>
    <x v="0"/>
    <x v="6"/>
    <n v="31"/>
    <x v="0"/>
  </r>
  <r>
    <x v="0"/>
    <x v="1"/>
    <s v="GV107"/>
    <s v="GV1-03-160120"/>
    <x v="0"/>
    <d v="2020-07-29T00:00:00"/>
    <x v="0"/>
    <s v="Camacho Monroy Agustin"/>
    <n v="43846"/>
    <n v="6.5"/>
    <n v="1219"/>
    <n v="11"/>
    <n v="37789"/>
    <n v="38309.847000000002"/>
    <n v="3482.7130000000002"/>
    <n v="110.81818181818181"/>
    <n v="31"/>
    <n v="-520.84699999999998"/>
    <x v="0"/>
    <x v="6"/>
    <n v="31"/>
    <x v="0"/>
  </r>
  <r>
    <x v="0"/>
    <x v="1"/>
    <s v="GV107"/>
    <s v="GV1-03-160120"/>
    <x v="0"/>
    <d v="2020-07-29T00:00:00"/>
    <x v="0"/>
    <s v="Camacho Santana Gabriel"/>
    <n v="43846"/>
    <n v="6.5"/>
    <n v="440"/>
    <n v="4"/>
    <n v="13640"/>
    <n v="13930.852999999999"/>
    <n v="3482.7130000000002"/>
    <n v="110"/>
    <n v="31"/>
    <n v="-290.85300000000001"/>
    <x v="0"/>
    <x v="6"/>
    <n v="31"/>
    <x v="0"/>
  </r>
  <r>
    <x v="0"/>
    <x v="1"/>
    <s v="GV107"/>
    <s v="GV1-03-160120"/>
    <x v="0"/>
    <d v="2020-07-29T00:00:00"/>
    <x v="0"/>
    <s v="Noe Ramirez Brambila"/>
    <n v="43846"/>
    <n v="6.5"/>
    <n v="495"/>
    <n v="4"/>
    <n v="15345"/>
    <n v="13930.852999999999"/>
    <n v="3482.7130000000002"/>
    <n v="123.75"/>
    <n v="31"/>
    <n v="1414.1469999999999"/>
    <x v="0"/>
    <x v="6"/>
    <n v="31"/>
    <x v="0"/>
  </r>
  <r>
    <x v="0"/>
    <x v="1"/>
    <s v="GV107"/>
    <s v="GV1-03-160120"/>
    <x v="1"/>
    <d v="2020-07-29T00:00:00"/>
    <x v="0"/>
    <s v="Camacho Santana Gabriel"/>
    <n v="43846"/>
    <n v="6.5"/>
    <n v="-440"/>
    <n v="-4"/>
    <n v="-13640"/>
    <n v="-13930.852999999999"/>
    <n v="-3482.7130000000002"/>
    <n v="110"/>
    <n v="31"/>
    <n v="290.85300000000001"/>
    <x v="0"/>
    <x v="6"/>
    <n v="31"/>
    <x v="0"/>
  </r>
  <r>
    <x v="0"/>
    <x v="1"/>
    <s v="GV107"/>
    <s v="GV1-03-160120"/>
    <x v="1"/>
    <d v="2020-07-29T00:00:00"/>
    <x v="0"/>
    <s v="Noe Ramirez Brambila"/>
    <n v="43846"/>
    <n v="6.5"/>
    <n v="-495"/>
    <n v="-4"/>
    <n v="-15345"/>
    <n v="-13930.852999999999"/>
    <n v="-3482.7130000000002"/>
    <n v="123.75"/>
    <n v="31"/>
    <n v="-1414.1469999999999"/>
    <x v="0"/>
    <x v="6"/>
    <n v="31"/>
    <x v="0"/>
  </r>
  <r>
    <x v="0"/>
    <x v="1"/>
    <s v="GV107"/>
    <s v="GV1-03-160120"/>
    <x v="0"/>
    <d v="2020-07-29T00:00:00"/>
    <x v="0"/>
    <s v="Camacho Santana Gabriel"/>
    <n v="43846"/>
    <n v="6.5"/>
    <n v="330"/>
    <n v="3"/>
    <n v="10230"/>
    <n v="10448.14"/>
    <n v="3482.7130000000002"/>
    <n v="110"/>
    <n v="31"/>
    <n v="-218.14"/>
    <x v="0"/>
    <x v="6"/>
    <n v="31"/>
    <x v="0"/>
  </r>
  <r>
    <x v="0"/>
    <x v="1"/>
    <s v="GV109"/>
    <s v="GV1-07-120220"/>
    <x v="0"/>
    <d v="2020-07-29T00:00:00"/>
    <x v="0"/>
    <s v="Camacho Santana Gabriel"/>
    <n v="43873"/>
    <n v="5.6"/>
    <n v="110"/>
    <n v="1"/>
    <n v="3410"/>
    <n v="2539.1"/>
    <n v="2539.1"/>
    <n v="110"/>
    <n v="31"/>
    <n v="870.9"/>
    <x v="0"/>
    <x v="6"/>
    <n v="31"/>
    <x v="0"/>
  </r>
  <r>
    <x v="0"/>
    <x v="1"/>
    <s v="GV109"/>
    <s v="GV1-07-120220"/>
    <x v="0"/>
    <d v="2020-07-29T00:00:00"/>
    <x v="0"/>
    <s v="Noe Ramirez Brambila"/>
    <n v="43873"/>
    <n v="5.6"/>
    <n v="495"/>
    <n v="4"/>
    <n v="15345"/>
    <n v="10156.4"/>
    <n v="2539.1"/>
    <n v="123.75"/>
    <n v="31"/>
    <n v="5188.6000000000004"/>
    <x v="0"/>
    <x v="6"/>
    <n v="31"/>
    <x v="0"/>
  </r>
  <r>
    <x v="0"/>
    <x v="1"/>
    <s v="GV109"/>
    <s v="GV1-07-120220"/>
    <x v="0"/>
    <d v="2020-07-29T00:00:00"/>
    <x v="0"/>
    <s v="Robles Santana Jorge"/>
    <n v="43873"/>
    <n v="5.6"/>
    <n v="626"/>
    <n v="5"/>
    <n v="19406"/>
    <n v="12695.5"/>
    <n v="2539.1"/>
    <n v="125.2"/>
    <n v="31"/>
    <n v="6710.5"/>
    <x v="0"/>
    <x v="6"/>
    <n v="31"/>
    <x v="0"/>
  </r>
  <r>
    <x v="0"/>
    <x v="1"/>
    <s v="GV109"/>
    <s v="GV1-07-120220"/>
    <x v="0"/>
    <d v="2020-07-29T00:00:00"/>
    <x v="0"/>
    <s v="PUBLICO EN GENERAL"/>
    <n v="43873"/>
    <n v="5.6"/>
    <n v="212"/>
    <n v="2"/>
    <n v="6572"/>
    <n v="5078.2"/>
    <n v="2539.1"/>
    <n v="106"/>
    <n v="31"/>
    <n v="1493.8"/>
    <x v="0"/>
    <x v="6"/>
    <n v="31"/>
    <x v="0"/>
  </r>
  <r>
    <x v="0"/>
    <x v="2"/>
    <s v="GV401"/>
    <s v="GV4-07-130220"/>
    <x v="0"/>
    <d v="2020-07-30T00:00:00"/>
    <x v="0"/>
    <s v="Cobian Chavez Rodolfo FG"/>
    <n v="43874"/>
    <n v="5.6"/>
    <n v="2764"/>
    <n v="25"/>
    <n v="85684"/>
    <n v="69284.851999999999"/>
    <n v="2771.3939999999998"/>
    <n v="110.56"/>
    <n v="31"/>
    <n v="16399.148000000001"/>
    <x v="0"/>
    <x v="6"/>
    <n v="31"/>
    <x v="0"/>
  </r>
  <r>
    <x v="0"/>
    <x v="2"/>
    <s v="GV402"/>
    <s v="GV1-06-050220"/>
    <x v="0"/>
    <d v="2020-07-30T00:00:00"/>
    <x v="0"/>
    <s v="Edgar Ruiz Lopez"/>
    <n v="43866"/>
    <n v="5.8666666666666663"/>
    <n v="610"/>
    <n v="6"/>
    <n v="19215"/>
    <n v="6368.4719999999998"/>
    <n v="1061.412"/>
    <n v="101.66666666666667"/>
    <n v="31.5"/>
    <n v="12846.528"/>
    <x v="0"/>
    <x v="6"/>
    <n v="31"/>
    <x v="0"/>
  </r>
  <r>
    <x v="0"/>
    <x v="2"/>
    <s v="GV402"/>
    <s v="GV1-06-050220"/>
    <x v="0"/>
    <d v="2020-07-30T00:00:00"/>
    <x v="0"/>
    <s v="Oregon Rene NA"/>
    <n v="43866"/>
    <n v="5.8666666666666663"/>
    <n v="204"/>
    <n v="2"/>
    <n v="6426"/>
    <n v="2122.8240000000001"/>
    <n v="1061.412"/>
    <n v="102"/>
    <n v="31.5"/>
    <n v="4303.1760000000004"/>
    <x v="0"/>
    <x v="6"/>
    <n v="31"/>
    <x v="0"/>
  </r>
  <r>
    <x v="0"/>
    <x v="2"/>
    <s v="GV402"/>
    <s v="GV1-06-050220"/>
    <x v="0"/>
    <d v="2020-07-30T00:00:00"/>
    <x v="0"/>
    <s v="Martinez Valdez Hugo Alberto F"/>
    <n v="43866"/>
    <n v="5.8666666666666663"/>
    <n v="609"/>
    <n v="6"/>
    <n v="16443"/>
    <n v="6368.4719999999998"/>
    <n v="1061.412"/>
    <n v="101.5"/>
    <n v="27"/>
    <n v="10074.528"/>
    <x v="0"/>
    <x v="6"/>
    <n v="31"/>
    <x v="0"/>
  </r>
  <r>
    <x v="0"/>
    <x v="2"/>
    <s v="GV402"/>
    <s v="GV1-06-050220"/>
    <x v="0"/>
    <d v="2020-07-30T00:00:00"/>
    <x v="0"/>
    <s v="Lopez Garcia Martin FG"/>
    <n v="43866"/>
    <n v="5.8666666666666663"/>
    <n v="110"/>
    <n v="1"/>
    <n v="3465"/>
    <n v="1061.412"/>
    <n v="1061.412"/>
    <n v="110"/>
    <n v="31.5"/>
    <n v="2403.5880000000002"/>
    <x v="0"/>
    <x v="6"/>
    <n v="31"/>
    <x v="0"/>
  </r>
  <r>
    <x v="0"/>
    <x v="2"/>
    <s v="GV402"/>
    <s v="GV1-06-050220"/>
    <x v="0"/>
    <d v="2020-07-30T00:00:00"/>
    <x v="0"/>
    <s v="Langurain Juan Pablo NA"/>
    <n v="43866"/>
    <n v="5.8666666666666663"/>
    <n v="118"/>
    <n v="1"/>
    <n v="3717"/>
    <n v="1061.412"/>
    <n v="1061.412"/>
    <n v="118"/>
    <n v="31.5"/>
    <n v="2655.5880000000002"/>
    <x v="0"/>
    <x v="6"/>
    <n v="31"/>
    <x v="0"/>
  </r>
  <r>
    <x v="0"/>
    <x v="2"/>
    <s v="GV402"/>
    <s v="GV1-06-050220"/>
    <x v="0"/>
    <d v="2020-07-30T00:00:00"/>
    <x v="0"/>
    <s v="Anaya Chavarin Oscar FG"/>
    <n v="43866"/>
    <n v="5.8666666666666663"/>
    <n v="200"/>
    <n v="2"/>
    <n v="6300"/>
    <n v="2122.8240000000001"/>
    <n v="1061.412"/>
    <n v="100"/>
    <n v="31.5"/>
    <n v="4177.1760000000004"/>
    <x v="0"/>
    <x v="6"/>
    <n v="31"/>
    <x v="0"/>
  </r>
  <r>
    <x v="0"/>
    <x v="2"/>
    <s v="GV402"/>
    <s v="GV1-06-050220"/>
    <x v="0"/>
    <d v="2020-07-30T00:00:00"/>
    <x v="0"/>
    <s v="RODRIGO RODRIGUEZ"/>
    <n v="43866"/>
    <n v="5.8666666666666663"/>
    <n v="1300"/>
    <n v="13"/>
    <n v="40950"/>
    <n v="13798.355"/>
    <n v="1061.412"/>
    <n v="100"/>
    <n v="31.5"/>
    <n v="27151.645"/>
    <x v="0"/>
    <x v="6"/>
    <n v="31"/>
    <x v="0"/>
  </r>
  <r>
    <x v="0"/>
    <x v="2"/>
    <s v="GV402"/>
    <s v="GV1-06-050220"/>
    <x v="0"/>
    <d v="2020-07-30T00:00:00"/>
    <x v="0"/>
    <s v="Salas Nadia"/>
    <n v="43866"/>
    <n v="5.8666666666666663"/>
    <n v="290"/>
    <n v="3"/>
    <n v="9135"/>
    <n v="3184.2359999999999"/>
    <n v="1061.412"/>
    <n v="96.666666666666671"/>
    <n v="31.5"/>
    <n v="5950.7640000000001"/>
    <x v="0"/>
    <x v="6"/>
    <n v="31"/>
    <x v="0"/>
  </r>
  <r>
    <x v="0"/>
    <x v="2"/>
    <s v="GV402"/>
    <s v="GV1-06-050220"/>
    <x v="0"/>
    <d v="2020-07-30T00:00:00"/>
    <x v="0"/>
    <s v="Pelayo Sebastian Rosa Maria G"/>
    <n v="43866"/>
    <n v="5.8666666666666663"/>
    <n v="520"/>
    <n v="5"/>
    <n v="16380"/>
    <n v="5307.06"/>
    <n v="1061.412"/>
    <n v="104"/>
    <n v="31.5"/>
    <n v="11072.94"/>
    <x v="0"/>
    <x v="6"/>
    <n v="31"/>
    <x v="0"/>
  </r>
  <r>
    <x v="0"/>
    <x v="2"/>
    <s v="GV402"/>
    <s v="GV1-06-050220"/>
    <x v="0"/>
    <d v="2020-07-30T00:00:00"/>
    <x v="0"/>
    <s v="Juan Manuel Jacobo"/>
    <n v="43866"/>
    <n v="5.8666666666666663"/>
    <n v="540"/>
    <n v="5"/>
    <n v="17010"/>
    <n v="5307.06"/>
    <n v="1061.412"/>
    <n v="108"/>
    <n v="31.5"/>
    <n v="11702.94"/>
    <x v="0"/>
    <x v="6"/>
    <n v="31"/>
    <x v="0"/>
  </r>
  <r>
    <x v="0"/>
    <x v="2"/>
    <s v="GV402"/>
    <s v="GV1-06-050220"/>
    <x v="0"/>
    <d v="2020-07-30T00:00:00"/>
    <x v="0"/>
    <s v="Verdin Vizcarra Irma Lucila F"/>
    <n v="43866"/>
    <n v="5.8666666666666663"/>
    <n v="200"/>
    <n v="2"/>
    <n v="6300"/>
    <n v="2122.8240000000001"/>
    <n v="1061.412"/>
    <n v="100"/>
    <n v="31.5"/>
    <n v="4177.1760000000004"/>
    <x v="0"/>
    <x v="6"/>
    <n v="31"/>
    <x v="0"/>
  </r>
  <r>
    <x v="0"/>
    <x v="2"/>
    <s v="GV402"/>
    <s v="GV1-06-050220"/>
    <x v="0"/>
    <d v="2020-07-30T00:00:00"/>
    <x v="0"/>
    <s v="Raul Armando Oregon Herrera"/>
    <n v="43866"/>
    <n v="5.8666666666666663"/>
    <n v="215"/>
    <n v="2"/>
    <n v="6772.5"/>
    <n v="2122.8240000000001"/>
    <n v="1061.412"/>
    <n v="107.5"/>
    <n v="31.5"/>
    <n v="4649.6760000000004"/>
    <x v="0"/>
    <x v="6"/>
    <n v="31"/>
    <x v="0"/>
  </r>
  <r>
    <x v="0"/>
    <x v="2"/>
    <s v="GV402"/>
    <s v="GV1-06-050220"/>
    <x v="0"/>
    <d v="2020-07-30T00:00:00"/>
    <x v="0"/>
    <s v="Lopez Jorge FG"/>
    <n v="43866"/>
    <n v="5.8666666666666663"/>
    <n v="110"/>
    <n v="1"/>
    <n v="3465"/>
    <n v="1061.412"/>
    <n v="1061.412"/>
    <n v="110"/>
    <n v="31.5"/>
    <n v="2403.5880000000002"/>
    <x v="0"/>
    <x v="6"/>
    <n v="31"/>
    <x v="0"/>
  </r>
  <r>
    <x v="0"/>
    <x v="2"/>
    <s v="GV402"/>
    <s v="GV1-06-050220"/>
    <x v="0"/>
    <d v="2020-07-30T00:00:00"/>
    <x v="0"/>
    <s v="Leonardo Jimenez Chacon"/>
    <n v="43866"/>
    <n v="5.8666666666666663"/>
    <n v="115"/>
    <n v="1"/>
    <n v="3622.5"/>
    <n v="1061.412"/>
    <n v="1061.412"/>
    <n v="115"/>
    <n v="31.5"/>
    <n v="2561.0880000000002"/>
    <x v="0"/>
    <x v="6"/>
    <n v="31"/>
    <x v="0"/>
  </r>
  <r>
    <x v="0"/>
    <x v="2"/>
    <s v="GV402"/>
    <s v="GV1-06-050220"/>
    <x v="0"/>
    <d v="2020-07-30T00:00:00"/>
    <x v="0"/>
    <s v="Jose Luis Guzman Cornejo"/>
    <n v="43866"/>
    <n v="5.8666666666666663"/>
    <n v="640"/>
    <n v="6"/>
    <n v="20160"/>
    <n v="6368.4719999999998"/>
    <n v="1061.412"/>
    <n v="106.66666666666667"/>
    <n v="31.5"/>
    <n v="13791.528"/>
    <x v="0"/>
    <x v="6"/>
    <n v="31"/>
    <x v="0"/>
  </r>
  <r>
    <x v="0"/>
    <x v="2"/>
    <s v="GV402"/>
    <s v="GV1-06-050220"/>
    <x v="0"/>
    <d v="2020-07-30T00:00:00"/>
    <x v="0"/>
    <s v="Gil Peña Martin FG"/>
    <n v="43866"/>
    <n v="5.8666666666666663"/>
    <n v="410"/>
    <n v="4"/>
    <n v="12915"/>
    <n v="4245.6480000000001"/>
    <n v="1061.412"/>
    <n v="102.5"/>
    <n v="31.5"/>
    <n v="8669.3520000000008"/>
    <x v="0"/>
    <x v="6"/>
    <n v="31"/>
    <x v="0"/>
  </r>
  <r>
    <x v="0"/>
    <x v="2"/>
    <s v="GV402"/>
    <s v="GV1-06-050220"/>
    <x v="0"/>
    <d v="2020-07-30T00:00:00"/>
    <x v="0"/>
    <s v="Ramos Mejia Juan Diego FG"/>
    <n v="43866"/>
    <n v="5.8666666666666663"/>
    <n v="1100"/>
    <n v="10"/>
    <n v="34100"/>
    <n v="10614.12"/>
    <n v="1061.412"/>
    <n v="110"/>
    <n v="31"/>
    <n v="23485.88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115"/>
    <n v="1"/>
    <n v="3622.5"/>
    <n v="1061.412"/>
    <n v="1061.412"/>
    <n v="115"/>
    <n v="31.5"/>
    <n v="2561.0880000000002"/>
    <x v="0"/>
    <x v="6"/>
    <n v="31"/>
    <x v="0"/>
  </r>
  <r>
    <x v="0"/>
    <x v="2"/>
    <s v="GV402"/>
    <s v="GV1-06-050220"/>
    <x v="0"/>
    <d v="2020-07-30T00:00:00"/>
    <x v="0"/>
    <s v="Oscar Jesus Guerrero Pelayo"/>
    <n v="43866"/>
    <n v="5.8666666666666663"/>
    <n v="620"/>
    <n v="6"/>
    <n v="19530"/>
    <n v="6368.4719999999998"/>
    <n v="1061.412"/>
    <n v="103.33333333333333"/>
    <n v="31.5"/>
    <n v="13161.528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306"/>
    <n v="3"/>
    <n v="9639"/>
    <n v="3184.2359999999999"/>
    <n v="1061.412"/>
    <n v="102"/>
    <n v="31.5"/>
    <n v="6454.7640000000001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108"/>
    <n v="1"/>
    <n v="3402"/>
    <n v="1061.412"/>
    <n v="1061.412"/>
    <n v="108"/>
    <n v="31.5"/>
    <n v="2340.5880000000002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98"/>
    <n v="1"/>
    <n v="3087"/>
    <n v="1061.412"/>
    <n v="1061.412"/>
    <n v="98"/>
    <n v="31.5"/>
    <n v="2025.588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102"/>
    <n v="1"/>
    <n v="3213"/>
    <n v="1061.412"/>
    <n v="1061.412"/>
    <n v="102"/>
    <n v="31.5"/>
    <n v="2151.5880000000002"/>
    <x v="0"/>
    <x v="6"/>
    <n v="31"/>
    <x v="0"/>
  </r>
  <r>
    <x v="0"/>
    <x v="2"/>
    <s v="GV408"/>
    <s v="GV4-06-050220"/>
    <x v="0"/>
    <d v="2020-07-30T00:00:00"/>
    <x v="0"/>
    <s v="Innovacion y Comercio"/>
    <n v="43866"/>
    <n v="5.8666666666666663"/>
    <n v="434"/>
    <n v="5"/>
    <n v="13237"/>
    <n v="15987.752"/>
    <n v="3197.55"/>
    <n v="86.8"/>
    <n v="30.5"/>
    <n v="-2750.752"/>
    <x v="0"/>
    <x v="6"/>
    <n v="31"/>
    <x v="0"/>
  </r>
  <r>
    <x v="0"/>
    <x v="2"/>
    <s v="GV408"/>
    <s v="GV4-06-050220"/>
    <x v="0"/>
    <d v="2020-07-30T00:00:00"/>
    <x v="0"/>
    <s v="PUBLICO EN GENERAL"/>
    <n v="43866"/>
    <n v="5.8666666666666663"/>
    <n v="85.6"/>
    <n v="1"/>
    <n v="2610.8000000000002"/>
    <n v="3197.55"/>
    <n v="3197.55"/>
    <n v="85.6"/>
    <n v="30.5"/>
    <n v="-586.75"/>
    <x v="0"/>
    <x v="6"/>
    <n v="31"/>
    <x v="0"/>
  </r>
  <r>
    <x v="0"/>
    <x v="2"/>
    <s v="GV408"/>
    <s v="GV4-06-050220"/>
    <x v="0"/>
    <d v="2020-07-30T00:00:00"/>
    <x v="0"/>
    <s v="Gutierrez Olivarez Jaime Gibran"/>
    <n v="43866"/>
    <n v="5.8666666666666663"/>
    <n v="186.6"/>
    <n v="2"/>
    <n v="5691.3"/>
    <n v="6395.1009999999997"/>
    <n v="3197.55"/>
    <n v="93.3"/>
    <n v="30.5"/>
    <n v="-703.80100000000004"/>
    <x v="0"/>
    <x v="6"/>
    <n v="31"/>
    <x v="0"/>
  </r>
  <r>
    <x v="0"/>
    <x v="2"/>
    <s v="GV408"/>
    <s v="GV4-06-050220"/>
    <x v="0"/>
    <d v="2020-07-30T00:00:00"/>
    <x v="0"/>
    <s v="Ricardo Perez Garcia"/>
    <n v="43866"/>
    <n v="5.8666666666666663"/>
    <n v="98"/>
    <n v="1"/>
    <n v="2989"/>
    <n v="3197.55"/>
    <n v="3197.55"/>
    <n v="98"/>
    <n v="30.5"/>
    <n v="-208.55"/>
    <x v="0"/>
    <x v="6"/>
    <n v="31"/>
    <x v="0"/>
  </r>
  <r>
    <x v="0"/>
    <x v="2"/>
    <s v="GV408"/>
    <s v="GV4-06-050220"/>
    <x v="0"/>
    <d v="2020-07-30T00:00:00"/>
    <x v="0"/>
    <s v="Cecilia Robles Perez"/>
    <n v="43866"/>
    <n v="5.8666666666666663"/>
    <n v="93.6"/>
    <n v="1"/>
    <n v="2854.8"/>
    <n v="3197.55"/>
    <n v="3197.55"/>
    <n v="93.6"/>
    <n v="30.5"/>
    <n v="-342.75"/>
    <x v="0"/>
    <x v="6"/>
    <n v="31"/>
    <x v="0"/>
  </r>
  <r>
    <x v="0"/>
    <x v="2"/>
    <s v="GV408"/>
    <s v="GV4-06-050220"/>
    <x v="0"/>
    <d v="2020-07-30T00:00:00"/>
    <x v="0"/>
    <s v="Rafael Osorio Zamora"/>
    <n v="43866"/>
    <n v="5.8666666666666663"/>
    <n v="278.8"/>
    <n v="3"/>
    <n v="8503.4"/>
    <n v="9592.6509999999998"/>
    <n v="3197.55"/>
    <n v="92.933333333333337"/>
    <n v="30.5"/>
    <n v="-1089.251"/>
    <x v="0"/>
    <x v="6"/>
    <n v="31"/>
    <x v="0"/>
  </r>
  <r>
    <x v="0"/>
    <x v="2"/>
    <s v="GV408"/>
    <s v="GV4-06-050220"/>
    <x v="0"/>
    <d v="2020-07-30T00:00:00"/>
    <x v="0"/>
    <s v="Vazquez Zamora Rafael"/>
    <n v="43866"/>
    <n v="5.8666666666666663"/>
    <n v="304.39999999999998"/>
    <n v="3"/>
    <n v="9284.2000000000007"/>
    <n v="9592.6509999999998"/>
    <n v="3197.55"/>
    <n v="101.46666666666665"/>
    <n v="30.5"/>
    <n v="-308.45100000000002"/>
    <x v="0"/>
    <x v="6"/>
    <n v="31"/>
    <x v="0"/>
  </r>
  <r>
    <x v="0"/>
    <x v="0"/>
    <s v="EMBAR"/>
    <s v="GV1-41-091019"/>
    <x v="0"/>
    <d v="2020-07-31T00:00:00"/>
    <x v="0"/>
    <s v="Carlos Sanchez Camacho"/>
    <n v="43747"/>
    <n v="9.8666666666666671"/>
    <n v="138"/>
    <n v="1"/>
    <n v="4209"/>
    <n v="3611.3919999999998"/>
    <n v="3611.3919999999998"/>
    <n v="138"/>
    <n v="30.5"/>
    <n v="597.60799999999995"/>
    <x v="0"/>
    <x v="6"/>
    <n v="31"/>
    <x v="0"/>
  </r>
  <r>
    <x v="0"/>
    <x v="0"/>
    <s v="EMBAR"/>
    <s v="GV1-41-091019"/>
    <x v="0"/>
    <d v="2020-07-31T00:00:00"/>
    <x v="0"/>
    <s v="Carlos Sanchez Camacho"/>
    <n v="43747"/>
    <n v="9.8666666666666671"/>
    <n v="153.5"/>
    <n v="1"/>
    <n v="4681.75"/>
    <n v="3611.3919999999998"/>
    <n v="3611.3919999999998"/>
    <n v="153.5"/>
    <n v="30.5"/>
    <n v="1070.3579999999999"/>
    <x v="0"/>
    <x v="6"/>
    <n v="31"/>
    <x v="0"/>
  </r>
  <r>
    <x v="0"/>
    <x v="0"/>
    <s v="EMBAR"/>
    <s v="GV1-49-041219"/>
    <x v="0"/>
    <d v="2020-07-31T00:00:00"/>
    <x v="0"/>
    <s v="Carlos Sanchez Camacho"/>
    <n v="43803"/>
    <n v="8"/>
    <n v="226"/>
    <n v="2"/>
    <n v="6893"/>
    <n v="5327.59"/>
    <n v="2663.7950000000001"/>
    <n v="113"/>
    <n v="30.5"/>
    <n v="1565.41"/>
    <x v="0"/>
    <x v="6"/>
    <n v="31"/>
    <x v="0"/>
  </r>
  <r>
    <x v="0"/>
    <x v="1"/>
    <s v="GV107"/>
    <s v="GV1-03-160120"/>
    <x v="0"/>
    <d v="2020-07-31T00:00:00"/>
    <x v="0"/>
    <s v="PUBLICO EN GENERAL"/>
    <n v="43846"/>
    <n v="6.5666666666666664"/>
    <n v="253.5"/>
    <n v="2"/>
    <n v="6844.5"/>
    <n v="6965.4269999999997"/>
    <n v="3482.7130000000002"/>
    <n v="126.75"/>
    <n v="27"/>
    <n v="-120.92700000000001"/>
    <x v="0"/>
    <x v="6"/>
    <n v="31"/>
    <x v="0"/>
  </r>
  <r>
    <x v="0"/>
    <x v="1"/>
    <s v="GV107"/>
    <s v="GV1-03-160120"/>
    <x v="0"/>
    <d v="2020-07-31T00:00:00"/>
    <x v="0"/>
    <s v="PUBLICO EN GENERAL"/>
    <n v="43846"/>
    <n v="6.5666666666666664"/>
    <n v="132.5"/>
    <n v="1"/>
    <n v="3577.5"/>
    <n v="3482.7130000000002"/>
    <n v="3482.7130000000002"/>
    <n v="132.5"/>
    <n v="27"/>
    <n v="94.787000000000006"/>
    <x v="0"/>
    <x v="6"/>
    <n v="31"/>
    <x v="0"/>
  </r>
  <r>
    <x v="0"/>
    <x v="1"/>
    <s v="GV107"/>
    <s v="GV1-03-160120"/>
    <x v="0"/>
    <d v="2020-07-31T00:00:00"/>
    <x v="0"/>
    <s v="PUBLICO EN GENERAL"/>
    <n v="43846"/>
    <n v="6.5666666666666664"/>
    <n v="152"/>
    <n v="1"/>
    <n v="4104"/>
    <n v="3482.7130000000002"/>
    <n v="3482.7130000000002"/>
    <n v="152"/>
    <n v="27"/>
    <n v="621.28700000000003"/>
    <x v="0"/>
    <x v="6"/>
    <n v="31"/>
    <x v="0"/>
  </r>
  <r>
    <x v="0"/>
    <x v="1"/>
    <s v="GV109"/>
    <s v="GV1-07-120220"/>
    <x v="0"/>
    <d v="2020-07-31T00:00:00"/>
    <x v="0"/>
    <s v="Vazquez Zamora Rafael"/>
    <n v="43873"/>
    <n v="5.6666666666666661"/>
    <n v="107"/>
    <n v="1"/>
    <n v="3263.5"/>
    <n v="2539.1"/>
    <n v="2539.1"/>
    <n v="107"/>
    <n v="30.5"/>
    <n v="724.4"/>
    <x v="0"/>
    <x v="6"/>
    <n v="31"/>
    <x v="0"/>
  </r>
  <r>
    <x v="0"/>
    <x v="1"/>
    <s v="GV1G"/>
    <s v="GV1-21-210520"/>
    <x v="0"/>
    <d v="2020-07-31T00:00:00"/>
    <x v="0"/>
    <s v="Ventas Familia"/>
    <n v="43972"/>
    <n v="2.3666666666666667"/>
    <n v="64"/>
    <n v="2"/>
    <n v="1952"/>
    <n v="2174.7869999999998"/>
    <n v="1087.394"/>
    <n v="32"/>
    <n v="30.5"/>
    <n v="-222.78700000000001"/>
    <x v="0"/>
    <x v="6"/>
    <n v="31"/>
    <x v="0"/>
  </r>
  <r>
    <x v="0"/>
    <x v="2"/>
    <s v="GV408"/>
    <s v="GV4-06-050220"/>
    <x v="0"/>
    <d v="2020-07-31T00:00:00"/>
    <x v="0"/>
    <s v="Arturo Saray"/>
    <n v="43866"/>
    <n v="5.8999999999999995"/>
    <n v="138.6"/>
    <n v="1"/>
    <n v="3742.2"/>
    <n v="3197.55"/>
    <n v="3197.55"/>
    <n v="138.6"/>
    <n v="27"/>
    <n v="544.65"/>
    <x v="0"/>
    <x v="6"/>
    <n v="31"/>
    <x v="0"/>
  </r>
  <r>
    <x v="0"/>
    <x v="2"/>
    <s v="GV408"/>
    <s v="GV4-06-050220"/>
    <x v="0"/>
    <d v="2020-07-31T00:00:00"/>
    <x v="0"/>
    <s v="Arturo Saray"/>
    <n v="43866"/>
    <n v="5.8999999999999995"/>
    <n v="131"/>
    <n v="1"/>
    <n v="3537"/>
    <n v="3197.55"/>
    <n v="3197.55"/>
    <n v="131"/>
    <n v="27"/>
    <n v="339.45"/>
    <x v="0"/>
    <x v="6"/>
    <n v="31"/>
    <x v="0"/>
  </r>
  <r>
    <x v="0"/>
    <x v="3"/>
    <s v="GV506"/>
    <s v="GV5-08-220220"/>
    <x v="0"/>
    <d v="2020-07-31T00:00:00"/>
    <x v="0"/>
    <s v="Camolinga Maldonado Pedro"/>
    <n v="43883"/>
    <n v="5.333333333333333"/>
    <n v="14611"/>
    <n v="126"/>
    <n v="438330"/>
    <n v="331209.29599999997"/>
    <n v="2628.645"/>
    <n v="115.96031746031746"/>
    <n v="30"/>
    <n v="107120.704"/>
    <x v="0"/>
    <x v="6"/>
    <n v="31"/>
    <x v="0"/>
  </r>
  <r>
    <x v="0"/>
    <x v="2"/>
    <s v="GV401"/>
    <s v="GV4-07-130220"/>
    <x v="0"/>
    <d v="2020-08-01T00:00:00"/>
    <x v="0"/>
    <s v="Carlos Policarpo Contreras Moreno"/>
    <n v="43874"/>
    <n v="5.6666666666666661"/>
    <n v="5504"/>
    <n v="50"/>
    <n v="165120"/>
    <n v="138569.70499999999"/>
    <n v="2771.3939999999998"/>
    <n v="110.08"/>
    <n v="30"/>
    <n v="26550.294999999998"/>
    <x v="0"/>
    <x v="7"/>
    <n v="31"/>
    <x v="0"/>
  </r>
  <r>
    <x v="0"/>
    <x v="2"/>
    <s v="GV402"/>
    <s v="GV1-06-050220"/>
    <x v="0"/>
    <d v="2020-08-01T00:00:00"/>
    <x v="0"/>
    <s v="Cecilia Robles Perez"/>
    <n v="43866"/>
    <n v="5.9333333333333327"/>
    <n v="102.4"/>
    <n v="1"/>
    <n v="3123.2"/>
    <n v="1061.412"/>
    <n v="1061.412"/>
    <n v="102.4"/>
    <n v="30.5"/>
    <n v="2061.788"/>
    <x v="0"/>
    <x v="7"/>
    <n v="31"/>
    <x v="0"/>
  </r>
  <r>
    <x v="0"/>
    <x v="2"/>
    <s v="GV402"/>
    <s v="GV1-06-050220"/>
    <x v="0"/>
    <d v="2020-08-01T00:00:00"/>
    <x v="0"/>
    <s v="Ricardo Perez Garcia"/>
    <n v="43866"/>
    <n v="5.9333333333333327"/>
    <n v="103.2"/>
    <n v="1"/>
    <n v="3147.6"/>
    <n v="1061.412"/>
    <n v="1061.412"/>
    <n v="103.2"/>
    <n v="30.5"/>
    <n v="2086.1880000000001"/>
    <x v="0"/>
    <x v="7"/>
    <n v="31"/>
    <x v="0"/>
  </r>
  <r>
    <x v="0"/>
    <x v="2"/>
    <s v="GV402"/>
    <s v="GV1-06-050220"/>
    <x v="0"/>
    <d v="2020-08-01T00:00:00"/>
    <x v="0"/>
    <s v="Casillas Tapia Alfredo"/>
    <n v="43866"/>
    <n v="5.9333333333333327"/>
    <n v="1060"/>
    <n v="10"/>
    <n v="32330"/>
    <n v="10614.12"/>
    <n v="1061.412"/>
    <n v="106"/>
    <n v="30.5"/>
    <n v="21715.88"/>
    <x v="0"/>
    <x v="7"/>
    <n v="31"/>
    <x v="0"/>
  </r>
  <r>
    <x v="0"/>
    <x v="2"/>
    <s v="GV402"/>
    <s v="GV1-06-050220"/>
    <x v="0"/>
    <d v="2020-08-01T00:00:00"/>
    <x v="0"/>
    <s v="Rafael Osorio Zamora"/>
    <n v="43866"/>
    <n v="5.9333333333333327"/>
    <n v="890"/>
    <n v="9"/>
    <n v="27145"/>
    <n v="9552.7080000000005"/>
    <n v="1061.412"/>
    <n v="98.888888888888886"/>
    <n v="30.5"/>
    <n v="17592.292000000001"/>
    <x v="0"/>
    <x v="7"/>
    <n v="31"/>
    <x v="0"/>
  </r>
  <r>
    <x v="0"/>
    <x v="2"/>
    <s v="GV402"/>
    <s v="GV1-06-050220"/>
    <x v="0"/>
    <d v="2020-08-01T00:00:00"/>
    <x v="0"/>
    <s v="Gutierrez Olivarez Jaime Gibran"/>
    <n v="43866"/>
    <n v="5.9333333333333327"/>
    <n v="309.2"/>
    <n v="3"/>
    <n v="9430.6"/>
    <n v="3184.2359999999999"/>
    <n v="1061.412"/>
    <n v="103.06666666666666"/>
    <n v="30.5"/>
    <n v="6246.3639999999996"/>
    <x v="0"/>
    <x v="7"/>
    <n v="31"/>
    <x v="0"/>
  </r>
  <r>
    <x v="0"/>
    <x v="2"/>
    <s v="GV402"/>
    <s v="GV1-06-050220"/>
    <x v="0"/>
    <d v="2020-08-01T00:00:00"/>
    <x v="0"/>
    <s v="Vazquez Zamora Rafael"/>
    <n v="43866"/>
    <n v="5.9333333333333327"/>
    <n v="193.6"/>
    <n v="2"/>
    <n v="5904.8"/>
    <n v="2122.8240000000001"/>
    <n v="1061.412"/>
    <n v="96.8"/>
    <n v="30.5"/>
    <n v="3781.9760000000001"/>
    <x v="0"/>
    <x v="7"/>
    <n v="31"/>
    <x v="0"/>
  </r>
  <r>
    <x v="0"/>
    <x v="0"/>
    <s v="EMBAR"/>
    <s v="GV1-41-091019"/>
    <x v="0"/>
    <d v="2020-08-03T00:00:00"/>
    <x v="0"/>
    <s v="Carlos Sanchez Camacho"/>
    <n v="43747"/>
    <n v="9.9666666666666668"/>
    <n v="182"/>
    <n v="1"/>
    <n v="5551"/>
    <n v="3611.3919999999998"/>
    <n v="3611.3919999999998"/>
    <n v="182"/>
    <n v="30.5"/>
    <n v="1939.6079999999999"/>
    <x v="0"/>
    <x v="7"/>
    <n v="32"/>
    <x v="0"/>
  </r>
  <r>
    <x v="0"/>
    <x v="0"/>
    <s v="EMBAR"/>
    <s v="GV4-01-020120"/>
    <x v="0"/>
    <d v="2020-08-03T00:00:00"/>
    <x v="0"/>
    <s v="Innovacion y Comercio"/>
    <n v="43832"/>
    <n v="7.1333333333333329"/>
    <n v="366.2"/>
    <n v="1"/>
    <n v="2792.2750000000001"/>
    <n v="2952.8539999999998"/>
    <n v="2952.8539999999998"/>
    <n v="366.2"/>
    <n v="7.625"/>
    <n v="-160.57900000000001"/>
    <x v="0"/>
    <x v="7"/>
    <n v="32"/>
    <x v="0"/>
  </r>
  <r>
    <x v="0"/>
    <x v="0"/>
    <s v="EMBAR"/>
    <s v="GV4-04-220119"/>
    <x v="0"/>
    <d v="2020-08-03T00:00:00"/>
    <x v="0"/>
    <s v="Innovacion y Comercio"/>
    <n v="43487"/>
    <n v="18.633333333333333"/>
    <n v="366.2"/>
    <n v="1"/>
    <n v="2792.2750000000001"/>
    <n v="3720.5770000000002"/>
    <n v="3720.5770000000002"/>
    <n v="366.2"/>
    <n v="7.625"/>
    <n v="-928.30200000000002"/>
    <x v="0"/>
    <x v="7"/>
    <n v="32"/>
    <x v="0"/>
  </r>
  <r>
    <x v="0"/>
    <x v="0"/>
    <s v="EMBAR"/>
    <s v="GV4-50-121219"/>
    <x v="0"/>
    <d v="2020-08-03T00:00:00"/>
    <x v="0"/>
    <s v="Innovacion y Comercio"/>
    <n v="43811"/>
    <n v="7.833333333333333"/>
    <n v="366.2"/>
    <n v="1"/>
    <n v="2792.2750000000001"/>
    <n v="6428.6559999999999"/>
    <n v="6428.6559999999999"/>
    <n v="366.2"/>
    <n v="7.625"/>
    <n v="-3636.3809999999999"/>
    <x v="0"/>
    <x v="7"/>
    <n v="32"/>
    <x v="0"/>
  </r>
  <r>
    <x v="0"/>
    <x v="0"/>
    <s v="EMBAR"/>
    <s v="GV4-52-211219"/>
    <x v="0"/>
    <d v="2020-08-03T00:00:00"/>
    <x v="0"/>
    <s v="Innovacion y Comercio"/>
    <n v="43820"/>
    <n v="7.5333333333333332"/>
    <n v="366.2"/>
    <n v="1"/>
    <n v="2792.2750000000001"/>
    <n v="3161.4409999999998"/>
    <n v="3161.4409999999998"/>
    <n v="366.2"/>
    <n v="7.625"/>
    <n v="-369.166"/>
    <x v="0"/>
    <x v="7"/>
    <n v="32"/>
    <x v="0"/>
  </r>
  <r>
    <x v="0"/>
    <x v="1"/>
    <s v="GV107"/>
    <s v="GV1-03-160120"/>
    <x v="0"/>
    <d v="2020-08-03T00:00:00"/>
    <x v="0"/>
    <s v="PUBLICO EN GENERAL"/>
    <n v="43846"/>
    <n v="6.6666666666666661"/>
    <n v="145"/>
    <n v="1"/>
    <n v="3915"/>
    <n v="3482.7130000000002"/>
    <n v="3482.7130000000002"/>
    <n v="145"/>
    <n v="27"/>
    <n v="432.28699999999998"/>
    <x v="0"/>
    <x v="7"/>
    <n v="32"/>
    <x v="0"/>
  </r>
  <r>
    <x v="0"/>
    <x v="1"/>
    <s v="GV107"/>
    <s v="GV1-03-160120"/>
    <x v="0"/>
    <d v="2020-08-03T00:00:00"/>
    <x v="0"/>
    <s v="PUBLICO EN GENERAL"/>
    <n v="43846"/>
    <n v="6.6666666666666661"/>
    <n v="101.5"/>
    <n v="1"/>
    <n v="2740.5"/>
    <n v="3482.7130000000002"/>
    <n v="3482.7130000000002"/>
    <n v="101.5"/>
    <n v="27"/>
    <n v="-742.21299999999997"/>
    <x v="0"/>
    <x v="7"/>
    <n v="32"/>
    <x v="0"/>
  </r>
  <r>
    <x v="0"/>
    <x v="1"/>
    <s v="GV1H"/>
    <s v="GV1-22-280520"/>
    <x v="0"/>
    <d v="2020-08-03T00:00:00"/>
    <x v="0"/>
    <s v="Michel Jose Cruz "/>
    <n v="43979"/>
    <n v="2.2333333333333334"/>
    <n v="68"/>
    <n v="2"/>
    <n v="2074"/>
    <n v="1653.144"/>
    <n v="826.572"/>
    <n v="34"/>
    <n v="30.5"/>
    <n v="420.85599999999999"/>
    <x v="0"/>
    <x v="7"/>
    <n v="32"/>
    <x v="0"/>
  </r>
  <r>
    <x v="0"/>
    <x v="2"/>
    <s v="GV402"/>
    <s v="GV1-06-050220"/>
    <x v="0"/>
    <d v="2020-08-03T00:00:00"/>
    <x v="0"/>
    <s v="Innovacion y Comercio"/>
    <n v="43866"/>
    <n v="6"/>
    <n v="798.2"/>
    <n v="8"/>
    <n v="24345.1"/>
    <n v="8491.2960000000003"/>
    <n v="1061.412"/>
    <n v="99.775000000000006"/>
    <n v="30.5"/>
    <n v="15853.804"/>
    <x v="0"/>
    <x v="7"/>
    <n v="32"/>
    <x v="0"/>
  </r>
  <r>
    <x v="0"/>
    <x v="2"/>
    <s v="GV402"/>
    <s v="GV1-06-050220"/>
    <x v="0"/>
    <d v="2020-08-03T00:00:00"/>
    <x v="0"/>
    <s v="Arturo Saray"/>
    <n v="43866"/>
    <n v="6"/>
    <n v="106.8"/>
    <n v="1"/>
    <n v="2883.6"/>
    <n v="1061.412"/>
    <n v="1061.412"/>
    <n v="106.8"/>
    <n v="27"/>
    <n v="1822.1880000000001"/>
    <x v="0"/>
    <x v="7"/>
    <n v="32"/>
    <x v="0"/>
  </r>
  <r>
    <x v="0"/>
    <x v="0"/>
    <s v="EMBAR"/>
    <s v="GV1-41-091019"/>
    <x v="1"/>
    <d v="2020-08-04T00:00:00"/>
    <x v="0"/>
    <s v="Carlos Sanchez Camacho"/>
    <n v="43747"/>
    <n v="10"/>
    <n v="-182"/>
    <n v="-1"/>
    <n v="-5551"/>
    <n v="-3611.3919999999998"/>
    <n v="-3611.3919999999998"/>
    <n v="182"/>
    <n v="30.5"/>
    <n v="-1939.6079999999999"/>
    <x v="0"/>
    <x v="7"/>
    <n v="32"/>
    <x v="0"/>
  </r>
  <r>
    <x v="0"/>
    <x v="0"/>
    <s v="EMBAR"/>
    <s v="GV1-41-091019"/>
    <x v="0"/>
    <d v="2020-08-04T00:00:00"/>
    <x v="0"/>
    <s v="Carlos Sanchez Camacho"/>
    <n v="43747"/>
    <n v="10"/>
    <n v="182"/>
    <n v="1"/>
    <n v="4550"/>
    <n v="3611.3919999999998"/>
    <n v="3611.3919999999998"/>
    <n v="182"/>
    <n v="25"/>
    <n v="938.60799999999995"/>
    <x v="0"/>
    <x v="7"/>
    <n v="32"/>
    <x v="0"/>
  </r>
  <r>
    <x v="0"/>
    <x v="2"/>
    <s v="GV401"/>
    <s v="GV4-07-130220"/>
    <x v="0"/>
    <d v="2020-08-04T00:00:00"/>
    <x v="0"/>
    <s v="Alvarez Lopez Salvador (Padre)"/>
    <n v="43874"/>
    <n v="5.7666666666666666"/>
    <n v="1525"/>
    <n v="15"/>
    <n v="47275"/>
    <n v="41570.911"/>
    <n v="2771.3939999999998"/>
    <n v="101.66666666666667"/>
    <n v="31"/>
    <n v="5704.0889999999999"/>
    <x v="0"/>
    <x v="7"/>
    <n v="32"/>
    <x v="0"/>
  </r>
  <r>
    <x v="0"/>
    <x v="2"/>
    <s v="GV401"/>
    <s v="GV4-07-130220"/>
    <x v="0"/>
    <d v="2020-08-04T00:00:00"/>
    <x v="0"/>
    <s v="Rafael Osorio Zamora"/>
    <n v="43874"/>
    <n v="5.7666666666666666"/>
    <n v="398"/>
    <n v="4"/>
    <n v="11940"/>
    <n v="11085.575999999999"/>
    <n v="2771.3939999999998"/>
    <n v="99.5"/>
    <n v="30"/>
    <n v="854.42399999999998"/>
    <x v="0"/>
    <x v="7"/>
    <n v="32"/>
    <x v="0"/>
  </r>
  <r>
    <x v="0"/>
    <x v="2"/>
    <s v="GV401"/>
    <s v="GV4-07-130220"/>
    <x v="0"/>
    <d v="2020-08-04T00:00:00"/>
    <x v="0"/>
    <s v="Vazquez Zamora Rafael"/>
    <n v="43874"/>
    <n v="5.7666666666666666"/>
    <n v="96.4"/>
    <n v="1"/>
    <n v="2892"/>
    <n v="2771.3939999999998"/>
    <n v="2771.3939999999998"/>
    <n v="96.4"/>
    <n v="30"/>
    <n v="120.60599999999999"/>
    <x v="0"/>
    <x v="7"/>
    <n v="32"/>
    <x v="0"/>
  </r>
  <r>
    <x v="0"/>
    <x v="2"/>
    <s v="GV401"/>
    <s v="GV4-07-130220"/>
    <x v="0"/>
    <d v="2020-08-04T00:00:00"/>
    <x v="0"/>
    <s v="Verdin Vizcarra Irma Lucila F"/>
    <n v="43874"/>
    <n v="5.7666666666666666"/>
    <n v="202"/>
    <n v="2"/>
    <n v="6262"/>
    <n v="5542.7879999999996"/>
    <n v="2771.3939999999998"/>
    <n v="101"/>
    <n v="31"/>
    <n v="719.21199999999999"/>
    <x v="0"/>
    <x v="7"/>
    <n v="32"/>
    <x v="0"/>
  </r>
  <r>
    <x v="0"/>
    <x v="2"/>
    <s v="GV401"/>
    <s v="GV4-07-130220"/>
    <x v="0"/>
    <d v="2020-08-04T00:00:00"/>
    <x v="0"/>
    <s v="Edgar Ruiz Lopez"/>
    <n v="43874"/>
    <n v="5.7666666666666666"/>
    <n v="450"/>
    <n v="4"/>
    <n v="13950"/>
    <n v="11085.575999999999"/>
    <n v="2771.3939999999998"/>
    <n v="112.5"/>
    <n v="31"/>
    <n v="2864.424"/>
    <x v="0"/>
    <x v="7"/>
    <n v="32"/>
    <x v="0"/>
  </r>
  <r>
    <x v="0"/>
    <x v="2"/>
    <s v="GV401"/>
    <s v="GV4-07-130220"/>
    <x v="0"/>
    <d v="2020-08-04T00:00:00"/>
    <x v="0"/>
    <s v="Ramos Mejia Juan Diego FG"/>
    <n v="43874"/>
    <n v="5.7666666666666666"/>
    <n v="1502"/>
    <n v="14"/>
    <n v="45811"/>
    <n v="38799.517"/>
    <n v="2771.3939999999998"/>
    <n v="107.28571428571429"/>
    <n v="30.5"/>
    <n v="7011.4830000000002"/>
    <x v="0"/>
    <x v="7"/>
    <n v="32"/>
    <x v="0"/>
  </r>
  <r>
    <x v="0"/>
    <x v="2"/>
    <s v="GV401"/>
    <s v="GV4-07-130220"/>
    <x v="0"/>
    <d v="2020-08-04T00:00:00"/>
    <x v="0"/>
    <s v="Martinez Valdez Hugo Alberto F"/>
    <n v="43874"/>
    <n v="5.7666666666666666"/>
    <n v="220"/>
    <n v="2"/>
    <n v="6820"/>
    <n v="5542.7879999999996"/>
    <n v="2771.3939999999998"/>
    <n v="110"/>
    <n v="31"/>
    <n v="1277.212"/>
    <x v="0"/>
    <x v="7"/>
    <n v="32"/>
    <x v="0"/>
  </r>
  <r>
    <x v="0"/>
    <x v="2"/>
    <s v="GV401"/>
    <s v="GV4-07-130220"/>
    <x v="0"/>
    <d v="2020-08-04T00:00:00"/>
    <x v="0"/>
    <s v="Lopez Jorge FG"/>
    <n v="43874"/>
    <n v="5.7666666666666666"/>
    <n v="105"/>
    <n v="1"/>
    <n v="3255"/>
    <n v="2771.3939999999998"/>
    <n v="2771.3939999999998"/>
    <n v="105"/>
    <n v="31"/>
    <n v="483.60599999999999"/>
    <x v="0"/>
    <x v="7"/>
    <n v="32"/>
    <x v="0"/>
  </r>
  <r>
    <x v="0"/>
    <x v="2"/>
    <s v="GV401"/>
    <s v="GV4-07-130220"/>
    <x v="0"/>
    <d v="2020-08-04T00:00:00"/>
    <x v="0"/>
    <s v="Lopez Garcia Martin FG"/>
    <n v="43874"/>
    <n v="5.7666666666666666"/>
    <n v="100"/>
    <n v="1"/>
    <n v="3100"/>
    <n v="2771.3939999999998"/>
    <n v="2771.3939999999998"/>
    <n v="100"/>
    <n v="31"/>
    <n v="328.60599999999999"/>
    <x v="0"/>
    <x v="7"/>
    <n v="32"/>
    <x v="0"/>
  </r>
  <r>
    <x v="0"/>
    <x v="2"/>
    <s v="GV401"/>
    <s v="GV4-07-130220"/>
    <x v="0"/>
    <d v="2020-08-04T00:00:00"/>
    <x v="0"/>
    <s v="Leonardo Jimenez Chacon"/>
    <n v="43874"/>
    <n v="5.7666666666666666"/>
    <n v="104"/>
    <n v="1"/>
    <n v="3224"/>
    <n v="2771.3939999999998"/>
    <n v="2771.3939999999998"/>
    <n v="104"/>
    <n v="31"/>
    <n v="452.60599999999999"/>
    <x v="0"/>
    <x v="7"/>
    <n v="32"/>
    <x v="0"/>
  </r>
  <r>
    <x v="0"/>
    <x v="2"/>
    <s v="GV401"/>
    <s v="GV4-07-130220"/>
    <x v="0"/>
    <d v="2020-08-04T00:00:00"/>
    <x v="0"/>
    <s v="Jose Luis Guzman Cornejo"/>
    <n v="43874"/>
    <n v="5.7666666666666666"/>
    <n v="218"/>
    <n v="2"/>
    <n v="6758"/>
    <n v="5542.7879999999996"/>
    <n v="2771.3939999999998"/>
    <n v="109"/>
    <n v="31"/>
    <n v="1215.212"/>
    <x v="0"/>
    <x v="7"/>
    <n v="32"/>
    <x v="0"/>
  </r>
  <r>
    <x v="0"/>
    <x v="2"/>
    <s v="GV401"/>
    <s v="GV4-07-130220"/>
    <x v="0"/>
    <d v="2020-08-04T00:00:00"/>
    <x v="0"/>
    <s v="Gil Peña Martin FG"/>
    <n v="43874"/>
    <n v="5.7666666666666666"/>
    <n v="104"/>
    <n v="1"/>
    <n v="3224"/>
    <n v="2771.3939999999998"/>
    <n v="2771.3939999999998"/>
    <n v="104"/>
    <n v="31"/>
    <n v="452.60599999999999"/>
    <x v="0"/>
    <x v="7"/>
    <n v="32"/>
    <x v="0"/>
  </r>
  <r>
    <x v="0"/>
    <x v="2"/>
    <s v="GV401"/>
    <s v="GV4-07-130220"/>
    <x v="0"/>
    <d v="2020-08-04T00:00:00"/>
    <x v="0"/>
    <s v="Cobian Chavez Rodolfo FG"/>
    <n v="43874"/>
    <n v="5.7666666666666666"/>
    <n v="2208"/>
    <n v="20"/>
    <n v="67344"/>
    <n v="55427.881999999998"/>
    <n v="2771.3939999999998"/>
    <n v="110.4"/>
    <n v="30.5"/>
    <n v="11916.118"/>
    <x v="0"/>
    <x v="7"/>
    <n v="32"/>
    <x v="0"/>
  </r>
  <r>
    <x v="0"/>
    <x v="2"/>
    <s v="GV401"/>
    <s v="GV4-07-130220"/>
    <x v="0"/>
    <d v="2020-08-04T00:00:00"/>
    <x v="0"/>
    <s v="Chavez Barajas Contensina NA"/>
    <n v="43874"/>
    <n v="5.7666666666666666"/>
    <n v="108"/>
    <n v="1"/>
    <n v="3348"/>
    <n v="2771.3939999999998"/>
    <n v="2771.3939999999998"/>
    <n v="108"/>
    <n v="31"/>
    <n v="576.60599999999999"/>
    <x v="0"/>
    <x v="7"/>
    <n v="32"/>
    <x v="0"/>
  </r>
  <r>
    <x v="0"/>
    <x v="2"/>
    <s v="GV401"/>
    <s v="GV4-07-130220"/>
    <x v="0"/>
    <d v="2020-08-04T00:00:00"/>
    <x v="0"/>
    <s v="Anaya Chavarin Oscar FG"/>
    <n v="43874"/>
    <n v="5.7666666666666666"/>
    <n v="210"/>
    <n v="2"/>
    <n v="6510"/>
    <n v="5542.7879999999996"/>
    <n v="2771.3939999999998"/>
    <n v="105"/>
    <n v="31"/>
    <n v="967.21199999999999"/>
    <x v="0"/>
    <x v="7"/>
    <n v="32"/>
    <x v="0"/>
  </r>
  <r>
    <x v="0"/>
    <x v="2"/>
    <s v="GV401"/>
    <s v="GV4-07-130220"/>
    <x v="0"/>
    <d v="2020-08-04T00:00:00"/>
    <x v="0"/>
    <s v="De Leon Diaz Salvador FG"/>
    <n v="43874"/>
    <n v="5.7666666666666666"/>
    <n v="190"/>
    <n v="2"/>
    <n v="5890"/>
    <n v="5542.7879999999996"/>
    <n v="2771.3939999999998"/>
    <n v="95"/>
    <n v="31"/>
    <n v="347.21199999999999"/>
    <x v="0"/>
    <x v="7"/>
    <n v="32"/>
    <x v="0"/>
  </r>
  <r>
    <x v="0"/>
    <x v="2"/>
    <s v="GV401"/>
    <s v="GV4-07-130220"/>
    <x v="0"/>
    <d v="2020-08-04T00:00:00"/>
    <x v="0"/>
    <s v="Juan Manuel Jacobo"/>
    <n v="43874"/>
    <n v="5.7666666666666666"/>
    <n v="440"/>
    <n v="4"/>
    <n v="13640"/>
    <n v="11085.575999999999"/>
    <n v="2771.3939999999998"/>
    <n v="110"/>
    <n v="31"/>
    <n v="2554.424"/>
    <x v="0"/>
    <x v="7"/>
    <n v="32"/>
    <x v="0"/>
  </r>
  <r>
    <x v="0"/>
    <x v="2"/>
    <s v="GV401"/>
    <s v="GV4-07-130220"/>
    <x v="0"/>
    <d v="2020-08-04T00:00:00"/>
    <x v="0"/>
    <s v="Rincon Morett Veronica Guadalupe FG"/>
    <n v="43874"/>
    <n v="5.7666666666666666"/>
    <n v="422"/>
    <n v="4"/>
    <n v="13082"/>
    <n v="11085.575999999999"/>
    <n v="2771.3939999999998"/>
    <n v="105.5"/>
    <n v="31"/>
    <n v="1996.424"/>
    <x v="0"/>
    <x v="7"/>
    <n v="32"/>
    <x v="0"/>
  </r>
  <r>
    <x v="0"/>
    <x v="2"/>
    <s v="GV401"/>
    <s v="GV4-07-130220"/>
    <x v="0"/>
    <d v="2020-08-04T00:00:00"/>
    <x v="0"/>
    <s v="Diaz Araiza Maria Magdalena"/>
    <n v="43874"/>
    <n v="5.7666666666666666"/>
    <n v="100"/>
    <n v="1"/>
    <n v="3100"/>
    <n v="2771.3939999999998"/>
    <n v="2771.3939999999998"/>
    <n v="100"/>
    <n v="31"/>
    <n v="328.60599999999999"/>
    <x v="0"/>
    <x v="7"/>
    <n v="32"/>
    <x v="0"/>
  </r>
  <r>
    <x v="0"/>
    <x v="2"/>
    <s v="GV401"/>
    <s v="GV4-07-130220"/>
    <x v="0"/>
    <d v="2020-08-04T00:00:00"/>
    <x v="0"/>
    <s v="Victor Alejandro Flores Pelayo"/>
    <n v="43874"/>
    <n v="5.7666666666666666"/>
    <n v="108"/>
    <n v="1"/>
    <n v="3348"/>
    <n v="2771.3939999999998"/>
    <n v="2771.3939999999998"/>
    <n v="108"/>
    <n v="31"/>
    <n v="576.60599999999999"/>
    <x v="0"/>
    <x v="7"/>
    <n v="32"/>
    <x v="0"/>
  </r>
  <r>
    <x v="0"/>
    <x v="2"/>
    <s v="GV401"/>
    <s v="GV4-07-130220"/>
    <x v="0"/>
    <d v="2020-08-04T00:00:00"/>
    <x v="0"/>
    <s v="RODRIGO RODRIGUEZ"/>
    <n v="43874"/>
    <n v="5.7666666666666666"/>
    <n v="550"/>
    <n v="6"/>
    <n v="17050"/>
    <n v="16628.365000000002"/>
    <n v="2771.3939999999998"/>
    <n v="91.666666666666671"/>
    <n v="31"/>
    <n v="421.63499999999999"/>
    <x v="0"/>
    <x v="7"/>
    <n v="32"/>
    <x v="0"/>
  </r>
  <r>
    <x v="0"/>
    <x v="2"/>
    <s v="GV401"/>
    <s v="GV4-07-130220"/>
    <x v="0"/>
    <d v="2020-08-04T00:00:00"/>
    <x v="0"/>
    <s v="Pelayo Sebastian Rosa Maria G"/>
    <n v="43874"/>
    <n v="5.7666666666666666"/>
    <n v="100"/>
    <n v="1"/>
    <n v="3100"/>
    <n v="2771.3939999999998"/>
    <n v="2771.3939999999998"/>
    <n v="100"/>
    <n v="31"/>
    <n v="328.60599999999999"/>
    <x v="0"/>
    <x v="7"/>
    <n v="32"/>
    <x v="0"/>
  </r>
  <r>
    <x v="0"/>
    <x v="2"/>
    <s v="GV401"/>
    <s v="GV4-07-130220"/>
    <x v="0"/>
    <d v="2020-08-04T00:00:00"/>
    <x v="0"/>
    <s v="Oscar Jesus Guerrero Pelayo"/>
    <n v="43874"/>
    <n v="5.7666666666666666"/>
    <n v="325"/>
    <n v="3"/>
    <n v="10075"/>
    <n v="8314.1820000000007"/>
    <n v="2771.3939999999998"/>
    <n v="108.33333333333333"/>
    <n v="31"/>
    <n v="1760.818"/>
    <x v="0"/>
    <x v="7"/>
    <n v="32"/>
    <x v="0"/>
  </r>
  <r>
    <x v="0"/>
    <x v="2"/>
    <s v="GV401"/>
    <s v="GV4-07-130220"/>
    <x v="0"/>
    <d v="2020-08-04T00:00:00"/>
    <x v="0"/>
    <s v="PUBLICO EN GENERAL"/>
    <n v="43874"/>
    <n v="5.7666666666666666"/>
    <n v="196"/>
    <n v="2"/>
    <n v="6076"/>
    <n v="5542.7879999999996"/>
    <n v="2771.3939999999998"/>
    <n v="98"/>
    <n v="31"/>
    <n v="533.21199999999999"/>
    <x v="0"/>
    <x v="7"/>
    <n v="32"/>
    <x v="0"/>
  </r>
  <r>
    <x v="0"/>
    <x v="2"/>
    <s v="GV402"/>
    <s v="GV1-06-050220"/>
    <x v="0"/>
    <d v="2020-08-04T00:00:00"/>
    <x v="0"/>
    <s v="Ricardo Perez Garcia"/>
    <n v="43866"/>
    <n v="6.0333333333333332"/>
    <n v="106.8"/>
    <n v="1"/>
    <n v="3204"/>
    <n v="1061.412"/>
    <n v="1061.412"/>
    <n v="106.8"/>
    <n v="30"/>
    <n v="2142.5880000000002"/>
    <x v="0"/>
    <x v="7"/>
    <n v="32"/>
    <x v="0"/>
  </r>
  <r>
    <x v="0"/>
    <x v="2"/>
    <s v="GV402"/>
    <s v="GV1-06-050220"/>
    <x v="0"/>
    <d v="2020-08-04T00:00:00"/>
    <x v="0"/>
    <s v="Cecilia Robles Perez"/>
    <n v="43866"/>
    <n v="6.0333333333333332"/>
    <n v="101.2"/>
    <n v="1"/>
    <n v="3036"/>
    <n v="1061.412"/>
    <n v="1061.412"/>
    <n v="101.2"/>
    <n v="30"/>
    <n v="1974.588"/>
    <x v="0"/>
    <x v="7"/>
    <n v="32"/>
    <x v="0"/>
  </r>
  <r>
    <x v="0"/>
    <x v="2"/>
    <s v="GV402"/>
    <s v="GV1-06-050220"/>
    <x v="0"/>
    <d v="2020-08-04T00:00:00"/>
    <x v="0"/>
    <s v="Gutierrez Olivarez Jaime Gibran"/>
    <n v="43866"/>
    <n v="6.0333333333333332"/>
    <n v="101.8"/>
    <n v="1"/>
    <n v="3054"/>
    <n v="1061.412"/>
    <n v="1061.412"/>
    <n v="101.8"/>
    <n v="30"/>
    <n v="1992.588"/>
    <x v="0"/>
    <x v="7"/>
    <n v="32"/>
    <x v="0"/>
  </r>
  <r>
    <x v="0"/>
    <x v="2"/>
    <s v="GV402"/>
    <s v="GV1-06-050220"/>
    <x v="0"/>
    <d v="2020-08-04T00:00:00"/>
    <x v="0"/>
    <s v="Vazquez Zamora Rafael"/>
    <n v="43866"/>
    <n v="6.0333333333333332"/>
    <n v="97"/>
    <n v="1"/>
    <n v="2910"/>
    <n v="1061.412"/>
    <n v="1061.412"/>
    <n v="97"/>
    <n v="30"/>
    <n v="1848.588"/>
    <x v="0"/>
    <x v="7"/>
    <n v="32"/>
    <x v="0"/>
  </r>
  <r>
    <x v="0"/>
    <x v="2"/>
    <s v="GV402"/>
    <s v="GV1-06-050220"/>
    <x v="0"/>
    <d v="2020-08-04T00:00:00"/>
    <x v="0"/>
    <s v="Innovacion y Comercio"/>
    <n v="43866"/>
    <n v="6.0333333333333332"/>
    <n v="882.4"/>
    <n v="8"/>
    <n v="26472"/>
    <n v="8491.2960000000003"/>
    <n v="1061.412"/>
    <n v="110.3"/>
    <n v="30"/>
    <n v="17980.704000000002"/>
    <x v="0"/>
    <x v="7"/>
    <n v="32"/>
    <x v="0"/>
  </r>
  <r>
    <x v="0"/>
    <x v="1"/>
    <s v="GV109"/>
    <s v="GV1-07-120220"/>
    <x v="0"/>
    <d v="2020-08-05T00:00:00"/>
    <x v="0"/>
    <s v="Carlos Sanchez Camacho"/>
    <n v="43873"/>
    <n v="5.833333333333333"/>
    <n v="395"/>
    <n v="3"/>
    <n v="11850"/>
    <n v="8222.8639999999996"/>
    <n v="2740.9549999999999"/>
    <n v="131.66666666666666"/>
    <n v="30"/>
    <n v="3627.136"/>
    <x v="0"/>
    <x v="7"/>
    <n v="32"/>
    <x v="0"/>
  </r>
  <r>
    <x v="0"/>
    <x v="1"/>
    <s v="GV109"/>
    <s v="GV1-07-120220"/>
    <x v="0"/>
    <d v="2020-08-05T00:00:00"/>
    <x v="0"/>
    <s v="PUBLICO EN GENERAL"/>
    <n v="43873"/>
    <n v="5.833333333333333"/>
    <n v="105"/>
    <n v="1"/>
    <n v="2835"/>
    <n v="2740.9549999999999"/>
    <n v="2740.9549999999999"/>
    <n v="105"/>
    <n v="27"/>
    <n v="94.045000000000002"/>
    <x v="0"/>
    <x v="7"/>
    <n v="32"/>
    <x v="0"/>
  </r>
  <r>
    <x v="0"/>
    <x v="2"/>
    <s v="GV401"/>
    <s v="GV4-07-130220"/>
    <x v="0"/>
    <d v="2020-08-05T00:00:00"/>
    <x v="0"/>
    <s v="Casillas Tapia Alfredo"/>
    <n v="43874"/>
    <n v="5.8"/>
    <n v="1050.8"/>
    <n v="10"/>
    <n v="31524"/>
    <n v="27713.940999999999"/>
    <n v="2771.3939999999998"/>
    <n v="105.08"/>
    <n v="30"/>
    <n v="3810.0590000000002"/>
    <x v="0"/>
    <x v="7"/>
    <n v="32"/>
    <x v="0"/>
  </r>
  <r>
    <x v="0"/>
    <x v="2"/>
    <s v="GV401"/>
    <s v="GV4-07-130220"/>
    <x v="0"/>
    <d v="2020-08-05T00:00:00"/>
    <x v="0"/>
    <s v="Arturo Saray"/>
    <n v="43874"/>
    <n v="5.8"/>
    <n v="113"/>
    <n v="1"/>
    <n v="3051"/>
    <n v="2805.5859999999998"/>
    <n v="2805.5859999999998"/>
    <n v="113"/>
    <n v="27"/>
    <n v="245.41399999999999"/>
    <x v="0"/>
    <x v="7"/>
    <n v="32"/>
    <x v="0"/>
  </r>
  <r>
    <x v="0"/>
    <x v="2"/>
    <s v="GV401"/>
    <s v="GV4-07-130220"/>
    <x v="0"/>
    <d v="2020-08-05T00:00:00"/>
    <x v="0"/>
    <s v="Carlos Sanchez Camacho"/>
    <n v="43874"/>
    <n v="5.8"/>
    <n v="424"/>
    <n v="4"/>
    <n v="12720"/>
    <n v="11222.343999999999"/>
    <n v="2805.5859999999998"/>
    <n v="106"/>
    <n v="30"/>
    <n v="1497.6559999999999"/>
    <x v="0"/>
    <x v="7"/>
    <n v="32"/>
    <x v="0"/>
  </r>
  <r>
    <x v="0"/>
    <x v="2"/>
    <s v="GV401"/>
    <s v="GV4-07-130220"/>
    <x v="0"/>
    <d v="2020-08-05T00:00:00"/>
    <x v="0"/>
    <s v="PUBLICO EN GENERAL"/>
    <n v="43874"/>
    <n v="5.8"/>
    <n v="125.8"/>
    <n v="1"/>
    <n v="3396.6"/>
    <n v="2805.5859999999998"/>
    <n v="2805.5859999999998"/>
    <n v="125.8"/>
    <n v="27"/>
    <n v="591.01400000000001"/>
    <x v="0"/>
    <x v="7"/>
    <n v="32"/>
    <x v="0"/>
  </r>
  <r>
    <x v="0"/>
    <x v="3"/>
    <s v="GV506"/>
    <s v="GV5-08-220220"/>
    <x v="0"/>
    <d v="2020-08-05T00:00:00"/>
    <x v="0"/>
    <s v="Camolinga Maldonado Pedro"/>
    <n v="43883"/>
    <n v="5.5"/>
    <n v="9444"/>
    <n v="84"/>
    <n v="283320"/>
    <n v="220806.19699999999"/>
    <n v="2628.645"/>
    <n v="112.42857142857143"/>
    <n v="30"/>
    <n v="62513.803"/>
    <x v="0"/>
    <x v="7"/>
    <n v="32"/>
    <x v="0"/>
  </r>
  <r>
    <x v="0"/>
    <x v="1"/>
    <s v="GV107"/>
    <s v="GV1-03-160120"/>
    <x v="0"/>
    <d v="2020-08-06T00:00:00"/>
    <x v="0"/>
    <s v="Edgar Ruiz Lopez"/>
    <n v="43846"/>
    <n v="6.7666666666666666"/>
    <n v="722"/>
    <n v="6"/>
    <n v="22382"/>
    <n v="20896.28"/>
    <n v="3482.7130000000002"/>
    <n v="120.33333333333333"/>
    <n v="31"/>
    <n v="1485.72"/>
    <x v="0"/>
    <x v="7"/>
    <n v="32"/>
    <x v="0"/>
  </r>
  <r>
    <x v="0"/>
    <x v="1"/>
    <s v="GV107"/>
    <s v="GV1-03-160120"/>
    <x v="0"/>
    <d v="2020-08-06T00:00:00"/>
    <x v="0"/>
    <s v="Lopez Garcia Martin FG"/>
    <n v="43846"/>
    <n v="6.7666666666666666"/>
    <n v="120"/>
    <n v="1"/>
    <n v="3720"/>
    <n v="3482.7130000000002"/>
    <n v="3482.7130000000002"/>
    <n v="120"/>
    <n v="31"/>
    <n v="237.28700000000001"/>
    <x v="0"/>
    <x v="7"/>
    <n v="32"/>
    <x v="0"/>
  </r>
  <r>
    <x v="0"/>
    <x v="1"/>
    <s v="GV109"/>
    <s v="GV1-07-120220"/>
    <x v="0"/>
    <d v="2020-08-06T00:00:00"/>
    <x v="0"/>
    <s v="Noe Ramirez Brambila"/>
    <n v="43873"/>
    <n v="5.8666666666666663"/>
    <n v="409"/>
    <n v="4"/>
    <n v="12474.5"/>
    <n v="10963.819"/>
    <n v="2740.9549999999999"/>
    <n v="102.25"/>
    <n v="30.5"/>
    <n v="1510.681"/>
    <x v="0"/>
    <x v="7"/>
    <n v="32"/>
    <x v="0"/>
  </r>
  <r>
    <x v="0"/>
    <x v="1"/>
    <s v="GV109"/>
    <s v="GV1-07-120220"/>
    <x v="0"/>
    <d v="2020-08-06T00:00:00"/>
    <x v="0"/>
    <s v="Robles Santana Jorge"/>
    <n v="43873"/>
    <n v="5.8666666666666663"/>
    <n v="527"/>
    <n v="5"/>
    <n v="16073.5"/>
    <n v="13704.773999999999"/>
    <n v="2740.9549999999999"/>
    <n v="105.4"/>
    <n v="30.5"/>
    <n v="2368.7260000000001"/>
    <x v="0"/>
    <x v="7"/>
    <n v="32"/>
    <x v="0"/>
  </r>
  <r>
    <x v="0"/>
    <x v="1"/>
    <s v="GV109"/>
    <s v="GV1-07-120220"/>
    <x v="0"/>
    <d v="2020-08-06T00:00:00"/>
    <x v="0"/>
    <s v="Camacho Santana Gabriel"/>
    <n v="43873"/>
    <n v="5.8666666666666663"/>
    <n v="314"/>
    <n v="3"/>
    <n v="9577"/>
    <n v="8222.8639999999996"/>
    <n v="2740.9549999999999"/>
    <n v="104.66666666666667"/>
    <n v="30.5"/>
    <n v="1354.136"/>
    <x v="0"/>
    <x v="7"/>
    <n v="32"/>
    <x v="0"/>
  </r>
  <r>
    <x v="0"/>
    <x v="1"/>
    <s v="GV109"/>
    <s v="GV1-07-120220"/>
    <x v="0"/>
    <d v="2020-08-06T00:00:00"/>
    <x v="0"/>
    <s v="PUBLICO EN GENERAL"/>
    <n v="43873"/>
    <n v="5.8666666666666663"/>
    <n v="364"/>
    <n v="3"/>
    <n v="11102"/>
    <n v="8222.8639999999996"/>
    <n v="2740.9549999999999"/>
    <n v="121.33333333333333"/>
    <n v="30.5"/>
    <n v="2879.136"/>
    <x v="0"/>
    <x v="7"/>
    <n v="32"/>
    <x v="0"/>
  </r>
  <r>
    <x v="0"/>
    <x v="1"/>
    <s v="GV109"/>
    <s v="GV1-07-120220"/>
    <x v="0"/>
    <d v="2020-08-06T00:00:00"/>
    <x v="0"/>
    <s v="Camacho Monroy Agustin"/>
    <n v="43873"/>
    <n v="5.8666666666666663"/>
    <n v="1204"/>
    <n v="11"/>
    <n v="36722"/>
    <n v="30150.502"/>
    <n v="2740.9549999999999"/>
    <n v="109.45454545454545"/>
    <n v="30.5"/>
    <n v="6571.4979999999996"/>
    <x v="0"/>
    <x v="7"/>
    <n v="32"/>
    <x v="0"/>
  </r>
  <r>
    <x v="0"/>
    <x v="1"/>
    <s v="GV109"/>
    <s v="GV1-07-120220"/>
    <x v="0"/>
    <d v="2020-08-06T00:00:00"/>
    <x v="0"/>
    <s v="Prado Barajas Aureliano FG"/>
    <n v="43873"/>
    <n v="5.8666666666666663"/>
    <n v="202"/>
    <n v="2"/>
    <n v="6262"/>
    <n v="5481.9089999999997"/>
    <n v="2740.9549999999999"/>
    <n v="101"/>
    <n v="31"/>
    <n v="780.09100000000001"/>
    <x v="0"/>
    <x v="7"/>
    <n v="32"/>
    <x v="0"/>
  </r>
  <r>
    <x v="0"/>
    <x v="1"/>
    <s v="GV109"/>
    <s v="GV1-07-120220"/>
    <x v="0"/>
    <d v="2020-08-06T00:00:00"/>
    <x v="0"/>
    <s v="Oregon Rene NA"/>
    <n v="43873"/>
    <n v="5.8666666666666663"/>
    <n v="294"/>
    <n v="3"/>
    <n v="9114"/>
    <n v="8222.8639999999996"/>
    <n v="2740.9549999999999"/>
    <n v="98"/>
    <n v="31"/>
    <n v="891.13599999999997"/>
    <x v="0"/>
    <x v="7"/>
    <n v="32"/>
    <x v="0"/>
  </r>
  <r>
    <x v="0"/>
    <x v="1"/>
    <s v="GV109"/>
    <s v="GV1-07-120220"/>
    <x v="0"/>
    <d v="2020-08-06T00:00:00"/>
    <x v="0"/>
    <s v="Martinez Valdez Hugo Alberto F"/>
    <n v="43873"/>
    <n v="5.8666666666666663"/>
    <n v="600"/>
    <n v="6"/>
    <n v="18600"/>
    <n v="16445.727999999999"/>
    <n v="2740.9549999999999"/>
    <n v="100"/>
    <n v="31"/>
    <n v="2154.2719999999999"/>
    <x v="0"/>
    <x v="7"/>
    <n v="32"/>
    <x v="0"/>
  </r>
  <r>
    <x v="0"/>
    <x v="1"/>
    <s v="GV109"/>
    <s v="GV1-07-120220"/>
    <x v="0"/>
    <d v="2020-08-06T00:00:00"/>
    <x v="0"/>
    <s v="Lopez Mendoza Librado F"/>
    <n v="43873"/>
    <n v="5.8666666666666663"/>
    <n v="314"/>
    <n v="3"/>
    <n v="9734"/>
    <n v="8222.8639999999996"/>
    <n v="2740.9549999999999"/>
    <n v="104.66666666666667"/>
    <n v="31"/>
    <n v="1511.136"/>
    <x v="0"/>
    <x v="7"/>
    <n v="32"/>
    <x v="0"/>
  </r>
  <r>
    <x v="0"/>
    <x v="1"/>
    <s v="GV109"/>
    <s v="GV1-07-120220"/>
    <x v="0"/>
    <d v="2020-08-06T00:00:00"/>
    <x v="0"/>
    <s v="Langurain Juan Pablo NA"/>
    <n v="43873"/>
    <n v="5.8666666666666663"/>
    <n v="1102"/>
    <n v="10"/>
    <n v="34162"/>
    <n v="27409.546999999999"/>
    <n v="2740.9549999999999"/>
    <n v="110.2"/>
    <n v="31"/>
    <n v="6752.4530000000004"/>
    <x v="0"/>
    <x v="7"/>
    <n v="32"/>
    <x v="0"/>
  </r>
  <r>
    <x v="0"/>
    <x v="1"/>
    <s v="GV109"/>
    <s v="GV1-07-120220"/>
    <x v="0"/>
    <d v="2020-08-06T00:00:00"/>
    <x v="0"/>
    <s v="Coronado Rodriguez Alma Lorena FG"/>
    <n v="43873"/>
    <n v="5.8666666666666663"/>
    <n v="120"/>
    <n v="1"/>
    <n v="3720"/>
    <n v="2740.9549999999999"/>
    <n v="2740.9549999999999"/>
    <n v="120"/>
    <n v="31"/>
    <n v="979.04499999999996"/>
    <x v="0"/>
    <x v="7"/>
    <n v="32"/>
    <x v="0"/>
  </r>
  <r>
    <x v="0"/>
    <x v="1"/>
    <s v="GV109"/>
    <s v="GV1-07-120220"/>
    <x v="0"/>
    <d v="2020-08-06T00:00:00"/>
    <x v="0"/>
    <s v="Cobian Chavez Rodolfo FG"/>
    <n v="43873"/>
    <n v="5.8666666666666663"/>
    <n v="2846"/>
    <n v="24"/>
    <n v="86803"/>
    <n v="65782.913"/>
    <n v="2740.9549999999999"/>
    <n v="118.58333333333333"/>
    <n v="30.5"/>
    <n v="21020.087"/>
    <x v="0"/>
    <x v="7"/>
    <n v="32"/>
    <x v="0"/>
  </r>
  <r>
    <x v="0"/>
    <x v="1"/>
    <s v="GV109"/>
    <s v="GV1-07-120220"/>
    <x v="0"/>
    <d v="2020-08-06T00:00:00"/>
    <x v="0"/>
    <s v="Becerra Bañuelos Norma Elizabeth F"/>
    <n v="43873"/>
    <n v="5.8666666666666663"/>
    <n v="630"/>
    <n v="6"/>
    <n v="19530"/>
    <n v="16445.727999999999"/>
    <n v="2740.9549999999999"/>
    <n v="105"/>
    <n v="31"/>
    <n v="3084.2719999999999"/>
    <x v="0"/>
    <x v="7"/>
    <n v="32"/>
    <x v="0"/>
  </r>
  <r>
    <x v="0"/>
    <x v="1"/>
    <s v="GV109"/>
    <s v="GV1-07-120220"/>
    <x v="0"/>
    <d v="2020-08-06T00:00:00"/>
    <x v="0"/>
    <s v="Anaya Chavarin Oscar FG"/>
    <n v="43873"/>
    <n v="5.8666666666666663"/>
    <n v="350"/>
    <n v="3"/>
    <n v="10850"/>
    <n v="8222.8639999999996"/>
    <n v="2740.9549999999999"/>
    <n v="116.66666666666667"/>
    <n v="31"/>
    <n v="2627.136"/>
    <x v="0"/>
    <x v="7"/>
    <n v="32"/>
    <x v="0"/>
  </r>
  <r>
    <x v="0"/>
    <x v="1"/>
    <s v="GV109"/>
    <s v="GV1-07-120220"/>
    <x v="0"/>
    <d v="2020-08-06T00:00:00"/>
    <x v="0"/>
    <s v="Avalos Silva Juan"/>
    <n v="43873"/>
    <n v="5.8666666666666663"/>
    <n v="390"/>
    <n v="3"/>
    <n v="12090"/>
    <n v="8222.8639999999996"/>
    <n v="2740.9549999999999"/>
    <n v="130"/>
    <n v="31"/>
    <n v="3867.136"/>
    <x v="0"/>
    <x v="7"/>
    <n v="32"/>
    <x v="0"/>
  </r>
  <r>
    <x v="0"/>
    <x v="1"/>
    <s v="GV109"/>
    <s v="GV1-07-120220"/>
    <x v="0"/>
    <d v="2020-08-06T00:00:00"/>
    <x v="0"/>
    <s v="Salas Nadia"/>
    <n v="43873"/>
    <n v="5.8666666666666663"/>
    <n v="320"/>
    <n v="3"/>
    <n v="9920"/>
    <n v="8222.8639999999996"/>
    <n v="2740.9549999999999"/>
    <n v="106.66666666666667"/>
    <n v="31"/>
    <n v="1697.136"/>
    <x v="0"/>
    <x v="7"/>
    <n v="32"/>
    <x v="0"/>
  </r>
  <r>
    <x v="0"/>
    <x v="1"/>
    <s v="GV109"/>
    <s v="GV1-07-120220"/>
    <x v="0"/>
    <d v="2020-08-06T00:00:00"/>
    <x v="0"/>
    <s v="Pelayo Sebastian Rosa Maria G"/>
    <n v="43873"/>
    <n v="5.8666666666666663"/>
    <n v="592"/>
    <n v="5"/>
    <n v="15392"/>
    <n v="13704.773999999999"/>
    <n v="2740.9549999999999"/>
    <n v="118.4"/>
    <n v="26"/>
    <n v="1687.2260000000001"/>
    <x v="0"/>
    <x v="7"/>
    <n v="32"/>
    <x v="0"/>
  </r>
  <r>
    <x v="0"/>
    <x v="1"/>
    <s v="GV109"/>
    <s v="GV1-07-120220"/>
    <x v="0"/>
    <d v="2020-08-06T00:00:00"/>
    <x v="0"/>
    <s v="Leonardo Jimenez Chacon"/>
    <n v="43873"/>
    <n v="5.8666666666666663"/>
    <n v="120"/>
    <n v="1"/>
    <n v="3720"/>
    <n v="2740.9549999999999"/>
    <n v="2740.9549999999999"/>
    <n v="120"/>
    <n v="31"/>
    <n v="979.04499999999996"/>
    <x v="0"/>
    <x v="7"/>
    <n v="32"/>
    <x v="0"/>
  </r>
  <r>
    <x v="0"/>
    <x v="1"/>
    <s v="GV110"/>
    <s v="GV1-08-210220"/>
    <x v="0"/>
    <d v="2020-08-06T00:00:00"/>
    <x v="0"/>
    <s v="RODRIGO RODRIGUEZ"/>
    <n v="43882"/>
    <n v="5.5666666666666664"/>
    <n v="1215"/>
    <n v="12"/>
    <n v="37665"/>
    <n v="26957.399000000001"/>
    <n v="2246.4499999999998"/>
    <n v="101.25"/>
    <n v="31"/>
    <n v="10707.601000000001"/>
    <x v="0"/>
    <x v="7"/>
    <n v="32"/>
    <x v="0"/>
  </r>
  <r>
    <x v="0"/>
    <x v="1"/>
    <s v="GV110"/>
    <s v="GV1-08-210220"/>
    <x v="0"/>
    <d v="2020-08-06T00:00:00"/>
    <x v="0"/>
    <s v="Juan Manuel Jacobo"/>
    <n v="43882"/>
    <n v="5.5666666666666664"/>
    <n v="567"/>
    <n v="5"/>
    <n v="17577"/>
    <n v="11232.25"/>
    <n v="2246.4499999999998"/>
    <n v="113.4"/>
    <n v="31"/>
    <n v="6344.75"/>
    <x v="0"/>
    <x v="7"/>
    <n v="32"/>
    <x v="0"/>
  </r>
  <r>
    <x v="0"/>
    <x v="1"/>
    <s v="GV110"/>
    <s v="GV1-08-210220"/>
    <x v="0"/>
    <d v="2020-08-06T00:00:00"/>
    <x v="0"/>
    <s v="Verdin Vizcarra Irma Lucila F"/>
    <n v="43882"/>
    <n v="5.5666666666666664"/>
    <n v="200"/>
    <n v="2"/>
    <n v="6200"/>
    <n v="4492.8999999999996"/>
    <n v="2246.4499999999998"/>
    <n v="100"/>
    <n v="31"/>
    <n v="1707.1"/>
    <x v="0"/>
    <x v="7"/>
    <n v="32"/>
    <x v="0"/>
  </r>
  <r>
    <x v="0"/>
    <x v="1"/>
    <s v="GV110"/>
    <s v="GV1-08-210220"/>
    <x v="0"/>
    <d v="2020-08-06T00:00:00"/>
    <x v="0"/>
    <s v="Lopez Jorge FG"/>
    <n v="43882"/>
    <n v="5.5666666666666664"/>
    <n v="120"/>
    <n v="1"/>
    <n v="3720"/>
    <n v="2246.4499999999998"/>
    <n v="2246.4499999999998"/>
    <n v="120"/>
    <n v="31"/>
    <n v="1473.55"/>
    <x v="0"/>
    <x v="7"/>
    <n v="32"/>
    <x v="0"/>
  </r>
  <r>
    <x v="0"/>
    <x v="1"/>
    <s v="GV110"/>
    <s v="GV1-08-210220"/>
    <x v="0"/>
    <d v="2020-08-06T00:00:00"/>
    <x v="0"/>
    <s v="Jose Luis Guzman Cornejo"/>
    <n v="43882"/>
    <n v="5.5666666666666664"/>
    <n v="660"/>
    <n v="6"/>
    <n v="20460"/>
    <n v="13478.7"/>
    <n v="2246.4499999999998"/>
    <n v="110"/>
    <n v="31"/>
    <n v="6981.3"/>
    <x v="0"/>
    <x v="7"/>
    <n v="32"/>
    <x v="0"/>
  </r>
  <r>
    <x v="0"/>
    <x v="1"/>
    <s v="GV110"/>
    <s v="GV1-08-210220"/>
    <x v="0"/>
    <d v="2020-08-06T00:00:00"/>
    <x v="0"/>
    <s v="Gil Peña Martin FG"/>
    <n v="43882"/>
    <n v="5.5666666666666664"/>
    <n v="446"/>
    <n v="4"/>
    <n v="13826"/>
    <n v="8985.7999999999993"/>
    <n v="2246.4499999999998"/>
    <n v="111.5"/>
    <n v="31"/>
    <n v="4840.2"/>
    <x v="0"/>
    <x v="7"/>
    <n v="32"/>
    <x v="0"/>
  </r>
  <r>
    <x v="0"/>
    <x v="1"/>
    <s v="GV110"/>
    <s v="GV1-08-210220"/>
    <x v="0"/>
    <d v="2020-08-06T00:00:00"/>
    <x v="0"/>
    <s v="Ramos Mejia Juan Diego FG"/>
    <n v="43882"/>
    <n v="5.5666666666666664"/>
    <n v="448"/>
    <n v="4"/>
    <n v="13664"/>
    <n v="8985.7999999999993"/>
    <n v="2246.4499999999998"/>
    <n v="112"/>
    <n v="30.5"/>
    <n v="4678.2"/>
    <x v="0"/>
    <x v="7"/>
    <n v="32"/>
    <x v="0"/>
  </r>
  <r>
    <x v="0"/>
    <x v="1"/>
    <s v="GV110"/>
    <s v="GV1-08-210220"/>
    <x v="0"/>
    <d v="2020-08-06T00:00:00"/>
    <x v="0"/>
    <s v="PUBLICO EN GENERAL"/>
    <n v="43882"/>
    <n v="5.5666666666666664"/>
    <n v="110"/>
    <n v="1"/>
    <n v="3410"/>
    <n v="2246.4499999999998"/>
    <n v="2246.4499999999998"/>
    <n v="110"/>
    <n v="31"/>
    <n v="1163.55"/>
    <x v="0"/>
    <x v="7"/>
    <n v="32"/>
    <x v="0"/>
  </r>
  <r>
    <x v="0"/>
    <x v="1"/>
    <s v="GV110"/>
    <s v="GV1-08-210220"/>
    <x v="0"/>
    <d v="2020-08-06T00:00:00"/>
    <x v="0"/>
    <s v="Oscar Jesus Guerrero Pelayo"/>
    <n v="43882"/>
    <n v="5.5666666666666664"/>
    <n v="670"/>
    <n v="6"/>
    <n v="20770"/>
    <n v="13478.7"/>
    <n v="2246.4499999999998"/>
    <n v="111.66666666666667"/>
    <n v="31"/>
    <n v="7291.3"/>
    <x v="0"/>
    <x v="7"/>
    <n v="32"/>
    <x v="0"/>
  </r>
  <r>
    <x v="0"/>
    <x v="1"/>
    <s v="GV110"/>
    <s v="GV1-08-210220"/>
    <x v="0"/>
    <d v="2020-08-06T00:00:00"/>
    <x v="0"/>
    <s v="PUBLICO EN GENERAL"/>
    <n v="43882"/>
    <n v="5.5666666666666664"/>
    <n v="107"/>
    <n v="1"/>
    <n v="3317"/>
    <n v="2246.4499999999998"/>
    <n v="2246.4499999999998"/>
    <n v="107"/>
    <n v="31"/>
    <n v="1070.55"/>
    <x v="0"/>
    <x v="7"/>
    <n v="32"/>
    <x v="0"/>
  </r>
  <r>
    <x v="0"/>
    <x v="1"/>
    <s v="GV110"/>
    <s v="GV1-08-210220"/>
    <x v="0"/>
    <d v="2020-08-06T00:00:00"/>
    <x v="0"/>
    <s v="PUBLICO EN GENERAL"/>
    <n v="43882"/>
    <n v="5.5666666666666664"/>
    <n v="100"/>
    <n v="1"/>
    <n v="3100"/>
    <n v="2246.4499999999998"/>
    <n v="2246.4499999999998"/>
    <n v="100"/>
    <n v="31"/>
    <n v="853.55"/>
    <x v="0"/>
    <x v="7"/>
    <n v="32"/>
    <x v="0"/>
  </r>
  <r>
    <x v="0"/>
    <x v="1"/>
    <s v="GV110"/>
    <s v="GV1-08-210220"/>
    <x v="0"/>
    <d v="2020-08-06T00:00:00"/>
    <x v="0"/>
    <s v="PUBLICO EN GENERAL"/>
    <n v="43882"/>
    <n v="5.5666666666666664"/>
    <n v="150"/>
    <n v="1"/>
    <n v="3000"/>
    <n v="2246.4499999999998"/>
    <n v="2246.4499999999998"/>
    <n v="150"/>
    <n v="20"/>
    <n v="753.55"/>
    <x v="0"/>
    <x v="7"/>
    <n v="32"/>
    <x v="0"/>
  </r>
  <r>
    <x v="0"/>
    <x v="2"/>
    <s v="GV401"/>
    <s v="GV4-07-130220"/>
    <x v="0"/>
    <d v="2020-08-06T00:00:00"/>
    <x v="0"/>
    <s v="Vazquez Zamora Rafael"/>
    <n v="43874"/>
    <n v="5.833333333333333"/>
    <n v="320.60000000000002"/>
    <n v="3"/>
    <n v="9618"/>
    <n v="8416.7579999999998"/>
    <n v="2805.5859999999998"/>
    <n v="106.86666666666667"/>
    <n v="30"/>
    <n v="1201.242"/>
    <x v="0"/>
    <x v="7"/>
    <n v="32"/>
    <x v="0"/>
  </r>
  <r>
    <x v="0"/>
    <x v="2"/>
    <s v="GV401"/>
    <s v="GV4-07-130220"/>
    <x v="0"/>
    <d v="2020-08-06T00:00:00"/>
    <x v="0"/>
    <s v="Gutierrez Olivarez Jaime Gibran"/>
    <n v="43874"/>
    <n v="5.833333333333333"/>
    <n v="199.4"/>
    <n v="2"/>
    <n v="5982"/>
    <n v="5611.1719999999996"/>
    <n v="2805.5859999999998"/>
    <n v="99.7"/>
    <n v="30"/>
    <n v="370.82799999999997"/>
    <x v="0"/>
    <x v="7"/>
    <n v="32"/>
    <x v="0"/>
  </r>
  <r>
    <x v="0"/>
    <x v="2"/>
    <s v="GV401"/>
    <s v="GV4-07-130220"/>
    <x v="0"/>
    <d v="2020-08-06T00:00:00"/>
    <x v="0"/>
    <s v="Rafael Osorio Zamora"/>
    <n v="43874"/>
    <n v="5.833333333333333"/>
    <n v="298"/>
    <n v="3"/>
    <n v="8940"/>
    <n v="8416.7579999999998"/>
    <n v="2805.5859999999998"/>
    <n v="99.333333333333329"/>
    <n v="30"/>
    <n v="523.24199999999996"/>
    <x v="0"/>
    <x v="7"/>
    <n v="32"/>
    <x v="0"/>
  </r>
  <r>
    <x v="0"/>
    <x v="2"/>
    <s v="GV401"/>
    <s v="GV4-07-130220"/>
    <x v="0"/>
    <d v="2020-08-06T00:00:00"/>
    <x v="0"/>
    <s v="Cecilia Robles Perez"/>
    <n v="43874"/>
    <n v="5.833333333333333"/>
    <n v="100.2"/>
    <n v="1"/>
    <n v="3006"/>
    <n v="2805.5859999999998"/>
    <n v="2805.5859999999998"/>
    <n v="100.2"/>
    <n v="30"/>
    <n v="200.41399999999999"/>
    <x v="0"/>
    <x v="7"/>
    <n v="32"/>
    <x v="0"/>
  </r>
  <r>
    <x v="0"/>
    <x v="2"/>
    <s v="GV401"/>
    <s v="GV4-07-130220"/>
    <x v="0"/>
    <d v="2020-08-06T00:00:00"/>
    <x v="0"/>
    <s v="Ricardo Perez Garcia"/>
    <n v="43874"/>
    <n v="5.833333333333333"/>
    <n v="101.8"/>
    <n v="1"/>
    <n v="3054"/>
    <n v="2805.5859999999998"/>
    <n v="2805.5859999999998"/>
    <n v="101.8"/>
    <n v="30"/>
    <n v="248.41399999999999"/>
    <x v="0"/>
    <x v="7"/>
    <n v="32"/>
    <x v="0"/>
  </r>
  <r>
    <x v="0"/>
    <x v="2"/>
    <s v="GV401"/>
    <s v="GV4-07-130220"/>
    <x v="0"/>
    <d v="2020-08-06T00:00:00"/>
    <x v="0"/>
    <s v="PUBLICO EN GENERAL"/>
    <n v="43874"/>
    <n v="5.833333333333333"/>
    <n v="94.6"/>
    <n v="1"/>
    <n v="2838"/>
    <n v="2805.5859999999998"/>
    <n v="2805.5859999999998"/>
    <n v="94.6"/>
    <n v="30"/>
    <n v="32.414000000000001"/>
    <x v="0"/>
    <x v="7"/>
    <n v="32"/>
    <x v="0"/>
  </r>
  <r>
    <x v="0"/>
    <x v="2"/>
    <s v="GV401"/>
    <s v="GV4-07-130220"/>
    <x v="0"/>
    <d v="2020-08-06T00:00:00"/>
    <x v="0"/>
    <s v="Innovacion y Comercio"/>
    <n v="43874"/>
    <n v="5.833333333333333"/>
    <n v="915.8"/>
    <n v="8"/>
    <n v="27474"/>
    <n v="22444.687000000002"/>
    <n v="2805.5859999999998"/>
    <n v="114.47499999999999"/>
    <n v="30"/>
    <n v="5029.3130000000001"/>
    <x v="0"/>
    <x v="7"/>
    <n v="32"/>
    <x v="0"/>
  </r>
  <r>
    <x v="0"/>
    <x v="1"/>
    <s v="GV107"/>
    <s v="GV1-03-160120"/>
    <x v="1"/>
    <d v="2020-08-07T00:00:00"/>
    <x v="0"/>
    <s v="Lopez Garcia Martin FG"/>
    <n v="43846"/>
    <n v="6.8"/>
    <n v="-120"/>
    <n v="-1"/>
    <n v="-3720"/>
    <n v="-3482.7130000000002"/>
    <n v="-3482.7130000000002"/>
    <n v="120"/>
    <n v="31"/>
    <n v="-237.28700000000001"/>
    <x v="0"/>
    <x v="7"/>
    <n v="32"/>
    <x v="0"/>
  </r>
  <r>
    <x v="0"/>
    <x v="1"/>
    <s v="GV107"/>
    <s v="GV1-03-160120"/>
    <x v="0"/>
    <d v="2020-08-07T00:00:00"/>
    <x v="0"/>
    <s v="Lopez Garcia Martin FG"/>
    <n v="43846"/>
    <n v="6.8"/>
    <n v="110"/>
    <n v="1"/>
    <n v="3410"/>
    <n v="3482.7130000000002"/>
    <n v="3482.7130000000002"/>
    <n v="110"/>
    <n v="31"/>
    <n v="-72.712999999999994"/>
    <x v="0"/>
    <x v="7"/>
    <n v="32"/>
    <x v="0"/>
  </r>
  <r>
    <x v="0"/>
    <x v="1"/>
    <s v="GV109"/>
    <s v="GV1-07-120220"/>
    <x v="0"/>
    <d v="2020-08-07T00:00:00"/>
    <x v="0"/>
    <s v="Innovacion y Comercio"/>
    <n v="43873"/>
    <n v="5.8999999999999995"/>
    <n v="120"/>
    <n v="1"/>
    <n v="3600"/>
    <n v="2740.9549999999999"/>
    <n v="2740.9549999999999"/>
    <n v="120"/>
    <n v="30"/>
    <n v="859.04499999999996"/>
    <x v="0"/>
    <x v="7"/>
    <n v="32"/>
    <x v="0"/>
  </r>
  <r>
    <x v="0"/>
    <x v="1"/>
    <s v="GV110"/>
    <s v="GV1-08-210220"/>
    <x v="0"/>
    <d v="2020-08-07T00:00:00"/>
    <x v="0"/>
    <s v="Carlos Sanchez Camacho"/>
    <n v="43882"/>
    <n v="5.6"/>
    <n v="304.5"/>
    <n v="3"/>
    <n v="9135"/>
    <n v="6739.35"/>
    <n v="2246.4499999999998"/>
    <n v="101.5"/>
    <n v="30"/>
    <n v="2395.65"/>
    <x v="0"/>
    <x v="7"/>
    <n v="32"/>
    <x v="0"/>
  </r>
  <r>
    <x v="0"/>
    <x v="0"/>
    <s v="EMBAR"/>
    <s v="GRAL"/>
    <x v="0"/>
    <d v="2020-08-10T00:00:00"/>
    <x v="0"/>
    <s v="Camolinga Maldonado Pedro"/>
    <n v="44053"/>
    <n v="0"/>
    <n v="2802"/>
    <n v="16"/>
    <n v="54639"/>
    <n v="0"/>
    <n v="0"/>
    <n v="175.125"/>
    <n v="19.5"/>
    <n v="54639"/>
    <x v="0"/>
    <x v="7"/>
    <n v="33"/>
    <x v="0"/>
  </r>
  <r>
    <x v="0"/>
    <x v="0"/>
    <s v="EMBAR"/>
    <s v="GV5-07-150220"/>
    <x v="0"/>
    <d v="2020-08-10T00:00:00"/>
    <x v="0"/>
    <s v="Camolinga Maldonado Pedro"/>
    <n v="43876"/>
    <n v="5.8999999999999995"/>
    <n v="3348"/>
    <n v="5"/>
    <n v="15735.6"/>
    <n v="19403.179"/>
    <n v="3880.636"/>
    <n v="669.6"/>
    <n v="4.7"/>
    <n v="-3667.5790000000002"/>
    <x v="0"/>
    <x v="7"/>
    <n v="33"/>
    <x v="0"/>
  </r>
  <r>
    <x v="0"/>
    <x v="0"/>
    <s v="EMBAR"/>
    <s v="GV5-08-220220"/>
    <x v="0"/>
    <d v="2020-08-10T00:00:00"/>
    <x v="0"/>
    <s v="Camolinga Maldonado Pedro"/>
    <n v="43883"/>
    <n v="5.6666666666666661"/>
    <n v="3348"/>
    <n v="11"/>
    <n v="34618.32"/>
    <n v="28915.097000000002"/>
    <n v="2628.645"/>
    <n v="304.36363636363637"/>
    <n v="10.34"/>
    <n v="5703.223"/>
    <x v="0"/>
    <x v="7"/>
    <n v="33"/>
    <x v="0"/>
  </r>
  <r>
    <x v="0"/>
    <x v="0"/>
    <s v="EMBAR"/>
    <s v="GV5-09-290220"/>
    <x v="0"/>
    <d v="2020-08-10T00:00:00"/>
    <x v="0"/>
    <s v="Camolinga Maldonado Pedro"/>
    <n v="43890"/>
    <n v="5.4333333333333327"/>
    <n v="3348"/>
    <n v="9"/>
    <n v="28324.080000000002"/>
    <n v="23940.962"/>
    <n v="2660.107"/>
    <n v="372"/>
    <n v="8.4600000000000009"/>
    <n v="4383.1180000000004"/>
    <x v="0"/>
    <x v="7"/>
    <n v="33"/>
    <x v="0"/>
  </r>
  <r>
    <x v="0"/>
    <x v="1"/>
    <s v="GV108"/>
    <s v="GV1-01-010120"/>
    <x v="0"/>
    <d v="2020-08-10T00:00:00"/>
    <x v="0"/>
    <s v="PUBLICO EN GENERAL"/>
    <n v="43831"/>
    <n v="7.3999999999999995"/>
    <n v="202.5"/>
    <n v="2"/>
    <n v="6277.5"/>
    <n v="6713.5029999999997"/>
    <n v="3356.752"/>
    <n v="101.25"/>
    <n v="31"/>
    <n v="-436.00299999999999"/>
    <x v="0"/>
    <x v="7"/>
    <n v="33"/>
    <x v="0"/>
  </r>
  <r>
    <x v="0"/>
    <x v="1"/>
    <s v="GV110"/>
    <s v="GV1-08-210220"/>
    <x v="0"/>
    <d v="2020-08-10T00:00:00"/>
    <x v="0"/>
    <s v="PUBLICO EN GENERAL"/>
    <n v="43882"/>
    <n v="5.7"/>
    <n v="105.5"/>
    <n v="1"/>
    <n v="2848.5"/>
    <n v="2246.4499999999998"/>
    <n v="2246.4499999999998"/>
    <n v="105.5"/>
    <n v="27"/>
    <n v="602.04999999999995"/>
    <x v="0"/>
    <x v="7"/>
    <n v="33"/>
    <x v="0"/>
  </r>
  <r>
    <x v="0"/>
    <x v="2"/>
    <s v="GV401"/>
    <s v="GV4-07-130220"/>
    <x v="0"/>
    <d v="2020-08-10T00:00:00"/>
    <x v="0"/>
    <s v="Gutierrez Olivarez Jaime Gibran"/>
    <n v="43874"/>
    <n v="5.9666666666666668"/>
    <n v="315.8"/>
    <n v="3"/>
    <n v="9474"/>
    <n v="8416.7579999999998"/>
    <n v="2805.5859999999998"/>
    <n v="105.26666666666667"/>
    <n v="30"/>
    <n v="1057.242"/>
    <x v="0"/>
    <x v="7"/>
    <n v="33"/>
    <x v="0"/>
  </r>
  <r>
    <x v="0"/>
    <x v="2"/>
    <s v="GV401"/>
    <s v="GV4-07-130220"/>
    <x v="0"/>
    <d v="2020-08-10T00:00:00"/>
    <x v="0"/>
    <s v="Ricardo Perez Garcia"/>
    <n v="43874"/>
    <n v="5.9666666666666668"/>
    <n v="181.6"/>
    <n v="2"/>
    <n v="5448"/>
    <n v="5611.1719999999996"/>
    <n v="2805.5859999999998"/>
    <n v="90.8"/>
    <n v="30"/>
    <n v="-163.172"/>
    <x v="0"/>
    <x v="7"/>
    <n v="33"/>
    <x v="0"/>
  </r>
  <r>
    <x v="0"/>
    <x v="2"/>
    <s v="GV401"/>
    <s v="GV4-07-130220"/>
    <x v="0"/>
    <d v="2020-08-10T00:00:00"/>
    <x v="0"/>
    <s v="Cecilia Robles Perez"/>
    <n v="43874"/>
    <n v="5.9666666666666668"/>
    <n v="195.8"/>
    <n v="2"/>
    <n v="5874"/>
    <n v="5611.1719999999996"/>
    <n v="2805.5859999999998"/>
    <n v="97.9"/>
    <n v="30"/>
    <n v="262.82799999999997"/>
    <x v="0"/>
    <x v="7"/>
    <n v="33"/>
    <x v="0"/>
  </r>
  <r>
    <x v="0"/>
    <x v="2"/>
    <s v="GV401"/>
    <s v="GV4-07-130220"/>
    <x v="0"/>
    <d v="2020-08-10T00:00:00"/>
    <x v="0"/>
    <s v="Rafael Osorio Zamora"/>
    <n v="43874"/>
    <n v="5.9666666666666668"/>
    <n v="957"/>
    <n v="9"/>
    <n v="28710"/>
    <n v="25250.273000000001"/>
    <n v="2805.5859999999998"/>
    <n v="106.33333333333333"/>
    <n v="30"/>
    <n v="3459.7269999999999"/>
    <x v="0"/>
    <x v="7"/>
    <n v="33"/>
    <x v="0"/>
  </r>
  <r>
    <x v="0"/>
    <x v="2"/>
    <s v="GV401"/>
    <s v="GV4-07-130220"/>
    <x v="0"/>
    <d v="2020-08-10T00:00:00"/>
    <x v="0"/>
    <s v="Vazquez Zamora Rafael"/>
    <n v="43874"/>
    <n v="5.9666666666666668"/>
    <n v="218.2"/>
    <n v="2"/>
    <n v="6546"/>
    <n v="5611.1719999999996"/>
    <n v="2805.5859999999998"/>
    <n v="109.1"/>
    <n v="30"/>
    <n v="934.82799999999997"/>
    <x v="0"/>
    <x v="7"/>
    <n v="33"/>
    <x v="0"/>
  </r>
  <r>
    <x v="0"/>
    <x v="2"/>
    <s v="GV401"/>
    <s v="GV4-07-130220"/>
    <x v="0"/>
    <d v="2020-08-10T00:00:00"/>
    <x v="0"/>
    <s v="Arturo Saray"/>
    <n v="43874"/>
    <n v="5.9666666666666668"/>
    <n v="97"/>
    <n v="1"/>
    <n v="2619"/>
    <n v="2805.5859999999998"/>
    <n v="2805.5859999999998"/>
    <n v="97"/>
    <n v="27"/>
    <n v="-186.58600000000001"/>
    <x v="0"/>
    <x v="7"/>
    <n v="33"/>
    <x v="0"/>
  </r>
  <r>
    <x v="0"/>
    <x v="2"/>
    <s v="GV401"/>
    <s v="GV4-07-130220"/>
    <x v="0"/>
    <d v="2020-08-10T00:00:00"/>
    <x v="0"/>
    <s v="Gutierrez Olivarez Jaime Gibran"/>
    <n v="43874"/>
    <n v="5.9666666666666668"/>
    <n v="189.8"/>
    <n v="2"/>
    <n v="5504.2"/>
    <n v="5611.1719999999996"/>
    <n v="2805.5859999999998"/>
    <n v="94.9"/>
    <n v="29"/>
    <n v="-106.97199999999999"/>
    <x v="0"/>
    <x v="7"/>
    <n v="33"/>
    <x v="0"/>
  </r>
  <r>
    <x v="0"/>
    <x v="2"/>
    <s v="GV401"/>
    <s v="GV4-07-130220"/>
    <x v="0"/>
    <d v="2020-08-10T00:00:00"/>
    <x v="0"/>
    <s v="Ricardo Perez Garcia"/>
    <n v="43874"/>
    <n v="5.9666666666666668"/>
    <n v="191.6"/>
    <n v="2"/>
    <n v="5556.4"/>
    <n v="5611.1719999999996"/>
    <n v="2805.5859999999998"/>
    <n v="95.8"/>
    <n v="29"/>
    <n v="-54.771999999999998"/>
    <x v="0"/>
    <x v="7"/>
    <n v="33"/>
    <x v="0"/>
  </r>
  <r>
    <x v="0"/>
    <x v="2"/>
    <s v="GV401"/>
    <s v="GV4-07-130220"/>
    <x v="0"/>
    <d v="2020-08-10T00:00:00"/>
    <x v="0"/>
    <s v="Cecilia Robles Perez"/>
    <n v="43874"/>
    <n v="5.9666666666666668"/>
    <n v="101.4"/>
    <n v="1"/>
    <n v="2940.6"/>
    <n v="2805.5859999999998"/>
    <n v="2805.5859999999998"/>
    <n v="101.4"/>
    <n v="29"/>
    <n v="135.01400000000001"/>
    <x v="0"/>
    <x v="7"/>
    <n v="33"/>
    <x v="0"/>
  </r>
  <r>
    <x v="0"/>
    <x v="2"/>
    <s v="GV401"/>
    <s v="GV4-07-130220"/>
    <x v="0"/>
    <d v="2020-08-10T00:00:00"/>
    <x v="0"/>
    <s v="Rafael Osorio Zamora"/>
    <n v="43874"/>
    <n v="5.9666666666666668"/>
    <n v="514.6"/>
    <n v="5"/>
    <n v="14923.4"/>
    <n v="14027.93"/>
    <n v="2805.5859999999998"/>
    <n v="102.92"/>
    <n v="29"/>
    <n v="895.47"/>
    <x v="0"/>
    <x v="7"/>
    <n v="33"/>
    <x v="0"/>
  </r>
  <r>
    <x v="0"/>
    <x v="2"/>
    <s v="GV401"/>
    <s v="GV4-07-130220"/>
    <x v="0"/>
    <d v="2020-08-10T00:00:00"/>
    <x v="0"/>
    <s v="Vazquez Zamora Rafael"/>
    <n v="43874"/>
    <n v="5.9666666666666668"/>
    <n v="185"/>
    <n v="2"/>
    <n v="5365"/>
    <n v="5611.1719999999996"/>
    <n v="2805.5859999999998"/>
    <n v="92.5"/>
    <n v="29"/>
    <n v="-246.172"/>
    <x v="0"/>
    <x v="7"/>
    <n v="33"/>
    <x v="0"/>
  </r>
  <r>
    <x v="0"/>
    <x v="2"/>
    <s v="GV403"/>
    <s v="GV4-08-200220"/>
    <x v="0"/>
    <d v="2020-08-10T00:00:00"/>
    <x v="0"/>
    <s v="Casillas Tapia Alfredo"/>
    <n v="43881"/>
    <n v="5.7333333333333334"/>
    <n v="1132.2"/>
    <n v="10"/>
    <n v="33966"/>
    <n v="29203.839"/>
    <n v="2920.384"/>
    <n v="113.22"/>
    <n v="30"/>
    <n v="4762.1610000000001"/>
    <x v="0"/>
    <x v="7"/>
    <n v="33"/>
    <x v="0"/>
  </r>
  <r>
    <x v="0"/>
    <x v="2"/>
    <s v="GV403"/>
    <s v="GV4-08-200220"/>
    <x v="0"/>
    <d v="2020-08-10T00:00:00"/>
    <x v="0"/>
    <s v="Carlos Policarpo Contreras Moreno"/>
    <n v="43881"/>
    <n v="5.7333333333333334"/>
    <n v="5723.8"/>
    <n v="50"/>
    <n v="165990.20000000001"/>
    <n v="146019.19399999999"/>
    <n v="2920.384"/>
    <n v="114.476"/>
    <n v="29"/>
    <n v="19971.006000000001"/>
    <x v="0"/>
    <x v="7"/>
    <n v="33"/>
    <x v="0"/>
  </r>
  <r>
    <x v="0"/>
    <x v="3"/>
    <s v="GV507"/>
    <s v="GV5-09-290220"/>
    <x v="0"/>
    <d v="2020-08-10T00:00:00"/>
    <x v="0"/>
    <s v="Camolinga Maldonado Pedro"/>
    <n v="43890"/>
    <n v="5.4333333333333327"/>
    <n v="12732"/>
    <n v="119"/>
    <n v="369228"/>
    <n v="316552.71500000003"/>
    <n v="2660.107"/>
    <n v="106.99159663865547"/>
    <n v="29"/>
    <n v="52675.285000000003"/>
    <x v="0"/>
    <x v="7"/>
    <n v="33"/>
    <x v="0"/>
  </r>
  <r>
    <x v="0"/>
    <x v="3"/>
    <s v="GV507"/>
    <s v="GV5-09-290220"/>
    <x v="0"/>
    <d v="2020-08-10T00:00:00"/>
    <x v="0"/>
    <s v="Innovacion y Comercio"/>
    <n v="43890"/>
    <n v="5.4333333333333327"/>
    <n v="770"/>
    <n v="8"/>
    <n v="23100"/>
    <n v="21280.855"/>
    <n v="2660.107"/>
    <n v="96.25"/>
    <n v="30"/>
    <n v="1819.145"/>
    <x v="0"/>
    <x v="7"/>
    <n v="33"/>
    <x v="0"/>
  </r>
  <r>
    <x v="0"/>
    <x v="3"/>
    <s v="GV507"/>
    <s v="GV5-09-290220"/>
    <x v="0"/>
    <d v="2020-08-10T00:00:00"/>
    <x v="0"/>
    <s v="Innovacion y Comercio"/>
    <n v="43890"/>
    <n v="5.4333333333333327"/>
    <n v="780"/>
    <n v="8"/>
    <n v="22620"/>
    <n v="21280.855"/>
    <n v="2660.107"/>
    <n v="97.5"/>
    <n v="29"/>
    <n v="1339.145"/>
    <x v="0"/>
    <x v="7"/>
    <n v="33"/>
    <x v="0"/>
  </r>
  <r>
    <x v="0"/>
    <x v="2"/>
    <s v="GV401"/>
    <s v="GV4-07-130220"/>
    <x v="1"/>
    <d v="2020-08-12T00:00:00"/>
    <x v="0"/>
    <s v="Vazquez Zamora Rafael"/>
    <n v="43874"/>
    <n v="6.0333333333333332"/>
    <n v="-185"/>
    <n v="-2"/>
    <n v="-5365"/>
    <n v="-5611.1719999999996"/>
    <n v="-2805.5859999999998"/>
    <n v="92.5"/>
    <n v="29"/>
    <n v="246.172"/>
    <x v="0"/>
    <x v="7"/>
    <n v="33"/>
    <x v="0"/>
  </r>
  <r>
    <x v="0"/>
    <x v="2"/>
    <s v="GV401"/>
    <s v="GV4-07-130220"/>
    <x v="0"/>
    <d v="2020-08-12T00:00:00"/>
    <x v="0"/>
    <s v="Vazquez Zamora Rafael"/>
    <n v="43874"/>
    <n v="6.0333333333333332"/>
    <n v="185"/>
    <n v="2"/>
    <n v="5457.5"/>
    <n v="5611.1719999999996"/>
    <n v="2805.5859999999998"/>
    <n v="92.5"/>
    <n v="29.5"/>
    <n v="-153.672"/>
    <x v="0"/>
    <x v="7"/>
    <n v="33"/>
    <x v="0"/>
  </r>
  <r>
    <x v="0"/>
    <x v="2"/>
    <s v="GV403"/>
    <s v="GV4-08-200220"/>
    <x v="0"/>
    <d v="2020-08-12T00:00:00"/>
    <x v="0"/>
    <s v="PUBLICO EN GENERAL"/>
    <n v="43881"/>
    <n v="5.8"/>
    <n v="100"/>
    <n v="1"/>
    <n v="3050"/>
    <n v="3022.6010000000001"/>
    <n v="3022.6010000000001"/>
    <n v="100"/>
    <n v="30.5"/>
    <n v="27.399000000000001"/>
    <x v="0"/>
    <x v="7"/>
    <n v="33"/>
    <x v="0"/>
  </r>
  <r>
    <x v="0"/>
    <x v="2"/>
    <s v="GV403"/>
    <s v="GV4-08-200220"/>
    <x v="0"/>
    <d v="2020-08-12T00:00:00"/>
    <x v="0"/>
    <s v="Leonardo Jimenez Chacon"/>
    <n v="43881"/>
    <n v="5.8"/>
    <n v="110"/>
    <n v="1"/>
    <n v="3355"/>
    <n v="3022.6010000000001"/>
    <n v="3022.6010000000001"/>
    <n v="110"/>
    <n v="30.5"/>
    <n v="332.399"/>
    <x v="0"/>
    <x v="7"/>
    <n v="33"/>
    <x v="0"/>
  </r>
  <r>
    <x v="0"/>
    <x v="2"/>
    <s v="GV403"/>
    <s v="GV4-08-200220"/>
    <x v="0"/>
    <d v="2020-08-12T00:00:00"/>
    <x v="0"/>
    <s v="Martinez Valdez Hugo Alberto F"/>
    <n v="43881"/>
    <n v="5.8"/>
    <n v="200"/>
    <n v="2"/>
    <n v="6100"/>
    <n v="6045.2020000000002"/>
    <n v="3022.6010000000001"/>
    <n v="100"/>
    <n v="30.5"/>
    <n v="54.798000000000002"/>
    <x v="0"/>
    <x v="7"/>
    <n v="33"/>
    <x v="0"/>
  </r>
  <r>
    <x v="0"/>
    <x v="2"/>
    <s v="GV403"/>
    <s v="GV4-08-200220"/>
    <x v="0"/>
    <d v="2020-08-12T00:00:00"/>
    <x v="0"/>
    <s v="Verdin Vizcarra Irma Lucila F"/>
    <n v="43881"/>
    <n v="5.8"/>
    <n v="210"/>
    <n v="2"/>
    <n v="6405"/>
    <n v="6045.2020000000002"/>
    <n v="3022.6010000000001"/>
    <n v="105"/>
    <n v="30.5"/>
    <n v="359.798"/>
    <x v="0"/>
    <x v="7"/>
    <n v="33"/>
    <x v="0"/>
  </r>
  <r>
    <x v="0"/>
    <x v="2"/>
    <s v="GV403"/>
    <s v="GV4-08-200220"/>
    <x v="0"/>
    <d v="2020-08-12T00:00:00"/>
    <x v="0"/>
    <s v="Lopez Jorge FG"/>
    <n v="43881"/>
    <n v="5.8"/>
    <n v="114"/>
    <n v="1"/>
    <n v="3477"/>
    <n v="3022.6010000000001"/>
    <n v="3022.6010000000001"/>
    <n v="114"/>
    <n v="30.5"/>
    <n v="454.399"/>
    <x v="0"/>
    <x v="7"/>
    <n v="33"/>
    <x v="0"/>
  </r>
  <r>
    <x v="0"/>
    <x v="2"/>
    <s v="GV403"/>
    <s v="GV4-08-200220"/>
    <x v="0"/>
    <d v="2020-08-12T00:00:00"/>
    <x v="0"/>
    <s v="Diaz Araiza Maria Magdalena"/>
    <n v="43881"/>
    <n v="5.8"/>
    <n v="247"/>
    <n v="2"/>
    <n v="7533.5"/>
    <n v="6045.2020000000002"/>
    <n v="3022.6010000000001"/>
    <n v="123.5"/>
    <n v="30.5"/>
    <n v="1488.298"/>
    <x v="0"/>
    <x v="7"/>
    <n v="33"/>
    <x v="0"/>
  </r>
  <r>
    <x v="0"/>
    <x v="2"/>
    <s v="GV403"/>
    <s v="GV4-08-200220"/>
    <x v="0"/>
    <d v="2020-08-12T00:00:00"/>
    <x v="0"/>
    <s v="Victor Alejandro Flores Pelayo"/>
    <n v="43881"/>
    <n v="5.8"/>
    <n v="110"/>
    <n v="1"/>
    <n v="3355"/>
    <n v="3022.6010000000001"/>
    <n v="3022.6010000000001"/>
    <n v="110"/>
    <n v="30.5"/>
    <n v="332.399"/>
    <x v="0"/>
    <x v="7"/>
    <n v="33"/>
    <x v="0"/>
  </r>
  <r>
    <x v="0"/>
    <x v="2"/>
    <s v="GV403"/>
    <s v="GV4-08-200220"/>
    <x v="0"/>
    <d v="2020-08-12T00:00:00"/>
    <x v="0"/>
    <s v="PUBLICO EN GENERAL"/>
    <n v="43881"/>
    <n v="5.8"/>
    <n v="215"/>
    <n v="2"/>
    <n v="6557.5"/>
    <n v="6045.2020000000002"/>
    <n v="3022.6010000000001"/>
    <n v="107.5"/>
    <n v="30.5"/>
    <n v="512.298"/>
    <x v="0"/>
    <x v="7"/>
    <n v="33"/>
    <x v="0"/>
  </r>
  <r>
    <x v="0"/>
    <x v="2"/>
    <s v="GV403"/>
    <s v="GV4-08-200220"/>
    <x v="0"/>
    <d v="2020-08-12T00:00:00"/>
    <x v="0"/>
    <s v="PUBLICO EN GENERAL"/>
    <n v="43881"/>
    <n v="5.8"/>
    <n v="116"/>
    <n v="1"/>
    <n v="3538"/>
    <n v="3022.6010000000001"/>
    <n v="3022.6010000000001"/>
    <n v="116"/>
    <n v="30.5"/>
    <n v="515.399"/>
    <x v="0"/>
    <x v="7"/>
    <n v="33"/>
    <x v="0"/>
  </r>
  <r>
    <x v="0"/>
    <x v="2"/>
    <s v="GV403"/>
    <s v="GV4-08-200220"/>
    <x v="0"/>
    <d v="2020-08-12T00:00:00"/>
    <x v="0"/>
    <s v="PUBLICO EN GENERAL"/>
    <n v="43881"/>
    <n v="5.8"/>
    <n v="120"/>
    <n v="1"/>
    <n v="3660"/>
    <n v="3022.6010000000001"/>
    <n v="3022.6010000000001"/>
    <n v="120"/>
    <n v="30.5"/>
    <n v="637.399"/>
    <x v="0"/>
    <x v="7"/>
    <n v="33"/>
    <x v="0"/>
  </r>
  <r>
    <x v="0"/>
    <x v="2"/>
    <s v="GV403"/>
    <s v="GV4-08-200220"/>
    <x v="0"/>
    <d v="2020-08-12T00:00:00"/>
    <x v="0"/>
    <s v="Gil Peña Martin FG"/>
    <n v="43881"/>
    <n v="5.8"/>
    <n v="218"/>
    <n v="2"/>
    <n v="6649"/>
    <n v="6045.2020000000002"/>
    <n v="3022.6010000000001"/>
    <n v="109"/>
    <n v="30.5"/>
    <n v="603.798"/>
    <x v="0"/>
    <x v="7"/>
    <n v="33"/>
    <x v="0"/>
  </r>
  <r>
    <x v="0"/>
    <x v="2"/>
    <s v="GV403"/>
    <s v="GV4-08-200220"/>
    <x v="0"/>
    <d v="2020-08-12T00:00:00"/>
    <x v="0"/>
    <s v="Ramos Mejia Juan Diego FG"/>
    <n v="43881"/>
    <n v="5.8"/>
    <n v="1804"/>
    <n v="15"/>
    <n v="54120"/>
    <n v="45339.017999999996"/>
    <n v="3022.6010000000001"/>
    <n v="120.26666666666667"/>
    <n v="30"/>
    <n v="8780.982"/>
    <x v="0"/>
    <x v="7"/>
    <n v="33"/>
    <x v="0"/>
  </r>
  <r>
    <x v="0"/>
    <x v="2"/>
    <s v="GV403"/>
    <s v="GV4-08-200220"/>
    <x v="0"/>
    <d v="2020-08-12T00:00:00"/>
    <x v="0"/>
    <s v="Cobian Chavez Rodolfo FG"/>
    <n v="43881"/>
    <n v="5.8"/>
    <n v="2420"/>
    <n v="20"/>
    <n v="72600"/>
    <n v="60452.023999999998"/>
    <n v="3022.6010000000001"/>
    <n v="121"/>
    <n v="30"/>
    <n v="12147.976000000001"/>
    <x v="0"/>
    <x v="7"/>
    <n v="33"/>
    <x v="0"/>
  </r>
  <r>
    <x v="0"/>
    <x v="2"/>
    <s v="GV403"/>
    <s v="GV4-08-200220"/>
    <x v="0"/>
    <d v="2020-08-12T00:00:00"/>
    <x v="0"/>
    <s v="De Leon Diaz Salvador FG"/>
    <n v="43881"/>
    <n v="5.8"/>
    <n v="100"/>
    <n v="1"/>
    <n v="3050"/>
    <n v="3022.6010000000001"/>
    <n v="3022.6010000000001"/>
    <n v="100"/>
    <n v="30.5"/>
    <n v="27.399000000000001"/>
    <x v="0"/>
    <x v="7"/>
    <n v="33"/>
    <x v="0"/>
  </r>
  <r>
    <x v="0"/>
    <x v="2"/>
    <s v="GV403"/>
    <s v="GV4-08-200220"/>
    <x v="0"/>
    <d v="2020-08-12T00:00:00"/>
    <x v="0"/>
    <s v="Lopez Garcia Martin FG"/>
    <n v="43881"/>
    <n v="5.8"/>
    <n v="106"/>
    <n v="1"/>
    <n v="3233"/>
    <n v="3022.6010000000001"/>
    <n v="3022.6010000000001"/>
    <n v="106"/>
    <n v="30.5"/>
    <n v="210.399"/>
    <x v="0"/>
    <x v="7"/>
    <n v="33"/>
    <x v="0"/>
  </r>
  <r>
    <x v="0"/>
    <x v="2"/>
    <s v="GV403"/>
    <s v="GV4-08-200220"/>
    <x v="0"/>
    <d v="2020-08-12T00:00:00"/>
    <x v="0"/>
    <s v="Chavez Barajas Contensina NA"/>
    <n v="43881"/>
    <n v="5.8"/>
    <n v="108"/>
    <n v="1"/>
    <n v="3294"/>
    <n v="3022.6010000000001"/>
    <n v="3022.6010000000001"/>
    <n v="108"/>
    <n v="30.5"/>
    <n v="271.399"/>
    <x v="0"/>
    <x v="7"/>
    <n v="33"/>
    <x v="0"/>
  </r>
  <r>
    <x v="0"/>
    <x v="2"/>
    <s v="GV403"/>
    <s v="GV4-08-200220"/>
    <x v="0"/>
    <d v="2020-08-12T00:00:00"/>
    <x v="0"/>
    <s v="Rincon Morett Veronica Guadalupe FG"/>
    <n v="43881"/>
    <n v="5.8"/>
    <n v="550"/>
    <n v="5"/>
    <n v="16775"/>
    <n v="15113.005999999999"/>
    <n v="3022.6010000000001"/>
    <n v="110"/>
    <n v="30.5"/>
    <n v="1661.9939999999999"/>
    <x v="0"/>
    <x v="7"/>
    <n v="33"/>
    <x v="0"/>
  </r>
  <r>
    <x v="0"/>
    <x v="2"/>
    <s v="GV403"/>
    <s v="GV4-08-200220"/>
    <x v="0"/>
    <d v="2020-08-12T00:00:00"/>
    <x v="0"/>
    <s v="Juan Manuel Jacobo"/>
    <n v="43881"/>
    <n v="5.8"/>
    <n v="450"/>
    <n v="4"/>
    <n v="13725"/>
    <n v="12090.405000000001"/>
    <n v="3022.6010000000001"/>
    <n v="112.5"/>
    <n v="30.5"/>
    <n v="1634.595"/>
    <x v="0"/>
    <x v="7"/>
    <n v="33"/>
    <x v="0"/>
  </r>
  <r>
    <x v="0"/>
    <x v="2"/>
    <s v="GV403"/>
    <s v="GV4-08-200220"/>
    <x v="0"/>
    <d v="2020-08-12T00:00:00"/>
    <x v="0"/>
    <s v="Edgar Ruiz Lopez"/>
    <n v="43881"/>
    <n v="5.8"/>
    <n v="315"/>
    <n v="3"/>
    <n v="9607.5"/>
    <n v="9067.8040000000001"/>
    <n v="3022.6010000000001"/>
    <n v="105"/>
    <n v="30.5"/>
    <n v="539.69600000000003"/>
    <x v="0"/>
    <x v="7"/>
    <n v="33"/>
    <x v="0"/>
  </r>
  <r>
    <x v="0"/>
    <x v="2"/>
    <s v="GV403"/>
    <s v="GV4-08-200220"/>
    <x v="0"/>
    <d v="2020-08-12T00:00:00"/>
    <x v="0"/>
    <s v="RODRIGO RODRIGUEZ"/>
    <n v="43881"/>
    <n v="5.8"/>
    <n v="505"/>
    <n v="5"/>
    <n v="15402.5"/>
    <n v="15113.005999999999"/>
    <n v="3022.6010000000001"/>
    <n v="101"/>
    <n v="30.5"/>
    <n v="289.49400000000003"/>
    <x v="0"/>
    <x v="7"/>
    <n v="33"/>
    <x v="0"/>
  </r>
  <r>
    <x v="0"/>
    <x v="2"/>
    <s v="GV403"/>
    <s v="GV4-08-200220"/>
    <x v="0"/>
    <d v="2020-08-12T00:00:00"/>
    <x v="0"/>
    <s v="Jose Luis Guzman Cornejo"/>
    <n v="43881"/>
    <n v="5.8"/>
    <n v="240"/>
    <n v="2"/>
    <n v="7320"/>
    <n v="6045.2020000000002"/>
    <n v="3022.6010000000001"/>
    <n v="120"/>
    <n v="30.5"/>
    <n v="1274.798"/>
    <x v="0"/>
    <x v="7"/>
    <n v="33"/>
    <x v="0"/>
  </r>
  <r>
    <x v="0"/>
    <x v="1"/>
    <s v="GV107"/>
    <s v="GV1-03-160120"/>
    <x v="0"/>
    <d v="2020-08-13T00:00:00"/>
    <x v="0"/>
    <s v="Cecilia Robles Perez"/>
    <n v="43846"/>
    <n v="7"/>
    <n v="195.5"/>
    <n v="2"/>
    <n v="5767.25"/>
    <n v="6965.4269999999997"/>
    <n v="3482.7130000000002"/>
    <n v="97.75"/>
    <n v="29.5"/>
    <n v="-1198.1769999999999"/>
    <x v="0"/>
    <x v="7"/>
    <n v="33"/>
    <x v="0"/>
  </r>
  <r>
    <x v="0"/>
    <x v="1"/>
    <s v="GV109"/>
    <s v="GV1-07-120220"/>
    <x v="0"/>
    <d v="2020-08-13T00:00:00"/>
    <x v="0"/>
    <s v="Vazquez Zamora Rafael"/>
    <n v="43873"/>
    <n v="6.1"/>
    <n v="287.5"/>
    <n v="3"/>
    <n v="8481.25"/>
    <n v="8299.58"/>
    <n v="2766.527"/>
    <n v="95.833333333333329"/>
    <n v="29.5"/>
    <n v="181.67"/>
    <x v="0"/>
    <x v="7"/>
    <n v="33"/>
    <x v="0"/>
  </r>
  <r>
    <x v="0"/>
    <x v="1"/>
    <s v="GV109"/>
    <s v="GV1-07-120220"/>
    <x v="0"/>
    <d v="2020-08-13T00:00:00"/>
    <x v="0"/>
    <s v="Rafael Osorio Zamora"/>
    <n v="43873"/>
    <n v="6.1"/>
    <n v="435"/>
    <n v="4"/>
    <n v="12832.5"/>
    <n v="11066.107"/>
    <n v="2766.527"/>
    <n v="108.75"/>
    <n v="29.5"/>
    <n v="1766.393"/>
    <x v="0"/>
    <x v="7"/>
    <n v="33"/>
    <x v="0"/>
  </r>
  <r>
    <x v="0"/>
    <x v="1"/>
    <s v="GV109"/>
    <s v="GV1-07-120220"/>
    <x v="0"/>
    <d v="2020-08-13T00:00:00"/>
    <x v="0"/>
    <s v="Ricardo Perez Garcia"/>
    <n v="43873"/>
    <n v="6.1"/>
    <n v="108.5"/>
    <n v="1"/>
    <n v="3200.75"/>
    <n v="2766.527"/>
    <n v="2766.527"/>
    <n v="108.5"/>
    <n v="29.5"/>
    <n v="434.22300000000001"/>
    <x v="0"/>
    <x v="7"/>
    <n v="33"/>
    <x v="0"/>
  </r>
  <r>
    <x v="0"/>
    <x v="1"/>
    <s v="GV109"/>
    <s v="GV1-07-120220"/>
    <x v="0"/>
    <d v="2020-08-13T00:00:00"/>
    <x v="0"/>
    <s v="PUBLICO EN GENERAL"/>
    <n v="43873"/>
    <n v="6.1"/>
    <n v="113.5"/>
    <n v="1"/>
    <n v="3348.25"/>
    <n v="2766.527"/>
    <n v="2766.527"/>
    <n v="113.5"/>
    <n v="29.5"/>
    <n v="581.72299999999996"/>
    <x v="0"/>
    <x v="7"/>
    <n v="33"/>
    <x v="0"/>
  </r>
  <r>
    <x v="0"/>
    <x v="1"/>
    <s v="GV110"/>
    <s v="GV1-08-210220"/>
    <x v="0"/>
    <d v="2020-08-13T00:00:00"/>
    <x v="0"/>
    <s v="Gutierrez Olivarez Jaime Gibran"/>
    <n v="43882"/>
    <n v="5.8"/>
    <n v="217"/>
    <n v="2"/>
    <n v="6401.5"/>
    <n v="4507.8810000000003"/>
    <n v="2253.9409999999998"/>
    <n v="108.5"/>
    <n v="29.5"/>
    <n v="1893.6189999999999"/>
    <x v="0"/>
    <x v="7"/>
    <n v="33"/>
    <x v="0"/>
  </r>
  <r>
    <x v="0"/>
    <x v="2"/>
    <s v="GV403"/>
    <s v="GV4-08-200220"/>
    <x v="0"/>
    <d v="2020-08-13T00:00:00"/>
    <x v="0"/>
    <s v="Casillas Tapia Alfredo"/>
    <n v="43881"/>
    <n v="5.833333333333333"/>
    <n v="1111"/>
    <n v="10"/>
    <n v="32219"/>
    <n v="30226.011999999999"/>
    <n v="3022.6010000000001"/>
    <n v="111.1"/>
    <n v="29"/>
    <n v="1992.9880000000001"/>
    <x v="0"/>
    <x v="7"/>
    <n v="33"/>
    <x v="0"/>
  </r>
  <r>
    <x v="0"/>
    <x v="2"/>
    <s v="GV403"/>
    <s v="GV4-08-200220"/>
    <x v="0"/>
    <d v="2020-08-13T00:00:00"/>
    <x v="0"/>
    <s v="Alvarez Lopez Salvador (Padre)"/>
    <n v="43881"/>
    <n v="5.833333333333333"/>
    <n v="1695"/>
    <n v="15"/>
    <n v="50002.5"/>
    <n v="45339.017999999996"/>
    <n v="3022.6010000000001"/>
    <n v="113"/>
    <n v="29.5"/>
    <n v="4663.482"/>
    <x v="0"/>
    <x v="7"/>
    <n v="33"/>
    <x v="0"/>
  </r>
  <r>
    <x v="0"/>
    <x v="2"/>
    <s v="GV403"/>
    <s v="GV4-08-200220"/>
    <x v="0"/>
    <d v="2020-08-13T00:00:00"/>
    <x v="0"/>
    <s v="Pelayo Sebastian Rosa Maria G"/>
    <n v="43881"/>
    <n v="5.833333333333333"/>
    <n v="530"/>
    <n v="5"/>
    <n v="16165"/>
    <n v="15113.005999999999"/>
    <n v="3022.6010000000001"/>
    <n v="106"/>
    <n v="30.5"/>
    <n v="1051.9939999999999"/>
    <x v="0"/>
    <x v="7"/>
    <n v="33"/>
    <x v="0"/>
  </r>
  <r>
    <x v="0"/>
    <x v="2"/>
    <s v="GV403"/>
    <s v="GV4-08-200220"/>
    <x v="0"/>
    <d v="2020-08-13T00:00:00"/>
    <x v="0"/>
    <s v="Juan Manuel Jacobo"/>
    <n v="43881"/>
    <n v="5.833333333333333"/>
    <n v="530"/>
    <n v="5"/>
    <n v="14914.5"/>
    <n v="15113.005999999999"/>
    <n v="3022.6010000000001"/>
    <n v="106"/>
    <n v="28.140599999999999"/>
    <n v="-198.506"/>
    <x v="0"/>
    <x v="7"/>
    <n v="33"/>
    <x v="0"/>
  </r>
  <r>
    <x v="0"/>
    <x v="2"/>
    <s v="GV403"/>
    <s v="GV4-08-200220"/>
    <x v="0"/>
    <d v="2020-08-13T00:00:00"/>
    <x v="0"/>
    <s v="Verdin Vizcarra Irma Lucila F"/>
    <n v="43881"/>
    <n v="5.833333333333333"/>
    <n v="190"/>
    <n v="2"/>
    <n v="5795"/>
    <n v="6045.2020000000002"/>
    <n v="3022.6010000000001"/>
    <n v="95"/>
    <n v="30.5"/>
    <n v="-250.202"/>
    <x v="0"/>
    <x v="7"/>
    <n v="33"/>
    <x v="0"/>
  </r>
  <r>
    <x v="0"/>
    <x v="2"/>
    <s v="GV403"/>
    <s v="GV4-08-200220"/>
    <x v="0"/>
    <d v="2020-08-13T00:00:00"/>
    <x v="0"/>
    <s v="Lopez Jorge FG"/>
    <n v="43881"/>
    <n v="5.833333333333333"/>
    <n v="216"/>
    <n v="2"/>
    <n v="6588"/>
    <n v="6045.2020000000002"/>
    <n v="3022.6010000000001"/>
    <n v="108"/>
    <n v="30.5"/>
    <n v="542.798"/>
    <x v="0"/>
    <x v="7"/>
    <n v="33"/>
    <x v="0"/>
  </r>
  <r>
    <x v="0"/>
    <x v="2"/>
    <s v="GV403"/>
    <s v="GV4-08-200220"/>
    <x v="0"/>
    <d v="2020-08-13T00:00:00"/>
    <x v="0"/>
    <s v="Leonardo Jimenez Chacon"/>
    <n v="43881"/>
    <n v="5.833333333333333"/>
    <n v="90"/>
    <n v="1"/>
    <n v="2745"/>
    <n v="3022.6010000000001"/>
    <n v="3022.6010000000001"/>
    <n v="90"/>
    <n v="30.5"/>
    <n v="-277.601"/>
    <x v="0"/>
    <x v="7"/>
    <n v="33"/>
    <x v="0"/>
  </r>
  <r>
    <x v="0"/>
    <x v="2"/>
    <s v="GV403"/>
    <s v="GV4-08-200220"/>
    <x v="0"/>
    <d v="2020-08-13T00:00:00"/>
    <x v="0"/>
    <s v="Jose Luis Guzman Cornejo"/>
    <n v="43881"/>
    <n v="5.833333333333333"/>
    <n v="600"/>
    <n v="6"/>
    <n v="18300"/>
    <n v="18135.607"/>
    <n v="3022.6010000000001"/>
    <n v="100"/>
    <n v="30.5"/>
    <n v="164.393"/>
    <x v="0"/>
    <x v="7"/>
    <n v="33"/>
    <x v="0"/>
  </r>
  <r>
    <x v="0"/>
    <x v="2"/>
    <s v="GV403"/>
    <s v="GV4-08-200220"/>
    <x v="0"/>
    <d v="2020-08-13T00:00:00"/>
    <x v="0"/>
    <s v="Gil Peña Martin FG"/>
    <n v="43881"/>
    <n v="5.833333333333333"/>
    <n v="393"/>
    <n v="4"/>
    <n v="11986.5"/>
    <n v="12090.405000000001"/>
    <n v="3022.6010000000001"/>
    <n v="98.25"/>
    <n v="30.5"/>
    <n v="-103.905"/>
    <x v="0"/>
    <x v="7"/>
    <n v="33"/>
    <x v="0"/>
  </r>
  <r>
    <x v="0"/>
    <x v="2"/>
    <s v="GV403"/>
    <s v="GV4-08-200220"/>
    <x v="0"/>
    <d v="2020-08-13T00:00:00"/>
    <x v="0"/>
    <s v="Ramos Mejia Juan Diego FG"/>
    <n v="43881"/>
    <n v="5.833333333333333"/>
    <n v="538"/>
    <n v="5"/>
    <n v="16140"/>
    <n v="15113.005999999999"/>
    <n v="3022.6010000000001"/>
    <n v="107.6"/>
    <n v="30"/>
    <n v="1026.9939999999999"/>
    <x v="0"/>
    <x v="7"/>
    <n v="33"/>
    <x v="0"/>
  </r>
  <r>
    <x v="0"/>
    <x v="2"/>
    <s v="GV403"/>
    <s v="GV4-08-200220"/>
    <x v="0"/>
    <d v="2020-08-13T00:00:00"/>
    <x v="0"/>
    <s v="PUBLICO EN GENERAL"/>
    <n v="43881"/>
    <n v="5.833333333333333"/>
    <n v="106"/>
    <n v="1"/>
    <n v="3233"/>
    <n v="3022.6010000000001"/>
    <n v="3022.6010000000001"/>
    <n v="106"/>
    <n v="30.5"/>
    <n v="210.399"/>
    <x v="0"/>
    <x v="7"/>
    <n v="33"/>
    <x v="0"/>
  </r>
  <r>
    <x v="0"/>
    <x v="2"/>
    <s v="GV403"/>
    <s v="GV4-08-200220"/>
    <x v="0"/>
    <d v="2020-08-13T00:00:00"/>
    <x v="0"/>
    <s v="Oscar Jesus Guerrero Pelayo"/>
    <n v="43881"/>
    <n v="5.833333333333333"/>
    <n v="600"/>
    <n v="6"/>
    <n v="18300"/>
    <n v="18135.607"/>
    <n v="3022.6010000000001"/>
    <n v="100"/>
    <n v="30.5"/>
    <n v="164.393"/>
    <x v="0"/>
    <x v="7"/>
    <n v="33"/>
    <x v="0"/>
  </r>
  <r>
    <x v="0"/>
    <x v="2"/>
    <s v="GV403"/>
    <s v="GV4-08-200220"/>
    <x v="0"/>
    <d v="2020-08-13T00:00:00"/>
    <x v="0"/>
    <s v="PUBLICO EN GENERAL"/>
    <n v="43881"/>
    <n v="5.833333333333333"/>
    <n v="298"/>
    <n v="3"/>
    <n v="9089"/>
    <n v="9067.8040000000001"/>
    <n v="3022.6010000000001"/>
    <n v="99.333333333333329"/>
    <n v="30.5"/>
    <n v="21.196000000000002"/>
    <x v="0"/>
    <x v="7"/>
    <n v="33"/>
    <x v="0"/>
  </r>
  <r>
    <x v="0"/>
    <x v="2"/>
    <s v="GV403"/>
    <s v="GV4-08-200220"/>
    <x v="0"/>
    <d v="2020-08-13T00:00:00"/>
    <x v="0"/>
    <s v="PUBLICO EN GENERAL"/>
    <n v="43881"/>
    <n v="5.833333333333333"/>
    <n v="100"/>
    <n v="1"/>
    <n v="3050"/>
    <n v="3022.6010000000001"/>
    <n v="3022.6010000000001"/>
    <n v="100"/>
    <n v="30.5"/>
    <n v="27.399000000000001"/>
    <x v="0"/>
    <x v="7"/>
    <n v="33"/>
    <x v="0"/>
  </r>
  <r>
    <x v="0"/>
    <x v="2"/>
    <s v="GV403"/>
    <s v="GV4-08-200220"/>
    <x v="0"/>
    <d v="2020-08-13T00:00:00"/>
    <x v="0"/>
    <s v="PUBLICO EN GENERAL"/>
    <n v="43881"/>
    <n v="5.833333333333333"/>
    <n v="104"/>
    <n v="1"/>
    <n v="3172"/>
    <n v="3022.6010000000001"/>
    <n v="3022.6010000000001"/>
    <n v="104"/>
    <n v="30.5"/>
    <n v="149.399"/>
    <x v="0"/>
    <x v="7"/>
    <n v="33"/>
    <x v="0"/>
  </r>
  <r>
    <x v="0"/>
    <x v="2"/>
    <s v="GV404"/>
    <s v="GV4-09-270220"/>
    <x v="0"/>
    <d v="2020-08-13T00:00:00"/>
    <x v="0"/>
    <s v="Edgar Ruiz Lopez"/>
    <n v="43888"/>
    <n v="5.6"/>
    <n v="590"/>
    <n v="6"/>
    <n v="17995"/>
    <n v="17441.728999999999"/>
    <n v="2906.9549999999999"/>
    <n v="98.333333333333329"/>
    <n v="30.5"/>
    <n v="553.27099999999996"/>
    <x v="0"/>
    <x v="7"/>
    <n v="33"/>
    <x v="0"/>
  </r>
  <r>
    <x v="0"/>
    <x v="2"/>
    <s v="GV404"/>
    <s v="GV4-09-270220"/>
    <x v="0"/>
    <d v="2020-08-13T00:00:00"/>
    <x v="0"/>
    <s v="Prado Barajas Aureliano FG"/>
    <n v="43888"/>
    <n v="5.6"/>
    <n v="192"/>
    <n v="2"/>
    <n v="5856"/>
    <n v="5813.91"/>
    <n v="2906.9549999999999"/>
    <n v="96"/>
    <n v="30.5"/>
    <n v="42.09"/>
    <x v="0"/>
    <x v="7"/>
    <n v="33"/>
    <x v="0"/>
  </r>
  <r>
    <x v="0"/>
    <x v="2"/>
    <s v="GV404"/>
    <s v="GV4-09-270220"/>
    <x v="0"/>
    <d v="2020-08-13T00:00:00"/>
    <x v="0"/>
    <s v="Oregon Rene NA"/>
    <n v="43888"/>
    <n v="5.6"/>
    <n v="270"/>
    <n v="3"/>
    <n v="8235"/>
    <n v="8720.8639999999996"/>
    <n v="2906.9549999999999"/>
    <n v="90"/>
    <n v="30.5"/>
    <n v="-485.86399999999998"/>
    <x v="0"/>
    <x v="7"/>
    <n v="33"/>
    <x v="0"/>
  </r>
  <r>
    <x v="0"/>
    <x v="2"/>
    <s v="GV404"/>
    <s v="GV4-09-270220"/>
    <x v="0"/>
    <d v="2020-08-13T00:00:00"/>
    <x v="0"/>
    <s v="Martinez Valdez Hugo Alberto F"/>
    <n v="43888"/>
    <n v="5.6"/>
    <n v="602"/>
    <n v="6"/>
    <n v="18361"/>
    <n v="17441.728999999999"/>
    <n v="2906.9549999999999"/>
    <n v="100.33333333333333"/>
    <n v="30.5"/>
    <n v="919.27099999999996"/>
    <x v="0"/>
    <x v="7"/>
    <n v="33"/>
    <x v="0"/>
  </r>
  <r>
    <x v="0"/>
    <x v="2"/>
    <s v="GV404"/>
    <s v="GV4-09-270220"/>
    <x v="0"/>
    <d v="2020-08-13T00:00:00"/>
    <x v="0"/>
    <s v="Lopez Garcia Martin FG"/>
    <n v="43888"/>
    <n v="5.6"/>
    <n v="90"/>
    <n v="1"/>
    <n v="2745"/>
    <n v="2906.9549999999999"/>
    <n v="2906.9549999999999"/>
    <n v="90"/>
    <n v="30.5"/>
    <n v="-161.95500000000001"/>
    <x v="0"/>
    <x v="7"/>
    <n v="33"/>
    <x v="0"/>
  </r>
  <r>
    <x v="0"/>
    <x v="2"/>
    <s v="GV404"/>
    <s v="GV4-09-270220"/>
    <x v="0"/>
    <d v="2020-08-13T00:00:00"/>
    <x v="0"/>
    <s v="Langurain Juan Pablo NA"/>
    <n v="43888"/>
    <n v="5.6"/>
    <n v="980"/>
    <n v="10"/>
    <n v="29890"/>
    <n v="29069.547999999999"/>
    <n v="2906.9549999999999"/>
    <n v="98"/>
    <n v="30.5"/>
    <n v="820.452"/>
    <x v="0"/>
    <x v="7"/>
    <n v="33"/>
    <x v="0"/>
  </r>
  <r>
    <x v="0"/>
    <x v="2"/>
    <s v="GV404"/>
    <s v="GV4-09-270220"/>
    <x v="0"/>
    <d v="2020-08-13T00:00:00"/>
    <x v="0"/>
    <s v="Coronado Rodriguez Alma Lorena FG"/>
    <n v="43888"/>
    <n v="5.6"/>
    <n v="130"/>
    <n v="1"/>
    <n v="3965"/>
    <n v="2906.9549999999999"/>
    <n v="2906.9549999999999"/>
    <n v="130"/>
    <n v="30.5"/>
    <n v="1058.0450000000001"/>
    <x v="0"/>
    <x v="7"/>
    <n v="33"/>
    <x v="0"/>
  </r>
  <r>
    <x v="0"/>
    <x v="2"/>
    <s v="GV404"/>
    <s v="GV4-09-270220"/>
    <x v="0"/>
    <d v="2020-08-13T00:00:00"/>
    <x v="0"/>
    <s v="Cobian Chavez Rodolfo FG"/>
    <n v="43888"/>
    <n v="5.6"/>
    <n v="2604"/>
    <n v="25"/>
    <n v="78120"/>
    <n v="72673.869000000006"/>
    <n v="2906.9549999999999"/>
    <n v="104.16"/>
    <n v="30"/>
    <n v="5446.1310000000003"/>
    <x v="0"/>
    <x v="7"/>
    <n v="33"/>
    <x v="0"/>
  </r>
  <r>
    <x v="0"/>
    <x v="2"/>
    <s v="GV404"/>
    <s v="GV4-09-270220"/>
    <x v="0"/>
    <d v="2020-08-13T00:00:00"/>
    <x v="0"/>
    <s v="Becerra Bañuelos Norma Elizabeth F"/>
    <n v="43888"/>
    <n v="5.6"/>
    <n v="442"/>
    <n v="4"/>
    <n v="13481"/>
    <n v="11627.819"/>
    <n v="2906.9549999999999"/>
    <n v="110.5"/>
    <n v="30.5"/>
    <n v="1853.181"/>
    <x v="0"/>
    <x v="7"/>
    <n v="33"/>
    <x v="0"/>
  </r>
  <r>
    <x v="0"/>
    <x v="2"/>
    <s v="GV404"/>
    <s v="GV4-09-270220"/>
    <x v="0"/>
    <d v="2020-08-13T00:00:00"/>
    <x v="0"/>
    <s v="De Leon Diaz Salvador FG"/>
    <n v="43888"/>
    <n v="5.6"/>
    <n v="118"/>
    <n v="1"/>
    <n v="3599"/>
    <n v="2906.9549999999999"/>
    <n v="2906.9549999999999"/>
    <n v="118"/>
    <n v="30.5"/>
    <n v="692.04499999999996"/>
    <x v="0"/>
    <x v="7"/>
    <n v="33"/>
    <x v="0"/>
  </r>
  <r>
    <x v="0"/>
    <x v="2"/>
    <s v="GV404"/>
    <s v="GV4-09-270220"/>
    <x v="0"/>
    <d v="2020-08-13T00:00:00"/>
    <x v="0"/>
    <s v="Avalos Silva Juan"/>
    <n v="43888"/>
    <n v="5.6"/>
    <n v="208"/>
    <n v="2"/>
    <n v="6344"/>
    <n v="5813.91"/>
    <n v="2906.9549999999999"/>
    <n v="104"/>
    <n v="30.5"/>
    <n v="530.09"/>
    <x v="0"/>
    <x v="7"/>
    <n v="33"/>
    <x v="0"/>
  </r>
  <r>
    <x v="0"/>
    <x v="2"/>
    <s v="GV404"/>
    <s v="GV4-09-270220"/>
    <x v="0"/>
    <d v="2020-08-13T00:00:00"/>
    <x v="0"/>
    <s v="Diaz Araiza Maria Magdalena"/>
    <n v="43888"/>
    <n v="5.6"/>
    <n v="200"/>
    <n v="2"/>
    <n v="6100"/>
    <n v="5813.91"/>
    <n v="2906.9549999999999"/>
    <n v="100"/>
    <n v="30.5"/>
    <n v="286.08999999999997"/>
    <x v="0"/>
    <x v="7"/>
    <n v="33"/>
    <x v="0"/>
  </r>
  <r>
    <x v="0"/>
    <x v="2"/>
    <s v="GV404"/>
    <s v="GV4-09-270220"/>
    <x v="0"/>
    <d v="2020-08-13T00:00:00"/>
    <x v="0"/>
    <s v="RODRIGO RODRIGUEZ"/>
    <n v="43888"/>
    <n v="5.6"/>
    <n v="1166"/>
    <n v="12"/>
    <n v="35563"/>
    <n v="34883.457000000002"/>
    <n v="2906.9549999999999"/>
    <n v="97.166666666666671"/>
    <n v="30.5"/>
    <n v="679.54300000000001"/>
    <x v="0"/>
    <x v="7"/>
    <n v="33"/>
    <x v="0"/>
  </r>
  <r>
    <x v="0"/>
    <x v="2"/>
    <s v="GV404"/>
    <s v="GV4-09-270220"/>
    <x v="0"/>
    <d v="2020-08-13T00:00:00"/>
    <x v="0"/>
    <s v="Salas Nadia"/>
    <n v="43888"/>
    <n v="5.6"/>
    <n v="190"/>
    <n v="2"/>
    <n v="5795"/>
    <n v="5813.91"/>
    <n v="2906.9549999999999"/>
    <n v="95"/>
    <n v="30.5"/>
    <n v="-18.91"/>
    <x v="0"/>
    <x v="7"/>
    <n v="33"/>
    <x v="0"/>
  </r>
  <r>
    <x v="0"/>
    <x v="3"/>
    <s v="GV507"/>
    <s v="GV5-09-290220"/>
    <x v="0"/>
    <d v="2020-08-13T00:00:00"/>
    <x v="0"/>
    <s v="Innovacion y Comercio"/>
    <n v="43890"/>
    <n v="5.5333333333333332"/>
    <n v="210.44"/>
    <n v="2"/>
    <n v="6418.42"/>
    <n v="5359.2979999999998"/>
    <n v="2679.6489999999999"/>
    <n v="105.22"/>
    <n v="30.5"/>
    <n v="1059.1220000000001"/>
    <x v="0"/>
    <x v="7"/>
    <n v="33"/>
    <x v="0"/>
  </r>
  <r>
    <x v="0"/>
    <x v="3"/>
    <s v="GV507"/>
    <s v="GV5-09-290220"/>
    <x v="0"/>
    <d v="2020-08-13T00:00:00"/>
    <x v="0"/>
    <s v="Innovacion y Comercio"/>
    <n v="43890"/>
    <n v="5.5333333333333332"/>
    <n v="850"/>
    <n v="8"/>
    <n v="25075"/>
    <n v="21437.19"/>
    <n v="2679.6489999999999"/>
    <n v="106.25"/>
    <n v="29.5"/>
    <n v="3637.81"/>
    <x v="0"/>
    <x v="7"/>
    <n v="33"/>
    <x v="0"/>
  </r>
  <r>
    <x v="0"/>
    <x v="0"/>
    <s v="EMBAR"/>
    <s v="GV4-07-130220"/>
    <x v="0"/>
    <d v="2020-08-14T00:00:00"/>
    <x v="0"/>
    <s v="Rafael Osorio Zamora"/>
    <n v="43874"/>
    <n v="6.1"/>
    <n v="579"/>
    <n v="6"/>
    <n v="17080.5"/>
    <n v="17885.61"/>
    <n v="2980.9349999999999"/>
    <n v="96.5"/>
    <n v="29.5"/>
    <n v="-805.11"/>
    <x v="0"/>
    <x v="7"/>
    <n v="33"/>
    <x v="0"/>
  </r>
  <r>
    <x v="0"/>
    <x v="0"/>
    <s v="EMBAR"/>
    <s v="GV5-09-290220"/>
    <x v="0"/>
    <d v="2020-08-14T00:00:00"/>
    <x v="0"/>
    <s v="Camolinga Maldonado Pedro"/>
    <n v="43890"/>
    <n v="5.5666666666666664"/>
    <n v="14351"/>
    <n v="60"/>
    <n v="194763.571"/>
    <n v="160778.92600000001"/>
    <n v="2679.6489999999999"/>
    <n v="239.18333333333334"/>
    <n v="13.571400000000001"/>
    <n v="33984.644999999997"/>
    <x v="0"/>
    <x v="7"/>
    <n v="33"/>
    <x v="0"/>
  </r>
  <r>
    <x v="0"/>
    <x v="0"/>
    <s v="EMBAR"/>
    <s v="GV5-17-200420"/>
    <x v="0"/>
    <d v="2020-08-14T00:00:00"/>
    <x v="0"/>
    <s v="Camolinga Maldonado Pedro"/>
    <n v="43941"/>
    <n v="3.8666666666666667"/>
    <n v="14351"/>
    <n v="66"/>
    <n v="214239.929"/>
    <n v="191911.47"/>
    <n v="2907.75"/>
    <n v="217.43939393939394"/>
    <n v="14.928599999999999"/>
    <n v="22328.458999999999"/>
    <x v="0"/>
    <x v="7"/>
    <n v="33"/>
    <x v="0"/>
  </r>
  <r>
    <x v="0"/>
    <x v="1"/>
    <s v="GV110"/>
    <s v="GV1-08-210220"/>
    <x v="0"/>
    <d v="2020-08-14T00:00:00"/>
    <x v="0"/>
    <s v="Casillas Tapia Alfredo"/>
    <n v="43882"/>
    <n v="5.833333333333333"/>
    <n v="1066"/>
    <n v="10"/>
    <n v="30914"/>
    <n v="22539.406999999999"/>
    <n v="2253.9409999999998"/>
    <n v="106.6"/>
    <n v="29"/>
    <n v="8374.5930000000008"/>
    <x v="0"/>
    <x v="7"/>
    <n v="33"/>
    <x v="0"/>
  </r>
  <r>
    <x v="0"/>
    <x v="2"/>
    <s v="GV403"/>
    <s v="GV4-08-200220"/>
    <x v="0"/>
    <d v="2020-08-14T00:00:00"/>
    <x v="0"/>
    <s v="Camacho Santana Gabriel"/>
    <n v="43881"/>
    <n v="5.8666666666666663"/>
    <n v="854"/>
    <n v="8"/>
    <n v="25193"/>
    <n v="24180.81"/>
    <n v="3022.6010000000001"/>
    <n v="106.75"/>
    <n v="29.5"/>
    <n v="1012.19"/>
    <x v="0"/>
    <x v="7"/>
    <n v="33"/>
    <x v="0"/>
  </r>
  <r>
    <x v="0"/>
    <x v="2"/>
    <s v="GV403"/>
    <s v="GV4-08-200220"/>
    <x v="0"/>
    <d v="2020-08-14T00:00:00"/>
    <x v="0"/>
    <s v="Camacho Monroy Agustin"/>
    <n v="43881"/>
    <n v="5.8666666666666663"/>
    <n v="1011"/>
    <n v="9"/>
    <n v="29824.5"/>
    <n v="27203.411"/>
    <n v="3022.6010000000001"/>
    <n v="112.33333333333333"/>
    <n v="29.5"/>
    <n v="2621.0889999999999"/>
    <x v="0"/>
    <x v="7"/>
    <n v="33"/>
    <x v="0"/>
  </r>
  <r>
    <x v="0"/>
    <x v="2"/>
    <s v="GV403"/>
    <s v="GV4-08-200220"/>
    <x v="0"/>
    <d v="2020-08-14T00:00:00"/>
    <x v="0"/>
    <s v="PUBLICO EN GENERAL"/>
    <n v="43881"/>
    <n v="5.8666666666666663"/>
    <n v="238"/>
    <n v="2"/>
    <n v="7021"/>
    <n v="6045.2020000000002"/>
    <n v="3022.6010000000001"/>
    <n v="119"/>
    <n v="29.5"/>
    <n v="975.798"/>
    <x v="0"/>
    <x v="7"/>
    <n v="33"/>
    <x v="0"/>
  </r>
  <r>
    <x v="0"/>
    <x v="2"/>
    <s v="GV403"/>
    <s v="GV4-08-200220"/>
    <x v="0"/>
    <d v="2020-08-14T00:00:00"/>
    <x v="0"/>
    <s v="Noe Ramirez Brambila"/>
    <n v="43881"/>
    <n v="5.8666666666666663"/>
    <n v="502"/>
    <n v="5"/>
    <n v="14809"/>
    <n v="15113.005999999999"/>
    <n v="3022.6010000000001"/>
    <n v="100.4"/>
    <n v="29.5"/>
    <n v="-304.00599999999997"/>
    <x v="0"/>
    <x v="7"/>
    <n v="33"/>
    <x v="0"/>
  </r>
  <r>
    <x v="0"/>
    <x v="2"/>
    <s v="GV403"/>
    <s v="GV4-08-200220"/>
    <x v="0"/>
    <d v="2020-08-14T00:00:00"/>
    <x v="0"/>
    <s v="Robles Santana Jorge"/>
    <n v="43881"/>
    <n v="5.8666666666666663"/>
    <n v="403"/>
    <n v="4"/>
    <n v="11888.5"/>
    <n v="12090.405000000001"/>
    <n v="3022.6010000000001"/>
    <n v="100.75"/>
    <n v="29.5"/>
    <n v="-201.905"/>
    <x v="0"/>
    <x v="7"/>
    <n v="33"/>
    <x v="0"/>
  </r>
  <r>
    <x v="0"/>
    <x v="2"/>
    <s v="GV403"/>
    <s v="GV4-08-200220"/>
    <x v="0"/>
    <d v="2020-08-14T00:00:00"/>
    <x v="0"/>
    <s v="Gutierrez Olivarez Jaime Gibran"/>
    <n v="43881"/>
    <n v="5.8666666666666663"/>
    <n v="436.4"/>
    <n v="4"/>
    <n v="12873.8"/>
    <n v="12090.405000000001"/>
    <n v="3022.6010000000001"/>
    <n v="109.1"/>
    <n v="29.5"/>
    <n v="783.39499999999998"/>
    <x v="0"/>
    <x v="7"/>
    <n v="33"/>
    <x v="0"/>
  </r>
  <r>
    <x v="0"/>
    <x v="2"/>
    <s v="GV403"/>
    <s v="GV4-08-200220"/>
    <x v="0"/>
    <d v="2020-08-14T00:00:00"/>
    <x v="0"/>
    <s v="Ricardo Perez Garcia"/>
    <n v="43881"/>
    <n v="5.8666666666666663"/>
    <n v="316.2"/>
    <n v="3"/>
    <n v="9327.9"/>
    <n v="9067.8040000000001"/>
    <n v="3022.6010000000001"/>
    <n v="105.39999999999999"/>
    <n v="29.5"/>
    <n v="260.096"/>
    <x v="0"/>
    <x v="7"/>
    <n v="33"/>
    <x v="0"/>
  </r>
  <r>
    <x v="0"/>
    <x v="2"/>
    <s v="GV403"/>
    <s v="GV4-08-200220"/>
    <x v="0"/>
    <d v="2020-08-14T00:00:00"/>
    <x v="0"/>
    <s v="Cecilia Robles Perez"/>
    <n v="43881"/>
    <n v="5.8666666666666663"/>
    <n v="112.4"/>
    <n v="1"/>
    <n v="3315.8"/>
    <n v="3022.6010000000001"/>
    <n v="3022.6010000000001"/>
    <n v="112.4"/>
    <n v="29.5"/>
    <n v="293.19900000000001"/>
    <x v="0"/>
    <x v="7"/>
    <n v="33"/>
    <x v="0"/>
  </r>
  <r>
    <x v="0"/>
    <x v="2"/>
    <s v="GV403"/>
    <s v="GV4-08-200220"/>
    <x v="0"/>
    <d v="2020-08-14T00:00:00"/>
    <x v="0"/>
    <s v="Rafael Osorio Zamora"/>
    <n v="43881"/>
    <n v="5.8666666666666663"/>
    <n v="198.2"/>
    <n v="2"/>
    <n v="5846.9"/>
    <n v="6045.2020000000002"/>
    <n v="3022.6010000000001"/>
    <n v="99.1"/>
    <n v="29.5"/>
    <n v="-198.30199999999999"/>
    <x v="0"/>
    <x v="7"/>
    <n v="33"/>
    <x v="0"/>
  </r>
  <r>
    <x v="0"/>
    <x v="2"/>
    <s v="GV403"/>
    <s v="GV4-08-200220"/>
    <x v="0"/>
    <d v="2020-08-14T00:00:00"/>
    <x v="0"/>
    <s v="Vazquez Zamora Rafael"/>
    <n v="43881"/>
    <n v="5.8666666666666663"/>
    <n v="200.4"/>
    <n v="2"/>
    <n v="5911.8"/>
    <n v="6045.2020000000002"/>
    <n v="3022.6010000000001"/>
    <n v="100.2"/>
    <n v="29.5"/>
    <n v="-133.40199999999999"/>
    <x v="0"/>
    <x v="7"/>
    <n v="33"/>
    <x v="0"/>
  </r>
  <r>
    <x v="0"/>
    <x v="3"/>
    <s v="GV507"/>
    <s v="GV5-09-290220"/>
    <x v="0"/>
    <d v="2020-08-14T00:00:00"/>
    <x v="0"/>
    <s v="Innovacion y Comercio"/>
    <n v="43890"/>
    <n v="5.5666666666666664"/>
    <n v="750"/>
    <n v="8"/>
    <n v="22125"/>
    <n v="21437.19"/>
    <n v="2679.6489999999999"/>
    <n v="93.75"/>
    <n v="29.5"/>
    <n v="687.81"/>
    <x v="0"/>
    <x v="7"/>
    <n v="33"/>
    <x v="0"/>
  </r>
  <r>
    <x v="0"/>
    <x v="0"/>
    <s v="EMBAR"/>
    <s v="GV4-06-050220"/>
    <x v="0"/>
    <d v="2020-08-17T00:00:00"/>
    <x v="0"/>
    <s v="Carlos Sanchez Camacho"/>
    <n v="43866"/>
    <n v="6.4666666666666668"/>
    <n v="264"/>
    <n v="2"/>
    <n v="6600"/>
    <n v="6395.1009999999997"/>
    <n v="3197.55"/>
    <n v="132"/>
    <n v="25"/>
    <n v="204.899"/>
    <x v="0"/>
    <x v="7"/>
    <n v="34"/>
    <x v="0"/>
  </r>
  <r>
    <x v="0"/>
    <x v="0"/>
    <s v="EMBAR"/>
    <s v="GV4-07-130220"/>
    <x v="0"/>
    <d v="2020-08-17T00:00:00"/>
    <x v="0"/>
    <s v="Arturo Saray"/>
    <n v="43874"/>
    <n v="6.2"/>
    <n v="112.8"/>
    <n v="1"/>
    <n v="3045.6"/>
    <n v="2980.9349999999999"/>
    <n v="2980.9349999999999"/>
    <n v="112.8"/>
    <n v="27"/>
    <n v="64.665000000000006"/>
    <x v="0"/>
    <x v="7"/>
    <n v="34"/>
    <x v="0"/>
  </r>
  <r>
    <x v="0"/>
    <x v="1"/>
    <s v="GV109"/>
    <s v="GV1-07-120220"/>
    <x v="0"/>
    <d v="2020-08-17T00:00:00"/>
    <x v="0"/>
    <s v="Carlos Sanchez Camacho"/>
    <n v="43873"/>
    <n v="6.2333333333333334"/>
    <n v="450.5"/>
    <n v="4"/>
    <n v="13289.75"/>
    <n v="11066.107"/>
    <n v="2766.527"/>
    <n v="112.625"/>
    <n v="29.5"/>
    <n v="2223.643"/>
    <x v="0"/>
    <x v="7"/>
    <n v="34"/>
    <x v="0"/>
  </r>
  <r>
    <x v="0"/>
    <x v="1"/>
    <s v="GV109"/>
    <s v="GV1-07-120220"/>
    <x v="0"/>
    <d v="2020-08-17T00:00:00"/>
    <x v="0"/>
    <s v="PUBLICO EN GENERAL"/>
    <n v="43873"/>
    <n v="6.2333333333333334"/>
    <n v="110.5"/>
    <n v="1"/>
    <n v="3425.5"/>
    <n v="2766.527"/>
    <n v="2766.527"/>
    <n v="110.5"/>
    <n v="31"/>
    <n v="658.97299999999996"/>
    <x v="0"/>
    <x v="7"/>
    <n v="34"/>
    <x v="0"/>
  </r>
  <r>
    <x v="0"/>
    <x v="1"/>
    <s v="GV109"/>
    <s v="GV1-07-120220"/>
    <x v="0"/>
    <d v="2020-08-17T00:00:00"/>
    <x v="0"/>
    <s v="PUBLICO EN GENERAL"/>
    <n v="43873"/>
    <n v="6.2333333333333334"/>
    <n v="133"/>
    <n v="1"/>
    <n v="3458"/>
    <n v="2766.527"/>
    <n v="2766.527"/>
    <n v="133"/>
    <n v="26"/>
    <n v="691.47299999999996"/>
    <x v="0"/>
    <x v="7"/>
    <n v="34"/>
    <x v="0"/>
  </r>
  <r>
    <x v="0"/>
    <x v="1"/>
    <s v="GV109"/>
    <s v="GV1-07-120220"/>
    <x v="0"/>
    <d v="2020-08-17T00:00:00"/>
    <x v="0"/>
    <s v="Diaz Juan "/>
    <n v="43873"/>
    <n v="6.2333333333333334"/>
    <n v="126.5"/>
    <n v="1"/>
    <n v="3289"/>
    <n v="2766.527"/>
    <n v="2766.527"/>
    <n v="126.5"/>
    <n v="26"/>
    <n v="522.47299999999996"/>
    <x v="0"/>
    <x v="7"/>
    <n v="34"/>
    <x v="0"/>
  </r>
  <r>
    <x v="0"/>
    <x v="1"/>
    <s v="GV110"/>
    <s v="GV1-08-210220"/>
    <x v="0"/>
    <d v="2020-08-17T00:00:00"/>
    <x v="0"/>
    <s v="PUBLICO EN GENERAL"/>
    <n v="43882"/>
    <n v="5.9333333333333327"/>
    <n v="134"/>
    <n v="1"/>
    <n v="4154"/>
    <n v="2253.9409999999998"/>
    <n v="2253.9409999999998"/>
    <n v="134"/>
    <n v="31"/>
    <n v="1900.059"/>
    <x v="0"/>
    <x v="7"/>
    <n v="34"/>
    <x v="0"/>
  </r>
  <r>
    <x v="0"/>
    <x v="2"/>
    <s v="GV403"/>
    <s v="GV4-08-200220"/>
    <x v="0"/>
    <d v="2020-08-17T00:00:00"/>
    <x v="0"/>
    <s v="Madres Adoratrices"/>
    <n v="43881"/>
    <n v="5.9666666666666668"/>
    <n v="223.2"/>
    <n v="2"/>
    <n v="6584.4"/>
    <n v="6045.2020000000002"/>
    <n v="3022.6010000000001"/>
    <n v="111.6"/>
    <n v="29.5"/>
    <n v="539.19799999999998"/>
    <x v="0"/>
    <x v="7"/>
    <n v="34"/>
    <x v="0"/>
  </r>
  <r>
    <x v="0"/>
    <x v="2"/>
    <s v="GV403"/>
    <s v="GV4-08-200220"/>
    <x v="0"/>
    <d v="2020-08-17T00:00:00"/>
    <x v="0"/>
    <s v="Carlos Sanchez Camacho"/>
    <n v="43881"/>
    <n v="5.9666666666666668"/>
    <n v="229.2"/>
    <n v="2"/>
    <n v="6761.4"/>
    <n v="6045.2020000000002"/>
    <n v="3022.6010000000001"/>
    <n v="114.6"/>
    <n v="29.5"/>
    <n v="716.19799999999998"/>
    <x v="0"/>
    <x v="7"/>
    <n v="34"/>
    <x v="0"/>
  </r>
  <r>
    <x v="0"/>
    <x v="2"/>
    <s v="GV403"/>
    <s v="GV4-08-200220"/>
    <x v="0"/>
    <d v="2020-08-17T00:00:00"/>
    <x v="0"/>
    <s v="PUBLICO EN GENERAL"/>
    <n v="43881"/>
    <n v="5.9666666666666668"/>
    <n v="122.2"/>
    <n v="1"/>
    <n v="3788.2"/>
    <n v="3022.6010000000001"/>
    <n v="3022.6010000000001"/>
    <n v="122.2"/>
    <n v="31"/>
    <n v="765.59900000000005"/>
    <x v="0"/>
    <x v="7"/>
    <n v="34"/>
    <x v="0"/>
  </r>
  <r>
    <x v="0"/>
    <x v="2"/>
    <s v="GV403"/>
    <s v="GV4-08-200220"/>
    <x v="0"/>
    <d v="2020-08-17T00:00:00"/>
    <x v="0"/>
    <s v="Arturo Saray"/>
    <n v="43881"/>
    <n v="5.9666666666666668"/>
    <n v="131.19999999999999"/>
    <n v="1"/>
    <n v="3411.2"/>
    <n v="3022.6010000000001"/>
    <n v="3022.6010000000001"/>
    <n v="131.19999999999999"/>
    <n v="26"/>
    <n v="388.59899999999999"/>
    <x v="0"/>
    <x v="7"/>
    <n v="34"/>
    <x v="0"/>
  </r>
  <r>
    <x v="0"/>
    <x v="1"/>
    <s v="GV110"/>
    <s v="GV1-08-210220"/>
    <x v="0"/>
    <d v="2020-08-18T00:00:00"/>
    <x v="0"/>
    <s v="Carlos Sanchez Camacho"/>
    <n v="43882"/>
    <n v="5.9666666666666668"/>
    <n v="233.5"/>
    <n v="2"/>
    <n v="6888.25"/>
    <n v="4507.8810000000003"/>
    <n v="2253.9409999999998"/>
    <n v="116.75"/>
    <n v="29.5"/>
    <n v="2380.3690000000001"/>
    <x v="0"/>
    <x v="7"/>
    <n v="34"/>
    <x v="0"/>
  </r>
  <r>
    <x v="0"/>
    <x v="2"/>
    <s v="GV402"/>
    <s v="GV1-06-050220"/>
    <x v="0"/>
    <d v="2020-08-18T00:00:00"/>
    <x v="0"/>
    <s v="Rafael Osorio Zamora"/>
    <n v="43866"/>
    <n v="6.5"/>
    <n v="574"/>
    <n v="5"/>
    <n v="16844.5"/>
    <n v="5307.06"/>
    <n v="1061.412"/>
    <n v="114.8"/>
    <n v="29.345800000000001"/>
    <n v="11537.44"/>
    <x v="0"/>
    <x v="7"/>
    <n v="34"/>
    <x v="0"/>
  </r>
  <r>
    <x v="0"/>
    <x v="2"/>
    <s v="GV402"/>
    <s v="GV1-06-050220"/>
    <x v="0"/>
    <d v="2020-08-18T00:00:00"/>
    <x v="0"/>
    <s v="Cecilia Robles Perez"/>
    <n v="43866"/>
    <n v="6.5"/>
    <n v="260"/>
    <n v="2"/>
    <n v="7670"/>
    <n v="2122.8240000000001"/>
    <n v="1061.412"/>
    <n v="130"/>
    <n v="29.5"/>
    <n v="5547.1760000000004"/>
    <x v="0"/>
    <x v="7"/>
    <n v="34"/>
    <x v="0"/>
  </r>
  <r>
    <x v="0"/>
    <x v="2"/>
    <s v="GV402"/>
    <s v="GV1-06-050220"/>
    <x v="0"/>
    <d v="2020-08-18T00:00:00"/>
    <x v="0"/>
    <s v="Gutierrez Olivarez Jaime Gibran"/>
    <n v="43866"/>
    <n v="6.5"/>
    <n v="238"/>
    <n v="2"/>
    <n v="7021"/>
    <n v="2122.8240000000001"/>
    <n v="1061.412"/>
    <n v="119"/>
    <n v="29.5"/>
    <n v="4898.1760000000004"/>
    <x v="0"/>
    <x v="7"/>
    <n v="34"/>
    <x v="0"/>
  </r>
  <r>
    <x v="0"/>
    <x v="2"/>
    <s v="GV402"/>
    <s v="GV1-06-050220"/>
    <x v="0"/>
    <d v="2020-08-18T00:00:00"/>
    <x v="0"/>
    <s v="Carlos Sanchez Camacho"/>
    <n v="43866"/>
    <n v="6.5"/>
    <n v="136"/>
    <n v="1"/>
    <n v="4012"/>
    <n v="1061.412"/>
    <n v="1061.412"/>
    <n v="136"/>
    <n v="29.5"/>
    <n v="2950.5880000000002"/>
    <x v="0"/>
    <x v="7"/>
    <n v="34"/>
    <x v="0"/>
  </r>
  <r>
    <x v="0"/>
    <x v="2"/>
    <s v="GV403"/>
    <s v="GV4-08-200220"/>
    <x v="0"/>
    <d v="2020-08-18T00:00:00"/>
    <x v="0"/>
    <s v="Vazquez Zamora Rafael"/>
    <n v="43881"/>
    <n v="6"/>
    <n v="210"/>
    <n v="2"/>
    <n v="6195"/>
    <n v="6045.2020000000002"/>
    <n v="3022.6010000000001"/>
    <n v="105"/>
    <n v="29.5"/>
    <n v="149.798"/>
    <x v="0"/>
    <x v="7"/>
    <n v="34"/>
    <x v="0"/>
  </r>
  <r>
    <x v="0"/>
    <x v="2"/>
    <s v="GV404"/>
    <s v="GV4-09-270220"/>
    <x v="0"/>
    <d v="2020-08-18T00:00:00"/>
    <x v="0"/>
    <s v="Ricardo Perez Garcia"/>
    <n v="43888"/>
    <n v="5.7666666666666666"/>
    <n v="210"/>
    <n v="2"/>
    <n v="6195"/>
    <n v="5813.91"/>
    <n v="2906.9549999999999"/>
    <n v="105"/>
    <n v="29.5"/>
    <n v="381.09"/>
    <x v="0"/>
    <x v="7"/>
    <n v="34"/>
    <x v="0"/>
  </r>
  <r>
    <x v="0"/>
    <x v="2"/>
    <s v="GV404"/>
    <s v="GV4-09-270220"/>
    <x v="0"/>
    <d v="2020-08-18T00:00:00"/>
    <x v="0"/>
    <s v="Carlos Sanchez Camacho"/>
    <n v="43888"/>
    <n v="5.7666666666666666"/>
    <n v="363"/>
    <n v="3"/>
    <n v="10708.5"/>
    <n v="8720.8639999999996"/>
    <n v="2906.9549999999999"/>
    <n v="121"/>
    <n v="29.5"/>
    <n v="1987.636"/>
    <x v="0"/>
    <x v="7"/>
    <n v="34"/>
    <x v="0"/>
  </r>
  <r>
    <x v="0"/>
    <x v="2"/>
    <s v="GV404"/>
    <s v="GV4-09-270220"/>
    <x v="0"/>
    <d v="2020-08-18T00:00:00"/>
    <x v="0"/>
    <s v="Casillas Tapia Alfredo"/>
    <n v="43888"/>
    <n v="5.7666666666666666"/>
    <n v="1146"/>
    <n v="10"/>
    <n v="33234"/>
    <n v="29069.547999999999"/>
    <n v="2906.9549999999999"/>
    <n v="114.6"/>
    <n v="29"/>
    <n v="4164.4520000000002"/>
    <x v="0"/>
    <x v="7"/>
    <n v="34"/>
    <x v="0"/>
  </r>
  <r>
    <x v="0"/>
    <x v="2"/>
    <s v="GV404"/>
    <s v="GV4-09-270220"/>
    <x v="0"/>
    <d v="2020-08-18T00:00:00"/>
    <x v="0"/>
    <s v="Carlos Policarpo Contreras Moreno"/>
    <n v="43888"/>
    <n v="5.7666666666666666"/>
    <n v="5383"/>
    <n v="50"/>
    <n v="153415.5"/>
    <n v="145347.73800000001"/>
    <n v="2906.9549999999999"/>
    <n v="107.66"/>
    <n v="28.5"/>
    <n v="8067.7619999999997"/>
    <x v="0"/>
    <x v="7"/>
    <n v="34"/>
    <x v="0"/>
  </r>
  <r>
    <x v="0"/>
    <x v="3"/>
    <s v="GV5PROD"/>
    <s v="GV5-17-200420"/>
    <x v="0"/>
    <d v="2020-08-18T00:00:00"/>
    <x v="0"/>
    <s v="Innovacion y Comercio"/>
    <n v="43941"/>
    <n v="4"/>
    <n v="790"/>
    <n v="8"/>
    <n v="23305"/>
    <n v="23340.850999999999"/>
    <n v="2917.6060000000002"/>
    <n v="98.75"/>
    <n v="29.5"/>
    <n v="-35.850999999999999"/>
    <x v="0"/>
    <x v="7"/>
    <n v="34"/>
    <x v="0"/>
  </r>
  <r>
    <x v="0"/>
    <x v="0"/>
    <s v="EMBAR"/>
    <s v="GV1-06-050220"/>
    <x v="0"/>
    <d v="2020-08-19T00:00:00"/>
    <x v="0"/>
    <s v="Innovacion y Comercio"/>
    <n v="43866"/>
    <n v="6.5333333333333332"/>
    <n v="591.4"/>
    <n v="1"/>
    <n v="2907.7170000000001"/>
    <n v="1061.412"/>
    <n v="1061.412"/>
    <n v="591.4"/>
    <n v="4.9166999999999996"/>
    <n v="1846.3050000000001"/>
    <x v="0"/>
    <x v="7"/>
    <n v="34"/>
    <x v="0"/>
  </r>
  <r>
    <x v="0"/>
    <x v="0"/>
    <s v="EMBAR"/>
    <s v="GV4-06-050220"/>
    <x v="0"/>
    <d v="2020-08-19T00:00:00"/>
    <x v="0"/>
    <s v="Innovacion y Comercio"/>
    <n v="43866"/>
    <n v="6.5333333333333332"/>
    <n v="591.4"/>
    <n v="3"/>
    <n v="8723.15"/>
    <n v="9592.6509999999998"/>
    <n v="3197.55"/>
    <n v="197.13333333333333"/>
    <n v="14.75"/>
    <n v="-869.50099999999998"/>
    <x v="0"/>
    <x v="7"/>
    <n v="34"/>
    <x v="0"/>
  </r>
  <r>
    <x v="0"/>
    <x v="0"/>
    <s v="EMBAR"/>
    <s v="GV4-08-200220"/>
    <x v="0"/>
    <d v="2020-08-19T00:00:00"/>
    <x v="0"/>
    <s v="Innovacion y Comercio"/>
    <n v="43881"/>
    <n v="6.0333333333333332"/>
    <n v="591.4"/>
    <n v="2"/>
    <n v="5815.433"/>
    <n v="6045.2020000000002"/>
    <n v="3022.6010000000001"/>
    <n v="295.7"/>
    <n v="9.8332999999999995"/>
    <n v="-229.76900000000001"/>
    <x v="0"/>
    <x v="7"/>
    <n v="34"/>
    <x v="0"/>
  </r>
  <r>
    <x v="0"/>
    <x v="1"/>
    <s v="GV110"/>
    <s v="GV1-08-210220"/>
    <x v="0"/>
    <d v="2020-08-19T00:00:00"/>
    <x v="0"/>
    <s v="RODRIGO RODRIGUEZ"/>
    <n v="43882"/>
    <n v="6"/>
    <n v="470"/>
    <n v="5"/>
    <n v="14335"/>
    <n v="11727.53"/>
    <n v="2345.5059999999999"/>
    <n v="94"/>
    <n v="30.5"/>
    <n v="2607.4699999999998"/>
    <x v="0"/>
    <x v="7"/>
    <n v="34"/>
    <x v="0"/>
  </r>
  <r>
    <x v="0"/>
    <x v="1"/>
    <s v="GV110"/>
    <s v="GV1-08-210220"/>
    <x v="0"/>
    <d v="2020-08-19T00:00:00"/>
    <x v="0"/>
    <s v="Edgar Ruiz Lopez"/>
    <n v="43882"/>
    <n v="6"/>
    <n v="356"/>
    <n v="3"/>
    <n v="10858"/>
    <n v="7036.518"/>
    <n v="2345.5059999999999"/>
    <n v="118.66666666666667"/>
    <n v="30.5"/>
    <n v="3821.482"/>
    <x v="0"/>
    <x v="7"/>
    <n v="34"/>
    <x v="0"/>
  </r>
  <r>
    <x v="0"/>
    <x v="1"/>
    <s v="GV110"/>
    <s v="GV1-08-210220"/>
    <x v="0"/>
    <d v="2020-08-19T00:00:00"/>
    <x v="0"/>
    <s v="Lopez Mendoza Librado F"/>
    <n v="43882"/>
    <n v="6"/>
    <n v="310"/>
    <n v="3"/>
    <n v="9455"/>
    <n v="7036.518"/>
    <n v="2345.5059999999999"/>
    <n v="103.33333333333333"/>
    <n v="30.5"/>
    <n v="2418.482"/>
    <x v="0"/>
    <x v="7"/>
    <n v="34"/>
    <x v="0"/>
  </r>
  <r>
    <x v="0"/>
    <x v="1"/>
    <s v="GV110"/>
    <s v="GV1-08-210220"/>
    <x v="0"/>
    <d v="2020-08-19T00:00:00"/>
    <x v="0"/>
    <s v="Cobian Chavez Rodolfo FG"/>
    <n v="43882"/>
    <n v="6"/>
    <n v="2765"/>
    <n v="25"/>
    <n v="82950"/>
    <n v="58637.65"/>
    <n v="2345.5059999999999"/>
    <n v="110.6"/>
    <n v="30"/>
    <n v="24312.35"/>
    <x v="0"/>
    <x v="7"/>
    <n v="34"/>
    <x v="0"/>
  </r>
  <r>
    <x v="0"/>
    <x v="1"/>
    <s v="GV110"/>
    <s v="GV1-08-210220"/>
    <x v="0"/>
    <d v="2020-08-19T00:00:00"/>
    <x v="0"/>
    <s v="PUBLICO EN GENERAL"/>
    <n v="43882"/>
    <n v="6"/>
    <n v="100"/>
    <n v="1"/>
    <n v="3050"/>
    <n v="2345.5059999999999"/>
    <n v="2345.5059999999999"/>
    <n v="100"/>
    <n v="30.5"/>
    <n v="704.49400000000003"/>
    <x v="0"/>
    <x v="7"/>
    <n v="34"/>
    <x v="0"/>
  </r>
  <r>
    <x v="0"/>
    <x v="1"/>
    <s v="GV110"/>
    <s v="GV1-08-210220"/>
    <x v="0"/>
    <d v="2020-08-19T00:00:00"/>
    <x v="0"/>
    <s v="Ramos Mejia Juan Diego FG"/>
    <n v="43882"/>
    <n v="6"/>
    <n v="1354"/>
    <n v="13"/>
    <n v="40620"/>
    <n v="30491.578000000001"/>
    <n v="2345.5059999999999"/>
    <n v="104.15384615384616"/>
    <n v="30"/>
    <n v="10128.422"/>
    <x v="0"/>
    <x v="7"/>
    <n v="34"/>
    <x v="0"/>
  </r>
  <r>
    <x v="0"/>
    <x v="1"/>
    <s v="GV110"/>
    <s v="GV1-08-210220"/>
    <x v="0"/>
    <d v="2020-08-19T00:00:00"/>
    <x v="0"/>
    <s v="Lopez Garcia Martin FG"/>
    <n v="43882"/>
    <n v="6"/>
    <n v="110"/>
    <n v="1"/>
    <n v="3355"/>
    <n v="2345.5059999999999"/>
    <n v="2345.5059999999999"/>
    <n v="110"/>
    <n v="30.5"/>
    <n v="1009.494"/>
    <x v="0"/>
    <x v="7"/>
    <n v="34"/>
    <x v="0"/>
  </r>
  <r>
    <x v="0"/>
    <x v="1"/>
    <s v="GV111"/>
    <s v="GV1-09-260220"/>
    <x v="0"/>
    <d v="2020-08-19T00:00:00"/>
    <x v="0"/>
    <s v="Verdin Vizcarra Irma Lucila F"/>
    <n v="43887"/>
    <n v="5.833333333333333"/>
    <n v="200"/>
    <n v="2"/>
    <n v="6100"/>
    <n v="4955.5"/>
    <n v="2477.75"/>
    <n v="100"/>
    <n v="30.5"/>
    <n v="1144.5"/>
    <x v="0"/>
    <x v="7"/>
    <n v="34"/>
    <x v="0"/>
  </r>
  <r>
    <x v="0"/>
    <x v="1"/>
    <s v="GV111"/>
    <s v="GV1-09-260220"/>
    <x v="0"/>
    <d v="2020-08-19T00:00:00"/>
    <x v="0"/>
    <s v="PUBLICO EN GENERAL"/>
    <n v="43887"/>
    <n v="5.833333333333333"/>
    <n v="205"/>
    <n v="2"/>
    <n v="6252.5"/>
    <n v="4955.5"/>
    <n v="2477.75"/>
    <n v="102.5"/>
    <n v="30.5"/>
    <n v="1297"/>
    <x v="0"/>
    <x v="7"/>
    <n v="34"/>
    <x v="0"/>
  </r>
  <r>
    <x v="0"/>
    <x v="1"/>
    <s v="GV111"/>
    <s v="GV1-09-260220"/>
    <x v="0"/>
    <d v="2020-08-19T00:00:00"/>
    <x v="0"/>
    <s v="Martinez Valdez Hugo Alberto F"/>
    <n v="43887"/>
    <n v="5.833333333333333"/>
    <n v="202"/>
    <n v="2"/>
    <n v="6161"/>
    <n v="4955.5"/>
    <n v="2477.75"/>
    <n v="101"/>
    <n v="30.5"/>
    <n v="1205.5"/>
    <x v="0"/>
    <x v="7"/>
    <n v="34"/>
    <x v="0"/>
  </r>
  <r>
    <x v="0"/>
    <x v="1"/>
    <s v="GV111"/>
    <s v="GV1-09-260220"/>
    <x v="0"/>
    <d v="2020-08-19T00:00:00"/>
    <x v="0"/>
    <s v="Langurain Juan Pablo NA"/>
    <n v="43887"/>
    <n v="5.833333333333333"/>
    <n v="1587"/>
    <n v="15"/>
    <n v="48403.5"/>
    <n v="37166.248"/>
    <n v="2477.75"/>
    <n v="105.8"/>
    <n v="30.5"/>
    <n v="11237.252"/>
    <x v="0"/>
    <x v="7"/>
    <n v="34"/>
    <x v="0"/>
  </r>
  <r>
    <x v="0"/>
    <x v="1"/>
    <s v="GV111"/>
    <s v="GV1-09-260220"/>
    <x v="0"/>
    <d v="2020-08-19T00:00:00"/>
    <x v="0"/>
    <s v="Leonardo Jimenez Chacon"/>
    <n v="43887"/>
    <n v="5.833333333333333"/>
    <n v="100"/>
    <n v="1"/>
    <n v="3050"/>
    <n v="2477.75"/>
    <n v="2477.75"/>
    <n v="100"/>
    <n v="30.5"/>
    <n v="572.25"/>
    <x v="0"/>
    <x v="7"/>
    <n v="34"/>
    <x v="0"/>
  </r>
  <r>
    <x v="0"/>
    <x v="1"/>
    <s v="GV111"/>
    <s v="GV1-09-260220"/>
    <x v="0"/>
    <d v="2020-08-19T00:00:00"/>
    <x v="0"/>
    <s v="Jose Luis Guzman Cornejo"/>
    <n v="43887"/>
    <n v="5.833333333333333"/>
    <n v="220"/>
    <n v="2"/>
    <n v="6710"/>
    <n v="4955.5"/>
    <n v="2477.75"/>
    <n v="110"/>
    <n v="30.5"/>
    <n v="1754.5"/>
    <x v="0"/>
    <x v="7"/>
    <n v="34"/>
    <x v="0"/>
  </r>
  <r>
    <x v="0"/>
    <x v="1"/>
    <s v="GV111"/>
    <s v="GV1-09-260220"/>
    <x v="0"/>
    <d v="2020-08-19T00:00:00"/>
    <x v="0"/>
    <s v="Gil Peña Martin FG"/>
    <n v="43887"/>
    <n v="5.833333333333333"/>
    <n v="117"/>
    <n v="1"/>
    <n v="3568.5"/>
    <n v="2477.75"/>
    <n v="2477.75"/>
    <n v="117"/>
    <n v="30.5"/>
    <n v="1090.75"/>
    <x v="0"/>
    <x v="7"/>
    <n v="34"/>
    <x v="0"/>
  </r>
  <r>
    <x v="0"/>
    <x v="1"/>
    <s v="GV111"/>
    <s v="GV1-09-260220"/>
    <x v="0"/>
    <d v="2020-08-19T00:00:00"/>
    <x v="0"/>
    <s v="Chavez Barajas Contensina NA"/>
    <n v="43887"/>
    <n v="5.833333333333333"/>
    <n v="108"/>
    <n v="1"/>
    <n v="3294"/>
    <n v="2477.75"/>
    <n v="2477.75"/>
    <n v="108"/>
    <n v="30.5"/>
    <n v="816.25"/>
    <x v="0"/>
    <x v="7"/>
    <n v="34"/>
    <x v="0"/>
  </r>
  <r>
    <x v="0"/>
    <x v="1"/>
    <s v="GV111"/>
    <s v="GV1-09-260220"/>
    <x v="0"/>
    <d v="2020-08-19T00:00:00"/>
    <x v="0"/>
    <s v="Anaya Chavarin Oscar FG"/>
    <n v="43887"/>
    <n v="5.833333333333333"/>
    <n v="325"/>
    <n v="3"/>
    <n v="9912.5"/>
    <n v="7433.25"/>
    <n v="2477.75"/>
    <n v="108.33333333333333"/>
    <n v="30.5"/>
    <n v="2479.25"/>
    <x v="0"/>
    <x v="7"/>
    <n v="34"/>
    <x v="0"/>
  </r>
  <r>
    <x v="0"/>
    <x v="1"/>
    <s v="GV111"/>
    <s v="GV1-09-260220"/>
    <x v="0"/>
    <d v="2020-08-19T00:00:00"/>
    <x v="0"/>
    <s v="De Leon Diaz Salvador FG"/>
    <n v="43887"/>
    <n v="5.833333333333333"/>
    <n v="114"/>
    <n v="1"/>
    <n v="3477"/>
    <n v="2477.75"/>
    <n v="2477.75"/>
    <n v="114"/>
    <n v="30.5"/>
    <n v="999.25"/>
    <x v="0"/>
    <x v="7"/>
    <n v="34"/>
    <x v="0"/>
  </r>
  <r>
    <x v="0"/>
    <x v="1"/>
    <s v="GV111"/>
    <s v="GV1-09-260220"/>
    <x v="0"/>
    <d v="2020-08-19T00:00:00"/>
    <x v="0"/>
    <s v="Juan Manuel Jacobo"/>
    <n v="43887"/>
    <n v="5.833333333333333"/>
    <n v="430"/>
    <n v="4"/>
    <n v="13115"/>
    <n v="9911"/>
    <n v="2477.75"/>
    <n v="107.5"/>
    <n v="30.5"/>
    <n v="3204"/>
    <x v="0"/>
    <x v="7"/>
    <n v="34"/>
    <x v="0"/>
  </r>
  <r>
    <x v="0"/>
    <x v="1"/>
    <s v="GV111"/>
    <s v="GV1-09-260220"/>
    <x v="0"/>
    <d v="2020-08-19T00:00:00"/>
    <x v="0"/>
    <s v="Diaz Araiza Maria Magdalena"/>
    <n v="43887"/>
    <n v="5.833333333333333"/>
    <n v="200"/>
    <n v="2"/>
    <n v="6100"/>
    <n v="4955.5"/>
    <n v="2477.75"/>
    <n v="100"/>
    <n v="30.5"/>
    <n v="1144.5"/>
    <x v="0"/>
    <x v="7"/>
    <n v="34"/>
    <x v="0"/>
  </r>
  <r>
    <x v="0"/>
    <x v="1"/>
    <s v="GV111"/>
    <s v="GV1-09-260220"/>
    <x v="0"/>
    <d v="2020-08-19T00:00:00"/>
    <x v="0"/>
    <s v="PUBLICO EN GENERAL"/>
    <n v="43887"/>
    <n v="5.833333333333333"/>
    <n v="116"/>
    <n v="1"/>
    <n v="3538"/>
    <n v="2477.75"/>
    <n v="2477.75"/>
    <n v="116"/>
    <n v="30.5"/>
    <n v="1060.25"/>
    <x v="0"/>
    <x v="7"/>
    <n v="34"/>
    <x v="0"/>
  </r>
  <r>
    <x v="0"/>
    <x v="1"/>
    <s v="GV111"/>
    <s v="GV1-09-260220"/>
    <x v="0"/>
    <d v="2020-08-19T00:00:00"/>
    <x v="0"/>
    <s v="Oscar Jesus Guerrero Pelayo"/>
    <n v="43887"/>
    <n v="5.833333333333333"/>
    <n v="200"/>
    <n v="2"/>
    <n v="6100"/>
    <n v="4955.5"/>
    <n v="2477.75"/>
    <n v="100"/>
    <n v="30.5"/>
    <n v="1144.5"/>
    <x v="0"/>
    <x v="7"/>
    <n v="34"/>
    <x v="0"/>
  </r>
  <r>
    <x v="0"/>
    <x v="1"/>
    <s v="GV111"/>
    <s v="GV1-09-260220"/>
    <x v="0"/>
    <d v="2020-08-19T00:00:00"/>
    <x v="0"/>
    <s v="Rincon Morett Veronica Guadalupe FG"/>
    <n v="43887"/>
    <n v="5.833333333333333"/>
    <n v="220"/>
    <n v="2"/>
    <n v="6710"/>
    <n v="4955.5"/>
    <n v="2477.75"/>
    <n v="110"/>
    <n v="30.5"/>
    <n v="1754.5"/>
    <x v="0"/>
    <x v="7"/>
    <n v="34"/>
    <x v="0"/>
  </r>
  <r>
    <x v="0"/>
    <x v="1"/>
    <s v="GV111"/>
    <s v="GV1-09-260220"/>
    <x v="0"/>
    <d v="2020-08-19T00:00:00"/>
    <x v="0"/>
    <s v="Pelayo Sebastian Rosa Maria G"/>
    <n v="43887"/>
    <n v="5.833333333333333"/>
    <n v="120"/>
    <n v="1"/>
    <n v="3660"/>
    <n v="2477.75"/>
    <n v="2477.75"/>
    <n v="120"/>
    <n v="30.5"/>
    <n v="1182.25"/>
    <x v="0"/>
    <x v="7"/>
    <n v="34"/>
    <x v="0"/>
  </r>
  <r>
    <x v="0"/>
    <x v="2"/>
    <s v="GV404"/>
    <s v="GV4-09-270220"/>
    <x v="0"/>
    <d v="2020-08-19T00:00:00"/>
    <x v="0"/>
    <s v="Vazquez Zamora Rafael"/>
    <n v="43888"/>
    <n v="5.8"/>
    <n v="293.8"/>
    <n v="3"/>
    <n v="8667.1"/>
    <n v="9343.2279999999992"/>
    <n v="3114.4090000000001"/>
    <n v="97.933333333333337"/>
    <n v="29.5"/>
    <n v="-676.12800000000004"/>
    <x v="0"/>
    <x v="7"/>
    <n v="34"/>
    <x v="0"/>
  </r>
  <r>
    <x v="0"/>
    <x v="2"/>
    <s v="GV404"/>
    <s v="GV4-09-270220"/>
    <x v="0"/>
    <d v="2020-08-19T00:00:00"/>
    <x v="0"/>
    <s v="Rafael Osorio Zamora"/>
    <n v="43888"/>
    <n v="5.8"/>
    <n v="215.8"/>
    <n v="2"/>
    <n v="6366.1"/>
    <n v="6228.8190000000004"/>
    <n v="3114.4090000000001"/>
    <n v="107.9"/>
    <n v="29.5"/>
    <n v="137.28100000000001"/>
    <x v="0"/>
    <x v="7"/>
    <n v="34"/>
    <x v="0"/>
  </r>
  <r>
    <x v="0"/>
    <x v="2"/>
    <s v="GV404"/>
    <s v="GV4-09-270220"/>
    <x v="0"/>
    <d v="2020-08-19T00:00:00"/>
    <x v="0"/>
    <s v="Cecilia Robles Perez"/>
    <n v="43888"/>
    <n v="5.8"/>
    <n v="103.8"/>
    <n v="1"/>
    <n v="3062.1"/>
    <n v="3114.4090000000001"/>
    <n v="3114.4090000000001"/>
    <n v="103.8"/>
    <n v="29.5"/>
    <n v="-52.308999999999997"/>
    <x v="0"/>
    <x v="7"/>
    <n v="34"/>
    <x v="0"/>
  </r>
  <r>
    <x v="0"/>
    <x v="2"/>
    <s v="GV404"/>
    <s v="GV4-09-270220"/>
    <x v="0"/>
    <d v="2020-08-19T00:00:00"/>
    <x v="0"/>
    <s v="Gutierrez Olivarez Jaime Gibran"/>
    <n v="43888"/>
    <n v="5.8"/>
    <n v="222.8"/>
    <n v="2"/>
    <n v="6572.6"/>
    <n v="6228.8190000000004"/>
    <n v="3114.4090000000001"/>
    <n v="111.4"/>
    <n v="29.5"/>
    <n v="343.78100000000001"/>
    <x v="0"/>
    <x v="7"/>
    <n v="34"/>
    <x v="0"/>
  </r>
  <r>
    <x v="0"/>
    <x v="2"/>
    <s v="GV404"/>
    <s v="GV4-09-270220"/>
    <x v="0"/>
    <d v="2020-08-19T00:00:00"/>
    <x v="0"/>
    <s v="PUBLICO EN GENERAL"/>
    <n v="43888"/>
    <n v="5.8"/>
    <n v="88.2"/>
    <n v="1"/>
    <n v="2601.9"/>
    <n v="3114.4090000000001"/>
    <n v="3114.4090000000001"/>
    <n v="88.2"/>
    <n v="29.5"/>
    <n v="-512.50900000000001"/>
    <x v="0"/>
    <x v="7"/>
    <n v="34"/>
    <x v="0"/>
  </r>
  <r>
    <x v="0"/>
    <x v="2"/>
    <s v="GV404"/>
    <s v="GV4-09-270220"/>
    <x v="0"/>
    <d v="2020-08-19T00:00:00"/>
    <x v="0"/>
    <s v="Innovacion y Comercio"/>
    <n v="43888"/>
    <n v="5.8"/>
    <n v="181.8"/>
    <n v="2"/>
    <n v="5363.1"/>
    <n v="6228.8190000000004"/>
    <n v="3114.4090000000001"/>
    <n v="90.9"/>
    <n v="29.5"/>
    <n v="-865.71900000000005"/>
    <x v="0"/>
    <x v="7"/>
    <n v="34"/>
    <x v="0"/>
  </r>
  <r>
    <x v="0"/>
    <x v="2"/>
    <s v="GV404"/>
    <s v="GV4-09-270220"/>
    <x v="0"/>
    <d v="2020-08-19T00:00:00"/>
    <x v="0"/>
    <s v="Ricardo Perez Garcia"/>
    <n v="43888"/>
    <n v="5.8"/>
    <n v="95.4"/>
    <n v="1"/>
    <n v="2814.3"/>
    <n v="3114.4090000000001"/>
    <n v="3114.4090000000001"/>
    <n v="95.4"/>
    <n v="29.5"/>
    <n v="-300.10899999999998"/>
    <x v="0"/>
    <x v="7"/>
    <n v="34"/>
    <x v="0"/>
  </r>
  <r>
    <x v="0"/>
    <x v="3"/>
    <s v="GV5PROD"/>
    <s v="GV5-17-200420"/>
    <x v="0"/>
    <d v="2020-08-20T00:00:00"/>
    <x v="0"/>
    <s v="Alvarez Lopez Salvador (Padre)"/>
    <n v="43941"/>
    <n v="4.0666666666666664"/>
    <n v="1755"/>
    <n v="15"/>
    <n v="50895"/>
    <n v="43764.095000000001"/>
    <n v="2917.6060000000002"/>
    <n v="117"/>
    <n v="29"/>
    <n v="7130.9049999999997"/>
    <x v="0"/>
    <x v="7"/>
    <n v="34"/>
    <x v="0"/>
  </r>
  <r>
    <x v="0"/>
    <x v="0"/>
    <s v="EMBAR"/>
    <s v="GV1-06-050220"/>
    <x v="0"/>
    <d v="2020-08-21T00:00:00"/>
    <x v="0"/>
    <s v="Arturo Saray"/>
    <n v="43866"/>
    <n v="6.6"/>
    <n v="149"/>
    <n v="1"/>
    <n v="3874"/>
    <n v="1061.412"/>
    <n v="1061.412"/>
    <n v="149"/>
    <n v="26"/>
    <n v="2812.5880000000002"/>
    <x v="0"/>
    <x v="7"/>
    <n v="34"/>
    <x v="0"/>
  </r>
  <r>
    <x v="0"/>
    <x v="0"/>
    <s v="EMBAR"/>
    <s v="GV1-41-091019"/>
    <x v="0"/>
    <d v="2020-08-21T00:00:00"/>
    <x v="0"/>
    <s v="Carlos Sanchez Camacho"/>
    <n v="43747"/>
    <n v="10.566666666666666"/>
    <n v="529.5"/>
    <n v="3"/>
    <n v="13237.5"/>
    <n v="10834.174999999999"/>
    <n v="3611.3919999999998"/>
    <n v="176.5"/>
    <n v="25"/>
    <n v="2403.3249999999998"/>
    <x v="0"/>
    <x v="7"/>
    <n v="34"/>
    <x v="0"/>
  </r>
  <r>
    <x v="0"/>
    <x v="1"/>
    <s v="GV103"/>
    <s v="GV1-16-140420"/>
    <x v="0"/>
    <d v="2020-08-21T00:00:00"/>
    <x v="0"/>
    <s v="Innovacion y Comercio"/>
    <n v="43935"/>
    <n v="4.3"/>
    <n v="38"/>
    <n v="1"/>
    <n v="1150.5"/>
    <n v="1809.3130000000001"/>
    <n v="1809.3130000000001"/>
    <n v="38"/>
    <n v="30.276299999999999"/>
    <n v="-658.81299999999999"/>
    <x v="0"/>
    <x v="7"/>
    <n v="34"/>
    <x v="0"/>
  </r>
  <r>
    <x v="0"/>
    <x v="1"/>
    <s v="GV109"/>
    <s v="GV1-07-120220"/>
    <x v="0"/>
    <d v="2020-08-21T00:00:00"/>
    <x v="0"/>
    <s v="Innovacion y Comercio"/>
    <n v="43873"/>
    <n v="6.3666666666666663"/>
    <n v="80"/>
    <n v="1"/>
    <n v="2360"/>
    <n v="2813.1979999999999"/>
    <n v="2813.1979999999999"/>
    <n v="80"/>
    <n v="29.5"/>
    <n v="-453.19799999999998"/>
    <x v="0"/>
    <x v="7"/>
    <n v="34"/>
    <x v="0"/>
  </r>
  <r>
    <x v="0"/>
    <x v="1"/>
    <s v="GV110"/>
    <s v="GV1-08-210220"/>
    <x v="0"/>
    <d v="2020-08-21T00:00:00"/>
    <x v="0"/>
    <s v="PUBLICO EN GENERAL"/>
    <n v="43882"/>
    <n v="6.0666666666666664"/>
    <n v="140"/>
    <n v="1"/>
    <n v="3640"/>
    <n v="2345.5059999999999"/>
    <n v="2345.5059999999999"/>
    <n v="140"/>
    <n v="26"/>
    <n v="1294.4939999999999"/>
    <x v="0"/>
    <x v="7"/>
    <n v="34"/>
    <x v="0"/>
  </r>
  <r>
    <x v="0"/>
    <x v="1"/>
    <s v="GV110"/>
    <s v="GV1-08-210220"/>
    <x v="0"/>
    <d v="2020-08-21T00:00:00"/>
    <x v="0"/>
    <s v="Diaz Juan "/>
    <n v="43882"/>
    <n v="6.0666666666666664"/>
    <n v="120.5"/>
    <n v="1"/>
    <n v="3133"/>
    <n v="2345.5059999999999"/>
    <n v="2345.5059999999999"/>
    <n v="120.5"/>
    <n v="26"/>
    <n v="787.49400000000003"/>
    <x v="0"/>
    <x v="7"/>
    <n v="34"/>
    <x v="0"/>
  </r>
  <r>
    <x v="0"/>
    <x v="1"/>
    <s v="GV110"/>
    <s v="GV1-08-210220"/>
    <x v="0"/>
    <d v="2020-08-21T00:00:00"/>
    <x v="0"/>
    <s v="PUBLICO EN GENERAL"/>
    <n v="43882"/>
    <n v="6.0666666666666664"/>
    <n v="136"/>
    <n v="1"/>
    <n v="3536"/>
    <n v="2345.5059999999999"/>
    <n v="2345.5059999999999"/>
    <n v="136"/>
    <n v="26"/>
    <n v="1190.4939999999999"/>
    <x v="0"/>
    <x v="7"/>
    <n v="34"/>
    <x v="0"/>
  </r>
  <r>
    <x v="0"/>
    <x v="1"/>
    <s v="GV110"/>
    <s v="GV1-08-210220"/>
    <x v="0"/>
    <d v="2020-08-21T00:00:00"/>
    <x v="0"/>
    <s v="PUBLICO EN GENERAL"/>
    <n v="43882"/>
    <n v="6.0666666666666664"/>
    <n v="113"/>
    <n v="1"/>
    <n v="2938"/>
    <n v="2345.5059999999999"/>
    <n v="2345.5059999999999"/>
    <n v="113"/>
    <n v="26"/>
    <n v="592.49400000000003"/>
    <x v="0"/>
    <x v="7"/>
    <n v="34"/>
    <x v="0"/>
  </r>
  <r>
    <x v="0"/>
    <x v="1"/>
    <s v="GV110"/>
    <s v="GV1-08-210220"/>
    <x v="0"/>
    <d v="2020-08-21T00:00:00"/>
    <x v="0"/>
    <s v="Innovacion y Comercio"/>
    <n v="43882"/>
    <n v="6.0666666666666664"/>
    <n v="110"/>
    <n v="1"/>
    <n v="3245"/>
    <n v="2345.5059999999999"/>
    <n v="2345.5059999999999"/>
    <n v="110"/>
    <n v="29.5"/>
    <n v="899.49400000000003"/>
    <x v="0"/>
    <x v="7"/>
    <n v="34"/>
    <x v="0"/>
  </r>
  <r>
    <x v="0"/>
    <x v="1"/>
    <s v="GV110"/>
    <s v="GV1-08-210220"/>
    <x v="0"/>
    <d v="2020-08-21T00:00:00"/>
    <x v="0"/>
    <s v="Casillas Tapia Alfredo"/>
    <n v="43882"/>
    <n v="6.0666666666666664"/>
    <n v="1052"/>
    <n v="10"/>
    <n v="29982"/>
    <n v="23455.06"/>
    <n v="2345.5059999999999"/>
    <n v="105.2"/>
    <n v="28.5"/>
    <n v="6526.94"/>
    <x v="0"/>
    <x v="7"/>
    <n v="34"/>
    <x v="0"/>
  </r>
  <r>
    <x v="0"/>
    <x v="1"/>
    <s v="GV111"/>
    <s v="GV1-09-260220"/>
    <x v="0"/>
    <d v="2020-08-21T00:00:00"/>
    <x v="0"/>
    <s v="Innovacion y Comercio"/>
    <n v="43887"/>
    <n v="5.8999999999999995"/>
    <n v="60"/>
    <n v="1"/>
    <n v="1770"/>
    <n v="2477.75"/>
    <n v="2477.75"/>
    <n v="60"/>
    <n v="29.5"/>
    <n v="-707.75"/>
    <x v="0"/>
    <x v="7"/>
    <n v="34"/>
    <x v="0"/>
  </r>
  <r>
    <x v="0"/>
    <x v="1"/>
    <s v="GV1B"/>
    <s v="GV1-25-180620"/>
    <x v="0"/>
    <d v="2020-08-21T00:00:00"/>
    <x v="0"/>
    <s v="PUBLICO EN GENERAL"/>
    <n v="44000"/>
    <n v="2.1333333333333333"/>
    <n v="23.5"/>
    <n v="1"/>
    <n v="1047.25"/>
    <n v="691.22400000000005"/>
    <n v="691.22400000000005"/>
    <n v="23.5"/>
    <n v="44.563800000000001"/>
    <n v="356.02600000000001"/>
    <x v="0"/>
    <x v="7"/>
    <n v="34"/>
    <x v="0"/>
  </r>
  <r>
    <x v="0"/>
    <x v="2"/>
    <s v="GV404"/>
    <s v="GV4-09-270220"/>
    <x v="0"/>
    <d v="2020-08-21T00:00:00"/>
    <x v="0"/>
    <s v="PUBLICO EN GENERAL"/>
    <n v="43888"/>
    <n v="5.8666666666666663"/>
    <n v="324"/>
    <n v="3"/>
    <n v="9396"/>
    <n v="9343.2279999999992"/>
    <n v="3114.4090000000001"/>
    <n v="108"/>
    <n v="29"/>
    <n v="52.771999999999998"/>
    <x v="0"/>
    <x v="7"/>
    <n v="34"/>
    <x v="0"/>
  </r>
  <r>
    <x v="0"/>
    <x v="2"/>
    <s v="GV404"/>
    <s v="GV4-09-270220"/>
    <x v="0"/>
    <d v="2020-08-21T00:00:00"/>
    <x v="0"/>
    <s v="Robles Santana Jorge"/>
    <n v="43888"/>
    <n v="5.8666666666666663"/>
    <n v="545"/>
    <n v="5"/>
    <n v="15805"/>
    <n v="15572.047"/>
    <n v="3114.4090000000001"/>
    <n v="109"/>
    <n v="29"/>
    <n v="232.953"/>
    <x v="0"/>
    <x v="7"/>
    <n v="34"/>
    <x v="0"/>
  </r>
  <r>
    <x v="0"/>
    <x v="2"/>
    <s v="GV404"/>
    <s v="GV4-09-270220"/>
    <x v="0"/>
    <d v="2020-08-21T00:00:00"/>
    <x v="0"/>
    <s v="Camacho Monroy Agustin"/>
    <n v="43888"/>
    <n v="5.8666666666666663"/>
    <n v="1172"/>
    <n v="11"/>
    <n v="33988"/>
    <n v="34258.504000000001"/>
    <n v="3114.4090000000001"/>
    <n v="106.54545454545455"/>
    <n v="29"/>
    <n v="-270.50400000000002"/>
    <x v="0"/>
    <x v="7"/>
    <n v="34"/>
    <x v="0"/>
  </r>
  <r>
    <x v="0"/>
    <x v="2"/>
    <s v="GV404"/>
    <s v="GV4-09-270220"/>
    <x v="0"/>
    <d v="2020-08-21T00:00:00"/>
    <x v="0"/>
    <s v="Camacho Santana Gabriel"/>
    <n v="43888"/>
    <n v="5.8666666666666663"/>
    <n v="859"/>
    <n v="8"/>
    <n v="24911"/>
    <n v="24915.276000000002"/>
    <n v="3114.4090000000001"/>
    <n v="107.375"/>
    <n v="29"/>
    <n v="-4.2759999999999998"/>
    <x v="0"/>
    <x v="7"/>
    <n v="34"/>
    <x v="0"/>
  </r>
  <r>
    <x v="0"/>
    <x v="2"/>
    <s v="GV404"/>
    <s v="GV4-09-270220"/>
    <x v="0"/>
    <d v="2020-08-21T00:00:00"/>
    <x v="0"/>
    <s v="Noe Ramirez Brambila"/>
    <n v="43888"/>
    <n v="5.8666666666666663"/>
    <n v="527"/>
    <n v="5"/>
    <n v="15283"/>
    <n v="15572.047"/>
    <n v="3114.4090000000001"/>
    <n v="105.4"/>
    <n v="29"/>
    <n v="-289.04700000000003"/>
    <x v="0"/>
    <x v="7"/>
    <n v="34"/>
    <x v="0"/>
  </r>
  <r>
    <x v="0"/>
    <x v="2"/>
    <s v="GV404"/>
    <s v="GV4-09-270220"/>
    <x v="0"/>
    <d v="2020-08-21T00:00:00"/>
    <x v="0"/>
    <s v="PUBLICO EN GENERAL"/>
    <n v="43888"/>
    <n v="5.8666666666666663"/>
    <n v="109"/>
    <n v="1"/>
    <n v="3379"/>
    <n v="3114.4090000000001"/>
    <n v="3114.4090000000001"/>
    <n v="109"/>
    <n v="31"/>
    <n v="264.59100000000001"/>
    <x v="0"/>
    <x v="7"/>
    <n v="34"/>
    <x v="0"/>
  </r>
  <r>
    <x v="0"/>
    <x v="3"/>
    <s v="GV5PROD"/>
    <s v="GV5-17-200420"/>
    <x v="0"/>
    <d v="2020-08-21T00:00:00"/>
    <x v="0"/>
    <s v="Camolinga Maldonado Pedro"/>
    <n v="43941"/>
    <n v="4.0999999999999996"/>
    <n v="13994"/>
    <n v="124"/>
    <n v="391832"/>
    <n v="361783.185"/>
    <n v="2917.6060000000002"/>
    <n v="112.85483870967742"/>
    <n v="28"/>
    <n v="30048.814999999999"/>
    <x v="0"/>
    <x v="7"/>
    <n v="34"/>
    <x v="0"/>
  </r>
  <r>
    <x v="0"/>
    <x v="3"/>
    <s v="GV5PROD"/>
    <s v="GV5-17-200420"/>
    <x v="0"/>
    <d v="2020-08-21T00:00:00"/>
    <x v="0"/>
    <s v="Innovacion y Comercio"/>
    <n v="43941"/>
    <n v="4.0999999999999996"/>
    <n v="250"/>
    <n v="2"/>
    <n v="7375"/>
    <n v="5835.2129999999997"/>
    <n v="2917.6060000000002"/>
    <n v="125"/>
    <n v="29.5"/>
    <n v="1539.787"/>
    <x v="0"/>
    <x v="7"/>
    <n v="34"/>
    <x v="0"/>
  </r>
  <r>
    <x v="0"/>
    <x v="2"/>
    <s v="GV404"/>
    <s v="GV4-09-270220"/>
    <x v="0"/>
    <d v="2020-08-22T00:00:00"/>
    <x v="0"/>
    <s v="Oscar Jesus Guerrero Pelayo"/>
    <n v="43888"/>
    <n v="5.8999999999999995"/>
    <n v="600"/>
    <n v="6"/>
    <n v="18300"/>
    <n v="18686.456999999999"/>
    <n v="3114.4090000000001"/>
    <n v="100"/>
    <n v="30.5"/>
    <n v="-386.45699999999999"/>
    <x v="0"/>
    <x v="7"/>
    <n v="34"/>
    <x v="0"/>
  </r>
  <r>
    <x v="0"/>
    <x v="2"/>
    <s v="GV404"/>
    <s v="GV4-09-270220"/>
    <x v="0"/>
    <d v="2020-08-22T00:00:00"/>
    <x v="0"/>
    <s v="Martinez Valdez Hugo Alberto F"/>
    <n v="43888"/>
    <n v="5.8999999999999995"/>
    <n v="590"/>
    <n v="6"/>
    <n v="17995"/>
    <n v="18686.456999999999"/>
    <n v="3114.4090000000001"/>
    <n v="98.333333333333329"/>
    <n v="30.5"/>
    <n v="-691.45699999999999"/>
    <x v="0"/>
    <x v="7"/>
    <n v="34"/>
    <x v="0"/>
  </r>
  <r>
    <x v="0"/>
    <x v="2"/>
    <s v="GV404"/>
    <s v="GV4-09-270220"/>
    <x v="0"/>
    <d v="2020-08-22T00:00:00"/>
    <x v="0"/>
    <s v="Lopez Garcia Martin FG"/>
    <n v="43888"/>
    <n v="5.8999999999999995"/>
    <n v="90"/>
    <n v="1"/>
    <n v="2745"/>
    <n v="3114.4090000000001"/>
    <n v="3114.4090000000001"/>
    <n v="90"/>
    <n v="30.5"/>
    <n v="-369.40899999999999"/>
    <x v="0"/>
    <x v="7"/>
    <n v="34"/>
    <x v="0"/>
  </r>
  <r>
    <x v="0"/>
    <x v="2"/>
    <s v="GV404"/>
    <s v="GV4-09-270220"/>
    <x v="0"/>
    <d v="2020-08-22T00:00:00"/>
    <x v="0"/>
    <s v="Coronado Rodriguez Alma Lorena FG"/>
    <n v="43888"/>
    <n v="5.8999999999999995"/>
    <n v="130"/>
    <n v="1"/>
    <n v="3965"/>
    <n v="3114.4090000000001"/>
    <n v="3114.4090000000001"/>
    <n v="130"/>
    <n v="30.5"/>
    <n v="850.59100000000001"/>
    <x v="0"/>
    <x v="7"/>
    <n v="34"/>
    <x v="0"/>
  </r>
  <r>
    <x v="0"/>
    <x v="2"/>
    <s v="GV404"/>
    <s v="GV4-09-270220"/>
    <x v="0"/>
    <d v="2020-08-22T00:00:00"/>
    <x v="0"/>
    <s v="Cobian Chavez Rodolfo FG"/>
    <n v="43888"/>
    <n v="5.8999999999999995"/>
    <n v="2787"/>
    <n v="25"/>
    <n v="83610"/>
    <n v="77860.236999999994"/>
    <n v="3114.4090000000001"/>
    <n v="111.48"/>
    <n v="30"/>
    <n v="5749.7629999999999"/>
    <x v="0"/>
    <x v="7"/>
    <n v="34"/>
    <x v="0"/>
  </r>
  <r>
    <x v="0"/>
    <x v="2"/>
    <s v="GV404"/>
    <s v="GV4-09-270220"/>
    <x v="0"/>
    <d v="2020-08-22T00:00:00"/>
    <x v="0"/>
    <s v="Anaya Chavarin Oscar FG"/>
    <n v="43888"/>
    <n v="5.8999999999999995"/>
    <n v="230"/>
    <n v="2"/>
    <n v="7015"/>
    <n v="6228.8190000000004"/>
    <n v="3114.4090000000001"/>
    <n v="115"/>
    <n v="30.5"/>
    <n v="786.18100000000004"/>
    <x v="0"/>
    <x v="7"/>
    <n v="34"/>
    <x v="0"/>
  </r>
  <r>
    <x v="0"/>
    <x v="2"/>
    <s v="GV404"/>
    <s v="GV4-09-270220"/>
    <x v="0"/>
    <d v="2020-08-22T00:00:00"/>
    <x v="0"/>
    <s v="De Leon Diaz Salvador FG"/>
    <n v="43888"/>
    <n v="5.8999999999999995"/>
    <n v="98"/>
    <n v="1"/>
    <n v="2989"/>
    <n v="3114.4090000000001"/>
    <n v="3114.4090000000001"/>
    <n v="98"/>
    <n v="30.5"/>
    <n v="-125.40900000000001"/>
    <x v="0"/>
    <x v="7"/>
    <n v="34"/>
    <x v="0"/>
  </r>
  <r>
    <x v="0"/>
    <x v="2"/>
    <s v="GV404"/>
    <s v="GV4-09-270220"/>
    <x v="0"/>
    <d v="2020-08-22T00:00:00"/>
    <x v="0"/>
    <s v="Avalos Silva Juan"/>
    <n v="43888"/>
    <n v="5.8999999999999995"/>
    <n v="198"/>
    <n v="2"/>
    <n v="6039"/>
    <n v="6228.8190000000004"/>
    <n v="3114.4090000000001"/>
    <n v="99"/>
    <n v="30.5"/>
    <n v="-189.81899999999999"/>
    <x v="0"/>
    <x v="7"/>
    <n v="34"/>
    <x v="0"/>
  </r>
  <r>
    <x v="0"/>
    <x v="2"/>
    <s v="GV404"/>
    <s v="GV4-09-270220"/>
    <x v="0"/>
    <d v="2020-08-22T00:00:00"/>
    <x v="0"/>
    <s v="Diaz Araiza Maria Magdalena"/>
    <n v="43888"/>
    <n v="5.8999999999999995"/>
    <n v="123"/>
    <n v="1"/>
    <n v="3751.5"/>
    <n v="3114.4090000000001"/>
    <n v="3114.4090000000001"/>
    <n v="123"/>
    <n v="30.5"/>
    <n v="637.09100000000001"/>
    <x v="0"/>
    <x v="7"/>
    <n v="34"/>
    <x v="0"/>
  </r>
  <r>
    <x v="0"/>
    <x v="2"/>
    <s v="GV404"/>
    <s v="GV4-09-270220"/>
    <x v="0"/>
    <d v="2020-08-22T00:00:00"/>
    <x v="0"/>
    <s v="Victor Alejandro Flores Pelayo"/>
    <n v="43888"/>
    <n v="5.8999999999999995"/>
    <n v="106"/>
    <n v="1"/>
    <n v="3233"/>
    <n v="3114.4090000000001"/>
    <n v="3114.4090000000001"/>
    <n v="106"/>
    <n v="30.5"/>
    <n v="118.59099999999999"/>
    <x v="0"/>
    <x v="7"/>
    <n v="34"/>
    <x v="0"/>
  </r>
  <r>
    <x v="0"/>
    <x v="2"/>
    <s v="GV404"/>
    <s v="GV4-09-270220"/>
    <x v="0"/>
    <d v="2020-08-22T00:00:00"/>
    <x v="0"/>
    <s v="PUBLICO EN GENERAL"/>
    <n v="43888"/>
    <n v="5.8999999999999995"/>
    <n v="112"/>
    <n v="1"/>
    <n v="3416"/>
    <n v="3114.4090000000001"/>
    <n v="3114.4090000000001"/>
    <n v="112"/>
    <n v="30.5"/>
    <n v="301.59100000000001"/>
    <x v="0"/>
    <x v="7"/>
    <n v="34"/>
    <x v="0"/>
  </r>
  <r>
    <x v="0"/>
    <x v="2"/>
    <s v="GV404"/>
    <s v="GV4-09-270220"/>
    <x v="0"/>
    <d v="2020-08-22T00:00:00"/>
    <x v="0"/>
    <s v="Salas Nadia"/>
    <n v="43888"/>
    <n v="5.8999999999999995"/>
    <n v="290"/>
    <n v="3"/>
    <n v="8845"/>
    <n v="9343.2279999999992"/>
    <n v="3114.4090000000001"/>
    <n v="96.666666666666671"/>
    <n v="30.5"/>
    <n v="-498.22800000000001"/>
    <x v="0"/>
    <x v="7"/>
    <n v="34"/>
    <x v="0"/>
  </r>
  <r>
    <x v="0"/>
    <x v="2"/>
    <s v="GV404"/>
    <s v="GV4-09-270220"/>
    <x v="0"/>
    <d v="2020-08-22T00:00:00"/>
    <x v="0"/>
    <s v="Pelayo Sebastian Rosa Maria G"/>
    <n v="43888"/>
    <n v="5.8999999999999995"/>
    <n v="550"/>
    <n v="5"/>
    <n v="16775"/>
    <n v="15572.047"/>
    <n v="3114.4090000000001"/>
    <n v="110"/>
    <n v="30.5"/>
    <n v="1202.953"/>
    <x v="0"/>
    <x v="7"/>
    <n v="34"/>
    <x v="0"/>
  </r>
  <r>
    <x v="0"/>
    <x v="2"/>
    <s v="GV404"/>
    <s v="GV4-09-270220"/>
    <x v="0"/>
    <d v="2020-08-22T00:00:00"/>
    <x v="0"/>
    <s v="Juan Manuel Jacobo"/>
    <n v="43888"/>
    <n v="5.8999999999999995"/>
    <n v="628"/>
    <n v="6"/>
    <n v="19154"/>
    <n v="18686.456999999999"/>
    <n v="3114.4090000000001"/>
    <n v="104.66666666666667"/>
    <n v="30.5"/>
    <n v="467.54300000000001"/>
    <x v="0"/>
    <x v="7"/>
    <n v="34"/>
    <x v="0"/>
  </r>
  <r>
    <x v="0"/>
    <x v="2"/>
    <s v="GV404"/>
    <s v="GV4-09-270220"/>
    <x v="0"/>
    <d v="2020-08-22T00:00:00"/>
    <x v="0"/>
    <s v="Verdin Vizcarra Irma Lucila F"/>
    <n v="43888"/>
    <n v="5.8999999999999995"/>
    <n v="190"/>
    <n v="2"/>
    <n v="5795"/>
    <n v="6228.8190000000004"/>
    <n v="3114.4090000000001"/>
    <n v="95"/>
    <n v="30.5"/>
    <n v="-433.81900000000002"/>
    <x v="0"/>
    <x v="7"/>
    <n v="34"/>
    <x v="0"/>
  </r>
  <r>
    <x v="0"/>
    <x v="2"/>
    <s v="GV404"/>
    <s v="GV4-09-270220"/>
    <x v="0"/>
    <d v="2020-08-22T00:00:00"/>
    <x v="0"/>
    <s v="Lopez Jorge FG"/>
    <n v="43888"/>
    <n v="5.8999999999999995"/>
    <n v="220"/>
    <n v="2"/>
    <n v="6710"/>
    <n v="6228.8190000000004"/>
    <n v="3114.4090000000001"/>
    <n v="110"/>
    <n v="30.5"/>
    <n v="481.18099999999998"/>
    <x v="0"/>
    <x v="7"/>
    <n v="34"/>
    <x v="0"/>
  </r>
  <r>
    <x v="0"/>
    <x v="2"/>
    <s v="GV404"/>
    <s v="GV4-09-270220"/>
    <x v="0"/>
    <d v="2020-08-22T00:00:00"/>
    <x v="0"/>
    <s v="Leonardo Jimenez Chacon"/>
    <n v="43888"/>
    <n v="5.8999999999999995"/>
    <n v="196"/>
    <n v="2"/>
    <n v="5978"/>
    <n v="6228.8190000000004"/>
    <n v="3114.4090000000001"/>
    <n v="98"/>
    <n v="30.5"/>
    <n v="-250.81899999999999"/>
    <x v="0"/>
    <x v="7"/>
    <n v="34"/>
    <x v="0"/>
  </r>
  <r>
    <x v="0"/>
    <x v="2"/>
    <s v="GV414"/>
    <s v="GV4-10-030320"/>
    <x v="0"/>
    <d v="2020-08-22T00:00:00"/>
    <x v="0"/>
    <s v="Becerra Bañuelos Norma Elizabeth F"/>
    <n v="43893"/>
    <n v="5.7333333333333334"/>
    <n v="550"/>
    <n v="6"/>
    <n v="16775"/>
    <n v="22085.120999999999"/>
    <n v="3680.8530000000001"/>
    <n v="91.666666666666671"/>
    <n v="30.5"/>
    <n v="-5310.1210000000001"/>
    <x v="0"/>
    <x v="7"/>
    <n v="34"/>
    <x v="0"/>
  </r>
  <r>
    <x v="0"/>
    <x v="2"/>
    <s v="GV414"/>
    <s v="GV4-10-030320"/>
    <x v="0"/>
    <d v="2020-08-22T00:00:00"/>
    <x v="0"/>
    <s v="PUBLICO EN GENERAL"/>
    <n v="43893"/>
    <n v="5.7333333333333334"/>
    <n v="104"/>
    <n v="1"/>
    <n v="104"/>
    <n v="3680.8530000000001"/>
    <n v="3680.8530000000001"/>
    <n v="104"/>
    <n v="1"/>
    <n v="-3576.8530000000001"/>
    <x v="0"/>
    <x v="7"/>
    <n v="34"/>
    <x v="0"/>
  </r>
  <r>
    <x v="0"/>
    <x v="2"/>
    <s v="GV414"/>
    <s v="GV4-10-030320"/>
    <x v="1"/>
    <d v="2020-08-22T00:00:00"/>
    <x v="0"/>
    <s v="PUBLICO EN GENERAL"/>
    <n v="43893"/>
    <n v="5.7333333333333334"/>
    <n v="-104"/>
    <n v="-1"/>
    <n v="-104"/>
    <n v="-3680.8530000000001"/>
    <n v="-3680.8530000000001"/>
    <n v="104"/>
    <n v="1"/>
    <n v="3576.8530000000001"/>
    <x v="0"/>
    <x v="7"/>
    <n v="34"/>
    <x v="0"/>
  </r>
  <r>
    <x v="0"/>
    <x v="2"/>
    <s v="GV414"/>
    <s v="GV4-10-030320"/>
    <x v="0"/>
    <d v="2020-08-22T00:00:00"/>
    <x v="0"/>
    <s v="PUBLICO EN GENERAL"/>
    <n v="43893"/>
    <n v="5.7333333333333334"/>
    <n v="104"/>
    <n v="1"/>
    <n v="3172"/>
    <n v="3680.8530000000001"/>
    <n v="3680.8530000000001"/>
    <n v="104"/>
    <n v="30.5"/>
    <n v="-508.85300000000001"/>
    <x v="0"/>
    <x v="7"/>
    <n v="34"/>
    <x v="0"/>
  </r>
  <r>
    <x v="0"/>
    <x v="2"/>
    <s v="GV414"/>
    <s v="GV4-10-030320"/>
    <x v="0"/>
    <d v="2020-08-22T00:00:00"/>
    <x v="0"/>
    <s v="RODRIGO RODRIGUEZ"/>
    <n v="43893"/>
    <n v="5.7333333333333334"/>
    <n v="1120"/>
    <n v="12"/>
    <n v="34160"/>
    <n v="44170.241999999998"/>
    <n v="3680.8530000000001"/>
    <n v="93.333333333333329"/>
    <n v="30.5"/>
    <n v="-10010.242"/>
    <x v="0"/>
    <x v="7"/>
    <n v="34"/>
    <x v="0"/>
  </r>
  <r>
    <x v="0"/>
    <x v="2"/>
    <s v="GV414"/>
    <s v="GV4-10-030320"/>
    <x v="0"/>
    <d v="2020-08-22T00:00:00"/>
    <x v="0"/>
    <s v="Edgar Ruiz Lopez"/>
    <n v="43893"/>
    <n v="5.7333333333333334"/>
    <n v="610"/>
    <n v="6"/>
    <n v="18605"/>
    <n v="22085.120999999999"/>
    <n v="3680.8530000000001"/>
    <n v="101.66666666666667"/>
    <n v="30.5"/>
    <n v="-3480.1210000000001"/>
    <x v="0"/>
    <x v="7"/>
    <n v="34"/>
    <x v="0"/>
  </r>
  <r>
    <x v="0"/>
    <x v="2"/>
    <s v="GV414"/>
    <s v="GV4-10-030320"/>
    <x v="0"/>
    <d v="2020-08-22T00:00:00"/>
    <x v="0"/>
    <s v="Oregon Rene NA"/>
    <n v="43893"/>
    <n v="5.7333333333333334"/>
    <n v="214"/>
    <n v="2"/>
    <n v="6527"/>
    <n v="7361.7070000000003"/>
    <n v="3680.8530000000001"/>
    <n v="107"/>
    <n v="30.5"/>
    <n v="-834.70699999999999"/>
    <x v="0"/>
    <x v="7"/>
    <n v="34"/>
    <x v="0"/>
  </r>
  <r>
    <x v="0"/>
    <x v="2"/>
    <s v="GV414"/>
    <s v="GV4-10-030320"/>
    <x v="0"/>
    <d v="2020-08-22T00:00:00"/>
    <x v="0"/>
    <s v="PUBLICO EN GENERAL"/>
    <n v="43893"/>
    <n v="5.7333333333333334"/>
    <n v="110"/>
    <n v="1"/>
    <n v="3355"/>
    <n v="3680.8530000000001"/>
    <n v="3680.8530000000001"/>
    <n v="110"/>
    <n v="30.5"/>
    <n v="-325.85300000000001"/>
    <x v="0"/>
    <x v="7"/>
    <n v="34"/>
    <x v="0"/>
  </r>
  <r>
    <x v="0"/>
    <x v="2"/>
    <s v="GV404"/>
    <s v="GV4-09-270220"/>
    <x v="0"/>
    <d v="2020-08-24T00:00:00"/>
    <x v="0"/>
    <s v="Vazquez Zamora Rafael"/>
    <n v="43888"/>
    <n v="5.9666666666666668"/>
    <n v="85"/>
    <n v="1"/>
    <n v="2507.5"/>
    <n v="3114.4090000000001"/>
    <n v="3114.4090000000001"/>
    <n v="85"/>
    <n v="29.5"/>
    <n v="-606.90899999999999"/>
    <x v="0"/>
    <x v="7"/>
    <n v="35"/>
    <x v="0"/>
  </r>
  <r>
    <x v="0"/>
    <x v="2"/>
    <s v="GV404"/>
    <s v="GV4-09-270220"/>
    <x v="0"/>
    <d v="2020-08-24T00:00:00"/>
    <x v="0"/>
    <s v="Cecilia Robles Perez"/>
    <n v="43888"/>
    <n v="5.9666666666666668"/>
    <n v="95.4"/>
    <n v="1"/>
    <n v="2814.3"/>
    <n v="3114.4090000000001"/>
    <n v="3114.4090000000001"/>
    <n v="95.4"/>
    <n v="29.5"/>
    <n v="-300.10899999999998"/>
    <x v="0"/>
    <x v="7"/>
    <n v="35"/>
    <x v="0"/>
  </r>
  <r>
    <x v="0"/>
    <x v="2"/>
    <s v="GV404"/>
    <s v="GV4-09-270220"/>
    <x v="0"/>
    <d v="2020-08-24T00:00:00"/>
    <x v="0"/>
    <s v="Ricardo Perez Garcia"/>
    <n v="43888"/>
    <n v="5.9666666666666668"/>
    <n v="123.8"/>
    <n v="1"/>
    <n v="3652.1"/>
    <n v="3114.4090000000001"/>
    <n v="3114.4090000000001"/>
    <n v="123.8"/>
    <n v="29.5"/>
    <n v="537.69100000000003"/>
    <x v="0"/>
    <x v="7"/>
    <n v="35"/>
    <x v="0"/>
  </r>
  <r>
    <x v="0"/>
    <x v="2"/>
    <s v="GV414"/>
    <s v="GV4-10-030320"/>
    <x v="0"/>
    <d v="2020-08-24T00:00:00"/>
    <x v="0"/>
    <s v="Jose Luis Guzman Cornejo"/>
    <n v="43893"/>
    <n v="5.8"/>
    <n v="530"/>
    <n v="5"/>
    <n v="16165"/>
    <n v="18404.267"/>
    <n v="3680.8530000000001"/>
    <n v="106"/>
    <n v="30.5"/>
    <n v="-2239.2669999999998"/>
    <x v="0"/>
    <x v="7"/>
    <n v="35"/>
    <x v="0"/>
  </r>
  <r>
    <x v="0"/>
    <x v="2"/>
    <s v="GV414"/>
    <s v="GV4-10-030320"/>
    <x v="0"/>
    <d v="2020-08-24T00:00:00"/>
    <x v="0"/>
    <s v="Gil Peña Martin FG"/>
    <n v="43893"/>
    <n v="5.8"/>
    <n v="420"/>
    <n v="4"/>
    <n v="12810"/>
    <n v="14723.414000000001"/>
    <n v="3680.8530000000001"/>
    <n v="105"/>
    <n v="30.5"/>
    <n v="-1913.414"/>
    <x v="0"/>
    <x v="7"/>
    <n v="35"/>
    <x v="0"/>
  </r>
  <r>
    <x v="0"/>
    <x v="2"/>
    <s v="GV414"/>
    <s v="GV4-10-030320"/>
    <x v="0"/>
    <d v="2020-08-24T00:00:00"/>
    <x v="0"/>
    <s v="Rincon Morett Veronica Guadalupe FG"/>
    <n v="43893"/>
    <n v="5.8"/>
    <n v="358"/>
    <n v="3"/>
    <n v="10919"/>
    <n v="11042.56"/>
    <n v="3680.8530000000001"/>
    <n v="119.33333333333333"/>
    <n v="30.5"/>
    <n v="-123.56"/>
    <x v="0"/>
    <x v="7"/>
    <n v="35"/>
    <x v="0"/>
  </r>
  <r>
    <x v="0"/>
    <x v="2"/>
    <s v="GV414"/>
    <s v="GV4-10-030320"/>
    <x v="0"/>
    <d v="2020-08-24T00:00:00"/>
    <x v="0"/>
    <s v="Ramos Mejia Juan Diego FG"/>
    <n v="43893"/>
    <n v="5.8"/>
    <n v="520"/>
    <n v="5"/>
    <n v="15600"/>
    <n v="18404.267"/>
    <n v="3680.8530000000001"/>
    <n v="104"/>
    <n v="30"/>
    <n v="-2804.2669999999998"/>
    <x v="0"/>
    <x v="7"/>
    <n v="35"/>
    <x v="0"/>
  </r>
  <r>
    <x v="0"/>
    <x v="2"/>
    <s v="GV414"/>
    <s v="GV4-10-030320"/>
    <x v="0"/>
    <d v="2020-08-24T00:00:00"/>
    <x v="0"/>
    <s v="De Leon Diaz Salvador FG"/>
    <n v="43893"/>
    <n v="5.8"/>
    <n v="120"/>
    <n v="1"/>
    <n v="3660"/>
    <n v="3680.8530000000001"/>
    <n v="3680.8530000000001"/>
    <n v="120"/>
    <n v="30.5"/>
    <n v="-20.853000000000002"/>
    <x v="0"/>
    <x v="7"/>
    <n v="35"/>
    <x v="0"/>
  </r>
  <r>
    <x v="0"/>
    <x v="2"/>
    <s v="GV414"/>
    <s v="GV4-10-030320"/>
    <x v="0"/>
    <d v="2020-08-24T00:00:00"/>
    <x v="0"/>
    <s v="PUBLICO EN GENERAL"/>
    <n v="43893"/>
    <n v="5.8"/>
    <n v="204"/>
    <n v="2"/>
    <n v="6222"/>
    <n v="7361.7070000000003"/>
    <n v="3680.8530000000001"/>
    <n v="102"/>
    <n v="30.5"/>
    <n v="-1139.7070000000001"/>
    <x v="0"/>
    <x v="7"/>
    <n v="35"/>
    <x v="0"/>
  </r>
  <r>
    <x v="0"/>
    <x v="2"/>
    <s v="GV414"/>
    <s v="GV4-10-030320"/>
    <x v="1"/>
    <d v="2020-08-24T00:00:00"/>
    <x v="0"/>
    <s v="De Leon Diaz Salvador FG"/>
    <n v="43893"/>
    <n v="5.8"/>
    <n v="-120"/>
    <n v="-1"/>
    <n v="-3660"/>
    <n v="-3680.8530000000001"/>
    <n v="-3680.8530000000001"/>
    <n v="120"/>
    <n v="30.5"/>
    <n v="20.853000000000002"/>
    <x v="0"/>
    <x v="7"/>
    <n v="35"/>
    <x v="0"/>
  </r>
  <r>
    <x v="0"/>
    <x v="2"/>
    <s v="GV414"/>
    <s v="GV4-10-030320"/>
    <x v="0"/>
    <d v="2020-08-24T00:00:00"/>
    <x v="0"/>
    <s v="PUBLICO EN GENERAL"/>
    <n v="43893"/>
    <n v="5.8"/>
    <n v="120"/>
    <n v="1"/>
    <n v="3660"/>
    <n v="3680.8530000000001"/>
    <n v="3680.8530000000001"/>
    <n v="120"/>
    <n v="30.5"/>
    <n v="-20.853000000000002"/>
    <x v="0"/>
    <x v="7"/>
    <n v="35"/>
    <x v="0"/>
  </r>
  <r>
    <x v="0"/>
    <x v="2"/>
    <s v="GV414"/>
    <s v="GV4-10-030320"/>
    <x v="0"/>
    <d v="2020-08-24T00:00:00"/>
    <x v="0"/>
    <s v="Rafael Osorio Zamora"/>
    <n v="43893"/>
    <n v="5.8"/>
    <n v="1324.6"/>
    <n v="12"/>
    <n v="39075.699999999997"/>
    <n v="44170.241999999998"/>
    <n v="3680.8530000000001"/>
    <n v="110.38333333333333"/>
    <n v="29.5"/>
    <n v="-5094.5420000000004"/>
    <x v="0"/>
    <x v="7"/>
    <n v="35"/>
    <x v="0"/>
  </r>
  <r>
    <x v="0"/>
    <x v="2"/>
    <s v="GV414"/>
    <s v="GV4-10-030320"/>
    <x v="0"/>
    <d v="2020-08-24T00:00:00"/>
    <x v="0"/>
    <s v="Vazquez Zamora Rafael"/>
    <n v="43893"/>
    <n v="5.8"/>
    <n v="197"/>
    <n v="2"/>
    <n v="5811.5"/>
    <n v="7361.7070000000003"/>
    <n v="3680.8530000000001"/>
    <n v="98.5"/>
    <n v="29.5"/>
    <n v="-1550.2070000000001"/>
    <x v="0"/>
    <x v="7"/>
    <n v="35"/>
    <x v="0"/>
  </r>
  <r>
    <x v="0"/>
    <x v="2"/>
    <s v="GV414"/>
    <s v="GV4-10-030320"/>
    <x v="0"/>
    <d v="2020-08-24T00:00:00"/>
    <x v="0"/>
    <s v="Gutierrez Olivarez Jaime Gibran"/>
    <n v="43893"/>
    <n v="5.8"/>
    <n v="287.60000000000002"/>
    <n v="3"/>
    <n v="8484.2000000000007"/>
    <n v="11042.56"/>
    <n v="3680.8530000000001"/>
    <n v="95.866666666666674"/>
    <n v="29.5"/>
    <n v="-2558.36"/>
    <x v="0"/>
    <x v="7"/>
    <n v="35"/>
    <x v="0"/>
  </r>
  <r>
    <x v="0"/>
    <x v="2"/>
    <s v="GV414"/>
    <s v="GV4-10-030320"/>
    <x v="0"/>
    <d v="2020-08-24T00:00:00"/>
    <x v="0"/>
    <s v="Innovacion y Comercio"/>
    <n v="43893"/>
    <n v="5.8"/>
    <n v="718.2"/>
    <n v="8"/>
    <n v="21186.9"/>
    <n v="29446.828000000001"/>
    <n v="3680.8530000000001"/>
    <n v="89.775000000000006"/>
    <n v="29.5"/>
    <n v="-8259.9279999999999"/>
    <x v="0"/>
    <x v="7"/>
    <n v="35"/>
    <x v="0"/>
  </r>
  <r>
    <x v="0"/>
    <x v="0"/>
    <s v="EMBAR"/>
    <s v="GV1-41-091019"/>
    <x v="0"/>
    <d v="2020-08-25T00:00:00"/>
    <x v="0"/>
    <s v="Innovacion y Comercio"/>
    <n v="43747"/>
    <n v="10.7"/>
    <n v="191.5"/>
    <n v="1"/>
    <n v="5553.5"/>
    <n v="3611.3919999999998"/>
    <n v="3611.3919999999998"/>
    <n v="191.5"/>
    <n v="29"/>
    <n v="1942.1079999999999"/>
    <x v="0"/>
    <x v="7"/>
    <n v="35"/>
    <x v="0"/>
  </r>
  <r>
    <x v="0"/>
    <x v="1"/>
    <s v="GV109"/>
    <s v="GV1-07-120220"/>
    <x v="0"/>
    <d v="2020-08-25T00:00:00"/>
    <x v="0"/>
    <s v="Gutierrez Olivarez Jaime Gibran"/>
    <n v="43873"/>
    <n v="6.5"/>
    <n v="99.5"/>
    <n v="1"/>
    <n v="2885.5"/>
    <n v="2813.1979999999999"/>
    <n v="2813.1979999999999"/>
    <n v="99.5"/>
    <n v="29"/>
    <n v="72.302000000000007"/>
    <x v="0"/>
    <x v="7"/>
    <n v="35"/>
    <x v="0"/>
  </r>
  <r>
    <x v="0"/>
    <x v="1"/>
    <s v="GV109"/>
    <s v="GV1-07-120220"/>
    <x v="0"/>
    <d v="2020-08-25T00:00:00"/>
    <x v="0"/>
    <s v="Ricardo Perez Garcia"/>
    <n v="43873"/>
    <n v="6.5"/>
    <n v="90.5"/>
    <n v="1"/>
    <n v="2624.5"/>
    <n v="2813.1979999999999"/>
    <n v="2813.1979999999999"/>
    <n v="90.5"/>
    <n v="29"/>
    <n v="-188.69800000000001"/>
    <x v="0"/>
    <x v="7"/>
    <n v="35"/>
    <x v="0"/>
  </r>
  <r>
    <x v="0"/>
    <x v="1"/>
    <s v="GV109"/>
    <s v="GV1-07-120220"/>
    <x v="0"/>
    <d v="2020-08-25T00:00:00"/>
    <x v="0"/>
    <s v="PUBLICO EN GENERAL"/>
    <n v="43873"/>
    <n v="6.5"/>
    <n v="125"/>
    <n v="1"/>
    <n v="3250"/>
    <n v="2813.1979999999999"/>
    <n v="2813.1979999999999"/>
    <n v="125"/>
    <n v="26"/>
    <n v="436.80200000000002"/>
    <x v="0"/>
    <x v="7"/>
    <n v="35"/>
    <x v="0"/>
  </r>
  <r>
    <x v="0"/>
    <x v="1"/>
    <s v="GV109"/>
    <s v="GV1-07-120220"/>
    <x v="0"/>
    <d v="2020-08-25T00:00:00"/>
    <x v="0"/>
    <s v="Arturo Saray"/>
    <n v="43873"/>
    <n v="6.5"/>
    <n v="116.5"/>
    <n v="1"/>
    <n v="3029"/>
    <n v="2813.1979999999999"/>
    <n v="2813.1979999999999"/>
    <n v="116.5"/>
    <n v="26"/>
    <n v="215.80199999999999"/>
    <x v="0"/>
    <x v="7"/>
    <n v="35"/>
    <x v="0"/>
  </r>
  <r>
    <x v="0"/>
    <x v="1"/>
    <s v="GV109"/>
    <s v="GV1-07-120220"/>
    <x v="0"/>
    <d v="2020-08-25T00:00:00"/>
    <x v="0"/>
    <s v="PUBLICO EN GENERAL"/>
    <n v="43873"/>
    <n v="6.5"/>
    <n v="118.5"/>
    <n v="1"/>
    <n v="3081"/>
    <n v="2813.1979999999999"/>
    <n v="2813.1979999999999"/>
    <n v="118.5"/>
    <n v="26"/>
    <n v="267.80200000000002"/>
    <x v="0"/>
    <x v="7"/>
    <n v="35"/>
    <x v="0"/>
  </r>
  <r>
    <x v="0"/>
    <x v="1"/>
    <s v="GV109"/>
    <s v="GV1-07-120220"/>
    <x v="0"/>
    <d v="2020-08-25T00:00:00"/>
    <x v="0"/>
    <s v="PUBLICO EN GENERAL"/>
    <n v="43873"/>
    <n v="6.5"/>
    <n v="135"/>
    <n v="1"/>
    <n v="3510"/>
    <n v="2813.1979999999999"/>
    <n v="2813.1979999999999"/>
    <n v="135"/>
    <n v="26"/>
    <n v="696.80200000000002"/>
    <x v="0"/>
    <x v="7"/>
    <n v="35"/>
    <x v="0"/>
  </r>
  <r>
    <x v="0"/>
    <x v="1"/>
    <s v="GV109"/>
    <s v="GV1-07-120220"/>
    <x v="0"/>
    <d v="2020-08-25T00:00:00"/>
    <x v="0"/>
    <s v="Casillas Tapia Alfredo"/>
    <n v="43873"/>
    <n v="6.5"/>
    <n v="593"/>
    <n v="5"/>
    <n v="16900.5"/>
    <n v="14065.99"/>
    <n v="2813.1979999999999"/>
    <n v="118.6"/>
    <n v="28.5"/>
    <n v="2834.51"/>
    <x v="0"/>
    <x v="7"/>
    <n v="35"/>
    <x v="0"/>
  </r>
  <r>
    <x v="0"/>
    <x v="1"/>
    <s v="GV110"/>
    <s v="GV1-08-210220"/>
    <x v="0"/>
    <d v="2020-08-25T00:00:00"/>
    <x v="0"/>
    <s v="Innovacion y Comercio"/>
    <n v="43882"/>
    <n v="6.2"/>
    <n v="413"/>
    <n v="4"/>
    <n v="11977"/>
    <n v="9382.0239999999994"/>
    <n v="2345.5059999999999"/>
    <n v="103.25"/>
    <n v="29"/>
    <n v="2594.9760000000001"/>
    <x v="0"/>
    <x v="7"/>
    <n v="35"/>
    <x v="0"/>
  </r>
  <r>
    <x v="0"/>
    <x v="1"/>
    <s v="GV110"/>
    <s v="GV1-08-210220"/>
    <x v="0"/>
    <d v="2020-08-25T00:00:00"/>
    <x v="0"/>
    <s v="Rafael Osorio Zamora"/>
    <n v="43882"/>
    <n v="6.2"/>
    <n v="412.5"/>
    <n v="4"/>
    <n v="11962.5"/>
    <n v="9382.0239999999994"/>
    <n v="2345.5059999999999"/>
    <n v="103.125"/>
    <n v="29"/>
    <n v="2580.4760000000001"/>
    <x v="0"/>
    <x v="7"/>
    <n v="35"/>
    <x v="0"/>
  </r>
  <r>
    <x v="0"/>
    <x v="1"/>
    <s v="GV110"/>
    <s v="GV1-08-210220"/>
    <x v="0"/>
    <d v="2020-08-25T00:00:00"/>
    <x v="0"/>
    <s v="Vazquez Zamora Rafael"/>
    <n v="43882"/>
    <n v="6.2"/>
    <n v="206"/>
    <n v="2"/>
    <n v="5974"/>
    <n v="4691.0119999999997"/>
    <n v="2345.5059999999999"/>
    <n v="103"/>
    <n v="29"/>
    <n v="1282.9880000000001"/>
    <x v="0"/>
    <x v="7"/>
    <n v="35"/>
    <x v="0"/>
  </r>
  <r>
    <x v="0"/>
    <x v="1"/>
    <s v="GV110"/>
    <s v="GV1-08-210220"/>
    <x v="0"/>
    <d v="2020-08-25T00:00:00"/>
    <x v="0"/>
    <s v="Casillas Tapia Alfredo"/>
    <n v="43882"/>
    <n v="6.2"/>
    <n v="513"/>
    <n v="5"/>
    <n v="14620.5"/>
    <n v="11727.53"/>
    <n v="2345.5059999999999"/>
    <n v="102.6"/>
    <n v="28.5"/>
    <n v="2892.97"/>
    <x v="0"/>
    <x v="7"/>
    <n v="35"/>
    <x v="0"/>
  </r>
  <r>
    <x v="0"/>
    <x v="1"/>
    <s v="GV110"/>
    <s v="GV1-08-210220"/>
    <x v="0"/>
    <d v="2020-08-25T00:00:00"/>
    <x v="0"/>
    <s v="PUBLICO EN GENERAL"/>
    <n v="43882"/>
    <n v="6.2"/>
    <n v="227.5"/>
    <n v="2"/>
    <n v="5915"/>
    <n v="4691.0119999999997"/>
    <n v="2345.5059999999999"/>
    <n v="113.75"/>
    <n v="26"/>
    <n v="1223.9880000000001"/>
    <x v="0"/>
    <x v="7"/>
    <n v="35"/>
    <x v="0"/>
  </r>
  <r>
    <x v="0"/>
    <x v="1"/>
    <s v="GV111"/>
    <s v="GV1-09-260220"/>
    <x v="0"/>
    <d v="2020-08-25T00:00:00"/>
    <x v="0"/>
    <s v="Innovacion y Comercio"/>
    <n v="43887"/>
    <n v="6.0333333333333332"/>
    <n v="247"/>
    <n v="3"/>
    <n v="7163"/>
    <n v="7433.25"/>
    <n v="2477.75"/>
    <n v="82.333333333333329"/>
    <n v="29"/>
    <n v="-270.25"/>
    <x v="0"/>
    <x v="7"/>
    <n v="35"/>
    <x v="0"/>
  </r>
  <r>
    <x v="0"/>
    <x v="1"/>
    <s v="GV111"/>
    <s v="GV1-09-260220"/>
    <x v="0"/>
    <d v="2020-08-25T00:00:00"/>
    <x v="0"/>
    <s v="PUBLICO EN GENERAL"/>
    <n v="43887"/>
    <n v="6.0333333333333332"/>
    <n v="117.5"/>
    <n v="1"/>
    <n v="3055"/>
    <n v="2477.75"/>
    <n v="2477.75"/>
    <n v="117.5"/>
    <n v="26"/>
    <n v="577.25"/>
    <x v="0"/>
    <x v="7"/>
    <n v="35"/>
    <x v="0"/>
  </r>
  <r>
    <x v="0"/>
    <x v="2"/>
    <s v="GV410"/>
    <s v="GV4-14-060420"/>
    <x v="0"/>
    <d v="2020-08-25T00:00:00"/>
    <x v="0"/>
    <s v="Arturo Saray"/>
    <n v="43927"/>
    <n v="4.7"/>
    <n v="103.8"/>
    <n v="1"/>
    <n v="2698.8"/>
    <n v="1865.0070000000001"/>
    <n v="1865.0070000000001"/>
    <n v="103.8"/>
    <n v="26"/>
    <n v="833.79300000000001"/>
    <x v="0"/>
    <x v="7"/>
    <n v="35"/>
    <x v="0"/>
  </r>
  <r>
    <x v="0"/>
    <x v="2"/>
    <s v="GV413"/>
    <s v="GV4-11-120320"/>
    <x v="0"/>
    <d v="2020-08-25T00:00:00"/>
    <x v="0"/>
    <s v="Carlos Policarpo Contreras Moreno"/>
    <n v="43902"/>
    <n v="5.5333333333333332"/>
    <n v="5661"/>
    <n v="50"/>
    <n v="158508"/>
    <n v="122765.698"/>
    <n v="2455.3139999999999"/>
    <n v="113.22"/>
    <n v="28"/>
    <n v="35742.302000000003"/>
    <x v="0"/>
    <x v="7"/>
    <n v="35"/>
    <x v="0"/>
  </r>
  <r>
    <x v="0"/>
    <x v="2"/>
    <s v="GV413"/>
    <s v="GV4-11-120320"/>
    <x v="0"/>
    <d v="2020-08-25T00:00:00"/>
    <x v="0"/>
    <s v="Verdin Vizcarra Irma Lucila F"/>
    <n v="43902"/>
    <n v="5.5333333333333332"/>
    <n v="200"/>
    <n v="2"/>
    <n v="6000"/>
    <n v="4910.6279999999997"/>
    <n v="2455.3139999999999"/>
    <n v="100"/>
    <n v="30"/>
    <n v="1089.3720000000001"/>
    <x v="0"/>
    <x v="7"/>
    <n v="35"/>
    <x v="0"/>
  </r>
  <r>
    <x v="0"/>
    <x v="2"/>
    <s v="GV413"/>
    <s v="GV4-11-120320"/>
    <x v="0"/>
    <d v="2020-08-25T00:00:00"/>
    <x v="0"/>
    <s v="Edgar Ruiz Lopez"/>
    <n v="43902"/>
    <n v="5.5333333333333332"/>
    <n v="305"/>
    <n v="3"/>
    <n v="9150"/>
    <n v="7365.942"/>
    <n v="2455.3139999999999"/>
    <n v="101.66666666666667"/>
    <n v="30"/>
    <n v="1784.058"/>
    <x v="0"/>
    <x v="7"/>
    <n v="35"/>
    <x v="0"/>
  </r>
  <r>
    <x v="0"/>
    <x v="2"/>
    <s v="GV413"/>
    <s v="GV4-11-120320"/>
    <x v="0"/>
    <d v="2020-08-25T00:00:00"/>
    <x v="0"/>
    <s v="Ramos Mejia Juan Diego FG"/>
    <n v="43902"/>
    <n v="5.5333333333333332"/>
    <n v="1656"/>
    <n v="15"/>
    <n v="48852"/>
    <n v="36829.709000000003"/>
    <n v="2455.3139999999999"/>
    <n v="110.4"/>
    <n v="29.5"/>
    <n v="12022.290999999999"/>
    <x v="0"/>
    <x v="7"/>
    <n v="35"/>
    <x v="0"/>
  </r>
  <r>
    <x v="0"/>
    <x v="2"/>
    <s v="GV414"/>
    <s v="GV4-10-030320"/>
    <x v="0"/>
    <d v="2020-08-25T00:00:00"/>
    <x v="0"/>
    <s v="Alvarez Lopez Salvador (Padre)"/>
    <n v="43893"/>
    <n v="5.833333333333333"/>
    <n v="1645"/>
    <n v="15"/>
    <n v="46882.5"/>
    <n v="55212.802000000003"/>
    <n v="3680.8530000000001"/>
    <n v="109.66666666666667"/>
    <n v="28.5"/>
    <n v="-8330.3019999999997"/>
    <x v="0"/>
    <x v="7"/>
    <n v="35"/>
    <x v="0"/>
  </r>
  <r>
    <x v="0"/>
    <x v="2"/>
    <s v="GV414"/>
    <s v="GV4-10-030320"/>
    <x v="0"/>
    <d v="2020-08-25T00:00:00"/>
    <x v="0"/>
    <s v="Prado Barajas Aureliano FG"/>
    <n v="43893"/>
    <n v="5.833333333333333"/>
    <n v="190"/>
    <n v="2"/>
    <n v="5700"/>
    <n v="7361.7070000000003"/>
    <n v="3680.8530000000001"/>
    <n v="95"/>
    <n v="30"/>
    <n v="-1661.7070000000001"/>
    <x v="0"/>
    <x v="7"/>
    <n v="35"/>
    <x v="0"/>
  </r>
  <r>
    <x v="0"/>
    <x v="2"/>
    <s v="GV414"/>
    <s v="GV4-10-030320"/>
    <x v="0"/>
    <d v="2020-08-25T00:00:00"/>
    <x v="0"/>
    <s v="Raul Armando Oregon Herrera"/>
    <n v="43893"/>
    <n v="5.833333333333333"/>
    <n v="190"/>
    <n v="2"/>
    <n v="5700"/>
    <n v="7361.7070000000003"/>
    <n v="3680.8530000000001"/>
    <n v="95"/>
    <n v="30"/>
    <n v="-1661.7070000000001"/>
    <x v="0"/>
    <x v="7"/>
    <n v="35"/>
    <x v="0"/>
  </r>
  <r>
    <x v="0"/>
    <x v="2"/>
    <s v="GV414"/>
    <s v="GV4-10-030320"/>
    <x v="0"/>
    <d v="2020-08-25T00:00:00"/>
    <x v="0"/>
    <s v="Martinez Valdez Hugo Alberto F"/>
    <n v="43893"/>
    <n v="5.833333333333333"/>
    <n v="216"/>
    <n v="2"/>
    <n v="6480"/>
    <n v="7361.7070000000003"/>
    <n v="3680.8530000000001"/>
    <n v="108"/>
    <n v="30"/>
    <n v="-881.70699999999999"/>
    <x v="0"/>
    <x v="7"/>
    <n v="35"/>
    <x v="0"/>
  </r>
  <r>
    <x v="0"/>
    <x v="2"/>
    <s v="GV414"/>
    <s v="GV4-10-030320"/>
    <x v="0"/>
    <d v="2020-08-25T00:00:00"/>
    <x v="0"/>
    <s v="Lopez Mendoza Librado F"/>
    <n v="43893"/>
    <n v="5.833333333333333"/>
    <n v="280"/>
    <n v="3"/>
    <n v="8400"/>
    <n v="11042.56"/>
    <n v="3680.8530000000001"/>
    <n v="93.333333333333329"/>
    <n v="30"/>
    <n v="-2642.56"/>
    <x v="0"/>
    <x v="7"/>
    <n v="35"/>
    <x v="0"/>
  </r>
  <r>
    <x v="0"/>
    <x v="2"/>
    <s v="GV414"/>
    <s v="GV4-10-030320"/>
    <x v="0"/>
    <d v="2020-08-25T00:00:00"/>
    <x v="0"/>
    <s v="Lopez Jorge FG"/>
    <n v="43893"/>
    <n v="5.833333333333333"/>
    <n v="118"/>
    <n v="1"/>
    <n v="3540"/>
    <n v="3680.8530000000001"/>
    <n v="3680.8530000000001"/>
    <n v="118"/>
    <n v="30"/>
    <n v="-140.85300000000001"/>
    <x v="0"/>
    <x v="7"/>
    <n v="35"/>
    <x v="0"/>
  </r>
  <r>
    <x v="0"/>
    <x v="2"/>
    <s v="GV414"/>
    <s v="GV4-10-030320"/>
    <x v="0"/>
    <d v="2020-08-25T00:00:00"/>
    <x v="0"/>
    <s v="Lopez Garcia Martin FG"/>
    <n v="43893"/>
    <n v="5.833333333333333"/>
    <n v="112"/>
    <n v="1"/>
    <n v="3360"/>
    <n v="3680.8530000000001"/>
    <n v="3680.8530000000001"/>
    <n v="112"/>
    <n v="30"/>
    <n v="-320.85300000000001"/>
    <x v="0"/>
    <x v="7"/>
    <n v="35"/>
    <x v="0"/>
  </r>
  <r>
    <x v="0"/>
    <x v="2"/>
    <s v="GV414"/>
    <s v="GV4-10-030320"/>
    <x v="0"/>
    <d v="2020-08-25T00:00:00"/>
    <x v="0"/>
    <s v="Leonardo Jimenez Chacon"/>
    <n v="43893"/>
    <n v="5.833333333333333"/>
    <n v="110"/>
    <n v="1"/>
    <n v="3300"/>
    <n v="3680.8530000000001"/>
    <n v="3680.8530000000001"/>
    <n v="110"/>
    <n v="30"/>
    <n v="-380.85300000000001"/>
    <x v="0"/>
    <x v="7"/>
    <n v="35"/>
    <x v="0"/>
  </r>
  <r>
    <x v="0"/>
    <x v="2"/>
    <s v="GV414"/>
    <s v="GV4-10-030320"/>
    <x v="0"/>
    <d v="2020-08-25T00:00:00"/>
    <x v="0"/>
    <s v="Jose Luis Guzman Cornejo"/>
    <n v="43893"/>
    <n v="5.833333333333333"/>
    <n v="226"/>
    <n v="2"/>
    <n v="6780"/>
    <n v="7361.7070000000003"/>
    <n v="3680.8530000000001"/>
    <n v="113"/>
    <n v="30"/>
    <n v="-581.70699999999999"/>
    <x v="0"/>
    <x v="7"/>
    <n v="35"/>
    <x v="0"/>
  </r>
  <r>
    <x v="0"/>
    <x v="2"/>
    <s v="GV414"/>
    <s v="GV4-10-030320"/>
    <x v="0"/>
    <d v="2020-08-25T00:00:00"/>
    <x v="0"/>
    <s v="Cobian Chavez Rodolfo FG"/>
    <n v="43893"/>
    <n v="5.833333333333333"/>
    <n v="2730"/>
    <n v="25"/>
    <n v="80535"/>
    <n v="92021.337"/>
    <n v="3680.8530000000001"/>
    <n v="109.2"/>
    <n v="29.5"/>
    <n v="-11486.337"/>
    <x v="0"/>
    <x v="7"/>
    <n v="35"/>
    <x v="0"/>
  </r>
  <r>
    <x v="0"/>
    <x v="2"/>
    <s v="GV414"/>
    <s v="GV4-10-030320"/>
    <x v="0"/>
    <d v="2020-08-25T00:00:00"/>
    <x v="0"/>
    <s v="Chavez Barajas Contensina NA"/>
    <n v="43893"/>
    <n v="5.833333333333333"/>
    <n v="130"/>
    <n v="1"/>
    <n v="3900"/>
    <n v="3680.8530000000001"/>
    <n v="3680.8530000000001"/>
    <n v="130"/>
    <n v="30"/>
    <n v="219.14699999999999"/>
    <x v="0"/>
    <x v="7"/>
    <n v="35"/>
    <x v="0"/>
  </r>
  <r>
    <x v="0"/>
    <x v="2"/>
    <s v="GV414"/>
    <s v="GV4-10-030320"/>
    <x v="0"/>
    <d v="2020-08-25T00:00:00"/>
    <x v="0"/>
    <s v="Anaya Chavarin Oscar FG"/>
    <n v="43893"/>
    <n v="5.833333333333333"/>
    <n v="220"/>
    <n v="2"/>
    <n v="6600"/>
    <n v="7361.7070000000003"/>
    <n v="3680.8530000000001"/>
    <n v="110"/>
    <n v="30"/>
    <n v="-761.70699999999999"/>
    <x v="0"/>
    <x v="7"/>
    <n v="35"/>
    <x v="0"/>
  </r>
  <r>
    <x v="0"/>
    <x v="2"/>
    <s v="GV414"/>
    <s v="GV4-10-030320"/>
    <x v="0"/>
    <d v="2020-08-25T00:00:00"/>
    <x v="0"/>
    <s v="De Leon Diaz Salvador FG"/>
    <n v="43893"/>
    <n v="5.833333333333333"/>
    <n v="120"/>
    <n v="1"/>
    <n v="3600"/>
    <n v="3680.8530000000001"/>
    <n v="3680.8530000000001"/>
    <n v="120"/>
    <n v="30"/>
    <n v="-80.852999999999994"/>
    <x v="0"/>
    <x v="7"/>
    <n v="35"/>
    <x v="0"/>
  </r>
  <r>
    <x v="0"/>
    <x v="2"/>
    <s v="GV414"/>
    <s v="GV4-10-030320"/>
    <x v="0"/>
    <d v="2020-08-25T00:00:00"/>
    <x v="0"/>
    <s v="Juan Manuel Jacobo"/>
    <n v="43893"/>
    <n v="5.833333333333333"/>
    <n v="526"/>
    <n v="5"/>
    <n v="15780"/>
    <n v="18404.267"/>
    <n v="3680.8530000000001"/>
    <n v="105.2"/>
    <n v="30"/>
    <n v="-2624.2669999999998"/>
    <x v="0"/>
    <x v="7"/>
    <n v="35"/>
    <x v="0"/>
  </r>
  <r>
    <x v="0"/>
    <x v="2"/>
    <s v="GV414"/>
    <s v="GV4-10-030320"/>
    <x v="0"/>
    <d v="2020-08-25T00:00:00"/>
    <x v="0"/>
    <s v="Avalos Silva Juan"/>
    <n v="43893"/>
    <n v="5.833333333333333"/>
    <n v="205"/>
    <n v="2"/>
    <n v="6150"/>
    <n v="7361.7070000000003"/>
    <n v="3680.8530000000001"/>
    <n v="102.5"/>
    <n v="30"/>
    <n v="-1211.7070000000001"/>
    <x v="0"/>
    <x v="7"/>
    <n v="35"/>
    <x v="0"/>
  </r>
  <r>
    <x v="0"/>
    <x v="2"/>
    <s v="GV414"/>
    <s v="GV4-10-030320"/>
    <x v="0"/>
    <d v="2020-08-25T00:00:00"/>
    <x v="0"/>
    <s v="Rincon Morett Veronica Guadalupe FG"/>
    <n v="43893"/>
    <n v="5.833333333333333"/>
    <n v="500"/>
    <n v="5"/>
    <n v="15000"/>
    <n v="18404.267"/>
    <n v="3680.8530000000001"/>
    <n v="100"/>
    <n v="30"/>
    <n v="-3404.2669999999998"/>
    <x v="0"/>
    <x v="7"/>
    <n v="35"/>
    <x v="0"/>
  </r>
  <r>
    <x v="0"/>
    <x v="2"/>
    <s v="GV414"/>
    <s v="GV4-10-030320"/>
    <x v="0"/>
    <d v="2020-08-25T00:00:00"/>
    <x v="0"/>
    <s v="Diaz Araiza Maria Magdalena"/>
    <n v="43893"/>
    <n v="5.833333333333333"/>
    <n v="100"/>
    <n v="1"/>
    <n v="3000"/>
    <n v="3680.8530000000001"/>
    <n v="3680.8530000000001"/>
    <n v="100"/>
    <n v="30"/>
    <n v="-680.85299999999995"/>
    <x v="0"/>
    <x v="7"/>
    <n v="35"/>
    <x v="0"/>
  </r>
  <r>
    <x v="0"/>
    <x v="2"/>
    <s v="GV414"/>
    <s v="GV4-10-030320"/>
    <x v="0"/>
    <d v="2020-08-25T00:00:00"/>
    <x v="0"/>
    <s v="RODRIGO RODRIGUEZ"/>
    <n v="43893"/>
    <n v="5.833333333333333"/>
    <n v="480"/>
    <n v="5"/>
    <n v="14400"/>
    <n v="18404.267"/>
    <n v="3680.8530000000001"/>
    <n v="96"/>
    <n v="30"/>
    <n v="-4004.2669999999998"/>
    <x v="0"/>
    <x v="7"/>
    <n v="35"/>
    <x v="0"/>
  </r>
  <r>
    <x v="0"/>
    <x v="2"/>
    <s v="GV414"/>
    <s v="GV4-10-030320"/>
    <x v="0"/>
    <d v="2020-08-25T00:00:00"/>
    <x v="0"/>
    <s v="Pelayo Sebastian Rosa Maria G"/>
    <n v="43893"/>
    <n v="5.833333333333333"/>
    <n v="110"/>
    <n v="1"/>
    <n v="3300"/>
    <n v="3680.8530000000001"/>
    <n v="3680.8530000000001"/>
    <n v="110"/>
    <n v="30"/>
    <n v="-380.85300000000001"/>
    <x v="0"/>
    <x v="7"/>
    <n v="35"/>
    <x v="0"/>
  </r>
  <r>
    <x v="0"/>
    <x v="2"/>
    <s v="GV414"/>
    <s v="GV4-10-030320"/>
    <x v="0"/>
    <d v="2020-08-25T00:00:00"/>
    <x v="0"/>
    <s v="PUBLICO EN GENERAL"/>
    <n v="43893"/>
    <n v="5.833333333333333"/>
    <n v="115"/>
    <n v="1"/>
    <n v="3450"/>
    <n v="3680.8530000000001"/>
    <n v="3680.8530000000001"/>
    <n v="115"/>
    <n v="30"/>
    <n v="-230.85300000000001"/>
    <x v="0"/>
    <x v="7"/>
    <n v="35"/>
    <x v="0"/>
  </r>
  <r>
    <x v="0"/>
    <x v="2"/>
    <s v="GV414"/>
    <s v="GV4-10-030320"/>
    <x v="0"/>
    <d v="2020-08-25T00:00:00"/>
    <x v="0"/>
    <s v="Oscar Jesus Guerrero Pelayo"/>
    <n v="43893"/>
    <n v="5.833333333333333"/>
    <n v="220"/>
    <n v="2"/>
    <n v="6600"/>
    <n v="7361.7070000000003"/>
    <n v="3680.8530000000001"/>
    <n v="110"/>
    <n v="30"/>
    <n v="-761.70699999999999"/>
    <x v="0"/>
    <x v="7"/>
    <n v="35"/>
    <x v="0"/>
  </r>
  <r>
    <x v="0"/>
    <x v="2"/>
    <s v="GV414"/>
    <s v="GV4-10-030320"/>
    <x v="0"/>
    <d v="2020-08-25T00:00:00"/>
    <x v="0"/>
    <s v="PUBLICO EN GENERAL"/>
    <n v="43893"/>
    <n v="5.833333333333333"/>
    <n v="100"/>
    <n v="1"/>
    <n v="3000"/>
    <n v="3992.0540000000001"/>
    <n v="3992.0540000000001"/>
    <n v="100"/>
    <n v="30"/>
    <n v="-992.05399999999997"/>
    <x v="0"/>
    <x v="7"/>
    <n v="35"/>
    <x v="0"/>
  </r>
  <r>
    <x v="0"/>
    <x v="2"/>
    <s v="GV414"/>
    <s v="GV4-10-030320"/>
    <x v="0"/>
    <d v="2020-08-25T00:00:00"/>
    <x v="0"/>
    <s v="PUBLICO EN GENERAL"/>
    <n v="43893"/>
    <n v="5.833333333333333"/>
    <n v="297"/>
    <n v="3"/>
    <n v="8910"/>
    <n v="11976.161"/>
    <n v="3992.0540000000001"/>
    <n v="99"/>
    <n v="30"/>
    <n v="-3066.1610000000001"/>
    <x v="0"/>
    <x v="7"/>
    <n v="35"/>
    <x v="0"/>
  </r>
  <r>
    <x v="0"/>
    <x v="2"/>
    <s v="GV414"/>
    <s v="GV4-10-030320"/>
    <x v="0"/>
    <d v="2020-08-25T00:00:00"/>
    <x v="0"/>
    <s v="PUBLICO EN GENERAL"/>
    <n v="43893"/>
    <n v="5.833333333333333"/>
    <n v="100"/>
    <n v="1"/>
    <n v="3000"/>
    <n v="3992.0540000000001"/>
    <n v="3992.0540000000001"/>
    <n v="100"/>
    <n v="30"/>
    <n v="-992.05399999999997"/>
    <x v="0"/>
    <x v="7"/>
    <n v="35"/>
    <x v="0"/>
  </r>
  <r>
    <x v="0"/>
    <x v="3"/>
    <s v="GV5PROD"/>
    <s v="GV5-17-200420"/>
    <x v="0"/>
    <d v="2020-08-25T00:00:00"/>
    <x v="0"/>
    <s v="Camolinga Maldonado Pedro"/>
    <n v="43941"/>
    <n v="4.2333333333333334"/>
    <n v="8162"/>
    <n v="72"/>
    <n v="228536"/>
    <n v="230315.628"/>
    <n v="3198.828"/>
    <n v="113.36111111111111"/>
    <n v="28"/>
    <n v="-1779.6279999999999"/>
    <x v="0"/>
    <x v="7"/>
    <n v="35"/>
    <x v="0"/>
  </r>
  <r>
    <x v="0"/>
    <x v="2"/>
    <s v="GV414"/>
    <s v="GV4-10-030320"/>
    <x v="0"/>
    <d v="2020-08-26T00:00:00"/>
    <x v="0"/>
    <s v="Innovacion y Comercio"/>
    <n v="43893"/>
    <n v="5.8666666666666663"/>
    <n v="674.2"/>
    <n v="8"/>
    <n v="19551.8"/>
    <n v="31936.429"/>
    <n v="3992.0540000000001"/>
    <n v="84.275000000000006"/>
    <n v="29"/>
    <n v="-12384.629000000001"/>
    <x v="0"/>
    <x v="7"/>
    <n v="35"/>
    <x v="0"/>
  </r>
  <r>
    <x v="0"/>
    <x v="2"/>
    <s v="GV414"/>
    <s v="GV4-10-030320"/>
    <x v="0"/>
    <d v="2020-08-26T00:00:00"/>
    <x v="0"/>
    <s v="PUBLICO EN GENERAL"/>
    <n v="43893"/>
    <n v="5.8666666666666663"/>
    <n v="93.2"/>
    <n v="1"/>
    <n v="2702.8"/>
    <n v="3992.0540000000001"/>
    <n v="3992.0540000000001"/>
    <n v="93.2"/>
    <n v="29"/>
    <n v="-1289.2539999999999"/>
    <x v="0"/>
    <x v="7"/>
    <n v="35"/>
    <x v="0"/>
  </r>
  <r>
    <x v="0"/>
    <x v="2"/>
    <s v="GV414"/>
    <s v="GV4-10-030320"/>
    <x v="0"/>
    <d v="2020-08-26T00:00:00"/>
    <x v="0"/>
    <s v="Gutierrez Olivarez Jaime Gibran"/>
    <n v="43893"/>
    <n v="5.8666666666666663"/>
    <n v="186"/>
    <n v="2"/>
    <n v="5394"/>
    <n v="7984.107"/>
    <n v="3992.0540000000001"/>
    <n v="93"/>
    <n v="29"/>
    <n v="-2590.107"/>
    <x v="0"/>
    <x v="7"/>
    <n v="35"/>
    <x v="0"/>
  </r>
  <r>
    <x v="0"/>
    <x v="2"/>
    <s v="GV414"/>
    <s v="GV4-10-030320"/>
    <x v="0"/>
    <d v="2020-08-26T00:00:00"/>
    <x v="0"/>
    <s v="Ricardo Perez Garcia"/>
    <n v="43893"/>
    <n v="5.8666666666666663"/>
    <n v="215.6"/>
    <n v="2"/>
    <n v="6252.4"/>
    <n v="7984.107"/>
    <n v="3992.0540000000001"/>
    <n v="107.8"/>
    <n v="29"/>
    <n v="-1731.7070000000001"/>
    <x v="0"/>
    <x v="7"/>
    <n v="35"/>
    <x v="0"/>
  </r>
  <r>
    <x v="0"/>
    <x v="2"/>
    <s v="GV414"/>
    <s v="GV4-10-030320"/>
    <x v="0"/>
    <d v="2020-08-26T00:00:00"/>
    <x v="0"/>
    <s v="Cecilia Robles Perez"/>
    <n v="43893"/>
    <n v="5.8666666666666663"/>
    <n v="107.6"/>
    <n v="1"/>
    <n v="3120.4"/>
    <n v="3992.0540000000001"/>
    <n v="3992.0540000000001"/>
    <n v="107.6"/>
    <n v="29"/>
    <n v="-871.654"/>
    <x v="0"/>
    <x v="7"/>
    <n v="35"/>
    <x v="0"/>
  </r>
  <r>
    <x v="0"/>
    <x v="2"/>
    <s v="GV414"/>
    <s v="GV4-10-030320"/>
    <x v="0"/>
    <d v="2020-08-26T00:00:00"/>
    <x v="0"/>
    <s v="Rafael Osorio Zamora"/>
    <n v="43893"/>
    <n v="5.8666666666666663"/>
    <n v="428.6"/>
    <n v="4"/>
    <n v="12429.4"/>
    <n v="15968.215"/>
    <n v="3992.0540000000001"/>
    <n v="107.15"/>
    <n v="29"/>
    <n v="-3538.8150000000001"/>
    <x v="0"/>
    <x v="7"/>
    <n v="35"/>
    <x v="0"/>
  </r>
  <r>
    <x v="0"/>
    <x v="2"/>
    <s v="GV414"/>
    <s v="GV4-10-030320"/>
    <x v="0"/>
    <d v="2020-08-26T00:00:00"/>
    <x v="0"/>
    <s v="Vazquez Zamora Rafael"/>
    <n v="43893"/>
    <n v="5.8666666666666663"/>
    <n v="254"/>
    <n v="3"/>
    <n v="7366"/>
    <n v="11976.161"/>
    <n v="3992.0540000000001"/>
    <n v="84.666666666666671"/>
    <n v="29"/>
    <n v="-4610.1610000000001"/>
    <x v="0"/>
    <x v="7"/>
    <n v="35"/>
    <x v="0"/>
  </r>
  <r>
    <x v="0"/>
    <x v="0"/>
    <s v="EMBAR"/>
    <s v="GV1-41-091019"/>
    <x v="0"/>
    <d v="2020-08-28T00:00:00"/>
    <x v="0"/>
    <s v="Innovacion y Comercio"/>
    <n v="43747"/>
    <n v="10.799999999999999"/>
    <n v="200"/>
    <n v="1"/>
    <n v="5800"/>
    <n v="3611.3919999999998"/>
    <n v="3611.3919999999998"/>
    <n v="200"/>
    <n v="29"/>
    <n v="2188.6080000000002"/>
    <x v="0"/>
    <x v="7"/>
    <n v="35"/>
    <x v="0"/>
  </r>
  <r>
    <x v="0"/>
    <x v="1"/>
    <s v="GV111"/>
    <s v="GV1-09-260220"/>
    <x v="0"/>
    <d v="2020-08-28T00:00:00"/>
    <x v="0"/>
    <s v="Camacho Gomez Maria del Rosario "/>
    <n v="43887"/>
    <n v="6.1333333333333329"/>
    <n v="1044"/>
    <n v="10"/>
    <n v="29754"/>
    <n v="26910.839"/>
    <n v="2691.0839999999998"/>
    <n v="104.4"/>
    <n v="28.5"/>
    <n v="2843.1610000000001"/>
    <x v="0"/>
    <x v="7"/>
    <n v="35"/>
    <x v="0"/>
  </r>
  <r>
    <x v="0"/>
    <x v="1"/>
    <s v="GV111"/>
    <s v="GV1-09-260220"/>
    <x v="0"/>
    <d v="2020-08-28T00:00:00"/>
    <x v="0"/>
    <s v="Noe Ramirez Brambila"/>
    <n v="43887"/>
    <n v="6.1333333333333329"/>
    <n v="522"/>
    <n v="5"/>
    <n v="14877"/>
    <n v="13455.419"/>
    <n v="2691.0839999999998"/>
    <n v="104.4"/>
    <n v="28.5"/>
    <n v="1421.5809999999999"/>
    <x v="0"/>
    <x v="7"/>
    <n v="35"/>
    <x v="0"/>
  </r>
  <r>
    <x v="0"/>
    <x v="1"/>
    <s v="GV111"/>
    <s v="GV1-09-260220"/>
    <x v="0"/>
    <d v="2020-08-28T00:00:00"/>
    <x v="0"/>
    <s v="Robles Santana Jorge"/>
    <n v="43887"/>
    <n v="6.1333333333333329"/>
    <n v="445"/>
    <n v="4"/>
    <n v="12682.5"/>
    <n v="10764.335999999999"/>
    <n v="2691.0839999999998"/>
    <n v="111.25"/>
    <n v="28.5"/>
    <n v="1918.164"/>
    <x v="0"/>
    <x v="7"/>
    <n v="35"/>
    <x v="0"/>
  </r>
  <r>
    <x v="0"/>
    <x v="1"/>
    <s v="GV111"/>
    <s v="GV1-09-260220"/>
    <x v="0"/>
    <d v="2020-08-28T00:00:00"/>
    <x v="0"/>
    <s v="PUBLICO EN GENERAL"/>
    <n v="43887"/>
    <n v="6.1333333333333329"/>
    <n v="324"/>
    <n v="3"/>
    <n v="9234"/>
    <n v="8073.2520000000004"/>
    <n v="2691.0839999999998"/>
    <n v="108"/>
    <n v="28.5"/>
    <n v="1160.748"/>
    <x v="0"/>
    <x v="7"/>
    <n v="35"/>
    <x v="0"/>
  </r>
  <r>
    <x v="0"/>
    <x v="1"/>
    <s v="GV111"/>
    <s v="GV1-09-260220"/>
    <x v="0"/>
    <d v="2020-08-28T00:00:00"/>
    <x v="0"/>
    <s v="Casillas Tapia Alfredo"/>
    <n v="43887"/>
    <n v="6.1333333333333329"/>
    <n v="1027"/>
    <n v="10"/>
    <n v="28756"/>
    <n v="26910.839"/>
    <n v="2691.0839999999998"/>
    <n v="102.7"/>
    <n v="28"/>
    <n v="1845.1610000000001"/>
    <x v="0"/>
    <x v="7"/>
    <n v="35"/>
    <x v="0"/>
  </r>
  <r>
    <x v="0"/>
    <x v="1"/>
    <s v="GV111"/>
    <s v="GV1-09-260220"/>
    <x v="0"/>
    <d v="2020-08-28T00:00:00"/>
    <x v="0"/>
    <s v="Vazquez Zamora Rafael"/>
    <n v="43887"/>
    <n v="6.1333333333333329"/>
    <n v="213.5"/>
    <n v="2"/>
    <n v="6191.5"/>
    <n v="5382.1679999999997"/>
    <n v="2691.0839999999998"/>
    <n v="106.75"/>
    <n v="29"/>
    <n v="809.33199999999999"/>
    <x v="0"/>
    <x v="7"/>
    <n v="35"/>
    <x v="0"/>
  </r>
  <r>
    <x v="0"/>
    <x v="1"/>
    <s v="GV111"/>
    <s v="GV1-09-260220"/>
    <x v="0"/>
    <d v="2020-08-28T00:00:00"/>
    <x v="0"/>
    <s v="Cecilia Robles Perez"/>
    <n v="43887"/>
    <n v="6.1333333333333329"/>
    <n v="108.5"/>
    <n v="1"/>
    <n v="3146.5"/>
    <n v="2691.0839999999998"/>
    <n v="2691.0839999999998"/>
    <n v="108.5"/>
    <n v="29"/>
    <n v="455.416"/>
    <x v="0"/>
    <x v="7"/>
    <n v="35"/>
    <x v="0"/>
  </r>
  <r>
    <x v="0"/>
    <x v="1"/>
    <s v="GV111"/>
    <s v="GV1-09-260220"/>
    <x v="0"/>
    <d v="2020-08-28T00:00:00"/>
    <x v="0"/>
    <s v="Rafael Osorio Zamora"/>
    <n v="43887"/>
    <n v="6.1333333333333329"/>
    <n v="1162"/>
    <n v="10"/>
    <n v="33698"/>
    <n v="26910.839"/>
    <n v="2691.0839999999998"/>
    <n v="116.2"/>
    <n v="29"/>
    <n v="6787.1610000000001"/>
    <x v="0"/>
    <x v="7"/>
    <n v="35"/>
    <x v="0"/>
  </r>
  <r>
    <x v="0"/>
    <x v="1"/>
    <s v="GV111"/>
    <s v="GV1-09-260220"/>
    <x v="0"/>
    <d v="2020-08-28T00:00:00"/>
    <x v="0"/>
    <s v="Ricardo Perez Garcia"/>
    <n v="43887"/>
    <n v="6.1333333333333329"/>
    <n v="335.5"/>
    <n v="3"/>
    <n v="9729.5"/>
    <n v="8073.2520000000004"/>
    <n v="2691.0839999999998"/>
    <n v="111.83333333333333"/>
    <n v="29"/>
    <n v="1656.248"/>
    <x v="0"/>
    <x v="7"/>
    <n v="35"/>
    <x v="0"/>
  </r>
  <r>
    <x v="0"/>
    <x v="1"/>
    <s v="GV111"/>
    <s v="GV1-09-260220"/>
    <x v="0"/>
    <d v="2020-08-28T00:00:00"/>
    <x v="0"/>
    <s v="Gutierrez Olivarez Jaime Gibran"/>
    <n v="43887"/>
    <n v="6.1333333333333329"/>
    <n v="325"/>
    <n v="3"/>
    <n v="9425"/>
    <n v="8073.2520000000004"/>
    <n v="2691.0839999999998"/>
    <n v="108.33333333333333"/>
    <n v="29"/>
    <n v="1351.748"/>
    <x v="0"/>
    <x v="7"/>
    <n v="35"/>
    <x v="0"/>
  </r>
  <r>
    <x v="0"/>
    <x v="1"/>
    <s v="GV111"/>
    <s v="GV1-09-260220"/>
    <x v="0"/>
    <d v="2020-08-28T00:00:00"/>
    <x v="0"/>
    <s v="Innovacion y Comercio"/>
    <n v="43887"/>
    <n v="6.1333333333333329"/>
    <n v="634.5"/>
    <n v="7"/>
    <n v="18400.5"/>
    <n v="18837.587"/>
    <n v="2691.0839999999998"/>
    <n v="90.642857142857139"/>
    <n v="29"/>
    <n v="-437.08699999999999"/>
    <x v="0"/>
    <x v="7"/>
    <n v="35"/>
    <x v="0"/>
  </r>
  <r>
    <x v="0"/>
    <x v="2"/>
    <s v="GV413"/>
    <s v="GV4-11-120320"/>
    <x v="0"/>
    <d v="2020-08-28T00:00:00"/>
    <x v="0"/>
    <s v="Salas Nadia"/>
    <n v="43902"/>
    <n v="5.6333333333333329"/>
    <n v="348"/>
    <n v="3"/>
    <n v="10440"/>
    <n v="9733.5540000000001"/>
    <n v="3244.518"/>
    <n v="116"/>
    <n v="30"/>
    <n v="706.44600000000003"/>
    <x v="0"/>
    <x v="7"/>
    <n v="35"/>
    <x v="0"/>
  </r>
  <r>
    <x v="0"/>
    <x v="2"/>
    <s v="GV413"/>
    <s v="GV4-11-120320"/>
    <x v="0"/>
    <d v="2020-08-28T00:00:00"/>
    <x v="0"/>
    <s v="Pelayo Sebastian Rosa Maria G"/>
    <n v="43902"/>
    <n v="5.6333333333333329"/>
    <n v="650"/>
    <n v="6"/>
    <n v="19500"/>
    <n v="19467.107"/>
    <n v="3244.518"/>
    <n v="108.33333333333333"/>
    <n v="30"/>
    <n v="32.893000000000001"/>
    <x v="0"/>
    <x v="7"/>
    <n v="35"/>
    <x v="0"/>
  </r>
  <r>
    <x v="0"/>
    <x v="2"/>
    <s v="GV413"/>
    <s v="GV4-11-120320"/>
    <x v="0"/>
    <d v="2020-08-28T00:00:00"/>
    <x v="0"/>
    <s v="Juan Manuel Jacobo"/>
    <n v="43902"/>
    <n v="5.6333333333333329"/>
    <n v="550"/>
    <n v="5"/>
    <n v="16500"/>
    <n v="16222.589"/>
    <n v="3244.518"/>
    <n v="110"/>
    <n v="30"/>
    <n v="277.411"/>
    <x v="0"/>
    <x v="7"/>
    <n v="35"/>
    <x v="0"/>
  </r>
  <r>
    <x v="0"/>
    <x v="2"/>
    <s v="GV413"/>
    <s v="GV4-11-120320"/>
    <x v="0"/>
    <d v="2020-08-28T00:00:00"/>
    <x v="0"/>
    <s v="Lopez Jorge FG"/>
    <n v="43902"/>
    <n v="5.6333333333333329"/>
    <n v="215"/>
    <n v="2"/>
    <n v="6450"/>
    <n v="6489.0360000000001"/>
    <n v="3244.518"/>
    <n v="107.5"/>
    <n v="30"/>
    <n v="-39.036000000000001"/>
    <x v="0"/>
    <x v="7"/>
    <n v="35"/>
    <x v="0"/>
  </r>
  <r>
    <x v="0"/>
    <x v="2"/>
    <s v="GV413"/>
    <s v="GV4-11-120320"/>
    <x v="0"/>
    <d v="2020-08-28T00:00:00"/>
    <x v="0"/>
    <s v="Jose Luis Guzman Cornejo"/>
    <n v="43902"/>
    <n v="5.6333333333333329"/>
    <n v="630"/>
    <n v="6"/>
    <n v="18900"/>
    <n v="19467.107"/>
    <n v="3244.518"/>
    <n v="105"/>
    <n v="30"/>
    <n v="-567.10699999999997"/>
    <x v="0"/>
    <x v="7"/>
    <n v="35"/>
    <x v="0"/>
  </r>
  <r>
    <x v="0"/>
    <x v="2"/>
    <s v="GV413"/>
    <s v="GV4-11-120320"/>
    <x v="0"/>
    <d v="2020-08-28T00:00:00"/>
    <x v="0"/>
    <s v="Gil Peña Martin FG"/>
    <n v="43902"/>
    <n v="5.6333333333333329"/>
    <n v="555"/>
    <n v="5"/>
    <n v="16650"/>
    <n v="16222.589"/>
    <n v="3244.518"/>
    <n v="111"/>
    <n v="30"/>
    <n v="427.411"/>
    <x v="0"/>
    <x v="7"/>
    <n v="35"/>
    <x v="0"/>
  </r>
  <r>
    <x v="0"/>
    <x v="2"/>
    <s v="GV413"/>
    <s v="GV4-11-120320"/>
    <x v="0"/>
    <d v="2020-08-28T00:00:00"/>
    <x v="0"/>
    <s v="Ramos Mejia Juan Diego FG"/>
    <n v="43902"/>
    <n v="5.6333333333333329"/>
    <n v="440"/>
    <n v="4"/>
    <n v="12980"/>
    <n v="12978.071"/>
    <n v="3244.518"/>
    <n v="110"/>
    <n v="29.5"/>
    <n v="1.929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100"/>
    <n v="1"/>
    <n v="3000"/>
    <n v="3244.518"/>
    <n v="3244.518"/>
    <n v="100"/>
    <n v="30"/>
    <n v="-244.518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243"/>
    <n v="2"/>
    <n v="7290"/>
    <n v="6489.0360000000001"/>
    <n v="3244.518"/>
    <n v="121.5"/>
    <n v="30"/>
    <n v="800.96400000000006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110"/>
    <n v="1"/>
    <n v="3300"/>
    <n v="3244.518"/>
    <n v="3244.518"/>
    <n v="110"/>
    <n v="30"/>
    <n v="55.481999999999999"/>
    <x v="0"/>
    <x v="7"/>
    <n v="35"/>
    <x v="0"/>
  </r>
  <r>
    <x v="0"/>
    <x v="2"/>
    <s v="GV413"/>
    <s v="GV4-11-120320"/>
    <x v="0"/>
    <d v="2020-08-28T00:00:00"/>
    <x v="0"/>
    <s v="Oregon Rene NA"/>
    <n v="43902"/>
    <n v="5.6333333333333329"/>
    <n v="190"/>
    <n v="2"/>
    <n v="5700"/>
    <n v="6489.0360000000001"/>
    <n v="3244.518"/>
    <n v="95"/>
    <n v="30"/>
    <n v="-789.03599999999994"/>
    <x v="0"/>
    <x v="7"/>
    <n v="35"/>
    <x v="0"/>
  </r>
  <r>
    <x v="0"/>
    <x v="2"/>
    <s v="GV413"/>
    <s v="GV4-11-120320"/>
    <x v="0"/>
    <d v="2020-08-28T00:00:00"/>
    <x v="0"/>
    <s v="Langurain Juan Pablo NA"/>
    <n v="43902"/>
    <n v="5.6333333333333329"/>
    <n v="1084"/>
    <n v="10"/>
    <n v="32520"/>
    <n v="32445.179"/>
    <n v="3244.518"/>
    <n v="108.4"/>
    <n v="30"/>
    <n v="74.820999999999998"/>
    <x v="0"/>
    <x v="7"/>
    <n v="35"/>
    <x v="0"/>
  </r>
  <r>
    <x v="0"/>
    <x v="2"/>
    <s v="GV413"/>
    <s v="GV4-11-120320"/>
    <x v="0"/>
    <d v="2020-08-28T00:00:00"/>
    <x v="0"/>
    <s v="Leonardo Jimenez Chacon"/>
    <n v="43902"/>
    <n v="5.6333333333333329"/>
    <n v="105"/>
    <n v="1"/>
    <n v="3150"/>
    <n v="3244.518"/>
    <n v="3244.518"/>
    <n v="105"/>
    <n v="30"/>
    <n v="-94.518000000000001"/>
    <x v="0"/>
    <x v="7"/>
    <n v="35"/>
    <x v="0"/>
  </r>
  <r>
    <x v="0"/>
    <x v="2"/>
    <s v="GV413"/>
    <s v="GV4-11-120320"/>
    <x v="0"/>
    <d v="2020-08-28T00:00:00"/>
    <x v="0"/>
    <s v="Oscar Jesus Guerrero Pelayo"/>
    <n v="43902"/>
    <n v="5.6333333333333329"/>
    <n v="642"/>
    <n v="6"/>
    <n v="19260"/>
    <n v="19467.107"/>
    <n v="3244.518"/>
    <n v="107"/>
    <n v="30"/>
    <n v="-207.107"/>
    <x v="0"/>
    <x v="7"/>
    <n v="35"/>
    <x v="0"/>
  </r>
  <r>
    <x v="0"/>
    <x v="2"/>
    <s v="GV413"/>
    <s v="GV4-11-120320"/>
    <x v="0"/>
    <d v="2020-08-28T00:00:00"/>
    <x v="0"/>
    <s v="RODRIGO RODRIGUEZ"/>
    <n v="43902"/>
    <n v="5.6333333333333329"/>
    <n v="1300"/>
    <n v="12"/>
    <n v="39000"/>
    <n v="38934.214"/>
    <n v="3244.518"/>
    <n v="108.33333333333333"/>
    <n v="30"/>
    <n v="65.786000000000001"/>
    <x v="0"/>
    <x v="7"/>
    <n v="35"/>
    <x v="0"/>
  </r>
  <r>
    <x v="0"/>
    <x v="2"/>
    <s v="GV413"/>
    <s v="GV4-11-120320"/>
    <x v="0"/>
    <d v="2020-08-28T00:00:00"/>
    <x v="0"/>
    <s v="Lopez Garcia Martin FG"/>
    <n v="43902"/>
    <n v="5.6333333333333329"/>
    <n v="90"/>
    <n v="1"/>
    <n v="2700"/>
    <n v="3244.518"/>
    <n v="3244.518"/>
    <n v="90"/>
    <n v="30"/>
    <n v="-544.51800000000003"/>
    <x v="0"/>
    <x v="7"/>
    <n v="35"/>
    <x v="0"/>
  </r>
  <r>
    <x v="0"/>
    <x v="2"/>
    <s v="GV413"/>
    <s v="GV4-11-120320"/>
    <x v="0"/>
    <d v="2020-08-28T00:00:00"/>
    <x v="0"/>
    <s v="Coronado Rodriguez Alma Lorena FG"/>
    <n v="43902"/>
    <n v="5.6333333333333329"/>
    <n v="124"/>
    <n v="1"/>
    <n v="3720"/>
    <n v="3244.518"/>
    <n v="3244.518"/>
    <n v="124"/>
    <n v="30"/>
    <n v="475.48200000000003"/>
    <x v="0"/>
    <x v="7"/>
    <n v="35"/>
    <x v="0"/>
  </r>
  <r>
    <x v="0"/>
    <x v="2"/>
    <s v="GV413"/>
    <s v="GV4-11-120320"/>
    <x v="0"/>
    <d v="2020-08-28T00:00:00"/>
    <x v="0"/>
    <s v="Cobian Chavez Rodolfo FG"/>
    <n v="43902"/>
    <n v="5.6333333333333329"/>
    <n v="2294"/>
    <n v="20"/>
    <n v="67673"/>
    <n v="64890.357000000004"/>
    <n v="3244.518"/>
    <n v="114.7"/>
    <n v="29.5"/>
    <n v="2782.643"/>
    <x v="0"/>
    <x v="7"/>
    <n v="35"/>
    <x v="0"/>
  </r>
  <r>
    <x v="0"/>
    <x v="2"/>
    <s v="GV413"/>
    <s v="GV4-11-120320"/>
    <x v="0"/>
    <d v="2020-08-28T00:00:00"/>
    <x v="0"/>
    <s v="De Leon Diaz Salvador FG"/>
    <n v="43902"/>
    <n v="5.6333333333333329"/>
    <n v="100"/>
    <n v="1"/>
    <n v="3000"/>
    <n v="3244.518"/>
    <n v="3244.518"/>
    <n v="100"/>
    <n v="30"/>
    <n v="-244.518"/>
    <x v="0"/>
    <x v="7"/>
    <n v="35"/>
    <x v="0"/>
  </r>
  <r>
    <x v="0"/>
    <x v="2"/>
    <s v="GV413"/>
    <s v="GV4-11-120320"/>
    <x v="0"/>
    <d v="2020-08-28T00:00:00"/>
    <x v="0"/>
    <s v="Avalos Silva Juan"/>
    <n v="43902"/>
    <n v="5.6333333333333329"/>
    <n v="210"/>
    <n v="2"/>
    <n v="6300"/>
    <n v="6489.0360000000001"/>
    <n v="3244.518"/>
    <n v="105"/>
    <n v="30"/>
    <n v="-189.036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200"/>
    <n v="2"/>
    <n v="6000"/>
    <n v="6489.0360000000001"/>
    <n v="3244.518"/>
    <n v="100"/>
    <n v="30"/>
    <n v="-489.036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206"/>
    <n v="2"/>
    <n v="6180"/>
    <n v="6489.0360000000001"/>
    <n v="3244.518"/>
    <n v="103"/>
    <n v="30"/>
    <n v="-309.036"/>
    <x v="0"/>
    <x v="7"/>
    <n v="35"/>
    <x v="0"/>
  </r>
  <r>
    <x v="0"/>
    <x v="2"/>
    <s v="GV414"/>
    <s v="GV4-10-030320"/>
    <x v="0"/>
    <d v="2020-08-28T00:00:00"/>
    <x v="0"/>
    <s v="Edgar Ruiz Lopez"/>
    <n v="43893"/>
    <n v="5.9333333333333327"/>
    <n v="730"/>
    <n v="7"/>
    <n v="21900"/>
    <n v="27944.376"/>
    <n v="3992.0540000000001"/>
    <n v="104.28571428571429"/>
    <n v="30"/>
    <n v="-6044.3760000000002"/>
    <x v="0"/>
    <x v="7"/>
    <n v="35"/>
    <x v="0"/>
  </r>
  <r>
    <x v="0"/>
    <x v="2"/>
    <s v="GV414"/>
    <s v="GV4-10-030320"/>
    <x v="0"/>
    <d v="2020-08-28T00:00:00"/>
    <x v="0"/>
    <s v="Martinez Valdez Hugo Alberto F"/>
    <n v="43893"/>
    <n v="5.9333333333333327"/>
    <n v="800"/>
    <n v="8"/>
    <n v="24000"/>
    <n v="31936.429"/>
    <n v="3992.0540000000001"/>
    <n v="100"/>
    <n v="30"/>
    <n v="-7936.4290000000001"/>
    <x v="0"/>
    <x v="7"/>
    <n v="35"/>
    <x v="0"/>
  </r>
  <r>
    <x v="0"/>
    <x v="2"/>
    <s v="GV413"/>
    <s v="GV4-11-120320"/>
    <x v="0"/>
    <d v="2020-08-29T00:00:00"/>
    <x v="0"/>
    <s v="Verdin Vizcarra Irma Lucila F"/>
    <n v="43902"/>
    <n v="5.6666666666666661"/>
    <n v="200"/>
    <n v="2"/>
    <n v="6000"/>
    <n v="6489.0360000000001"/>
    <n v="3244.518"/>
    <n v="100"/>
    <n v="30"/>
    <n v="-489.036"/>
    <x v="0"/>
    <x v="7"/>
    <n v="35"/>
    <x v="0"/>
  </r>
  <r>
    <x v="0"/>
    <x v="2"/>
    <s v="GV413"/>
    <s v="GV4-11-120320"/>
    <x v="0"/>
    <d v="2020-08-29T00:00:00"/>
    <x v="0"/>
    <s v="PUBLICO EN GENERAL"/>
    <n v="43902"/>
    <n v="5.6666666666666661"/>
    <n v="120"/>
    <n v="1"/>
    <n v="3600"/>
    <n v="3244.518"/>
    <n v="3244.518"/>
    <n v="120"/>
    <n v="30"/>
    <n v="355.48200000000003"/>
    <x v="0"/>
    <x v="7"/>
    <n v="35"/>
    <x v="0"/>
  </r>
  <r>
    <x v="0"/>
    <x v="2"/>
    <s v="GV413"/>
    <s v="GV4-11-120320"/>
    <x v="0"/>
    <d v="2020-08-29T00:00:00"/>
    <x v="0"/>
    <s v="PUBLICO EN GENERAL"/>
    <n v="43902"/>
    <n v="5.6666666666666661"/>
    <n v="125"/>
    <n v="1"/>
    <n v="3750"/>
    <n v="3244.518"/>
    <n v="3244.518"/>
    <n v="125"/>
    <n v="30"/>
    <n v="505.48200000000003"/>
    <x v="0"/>
    <x v="7"/>
    <n v="35"/>
    <x v="0"/>
  </r>
  <r>
    <x v="0"/>
    <x v="2"/>
    <s v="GV413"/>
    <s v="GV4-11-120320"/>
    <x v="0"/>
    <d v="2020-08-29T00:00:00"/>
    <x v="0"/>
    <s v="Diaz Araiza Maria Magdalena"/>
    <n v="43902"/>
    <n v="5.6666666666666661"/>
    <n v="304"/>
    <n v="3"/>
    <n v="9120"/>
    <n v="9733.5540000000001"/>
    <n v="3244.518"/>
    <n v="101.33333333333333"/>
    <n v="30"/>
    <n v="-613.55399999999997"/>
    <x v="0"/>
    <x v="7"/>
    <n v="35"/>
    <x v="0"/>
  </r>
  <r>
    <x v="0"/>
    <x v="2"/>
    <s v="GV413"/>
    <s v="GV4-11-120320"/>
    <x v="0"/>
    <d v="2020-08-29T00:00:00"/>
    <x v="0"/>
    <s v="Victor Alejandro Flores Pelayo"/>
    <n v="43902"/>
    <n v="5.6666666666666661"/>
    <n v="90"/>
    <n v="1"/>
    <n v="2700"/>
    <n v="3244.518"/>
    <n v="3244.518"/>
    <n v="90"/>
    <n v="30"/>
    <n v="-544.51800000000003"/>
    <x v="0"/>
    <x v="7"/>
    <n v="35"/>
    <x v="0"/>
  </r>
  <r>
    <x v="0"/>
    <x v="0"/>
    <s v="EMBAR"/>
    <s v="GV4-10-030320"/>
    <x v="0"/>
    <d v="2020-08-31T00:00:00"/>
    <x v="0"/>
    <s v="Carlos Policarpo Contreras Moreno"/>
    <n v="43893"/>
    <n v="6.0333333333333332"/>
    <n v="6695.5"/>
    <n v="45"/>
    <n v="138094.68799999999"/>
    <n v="179642.41399999999"/>
    <n v="3992.0540000000001"/>
    <n v="148.78888888888889"/>
    <n v="20.625"/>
    <n v="-41547.726000000002"/>
    <x v="0"/>
    <x v="7"/>
    <n v="36"/>
    <x v="0"/>
  </r>
  <r>
    <x v="0"/>
    <x v="0"/>
    <s v="EMBAR"/>
    <s v="GV4-12-210320"/>
    <x v="0"/>
    <d v="2020-08-31T00:00:00"/>
    <x v="0"/>
    <s v="Carlos Policarpo Contreras Moreno"/>
    <n v="43911"/>
    <n v="5.4333333333333327"/>
    <n v="6695.5"/>
    <n v="15"/>
    <n v="46031.563000000002"/>
    <n v="44129.298999999999"/>
    <n v="2941.953"/>
    <n v="446.36666666666667"/>
    <n v="6.875"/>
    <n v="1902.2639999999999"/>
    <x v="0"/>
    <x v="7"/>
    <n v="36"/>
    <x v="0"/>
  </r>
  <r>
    <x v="0"/>
    <x v="0"/>
    <s v="EMBAR"/>
    <s v="GV5-17-200420"/>
    <x v="0"/>
    <d v="2020-08-31T00:00:00"/>
    <x v="0"/>
    <s v="Camolinga Maldonado Pedro"/>
    <n v="43941"/>
    <n v="4.4333333333333336"/>
    <n v="11288"/>
    <n v="73"/>
    <n v="209820.92600000001"/>
    <n v="233514.45699999999"/>
    <n v="3198.828"/>
    <n v="154.63013698630138"/>
    <n v="18.588000000000001"/>
    <n v="-23693.530999999999"/>
    <x v="0"/>
    <x v="7"/>
    <n v="36"/>
    <x v="0"/>
  </r>
  <r>
    <x v="0"/>
    <x v="0"/>
    <s v="EMBAR"/>
    <s v="GV5-18-270420"/>
    <x v="0"/>
    <d v="2020-08-31T00:00:00"/>
    <x v="0"/>
    <s v="Camolinga Maldonado Pedro"/>
    <n v="43948"/>
    <n v="4.2"/>
    <n v="11288"/>
    <n v="35"/>
    <n v="100599.07399999999"/>
    <n v="67415.346999999994"/>
    <n v="1926.153"/>
    <n v="322.51428571428573"/>
    <n v="8.9120000000000008"/>
    <n v="33183.726999999999"/>
    <x v="0"/>
    <x v="7"/>
    <n v="36"/>
    <x v="0"/>
  </r>
  <r>
    <x v="0"/>
    <x v="1"/>
    <s v="GV111"/>
    <s v="GV1-09-260220"/>
    <x v="0"/>
    <d v="2020-08-31T00:00:00"/>
    <x v="0"/>
    <s v="Casillas Tapia Alfredo"/>
    <n v="43887"/>
    <n v="6.2333333333333334"/>
    <n v="1180.5"/>
    <n v="10"/>
    <n v="33054"/>
    <n v="26910.839"/>
    <n v="2691.0839999999998"/>
    <n v="118.05"/>
    <n v="28"/>
    <n v="6143.1610000000001"/>
    <x v="0"/>
    <x v="7"/>
    <n v="36"/>
    <x v="0"/>
  </r>
  <r>
    <x v="0"/>
    <x v="1"/>
    <s v="GV111"/>
    <s v="GV1-09-260220"/>
    <x v="0"/>
    <d v="2020-08-31T00:00:00"/>
    <x v="0"/>
    <s v="PUBLICO EN GENERAL"/>
    <n v="43887"/>
    <n v="6.2333333333333334"/>
    <n v="92.5"/>
    <n v="1"/>
    <n v="2775"/>
    <n v="2691.0839999999998"/>
    <n v="2691.0839999999998"/>
    <n v="92.5"/>
    <n v="30"/>
    <n v="83.915999999999997"/>
    <x v="0"/>
    <x v="7"/>
    <n v="36"/>
    <x v="0"/>
  </r>
  <r>
    <x v="0"/>
    <x v="1"/>
    <s v="GV111"/>
    <s v="GV1-09-260220"/>
    <x v="0"/>
    <d v="2020-08-31T00:00:00"/>
    <x v="0"/>
    <s v="PUBLICO EN GENERAL"/>
    <n v="43887"/>
    <n v="6.2333333333333334"/>
    <n v="119"/>
    <n v="1"/>
    <n v="3570"/>
    <n v="2691.0839999999998"/>
    <n v="2691.0839999999998"/>
    <n v="119"/>
    <n v="30"/>
    <n v="878.91600000000005"/>
    <x v="0"/>
    <x v="7"/>
    <n v="36"/>
    <x v="0"/>
  </r>
  <r>
    <x v="0"/>
    <x v="1"/>
    <s v="GV111"/>
    <s v="GV1-09-260220"/>
    <x v="0"/>
    <d v="2020-08-31T00:00:00"/>
    <x v="0"/>
    <s v="PUBLICO EN GENERAL"/>
    <n v="43887"/>
    <n v="6.2333333333333334"/>
    <n v="120.5"/>
    <n v="1"/>
    <n v="3133"/>
    <n v="2691.0839999999998"/>
    <n v="2691.0839999999998"/>
    <n v="120.5"/>
    <n v="26"/>
    <n v="441.916"/>
    <x v="0"/>
    <x v="7"/>
    <n v="36"/>
    <x v="0"/>
  </r>
  <r>
    <x v="0"/>
    <x v="0"/>
    <s v="EMBAR"/>
    <s v="GV1-49-041219"/>
    <x v="0"/>
    <d v="2020-09-01T00:00:00"/>
    <x v="0"/>
    <s v="Carlos Sanchez Camacho"/>
    <n v="43803"/>
    <n v="9.0666666666666664"/>
    <n v="141.5"/>
    <n v="1"/>
    <n v="3537.5"/>
    <n v="2663.7950000000001"/>
    <n v="2663.7950000000001"/>
    <n v="141.5"/>
    <n v="25"/>
    <n v="873.70500000000004"/>
    <x v="0"/>
    <x v="8"/>
    <n v="36"/>
    <x v="0"/>
  </r>
  <r>
    <x v="0"/>
    <x v="0"/>
    <s v="EMBAR"/>
    <s v="GV4-07-130220"/>
    <x v="0"/>
    <d v="2020-09-01T00:00:00"/>
    <x v="0"/>
    <s v="Carlos Sanchez Camacho"/>
    <n v="43874"/>
    <n v="6.6999999999999993"/>
    <n v="421.8"/>
    <n v="4"/>
    <n v="12021.3"/>
    <n v="11923.74"/>
    <n v="2980.9349999999999"/>
    <n v="105.45"/>
    <n v="28.5"/>
    <n v="97.56"/>
    <x v="0"/>
    <x v="8"/>
    <n v="36"/>
    <x v="0"/>
  </r>
  <r>
    <x v="0"/>
    <x v="0"/>
    <s v="EMBAR"/>
    <s v="GV4-07-130220"/>
    <x v="1"/>
    <d v="2020-09-01T00:00:00"/>
    <x v="0"/>
    <s v="Carlos Sanchez Camacho"/>
    <n v="43874"/>
    <n v="6.6999999999999993"/>
    <n v="-421.8"/>
    <n v="-4"/>
    <n v="-12021.3"/>
    <n v="-11923.74"/>
    <n v="-2980.9349999999999"/>
    <n v="105.45"/>
    <n v="28.5"/>
    <n v="-97.56"/>
    <x v="0"/>
    <x v="8"/>
    <n v="36"/>
    <x v="0"/>
  </r>
  <r>
    <x v="0"/>
    <x v="0"/>
    <s v="EMBAR"/>
    <s v="GV4-07-130220"/>
    <x v="0"/>
    <d v="2020-09-01T00:00:00"/>
    <x v="0"/>
    <s v="Carlos Sanchez Camacho"/>
    <n v="43874"/>
    <n v="6.6999999999999993"/>
    <n v="471.8"/>
    <n v="4"/>
    <n v="13446.3"/>
    <n v="11923.74"/>
    <n v="2980.9349999999999"/>
    <n v="117.95"/>
    <n v="28.5"/>
    <n v="1522.56"/>
    <x v="0"/>
    <x v="8"/>
    <n v="36"/>
    <x v="0"/>
  </r>
  <r>
    <x v="0"/>
    <x v="1"/>
    <s v="GV107"/>
    <s v="GV1-10-030320"/>
    <x v="0"/>
    <d v="2020-09-01T00:00:00"/>
    <x v="0"/>
    <s v="Arturo Saray"/>
    <n v="43893"/>
    <n v="6.0666666666666664"/>
    <n v="101"/>
    <n v="1"/>
    <n v="2525"/>
    <n v="2727.4920000000002"/>
    <n v="2727.4920000000002"/>
    <n v="101"/>
    <n v="25"/>
    <n v="-202.49199999999999"/>
    <x v="0"/>
    <x v="8"/>
    <n v="36"/>
    <x v="0"/>
  </r>
  <r>
    <x v="0"/>
    <x v="1"/>
    <s v="GV107"/>
    <s v="GV1-10-030320"/>
    <x v="0"/>
    <d v="2020-09-01T00:00:00"/>
    <x v="0"/>
    <s v="PUBLICO EN GENERAL"/>
    <n v="43893"/>
    <n v="6.0666666666666664"/>
    <n v="121"/>
    <n v="1"/>
    <n v="3025"/>
    <n v="2727.4920000000002"/>
    <n v="2727.4920000000002"/>
    <n v="121"/>
    <n v="25"/>
    <n v="297.50799999999998"/>
    <x v="0"/>
    <x v="8"/>
    <n v="36"/>
    <x v="0"/>
  </r>
  <r>
    <x v="0"/>
    <x v="1"/>
    <s v="GV109"/>
    <s v="GV1-07-120220"/>
    <x v="0"/>
    <d v="2020-09-01T00:00:00"/>
    <x v="0"/>
    <s v="PUBLICO EN GENERAL"/>
    <n v="43873"/>
    <n v="6.7333333333333334"/>
    <n v="133"/>
    <n v="1"/>
    <n v="3458"/>
    <n v="2813.1979999999999"/>
    <n v="2813.1979999999999"/>
    <n v="133"/>
    <n v="26"/>
    <n v="644.80200000000002"/>
    <x v="0"/>
    <x v="8"/>
    <n v="36"/>
    <x v="0"/>
  </r>
  <r>
    <x v="0"/>
    <x v="1"/>
    <s v="GV111"/>
    <s v="GV1-09-260220"/>
    <x v="0"/>
    <d v="2020-09-01T00:00:00"/>
    <x v="0"/>
    <s v="PUBLICO EN GENERAL"/>
    <n v="43887"/>
    <n v="6.2666666666666666"/>
    <n v="116.5"/>
    <n v="1"/>
    <n v="2912.5"/>
    <n v="2691.0839999999998"/>
    <n v="2691.0839999999998"/>
    <n v="116.5"/>
    <n v="25"/>
    <n v="221.416"/>
    <x v="0"/>
    <x v="8"/>
    <n v="36"/>
    <x v="0"/>
  </r>
  <r>
    <x v="0"/>
    <x v="1"/>
    <s v="GV111"/>
    <s v="GV1-09-260220"/>
    <x v="0"/>
    <d v="2020-09-01T00:00:00"/>
    <x v="0"/>
    <s v="Innovacion y Comercio"/>
    <n v="43887"/>
    <n v="6.2666666666666666"/>
    <n v="113.5"/>
    <n v="2"/>
    <n v="3291.5"/>
    <n v="5382.1679999999997"/>
    <n v="2691.0839999999998"/>
    <n v="56.75"/>
    <n v="29"/>
    <n v="-2090.6680000000001"/>
    <x v="0"/>
    <x v="8"/>
    <n v="36"/>
    <x v="0"/>
  </r>
  <r>
    <x v="0"/>
    <x v="1"/>
    <s v="GV111"/>
    <s v="GV1-09-260220"/>
    <x v="0"/>
    <d v="2020-09-01T00:00:00"/>
    <x v="0"/>
    <s v="Carlos Sanchez Camacho"/>
    <n v="43887"/>
    <n v="6.2666666666666666"/>
    <n v="464.5"/>
    <n v="4"/>
    <n v="13470.5"/>
    <n v="10764.335999999999"/>
    <n v="2691.0839999999998"/>
    <n v="116.125"/>
    <n v="29"/>
    <n v="2706.1640000000002"/>
    <x v="0"/>
    <x v="8"/>
    <n v="36"/>
    <x v="0"/>
  </r>
  <r>
    <x v="0"/>
    <x v="1"/>
    <s v="GV111"/>
    <s v="GV1-09-260220"/>
    <x v="0"/>
    <d v="2020-09-01T00:00:00"/>
    <x v="0"/>
    <s v="Carlos Sanchez Camacho"/>
    <n v="43887"/>
    <n v="6.2666666666666666"/>
    <n v="445"/>
    <n v="4"/>
    <n v="12905"/>
    <n v="10764.335999999999"/>
    <n v="2691.0839999999998"/>
    <n v="111.25"/>
    <n v="29"/>
    <n v="2140.6640000000002"/>
    <x v="0"/>
    <x v="8"/>
    <n v="36"/>
    <x v="0"/>
  </r>
  <r>
    <x v="0"/>
    <x v="2"/>
    <s v="GV413"/>
    <s v="GV4-11-120320"/>
    <x v="1"/>
    <d v="2020-09-01T00:00:00"/>
    <x v="0"/>
    <s v="PUBLICO EN GENERAL"/>
    <n v="43902"/>
    <n v="5.7666666666666666"/>
    <n v="-243"/>
    <n v="-2"/>
    <n v="-7290"/>
    <n v="-6489.0360000000001"/>
    <n v="-3244.518"/>
    <n v="121.5"/>
    <n v="30"/>
    <n v="-800.96400000000006"/>
    <x v="0"/>
    <x v="8"/>
    <n v="36"/>
    <x v="0"/>
  </r>
  <r>
    <x v="0"/>
    <x v="2"/>
    <s v="GV413"/>
    <s v="GV4-11-120320"/>
    <x v="0"/>
    <d v="2020-09-01T00:00:00"/>
    <x v="0"/>
    <s v="PUBLICO EN GENERAL"/>
    <n v="43902"/>
    <n v="5.7666666666666666"/>
    <n v="203"/>
    <n v="2"/>
    <n v="6090"/>
    <n v="6489.0360000000001"/>
    <n v="3244.518"/>
    <n v="101.5"/>
    <n v="30"/>
    <n v="-399.036"/>
    <x v="0"/>
    <x v="8"/>
    <n v="36"/>
    <x v="0"/>
  </r>
  <r>
    <x v="0"/>
    <x v="2"/>
    <s v="GV413"/>
    <s v="GV4-11-120320"/>
    <x v="0"/>
    <d v="2020-09-01T00:00:00"/>
    <x v="0"/>
    <s v="Ricardo Perez Garcia"/>
    <n v="43902"/>
    <n v="5.7666666666666666"/>
    <n v="109"/>
    <n v="1"/>
    <n v="3106.5"/>
    <n v="3244.518"/>
    <n v="3244.518"/>
    <n v="109"/>
    <n v="28.5"/>
    <n v="-138.018"/>
    <x v="0"/>
    <x v="8"/>
    <n v="36"/>
    <x v="0"/>
  </r>
  <r>
    <x v="0"/>
    <x v="2"/>
    <s v="GV413"/>
    <s v="GV4-11-120320"/>
    <x v="0"/>
    <d v="2020-09-01T00:00:00"/>
    <x v="0"/>
    <s v="Arturo Saray"/>
    <n v="43902"/>
    <n v="5.7666666666666666"/>
    <n v="102.6"/>
    <n v="1"/>
    <n v="2924.1"/>
    <n v="3244.518"/>
    <n v="3244.518"/>
    <n v="102.6"/>
    <n v="28.5"/>
    <n v="-320.41800000000001"/>
    <x v="0"/>
    <x v="8"/>
    <n v="36"/>
    <x v="0"/>
  </r>
  <r>
    <x v="0"/>
    <x v="2"/>
    <s v="GV413"/>
    <s v="GV4-11-120320"/>
    <x v="0"/>
    <d v="2020-09-01T00:00:00"/>
    <x v="0"/>
    <s v="Cecilia Robles Perez"/>
    <n v="43902"/>
    <n v="5.7666666666666666"/>
    <n v="102"/>
    <n v="1"/>
    <n v="2907"/>
    <n v="3244.518"/>
    <n v="3244.518"/>
    <n v="102"/>
    <n v="28.5"/>
    <n v="-337.51799999999997"/>
    <x v="0"/>
    <x v="8"/>
    <n v="36"/>
    <x v="0"/>
  </r>
  <r>
    <x v="0"/>
    <x v="2"/>
    <s v="GV413"/>
    <s v="GV4-11-120320"/>
    <x v="0"/>
    <d v="2020-09-01T00:00:00"/>
    <x v="0"/>
    <s v="Vazquez Zamora Rafael"/>
    <n v="43902"/>
    <n v="5.7666666666666666"/>
    <n v="203.2"/>
    <n v="2"/>
    <n v="5791.2"/>
    <n v="6489.0360000000001"/>
    <n v="3244.518"/>
    <n v="101.6"/>
    <n v="28.5"/>
    <n v="-697.83600000000001"/>
    <x v="0"/>
    <x v="8"/>
    <n v="36"/>
    <x v="0"/>
  </r>
  <r>
    <x v="0"/>
    <x v="2"/>
    <s v="GV413"/>
    <s v="GV4-11-120320"/>
    <x v="0"/>
    <d v="2020-09-01T00:00:00"/>
    <x v="0"/>
    <s v="Rafael Osorio Zamora"/>
    <n v="43902"/>
    <n v="5.7666666666666666"/>
    <n v="477.4"/>
    <n v="4"/>
    <n v="13605.9"/>
    <n v="12978.071"/>
    <n v="3244.518"/>
    <n v="119.35"/>
    <n v="28.5"/>
    <n v="627.82899999999995"/>
    <x v="0"/>
    <x v="8"/>
    <n v="36"/>
    <x v="0"/>
  </r>
  <r>
    <x v="0"/>
    <x v="2"/>
    <s v="GV413"/>
    <s v="GV4-11-120320"/>
    <x v="0"/>
    <d v="2020-09-01T00:00:00"/>
    <x v="0"/>
    <s v="Gutierrez Olivarez Jaime Gibran"/>
    <n v="43902"/>
    <n v="5.7666666666666666"/>
    <n v="109.4"/>
    <n v="1"/>
    <n v="3117.9"/>
    <n v="3244.518"/>
    <n v="3244.518"/>
    <n v="109.4"/>
    <n v="28.5"/>
    <n v="-126.61799999999999"/>
    <x v="0"/>
    <x v="8"/>
    <n v="36"/>
    <x v="0"/>
  </r>
  <r>
    <x v="0"/>
    <x v="2"/>
    <s v="GV413"/>
    <s v="GV4-11-120320"/>
    <x v="0"/>
    <d v="2020-09-01T00:00:00"/>
    <x v="0"/>
    <s v="Innovacion y Comercio"/>
    <n v="43902"/>
    <n v="5.7666666666666666"/>
    <n v="747"/>
    <n v="8"/>
    <n v="21289.5"/>
    <n v="25956.143"/>
    <n v="3244.518"/>
    <n v="93.375"/>
    <n v="28.5"/>
    <n v="-4666.643"/>
    <x v="0"/>
    <x v="8"/>
    <n v="36"/>
    <x v="0"/>
  </r>
  <r>
    <x v="0"/>
    <x v="2"/>
    <s v="GV413"/>
    <s v="GV4-11-120320"/>
    <x v="0"/>
    <d v="2020-09-01T00:00:00"/>
    <x v="0"/>
    <s v="PUBLICO EN GENERAL"/>
    <n v="43902"/>
    <n v="5.7666666666666666"/>
    <n v="108.8"/>
    <n v="1"/>
    <n v="2720"/>
    <n v="3244.518"/>
    <n v="3244.518"/>
    <n v="108.8"/>
    <n v="25"/>
    <n v="-524.51800000000003"/>
    <x v="0"/>
    <x v="8"/>
    <n v="36"/>
    <x v="0"/>
  </r>
  <r>
    <x v="0"/>
    <x v="2"/>
    <s v="GV413"/>
    <s v="GV4-11-120320"/>
    <x v="0"/>
    <d v="2020-09-01T00:00:00"/>
    <x v="0"/>
    <s v="Verdin Vizcarra Irma Lucila F"/>
    <n v="43902"/>
    <n v="5.7666666666666666"/>
    <n v="202"/>
    <n v="2"/>
    <n v="5959"/>
    <n v="6489.0360000000001"/>
    <n v="3244.518"/>
    <n v="101"/>
    <n v="29.5"/>
    <n v="-530.03599999999994"/>
    <x v="0"/>
    <x v="8"/>
    <n v="36"/>
    <x v="0"/>
  </r>
  <r>
    <x v="0"/>
    <x v="2"/>
    <s v="GV413"/>
    <s v="GV4-11-120320"/>
    <x v="0"/>
    <d v="2020-09-01T00:00:00"/>
    <x v="0"/>
    <s v="Ramos Mejia Juan Diego FG"/>
    <n v="43902"/>
    <n v="5.7666666666666666"/>
    <n v="1100"/>
    <n v="10"/>
    <n v="31900"/>
    <n v="32445.179"/>
    <n v="3244.518"/>
    <n v="110"/>
    <n v="29"/>
    <n v="-545.17899999999997"/>
    <x v="0"/>
    <x v="8"/>
    <n v="36"/>
    <x v="0"/>
  </r>
  <r>
    <x v="0"/>
    <x v="2"/>
    <s v="GV413"/>
    <s v="GV4-11-120320"/>
    <x v="0"/>
    <d v="2020-09-01T00:00:00"/>
    <x v="0"/>
    <s v="Oregon Rene NA"/>
    <n v="43902"/>
    <n v="5.7666666666666666"/>
    <n v="284"/>
    <n v="3"/>
    <n v="8378"/>
    <n v="9733.5540000000001"/>
    <n v="3244.518"/>
    <n v="94.666666666666671"/>
    <n v="29.5"/>
    <n v="-1355.5540000000001"/>
    <x v="0"/>
    <x v="8"/>
    <n v="36"/>
    <x v="0"/>
  </r>
  <r>
    <x v="0"/>
    <x v="2"/>
    <s v="GV413"/>
    <s v="GV4-11-120320"/>
    <x v="0"/>
    <d v="2020-09-01T00:00:00"/>
    <x v="0"/>
    <s v="Martinez Valdez Hugo Alberto F"/>
    <n v="43902"/>
    <n v="5.7666666666666666"/>
    <n v="206"/>
    <n v="2"/>
    <n v="6077"/>
    <n v="6489.0360000000001"/>
    <n v="3244.518"/>
    <n v="103"/>
    <n v="29.5"/>
    <n v="-412.036"/>
    <x v="0"/>
    <x v="8"/>
    <n v="36"/>
    <x v="0"/>
  </r>
  <r>
    <x v="0"/>
    <x v="2"/>
    <s v="GV414"/>
    <s v="GV4-10-030320"/>
    <x v="0"/>
    <d v="2020-09-01T00:00:00"/>
    <x v="0"/>
    <s v="RODRIGO RODRIGUEZ"/>
    <n v="43893"/>
    <n v="6.0666666666666664"/>
    <n v="496"/>
    <n v="5"/>
    <n v="14632"/>
    <n v="19960.268"/>
    <n v="3992.0540000000001"/>
    <n v="99.2"/>
    <n v="29.5"/>
    <n v="-5328.268"/>
    <x v="0"/>
    <x v="8"/>
    <n v="36"/>
    <x v="0"/>
  </r>
  <r>
    <x v="0"/>
    <x v="2"/>
    <s v="GV414"/>
    <s v="GV4-10-030320"/>
    <x v="0"/>
    <d v="2020-09-01T00:00:00"/>
    <x v="0"/>
    <s v="PUBLICO EN GENERAL"/>
    <n v="43893"/>
    <n v="6.0666666666666664"/>
    <n v="190"/>
    <n v="2"/>
    <n v="5605"/>
    <n v="7984.107"/>
    <n v="3992.0540000000001"/>
    <n v="95"/>
    <n v="29.5"/>
    <n v="-2379.107"/>
    <x v="0"/>
    <x v="8"/>
    <n v="36"/>
    <x v="0"/>
  </r>
  <r>
    <x v="0"/>
    <x v="2"/>
    <s v="GV414"/>
    <s v="GV4-10-030320"/>
    <x v="0"/>
    <d v="2020-09-01T00:00:00"/>
    <x v="0"/>
    <s v="PUBLICO EN GENERAL"/>
    <n v="43893"/>
    <n v="6.0666666666666664"/>
    <n v="105"/>
    <n v="1"/>
    <n v="3097.5"/>
    <n v="3992.0540000000001"/>
    <n v="3992.0540000000001"/>
    <n v="105"/>
    <n v="29.5"/>
    <n v="-894.55399999999997"/>
    <x v="0"/>
    <x v="8"/>
    <n v="36"/>
    <x v="0"/>
  </r>
  <r>
    <x v="0"/>
    <x v="2"/>
    <s v="GV415"/>
    <s v="GV4-12-210320"/>
    <x v="0"/>
    <d v="2020-09-01T00:00:00"/>
    <x v="0"/>
    <s v="Lopez Mendoza Librado F"/>
    <n v="43911"/>
    <n v="5.4666666666666668"/>
    <n v="410"/>
    <n v="4"/>
    <n v="12095"/>
    <n v="11767.813"/>
    <n v="2941.953"/>
    <n v="102.5"/>
    <n v="29.5"/>
    <n v="327.18700000000001"/>
    <x v="0"/>
    <x v="8"/>
    <n v="36"/>
    <x v="0"/>
  </r>
  <r>
    <x v="0"/>
    <x v="2"/>
    <s v="GV415"/>
    <s v="GV4-12-210320"/>
    <x v="0"/>
    <d v="2020-09-01T00:00:00"/>
    <x v="0"/>
    <s v="Lopez Garcia Martin FG"/>
    <n v="43911"/>
    <n v="5.4666666666666668"/>
    <n v="110"/>
    <n v="1"/>
    <n v="3245"/>
    <n v="2941.953"/>
    <n v="2941.953"/>
    <n v="110"/>
    <n v="29.5"/>
    <n v="303.04700000000003"/>
    <x v="0"/>
    <x v="8"/>
    <n v="36"/>
    <x v="0"/>
  </r>
  <r>
    <x v="0"/>
    <x v="2"/>
    <s v="GV415"/>
    <s v="GV4-12-210320"/>
    <x v="0"/>
    <d v="2020-09-01T00:00:00"/>
    <x v="0"/>
    <s v="Leonardo Jimenez Chacon"/>
    <n v="43911"/>
    <n v="5.4666666666666668"/>
    <n v="108"/>
    <n v="1"/>
    <n v="3186"/>
    <n v="2941.953"/>
    <n v="2941.953"/>
    <n v="108"/>
    <n v="29.5"/>
    <n v="244.047"/>
    <x v="0"/>
    <x v="8"/>
    <n v="36"/>
    <x v="0"/>
  </r>
  <r>
    <x v="0"/>
    <x v="2"/>
    <s v="GV415"/>
    <s v="GV4-12-210320"/>
    <x v="0"/>
    <d v="2020-09-01T00:00:00"/>
    <x v="0"/>
    <s v="Jose Luis Guzman Cornejo"/>
    <n v="43911"/>
    <n v="5.4666666666666668"/>
    <n v="448"/>
    <n v="4"/>
    <n v="13216"/>
    <n v="11767.813"/>
    <n v="2941.953"/>
    <n v="112"/>
    <n v="29.5"/>
    <n v="1448.1869999999999"/>
    <x v="0"/>
    <x v="8"/>
    <n v="36"/>
    <x v="0"/>
  </r>
  <r>
    <x v="0"/>
    <x v="2"/>
    <s v="GV415"/>
    <s v="GV4-12-210320"/>
    <x v="0"/>
    <d v="2020-09-01T00:00:00"/>
    <x v="0"/>
    <s v="Cobian Chavez Rodolfo FG"/>
    <n v="43911"/>
    <n v="5.4666666666666668"/>
    <n v="1640"/>
    <n v="15"/>
    <n v="47560"/>
    <n v="44129.298999999999"/>
    <n v="2941.953"/>
    <n v="109.33333333333333"/>
    <n v="29"/>
    <n v="3430.701"/>
    <x v="0"/>
    <x v="8"/>
    <n v="36"/>
    <x v="0"/>
  </r>
  <r>
    <x v="0"/>
    <x v="2"/>
    <s v="GV415"/>
    <s v="GV4-12-210320"/>
    <x v="0"/>
    <d v="2020-09-01T00:00:00"/>
    <x v="0"/>
    <s v="Chavez Barajas Contensina NA"/>
    <n v="43911"/>
    <n v="5.4666666666666668"/>
    <n v="110"/>
    <n v="1"/>
    <n v="3245"/>
    <n v="2941.953"/>
    <n v="2941.953"/>
    <n v="110"/>
    <n v="29.5"/>
    <n v="303.04700000000003"/>
    <x v="0"/>
    <x v="8"/>
    <n v="36"/>
    <x v="0"/>
  </r>
  <r>
    <x v="0"/>
    <x v="2"/>
    <s v="GV415"/>
    <s v="GV4-12-210320"/>
    <x v="0"/>
    <d v="2020-09-01T00:00:00"/>
    <x v="0"/>
    <s v="Becerra Bañuelos Norma Elizabeth F"/>
    <n v="43911"/>
    <n v="5.4666666666666668"/>
    <n v="910"/>
    <n v="9"/>
    <n v="26845"/>
    <n v="26477.58"/>
    <n v="2941.953"/>
    <n v="101.11111111111111"/>
    <n v="29.5"/>
    <n v="367.42"/>
    <x v="0"/>
    <x v="8"/>
    <n v="36"/>
    <x v="0"/>
  </r>
  <r>
    <x v="0"/>
    <x v="2"/>
    <s v="GV415"/>
    <s v="GV4-12-210320"/>
    <x v="0"/>
    <d v="2020-09-01T00:00:00"/>
    <x v="0"/>
    <s v="Juan Manuel Jacobo"/>
    <n v="43911"/>
    <n v="5.4666666666666668"/>
    <n v="424"/>
    <n v="4"/>
    <n v="12508"/>
    <n v="11767.813"/>
    <n v="2941.953"/>
    <n v="106"/>
    <n v="29.5"/>
    <n v="740.18700000000001"/>
    <x v="0"/>
    <x v="8"/>
    <n v="36"/>
    <x v="0"/>
  </r>
  <r>
    <x v="0"/>
    <x v="2"/>
    <s v="GV415"/>
    <s v="GV4-12-210320"/>
    <x v="0"/>
    <d v="2020-09-01T00:00:00"/>
    <x v="0"/>
    <s v="Rincon Morett Veronica Guadalupe FG"/>
    <n v="43911"/>
    <n v="5.4666666666666668"/>
    <n v="614"/>
    <n v="6"/>
    <n v="18113"/>
    <n v="17651.72"/>
    <n v="2941.953"/>
    <n v="102.33333333333333"/>
    <n v="29.5"/>
    <n v="461.28"/>
    <x v="0"/>
    <x v="8"/>
    <n v="36"/>
    <x v="0"/>
  </r>
  <r>
    <x v="0"/>
    <x v="2"/>
    <s v="GV415"/>
    <s v="GV4-12-210320"/>
    <x v="0"/>
    <d v="2020-09-01T00:00:00"/>
    <x v="0"/>
    <s v="PUBLICO EN GENERAL"/>
    <n v="43911"/>
    <n v="5.4666666666666668"/>
    <n v="200"/>
    <n v="2"/>
    <n v="5900"/>
    <n v="5883.9070000000002"/>
    <n v="2941.953"/>
    <n v="100"/>
    <n v="29.5"/>
    <n v="16.093"/>
    <x v="0"/>
    <x v="8"/>
    <n v="36"/>
    <x v="0"/>
  </r>
  <r>
    <x v="0"/>
    <x v="2"/>
    <s v="GV415"/>
    <s v="GV4-12-210320"/>
    <x v="0"/>
    <d v="2020-09-01T00:00:00"/>
    <x v="0"/>
    <s v="PUBLICO EN GENERAL"/>
    <n v="43911"/>
    <n v="5.4666666666666668"/>
    <n v="104"/>
    <n v="1"/>
    <n v="3068"/>
    <n v="2941.953"/>
    <n v="2941.953"/>
    <n v="104"/>
    <n v="29.5"/>
    <n v="126.047"/>
    <x v="0"/>
    <x v="8"/>
    <n v="36"/>
    <x v="0"/>
  </r>
  <r>
    <x v="0"/>
    <x v="2"/>
    <s v="GV4D"/>
    <s v="GV4-24-090620"/>
    <x v="0"/>
    <d v="2020-09-01T00:00:00"/>
    <x v="0"/>
    <s v="PUBLICO EN GENERAL"/>
    <n v="43991"/>
    <n v="2.8"/>
    <n v="37"/>
    <n v="1"/>
    <n v="1073"/>
    <n v="1338.69"/>
    <n v="1338.69"/>
    <n v="37"/>
    <n v="29"/>
    <n v="-265.69"/>
    <x v="0"/>
    <x v="8"/>
    <n v="36"/>
    <x v="0"/>
  </r>
  <r>
    <x v="0"/>
    <x v="1"/>
    <s v="GV111"/>
    <s v="GV1-09-260220"/>
    <x v="0"/>
    <d v="2020-09-02T00:00:00"/>
    <x v="0"/>
    <s v="Casillas Tapia Alfredo"/>
    <n v="43887"/>
    <n v="6.3"/>
    <n v="1149"/>
    <n v="10"/>
    <n v="31597.5"/>
    <n v="27187.455999999998"/>
    <n v="2718.7460000000001"/>
    <n v="114.9"/>
    <n v="27.5"/>
    <n v="4410.0439999999999"/>
    <x v="0"/>
    <x v="8"/>
    <n v="36"/>
    <x v="0"/>
  </r>
  <r>
    <x v="0"/>
    <x v="2"/>
    <s v="GV413"/>
    <s v="GV4-11-120320"/>
    <x v="0"/>
    <d v="2020-09-02T00:00:00"/>
    <x v="0"/>
    <s v="Edgar Ruiz Lopez"/>
    <n v="43902"/>
    <n v="5.8"/>
    <n v="487"/>
    <n v="5"/>
    <n v="14366.5"/>
    <n v="16222.589"/>
    <n v="3244.518"/>
    <n v="97.4"/>
    <n v="29.5"/>
    <n v="-1856.0889999999999"/>
    <x v="0"/>
    <x v="8"/>
    <n v="36"/>
    <x v="0"/>
  </r>
  <r>
    <x v="0"/>
    <x v="2"/>
    <s v="GV414"/>
    <s v="GV4-10-030320"/>
    <x v="0"/>
    <d v="2020-09-02T00:00:00"/>
    <x v="0"/>
    <s v="Rafael Osorio Zamora"/>
    <n v="43893"/>
    <n v="6.1"/>
    <n v="226"/>
    <n v="2"/>
    <n v="6441"/>
    <n v="7984.107"/>
    <n v="3992.0540000000001"/>
    <n v="113"/>
    <n v="28.5"/>
    <n v="-1543.107"/>
    <x v="0"/>
    <x v="8"/>
    <n v="36"/>
    <x v="0"/>
  </r>
  <r>
    <x v="0"/>
    <x v="2"/>
    <s v="GV415"/>
    <s v="GV4-12-210320"/>
    <x v="0"/>
    <d v="2020-09-02T00:00:00"/>
    <x v="0"/>
    <s v="PUBLICO EN GENERAL"/>
    <n v="43911"/>
    <n v="5.5"/>
    <n v="97.4"/>
    <n v="1"/>
    <n v="2775.9"/>
    <n v="2957.8560000000002"/>
    <n v="2957.8560000000002"/>
    <n v="97.4"/>
    <n v="28.5"/>
    <n v="-181.95599999999999"/>
    <x v="0"/>
    <x v="8"/>
    <n v="36"/>
    <x v="0"/>
  </r>
  <r>
    <x v="0"/>
    <x v="2"/>
    <s v="GV415"/>
    <s v="GV4-12-210320"/>
    <x v="0"/>
    <d v="2020-09-02T00:00:00"/>
    <x v="0"/>
    <s v="Cecilia Robles Perez"/>
    <n v="43911"/>
    <n v="5.5"/>
    <n v="114.4"/>
    <n v="1"/>
    <n v="3260.4"/>
    <n v="3148.2829999999999"/>
    <n v="3148.2829999999999"/>
    <n v="114.4"/>
    <n v="28.5"/>
    <n v="112.117"/>
    <x v="0"/>
    <x v="8"/>
    <n v="36"/>
    <x v="0"/>
  </r>
  <r>
    <x v="0"/>
    <x v="2"/>
    <s v="GV415"/>
    <s v="GV4-12-210320"/>
    <x v="0"/>
    <d v="2020-09-02T00:00:00"/>
    <x v="0"/>
    <s v="Vazquez Zamora Rafael"/>
    <n v="43911"/>
    <n v="5.5"/>
    <n v="408.8"/>
    <n v="4"/>
    <n v="11650.8"/>
    <n v="12593.133"/>
    <n v="3148.2829999999999"/>
    <n v="102.2"/>
    <n v="28.5"/>
    <n v="-942.33299999999997"/>
    <x v="0"/>
    <x v="8"/>
    <n v="36"/>
    <x v="0"/>
  </r>
  <r>
    <x v="0"/>
    <x v="2"/>
    <s v="GV415"/>
    <s v="GV4-12-210320"/>
    <x v="0"/>
    <d v="2020-09-02T00:00:00"/>
    <x v="0"/>
    <s v="Gutierrez Olivarez Jaime Gibran"/>
    <n v="43911"/>
    <n v="5.5"/>
    <n v="219.2"/>
    <n v="2"/>
    <n v="6247.2"/>
    <n v="6296.5659999999998"/>
    <n v="3148.2829999999999"/>
    <n v="109.6"/>
    <n v="28.5"/>
    <n v="-49.366"/>
    <x v="0"/>
    <x v="8"/>
    <n v="36"/>
    <x v="0"/>
  </r>
  <r>
    <x v="0"/>
    <x v="2"/>
    <s v="GV415"/>
    <s v="GV4-12-210320"/>
    <x v="0"/>
    <d v="2020-09-02T00:00:00"/>
    <x v="0"/>
    <s v="Innovacion y Comercio"/>
    <n v="43911"/>
    <n v="5.5"/>
    <n v="724.8"/>
    <n v="8"/>
    <n v="20656.8"/>
    <n v="25186.264999999999"/>
    <n v="3148.2829999999999"/>
    <n v="90.6"/>
    <n v="28.5"/>
    <n v="-4529.4650000000001"/>
    <x v="0"/>
    <x v="8"/>
    <n v="36"/>
    <x v="0"/>
  </r>
  <r>
    <x v="0"/>
    <x v="1"/>
    <s v="GV106"/>
    <s v="GV1-11-100320"/>
    <x v="0"/>
    <d v="2020-09-03T00:00:00"/>
    <x v="0"/>
    <s v="Edgar Ruiz Lopez"/>
    <n v="43900"/>
    <n v="5.8999999999999995"/>
    <n v="630"/>
    <n v="6"/>
    <n v="18585"/>
    <n v="12946.004000000001"/>
    <n v="2157.6669999999999"/>
    <n v="105"/>
    <n v="29.5"/>
    <n v="5638.9960000000001"/>
    <x v="0"/>
    <x v="8"/>
    <n v="36"/>
    <x v="0"/>
  </r>
  <r>
    <x v="0"/>
    <x v="1"/>
    <s v="GV106"/>
    <s v="GV1-11-100320"/>
    <x v="0"/>
    <d v="2020-09-03T00:00:00"/>
    <x v="0"/>
    <s v="Prado Barajas Aureliano FG"/>
    <n v="43900"/>
    <n v="5.8999999999999995"/>
    <n v="180"/>
    <n v="2"/>
    <n v="5310"/>
    <n v="4315.335"/>
    <n v="2157.6669999999999"/>
    <n v="90"/>
    <n v="29.5"/>
    <n v="994.66499999999996"/>
    <x v="0"/>
    <x v="8"/>
    <n v="36"/>
    <x v="0"/>
  </r>
  <r>
    <x v="0"/>
    <x v="1"/>
    <s v="GV106"/>
    <s v="GV1-11-100320"/>
    <x v="0"/>
    <d v="2020-09-03T00:00:00"/>
    <x v="0"/>
    <s v="Martinez Valdez Hugo Alberto F"/>
    <n v="43900"/>
    <n v="5.8999999999999995"/>
    <n v="424"/>
    <n v="4"/>
    <n v="12508"/>
    <n v="8630.67"/>
    <n v="2157.6669999999999"/>
    <n v="106"/>
    <n v="29.5"/>
    <n v="3877.33"/>
    <x v="0"/>
    <x v="8"/>
    <n v="36"/>
    <x v="0"/>
  </r>
  <r>
    <x v="0"/>
    <x v="1"/>
    <s v="GV106"/>
    <s v="GV1-11-100320"/>
    <x v="0"/>
    <d v="2020-09-03T00:00:00"/>
    <x v="0"/>
    <s v="Lopez Garcia Martin FG"/>
    <n v="43900"/>
    <n v="5.8999999999999995"/>
    <n v="122"/>
    <n v="1"/>
    <n v="3599"/>
    <n v="2157.6669999999999"/>
    <n v="2157.6669999999999"/>
    <n v="122"/>
    <n v="29.5"/>
    <n v="1441.3330000000001"/>
    <x v="0"/>
    <x v="8"/>
    <n v="36"/>
    <x v="0"/>
  </r>
  <r>
    <x v="0"/>
    <x v="1"/>
    <s v="GV106"/>
    <s v="GV1-11-100320"/>
    <x v="0"/>
    <d v="2020-09-03T00:00:00"/>
    <x v="0"/>
    <s v="Langurain Juan Pablo NA"/>
    <n v="43900"/>
    <n v="5.8999999999999995"/>
    <n v="1130"/>
    <n v="11"/>
    <n v="33335"/>
    <n v="23734.342000000001"/>
    <n v="2157.6669999999999"/>
    <n v="102.72727272727273"/>
    <n v="29.5"/>
    <n v="9600.6579999999994"/>
    <x v="0"/>
    <x v="8"/>
    <n v="36"/>
    <x v="0"/>
  </r>
  <r>
    <x v="0"/>
    <x v="1"/>
    <s v="GV106"/>
    <s v="GV1-11-100320"/>
    <x v="0"/>
    <d v="2020-09-03T00:00:00"/>
    <x v="0"/>
    <s v="Cobian Chavez Rodolfo FG"/>
    <n v="43900"/>
    <n v="5.8999999999999995"/>
    <n v="2334"/>
    <n v="20"/>
    <n v="67686"/>
    <n v="43153.347999999998"/>
    <n v="2157.6669999999999"/>
    <n v="116.7"/>
    <n v="29"/>
    <n v="24532.651999999998"/>
    <x v="0"/>
    <x v="8"/>
    <n v="36"/>
    <x v="0"/>
  </r>
  <r>
    <x v="0"/>
    <x v="1"/>
    <s v="GV106"/>
    <s v="GV1-11-100320"/>
    <x v="0"/>
    <d v="2020-09-03T00:00:00"/>
    <x v="0"/>
    <s v="Avalos Silva Juan"/>
    <n v="43900"/>
    <n v="5.8999999999999995"/>
    <n v="360"/>
    <n v="3"/>
    <n v="10620"/>
    <n v="6473.0020000000004"/>
    <n v="2157.6669999999999"/>
    <n v="120"/>
    <n v="29.5"/>
    <n v="4146.9979999999996"/>
    <x v="0"/>
    <x v="8"/>
    <n v="36"/>
    <x v="0"/>
  </r>
  <r>
    <x v="0"/>
    <x v="1"/>
    <s v="GV106"/>
    <s v="GV1-11-100320"/>
    <x v="0"/>
    <d v="2020-09-03T00:00:00"/>
    <x v="0"/>
    <s v="Diaz Araiza Maria Magdalena"/>
    <n v="43900"/>
    <n v="5.8999999999999995"/>
    <n v="300"/>
    <n v="3"/>
    <n v="8850"/>
    <n v="6473.0020000000004"/>
    <n v="2157.6669999999999"/>
    <n v="100"/>
    <n v="29.5"/>
    <n v="2376.998"/>
    <x v="0"/>
    <x v="8"/>
    <n v="36"/>
    <x v="0"/>
  </r>
  <r>
    <x v="0"/>
    <x v="1"/>
    <s v="GV106"/>
    <s v="GV1-11-100320"/>
    <x v="0"/>
    <d v="2020-09-03T00:00:00"/>
    <x v="0"/>
    <s v="Victor Alejandro Flores Pelayo"/>
    <n v="43900"/>
    <n v="5.8999999999999995"/>
    <n v="100"/>
    <n v="1"/>
    <n v="2950"/>
    <n v="2157.6669999999999"/>
    <n v="2157.6669999999999"/>
    <n v="100"/>
    <n v="29.5"/>
    <n v="792.33299999999997"/>
    <x v="0"/>
    <x v="8"/>
    <n v="36"/>
    <x v="0"/>
  </r>
  <r>
    <x v="0"/>
    <x v="1"/>
    <s v="GV106"/>
    <s v="GV1-11-100320"/>
    <x v="0"/>
    <d v="2020-09-03T00:00:00"/>
    <x v="0"/>
    <s v="RODRIGO RODRIGUEZ"/>
    <n v="43900"/>
    <n v="5.8999999999999995"/>
    <n v="986"/>
    <n v="10"/>
    <n v="29087"/>
    <n v="21576.673999999999"/>
    <n v="2157.6669999999999"/>
    <n v="98.6"/>
    <n v="29.5"/>
    <n v="7510.326"/>
    <x v="0"/>
    <x v="8"/>
    <n v="36"/>
    <x v="0"/>
  </r>
  <r>
    <x v="0"/>
    <x v="1"/>
    <s v="GV106"/>
    <s v="GV1-11-100320"/>
    <x v="0"/>
    <d v="2020-09-03T00:00:00"/>
    <x v="0"/>
    <s v="Salas Nadia"/>
    <n v="43900"/>
    <n v="5.8999999999999995"/>
    <n v="410"/>
    <n v="4"/>
    <n v="12095"/>
    <n v="8630.67"/>
    <n v="2157.6669999999999"/>
    <n v="102.5"/>
    <n v="29.5"/>
    <n v="3464.33"/>
    <x v="0"/>
    <x v="8"/>
    <n v="36"/>
    <x v="0"/>
  </r>
  <r>
    <x v="0"/>
    <x v="1"/>
    <s v="GV106"/>
    <s v="GV1-11-100320"/>
    <x v="0"/>
    <d v="2020-09-03T00:00:00"/>
    <x v="0"/>
    <s v="Pelayo Sebastian Rosa Maria G"/>
    <n v="43900"/>
    <n v="5.8999999999999995"/>
    <n v="680"/>
    <n v="6"/>
    <n v="20060"/>
    <n v="12946.004000000001"/>
    <n v="2157.6669999999999"/>
    <n v="113.33333333333333"/>
    <n v="29.5"/>
    <n v="7113.9960000000001"/>
    <x v="0"/>
    <x v="8"/>
    <n v="36"/>
    <x v="0"/>
  </r>
  <r>
    <x v="0"/>
    <x v="1"/>
    <s v="GV106"/>
    <s v="GV1-11-100320"/>
    <x v="0"/>
    <d v="2020-09-03T00:00:00"/>
    <x v="0"/>
    <s v="Verdin Vizcarra Irma Lucila F"/>
    <n v="43900"/>
    <n v="5.8999999999999995"/>
    <n v="210"/>
    <n v="2"/>
    <n v="6195"/>
    <n v="4315.335"/>
    <n v="2157.6669999999999"/>
    <n v="105"/>
    <n v="29.5"/>
    <n v="1879.665"/>
    <x v="0"/>
    <x v="8"/>
    <n v="36"/>
    <x v="0"/>
  </r>
  <r>
    <x v="0"/>
    <x v="1"/>
    <s v="GV106"/>
    <s v="GV1-11-100320"/>
    <x v="0"/>
    <d v="2020-09-03T00:00:00"/>
    <x v="0"/>
    <s v="Lopez Jorge FG"/>
    <n v="43900"/>
    <n v="5.8999999999999995"/>
    <n v="230"/>
    <n v="2"/>
    <n v="6785"/>
    <n v="4315.335"/>
    <n v="2157.6669999999999"/>
    <n v="115"/>
    <n v="29.5"/>
    <n v="2469.665"/>
    <x v="0"/>
    <x v="8"/>
    <n v="36"/>
    <x v="0"/>
  </r>
  <r>
    <x v="0"/>
    <x v="1"/>
    <s v="GV107"/>
    <s v="GV1-10-030320"/>
    <x v="0"/>
    <d v="2020-09-03T00:00:00"/>
    <x v="0"/>
    <s v="Camacho Monroy Agustin"/>
    <n v="43893"/>
    <n v="6.1333333333333329"/>
    <n v="1094"/>
    <n v="10"/>
    <n v="30632"/>
    <n v="28211.151000000002"/>
    <n v="2821.1149999999998"/>
    <n v="109.4"/>
    <n v="28"/>
    <n v="2420.8490000000002"/>
    <x v="0"/>
    <x v="8"/>
    <n v="36"/>
    <x v="0"/>
  </r>
  <r>
    <x v="0"/>
    <x v="1"/>
    <s v="GV107"/>
    <s v="GV1-10-030320"/>
    <x v="0"/>
    <d v="2020-09-03T00:00:00"/>
    <x v="0"/>
    <s v="Camacho Santana Gabriel"/>
    <n v="43893"/>
    <n v="6.1333333333333329"/>
    <n v="668"/>
    <n v="6"/>
    <n v="18704"/>
    <n v="16926.689999999999"/>
    <n v="2821.1149999999998"/>
    <n v="111.33333333333333"/>
    <n v="28"/>
    <n v="1777.31"/>
    <x v="0"/>
    <x v="8"/>
    <n v="36"/>
    <x v="0"/>
  </r>
  <r>
    <x v="0"/>
    <x v="1"/>
    <s v="GV107"/>
    <s v="GV1-10-030320"/>
    <x v="0"/>
    <d v="2020-09-03T00:00:00"/>
    <x v="0"/>
    <s v="Noe Ramirez Brambila"/>
    <n v="43893"/>
    <n v="6.1333333333333329"/>
    <n v="484"/>
    <n v="5"/>
    <n v="13552"/>
    <n v="14105.575000000001"/>
    <n v="2821.1149999999998"/>
    <n v="96.8"/>
    <n v="28"/>
    <n v="-553.57500000000005"/>
    <x v="0"/>
    <x v="8"/>
    <n v="36"/>
    <x v="0"/>
  </r>
  <r>
    <x v="0"/>
    <x v="1"/>
    <s v="GV107"/>
    <s v="GV1-10-030320"/>
    <x v="0"/>
    <d v="2020-09-03T00:00:00"/>
    <x v="0"/>
    <s v="Robles Santana Jorge"/>
    <n v="43893"/>
    <n v="6.1333333333333329"/>
    <n v="439"/>
    <n v="4"/>
    <n v="12292"/>
    <n v="11284.46"/>
    <n v="2821.1149999999998"/>
    <n v="109.75"/>
    <n v="28"/>
    <n v="1007.54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336"/>
    <n v="3"/>
    <n v="9408"/>
    <n v="8463.3449999999993"/>
    <n v="2821.1149999999998"/>
    <n v="112"/>
    <n v="28"/>
    <n v="944.65499999999997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353"/>
    <n v="3"/>
    <n v="9884"/>
    <n v="8463.3449999999993"/>
    <n v="2821.1149999999998"/>
    <n v="117.66666666666667"/>
    <n v="28"/>
    <n v="1420.655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105"/>
    <n v="1"/>
    <n v="2940"/>
    <n v="2821.1149999999998"/>
    <n v="2821.1149999999998"/>
    <n v="105"/>
    <n v="28"/>
    <n v="118.88500000000001"/>
    <x v="0"/>
    <x v="8"/>
    <n v="36"/>
    <x v="0"/>
  </r>
  <r>
    <x v="0"/>
    <x v="1"/>
    <s v="GV107"/>
    <s v="GV1-10-030320"/>
    <x v="0"/>
    <d v="2020-09-03T00:00:00"/>
    <x v="0"/>
    <s v="Alvarez Lopez Salvador (Padre)"/>
    <n v="43893"/>
    <n v="6.1333333333333329"/>
    <n v="1685"/>
    <n v="15"/>
    <n v="47180"/>
    <n v="42316.726000000002"/>
    <n v="2821.1149999999998"/>
    <n v="112.33333333333333"/>
    <n v="28"/>
    <n v="4863.2740000000003"/>
    <x v="0"/>
    <x v="8"/>
    <n v="36"/>
    <x v="0"/>
  </r>
  <r>
    <x v="0"/>
    <x v="1"/>
    <s v="GV107"/>
    <s v="GV1-10-030320"/>
    <x v="0"/>
    <d v="2020-09-03T00:00:00"/>
    <x v="0"/>
    <s v="Juan Manuel Jacobo"/>
    <n v="43893"/>
    <n v="6.1333333333333329"/>
    <n v="582"/>
    <n v="5"/>
    <n v="17169"/>
    <n v="14105.575000000001"/>
    <n v="2821.1149999999998"/>
    <n v="116.4"/>
    <n v="29.5"/>
    <n v="3063.4250000000002"/>
    <x v="0"/>
    <x v="8"/>
    <n v="36"/>
    <x v="0"/>
  </r>
  <r>
    <x v="0"/>
    <x v="1"/>
    <s v="GV107"/>
    <s v="GV1-10-030320"/>
    <x v="0"/>
    <d v="2020-09-03T00:00:00"/>
    <x v="0"/>
    <s v="Leonardo Jimenez Chacon"/>
    <n v="43893"/>
    <n v="6.1333333333333329"/>
    <n v="120"/>
    <n v="1"/>
    <n v="3540"/>
    <n v="2821.1149999999998"/>
    <n v="2821.1149999999998"/>
    <n v="120"/>
    <n v="29.5"/>
    <n v="718.88499999999999"/>
    <x v="0"/>
    <x v="8"/>
    <n v="36"/>
    <x v="0"/>
  </r>
  <r>
    <x v="0"/>
    <x v="1"/>
    <s v="GV107"/>
    <s v="GV1-10-030320"/>
    <x v="0"/>
    <d v="2020-09-03T00:00:00"/>
    <x v="0"/>
    <s v="Jose Luis Guzman Cornejo"/>
    <n v="43893"/>
    <n v="6.1333333333333329"/>
    <n v="430"/>
    <n v="4"/>
    <n v="12685"/>
    <n v="11284.46"/>
    <n v="2821.1149999999998"/>
    <n v="107.5"/>
    <n v="29.5"/>
    <n v="1400.54"/>
    <x v="0"/>
    <x v="8"/>
    <n v="36"/>
    <x v="0"/>
  </r>
  <r>
    <x v="0"/>
    <x v="1"/>
    <s v="GV107"/>
    <s v="GV1-10-030320"/>
    <x v="0"/>
    <d v="2020-09-03T00:00:00"/>
    <x v="0"/>
    <s v="Gil Peña Martin FG"/>
    <n v="43893"/>
    <n v="6.1333333333333329"/>
    <n v="538"/>
    <n v="5"/>
    <n v="15871"/>
    <n v="14105.575000000001"/>
    <n v="2821.1149999999998"/>
    <n v="107.6"/>
    <n v="29.5"/>
    <n v="1765.425"/>
    <x v="0"/>
    <x v="8"/>
    <n v="36"/>
    <x v="0"/>
  </r>
  <r>
    <x v="0"/>
    <x v="1"/>
    <s v="GV107"/>
    <s v="GV1-10-030320"/>
    <x v="0"/>
    <d v="2020-09-03T00:00:00"/>
    <x v="0"/>
    <s v="Ramos Mejia Juan Diego FG"/>
    <n v="43893"/>
    <n v="6.1333333333333329"/>
    <n v="770"/>
    <n v="7"/>
    <n v="22330"/>
    <n v="19747.806"/>
    <n v="2821.1149999999998"/>
    <n v="110"/>
    <n v="29"/>
    <n v="2582.194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120"/>
    <n v="1"/>
    <n v="3540"/>
    <n v="2821.1149999999998"/>
    <n v="2821.1149999999998"/>
    <n v="120"/>
    <n v="29.5"/>
    <n v="718.88499999999999"/>
    <x v="0"/>
    <x v="8"/>
    <n v="36"/>
    <x v="0"/>
  </r>
  <r>
    <x v="0"/>
    <x v="1"/>
    <s v="GV107"/>
    <s v="GV1-10-030320"/>
    <x v="0"/>
    <d v="2020-09-03T00:00:00"/>
    <x v="0"/>
    <s v="Oscar Jesus Guerrero Pelayo"/>
    <n v="43893"/>
    <n v="6.1333333333333329"/>
    <n v="620"/>
    <n v="6"/>
    <n v="18290"/>
    <n v="16926.689999999999"/>
    <n v="2821.1149999999998"/>
    <n v="103.33333333333333"/>
    <n v="29.5"/>
    <n v="1363.31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260"/>
    <n v="2"/>
    <n v="7670"/>
    <n v="5642.23"/>
    <n v="2821.1149999999998"/>
    <n v="130"/>
    <n v="29.5"/>
    <n v="2027.77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104"/>
    <n v="1"/>
    <n v="3068"/>
    <n v="2821.1149999999998"/>
    <n v="2821.1149999999998"/>
    <n v="104"/>
    <n v="29.5"/>
    <n v="246.88499999999999"/>
    <x v="0"/>
    <x v="8"/>
    <n v="36"/>
    <x v="0"/>
  </r>
  <r>
    <x v="0"/>
    <x v="1"/>
    <s v="GV107"/>
    <s v="GV1-10-030320"/>
    <x v="0"/>
    <d v="2020-09-03T00:00:00"/>
    <x v="0"/>
    <s v="Anaya Chavarin Oscar FG"/>
    <n v="43893"/>
    <n v="6.1333333333333329"/>
    <n v="330"/>
    <n v="3"/>
    <n v="9735"/>
    <n v="8463.3449999999993"/>
    <n v="2821.1149999999998"/>
    <n v="110"/>
    <n v="29.5"/>
    <n v="1271.655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101"/>
    <n v="1"/>
    <n v="2979.5"/>
    <n v="2821.1149999999998"/>
    <n v="2821.1149999999998"/>
    <n v="101"/>
    <n v="29.5"/>
    <n v="158.38499999999999"/>
    <x v="0"/>
    <x v="8"/>
    <n v="36"/>
    <x v="0"/>
  </r>
  <r>
    <x v="0"/>
    <x v="1"/>
    <s v="GV111"/>
    <s v="GV1-09-260220"/>
    <x v="0"/>
    <d v="2020-09-03T00:00:00"/>
    <x v="0"/>
    <s v="PUBLICO EN GENERAL"/>
    <n v="43887"/>
    <n v="6.333333333333333"/>
    <n v="108"/>
    <n v="1"/>
    <n v="3240"/>
    <n v="2718.7460000000001"/>
    <n v="2718.7460000000001"/>
    <n v="108"/>
    <n v="30"/>
    <n v="521.25400000000002"/>
    <x v="0"/>
    <x v="8"/>
    <n v="36"/>
    <x v="0"/>
  </r>
  <r>
    <x v="0"/>
    <x v="2"/>
    <s v="GV413"/>
    <s v="GV4-11-120320"/>
    <x v="0"/>
    <d v="2020-09-03T00:00:00"/>
    <x v="0"/>
    <s v="PUBLICO EN GENERAL"/>
    <n v="43902"/>
    <n v="5.833333333333333"/>
    <n v="84.6"/>
    <n v="1"/>
    <n v="2538"/>
    <n v="3244.518"/>
    <n v="3244.518"/>
    <n v="84.6"/>
    <n v="30"/>
    <n v="-706.51800000000003"/>
    <x v="0"/>
    <x v="8"/>
    <n v="36"/>
    <x v="0"/>
  </r>
  <r>
    <x v="0"/>
    <x v="0"/>
    <s v="EMBAR"/>
    <s v="GV1-09-260220"/>
    <x v="0"/>
    <d v="2020-09-04T00:00:00"/>
    <x v="0"/>
    <s v="Innovacion y Comercio"/>
    <n v="43887"/>
    <n v="6.3666666666666663"/>
    <n v="448.5"/>
    <n v="3"/>
    <n v="9586.6880000000001"/>
    <n v="8156.2370000000001"/>
    <n v="2718.7460000000001"/>
    <n v="149.5"/>
    <n v="21.375"/>
    <n v="1430.451"/>
    <x v="0"/>
    <x v="8"/>
    <n v="36"/>
    <x v="0"/>
  </r>
  <r>
    <x v="0"/>
    <x v="0"/>
    <s v="EMBAR"/>
    <s v="GV1-09-260220"/>
    <x v="0"/>
    <d v="2020-09-04T00:00:00"/>
    <x v="0"/>
    <s v="Rafael Osorio Zamora"/>
    <n v="43887"/>
    <n v="6.3666666666666663"/>
    <n v="801.5"/>
    <n v="4"/>
    <n v="11421.375"/>
    <n v="10874.983"/>
    <n v="2718.7460000000001"/>
    <n v="200.375"/>
    <n v="14.25"/>
    <n v="546.39200000000005"/>
    <x v="0"/>
    <x v="8"/>
    <n v="36"/>
    <x v="0"/>
  </r>
  <r>
    <x v="0"/>
    <x v="0"/>
    <s v="EMBAR"/>
    <s v="GV1-10-030320"/>
    <x v="0"/>
    <d v="2020-09-04T00:00:00"/>
    <x v="0"/>
    <s v="Innovacion y Comercio"/>
    <n v="43893"/>
    <n v="6.1666666666666661"/>
    <n v="448.5"/>
    <n v="1"/>
    <n v="3195.5630000000001"/>
    <n v="2821.1149999999998"/>
    <n v="2821.1149999999998"/>
    <n v="448.5"/>
    <n v="7.125"/>
    <n v="374.44799999999998"/>
    <x v="0"/>
    <x v="8"/>
    <n v="36"/>
    <x v="0"/>
  </r>
  <r>
    <x v="0"/>
    <x v="0"/>
    <s v="EMBAR"/>
    <s v="GV1-10-030320"/>
    <x v="0"/>
    <d v="2020-09-04T00:00:00"/>
    <x v="0"/>
    <s v="Rafael Osorio Zamora"/>
    <n v="43893"/>
    <n v="6.1666666666666661"/>
    <n v="801.5"/>
    <n v="4"/>
    <n v="11421.375"/>
    <n v="11284.46"/>
    <n v="2821.1149999999998"/>
    <n v="200.375"/>
    <n v="14.25"/>
    <n v="136.91499999999999"/>
    <x v="0"/>
    <x v="8"/>
    <n v="36"/>
    <x v="0"/>
  </r>
  <r>
    <x v="0"/>
    <x v="0"/>
    <s v="EMBAR"/>
    <s v="GV1-41-091019"/>
    <x v="0"/>
    <d v="2020-09-04T00:00:00"/>
    <x v="0"/>
    <s v="Innovacion y Comercio"/>
    <n v="43747"/>
    <n v="11.033333333333333"/>
    <n v="576"/>
    <n v="4"/>
    <n v="16416"/>
    <n v="14445.566000000001"/>
    <n v="3611.3919999999998"/>
    <n v="144"/>
    <n v="28.5"/>
    <n v="1970.434"/>
    <x v="0"/>
    <x v="8"/>
    <n v="36"/>
    <x v="0"/>
  </r>
  <r>
    <x v="0"/>
    <x v="1"/>
    <s v="GV106"/>
    <s v="GV1-11-100320"/>
    <x v="0"/>
    <d v="2020-09-04T00:00:00"/>
    <x v="0"/>
    <s v="Cecilia Robles Perez"/>
    <n v="43900"/>
    <n v="5.9333333333333327"/>
    <n v="93"/>
    <n v="1"/>
    <n v="2650.5"/>
    <n v="2157.6669999999999"/>
    <n v="2157.6669999999999"/>
    <n v="93"/>
    <n v="28.5"/>
    <n v="492.83300000000003"/>
    <x v="0"/>
    <x v="8"/>
    <n v="36"/>
    <x v="0"/>
  </r>
  <r>
    <x v="0"/>
    <x v="1"/>
    <s v="GV106"/>
    <s v="GV1-11-100320"/>
    <x v="0"/>
    <d v="2020-09-04T00:00:00"/>
    <x v="0"/>
    <s v="Gutierrez Olivarez Jaime Gibran"/>
    <n v="43900"/>
    <n v="5.9333333333333327"/>
    <n v="343.5"/>
    <n v="3"/>
    <n v="9789.75"/>
    <n v="6473.0020000000004"/>
    <n v="2157.6669999999999"/>
    <n v="114.5"/>
    <n v="28.5"/>
    <n v="3316.748"/>
    <x v="0"/>
    <x v="8"/>
    <n v="36"/>
    <x v="0"/>
  </r>
  <r>
    <x v="0"/>
    <x v="1"/>
    <s v="GV107"/>
    <s v="GV1-10-030320"/>
    <x v="0"/>
    <d v="2020-09-04T00:00:00"/>
    <x v="0"/>
    <s v="Vazquez Zamora Rafael"/>
    <n v="43893"/>
    <n v="6.1666666666666661"/>
    <n v="184.5"/>
    <n v="2"/>
    <n v="5258.25"/>
    <n v="5642.23"/>
    <n v="2821.1149999999998"/>
    <n v="92.25"/>
    <n v="28.5"/>
    <n v="-383.98"/>
    <x v="0"/>
    <x v="8"/>
    <n v="36"/>
    <x v="0"/>
  </r>
  <r>
    <x v="0"/>
    <x v="1"/>
    <s v="GV107"/>
    <s v="GV1-10-030320"/>
    <x v="0"/>
    <d v="2020-09-04T00:00:00"/>
    <x v="0"/>
    <s v="Ricardo Perez Garcia"/>
    <n v="43893"/>
    <n v="6.1666666666666661"/>
    <n v="204"/>
    <n v="2"/>
    <n v="5814"/>
    <n v="5642.23"/>
    <n v="2821.1149999999998"/>
    <n v="102"/>
    <n v="28.5"/>
    <n v="171.77"/>
    <x v="0"/>
    <x v="8"/>
    <n v="36"/>
    <x v="0"/>
  </r>
  <r>
    <x v="0"/>
    <x v="1"/>
    <s v="GV107"/>
    <s v="GV1-10-030320"/>
    <x v="0"/>
    <d v="2020-09-04T00:00:00"/>
    <x v="0"/>
    <s v="Arturo Saray"/>
    <n v="43893"/>
    <n v="6.1666666666666661"/>
    <n v="127.5"/>
    <n v="1"/>
    <n v="3187.5"/>
    <n v="2821.1149999999998"/>
    <n v="2821.1149999999998"/>
    <n v="127.5"/>
    <n v="25"/>
    <n v="366.38499999999999"/>
    <x v="0"/>
    <x v="8"/>
    <n v="36"/>
    <x v="0"/>
  </r>
  <r>
    <x v="0"/>
    <x v="0"/>
    <s v="EMBAR"/>
    <s v="GV5-01-040120"/>
    <x v="0"/>
    <d v="2020-09-07T00:00:00"/>
    <x v="0"/>
    <s v="Innovacion y Comercio"/>
    <n v="43834"/>
    <n v="8.2333333333333325"/>
    <n v="40"/>
    <n v="1"/>
    <n v="1140"/>
    <n v="2281.5729999999999"/>
    <n v="2281.5729999999999"/>
    <n v="40"/>
    <n v="28.5"/>
    <n v="-1141.5730000000001"/>
    <x v="0"/>
    <x v="8"/>
    <n v="37"/>
    <x v="0"/>
  </r>
  <r>
    <x v="0"/>
    <x v="2"/>
    <s v="GV415"/>
    <s v="GV4-12-210320"/>
    <x v="0"/>
    <d v="2020-09-07T00:00:00"/>
    <x v="0"/>
    <s v="Alvarez Santana Salvador (Hijo)"/>
    <n v="43911"/>
    <n v="5.6666666666666661"/>
    <n v="1057"/>
    <n v="10"/>
    <n v="29596"/>
    <n v="31482.831999999999"/>
    <n v="3148.2829999999999"/>
    <n v="105.7"/>
    <n v="28"/>
    <n v="-1886.8320000000001"/>
    <x v="0"/>
    <x v="8"/>
    <n v="37"/>
    <x v="0"/>
  </r>
  <r>
    <x v="0"/>
    <x v="2"/>
    <s v="GV415"/>
    <s v="GV4-12-210320"/>
    <x v="0"/>
    <d v="2020-09-07T00:00:00"/>
    <x v="0"/>
    <s v="Cobian Chavez Rodolfo FG"/>
    <n v="43911"/>
    <n v="5.6666666666666661"/>
    <n v="668"/>
    <n v="6"/>
    <n v="19372"/>
    <n v="18889.699000000001"/>
    <n v="3148.2829999999999"/>
    <n v="111.33333333333333"/>
    <n v="29"/>
    <n v="482.30099999999999"/>
    <x v="0"/>
    <x v="8"/>
    <n v="37"/>
    <x v="0"/>
  </r>
  <r>
    <x v="0"/>
    <x v="2"/>
    <s v="GV415"/>
    <s v="GV4-12-210320"/>
    <x v="0"/>
    <d v="2020-09-07T00:00:00"/>
    <x v="0"/>
    <s v="PUBLICO EN GENERAL"/>
    <n v="43911"/>
    <n v="5.6666666666666661"/>
    <n v="106"/>
    <n v="1"/>
    <n v="2650"/>
    <n v="3148.2829999999999"/>
    <n v="3148.2829999999999"/>
    <n v="106"/>
    <n v="25"/>
    <n v="-498.28300000000002"/>
    <x v="0"/>
    <x v="8"/>
    <n v="37"/>
    <x v="0"/>
  </r>
  <r>
    <x v="0"/>
    <x v="3"/>
    <s v="GV508"/>
    <s v="GV5-18-270420"/>
    <x v="0"/>
    <d v="2020-09-07T00:00:00"/>
    <x v="0"/>
    <s v="Camolinga Maldonado Pedro"/>
    <n v="43948"/>
    <n v="4.4333333333333336"/>
    <n v="9372"/>
    <n v="72"/>
    <n v="253044"/>
    <n v="158909.236"/>
    <n v="2207.0729999999999"/>
    <n v="130.16666666666666"/>
    <n v="27"/>
    <n v="94134.763999999996"/>
    <x v="0"/>
    <x v="8"/>
    <n v="37"/>
    <x v="0"/>
  </r>
  <r>
    <x v="0"/>
    <x v="0"/>
    <s v="EMBAR"/>
    <s v="GV1-10-030320"/>
    <x v="0"/>
    <d v="2020-09-08T00:00:00"/>
    <x v="0"/>
    <s v="Camolinga Maldonado Pedro"/>
    <n v="43893"/>
    <n v="6.3"/>
    <n v="1617"/>
    <n v="9"/>
    <n v="29106"/>
    <n v="25390.036"/>
    <n v="2821.1149999999998"/>
    <n v="179.66666666666666"/>
    <n v="18"/>
    <n v="3715.9639999999999"/>
    <x v="0"/>
    <x v="8"/>
    <n v="37"/>
    <x v="0"/>
  </r>
  <r>
    <x v="0"/>
    <x v="0"/>
    <s v="EMBAR"/>
    <s v="GV1-41-091019"/>
    <x v="0"/>
    <d v="2020-09-08T00:00:00"/>
    <x v="0"/>
    <s v="Camolinga Maldonado Pedro"/>
    <n v="43747"/>
    <n v="11.166666666666666"/>
    <n v="1617"/>
    <n v="3"/>
    <n v="9702"/>
    <n v="10834.174999999999"/>
    <n v="3611.3919999999998"/>
    <n v="539"/>
    <n v="6"/>
    <n v="-1132.175"/>
    <x v="0"/>
    <x v="8"/>
    <n v="37"/>
    <x v="0"/>
  </r>
  <r>
    <x v="0"/>
    <x v="0"/>
    <s v="EMBAR"/>
    <s v="GV5-18-270420"/>
    <x v="0"/>
    <d v="2020-09-08T00:00:00"/>
    <x v="0"/>
    <s v="Camolinga Maldonado Pedro"/>
    <n v="43948"/>
    <n v="4.4666666666666668"/>
    <n v="11681"/>
    <n v="95"/>
    <n v="315387"/>
    <n v="209671.908"/>
    <n v="2207.0729999999999"/>
    <n v="122.95789473684211"/>
    <n v="27"/>
    <n v="105715.092"/>
    <x v="0"/>
    <x v="8"/>
    <n v="37"/>
    <x v="0"/>
  </r>
  <r>
    <x v="0"/>
    <x v="1"/>
    <s v="GV106"/>
    <s v="GV1-11-100320"/>
    <x v="0"/>
    <d v="2020-09-08T00:00:00"/>
    <x v="0"/>
    <s v="Innovacion y Comercio"/>
    <n v="43900"/>
    <n v="6.0666666666666664"/>
    <n v="80"/>
    <n v="1"/>
    <n v="2240"/>
    <n v="2157.6669999999999"/>
    <n v="2157.6669999999999"/>
    <n v="80"/>
    <n v="28"/>
    <n v="82.332999999999998"/>
    <x v="0"/>
    <x v="8"/>
    <n v="37"/>
    <x v="0"/>
  </r>
  <r>
    <x v="0"/>
    <x v="2"/>
    <s v="GV415"/>
    <s v="GV4-12-210320"/>
    <x v="0"/>
    <d v="2020-09-08T00:00:00"/>
    <x v="0"/>
    <s v="PUBLICO EN GENERAL"/>
    <n v="43911"/>
    <n v="5.7"/>
    <n v="96.4"/>
    <n v="1"/>
    <n v="2892"/>
    <n v="3148.2829999999999"/>
    <n v="3148.2829999999999"/>
    <n v="96.4"/>
    <n v="30"/>
    <n v="-256.28300000000002"/>
    <x v="0"/>
    <x v="8"/>
    <n v="37"/>
    <x v="0"/>
  </r>
  <r>
    <x v="0"/>
    <x v="2"/>
    <s v="GV415"/>
    <s v="GV4-12-210320"/>
    <x v="0"/>
    <d v="2020-09-08T00:00:00"/>
    <x v="0"/>
    <s v="PUBLICO EN GENERAL"/>
    <n v="43911"/>
    <n v="5.7"/>
    <n v="99.8"/>
    <n v="1"/>
    <n v="2495"/>
    <n v="3148.2829999999999"/>
    <n v="3148.2829999999999"/>
    <n v="99.8"/>
    <n v="25"/>
    <n v="-653.28300000000002"/>
    <x v="0"/>
    <x v="8"/>
    <n v="37"/>
    <x v="0"/>
  </r>
  <r>
    <x v="0"/>
    <x v="2"/>
    <s v="GV415"/>
    <s v="GV4-12-210320"/>
    <x v="0"/>
    <d v="2020-09-08T00:00:00"/>
    <x v="0"/>
    <s v="PUBLICO EN GENERAL"/>
    <n v="43911"/>
    <n v="5.7"/>
    <n v="100"/>
    <n v="1"/>
    <n v="2850"/>
    <n v="3148.2829999999999"/>
    <n v="3148.2829999999999"/>
    <n v="100"/>
    <n v="28.5"/>
    <n v="-298.28300000000002"/>
    <x v="0"/>
    <x v="8"/>
    <n v="37"/>
    <x v="0"/>
  </r>
  <r>
    <x v="0"/>
    <x v="2"/>
    <s v="GV415"/>
    <s v="GV4-12-210320"/>
    <x v="0"/>
    <d v="2020-09-08T00:00:00"/>
    <x v="0"/>
    <s v="Casillas Tapia Alfredo"/>
    <n v="43911"/>
    <n v="5.7"/>
    <n v="1155.8"/>
    <n v="10"/>
    <n v="31784.5"/>
    <n v="31482.831999999999"/>
    <n v="3148.2829999999999"/>
    <n v="115.58"/>
    <n v="27.5"/>
    <n v="301.66800000000001"/>
    <x v="0"/>
    <x v="8"/>
    <n v="37"/>
    <x v="0"/>
  </r>
  <r>
    <x v="0"/>
    <x v="2"/>
    <s v="GV415"/>
    <s v="GV4-12-210320"/>
    <x v="0"/>
    <d v="2020-09-08T00:00:00"/>
    <x v="0"/>
    <s v="Carlos Policarpo Contreras Moreno"/>
    <n v="43911"/>
    <n v="5.7"/>
    <n v="5476"/>
    <n v="49"/>
    <n v="147852"/>
    <n v="154265.875"/>
    <n v="3148.2829999999999"/>
    <n v="111.75510204081633"/>
    <n v="27"/>
    <n v="-6413.875"/>
    <x v="0"/>
    <x v="8"/>
    <n v="37"/>
    <x v="0"/>
  </r>
  <r>
    <x v="0"/>
    <x v="2"/>
    <s v="GV415"/>
    <s v="GV4-12-210320"/>
    <x v="0"/>
    <d v="2020-09-08T00:00:00"/>
    <x v="0"/>
    <s v="Carlos Sanchez Camacho"/>
    <n v="43911"/>
    <n v="5.7"/>
    <n v="491.6"/>
    <n v="4"/>
    <n v="13764.8"/>
    <n v="12593.133"/>
    <n v="3148.2829999999999"/>
    <n v="122.9"/>
    <n v="28"/>
    <n v="1171.6669999999999"/>
    <x v="0"/>
    <x v="8"/>
    <n v="37"/>
    <x v="0"/>
  </r>
  <r>
    <x v="0"/>
    <x v="2"/>
    <s v="GV415"/>
    <s v="GV4-12-210320"/>
    <x v="0"/>
    <d v="2020-09-08T00:00:00"/>
    <x v="0"/>
    <s v="Arturo Saray"/>
    <n v="43911"/>
    <n v="5.7"/>
    <n v="126.6"/>
    <n v="1"/>
    <n v="3155"/>
    <n v="3148.2829999999999"/>
    <n v="3148.2829999999999"/>
    <n v="126.6"/>
    <n v="24.920999999999999"/>
    <n v="6.7169999999999996"/>
    <x v="0"/>
    <x v="8"/>
    <n v="37"/>
    <x v="0"/>
  </r>
  <r>
    <x v="0"/>
    <x v="2"/>
    <s v="GV415"/>
    <s v="GV4-12-210320"/>
    <x v="0"/>
    <d v="2020-09-08T00:00:00"/>
    <x v="0"/>
    <s v="Vazquez Zamora Rafael"/>
    <n v="43911"/>
    <n v="5.7"/>
    <n v="212"/>
    <n v="2"/>
    <n v="5936"/>
    <n v="6296.5659999999998"/>
    <n v="3148.2829999999999"/>
    <n v="106"/>
    <n v="28"/>
    <n v="-360.56599999999997"/>
    <x v="0"/>
    <x v="8"/>
    <n v="37"/>
    <x v="0"/>
  </r>
  <r>
    <x v="0"/>
    <x v="2"/>
    <s v="GV415"/>
    <s v="GV4-12-210320"/>
    <x v="0"/>
    <d v="2020-09-08T00:00:00"/>
    <x v="0"/>
    <s v="Rafael Osorio Zamora"/>
    <n v="43911"/>
    <n v="5.7"/>
    <n v="437"/>
    <n v="4"/>
    <n v="12236"/>
    <n v="12593.133"/>
    <n v="3148.2829999999999"/>
    <n v="109.25"/>
    <n v="28"/>
    <n v="-357.13299999999998"/>
    <x v="0"/>
    <x v="8"/>
    <n v="37"/>
    <x v="0"/>
  </r>
  <r>
    <x v="0"/>
    <x v="2"/>
    <s v="GV415"/>
    <s v="GV4-12-210320"/>
    <x v="0"/>
    <d v="2020-09-08T00:00:00"/>
    <x v="0"/>
    <s v="Cecilia Robles Perez"/>
    <n v="43911"/>
    <n v="5.7"/>
    <n v="210.6"/>
    <n v="2"/>
    <n v="5896.8"/>
    <n v="6296.5659999999998"/>
    <n v="3148.2829999999999"/>
    <n v="105.3"/>
    <n v="28"/>
    <n v="-399.76600000000002"/>
    <x v="0"/>
    <x v="8"/>
    <n v="37"/>
    <x v="0"/>
  </r>
  <r>
    <x v="0"/>
    <x v="2"/>
    <s v="GV415"/>
    <s v="GV4-12-210320"/>
    <x v="0"/>
    <d v="2020-09-08T00:00:00"/>
    <x v="0"/>
    <s v="Ricardo Perez Garcia"/>
    <n v="43911"/>
    <n v="5.7"/>
    <n v="137.4"/>
    <n v="1"/>
    <n v="3847.2"/>
    <n v="3148.2829999999999"/>
    <n v="3148.2829999999999"/>
    <n v="137.4"/>
    <n v="28"/>
    <n v="698.91700000000003"/>
    <x v="0"/>
    <x v="8"/>
    <n v="37"/>
    <x v="0"/>
  </r>
  <r>
    <x v="0"/>
    <x v="2"/>
    <s v="GV415"/>
    <s v="GV4-12-210320"/>
    <x v="0"/>
    <d v="2020-09-08T00:00:00"/>
    <x v="0"/>
    <s v="Innovacion y Comercio"/>
    <n v="43911"/>
    <n v="5.7"/>
    <n v="903"/>
    <n v="8"/>
    <n v="25284"/>
    <n v="25186.264999999999"/>
    <n v="3148.2829999999999"/>
    <n v="112.875"/>
    <n v="28"/>
    <n v="97.734999999999999"/>
    <x v="0"/>
    <x v="8"/>
    <n v="37"/>
    <x v="0"/>
  </r>
  <r>
    <x v="0"/>
    <x v="2"/>
    <s v="GV415"/>
    <s v="GV4-12-210320"/>
    <x v="0"/>
    <d v="2020-09-08T00:00:00"/>
    <x v="0"/>
    <s v="Gutierrez Olivarez Jaime Gibran"/>
    <n v="43911"/>
    <n v="5.7"/>
    <n v="132.19999999999999"/>
    <n v="1"/>
    <n v="3701.6"/>
    <n v="3148.2829999999999"/>
    <n v="3148.2829999999999"/>
    <n v="132.19999999999999"/>
    <n v="28"/>
    <n v="553.31700000000001"/>
    <x v="0"/>
    <x v="8"/>
    <n v="37"/>
    <x v="0"/>
  </r>
  <r>
    <x v="0"/>
    <x v="2"/>
    <s v="GV415"/>
    <s v="GV4-12-210320"/>
    <x v="0"/>
    <d v="2020-09-08T00:00:00"/>
    <x v="0"/>
    <s v="Verdin Vizcarra Irma Lucila F"/>
    <n v="43911"/>
    <n v="5.7"/>
    <n v="205"/>
    <n v="2"/>
    <n v="5945"/>
    <n v="6571.4189999999999"/>
    <n v="3285.71"/>
    <n v="102.5"/>
    <n v="29"/>
    <n v="-626.41899999999998"/>
    <x v="0"/>
    <x v="8"/>
    <n v="37"/>
    <x v="0"/>
  </r>
  <r>
    <x v="0"/>
    <x v="2"/>
    <s v="GV415"/>
    <s v="GV4-12-210320"/>
    <x v="0"/>
    <d v="2020-09-08T00:00:00"/>
    <x v="0"/>
    <s v="Edgar Ruiz Lopez"/>
    <n v="43911"/>
    <n v="5.7"/>
    <n v="316"/>
    <n v="3"/>
    <n v="9164"/>
    <n v="9857.1290000000008"/>
    <n v="3285.71"/>
    <n v="105.33333333333333"/>
    <n v="29"/>
    <n v="-693.12900000000002"/>
    <x v="0"/>
    <x v="8"/>
    <n v="37"/>
    <x v="0"/>
  </r>
  <r>
    <x v="0"/>
    <x v="2"/>
    <s v="GV415"/>
    <s v="GV4-12-210320"/>
    <x v="0"/>
    <d v="2020-09-08T00:00:00"/>
    <x v="0"/>
    <s v="Oregon Rene NA"/>
    <n v="43911"/>
    <n v="5.7"/>
    <n v="313"/>
    <n v="3"/>
    <n v="9077"/>
    <n v="9857.1290000000008"/>
    <n v="3285.71"/>
    <n v="104.33333333333333"/>
    <n v="29"/>
    <n v="-780.12900000000002"/>
    <x v="0"/>
    <x v="8"/>
    <n v="37"/>
    <x v="0"/>
  </r>
  <r>
    <x v="0"/>
    <x v="2"/>
    <s v="GV415"/>
    <s v="GV4-12-210320"/>
    <x v="0"/>
    <d v="2020-09-08T00:00:00"/>
    <x v="0"/>
    <s v="Martinez Valdez Hugo Alberto F"/>
    <n v="43911"/>
    <n v="5.7"/>
    <n v="347"/>
    <n v="3"/>
    <n v="8675"/>
    <n v="9857.1290000000008"/>
    <n v="3285.71"/>
    <n v="115.66666666666667"/>
    <n v="25"/>
    <n v="-1182.1289999999999"/>
    <x v="0"/>
    <x v="8"/>
    <n v="37"/>
    <x v="0"/>
  </r>
  <r>
    <x v="0"/>
    <x v="2"/>
    <s v="GV415"/>
    <s v="GV4-12-210320"/>
    <x v="0"/>
    <d v="2020-09-08T00:00:00"/>
    <x v="0"/>
    <s v="Lopez Jorge FG"/>
    <n v="43911"/>
    <n v="5.7"/>
    <n v="109"/>
    <n v="1"/>
    <n v="3161"/>
    <n v="3285.71"/>
    <n v="3285.71"/>
    <n v="109"/>
    <n v="29"/>
    <n v="-124.71"/>
    <x v="0"/>
    <x v="8"/>
    <n v="37"/>
    <x v="0"/>
  </r>
  <r>
    <x v="0"/>
    <x v="2"/>
    <s v="GV415"/>
    <s v="GV4-12-210320"/>
    <x v="0"/>
    <d v="2020-09-08T00:00:00"/>
    <x v="0"/>
    <s v="Leonardo Jimenez Chacon"/>
    <n v="43911"/>
    <n v="5.7"/>
    <n v="108"/>
    <n v="1"/>
    <n v="3132"/>
    <n v="3285.71"/>
    <n v="3285.71"/>
    <n v="108"/>
    <n v="29"/>
    <n v="-153.71"/>
    <x v="0"/>
    <x v="8"/>
    <n v="37"/>
    <x v="0"/>
  </r>
  <r>
    <x v="0"/>
    <x v="2"/>
    <s v="GV415"/>
    <s v="GV4-12-210320"/>
    <x v="0"/>
    <d v="2020-09-08T00:00:00"/>
    <x v="0"/>
    <s v="Jose Luis Guzman Cornejo"/>
    <n v="43911"/>
    <n v="5.7"/>
    <n v="210"/>
    <n v="2"/>
    <n v="6090"/>
    <n v="6571.4189999999999"/>
    <n v="3285.71"/>
    <n v="105"/>
    <n v="29"/>
    <n v="-481.41899999999998"/>
    <x v="0"/>
    <x v="8"/>
    <n v="37"/>
    <x v="0"/>
  </r>
  <r>
    <x v="0"/>
    <x v="2"/>
    <s v="GV415"/>
    <s v="GV4-12-210320"/>
    <x v="0"/>
    <d v="2020-09-08T00:00:00"/>
    <x v="0"/>
    <s v="Cobian Chavez Rodolfo FG"/>
    <n v="43911"/>
    <n v="5.7"/>
    <n v="2492"/>
    <n v="25"/>
    <n v="71022"/>
    <n v="82142.741999999998"/>
    <n v="3285.71"/>
    <n v="99.68"/>
    <n v="28.5"/>
    <n v="-11120.742"/>
    <x v="0"/>
    <x v="8"/>
    <n v="37"/>
    <x v="0"/>
  </r>
  <r>
    <x v="0"/>
    <x v="2"/>
    <s v="GV415"/>
    <s v="GV4-12-210320"/>
    <x v="0"/>
    <d v="2020-09-08T00:00:00"/>
    <x v="0"/>
    <s v="Chavez Barajas Contensina NA"/>
    <n v="43911"/>
    <n v="5.7"/>
    <n v="142"/>
    <n v="1"/>
    <n v="4118"/>
    <n v="3285.71"/>
    <n v="3285.71"/>
    <n v="142"/>
    <n v="29"/>
    <n v="832.29"/>
    <x v="0"/>
    <x v="8"/>
    <n v="37"/>
    <x v="0"/>
  </r>
  <r>
    <x v="0"/>
    <x v="2"/>
    <s v="GV415"/>
    <s v="GV4-12-210320"/>
    <x v="0"/>
    <d v="2020-09-08T00:00:00"/>
    <x v="0"/>
    <s v="Anaya Chavarin Oscar FG"/>
    <n v="43911"/>
    <n v="5.7"/>
    <n v="228"/>
    <n v="2"/>
    <n v="6612"/>
    <n v="6571.4189999999999"/>
    <n v="3285.71"/>
    <n v="114"/>
    <n v="29"/>
    <n v="40.581000000000003"/>
    <x v="0"/>
    <x v="8"/>
    <n v="37"/>
    <x v="0"/>
  </r>
  <r>
    <x v="0"/>
    <x v="2"/>
    <s v="GV416"/>
    <s v="GV4-13-300320"/>
    <x v="0"/>
    <d v="2020-09-08T00:00:00"/>
    <x v="0"/>
    <s v="Ramos Mejia Juan Diego FG"/>
    <n v="43920"/>
    <n v="5.3999999999999995"/>
    <n v="1625"/>
    <n v="15"/>
    <n v="46312.5"/>
    <n v="42584.474000000002"/>
    <n v="2838.9650000000001"/>
    <n v="108.33333333333333"/>
    <n v="28.5"/>
    <n v="3728.0259999999998"/>
    <x v="0"/>
    <x v="8"/>
    <n v="37"/>
    <x v="0"/>
  </r>
  <r>
    <x v="0"/>
    <x v="2"/>
    <s v="GV416"/>
    <s v="GV4-13-300320"/>
    <x v="0"/>
    <d v="2020-09-08T00:00:00"/>
    <x v="0"/>
    <s v="De Leon Diaz Salvador FG"/>
    <n v="43920"/>
    <n v="5.3999999999999995"/>
    <n v="195"/>
    <n v="2"/>
    <n v="5655"/>
    <n v="5677.93"/>
    <n v="2838.9650000000001"/>
    <n v="97.5"/>
    <n v="29"/>
    <n v="-22.93"/>
    <x v="0"/>
    <x v="8"/>
    <n v="37"/>
    <x v="0"/>
  </r>
  <r>
    <x v="0"/>
    <x v="2"/>
    <s v="GV416"/>
    <s v="GV4-13-300320"/>
    <x v="0"/>
    <d v="2020-09-08T00:00:00"/>
    <x v="0"/>
    <s v="Juan Manuel Jacobo"/>
    <n v="43920"/>
    <n v="5.3999999999999995"/>
    <n v="530"/>
    <n v="5"/>
    <n v="15370"/>
    <n v="14194.825000000001"/>
    <n v="2838.9650000000001"/>
    <n v="106"/>
    <n v="29"/>
    <n v="1175.175"/>
    <x v="0"/>
    <x v="8"/>
    <n v="37"/>
    <x v="0"/>
  </r>
  <r>
    <x v="0"/>
    <x v="2"/>
    <s v="GV416"/>
    <s v="GV4-13-300320"/>
    <x v="0"/>
    <d v="2020-09-08T00:00:00"/>
    <x v="0"/>
    <s v="Rincon Morett Veronica Guadalupe FG"/>
    <n v="43920"/>
    <n v="5.3999999999999995"/>
    <n v="496"/>
    <n v="5"/>
    <n v="14384"/>
    <n v="14194.825000000001"/>
    <n v="2838.9650000000001"/>
    <n v="99.2"/>
    <n v="29"/>
    <n v="189.17500000000001"/>
    <x v="0"/>
    <x v="8"/>
    <n v="37"/>
    <x v="0"/>
  </r>
  <r>
    <x v="0"/>
    <x v="2"/>
    <s v="GV416"/>
    <s v="GV4-13-300320"/>
    <x v="0"/>
    <d v="2020-09-08T00:00:00"/>
    <x v="0"/>
    <s v="Diaz Araiza Maria Magdalena"/>
    <n v="43920"/>
    <n v="5.3999999999999995"/>
    <n v="201"/>
    <n v="2"/>
    <n v="5829"/>
    <n v="5677.93"/>
    <n v="2838.9650000000001"/>
    <n v="100.5"/>
    <n v="29"/>
    <n v="151.07"/>
    <x v="0"/>
    <x v="8"/>
    <n v="37"/>
    <x v="0"/>
  </r>
  <r>
    <x v="0"/>
    <x v="2"/>
    <s v="GV416"/>
    <s v="GV4-13-300320"/>
    <x v="0"/>
    <d v="2020-09-08T00:00:00"/>
    <x v="0"/>
    <s v="Victor Alejandro Flores Pelayo"/>
    <n v="43920"/>
    <n v="5.3999999999999995"/>
    <n v="122"/>
    <n v="1"/>
    <n v="3538"/>
    <n v="2838.9650000000001"/>
    <n v="2838.9650000000001"/>
    <n v="122"/>
    <n v="29"/>
    <n v="699.03499999999997"/>
    <x v="0"/>
    <x v="8"/>
    <n v="37"/>
    <x v="0"/>
  </r>
  <r>
    <x v="0"/>
    <x v="2"/>
    <s v="GV416"/>
    <s v="GV4-13-300320"/>
    <x v="0"/>
    <d v="2020-09-08T00:00:00"/>
    <x v="0"/>
    <s v="RODRIGO RODRIGUEZ"/>
    <n v="43920"/>
    <n v="5.3999999999999995"/>
    <n v="560"/>
    <n v="6"/>
    <n v="16240"/>
    <n v="17033.79"/>
    <n v="2838.9650000000001"/>
    <n v="93.333333333333329"/>
    <n v="29"/>
    <n v="-793.79"/>
    <x v="0"/>
    <x v="8"/>
    <n v="37"/>
    <x v="0"/>
  </r>
  <r>
    <x v="0"/>
    <x v="2"/>
    <s v="GV416"/>
    <s v="GV4-13-300320"/>
    <x v="0"/>
    <d v="2020-09-08T00:00:00"/>
    <x v="0"/>
    <s v="PUBLICO EN GENERAL"/>
    <n v="43920"/>
    <n v="5.3999999999999995"/>
    <n v="226"/>
    <n v="2"/>
    <n v="5650"/>
    <n v="5677.93"/>
    <n v="2838.9650000000001"/>
    <n v="113"/>
    <n v="25"/>
    <n v="-27.93"/>
    <x v="0"/>
    <x v="8"/>
    <n v="37"/>
    <x v="0"/>
  </r>
  <r>
    <x v="0"/>
    <x v="2"/>
    <s v="GV416"/>
    <s v="GV4-13-300320"/>
    <x v="0"/>
    <d v="2020-09-08T00:00:00"/>
    <x v="0"/>
    <s v="PUBLICO EN GENERAL"/>
    <n v="43920"/>
    <n v="5.3999999999999995"/>
    <n v="93"/>
    <n v="1"/>
    <n v="2697"/>
    <n v="2838.9650000000001"/>
    <n v="2838.9650000000001"/>
    <n v="93"/>
    <n v="29"/>
    <n v="-141.965"/>
    <x v="0"/>
    <x v="8"/>
    <n v="37"/>
    <x v="0"/>
  </r>
  <r>
    <x v="0"/>
    <x v="2"/>
    <s v="GV416"/>
    <s v="GV4-13-300320"/>
    <x v="0"/>
    <d v="2020-09-08T00:00:00"/>
    <x v="0"/>
    <s v="PUBLICO EN GENERAL"/>
    <n v="43920"/>
    <n v="5.3999999999999995"/>
    <n v="120"/>
    <n v="1"/>
    <n v="3480"/>
    <n v="2838.9650000000001"/>
    <n v="2838.9650000000001"/>
    <n v="120"/>
    <n v="29"/>
    <n v="641.03499999999997"/>
    <x v="0"/>
    <x v="8"/>
    <n v="37"/>
    <x v="0"/>
  </r>
  <r>
    <x v="0"/>
    <x v="2"/>
    <s v="GV416"/>
    <s v="GV4-13-300320"/>
    <x v="0"/>
    <d v="2020-09-08T00:00:00"/>
    <x v="0"/>
    <s v="PUBLICO EN GENERAL"/>
    <n v="43920"/>
    <n v="5.3999999999999995"/>
    <n v="200"/>
    <n v="2"/>
    <n v="5800"/>
    <n v="5677.93"/>
    <n v="2838.9650000000001"/>
    <n v="100"/>
    <n v="29"/>
    <n v="122.07"/>
    <x v="0"/>
    <x v="8"/>
    <n v="37"/>
    <x v="0"/>
  </r>
  <r>
    <x v="0"/>
    <x v="2"/>
    <s v="GV415"/>
    <s v="GV4-12-210320"/>
    <x v="1"/>
    <d v="2020-09-09T00:00:00"/>
    <x v="0"/>
    <s v="Chavez Barajas Contensina NA"/>
    <n v="43911"/>
    <n v="5.7333333333333334"/>
    <n v="-142"/>
    <n v="-1"/>
    <n v="-4118"/>
    <n v="-3285.71"/>
    <n v="-3285.71"/>
    <n v="142"/>
    <n v="29"/>
    <n v="-832.29"/>
    <x v="0"/>
    <x v="8"/>
    <n v="37"/>
    <x v="0"/>
  </r>
  <r>
    <x v="0"/>
    <x v="2"/>
    <s v="GV415"/>
    <s v="GV4-12-210320"/>
    <x v="0"/>
    <d v="2020-09-09T00:00:00"/>
    <x v="0"/>
    <s v="Chavez Barajas Contensina NA"/>
    <n v="43911"/>
    <n v="5.7333333333333334"/>
    <n v="142"/>
    <n v="1"/>
    <n v="3550"/>
    <n v="3285.71"/>
    <n v="3285.71"/>
    <n v="142"/>
    <n v="25"/>
    <n v="264.29000000000002"/>
    <x v="0"/>
    <x v="8"/>
    <n v="37"/>
    <x v="0"/>
  </r>
  <r>
    <x v="0"/>
    <x v="1"/>
    <s v="GV105"/>
    <s v="GV1-15-080420"/>
    <x v="0"/>
    <d v="2020-09-10T00:00:00"/>
    <x v="0"/>
    <s v="PUBLICO EN GENERAL"/>
    <n v="43929"/>
    <n v="5.1666666666666661"/>
    <n v="103.5"/>
    <n v="1"/>
    <n v="2898"/>
    <n v="2399.6790000000001"/>
    <n v="2399.6790000000001"/>
    <n v="103.5"/>
    <n v="28"/>
    <n v="498.32100000000003"/>
    <x v="0"/>
    <x v="8"/>
    <n v="37"/>
    <x v="0"/>
  </r>
  <r>
    <x v="0"/>
    <x v="1"/>
    <s v="GV105"/>
    <s v="GV1-15-080420"/>
    <x v="0"/>
    <d v="2020-09-10T00:00:00"/>
    <x v="0"/>
    <s v="Gutierrez Olivarez Jaime Gibran"/>
    <n v="43929"/>
    <n v="5.1666666666666661"/>
    <n v="195.5"/>
    <n v="2"/>
    <n v="5474"/>
    <n v="4799.357"/>
    <n v="2399.6790000000001"/>
    <n v="97.75"/>
    <n v="28"/>
    <n v="674.64300000000003"/>
    <x v="0"/>
    <x v="8"/>
    <n v="37"/>
    <x v="0"/>
  </r>
  <r>
    <x v="0"/>
    <x v="1"/>
    <s v="GV105"/>
    <s v="GV1-15-080420"/>
    <x v="0"/>
    <d v="2020-09-10T00:00:00"/>
    <x v="0"/>
    <s v="Ricardo Perez Garcia"/>
    <n v="43929"/>
    <n v="5.1666666666666661"/>
    <n v="114"/>
    <n v="1"/>
    <n v="3192"/>
    <n v="2399.6790000000001"/>
    <n v="2399.6790000000001"/>
    <n v="114"/>
    <n v="28"/>
    <n v="792.32100000000003"/>
    <x v="0"/>
    <x v="8"/>
    <n v="37"/>
    <x v="0"/>
  </r>
  <r>
    <x v="0"/>
    <x v="1"/>
    <s v="GV106"/>
    <s v="GV1-11-100320"/>
    <x v="0"/>
    <d v="2020-09-10T00:00:00"/>
    <x v="0"/>
    <s v="Camacho Monroy Agustin"/>
    <n v="43900"/>
    <n v="6.1333333333333329"/>
    <n v="1116"/>
    <n v="10"/>
    <n v="30690"/>
    <n v="25349.642"/>
    <n v="2534.9639999999999"/>
    <n v="111.6"/>
    <n v="27.5"/>
    <n v="5340.3580000000002"/>
    <x v="0"/>
    <x v="8"/>
    <n v="37"/>
    <x v="0"/>
  </r>
  <r>
    <x v="0"/>
    <x v="1"/>
    <s v="GV106"/>
    <s v="GV1-11-100320"/>
    <x v="0"/>
    <d v="2020-09-10T00:00:00"/>
    <x v="0"/>
    <s v="Noe Ramirez Brambila"/>
    <n v="43900"/>
    <n v="6.1333333333333329"/>
    <n v="490"/>
    <n v="5"/>
    <n v="13475"/>
    <n v="12674.821"/>
    <n v="2534.9639999999999"/>
    <n v="98"/>
    <n v="27.5"/>
    <n v="800.17899999999997"/>
    <x v="0"/>
    <x v="8"/>
    <n v="37"/>
    <x v="0"/>
  </r>
  <r>
    <x v="0"/>
    <x v="1"/>
    <s v="GV106"/>
    <s v="GV1-11-100320"/>
    <x v="0"/>
    <d v="2020-09-10T00:00:00"/>
    <x v="0"/>
    <s v="Robles Santana Jorge"/>
    <n v="43900"/>
    <n v="6.1333333333333329"/>
    <n v="570"/>
    <n v="6"/>
    <n v="15675"/>
    <n v="15209.785"/>
    <n v="2534.9639999999999"/>
    <n v="95"/>
    <n v="27.5"/>
    <n v="465.21499999999997"/>
    <x v="0"/>
    <x v="8"/>
    <n v="37"/>
    <x v="0"/>
  </r>
  <r>
    <x v="0"/>
    <x v="1"/>
    <s v="GV106"/>
    <s v="GV1-11-100320"/>
    <x v="0"/>
    <d v="2020-09-10T00:00:00"/>
    <x v="0"/>
    <s v="PUBLICO EN GENERAL"/>
    <n v="43900"/>
    <n v="6.1333333333333329"/>
    <n v="306"/>
    <n v="3"/>
    <n v="8415"/>
    <n v="7604.893"/>
    <n v="2534.9639999999999"/>
    <n v="102"/>
    <n v="27.5"/>
    <n v="810.10699999999997"/>
    <x v="0"/>
    <x v="8"/>
    <n v="37"/>
    <x v="0"/>
  </r>
  <r>
    <x v="0"/>
    <x v="1"/>
    <s v="GV106"/>
    <s v="GV1-11-100320"/>
    <x v="0"/>
    <d v="2020-09-10T00:00:00"/>
    <x v="0"/>
    <s v="PUBLICO EN GENERAL"/>
    <n v="43900"/>
    <n v="6.1333333333333329"/>
    <n v="306"/>
    <n v="3"/>
    <n v="8415"/>
    <n v="7604.893"/>
    <n v="2534.9639999999999"/>
    <n v="102"/>
    <n v="27.5"/>
    <n v="810.10699999999997"/>
    <x v="0"/>
    <x v="8"/>
    <n v="37"/>
    <x v="0"/>
  </r>
  <r>
    <x v="0"/>
    <x v="1"/>
    <s v="GV106"/>
    <s v="GV1-11-100320"/>
    <x v="0"/>
    <d v="2020-09-10T00:00:00"/>
    <x v="0"/>
    <s v="Alvarez Lopez Salvador (Padre)"/>
    <n v="43900"/>
    <n v="6.1333333333333329"/>
    <n v="1653"/>
    <n v="15"/>
    <n v="45457.5"/>
    <n v="38024.463000000003"/>
    <n v="2534.9639999999999"/>
    <n v="110.2"/>
    <n v="27.5"/>
    <n v="7433.0370000000003"/>
    <x v="0"/>
    <x v="8"/>
    <n v="37"/>
    <x v="0"/>
  </r>
  <r>
    <x v="0"/>
    <x v="1"/>
    <s v="GV106"/>
    <s v="GV1-11-100320"/>
    <x v="0"/>
    <d v="2020-09-10T00:00:00"/>
    <x v="0"/>
    <s v="Innovacion y Comercio"/>
    <n v="43900"/>
    <n v="6.1333333333333329"/>
    <n v="718"/>
    <n v="8"/>
    <n v="20104"/>
    <n v="20279.714"/>
    <n v="2534.9639999999999"/>
    <n v="89.75"/>
    <n v="28"/>
    <n v="-175.714"/>
    <x v="0"/>
    <x v="8"/>
    <n v="37"/>
    <x v="0"/>
  </r>
  <r>
    <x v="0"/>
    <x v="1"/>
    <s v="GV106"/>
    <s v="GV1-11-100320"/>
    <x v="0"/>
    <d v="2020-09-10T00:00:00"/>
    <x v="0"/>
    <s v="Cecilia Robles Perez"/>
    <n v="43900"/>
    <n v="6.1333333333333329"/>
    <n v="119"/>
    <n v="1"/>
    <n v="3332"/>
    <n v="2534.9639999999999"/>
    <n v="2534.9639999999999"/>
    <n v="119"/>
    <n v="28"/>
    <n v="797.03599999999994"/>
    <x v="0"/>
    <x v="8"/>
    <n v="37"/>
    <x v="0"/>
  </r>
  <r>
    <x v="0"/>
    <x v="1"/>
    <s v="GV106"/>
    <s v="GV1-11-100320"/>
    <x v="0"/>
    <d v="2020-09-10T00:00:00"/>
    <x v="0"/>
    <s v="Rafael Osorio Zamora"/>
    <n v="43900"/>
    <n v="6.1333333333333329"/>
    <n v="275.5"/>
    <n v="3"/>
    <n v="7714"/>
    <n v="7604.893"/>
    <n v="2534.9639999999999"/>
    <n v="91.833333333333329"/>
    <n v="28"/>
    <n v="109.107"/>
    <x v="0"/>
    <x v="8"/>
    <n v="37"/>
    <x v="0"/>
  </r>
  <r>
    <x v="0"/>
    <x v="1"/>
    <s v="GV106"/>
    <s v="GV1-11-100320"/>
    <x v="0"/>
    <d v="2020-09-10T00:00:00"/>
    <x v="0"/>
    <s v="Vazquez Zamora Rafael"/>
    <n v="43900"/>
    <n v="6.1333333333333329"/>
    <n v="283.5"/>
    <n v="3"/>
    <n v="7938"/>
    <n v="7604.893"/>
    <n v="2534.9639999999999"/>
    <n v="94.5"/>
    <n v="28"/>
    <n v="333.10700000000003"/>
    <x v="0"/>
    <x v="8"/>
    <n v="37"/>
    <x v="0"/>
  </r>
  <r>
    <x v="0"/>
    <x v="1"/>
    <s v="GV106"/>
    <s v="GV1-11-100320"/>
    <x v="0"/>
    <d v="2020-09-10T00:00:00"/>
    <x v="0"/>
    <s v="Carlos Sanchez Camacho"/>
    <n v="43900"/>
    <n v="6.1333333333333329"/>
    <n v="475.5"/>
    <n v="4"/>
    <n v="13314"/>
    <n v="10139.857"/>
    <n v="2534.9639999999999"/>
    <n v="118.875"/>
    <n v="28"/>
    <n v="3174.143"/>
    <x v="0"/>
    <x v="8"/>
    <n v="37"/>
    <x v="0"/>
  </r>
  <r>
    <x v="0"/>
    <x v="1"/>
    <s v="GV107"/>
    <s v="GV1-10-030320"/>
    <x v="0"/>
    <d v="2020-09-10T00:00:00"/>
    <x v="0"/>
    <s v="Camacho Santana Gabriel"/>
    <n v="43893"/>
    <n v="6.3666666666666663"/>
    <n v="625"/>
    <n v="6"/>
    <n v="17187.5"/>
    <n v="17109.835999999999"/>
    <n v="2851.6390000000001"/>
    <n v="104.16666666666667"/>
    <n v="27.5"/>
    <n v="77.664000000000001"/>
    <x v="0"/>
    <x v="8"/>
    <n v="37"/>
    <x v="0"/>
  </r>
  <r>
    <x v="0"/>
    <x v="2"/>
    <s v="GV415"/>
    <s v="GV4-12-210320"/>
    <x v="0"/>
    <d v="2020-09-10T00:00:00"/>
    <x v="0"/>
    <s v="Langurain Juan Pablo NA"/>
    <n v="43911"/>
    <n v="5.7666666666666666"/>
    <n v="970"/>
    <n v="10"/>
    <n v="28130"/>
    <n v="32857.097000000002"/>
    <n v="3285.71"/>
    <n v="97"/>
    <n v="29"/>
    <n v="-4727.0969999999998"/>
    <x v="0"/>
    <x v="8"/>
    <n v="37"/>
    <x v="0"/>
  </r>
  <r>
    <x v="0"/>
    <x v="2"/>
    <s v="GV416"/>
    <s v="GV4-13-300320"/>
    <x v="0"/>
    <d v="2020-09-10T00:00:00"/>
    <x v="0"/>
    <s v="Avalos Silva Juan"/>
    <n v="43920"/>
    <n v="5.4666666666666668"/>
    <n v="294"/>
    <n v="3"/>
    <n v="8526"/>
    <n v="8516.8950000000004"/>
    <n v="2838.9650000000001"/>
    <n v="98"/>
    <n v="29"/>
    <n v="9.1050000000000004"/>
    <x v="0"/>
    <x v="8"/>
    <n v="37"/>
    <x v="0"/>
  </r>
  <r>
    <x v="0"/>
    <x v="2"/>
    <s v="GV416"/>
    <s v="GV4-13-300320"/>
    <x v="0"/>
    <d v="2020-09-10T00:00:00"/>
    <x v="0"/>
    <s v="Edgar Ruiz Lopez"/>
    <n v="43920"/>
    <n v="5.4666666666666668"/>
    <n v="696"/>
    <n v="6"/>
    <n v="20184"/>
    <n v="17033.79"/>
    <n v="2838.9650000000001"/>
    <n v="116"/>
    <n v="29"/>
    <n v="3150.21"/>
    <x v="0"/>
    <x v="8"/>
    <n v="37"/>
    <x v="0"/>
  </r>
  <r>
    <x v="0"/>
    <x v="2"/>
    <s v="GV416"/>
    <s v="GV4-13-300320"/>
    <x v="0"/>
    <d v="2020-09-10T00:00:00"/>
    <x v="0"/>
    <s v="Martinez Valdez Hugo Alberto F"/>
    <n v="43920"/>
    <n v="5.4666666666666668"/>
    <n v="485"/>
    <n v="5"/>
    <n v="14065"/>
    <n v="14194.825000000001"/>
    <n v="2838.9650000000001"/>
    <n v="97"/>
    <n v="29"/>
    <n v="-129.82499999999999"/>
    <x v="0"/>
    <x v="8"/>
    <n v="37"/>
    <x v="0"/>
  </r>
  <r>
    <x v="0"/>
    <x v="2"/>
    <s v="GV416"/>
    <s v="GV4-13-300320"/>
    <x v="0"/>
    <d v="2020-09-10T00:00:00"/>
    <x v="0"/>
    <s v="Lopez Garcia Martin FG"/>
    <n v="43920"/>
    <n v="5.4666666666666668"/>
    <n v="102"/>
    <n v="1"/>
    <n v="2958"/>
    <n v="2838.9650000000001"/>
    <n v="2838.9650000000001"/>
    <n v="102"/>
    <n v="29"/>
    <n v="119.035"/>
    <x v="0"/>
    <x v="8"/>
    <n v="37"/>
    <x v="0"/>
  </r>
  <r>
    <x v="0"/>
    <x v="2"/>
    <s v="GV416"/>
    <s v="GV4-13-300320"/>
    <x v="0"/>
    <d v="2020-09-10T00:00:00"/>
    <x v="0"/>
    <s v="Cobian Chavez Rodolfo FG"/>
    <n v="43920"/>
    <n v="5.4666666666666668"/>
    <n v="2592"/>
    <n v="25"/>
    <n v="73872"/>
    <n v="70974.123000000007"/>
    <n v="2838.9650000000001"/>
    <n v="103.68"/>
    <n v="28.5"/>
    <n v="2897.877"/>
    <x v="0"/>
    <x v="8"/>
    <n v="37"/>
    <x v="0"/>
  </r>
  <r>
    <x v="0"/>
    <x v="2"/>
    <s v="GV416"/>
    <s v="GV4-13-300320"/>
    <x v="0"/>
    <d v="2020-09-10T00:00:00"/>
    <x v="0"/>
    <s v="Diaz Araiza Maria Magdalena"/>
    <n v="43920"/>
    <n v="5.4666666666666668"/>
    <n v="506"/>
    <n v="5"/>
    <n v="14674"/>
    <n v="14194.825000000001"/>
    <n v="2838.9650000000001"/>
    <n v="101.2"/>
    <n v="29"/>
    <n v="479.17500000000001"/>
    <x v="0"/>
    <x v="8"/>
    <n v="37"/>
    <x v="0"/>
  </r>
  <r>
    <x v="0"/>
    <x v="2"/>
    <s v="GV416"/>
    <s v="GV4-13-300320"/>
    <x v="0"/>
    <d v="2020-09-10T00:00:00"/>
    <x v="0"/>
    <s v="RODRIGO RODRIGUEZ"/>
    <n v="43920"/>
    <n v="5.4666666666666668"/>
    <n v="1340"/>
    <n v="14"/>
    <n v="38860"/>
    <n v="39745.508999999998"/>
    <n v="2838.9650000000001"/>
    <n v="95.714285714285708"/>
    <n v="29"/>
    <n v="-885.50900000000001"/>
    <x v="0"/>
    <x v="8"/>
    <n v="37"/>
    <x v="0"/>
  </r>
  <r>
    <x v="0"/>
    <x v="2"/>
    <s v="GV416"/>
    <s v="GV4-13-300320"/>
    <x v="0"/>
    <d v="2020-09-10T00:00:00"/>
    <x v="0"/>
    <s v="Salas Nadia"/>
    <n v="43920"/>
    <n v="5.4666666666666668"/>
    <n v="185"/>
    <n v="2"/>
    <n v="5365"/>
    <n v="5677.93"/>
    <n v="2838.9650000000001"/>
    <n v="92.5"/>
    <n v="29"/>
    <n v="-312.93"/>
    <x v="0"/>
    <x v="8"/>
    <n v="37"/>
    <x v="0"/>
  </r>
  <r>
    <x v="0"/>
    <x v="2"/>
    <s v="GV416"/>
    <s v="GV4-13-300320"/>
    <x v="0"/>
    <d v="2020-09-10T00:00:00"/>
    <x v="0"/>
    <s v="Pelayo Sebastian Rosa Maria G"/>
    <n v="43920"/>
    <n v="5.4666666666666668"/>
    <n v="496"/>
    <n v="5"/>
    <n v="14384"/>
    <n v="14194.825000000001"/>
    <n v="2838.9650000000001"/>
    <n v="99.2"/>
    <n v="29"/>
    <n v="189.17500000000001"/>
    <x v="0"/>
    <x v="8"/>
    <n v="37"/>
    <x v="0"/>
  </r>
  <r>
    <x v="0"/>
    <x v="2"/>
    <s v="GV416"/>
    <s v="GV4-13-300320"/>
    <x v="0"/>
    <d v="2020-09-10T00:00:00"/>
    <x v="0"/>
    <s v="Juan Manuel Jacobo"/>
    <n v="43920"/>
    <n v="5.4666666666666668"/>
    <n v="460"/>
    <n v="5"/>
    <n v="13340"/>
    <n v="14194.825000000001"/>
    <n v="2838.9650000000001"/>
    <n v="92"/>
    <n v="29"/>
    <n v="-854.82500000000005"/>
    <x v="0"/>
    <x v="8"/>
    <n v="37"/>
    <x v="0"/>
  </r>
  <r>
    <x v="0"/>
    <x v="2"/>
    <s v="GV416"/>
    <s v="GV4-13-300320"/>
    <x v="0"/>
    <d v="2020-09-10T00:00:00"/>
    <x v="0"/>
    <s v="Verdin Vizcarra Irma Lucila F"/>
    <n v="43920"/>
    <n v="5.4666666666666668"/>
    <n v="205"/>
    <n v="2"/>
    <n v="5945"/>
    <n v="5677.93"/>
    <n v="2838.9650000000001"/>
    <n v="102.5"/>
    <n v="29"/>
    <n v="267.07"/>
    <x v="0"/>
    <x v="8"/>
    <n v="37"/>
    <x v="0"/>
  </r>
  <r>
    <x v="0"/>
    <x v="2"/>
    <s v="GV416"/>
    <s v="GV4-13-300320"/>
    <x v="0"/>
    <d v="2020-09-10T00:00:00"/>
    <x v="0"/>
    <s v="Raul Armando Oregon Herrera"/>
    <n v="43920"/>
    <n v="5.4666666666666668"/>
    <n v="88"/>
    <n v="1"/>
    <n v="2552"/>
    <n v="2838.9650000000001"/>
    <n v="2838.9650000000001"/>
    <n v="88"/>
    <n v="29"/>
    <n v="-286.96499999999997"/>
    <x v="0"/>
    <x v="8"/>
    <n v="37"/>
    <x v="0"/>
  </r>
  <r>
    <x v="0"/>
    <x v="2"/>
    <s v="GV416"/>
    <s v="GV4-13-300320"/>
    <x v="0"/>
    <d v="2020-09-10T00:00:00"/>
    <x v="0"/>
    <s v="Lopez Jorge FG"/>
    <n v="43920"/>
    <n v="5.4666666666666668"/>
    <n v="200"/>
    <n v="2"/>
    <n v="5800"/>
    <n v="5677.93"/>
    <n v="2838.9650000000001"/>
    <n v="100"/>
    <n v="29"/>
    <n v="122.07"/>
    <x v="0"/>
    <x v="8"/>
    <n v="37"/>
    <x v="0"/>
  </r>
  <r>
    <x v="0"/>
    <x v="2"/>
    <s v="GV416"/>
    <s v="GV4-13-300320"/>
    <x v="0"/>
    <d v="2020-09-10T00:00:00"/>
    <x v="0"/>
    <s v="Leonardo Jimenez Chacon"/>
    <n v="43920"/>
    <n v="5.4666666666666668"/>
    <n v="102"/>
    <n v="1"/>
    <n v="2958"/>
    <n v="2838.9650000000001"/>
    <n v="2838.9650000000001"/>
    <n v="102"/>
    <n v="29"/>
    <n v="119.035"/>
    <x v="0"/>
    <x v="8"/>
    <n v="37"/>
    <x v="0"/>
  </r>
  <r>
    <x v="0"/>
    <x v="2"/>
    <s v="GV416"/>
    <s v="GV4-13-300320"/>
    <x v="0"/>
    <d v="2020-09-10T00:00:00"/>
    <x v="0"/>
    <s v="Jose Luis Guzman Cornejo"/>
    <n v="43920"/>
    <n v="5.4666666666666668"/>
    <n v="500"/>
    <n v="5"/>
    <n v="14500"/>
    <n v="14194.825000000001"/>
    <n v="2838.9650000000001"/>
    <n v="100"/>
    <n v="29"/>
    <n v="305.17500000000001"/>
    <x v="0"/>
    <x v="8"/>
    <n v="37"/>
    <x v="0"/>
  </r>
  <r>
    <x v="0"/>
    <x v="2"/>
    <s v="GV416"/>
    <s v="GV4-13-300320"/>
    <x v="0"/>
    <d v="2020-09-10T00:00:00"/>
    <x v="0"/>
    <s v="Gil Peña Martin FG"/>
    <n v="43920"/>
    <n v="5.4666666666666668"/>
    <n v="360"/>
    <n v="4"/>
    <n v="10440"/>
    <n v="11355.86"/>
    <n v="2838.9650000000001"/>
    <n v="90"/>
    <n v="29"/>
    <n v="-915.86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97"/>
    <n v="1"/>
    <n v="2813"/>
    <n v="2838.9650000000001"/>
    <n v="2838.9650000000001"/>
    <n v="97"/>
    <n v="29"/>
    <n v="-25.965"/>
    <x v="0"/>
    <x v="8"/>
    <n v="37"/>
    <x v="0"/>
  </r>
  <r>
    <x v="0"/>
    <x v="2"/>
    <s v="GV416"/>
    <s v="GV4-13-300320"/>
    <x v="0"/>
    <d v="2020-09-10T00:00:00"/>
    <x v="0"/>
    <s v="Oscar Jesus Guerrero Pelayo"/>
    <n v="43920"/>
    <n v="5.4666666666666668"/>
    <n v="550"/>
    <n v="6"/>
    <n v="15950"/>
    <n v="17033.79"/>
    <n v="2838.9650000000001"/>
    <n v="91.666666666666671"/>
    <n v="29"/>
    <n v="-1083.79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206"/>
    <n v="2"/>
    <n v="5974"/>
    <n v="5677.93"/>
    <n v="2838.9650000000001"/>
    <n v="103"/>
    <n v="29"/>
    <n v="296.07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104"/>
    <n v="1"/>
    <n v="3016"/>
    <n v="2838.9650000000001"/>
    <n v="2838.9650000000001"/>
    <n v="104"/>
    <n v="29"/>
    <n v="177.035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200"/>
    <n v="2"/>
    <n v="5800"/>
    <n v="5677.93"/>
    <n v="2838.9650000000001"/>
    <n v="100"/>
    <n v="29"/>
    <n v="122.07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92"/>
    <n v="1"/>
    <n v="2668"/>
    <n v="2838.9650000000001"/>
    <n v="2838.9650000000001"/>
    <n v="92"/>
    <n v="29"/>
    <n v="-170.965"/>
    <x v="0"/>
    <x v="8"/>
    <n v="37"/>
    <x v="0"/>
  </r>
  <r>
    <x v="0"/>
    <x v="2"/>
    <s v="GV416"/>
    <s v="GV4-13-300320"/>
    <x v="0"/>
    <d v="2020-09-10T00:00:00"/>
    <x v="0"/>
    <s v="Anaya Chavarin Oscar FG"/>
    <n v="43920"/>
    <n v="5.4666666666666668"/>
    <n v="200"/>
    <n v="2"/>
    <n v="5800"/>
    <n v="5677.93"/>
    <n v="2838.9650000000001"/>
    <n v="100"/>
    <n v="29"/>
    <n v="122.07"/>
    <x v="0"/>
    <x v="8"/>
    <n v="37"/>
    <x v="0"/>
  </r>
  <r>
    <x v="0"/>
    <x v="2"/>
    <s v="GV416"/>
    <s v="GV4-13-300320"/>
    <x v="1"/>
    <d v="2020-09-10T00:00:00"/>
    <x v="0"/>
    <s v="Edgar Ruiz Lopez"/>
    <n v="43920"/>
    <n v="5.4666666666666668"/>
    <n v="-696"/>
    <n v="-6"/>
    <n v="-20184"/>
    <n v="-17033.79"/>
    <n v="-2838.9650000000001"/>
    <n v="116"/>
    <n v="29"/>
    <n v="-3150.21"/>
    <x v="0"/>
    <x v="8"/>
    <n v="37"/>
    <x v="0"/>
  </r>
  <r>
    <x v="0"/>
    <x v="2"/>
    <s v="GV416"/>
    <s v="GV4-13-300320"/>
    <x v="0"/>
    <d v="2020-09-10T00:00:00"/>
    <x v="0"/>
    <s v="Edgar Ruiz Lopez"/>
    <n v="43920"/>
    <n v="5.4666666666666668"/>
    <n v="696"/>
    <n v="7"/>
    <n v="20184"/>
    <n v="19872.755000000001"/>
    <n v="2838.9650000000001"/>
    <n v="99.428571428571431"/>
    <n v="29"/>
    <n v="311.245"/>
    <x v="0"/>
    <x v="8"/>
    <n v="37"/>
    <x v="0"/>
  </r>
  <r>
    <x v="0"/>
    <x v="3"/>
    <s v="GV508"/>
    <s v="GV5-18-270420"/>
    <x v="0"/>
    <d v="2020-09-10T00:00:00"/>
    <x v="0"/>
    <s v="Reynoso Becerra Pedro"/>
    <n v="43948"/>
    <n v="4.5333333333333332"/>
    <n v="7170"/>
    <n v="60"/>
    <n v="190005"/>
    <n v="132804.495"/>
    <n v="2213.4079999999999"/>
    <n v="119.5"/>
    <n v="26.5"/>
    <n v="57200.504999999997"/>
    <x v="0"/>
    <x v="8"/>
    <n v="37"/>
    <x v="0"/>
  </r>
  <r>
    <x v="0"/>
    <x v="0"/>
    <s v="EMBAR"/>
    <s v="GV1-49-041219"/>
    <x v="0"/>
    <d v="2020-09-11T00:00:00"/>
    <x v="0"/>
    <s v="Innovacion y Comercio"/>
    <n v="43803"/>
    <n v="9.4"/>
    <n v="230"/>
    <n v="1"/>
    <n v="6440"/>
    <n v="2663.7950000000001"/>
    <n v="2663.7950000000001"/>
    <n v="230"/>
    <n v="28"/>
    <n v="3776.2049999999999"/>
    <x v="0"/>
    <x v="8"/>
    <n v="37"/>
    <x v="0"/>
  </r>
  <r>
    <x v="0"/>
    <x v="1"/>
    <s v="GV107"/>
    <s v="GV1-10-030320"/>
    <x v="0"/>
    <d v="2020-09-11T00:00:00"/>
    <x v="0"/>
    <s v="PUBLICO EN GENERAL"/>
    <n v="43893"/>
    <n v="6.3999999999999995"/>
    <n v="110"/>
    <n v="1"/>
    <n v="2750"/>
    <n v="2851.6390000000001"/>
    <n v="2851.6390000000001"/>
    <n v="110"/>
    <n v="25"/>
    <n v="-101.639"/>
    <x v="0"/>
    <x v="8"/>
    <n v="37"/>
    <x v="0"/>
  </r>
  <r>
    <x v="0"/>
    <x v="1"/>
    <s v="GV107"/>
    <s v="GV1-10-030320"/>
    <x v="0"/>
    <d v="2020-09-11T00:00:00"/>
    <x v="0"/>
    <s v="PUBLICO EN GENERAL"/>
    <n v="43893"/>
    <n v="6.3999999999999995"/>
    <n v="116"/>
    <n v="1"/>
    <n v="2900"/>
    <n v="2851.6390000000001"/>
    <n v="2851.6390000000001"/>
    <n v="116"/>
    <n v="25"/>
    <n v="48.360999999999997"/>
    <x v="0"/>
    <x v="8"/>
    <n v="37"/>
    <x v="0"/>
  </r>
  <r>
    <x v="0"/>
    <x v="2"/>
    <s v="GV415"/>
    <s v="GV4-12-210320"/>
    <x v="0"/>
    <d v="2020-09-11T00:00:00"/>
    <x v="0"/>
    <s v="Avalos Silva Juan"/>
    <n v="43911"/>
    <n v="5.8"/>
    <n v="294"/>
    <n v="3"/>
    <n v="8526"/>
    <n v="9857.1290000000008"/>
    <n v="3285.71"/>
    <n v="98"/>
    <n v="29"/>
    <n v="-1331.1289999999999"/>
    <x v="0"/>
    <x v="8"/>
    <n v="37"/>
    <x v="0"/>
  </r>
  <r>
    <x v="0"/>
    <x v="2"/>
    <s v="GV415"/>
    <s v="GV4-12-210320"/>
    <x v="0"/>
    <d v="2020-09-11T00:00:00"/>
    <x v="0"/>
    <s v="Gutierrez Olivarez Jaime Gibran"/>
    <n v="43911"/>
    <n v="5.8"/>
    <n v="293.39999999999998"/>
    <n v="3"/>
    <n v="8215.2000000000007"/>
    <n v="9857.1290000000008"/>
    <n v="3285.71"/>
    <n v="97.8"/>
    <n v="28"/>
    <n v="-1641.9290000000001"/>
    <x v="0"/>
    <x v="8"/>
    <n v="37"/>
    <x v="0"/>
  </r>
  <r>
    <x v="0"/>
    <x v="2"/>
    <s v="GV416"/>
    <s v="GV4-13-300320"/>
    <x v="0"/>
    <d v="2020-09-11T00:00:00"/>
    <x v="0"/>
    <s v="Casillas Tapia Alfredo"/>
    <n v="43920"/>
    <n v="5.5"/>
    <n v="1065.5999999999999"/>
    <n v="10"/>
    <n v="28771.200000000001"/>
    <n v="28389.649000000001"/>
    <n v="2838.9650000000001"/>
    <n v="106.55999999999999"/>
    <n v="27"/>
    <n v="381.55099999999999"/>
    <x v="0"/>
    <x v="8"/>
    <n v="37"/>
    <x v="0"/>
  </r>
  <r>
    <x v="0"/>
    <x v="2"/>
    <s v="GV416"/>
    <s v="GV4-13-300320"/>
    <x v="1"/>
    <d v="2020-09-11T00:00:00"/>
    <x v="0"/>
    <s v="Avalos Silva Juan"/>
    <n v="43920"/>
    <n v="5.5"/>
    <n v="-294"/>
    <n v="-3"/>
    <n v="-8526"/>
    <n v="-8516.8950000000004"/>
    <n v="-2838.9650000000001"/>
    <n v="98"/>
    <n v="29"/>
    <n v="-9.1050000000000004"/>
    <x v="0"/>
    <x v="8"/>
    <n v="37"/>
    <x v="0"/>
  </r>
  <r>
    <x v="0"/>
    <x v="2"/>
    <s v="GV416"/>
    <s v="GV4-13-300320"/>
    <x v="0"/>
    <d v="2020-09-11T00:00:00"/>
    <x v="0"/>
    <s v="PUBLICO EN GENERAL"/>
    <n v="43920"/>
    <n v="5.5"/>
    <n v="72.8"/>
    <n v="1"/>
    <n v="2038.4"/>
    <n v="2838.9650000000001"/>
    <n v="2838.9650000000001"/>
    <n v="72.8"/>
    <n v="28"/>
    <n v="-800.56500000000005"/>
    <x v="0"/>
    <x v="8"/>
    <n v="37"/>
    <x v="0"/>
  </r>
  <r>
    <x v="0"/>
    <x v="2"/>
    <s v="GV416"/>
    <s v="GV4-13-300320"/>
    <x v="0"/>
    <d v="2020-09-11T00:00:00"/>
    <x v="0"/>
    <s v="Vazquez Zamora Rafael"/>
    <n v="43920"/>
    <n v="5.5"/>
    <n v="178.2"/>
    <n v="2"/>
    <n v="4989.6000000000004"/>
    <n v="5677.93"/>
    <n v="2838.9650000000001"/>
    <n v="89.1"/>
    <n v="28"/>
    <n v="-688.33"/>
    <x v="0"/>
    <x v="8"/>
    <n v="37"/>
    <x v="0"/>
  </r>
  <r>
    <x v="0"/>
    <x v="2"/>
    <s v="GV416"/>
    <s v="GV4-13-300320"/>
    <x v="0"/>
    <d v="2020-09-11T00:00:00"/>
    <x v="0"/>
    <s v="Rafael Osorio Zamora"/>
    <n v="43920"/>
    <n v="5.5"/>
    <n v="694"/>
    <n v="7"/>
    <n v="19432"/>
    <n v="19872.755000000001"/>
    <n v="2838.9650000000001"/>
    <n v="99.142857142857139"/>
    <n v="28"/>
    <n v="-440.755"/>
    <x v="0"/>
    <x v="8"/>
    <n v="37"/>
    <x v="0"/>
  </r>
  <r>
    <x v="0"/>
    <x v="2"/>
    <s v="GV416"/>
    <s v="GV4-13-300320"/>
    <x v="0"/>
    <d v="2020-09-11T00:00:00"/>
    <x v="0"/>
    <s v="Cecilia Robles Perez"/>
    <n v="43920"/>
    <n v="5.5"/>
    <n v="97.8"/>
    <n v="1"/>
    <n v="2738.4"/>
    <n v="2838.9650000000001"/>
    <n v="2838.9650000000001"/>
    <n v="97.8"/>
    <n v="28"/>
    <n v="-100.565"/>
    <x v="0"/>
    <x v="8"/>
    <n v="37"/>
    <x v="0"/>
  </r>
  <r>
    <x v="0"/>
    <x v="2"/>
    <s v="GV416"/>
    <s v="GV4-13-300320"/>
    <x v="0"/>
    <d v="2020-09-11T00:00:00"/>
    <x v="0"/>
    <s v="Ricardo Perez Garcia"/>
    <n v="43920"/>
    <n v="5.5"/>
    <n v="110.6"/>
    <n v="1"/>
    <n v="3096.8"/>
    <n v="2838.9650000000001"/>
    <n v="2838.9650000000001"/>
    <n v="110.6"/>
    <n v="28"/>
    <n v="257.83499999999998"/>
    <x v="0"/>
    <x v="8"/>
    <n v="37"/>
    <x v="0"/>
  </r>
  <r>
    <x v="0"/>
    <x v="2"/>
    <s v="GV416"/>
    <s v="GV4-13-300320"/>
    <x v="0"/>
    <d v="2020-09-11T00:00:00"/>
    <x v="0"/>
    <s v="Innovacion y Comercio"/>
    <n v="43920"/>
    <n v="5.5"/>
    <n v="675.4"/>
    <n v="8"/>
    <n v="18911.2"/>
    <n v="22711.719000000001"/>
    <n v="2838.9650000000001"/>
    <n v="84.424999999999997"/>
    <n v="28"/>
    <n v="-3800.5189999999998"/>
    <x v="0"/>
    <x v="8"/>
    <n v="37"/>
    <x v="0"/>
  </r>
  <r>
    <x v="0"/>
    <x v="2"/>
    <s v="GV416"/>
    <s v="GV4-13-300320"/>
    <x v="0"/>
    <d v="2020-09-11T00:00:00"/>
    <x v="0"/>
    <s v="Arturo Saray"/>
    <n v="43920"/>
    <n v="5.5"/>
    <n v="102.6"/>
    <n v="1"/>
    <n v="2565"/>
    <n v="2838.9650000000001"/>
    <n v="2838.9650000000001"/>
    <n v="102.6"/>
    <n v="25"/>
    <n v="-273.96499999999997"/>
    <x v="0"/>
    <x v="8"/>
    <n v="37"/>
    <x v="0"/>
  </r>
  <r>
    <x v="0"/>
    <x v="3"/>
    <s v="GV508"/>
    <s v="GV5-18-270420"/>
    <x v="0"/>
    <d v="2020-09-11T00:00:00"/>
    <x v="0"/>
    <s v="Innovacion y Comercio"/>
    <n v="43948"/>
    <n v="4.5666666666666664"/>
    <n v="120"/>
    <n v="1"/>
    <n v="3360"/>
    <n v="2213.4079999999999"/>
    <n v="2213.4079999999999"/>
    <n v="120"/>
    <n v="28"/>
    <n v="1146.5920000000001"/>
    <x v="0"/>
    <x v="8"/>
    <n v="37"/>
    <x v="0"/>
  </r>
  <r>
    <x v="0"/>
    <x v="0"/>
    <s v="EMBAR"/>
    <s v="GV1-10-030320"/>
    <x v="0"/>
    <d v="2020-09-14T00:00:00"/>
    <x v="0"/>
    <s v="Camolinga Maldonado Pedro"/>
    <n v="43893"/>
    <n v="6.5"/>
    <n v="2259"/>
    <n v="13"/>
    <n v="38340.25"/>
    <n v="37071.31"/>
    <n v="2851.6390000000001"/>
    <n v="173.76923076923077"/>
    <n v="16.972200000000001"/>
    <n v="1268.94"/>
    <x v="0"/>
    <x v="8"/>
    <n v="38"/>
    <x v="0"/>
  </r>
  <r>
    <x v="0"/>
    <x v="0"/>
    <s v="EMBAR"/>
    <s v="GV1-11-100320"/>
    <x v="0"/>
    <d v="2020-09-14T00:00:00"/>
    <x v="0"/>
    <s v="Camolinga Maldonado Pedro"/>
    <n v="43900"/>
    <n v="6.2666666666666666"/>
    <n v="2259"/>
    <n v="4"/>
    <n v="11797"/>
    <n v="10139.857"/>
    <n v="2534.9639999999999"/>
    <n v="564.75"/>
    <n v="5.2222"/>
    <n v="1657.143"/>
    <x v="0"/>
    <x v="8"/>
    <n v="38"/>
    <x v="0"/>
  </r>
  <r>
    <x v="0"/>
    <x v="0"/>
    <s v="EMBAR"/>
    <s v="GV1-15-080420"/>
    <x v="0"/>
    <d v="2020-09-14T00:00:00"/>
    <x v="0"/>
    <s v="Camolinga Maldonado Pedro"/>
    <n v="43929"/>
    <n v="5.3"/>
    <n v="2259"/>
    <n v="1"/>
    <n v="2949.25"/>
    <n v="2399.6790000000001"/>
    <n v="2399.6790000000001"/>
    <n v="2259"/>
    <n v="1.3056000000000001"/>
    <n v="549.57100000000003"/>
    <x v="0"/>
    <x v="8"/>
    <n v="38"/>
    <x v="0"/>
  </r>
  <r>
    <x v="0"/>
    <x v="0"/>
    <s v="EMBAR"/>
    <s v="GV5-18-270420"/>
    <x v="0"/>
    <d v="2020-09-14T00:00:00"/>
    <x v="0"/>
    <s v="Camolinga Maldonado Pedro"/>
    <n v="43948"/>
    <n v="4.6666666666666661"/>
    <n v="10335"/>
    <n v="90"/>
    <n v="273877.5"/>
    <n v="199206.74299999999"/>
    <n v="2213.4079999999999"/>
    <n v="114.83333333333333"/>
    <n v="26.5"/>
    <n v="74670.756999999998"/>
    <x v="0"/>
    <x v="8"/>
    <n v="38"/>
    <x v="0"/>
  </r>
  <r>
    <x v="0"/>
    <x v="0"/>
    <s v="EMBAR"/>
    <s v="GV5-18-270420"/>
    <x v="0"/>
    <d v="2020-09-14T00:00:00"/>
    <x v="0"/>
    <s v="Camolinga Maldonado Pedro"/>
    <n v="43948"/>
    <n v="4.6666666666666661"/>
    <n v="8187"/>
    <n v="33"/>
    <n v="102279.02099999999"/>
    <n v="73042.471999999994"/>
    <n v="2213.4079999999999"/>
    <n v="248.09090909090909"/>
    <n v="12.492900000000001"/>
    <n v="29236.548999999999"/>
    <x v="0"/>
    <x v="8"/>
    <n v="38"/>
    <x v="0"/>
  </r>
  <r>
    <x v="0"/>
    <x v="0"/>
    <s v="EMBAR"/>
    <s v="GV5-21-200520"/>
    <x v="0"/>
    <d v="2020-09-14T00:00:00"/>
    <x v="0"/>
    <s v="Camolinga Maldonado Pedro"/>
    <n v="43971"/>
    <n v="3.9"/>
    <n v="8187"/>
    <n v="37"/>
    <n v="114676.47900000001"/>
    <n v="99792.417000000001"/>
    <n v="2697.0920000000001"/>
    <n v="221.27027027027026"/>
    <n v="14.007099999999999"/>
    <n v="14884.062"/>
    <x v="0"/>
    <x v="8"/>
    <n v="38"/>
    <x v="0"/>
  </r>
  <r>
    <x v="0"/>
    <x v="1"/>
    <s v="GV105"/>
    <s v="GV1-15-080420"/>
    <x v="0"/>
    <d v="2020-09-14T00:00:00"/>
    <x v="0"/>
    <s v="Carlos Sanchez Camacho"/>
    <n v="43929"/>
    <n v="5.3"/>
    <n v="224"/>
    <n v="2"/>
    <n v="6272"/>
    <n v="4799.357"/>
    <n v="2399.6790000000001"/>
    <n v="112"/>
    <n v="28"/>
    <n v="1472.643"/>
    <x v="0"/>
    <x v="8"/>
    <n v="38"/>
    <x v="0"/>
  </r>
  <r>
    <x v="0"/>
    <x v="1"/>
    <s v="GV105"/>
    <s v="GV1-15-080420"/>
    <x v="0"/>
    <d v="2020-09-14T00:00:00"/>
    <x v="0"/>
    <s v="PUBLICO EN GENERAL"/>
    <n v="43929"/>
    <n v="5.3"/>
    <n v="85"/>
    <n v="1"/>
    <n v="2465"/>
    <n v="2399.6790000000001"/>
    <n v="2399.6790000000001"/>
    <n v="85"/>
    <n v="29"/>
    <n v="65.320999999999998"/>
    <x v="0"/>
    <x v="8"/>
    <n v="38"/>
    <x v="0"/>
  </r>
  <r>
    <x v="0"/>
    <x v="1"/>
    <s v="GV105"/>
    <s v="GV1-15-080420"/>
    <x v="0"/>
    <d v="2020-09-14T00:00:00"/>
    <x v="0"/>
    <s v="Carlos Sanchez Camacho"/>
    <n v="43929"/>
    <n v="5.3"/>
    <n v="407"/>
    <n v="4"/>
    <n v="11396"/>
    <n v="9598.7139999999999"/>
    <n v="2399.6790000000001"/>
    <n v="101.75"/>
    <n v="28"/>
    <n v="1797.2860000000001"/>
    <x v="0"/>
    <x v="8"/>
    <n v="38"/>
    <x v="0"/>
  </r>
  <r>
    <x v="0"/>
    <x v="1"/>
    <s v="GV1Ia"/>
    <s v="GV1-28-080720"/>
    <x v="0"/>
    <d v="2020-09-14T00:00:00"/>
    <x v="0"/>
    <s v="PUBLICO EN GENERAL"/>
    <n v="44020"/>
    <n v="2.2666666666666666"/>
    <n v="23.5"/>
    <n v="1"/>
    <n v="994"/>
    <n v="823.37"/>
    <n v="823.37"/>
    <n v="23.5"/>
    <n v="42.297899999999998"/>
    <n v="170.63"/>
    <x v="0"/>
    <x v="8"/>
    <n v="38"/>
    <x v="0"/>
  </r>
  <r>
    <x v="0"/>
    <x v="2"/>
    <s v="GV415"/>
    <s v="GV4-12-210320"/>
    <x v="0"/>
    <d v="2020-09-14T00:00:00"/>
    <x v="0"/>
    <s v="Innovacion y Comercio"/>
    <n v="43911"/>
    <n v="5.8999999999999995"/>
    <n v="121.67"/>
    <n v="1"/>
    <n v="3406.76"/>
    <n v="3285.71"/>
    <n v="3285.71"/>
    <n v="121.67"/>
    <n v="28"/>
    <n v="121.05"/>
    <x v="0"/>
    <x v="8"/>
    <n v="38"/>
    <x v="0"/>
  </r>
  <r>
    <x v="0"/>
    <x v="2"/>
    <s v="GV416"/>
    <s v="GV4-13-300320"/>
    <x v="0"/>
    <d v="2020-09-14T00:00:00"/>
    <x v="0"/>
    <s v="Casillas Tapia Alfredo"/>
    <n v="43920"/>
    <n v="5.6"/>
    <n v="970.2"/>
    <n v="10"/>
    <n v="26195.4"/>
    <n v="28389.649000000001"/>
    <n v="2838.9650000000001"/>
    <n v="97.02000000000001"/>
    <n v="27"/>
    <n v="-2194.2489999999998"/>
    <x v="0"/>
    <x v="8"/>
    <n v="38"/>
    <x v="0"/>
  </r>
  <r>
    <x v="0"/>
    <x v="2"/>
    <s v="GV416"/>
    <s v="GV4-13-300320"/>
    <x v="0"/>
    <d v="2020-09-14T00:00:00"/>
    <x v="0"/>
    <s v="Ricardo Perez Garcia"/>
    <n v="43920"/>
    <n v="5.6"/>
    <n v="212.2"/>
    <n v="2"/>
    <n v="5941.6"/>
    <n v="5677.93"/>
    <n v="2838.9650000000001"/>
    <n v="106.1"/>
    <n v="28"/>
    <n v="263.67"/>
    <x v="0"/>
    <x v="8"/>
    <n v="38"/>
    <x v="0"/>
  </r>
  <r>
    <x v="0"/>
    <x v="2"/>
    <s v="GV416"/>
    <s v="GV4-13-300320"/>
    <x v="0"/>
    <d v="2020-09-14T00:00:00"/>
    <x v="0"/>
    <s v="Cecilia Robles Perez"/>
    <n v="43920"/>
    <n v="5.6"/>
    <n v="185.6"/>
    <n v="2"/>
    <n v="5196.8"/>
    <n v="5677.93"/>
    <n v="2838.9650000000001"/>
    <n v="92.8"/>
    <n v="28"/>
    <n v="-481.13"/>
    <x v="0"/>
    <x v="8"/>
    <n v="38"/>
    <x v="0"/>
  </r>
  <r>
    <x v="0"/>
    <x v="2"/>
    <s v="GV416"/>
    <s v="GV4-13-300320"/>
    <x v="0"/>
    <d v="2020-09-14T00:00:00"/>
    <x v="0"/>
    <s v="Rafael Osorio Zamora"/>
    <n v="43920"/>
    <n v="5.6"/>
    <n v="618.4"/>
    <n v="6"/>
    <n v="17315.2"/>
    <n v="17033.79"/>
    <n v="2838.9650000000001"/>
    <n v="103.06666666666666"/>
    <n v="28"/>
    <n v="281.41000000000003"/>
    <x v="0"/>
    <x v="8"/>
    <n v="38"/>
    <x v="0"/>
  </r>
  <r>
    <x v="0"/>
    <x v="2"/>
    <s v="GV416"/>
    <s v="GV4-13-300320"/>
    <x v="0"/>
    <d v="2020-09-14T00:00:00"/>
    <x v="0"/>
    <s v="Vazquez Zamora Rafael"/>
    <n v="43920"/>
    <n v="5.6"/>
    <n v="184.8"/>
    <n v="2"/>
    <n v="5174.3999999999996"/>
    <n v="5677.93"/>
    <n v="2838.9650000000001"/>
    <n v="92.4"/>
    <n v="28"/>
    <n v="-503.53"/>
    <x v="0"/>
    <x v="8"/>
    <n v="38"/>
    <x v="0"/>
  </r>
  <r>
    <x v="0"/>
    <x v="3"/>
    <s v="GV502"/>
    <s v="GV5-21-200520"/>
    <x v="0"/>
    <d v="2020-09-14T00:00:00"/>
    <x v="0"/>
    <s v="Innovacion y Comercio"/>
    <n v="43971"/>
    <n v="3.9"/>
    <n v="113.7"/>
    <n v="1"/>
    <n v="3183.6"/>
    <n v="2697.0920000000001"/>
    <n v="2697.0920000000001"/>
    <n v="113.7"/>
    <n v="28"/>
    <n v="486.50799999999998"/>
    <x v="0"/>
    <x v="8"/>
    <n v="38"/>
    <x v="0"/>
  </r>
  <r>
    <x v="0"/>
    <x v="3"/>
    <s v="GV502"/>
    <s v="GV5-21-200520"/>
    <x v="0"/>
    <d v="2020-09-14T00:00:00"/>
    <x v="0"/>
    <s v="PUBLICO EN GENERAL"/>
    <n v="43971"/>
    <n v="3.9"/>
    <n v="118"/>
    <n v="1"/>
    <n v="1500"/>
    <n v="2697.0920000000001"/>
    <n v="2697.0920000000001"/>
    <n v="118"/>
    <n v="12.7119"/>
    <n v="-1197.0920000000001"/>
    <x v="0"/>
    <x v="8"/>
    <n v="38"/>
    <x v="0"/>
  </r>
  <r>
    <x v="0"/>
    <x v="3"/>
    <s v="GV508"/>
    <s v="GV5-18-270420"/>
    <x v="0"/>
    <d v="2020-09-14T00:00:00"/>
    <x v="0"/>
    <s v="Carlos Policarpo Contreras Moreno"/>
    <n v="43948"/>
    <n v="4.6666666666666661"/>
    <n v="5795"/>
    <n v="50"/>
    <n v="153567.5"/>
    <n v="110670.413"/>
    <n v="2213.4079999999999"/>
    <n v="115.9"/>
    <n v="26.5"/>
    <n v="42897.087"/>
    <x v="0"/>
    <x v="8"/>
    <n v="38"/>
    <x v="0"/>
  </r>
  <r>
    <x v="0"/>
    <x v="3"/>
    <s v="GV508"/>
    <s v="GV5-18-270420"/>
    <x v="0"/>
    <d v="2020-09-14T00:00:00"/>
    <x v="0"/>
    <s v="Innovacion y Comercio"/>
    <n v="43948"/>
    <n v="4.6666666666666661"/>
    <n v="118"/>
    <n v="1"/>
    <n v="3304"/>
    <n v="2213.4079999999999"/>
    <n v="2213.4079999999999"/>
    <n v="118"/>
    <n v="28"/>
    <n v="1090.5920000000001"/>
    <x v="0"/>
    <x v="8"/>
    <n v="38"/>
    <x v="0"/>
  </r>
  <r>
    <x v="0"/>
    <x v="1"/>
    <s v="GV105"/>
    <s v="GV1-15-080420"/>
    <x v="0"/>
    <d v="2020-09-15T00:00:00"/>
    <x v="0"/>
    <s v="Carlos Sanchez Camacho"/>
    <n v="43929"/>
    <n v="5.333333333333333"/>
    <n v="197.5"/>
    <n v="2"/>
    <n v="5530"/>
    <n v="5266.1390000000001"/>
    <n v="2633.07"/>
    <n v="98.75"/>
    <n v="28"/>
    <n v="263.86099999999999"/>
    <x v="0"/>
    <x v="8"/>
    <n v="38"/>
    <x v="0"/>
  </r>
  <r>
    <x v="0"/>
    <x v="1"/>
    <s v="GV105"/>
    <s v="GV1-15-080420"/>
    <x v="0"/>
    <d v="2020-09-15T00:00:00"/>
    <x v="0"/>
    <s v="Verdin Vizcarra Irma Lucila F"/>
    <n v="43929"/>
    <n v="5.333333333333333"/>
    <n v="194"/>
    <n v="2"/>
    <n v="5529"/>
    <n v="5266.1390000000001"/>
    <n v="2633.07"/>
    <n v="97"/>
    <n v="28.5"/>
    <n v="262.86099999999999"/>
    <x v="0"/>
    <x v="8"/>
    <n v="38"/>
    <x v="0"/>
  </r>
  <r>
    <x v="0"/>
    <x v="1"/>
    <s v="GV105"/>
    <s v="GV1-15-080420"/>
    <x v="0"/>
    <d v="2020-09-15T00:00:00"/>
    <x v="0"/>
    <s v="Edgar Ruiz Lopez"/>
    <n v="43929"/>
    <n v="5.333333333333333"/>
    <n v="276"/>
    <n v="3"/>
    <n v="7866"/>
    <n v="7899.2089999999998"/>
    <n v="2633.07"/>
    <n v="92"/>
    <n v="28.5"/>
    <n v="-33.209000000000003"/>
    <x v="0"/>
    <x v="8"/>
    <n v="38"/>
    <x v="0"/>
  </r>
  <r>
    <x v="0"/>
    <x v="1"/>
    <s v="GV105"/>
    <s v="GV1-15-080420"/>
    <x v="0"/>
    <d v="2020-09-15T00:00:00"/>
    <x v="0"/>
    <s v="Ramos Mejia Juan Diego FG"/>
    <n v="43929"/>
    <n v="5.333333333333333"/>
    <n v="1907"/>
    <n v="20"/>
    <n v="53396"/>
    <n v="52661.394"/>
    <n v="2633.07"/>
    <n v="95.35"/>
    <n v="28"/>
    <n v="734.60599999999999"/>
    <x v="0"/>
    <x v="8"/>
    <n v="38"/>
    <x v="0"/>
  </r>
  <r>
    <x v="0"/>
    <x v="1"/>
    <s v="GV105"/>
    <s v="GV1-15-080420"/>
    <x v="0"/>
    <d v="2020-09-15T00:00:00"/>
    <x v="0"/>
    <s v="Prado Barajas Aureliano FG"/>
    <n v="43929"/>
    <n v="5.333333333333333"/>
    <n v="172"/>
    <n v="2"/>
    <n v="4902"/>
    <n v="5266.1390000000001"/>
    <n v="2633.07"/>
    <n v="86"/>
    <n v="28.5"/>
    <n v="-364.13900000000001"/>
    <x v="0"/>
    <x v="8"/>
    <n v="38"/>
    <x v="0"/>
  </r>
  <r>
    <x v="0"/>
    <x v="1"/>
    <s v="GV105"/>
    <s v="GV1-15-080420"/>
    <x v="0"/>
    <d v="2020-09-15T00:00:00"/>
    <x v="0"/>
    <s v="Raul Armando Oregon Herrera"/>
    <n v="43929"/>
    <n v="5.333333333333333"/>
    <n v="180"/>
    <n v="2"/>
    <n v="5130"/>
    <n v="5266.1390000000001"/>
    <n v="2633.07"/>
    <n v="90"/>
    <n v="28.5"/>
    <n v="-136.13900000000001"/>
    <x v="0"/>
    <x v="8"/>
    <n v="38"/>
    <x v="0"/>
  </r>
  <r>
    <x v="0"/>
    <x v="1"/>
    <s v="GV105"/>
    <s v="GV1-15-080420"/>
    <x v="0"/>
    <d v="2020-09-15T00:00:00"/>
    <x v="0"/>
    <s v="Lopez Jorge FG"/>
    <n v="43929"/>
    <n v="5.333333333333333"/>
    <n v="104"/>
    <n v="1"/>
    <n v="2964"/>
    <n v="2633.07"/>
    <n v="2633.07"/>
    <n v="104"/>
    <n v="28.5"/>
    <n v="330.93"/>
    <x v="0"/>
    <x v="8"/>
    <n v="38"/>
    <x v="0"/>
  </r>
  <r>
    <x v="0"/>
    <x v="1"/>
    <s v="GV105"/>
    <s v="GV1-15-080420"/>
    <x v="0"/>
    <d v="2020-09-15T00:00:00"/>
    <x v="0"/>
    <s v="Lopez Garcia Martin FG"/>
    <n v="43929"/>
    <n v="5.333333333333333"/>
    <n v="92"/>
    <n v="1"/>
    <n v="2622"/>
    <n v="2633.07"/>
    <n v="2633.07"/>
    <n v="92"/>
    <n v="28.5"/>
    <n v="-11.07"/>
    <x v="0"/>
    <x v="8"/>
    <n v="38"/>
    <x v="0"/>
  </r>
  <r>
    <x v="0"/>
    <x v="1"/>
    <s v="GV105"/>
    <s v="GV1-15-080420"/>
    <x v="0"/>
    <d v="2020-09-15T00:00:00"/>
    <x v="0"/>
    <s v="Jose Luis Guzman Cornejo"/>
    <n v="43929"/>
    <n v="5.333333333333333"/>
    <n v="194"/>
    <n v="2"/>
    <n v="5529"/>
    <n v="5266.1390000000001"/>
    <n v="2633.07"/>
    <n v="97"/>
    <n v="28.5"/>
    <n v="262.86099999999999"/>
    <x v="0"/>
    <x v="8"/>
    <n v="38"/>
    <x v="0"/>
  </r>
  <r>
    <x v="0"/>
    <x v="1"/>
    <s v="GV105"/>
    <s v="GV1-15-080420"/>
    <x v="0"/>
    <d v="2020-09-15T00:00:00"/>
    <x v="0"/>
    <s v="Gil Peña Martin FG"/>
    <n v="43929"/>
    <n v="5.333333333333333"/>
    <n v="190"/>
    <n v="2"/>
    <n v="5415"/>
    <n v="5266.1390000000001"/>
    <n v="2633.07"/>
    <n v="95"/>
    <n v="28.5"/>
    <n v="148.86099999999999"/>
    <x v="0"/>
    <x v="8"/>
    <n v="38"/>
    <x v="0"/>
  </r>
  <r>
    <x v="0"/>
    <x v="1"/>
    <s v="GV105"/>
    <s v="GV1-15-080420"/>
    <x v="0"/>
    <d v="2020-09-15T00:00:00"/>
    <x v="0"/>
    <s v="Cobian Chavez Rodolfo FG"/>
    <n v="43929"/>
    <n v="5.333333333333333"/>
    <n v="1958"/>
    <n v="20"/>
    <n v="54824"/>
    <n v="52661.394"/>
    <n v="2633.07"/>
    <n v="97.9"/>
    <n v="28"/>
    <n v="2162.6060000000002"/>
    <x v="0"/>
    <x v="8"/>
    <n v="38"/>
    <x v="0"/>
  </r>
  <r>
    <x v="0"/>
    <x v="1"/>
    <s v="GV105"/>
    <s v="GV1-15-080420"/>
    <x v="0"/>
    <d v="2020-09-15T00:00:00"/>
    <x v="0"/>
    <s v="Cobian Chavez Rodolfo FG"/>
    <n v="43929"/>
    <n v="5.333333333333333"/>
    <n v="98"/>
    <n v="1"/>
    <n v="0"/>
    <n v="2633.07"/>
    <n v="2633.07"/>
    <n v="98"/>
    <n v="0"/>
    <n v="-2633.07"/>
    <x v="0"/>
    <x v="8"/>
    <n v="38"/>
    <x v="0"/>
  </r>
  <r>
    <x v="0"/>
    <x v="1"/>
    <s v="GV105"/>
    <s v="GV1-15-080420"/>
    <x v="0"/>
    <d v="2020-09-15T00:00:00"/>
    <x v="0"/>
    <s v="Chavez Barajas Contensina NA"/>
    <n v="43929"/>
    <n v="5.333333333333333"/>
    <n v="90"/>
    <n v="1"/>
    <n v="2565"/>
    <n v="2633.07"/>
    <n v="2633.07"/>
    <n v="90"/>
    <n v="28.5"/>
    <n v="-68.069999999999993"/>
    <x v="0"/>
    <x v="8"/>
    <n v="38"/>
    <x v="0"/>
  </r>
  <r>
    <x v="0"/>
    <x v="1"/>
    <s v="GV105"/>
    <s v="GV1-15-080420"/>
    <x v="0"/>
    <d v="2020-09-15T00:00:00"/>
    <x v="0"/>
    <s v="Becerra Bañuelos Norma Elizabeth F"/>
    <n v="43929"/>
    <n v="5.333333333333333"/>
    <n v="743"/>
    <n v="8"/>
    <n v="21175.5"/>
    <n v="21064.558000000001"/>
    <n v="2633.07"/>
    <n v="92.875"/>
    <n v="28.5"/>
    <n v="110.94199999999999"/>
    <x v="0"/>
    <x v="8"/>
    <n v="38"/>
    <x v="0"/>
  </r>
  <r>
    <x v="0"/>
    <x v="1"/>
    <s v="GV105"/>
    <s v="GV1-15-080420"/>
    <x v="0"/>
    <d v="2020-09-15T00:00:00"/>
    <x v="0"/>
    <s v="Juan Manuel Jacobo"/>
    <n v="43929"/>
    <n v="5.333333333333333"/>
    <n v="460"/>
    <n v="5"/>
    <n v="13110"/>
    <n v="13165.348"/>
    <n v="2633.07"/>
    <n v="92"/>
    <n v="28.5"/>
    <n v="-55.347999999999999"/>
    <x v="0"/>
    <x v="8"/>
    <n v="38"/>
    <x v="0"/>
  </r>
  <r>
    <x v="0"/>
    <x v="1"/>
    <s v="GV105"/>
    <s v="GV1-15-080420"/>
    <x v="0"/>
    <d v="2020-09-15T00:00:00"/>
    <x v="0"/>
    <s v="Avalos Silva Juan"/>
    <n v="43929"/>
    <n v="5.333333333333333"/>
    <n v="184"/>
    <n v="2"/>
    <n v="5244"/>
    <n v="5266.1390000000001"/>
    <n v="2633.07"/>
    <n v="92"/>
    <n v="28.5"/>
    <n v="-22.138999999999999"/>
    <x v="0"/>
    <x v="8"/>
    <n v="38"/>
    <x v="0"/>
  </r>
  <r>
    <x v="0"/>
    <x v="1"/>
    <s v="GV105"/>
    <s v="GV1-15-080420"/>
    <x v="0"/>
    <d v="2020-09-15T00:00:00"/>
    <x v="0"/>
    <s v="Rincon Morett Veronica Guadalupe FG"/>
    <n v="43929"/>
    <n v="5.333333333333333"/>
    <n v="536"/>
    <n v="6"/>
    <n v="15276"/>
    <n v="15798.418"/>
    <n v="2633.07"/>
    <n v="89.333333333333329"/>
    <n v="28.5"/>
    <n v="-522.41800000000001"/>
    <x v="0"/>
    <x v="8"/>
    <n v="38"/>
    <x v="0"/>
  </r>
  <r>
    <x v="0"/>
    <x v="1"/>
    <s v="GV105"/>
    <s v="GV1-15-080420"/>
    <x v="0"/>
    <d v="2020-09-15T00:00:00"/>
    <x v="0"/>
    <s v="Diaz Araiza Maria Magdalena"/>
    <n v="43929"/>
    <n v="5.333333333333333"/>
    <n v="195"/>
    <n v="2"/>
    <n v="5557.5"/>
    <n v="5266.1390000000001"/>
    <n v="2633.07"/>
    <n v="97.5"/>
    <n v="28.5"/>
    <n v="291.36099999999999"/>
    <x v="0"/>
    <x v="8"/>
    <n v="38"/>
    <x v="0"/>
  </r>
  <r>
    <x v="0"/>
    <x v="1"/>
    <s v="GV105"/>
    <s v="GV1-15-080420"/>
    <x v="0"/>
    <d v="2020-09-15T00:00:00"/>
    <x v="0"/>
    <s v="Victor Alejandro Flores Pelayo"/>
    <n v="43929"/>
    <n v="5.333333333333333"/>
    <n v="97"/>
    <n v="1"/>
    <n v="2764.5"/>
    <n v="2633.07"/>
    <n v="2633.07"/>
    <n v="97"/>
    <n v="28.5"/>
    <n v="131.43"/>
    <x v="0"/>
    <x v="8"/>
    <n v="38"/>
    <x v="0"/>
  </r>
  <r>
    <x v="0"/>
    <x v="1"/>
    <s v="GV108"/>
    <s v="GV1-16-140420"/>
    <x v="0"/>
    <d v="2020-09-15T00:00:00"/>
    <x v="0"/>
    <s v="RODRIGO RODRIGUEZ"/>
    <n v="43935"/>
    <n v="5.1333333333333329"/>
    <n v="524"/>
    <n v="6"/>
    <n v="14934"/>
    <n v="14652.221"/>
    <n v="2442.0369999999998"/>
    <n v="87.333333333333329"/>
    <n v="28.5"/>
    <n v="281.779"/>
    <x v="0"/>
    <x v="8"/>
    <n v="38"/>
    <x v="0"/>
  </r>
  <r>
    <x v="0"/>
    <x v="1"/>
    <s v="GV108"/>
    <s v="GV1-16-140420"/>
    <x v="0"/>
    <d v="2020-09-15T00:00:00"/>
    <x v="0"/>
    <s v="Oscar Jesus Guerrero Pelayo"/>
    <n v="43935"/>
    <n v="5.1333333333333329"/>
    <n v="184"/>
    <n v="2"/>
    <n v="5244"/>
    <n v="4884.0739999999996"/>
    <n v="2442.0369999999998"/>
    <n v="92"/>
    <n v="28.5"/>
    <n v="359.92599999999999"/>
    <x v="0"/>
    <x v="8"/>
    <n v="38"/>
    <x v="0"/>
  </r>
  <r>
    <x v="0"/>
    <x v="1"/>
    <s v="GV108"/>
    <s v="GV1-16-140420"/>
    <x v="0"/>
    <d v="2020-09-15T00:00:00"/>
    <x v="0"/>
    <s v="PUBLICO EN GENERAL"/>
    <n v="43935"/>
    <n v="5.1333333333333329"/>
    <n v="90"/>
    <n v="1"/>
    <n v="2565"/>
    <n v="2442.0369999999998"/>
    <n v="2442.0369999999998"/>
    <n v="90"/>
    <n v="28.5"/>
    <n v="122.96299999999999"/>
    <x v="0"/>
    <x v="8"/>
    <n v="38"/>
    <x v="0"/>
  </r>
  <r>
    <x v="0"/>
    <x v="1"/>
    <s v="GV108"/>
    <s v="GV1-16-140420"/>
    <x v="0"/>
    <d v="2020-09-15T00:00:00"/>
    <x v="0"/>
    <s v="Lopez Castro Erica"/>
    <n v="43935"/>
    <n v="5.1333333333333329"/>
    <n v="180"/>
    <n v="2"/>
    <n v="5130"/>
    <n v="4884.0739999999996"/>
    <n v="2442.0369999999998"/>
    <n v="90"/>
    <n v="28.5"/>
    <n v="245.92599999999999"/>
    <x v="0"/>
    <x v="8"/>
    <n v="38"/>
    <x v="0"/>
  </r>
  <r>
    <x v="0"/>
    <x v="1"/>
    <s v="GV108"/>
    <s v="GV1-16-140420"/>
    <x v="0"/>
    <d v="2020-09-15T00:00:00"/>
    <x v="0"/>
    <s v="PUBLICO EN GENERAL"/>
    <n v="43935"/>
    <n v="5.1333333333333329"/>
    <n v="90"/>
    <n v="1"/>
    <n v="2565"/>
    <n v="2442.0369999999998"/>
    <n v="2442.0369999999998"/>
    <n v="90"/>
    <n v="28.5"/>
    <n v="122.96299999999999"/>
    <x v="0"/>
    <x v="8"/>
    <n v="38"/>
    <x v="0"/>
  </r>
  <r>
    <x v="0"/>
    <x v="3"/>
    <s v="GV502"/>
    <s v="GV5-21-200520"/>
    <x v="0"/>
    <d v="2020-09-15T00:00:00"/>
    <x v="0"/>
    <s v="Innovacion y Comercio"/>
    <n v="43971"/>
    <n v="3.9333333333333331"/>
    <n v="760"/>
    <n v="8"/>
    <n v="21280"/>
    <n v="21586.606"/>
    <n v="2698.326"/>
    <n v="95"/>
    <n v="28"/>
    <n v="-306.60599999999999"/>
    <x v="0"/>
    <x v="8"/>
    <n v="38"/>
    <x v="0"/>
  </r>
  <r>
    <x v="0"/>
    <x v="2"/>
    <s v="GV416"/>
    <s v="GV4-13-300320"/>
    <x v="0"/>
    <d v="2020-09-17T00:00:00"/>
    <x v="0"/>
    <s v="PUBLICO EN GENERAL"/>
    <n v="43920"/>
    <n v="5.7"/>
    <n v="82"/>
    <n v="1"/>
    <n v="2296"/>
    <n v="3018.5279999999998"/>
    <n v="3018.5279999999998"/>
    <n v="82"/>
    <n v="28"/>
    <n v="-722.52800000000002"/>
    <x v="0"/>
    <x v="8"/>
    <n v="38"/>
    <x v="0"/>
  </r>
  <r>
    <x v="0"/>
    <x v="2"/>
    <s v="GV416"/>
    <s v="GV4-13-300320"/>
    <x v="0"/>
    <d v="2020-09-17T00:00:00"/>
    <x v="0"/>
    <s v="Gutierrez Olivarez Jaime Gibran"/>
    <n v="43920"/>
    <n v="5.7"/>
    <n v="168.8"/>
    <n v="2"/>
    <n v="4726.3999999999996"/>
    <n v="6037.0550000000003"/>
    <n v="3018.5279999999998"/>
    <n v="84.4"/>
    <n v="28"/>
    <n v="-1310.655"/>
    <x v="0"/>
    <x v="8"/>
    <n v="38"/>
    <x v="0"/>
  </r>
  <r>
    <x v="0"/>
    <x v="2"/>
    <s v="GV416"/>
    <s v="GV4-13-300320"/>
    <x v="0"/>
    <d v="2020-09-17T00:00:00"/>
    <x v="0"/>
    <s v="Ricardo Perez Garcia"/>
    <n v="43920"/>
    <n v="5.7"/>
    <n v="98.8"/>
    <n v="1"/>
    <n v="2766.4"/>
    <n v="3018.5279999999998"/>
    <n v="3018.5279999999998"/>
    <n v="98.8"/>
    <n v="28"/>
    <n v="-252.12799999999999"/>
    <x v="0"/>
    <x v="8"/>
    <n v="38"/>
    <x v="0"/>
  </r>
  <r>
    <x v="0"/>
    <x v="2"/>
    <s v="GV416"/>
    <s v="GV4-13-300320"/>
    <x v="0"/>
    <d v="2020-09-17T00:00:00"/>
    <x v="0"/>
    <s v="Cecilia Robles Perez"/>
    <n v="43920"/>
    <n v="5.7"/>
    <n v="105.6"/>
    <n v="1"/>
    <n v="2956.8"/>
    <n v="3018.5279999999998"/>
    <n v="3018.5279999999998"/>
    <n v="105.6"/>
    <n v="28"/>
    <n v="-61.728000000000002"/>
    <x v="0"/>
    <x v="8"/>
    <n v="38"/>
    <x v="0"/>
  </r>
  <r>
    <x v="0"/>
    <x v="2"/>
    <s v="GV416"/>
    <s v="GV4-13-300320"/>
    <x v="0"/>
    <d v="2020-09-17T00:00:00"/>
    <x v="0"/>
    <s v="Rafael Osorio Zamora"/>
    <n v="43920"/>
    <n v="5.7"/>
    <n v="428.6"/>
    <n v="5"/>
    <n v="12000.8"/>
    <n v="15092.638000000001"/>
    <n v="3018.5279999999998"/>
    <n v="85.72"/>
    <n v="28"/>
    <n v="-3091.8380000000002"/>
    <x v="0"/>
    <x v="8"/>
    <n v="38"/>
    <x v="0"/>
  </r>
  <r>
    <x v="0"/>
    <x v="2"/>
    <s v="GV416"/>
    <s v="GV4-13-300320"/>
    <x v="0"/>
    <d v="2020-09-17T00:00:00"/>
    <x v="0"/>
    <s v="Vazquez Zamora Rafael"/>
    <n v="43920"/>
    <n v="5.7"/>
    <n v="365.6"/>
    <n v="4"/>
    <n v="10236.799999999999"/>
    <n v="12074.111000000001"/>
    <n v="3018.5279999999998"/>
    <n v="91.4"/>
    <n v="28"/>
    <n v="-1837.3109999999999"/>
    <x v="0"/>
    <x v="8"/>
    <n v="38"/>
    <x v="0"/>
  </r>
  <r>
    <x v="0"/>
    <x v="2"/>
    <s v="GV416"/>
    <s v="GV4-13-300320"/>
    <x v="0"/>
    <d v="2020-09-17T00:00:00"/>
    <x v="0"/>
    <s v="Camacho Monroy Agustin"/>
    <n v="43920"/>
    <n v="5.7"/>
    <n v="1003"/>
    <n v="9"/>
    <n v="27081"/>
    <n v="27166.749"/>
    <n v="3018.5279999999998"/>
    <n v="111.44444444444444"/>
    <n v="27"/>
    <n v="-85.748999999999995"/>
    <x v="0"/>
    <x v="8"/>
    <n v="38"/>
    <x v="0"/>
  </r>
  <r>
    <x v="0"/>
    <x v="2"/>
    <s v="GV416"/>
    <s v="GV4-13-300320"/>
    <x v="1"/>
    <d v="2020-09-17T00:00:00"/>
    <x v="0"/>
    <s v="Camacho Monroy Agustin"/>
    <n v="43920"/>
    <n v="5.7"/>
    <n v="-1003"/>
    <n v="-9"/>
    <n v="-27081"/>
    <n v="-27166.749"/>
    <n v="-3018.5279999999998"/>
    <n v="111.44444444444444"/>
    <n v="27"/>
    <n v="85.748999999999995"/>
    <x v="0"/>
    <x v="8"/>
    <n v="38"/>
    <x v="0"/>
  </r>
  <r>
    <x v="0"/>
    <x v="3"/>
    <s v="GV502"/>
    <s v="GV5-21-200520"/>
    <x v="0"/>
    <d v="2020-09-17T00:00:00"/>
    <x v="0"/>
    <s v="Casillas Tapia Alfredo"/>
    <n v="43971"/>
    <n v="4"/>
    <n v="1100"/>
    <n v="10"/>
    <n v="29150"/>
    <n v="26983.257000000001"/>
    <n v="2698.326"/>
    <n v="110"/>
    <n v="26.5"/>
    <n v="2166.7429999999999"/>
    <x v="0"/>
    <x v="8"/>
    <n v="38"/>
    <x v="0"/>
  </r>
  <r>
    <x v="0"/>
    <x v="3"/>
    <s v="GV502"/>
    <s v="GV5-21-200520"/>
    <x v="0"/>
    <d v="2020-09-17T00:00:00"/>
    <x v="0"/>
    <s v="Innovacion y Comercio"/>
    <n v="43971"/>
    <n v="4"/>
    <n v="810"/>
    <n v="8"/>
    <n v="22680"/>
    <n v="21586.606"/>
    <n v="2698.326"/>
    <n v="101.25"/>
    <n v="28"/>
    <n v="1093.394"/>
    <x v="0"/>
    <x v="8"/>
    <n v="38"/>
    <x v="0"/>
  </r>
  <r>
    <x v="0"/>
    <x v="3"/>
    <s v="GV502"/>
    <s v="GV5-21-200520"/>
    <x v="0"/>
    <d v="2020-09-17T00:00:00"/>
    <x v="0"/>
    <s v="Edgar Ruiz Lopez"/>
    <n v="43971"/>
    <n v="4"/>
    <n v="730"/>
    <n v="7"/>
    <n v="20805"/>
    <n v="18888.28"/>
    <n v="2698.326"/>
    <n v="104.28571428571429"/>
    <n v="28.5"/>
    <n v="1916.72"/>
    <x v="0"/>
    <x v="8"/>
    <n v="38"/>
    <x v="0"/>
  </r>
  <r>
    <x v="0"/>
    <x v="3"/>
    <s v="GV502"/>
    <s v="GV5-21-200520"/>
    <x v="0"/>
    <d v="2020-09-17T00:00:00"/>
    <x v="0"/>
    <s v="Prado Barajas Aureliano FG"/>
    <n v="43971"/>
    <n v="4"/>
    <n v="110"/>
    <n v="1"/>
    <n v="3135"/>
    <n v="2698.326"/>
    <n v="2698.326"/>
    <n v="110"/>
    <n v="28.5"/>
    <n v="436.67399999999998"/>
    <x v="0"/>
    <x v="8"/>
    <n v="38"/>
    <x v="0"/>
  </r>
  <r>
    <x v="0"/>
    <x v="3"/>
    <s v="GV502"/>
    <s v="GV5-21-200520"/>
    <x v="0"/>
    <d v="2020-09-17T00:00:00"/>
    <x v="0"/>
    <s v="Martinez Valdez Hugo Alberto F"/>
    <n v="43971"/>
    <n v="4"/>
    <n v="620"/>
    <n v="6"/>
    <n v="17670"/>
    <n v="16189.954"/>
    <n v="2698.326"/>
    <n v="103.33333333333333"/>
    <n v="28.5"/>
    <n v="1480.046"/>
    <x v="0"/>
    <x v="8"/>
    <n v="38"/>
    <x v="0"/>
  </r>
  <r>
    <x v="0"/>
    <x v="3"/>
    <s v="GV502"/>
    <s v="GV5-21-200520"/>
    <x v="0"/>
    <d v="2020-09-17T00:00:00"/>
    <x v="0"/>
    <s v="Lopez Garcia Martin FG"/>
    <n v="43971"/>
    <n v="4"/>
    <n v="120"/>
    <n v="1"/>
    <n v="3420"/>
    <n v="2698.326"/>
    <n v="2698.326"/>
    <n v="120"/>
    <n v="28.5"/>
    <n v="721.67399999999998"/>
    <x v="0"/>
    <x v="8"/>
    <n v="38"/>
    <x v="0"/>
  </r>
  <r>
    <x v="0"/>
    <x v="3"/>
    <s v="GV502"/>
    <s v="GV5-21-200520"/>
    <x v="0"/>
    <d v="2020-09-17T00:00:00"/>
    <x v="0"/>
    <s v="Langurain Juan Pablo NA"/>
    <n v="43971"/>
    <n v="4"/>
    <n v="1084"/>
    <n v="10"/>
    <n v="30894"/>
    <n v="26983.257000000001"/>
    <n v="2698.326"/>
    <n v="108.4"/>
    <n v="28.5"/>
    <n v="3910.7429999999999"/>
    <x v="0"/>
    <x v="8"/>
    <n v="38"/>
    <x v="0"/>
  </r>
  <r>
    <x v="0"/>
    <x v="3"/>
    <s v="GV502"/>
    <s v="GV5-21-200520"/>
    <x v="0"/>
    <d v="2020-09-17T00:00:00"/>
    <x v="0"/>
    <s v="Lopez Castro Erica"/>
    <n v="43971"/>
    <n v="4"/>
    <n v="116"/>
    <n v="1"/>
    <n v="3306"/>
    <n v="2698.326"/>
    <n v="2698.326"/>
    <n v="116"/>
    <n v="28.5"/>
    <n v="607.67399999999998"/>
    <x v="0"/>
    <x v="8"/>
    <n v="38"/>
    <x v="0"/>
  </r>
  <r>
    <x v="0"/>
    <x v="3"/>
    <s v="GV502"/>
    <s v="GV5-21-200520"/>
    <x v="0"/>
    <d v="2020-09-17T00:00:00"/>
    <x v="0"/>
    <s v="Cobian Chavez Rodolfo FG"/>
    <n v="43971"/>
    <n v="4"/>
    <n v="3218"/>
    <n v="27"/>
    <n v="90104"/>
    <n v="72854.793999999994"/>
    <n v="2698.326"/>
    <n v="119.18518518518519"/>
    <n v="28"/>
    <n v="17249.205999999998"/>
    <x v="0"/>
    <x v="8"/>
    <n v="38"/>
    <x v="0"/>
  </r>
  <r>
    <x v="0"/>
    <x v="3"/>
    <s v="GV502"/>
    <s v="GV5-21-200520"/>
    <x v="0"/>
    <d v="2020-09-17T00:00:00"/>
    <x v="0"/>
    <s v="Anaya Chavarin Oscar FG"/>
    <n v="43971"/>
    <n v="4"/>
    <n v="248"/>
    <n v="2"/>
    <n v="7068"/>
    <n v="5396.6509999999998"/>
    <n v="2698.326"/>
    <n v="124"/>
    <n v="28.5"/>
    <n v="1671.3489999999999"/>
    <x v="0"/>
    <x v="8"/>
    <n v="38"/>
    <x v="0"/>
  </r>
  <r>
    <x v="0"/>
    <x v="3"/>
    <s v="GV502"/>
    <s v="GV5-21-200520"/>
    <x v="0"/>
    <d v="2020-09-17T00:00:00"/>
    <x v="0"/>
    <s v="De Leon Diaz Salvador FG"/>
    <n v="43971"/>
    <n v="4"/>
    <n v="124"/>
    <n v="1"/>
    <n v="3534"/>
    <n v="2698.326"/>
    <n v="2698.326"/>
    <n v="124"/>
    <n v="28.5"/>
    <n v="835.67399999999998"/>
    <x v="0"/>
    <x v="8"/>
    <n v="38"/>
    <x v="0"/>
  </r>
  <r>
    <x v="0"/>
    <x v="3"/>
    <s v="GV502"/>
    <s v="GV5-21-200520"/>
    <x v="0"/>
    <d v="2020-09-17T00:00:00"/>
    <x v="0"/>
    <s v="Avalos Silva Juan"/>
    <n v="43971"/>
    <n v="4"/>
    <n v="260"/>
    <n v="2"/>
    <n v="7410"/>
    <n v="5396.6509999999998"/>
    <n v="2698.326"/>
    <n v="130"/>
    <n v="28.5"/>
    <n v="2013.3489999999999"/>
    <x v="0"/>
    <x v="8"/>
    <n v="38"/>
    <x v="0"/>
  </r>
  <r>
    <x v="0"/>
    <x v="3"/>
    <s v="GV502"/>
    <s v="GV5-21-200520"/>
    <x v="0"/>
    <d v="2020-09-17T00:00:00"/>
    <x v="0"/>
    <s v="Diaz Araiza Maria Magdalena"/>
    <n v="43971"/>
    <n v="4"/>
    <n v="310"/>
    <n v="3"/>
    <n v="8835"/>
    <n v="8094.9769999999999"/>
    <n v="2698.326"/>
    <n v="103.33333333333333"/>
    <n v="28.5"/>
    <n v="740.02300000000002"/>
    <x v="0"/>
    <x v="8"/>
    <n v="38"/>
    <x v="0"/>
  </r>
  <r>
    <x v="0"/>
    <x v="3"/>
    <s v="GV502"/>
    <s v="GV5-21-200520"/>
    <x v="0"/>
    <d v="2020-09-17T00:00:00"/>
    <x v="0"/>
    <s v="RODRIGO RODRIGUEZ"/>
    <n v="43971"/>
    <n v="4"/>
    <n v="810"/>
    <n v="8"/>
    <n v="23085"/>
    <n v="21586.606"/>
    <n v="2698.326"/>
    <n v="101.25"/>
    <n v="28.5"/>
    <n v="1498.394"/>
    <x v="0"/>
    <x v="8"/>
    <n v="38"/>
    <x v="0"/>
  </r>
  <r>
    <x v="0"/>
    <x v="3"/>
    <s v="GV502"/>
    <s v="GV5-21-200520"/>
    <x v="0"/>
    <d v="2020-09-17T00:00:00"/>
    <x v="0"/>
    <s v="Salas Nadia"/>
    <n v="43971"/>
    <n v="4"/>
    <n v="344"/>
    <n v="3"/>
    <n v="9804"/>
    <n v="8094.9769999999999"/>
    <n v="2698.326"/>
    <n v="114.66666666666667"/>
    <n v="28.5"/>
    <n v="1709.0229999999999"/>
    <x v="0"/>
    <x v="8"/>
    <n v="38"/>
    <x v="0"/>
  </r>
  <r>
    <x v="0"/>
    <x v="3"/>
    <s v="GV502"/>
    <s v="GV5-21-200520"/>
    <x v="0"/>
    <d v="2020-09-17T00:00:00"/>
    <x v="0"/>
    <s v="Pelayo Sebastian Rosa Maria G"/>
    <n v="43971"/>
    <n v="4"/>
    <n v="550"/>
    <n v="5"/>
    <n v="15675"/>
    <n v="13491.629000000001"/>
    <n v="2698.326"/>
    <n v="110"/>
    <n v="28.5"/>
    <n v="2183.3710000000001"/>
    <x v="0"/>
    <x v="8"/>
    <n v="38"/>
    <x v="0"/>
  </r>
  <r>
    <x v="0"/>
    <x v="3"/>
    <s v="GV502"/>
    <s v="GV5-21-200520"/>
    <x v="0"/>
    <d v="2020-09-17T00:00:00"/>
    <x v="0"/>
    <s v="Juan Manuel Jacobo"/>
    <n v="43971"/>
    <n v="4"/>
    <n v="660"/>
    <n v="6"/>
    <n v="18810"/>
    <n v="16189.954"/>
    <n v="2698.326"/>
    <n v="110"/>
    <n v="28.5"/>
    <n v="2620.0459999999998"/>
    <x v="0"/>
    <x v="8"/>
    <n v="38"/>
    <x v="0"/>
  </r>
  <r>
    <x v="0"/>
    <x v="3"/>
    <s v="GV502"/>
    <s v="GV5-21-200520"/>
    <x v="0"/>
    <d v="2020-09-17T00:00:00"/>
    <x v="0"/>
    <s v="Verdin Vizcarra Irma Lucila F"/>
    <n v="43971"/>
    <n v="4"/>
    <n v="210"/>
    <n v="2"/>
    <n v="5985"/>
    <n v="5396.6509999999998"/>
    <n v="2698.326"/>
    <n v="105"/>
    <n v="28.5"/>
    <n v="588.34900000000005"/>
    <x v="0"/>
    <x v="8"/>
    <n v="38"/>
    <x v="0"/>
  </r>
  <r>
    <x v="0"/>
    <x v="3"/>
    <s v="GV502"/>
    <s v="GV5-21-200520"/>
    <x v="0"/>
    <d v="2020-09-17T00:00:00"/>
    <x v="0"/>
    <s v="Lopez Jorge FG"/>
    <n v="43971"/>
    <n v="4"/>
    <n v="220"/>
    <n v="2"/>
    <n v="6270"/>
    <n v="5396.6509999999998"/>
    <n v="2698.326"/>
    <n v="110"/>
    <n v="28.5"/>
    <n v="873.34900000000005"/>
    <x v="0"/>
    <x v="8"/>
    <n v="38"/>
    <x v="0"/>
  </r>
  <r>
    <x v="0"/>
    <x v="3"/>
    <s v="GV502"/>
    <s v="GV5-21-200520"/>
    <x v="0"/>
    <d v="2020-09-17T00:00:00"/>
    <x v="0"/>
    <s v="Leonardo Jimenez Chacon"/>
    <n v="43971"/>
    <n v="4"/>
    <n v="112"/>
    <n v="1"/>
    <n v="3192"/>
    <n v="2698.326"/>
    <n v="2698.326"/>
    <n v="112"/>
    <n v="28.5"/>
    <n v="493.67399999999998"/>
    <x v="0"/>
    <x v="8"/>
    <n v="38"/>
    <x v="0"/>
  </r>
  <r>
    <x v="0"/>
    <x v="3"/>
    <s v="GV502"/>
    <s v="GV5-21-200520"/>
    <x v="0"/>
    <d v="2020-09-17T00:00:00"/>
    <x v="0"/>
    <s v="Gil Peña Martin FG"/>
    <n v="43971"/>
    <n v="4"/>
    <n v="560"/>
    <n v="5"/>
    <n v="15960"/>
    <n v="13491.629000000001"/>
    <n v="2698.326"/>
    <n v="112"/>
    <n v="28.5"/>
    <n v="2468.3710000000001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220"/>
    <n v="2"/>
    <n v="6270"/>
    <n v="5396.6509999999998"/>
    <n v="2698.326"/>
    <n v="110"/>
    <n v="28.5"/>
    <n v="873.34900000000005"/>
    <x v="0"/>
    <x v="8"/>
    <n v="38"/>
    <x v="0"/>
  </r>
  <r>
    <x v="0"/>
    <x v="3"/>
    <s v="GV502"/>
    <s v="GV5-21-200520"/>
    <x v="0"/>
    <d v="2020-09-17T00:00:00"/>
    <x v="0"/>
    <s v="Oscar Jesus Guerrero Pelayo"/>
    <n v="43971"/>
    <n v="4"/>
    <n v="640"/>
    <n v="6"/>
    <n v="18240"/>
    <n v="16189.954"/>
    <n v="2698.326"/>
    <n v="106.66666666666667"/>
    <n v="28.5"/>
    <n v="2050.0459999999998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112"/>
    <n v="1"/>
    <n v="3192"/>
    <n v="2698.326"/>
    <n v="2698.326"/>
    <n v="112"/>
    <n v="28.5"/>
    <n v="493.67399999999998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105"/>
    <n v="1"/>
    <n v="2992.5"/>
    <n v="2698.326"/>
    <n v="2698.326"/>
    <n v="105"/>
    <n v="28.5"/>
    <n v="294.17399999999998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114"/>
    <n v="1"/>
    <n v="3249"/>
    <n v="2698.326"/>
    <n v="2698.326"/>
    <n v="114"/>
    <n v="28.5"/>
    <n v="550.67399999999998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530"/>
    <n v="5"/>
    <n v="15105"/>
    <n v="13491.629000000001"/>
    <n v="2698.326"/>
    <n v="106"/>
    <n v="28.5"/>
    <n v="1613.3710000000001"/>
    <x v="0"/>
    <x v="8"/>
    <n v="38"/>
    <x v="0"/>
  </r>
  <r>
    <x v="0"/>
    <x v="3"/>
    <s v="GV502"/>
    <s v="GV5-21-200520"/>
    <x v="0"/>
    <d v="2020-09-17T00:00:00"/>
    <x v="0"/>
    <s v="Innovacion y Comercio"/>
    <n v="43971"/>
    <n v="4"/>
    <n v="112"/>
    <n v="1"/>
    <n v="3136"/>
    <n v="2698.326"/>
    <n v="2698.326"/>
    <n v="112"/>
    <n v="28"/>
    <n v="437.67399999999998"/>
    <x v="0"/>
    <x v="8"/>
    <n v="38"/>
    <x v="0"/>
  </r>
  <r>
    <x v="0"/>
    <x v="1"/>
    <s v="GV105"/>
    <s v="GV1-15-080420"/>
    <x v="0"/>
    <d v="2020-09-18T00:00:00"/>
    <x v="0"/>
    <s v="PUBLICO EN GENERAL"/>
    <n v="43929"/>
    <n v="5.4333333333333327"/>
    <n v="124"/>
    <n v="1"/>
    <n v="3596"/>
    <n v="2633.07"/>
    <n v="2633.07"/>
    <n v="124"/>
    <n v="29"/>
    <n v="962.93"/>
    <x v="0"/>
    <x v="8"/>
    <n v="38"/>
    <x v="0"/>
  </r>
  <r>
    <x v="0"/>
    <x v="2"/>
    <s v="GV409"/>
    <s v="GV1-13-240320"/>
    <x v="0"/>
    <d v="2020-09-18T00:00:00"/>
    <x v="0"/>
    <s v="Camacho Monroy Agustin"/>
    <n v="43914"/>
    <n v="5.9333333333333327"/>
    <n v="1003"/>
    <n v="9"/>
    <n v="27081"/>
    <n v="44675.241999999998"/>
    <n v="4963.9160000000002"/>
    <n v="111.44444444444444"/>
    <n v="27"/>
    <n v="-17594.241999999998"/>
    <x v="0"/>
    <x v="8"/>
    <n v="38"/>
    <x v="0"/>
  </r>
  <r>
    <x v="0"/>
    <x v="2"/>
    <s v="GV409"/>
    <s v="GV1-13-240320"/>
    <x v="0"/>
    <d v="2020-09-18T00:00:00"/>
    <x v="0"/>
    <s v="Camacho Santana Gabriel"/>
    <n v="43914"/>
    <n v="5.9333333333333327"/>
    <n v="663"/>
    <n v="6"/>
    <n v="17901"/>
    <n v="29783.494999999999"/>
    <n v="4963.9160000000002"/>
    <n v="110.5"/>
    <n v="27"/>
    <n v="-11882.495000000001"/>
    <x v="0"/>
    <x v="8"/>
    <n v="38"/>
    <x v="0"/>
  </r>
  <r>
    <x v="0"/>
    <x v="2"/>
    <s v="GV409"/>
    <s v="GV1-13-240320"/>
    <x v="0"/>
    <d v="2020-09-18T00:00:00"/>
    <x v="0"/>
    <s v="PUBLICO EN GENERAL"/>
    <n v="43914"/>
    <n v="5.9333333333333327"/>
    <n v="293"/>
    <n v="3"/>
    <n v="7911"/>
    <n v="14891.746999999999"/>
    <n v="4963.9160000000002"/>
    <n v="97.666666666666671"/>
    <n v="27"/>
    <n v="-6980.7470000000003"/>
    <x v="0"/>
    <x v="8"/>
    <n v="38"/>
    <x v="0"/>
  </r>
  <r>
    <x v="0"/>
    <x v="2"/>
    <s v="GV409"/>
    <s v="GV1-13-240320"/>
    <x v="0"/>
    <d v="2020-09-18T00:00:00"/>
    <x v="0"/>
    <s v="Gutierrez Olivarez Jaime Gibran"/>
    <n v="43914"/>
    <n v="5.9333333333333327"/>
    <n v="395.2"/>
    <n v="4"/>
    <n v="11065.6"/>
    <n v="19855.663"/>
    <n v="4963.9160000000002"/>
    <n v="98.8"/>
    <n v="28"/>
    <n v="-8790.0630000000001"/>
    <x v="0"/>
    <x v="8"/>
    <n v="38"/>
    <x v="0"/>
  </r>
  <r>
    <x v="0"/>
    <x v="2"/>
    <s v="GV409"/>
    <s v="GV1-13-240320"/>
    <x v="0"/>
    <d v="2020-09-18T00:00:00"/>
    <x v="0"/>
    <s v="Arturo Saray"/>
    <n v="43914"/>
    <n v="5.9333333333333327"/>
    <n v="118.2"/>
    <n v="1"/>
    <n v="2955"/>
    <n v="4963.9160000000002"/>
    <n v="4963.9160000000002"/>
    <n v="118.2"/>
    <n v="25"/>
    <n v="-2008.9159999999999"/>
    <x v="0"/>
    <x v="8"/>
    <n v="38"/>
    <x v="0"/>
  </r>
  <r>
    <x v="0"/>
    <x v="2"/>
    <s v="GV409"/>
    <s v="GV1-13-240320"/>
    <x v="0"/>
    <d v="2020-09-18T00:00:00"/>
    <x v="0"/>
    <s v="Cecilia Robles Perez"/>
    <n v="43914"/>
    <n v="5.9333333333333327"/>
    <n v="111.6"/>
    <n v="1"/>
    <n v="3124.8"/>
    <n v="4963.9160000000002"/>
    <n v="4963.9160000000002"/>
    <n v="111.6"/>
    <n v="28"/>
    <n v="-1839.116"/>
    <x v="0"/>
    <x v="8"/>
    <n v="38"/>
    <x v="0"/>
  </r>
  <r>
    <x v="0"/>
    <x v="2"/>
    <s v="GV409"/>
    <s v="GV1-13-240320"/>
    <x v="0"/>
    <d v="2020-09-18T00:00:00"/>
    <x v="0"/>
    <s v="Ricardo Perez Garcia"/>
    <n v="43914"/>
    <n v="5.9333333333333327"/>
    <n v="199.4"/>
    <n v="2"/>
    <n v="5583.2"/>
    <n v="9927.8320000000003"/>
    <n v="4963.9160000000002"/>
    <n v="99.7"/>
    <n v="28"/>
    <n v="-4344.6319999999996"/>
    <x v="0"/>
    <x v="8"/>
    <n v="38"/>
    <x v="0"/>
  </r>
  <r>
    <x v="0"/>
    <x v="2"/>
    <s v="GV409"/>
    <s v="GV1-13-240320"/>
    <x v="0"/>
    <d v="2020-09-18T00:00:00"/>
    <x v="0"/>
    <s v="Rafael Osorio Zamora"/>
    <n v="43914"/>
    <n v="5.9333333333333327"/>
    <n v="1152.4000000000001"/>
    <n v="12"/>
    <n v="32267.200000000001"/>
    <n v="59566.989000000001"/>
    <n v="4963.9160000000002"/>
    <n v="96.033333333333346"/>
    <n v="28"/>
    <n v="-27299.789000000001"/>
    <x v="0"/>
    <x v="8"/>
    <n v="38"/>
    <x v="0"/>
  </r>
  <r>
    <x v="0"/>
    <x v="2"/>
    <s v="GV416"/>
    <s v="GV4-13-300320"/>
    <x v="0"/>
    <d v="2020-09-18T00:00:00"/>
    <x v="0"/>
    <s v="Noe Ramirez Brambila"/>
    <n v="43920"/>
    <n v="5.7333333333333334"/>
    <n v="506"/>
    <n v="5"/>
    <n v="13662"/>
    <n v="15092.638000000001"/>
    <n v="3018.5279999999998"/>
    <n v="101.2"/>
    <n v="27"/>
    <n v="-1430.6379999999999"/>
    <x v="0"/>
    <x v="8"/>
    <n v="38"/>
    <x v="0"/>
  </r>
  <r>
    <x v="0"/>
    <x v="2"/>
    <s v="GV416"/>
    <s v="GV4-13-300320"/>
    <x v="0"/>
    <d v="2020-09-18T00:00:00"/>
    <x v="0"/>
    <s v="Robles Santana Jorge"/>
    <n v="43920"/>
    <n v="5.7333333333333334"/>
    <n v="466"/>
    <n v="5"/>
    <n v="12582"/>
    <n v="15092.638000000001"/>
    <n v="3018.5279999999998"/>
    <n v="93.2"/>
    <n v="27"/>
    <n v="-2510.6379999999999"/>
    <x v="0"/>
    <x v="8"/>
    <n v="38"/>
    <x v="0"/>
  </r>
  <r>
    <x v="0"/>
    <x v="2"/>
    <s v="GV416"/>
    <s v="GV4-13-300320"/>
    <x v="0"/>
    <d v="2020-09-18T00:00:00"/>
    <x v="0"/>
    <s v="Innovacion y Comercio"/>
    <n v="43920"/>
    <n v="5.7333333333333334"/>
    <n v="687.8"/>
    <n v="8"/>
    <n v="19258.400000000001"/>
    <n v="24148.221000000001"/>
    <n v="3018.5279999999998"/>
    <n v="85.974999999999994"/>
    <n v="28"/>
    <n v="-4889.8209999999999"/>
    <x v="0"/>
    <x v="8"/>
    <n v="38"/>
    <x v="0"/>
  </r>
  <r>
    <x v="0"/>
    <x v="2"/>
    <s v="GV416"/>
    <s v="GV4-13-300320"/>
    <x v="0"/>
    <d v="2020-09-18T00:00:00"/>
    <x v="0"/>
    <s v="Vazquez Zamora Rafael"/>
    <n v="43920"/>
    <n v="5.7333333333333334"/>
    <n v="195.2"/>
    <n v="2"/>
    <n v="5465.6"/>
    <n v="6037.0550000000003"/>
    <n v="3018.5279999999998"/>
    <n v="97.6"/>
    <n v="28"/>
    <n v="-571.45500000000004"/>
    <x v="0"/>
    <x v="8"/>
    <n v="38"/>
    <x v="0"/>
  </r>
  <r>
    <x v="0"/>
    <x v="2"/>
    <s v="GV416"/>
    <s v="GV4-13-300320"/>
    <x v="0"/>
    <d v="2020-09-18T00:00:00"/>
    <x v="0"/>
    <s v="Arturo Saray"/>
    <n v="43920"/>
    <n v="5.7333333333333334"/>
    <n v="109.4"/>
    <n v="1"/>
    <n v="2735"/>
    <n v="3018.5279999999998"/>
    <n v="3018.5279999999998"/>
    <n v="109.4"/>
    <n v="25"/>
    <n v="-283.52800000000002"/>
    <x v="0"/>
    <x v="8"/>
    <n v="38"/>
    <x v="0"/>
  </r>
  <r>
    <x v="0"/>
    <x v="2"/>
    <s v="GV416"/>
    <s v="GV4-13-300320"/>
    <x v="0"/>
    <d v="2020-09-18T00:00:00"/>
    <x v="0"/>
    <s v="PUBLICO EN GENERAL"/>
    <n v="43920"/>
    <n v="5.7333333333333334"/>
    <n v="110.6"/>
    <n v="1"/>
    <n v="2765"/>
    <n v="3018.5279999999998"/>
    <n v="3018.5279999999998"/>
    <n v="110.6"/>
    <n v="25"/>
    <n v="-253.52799999999999"/>
    <x v="0"/>
    <x v="8"/>
    <n v="38"/>
    <x v="0"/>
  </r>
  <r>
    <x v="0"/>
    <x v="0"/>
    <s v="EMBAR"/>
    <s v="GV5-01-040120"/>
    <x v="0"/>
    <d v="2020-09-21T00:00:00"/>
    <x v="0"/>
    <s v="Innovacion y Comercio"/>
    <n v="43834"/>
    <n v="8.6999999999999993"/>
    <n v="120"/>
    <n v="1"/>
    <n v="3360"/>
    <n v="2281.5729999999999"/>
    <n v="2281.5729999999999"/>
    <n v="120"/>
    <n v="28"/>
    <n v="1078.4269999999999"/>
    <x v="0"/>
    <x v="8"/>
    <n v="39"/>
    <x v="0"/>
  </r>
  <r>
    <x v="0"/>
    <x v="1"/>
    <s v="GV105"/>
    <s v="GV1-15-080420"/>
    <x v="0"/>
    <d v="2020-09-21T00:00:00"/>
    <x v="0"/>
    <s v="Carlos Sanchez Camacho"/>
    <n v="43929"/>
    <n v="5.5333333333333332"/>
    <n v="379"/>
    <n v="4"/>
    <n v="10612"/>
    <n v="10532.279"/>
    <n v="2633.07"/>
    <n v="94.75"/>
    <n v="28"/>
    <n v="79.721000000000004"/>
    <x v="0"/>
    <x v="8"/>
    <n v="39"/>
    <x v="0"/>
  </r>
  <r>
    <x v="0"/>
    <x v="1"/>
    <s v="GV108"/>
    <s v="GV1-16-140420"/>
    <x v="0"/>
    <d v="2020-09-21T00:00:00"/>
    <x v="0"/>
    <s v="Carlos Sanchez Camacho"/>
    <n v="43935"/>
    <n v="5.333333333333333"/>
    <n v="182.5"/>
    <n v="2"/>
    <n v="5110"/>
    <n v="4884.0739999999996"/>
    <n v="2442.0369999999998"/>
    <n v="91.25"/>
    <n v="28"/>
    <n v="225.92599999999999"/>
    <x v="0"/>
    <x v="8"/>
    <n v="39"/>
    <x v="0"/>
  </r>
  <r>
    <x v="0"/>
    <x v="2"/>
    <s v="GV409"/>
    <s v="GV1-13-240320"/>
    <x v="0"/>
    <d v="2020-09-21T00:00:00"/>
    <x v="0"/>
    <s v="Alvarez Lopez Salvador (Padre)"/>
    <n v="43914"/>
    <n v="6.0333333333333332"/>
    <n v="1545"/>
    <n v="15"/>
    <n v="41715"/>
    <n v="74458.736000000004"/>
    <n v="4963.9160000000002"/>
    <n v="103"/>
    <n v="27"/>
    <n v="-32743.736000000001"/>
    <x v="0"/>
    <x v="8"/>
    <n v="39"/>
    <x v="0"/>
  </r>
  <r>
    <x v="0"/>
    <x v="2"/>
    <s v="GV409"/>
    <s v="GV1-13-240320"/>
    <x v="0"/>
    <d v="2020-09-21T00:00:00"/>
    <x v="0"/>
    <s v="Rafael Osorio Zamora"/>
    <n v="43914"/>
    <n v="6.0333333333333332"/>
    <n v="652.79999999999995"/>
    <n v="6"/>
    <n v="18278.400000000001"/>
    <n v="29783.494999999999"/>
    <n v="4963.9160000000002"/>
    <n v="108.8"/>
    <n v="28"/>
    <n v="-11505.094999999999"/>
    <x v="0"/>
    <x v="8"/>
    <n v="39"/>
    <x v="0"/>
  </r>
  <r>
    <x v="0"/>
    <x v="2"/>
    <s v="GV409"/>
    <s v="GV1-13-240320"/>
    <x v="0"/>
    <d v="2020-09-21T00:00:00"/>
    <x v="0"/>
    <s v="Vazquez Zamora Rafael"/>
    <n v="43914"/>
    <n v="6.0333333333333332"/>
    <n v="181.6"/>
    <n v="2"/>
    <n v="5084.8"/>
    <n v="9927.8320000000003"/>
    <n v="4963.9160000000002"/>
    <n v="90.8"/>
    <n v="28"/>
    <n v="-4843.0320000000002"/>
    <x v="0"/>
    <x v="8"/>
    <n v="39"/>
    <x v="0"/>
  </r>
  <r>
    <x v="0"/>
    <x v="2"/>
    <s v="GV409"/>
    <s v="GV1-13-240320"/>
    <x v="0"/>
    <d v="2020-09-21T00:00:00"/>
    <x v="0"/>
    <s v="Cecilia Robles Perez"/>
    <n v="43914"/>
    <n v="6.0333333333333332"/>
    <n v="124"/>
    <n v="1"/>
    <n v="3472"/>
    <n v="4963.9160000000002"/>
    <n v="4963.9160000000002"/>
    <n v="124"/>
    <n v="28"/>
    <n v="-1491.9159999999999"/>
    <x v="0"/>
    <x v="8"/>
    <n v="39"/>
    <x v="0"/>
  </r>
  <r>
    <x v="0"/>
    <x v="2"/>
    <s v="GV409"/>
    <s v="GV1-13-240320"/>
    <x v="0"/>
    <d v="2020-09-21T00:00:00"/>
    <x v="0"/>
    <s v="Ricardo Perez Garcia"/>
    <n v="43914"/>
    <n v="6.0333333333333332"/>
    <n v="225.6"/>
    <n v="2"/>
    <n v="6316.8"/>
    <n v="9927.8320000000003"/>
    <n v="4963.9160000000002"/>
    <n v="112.8"/>
    <n v="28"/>
    <n v="-3611.0320000000002"/>
    <x v="0"/>
    <x v="8"/>
    <n v="39"/>
    <x v="0"/>
  </r>
  <r>
    <x v="0"/>
    <x v="2"/>
    <s v="GV409"/>
    <s v="GV1-13-240320"/>
    <x v="0"/>
    <d v="2020-09-21T00:00:00"/>
    <x v="0"/>
    <s v="Gutierrez Olivarez Jaime Gibran"/>
    <n v="43914"/>
    <n v="6.0333333333333332"/>
    <n v="195.8"/>
    <n v="2"/>
    <n v="5482.4"/>
    <n v="9927.8320000000003"/>
    <n v="4963.9160000000002"/>
    <n v="97.9"/>
    <n v="28"/>
    <n v="-4445.4319999999998"/>
    <x v="0"/>
    <x v="8"/>
    <n v="39"/>
    <x v="0"/>
  </r>
  <r>
    <x v="0"/>
    <x v="3"/>
    <s v="GV502"/>
    <s v="GV5-21-200520"/>
    <x v="0"/>
    <d v="2020-09-21T00:00:00"/>
    <x v="0"/>
    <s v="Carlos Policarpo Contreras Moreno"/>
    <n v="43971"/>
    <n v="4.1333333333333329"/>
    <n v="6075"/>
    <n v="50"/>
    <n v="157950"/>
    <n v="134916.285"/>
    <n v="2698.326"/>
    <n v="121.5"/>
    <n v="26"/>
    <n v="23033.715"/>
    <x v="0"/>
    <x v="8"/>
    <n v="39"/>
    <x v="0"/>
  </r>
  <r>
    <x v="0"/>
    <x v="3"/>
    <s v="GV502"/>
    <s v="GV5-21-200520"/>
    <x v="0"/>
    <d v="2020-09-21T00:00:00"/>
    <x v="0"/>
    <s v="Casillas Tapia Alfredo"/>
    <n v="43971"/>
    <n v="4.1333333333333329"/>
    <n v="1260"/>
    <n v="10"/>
    <n v="33390"/>
    <n v="26983.257000000001"/>
    <n v="2698.326"/>
    <n v="126"/>
    <n v="26.5"/>
    <n v="6406.7430000000004"/>
    <x v="0"/>
    <x v="8"/>
    <n v="39"/>
    <x v="0"/>
  </r>
  <r>
    <x v="0"/>
    <x v="3"/>
    <s v="GV502"/>
    <s v="GV5-21-200520"/>
    <x v="0"/>
    <d v="2020-09-21T00:00:00"/>
    <x v="0"/>
    <s v="Camolinga Maldonado Pedro"/>
    <n v="43971"/>
    <n v="4.1333333333333329"/>
    <n v="107"/>
    <n v="107"/>
    <n v="345150"/>
    <n v="288720.85100000002"/>
    <n v="2698.326"/>
    <n v="1"/>
    <n v="3225.7008999999998"/>
    <n v="56429.148999999998"/>
    <x v="0"/>
    <x v="8"/>
    <n v="39"/>
    <x v="0"/>
  </r>
  <r>
    <x v="0"/>
    <x v="3"/>
    <s v="GV502"/>
    <s v="GV5-21-200520"/>
    <x v="0"/>
    <d v="2020-09-21T00:00:00"/>
    <x v="0"/>
    <s v="Innovacion y Comercio"/>
    <n v="43971"/>
    <n v="4.1333333333333329"/>
    <n v="890"/>
    <n v="8"/>
    <n v="24920"/>
    <n v="21586.606"/>
    <n v="2698.326"/>
    <n v="111.25"/>
    <n v="28"/>
    <n v="3333.3939999999998"/>
    <x v="0"/>
    <x v="8"/>
    <n v="39"/>
    <x v="0"/>
  </r>
  <r>
    <x v="0"/>
    <x v="2"/>
    <s v="GV409"/>
    <s v="GV1-13-240320"/>
    <x v="0"/>
    <d v="2020-09-22T00:00:00"/>
    <x v="0"/>
    <s v="Casillas Tapia Alfredo"/>
    <n v="43914"/>
    <n v="6.0666666666666664"/>
    <n v="1075.5999999999999"/>
    <n v="10"/>
    <n v="28503.4"/>
    <n v="49639.158000000003"/>
    <n v="4963.9160000000002"/>
    <n v="107.55999999999999"/>
    <n v="26.5"/>
    <n v="-21135.758000000002"/>
    <x v="0"/>
    <x v="8"/>
    <n v="39"/>
    <x v="0"/>
  </r>
  <r>
    <x v="0"/>
    <x v="2"/>
    <s v="GV409"/>
    <s v="GV1-13-240320"/>
    <x v="0"/>
    <d v="2020-09-22T00:00:00"/>
    <x v="0"/>
    <s v="Ramos Mejia Juan Diego FG"/>
    <n v="43914"/>
    <n v="6.0666666666666664"/>
    <n v="2242"/>
    <n v="20"/>
    <n v="62776"/>
    <n v="99278.315000000002"/>
    <n v="4963.9160000000002"/>
    <n v="112.1"/>
    <n v="28"/>
    <n v="-36502.315000000002"/>
    <x v="0"/>
    <x v="8"/>
    <n v="39"/>
    <x v="0"/>
  </r>
  <r>
    <x v="0"/>
    <x v="2"/>
    <s v="GV409"/>
    <s v="GV1-13-240320"/>
    <x v="0"/>
    <d v="2020-09-22T00:00:00"/>
    <x v="0"/>
    <s v="Cobian Chavez Rodolfo FG"/>
    <n v="43914"/>
    <n v="6.0666666666666664"/>
    <n v="2316"/>
    <n v="20"/>
    <n v="64848"/>
    <n v="99278.315000000002"/>
    <n v="4963.9160000000002"/>
    <n v="115.8"/>
    <n v="28"/>
    <n v="-34430.315000000002"/>
    <x v="0"/>
    <x v="8"/>
    <n v="39"/>
    <x v="0"/>
  </r>
  <r>
    <x v="0"/>
    <x v="2"/>
    <s v="GV409"/>
    <s v="GV1-13-240320"/>
    <x v="0"/>
    <d v="2020-09-22T00:00:00"/>
    <x v="0"/>
    <s v="Chavez Barajas Contensina NA"/>
    <n v="43914"/>
    <n v="6.0666666666666664"/>
    <n v="120"/>
    <n v="1"/>
    <n v="3420"/>
    <n v="4963.9160000000002"/>
    <n v="4963.9160000000002"/>
    <n v="120"/>
    <n v="28.5"/>
    <n v="-1543.9159999999999"/>
    <x v="0"/>
    <x v="8"/>
    <n v="39"/>
    <x v="0"/>
  </r>
  <r>
    <x v="0"/>
    <x v="2"/>
    <s v="GV409"/>
    <s v="GV1-13-240320"/>
    <x v="0"/>
    <d v="2020-09-22T00:00:00"/>
    <x v="0"/>
    <s v="RODRIGO RODRIGUEZ"/>
    <n v="43914"/>
    <n v="6.0666666666666664"/>
    <n v="732"/>
    <n v="7"/>
    <n v="20862"/>
    <n v="34747.410000000003"/>
    <n v="4963.9160000000002"/>
    <n v="104.57142857142857"/>
    <n v="28.5"/>
    <n v="-13885.41"/>
    <x v="0"/>
    <x v="8"/>
    <n v="39"/>
    <x v="0"/>
  </r>
  <r>
    <x v="0"/>
    <x v="2"/>
    <s v="GV417"/>
    <s v="GV1-18-280420"/>
    <x v="0"/>
    <d v="2020-09-22T00:00:00"/>
    <x v="0"/>
    <s v="Verdin Vizcarra Irma Lucila F"/>
    <n v="43949"/>
    <n v="4.8999999999999995"/>
    <n v="210"/>
    <n v="2"/>
    <n v="5985"/>
    <n v="2050.33"/>
    <n v="1025.165"/>
    <n v="105"/>
    <n v="28.5"/>
    <n v="3934.67"/>
    <x v="0"/>
    <x v="8"/>
    <n v="39"/>
    <x v="0"/>
  </r>
  <r>
    <x v="0"/>
    <x v="2"/>
    <s v="GV417"/>
    <s v="GV1-18-280420"/>
    <x v="0"/>
    <d v="2020-09-22T00:00:00"/>
    <x v="0"/>
    <s v="Edgar Ruiz Lopez"/>
    <n v="43949"/>
    <n v="4.8999999999999995"/>
    <n v="325"/>
    <n v="3"/>
    <n v="9262.5"/>
    <n v="3075.4949999999999"/>
    <n v="1025.165"/>
    <n v="108.33333333333333"/>
    <n v="28.5"/>
    <n v="6187.0050000000001"/>
    <x v="0"/>
    <x v="8"/>
    <n v="39"/>
    <x v="0"/>
  </r>
  <r>
    <x v="0"/>
    <x v="2"/>
    <s v="GV417"/>
    <s v="GV1-18-280420"/>
    <x v="1"/>
    <d v="2020-09-22T00:00:00"/>
    <x v="0"/>
    <s v="Verdin Vizcarra Irma Lucila F"/>
    <n v="43949"/>
    <n v="4.8999999999999995"/>
    <n v="-210"/>
    <n v="-2"/>
    <n v="-5985"/>
    <n v="-2050.33"/>
    <n v="-1025.165"/>
    <n v="105"/>
    <n v="28.5"/>
    <n v="-3934.67"/>
    <x v="0"/>
    <x v="8"/>
    <n v="39"/>
    <x v="0"/>
  </r>
  <r>
    <x v="0"/>
    <x v="2"/>
    <s v="GV417"/>
    <s v="GV1-18-280420"/>
    <x v="1"/>
    <d v="2020-09-22T00:00:00"/>
    <x v="0"/>
    <s v="Edgar Ruiz Lopez"/>
    <n v="43949"/>
    <n v="4.8999999999999995"/>
    <n v="-325"/>
    <n v="-3"/>
    <n v="-9262.5"/>
    <n v="-3075.4949999999999"/>
    <n v="-1025.165"/>
    <n v="108.33333333333333"/>
    <n v="28.5"/>
    <n v="-6187.0050000000001"/>
    <x v="0"/>
    <x v="8"/>
    <n v="39"/>
    <x v="0"/>
  </r>
  <r>
    <x v="0"/>
    <x v="2"/>
    <s v="GV418"/>
    <s v="GV1-13-310320"/>
    <x v="0"/>
    <d v="2020-09-22T00:00:00"/>
    <x v="0"/>
    <s v="Prado Barajas Aureliano FG"/>
    <n v="43921"/>
    <n v="5.833333333333333"/>
    <n v="100"/>
    <n v="1"/>
    <n v="2850"/>
    <n v="1041.319"/>
    <n v="1041.319"/>
    <n v="100"/>
    <n v="28.5"/>
    <n v="1808.681"/>
    <x v="0"/>
    <x v="8"/>
    <n v="39"/>
    <x v="0"/>
  </r>
  <r>
    <x v="0"/>
    <x v="2"/>
    <s v="GV418"/>
    <s v="GV1-13-310320"/>
    <x v="0"/>
    <d v="2020-09-22T00:00:00"/>
    <x v="0"/>
    <s v="Verdin Vizcarra Irma Lucila F"/>
    <n v="43921"/>
    <n v="5.833333333333333"/>
    <n v="210"/>
    <n v="2"/>
    <n v="5985"/>
    <n v="2082.6379999999999"/>
    <n v="1041.319"/>
    <n v="105"/>
    <n v="28.5"/>
    <n v="3902.3620000000001"/>
    <x v="0"/>
    <x v="8"/>
    <n v="39"/>
    <x v="0"/>
  </r>
  <r>
    <x v="0"/>
    <x v="2"/>
    <s v="GV418"/>
    <s v="GV1-13-310320"/>
    <x v="0"/>
    <d v="2020-09-22T00:00:00"/>
    <x v="0"/>
    <s v="Edgar Ruiz Lopez"/>
    <n v="43921"/>
    <n v="5.833333333333333"/>
    <n v="325"/>
    <n v="3"/>
    <n v="9262.5"/>
    <n v="3123.9580000000001"/>
    <n v="1041.319"/>
    <n v="108.33333333333333"/>
    <n v="28.5"/>
    <n v="6138.5420000000004"/>
    <x v="0"/>
    <x v="8"/>
    <n v="39"/>
    <x v="0"/>
  </r>
  <r>
    <x v="0"/>
    <x v="2"/>
    <s v="GV418"/>
    <s v="GV1-13-310320"/>
    <x v="0"/>
    <d v="2020-09-22T00:00:00"/>
    <x v="0"/>
    <s v="Oregon Rene NA"/>
    <n v="43921"/>
    <n v="5.833333333333333"/>
    <n v="222"/>
    <n v="2"/>
    <n v="6327"/>
    <n v="2082.6379999999999"/>
    <n v="1041.319"/>
    <n v="111"/>
    <n v="28.5"/>
    <n v="4244.3620000000001"/>
    <x v="0"/>
    <x v="8"/>
    <n v="39"/>
    <x v="0"/>
  </r>
  <r>
    <x v="0"/>
    <x v="2"/>
    <s v="GV418"/>
    <s v="GV1-13-310320"/>
    <x v="0"/>
    <d v="2020-09-22T00:00:00"/>
    <x v="0"/>
    <s v="Martinez Valdez Hugo Alberto F"/>
    <n v="43921"/>
    <n v="5.833333333333333"/>
    <n v="224"/>
    <n v="2"/>
    <n v="6384"/>
    <n v="2082.6379999999999"/>
    <n v="1041.319"/>
    <n v="112"/>
    <n v="28.5"/>
    <n v="4301.3620000000001"/>
    <x v="0"/>
    <x v="8"/>
    <n v="39"/>
    <x v="0"/>
  </r>
  <r>
    <x v="0"/>
    <x v="2"/>
    <s v="GV418"/>
    <s v="GV1-13-310320"/>
    <x v="0"/>
    <d v="2020-09-22T00:00:00"/>
    <x v="0"/>
    <s v="Lopez Jorge FG"/>
    <n v="43921"/>
    <n v="5.833333333333333"/>
    <n v="120"/>
    <n v="1"/>
    <n v="3420"/>
    <n v="1041.319"/>
    <n v="1041.319"/>
    <n v="120"/>
    <n v="28.5"/>
    <n v="2378.681"/>
    <x v="0"/>
    <x v="8"/>
    <n v="39"/>
    <x v="0"/>
  </r>
  <r>
    <x v="0"/>
    <x v="2"/>
    <s v="GV418"/>
    <s v="GV1-13-310320"/>
    <x v="0"/>
    <d v="2020-09-22T00:00:00"/>
    <x v="0"/>
    <s v="Lopez Garcia Martin FG"/>
    <n v="43921"/>
    <n v="5.833333333333333"/>
    <n v="100"/>
    <n v="1"/>
    <n v="2850"/>
    <n v="1041.319"/>
    <n v="1041.319"/>
    <n v="100"/>
    <n v="28.5"/>
    <n v="1808.681"/>
    <x v="0"/>
    <x v="8"/>
    <n v="39"/>
    <x v="0"/>
  </r>
  <r>
    <x v="0"/>
    <x v="2"/>
    <s v="GV418"/>
    <s v="GV1-13-310320"/>
    <x v="0"/>
    <d v="2020-09-22T00:00:00"/>
    <x v="0"/>
    <s v="Jose Luis Guzman Cornejo"/>
    <n v="43921"/>
    <n v="5.833333333333333"/>
    <n v="220"/>
    <n v="2"/>
    <n v="6270"/>
    <n v="2082.6379999999999"/>
    <n v="1041.319"/>
    <n v="110"/>
    <n v="28.5"/>
    <n v="4187.3620000000001"/>
    <x v="0"/>
    <x v="8"/>
    <n v="39"/>
    <x v="0"/>
  </r>
  <r>
    <x v="0"/>
    <x v="2"/>
    <s v="GV418"/>
    <s v="GV1-13-310320"/>
    <x v="0"/>
    <d v="2020-09-22T00:00:00"/>
    <x v="0"/>
    <s v="De Leon Diaz Salvador FG"/>
    <n v="43921"/>
    <n v="5.833333333333333"/>
    <n v="110"/>
    <n v="1"/>
    <n v="3135"/>
    <n v="1041.319"/>
    <n v="1041.319"/>
    <n v="110"/>
    <n v="28.5"/>
    <n v="2093.681"/>
    <x v="0"/>
    <x v="8"/>
    <n v="39"/>
    <x v="0"/>
  </r>
  <r>
    <x v="0"/>
    <x v="2"/>
    <s v="GV418"/>
    <s v="GV1-13-310320"/>
    <x v="0"/>
    <d v="2020-09-22T00:00:00"/>
    <x v="0"/>
    <s v="Juan Manuel Jacobo"/>
    <n v="43921"/>
    <n v="5.833333333333333"/>
    <n v="550"/>
    <n v="5"/>
    <n v="15675"/>
    <n v="5206.5959999999995"/>
    <n v="1041.319"/>
    <n v="110"/>
    <n v="28.5"/>
    <n v="10468.404"/>
    <x v="0"/>
    <x v="8"/>
    <n v="39"/>
    <x v="0"/>
  </r>
  <r>
    <x v="0"/>
    <x v="2"/>
    <s v="GV418"/>
    <s v="GV1-13-310320"/>
    <x v="0"/>
    <d v="2020-09-22T00:00:00"/>
    <x v="0"/>
    <s v="Rincon Morett Veronica Guadalupe FG"/>
    <n v="43921"/>
    <n v="5.833333333333333"/>
    <n v="520"/>
    <n v="5"/>
    <n v="14820"/>
    <n v="5206.5959999999995"/>
    <n v="1041.319"/>
    <n v="104"/>
    <n v="28.5"/>
    <n v="9613.4040000000005"/>
    <x v="0"/>
    <x v="8"/>
    <n v="39"/>
    <x v="0"/>
  </r>
  <r>
    <x v="0"/>
    <x v="2"/>
    <s v="GV418"/>
    <s v="GV1-13-310320"/>
    <x v="0"/>
    <d v="2020-09-22T00:00:00"/>
    <x v="0"/>
    <s v="Diaz Araiza Maria Magdalena"/>
    <n v="43921"/>
    <n v="5.833333333333333"/>
    <n v="223"/>
    <n v="2"/>
    <n v="6355.5"/>
    <n v="2082.6379999999999"/>
    <n v="1041.319"/>
    <n v="111.5"/>
    <n v="28.5"/>
    <n v="4272.8620000000001"/>
    <x v="0"/>
    <x v="8"/>
    <n v="39"/>
    <x v="0"/>
  </r>
  <r>
    <x v="0"/>
    <x v="2"/>
    <s v="GV418"/>
    <s v="GV1-13-310320"/>
    <x v="0"/>
    <d v="2020-09-22T00:00:00"/>
    <x v="0"/>
    <s v="PUBLICO EN GENERAL"/>
    <n v="43921"/>
    <n v="5.833333333333333"/>
    <n v="227"/>
    <n v="2"/>
    <n v="6469.5"/>
    <n v="2082.6379999999999"/>
    <n v="1041.319"/>
    <n v="113.5"/>
    <n v="28.5"/>
    <n v="4386.8620000000001"/>
    <x v="0"/>
    <x v="8"/>
    <n v="39"/>
    <x v="0"/>
  </r>
  <r>
    <x v="0"/>
    <x v="2"/>
    <s v="GV418"/>
    <s v="GV1-13-310320"/>
    <x v="0"/>
    <d v="2020-09-22T00:00:00"/>
    <x v="0"/>
    <s v="PUBLICO EN GENERAL"/>
    <n v="43921"/>
    <n v="5.833333333333333"/>
    <n v="110"/>
    <n v="1"/>
    <n v="3135"/>
    <n v="1041.319"/>
    <n v="1041.319"/>
    <n v="110"/>
    <n v="28.5"/>
    <n v="2093.681"/>
    <x v="0"/>
    <x v="8"/>
    <n v="39"/>
    <x v="0"/>
  </r>
  <r>
    <x v="0"/>
    <x v="2"/>
    <s v="GV418"/>
    <s v="GV1-13-310320"/>
    <x v="0"/>
    <d v="2020-09-22T00:00:00"/>
    <x v="0"/>
    <s v="Victor Alejandro Flores Pelayo"/>
    <n v="43921"/>
    <n v="5.833333333333333"/>
    <n v="108"/>
    <n v="1"/>
    <n v="3078"/>
    <n v="1041.319"/>
    <n v="1041.319"/>
    <n v="108"/>
    <n v="28.5"/>
    <n v="2036.681"/>
    <x v="0"/>
    <x v="8"/>
    <n v="39"/>
    <x v="0"/>
  </r>
  <r>
    <x v="0"/>
    <x v="2"/>
    <s v="GV418"/>
    <s v="GV1-13-310320"/>
    <x v="0"/>
    <d v="2020-09-22T00:00:00"/>
    <x v="0"/>
    <s v="Anaya Chavarin Oscar FG"/>
    <n v="43921"/>
    <n v="5.833333333333333"/>
    <n v="420"/>
    <n v="4"/>
    <n v="11970"/>
    <n v="4165.277"/>
    <n v="1041.319"/>
    <n v="105"/>
    <n v="28.5"/>
    <n v="7804.723"/>
    <x v="0"/>
    <x v="8"/>
    <n v="39"/>
    <x v="0"/>
  </r>
  <r>
    <x v="0"/>
    <x v="2"/>
    <s v="GV418"/>
    <s v="GV1-13-310320"/>
    <x v="0"/>
    <d v="2020-09-22T00:00:00"/>
    <x v="0"/>
    <s v="Oscar Jesus Guerrero Pelayo"/>
    <n v="43921"/>
    <n v="5.833333333333333"/>
    <n v="226"/>
    <n v="2"/>
    <n v="6441"/>
    <n v="2082.6379999999999"/>
    <n v="1041.319"/>
    <n v="113"/>
    <n v="28.5"/>
    <n v="4358.3620000000001"/>
    <x v="0"/>
    <x v="8"/>
    <n v="39"/>
    <x v="0"/>
  </r>
  <r>
    <x v="0"/>
    <x v="2"/>
    <s v="GV418"/>
    <s v="GV1-13-310320"/>
    <x v="0"/>
    <d v="2020-09-22T00:00:00"/>
    <x v="0"/>
    <s v="PUBLICO EN GENERAL"/>
    <n v="43921"/>
    <n v="5.833333333333333"/>
    <n v="110"/>
    <n v="1"/>
    <n v="1500"/>
    <n v="1041.319"/>
    <n v="1041.319"/>
    <n v="110"/>
    <n v="13.6364"/>
    <n v="458.68099999999998"/>
    <x v="0"/>
    <x v="8"/>
    <n v="39"/>
    <x v="0"/>
  </r>
  <r>
    <x v="0"/>
    <x v="0"/>
    <s v="EMBAR"/>
    <s v="GV1-49-041219"/>
    <x v="0"/>
    <d v="2020-09-23T00:00:00"/>
    <x v="0"/>
    <s v="Carlos Sanchez Camacho"/>
    <n v="43803"/>
    <n v="9.7999999999999989"/>
    <n v="495.5"/>
    <n v="3"/>
    <n v="12387.5"/>
    <n v="7991.384"/>
    <n v="2663.7950000000001"/>
    <n v="165.16666666666666"/>
    <n v="25"/>
    <n v="4396.116"/>
    <x v="0"/>
    <x v="8"/>
    <n v="39"/>
    <x v="0"/>
  </r>
  <r>
    <x v="0"/>
    <x v="1"/>
    <s v="GV105"/>
    <s v="GV1-15-080420"/>
    <x v="0"/>
    <d v="2020-09-23T00:00:00"/>
    <x v="0"/>
    <s v="PUBLICO EN GENERAL"/>
    <n v="43929"/>
    <n v="5.6"/>
    <n v="109"/>
    <n v="1"/>
    <n v="3161"/>
    <n v="2655.047"/>
    <n v="2655.047"/>
    <n v="109"/>
    <n v="29"/>
    <n v="505.95299999999997"/>
    <x v="0"/>
    <x v="8"/>
    <n v="39"/>
    <x v="0"/>
  </r>
  <r>
    <x v="0"/>
    <x v="1"/>
    <s v="GV105"/>
    <s v="GV1-15-080420"/>
    <x v="0"/>
    <d v="2020-09-23T00:00:00"/>
    <x v="0"/>
    <s v="Innovacion y Comercio"/>
    <n v="43929"/>
    <n v="5.6"/>
    <n v="90"/>
    <n v="1"/>
    <n v="2520"/>
    <n v="2655.047"/>
    <n v="2655.047"/>
    <n v="90"/>
    <n v="28"/>
    <n v="-135.047"/>
    <x v="0"/>
    <x v="8"/>
    <n v="39"/>
    <x v="0"/>
  </r>
  <r>
    <x v="0"/>
    <x v="1"/>
    <s v="GV105"/>
    <s v="GV1-15-080420"/>
    <x v="0"/>
    <d v="2020-09-23T00:00:00"/>
    <x v="0"/>
    <s v="Cecilia Robles Perez"/>
    <n v="43929"/>
    <n v="5.6"/>
    <n v="90.5"/>
    <n v="1"/>
    <n v="2534"/>
    <n v="2655.047"/>
    <n v="2655.047"/>
    <n v="90.5"/>
    <n v="28"/>
    <n v="-121.047"/>
    <x v="0"/>
    <x v="8"/>
    <n v="39"/>
    <x v="0"/>
  </r>
  <r>
    <x v="0"/>
    <x v="1"/>
    <s v="GV105"/>
    <s v="GV1-15-080420"/>
    <x v="0"/>
    <d v="2020-09-23T00:00:00"/>
    <x v="0"/>
    <s v="Ricardo Perez Garcia"/>
    <n v="43929"/>
    <n v="5.6"/>
    <n v="91"/>
    <n v="1"/>
    <n v="2548"/>
    <n v="2655.047"/>
    <n v="2655.047"/>
    <n v="91"/>
    <n v="28"/>
    <n v="-107.047"/>
    <x v="0"/>
    <x v="8"/>
    <n v="39"/>
    <x v="0"/>
  </r>
  <r>
    <x v="0"/>
    <x v="1"/>
    <s v="GV105"/>
    <s v="GV1-15-080420"/>
    <x v="0"/>
    <d v="2020-09-23T00:00:00"/>
    <x v="0"/>
    <s v="Gutierrez Olivarez Jaime Gibran"/>
    <n v="43929"/>
    <n v="5.6"/>
    <n v="197.5"/>
    <n v="2"/>
    <n v="5530"/>
    <n v="5310.0950000000003"/>
    <n v="2655.047"/>
    <n v="98.75"/>
    <n v="28"/>
    <n v="219.905"/>
    <x v="0"/>
    <x v="8"/>
    <n v="39"/>
    <x v="0"/>
  </r>
  <r>
    <x v="0"/>
    <x v="1"/>
    <s v="GV105"/>
    <s v="GV1-15-080420"/>
    <x v="0"/>
    <d v="2020-09-23T00:00:00"/>
    <x v="0"/>
    <s v="Vazquez Zamora Rafael"/>
    <n v="43929"/>
    <n v="5.6"/>
    <n v="396.5"/>
    <n v="4"/>
    <n v="11102"/>
    <n v="10620.19"/>
    <n v="2655.047"/>
    <n v="99.125"/>
    <n v="28"/>
    <n v="481.81"/>
    <x v="0"/>
    <x v="8"/>
    <n v="39"/>
    <x v="0"/>
  </r>
  <r>
    <x v="0"/>
    <x v="1"/>
    <s v="GV105"/>
    <s v="GV1-15-080420"/>
    <x v="0"/>
    <d v="2020-09-23T00:00:00"/>
    <x v="0"/>
    <s v="Rafael Osorio Zamora"/>
    <n v="43929"/>
    <n v="5.6"/>
    <n v="319.5"/>
    <n v="3"/>
    <n v="8946"/>
    <n v="7965.1419999999998"/>
    <n v="2655.047"/>
    <n v="106.5"/>
    <n v="28"/>
    <n v="980.85799999999995"/>
    <x v="0"/>
    <x v="8"/>
    <n v="39"/>
    <x v="0"/>
  </r>
  <r>
    <x v="0"/>
    <x v="2"/>
    <s v="GV409"/>
    <s v="GV1-13-310320"/>
    <x v="0"/>
    <d v="2020-09-23T00:00:00"/>
    <x v="0"/>
    <s v="Camacho Monroy Agustin"/>
    <n v="43921"/>
    <n v="5.8666666666666663"/>
    <n v="754"/>
    <n v="7"/>
    <n v="20358"/>
    <n v="7317.65"/>
    <n v="1045.3789999999999"/>
    <n v="107.71428571428571"/>
    <n v="27"/>
    <n v="13040.35"/>
    <x v="0"/>
    <x v="8"/>
    <n v="39"/>
    <x v="0"/>
  </r>
  <r>
    <x v="0"/>
    <x v="2"/>
    <s v="GV409"/>
    <s v="GV1-13-310320"/>
    <x v="0"/>
    <d v="2020-09-23T00:00:00"/>
    <x v="0"/>
    <s v="Camacho Santana Gabriel"/>
    <n v="43921"/>
    <n v="5.8666666666666663"/>
    <n v="1041"/>
    <n v="8"/>
    <n v="28107"/>
    <n v="8363.0290000000005"/>
    <n v="1045.3789999999999"/>
    <n v="130.125"/>
    <n v="27"/>
    <n v="19743.971000000001"/>
    <x v="0"/>
    <x v="8"/>
    <n v="39"/>
    <x v="0"/>
  </r>
  <r>
    <x v="0"/>
    <x v="2"/>
    <s v="GV409"/>
    <s v="GV1-13-310320"/>
    <x v="0"/>
    <d v="2020-09-23T00:00:00"/>
    <x v="0"/>
    <s v="Noe Ramirez Brambila"/>
    <n v="43921"/>
    <n v="5.8666666666666663"/>
    <n v="570"/>
    <n v="5"/>
    <n v="15390"/>
    <n v="5226.893"/>
    <n v="1045.3789999999999"/>
    <n v="114"/>
    <n v="27"/>
    <n v="10163.107"/>
    <x v="0"/>
    <x v="8"/>
    <n v="39"/>
    <x v="0"/>
  </r>
  <r>
    <x v="0"/>
    <x v="2"/>
    <s v="GV409"/>
    <s v="GV1-13-310320"/>
    <x v="0"/>
    <d v="2020-09-23T00:00:00"/>
    <x v="0"/>
    <s v="PUBLICO EN GENERAL"/>
    <n v="43921"/>
    <n v="5.8666666666666663"/>
    <n v="226"/>
    <n v="2"/>
    <n v="6102"/>
    <n v="2090.7570000000001"/>
    <n v="1045.3789999999999"/>
    <n v="113"/>
    <n v="27"/>
    <n v="4011.2429999999999"/>
    <x v="0"/>
    <x v="8"/>
    <n v="39"/>
    <x v="0"/>
  </r>
  <r>
    <x v="0"/>
    <x v="2"/>
    <s v="GV409"/>
    <s v="GV1-13-310320"/>
    <x v="0"/>
    <d v="2020-09-23T00:00:00"/>
    <x v="0"/>
    <s v="PUBLICO EN GENERAL"/>
    <n v="43921"/>
    <n v="5.8666666666666663"/>
    <n v="334"/>
    <n v="3"/>
    <n v="9018"/>
    <n v="3136.136"/>
    <n v="1045.3789999999999"/>
    <n v="111.33333333333333"/>
    <n v="27"/>
    <n v="5881.8639999999996"/>
    <x v="0"/>
    <x v="8"/>
    <n v="39"/>
    <x v="0"/>
  </r>
  <r>
    <x v="0"/>
    <x v="2"/>
    <s v="GV409"/>
    <s v="GV1-13-310320"/>
    <x v="0"/>
    <d v="2020-09-23T00:00:00"/>
    <x v="0"/>
    <s v="PUBLICO EN GENERAL"/>
    <n v="43921"/>
    <n v="5.8666666666666663"/>
    <n v="104.4"/>
    <n v="1"/>
    <n v="2610"/>
    <n v="1045.3789999999999"/>
    <n v="1045.3789999999999"/>
    <n v="104.4"/>
    <n v="25"/>
    <n v="1564.6210000000001"/>
    <x v="0"/>
    <x v="8"/>
    <n v="39"/>
    <x v="0"/>
  </r>
  <r>
    <x v="0"/>
    <x v="2"/>
    <s v="GV409"/>
    <s v="GV1-13-310320"/>
    <x v="0"/>
    <d v="2020-09-23T00:00:00"/>
    <x v="0"/>
    <s v="Arturo Saray"/>
    <n v="43921"/>
    <n v="5.8666666666666663"/>
    <n v="98"/>
    <n v="1"/>
    <n v="2450"/>
    <n v="1045.3789999999999"/>
    <n v="1045.3789999999999"/>
    <n v="98"/>
    <n v="25"/>
    <n v="1404.6210000000001"/>
    <x v="0"/>
    <x v="8"/>
    <n v="39"/>
    <x v="0"/>
  </r>
  <r>
    <x v="0"/>
    <x v="2"/>
    <s v="GV409"/>
    <s v="GV1-13-310320"/>
    <x v="0"/>
    <d v="2020-09-23T00:00:00"/>
    <x v="0"/>
    <s v="Diaz Juan "/>
    <n v="43921"/>
    <n v="5.8666666666666663"/>
    <n v="115.8"/>
    <n v="1"/>
    <n v="2895"/>
    <n v="1045.3789999999999"/>
    <n v="1045.3789999999999"/>
    <n v="115.8"/>
    <n v="25"/>
    <n v="1849.6210000000001"/>
    <x v="0"/>
    <x v="8"/>
    <n v="39"/>
    <x v="0"/>
  </r>
  <r>
    <x v="0"/>
    <x v="2"/>
    <s v="GV418"/>
    <s v="GV1-13-310320"/>
    <x v="1"/>
    <d v="2020-09-23T00:00:00"/>
    <x v="0"/>
    <s v="PUBLICO EN GENERAL"/>
    <n v="43921"/>
    <n v="5.8666666666666663"/>
    <n v="-110"/>
    <n v="-1"/>
    <n v="-1500"/>
    <n v="-1041.319"/>
    <n v="-1041.319"/>
    <n v="110"/>
    <n v="13.6364"/>
    <n v="-458.68099999999998"/>
    <x v="0"/>
    <x v="8"/>
    <n v="39"/>
    <x v="0"/>
  </r>
  <r>
    <x v="0"/>
    <x v="2"/>
    <s v="GV418"/>
    <s v="GV1-13-310320"/>
    <x v="0"/>
    <d v="2020-09-23T00:00:00"/>
    <x v="0"/>
    <s v="PUBLICO EN GENERAL"/>
    <n v="43921"/>
    <n v="5.8666666666666663"/>
    <n v="110"/>
    <n v="1"/>
    <n v="2000"/>
    <n v="1041.319"/>
    <n v="1041.319"/>
    <n v="110"/>
    <n v="18.181799999999999"/>
    <n v="958.68100000000004"/>
    <x v="0"/>
    <x v="8"/>
    <n v="39"/>
    <x v="0"/>
  </r>
  <r>
    <x v="0"/>
    <x v="3"/>
    <s v="GV502"/>
    <s v="GV5-21-200520"/>
    <x v="0"/>
    <d v="2020-09-23T00:00:00"/>
    <x v="0"/>
    <s v="PUBLICO EN GENERAL"/>
    <n v="43971"/>
    <n v="4.2"/>
    <n v="125"/>
    <n v="1"/>
    <n v="2000"/>
    <n v="2698.326"/>
    <n v="2698.326"/>
    <n v="125"/>
    <n v="16"/>
    <n v="-698.32600000000002"/>
    <x v="0"/>
    <x v="8"/>
    <n v="39"/>
    <x v="0"/>
  </r>
  <r>
    <x v="0"/>
    <x v="3"/>
    <s v="GV502"/>
    <s v="GV5-21-200520"/>
    <x v="0"/>
    <d v="2020-09-23T00:00:00"/>
    <x v="0"/>
    <s v="Innovacion y Comercio"/>
    <n v="43971"/>
    <n v="4.2"/>
    <n v="1770"/>
    <n v="16"/>
    <n v="49560"/>
    <n v="43173.211000000003"/>
    <n v="2698.326"/>
    <n v="110.625"/>
    <n v="28"/>
    <n v="6386.7889999999998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93.6"/>
    <n v="1"/>
    <n v="2340"/>
    <n v="1771.5740000000001"/>
    <n v="1771.5740000000001"/>
    <n v="93.6"/>
    <n v="25"/>
    <n v="568.42600000000004"/>
    <x v="0"/>
    <x v="8"/>
    <n v="39"/>
    <x v="0"/>
  </r>
  <r>
    <x v="0"/>
    <x v="2"/>
    <s v="GV409"/>
    <s v="GV1-13-310320"/>
    <x v="0"/>
    <d v="2020-09-24T00:00:00"/>
    <x v="0"/>
    <s v="Diaz Araiza Maria Magdalena"/>
    <n v="43921"/>
    <n v="5.8999999999999995"/>
    <n v="410"/>
    <n v="4"/>
    <n v="11685"/>
    <n v="7086.2939999999999"/>
    <n v="1771.5740000000001"/>
    <n v="102.5"/>
    <n v="28.5"/>
    <n v="4598.7060000000001"/>
    <x v="0"/>
    <x v="8"/>
    <n v="39"/>
    <x v="0"/>
  </r>
  <r>
    <x v="0"/>
    <x v="2"/>
    <s v="GV409"/>
    <s v="GV1-13-310320"/>
    <x v="0"/>
    <d v="2020-09-24T00:00:00"/>
    <x v="0"/>
    <s v="RODRIGO RODRIGUEZ"/>
    <n v="43921"/>
    <n v="5.8999999999999995"/>
    <n v="1388"/>
    <n v="13"/>
    <n v="39558"/>
    <n v="23030.455999999998"/>
    <n v="1771.5740000000001"/>
    <n v="106.76923076923077"/>
    <n v="28.5"/>
    <n v="16527.544000000002"/>
    <x v="0"/>
    <x v="8"/>
    <n v="39"/>
    <x v="0"/>
  </r>
  <r>
    <x v="0"/>
    <x v="2"/>
    <s v="GV409"/>
    <s v="GV1-13-310320"/>
    <x v="0"/>
    <d v="2020-09-24T00:00:00"/>
    <x v="0"/>
    <s v="Salas Nadia"/>
    <n v="43921"/>
    <n v="5.8999999999999995"/>
    <n v="305"/>
    <n v="3"/>
    <n v="8692.5"/>
    <n v="5314.7209999999995"/>
    <n v="1771.5740000000001"/>
    <n v="101.66666666666667"/>
    <n v="28.5"/>
    <n v="3377.779"/>
    <x v="0"/>
    <x v="8"/>
    <n v="39"/>
    <x v="0"/>
  </r>
  <r>
    <x v="0"/>
    <x v="2"/>
    <s v="GV409"/>
    <s v="GV1-13-310320"/>
    <x v="0"/>
    <d v="2020-09-24T00:00:00"/>
    <x v="0"/>
    <s v="Pelayo Sebastian Rosa Maria G"/>
    <n v="43921"/>
    <n v="5.8999999999999995"/>
    <n v="456"/>
    <n v="4"/>
    <n v="12996"/>
    <n v="7086.2939999999999"/>
    <n v="1771.5740000000001"/>
    <n v="114"/>
    <n v="28.5"/>
    <n v="5909.7060000000001"/>
    <x v="0"/>
    <x v="8"/>
    <n v="39"/>
    <x v="0"/>
  </r>
  <r>
    <x v="0"/>
    <x v="2"/>
    <s v="GV409"/>
    <s v="GV1-13-310320"/>
    <x v="0"/>
    <d v="2020-09-24T00:00:00"/>
    <x v="0"/>
    <s v="Juan Manuel Jacobo"/>
    <n v="43921"/>
    <n v="5.8999999999999995"/>
    <n v="660"/>
    <n v="6"/>
    <n v="18810"/>
    <n v="10629.441000000001"/>
    <n v="1771.5740000000001"/>
    <n v="110"/>
    <n v="28.5"/>
    <n v="8180.5590000000002"/>
    <x v="0"/>
    <x v="8"/>
    <n v="39"/>
    <x v="0"/>
  </r>
  <r>
    <x v="0"/>
    <x v="2"/>
    <s v="GV409"/>
    <s v="GV1-13-310320"/>
    <x v="0"/>
    <d v="2020-09-24T00:00:00"/>
    <x v="0"/>
    <s v="Lopez Jorge FG"/>
    <n v="43921"/>
    <n v="5.8999999999999995"/>
    <n v="200"/>
    <n v="2"/>
    <n v="5700"/>
    <n v="3543.1469999999999"/>
    <n v="1771.5740000000001"/>
    <n v="100"/>
    <n v="28.5"/>
    <n v="2156.8530000000001"/>
    <x v="0"/>
    <x v="8"/>
    <n v="39"/>
    <x v="0"/>
  </r>
  <r>
    <x v="0"/>
    <x v="2"/>
    <s v="GV409"/>
    <s v="GV1-13-310320"/>
    <x v="0"/>
    <d v="2020-09-24T00:00:00"/>
    <x v="0"/>
    <s v="Leonardo Jimenez Chacon"/>
    <n v="43921"/>
    <n v="5.8999999999999995"/>
    <n v="98"/>
    <n v="1"/>
    <n v="2793"/>
    <n v="1771.5740000000001"/>
    <n v="1771.5740000000001"/>
    <n v="98"/>
    <n v="28.5"/>
    <n v="1021.426"/>
    <x v="0"/>
    <x v="8"/>
    <n v="39"/>
    <x v="0"/>
  </r>
  <r>
    <x v="0"/>
    <x v="2"/>
    <s v="GV409"/>
    <s v="GV1-13-310320"/>
    <x v="0"/>
    <d v="2020-09-24T00:00:00"/>
    <x v="0"/>
    <s v="Jose Luis Guzman Cornejo"/>
    <n v="43921"/>
    <n v="5.8999999999999995"/>
    <n v="636"/>
    <n v="6"/>
    <n v="18126"/>
    <n v="10629.441000000001"/>
    <n v="1771.5740000000001"/>
    <n v="106"/>
    <n v="28.5"/>
    <n v="7496.5590000000002"/>
    <x v="0"/>
    <x v="8"/>
    <n v="39"/>
    <x v="0"/>
  </r>
  <r>
    <x v="0"/>
    <x v="2"/>
    <s v="GV409"/>
    <s v="GV1-13-310320"/>
    <x v="0"/>
    <d v="2020-09-24T00:00:00"/>
    <x v="0"/>
    <s v="Gil Peña Martin FG"/>
    <n v="43921"/>
    <n v="5.8999999999999995"/>
    <n v="450"/>
    <n v="4"/>
    <n v="12825"/>
    <n v="7086.2939999999999"/>
    <n v="1771.5740000000001"/>
    <n v="112.5"/>
    <n v="28.5"/>
    <n v="5738.7060000000001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110"/>
    <n v="1"/>
    <n v="3135"/>
    <n v="1771.5740000000001"/>
    <n v="1771.5740000000001"/>
    <n v="110"/>
    <n v="28.5"/>
    <n v="1363.4259999999999"/>
    <x v="0"/>
    <x v="8"/>
    <n v="39"/>
    <x v="0"/>
  </r>
  <r>
    <x v="0"/>
    <x v="2"/>
    <s v="GV409"/>
    <s v="GV1-13-310320"/>
    <x v="0"/>
    <d v="2020-09-24T00:00:00"/>
    <x v="0"/>
    <s v="Oscar Jesus Guerrero Pelayo"/>
    <n v="43921"/>
    <n v="5.8999999999999995"/>
    <n v="630"/>
    <n v="6"/>
    <n v="17955"/>
    <n v="10629.441000000001"/>
    <n v="1771.5740000000001"/>
    <n v="105"/>
    <n v="28.5"/>
    <n v="7325.5590000000002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245"/>
    <n v="2"/>
    <n v="6982.5"/>
    <n v="3543.1469999999999"/>
    <n v="1771.5740000000001"/>
    <n v="122.5"/>
    <n v="28.5"/>
    <n v="3439.3530000000001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305"/>
    <n v="3"/>
    <n v="8692.5"/>
    <n v="5314.7209999999995"/>
    <n v="1771.5740000000001"/>
    <n v="101.66666666666667"/>
    <n v="28.5"/>
    <n v="3377.779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106"/>
    <n v="1"/>
    <n v="3021"/>
    <n v="1771.5740000000001"/>
    <n v="1771.5740000000001"/>
    <n v="106"/>
    <n v="28.5"/>
    <n v="1249.4259999999999"/>
    <x v="0"/>
    <x v="8"/>
    <n v="39"/>
    <x v="0"/>
  </r>
  <r>
    <x v="0"/>
    <x v="2"/>
    <s v="GV410"/>
    <s v="GV4-14-060420"/>
    <x v="0"/>
    <d v="2020-09-24T00:00:00"/>
    <x v="0"/>
    <s v="Edgar Ruiz Lopez"/>
    <n v="43927"/>
    <n v="5.7"/>
    <n v="1000"/>
    <n v="9"/>
    <n v="28500"/>
    <n v="25405.291000000001"/>
    <n v="2822.81"/>
    <n v="111.11111111111111"/>
    <n v="28.5"/>
    <n v="3094.7089999999998"/>
    <x v="0"/>
    <x v="8"/>
    <n v="39"/>
    <x v="0"/>
  </r>
  <r>
    <x v="0"/>
    <x v="2"/>
    <s v="GV410"/>
    <s v="GV4-14-060420"/>
    <x v="0"/>
    <d v="2020-09-24T00:00:00"/>
    <x v="0"/>
    <s v="Martinez Valdez Hugo Alberto F"/>
    <n v="43927"/>
    <n v="5.7"/>
    <n v="620"/>
    <n v="6"/>
    <n v="17670"/>
    <n v="16936.86"/>
    <n v="2822.81"/>
    <n v="103.33333333333333"/>
    <n v="28.5"/>
    <n v="733.14"/>
    <x v="0"/>
    <x v="8"/>
    <n v="39"/>
    <x v="0"/>
  </r>
  <r>
    <x v="0"/>
    <x v="2"/>
    <s v="GV410"/>
    <s v="GV4-14-060420"/>
    <x v="0"/>
    <d v="2020-09-24T00:00:00"/>
    <x v="0"/>
    <s v="Lopez Garcia Martin FG"/>
    <n v="43927"/>
    <n v="5.7"/>
    <n v="94"/>
    <n v="1"/>
    <n v="2679"/>
    <n v="2822.81"/>
    <n v="2822.81"/>
    <n v="94"/>
    <n v="28.5"/>
    <n v="-143.81"/>
    <x v="0"/>
    <x v="8"/>
    <n v="39"/>
    <x v="0"/>
  </r>
  <r>
    <x v="0"/>
    <x v="2"/>
    <s v="GV410"/>
    <s v="GV4-14-060420"/>
    <x v="0"/>
    <d v="2020-09-24T00:00:00"/>
    <x v="0"/>
    <s v="Langurain Juan Pablo NA"/>
    <n v="43927"/>
    <n v="5.7"/>
    <n v="1622"/>
    <n v="15"/>
    <n v="46227"/>
    <n v="42342.150999999998"/>
    <n v="2822.81"/>
    <n v="108.13333333333334"/>
    <n v="28.5"/>
    <n v="3884.8490000000002"/>
    <x v="0"/>
    <x v="8"/>
    <n v="39"/>
    <x v="0"/>
  </r>
  <r>
    <x v="0"/>
    <x v="2"/>
    <s v="GV410"/>
    <s v="GV4-14-060420"/>
    <x v="0"/>
    <d v="2020-09-24T00:00:00"/>
    <x v="0"/>
    <s v="Lopez Castro Erica"/>
    <n v="43927"/>
    <n v="5.7"/>
    <n v="244"/>
    <n v="2"/>
    <n v="6954"/>
    <n v="5645.62"/>
    <n v="2822.81"/>
    <n v="122"/>
    <n v="28.5"/>
    <n v="1308.3800000000001"/>
    <x v="0"/>
    <x v="8"/>
    <n v="39"/>
    <x v="0"/>
  </r>
  <r>
    <x v="0"/>
    <x v="2"/>
    <s v="GV410"/>
    <s v="GV4-14-060420"/>
    <x v="0"/>
    <d v="2020-09-24T00:00:00"/>
    <x v="0"/>
    <s v="Coronado Rodriguez Alma Lorena FG"/>
    <n v="43927"/>
    <n v="5.7"/>
    <n v="134"/>
    <n v="1"/>
    <n v="3819"/>
    <n v="2822.81"/>
    <n v="2822.81"/>
    <n v="134"/>
    <n v="28.5"/>
    <n v="996.19"/>
    <x v="0"/>
    <x v="8"/>
    <n v="39"/>
    <x v="0"/>
  </r>
  <r>
    <x v="0"/>
    <x v="2"/>
    <s v="GV410"/>
    <s v="GV4-14-060420"/>
    <x v="0"/>
    <d v="2020-09-24T00:00:00"/>
    <x v="0"/>
    <s v="Cobian Chavez Rodolfo FG"/>
    <n v="43927"/>
    <n v="5.7"/>
    <n v="3100"/>
    <n v="27"/>
    <n v="86800"/>
    <n v="76215.872000000003"/>
    <n v="2822.81"/>
    <n v="114.81481481481481"/>
    <n v="28"/>
    <n v="10584.128000000001"/>
    <x v="0"/>
    <x v="8"/>
    <n v="39"/>
    <x v="0"/>
  </r>
  <r>
    <x v="0"/>
    <x v="2"/>
    <s v="GV410"/>
    <s v="GV4-14-060420"/>
    <x v="0"/>
    <d v="2020-09-24T00:00:00"/>
    <x v="0"/>
    <s v="Becerra Bañuelos Norma Elizabeth F"/>
    <n v="43927"/>
    <n v="5.7"/>
    <n v="566"/>
    <n v="5"/>
    <n v="16131"/>
    <n v="14114.05"/>
    <n v="2822.81"/>
    <n v="113.2"/>
    <n v="28.5"/>
    <n v="2016.95"/>
    <x v="0"/>
    <x v="8"/>
    <n v="39"/>
    <x v="0"/>
  </r>
  <r>
    <x v="0"/>
    <x v="2"/>
    <s v="GV410"/>
    <s v="GV4-14-060420"/>
    <x v="0"/>
    <d v="2020-09-24T00:00:00"/>
    <x v="0"/>
    <s v="Anaya Chavarin Oscar FG"/>
    <n v="43927"/>
    <n v="5.7"/>
    <n v="112"/>
    <n v="1"/>
    <n v="3192"/>
    <n v="2822.81"/>
    <n v="2822.81"/>
    <n v="112"/>
    <n v="28.5"/>
    <n v="369.19"/>
    <x v="0"/>
    <x v="8"/>
    <n v="39"/>
    <x v="0"/>
  </r>
  <r>
    <x v="0"/>
    <x v="2"/>
    <s v="GV410"/>
    <s v="GV4-14-060420"/>
    <x v="0"/>
    <d v="2020-09-24T00:00:00"/>
    <x v="0"/>
    <s v="De Leon Diaz Salvador FG"/>
    <n v="43927"/>
    <n v="5.7"/>
    <n v="114"/>
    <n v="1"/>
    <n v="3249"/>
    <n v="2822.81"/>
    <n v="2822.81"/>
    <n v="114"/>
    <n v="28.5"/>
    <n v="426.19"/>
    <x v="0"/>
    <x v="8"/>
    <n v="39"/>
    <x v="0"/>
  </r>
  <r>
    <x v="0"/>
    <x v="2"/>
    <s v="GV410"/>
    <s v="GV4-14-060420"/>
    <x v="0"/>
    <d v="2020-09-24T00:00:00"/>
    <x v="0"/>
    <s v="Verdin Vizcarra Irma Lucila F"/>
    <n v="43927"/>
    <n v="5.7"/>
    <n v="210"/>
    <n v="2"/>
    <n v="5985"/>
    <n v="5645.62"/>
    <n v="2822.81"/>
    <n v="105"/>
    <n v="28.5"/>
    <n v="339.38"/>
    <x v="0"/>
    <x v="8"/>
    <n v="39"/>
    <x v="0"/>
  </r>
  <r>
    <x v="0"/>
    <x v="0"/>
    <s v="EMBAR"/>
    <s v="GV5-21-200520"/>
    <x v="0"/>
    <d v="2020-09-25T00:00:00"/>
    <x v="0"/>
    <s v="Camolinga Maldonado Pedro"/>
    <n v="43971"/>
    <n v="4.2666666666666666"/>
    <n v="13118"/>
    <n v="72"/>
    <n v="227378.66699999999"/>
    <n v="202914.23300000001"/>
    <n v="2818.2530000000002"/>
    <n v="182.19444444444446"/>
    <n v="17.333300000000001"/>
    <n v="24464.434000000001"/>
    <x v="0"/>
    <x v="8"/>
    <n v="39"/>
    <x v="0"/>
  </r>
  <r>
    <x v="0"/>
    <x v="0"/>
    <s v="EMBAR"/>
    <s v="GV5-23-010620"/>
    <x v="0"/>
    <d v="2020-09-25T00:00:00"/>
    <x v="0"/>
    <s v="Camolinga Maldonado Pedro"/>
    <n v="43983"/>
    <n v="3.8666666666666667"/>
    <n v="13118"/>
    <n v="36"/>
    <n v="113689.333"/>
    <n v="78698.707999999999"/>
    <n v="2186.0749999999998"/>
    <n v="364.38888888888891"/>
    <n v="8.6667000000000005"/>
    <n v="34990.625"/>
    <x v="0"/>
    <x v="8"/>
    <n v="39"/>
    <x v="0"/>
  </r>
  <r>
    <x v="0"/>
    <x v="2"/>
    <s v="GV409"/>
    <s v="GV1-13-310320"/>
    <x v="0"/>
    <d v="2020-09-25T00:00:00"/>
    <x v="0"/>
    <s v="Casillas Tapia Alfredo"/>
    <n v="43921"/>
    <n v="5.9333333333333327"/>
    <n v="1197.8"/>
    <n v="8"/>
    <n v="25393.360000000001"/>
    <n v="14172.588"/>
    <n v="1771.5740000000001"/>
    <n v="149.72499999999999"/>
    <n v="21.2"/>
    <n v="11220.772000000001"/>
    <x v="0"/>
    <x v="8"/>
    <n v="39"/>
    <x v="0"/>
  </r>
  <r>
    <x v="0"/>
    <x v="2"/>
    <s v="GV409"/>
    <s v="GV1-13-310320"/>
    <x v="1"/>
    <d v="2020-09-25T00:00:00"/>
    <x v="0"/>
    <s v="Casillas Tapia Alfredo"/>
    <n v="43921"/>
    <n v="5.9333333333333327"/>
    <n v="-1197.8"/>
    <n v="-8"/>
    <n v="-25393.360000000001"/>
    <n v="-14172.588"/>
    <n v="-1771.5740000000001"/>
    <n v="149.72499999999999"/>
    <n v="21.2"/>
    <n v="-11220.772000000001"/>
    <x v="0"/>
    <x v="8"/>
    <n v="39"/>
    <x v="0"/>
  </r>
  <r>
    <x v="0"/>
    <x v="2"/>
    <s v="GV409"/>
    <s v="GV1-13-310320"/>
    <x v="0"/>
    <d v="2020-09-25T00:00:00"/>
    <x v="0"/>
    <s v="Innovacion y Comercio"/>
    <n v="43921"/>
    <n v="5.9333333333333327"/>
    <n v="261.2"/>
    <n v="3"/>
    <n v="7313.6"/>
    <n v="5314.7209999999995"/>
    <n v="1771.5740000000001"/>
    <n v="87.066666666666663"/>
    <n v="28"/>
    <n v="1998.8789999999999"/>
    <x v="0"/>
    <x v="8"/>
    <n v="39"/>
    <x v="0"/>
  </r>
  <r>
    <x v="0"/>
    <x v="2"/>
    <s v="GV410"/>
    <s v="GV4-14-060420"/>
    <x v="0"/>
    <d v="2020-09-25T00:00:00"/>
    <x v="0"/>
    <s v="Vazquez Zamora Rafael"/>
    <n v="43927"/>
    <n v="5.7333333333333334"/>
    <n v="214.8"/>
    <n v="2"/>
    <n v="6014.4"/>
    <n v="5645.62"/>
    <n v="2822.81"/>
    <n v="107.4"/>
    <n v="28"/>
    <n v="368.78"/>
    <x v="0"/>
    <x v="8"/>
    <n v="39"/>
    <x v="0"/>
  </r>
  <r>
    <x v="0"/>
    <x v="2"/>
    <s v="GV410"/>
    <s v="GV4-14-060420"/>
    <x v="0"/>
    <d v="2020-09-25T00:00:00"/>
    <x v="0"/>
    <s v="Rafael Osorio Zamora"/>
    <n v="43927"/>
    <n v="5.7333333333333334"/>
    <n v="983.6"/>
    <n v="9"/>
    <n v="27540.799999999999"/>
    <n v="25405.291000000001"/>
    <n v="2822.81"/>
    <n v="109.28888888888889"/>
    <n v="28"/>
    <n v="2135.509"/>
    <x v="0"/>
    <x v="8"/>
    <n v="39"/>
    <x v="0"/>
  </r>
  <r>
    <x v="0"/>
    <x v="2"/>
    <s v="GV410"/>
    <s v="GV4-14-060420"/>
    <x v="0"/>
    <d v="2020-09-25T00:00:00"/>
    <x v="0"/>
    <s v="Cecilia Robles Perez"/>
    <n v="43927"/>
    <n v="5.7333333333333334"/>
    <n v="87.8"/>
    <n v="1"/>
    <n v="2458.4"/>
    <n v="2822.81"/>
    <n v="2822.81"/>
    <n v="87.8"/>
    <n v="28"/>
    <n v="-364.41"/>
    <x v="0"/>
    <x v="8"/>
    <n v="39"/>
    <x v="0"/>
  </r>
  <r>
    <x v="0"/>
    <x v="2"/>
    <s v="GV410"/>
    <s v="GV4-14-060420"/>
    <x v="0"/>
    <d v="2020-09-25T00:00:00"/>
    <x v="0"/>
    <s v="Ricardo Perez Garcia"/>
    <n v="43927"/>
    <n v="5.7333333333333334"/>
    <n v="230"/>
    <n v="2"/>
    <n v="6440"/>
    <n v="5645.62"/>
    <n v="2822.81"/>
    <n v="115"/>
    <n v="28"/>
    <n v="794.38"/>
    <x v="0"/>
    <x v="8"/>
    <n v="39"/>
    <x v="0"/>
  </r>
  <r>
    <x v="0"/>
    <x v="2"/>
    <s v="GV410"/>
    <s v="GV4-14-060420"/>
    <x v="0"/>
    <d v="2020-09-25T00:00:00"/>
    <x v="0"/>
    <s v="Innovacion y Comercio"/>
    <n v="43927"/>
    <n v="5.7333333333333334"/>
    <n v="328"/>
    <n v="4"/>
    <n v="9184"/>
    <n v="11291.24"/>
    <n v="2822.81"/>
    <n v="82"/>
    <n v="28"/>
    <n v="-2107.2399999999998"/>
    <x v="0"/>
    <x v="8"/>
    <n v="39"/>
    <x v="0"/>
  </r>
  <r>
    <x v="0"/>
    <x v="2"/>
    <s v="GV410"/>
    <s v="GV4-14-060420"/>
    <x v="0"/>
    <d v="2020-09-25T00:00:00"/>
    <x v="0"/>
    <s v="Casillas Tapia Alfredo"/>
    <n v="43927"/>
    <n v="5.7333333333333334"/>
    <n v="1197.8"/>
    <n v="10"/>
    <n v="31741.7"/>
    <n v="28228.100999999999"/>
    <n v="2822.81"/>
    <n v="119.78"/>
    <n v="26.5"/>
    <n v="3513.5990000000002"/>
    <x v="0"/>
    <x v="8"/>
    <n v="39"/>
    <x v="0"/>
  </r>
  <r>
    <x v="0"/>
    <x v="2"/>
    <s v="GV410"/>
    <s v="GV4-14-060420"/>
    <x v="0"/>
    <d v="2020-09-25T00:00:00"/>
    <x v="0"/>
    <s v="PUBLICO EN GENERAL"/>
    <n v="43927"/>
    <n v="5.7333333333333334"/>
    <n v="76.2"/>
    <n v="1"/>
    <n v="2133.6"/>
    <n v="2822.81"/>
    <n v="2822.81"/>
    <n v="76.2"/>
    <n v="28"/>
    <n v="-689.21"/>
    <x v="0"/>
    <x v="8"/>
    <n v="39"/>
    <x v="0"/>
  </r>
  <r>
    <x v="0"/>
    <x v="2"/>
    <s v="GV410"/>
    <s v="GV4-14-060420"/>
    <x v="0"/>
    <d v="2020-09-25T00:00:00"/>
    <x v="0"/>
    <s v="Gutierrez Olivarez Jaime Gibran"/>
    <n v="43927"/>
    <n v="5.7333333333333334"/>
    <n v="297"/>
    <n v="3"/>
    <n v="8316"/>
    <n v="8468.43"/>
    <n v="2822.81"/>
    <n v="99"/>
    <n v="28"/>
    <n v="-152.43"/>
    <x v="0"/>
    <x v="8"/>
    <n v="39"/>
    <x v="0"/>
  </r>
  <r>
    <x v="0"/>
    <x v="2"/>
    <s v="GV410"/>
    <s v="GV4-14-060420"/>
    <x v="0"/>
    <d v="2020-09-26T00:00:00"/>
    <x v="0"/>
    <s v="Alvarez Lopez Salvador (Padre)"/>
    <n v="43927"/>
    <n v="5.7666666666666666"/>
    <n v="1760"/>
    <n v="15"/>
    <n v="47520"/>
    <n v="42342.150999999998"/>
    <n v="2822.81"/>
    <n v="117.33333333333333"/>
    <n v="27"/>
    <n v="5177.8490000000002"/>
    <x v="0"/>
    <x v="8"/>
    <n v="39"/>
    <x v="0"/>
  </r>
  <r>
    <x v="0"/>
    <x v="2"/>
    <s v="GV410"/>
    <s v="GV4-14-060420"/>
    <x v="0"/>
    <d v="2020-09-26T00:00:00"/>
    <x v="0"/>
    <s v="Carlos Policarpo Contreras Moreno"/>
    <n v="43927"/>
    <n v="5.7666666666666666"/>
    <n v="5791.6"/>
    <n v="50"/>
    <n v="150581.6"/>
    <n v="141140.503"/>
    <n v="2822.81"/>
    <n v="115.83200000000001"/>
    <n v="26"/>
    <n v="9441.0969999999998"/>
    <x v="0"/>
    <x v="8"/>
    <n v="39"/>
    <x v="0"/>
  </r>
  <r>
    <x v="0"/>
    <x v="2"/>
    <s v="GV410"/>
    <s v="GV4-14-060420"/>
    <x v="0"/>
    <d v="2020-09-28T00:00:00"/>
    <x v="0"/>
    <s v="Arturo Saray"/>
    <n v="43927"/>
    <n v="5.833333333333333"/>
    <n v="132.6"/>
    <n v="1"/>
    <n v="3315"/>
    <n v="2822.81"/>
    <n v="2822.81"/>
    <n v="132.6"/>
    <n v="25"/>
    <n v="492.19"/>
    <x v="0"/>
    <x v="8"/>
    <n v="40"/>
    <x v="0"/>
  </r>
  <r>
    <x v="0"/>
    <x v="2"/>
    <s v="GV410"/>
    <s v="GV4-14-060420"/>
    <x v="0"/>
    <d v="2020-09-28T00:00:00"/>
    <x v="0"/>
    <s v="PUBLICO EN GENERAL"/>
    <n v="43927"/>
    <n v="5.833333333333333"/>
    <n v="98.2"/>
    <n v="1"/>
    <n v="2455"/>
    <n v="2822.81"/>
    <n v="2822.81"/>
    <n v="98.2"/>
    <n v="25"/>
    <n v="-367.81"/>
    <x v="0"/>
    <x v="8"/>
    <n v="40"/>
    <x v="0"/>
  </r>
  <r>
    <x v="0"/>
    <x v="2"/>
    <s v="GV410"/>
    <s v="GV4-14-060420"/>
    <x v="0"/>
    <d v="2020-09-28T00:00:00"/>
    <x v="0"/>
    <s v="Gutierrez Olivarez Jaime Gibran"/>
    <n v="43927"/>
    <n v="5.833333333333333"/>
    <n v="86.8"/>
    <n v="1"/>
    <n v="2430.4"/>
    <n v="2822.81"/>
    <n v="2822.81"/>
    <n v="86.8"/>
    <n v="28"/>
    <n v="-392.41"/>
    <x v="0"/>
    <x v="8"/>
    <n v="40"/>
    <x v="0"/>
  </r>
  <r>
    <x v="0"/>
    <x v="2"/>
    <s v="GV410"/>
    <s v="GV4-14-060420"/>
    <x v="0"/>
    <d v="2020-09-28T00:00:00"/>
    <x v="0"/>
    <s v="Vazquez Zamora Rafael"/>
    <n v="43927"/>
    <n v="5.833333333333333"/>
    <n v="203.4"/>
    <n v="2"/>
    <n v="5695.2"/>
    <n v="5645.62"/>
    <n v="2822.81"/>
    <n v="101.7"/>
    <n v="28"/>
    <n v="49.58"/>
    <x v="0"/>
    <x v="8"/>
    <n v="40"/>
    <x v="0"/>
  </r>
  <r>
    <x v="0"/>
    <x v="2"/>
    <s v="GV410"/>
    <s v="GV4-14-060420"/>
    <x v="0"/>
    <d v="2020-09-28T00:00:00"/>
    <x v="0"/>
    <s v="Rafael Osorio Zamora"/>
    <n v="43927"/>
    <n v="5.833333333333333"/>
    <n v="388.8"/>
    <n v="4"/>
    <n v="10886.4"/>
    <n v="11291.24"/>
    <n v="2822.81"/>
    <n v="97.2"/>
    <n v="28"/>
    <n v="-404.84"/>
    <x v="0"/>
    <x v="8"/>
    <n v="40"/>
    <x v="0"/>
  </r>
  <r>
    <x v="0"/>
    <x v="2"/>
    <s v="GV410"/>
    <s v="GV4-14-060420"/>
    <x v="0"/>
    <d v="2020-09-28T00:00:00"/>
    <x v="0"/>
    <s v="Cecilia Robles Perez"/>
    <n v="43927"/>
    <n v="5.833333333333333"/>
    <n v="190.4"/>
    <n v="2"/>
    <n v="5331.2"/>
    <n v="5645.62"/>
    <n v="2822.81"/>
    <n v="95.2"/>
    <n v="28"/>
    <n v="-314.42"/>
    <x v="0"/>
    <x v="8"/>
    <n v="40"/>
    <x v="0"/>
  </r>
  <r>
    <x v="0"/>
    <x v="2"/>
    <s v="GV410"/>
    <s v="GV4-14-060420"/>
    <x v="0"/>
    <d v="2020-09-28T00:00:00"/>
    <x v="0"/>
    <s v="Ricardo Perez Garcia"/>
    <n v="43927"/>
    <n v="5.833333333333333"/>
    <n v="101.6"/>
    <n v="1"/>
    <n v="2844.8"/>
    <n v="2822.81"/>
    <n v="2822.81"/>
    <n v="101.6"/>
    <n v="28"/>
    <n v="21.99"/>
    <x v="0"/>
    <x v="8"/>
    <n v="40"/>
    <x v="0"/>
  </r>
  <r>
    <x v="0"/>
    <x v="2"/>
    <s v="GV410"/>
    <s v="GV4-14-060420"/>
    <x v="0"/>
    <d v="2020-09-28T00:00:00"/>
    <x v="0"/>
    <s v="Innovacion y Comercio"/>
    <n v="43927"/>
    <n v="5.833333333333333"/>
    <n v="705.2"/>
    <n v="8"/>
    <n v="19745.599999999999"/>
    <n v="22582.48"/>
    <n v="2822.81"/>
    <n v="88.15"/>
    <n v="28"/>
    <n v="-2836.88"/>
    <x v="0"/>
    <x v="8"/>
    <n v="40"/>
    <x v="0"/>
  </r>
  <r>
    <x v="0"/>
    <x v="2"/>
    <s v="GV410"/>
    <s v="GV4-14-060420"/>
    <x v="0"/>
    <d v="2020-09-29T00:00:00"/>
    <x v="0"/>
    <s v="Casillas Tapia Alfredo"/>
    <n v="43927"/>
    <n v="5.8666666666666663"/>
    <n v="357.2"/>
    <n v="3"/>
    <n v="9465.7999999999993"/>
    <n v="9459.6720000000005"/>
    <n v="3153.2240000000002"/>
    <n v="119.06666666666666"/>
    <n v="26.5"/>
    <n v="6.1280000000000001"/>
    <x v="0"/>
    <x v="8"/>
    <n v="40"/>
    <x v="0"/>
  </r>
  <r>
    <x v="0"/>
    <x v="2"/>
    <s v="GV410"/>
    <s v="GV4-14-060420"/>
    <x v="0"/>
    <d v="2020-09-29T00:00:00"/>
    <x v="0"/>
    <s v="Jose Luis Guzman Cornejo"/>
    <n v="43927"/>
    <n v="5.8666666666666663"/>
    <n v="238"/>
    <n v="2"/>
    <n v="6783"/>
    <n v="6316.0919999999996"/>
    <n v="3158.0459999999998"/>
    <n v="119"/>
    <n v="28.5"/>
    <n v="466.90800000000002"/>
    <x v="0"/>
    <x v="8"/>
    <n v="40"/>
    <x v="0"/>
  </r>
  <r>
    <x v="0"/>
    <x v="2"/>
    <s v="GV410"/>
    <s v="GV4-14-060420"/>
    <x v="0"/>
    <d v="2020-09-29T00:00:00"/>
    <x v="0"/>
    <s v="Cobian Chavez Rodolfo FG"/>
    <n v="43927"/>
    <n v="5.8666666666666663"/>
    <n v="2150"/>
    <n v="20"/>
    <n v="60200"/>
    <n v="63160.917999999998"/>
    <n v="3158.0459999999998"/>
    <n v="107.5"/>
    <n v="28"/>
    <n v="-2960.9180000000001"/>
    <x v="0"/>
    <x v="8"/>
    <n v="40"/>
    <x v="0"/>
  </r>
  <r>
    <x v="0"/>
    <x v="2"/>
    <s v="GV410"/>
    <s v="GV4-14-060420"/>
    <x v="0"/>
    <d v="2020-09-29T00:00:00"/>
    <x v="0"/>
    <s v="Anaya Chavarin Oscar FG"/>
    <n v="43927"/>
    <n v="5.8666666666666663"/>
    <n v="210"/>
    <n v="2"/>
    <n v="5985"/>
    <n v="6316.0919999999996"/>
    <n v="3158.0459999999998"/>
    <n v="105"/>
    <n v="28.5"/>
    <n v="-331.09199999999998"/>
    <x v="0"/>
    <x v="8"/>
    <n v="40"/>
    <x v="0"/>
  </r>
  <r>
    <x v="0"/>
    <x v="2"/>
    <s v="GV410"/>
    <s v="GV4-14-060420"/>
    <x v="0"/>
    <d v="2020-09-29T00:00:00"/>
    <x v="0"/>
    <s v="Juan Manuel Jacobo"/>
    <n v="43927"/>
    <n v="5.8666666666666663"/>
    <n v="530"/>
    <n v="5"/>
    <n v="15105"/>
    <n v="15790.228999999999"/>
    <n v="3158.0459999999998"/>
    <n v="106"/>
    <n v="28.5"/>
    <n v="-685.22900000000004"/>
    <x v="0"/>
    <x v="8"/>
    <n v="40"/>
    <x v="0"/>
  </r>
  <r>
    <x v="0"/>
    <x v="2"/>
    <s v="GV410"/>
    <s v="GV4-14-060420"/>
    <x v="0"/>
    <d v="2020-09-29T00:00:00"/>
    <x v="0"/>
    <s v="Rincon Morett Veronica Guadalupe FG"/>
    <n v="43927"/>
    <n v="5.8666666666666663"/>
    <n v="540"/>
    <n v="5"/>
    <n v="15390"/>
    <n v="15790.228999999999"/>
    <n v="3158.0459999999998"/>
    <n v="108"/>
    <n v="28.5"/>
    <n v="-400.22899999999998"/>
    <x v="0"/>
    <x v="8"/>
    <n v="40"/>
    <x v="0"/>
  </r>
  <r>
    <x v="0"/>
    <x v="2"/>
    <s v="GV410"/>
    <s v="GV4-14-060420"/>
    <x v="0"/>
    <d v="2020-09-29T00:00:00"/>
    <x v="0"/>
    <s v="Diaz Araiza Maria Magdalena"/>
    <n v="43927"/>
    <n v="5.8666666666666663"/>
    <n v="203"/>
    <n v="2"/>
    <n v="5785.5"/>
    <n v="6316.0919999999996"/>
    <n v="3158.0459999999998"/>
    <n v="101.5"/>
    <n v="28.5"/>
    <n v="-530.59199999999998"/>
    <x v="0"/>
    <x v="8"/>
    <n v="40"/>
    <x v="0"/>
  </r>
  <r>
    <x v="0"/>
    <x v="2"/>
    <s v="GV410"/>
    <s v="GV4-14-060420"/>
    <x v="0"/>
    <d v="2020-09-29T00:00:00"/>
    <x v="0"/>
    <s v="Victor Alejandro Flores Pelayo"/>
    <n v="43927"/>
    <n v="5.8666666666666663"/>
    <n v="130"/>
    <n v="1"/>
    <n v="3705"/>
    <n v="3158.0459999999998"/>
    <n v="3158.0459999999998"/>
    <n v="130"/>
    <n v="28.5"/>
    <n v="546.95399999999995"/>
    <x v="0"/>
    <x v="8"/>
    <n v="40"/>
    <x v="0"/>
  </r>
  <r>
    <x v="0"/>
    <x v="2"/>
    <s v="GV410"/>
    <s v="GV4-14-060420"/>
    <x v="0"/>
    <d v="2020-09-29T00:00:00"/>
    <x v="0"/>
    <s v="RODRIGO RODRIGUEZ"/>
    <n v="43927"/>
    <n v="5.8666666666666663"/>
    <n v="1030"/>
    <n v="10"/>
    <n v="29355"/>
    <n v="31580.458999999999"/>
    <n v="3158.0459999999998"/>
    <n v="103"/>
    <n v="28.5"/>
    <n v="-2225.4589999999998"/>
    <x v="0"/>
    <x v="8"/>
    <n v="40"/>
    <x v="0"/>
  </r>
  <r>
    <x v="0"/>
    <x v="2"/>
    <s v="GV410"/>
    <s v="GV4-14-060420"/>
    <x v="0"/>
    <d v="2020-09-29T00:00:00"/>
    <x v="0"/>
    <s v="PUBLICO EN GENERAL"/>
    <n v="43927"/>
    <n v="5.8666666666666663"/>
    <n v="108"/>
    <n v="1"/>
    <n v="3078"/>
    <n v="3158.0459999999998"/>
    <n v="3158.0459999999998"/>
    <n v="108"/>
    <n v="28.5"/>
    <n v="-80.046000000000006"/>
    <x v="0"/>
    <x v="8"/>
    <n v="40"/>
    <x v="0"/>
  </r>
  <r>
    <x v="0"/>
    <x v="2"/>
    <s v="GV410"/>
    <s v="GV4-14-060420"/>
    <x v="0"/>
    <d v="2020-09-29T00:00:00"/>
    <x v="0"/>
    <s v="Oscar Jesus Guerrero Pelayo"/>
    <n v="43927"/>
    <n v="5.8666666666666663"/>
    <n v="226"/>
    <n v="2"/>
    <n v="6441"/>
    <n v="6316.0919999999996"/>
    <n v="3158.0459999999998"/>
    <n v="113"/>
    <n v="28.5"/>
    <n v="124.908"/>
    <x v="0"/>
    <x v="8"/>
    <n v="40"/>
    <x v="0"/>
  </r>
  <r>
    <x v="0"/>
    <x v="2"/>
    <s v="GV410"/>
    <s v="GV4-14-060420"/>
    <x v="0"/>
    <d v="2020-09-29T00:00:00"/>
    <x v="0"/>
    <s v="PUBLICO EN GENERAL"/>
    <n v="43927"/>
    <n v="5.8666666666666663"/>
    <n v="233"/>
    <n v="2"/>
    <n v="6640.5"/>
    <n v="6316.0919999999996"/>
    <n v="3158.0459999999998"/>
    <n v="116.5"/>
    <n v="28.5"/>
    <n v="324.40800000000002"/>
    <x v="0"/>
    <x v="8"/>
    <n v="40"/>
    <x v="0"/>
  </r>
  <r>
    <x v="0"/>
    <x v="2"/>
    <s v="GV410"/>
    <s v="GV4-14-060420"/>
    <x v="0"/>
    <d v="2020-09-29T00:00:00"/>
    <x v="0"/>
    <s v="PUBLICO EN GENERAL"/>
    <n v="43927"/>
    <n v="5.8666666666666663"/>
    <n v="202"/>
    <n v="2"/>
    <n v="5757"/>
    <n v="6316.0919999999996"/>
    <n v="3158.0459999999998"/>
    <n v="101"/>
    <n v="28.5"/>
    <n v="-559.09199999999998"/>
    <x v="0"/>
    <x v="8"/>
    <n v="40"/>
    <x v="0"/>
  </r>
  <r>
    <x v="0"/>
    <x v="2"/>
    <s v="GV410"/>
    <s v="GV4-14-060420"/>
    <x v="0"/>
    <d v="2020-09-29T00:00:00"/>
    <x v="0"/>
    <s v="PUBLICO EN GENERAL"/>
    <n v="43927"/>
    <n v="5.8666666666666663"/>
    <n v="120"/>
    <n v="1"/>
    <n v="3420"/>
    <n v="3158.0459999999998"/>
    <n v="3158.0459999999998"/>
    <n v="120"/>
    <n v="28.5"/>
    <n v="261.95400000000001"/>
    <x v="0"/>
    <x v="8"/>
    <n v="40"/>
    <x v="0"/>
  </r>
  <r>
    <x v="0"/>
    <x v="2"/>
    <s v="GV411"/>
    <s v="GV4-16-130420"/>
    <x v="0"/>
    <d v="2020-09-29T00:00:00"/>
    <x v="0"/>
    <s v="Casillas Tapia Alfredo"/>
    <n v="43934"/>
    <n v="5.6333333333333329"/>
    <n v="864.6"/>
    <n v="7"/>
    <n v="22911.9"/>
    <n v="17490.317999999999"/>
    <n v="2498.6170000000002"/>
    <n v="123.51428571428572"/>
    <n v="26.5"/>
    <n v="5421.5820000000003"/>
    <x v="0"/>
    <x v="8"/>
    <n v="40"/>
    <x v="0"/>
  </r>
  <r>
    <x v="0"/>
    <x v="2"/>
    <s v="GV411"/>
    <s v="GV4-16-130420"/>
    <x v="0"/>
    <d v="2020-09-29T00:00:00"/>
    <x v="0"/>
    <s v="Verdin Vizcarra Irma Lucila F"/>
    <n v="43934"/>
    <n v="5.6333333333333329"/>
    <n v="212"/>
    <n v="2"/>
    <n v="6042"/>
    <n v="4997.2340000000004"/>
    <n v="2498.6170000000002"/>
    <n v="106"/>
    <n v="28.5"/>
    <n v="1044.7660000000001"/>
    <x v="0"/>
    <x v="8"/>
    <n v="40"/>
    <x v="0"/>
  </r>
  <r>
    <x v="0"/>
    <x v="2"/>
    <s v="GV411"/>
    <s v="GV4-16-130420"/>
    <x v="0"/>
    <d v="2020-09-29T00:00:00"/>
    <x v="0"/>
    <s v="Ramos Mejia Juan Diego FG"/>
    <n v="43934"/>
    <n v="5.6333333333333329"/>
    <n v="2212"/>
    <n v="20"/>
    <n v="61936"/>
    <n v="49972.336000000003"/>
    <n v="2498.6170000000002"/>
    <n v="110.6"/>
    <n v="28"/>
    <n v="11963.664000000001"/>
    <x v="0"/>
    <x v="8"/>
    <n v="40"/>
    <x v="0"/>
  </r>
  <r>
    <x v="0"/>
    <x v="2"/>
    <s v="GV411"/>
    <s v="GV4-16-130420"/>
    <x v="0"/>
    <d v="2020-09-29T00:00:00"/>
    <x v="0"/>
    <s v="Lopez Mendoza Librado F"/>
    <n v="43934"/>
    <n v="5.6333333333333329"/>
    <n v="304"/>
    <n v="3"/>
    <n v="8664"/>
    <n v="7495.85"/>
    <n v="2498.6170000000002"/>
    <n v="101.33333333333333"/>
    <n v="28.5"/>
    <n v="1168.1500000000001"/>
    <x v="0"/>
    <x v="8"/>
    <n v="40"/>
    <x v="0"/>
  </r>
  <r>
    <x v="0"/>
    <x v="2"/>
    <s v="GV411"/>
    <s v="GV4-16-130420"/>
    <x v="0"/>
    <d v="2020-09-29T00:00:00"/>
    <x v="0"/>
    <s v="Lopez Jorge FG"/>
    <n v="43934"/>
    <n v="5.6333333333333329"/>
    <n v="105"/>
    <n v="1"/>
    <n v="2992.5"/>
    <n v="2498.6170000000002"/>
    <n v="2498.6170000000002"/>
    <n v="105"/>
    <n v="28.5"/>
    <n v="493.88299999999998"/>
    <x v="0"/>
    <x v="8"/>
    <n v="40"/>
    <x v="0"/>
  </r>
  <r>
    <x v="0"/>
    <x v="2"/>
    <s v="GV411"/>
    <s v="GV4-16-130420"/>
    <x v="0"/>
    <d v="2020-09-29T00:00:00"/>
    <x v="0"/>
    <s v="Lopez Garcia Martin FG"/>
    <n v="43934"/>
    <n v="5.6333333333333329"/>
    <n v="116"/>
    <n v="1"/>
    <n v="3306"/>
    <n v="2498.6170000000002"/>
    <n v="2498.6170000000002"/>
    <n v="116"/>
    <n v="28.5"/>
    <n v="807.38300000000004"/>
    <x v="0"/>
    <x v="8"/>
    <n v="40"/>
    <x v="0"/>
  </r>
  <r>
    <x v="0"/>
    <x v="2"/>
    <s v="GV411"/>
    <s v="GV4-16-130420"/>
    <x v="0"/>
    <d v="2020-09-29T00:00:00"/>
    <x v="0"/>
    <s v="Leonardo Jimenez Chacon"/>
    <n v="43934"/>
    <n v="5.6333333333333329"/>
    <n v="90"/>
    <n v="1"/>
    <n v="2565"/>
    <n v="2498.6170000000002"/>
    <n v="2498.6170000000002"/>
    <n v="90"/>
    <n v="28.5"/>
    <n v="66.382999999999996"/>
    <x v="0"/>
    <x v="8"/>
    <n v="40"/>
    <x v="0"/>
  </r>
  <r>
    <x v="0"/>
    <x v="2"/>
    <s v="GV411"/>
    <s v="GV4-16-130420"/>
    <x v="0"/>
    <d v="2020-09-29T00:00:00"/>
    <x v="0"/>
    <s v="Chavez Barajas Contensina NA"/>
    <n v="43934"/>
    <n v="5.6333333333333329"/>
    <n v="114"/>
    <n v="1"/>
    <n v="3249"/>
    <n v="2498.6170000000002"/>
    <n v="2498.6170000000002"/>
    <n v="114"/>
    <n v="28.5"/>
    <n v="750.38300000000004"/>
    <x v="0"/>
    <x v="8"/>
    <n v="40"/>
    <x v="0"/>
  </r>
  <r>
    <x v="0"/>
    <x v="2"/>
    <s v="GV410"/>
    <s v="GV4-14-060420"/>
    <x v="0"/>
    <d v="2020-09-30T00:00:00"/>
    <x v="0"/>
    <s v="Vazquez Zamora Rafael"/>
    <n v="43927"/>
    <n v="5.8999999999999995"/>
    <n v="428.8"/>
    <n v="4"/>
    <n v="12006.4"/>
    <n v="12632.183999999999"/>
    <n v="3158.0459999999998"/>
    <n v="107.2"/>
    <n v="28"/>
    <n v="-625.78399999999999"/>
    <x v="0"/>
    <x v="8"/>
    <n v="40"/>
    <x v="0"/>
  </r>
  <r>
    <x v="0"/>
    <x v="2"/>
    <s v="GV410"/>
    <s v="GV4-14-060420"/>
    <x v="0"/>
    <d v="2020-09-30T00:00:00"/>
    <x v="0"/>
    <s v="Rafael Osorio Zamora"/>
    <n v="43927"/>
    <n v="5.8999999999999995"/>
    <n v="363"/>
    <n v="3"/>
    <n v="10164"/>
    <n v="9474.1380000000008"/>
    <n v="3158.0459999999998"/>
    <n v="121"/>
    <n v="28"/>
    <n v="689.86199999999997"/>
    <x v="0"/>
    <x v="8"/>
    <n v="40"/>
    <x v="0"/>
  </r>
  <r>
    <x v="0"/>
    <x v="2"/>
    <s v="GV410"/>
    <s v="GV4-14-060420"/>
    <x v="0"/>
    <d v="2020-09-30T00:00:00"/>
    <x v="0"/>
    <s v="Ricardo Perez Garcia"/>
    <n v="43927"/>
    <n v="5.8999999999999995"/>
    <n v="194"/>
    <n v="2"/>
    <n v="5432"/>
    <n v="6316.0919999999996"/>
    <n v="3158.0459999999998"/>
    <n v="97"/>
    <n v="28"/>
    <n v="-884.09199999999998"/>
    <x v="0"/>
    <x v="8"/>
    <n v="40"/>
    <x v="0"/>
  </r>
  <r>
    <x v="0"/>
    <x v="2"/>
    <s v="GV411"/>
    <s v="GV4-16-130420"/>
    <x v="0"/>
    <d v="2020-09-30T00:00:00"/>
    <x v="0"/>
    <s v="Cecilia Robles Perez"/>
    <n v="43934"/>
    <n v="5.6666666666666661"/>
    <n v="111.4"/>
    <n v="1"/>
    <n v="3119.2"/>
    <n v="2525.038"/>
    <n v="2525.038"/>
    <n v="111.4"/>
    <n v="28"/>
    <n v="594.16200000000003"/>
    <x v="0"/>
    <x v="8"/>
    <n v="40"/>
    <x v="0"/>
  </r>
  <r>
    <x v="0"/>
    <x v="2"/>
    <s v="GV411"/>
    <s v="GV4-16-130420"/>
    <x v="0"/>
    <d v="2020-09-30T00:00:00"/>
    <x v="0"/>
    <s v="Gutierrez Olivarez Jaime Gibran"/>
    <n v="43934"/>
    <n v="5.6666666666666661"/>
    <n v="207.4"/>
    <n v="2"/>
    <n v="5807.2"/>
    <n v="5050.076"/>
    <n v="2525.038"/>
    <n v="103.7"/>
    <n v="28"/>
    <n v="757.12400000000002"/>
    <x v="0"/>
    <x v="8"/>
    <n v="40"/>
    <x v="0"/>
  </r>
  <r>
    <x v="0"/>
    <x v="2"/>
    <s v="GV411"/>
    <s v="GV4-16-130420"/>
    <x v="0"/>
    <d v="2020-09-30T00:00:00"/>
    <x v="0"/>
    <s v="Camacho Monroy Agustin"/>
    <n v="43934"/>
    <n v="5.6666666666666661"/>
    <n v="742"/>
    <n v="7"/>
    <n v="20034"/>
    <n v="17675.266"/>
    <n v="2525.038"/>
    <n v="106"/>
    <n v="27"/>
    <n v="2358.7339999999999"/>
    <x v="0"/>
    <x v="8"/>
    <n v="40"/>
    <x v="0"/>
  </r>
  <r>
    <x v="0"/>
    <x v="2"/>
    <s v="GV411"/>
    <s v="GV4-16-130420"/>
    <x v="0"/>
    <d v="2020-09-30T00:00:00"/>
    <x v="0"/>
    <s v="Camacho Santana Gabriel"/>
    <n v="43934"/>
    <n v="5.6666666666666661"/>
    <n v="336"/>
    <n v="3"/>
    <n v="9072"/>
    <n v="7575.1139999999996"/>
    <n v="2525.038"/>
    <n v="112"/>
    <n v="27"/>
    <n v="1496.886"/>
    <x v="0"/>
    <x v="8"/>
    <n v="40"/>
    <x v="0"/>
  </r>
  <r>
    <x v="0"/>
    <x v="2"/>
    <s v="GV411"/>
    <s v="GV4-16-130420"/>
    <x v="0"/>
    <d v="2020-09-30T00:00:00"/>
    <x v="0"/>
    <s v="Noe Ramirez Brambila"/>
    <n v="43934"/>
    <n v="5.6666666666666661"/>
    <n v="445"/>
    <n v="4"/>
    <n v="12015"/>
    <n v="10100.152"/>
    <n v="2525.038"/>
    <n v="111.25"/>
    <n v="27"/>
    <n v="1914.848"/>
    <x v="0"/>
    <x v="8"/>
    <n v="40"/>
    <x v="0"/>
  </r>
  <r>
    <x v="0"/>
    <x v="2"/>
    <s v="GV411"/>
    <s v="GV4-16-130420"/>
    <x v="0"/>
    <d v="2020-09-30T00:00:00"/>
    <x v="0"/>
    <s v="Robles Santana Jorge"/>
    <n v="43934"/>
    <n v="5.6666666666666661"/>
    <n v="530"/>
    <n v="5"/>
    <n v="14310"/>
    <n v="12625.19"/>
    <n v="2525.038"/>
    <n v="106"/>
    <n v="27"/>
    <n v="1684.81"/>
    <x v="0"/>
    <x v="8"/>
    <n v="40"/>
    <x v="0"/>
  </r>
  <r>
    <x v="0"/>
    <x v="2"/>
    <s v="GV411"/>
    <s v="GV4-16-130420"/>
    <x v="0"/>
    <d v="2020-09-30T00:00:00"/>
    <x v="0"/>
    <s v="PUBLICO EN GENERAL"/>
    <n v="43934"/>
    <n v="5.6666666666666661"/>
    <n v="196"/>
    <n v="2"/>
    <n v="5292"/>
    <n v="5050.076"/>
    <n v="2525.038"/>
    <n v="98"/>
    <n v="27"/>
    <n v="241.92400000000001"/>
    <x v="0"/>
    <x v="8"/>
    <n v="40"/>
    <x v="0"/>
  </r>
  <r>
    <x v="0"/>
    <x v="2"/>
    <s v="GV411"/>
    <s v="GV4-16-130420"/>
    <x v="0"/>
    <d v="2020-09-30T00:00:00"/>
    <x v="0"/>
    <s v="PUBLICO EN GENERAL"/>
    <n v="43934"/>
    <n v="5.6666666666666661"/>
    <n v="298"/>
    <n v="3"/>
    <n v="8046"/>
    <n v="7575.1139999999996"/>
    <n v="2525.038"/>
    <n v="99.333333333333329"/>
    <n v="27"/>
    <n v="470.88600000000002"/>
    <x v="0"/>
    <x v="8"/>
    <n v="40"/>
    <x v="0"/>
  </r>
  <r>
    <x v="0"/>
    <x v="3"/>
    <s v="GV504"/>
    <s v="GV5-23-010620"/>
    <x v="0"/>
    <d v="2020-09-30T00:00:00"/>
    <x v="0"/>
    <s v="Innovacion y Comercio"/>
    <n v="43983"/>
    <n v="4.0333333333333332"/>
    <n v="1680"/>
    <n v="14"/>
    <n v="47040"/>
    <n v="32896.735000000001"/>
    <n v="2349.7669999999998"/>
    <n v="120"/>
    <n v="28"/>
    <n v="14143.264999999999"/>
    <x v="0"/>
    <x v="8"/>
    <n v="40"/>
    <x v="0"/>
  </r>
  <r>
    <x v="0"/>
    <x v="2"/>
    <s v="GV410"/>
    <s v="GV4-14-060420"/>
    <x v="0"/>
    <d v="2020-10-01T00:00:00"/>
    <x v="0"/>
    <s v="Diaz Araiza Maria Magdalena"/>
    <n v="43927"/>
    <n v="5.9333333333333327"/>
    <n v="105"/>
    <n v="1"/>
    <n v="2992.5"/>
    <n v="3158.0459999999998"/>
    <n v="3158.0459999999998"/>
    <n v="105"/>
    <n v="28.5"/>
    <n v="-165.54599999999999"/>
    <x v="0"/>
    <x v="9"/>
    <n v="40"/>
    <x v="0"/>
  </r>
  <r>
    <x v="0"/>
    <x v="2"/>
    <s v="GV410"/>
    <s v="GV4-14-060420"/>
    <x v="1"/>
    <d v="2020-10-01T00:00:00"/>
    <x v="0"/>
    <s v="Diaz Araiza Maria Magdalena"/>
    <n v="43927"/>
    <n v="5.9333333333333327"/>
    <n v="-105"/>
    <n v="-1"/>
    <n v="-2992.5"/>
    <n v="-3158.0459999999998"/>
    <n v="-3158.0459999999998"/>
    <n v="105"/>
    <n v="28.5"/>
    <n v="165.54599999999999"/>
    <x v="0"/>
    <x v="9"/>
    <n v="40"/>
    <x v="0"/>
  </r>
  <r>
    <x v="0"/>
    <x v="2"/>
    <s v="GV411"/>
    <s v="GV4-16-130420"/>
    <x v="0"/>
    <d v="2020-10-01T00:00:00"/>
    <x v="0"/>
    <s v="Edgar Ruiz Lopez"/>
    <n v="43934"/>
    <n v="5.7"/>
    <n v="828"/>
    <n v="7"/>
    <n v="23598"/>
    <n v="17675.266"/>
    <n v="2525.038"/>
    <n v="118.28571428571429"/>
    <n v="28.5"/>
    <n v="5922.7340000000004"/>
    <x v="0"/>
    <x v="9"/>
    <n v="40"/>
    <x v="0"/>
  </r>
  <r>
    <x v="0"/>
    <x v="2"/>
    <s v="GV411"/>
    <s v="GV4-16-130420"/>
    <x v="0"/>
    <d v="2020-10-01T00:00:00"/>
    <x v="0"/>
    <s v="Prado Barajas Aureliano FG"/>
    <n v="43934"/>
    <n v="5.7"/>
    <n v="200"/>
    <n v="2"/>
    <n v="5700"/>
    <n v="5050.076"/>
    <n v="2525.038"/>
    <n v="100"/>
    <n v="28.5"/>
    <n v="649.92399999999998"/>
    <x v="0"/>
    <x v="9"/>
    <n v="40"/>
    <x v="0"/>
  </r>
  <r>
    <x v="0"/>
    <x v="2"/>
    <s v="GV411"/>
    <s v="GV4-16-130420"/>
    <x v="0"/>
    <d v="2020-10-01T00:00:00"/>
    <x v="0"/>
    <s v="Oregon Rene NA"/>
    <n v="43934"/>
    <n v="5.7"/>
    <n v="200"/>
    <n v="2"/>
    <n v="5700"/>
    <n v="5050.076"/>
    <n v="2525.038"/>
    <n v="100"/>
    <n v="28.5"/>
    <n v="649.92399999999998"/>
    <x v="0"/>
    <x v="9"/>
    <n v="40"/>
    <x v="0"/>
  </r>
  <r>
    <x v="0"/>
    <x v="2"/>
    <s v="GV411"/>
    <s v="GV4-16-130420"/>
    <x v="0"/>
    <d v="2020-10-01T00:00:00"/>
    <x v="0"/>
    <s v="Martinez Valdez Hugo Alberto F"/>
    <n v="43934"/>
    <n v="5.7"/>
    <n v="300"/>
    <n v="3"/>
    <n v="8550"/>
    <n v="7575.1139999999996"/>
    <n v="2525.038"/>
    <n v="100"/>
    <n v="28.5"/>
    <n v="974.88599999999997"/>
    <x v="0"/>
    <x v="9"/>
    <n v="40"/>
    <x v="0"/>
  </r>
  <r>
    <x v="0"/>
    <x v="2"/>
    <s v="GV411"/>
    <s v="GV4-16-130420"/>
    <x v="0"/>
    <d v="2020-10-01T00:00:00"/>
    <x v="0"/>
    <s v="Lopez Garcia Martin FG"/>
    <n v="43934"/>
    <n v="5.7"/>
    <n v="130"/>
    <n v="1"/>
    <n v="3705"/>
    <n v="2525.038"/>
    <n v="2525.038"/>
    <n v="130"/>
    <n v="28.5"/>
    <n v="1179.962"/>
    <x v="0"/>
    <x v="9"/>
    <n v="40"/>
    <x v="0"/>
  </r>
  <r>
    <x v="0"/>
    <x v="2"/>
    <s v="GV411"/>
    <s v="GV4-16-130420"/>
    <x v="0"/>
    <d v="2020-10-01T00:00:00"/>
    <x v="0"/>
    <s v="Langurain Juan Pablo NA"/>
    <n v="43934"/>
    <n v="5.7"/>
    <n v="1060"/>
    <n v="10"/>
    <n v="30210"/>
    <n v="25250.38"/>
    <n v="2525.038"/>
    <n v="106"/>
    <n v="28.5"/>
    <n v="4959.62"/>
    <x v="0"/>
    <x v="9"/>
    <n v="40"/>
    <x v="0"/>
  </r>
  <r>
    <x v="0"/>
    <x v="2"/>
    <s v="GV411"/>
    <s v="GV4-16-130420"/>
    <x v="0"/>
    <d v="2020-10-01T00:00:00"/>
    <x v="0"/>
    <s v="Lopez Castro Erica"/>
    <n v="43934"/>
    <n v="5.7"/>
    <n v="205"/>
    <n v="2"/>
    <n v="5842.5"/>
    <n v="5050.076"/>
    <n v="2525.038"/>
    <n v="102.5"/>
    <n v="28.5"/>
    <n v="792.42399999999998"/>
    <x v="0"/>
    <x v="9"/>
    <n v="40"/>
    <x v="0"/>
  </r>
  <r>
    <x v="0"/>
    <x v="2"/>
    <s v="GV411"/>
    <s v="GV4-16-130420"/>
    <x v="0"/>
    <d v="2020-10-01T00:00:00"/>
    <x v="0"/>
    <s v="Coronado Rodriguez Alma Lorena FG"/>
    <n v="43934"/>
    <n v="5.7"/>
    <n v="124"/>
    <n v="1"/>
    <n v="3534"/>
    <n v="2525.038"/>
    <n v="2525.038"/>
    <n v="124"/>
    <n v="28.5"/>
    <n v="1008.962"/>
    <x v="0"/>
    <x v="9"/>
    <n v="40"/>
    <x v="0"/>
  </r>
  <r>
    <x v="0"/>
    <x v="2"/>
    <s v="GV411"/>
    <s v="GV4-16-130420"/>
    <x v="0"/>
    <d v="2020-10-01T00:00:00"/>
    <x v="0"/>
    <s v="Cobian Chavez Rodolfo FG"/>
    <n v="43934"/>
    <n v="5.7"/>
    <n v="2880"/>
    <n v="25"/>
    <n v="80640"/>
    <n v="63125.95"/>
    <n v="2525.038"/>
    <n v="115.2"/>
    <n v="28"/>
    <n v="17514.05"/>
    <x v="0"/>
    <x v="9"/>
    <n v="40"/>
    <x v="0"/>
  </r>
  <r>
    <x v="0"/>
    <x v="2"/>
    <s v="GV411"/>
    <s v="GV4-16-130420"/>
    <x v="0"/>
    <d v="2020-10-01T00:00:00"/>
    <x v="0"/>
    <s v="De Leon Diaz Salvador FG"/>
    <n v="43934"/>
    <n v="5.7"/>
    <n v="214"/>
    <n v="2"/>
    <n v="6099"/>
    <n v="5050.076"/>
    <n v="2525.038"/>
    <n v="107"/>
    <n v="28.5"/>
    <n v="1048.924"/>
    <x v="0"/>
    <x v="9"/>
    <n v="40"/>
    <x v="0"/>
  </r>
  <r>
    <x v="0"/>
    <x v="2"/>
    <s v="GV411"/>
    <s v="GV4-16-130420"/>
    <x v="0"/>
    <d v="2020-10-01T00:00:00"/>
    <x v="0"/>
    <s v="RODRIGO RODRIGUEZ"/>
    <n v="43934"/>
    <n v="5.7"/>
    <n v="991"/>
    <n v="10"/>
    <n v="28243.5"/>
    <n v="25250.38"/>
    <n v="2525.038"/>
    <n v="99.1"/>
    <n v="28.5"/>
    <n v="2993.12"/>
    <x v="0"/>
    <x v="9"/>
    <n v="40"/>
    <x v="0"/>
  </r>
  <r>
    <x v="0"/>
    <x v="2"/>
    <s v="GV411"/>
    <s v="GV4-16-130420"/>
    <x v="0"/>
    <d v="2020-10-01T00:00:00"/>
    <x v="0"/>
    <s v="Salas Nadia"/>
    <n v="43934"/>
    <n v="5.7"/>
    <n v="232"/>
    <n v="2"/>
    <n v="6612"/>
    <n v="5050.076"/>
    <n v="2525.038"/>
    <n v="116"/>
    <n v="28.5"/>
    <n v="1561.924"/>
    <x v="0"/>
    <x v="9"/>
    <n v="40"/>
    <x v="0"/>
  </r>
  <r>
    <x v="0"/>
    <x v="2"/>
    <s v="GV411"/>
    <s v="GV4-16-130420"/>
    <x v="0"/>
    <d v="2020-10-01T00:00:00"/>
    <x v="0"/>
    <s v="Pelayo Sebastian Rosa Maria G"/>
    <n v="43934"/>
    <n v="5.7"/>
    <n v="580"/>
    <n v="5"/>
    <n v="16530"/>
    <n v="12625.19"/>
    <n v="2525.038"/>
    <n v="116"/>
    <n v="28.5"/>
    <n v="3904.81"/>
    <x v="0"/>
    <x v="9"/>
    <n v="40"/>
    <x v="0"/>
  </r>
  <r>
    <x v="0"/>
    <x v="2"/>
    <s v="GV411"/>
    <s v="GV4-16-130420"/>
    <x v="0"/>
    <d v="2020-10-01T00:00:00"/>
    <x v="0"/>
    <s v="Juan Manuel Jacobo"/>
    <n v="43934"/>
    <n v="5.7"/>
    <n v="650"/>
    <n v="6"/>
    <n v="18525"/>
    <n v="15150.227999999999"/>
    <n v="2525.038"/>
    <n v="108.33333333333333"/>
    <n v="28.5"/>
    <n v="3374.7719999999999"/>
    <x v="0"/>
    <x v="9"/>
    <n v="40"/>
    <x v="0"/>
  </r>
  <r>
    <x v="0"/>
    <x v="2"/>
    <s v="GV411"/>
    <s v="GV4-16-130420"/>
    <x v="0"/>
    <d v="2020-10-01T00:00:00"/>
    <x v="0"/>
    <s v="Verdin Vizcarra Irma Lucila F"/>
    <n v="43934"/>
    <n v="5.7"/>
    <n v="205"/>
    <n v="2"/>
    <n v="5842.5"/>
    <n v="5050.076"/>
    <n v="2525.038"/>
    <n v="102.5"/>
    <n v="28.5"/>
    <n v="792.42399999999998"/>
    <x v="0"/>
    <x v="9"/>
    <n v="40"/>
    <x v="0"/>
  </r>
  <r>
    <x v="0"/>
    <x v="2"/>
    <s v="GV411"/>
    <s v="GV4-16-130420"/>
    <x v="0"/>
    <d v="2020-10-01T00:00:00"/>
    <x v="0"/>
    <s v="Lopez Jorge FG"/>
    <n v="43934"/>
    <n v="5.7"/>
    <n v="122"/>
    <n v="1"/>
    <n v="3477"/>
    <n v="2525.038"/>
    <n v="2525.038"/>
    <n v="122"/>
    <n v="28.5"/>
    <n v="951.96199999999999"/>
    <x v="0"/>
    <x v="9"/>
    <n v="40"/>
    <x v="0"/>
  </r>
  <r>
    <x v="0"/>
    <x v="2"/>
    <s v="GV411"/>
    <s v="GV4-16-130420"/>
    <x v="0"/>
    <d v="2020-10-01T00:00:00"/>
    <x v="0"/>
    <s v="Leonardo Jimenez Chacon"/>
    <n v="43934"/>
    <n v="5.7"/>
    <n v="124"/>
    <n v="1"/>
    <n v="3534"/>
    <n v="2525.038"/>
    <n v="2525.038"/>
    <n v="124"/>
    <n v="28.5"/>
    <n v="1008.962"/>
    <x v="0"/>
    <x v="9"/>
    <n v="40"/>
    <x v="0"/>
  </r>
  <r>
    <x v="0"/>
    <x v="2"/>
    <s v="GV411"/>
    <s v="GV4-16-130420"/>
    <x v="0"/>
    <d v="2020-10-01T00:00:00"/>
    <x v="0"/>
    <s v="Jose Luis Guzman Cornejo"/>
    <n v="43934"/>
    <n v="5.7"/>
    <n v="648"/>
    <n v="6"/>
    <n v="18468"/>
    <n v="15150.227999999999"/>
    <n v="2525.038"/>
    <n v="108"/>
    <n v="28.5"/>
    <n v="3317.7719999999999"/>
    <x v="0"/>
    <x v="9"/>
    <n v="40"/>
    <x v="0"/>
  </r>
  <r>
    <x v="0"/>
    <x v="2"/>
    <s v="GV411"/>
    <s v="GV4-16-130420"/>
    <x v="0"/>
    <d v="2020-10-01T00:00:00"/>
    <x v="0"/>
    <s v="Gil Peña Martin FG"/>
    <n v="43934"/>
    <n v="5.7"/>
    <n v="500"/>
    <n v="5"/>
    <n v="14250"/>
    <n v="12625.19"/>
    <n v="2525.038"/>
    <n v="100"/>
    <n v="28.5"/>
    <n v="1624.81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20"/>
    <n v="1"/>
    <n v="3420"/>
    <n v="2525.038"/>
    <n v="2525.038"/>
    <n v="120"/>
    <n v="28.5"/>
    <n v="894.96199999999999"/>
    <x v="0"/>
    <x v="9"/>
    <n v="40"/>
    <x v="0"/>
  </r>
  <r>
    <x v="0"/>
    <x v="2"/>
    <s v="GV411"/>
    <s v="GV4-16-130420"/>
    <x v="0"/>
    <d v="2020-10-01T00:00:00"/>
    <x v="0"/>
    <s v="Oscar Jesus Guerrero Pelayo"/>
    <n v="43934"/>
    <n v="5.7"/>
    <n v="610"/>
    <n v="6"/>
    <n v="17385"/>
    <n v="15150.227999999999"/>
    <n v="2525.038"/>
    <n v="101.66666666666667"/>
    <n v="28.5"/>
    <n v="2234.7719999999999"/>
    <x v="0"/>
    <x v="9"/>
    <n v="40"/>
    <x v="0"/>
  </r>
  <r>
    <x v="0"/>
    <x v="2"/>
    <s v="GV411"/>
    <s v="GV4-16-130420"/>
    <x v="0"/>
    <d v="2020-10-01T00:00:00"/>
    <x v="0"/>
    <s v="Oscar Jesus Guerrero Pelayo"/>
    <n v="43934"/>
    <n v="5.7"/>
    <n v="113"/>
    <n v="1"/>
    <n v="0"/>
    <n v="2525.038"/>
    <n v="2525.038"/>
    <n v="113"/>
    <n v="0"/>
    <n v="-2525.038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210"/>
    <n v="2"/>
    <n v="5985"/>
    <n v="5050.076"/>
    <n v="2525.038"/>
    <n v="105"/>
    <n v="28.5"/>
    <n v="934.92399999999998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00"/>
    <n v="1"/>
    <n v="2850"/>
    <n v="2525.038"/>
    <n v="2525.038"/>
    <n v="100"/>
    <n v="28.5"/>
    <n v="324.96199999999999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15"/>
    <n v="1"/>
    <n v="3277.5"/>
    <n v="2525.038"/>
    <n v="2525.038"/>
    <n v="115"/>
    <n v="28.5"/>
    <n v="752.46199999999999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20"/>
    <n v="1"/>
    <n v="3420"/>
    <n v="2525.038"/>
    <n v="2525.038"/>
    <n v="120"/>
    <n v="28.5"/>
    <n v="894.96199999999999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10"/>
    <n v="1"/>
    <n v="2000"/>
    <n v="2525.038"/>
    <n v="2525.038"/>
    <n v="110"/>
    <n v="18.181799999999999"/>
    <n v="-525.03800000000001"/>
    <x v="0"/>
    <x v="9"/>
    <n v="40"/>
    <x v="0"/>
  </r>
  <r>
    <x v="0"/>
    <x v="2"/>
    <s v="GV411"/>
    <s v="GV4-16-130420"/>
    <x v="0"/>
    <d v="2020-10-01T00:00:00"/>
    <x v="0"/>
    <s v="Diaz Araiza Maria Magdalena"/>
    <n v="43934"/>
    <n v="5.7"/>
    <n v="105"/>
    <n v="1"/>
    <n v="2992.5"/>
    <n v="2525.038"/>
    <n v="2525.038"/>
    <n v="105"/>
    <n v="28.5"/>
    <n v="467.46199999999999"/>
    <x v="0"/>
    <x v="9"/>
    <n v="40"/>
    <x v="0"/>
  </r>
  <r>
    <x v="0"/>
    <x v="2"/>
    <s v="GV411"/>
    <s v="GV4-16-130420"/>
    <x v="1"/>
    <d v="2020-10-01T00:00:00"/>
    <x v="0"/>
    <s v="PUBLICO EN GENERAL"/>
    <n v="43934"/>
    <n v="5.7"/>
    <n v="-110"/>
    <n v="-1"/>
    <n v="-2000"/>
    <n v="-2525.038"/>
    <n v="-2525.038"/>
    <n v="110"/>
    <n v="18.181799999999999"/>
    <n v="525.03800000000001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10"/>
    <n v="1"/>
    <n v="1500"/>
    <n v="2525.038"/>
    <n v="2525.038"/>
    <n v="110"/>
    <n v="13.6364"/>
    <n v="-1025.038"/>
    <x v="0"/>
    <x v="9"/>
    <n v="40"/>
    <x v="0"/>
  </r>
  <r>
    <x v="0"/>
    <x v="2"/>
    <s v="GV411"/>
    <s v="GV4-16-130420"/>
    <x v="1"/>
    <d v="2020-10-01T00:00:00"/>
    <x v="0"/>
    <s v="PUBLICO EN GENERAL"/>
    <n v="43934"/>
    <n v="5.7"/>
    <n v="-120"/>
    <n v="-1"/>
    <n v="-3420"/>
    <n v="-2525.038"/>
    <n v="-2525.038"/>
    <n v="120"/>
    <n v="28.5"/>
    <n v="-894.96199999999999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20"/>
    <n v="1"/>
    <n v="0"/>
    <n v="2525.038"/>
    <n v="2525.038"/>
    <n v="120"/>
    <n v="0"/>
    <n v="-2525.038"/>
    <x v="0"/>
    <x v="9"/>
    <n v="40"/>
    <x v="0"/>
  </r>
  <r>
    <x v="0"/>
    <x v="0"/>
    <s v="EMBAR"/>
    <s v="GV4-07-130220"/>
    <x v="0"/>
    <d v="2020-10-02T00:00:00"/>
    <x v="0"/>
    <s v="PUBLICO EN GENERAL"/>
    <n v="43874"/>
    <n v="7.7333333333333334"/>
    <n v="265.60000000000002"/>
    <n v="1"/>
    <n v="3320"/>
    <n v="3726.1689999999999"/>
    <n v="3726.1689999999999"/>
    <n v="265.60000000000002"/>
    <n v="12.5"/>
    <n v="-406.16899999999998"/>
    <x v="0"/>
    <x v="9"/>
    <n v="40"/>
    <x v="0"/>
  </r>
  <r>
    <x v="0"/>
    <x v="0"/>
    <s v="EMBAR"/>
    <s v="GV4-07-130220"/>
    <x v="0"/>
    <d v="2020-10-02T00:00:00"/>
    <x v="0"/>
    <s v="Carlos Sanchez Camacho"/>
    <n v="43874"/>
    <n v="7.7333333333333334"/>
    <n v="160.80000000000001"/>
    <n v="1"/>
    <n v="4020"/>
    <n v="3726.1689999999999"/>
    <n v="3726.1689999999999"/>
    <n v="160.80000000000001"/>
    <n v="25"/>
    <n v="293.83100000000002"/>
    <x v="0"/>
    <x v="9"/>
    <n v="40"/>
    <x v="0"/>
  </r>
  <r>
    <x v="0"/>
    <x v="0"/>
    <s v="EMBAR"/>
    <s v="GV4-07-130220"/>
    <x v="0"/>
    <d v="2020-10-02T00:00:00"/>
    <x v="0"/>
    <s v="Carlos Sanchez Camacho"/>
    <n v="43874"/>
    <n v="7.7333333333333334"/>
    <n v="294.8"/>
    <n v="2"/>
    <n v="7370"/>
    <n v="7452.3379999999997"/>
    <n v="3726.1689999999999"/>
    <n v="147.4"/>
    <n v="25"/>
    <n v="-82.337999999999994"/>
    <x v="0"/>
    <x v="9"/>
    <n v="40"/>
    <x v="0"/>
  </r>
  <r>
    <x v="0"/>
    <x v="0"/>
    <s v="EMBAR"/>
    <s v="GV4-10-030320"/>
    <x v="0"/>
    <d v="2020-10-02T00:00:00"/>
    <x v="0"/>
    <s v="Arturo Saray"/>
    <n v="43893"/>
    <n v="7.1"/>
    <n v="128.6"/>
    <n v="1"/>
    <n v="3215"/>
    <n v="5988.08"/>
    <n v="5988.08"/>
    <n v="128.6"/>
    <n v="25"/>
    <n v="-2773.08"/>
    <x v="0"/>
    <x v="9"/>
    <n v="40"/>
    <x v="0"/>
  </r>
  <r>
    <x v="0"/>
    <x v="0"/>
    <s v="EMBAR"/>
    <s v="GV4-10-030320"/>
    <x v="0"/>
    <d v="2020-10-02T00:00:00"/>
    <x v="0"/>
    <s v="PUBLICO EN GENERAL"/>
    <n v="43893"/>
    <n v="7.1"/>
    <n v="265.60000000000002"/>
    <n v="1"/>
    <n v="3320"/>
    <n v="5988.08"/>
    <n v="5988.08"/>
    <n v="265.60000000000002"/>
    <n v="12.5"/>
    <n v="-2668.08"/>
    <x v="0"/>
    <x v="9"/>
    <n v="40"/>
    <x v="0"/>
  </r>
  <r>
    <x v="0"/>
    <x v="2"/>
    <s v="GV411"/>
    <s v="GV4-16-130420"/>
    <x v="0"/>
    <d v="2020-10-02T00:00:00"/>
    <x v="0"/>
    <s v="Arturo Saray"/>
    <n v="43934"/>
    <n v="5.7333333333333334"/>
    <n v="125.2"/>
    <n v="1"/>
    <n v="3130"/>
    <n v="2525.038"/>
    <n v="2525.038"/>
    <n v="125.2"/>
    <n v="25"/>
    <n v="604.96199999999999"/>
    <x v="0"/>
    <x v="9"/>
    <n v="40"/>
    <x v="0"/>
  </r>
  <r>
    <x v="0"/>
    <x v="2"/>
    <s v="GV411"/>
    <s v="GV4-16-130420"/>
    <x v="0"/>
    <d v="2020-10-02T00:00:00"/>
    <x v="0"/>
    <s v="Innovacion y Comercio"/>
    <n v="43934"/>
    <n v="5.7333333333333334"/>
    <n v="220"/>
    <n v="2"/>
    <n v="6160"/>
    <n v="5050.076"/>
    <n v="2525.038"/>
    <n v="110"/>
    <n v="28"/>
    <n v="1109.924"/>
    <x v="0"/>
    <x v="9"/>
    <n v="40"/>
    <x v="0"/>
  </r>
  <r>
    <x v="0"/>
    <x v="2"/>
    <s v="GV411"/>
    <s v="GV4-16-130420"/>
    <x v="0"/>
    <d v="2020-10-02T00:00:00"/>
    <x v="0"/>
    <s v="Innovacion y Comercio"/>
    <n v="43934"/>
    <n v="5.7333333333333334"/>
    <n v="621"/>
    <n v="8"/>
    <n v="17388"/>
    <n v="20200.304"/>
    <n v="2525.038"/>
    <n v="77.625"/>
    <n v="28"/>
    <n v="-2812.3040000000001"/>
    <x v="0"/>
    <x v="9"/>
    <n v="40"/>
    <x v="0"/>
  </r>
  <r>
    <x v="0"/>
    <x v="2"/>
    <s v="GV411"/>
    <s v="GV4-16-130420"/>
    <x v="0"/>
    <d v="2020-10-02T00:00:00"/>
    <x v="0"/>
    <s v="Gutierrez Olivarez Jaime Gibran"/>
    <n v="43934"/>
    <n v="5.7333333333333334"/>
    <n v="312.39999999999998"/>
    <n v="3"/>
    <n v="8747.2000000000007"/>
    <n v="7575.1139999999996"/>
    <n v="2525.038"/>
    <n v="104.13333333333333"/>
    <n v="28"/>
    <n v="1172.086"/>
    <x v="0"/>
    <x v="9"/>
    <n v="40"/>
    <x v="0"/>
  </r>
  <r>
    <x v="0"/>
    <x v="2"/>
    <s v="GV411"/>
    <s v="GV4-16-130420"/>
    <x v="0"/>
    <d v="2020-10-02T00:00:00"/>
    <x v="0"/>
    <s v="Vazquez Zamora Rafael"/>
    <n v="43934"/>
    <n v="5.7333333333333334"/>
    <n v="200.6"/>
    <n v="2"/>
    <n v="5616.8"/>
    <n v="5050.076"/>
    <n v="2525.038"/>
    <n v="100.3"/>
    <n v="28"/>
    <n v="566.72400000000005"/>
    <x v="0"/>
    <x v="9"/>
    <n v="40"/>
    <x v="0"/>
  </r>
  <r>
    <x v="0"/>
    <x v="2"/>
    <s v="GV411"/>
    <s v="GV4-16-130420"/>
    <x v="0"/>
    <d v="2020-10-02T00:00:00"/>
    <x v="0"/>
    <s v="Rafael Osorio Zamora"/>
    <n v="43934"/>
    <n v="5.7333333333333334"/>
    <n v="1123.5999999999999"/>
    <n v="10"/>
    <n v="31460.799999999999"/>
    <n v="25250.38"/>
    <n v="2525.038"/>
    <n v="112.35999999999999"/>
    <n v="28"/>
    <n v="6210.42"/>
    <x v="0"/>
    <x v="9"/>
    <n v="40"/>
    <x v="0"/>
  </r>
  <r>
    <x v="0"/>
    <x v="2"/>
    <s v="GV411"/>
    <s v="GV4-16-130420"/>
    <x v="0"/>
    <d v="2020-10-02T00:00:00"/>
    <x v="0"/>
    <s v="Cecilia Robles Perez"/>
    <n v="43934"/>
    <n v="5.7333333333333334"/>
    <n v="118.4"/>
    <n v="1"/>
    <n v="3315.2"/>
    <n v="2525.038"/>
    <n v="2525.038"/>
    <n v="118.4"/>
    <n v="28"/>
    <n v="790.16200000000003"/>
    <x v="0"/>
    <x v="9"/>
    <n v="40"/>
    <x v="0"/>
  </r>
  <r>
    <x v="0"/>
    <x v="2"/>
    <s v="GV411"/>
    <s v="GV4-16-130420"/>
    <x v="0"/>
    <d v="2020-10-02T00:00:00"/>
    <x v="0"/>
    <s v="Ricardo Perez Garcia"/>
    <n v="43934"/>
    <n v="5.7333333333333334"/>
    <n v="220.8"/>
    <n v="2"/>
    <n v="6182.4"/>
    <n v="5050.076"/>
    <n v="2525.038"/>
    <n v="110.4"/>
    <n v="28"/>
    <n v="1132.3240000000001"/>
    <x v="0"/>
    <x v="9"/>
    <n v="40"/>
    <x v="0"/>
  </r>
  <r>
    <x v="0"/>
    <x v="2"/>
    <s v="GV411"/>
    <s v="GV4-16-130420"/>
    <x v="0"/>
    <d v="2020-10-02T00:00:00"/>
    <x v="0"/>
    <s v="Carlos Sanchez Camacho"/>
    <n v="43934"/>
    <n v="5.7333333333333334"/>
    <n v="450"/>
    <n v="4"/>
    <n v="12600"/>
    <n v="10100.152"/>
    <n v="2525.038"/>
    <n v="112.5"/>
    <n v="28"/>
    <n v="2499.848"/>
    <x v="0"/>
    <x v="9"/>
    <n v="40"/>
    <x v="0"/>
  </r>
  <r>
    <x v="0"/>
    <x v="2"/>
    <s v="GV411"/>
    <s v="GV4-16-130420"/>
    <x v="0"/>
    <d v="2020-10-02T00:00:00"/>
    <x v="0"/>
    <s v="Casillas Tapia Alfredo"/>
    <n v="43934"/>
    <n v="5.7333333333333334"/>
    <n v="1247"/>
    <n v="10"/>
    <n v="33045.5"/>
    <n v="25250.38"/>
    <n v="2525.038"/>
    <n v="124.7"/>
    <n v="26.5"/>
    <n v="7795.12"/>
    <x v="0"/>
    <x v="9"/>
    <n v="40"/>
    <x v="0"/>
  </r>
  <r>
    <x v="0"/>
    <x v="2"/>
    <s v="GV4C"/>
    <s v="GV4-31-240720"/>
    <x v="0"/>
    <d v="2020-10-02T00:00:00"/>
    <x v="0"/>
    <s v="PUBLICO EN GENERAL"/>
    <n v="44036"/>
    <n v="2.333333333333333"/>
    <n v="20"/>
    <n v="1"/>
    <n v="896"/>
    <n v="959.327"/>
    <n v="959.327"/>
    <n v="20"/>
    <n v="44.8"/>
    <n v="-63.326999999999998"/>
    <x v="0"/>
    <x v="9"/>
    <n v="40"/>
    <x v="0"/>
  </r>
  <r>
    <x v="0"/>
    <x v="2"/>
    <s v="GV4C"/>
    <s v="GV4-31-240720"/>
    <x v="0"/>
    <d v="2020-10-02T00:00:00"/>
    <x v="0"/>
    <s v="PUBLICO EN GENERAL"/>
    <n v="44036"/>
    <n v="2.333333333333333"/>
    <n v="22"/>
    <n v="1"/>
    <n v="952"/>
    <n v="959.327"/>
    <n v="959.327"/>
    <n v="22"/>
    <n v="43.2727"/>
    <n v="-7.327"/>
    <x v="0"/>
    <x v="9"/>
    <n v="40"/>
    <x v="0"/>
  </r>
  <r>
    <x v="0"/>
    <x v="3"/>
    <s v="GV504"/>
    <s v="GV5-23-010620"/>
    <x v="0"/>
    <d v="2020-10-02T00:00:00"/>
    <x v="0"/>
    <s v="Camolinga Maldonado Pedro"/>
    <n v="43983"/>
    <n v="4.0999999999999996"/>
    <n v="13136"/>
    <n v="107"/>
    <n v="354672"/>
    <n v="251425.04699999999"/>
    <n v="2349.7669999999998"/>
    <n v="122.76635514018692"/>
    <n v="27"/>
    <n v="103246.95299999999"/>
    <x v="0"/>
    <x v="9"/>
    <n v="40"/>
    <x v="0"/>
  </r>
  <r>
    <x v="0"/>
    <x v="3"/>
    <s v="GV504"/>
    <s v="GV5-23-010620"/>
    <x v="0"/>
    <d v="2020-10-02T00:00:00"/>
    <x v="0"/>
    <s v="PUBLICO EN GENERAL"/>
    <n v="43983"/>
    <n v="4.0999999999999996"/>
    <n v="124"/>
    <n v="1"/>
    <n v="1500"/>
    <n v="2349.7669999999998"/>
    <n v="2349.7669999999998"/>
    <n v="124"/>
    <n v="12.0968"/>
    <n v="-849.76700000000005"/>
    <x v="0"/>
    <x v="9"/>
    <n v="40"/>
    <x v="0"/>
  </r>
  <r>
    <x v="0"/>
    <x v="0"/>
    <s v="EMBAR"/>
    <s v="GV1-50-111219"/>
    <x v="0"/>
    <d v="2020-10-03T00:00:00"/>
    <x v="0"/>
    <s v="Innovacion y Comercio"/>
    <n v="43810"/>
    <n v="9.9"/>
    <n v="230"/>
    <n v="1"/>
    <n v="6440"/>
    <n v="2586.1709999999998"/>
    <n v="2586.1709999999998"/>
    <n v="230"/>
    <n v="28"/>
    <n v="3853.8290000000002"/>
    <x v="0"/>
    <x v="9"/>
    <n v="40"/>
    <x v="0"/>
  </r>
  <r>
    <x v="0"/>
    <x v="0"/>
    <s v="EMBAR"/>
    <s v="GV4-07-130220"/>
    <x v="1"/>
    <d v="2020-10-03T00:00:00"/>
    <x v="0"/>
    <s v="PUBLICO EN GENERAL"/>
    <n v="43874"/>
    <n v="7.7666666666666666"/>
    <n v="-265.60000000000002"/>
    <n v="-1"/>
    <n v="-3320"/>
    <n v="-3726.1689999999999"/>
    <n v="-3726.1689999999999"/>
    <n v="265.60000000000002"/>
    <n v="12.5"/>
    <n v="406.16899999999998"/>
    <x v="0"/>
    <x v="9"/>
    <n v="40"/>
    <x v="0"/>
  </r>
  <r>
    <x v="0"/>
    <x v="0"/>
    <s v="EMBAR"/>
    <s v="GV4-07-130220"/>
    <x v="0"/>
    <d v="2020-10-03T00:00:00"/>
    <x v="0"/>
    <s v="PUBLICO EN GENERAL"/>
    <n v="43874"/>
    <n v="7.7666666666666666"/>
    <n v="265.60000000000002"/>
    <n v="1"/>
    <n v="3320"/>
    <n v="3726.1689999999999"/>
    <n v="3726.1689999999999"/>
    <n v="265.60000000000002"/>
    <n v="12.5"/>
    <n v="-406.16899999999998"/>
    <x v="0"/>
    <x v="9"/>
    <n v="40"/>
    <x v="0"/>
  </r>
  <r>
    <x v="0"/>
    <x v="0"/>
    <s v="EMBAR"/>
    <s v="GV4-10-030320"/>
    <x v="1"/>
    <d v="2020-10-03T00:00:00"/>
    <x v="0"/>
    <s v="PUBLICO EN GENERAL"/>
    <n v="43893"/>
    <n v="7.1333333333333329"/>
    <n v="-265.60000000000002"/>
    <n v="-1"/>
    <n v="-3320"/>
    <n v="-5988.08"/>
    <n v="-5988.08"/>
    <n v="265.60000000000002"/>
    <n v="12.5"/>
    <n v="2668.08"/>
    <x v="0"/>
    <x v="9"/>
    <n v="40"/>
    <x v="0"/>
  </r>
  <r>
    <x v="0"/>
    <x v="0"/>
    <s v="EMBAR"/>
    <s v="GV4-14-060420"/>
    <x v="0"/>
    <d v="2020-10-03T00:00:00"/>
    <x v="0"/>
    <s v="PUBLICO EN GENERAL"/>
    <n v="43927"/>
    <n v="6"/>
    <n v="265.60000000000002"/>
    <n v="1"/>
    <n v="3320"/>
    <n v="3158.0459999999998"/>
    <n v="3158.0459999999998"/>
    <n v="265.60000000000002"/>
    <n v="12.5"/>
    <n v="161.95400000000001"/>
    <x v="0"/>
    <x v="9"/>
    <n v="40"/>
    <x v="0"/>
  </r>
  <r>
    <x v="0"/>
    <x v="0"/>
    <s v="EMBAR"/>
    <s v="GV4-16-130420"/>
    <x v="0"/>
    <d v="2020-10-03T00:00:00"/>
    <x v="0"/>
    <s v="Alvarez Lopez Salvador (Padre)"/>
    <n v="43934"/>
    <n v="5.7666666666666666"/>
    <n v="1640"/>
    <n v="8"/>
    <n v="24490.667000000001"/>
    <n v="20200.304"/>
    <n v="2525.038"/>
    <n v="205"/>
    <n v="14.933299999999999"/>
    <n v="4290.3630000000003"/>
    <x v="0"/>
    <x v="9"/>
    <n v="40"/>
    <x v="0"/>
  </r>
  <r>
    <x v="0"/>
    <x v="0"/>
    <s v="EMBAR"/>
    <s v="GV4-17-200420"/>
    <x v="0"/>
    <d v="2020-10-03T00:00:00"/>
    <x v="0"/>
    <s v="Alvarez Lopez Salvador (Padre)"/>
    <n v="43941"/>
    <n v="5.5333333333333332"/>
    <n v="1640"/>
    <n v="7"/>
    <n v="21429.332999999999"/>
    <n v="23292.424999999999"/>
    <n v="3327.489"/>
    <n v="234.28571428571428"/>
    <n v="13.066700000000001"/>
    <n v="-1863.0920000000001"/>
    <x v="0"/>
    <x v="9"/>
    <n v="40"/>
    <x v="0"/>
  </r>
  <r>
    <x v="0"/>
    <x v="1"/>
    <s v="GV105"/>
    <s v="GV1-15-080420"/>
    <x v="0"/>
    <d v="2020-10-03T00:00:00"/>
    <x v="0"/>
    <s v="Innovacion y Comercio"/>
    <n v="43929"/>
    <n v="5.9333333333333327"/>
    <n v="160"/>
    <n v="2"/>
    <n v="4480"/>
    <n v="5369.2370000000001"/>
    <n v="2684.6179999999999"/>
    <n v="80"/>
    <n v="28"/>
    <n v="-889.23699999999997"/>
    <x v="0"/>
    <x v="9"/>
    <n v="40"/>
    <x v="0"/>
  </r>
  <r>
    <x v="0"/>
    <x v="3"/>
    <s v="GV504"/>
    <s v="GV5-23-010620"/>
    <x v="0"/>
    <d v="2020-10-03T00:00:00"/>
    <x v="0"/>
    <s v="Innovacion y Comercio"/>
    <n v="43983"/>
    <n v="4.1333333333333329"/>
    <n v="123"/>
    <n v="1"/>
    <n v="3444"/>
    <n v="2349.7669999999998"/>
    <n v="2349.7669999999998"/>
    <n v="123"/>
    <n v="28"/>
    <n v="1094.2329999999999"/>
    <x v="0"/>
    <x v="9"/>
    <n v="40"/>
    <x v="0"/>
  </r>
  <r>
    <x v="0"/>
    <x v="3"/>
    <s v="GV504"/>
    <s v="GV5-23-010620"/>
    <x v="0"/>
    <d v="2020-10-03T00:00:00"/>
    <x v="0"/>
    <s v="Carlos Policarpo Contreras Moreno"/>
    <n v="43983"/>
    <n v="4.1333333333333329"/>
    <n v="5987"/>
    <n v="49"/>
    <n v="161649"/>
    <n v="115138.573"/>
    <n v="2349.7669999999998"/>
    <n v="122.18367346938776"/>
    <n v="27"/>
    <n v="46510.427000000003"/>
    <x v="0"/>
    <x v="9"/>
    <n v="40"/>
    <x v="0"/>
  </r>
  <r>
    <x v="0"/>
    <x v="1"/>
    <s v="GV105"/>
    <s v="GV1-15-080420"/>
    <x v="0"/>
    <d v="2020-10-05T00:00:00"/>
    <x v="0"/>
    <s v="Carlos Sanchez Camacho"/>
    <n v="43929"/>
    <n v="6"/>
    <n v="224.5"/>
    <n v="2"/>
    <n v="6286"/>
    <n v="5369.2370000000001"/>
    <n v="2684.6179999999999"/>
    <n v="112.25"/>
    <n v="28"/>
    <n v="916.76300000000003"/>
    <x v="0"/>
    <x v="9"/>
    <n v="41"/>
    <x v="0"/>
  </r>
  <r>
    <x v="0"/>
    <x v="2"/>
    <s v="GV412"/>
    <s v="GV4-17-200420"/>
    <x v="0"/>
    <d v="2020-10-05T00:00:00"/>
    <x v="0"/>
    <s v="Juan Pablo Villaseñor"/>
    <n v="43941"/>
    <n v="5.6"/>
    <n v="829.6"/>
    <n v="8"/>
    <n v="23228.799999999999"/>
    <n v="26619.914000000001"/>
    <n v="3327.489"/>
    <n v="103.7"/>
    <n v="28"/>
    <n v="-3391.114"/>
    <x v="0"/>
    <x v="9"/>
    <n v="41"/>
    <x v="0"/>
  </r>
  <r>
    <x v="0"/>
    <x v="2"/>
    <s v="GV412"/>
    <s v="GV4-17-200420"/>
    <x v="0"/>
    <d v="2020-10-05T00:00:00"/>
    <x v="0"/>
    <s v="Arturo Saray"/>
    <n v="43941"/>
    <n v="5.6"/>
    <n v="128"/>
    <n v="1"/>
    <n v="3328"/>
    <n v="3342.2779999999998"/>
    <n v="3342.2779999999998"/>
    <n v="128"/>
    <n v="26"/>
    <n v="-14.278"/>
    <x v="0"/>
    <x v="9"/>
    <n v="41"/>
    <x v="0"/>
  </r>
  <r>
    <x v="0"/>
    <x v="1"/>
    <s v="GV105"/>
    <s v="GV1-15-080420"/>
    <x v="0"/>
    <d v="2020-10-06T00:00:00"/>
    <x v="0"/>
    <s v="Carlos Sanchez Camacho"/>
    <n v="43929"/>
    <n v="6.0333333333333332"/>
    <n v="410.5"/>
    <n v="4"/>
    <n v="11699.25"/>
    <n v="10738.474"/>
    <n v="2684.6179999999999"/>
    <n v="102.625"/>
    <n v="28.5"/>
    <n v="960.77599999999995"/>
    <x v="0"/>
    <x v="9"/>
    <n v="41"/>
    <x v="0"/>
  </r>
  <r>
    <x v="0"/>
    <x v="1"/>
    <s v="GV105"/>
    <s v="GV1-15-080420"/>
    <x v="0"/>
    <d v="2020-10-06T00:00:00"/>
    <x v="0"/>
    <s v="Lopez Castro Erica"/>
    <n v="43929"/>
    <n v="6.0333333333333332"/>
    <n v="108"/>
    <n v="1"/>
    <n v="3186"/>
    <n v="2732.7469999999998"/>
    <n v="2732.7469999999998"/>
    <n v="108"/>
    <n v="29.5"/>
    <n v="453.25299999999999"/>
    <x v="0"/>
    <x v="9"/>
    <n v="41"/>
    <x v="0"/>
  </r>
  <r>
    <x v="0"/>
    <x v="1"/>
    <s v="GV105"/>
    <s v="GV1-15-080420"/>
    <x v="0"/>
    <d v="2020-10-06T00:00:00"/>
    <x v="0"/>
    <s v="Chavez Barajas Contensina NA"/>
    <n v="43929"/>
    <n v="6.0333333333333332"/>
    <n v="113"/>
    <n v="1"/>
    <n v="3333.5"/>
    <n v="2732.7469999999998"/>
    <n v="2732.7469999999998"/>
    <n v="113"/>
    <n v="29.5"/>
    <n v="600.75300000000004"/>
    <x v="0"/>
    <x v="9"/>
    <n v="41"/>
    <x v="0"/>
  </r>
  <r>
    <x v="0"/>
    <x v="1"/>
    <s v="GV105"/>
    <s v="GV1-15-080420"/>
    <x v="0"/>
    <d v="2020-10-06T00:00:00"/>
    <x v="0"/>
    <s v="Becerra Bañuelos Norma Elizabeth F"/>
    <n v="43929"/>
    <n v="6.0333333333333332"/>
    <n v="620"/>
    <n v="6"/>
    <n v="18290"/>
    <n v="16396.484"/>
    <n v="2732.7469999999998"/>
    <n v="103.33333333333333"/>
    <n v="29.5"/>
    <n v="1893.5160000000001"/>
    <x v="0"/>
    <x v="9"/>
    <n v="41"/>
    <x v="0"/>
  </r>
  <r>
    <x v="0"/>
    <x v="1"/>
    <s v="GV105"/>
    <s v="GV1-15-080420"/>
    <x v="0"/>
    <d v="2020-10-06T00:00:00"/>
    <x v="0"/>
    <s v="PUBLICO EN GENERAL"/>
    <n v="43929"/>
    <n v="6.0333333333333332"/>
    <n v="100"/>
    <n v="1"/>
    <n v="2950"/>
    <n v="2732.7469999999998"/>
    <n v="2732.7469999999998"/>
    <n v="100"/>
    <n v="29.5"/>
    <n v="217.25299999999999"/>
    <x v="0"/>
    <x v="9"/>
    <n v="41"/>
    <x v="0"/>
  </r>
  <r>
    <x v="0"/>
    <x v="1"/>
    <s v="GV108"/>
    <s v="GV1-16-140420"/>
    <x v="0"/>
    <d v="2020-10-06T00:00:00"/>
    <x v="0"/>
    <s v="Verdin Vizcarra Irma Lucila F"/>
    <n v="43935"/>
    <n v="5.833333333333333"/>
    <n v="190"/>
    <n v="2"/>
    <n v="5605"/>
    <n v="5240.9059999999999"/>
    <n v="2620.453"/>
    <n v="95"/>
    <n v="29.5"/>
    <n v="364.09399999999999"/>
    <x v="0"/>
    <x v="9"/>
    <n v="41"/>
    <x v="0"/>
  </r>
  <r>
    <x v="0"/>
    <x v="1"/>
    <s v="GV108"/>
    <s v="GV1-16-140420"/>
    <x v="0"/>
    <d v="2020-10-06T00:00:00"/>
    <x v="0"/>
    <s v="Ramos Mejia Juan Diego FG"/>
    <n v="43935"/>
    <n v="5.833333333333333"/>
    <n v="1685"/>
    <n v="16"/>
    <n v="48865"/>
    <n v="41927.25"/>
    <n v="2620.453"/>
    <n v="105.3125"/>
    <n v="29"/>
    <n v="6937.75"/>
    <x v="0"/>
    <x v="9"/>
    <n v="41"/>
    <x v="0"/>
  </r>
  <r>
    <x v="0"/>
    <x v="1"/>
    <s v="GV108"/>
    <s v="GV1-16-140420"/>
    <x v="0"/>
    <d v="2020-10-06T00:00:00"/>
    <x v="0"/>
    <s v="Martinez Valdez Hugo Alberto F"/>
    <n v="43935"/>
    <n v="5.833333333333333"/>
    <n v="312"/>
    <n v="3"/>
    <n v="9204"/>
    <n v="7861.3590000000004"/>
    <n v="2620.453"/>
    <n v="104"/>
    <n v="29.5"/>
    <n v="1342.6410000000001"/>
    <x v="0"/>
    <x v="9"/>
    <n v="41"/>
    <x v="0"/>
  </r>
  <r>
    <x v="0"/>
    <x v="1"/>
    <s v="GV108"/>
    <s v="GV1-16-140420"/>
    <x v="0"/>
    <d v="2020-10-06T00:00:00"/>
    <x v="0"/>
    <s v="Lopez Mendoza Librado F"/>
    <n v="43935"/>
    <n v="5.833333333333333"/>
    <n v="314"/>
    <n v="3"/>
    <n v="9263"/>
    <n v="7861.3590000000004"/>
    <n v="2620.453"/>
    <n v="104.66666666666667"/>
    <n v="29.5"/>
    <n v="1401.6410000000001"/>
    <x v="0"/>
    <x v="9"/>
    <n v="41"/>
    <x v="0"/>
  </r>
  <r>
    <x v="0"/>
    <x v="1"/>
    <s v="GV108"/>
    <s v="GV1-16-140420"/>
    <x v="0"/>
    <d v="2020-10-06T00:00:00"/>
    <x v="0"/>
    <s v="Lopez Jorge FG"/>
    <n v="43935"/>
    <n v="5.833333333333333"/>
    <n v="108"/>
    <n v="1"/>
    <n v="3186"/>
    <n v="2620.453"/>
    <n v="2620.453"/>
    <n v="108"/>
    <n v="29.5"/>
    <n v="565.54700000000003"/>
    <x v="0"/>
    <x v="9"/>
    <n v="41"/>
    <x v="0"/>
  </r>
  <r>
    <x v="0"/>
    <x v="1"/>
    <s v="GV108"/>
    <s v="GV1-16-140420"/>
    <x v="0"/>
    <d v="2020-10-06T00:00:00"/>
    <x v="0"/>
    <s v="Langurain Juan Pablo NA"/>
    <n v="43935"/>
    <n v="5.833333333333333"/>
    <n v="1251"/>
    <n v="12"/>
    <n v="36904.5"/>
    <n v="31445.437999999998"/>
    <n v="2620.453"/>
    <n v="104.25"/>
    <n v="29.5"/>
    <n v="5459.0619999999999"/>
    <x v="0"/>
    <x v="9"/>
    <n v="41"/>
    <x v="0"/>
  </r>
  <r>
    <x v="0"/>
    <x v="1"/>
    <s v="GV108"/>
    <s v="GV1-16-140420"/>
    <x v="0"/>
    <d v="2020-10-06T00:00:00"/>
    <x v="0"/>
    <s v="Leonardo Jimenez Chacon"/>
    <n v="43935"/>
    <n v="5.833333333333333"/>
    <n v="100"/>
    <n v="1"/>
    <n v="2950"/>
    <n v="2620.453"/>
    <n v="2620.453"/>
    <n v="100"/>
    <n v="29.5"/>
    <n v="329.54700000000003"/>
    <x v="0"/>
    <x v="9"/>
    <n v="41"/>
    <x v="0"/>
  </r>
  <r>
    <x v="0"/>
    <x v="1"/>
    <s v="GV108"/>
    <s v="GV1-16-140420"/>
    <x v="0"/>
    <d v="2020-10-06T00:00:00"/>
    <x v="0"/>
    <s v="Jose Luis Guzman Cornejo"/>
    <n v="43935"/>
    <n v="5.833333333333333"/>
    <n v="238"/>
    <n v="2"/>
    <n v="7021"/>
    <n v="5240.9059999999999"/>
    <n v="2620.453"/>
    <n v="119"/>
    <n v="29.5"/>
    <n v="1780.0940000000001"/>
    <x v="0"/>
    <x v="9"/>
    <n v="41"/>
    <x v="0"/>
  </r>
  <r>
    <x v="0"/>
    <x v="1"/>
    <s v="GV108"/>
    <s v="GV1-16-140420"/>
    <x v="0"/>
    <d v="2020-10-06T00:00:00"/>
    <x v="0"/>
    <s v="Cobian Chavez Rodolfo FG"/>
    <n v="43935"/>
    <n v="5.833333333333333"/>
    <n v="2354"/>
    <n v="20"/>
    <n v="68266"/>
    <n v="52409.063000000002"/>
    <n v="2620.453"/>
    <n v="117.7"/>
    <n v="29"/>
    <n v="15856.937"/>
    <x v="0"/>
    <x v="9"/>
    <n v="41"/>
    <x v="0"/>
  </r>
  <r>
    <x v="0"/>
    <x v="2"/>
    <s v="GV411"/>
    <s v="GV4-16-130420"/>
    <x v="0"/>
    <d v="2020-10-06T00:00:00"/>
    <x v="0"/>
    <s v="Gutierrez Olivarez Jaime Gibran"/>
    <n v="43934"/>
    <n v="5.8666666666666663"/>
    <n v="213"/>
    <n v="2"/>
    <n v="6070.5"/>
    <n v="5827.0110000000004"/>
    <n v="2913.5050000000001"/>
    <n v="106.5"/>
    <n v="28.5"/>
    <n v="243.489"/>
    <x v="0"/>
    <x v="9"/>
    <n v="41"/>
    <x v="0"/>
  </r>
  <r>
    <x v="0"/>
    <x v="2"/>
    <s v="GV411"/>
    <s v="GV4-16-130420"/>
    <x v="0"/>
    <d v="2020-10-06T00:00:00"/>
    <x v="0"/>
    <s v="Innovacion y Comercio"/>
    <n v="43934"/>
    <n v="5.8666666666666663"/>
    <n v="726.6"/>
    <n v="8"/>
    <n v="20708.099999999999"/>
    <n v="23308.043000000001"/>
    <n v="2913.5050000000001"/>
    <n v="90.825000000000003"/>
    <n v="28.5"/>
    <n v="-2599.9430000000002"/>
    <x v="0"/>
    <x v="9"/>
    <n v="41"/>
    <x v="0"/>
  </r>
  <r>
    <x v="0"/>
    <x v="2"/>
    <s v="GV412"/>
    <s v="GV4-17-200420"/>
    <x v="0"/>
    <d v="2020-10-06T00:00:00"/>
    <x v="0"/>
    <s v="Rafael Osorio Zamora"/>
    <n v="43941"/>
    <n v="5.6333333333333329"/>
    <n v="664.8"/>
    <n v="6"/>
    <n v="18946.8"/>
    <n v="20053.668000000001"/>
    <n v="3342.2779999999998"/>
    <n v="110.8"/>
    <n v="28.5"/>
    <n v="-1106.8679999999999"/>
    <x v="0"/>
    <x v="9"/>
    <n v="41"/>
    <x v="0"/>
  </r>
  <r>
    <x v="0"/>
    <x v="2"/>
    <s v="GV412"/>
    <s v="GV4-17-200420"/>
    <x v="0"/>
    <d v="2020-10-06T00:00:00"/>
    <x v="0"/>
    <s v="Ricardo Perez Garcia"/>
    <n v="43941"/>
    <n v="5.6333333333333329"/>
    <n v="188.4"/>
    <n v="2"/>
    <n v="5369.4"/>
    <n v="6684.5559999999996"/>
    <n v="3342.2779999999998"/>
    <n v="94.2"/>
    <n v="28.5"/>
    <n v="-1315.1559999999999"/>
    <x v="0"/>
    <x v="9"/>
    <n v="41"/>
    <x v="0"/>
  </r>
  <r>
    <x v="0"/>
    <x v="2"/>
    <s v="GV412"/>
    <s v="GV4-17-200420"/>
    <x v="0"/>
    <d v="2020-10-06T00:00:00"/>
    <x v="0"/>
    <s v="Vazquez Zamora Rafael"/>
    <n v="43941"/>
    <n v="5.6333333333333329"/>
    <n v="223.4"/>
    <n v="2"/>
    <n v="6366.9"/>
    <n v="6684.5559999999996"/>
    <n v="3342.2779999999998"/>
    <n v="111.7"/>
    <n v="28.5"/>
    <n v="-317.65600000000001"/>
    <x v="0"/>
    <x v="9"/>
    <n v="41"/>
    <x v="0"/>
  </r>
  <r>
    <x v="0"/>
    <x v="2"/>
    <s v="GV412"/>
    <s v="GV4-17-200420"/>
    <x v="0"/>
    <d v="2020-10-06T00:00:00"/>
    <x v="0"/>
    <s v="Cecilia Robles Perez"/>
    <n v="43941"/>
    <n v="5.6333333333333329"/>
    <n v="103.2"/>
    <n v="1"/>
    <n v="2941.2"/>
    <n v="3342.2779999999998"/>
    <n v="3342.2779999999998"/>
    <n v="103.2"/>
    <n v="28.5"/>
    <n v="-401.07799999999997"/>
    <x v="0"/>
    <x v="9"/>
    <n v="41"/>
    <x v="0"/>
  </r>
  <r>
    <x v="0"/>
    <x v="2"/>
    <s v="GV412"/>
    <s v="GV4-17-200420"/>
    <x v="0"/>
    <d v="2020-10-06T00:00:00"/>
    <x v="0"/>
    <s v="Anaya Chavarin Oscar FG"/>
    <n v="43941"/>
    <n v="5.6333333333333329"/>
    <n v="308"/>
    <n v="3"/>
    <n v="9086"/>
    <n v="10026.834000000001"/>
    <n v="3342.2779999999998"/>
    <n v="102.66666666666667"/>
    <n v="29.5"/>
    <n v="-940.83399999999995"/>
    <x v="0"/>
    <x v="9"/>
    <n v="41"/>
    <x v="0"/>
  </r>
  <r>
    <x v="0"/>
    <x v="2"/>
    <s v="GV412"/>
    <s v="GV4-17-200420"/>
    <x v="0"/>
    <d v="2020-10-06T00:00:00"/>
    <x v="0"/>
    <s v="Juan Manuel Jacobo"/>
    <n v="43941"/>
    <n v="5.6333333333333329"/>
    <n v="546"/>
    <n v="5"/>
    <n v="16107"/>
    <n v="16711.39"/>
    <n v="3342.2779999999998"/>
    <n v="109.2"/>
    <n v="29.5"/>
    <n v="-604.39"/>
    <x v="0"/>
    <x v="9"/>
    <n v="41"/>
    <x v="0"/>
  </r>
  <r>
    <x v="0"/>
    <x v="2"/>
    <s v="GV412"/>
    <s v="GV4-17-200420"/>
    <x v="0"/>
    <d v="2020-10-06T00:00:00"/>
    <x v="0"/>
    <s v="Rincon Morett Veronica Guadalupe FG"/>
    <n v="43941"/>
    <n v="5.6333333333333329"/>
    <n v="528"/>
    <n v="5"/>
    <n v="15576"/>
    <n v="16711.39"/>
    <n v="3342.2779999999998"/>
    <n v="105.6"/>
    <n v="29.5"/>
    <n v="-1135.3900000000001"/>
    <x v="0"/>
    <x v="9"/>
    <n v="41"/>
    <x v="0"/>
  </r>
  <r>
    <x v="0"/>
    <x v="2"/>
    <s v="GV412"/>
    <s v="GV4-17-200420"/>
    <x v="0"/>
    <d v="2020-10-06T00:00:00"/>
    <x v="0"/>
    <s v="Diaz Araiza Maria Magdalena"/>
    <n v="43941"/>
    <n v="5.6333333333333329"/>
    <n v="192"/>
    <n v="2"/>
    <n v="5664"/>
    <n v="6684.5559999999996"/>
    <n v="3342.2779999999998"/>
    <n v="96"/>
    <n v="29.5"/>
    <n v="-1020.556"/>
    <x v="0"/>
    <x v="9"/>
    <n v="41"/>
    <x v="0"/>
  </r>
  <r>
    <x v="0"/>
    <x v="2"/>
    <s v="GV412"/>
    <s v="GV4-17-200420"/>
    <x v="0"/>
    <d v="2020-10-06T00:00:00"/>
    <x v="0"/>
    <s v="PUBLICO EN GENERAL"/>
    <n v="43941"/>
    <n v="5.6333333333333329"/>
    <n v="108"/>
    <n v="1"/>
    <n v="3186"/>
    <n v="3342.2779999999998"/>
    <n v="3342.2779999999998"/>
    <n v="108"/>
    <n v="29.5"/>
    <n v="-156.27799999999999"/>
    <x v="0"/>
    <x v="9"/>
    <n v="41"/>
    <x v="0"/>
  </r>
  <r>
    <x v="0"/>
    <x v="2"/>
    <s v="GV412"/>
    <s v="GV4-17-200420"/>
    <x v="0"/>
    <d v="2020-10-06T00:00:00"/>
    <x v="0"/>
    <s v="PUBLICO EN GENERAL"/>
    <n v="43941"/>
    <n v="5.6333333333333329"/>
    <n v="236"/>
    <n v="2"/>
    <n v="3000"/>
    <n v="6684.5559999999996"/>
    <n v="3342.2779999999998"/>
    <n v="118"/>
    <n v="12.7119"/>
    <n v="-3684.556"/>
    <x v="0"/>
    <x v="9"/>
    <n v="41"/>
    <x v="0"/>
  </r>
  <r>
    <x v="0"/>
    <x v="3"/>
    <s v="GV504"/>
    <s v="GV5-23-010620"/>
    <x v="0"/>
    <d v="2020-10-06T00:00:00"/>
    <x v="0"/>
    <s v="Camolinga Maldonado Pedro"/>
    <n v="43983"/>
    <n v="4.2333333333333334"/>
    <n v="9105"/>
    <n v="71"/>
    <n v="250387.5"/>
    <n v="167552.552"/>
    <n v="2359.895"/>
    <n v="128.2394366197183"/>
    <n v="27.5"/>
    <n v="82834.948000000004"/>
    <x v="0"/>
    <x v="9"/>
    <n v="41"/>
    <x v="0"/>
  </r>
  <r>
    <x v="0"/>
    <x v="3"/>
    <s v="GV504"/>
    <s v="GV5-23-010620"/>
    <x v="0"/>
    <d v="2020-10-06T00:00:00"/>
    <x v="0"/>
    <s v="PUBLICO EN GENERAL"/>
    <n v="43983"/>
    <n v="4.2333333333333334"/>
    <n v="128"/>
    <n v="1"/>
    <n v="1500"/>
    <n v="2359.895"/>
    <n v="2359.895"/>
    <n v="128"/>
    <n v="11.7188"/>
    <n v="-859.89499999999998"/>
    <x v="0"/>
    <x v="9"/>
    <n v="41"/>
    <x v="0"/>
  </r>
  <r>
    <x v="0"/>
    <x v="1"/>
    <s v="GV105"/>
    <s v="GV1-15-080420"/>
    <x v="0"/>
    <d v="2020-10-08T00:00:00"/>
    <x v="0"/>
    <s v="Vazquez Zamora Rafael"/>
    <n v="43929"/>
    <n v="6.1"/>
    <n v="286"/>
    <n v="3"/>
    <n v="8151"/>
    <n v="8198.2420000000002"/>
    <n v="2732.7469999999998"/>
    <n v="95.333333333333329"/>
    <n v="28.5"/>
    <n v="-47.241999999999997"/>
    <x v="0"/>
    <x v="9"/>
    <n v="41"/>
    <x v="0"/>
  </r>
  <r>
    <x v="0"/>
    <x v="1"/>
    <s v="GV105"/>
    <s v="GV1-15-080420"/>
    <x v="0"/>
    <d v="2020-10-08T00:00:00"/>
    <x v="0"/>
    <s v="Ricardo Perez Garcia"/>
    <n v="43929"/>
    <n v="6.1"/>
    <n v="108.5"/>
    <n v="1"/>
    <n v="3092.25"/>
    <n v="2732.7469999999998"/>
    <n v="2732.7469999999998"/>
    <n v="108.5"/>
    <n v="28.5"/>
    <n v="359.50299999999999"/>
    <x v="0"/>
    <x v="9"/>
    <n v="41"/>
    <x v="0"/>
  </r>
  <r>
    <x v="0"/>
    <x v="1"/>
    <s v="GV108"/>
    <s v="GV1-16-140420"/>
    <x v="0"/>
    <d v="2020-10-08T00:00:00"/>
    <x v="0"/>
    <s v="Camacho Monroy Agustin"/>
    <n v="43935"/>
    <n v="5.8999999999999995"/>
    <n v="1025"/>
    <n v="10"/>
    <n v="29212.5"/>
    <n v="26204.530999999999"/>
    <n v="2620.453"/>
    <n v="102.5"/>
    <n v="28.5"/>
    <n v="3007.9690000000001"/>
    <x v="0"/>
    <x v="9"/>
    <n v="41"/>
    <x v="0"/>
  </r>
  <r>
    <x v="0"/>
    <x v="1"/>
    <s v="GV108"/>
    <s v="GV1-16-140420"/>
    <x v="0"/>
    <d v="2020-10-08T00:00:00"/>
    <x v="0"/>
    <s v="Camacho Santana Gabriel"/>
    <n v="43935"/>
    <n v="5.8999999999999995"/>
    <n v="1042"/>
    <n v="9"/>
    <n v="29697"/>
    <n v="23584.078000000001"/>
    <n v="2620.453"/>
    <n v="115.77777777777777"/>
    <n v="28.5"/>
    <n v="6112.9219999999996"/>
    <x v="0"/>
    <x v="9"/>
    <n v="41"/>
    <x v="0"/>
  </r>
  <r>
    <x v="0"/>
    <x v="1"/>
    <s v="GV108"/>
    <s v="GV1-16-140420"/>
    <x v="0"/>
    <d v="2020-10-08T00:00:00"/>
    <x v="0"/>
    <s v="Noe Ramirez Brambila"/>
    <n v="43935"/>
    <n v="5.8999999999999995"/>
    <n v="527"/>
    <n v="5"/>
    <n v="15019.5"/>
    <n v="13102.266"/>
    <n v="2620.453"/>
    <n v="105.4"/>
    <n v="28.5"/>
    <n v="1917.2339999999999"/>
    <x v="0"/>
    <x v="9"/>
    <n v="41"/>
    <x v="0"/>
  </r>
  <r>
    <x v="0"/>
    <x v="1"/>
    <s v="GV108"/>
    <s v="GV1-16-140420"/>
    <x v="0"/>
    <d v="2020-10-08T00:00:00"/>
    <x v="0"/>
    <s v="Robles Santana Jorge"/>
    <n v="43935"/>
    <n v="5.8999999999999995"/>
    <n v="655"/>
    <n v="6"/>
    <n v="18667.5"/>
    <n v="15722.718999999999"/>
    <n v="2620.453"/>
    <n v="109.16666666666667"/>
    <n v="28.5"/>
    <n v="2944.7809999999999"/>
    <x v="0"/>
    <x v="9"/>
    <n v="41"/>
    <x v="0"/>
  </r>
  <r>
    <x v="0"/>
    <x v="1"/>
    <s v="GV108"/>
    <s v="GV1-16-140420"/>
    <x v="0"/>
    <d v="2020-10-08T00:00:00"/>
    <x v="0"/>
    <s v="PUBLICO EN GENERAL"/>
    <n v="43935"/>
    <n v="5.8999999999999995"/>
    <n v="225"/>
    <n v="2"/>
    <n v="6412.5"/>
    <n v="5240.9059999999999"/>
    <n v="2620.453"/>
    <n v="112.5"/>
    <n v="28.5"/>
    <n v="1171.5940000000001"/>
    <x v="0"/>
    <x v="9"/>
    <n v="41"/>
    <x v="0"/>
  </r>
  <r>
    <x v="0"/>
    <x v="1"/>
    <s v="GV108"/>
    <s v="GV1-16-140420"/>
    <x v="0"/>
    <d v="2020-10-08T00:00:00"/>
    <x v="0"/>
    <s v="PUBLICO EN GENERAL"/>
    <n v="43935"/>
    <n v="5.8999999999999995"/>
    <n v="100"/>
    <n v="1"/>
    <n v="2850"/>
    <n v="2620.453"/>
    <n v="2620.453"/>
    <n v="100"/>
    <n v="28.5"/>
    <n v="229.547"/>
    <x v="0"/>
    <x v="9"/>
    <n v="41"/>
    <x v="0"/>
  </r>
  <r>
    <x v="0"/>
    <x v="1"/>
    <s v="GV108"/>
    <s v="GV1-16-140420"/>
    <x v="0"/>
    <d v="2020-10-08T00:00:00"/>
    <x v="0"/>
    <s v="PUBLICO EN GENERAL"/>
    <n v="43935"/>
    <n v="5.8999999999999995"/>
    <n v="346"/>
    <n v="3"/>
    <n v="9861"/>
    <n v="7861.3590000000004"/>
    <n v="2620.453"/>
    <n v="115.33333333333333"/>
    <n v="28.5"/>
    <n v="1999.6410000000001"/>
    <x v="0"/>
    <x v="9"/>
    <n v="41"/>
    <x v="0"/>
  </r>
  <r>
    <x v="0"/>
    <x v="1"/>
    <s v="GV108"/>
    <s v="GV1-16-140420"/>
    <x v="0"/>
    <d v="2020-10-08T00:00:00"/>
    <x v="0"/>
    <s v="Gutierrez Olivarez Jaime Gibran"/>
    <n v="43935"/>
    <n v="5.8999999999999995"/>
    <n v="180.5"/>
    <n v="2"/>
    <n v="5144.25"/>
    <n v="5240.9059999999999"/>
    <n v="2620.453"/>
    <n v="90.25"/>
    <n v="28.5"/>
    <n v="-96.656000000000006"/>
    <x v="0"/>
    <x v="9"/>
    <n v="41"/>
    <x v="0"/>
  </r>
  <r>
    <x v="0"/>
    <x v="1"/>
    <s v="GV108"/>
    <s v="GV1-16-140420"/>
    <x v="0"/>
    <d v="2020-10-08T00:00:00"/>
    <x v="0"/>
    <s v="Cecilia Robles Perez"/>
    <n v="43935"/>
    <n v="5.8999999999999995"/>
    <n v="95"/>
    <n v="1"/>
    <n v="2707.5"/>
    <n v="2620.453"/>
    <n v="2620.453"/>
    <n v="95"/>
    <n v="28.5"/>
    <n v="87.046999999999997"/>
    <x v="0"/>
    <x v="9"/>
    <n v="41"/>
    <x v="0"/>
  </r>
  <r>
    <x v="0"/>
    <x v="1"/>
    <s v="GV108"/>
    <s v="GV1-16-140420"/>
    <x v="0"/>
    <d v="2020-10-08T00:00:00"/>
    <x v="0"/>
    <s v="Rafael Osorio Zamora"/>
    <n v="43935"/>
    <n v="5.8999999999999995"/>
    <n v="332"/>
    <n v="3"/>
    <n v="9462"/>
    <n v="7861.3590000000004"/>
    <n v="2620.453"/>
    <n v="110.66666666666667"/>
    <n v="28.5"/>
    <n v="1600.6410000000001"/>
    <x v="0"/>
    <x v="9"/>
    <n v="41"/>
    <x v="0"/>
  </r>
  <r>
    <x v="0"/>
    <x v="1"/>
    <s v="GV108"/>
    <s v="GV1-16-140420"/>
    <x v="0"/>
    <d v="2020-10-08T00:00:00"/>
    <x v="0"/>
    <s v="Innovacion y Comercio"/>
    <n v="43935"/>
    <n v="5.8999999999999995"/>
    <n v="870"/>
    <n v="11"/>
    <n v="24795"/>
    <n v="28824.984"/>
    <n v="2620.453"/>
    <n v="79.090909090909093"/>
    <n v="28.5"/>
    <n v="-4029.9839999999999"/>
    <x v="0"/>
    <x v="9"/>
    <n v="41"/>
    <x v="0"/>
  </r>
  <r>
    <x v="0"/>
    <x v="1"/>
    <s v="GV108"/>
    <s v="GV1-16-140420"/>
    <x v="0"/>
    <d v="2020-10-08T00:00:00"/>
    <x v="0"/>
    <s v="Innovacion y Comercio"/>
    <n v="43935"/>
    <n v="5.8999999999999995"/>
    <n v="270.5"/>
    <n v="3"/>
    <n v="7709.25"/>
    <n v="7861.3590000000004"/>
    <n v="2620.453"/>
    <n v="90.166666666666671"/>
    <n v="28.5"/>
    <n v="-152.10900000000001"/>
    <x v="0"/>
    <x v="9"/>
    <n v="41"/>
    <x v="0"/>
  </r>
  <r>
    <x v="0"/>
    <x v="1"/>
    <s v="GV108"/>
    <s v="GV1-16-140420"/>
    <x v="1"/>
    <d v="2020-10-08T00:00:00"/>
    <x v="0"/>
    <s v="Jose Luis Guzman Cornejo"/>
    <n v="43935"/>
    <n v="5.8999999999999995"/>
    <n v="-238"/>
    <n v="-2"/>
    <n v="-7021"/>
    <n v="-5240.9059999999999"/>
    <n v="-2620.453"/>
    <n v="119"/>
    <n v="29.5"/>
    <n v="-1780.0940000000001"/>
    <x v="0"/>
    <x v="9"/>
    <n v="41"/>
    <x v="0"/>
  </r>
  <r>
    <x v="0"/>
    <x v="1"/>
    <s v="GV108"/>
    <s v="GV1-16-140420"/>
    <x v="0"/>
    <d v="2020-10-08T00:00:00"/>
    <x v="0"/>
    <s v="Jose Luis Guzman Cornejo"/>
    <n v="43935"/>
    <n v="5.8999999999999995"/>
    <n v="228"/>
    <n v="2"/>
    <n v="6726"/>
    <n v="5240.9059999999999"/>
    <n v="2620.453"/>
    <n v="114"/>
    <n v="29.5"/>
    <n v="1485.0940000000001"/>
    <x v="0"/>
    <x v="9"/>
    <n v="41"/>
    <x v="0"/>
  </r>
  <r>
    <x v="0"/>
    <x v="2"/>
    <s v="GV412"/>
    <s v="GV4-17-200420"/>
    <x v="0"/>
    <d v="2020-10-08T00:00:00"/>
    <x v="0"/>
    <s v="Casillas Tapia Alfredo"/>
    <n v="43941"/>
    <n v="5.7"/>
    <n v="1183.2"/>
    <n v="10"/>
    <n v="32538"/>
    <n v="33422.781000000003"/>
    <n v="3342.2779999999998"/>
    <n v="118.32000000000001"/>
    <n v="27.5"/>
    <n v="-884.78099999999995"/>
    <x v="0"/>
    <x v="9"/>
    <n v="41"/>
    <x v="0"/>
  </r>
  <r>
    <x v="0"/>
    <x v="2"/>
    <s v="GV412"/>
    <s v="GV4-17-200420"/>
    <x v="0"/>
    <d v="2020-10-08T00:00:00"/>
    <x v="0"/>
    <s v="Edgar Ruiz Lopez"/>
    <n v="43941"/>
    <n v="5.7"/>
    <n v="620"/>
    <n v="6"/>
    <n v="18290"/>
    <n v="20053.668000000001"/>
    <n v="3342.2779999999998"/>
    <n v="103.33333333333333"/>
    <n v="29.5"/>
    <n v="-1763.6679999999999"/>
    <x v="0"/>
    <x v="9"/>
    <n v="41"/>
    <x v="0"/>
  </r>
  <r>
    <x v="0"/>
    <x v="2"/>
    <s v="GV412"/>
    <s v="GV4-17-200420"/>
    <x v="0"/>
    <d v="2020-10-08T00:00:00"/>
    <x v="0"/>
    <s v="Prado Barajas Aureliano FG"/>
    <n v="43941"/>
    <n v="5.7"/>
    <n v="182"/>
    <n v="2"/>
    <n v="5369"/>
    <n v="6684.5559999999996"/>
    <n v="3342.2779999999998"/>
    <n v="91"/>
    <n v="29.5"/>
    <n v="-1315.556"/>
    <x v="0"/>
    <x v="9"/>
    <n v="41"/>
    <x v="0"/>
  </r>
  <r>
    <x v="0"/>
    <x v="2"/>
    <s v="GV412"/>
    <s v="GV4-17-200420"/>
    <x v="0"/>
    <d v="2020-10-08T00:00:00"/>
    <x v="0"/>
    <s v="Martinez Valdez Hugo Alberto F"/>
    <n v="43941"/>
    <n v="5.7"/>
    <n v="500"/>
    <n v="5"/>
    <n v="14750"/>
    <n v="16711.39"/>
    <n v="3342.2779999999998"/>
    <n v="100"/>
    <n v="29.5"/>
    <n v="-1961.39"/>
    <x v="0"/>
    <x v="9"/>
    <n v="41"/>
    <x v="0"/>
  </r>
  <r>
    <x v="0"/>
    <x v="2"/>
    <s v="GV412"/>
    <s v="GV4-17-200420"/>
    <x v="0"/>
    <d v="2020-10-08T00:00:00"/>
    <x v="0"/>
    <s v="Lopez Garcia Martin FG"/>
    <n v="43941"/>
    <n v="5.7"/>
    <n v="106"/>
    <n v="1"/>
    <n v="3127"/>
    <n v="3342.2779999999998"/>
    <n v="3342.2779999999998"/>
    <n v="106"/>
    <n v="29.5"/>
    <n v="-215.27799999999999"/>
    <x v="0"/>
    <x v="9"/>
    <n v="41"/>
    <x v="0"/>
  </r>
  <r>
    <x v="0"/>
    <x v="2"/>
    <s v="GV412"/>
    <s v="GV4-17-200420"/>
    <x v="0"/>
    <d v="2020-10-08T00:00:00"/>
    <x v="0"/>
    <s v="Lopez Castro Erica"/>
    <n v="43941"/>
    <n v="5.7"/>
    <n v="204"/>
    <n v="2"/>
    <n v="6018"/>
    <n v="6684.5559999999996"/>
    <n v="3342.2779999999998"/>
    <n v="102"/>
    <n v="29.5"/>
    <n v="-666.55600000000004"/>
    <x v="0"/>
    <x v="9"/>
    <n v="41"/>
    <x v="0"/>
  </r>
  <r>
    <x v="0"/>
    <x v="2"/>
    <s v="GV412"/>
    <s v="GV4-17-200420"/>
    <x v="0"/>
    <d v="2020-10-08T00:00:00"/>
    <x v="0"/>
    <s v="Coronado Rodriguez Alma Lorena FG"/>
    <n v="43941"/>
    <n v="5.7"/>
    <n v="128"/>
    <n v="1"/>
    <n v="3776"/>
    <n v="3342.2779999999998"/>
    <n v="3342.2779999999998"/>
    <n v="128"/>
    <n v="29.5"/>
    <n v="433.72199999999998"/>
    <x v="0"/>
    <x v="9"/>
    <n v="41"/>
    <x v="0"/>
  </r>
  <r>
    <x v="0"/>
    <x v="2"/>
    <s v="GV412"/>
    <s v="GV4-17-200420"/>
    <x v="0"/>
    <d v="2020-10-08T00:00:00"/>
    <x v="0"/>
    <s v="Cobian Chavez Rodolfo FG"/>
    <n v="43941"/>
    <n v="5.7"/>
    <n v="2757"/>
    <n v="24"/>
    <n v="79953"/>
    <n v="80214.672999999995"/>
    <n v="3342.2779999999998"/>
    <n v="114.875"/>
    <n v="29"/>
    <n v="-261.673"/>
    <x v="0"/>
    <x v="9"/>
    <n v="41"/>
    <x v="0"/>
  </r>
  <r>
    <x v="0"/>
    <x v="2"/>
    <s v="GV412"/>
    <s v="GV4-17-200420"/>
    <x v="0"/>
    <d v="2020-10-08T00:00:00"/>
    <x v="0"/>
    <s v="Avalos Silva Juan"/>
    <n v="43941"/>
    <n v="5.7"/>
    <n v="256"/>
    <n v="2"/>
    <n v="7552"/>
    <n v="6684.5559999999996"/>
    <n v="3342.2779999999998"/>
    <n v="128"/>
    <n v="29.5"/>
    <n v="867.44399999999996"/>
    <x v="0"/>
    <x v="9"/>
    <n v="41"/>
    <x v="0"/>
  </r>
  <r>
    <x v="0"/>
    <x v="2"/>
    <s v="GV412"/>
    <s v="GV4-17-200420"/>
    <x v="0"/>
    <d v="2020-10-08T00:00:00"/>
    <x v="0"/>
    <s v="Diaz Araiza Maria Magdalena"/>
    <n v="43941"/>
    <n v="5.7"/>
    <n v="200"/>
    <n v="2"/>
    <n v="5900"/>
    <n v="6684.5559999999996"/>
    <n v="3342.2779999999998"/>
    <n v="100"/>
    <n v="29.5"/>
    <n v="-784.55600000000004"/>
    <x v="0"/>
    <x v="9"/>
    <n v="41"/>
    <x v="0"/>
  </r>
  <r>
    <x v="0"/>
    <x v="2"/>
    <s v="GV412"/>
    <s v="GV4-17-200420"/>
    <x v="0"/>
    <d v="2020-10-08T00:00:00"/>
    <x v="0"/>
    <s v="Victor Alejandro Flores Pelayo"/>
    <n v="43941"/>
    <n v="5.7"/>
    <n v="116"/>
    <n v="1"/>
    <n v="3422"/>
    <n v="3342.2779999999998"/>
    <n v="3342.2779999999998"/>
    <n v="116"/>
    <n v="29.5"/>
    <n v="79.721999999999994"/>
    <x v="0"/>
    <x v="9"/>
    <n v="41"/>
    <x v="0"/>
  </r>
  <r>
    <x v="0"/>
    <x v="2"/>
    <s v="GV412"/>
    <s v="GV4-17-200420"/>
    <x v="0"/>
    <d v="2020-10-08T00:00:00"/>
    <x v="0"/>
    <s v="RODRIGO RODRIGUEZ"/>
    <n v="43941"/>
    <n v="5.7"/>
    <n v="1430"/>
    <n v="14"/>
    <n v="42185"/>
    <n v="46791.892999999996"/>
    <n v="3342.2779999999998"/>
    <n v="102.14285714285714"/>
    <n v="29.5"/>
    <n v="-4606.893"/>
    <x v="0"/>
    <x v="9"/>
    <n v="41"/>
    <x v="0"/>
  </r>
  <r>
    <x v="0"/>
    <x v="2"/>
    <s v="GV412"/>
    <s v="GV4-17-200420"/>
    <x v="0"/>
    <d v="2020-10-08T00:00:00"/>
    <x v="0"/>
    <s v="Salas Nadia"/>
    <n v="43941"/>
    <n v="5.7"/>
    <n v="344"/>
    <n v="3"/>
    <n v="10148"/>
    <n v="10026.834000000001"/>
    <n v="3342.2779999999998"/>
    <n v="114.66666666666667"/>
    <n v="29.5"/>
    <n v="121.166"/>
    <x v="0"/>
    <x v="9"/>
    <n v="41"/>
    <x v="0"/>
  </r>
  <r>
    <x v="0"/>
    <x v="2"/>
    <s v="GV412"/>
    <s v="GV4-17-200420"/>
    <x v="0"/>
    <d v="2020-10-08T00:00:00"/>
    <x v="0"/>
    <s v="Pelayo Sebastian Rosa Maria G"/>
    <n v="43941"/>
    <n v="5.7"/>
    <n v="505"/>
    <n v="5"/>
    <n v="14897.5"/>
    <n v="16711.39"/>
    <n v="3342.2779999999998"/>
    <n v="101"/>
    <n v="29.5"/>
    <n v="-1813.89"/>
    <x v="0"/>
    <x v="9"/>
    <n v="41"/>
    <x v="0"/>
  </r>
  <r>
    <x v="0"/>
    <x v="2"/>
    <s v="GV412"/>
    <s v="GV4-17-200420"/>
    <x v="0"/>
    <d v="2020-10-08T00:00:00"/>
    <x v="0"/>
    <s v="Juan Manuel Jacobo"/>
    <n v="43941"/>
    <n v="5.7"/>
    <n v="640"/>
    <n v="6"/>
    <n v="18880"/>
    <n v="20053.668000000001"/>
    <n v="3342.2779999999998"/>
    <n v="106.66666666666667"/>
    <n v="29.5"/>
    <n v="-1173.6679999999999"/>
    <x v="0"/>
    <x v="9"/>
    <n v="41"/>
    <x v="0"/>
  </r>
  <r>
    <x v="0"/>
    <x v="2"/>
    <s v="GV412"/>
    <s v="GV4-17-200420"/>
    <x v="0"/>
    <d v="2020-10-08T00:00:00"/>
    <x v="0"/>
    <s v="Verdin Vizcarra Irma Lucila F"/>
    <n v="43941"/>
    <n v="5.7"/>
    <n v="92"/>
    <n v="1"/>
    <n v="2714"/>
    <n v="3342.2779999999998"/>
    <n v="3342.2779999999998"/>
    <n v="92"/>
    <n v="29.5"/>
    <n v="-628.27800000000002"/>
    <x v="0"/>
    <x v="9"/>
    <n v="41"/>
    <x v="0"/>
  </r>
  <r>
    <x v="0"/>
    <x v="2"/>
    <s v="GV412"/>
    <s v="GV4-17-200420"/>
    <x v="0"/>
    <d v="2020-10-08T00:00:00"/>
    <x v="0"/>
    <s v="Lopez Jorge FG"/>
    <n v="43941"/>
    <n v="5.7"/>
    <n v="202"/>
    <n v="2"/>
    <n v="5959"/>
    <n v="6684.5559999999996"/>
    <n v="3342.2779999999998"/>
    <n v="101"/>
    <n v="29.5"/>
    <n v="-725.55600000000004"/>
    <x v="0"/>
    <x v="9"/>
    <n v="41"/>
    <x v="0"/>
  </r>
  <r>
    <x v="0"/>
    <x v="2"/>
    <s v="GV412"/>
    <s v="GV4-17-200420"/>
    <x v="0"/>
    <d v="2020-10-08T00:00:00"/>
    <x v="0"/>
    <s v="Leonardo Jimenez Chacon"/>
    <n v="43941"/>
    <n v="5.7"/>
    <n v="120"/>
    <n v="1"/>
    <n v="3540"/>
    <n v="3342.2779999999998"/>
    <n v="3342.2779999999998"/>
    <n v="120"/>
    <n v="29.5"/>
    <n v="197.72200000000001"/>
    <x v="0"/>
    <x v="9"/>
    <n v="41"/>
    <x v="0"/>
  </r>
  <r>
    <x v="0"/>
    <x v="2"/>
    <s v="GV412"/>
    <s v="GV4-17-200420"/>
    <x v="0"/>
    <d v="2020-10-08T00:00:00"/>
    <x v="0"/>
    <s v="Jose Luis Guzman Cornejo"/>
    <n v="43941"/>
    <n v="5.7"/>
    <n v="540"/>
    <n v="5"/>
    <n v="15930"/>
    <n v="16711.39"/>
    <n v="3342.2779999999998"/>
    <n v="108"/>
    <n v="29.5"/>
    <n v="-781.39"/>
    <x v="0"/>
    <x v="9"/>
    <n v="41"/>
    <x v="0"/>
  </r>
  <r>
    <x v="0"/>
    <x v="2"/>
    <s v="GV412"/>
    <s v="GV4-17-200420"/>
    <x v="0"/>
    <d v="2020-10-08T00:00:00"/>
    <x v="0"/>
    <s v="Gil Peña Martin FG"/>
    <n v="43941"/>
    <n v="5.7"/>
    <n v="432"/>
    <n v="4"/>
    <n v="12744"/>
    <n v="13369.111999999999"/>
    <n v="3342.2779999999998"/>
    <n v="108"/>
    <n v="29.5"/>
    <n v="-625.11199999999997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123"/>
    <n v="1"/>
    <n v="3628.5"/>
    <n v="3342.2779999999998"/>
    <n v="3342.2779999999998"/>
    <n v="123"/>
    <n v="29.5"/>
    <n v="286.22199999999998"/>
    <x v="0"/>
    <x v="9"/>
    <n v="41"/>
    <x v="0"/>
  </r>
  <r>
    <x v="0"/>
    <x v="2"/>
    <s v="GV412"/>
    <s v="GV4-17-200420"/>
    <x v="0"/>
    <d v="2020-10-08T00:00:00"/>
    <x v="0"/>
    <s v="Oscar Jesus Guerrero Pelayo"/>
    <n v="43941"/>
    <n v="5.7"/>
    <n v="609"/>
    <n v="6"/>
    <n v="17965.5"/>
    <n v="20053.668000000001"/>
    <n v="3342.2779999999998"/>
    <n v="101.5"/>
    <n v="29.5"/>
    <n v="-2088.1680000000001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303"/>
    <n v="3"/>
    <n v="8938.5"/>
    <n v="10026.834000000001"/>
    <n v="3342.2779999999998"/>
    <n v="101"/>
    <n v="29.5"/>
    <n v="-1088.3340000000001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106"/>
    <n v="1"/>
    <n v="3127"/>
    <n v="3342.2779999999998"/>
    <n v="3342.2779999999998"/>
    <n v="106"/>
    <n v="29.5"/>
    <n v="-215.27799999999999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308"/>
    <n v="3"/>
    <n v="9086"/>
    <n v="10026.834000000001"/>
    <n v="3342.2779999999998"/>
    <n v="102.66666666666667"/>
    <n v="29.5"/>
    <n v="-940.83399999999995"/>
    <x v="0"/>
    <x v="9"/>
    <n v="41"/>
    <x v="0"/>
  </r>
  <r>
    <x v="0"/>
    <x v="2"/>
    <s v="GV412"/>
    <s v="GV4-17-200420"/>
    <x v="0"/>
    <d v="2020-10-08T00:00:00"/>
    <x v="0"/>
    <s v="Oregon Rene NA"/>
    <n v="43941"/>
    <n v="5.7"/>
    <n v="100"/>
    <n v="1"/>
    <n v="2950"/>
    <n v="3342.2779999999998"/>
    <n v="3342.2779999999998"/>
    <n v="100"/>
    <n v="29.5"/>
    <n v="-392.27800000000002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110"/>
    <n v="1"/>
    <n v="3245"/>
    <n v="3342.2779999999998"/>
    <n v="3342.2779999999998"/>
    <n v="110"/>
    <n v="29.5"/>
    <n v="-97.278000000000006"/>
    <x v="0"/>
    <x v="9"/>
    <n v="41"/>
    <x v="0"/>
  </r>
  <r>
    <x v="0"/>
    <x v="0"/>
    <s v="EMBAR"/>
    <s v="GV4-17-200420"/>
    <x v="0"/>
    <d v="2020-10-10T00:00:00"/>
    <x v="0"/>
    <s v="Carlos Policarpo Contreras Moreno"/>
    <n v="43941"/>
    <n v="5.7666666666666666"/>
    <n v="5485"/>
    <n v="13"/>
    <n v="40643.85"/>
    <n v="49897.035000000003"/>
    <n v="3838.2330000000002"/>
    <n v="421.92307692307691"/>
    <n v="7.41"/>
    <n v="-9253.1849999999995"/>
    <x v="0"/>
    <x v="9"/>
    <n v="41"/>
    <x v="0"/>
  </r>
  <r>
    <x v="0"/>
    <x v="0"/>
    <s v="EMBAR"/>
    <s v="GV4-18-270420"/>
    <x v="0"/>
    <d v="2020-10-10T00:00:00"/>
    <x v="0"/>
    <s v="Carlos Policarpo Contreras Moreno"/>
    <n v="43948"/>
    <n v="5.5333333333333332"/>
    <n v="5485"/>
    <n v="37"/>
    <n v="115678.65"/>
    <n v="95566.231"/>
    <n v="2582.8710000000001"/>
    <n v="148.24324324324326"/>
    <n v="21.09"/>
    <n v="20112.419000000002"/>
    <x v="0"/>
    <x v="9"/>
    <n v="41"/>
    <x v="0"/>
  </r>
  <r>
    <x v="0"/>
    <x v="2"/>
    <s v="GV412"/>
    <s v="GV4-17-200420"/>
    <x v="0"/>
    <d v="2020-10-10T00:00:00"/>
    <x v="0"/>
    <s v="Casillas Tapia Alfredo"/>
    <n v="43941"/>
    <n v="5.7666666666666666"/>
    <n v="1152.2"/>
    <n v="10"/>
    <n v="31685.5"/>
    <n v="38382.334999999999"/>
    <n v="3838.2330000000002"/>
    <n v="115.22"/>
    <n v="27.5"/>
    <n v="-6696.835"/>
    <x v="0"/>
    <x v="9"/>
    <n v="41"/>
    <x v="0"/>
  </r>
  <r>
    <x v="0"/>
    <x v="2"/>
    <s v="GV412"/>
    <s v="GV4-17-200420"/>
    <x v="0"/>
    <d v="2020-10-10T00:00:00"/>
    <x v="0"/>
    <s v="Gutierrez Olivarez Jaime Gibran"/>
    <n v="43941"/>
    <n v="5.7666666666666666"/>
    <n v="289.2"/>
    <n v="3"/>
    <n v="8242.2000000000007"/>
    <n v="11514.7"/>
    <n v="3838.2330000000002"/>
    <n v="96.399999999999991"/>
    <n v="28.5"/>
    <n v="-3272.5"/>
    <x v="0"/>
    <x v="9"/>
    <n v="41"/>
    <x v="0"/>
  </r>
  <r>
    <x v="0"/>
    <x v="2"/>
    <s v="GV412"/>
    <s v="GV4-17-200420"/>
    <x v="0"/>
    <d v="2020-10-10T00:00:00"/>
    <x v="0"/>
    <s v="Rafael Osorio Zamora"/>
    <n v="43941"/>
    <n v="5.7666666666666666"/>
    <n v="657.4"/>
    <n v="7"/>
    <n v="18735.900000000001"/>
    <n v="26867.633999999998"/>
    <n v="3838.2330000000002"/>
    <n v="93.914285714285711"/>
    <n v="28.5"/>
    <n v="-8131.7340000000004"/>
    <x v="0"/>
    <x v="9"/>
    <n v="41"/>
    <x v="0"/>
  </r>
  <r>
    <x v="0"/>
    <x v="2"/>
    <s v="GV412"/>
    <s v="GV4-17-200420"/>
    <x v="0"/>
    <d v="2020-10-10T00:00:00"/>
    <x v="0"/>
    <s v="Vazquez Zamora Rafael"/>
    <n v="43941"/>
    <n v="5.7666666666666666"/>
    <n v="205.4"/>
    <n v="2"/>
    <n v="5853.9"/>
    <n v="7676.4669999999996"/>
    <n v="3838.2330000000002"/>
    <n v="102.7"/>
    <n v="28.5"/>
    <n v="-1822.567"/>
    <x v="0"/>
    <x v="9"/>
    <n v="41"/>
    <x v="0"/>
  </r>
  <r>
    <x v="0"/>
    <x v="2"/>
    <s v="GV412"/>
    <s v="GV4-17-200420"/>
    <x v="0"/>
    <d v="2020-10-10T00:00:00"/>
    <x v="0"/>
    <s v="Ricardo Perez Garcia"/>
    <n v="43941"/>
    <n v="5.7666666666666666"/>
    <n v="223.8"/>
    <n v="2"/>
    <n v="6378.3"/>
    <n v="7676.4669999999996"/>
    <n v="3838.2330000000002"/>
    <n v="111.9"/>
    <n v="28.5"/>
    <n v="-1298.1669999999999"/>
    <x v="0"/>
    <x v="9"/>
    <n v="41"/>
    <x v="0"/>
  </r>
  <r>
    <x v="0"/>
    <x v="2"/>
    <s v="GV412"/>
    <s v="GV4-17-200420"/>
    <x v="0"/>
    <d v="2020-10-10T00:00:00"/>
    <x v="0"/>
    <s v="Cecilia Robles Perez"/>
    <n v="43941"/>
    <n v="5.7666666666666666"/>
    <n v="102.8"/>
    <n v="1"/>
    <n v="2929.8"/>
    <n v="3838.2330000000002"/>
    <n v="3838.2330000000002"/>
    <n v="102.8"/>
    <n v="28.5"/>
    <n v="-908.43299999999999"/>
    <x v="0"/>
    <x v="9"/>
    <n v="41"/>
    <x v="0"/>
  </r>
  <r>
    <x v="0"/>
    <x v="2"/>
    <s v="GV412"/>
    <s v="GV4-17-200420"/>
    <x v="0"/>
    <d v="2020-10-10T00:00:00"/>
    <x v="0"/>
    <s v="Innovacion y Comercio"/>
    <n v="43941"/>
    <n v="5.7666666666666666"/>
    <n v="711.8"/>
    <n v="8"/>
    <n v="20286.3"/>
    <n v="30705.867999999999"/>
    <n v="3838.2330000000002"/>
    <n v="88.974999999999994"/>
    <n v="28.5"/>
    <n v="-10419.567999999999"/>
    <x v="0"/>
    <x v="9"/>
    <n v="41"/>
    <x v="0"/>
  </r>
  <r>
    <x v="0"/>
    <x v="3"/>
    <s v="GV504"/>
    <s v="GV5-23-010620"/>
    <x v="0"/>
    <d v="2020-10-10T00:00:00"/>
    <x v="0"/>
    <s v="Camolinga Maldonado Pedro"/>
    <n v="43983"/>
    <n v="4.3666666666666663"/>
    <n v="13040"/>
    <n v="107"/>
    <n v="371640"/>
    <n v="203880.92300000001"/>
    <n v="1905.4290000000001"/>
    <n v="121.86915887850468"/>
    <n v="28.5"/>
    <n v="167759.07699999999"/>
    <x v="0"/>
    <x v="9"/>
    <n v="41"/>
    <x v="0"/>
  </r>
  <r>
    <x v="0"/>
    <x v="3"/>
    <s v="GV504"/>
    <s v="GV5-23-010620"/>
    <x v="0"/>
    <d v="2020-10-10T00:00:00"/>
    <x v="0"/>
    <s v="Innovacion y Comercio"/>
    <n v="43983"/>
    <n v="4.3666666666666663"/>
    <n v="120.7"/>
    <n v="1"/>
    <n v="3439.95"/>
    <n v="1905.4290000000001"/>
    <n v="1905.4290000000001"/>
    <n v="120.7"/>
    <n v="28.5"/>
    <n v="1534.521"/>
    <x v="0"/>
    <x v="9"/>
    <n v="41"/>
    <x v="0"/>
  </r>
  <r>
    <x v="0"/>
    <x v="3"/>
    <s v="GV504"/>
    <s v="GV5-23-010620"/>
    <x v="0"/>
    <d v="2020-10-10T00:00:00"/>
    <x v="0"/>
    <s v="Alvarez Lopez Salvador (Padre)"/>
    <n v="43983"/>
    <n v="4.3666666666666663"/>
    <n v="1672"/>
    <n v="15"/>
    <n v="47652"/>
    <n v="28581.437999999998"/>
    <n v="1905.4290000000001"/>
    <n v="111.46666666666667"/>
    <n v="28.5"/>
    <n v="19070.562000000002"/>
    <x v="0"/>
    <x v="9"/>
    <n v="41"/>
    <x v="0"/>
  </r>
  <r>
    <x v="0"/>
    <x v="1"/>
    <s v="GV108"/>
    <s v="GV1-16-140420"/>
    <x v="0"/>
    <d v="2020-10-12T00:00:00"/>
    <x v="0"/>
    <s v="Innovacion y Comercio"/>
    <n v="43935"/>
    <n v="6.0333333333333332"/>
    <n v="185"/>
    <n v="2"/>
    <n v="5272.5"/>
    <n v="5240.9059999999999"/>
    <n v="2620.453"/>
    <n v="92.5"/>
    <n v="28.5"/>
    <n v="31.594000000000001"/>
    <x v="0"/>
    <x v="9"/>
    <n v="42"/>
    <x v="0"/>
  </r>
  <r>
    <x v="0"/>
    <x v="1"/>
    <s v="GV108"/>
    <s v="GV1-16-140420"/>
    <x v="0"/>
    <d v="2020-10-12T00:00:00"/>
    <x v="0"/>
    <s v="Carlos Sanchez Camacho"/>
    <n v="43935"/>
    <n v="6.0333333333333332"/>
    <n v="229.5"/>
    <n v="2"/>
    <n v="6540.75"/>
    <n v="5240.9059999999999"/>
    <n v="2620.453"/>
    <n v="114.75"/>
    <n v="28.5"/>
    <n v="1299.8440000000001"/>
    <x v="0"/>
    <x v="9"/>
    <n v="42"/>
    <x v="0"/>
  </r>
  <r>
    <x v="0"/>
    <x v="1"/>
    <s v="GV109"/>
    <s v="GV1-22-280520"/>
    <x v="0"/>
    <d v="2020-10-12T00:00:00"/>
    <x v="0"/>
    <s v="Innovacion y Comercio"/>
    <n v="43979"/>
    <n v="4.5666666666666664"/>
    <n v="35"/>
    <n v="1"/>
    <n v="997.5"/>
    <n v="1664.4490000000001"/>
    <n v="1664.4490000000001"/>
    <n v="35"/>
    <n v="28.5"/>
    <n v="-666.94899999999996"/>
    <x v="0"/>
    <x v="9"/>
    <n v="42"/>
    <x v="0"/>
  </r>
  <r>
    <x v="0"/>
    <x v="2"/>
    <s v="GV412"/>
    <s v="GV4-17-200420"/>
    <x v="0"/>
    <d v="2020-10-12T00:00:00"/>
    <x v="0"/>
    <s v="Arturo Saray"/>
    <n v="43941"/>
    <n v="5.833333333333333"/>
    <n v="123"/>
    <n v="1"/>
    <n v="3198"/>
    <n v="3838.2330000000002"/>
    <n v="3838.2330000000002"/>
    <n v="123"/>
    <n v="26"/>
    <n v="-640.23299999999995"/>
    <x v="0"/>
    <x v="9"/>
    <n v="42"/>
    <x v="0"/>
  </r>
  <r>
    <x v="0"/>
    <x v="2"/>
    <s v="GV412"/>
    <s v="GV4-17-200420"/>
    <x v="0"/>
    <d v="2020-10-12T00:00:00"/>
    <x v="0"/>
    <s v="Arturo Saray"/>
    <n v="43941"/>
    <n v="5.833333333333333"/>
    <n v="135.80000000000001"/>
    <n v="1"/>
    <n v="3530.8"/>
    <n v="3838.2330000000002"/>
    <n v="3838.2330000000002"/>
    <n v="135.80000000000001"/>
    <n v="26"/>
    <n v="-307.43299999999999"/>
    <x v="0"/>
    <x v="9"/>
    <n v="42"/>
    <x v="0"/>
  </r>
  <r>
    <x v="0"/>
    <x v="1"/>
    <s v="GV108"/>
    <s v="GV1-16-140420"/>
    <x v="0"/>
    <d v="2020-10-13T00:00:00"/>
    <x v="0"/>
    <s v="Carlos Sanchez Camacho"/>
    <n v="43935"/>
    <n v="6.0666666666666664"/>
    <n v="447.5"/>
    <n v="4"/>
    <n v="13425"/>
    <n v="10778.752"/>
    <n v="2694.6880000000001"/>
    <n v="111.875"/>
    <n v="30"/>
    <n v="2646.248"/>
    <x v="0"/>
    <x v="9"/>
    <n v="42"/>
    <x v="0"/>
  </r>
  <r>
    <x v="0"/>
    <x v="1"/>
    <s v="GV108"/>
    <s v="GV1-16-140420"/>
    <x v="0"/>
    <d v="2020-10-13T00:00:00"/>
    <x v="0"/>
    <s v="PUBLICO EN GENERAL"/>
    <n v="43935"/>
    <n v="6.0666666666666664"/>
    <n v="116"/>
    <n v="1"/>
    <n v="3596"/>
    <n v="2694.6880000000001"/>
    <n v="2694.6880000000001"/>
    <n v="116"/>
    <n v="31"/>
    <n v="901.31200000000001"/>
    <x v="0"/>
    <x v="9"/>
    <n v="42"/>
    <x v="0"/>
  </r>
  <r>
    <x v="0"/>
    <x v="2"/>
    <s v="GV405"/>
    <s v="GV4-18-270420"/>
    <x v="0"/>
    <d v="2020-10-13T00:00:00"/>
    <x v="0"/>
    <s v="Verdin Vizcarra Irma Lucila F"/>
    <n v="43948"/>
    <n v="5.6333333333333329"/>
    <n v="305"/>
    <n v="3"/>
    <n v="9302.5"/>
    <n v="7748.6130000000003"/>
    <n v="2582.8710000000001"/>
    <n v="101.66666666666667"/>
    <n v="30.5"/>
    <n v="1553.8869999999999"/>
    <x v="0"/>
    <x v="9"/>
    <n v="42"/>
    <x v="0"/>
  </r>
  <r>
    <x v="0"/>
    <x v="2"/>
    <s v="GV405"/>
    <s v="GV4-18-270420"/>
    <x v="0"/>
    <d v="2020-10-13T00:00:00"/>
    <x v="0"/>
    <s v="Edgar Ruiz Lopez"/>
    <n v="43948"/>
    <n v="5.6333333333333329"/>
    <n v="220"/>
    <n v="2"/>
    <n v="6710"/>
    <n v="5165.7420000000002"/>
    <n v="2582.8710000000001"/>
    <n v="110"/>
    <n v="30.5"/>
    <n v="1544.258"/>
    <x v="0"/>
    <x v="9"/>
    <n v="42"/>
    <x v="0"/>
  </r>
  <r>
    <x v="0"/>
    <x v="2"/>
    <s v="GV405"/>
    <s v="GV4-18-270420"/>
    <x v="0"/>
    <d v="2020-10-13T00:00:00"/>
    <x v="0"/>
    <s v="Lopez Jorge FG"/>
    <n v="43948"/>
    <n v="5.6333333333333329"/>
    <n v="132"/>
    <n v="1"/>
    <n v="4026"/>
    <n v="2582.8710000000001"/>
    <n v="2582.8710000000001"/>
    <n v="132"/>
    <n v="30.5"/>
    <n v="1443.1289999999999"/>
    <x v="0"/>
    <x v="9"/>
    <n v="42"/>
    <x v="0"/>
  </r>
  <r>
    <x v="0"/>
    <x v="2"/>
    <s v="GV405"/>
    <s v="GV4-18-270420"/>
    <x v="0"/>
    <d v="2020-10-13T00:00:00"/>
    <x v="0"/>
    <s v="Lopez Garcia Martin FG"/>
    <n v="43948"/>
    <n v="5.6333333333333329"/>
    <n v="108"/>
    <n v="1"/>
    <n v="3294"/>
    <n v="2582.8710000000001"/>
    <n v="2582.8710000000001"/>
    <n v="108"/>
    <n v="30.5"/>
    <n v="711.12900000000002"/>
    <x v="0"/>
    <x v="9"/>
    <n v="42"/>
    <x v="0"/>
  </r>
  <r>
    <x v="0"/>
    <x v="2"/>
    <s v="GV405"/>
    <s v="GV4-18-270420"/>
    <x v="0"/>
    <d v="2020-10-13T00:00:00"/>
    <x v="0"/>
    <s v="Jose Luis Guzman Cornejo"/>
    <n v="43948"/>
    <n v="5.6333333333333329"/>
    <n v="254"/>
    <n v="2"/>
    <n v="7747"/>
    <n v="5165.7420000000002"/>
    <n v="2582.8710000000001"/>
    <n v="127"/>
    <n v="30.5"/>
    <n v="2581.2579999999998"/>
    <x v="0"/>
    <x v="9"/>
    <n v="42"/>
    <x v="0"/>
  </r>
  <r>
    <x v="0"/>
    <x v="2"/>
    <s v="GV405"/>
    <s v="GV4-18-270420"/>
    <x v="0"/>
    <d v="2020-10-13T00:00:00"/>
    <x v="0"/>
    <s v="Lopez Castro Erica"/>
    <n v="43948"/>
    <n v="5.6333333333333329"/>
    <n v="220"/>
    <n v="2"/>
    <n v="6710"/>
    <n v="5165.7420000000002"/>
    <n v="2582.8710000000001"/>
    <n v="110"/>
    <n v="30.5"/>
    <n v="1544.258"/>
    <x v="0"/>
    <x v="9"/>
    <n v="42"/>
    <x v="0"/>
  </r>
  <r>
    <x v="0"/>
    <x v="2"/>
    <s v="GV405"/>
    <s v="GV4-18-270420"/>
    <x v="0"/>
    <d v="2020-10-13T00:00:00"/>
    <x v="0"/>
    <s v="Gil Peña Martin FG"/>
    <n v="43948"/>
    <n v="5.6333333333333329"/>
    <n v="119"/>
    <n v="1"/>
    <n v="3629.5"/>
    <n v="2582.8710000000001"/>
    <n v="2582.8710000000001"/>
    <n v="119"/>
    <n v="30.5"/>
    <n v="1046.6289999999999"/>
    <x v="0"/>
    <x v="9"/>
    <n v="42"/>
    <x v="0"/>
  </r>
  <r>
    <x v="0"/>
    <x v="2"/>
    <s v="GV405"/>
    <s v="GV4-18-270420"/>
    <x v="0"/>
    <d v="2020-10-13T00:00:00"/>
    <x v="0"/>
    <s v="Cobian Chavez Rodolfo FG"/>
    <n v="43948"/>
    <n v="5.6333333333333329"/>
    <n v="2311"/>
    <n v="20"/>
    <n v="69330"/>
    <n v="51657.421999999999"/>
    <n v="2582.8710000000001"/>
    <n v="115.55"/>
    <n v="30"/>
    <n v="17672.578000000001"/>
    <x v="0"/>
    <x v="9"/>
    <n v="42"/>
    <x v="0"/>
  </r>
  <r>
    <x v="0"/>
    <x v="2"/>
    <s v="GV405"/>
    <s v="GV4-18-270420"/>
    <x v="0"/>
    <d v="2020-10-13T00:00:00"/>
    <x v="0"/>
    <s v="Chavez Barajas Contensina NA"/>
    <n v="43948"/>
    <n v="5.6333333333333329"/>
    <n v="120"/>
    <n v="1"/>
    <n v="3660"/>
    <n v="2582.8710000000001"/>
    <n v="2582.8710000000001"/>
    <n v="120"/>
    <n v="30.5"/>
    <n v="1077.1289999999999"/>
    <x v="0"/>
    <x v="9"/>
    <n v="42"/>
    <x v="0"/>
  </r>
  <r>
    <x v="0"/>
    <x v="2"/>
    <s v="GV405"/>
    <s v="GV4-18-270420"/>
    <x v="0"/>
    <d v="2020-10-13T00:00:00"/>
    <x v="0"/>
    <s v="De Leon Diaz Salvador FG"/>
    <n v="43948"/>
    <n v="5.6333333333333329"/>
    <n v="226"/>
    <n v="2"/>
    <n v="6893"/>
    <n v="5165.7420000000002"/>
    <n v="2582.8710000000001"/>
    <n v="113"/>
    <n v="30.5"/>
    <n v="1727.258"/>
    <x v="0"/>
    <x v="9"/>
    <n v="42"/>
    <x v="0"/>
  </r>
  <r>
    <x v="0"/>
    <x v="2"/>
    <s v="GV405"/>
    <s v="GV4-18-270420"/>
    <x v="0"/>
    <d v="2020-10-13T00:00:00"/>
    <x v="0"/>
    <s v="Juan Manuel Jacobo"/>
    <n v="43948"/>
    <n v="5.6333333333333329"/>
    <n v="542"/>
    <n v="5"/>
    <n v="16531"/>
    <n v="12914.356"/>
    <n v="2582.8710000000001"/>
    <n v="108.4"/>
    <n v="30.5"/>
    <n v="3616.6439999999998"/>
    <x v="0"/>
    <x v="9"/>
    <n v="42"/>
    <x v="0"/>
  </r>
  <r>
    <x v="0"/>
    <x v="2"/>
    <s v="GV405"/>
    <s v="GV4-18-270420"/>
    <x v="0"/>
    <d v="2020-10-13T00:00:00"/>
    <x v="0"/>
    <s v="Avalos Silva Juan"/>
    <n v="43948"/>
    <n v="5.6333333333333329"/>
    <n v="230"/>
    <n v="2"/>
    <n v="7015"/>
    <n v="5165.7420000000002"/>
    <n v="2582.8710000000001"/>
    <n v="115"/>
    <n v="30.5"/>
    <n v="1849.258"/>
    <x v="0"/>
    <x v="9"/>
    <n v="42"/>
    <x v="0"/>
  </r>
  <r>
    <x v="0"/>
    <x v="2"/>
    <s v="GV405"/>
    <s v="GV4-18-270420"/>
    <x v="0"/>
    <d v="2020-10-13T00:00:00"/>
    <x v="0"/>
    <s v="Rincon Morett Veronica Guadalupe FG"/>
    <n v="43948"/>
    <n v="5.6333333333333329"/>
    <n v="559"/>
    <n v="5"/>
    <n v="17049.5"/>
    <n v="12914.356"/>
    <n v="2582.8710000000001"/>
    <n v="111.8"/>
    <n v="30.5"/>
    <n v="4135.1440000000002"/>
    <x v="0"/>
    <x v="9"/>
    <n v="42"/>
    <x v="0"/>
  </r>
  <r>
    <x v="0"/>
    <x v="2"/>
    <s v="GV405"/>
    <s v="GV4-18-270420"/>
    <x v="0"/>
    <d v="2020-10-13T00:00:00"/>
    <x v="0"/>
    <s v="Diaz Araiza Maria Magdalena"/>
    <n v="43948"/>
    <n v="5.6333333333333329"/>
    <n v="100"/>
    <n v="1"/>
    <n v="3050"/>
    <n v="2582.8710000000001"/>
    <n v="2582.8710000000001"/>
    <n v="100"/>
    <n v="30.5"/>
    <n v="467.12900000000002"/>
    <x v="0"/>
    <x v="9"/>
    <n v="42"/>
    <x v="0"/>
  </r>
  <r>
    <x v="0"/>
    <x v="2"/>
    <s v="GV405"/>
    <s v="GV4-18-270420"/>
    <x v="0"/>
    <d v="2020-10-13T00:00:00"/>
    <x v="0"/>
    <s v="Oscar Jesus Guerrero Pelayo"/>
    <n v="43948"/>
    <n v="5.6333333333333329"/>
    <n v="340"/>
    <n v="3"/>
    <n v="10370"/>
    <n v="7748.6130000000003"/>
    <n v="2582.8710000000001"/>
    <n v="113.33333333333333"/>
    <n v="30.5"/>
    <n v="2621.3870000000002"/>
    <x v="0"/>
    <x v="9"/>
    <n v="42"/>
    <x v="0"/>
  </r>
  <r>
    <x v="0"/>
    <x v="2"/>
    <s v="GV405"/>
    <s v="GV4-18-270420"/>
    <x v="0"/>
    <d v="2020-10-13T00:00:00"/>
    <x v="0"/>
    <s v="PUBLICO EN GENERAL"/>
    <n v="43948"/>
    <n v="5.6333333333333329"/>
    <n v="302"/>
    <n v="3"/>
    <n v="9211"/>
    <n v="7886.1629999999996"/>
    <n v="2628.721"/>
    <n v="100.66666666666667"/>
    <n v="30.5"/>
    <n v="1324.837"/>
    <x v="0"/>
    <x v="9"/>
    <n v="42"/>
    <x v="0"/>
  </r>
  <r>
    <x v="0"/>
    <x v="2"/>
    <s v="GV405"/>
    <s v="GV4-18-270420"/>
    <x v="0"/>
    <d v="2020-10-13T00:00:00"/>
    <x v="0"/>
    <s v="PUBLICO EN GENERAL"/>
    <n v="43948"/>
    <n v="5.6333333333333329"/>
    <n v="123"/>
    <n v="1"/>
    <n v="3751.5"/>
    <n v="2628.721"/>
    <n v="2628.721"/>
    <n v="123"/>
    <n v="30.5"/>
    <n v="1122.779"/>
    <x v="0"/>
    <x v="9"/>
    <n v="42"/>
    <x v="0"/>
  </r>
  <r>
    <x v="0"/>
    <x v="2"/>
    <s v="GV405"/>
    <s v="GV4-18-270420"/>
    <x v="0"/>
    <d v="2020-10-13T00:00:00"/>
    <x v="0"/>
    <s v="PUBLICO EN GENERAL"/>
    <n v="43948"/>
    <n v="5.6333333333333329"/>
    <n v="105"/>
    <n v="1"/>
    <n v="3202.5"/>
    <n v="2628.721"/>
    <n v="2628.721"/>
    <n v="105"/>
    <n v="30.5"/>
    <n v="573.779"/>
    <x v="0"/>
    <x v="9"/>
    <n v="42"/>
    <x v="0"/>
  </r>
  <r>
    <x v="0"/>
    <x v="2"/>
    <s v="GV405"/>
    <s v="GV4-18-270420"/>
    <x v="0"/>
    <d v="2020-10-13T00:00:00"/>
    <x v="0"/>
    <s v="PUBLICO EN GENERAL"/>
    <n v="43948"/>
    <n v="5.6333333333333329"/>
    <n v="217"/>
    <n v="2"/>
    <n v="6618.5"/>
    <n v="5257.442"/>
    <n v="2628.721"/>
    <n v="108.5"/>
    <n v="30.5"/>
    <n v="1361.058"/>
    <x v="0"/>
    <x v="9"/>
    <n v="42"/>
    <x v="0"/>
  </r>
  <r>
    <x v="0"/>
    <x v="2"/>
    <s v="GV405"/>
    <s v="GV4-18-270420"/>
    <x v="0"/>
    <d v="2020-10-13T00:00:00"/>
    <x v="0"/>
    <s v="RODRIGO RODRIGUEZ"/>
    <n v="43948"/>
    <n v="5.6333333333333329"/>
    <n v="518"/>
    <n v="5"/>
    <n v="15799"/>
    <n v="13143.603999999999"/>
    <n v="2628.721"/>
    <n v="103.6"/>
    <n v="30.5"/>
    <n v="2655.3960000000002"/>
    <x v="0"/>
    <x v="9"/>
    <n v="42"/>
    <x v="0"/>
  </r>
  <r>
    <x v="0"/>
    <x v="2"/>
    <s v="GV412"/>
    <s v="GV4-17-200420"/>
    <x v="0"/>
    <d v="2020-10-13T00:00:00"/>
    <x v="0"/>
    <s v="Innovacion y Comercio"/>
    <n v="43941"/>
    <n v="5.8666666666666663"/>
    <n v="711.2"/>
    <n v="8"/>
    <n v="21336"/>
    <n v="30705.867999999999"/>
    <n v="3838.2330000000002"/>
    <n v="88.9"/>
    <n v="30"/>
    <n v="-9369.8680000000004"/>
    <x v="0"/>
    <x v="9"/>
    <n v="42"/>
    <x v="0"/>
  </r>
  <r>
    <x v="0"/>
    <x v="2"/>
    <s v="GV412"/>
    <s v="GV4-17-200420"/>
    <x v="0"/>
    <d v="2020-10-13T00:00:00"/>
    <x v="0"/>
    <s v="Rafael Osorio Zamora"/>
    <n v="43941"/>
    <n v="5.8666666666666663"/>
    <n v="537.6"/>
    <n v="5"/>
    <n v="16128"/>
    <n v="19191.167000000001"/>
    <n v="3838.2330000000002"/>
    <n v="107.52000000000001"/>
    <n v="30"/>
    <n v="-3063.1669999999999"/>
    <x v="0"/>
    <x v="9"/>
    <n v="42"/>
    <x v="0"/>
  </r>
  <r>
    <x v="0"/>
    <x v="2"/>
    <s v="GV412"/>
    <s v="GV4-17-200420"/>
    <x v="0"/>
    <d v="2020-10-13T00:00:00"/>
    <x v="0"/>
    <s v="Ricardo Perez Garcia"/>
    <n v="43941"/>
    <n v="5.8666666666666663"/>
    <n v="206"/>
    <n v="2"/>
    <n v="6180"/>
    <n v="7676.4669999999996"/>
    <n v="3838.2330000000002"/>
    <n v="103"/>
    <n v="30"/>
    <n v="-1496.4670000000001"/>
    <x v="0"/>
    <x v="9"/>
    <n v="42"/>
    <x v="0"/>
  </r>
  <r>
    <x v="0"/>
    <x v="2"/>
    <s v="GV412"/>
    <s v="GV4-17-200420"/>
    <x v="0"/>
    <d v="2020-10-13T00:00:00"/>
    <x v="0"/>
    <s v="Vazquez Zamora Rafael"/>
    <n v="43941"/>
    <n v="5.8666666666666663"/>
    <n v="206.4"/>
    <n v="2"/>
    <n v="6192"/>
    <n v="7676.4669999999996"/>
    <n v="3838.2330000000002"/>
    <n v="103.2"/>
    <n v="30"/>
    <n v="-1484.4670000000001"/>
    <x v="0"/>
    <x v="9"/>
    <n v="42"/>
    <x v="0"/>
  </r>
  <r>
    <x v="0"/>
    <x v="2"/>
    <s v="GV412"/>
    <s v="GV4-17-200420"/>
    <x v="0"/>
    <d v="2020-10-13T00:00:00"/>
    <x v="0"/>
    <s v="Gutierrez Olivarez Jaime Gibran"/>
    <n v="43941"/>
    <n v="5.8666666666666663"/>
    <n v="109.8"/>
    <n v="1"/>
    <n v="3294"/>
    <n v="3838.2330000000002"/>
    <n v="3838.2330000000002"/>
    <n v="109.8"/>
    <n v="30"/>
    <n v="-544.23299999999995"/>
    <x v="0"/>
    <x v="9"/>
    <n v="42"/>
    <x v="0"/>
  </r>
  <r>
    <x v="0"/>
    <x v="2"/>
    <s v="GV412"/>
    <s v="GV4-17-200420"/>
    <x v="0"/>
    <d v="2020-10-13T00:00:00"/>
    <x v="0"/>
    <s v="Cecilia Robles Perez"/>
    <n v="43941"/>
    <n v="5.8666666666666663"/>
    <n v="109.8"/>
    <n v="1"/>
    <n v="3294"/>
    <n v="3838.2330000000002"/>
    <n v="3838.2330000000002"/>
    <n v="109.8"/>
    <n v="30"/>
    <n v="-544.23299999999995"/>
    <x v="0"/>
    <x v="9"/>
    <n v="42"/>
    <x v="0"/>
  </r>
  <r>
    <x v="0"/>
    <x v="3"/>
    <s v="GV504"/>
    <s v="GV5-23-010620"/>
    <x v="0"/>
    <d v="2020-10-13T00:00:00"/>
    <x v="0"/>
    <s v="Ramos Mejia Juan Diego FG"/>
    <n v="43983"/>
    <n v="4.4666666666666668"/>
    <n v="2422"/>
    <n v="20"/>
    <n v="72660"/>
    <n v="120600.13099999999"/>
    <n v="6030.0069999999996"/>
    <n v="121.1"/>
    <n v="30"/>
    <n v="-47940.131000000001"/>
    <x v="0"/>
    <x v="9"/>
    <n v="42"/>
    <x v="0"/>
  </r>
  <r>
    <x v="0"/>
    <x v="0"/>
    <s v="EMBAR"/>
    <s v="GV5-23-010620"/>
    <x v="0"/>
    <d v="2020-10-14T00:00:00"/>
    <x v="0"/>
    <s v="Camolinga Maldonado Pedro"/>
    <n v="43983"/>
    <n v="4.5"/>
    <n v="8968"/>
    <n v="16"/>
    <n v="58790.222000000002"/>
    <n v="102510.111"/>
    <n v="6406.8819999999996"/>
    <n v="560.5"/>
    <n v="6.5556000000000001"/>
    <n v="-43719.889000000003"/>
    <x v="0"/>
    <x v="9"/>
    <n v="42"/>
    <x v="0"/>
  </r>
  <r>
    <x v="0"/>
    <x v="0"/>
    <s v="EMBAR"/>
    <s v="GV5-26-270620"/>
    <x v="0"/>
    <d v="2020-10-14T00:00:00"/>
    <x v="0"/>
    <s v="Camolinga Maldonado Pedro"/>
    <n v="44009"/>
    <n v="3.6333333333333333"/>
    <n v="8968"/>
    <n v="56"/>
    <n v="205765.77799999999"/>
    <n v="148231.397"/>
    <n v="2646.989"/>
    <n v="160.14285714285714"/>
    <n v="22.944400000000002"/>
    <n v="57534.381000000001"/>
    <x v="0"/>
    <x v="9"/>
    <n v="42"/>
    <x v="0"/>
  </r>
  <r>
    <x v="0"/>
    <x v="2"/>
    <s v="GV405"/>
    <s v="GV4-18-270420"/>
    <x v="0"/>
    <d v="2020-10-15T00:00:00"/>
    <x v="0"/>
    <s v="Rafael Osorio Zamora"/>
    <n v="43948"/>
    <n v="5.7"/>
    <n v="434.4"/>
    <n v="4"/>
    <n v="13032"/>
    <n v="10963.343000000001"/>
    <n v="2740.8359999999998"/>
    <n v="108.6"/>
    <n v="30"/>
    <n v="2068.6570000000002"/>
    <x v="0"/>
    <x v="9"/>
    <n v="42"/>
    <x v="0"/>
  </r>
  <r>
    <x v="0"/>
    <x v="2"/>
    <s v="GV405"/>
    <s v="GV4-18-270420"/>
    <x v="0"/>
    <d v="2020-10-15T00:00:00"/>
    <x v="0"/>
    <s v="Ricardo Perez Garcia"/>
    <n v="43948"/>
    <n v="5.7"/>
    <n v="91.2"/>
    <n v="1"/>
    <n v="2736"/>
    <n v="2740.8359999999998"/>
    <n v="2740.8359999999998"/>
    <n v="91.2"/>
    <n v="30"/>
    <n v="-4.8360000000000003"/>
    <x v="0"/>
    <x v="9"/>
    <n v="42"/>
    <x v="0"/>
  </r>
  <r>
    <x v="0"/>
    <x v="2"/>
    <s v="GV405"/>
    <s v="GV4-18-270420"/>
    <x v="0"/>
    <d v="2020-10-15T00:00:00"/>
    <x v="0"/>
    <s v="Gutierrez Olivarez Jaime Gibran"/>
    <n v="43948"/>
    <n v="5.7"/>
    <n v="210.4"/>
    <n v="2"/>
    <n v="6312"/>
    <n v="5481.6710000000003"/>
    <n v="2740.8359999999998"/>
    <n v="105.2"/>
    <n v="30"/>
    <n v="830.32899999999995"/>
    <x v="0"/>
    <x v="9"/>
    <n v="42"/>
    <x v="0"/>
  </r>
  <r>
    <x v="0"/>
    <x v="2"/>
    <s v="GV405"/>
    <s v="GV4-18-270420"/>
    <x v="0"/>
    <d v="2020-10-15T00:00:00"/>
    <x v="0"/>
    <s v="Casillas Tapia Alfredo"/>
    <n v="43948"/>
    <n v="5.7"/>
    <n v="1147.5999999999999"/>
    <n v="10"/>
    <n v="33280.400000000001"/>
    <n v="27408.357"/>
    <n v="2740.8359999999998"/>
    <n v="114.75999999999999"/>
    <n v="29"/>
    <n v="5872.0429999999997"/>
    <x v="0"/>
    <x v="9"/>
    <n v="42"/>
    <x v="0"/>
  </r>
  <r>
    <x v="0"/>
    <x v="2"/>
    <s v="GV405"/>
    <s v="GV4-18-270420"/>
    <x v="0"/>
    <d v="2020-10-15T00:00:00"/>
    <x v="0"/>
    <s v="Camacho Monroy Agustin"/>
    <n v="43948"/>
    <n v="5.7"/>
    <n v="1028"/>
    <n v="10"/>
    <n v="30840"/>
    <n v="27408.357"/>
    <n v="2740.8359999999998"/>
    <n v="102.8"/>
    <n v="30"/>
    <n v="3431.643"/>
    <x v="0"/>
    <x v="9"/>
    <n v="42"/>
    <x v="0"/>
  </r>
  <r>
    <x v="0"/>
    <x v="2"/>
    <s v="GV405"/>
    <s v="GV4-18-270420"/>
    <x v="0"/>
    <d v="2020-10-15T00:00:00"/>
    <x v="0"/>
    <s v="Camacho Santana Gabriel"/>
    <n v="43948"/>
    <n v="5.7"/>
    <n v="871"/>
    <n v="8"/>
    <n v="26130"/>
    <n v="21926.686000000002"/>
    <n v="2740.8359999999998"/>
    <n v="108.875"/>
    <n v="30"/>
    <n v="4203.3140000000003"/>
    <x v="0"/>
    <x v="9"/>
    <n v="42"/>
    <x v="0"/>
  </r>
  <r>
    <x v="0"/>
    <x v="2"/>
    <s v="GV405"/>
    <s v="GV4-18-270420"/>
    <x v="0"/>
    <d v="2020-10-15T00:00:00"/>
    <x v="0"/>
    <s v="Noe Ramirez Brambila"/>
    <n v="43948"/>
    <n v="5.7"/>
    <n v="415"/>
    <n v="4"/>
    <n v="12450"/>
    <n v="10963.343000000001"/>
    <n v="2740.8359999999998"/>
    <n v="103.75"/>
    <n v="30"/>
    <n v="1486.6569999999999"/>
    <x v="0"/>
    <x v="9"/>
    <n v="42"/>
    <x v="0"/>
  </r>
  <r>
    <x v="0"/>
    <x v="2"/>
    <s v="GV405"/>
    <s v="GV4-18-270420"/>
    <x v="0"/>
    <d v="2020-10-15T00:00:00"/>
    <x v="0"/>
    <s v="Robles Santana Jorge"/>
    <n v="43948"/>
    <n v="5.7"/>
    <n v="550"/>
    <n v="5"/>
    <n v="16500"/>
    <n v="13704.179"/>
    <n v="2740.8359999999998"/>
    <n v="110"/>
    <n v="30"/>
    <n v="2795.8209999999999"/>
    <x v="0"/>
    <x v="9"/>
    <n v="42"/>
    <x v="0"/>
  </r>
  <r>
    <x v="0"/>
    <x v="2"/>
    <s v="GV405"/>
    <s v="GV4-18-270420"/>
    <x v="0"/>
    <d v="2020-10-15T00:00:00"/>
    <x v="0"/>
    <s v="PUBLICO EN GENERAL"/>
    <n v="43948"/>
    <n v="5.7"/>
    <n v="342"/>
    <n v="3"/>
    <n v="10260"/>
    <n v="8222.5069999999996"/>
    <n v="2740.8359999999998"/>
    <n v="114"/>
    <n v="30"/>
    <n v="2037.4929999999999"/>
    <x v="0"/>
    <x v="9"/>
    <n v="42"/>
    <x v="0"/>
  </r>
  <r>
    <x v="0"/>
    <x v="2"/>
    <s v="GV405"/>
    <s v="GV4-18-270420"/>
    <x v="0"/>
    <d v="2020-10-15T00:00:00"/>
    <x v="0"/>
    <s v="Edgar Ruiz Lopez"/>
    <n v="43948"/>
    <n v="5.7"/>
    <n v="472"/>
    <n v="5"/>
    <n v="14396"/>
    <n v="13704.179"/>
    <n v="2740.8359999999998"/>
    <n v="94.4"/>
    <n v="30.5"/>
    <n v="691.82100000000003"/>
    <x v="0"/>
    <x v="9"/>
    <n v="42"/>
    <x v="0"/>
  </r>
  <r>
    <x v="0"/>
    <x v="2"/>
    <s v="GV405"/>
    <s v="GV4-18-270420"/>
    <x v="0"/>
    <d v="2020-10-15T00:00:00"/>
    <x v="0"/>
    <s v="Oregon Rene NA"/>
    <n v="43948"/>
    <n v="5.7"/>
    <n v="230"/>
    <n v="2"/>
    <n v="7015"/>
    <n v="5481.6710000000003"/>
    <n v="2740.8359999999998"/>
    <n v="115"/>
    <n v="30.5"/>
    <n v="1533.329"/>
    <x v="0"/>
    <x v="9"/>
    <n v="42"/>
    <x v="0"/>
  </r>
  <r>
    <x v="0"/>
    <x v="2"/>
    <s v="GV405"/>
    <s v="GV4-18-270420"/>
    <x v="0"/>
    <d v="2020-10-15T00:00:00"/>
    <x v="0"/>
    <s v="Martinez Valdez Hugo Alberto F"/>
    <n v="43948"/>
    <n v="5.7"/>
    <n v="504"/>
    <n v="5"/>
    <n v="15372"/>
    <n v="13704.179"/>
    <n v="2740.8359999999998"/>
    <n v="100.8"/>
    <n v="30.5"/>
    <n v="1667.8209999999999"/>
    <x v="0"/>
    <x v="9"/>
    <n v="42"/>
    <x v="0"/>
  </r>
  <r>
    <x v="0"/>
    <x v="2"/>
    <s v="GV405"/>
    <s v="GV4-18-270420"/>
    <x v="0"/>
    <d v="2020-10-15T00:00:00"/>
    <x v="0"/>
    <s v="Lopez Garcia Martin FG"/>
    <n v="43948"/>
    <n v="5.7"/>
    <n v="130"/>
    <n v="1"/>
    <n v="3965"/>
    <n v="2740.8359999999998"/>
    <n v="2740.8359999999998"/>
    <n v="130"/>
    <n v="30.5"/>
    <n v="1224.164"/>
    <x v="0"/>
    <x v="9"/>
    <n v="42"/>
    <x v="0"/>
  </r>
  <r>
    <x v="0"/>
    <x v="2"/>
    <s v="GV405"/>
    <s v="GV4-18-270420"/>
    <x v="0"/>
    <d v="2020-10-15T00:00:00"/>
    <x v="0"/>
    <s v="Langurain Juan Pablo NA"/>
    <n v="43948"/>
    <n v="5.7"/>
    <n v="1058"/>
    <n v="10"/>
    <n v="32269"/>
    <n v="27408.357"/>
    <n v="2740.8359999999998"/>
    <n v="105.8"/>
    <n v="30.5"/>
    <n v="4860.643"/>
    <x v="0"/>
    <x v="9"/>
    <n v="42"/>
    <x v="0"/>
  </r>
  <r>
    <x v="0"/>
    <x v="2"/>
    <s v="GV405"/>
    <s v="GV4-18-270420"/>
    <x v="0"/>
    <d v="2020-10-15T00:00:00"/>
    <x v="0"/>
    <s v="Lopez Castro Erica"/>
    <n v="43948"/>
    <n v="5.7"/>
    <n v="194"/>
    <n v="2"/>
    <n v="5917"/>
    <n v="5481.6710000000003"/>
    <n v="2740.8359999999998"/>
    <n v="97"/>
    <n v="30.5"/>
    <n v="435.32900000000001"/>
    <x v="0"/>
    <x v="9"/>
    <n v="42"/>
    <x v="0"/>
  </r>
  <r>
    <x v="0"/>
    <x v="2"/>
    <s v="GV405"/>
    <s v="GV4-18-270420"/>
    <x v="0"/>
    <d v="2020-10-15T00:00:00"/>
    <x v="0"/>
    <s v="Coronado Rodriguez Alma Lorena FG"/>
    <n v="43948"/>
    <n v="5.7"/>
    <n v="130"/>
    <n v="1"/>
    <n v="3965"/>
    <n v="2740.8359999999998"/>
    <n v="2740.8359999999998"/>
    <n v="130"/>
    <n v="30.5"/>
    <n v="1224.164"/>
    <x v="0"/>
    <x v="9"/>
    <n v="42"/>
    <x v="0"/>
  </r>
  <r>
    <x v="0"/>
    <x v="2"/>
    <s v="GV405"/>
    <s v="GV4-18-270420"/>
    <x v="0"/>
    <d v="2020-10-15T00:00:00"/>
    <x v="0"/>
    <s v="Avalos Silva Juan"/>
    <n v="43948"/>
    <n v="5.7"/>
    <n v="200"/>
    <n v="2"/>
    <n v="6100"/>
    <n v="5481.6710000000003"/>
    <n v="2740.8359999999998"/>
    <n v="100"/>
    <n v="30.5"/>
    <n v="618.32899999999995"/>
    <x v="0"/>
    <x v="9"/>
    <n v="42"/>
    <x v="0"/>
  </r>
  <r>
    <x v="0"/>
    <x v="2"/>
    <s v="GV405"/>
    <s v="GV4-18-270420"/>
    <x v="0"/>
    <d v="2020-10-15T00:00:00"/>
    <x v="0"/>
    <s v="RODRIGO RODRIGUEZ"/>
    <n v="43948"/>
    <n v="5.7"/>
    <n v="1203"/>
    <n v="12"/>
    <n v="36691.5"/>
    <n v="32890.029000000002"/>
    <n v="2740.8359999999998"/>
    <n v="100.25"/>
    <n v="30.5"/>
    <n v="3801.471"/>
    <x v="0"/>
    <x v="9"/>
    <n v="42"/>
    <x v="0"/>
  </r>
  <r>
    <x v="0"/>
    <x v="2"/>
    <s v="GV405"/>
    <s v="GV4-18-270420"/>
    <x v="0"/>
    <d v="2020-10-15T00:00:00"/>
    <x v="0"/>
    <s v="Salas Nadia"/>
    <n v="43948"/>
    <n v="5.7"/>
    <n v="172"/>
    <n v="2"/>
    <n v="5246"/>
    <n v="5481.6710000000003"/>
    <n v="2740.8359999999998"/>
    <n v="86"/>
    <n v="30.5"/>
    <n v="-235.67099999999999"/>
    <x v="0"/>
    <x v="9"/>
    <n v="42"/>
    <x v="0"/>
  </r>
  <r>
    <x v="0"/>
    <x v="2"/>
    <s v="GV405"/>
    <s v="GV4-18-270420"/>
    <x v="0"/>
    <d v="2020-10-15T00:00:00"/>
    <x v="0"/>
    <s v="Pelayo Sebastian Rosa Maria G"/>
    <n v="43948"/>
    <n v="5.7"/>
    <n v="550"/>
    <n v="5"/>
    <n v="16775"/>
    <n v="13704.179"/>
    <n v="2740.8359999999998"/>
    <n v="110"/>
    <n v="30.5"/>
    <n v="3070.8209999999999"/>
    <x v="0"/>
    <x v="9"/>
    <n v="42"/>
    <x v="0"/>
  </r>
  <r>
    <x v="0"/>
    <x v="2"/>
    <s v="GV405"/>
    <s v="GV4-18-270420"/>
    <x v="0"/>
    <d v="2020-10-15T00:00:00"/>
    <x v="0"/>
    <s v="Juan Manuel Jacobo"/>
    <n v="43948"/>
    <n v="5.7"/>
    <n v="480"/>
    <n v="5"/>
    <n v="14640"/>
    <n v="13704.179"/>
    <n v="2740.8359999999998"/>
    <n v="96"/>
    <n v="30.5"/>
    <n v="935.82100000000003"/>
    <x v="0"/>
    <x v="9"/>
    <n v="42"/>
    <x v="0"/>
  </r>
  <r>
    <x v="0"/>
    <x v="2"/>
    <s v="GV405"/>
    <s v="GV4-18-270420"/>
    <x v="0"/>
    <d v="2020-10-15T00:00:00"/>
    <x v="0"/>
    <s v="Verdin Vizcarra Irma Lucila F"/>
    <n v="43948"/>
    <n v="5.7"/>
    <n v="202"/>
    <n v="2"/>
    <n v="6161"/>
    <n v="5481.6710000000003"/>
    <n v="2740.8359999999998"/>
    <n v="101"/>
    <n v="30.5"/>
    <n v="679.32899999999995"/>
    <x v="0"/>
    <x v="9"/>
    <n v="42"/>
    <x v="0"/>
  </r>
  <r>
    <x v="0"/>
    <x v="2"/>
    <s v="GV405"/>
    <s v="GV4-18-270420"/>
    <x v="0"/>
    <d v="2020-10-15T00:00:00"/>
    <x v="0"/>
    <s v="Lopez Jorge FG"/>
    <n v="43948"/>
    <n v="5.7"/>
    <n v="104"/>
    <n v="1"/>
    <n v="3172"/>
    <n v="2740.8359999999998"/>
    <n v="2740.8359999999998"/>
    <n v="104"/>
    <n v="30.5"/>
    <n v="431.16399999999999"/>
    <x v="0"/>
    <x v="9"/>
    <n v="42"/>
    <x v="0"/>
  </r>
  <r>
    <x v="0"/>
    <x v="2"/>
    <s v="GV405"/>
    <s v="GV4-18-270420"/>
    <x v="1"/>
    <d v="2020-10-15T00:00:00"/>
    <x v="0"/>
    <s v="Lopez Jorge FG"/>
    <n v="43948"/>
    <n v="5.7"/>
    <n v="-104"/>
    <n v="-1"/>
    <n v="-3172"/>
    <n v="-2740.8359999999998"/>
    <n v="-2740.8359999999998"/>
    <n v="104"/>
    <n v="30.5"/>
    <n v="-431.16399999999999"/>
    <x v="0"/>
    <x v="9"/>
    <n v="42"/>
    <x v="0"/>
  </r>
  <r>
    <x v="0"/>
    <x v="2"/>
    <s v="GV405"/>
    <s v="GV4-18-270420"/>
    <x v="0"/>
    <d v="2020-10-15T00:00:00"/>
    <x v="0"/>
    <s v="Lopez Jorge FG"/>
    <n v="43948"/>
    <n v="5.7"/>
    <n v="117"/>
    <n v="1"/>
    <n v="3568.5"/>
    <n v="2740.8359999999998"/>
    <n v="2740.8359999999998"/>
    <n v="117"/>
    <n v="30.5"/>
    <n v="827.66399999999999"/>
    <x v="0"/>
    <x v="9"/>
    <n v="42"/>
    <x v="0"/>
  </r>
  <r>
    <x v="0"/>
    <x v="2"/>
    <s v="GV405"/>
    <s v="GV4-18-270420"/>
    <x v="0"/>
    <d v="2020-10-15T00:00:00"/>
    <x v="0"/>
    <s v="Leonardo Jimenez Chacon"/>
    <n v="43948"/>
    <n v="5.7"/>
    <n v="104"/>
    <n v="1"/>
    <n v="3172"/>
    <n v="2740.8359999999998"/>
    <n v="2740.8359999999998"/>
    <n v="104"/>
    <n v="30.5"/>
    <n v="431.16399999999999"/>
    <x v="0"/>
    <x v="9"/>
    <n v="42"/>
    <x v="0"/>
  </r>
  <r>
    <x v="0"/>
    <x v="2"/>
    <s v="GV405"/>
    <s v="GV4-18-270420"/>
    <x v="0"/>
    <d v="2020-10-15T00:00:00"/>
    <x v="0"/>
    <s v="Jose Luis Guzman Cornejo"/>
    <n v="43948"/>
    <n v="5.7"/>
    <n v="676"/>
    <n v="6"/>
    <n v="20618"/>
    <n v="16445.013999999999"/>
    <n v="2740.8359999999998"/>
    <n v="112.66666666666667"/>
    <n v="30.5"/>
    <n v="4172.9859999999999"/>
    <x v="0"/>
    <x v="9"/>
    <n v="42"/>
    <x v="0"/>
  </r>
  <r>
    <x v="0"/>
    <x v="2"/>
    <s v="GV405"/>
    <s v="GV4-18-270420"/>
    <x v="0"/>
    <d v="2020-10-15T00:00:00"/>
    <x v="0"/>
    <s v="Gil Peña Martin FG"/>
    <n v="43948"/>
    <n v="5.7"/>
    <n v="510"/>
    <n v="5"/>
    <n v="15555"/>
    <n v="13704.179"/>
    <n v="2740.8359999999998"/>
    <n v="102"/>
    <n v="30.5"/>
    <n v="1850.8209999999999"/>
    <x v="0"/>
    <x v="9"/>
    <n v="42"/>
    <x v="0"/>
  </r>
  <r>
    <x v="0"/>
    <x v="2"/>
    <s v="GV405"/>
    <s v="GV4-18-270420"/>
    <x v="0"/>
    <d v="2020-10-15T00:00:00"/>
    <x v="0"/>
    <s v="PUBLICO EN GENERAL"/>
    <n v="43948"/>
    <n v="5.7"/>
    <n v="115"/>
    <n v="1"/>
    <n v="3507.5"/>
    <n v="2740.8359999999998"/>
    <n v="2740.8359999999998"/>
    <n v="115"/>
    <n v="30.5"/>
    <n v="766.66399999999999"/>
    <x v="0"/>
    <x v="9"/>
    <n v="42"/>
    <x v="0"/>
  </r>
  <r>
    <x v="0"/>
    <x v="2"/>
    <s v="GV405"/>
    <s v="GV4-18-270420"/>
    <x v="0"/>
    <d v="2020-10-15T00:00:00"/>
    <x v="0"/>
    <s v="Oscar Jesus Guerrero Pelayo"/>
    <n v="43948"/>
    <n v="5.7"/>
    <n v="570"/>
    <n v="6"/>
    <n v="17385"/>
    <n v="16445.013999999999"/>
    <n v="2740.8359999999998"/>
    <n v="95"/>
    <n v="30.5"/>
    <n v="939.98599999999999"/>
    <x v="0"/>
    <x v="9"/>
    <n v="42"/>
    <x v="0"/>
  </r>
  <r>
    <x v="0"/>
    <x v="2"/>
    <s v="GV405"/>
    <s v="GV4-18-270420"/>
    <x v="0"/>
    <d v="2020-10-15T00:00:00"/>
    <x v="0"/>
    <s v="PUBLICO EN GENERAL"/>
    <n v="43948"/>
    <n v="5.7"/>
    <n v="304"/>
    <n v="3"/>
    <n v="9272"/>
    <n v="8222.5069999999996"/>
    <n v="2740.8359999999998"/>
    <n v="101.33333333333333"/>
    <n v="30.5"/>
    <n v="1049.4929999999999"/>
    <x v="0"/>
    <x v="9"/>
    <n v="42"/>
    <x v="0"/>
  </r>
  <r>
    <x v="0"/>
    <x v="2"/>
    <s v="GV405"/>
    <s v="GV4-18-270420"/>
    <x v="0"/>
    <d v="2020-10-15T00:00:00"/>
    <x v="0"/>
    <s v="Diaz Araiza Maria Magdalena"/>
    <n v="43948"/>
    <n v="5.7"/>
    <n v="303"/>
    <n v="3"/>
    <n v="9241.5"/>
    <n v="8222.5069999999996"/>
    <n v="2740.8359999999998"/>
    <n v="101"/>
    <n v="30.5"/>
    <n v="1018.9930000000001"/>
    <x v="0"/>
    <x v="9"/>
    <n v="42"/>
    <x v="0"/>
  </r>
  <r>
    <x v="0"/>
    <x v="2"/>
    <s v="GV405"/>
    <s v="GV4-18-270420"/>
    <x v="0"/>
    <d v="2020-10-15T00:00:00"/>
    <x v="0"/>
    <s v="Victor Alejandro Flores Pelayo"/>
    <n v="43948"/>
    <n v="5.7"/>
    <n v="92"/>
    <n v="1"/>
    <n v="2806"/>
    <n v="2740.8359999999998"/>
    <n v="2740.8359999999998"/>
    <n v="92"/>
    <n v="30.5"/>
    <n v="65.164000000000001"/>
    <x v="0"/>
    <x v="9"/>
    <n v="42"/>
    <x v="0"/>
  </r>
  <r>
    <x v="0"/>
    <x v="2"/>
    <s v="GV405"/>
    <s v="GV4-18-270420"/>
    <x v="0"/>
    <d v="2020-10-15T00:00:00"/>
    <x v="0"/>
    <s v="PUBLICO EN GENERAL"/>
    <n v="43948"/>
    <n v="5.7"/>
    <n v="305"/>
    <n v="3"/>
    <n v="9302.5"/>
    <n v="8222.5069999999996"/>
    <n v="2740.8359999999998"/>
    <n v="101.66666666666667"/>
    <n v="30.5"/>
    <n v="1079.9929999999999"/>
    <x v="0"/>
    <x v="9"/>
    <n v="42"/>
    <x v="0"/>
  </r>
  <r>
    <x v="0"/>
    <x v="2"/>
    <s v="GV406"/>
    <s v="GV4-19-050520"/>
    <x v="0"/>
    <d v="2020-10-15T00:00:00"/>
    <x v="0"/>
    <s v="Cobian Chavez Rodolfo FG"/>
    <n v="43956"/>
    <n v="5.4333333333333327"/>
    <n v="2850"/>
    <n v="26"/>
    <n v="85500"/>
    <n v="67992.578999999998"/>
    <n v="2615.0990000000002"/>
    <n v="109.61538461538461"/>
    <n v="30"/>
    <n v="17507.420999999998"/>
    <x v="0"/>
    <x v="9"/>
    <n v="42"/>
    <x v="0"/>
  </r>
  <r>
    <x v="0"/>
    <x v="2"/>
    <s v="GV406"/>
    <s v="GV4-19-050520"/>
    <x v="0"/>
    <d v="2020-10-15T00:00:00"/>
    <x v="0"/>
    <s v="Becerra Bañuelos Norma Elizabeth F"/>
    <n v="43956"/>
    <n v="5.4333333333333327"/>
    <n v="640"/>
    <n v="6"/>
    <n v="19520"/>
    <n v="15690.594999999999"/>
    <n v="2615.0990000000002"/>
    <n v="106.66666666666667"/>
    <n v="30.5"/>
    <n v="3829.4050000000002"/>
    <x v="0"/>
    <x v="9"/>
    <n v="42"/>
    <x v="0"/>
  </r>
  <r>
    <x v="0"/>
    <x v="2"/>
    <s v="GV412"/>
    <s v="GV4-17-200420"/>
    <x v="0"/>
    <d v="2020-10-15T00:00:00"/>
    <x v="0"/>
    <s v="Cecilia Robles Perez"/>
    <n v="43941"/>
    <n v="5.9333333333333327"/>
    <n v="193.6"/>
    <n v="2"/>
    <n v="5808"/>
    <n v="8857.4619999999995"/>
    <n v="4428.7309999999998"/>
    <n v="96.8"/>
    <n v="30"/>
    <n v="-3049.462"/>
    <x v="0"/>
    <x v="9"/>
    <n v="42"/>
    <x v="0"/>
  </r>
  <r>
    <x v="0"/>
    <x v="2"/>
    <s v="GV412"/>
    <s v="GV4-17-200420"/>
    <x v="0"/>
    <d v="2020-10-15T00:00:00"/>
    <x v="0"/>
    <s v="Vazquez Zamora Rafael"/>
    <n v="43941"/>
    <n v="5.9333333333333327"/>
    <n v="388.8"/>
    <n v="4"/>
    <n v="11664"/>
    <n v="17714.923999999999"/>
    <n v="4428.7309999999998"/>
    <n v="97.2"/>
    <n v="30"/>
    <n v="-6050.924"/>
    <x v="0"/>
    <x v="9"/>
    <n v="42"/>
    <x v="0"/>
  </r>
  <r>
    <x v="0"/>
    <x v="3"/>
    <s v="GV503"/>
    <s v="GV5-26-270620"/>
    <x v="0"/>
    <d v="2020-10-15T00:00:00"/>
    <x v="0"/>
    <s v="Innovacion y Comercio"/>
    <n v="44009"/>
    <n v="3.6666666666666665"/>
    <n v="1050"/>
    <n v="10"/>
    <n v="31500"/>
    <n v="26469.892"/>
    <n v="2646.989"/>
    <n v="105"/>
    <n v="30"/>
    <n v="5030.1080000000002"/>
    <x v="0"/>
    <x v="9"/>
    <n v="42"/>
    <x v="0"/>
  </r>
  <r>
    <x v="0"/>
    <x v="3"/>
    <s v="GV503"/>
    <s v="GV5-26-270620"/>
    <x v="0"/>
    <d v="2020-10-16T00:00:00"/>
    <x v="0"/>
    <s v="Camolinga Maldonado Pedro"/>
    <n v="44009"/>
    <n v="3.6999999999999997"/>
    <n v="13118"/>
    <n v="108"/>
    <n v="400099"/>
    <n v="285874.83600000001"/>
    <n v="2646.989"/>
    <n v="121.46296296296296"/>
    <n v="30.5"/>
    <n v="114224.164"/>
    <x v="0"/>
    <x v="9"/>
    <n v="42"/>
    <x v="0"/>
  </r>
  <r>
    <x v="0"/>
    <x v="3"/>
    <s v="GV503"/>
    <s v="GV5-26-270620"/>
    <x v="0"/>
    <d v="2020-10-16T00:00:00"/>
    <x v="0"/>
    <s v="Innovacion y Comercio"/>
    <n v="44009"/>
    <n v="3.6999999999999997"/>
    <n v="784"/>
    <n v="8"/>
    <n v="23520"/>
    <n v="21175.914000000001"/>
    <n v="2646.989"/>
    <n v="98"/>
    <n v="30"/>
    <n v="2344.0859999999998"/>
    <x v="0"/>
    <x v="9"/>
    <n v="42"/>
    <x v="0"/>
  </r>
  <r>
    <x v="0"/>
    <x v="1"/>
    <s v="GV102"/>
    <s v="GV1-19-060520"/>
    <x v="0"/>
    <d v="2020-10-17T00:00:00"/>
    <x v="0"/>
    <s v="Gutierrez Olivarez Jaime Gibran"/>
    <n v="43957"/>
    <n v="5.4666666666666668"/>
    <n v="266.5"/>
    <n v="3"/>
    <n v="7995"/>
    <n v="6860.7160000000003"/>
    <n v="2286.9050000000002"/>
    <n v="88.833333333333329"/>
    <n v="30"/>
    <n v="1134.2840000000001"/>
    <x v="0"/>
    <x v="9"/>
    <n v="42"/>
    <x v="0"/>
  </r>
  <r>
    <x v="0"/>
    <x v="1"/>
    <s v="GV102"/>
    <s v="GV1-19-060520"/>
    <x v="0"/>
    <d v="2020-10-17T00:00:00"/>
    <x v="0"/>
    <s v="Ricardo Perez Garcia"/>
    <n v="43957"/>
    <n v="5.4666666666666668"/>
    <n v="170.5"/>
    <n v="2"/>
    <n v="5115"/>
    <n v="4573.8109999999997"/>
    <n v="2286.9050000000002"/>
    <n v="85.25"/>
    <n v="30"/>
    <n v="541.18899999999996"/>
    <x v="0"/>
    <x v="9"/>
    <n v="42"/>
    <x v="0"/>
  </r>
  <r>
    <x v="0"/>
    <x v="1"/>
    <s v="GV102"/>
    <s v="GV1-19-060520"/>
    <x v="0"/>
    <d v="2020-10-17T00:00:00"/>
    <x v="0"/>
    <s v="Rafael Osorio Zamora"/>
    <n v="43957"/>
    <n v="5.4666666666666668"/>
    <n v="940"/>
    <n v="10"/>
    <n v="28200"/>
    <n v="22869.053"/>
    <n v="2286.9050000000002"/>
    <n v="94"/>
    <n v="30"/>
    <n v="5330.9470000000001"/>
    <x v="0"/>
    <x v="9"/>
    <n v="42"/>
    <x v="0"/>
  </r>
  <r>
    <x v="0"/>
    <x v="1"/>
    <s v="GV102"/>
    <s v="GV1-19-060520"/>
    <x v="0"/>
    <d v="2020-10-17T00:00:00"/>
    <x v="0"/>
    <s v="Vazquez Zamora Rafael"/>
    <n v="43957"/>
    <n v="5.4666666666666668"/>
    <n v="162.5"/>
    <n v="2"/>
    <n v="4875"/>
    <n v="4573.8109999999997"/>
    <n v="2286.9050000000002"/>
    <n v="81.25"/>
    <n v="30"/>
    <n v="301.18900000000002"/>
    <x v="0"/>
    <x v="9"/>
    <n v="42"/>
    <x v="0"/>
  </r>
  <r>
    <x v="0"/>
    <x v="1"/>
    <s v="GV108"/>
    <s v="GV1-16-140420"/>
    <x v="0"/>
    <d v="2020-10-17T00:00:00"/>
    <x v="0"/>
    <s v="Cecilia Robles Perez"/>
    <n v="43935"/>
    <n v="6.2"/>
    <n v="78"/>
    <n v="1"/>
    <n v="2340"/>
    <n v="2694.6880000000001"/>
    <n v="2694.6880000000001"/>
    <n v="78"/>
    <n v="30"/>
    <n v="-354.68799999999999"/>
    <x v="0"/>
    <x v="9"/>
    <n v="42"/>
    <x v="0"/>
  </r>
  <r>
    <x v="0"/>
    <x v="2"/>
    <s v="GV407"/>
    <s v="GV1-17-210420"/>
    <x v="0"/>
    <d v="2020-10-17T00:00:00"/>
    <x v="0"/>
    <s v="Carlos Policarpo Contreras Moreno"/>
    <n v="43942"/>
    <n v="5.9666666666666668"/>
    <n v="5581"/>
    <n v="50"/>
    <n v="170220.5"/>
    <n v="245891.14799999999"/>
    <n v="4917.8230000000003"/>
    <n v="111.62"/>
    <n v="30.5"/>
    <n v="-75670.648000000001"/>
    <x v="0"/>
    <x v="9"/>
    <n v="42"/>
    <x v="0"/>
  </r>
  <r>
    <x v="0"/>
    <x v="1"/>
    <s v="GV102"/>
    <s v="GV1-19-060520"/>
    <x v="0"/>
    <d v="2020-10-19T00:00:00"/>
    <x v="0"/>
    <s v="Carlos Sanchez Camacho"/>
    <n v="43957"/>
    <n v="5.5333333333333332"/>
    <n v="233.5"/>
    <n v="2"/>
    <n v="7005"/>
    <n v="4573.8109999999997"/>
    <n v="2286.9050000000002"/>
    <n v="116.75"/>
    <n v="30"/>
    <n v="2431.1889999999999"/>
    <x v="0"/>
    <x v="9"/>
    <n v="43"/>
    <x v="0"/>
  </r>
  <r>
    <x v="0"/>
    <x v="1"/>
    <s v="GV102"/>
    <s v="GV1-19-060520"/>
    <x v="0"/>
    <d v="2020-10-19T00:00:00"/>
    <x v="0"/>
    <s v="Innovacion y Comercio"/>
    <n v="43957"/>
    <n v="5.5333333333333332"/>
    <n v="90"/>
    <n v="1"/>
    <n v="2700"/>
    <n v="2286.9050000000002"/>
    <n v="2286.9050000000002"/>
    <n v="90"/>
    <n v="30"/>
    <n v="413.09500000000003"/>
    <x v="0"/>
    <x v="9"/>
    <n v="43"/>
    <x v="0"/>
  </r>
  <r>
    <x v="0"/>
    <x v="1"/>
    <s v="GV102"/>
    <s v="GV1-19-060520"/>
    <x v="0"/>
    <d v="2020-10-19T00:00:00"/>
    <x v="0"/>
    <s v="Innovacion y Comercio"/>
    <n v="43957"/>
    <n v="5.5333333333333332"/>
    <n v="90"/>
    <n v="1"/>
    <n v="2700"/>
    <n v="2286.9050000000002"/>
    <n v="2286.9050000000002"/>
    <n v="90"/>
    <n v="30"/>
    <n v="413.09500000000003"/>
    <x v="0"/>
    <x v="9"/>
    <n v="43"/>
    <x v="0"/>
  </r>
  <r>
    <x v="0"/>
    <x v="1"/>
    <s v="GV108"/>
    <s v="GV1-16-140420"/>
    <x v="0"/>
    <d v="2020-10-19T00:00:00"/>
    <x v="0"/>
    <s v="Carlos Sanchez Camacho"/>
    <n v="43935"/>
    <n v="6.2666666666666666"/>
    <n v="195"/>
    <n v="2"/>
    <n v="5850"/>
    <n v="5389.3760000000002"/>
    <n v="2694.6880000000001"/>
    <n v="97.5"/>
    <n v="30"/>
    <n v="460.62400000000002"/>
    <x v="0"/>
    <x v="9"/>
    <n v="43"/>
    <x v="0"/>
  </r>
  <r>
    <x v="0"/>
    <x v="1"/>
    <s v="GV108"/>
    <s v="GV1-16-140420"/>
    <x v="0"/>
    <d v="2020-10-19T00:00:00"/>
    <x v="0"/>
    <s v="Carlos Sanchez Camacho"/>
    <n v="43935"/>
    <n v="6.2666666666666666"/>
    <n v="212"/>
    <n v="2"/>
    <n v="6360"/>
    <n v="5389.3760000000002"/>
    <n v="2694.6880000000001"/>
    <n v="106"/>
    <n v="30"/>
    <n v="970.62400000000002"/>
    <x v="0"/>
    <x v="9"/>
    <n v="43"/>
    <x v="0"/>
  </r>
  <r>
    <x v="0"/>
    <x v="2"/>
    <s v="GV405"/>
    <s v="GV4-18-270420"/>
    <x v="0"/>
    <d v="2020-10-19T00:00:00"/>
    <x v="0"/>
    <s v="Innovacion y Comercio"/>
    <n v="43948"/>
    <n v="5.833333333333333"/>
    <n v="110"/>
    <n v="1"/>
    <n v="3300"/>
    <n v="2740.8359999999998"/>
    <n v="2740.8359999999998"/>
    <n v="110"/>
    <n v="30"/>
    <n v="559.16399999999999"/>
    <x v="0"/>
    <x v="9"/>
    <n v="43"/>
    <x v="0"/>
  </r>
  <r>
    <x v="0"/>
    <x v="2"/>
    <s v="GV407"/>
    <s v="GV1-17-210420"/>
    <x v="0"/>
    <d v="2020-10-19T00:00:00"/>
    <x v="0"/>
    <s v="Innovacion y Comercio"/>
    <n v="43942"/>
    <n v="6.0333333333333332"/>
    <n v="110"/>
    <n v="1"/>
    <n v="3300"/>
    <n v="4917.8230000000003"/>
    <n v="4917.8230000000003"/>
    <n v="110"/>
    <n v="30"/>
    <n v="-1617.8230000000001"/>
    <x v="0"/>
    <x v="9"/>
    <n v="43"/>
    <x v="0"/>
  </r>
  <r>
    <x v="0"/>
    <x v="3"/>
    <s v="GV503"/>
    <s v="GV5-26-270620"/>
    <x v="0"/>
    <d v="2020-10-19T00:00:00"/>
    <x v="0"/>
    <s v="Casillas Tapia Alfredo"/>
    <n v="44009"/>
    <n v="3.8"/>
    <n v="1220"/>
    <n v="10"/>
    <n v="35380"/>
    <n v="26469.892"/>
    <n v="2646.989"/>
    <n v="122"/>
    <n v="29"/>
    <n v="8910.1080000000002"/>
    <x v="0"/>
    <x v="9"/>
    <n v="43"/>
    <x v="0"/>
  </r>
  <r>
    <x v="0"/>
    <x v="1"/>
    <s v="GV101"/>
    <s v="GV1-20-130520"/>
    <x v="0"/>
    <d v="2020-10-20T00:00:00"/>
    <x v="0"/>
    <s v="Innovacion y Comercio"/>
    <n v="43964"/>
    <n v="5.333333333333333"/>
    <n v="90"/>
    <n v="1"/>
    <n v="2700"/>
    <n v="1948.2629999999999"/>
    <n v="1948.2629999999999"/>
    <n v="90"/>
    <n v="30"/>
    <n v="751.73699999999997"/>
    <x v="0"/>
    <x v="9"/>
    <n v="43"/>
    <x v="0"/>
  </r>
  <r>
    <x v="0"/>
    <x v="1"/>
    <s v="GV102"/>
    <s v="GV1-19-060520"/>
    <x v="0"/>
    <d v="2020-10-20T00:00:00"/>
    <x v="0"/>
    <s v="Arturo Saray"/>
    <n v="43957"/>
    <n v="5.5666666666666664"/>
    <n v="109"/>
    <n v="1"/>
    <n v="3270"/>
    <n v="2286.9050000000002"/>
    <n v="2286.9050000000002"/>
    <n v="109"/>
    <n v="30"/>
    <n v="983.09500000000003"/>
    <x v="0"/>
    <x v="9"/>
    <n v="43"/>
    <x v="0"/>
  </r>
  <r>
    <x v="0"/>
    <x v="1"/>
    <s v="GV102"/>
    <s v="GV1-19-060520"/>
    <x v="1"/>
    <d v="2020-10-20T00:00:00"/>
    <x v="0"/>
    <s v="Innovacion y Comercio"/>
    <n v="43957"/>
    <n v="5.5666666666666664"/>
    <n v="-90"/>
    <n v="-1"/>
    <n v="-2700"/>
    <n v="-2286.9050000000002"/>
    <n v="-2286.9050000000002"/>
    <n v="90"/>
    <n v="30"/>
    <n v="-413.09500000000003"/>
    <x v="0"/>
    <x v="9"/>
    <n v="43"/>
    <x v="0"/>
  </r>
  <r>
    <x v="0"/>
    <x v="1"/>
    <s v="GV102"/>
    <s v="GV1-19-060520"/>
    <x v="0"/>
    <d v="2020-10-20T00:00:00"/>
    <x v="0"/>
    <s v="Verdin Vizcarra Irma Lucila F"/>
    <n v="43957"/>
    <n v="5.5666666666666664"/>
    <n v="183"/>
    <n v="2"/>
    <n v="5947.5"/>
    <n v="4573.8109999999997"/>
    <n v="2286.9050000000002"/>
    <n v="91.5"/>
    <n v="32.5"/>
    <n v="1373.6890000000001"/>
    <x v="0"/>
    <x v="9"/>
    <n v="43"/>
    <x v="0"/>
  </r>
  <r>
    <x v="0"/>
    <x v="1"/>
    <s v="GV102"/>
    <s v="GV1-19-060520"/>
    <x v="0"/>
    <d v="2020-10-20T00:00:00"/>
    <x v="0"/>
    <s v="Edgar Ruiz Lopez"/>
    <n v="43957"/>
    <n v="5.5666666666666664"/>
    <n v="214"/>
    <n v="2"/>
    <n v="6955"/>
    <n v="4573.8109999999997"/>
    <n v="2286.9050000000002"/>
    <n v="107"/>
    <n v="32.5"/>
    <n v="2381.1889999999999"/>
    <x v="0"/>
    <x v="9"/>
    <n v="43"/>
    <x v="0"/>
  </r>
  <r>
    <x v="0"/>
    <x v="1"/>
    <s v="GV102"/>
    <s v="GV1-19-060520"/>
    <x v="0"/>
    <d v="2020-10-20T00:00:00"/>
    <x v="0"/>
    <s v="Ramos Mejia Juan Diego FG"/>
    <n v="43957"/>
    <n v="5.5666666666666664"/>
    <n v="931"/>
    <n v="10"/>
    <n v="29792"/>
    <n v="22869.053"/>
    <n v="2286.9050000000002"/>
    <n v="93.1"/>
    <n v="32"/>
    <n v="6922.9470000000001"/>
    <x v="0"/>
    <x v="9"/>
    <n v="43"/>
    <x v="0"/>
  </r>
  <r>
    <x v="0"/>
    <x v="1"/>
    <s v="GV102"/>
    <s v="GV1-19-060520"/>
    <x v="0"/>
    <d v="2020-10-20T00:00:00"/>
    <x v="0"/>
    <s v="Prado Barajas Aureliano FG"/>
    <n v="43957"/>
    <n v="5.5666666666666664"/>
    <n v="210"/>
    <n v="2"/>
    <n v="6825"/>
    <n v="4573.8109999999997"/>
    <n v="2286.9050000000002"/>
    <n v="105"/>
    <n v="32.5"/>
    <n v="2251.1889999999999"/>
    <x v="0"/>
    <x v="9"/>
    <n v="43"/>
    <x v="0"/>
  </r>
  <r>
    <x v="0"/>
    <x v="1"/>
    <s v="GV102"/>
    <s v="GV1-19-060520"/>
    <x v="0"/>
    <d v="2020-10-20T00:00:00"/>
    <x v="0"/>
    <s v="Lopez Jorge FG"/>
    <n v="43957"/>
    <n v="5.5666666666666664"/>
    <n v="126"/>
    <n v="1"/>
    <n v="4095"/>
    <n v="2286.9050000000002"/>
    <n v="2286.9050000000002"/>
    <n v="126"/>
    <n v="32.5"/>
    <n v="1808.095"/>
    <x v="0"/>
    <x v="9"/>
    <n v="43"/>
    <x v="0"/>
  </r>
  <r>
    <x v="0"/>
    <x v="1"/>
    <s v="GV102"/>
    <s v="GV1-19-060520"/>
    <x v="0"/>
    <d v="2020-10-20T00:00:00"/>
    <x v="0"/>
    <s v="Leonardo Jimenez Chacon"/>
    <n v="43957"/>
    <n v="5.5666666666666664"/>
    <n v="122"/>
    <n v="1"/>
    <n v="3965"/>
    <n v="2286.9050000000002"/>
    <n v="2286.9050000000002"/>
    <n v="122"/>
    <n v="32.5"/>
    <n v="1678.095"/>
    <x v="0"/>
    <x v="9"/>
    <n v="43"/>
    <x v="0"/>
  </r>
  <r>
    <x v="0"/>
    <x v="1"/>
    <s v="GV102"/>
    <s v="GV1-19-060520"/>
    <x v="0"/>
    <d v="2020-10-20T00:00:00"/>
    <x v="0"/>
    <s v="Jose Luis Guzman Cornejo"/>
    <n v="43957"/>
    <n v="5.5666666666666664"/>
    <n v="236"/>
    <n v="2"/>
    <n v="7670"/>
    <n v="4573.8109999999997"/>
    <n v="2286.9050000000002"/>
    <n v="118"/>
    <n v="32.5"/>
    <n v="3096.1889999999999"/>
    <x v="0"/>
    <x v="9"/>
    <n v="43"/>
    <x v="0"/>
  </r>
  <r>
    <x v="0"/>
    <x v="1"/>
    <s v="GV102"/>
    <s v="GV1-19-060520"/>
    <x v="0"/>
    <d v="2020-10-20T00:00:00"/>
    <x v="0"/>
    <s v="Lopez Castro Erica"/>
    <n v="43957"/>
    <n v="5.5666666666666664"/>
    <n v="200"/>
    <n v="2"/>
    <n v="6500"/>
    <n v="4573.8109999999997"/>
    <n v="2286.9050000000002"/>
    <n v="100"/>
    <n v="32.5"/>
    <n v="1926.1890000000001"/>
    <x v="0"/>
    <x v="9"/>
    <n v="43"/>
    <x v="0"/>
  </r>
  <r>
    <x v="0"/>
    <x v="1"/>
    <s v="GV102"/>
    <s v="GV1-19-060520"/>
    <x v="0"/>
    <d v="2020-10-20T00:00:00"/>
    <x v="0"/>
    <s v="Gil Peña Martin FG"/>
    <n v="43957"/>
    <n v="5.5666666666666664"/>
    <n v="123"/>
    <n v="1"/>
    <n v="3997.5"/>
    <n v="2286.9050000000002"/>
    <n v="2286.9050000000002"/>
    <n v="123"/>
    <n v="32.5"/>
    <n v="1710.595"/>
    <x v="0"/>
    <x v="9"/>
    <n v="43"/>
    <x v="0"/>
  </r>
  <r>
    <x v="0"/>
    <x v="1"/>
    <s v="GV102"/>
    <s v="GV1-19-060520"/>
    <x v="0"/>
    <d v="2020-10-20T00:00:00"/>
    <x v="0"/>
    <s v="Cobian Chavez Rodolfo FG"/>
    <n v="43957"/>
    <n v="5.5666666666666664"/>
    <n v="2139"/>
    <n v="20"/>
    <n v="68448"/>
    <n v="45738.107000000004"/>
    <n v="2286.9050000000002"/>
    <n v="106.95"/>
    <n v="32"/>
    <n v="22709.893"/>
    <x v="0"/>
    <x v="9"/>
    <n v="43"/>
    <x v="0"/>
  </r>
  <r>
    <x v="0"/>
    <x v="1"/>
    <s v="GV102"/>
    <s v="GV1-19-060520"/>
    <x v="0"/>
    <d v="2020-10-20T00:00:00"/>
    <x v="0"/>
    <s v="Chavez Barajas Contensina NA"/>
    <n v="43957"/>
    <n v="5.5666666666666664"/>
    <n v="126"/>
    <n v="1"/>
    <n v="4095"/>
    <n v="2286.9050000000002"/>
    <n v="2286.9050000000002"/>
    <n v="126"/>
    <n v="32.5"/>
    <n v="1808.095"/>
    <x v="0"/>
    <x v="9"/>
    <n v="43"/>
    <x v="0"/>
  </r>
  <r>
    <x v="0"/>
    <x v="1"/>
    <s v="GV102"/>
    <s v="GV1-19-060520"/>
    <x v="0"/>
    <d v="2020-10-20T00:00:00"/>
    <x v="0"/>
    <s v="De Leon Diaz Salvador FG"/>
    <n v="43957"/>
    <n v="5.5666666666666664"/>
    <n v="204"/>
    <n v="2"/>
    <n v="6630"/>
    <n v="4573.8109999999997"/>
    <n v="2286.9050000000002"/>
    <n v="102"/>
    <n v="32.5"/>
    <n v="2056.1889999999999"/>
    <x v="0"/>
    <x v="9"/>
    <n v="43"/>
    <x v="0"/>
  </r>
  <r>
    <x v="0"/>
    <x v="1"/>
    <s v="GV102"/>
    <s v="GV1-19-060520"/>
    <x v="0"/>
    <d v="2020-10-20T00:00:00"/>
    <x v="0"/>
    <s v="Juan Manuel Jacobo"/>
    <n v="43957"/>
    <n v="5.5666666666666664"/>
    <n v="420"/>
    <n v="4"/>
    <n v="13650"/>
    <n v="9147.6209999999992"/>
    <n v="2286.9050000000002"/>
    <n v="105"/>
    <n v="32.5"/>
    <n v="4502.3789999999999"/>
    <x v="0"/>
    <x v="9"/>
    <n v="43"/>
    <x v="0"/>
  </r>
  <r>
    <x v="0"/>
    <x v="1"/>
    <s v="GV102"/>
    <s v="GV1-19-060520"/>
    <x v="0"/>
    <d v="2020-10-20T00:00:00"/>
    <x v="0"/>
    <s v="Avalos Silva Juan"/>
    <n v="43957"/>
    <n v="5.5666666666666664"/>
    <n v="232"/>
    <n v="2"/>
    <n v="7540"/>
    <n v="4573.8109999999997"/>
    <n v="2286.9050000000002"/>
    <n v="116"/>
    <n v="32.5"/>
    <n v="2966.1889999999999"/>
    <x v="0"/>
    <x v="9"/>
    <n v="43"/>
    <x v="0"/>
  </r>
  <r>
    <x v="0"/>
    <x v="1"/>
    <s v="GV102"/>
    <s v="GV1-19-060520"/>
    <x v="0"/>
    <d v="2020-10-20T00:00:00"/>
    <x v="0"/>
    <s v="Rincon Morett Veronica Guadalupe FG"/>
    <n v="43957"/>
    <n v="5.5666666666666664"/>
    <n v="512"/>
    <n v="5"/>
    <n v="16640"/>
    <n v="11434.527"/>
    <n v="2286.9050000000002"/>
    <n v="102.4"/>
    <n v="32.5"/>
    <n v="5205.473"/>
    <x v="0"/>
    <x v="9"/>
    <n v="43"/>
    <x v="0"/>
  </r>
  <r>
    <x v="0"/>
    <x v="1"/>
    <s v="GV102"/>
    <s v="GV1-19-060520"/>
    <x v="0"/>
    <d v="2020-10-20T00:00:00"/>
    <x v="0"/>
    <s v="Diaz Araiza Maria Magdalena"/>
    <n v="43957"/>
    <n v="5.5666666666666664"/>
    <n v="296"/>
    <n v="3"/>
    <n v="9620"/>
    <n v="6860.7160000000003"/>
    <n v="2286.9050000000002"/>
    <n v="98.666666666666671"/>
    <n v="32.5"/>
    <n v="2759.2840000000001"/>
    <x v="0"/>
    <x v="9"/>
    <n v="43"/>
    <x v="0"/>
  </r>
  <r>
    <x v="0"/>
    <x v="1"/>
    <s v="GV102"/>
    <s v="GV1-19-060520"/>
    <x v="0"/>
    <d v="2020-10-20T00:00:00"/>
    <x v="0"/>
    <s v="Oscar Jesus Guerrero Pelayo"/>
    <n v="43957"/>
    <n v="5.5666666666666664"/>
    <n v="422"/>
    <n v="4"/>
    <n v="13715"/>
    <n v="9147.6209999999992"/>
    <n v="2286.9050000000002"/>
    <n v="105.5"/>
    <n v="32.5"/>
    <n v="4567.3789999999999"/>
    <x v="0"/>
    <x v="9"/>
    <n v="43"/>
    <x v="0"/>
  </r>
  <r>
    <x v="0"/>
    <x v="1"/>
    <s v="GV102"/>
    <s v="GV1-19-060520"/>
    <x v="0"/>
    <d v="2020-10-20T00:00:00"/>
    <x v="0"/>
    <s v="PUBLICO EN GENERAL"/>
    <n v="43957"/>
    <n v="5.5666666666666664"/>
    <n v="100"/>
    <n v="1"/>
    <n v="3250"/>
    <n v="2286.9050000000002"/>
    <n v="2286.9050000000002"/>
    <n v="100"/>
    <n v="32.5"/>
    <n v="963.09500000000003"/>
    <x v="0"/>
    <x v="9"/>
    <n v="43"/>
    <x v="0"/>
  </r>
  <r>
    <x v="0"/>
    <x v="1"/>
    <s v="GV102"/>
    <s v="GV1-19-060520"/>
    <x v="0"/>
    <d v="2020-10-20T00:00:00"/>
    <x v="0"/>
    <s v="PUBLICO EN GENERAL"/>
    <n v="43957"/>
    <n v="5.5666666666666664"/>
    <n v="284"/>
    <n v="3"/>
    <n v="9230"/>
    <n v="6860.7160000000003"/>
    <n v="2286.9050000000002"/>
    <n v="94.666666666666671"/>
    <n v="32.5"/>
    <n v="2369.2840000000001"/>
    <x v="0"/>
    <x v="9"/>
    <n v="43"/>
    <x v="0"/>
  </r>
  <r>
    <x v="0"/>
    <x v="1"/>
    <s v="GV102"/>
    <s v="GV1-19-060520"/>
    <x v="0"/>
    <d v="2020-10-20T00:00:00"/>
    <x v="0"/>
    <s v="PUBLICO EN GENERAL"/>
    <n v="43957"/>
    <n v="5.5666666666666664"/>
    <n v="102"/>
    <n v="1"/>
    <n v="3315"/>
    <n v="2286.9050000000002"/>
    <n v="2286.9050000000002"/>
    <n v="102"/>
    <n v="32.5"/>
    <n v="1028.095"/>
    <x v="0"/>
    <x v="9"/>
    <n v="43"/>
    <x v="0"/>
  </r>
  <r>
    <x v="0"/>
    <x v="2"/>
    <s v="GV405"/>
    <s v="GV4-18-270420"/>
    <x v="0"/>
    <d v="2020-10-20T00:00:00"/>
    <x v="0"/>
    <s v="Arturo Saray"/>
    <n v="43948"/>
    <n v="5.8666666666666663"/>
    <n v="98"/>
    <n v="1"/>
    <n v="2940"/>
    <n v="2855.0369999999998"/>
    <n v="2855.0369999999998"/>
    <n v="98"/>
    <n v="30"/>
    <n v="84.962999999999994"/>
    <x v="0"/>
    <x v="9"/>
    <n v="43"/>
    <x v="0"/>
  </r>
  <r>
    <x v="0"/>
    <x v="2"/>
    <s v="GV405"/>
    <s v="GV4-18-270420"/>
    <x v="0"/>
    <d v="2020-10-20T00:00:00"/>
    <x v="0"/>
    <s v="Innovacion y Comercio"/>
    <n v="43948"/>
    <n v="5.8666666666666663"/>
    <n v="90"/>
    <n v="1"/>
    <n v="2880"/>
    <n v="2855.0369999999998"/>
    <n v="2855.0369999999998"/>
    <n v="90"/>
    <n v="32"/>
    <n v="24.963000000000001"/>
    <x v="0"/>
    <x v="9"/>
    <n v="43"/>
    <x v="0"/>
  </r>
  <r>
    <x v="0"/>
    <x v="2"/>
    <s v="GV405"/>
    <s v="GV4-18-270420"/>
    <x v="0"/>
    <d v="2020-10-20T00:00:00"/>
    <x v="0"/>
    <s v="Rafael Osorio Zamora"/>
    <n v="43948"/>
    <n v="5.8666666666666663"/>
    <n v="813.4"/>
    <n v="7"/>
    <n v="26028.799999999999"/>
    <n v="19985.259999999998"/>
    <n v="2855.0369999999998"/>
    <n v="116.2"/>
    <n v="32"/>
    <n v="6043.54"/>
    <x v="0"/>
    <x v="9"/>
    <n v="43"/>
    <x v="0"/>
  </r>
  <r>
    <x v="0"/>
    <x v="2"/>
    <s v="GV405"/>
    <s v="GV4-18-270420"/>
    <x v="0"/>
    <d v="2020-10-20T00:00:00"/>
    <x v="0"/>
    <s v="Gutierrez Olivarez Jaime Gibran"/>
    <n v="43948"/>
    <n v="5.8666666666666663"/>
    <n v="200"/>
    <n v="2"/>
    <n v="6400"/>
    <n v="5710.0739999999996"/>
    <n v="2855.0369999999998"/>
    <n v="100"/>
    <n v="32"/>
    <n v="689.92600000000004"/>
    <x v="0"/>
    <x v="9"/>
    <n v="43"/>
    <x v="0"/>
  </r>
  <r>
    <x v="0"/>
    <x v="2"/>
    <s v="GV405"/>
    <s v="GV4-18-270420"/>
    <x v="0"/>
    <d v="2020-10-20T00:00:00"/>
    <x v="0"/>
    <s v="Cecilia Robles Perez"/>
    <n v="43948"/>
    <n v="5.8666666666666663"/>
    <n v="89.6"/>
    <n v="1"/>
    <n v="2867.2"/>
    <n v="2855.0369999999998"/>
    <n v="2855.0369999999998"/>
    <n v="89.6"/>
    <n v="32"/>
    <n v="12.163"/>
    <x v="0"/>
    <x v="9"/>
    <n v="43"/>
    <x v="0"/>
  </r>
  <r>
    <x v="0"/>
    <x v="2"/>
    <s v="GV405"/>
    <s v="GV4-18-270420"/>
    <x v="0"/>
    <d v="2020-10-20T00:00:00"/>
    <x v="0"/>
    <s v="Vazquez Zamora Rafael"/>
    <n v="43948"/>
    <n v="5.8666666666666663"/>
    <n v="187"/>
    <n v="2"/>
    <n v="5984"/>
    <n v="5710.0739999999996"/>
    <n v="2855.0369999999998"/>
    <n v="93.5"/>
    <n v="32"/>
    <n v="273.92599999999999"/>
    <x v="0"/>
    <x v="9"/>
    <n v="43"/>
    <x v="0"/>
  </r>
  <r>
    <x v="0"/>
    <x v="2"/>
    <s v="GV405"/>
    <s v="GV4-18-270420"/>
    <x v="0"/>
    <d v="2020-10-20T00:00:00"/>
    <x v="0"/>
    <s v="Ricardo Perez Garcia"/>
    <n v="43948"/>
    <n v="5.8666666666666663"/>
    <n v="91.8"/>
    <n v="1"/>
    <n v="2937.6"/>
    <n v="2855.0369999999998"/>
    <n v="2855.0369999999998"/>
    <n v="91.8"/>
    <n v="32"/>
    <n v="82.563000000000002"/>
    <x v="0"/>
    <x v="9"/>
    <n v="43"/>
    <x v="0"/>
  </r>
  <r>
    <x v="0"/>
    <x v="3"/>
    <s v="GV503"/>
    <s v="GV5-26-270620"/>
    <x v="0"/>
    <d v="2020-10-20T00:00:00"/>
    <x v="0"/>
    <s v="Alvarez Lopez Salvador (Padre)"/>
    <n v="44009"/>
    <n v="3.833333333333333"/>
    <n v="1602"/>
    <n v="15"/>
    <n v="48060"/>
    <n v="39861.775000000001"/>
    <n v="2657.4520000000002"/>
    <n v="106.8"/>
    <n v="30"/>
    <n v="8198.2250000000004"/>
    <x v="0"/>
    <x v="9"/>
    <n v="43"/>
    <x v="0"/>
  </r>
  <r>
    <x v="0"/>
    <x v="3"/>
    <s v="GV503"/>
    <s v="GV5-26-270620"/>
    <x v="0"/>
    <d v="2020-10-20T00:00:00"/>
    <x v="0"/>
    <s v="Innovacion y Comercio"/>
    <n v="44009"/>
    <n v="3.833333333333333"/>
    <n v="830"/>
    <n v="8"/>
    <n v="26560"/>
    <n v="21259.613000000001"/>
    <n v="2657.4520000000002"/>
    <n v="103.75"/>
    <n v="32"/>
    <n v="5300.3869999999997"/>
    <x v="0"/>
    <x v="9"/>
    <n v="43"/>
    <x v="0"/>
  </r>
  <r>
    <x v="0"/>
    <x v="2"/>
    <s v="GV406"/>
    <s v="GV4-19-050520"/>
    <x v="0"/>
    <d v="2020-10-21T00:00:00"/>
    <x v="0"/>
    <s v="Gutierrez Olivarez Jaime Gibran"/>
    <n v="43956"/>
    <n v="5.6333333333333329"/>
    <n v="199.4"/>
    <n v="2"/>
    <n v="6380.8"/>
    <n v="5230.1980000000003"/>
    <n v="2615.0990000000002"/>
    <n v="99.7"/>
    <n v="32"/>
    <n v="1150.6020000000001"/>
    <x v="0"/>
    <x v="9"/>
    <n v="43"/>
    <x v="0"/>
  </r>
  <r>
    <x v="0"/>
    <x v="2"/>
    <s v="GV406"/>
    <s v="GV4-19-050520"/>
    <x v="0"/>
    <d v="2020-10-21T00:00:00"/>
    <x v="0"/>
    <s v="Cecilia Robles Perez"/>
    <n v="43956"/>
    <n v="5.6333333333333329"/>
    <n v="89.6"/>
    <n v="1"/>
    <n v="2867.2"/>
    <n v="2615.0990000000002"/>
    <n v="2615.0990000000002"/>
    <n v="89.6"/>
    <n v="32"/>
    <n v="252.101"/>
    <x v="0"/>
    <x v="9"/>
    <n v="43"/>
    <x v="0"/>
  </r>
  <r>
    <x v="0"/>
    <x v="2"/>
    <s v="GV406"/>
    <s v="GV4-19-050520"/>
    <x v="0"/>
    <d v="2020-10-21T00:00:00"/>
    <x v="0"/>
    <s v="Ricardo Perez Garcia"/>
    <n v="43956"/>
    <n v="5.6333333333333329"/>
    <n v="106.6"/>
    <n v="1"/>
    <n v="3411.2"/>
    <n v="2615.0990000000002"/>
    <n v="2615.0990000000002"/>
    <n v="106.6"/>
    <n v="32"/>
    <n v="796.101"/>
    <x v="0"/>
    <x v="9"/>
    <n v="43"/>
    <x v="0"/>
  </r>
  <r>
    <x v="0"/>
    <x v="2"/>
    <s v="GV406"/>
    <s v="GV4-19-050520"/>
    <x v="0"/>
    <d v="2020-10-21T00:00:00"/>
    <x v="0"/>
    <s v="Innovacion y Comercio"/>
    <n v="43956"/>
    <n v="5.6333333333333329"/>
    <n v="1163.4000000000001"/>
    <n v="12"/>
    <n v="37228.800000000003"/>
    <n v="31381.19"/>
    <n v="2615.0990000000002"/>
    <n v="96.95"/>
    <n v="32"/>
    <n v="5847.61"/>
    <x v="0"/>
    <x v="9"/>
    <n v="43"/>
    <x v="0"/>
  </r>
  <r>
    <x v="0"/>
    <x v="2"/>
    <s v="GV406"/>
    <s v="GV4-19-050520"/>
    <x v="0"/>
    <d v="2020-10-21T00:00:00"/>
    <x v="0"/>
    <s v="Vazquez Zamora Rafael"/>
    <n v="43956"/>
    <n v="5.6333333333333329"/>
    <n v="395.6"/>
    <n v="4"/>
    <n v="12659.2"/>
    <n v="10460.397000000001"/>
    <n v="2615.0990000000002"/>
    <n v="98.9"/>
    <n v="32"/>
    <n v="2198.8029999999999"/>
    <x v="0"/>
    <x v="9"/>
    <n v="43"/>
    <x v="0"/>
  </r>
  <r>
    <x v="0"/>
    <x v="2"/>
    <s v="GV406"/>
    <s v="GV4-19-050520"/>
    <x v="0"/>
    <d v="2020-10-21T00:00:00"/>
    <x v="0"/>
    <s v="Rafael Osorio Zamora"/>
    <n v="43956"/>
    <n v="5.6333333333333329"/>
    <n v="372.4"/>
    <n v="4"/>
    <n v="11916.8"/>
    <n v="10460.397000000001"/>
    <n v="2615.0990000000002"/>
    <n v="93.1"/>
    <n v="32"/>
    <n v="1456.403"/>
    <x v="0"/>
    <x v="9"/>
    <n v="43"/>
    <x v="0"/>
  </r>
  <r>
    <x v="0"/>
    <x v="3"/>
    <s v="GV503"/>
    <s v="GV5-26-270620"/>
    <x v="0"/>
    <d v="2020-10-21T00:00:00"/>
    <x v="0"/>
    <s v="Camolinga Maldonado Pedro"/>
    <n v="44009"/>
    <n v="3.8666666666666667"/>
    <n v="8363"/>
    <n v="71"/>
    <n v="263434.5"/>
    <n v="188679.06599999999"/>
    <n v="2657.4520000000002"/>
    <n v="117.78873239436619"/>
    <n v="31.5"/>
    <n v="74755.433999999994"/>
    <x v="0"/>
    <x v="9"/>
    <n v="43"/>
    <x v="0"/>
  </r>
  <r>
    <x v="0"/>
    <x v="2"/>
    <s v="GV406"/>
    <s v="GV4-19-050520"/>
    <x v="0"/>
    <d v="2020-10-22T00:00:00"/>
    <x v="0"/>
    <s v="Casillas Tapia Alfredo"/>
    <n v="43956"/>
    <n v="5.6666666666666661"/>
    <n v="1156.4000000000001"/>
    <n v="10"/>
    <n v="35848.400000000001"/>
    <n v="26989.743999999999"/>
    <n v="2698.9740000000002"/>
    <n v="115.64000000000001"/>
    <n v="31"/>
    <n v="8858.6560000000009"/>
    <x v="0"/>
    <x v="9"/>
    <n v="43"/>
    <x v="0"/>
  </r>
  <r>
    <x v="0"/>
    <x v="2"/>
    <s v="GV406"/>
    <s v="GV4-19-050520"/>
    <x v="0"/>
    <d v="2020-10-22T00:00:00"/>
    <x v="0"/>
    <s v="Camacho Monroy Agustin"/>
    <n v="43956"/>
    <n v="5.6666666666666661"/>
    <n v="962"/>
    <n v="10"/>
    <n v="30303"/>
    <n v="26989.743999999999"/>
    <n v="2698.9740000000002"/>
    <n v="96.2"/>
    <n v="31.5"/>
    <n v="3313.2559999999999"/>
    <x v="0"/>
    <x v="9"/>
    <n v="43"/>
    <x v="0"/>
  </r>
  <r>
    <x v="0"/>
    <x v="2"/>
    <s v="GV406"/>
    <s v="GV4-19-050520"/>
    <x v="0"/>
    <d v="2020-10-22T00:00:00"/>
    <x v="0"/>
    <s v="Camacho Santana Gabriel"/>
    <n v="43956"/>
    <n v="5.6666666666666661"/>
    <n v="813"/>
    <n v="8"/>
    <n v="25609.5"/>
    <n v="21591.794999999998"/>
    <n v="2698.9740000000002"/>
    <n v="101.625"/>
    <n v="31.5"/>
    <n v="4017.7049999999999"/>
    <x v="0"/>
    <x v="9"/>
    <n v="43"/>
    <x v="0"/>
  </r>
  <r>
    <x v="0"/>
    <x v="2"/>
    <s v="GV406"/>
    <s v="GV4-19-050520"/>
    <x v="0"/>
    <d v="2020-10-22T00:00:00"/>
    <x v="0"/>
    <s v="Noe Ramirez Brambila"/>
    <n v="43956"/>
    <n v="5.6666666666666661"/>
    <n v="528"/>
    <n v="5"/>
    <n v="16632"/>
    <n v="13494.871999999999"/>
    <n v="2698.9740000000002"/>
    <n v="105.6"/>
    <n v="31.5"/>
    <n v="3137.1280000000002"/>
    <x v="0"/>
    <x v="9"/>
    <n v="43"/>
    <x v="0"/>
  </r>
  <r>
    <x v="0"/>
    <x v="2"/>
    <s v="GV406"/>
    <s v="GV4-19-050520"/>
    <x v="0"/>
    <d v="2020-10-22T00:00:00"/>
    <x v="0"/>
    <s v="Robles Santana Jorge"/>
    <n v="43956"/>
    <n v="5.6666666666666661"/>
    <n v="660"/>
    <n v="6"/>
    <n v="20790"/>
    <n v="16193.847"/>
    <n v="2698.9740000000002"/>
    <n v="110"/>
    <n v="31.5"/>
    <n v="4596.1530000000002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282"/>
    <n v="3"/>
    <n v="8883"/>
    <n v="8096.9229999999998"/>
    <n v="2698.9740000000002"/>
    <n v="94"/>
    <n v="31.5"/>
    <n v="786.077"/>
    <x v="0"/>
    <x v="9"/>
    <n v="43"/>
    <x v="0"/>
  </r>
  <r>
    <x v="0"/>
    <x v="2"/>
    <s v="GV406"/>
    <s v="GV4-19-050520"/>
    <x v="0"/>
    <d v="2020-10-22T00:00:00"/>
    <x v="0"/>
    <s v="Oregon Rene NA"/>
    <n v="43956"/>
    <n v="5.6666666666666661"/>
    <n v="205"/>
    <n v="2"/>
    <n v="6662.5"/>
    <n v="5397.9489999999996"/>
    <n v="2698.9740000000002"/>
    <n v="102.5"/>
    <n v="32.5"/>
    <n v="1264.5509999999999"/>
    <x v="0"/>
    <x v="9"/>
    <n v="43"/>
    <x v="0"/>
  </r>
  <r>
    <x v="0"/>
    <x v="2"/>
    <s v="GV406"/>
    <s v="GV4-19-050520"/>
    <x v="0"/>
    <d v="2020-10-22T00:00:00"/>
    <x v="0"/>
    <s v="Martinez Valdez Hugo Alberto F"/>
    <n v="43956"/>
    <n v="5.6666666666666661"/>
    <n v="500"/>
    <n v="5"/>
    <n v="16250"/>
    <n v="13494.871999999999"/>
    <n v="2698.9740000000002"/>
    <n v="100"/>
    <n v="32.5"/>
    <n v="2755.1280000000002"/>
    <x v="0"/>
    <x v="9"/>
    <n v="43"/>
    <x v="0"/>
  </r>
  <r>
    <x v="0"/>
    <x v="2"/>
    <s v="GV406"/>
    <s v="GV4-19-050520"/>
    <x v="0"/>
    <d v="2020-10-22T00:00:00"/>
    <x v="0"/>
    <s v="Lopez Garcia Martin FG"/>
    <n v="43956"/>
    <n v="5.6666666666666661"/>
    <n v="100"/>
    <n v="1"/>
    <n v="3250"/>
    <n v="2698.9740000000002"/>
    <n v="2698.9740000000002"/>
    <n v="100"/>
    <n v="32.5"/>
    <n v="551.02599999999995"/>
    <x v="0"/>
    <x v="9"/>
    <n v="43"/>
    <x v="0"/>
  </r>
  <r>
    <x v="0"/>
    <x v="2"/>
    <s v="GV406"/>
    <s v="GV4-19-050520"/>
    <x v="0"/>
    <d v="2020-10-22T00:00:00"/>
    <x v="0"/>
    <s v="Langurain Juan Pablo NA"/>
    <n v="43956"/>
    <n v="5.6666666666666661"/>
    <n v="979"/>
    <n v="10"/>
    <n v="31817.5"/>
    <n v="26989.743999999999"/>
    <n v="2698.9740000000002"/>
    <n v="97.9"/>
    <n v="32.5"/>
    <n v="4827.7560000000003"/>
    <x v="0"/>
    <x v="9"/>
    <n v="43"/>
    <x v="0"/>
  </r>
  <r>
    <x v="0"/>
    <x v="2"/>
    <s v="GV406"/>
    <s v="GV4-19-050520"/>
    <x v="0"/>
    <d v="2020-10-22T00:00:00"/>
    <x v="0"/>
    <s v="Lopez Castro Erica"/>
    <n v="43956"/>
    <n v="5.6666666666666661"/>
    <n v="493"/>
    <n v="5"/>
    <n v="16022.5"/>
    <n v="13494.871999999999"/>
    <n v="2698.9740000000002"/>
    <n v="98.6"/>
    <n v="32.5"/>
    <n v="2527.6280000000002"/>
    <x v="0"/>
    <x v="9"/>
    <n v="43"/>
    <x v="0"/>
  </r>
  <r>
    <x v="0"/>
    <x v="2"/>
    <s v="GV406"/>
    <s v="GV4-19-050520"/>
    <x v="0"/>
    <d v="2020-10-22T00:00:00"/>
    <x v="0"/>
    <s v="Coronado Rodriguez Alma Lorena FG"/>
    <n v="43956"/>
    <n v="5.6666666666666661"/>
    <n v="120"/>
    <n v="1"/>
    <n v="3900"/>
    <n v="2698.9740000000002"/>
    <n v="2698.9740000000002"/>
    <n v="120"/>
    <n v="32.5"/>
    <n v="1201.0260000000001"/>
    <x v="0"/>
    <x v="9"/>
    <n v="43"/>
    <x v="0"/>
  </r>
  <r>
    <x v="0"/>
    <x v="2"/>
    <s v="GV406"/>
    <s v="GV4-19-050520"/>
    <x v="0"/>
    <d v="2020-10-22T00:00:00"/>
    <x v="0"/>
    <s v="Cobian Chavez Rodolfo FG"/>
    <n v="43956"/>
    <n v="5.6666666666666661"/>
    <n v="3193"/>
    <n v="30"/>
    <n v="102176"/>
    <n v="80969.232999999993"/>
    <n v="2698.9740000000002"/>
    <n v="106.43333333333334"/>
    <n v="32"/>
    <n v="21206.767"/>
    <x v="0"/>
    <x v="9"/>
    <n v="43"/>
    <x v="0"/>
  </r>
  <r>
    <x v="0"/>
    <x v="2"/>
    <s v="GV406"/>
    <s v="GV4-19-050520"/>
    <x v="0"/>
    <d v="2020-10-22T00:00:00"/>
    <x v="0"/>
    <s v="Diaz Araiza Maria Magdalena"/>
    <n v="43956"/>
    <n v="5.6666666666666661"/>
    <n v="100"/>
    <n v="1"/>
    <n v="3250"/>
    <n v="2698.9740000000002"/>
    <n v="2698.9740000000002"/>
    <n v="100"/>
    <n v="32.5"/>
    <n v="551.02599999999995"/>
    <x v="0"/>
    <x v="9"/>
    <n v="43"/>
    <x v="0"/>
  </r>
  <r>
    <x v="0"/>
    <x v="2"/>
    <s v="GV406"/>
    <s v="GV4-19-050520"/>
    <x v="0"/>
    <d v="2020-10-22T00:00:00"/>
    <x v="0"/>
    <s v="Salas Nadia"/>
    <n v="43956"/>
    <n v="5.6666666666666661"/>
    <n v="320"/>
    <n v="3"/>
    <n v="10400"/>
    <n v="8096.9229999999998"/>
    <n v="2698.9740000000002"/>
    <n v="106.66666666666667"/>
    <n v="32.5"/>
    <n v="2303.0770000000002"/>
    <x v="0"/>
    <x v="9"/>
    <n v="43"/>
    <x v="0"/>
  </r>
  <r>
    <x v="0"/>
    <x v="2"/>
    <s v="GV406"/>
    <s v="GV4-19-050520"/>
    <x v="0"/>
    <d v="2020-10-22T00:00:00"/>
    <x v="0"/>
    <s v="Pelayo Sebastian Rosa Maria G"/>
    <n v="43956"/>
    <n v="5.6666666666666661"/>
    <n v="574"/>
    <n v="5"/>
    <n v="18655"/>
    <n v="13494.871999999999"/>
    <n v="2698.9740000000002"/>
    <n v="114.8"/>
    <n v="32.5"/>
    <n v="5160.1279999999997"/>
    <x v="0"/>
    <x v="9"/>
    <n v="43"/>
    <x v="0"/>
  </r>
  <r>
    <x v="0"/>
    <x v="2"/>
    <s v="GV406"/>
    <s v="GV4-19-050520"/>
    <x v="0"/>
    <d v="2020-10-22T00:00:00"/>
    <x v="0"/>
    <s v="Juan Manuel Jacobo"/>
    <n v="43956"/>
    <n v="5.6666666666666661"/>
    <n v="590"/>
    <n v="6"/>
    <n v="19175"/>
    <n v="16193.847"/>
    <n v="2698.9740000000002"/>
    <n v="98.333333333333329"/>
    <n v="32.5"/>
    <n v="2981.1529999999998"/>
    <x v="0"/>
    <x v="9"/>
    <n v="43"/>
    <x v="0"/>
  </r>
  <r>
    <x v="0"/>
    <x v="2"/>
    <s v="GV406"/>
    <s v="GV4-19-050520"/>
    <x v="0"/>
    <d v="2020-10-22T00:00:00"/>
    <x v="0"/>
    <s v="Verdin Vizcarra Irma Lucila F"/>
    <n v="43956"/>
    <n v="5.6666666666666661"/>
    <n v="205"/>
    <n v="2"/>
    <n v="6662.5"/>
    <n v="5397.9489999999996"/>
    <n v="2698.9740000000002"/>
    <n v="102.5"/>
    <n v="32.5"/>
    <n v="1264.5509999999999"/>
    <x v="0"/>
    <x v="9"/>
    <n v="43"/>
    <x v="0"/>
  </r>
  <r>
    <x v="0"/>
    <x v="2"/>
    <s v="GV406"/>
    <s v="GV4-19-050520"/>
    <x v="0"/>
    <d v="2020-10-22T00:00:00"/>
    <x v="0"/>
    <s v="Lopez Jorge FG"/>
    <n v="43956"/>
    <n v="5.6666666666666661"/>
    <n v="120"/>
    <n v="1"/>
    <n v="3900"/>
    <n v="2698.9740000000002"/>
    <n v="2698.9740000000002"/>
    <n v="120"/>
    <n v="32.5"/>
    <n v="1201.0260000000001"/>
    <x v="0"/>
    <x v="9"/>
    <n v="43"/>
    <x v="0"/>
  </r>
  <r>
    <x v="0"/>
    <x v="2"/>
    <s v="GV406"/>
    <s v="GV4-19-050520"/>
    <x v="0"/>
    <d v="2020-10-22T00:00:00"/>
    <x v="0"/>
    <s v="Leonardo Jimenez Chacon"/>
    <n v="43956"/>
    <n v="5.6666666666666661"/>
    <n v="107"/>
    <n v="1"/>
    <n v="3477.5"/>
    <n v="2698.9740000000002"/>
    <n v="2698.9740000000002"/>
    <n v="107"/>
    <n v="32.5"/>
    <n v="778.52599999999995"/>
    <x v="0"/>
    <x v="9"/>
    <n v="43"/>
    <x v="0"/>
  </r>
  <r>
    <x v="0"/>
    <x v="2"/>
    <s v="GV406"/>
    <s v="GV4-19-050520"/>
    <x v="0"/>
    <d v="2020-10-22T00:00:00"/>
    <x v="0"/>
    <s v="Jose Luis Guzman Cornejo"/>
    <n v="43956"/>
    <n v="5.6666666666666661"/>
    <n v="623"/>
    <n v="6"/>
    <n v="20247.5"/>
    <n v="16193.847"/>
    <n v="2698.9740000000002"/>
    <n v="103.83333333333333"/>
    <n v="32.5"/>
    <n v="4053.6529999999998"/>
    <x v="0"/>
    <x v="9"/>
    <n v="43"/>
    <x v="0"/>
  </r>
  <r>
    <x v="0"/>
    <x v="2"/>
    <s v="GV406"/>
    <s v="GV4-19-050520"/>
    <x v="0"/>
    <d v="2020-10-22T00:00:00"/>
    <x v="0"/>
    <s v="Gil Peña Martin FG"/>
    <n v="43956"/>
    <n v="5.6666666666666661"/>
    <n v="505"/>
    <n v="5"/>
    <n v="16412.5"/>
    <n v="13494.871999999999"/>
    <n v="2698.9740000000002"/>
    <n v="101"/>
    <n v="32.5"/>
    <n v="2917.6280000000002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217"/>
    <n v="2"/>
    <n v="7052.5"/>
    <n v="5397.9489999999996"/>
    <n v="2698.9740000000002"/>
    <n v="108.5"/>
    <n v="32.5"/>
    <n v="1654.5509999999999"/>
    <x v="0"/>
    <x v="9"/>
    <n v="43"/>
    <x v="0"/>
  </r>
  <r>
    <x v="0"/>
    <x v="2"/>
    <s v="GV406"/>
    <s v="GV4-19-050520"/>
    <x v="0"/>
    <d v="2020-10-22T00:00:00"/>
    <x v="0"/>
    <s v="Oscar Jesus Guerrero Pelayo"/>
    <n v="43956"/>
    <n v="5.6666666666666661"/>
    <n v="576"/>
    <n v="6"/>
    <n v="18720"/>
    <n v="16193.847"/>
    <n v="2698.9740000000002"/>
    <n v="96"/>
    <n v="32.5"/>
    <n v="2526.1529999999998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288"/>
    <n v="3"/>
    <n v="9360"/>
    <n v="8096.9229999999998"/>
    <n v="2698.9740000000002"/>
    <n v="96"/>
    <n v="32.5"/>
    <n v="1263.077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184"/>
    <n v="2"/>
    <n v="5980"/>
    <n v="5397.9489999999996"/>
    <n v="2698.9740000000002"/>
    <n v="92"/>
    <n v="32.5"/>
    <n v="582.05100000000004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104"/>
    <n v="1"/>
    <n v="3380"/>
    <n v="2698.9740000000002"/>
    <n v="2698.9740000000002"/>
    <n v="104"/>
    <n v="32.5"/>
    <n v="681.02599999999995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99"/>
    <n v="1"/>
    <n v="3217.5"/>
    <n v="2698.9740000000002"/>
    <n v="2698.9740000000002"/>
    <n v="99"/>
    <n v="32.5"/>
    <n v="518.52599999999995"/>
    <x v="0"/>
    <x v="9"/>
    <n v="43"/>
    <x v="0"/>
  </r>
  <r>
    <x v="0"/>
    <x v="2"/>
    <s v="GV406"/>
    <s v="GV4-19-050520"/>
    <x v="0"/>
    <d v="2020-10-22T00:00:00"/>
    <x v="0"/>
    <s v="Avalos Silva Juan"/>
    <n v="43956"/>
    <n v="5.6666666666666661"/>
    <n v="300"/>
    <n v="3"/>
    <n v="9750"/>
    <n v="8096.9229999999998"/>
    <n v="2698.9740000000002"/>
    <n v="100"/>
    <n v="32.5"/>
    <n v="1653.077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90"/>
    <n v="1"/>
    <n v="2925"/>
    <n v="2698.9740000000002"/>
    <n v="2698.9740000000002"/>
    <n v="90"/>
    <n v="32.5"/>
    <n v="226.02600000000001"/>
    <x v="0"/>
    <x v="9"/>
    <n v="43"/>
    <x v="0"/>
  </r>
  <r>
    <x v="0"/>
    <x v="2"/>
    <s v="GV407"/>
    <s v="GV1-17-210420"/>
    <x v="0"/>
    <d v="2020-10-22T00:00:00"/>
    <x v="0"/>
    <s v="Edgar Ruiz Lopez"/>
    <n v="43942"/>
    <n v="6.1333333333333329"/>
    <n v="599"/>
    <n v="6"/>
    <n v="19467.5"/>
    <n v="29506.937999999998"/>
    <n v="4917.8230000000003"/>
    <n v="99.833333333333329"/>
    <n v="32.5"/>
    <n v="-10039.438"/>
    <x v="0"/>
    <x v="9"/>
    <n v="43"/>
    <x v="0"/>
  </r>
  <r>
    <x v="0"/>
    <x v="2"/>
    <s v="GV407"/>
    <s v="GV1-17-210420"/>
    <x v="0"/>
    <d v="2020-10-22T00:00:00"/>
    <x v="0"/>
    <s v="RODRIGO RODRIGUEZ"/>
    <n v="43942"/>
    <n v="6.1333333333333329"/>
    <n v="1377"/>
    <n v="14"/>
    <n v="44752.5"/>
    <n v="68849.520999999993"/>
    <n v="4917.8230000000003"/>
    <n v="98.357142857142861"/>
    <n v="32.5"/>
    <n v="-24097.021000000001"/>
    <x v="0"/>
    <x v="9"/>
    <n v="43"/>
    <x v="0"/>
  </r>
  <r>
    <x v="0"/>
    <x v="0"/>
    <s v="EMBAR"/>
    <s v="GV1-09-260220"/>
    <x v="0"/>
    <d v="2020-10-23T00:00:00"/>
    <x v="0"/>
    <s v="Innovacion y Comercio"/>
    <n v="43887"/>
    <n v="8"/>
    <n v="210"/>
    <n v="1"/>
    <n v="6720"/>
    <n v="2718.7460000000001"/>
    <n v="2718.7460000000001"/>
    <n v="210"/>
    <n v="32"/>
    <n v="4001.2539999999999"/>
    <x v="0"/>
    <x v="9"/>
    <n v="43"/>
    <x v="0"/>
  </r>
  <r>
    <x v="0"/>
    <x v="0"/>
    <s v="EMBAR"/>
    <s v="GV1-17-210420"/>
    <x v="0"/>
    <d v="2020-10-23T00:00:00"/>
    <x v="0"/>
    <s v="Carlos Policarpo Contreras Moreno"/>
    <n v="43942"/>
    <n v="6.1666666666666661"/>
    <n v="5877.4"/>
    <n v="39"/>
    <n v="148992.09"/>
    <n v="191795.09599999999"/>
    <n v="4917.8230000000003"/>
    <n v="150.70256410256408"/>
    <n v="25.35"/>
    <n v="-42803.006000000001"/>
    <x v="0"/>
    <x v="9"/>
    <n v="43"/>
    <x v="0"/>
  </r>
  <r>
    <x v="0"/>
    <x v="0"/>
    <s v="EMBAR"/>
    <s v="GV1-18-280420"/>
    <x v="0"/>
    <d v="2020-10-23T00:00:00"/>
    <x v="0"/>
    <s v="Carlos Policarpo Contreras Moreno"/>
    <n v="43949"/>
    <n v="5.9333333333333327"/>
    <n v="5877.4"/>
    <n v="11"/>
    <n v="42023.41"/>
    <n v="16496.580000000002"/>
    <n v="1499.6890000000001"/>
    <n v="534.30909090909086"/>
    <n v="7.15"/>
    <n v="25526.83"/>
    <x v="0"/>
    <x v="9"/>
    <n v="43"/>
    <x v="0"/>
  </r>
  <r>
    <x v="0"/>
    <x v="1"/>
    <s v="GV102"/>
    <s v="GV1-19-060520"/>
    <x v="0"/>
    <d v="2020-10-23T00:00:00"/>
    <x v="0"/>
    <s v="Carlos Sanchez Camacho"/>
    <n v="43957"/>
    <n v="5.6666666666666661"/>
    <n v="476"/>
    <n v="4"/>
    <n v="15232"/>
    <n v="9206.74"/>
    <n v="2301.6849999999999"/>
    <n v="119"/>
    <n v="32"/>
    <n v="6025.26"/>
    <x v="0"/>
    <x v="9"/>
    <n v="43"/>
    <x v="0"/>
  </r>
  <r>
    <x v="0"/>
    <x v="2"/>
    <s v="GV405"/>
    <s v="GV4-18-270420"/>
    <x v="0"/>
    <d v="2020-10-23T00:00:00"/>
    <x v="0"/>
    <s v="Vazquez Zamora Rafael"/>
    <n v="43948"/>
    <n v="5.9666666666666668"/>
    <n v="192.2"/>
    <n v="2"/>
    <n v="6150.4"/>
    <n v="6423.8339999999998"/>
    <n v="3211.9169999999999"/>
    <n v="96.1"/>
    <n v="32"/>
    <n v="-273.43400000000003"/>
    <x v="0"/>
    <x v="9"/>
    <n v="43"/>
    <x v="0"/>
  </r>
  <r>
    <x v="0"/>
    <x v="2"/>
    <s v="GV405"/>
    <s v="GV4-18-270420"/>
    <x v="0"/>
    <d v="2020-10-23T00:00:00"/>
    <x v="0"/>
    <s v="Ricardo Perez Garcia"/>
    <n v="43948"/>
    <n v="5.9666666666666668"/>
    <n v="313.8"/>
    <n v="3"/>
    <n v="10041.6"/>
    <n v="9635.7510000000002"/>
    <n v="3211.9169999999999"/>
    <n v="104.60000000000001"/>
    <n v="32"/>
    <n v="405.84899999999999"/>
    <x v="0"/>
    <x v="9"/>
    <n v="43"/>
    <x v="0"/>
  </r>
  <r>
    <x v="0"/>
    <x v="2"/>
    <s v="GV405"/>
    <s v="GV4-18-270420"/>
    <x v="0"/>
    <d v="2020-10-23T00:00:00"/>
    <x v="0"/>
    <s v="Gutierrez Olivarez Jaime Gibran"/>
    <n v="43948"/>
    <n v="5.9666666666666668"/>
    <n v="284.8"/>
    <n v="3"/>
    <n v="9113.6"/>
    <n v="9635.7510000000002"/>
    <n v="3211.9169999999999"/>
    <n v="94.933333333333337"/>
    <n v="32"/>
    <n v="-522.15099999999995"/>
    <x v="0"/>
    <x v="9"/>
    <n v="43"/>
    <x v="0"/>
  </r>
  <r>
    <x v="0"/>
    <x v="2"/>
    <s v="GV406"/>
    <s v="GV4-19-050520"/>
    <x v="1"/>
    <d v="2020-10-23T00:00:00"/>
    <x v="0"/>
    <s v="PUBLICO EN GENERAL"/>
    <n v="43956"/>
    <n v="5.7"/>
    <n v="-90"/>
    <n v="-1"/>
    <n v="-2925"/>
    <n v="-2698.9740000000002"/>
    <n v="-2698.9740000000002"/>
    <n v="90"/>
    <n v="32.5"/>
    <n v="-226.02600000000001"/>
    <x v="0"/>
    <x v="9"/>
    <n v="43"/>
    <x v="0"/>
  </r>
  <r>
    <x v="0"/>
    <x v="2"/>
    <s v="GV406"/>
    <s v="GV4-19-050520"/>
    <x v="0"/>
    <d v="2020-10-23T00:00:00"/>
    <x v="0"/>
    <s v="PUBLICO EN GENERAL"/>
    <n v="43956"/>
    <n v="5.7"/>
    <n v="90"/>
    <n v="1"/>
    <n v="2000"/>
    <n v="2698.9740000000002"/>
    <n v="2698.9740000000002"/>
    <n v="90"/>
    <n v="22.222200000000001"/>
    <n v="-698.97400000000005"/>
    <x v="0"/>
    <x v="9"/>
    <n v="43"/>
    <x v="0"/>
  </r>
  <r>
    <x v="0"/>
    <x v="2"/>
    <s v="GV406"/>
    <s v="GV4-19-050520"/>
    <x v="0"/>
    <d v="2020-10-23T00:00:00"/>
    <x v="0"/>
    <s v="Madres Adoratrices"/>
    <n v="43956"/>
    <n v="5.7"/>
    <n v="205.4"/>
    <n v="2"/>
    <n v="6572.8"/>
    <n v="5397.9489999999996"/>
    <n v="2698.9740000000002"/>
    <n v="102.7"/>
    <n v="32"/>
    <n v="1174.8510000000001"/>
    <x v="0"/>
    <x v="9"/>
    <n v="43"/>
    <x v="0"/>
  </r>
  <r>
    <x v="0"/>
    <x v="2"/>
    <s v="GV406"/>
    <s v="GV4-19-050520"/>
    <x v="0"/>
    <d v="2020-10-23T00:00:00"/>
    <x v="0"/>
    <s v="Cecilia Robles Perez"/>
    <n v="43956"/>
    <n v="5.7"/>
    <n v="95.2"/>
    <n v="1"/>
    <n v="3046.4"/>
    <n v="2698.9740000000002"/>
    <n v="2698.9740000000002"/>
    <n v="95.2"/>
    <n v="32"/>
    <n v="347.42599999999999"/>
    <x v="0"/>
    <x v="9"/>
    <n v="43"/>
    <x v="0"/>
  </r>
  <r>
    <x v="0"/>
    <x v="2"/>
    <s v="GV406"/>
    <s v="GV4-19-050520"/>
    <x v="0"/>
    <d v="2020-10-23T00:00:00"/>
    <x v="0"/>
    <s v="Rafael Osorio Zamora"/>
    <n v="43956"/>
    <n v="5.7"/>
    <n v="1077"/>
    <n v="10"/>
    <n v="34464"/>
    <n v="26989.743999999999"/>
    <n v="2698.9740000000002"/>
    <n v="107.7"/>
    <n v="32"/>
    <n v="7474.2560000000003"/>
    <x v="0"/>
    <x v="9"/>
    <n v="43"/>
    <x v="0"/>
  </r>
  <r>
    <x v="0"/>
    <x v="2"/>
    <s v="GV406"/>
    <s v="GV4-19-050520"/>
    <x v="0"/>
    <d v="2020-10-23T00:00:00"/>
    <x v="0"/>
    <s v="Innovacion y Comercio"/>
    <n v="43956"/>
    <n v="5.7"/>
    <n v="240.2"/>
    <n v="2"/>
    <n v="7686.4"/>
    <n v="5397.9489999999996"/>
    <n v="2698.9740000000002"/>
    <n v="120.1"/>
    <n v="32"/>
    <n v="2288.451"/>
    <x v="0"/>
    <x v="9"/>
    <n v="43"/>
    <x v="0"/>
  </r>
  <r>
    <x v="0"/>
    <x v="2"/>
    <s v="GV407"/>
    <s v="GV1-18-280420"/>
    <x v="0"/>
    <d v="2020-10-23T00:00:00"/>
    <x v="0"/>
    <s v="Casillas Tapia Alfredo"/>
    <n v="43949"/>
    <n v="5.9333333333333327"/>
    <n v="1222.8"/>
    <n v="10"/>
    <n v="37906.800000000003"/>
    <n v="14996.891"/>
    <n v="1499.6890000000001"/>
    <n v="122.28"/>
    <n v="31"/>
    <n v="22909.909"/>
    <x v="0"/>
    <x v="9"/>
    <n v="43"/>
    <x v="0"/>
  </r>
  <r>
    <x v="0"/>
    <x v="3"/>
    <s v="GV503"/>
    <s v="GV5-26-270620"/>
    <x v="0"/>
    <d v="2020-10-23T00:00:00"/>
    <x v="0"/>
    <s v="PUBLICO EN GENERAL"/>
    <n v="44009"/>
    <n v="3.9333333333333331"/>
    <n v="116.1"/>
    <n v="1"/>
    <n v="2000"/>
    <n v="2657.4520000000002"/>
    <n v="2657.4520000000002"/>
    <n v="116.1"/>
    <n v="17.226500000000001"/>
    <n v="-657.452"/>
    <x v="0"/>
    <x v="9"/>
    <n v="43"/>
    <x v="0"/>
  </r>
  <r>
    <x v="0"/>
    <x v="3"/>
    <s v="GV503"/>
    <s v="GV5-26-270620"/>
    <x v="0"/>
    <d v="2020-10-23T00:00:00"/>
    <x v="0"/>
    <s v="Camolinga Maldonado Pedro"/>
    <n v="44009"/>
    <n v="3.9333333333333331"/>
    <n v="12668"/>
    <n v="108"/>
    <n v="411710"/>
    <n v="287004.77600000001"/>
    <n v="2657.4520000000002"/>
    <n v="117.29629629629629"/>
    <n v="32.5"/>
    <n v="124705.224"/>
    <x v="0"/>
    <x v="9"/>
    <n v="43"/>
    <x v="0"/>
  </r>
  <r>
    <x v="0"/>
    <x v="1"/>
    <s v="GV102"/>
    <s v="GV1-19-060520"/>
    <x v="0"/>
    <d v="2020-10-26T00:00:00"/>
    <x v="0"/>
    <s v="PUBLICO EN GENERAL"/>
    <n v="43957"/>
    <n v="5.7666666666666666"/>
    <n v="107.5"/>
    <n v="1"/>
    <n v="3440"/>
    <n v="2301.6849999999999"/>
    <n v="2301.6849999999999"/>
    <n v="107.5"/>
    <n v="32"/>
    <n v="1138.3150000000001"/>
    <x v="0"/>
    <x v="9"/>
    <n v="44"/>
    <x v="0"/>
  </r>
  <r>
    <x v="0"/>
    <x v="0"/>
    <s v="EMBAR"/>
    <s v="GV4-17-200420"/>
    <x v="0"/>
    <d v="2020-10-27T00:00:00"/>
    <x v="0"/>
    <s v="Innovacion y Comercio"/>
    <n v="43941"/>
    <n v="6.333333333333333"/>
    <n v="473.8"/>
    <n v="6"/>
    <n v="15161.6"/>
    <n v="26572.384999999998"/>
    <n v="4428.7309999999998"/>
    <n v="78.966666666666669"/>
    <n v="32"/>
    <n v="-11410.785"/>
    <x v="0"/>
    <x v="9"/>
    <n v="44"/>
    <x v="0"/>
  </r>
  <r>
    <x v="0"/>
    <x v="2"/>
    <s v="GV406"/>
    <s v="GV4-19-050520"/>
    <x v="0"/>
    <d v="2020-10-27T00:00:00"/>
    <x v="0"/>
    <s v="Arturo Saray"/>
    <n v="43956"/>
    <n v="5.833333333333333"/>
    <n v="125"/>
    <n v="1"/>
    <n v="3687.5"/>
    <n v="2698.9740000000002"/>
    <n v="2698.9740000000002"/>
    <n v="125"/>
    <n v="29.5"/>
    <n v="988.52599999999995"/>
    <x v="0"/>
    <x v="9"/>
    <n v="44"/>
    <x v="0"/>
  </r>
  <r>
    <x v="0"/>
    <x v="2"/>
    <s v="GV406"/>
    <s v="GV4-19-050520"/>
    <x v="0"/>
    <d v="2020-10-27T00:00:00"/>
    <x v="0"/>
    <s v="Gutierrez Olivarez Jaime Gibran"/>
    <n v="43956"/>
    <n v="5.833333333333333"/>
    <n v="194.6"/>
    <n v="2"/>
    <n v="6519.1"/>
    <n v="5397.9489999999996"/>
    <n v="2698.9740000000002"/>
    <n v="97.3"/>
    <n v="33.5"/>
    <n v="1121.1510000000001"/>
    <x v="0"/>
    <x v="9"/>
    <n v="44"/>
    <x v="0"/>
  </r>
  <r>
    <x v="0"/>
    <x v="2"/>
    <s v="GV406"/>
    <s v="GV4-19-050520"/>
    <x v="0"/>
    <d v="2020-10-27T00:00:00"/>
    <x v="0"/>
    <s v="Rafael Osorio Zamora"/>
    <n v="43956"/>
    <n v="5.833333333333333"/>
    <n v="559"/>
    <n v="5"/>
    <n v="18726.5"/>
    <n v="13494.871999999999"/>
    <n v="2698.9740000000002"/>
    <n v="111.8"/>
    <n v="33.5"/>
    <n v="5231.6279999999997"/>
    <x v="0"/>
    <x v="9"/>
    <n v="44"/>
    <x v="0"/>
  </r>
  <r>
    <x v="0"/>
    <x v="2"/>
    <s v="GV406"/>
    <s v="GV4-19-050520"/>
    <x v="0"/>
    <d v="2020-10-27T00:00:00"/>
    <x v="0"/>
    <s v="Vazquez Zamora Rafael"/>
    <n v="43956"/>
    <n v="5.833333333333333"/>
    <n v="182.8"/>
    <n v="2"/>
    <n v="6123.8"/>
    <n v="5397.9489999999996"/>
    <n v="2698.9740000000002"/>
    <n v="91.4"/>
    <n v="33.5"/>
    <n v="725.851"/>
    <x v="0"/>
    <x v="9"/>
    <n v="44"/>
    <x v="0"/>
  </r>
  <r>
    <x v="0"/>
    <x v="2"/>
    <s v="GV406"/>
    <s v="GV4-19-050520"/>
    <x v="0"/>
    <d v="2020-10-27T00:00:00"/>
    <x v="0"/>
    <s v="Cecilia Robles Perez"/>
    <n v="43956"/>
    <n v="5.833333333333333"/>
    <n v="89.4"/>
    <n v="1"/>
    <n v="2994.9"/>
    <n v="2698.9740000000002"/>
    <n v="2698.9740000000002"/>
    <n v="89.4"/>
    <n v="33.5"/>
    <n v="295.92599999999999"/>
    <x v="0"/>
    <x v="9"/>
    <n v="44"/>
    <x v="0"/>
  </r>
  <r>
    <x v="0"/>
    <x v="2"/>
    <s v="GV406"/>
    <s v="GV4-19-050520"/>
    <x v="0"/>
    <d v="2020-10-27T00:00:00"/>
    <x v="0"/>
    <s v="Ricardo Perez Garcia"/>
    <n v="43956"/>
    <n v="5.833333333333333"/>
    <n v="106.4"/>
    <n v="1"/>
    <n v="3564.4"/>
    <n v="2698.9740000000002"/>
    <n v="2698.9740000000002"/>
    <n v="106.4"/>
    <n v="33.5"/>
    <n v="865.42600000000004"/>
    <x v="0"/>
    <x v="9"/>
    <n v="44"/>
    <x v="0"/>
  </r>
  <r>
    <x v="0"/>
    <x v="2"/>
    <s v="GV406"/>
    <s v="GV4-19-050520"/>
    <x v="0"/>
    <d v="2020-10-27T00:00:00"/>
    <x v="0"/>
    <s v="Innovacion y Comercio"/>
    <n v="43956"/>
    <n v="5.833333333333333"/>
    <n v="718"/>
    <n v="8"/>
    <n v="24053"/>
    <n v="21591.794999999998"/>
    <n v="2698.9740000000002"/>
    <n v="89.75"/>
    <n v="33.5"/>
    <n v="2461.2049999999999"/>
    <x v="0"/>
    <x v="9"/>
    <n v="44"/>
    <x v="0"/>
  </r>
  <r>
    <x v="0"/>
    <x v="2"/>
    <s v="GV407"/>
    <s v="GV1-18-280420"/>
    <x v="0"/>
    <d v="2020-10-27T00:00:00"/>
    <x v="0"/>
    <s v="Carlos Sanchez Camacho"/>
    <n v="43949"/>
    <n v="6.0666666666666664"/>
    <n v="413"/>
    <n v="3"/>
    <n v="13835.5"/>
    <n v="4499.067"/>
    <n v="1499.6890000000001"/>
    <n v="137.66666666666666"/>
    <n v="33.5"/>
    <n v="9336.4330000000009"/>
    <x v="0"/>
    <x v="9"/>
    <n v="44"/>
    <x v="0"/>
  </r>
  <r>
    <x v="0"/>
    <x v="2"/>
    <s v="GV407"/>
    <s v="GV1-18-280420"/>
    <x v="0"/>
    <d v="2020-10-27T00:00:00"/>
    <x v="0"/>
    <s v="Alvarez Lopez Salvador (Padre)"/>
    <n v="43949"/>
    <n v="6.0666666666666664"/>
    <n v="1759"/>
    <n v="15"/>
    <n v="58047"/>
    <n v="22495.335999999999"/>
    <n v="1499.6890000000001"/>
    <n v="117.26666666666667"/>
    <n v="33"/>
    <n v="35551.663999999997"/>
    <x v="0"/>
    <x v="9"/>
    <n v="44"/>
    <x v="0"/>
  </r>
  <r>
    <x v="0"/>
    <x v="2"/>
    <s v="GV407"/>
    <s v="GV1-18-280420"/>
    <x v="0"/>
    <d v="2020-10-27T00:00:00"/>
    <x v="0"/>
    <s v="Verdin Vizcarra Irma Lucila F"/>
    <n v="43949"/>
    <n v="6.0666666666666664"/>
    <n v="110"/>
    <n v="1"/>
    <n v="3795"/>
    <n v="1511.5909999999999"/>
    <n v="1511.5909999999999"/>
    <n v="110"/>
    <n v="34.5"/>
    <n v="2283.4090000000001"/>
    <x v="0"/>
    <x v="9"/>
    <n v="44"/>
    <x v="0"/>
  </r>
  <r>
    <x v="0"/>
    <x v="2"/>
    <s v="GV407"/>
    <s v="GV1-18-280420"/>
    <x v="0"/>
    <d v="2020-10-27T00:00:00"/>
    <x v="0"/>
    <s v="Edgar Ruiz Lopez"/>
    <n v="43949"/>
    <n v="6.0666666666666664"/>
    <n v="340"/>
    <n v="3"/>
    <n v="11730"/>
    <n v="4534.7740000000003"/>
    <n v="1511.5909999999999"/>
    <n v="113.33333333333333"/>
    <n v="34.5"/>
    <n v="7195.2259999999997"/>
    <x v="0"/>
    <x v="9"/>
    <n v="44"/>
    <x v="0"/>
  </r>
  <r>
    <x v="0"/>
    <x v="2"/>
    <s v="GV407"/>
    <s v="GV1-18-280420"/>
    <x v="0"/>
    <d v="2020-10-27T00:00:00"/>
    <x v="0"/>
    <s v="Ramos Mejia Juan Diego FG"/>
    <n v="43949"/>
    <n v="6.0666666666666664"/>
    <n v="2348"/>
    <n v="20"/>
    <n v="79832"/>
    <n v="30231.827000000001"/>
    <n v="1511.5909999999999"/>
    <n v="117.4"/>
    <n v="34"/>
    <n v="49600.173000000003"/>
    <x v="0"/>
    <x v="9"/>
    <n v="44"/>
    <x v="0"/>
  </r>
  <r>
    <x v="0"/>
    <x v="2"/>
    <s v="GV407"/>
    <s v="GV1-18-280420"/>
    <x v="0"/>
    <d v="2020-10-27T00:00:00"/>
    <x v="0"/>
    <s v="Martinez Valdez Hugo Alberto F"/>
    <n v="43949"/>
    <n v="6.0666666666666664"/>
    <n v="330"/>
    <n v="3"/>
    <n v="11385"/>
    <n v="4534.7740000000003"/>
    <n v="1511.5909999999999"/>
    <n v="110"/>
    <n v="34.5"/>
    <n v="6850.2259999999997"/>
    <x v="0"/>
    <x v="9"/>
    <n v="44"/>
    <x v="0"/>
  </r>
  <r>
    <x v="0"/>
    <x v="2"/>
    <s v="GV407"/>
    <s v="GV1-18-280420"/>
    <x v="0"/>
    <d v="2020-10-27T00:00:00"/>
    <x v="0"/>
    <s v="Lopez Jorge FG"/>
    <n v="43949"/>
    <n v="6.0666666666666664"/>
    <n v="120"/>
    <n v="1"/>
    <n v="4140"/>
    <n v="1511.5909999999999"/>
    <n v="1511.5909999999999"/>
    <n v="120"/>
    <n v="34.5"/>
    <n v="2628.4090000000001"/>
    <x v="0"/>
    <x v="9"/>
    <n v="44"/>
    <x v="0"/>
  </r>
  <r>
    <x v="0"/>
    <x v="2"/>
    <s v="GV407"/>
    <s v="GV1-18-280420"/>
    <x v="0"/>
    <d v="2020-10-27T00:00:00"/>
    <x v="0"/>
    <s v="Lopez Garcia Martin FG"/>
    <n v="43949"/>
    <n v="6.0666666666666664"/>
    <n v="130"/>
    <n v="1"/>
    <n v="4485"/>
    <n v="1511.5909999999999"/>
    <n v="1511.5909999999999"/>
    <n v="130"/>
    <n v="34.5"/>
    <n v="2973.4090000000001"/>
    <x v="0"/>
    <x v="9"/>
    <n v="44"/>
    <x v="0"/>
  </r>
  <r>
    <x v="0"/>
    <x v="2"/>
    <s v="GV407"/>
    <s v="GV1-18-280420"/>
    <x v="0"/>
    <d v="2020-10-27T00:00:00"/>
    <x v="0"/>
    <s v="Leonardo Jimenez Chacon"/>
    <n v="43949"/>
    <n v="6.0666666666666664"/>
    <n v="126"/>
    <n v="1"/>
    <n v="4347"/>
    <n v="1511.5909999999999"/>
    <n v="1511.5909999999999"/>
    <n v="126"/>
    <n v="34.5"/>
    <n v="2835.4090000000001"/>
    <x v="0"/>
    <x v="9"/>
    <n v="44"/>
    <x v="0"/>
  </r>
  <r>
    <x v="0"/>
    <x v="2"/>
    <s v="GV407"/>
    <s v="GV1-18-280420"/>
    <x v="0"/>
    <d v="2020-10-27T00:00:00"/>
    <x v="0"/>
    <s v="Jose Luis Guzman Cornejo"/>
    <n v="43949"/>
    <n v="6.0666666666666664"/>
    <n v="240"/>
    <n v="2"/>
    <n v="8280"/>
    <n v="3023.183"/>
    <n v="1511.5909999999999"/>
    <n v="120"/>
    <n v="34.5"/>
    <n v="5256.817"/>
    <x v="0"/>
    <x v="9"/>
    <n v="44"/>
    <x v="0"/>
  </r>
  <r>
    <x v="0"/>
    <x v="2"/>
    <s v="GV407"/>
    <s v="GV1-18-280420"/>
    <x v="0"/>
    <d v="2020-10-27T00:00:00"/>
    <x v="0"/>
    <s v="Cobian Chavez Rodolfo FG"/>
    <n v="43949"/>
    <n v="6.0666666666666664"/>
    <n v="2430"/>
    <n v="20"/>
    <n v="82620"/>
    <n v="30231.827000000001"/>
    <n v="1511.5909999999999"/>
    <n v="121.5"/>
    <n v="34"/>
    <n v="52388.173000000003"/>
    <x v="0"/>
    <x v="9"/>
    <n v="44"/>
    <x v="0"/>
  </r>
  <r>
    <x v="0"/>
    <x v="2"/>
    <s v="GV407"/>
    <s v="GV1-18-280420"/>
    <x v="0"/>
    <d v="2020-10-27T00:00:00"/>
    <x v="0"/>
    <s v="Chavez Barajas Contensina NA"/>
    <n v="43949"/>
    <n v="6.0666666666666664"/>
    <n v="130"/>
    <n v="1"/>
    <n v="4485"/>
    <n v="1511.5909999999999"/>
    <n v="1511.5909999999999"/>
    <n v="130"/>
    <n v="34.5"/>
    <n v="2973.4090000000001"/>
    <x v="0"/>
    <x v="9"/>
    <n v="44"/>
    <x v="0"/>
  </r>
  <r>
    <x v="0"/>
    <x v="2"/>
    <s v="GV407"/>
    <s v="GV1-18-280420"/>
    <x v="0"/>
    <d v="2020-10-27T00:00:00"/>
    <x v="0"/>
    <s v="Becerra Bañuelos Norma Elizabeth F"/>
    <n v="43949"/>
    <n v="6.0666666666666664"/>
    <n v="665"/>
    <n v="6"/>
    <n v="22942.5"/>
    <n v="9069.5480000000007"/>
    <n v="1511.5909999999999"/>
    <n v="110.83333333333333"/>
    <n v="34.5"/>
    <n v="13872.951999999999"/>
    <x v="0"/>
    <x v="9"/>
    <n v="44"/>
    <x v="0"/>
  </r>
  <r>
    <x v="0"/>
    <x v="2"/>
    <s v="GV407"/>
    <s v="GV1-18-280420"/>
    <x v="0"/>
    <d v="2020-10-27T00:00:00"/>
    <x v="0"/>
    <s v="Juan Manuel Jacobo"/>
    <n v="43949"/>
    <n v="6.0666666666666664"/>
    <n v="560"/>
    <n v="5"/>
    <n v="19320"/>
    <n v="7557.9570000000003"/>
    <n v="1511.5909999999999"/>
    <n v="112"/>
    <n v="34.5"/>
    <n v="11762.043"/>
    <x v="0"/>
    <x v="9"/>
    <n v="44"/>
    <x v="0"/>
  </r>
  <r>
    <x v="0"/>
    <x v="2"/>
    <s v="GV407"/>
    <s v="GV1-18-280420"/>
    <x v="0"/>
    <d v="2020-10-27T00:00:00"/>
    <x v="0"/>
    <s v="Rincon Morett Veronica Guadalupe FG"/>
    <n v="43949"/>
    <n v="6.0666666666666664"/>
    <n v="650"/>
    <n v="6"/>
    <n v="22425"/>
    <n v="9069.5480000000007"/>
    <n v="1511.5909999999999"/>
    <n v="108.33333333333333"/>
    <n v="34.5"/>
    <n v="13355.451999999999"/>
    <x v="0"/>
    <x v="9"/>
    <n v="44"/>
    <x v="0"/>
  </r>
  <r>
    <x v="0"/>
    <x v="2"/>
    <s v="GV407"/>
    <s v="GV1-18-280420"/>
    <x v="0"/>
    <d v="2020-10-27T00:00:00"/>
    <x v="0"/>
    <s v="Victor Alejandro Flores Pelayo"/>
    <n v="43949"/>
    <n v="6.0666666666666664"/>
    <n v="142"/>
    <n v="1"/>
    <n v="4899"/>
    <n v="1511.5909999999999"/>
    <n v="1511.5909999999999"/>
    <n v="142"/>
    <n v="34.5"/>
    <n v="3387.4090000000001"/>
    <x v="0"/>
    <x v="9"/>
    <n v="44"/>
    <x v="0"/>
  </r>
  <r>
    <x v="0"/>
    <x v="2"/>
    <s v="GV407"/>
    <s v="GV1-18-280420"/>
    <x v="0"/>
    <d v="2020-10-27T00:00:00"/>
    <x v="0"/>
    <s v="PUBLICO EN GENERAL"/>
    <n v="43949"/>
    <n v="6.0666666666666664"/>
    <n v="115"/>
    <n v="1"/>
    <n v="3967.5"/>
    <n v="1511.5909999999999"/>
    <n v="1511.5909999999999"/>
    <n v="115"/>
    <n v="34.5"/>
    <n v="2455.9090000000001"/>
    <x v="0"/>
    <x v="9"/>
    <n v="44"/>
    <x v="0"/>
  </r>
  <r>
    <x v="0"/>
    <x v="2"/>
    <s v="GV407"/>
    <s v="GV1-18-280420"/>
    <x v="0"/>
    <d v="2020-10-27T00:00:00"/>
    <x v="0"/>
    <s v="Oscar Jesus Guerrero Pelayo"/>
    <n v="43949"/>
    <n v="6.0666666666666664"/>
    <n v="220"/>
    <n v="2"/>
    <n v="7590"/>
    <n v="3023.183"/>
    <n v="1511.5909999999999"/>
    <n v="110"/>
    <n v="34.5"/>
    <n v="4566.817"/>
    <x v="0"/>
    <x v="9"/>
    <n v="44"/>
    <x v="0"/>
  </r>
  <r>
    <x v="0"/>
    <x v="2"/>
    <s v="GV407"/>
    <s v="GV1-18-280420"/>
    <x v="0"/>
    <d v="2020-10-27T00:00:00"/>
    <x v="0"/>
    <s v="PUBLICO EN GENERAL"/>
    <n v="43949"/>
    <n v="6.0666666666666664"/>
    <n v="112"/>
    <n v="1"/>
    <n v="3864"/>
    <n v="1511.5909999999999"/>
    <n v="1511.5909999999999"/>
    <n v="112"/>
    <n v="34.5"/>
    <n v="2352.4090000000001"/>
    <x v="0"/>
    <x v="9"/>
    <n v="44"/>
    <x v="0"/>
  </r>
  <r>
    <x v="0"/>
    <x v="2"/>
    <s v="GV407"/>
    <s v="GV1-18-280420"/>
    <x v="0"/>
    <d v="2020-10-27T00:00:00"/>
    <x v="0"/>
    <s v="PUBLICO EN GENERAL"/>
    <n v="43949"/>
    <n v="6.0666666666666664"/>
    <n v="90"/>
    <n v="1"/>
    <n v="3105"/>
    <n v="1511.5909999999999"/>
    <n v="1511.5909999999999"/>
    <n v="90"/>
    <n v="34.5"/>
    <n v="1593.4090000000001"/>
    <x v="0"/>
    <x v="9"/>
    <n v="44"/>
    <x v="0"/>
  </r>
  <r>
    <x v="0"/>
    <x v="2"/>
    <s v="GV407"/>
    <s v="GV1-18-280420"/>
    <x v="0"/>
    <d v="2020-10-27T00:00:00"/>
    <x v="0"/>
    <s v="PUBLICO EN GENERAL"/>
    <n v="43949"/>
    <n v="6.0666666666666664"/>
    <n v="120"/>
    <n v="1"/>
    <n v="4140"/>
    <n v="1511.5909999999999"/>
    <n v="1511.5909999999999"/>
    <n v="120"/>
    <n v="34.5"/>
    <n v="2628.4090000000001"/>
    <x v="0"/>
    <x v="9"/>
    <n v="44"/>
    <x v="0"/>
  </r>
  <r>
    <x v="0"/>
    <x v="2"/>
    <s v="GV407"/>
    <s v="GV1-18-280420"/>
    <x v="0"/>
    <d v="2020-10-27T00:00:00"/>
    <x v="0"/>
    <s v="Diaz Araiza Maria Magdalena"/>
    <n v="43949"/>
    <n v="6.0666666666666664"/>
    <n v="104"/>
    <n v="1"/>
    <n v="3588"/>
    <n v="1511.5909999999999"/>
    <n v="1511.5909999999999"/>
    <n v="104"/>
    <n v="34.5"/>
    <n v="2076.4090000000001"/>
    <x v="0"/>
    <x v="9"/>
    <n v="44"/>
    <x v="0"/>
  </r>
  <r>
    <x v="0"/>
    <x v="2"/>
    <s v="GV407"/>
    <s v="GV1-18-280420"/>
    <x v="0"/>
    <d v="2020-10-27T00:00:00"/>
    <x v="0"/>
    <s v="Oregon Rene NA"/>
    <n v="43949"/>
    <n v="6.0666666666666664"/>
    <n v="96"/>
    <n v="1"/>
    <n v="3312"/>
    <n v="1511.5909999999999"/>
    <n v="1511.5909999999999"/>
    <n v="96"/>
    <n v="34.5"/>
    <n v="1800.4090000000001"/>
    <x v="0"/>
    <x v="9"/>
    <n v="44"/>
    <x v="0"/>
  </r>
  <r>
    <x v="0"/>
    <x v="2"/>
    <s v="GV407"/>
    <s v="GV1-18-280420"/>
    <x v="0"/>
    <d v="2020-10-27T00:00:00"/>
    <x v="0"/>
    <s v="Lopez Castro Erica"/>
    <n v="43949"/>
    <n v="6.0666666666666664"/>
    <n v="578"/>
    <n v="5"/>
    <n v="19941"/>
    <n v="7557.9570000000003"/>
    <n v="1511.5909999999999"/>
    <n v="115.6"/>
    <n v="34.5"/>
    <n v="12383.043"/>
    <x v="0"/>
    <x v="9"/>
    <n v="44"/>
    <x v="0"/>
  </r>
  <r>
    <x v="0"/>
    <x v="0"/>
    <s v="EMBAR"/>
    <s v="GV5-26-270620"/>
    <x v="0"/>
    <d v="2020-10-29T00:00:00"/>
    <x v="0"/>
    <s v="Reynoso Becerra Pedro"/>
    <n v="44009"/>
    <n v="4.1333333333333329"/>
    <n v="5520"/>
    <n v="48"/>
    <n v="174873.60000000001"/>
    <n v="132872.58199999999"/>
    <n v="2768.1790000000001"/>
    <n v="115"/>
    <n v="31.68"/>
    <n v="42001.017999999996"/>
    <x v="0"/>
    <x v="9"/>
    <n v="44"/>
    <x v="0"/>
  </r>
  <r>
    <x v="0"/>
    <x v="0"/>
    <s v="EMBAR"/>
    <s v="GV5-30-250720"/>
    <x v="0"/>
    <d v="2020-10-29T00:00:00"/>
    <x v="0"/>
    <s v="Reynoso Becerra Pedro"/>
    <n v="44037"/>
    <n v="3.1999999999999997"/>
    <n v="5520"/>
    <n v="2"/>
    <n v="7286.4"/>
    <n v="5769.9369999999999"/>
    <n v="2884.9690000000001"/>
    <n v="2760"/>
    <n v="1.32"/>
    <n v="1516.463"/>
    <x v="0"/>
    <x v="9"/>
    <n v="44"/>
    <x v="0"/>
  </r>
  <r>
    <x v="0"/>
    <x v="1"/>
    <s v="GV101"/>
    <s v="GV1-20-130520"/>
    <x v="0"/>
    <d v="2020-10-29T00:00:00"/>
    <x v="0"/>
    <s v="Edgar Ruiz Lopez"/>
    <n v="43964"/>
    <n v="5.6333333333333329"/>
    <n v="510"/>
    <n v="5"/>
    <n v="17595"/>
    <n v="11060.334000000001"/>
    <n v="2212.067"/>
    <n v="102"/>
    <n v="34.5"/>
    <n v="6534.6660000000002"/>
    <x v="0"/>
    <x v="9"/>
    <n v="44"/>
    <x v="0"/>
  </r>
  <r>
    <x v="0"/>
    <x v="1"/>
    <s v="GV101"/>
    <s v="GV1-20-130520"/>
    <x v="0"/>
    <d v="2020-10-29T00:00:00"/>
    <x v="0"/>
    <s v="Prado Barajas Aureliano FG"/>
    <n v="43964"/>
    <n v="5.6333333333333329"/>
    <n v="190"/>
    <n v="2"/>
    <n v="6555"/>
    <n v="4424.134"/>
    <n v="2212.067"/>
    <n v="95"/>
    <n v="34.5"/>
    <n v="2130.866"/>
    <x v="0"/>
    <x v="9"/>
    <n v="44"/>
    <x v="0"/>
  </r>
  <r>
    <x v="0"/>
    <x v="1"/>
    <s v="GV101"/>
    <s v="GV1-20-130520"/>
    <x v="0"/>
    <d v="2020-10-29T00:00:00"/>
    <x v="0"/>
    <s v="Oregon Rene NA"/>
    <n v="43964"/>
    <n v="5.6333333333333329"/>
    <n v="96"/>
    <n v="1"/>
    <n v="3312"/>
    <n v="2212.067"/>
    <n v="2212.067"/>
    <n v="96"/>
    <n v="34.5"/>
    <n v="1099.933"/>
    <x v="0"/>
    <x v="9"/>
    <n v="44"/>
    <x v="0"/>
  </r>
  <r>
    <x v="0"/>
    <x v="1"/>
    <s v="GV101"/>
    <s v="GV1-20-130520"/>
    <x v="0"/>
    <d v="2020-10-29T00:00:00"/>
    <x v="0"/>
    <s v="Martinez Valdez Hugo Alberto F"/>
    <n v="43964"/>
    <n v="5.6333333333333329"/>
    <n v="468"/>
    <n v="5"/>
    <n v="16146"/>
    <n v="11060.334000000001"/>
    <n v="2212.067"/>
    <n v="93.6"/>
    <n v="34.5"/>
    <n v="5085.6660000000002"/>
    <x v="0"/>
    <x v="9"/>
    <n v="44"/>
    <x v="0"/>
  </r>
  <r>
    <x v="0"/>
    <x v="1"/>
    <s v="GV101"/>
    <s v="GV1-20-130520"/>
    <x v="0"/>
    <d v="2020-10-29T00:00:00"/>
    <x v="0"/>
    <s v="Langurain Juan Pablo NA"/>
    <n v="43964"/>
    <n v="5.6333333333333329"/>
    <n v="1284"/>
    <n v="12"/>
    <n v="44298"/>
    <n v="26544.802"/>
    <n v="2212.067"/>
    <n v="107"/>
    <n v="34.5"/>
    <n v="17753.198"/>
    <x v="0"/>
    <x v="9"/>
    <n v="44"/>
    <x v="0"/>
  </r>
  <r>
    <x v="0"/>
    <x v="1"/>
    <s v="GV101"/>
    <s v="GV1-20-130520"/>
    <x v="0"/>
    <d v="2020-10-29T00:00:00"/>
    <x v="0"/>
    <s v="Lopez Castro Erica"/>
    <n v="43964"/>
    <n v="5.6333333333333329"/>
    <n v="188"/>
    <n v="2"/>
    <n v="6486"/>
    <n v="4424.134"/>
    <n v="2212.067"/>
    <n v="94"/>
    <n v="34.5"/>
    <n v="2061.866"/>
    <x v="0"/>
    <x v="9"/>
    <n v="44"/>
    <x v="0"/>
  </r>
  <r>
    <x v="0"/>
    <x v="1"/>
    <s v="GV101"/>
    <s v="GV1-20-130520"/>
    <x v="0"/>
    <d v="2020-10-29T00:00:00"/>
    <x v="0"/>
    <s v="De Leon Diaz Salvador FG"/>
    <n v="43964"/>
    <n v="5.6333333333333329"/>
    <n v="100"/>
    <n v="1"/>
    <n v="3450"/>
    <n v="2212.067"/>
    <n v="2212.067"/>
    <n v="100"/>
    <n v="34.5"/>
    <n v="1237.933"/>
    <x v="0"/>
    <x v="9"/>
    <n v="44"/>
    <x v="0"/>
  </r>
  <r>
    <x v="0"/>
    <x v="1"/>
    <s v="GV101"/>
    <s v="GV1-20-130520"/>
    <x v="0"/>
    <d v="2020-10-29T00:00:00"/>
    <x v="0"/>
    <s v="Diaz Araiza Maria Magdalena"/>
    <n v="43964"/>
    <n v="5.6333333333333329"/>
    <n v="192"/>
    <n v="2"/>
    <n v="6624"/>
    <n v="4424.134"/>
    <n v="2212.067"/>
    <n v="96"/>
    <n v="34.5"/>
    <n v="2199.866"/>
    <x v="0"/>
    <x v="9"/>
    <n v="44"/>
    <x v="0"/>
  </r>
  <r>
    <x v="0"/>
    <x v="1"/>
    <s v="GV101"/>
    <s v="GV1-20-130520"/>
    <x v="0"/>
    <d v="2020-10-29T00:00:00"/>
    <x v="0"/>
    <s v="RODRIGO RODRIGUEZ"/>
    <n v="43964"/>
    <n v="5.6333333333333329"/>
    <n v="1504"/>
    <n v="15"/>
    <n v="51888"/>
    <n v="33181.002"/>
    <n v="2212.067"/>
    <n v="100.26666666666667"/>
    <n v="34.5"/>
    <n v="18706.998"/>
    <x v="0"/>
    <x v="9"/>
    <n v="44"/>
    <x v="0"/>
  </r>
  <r>
    <x v="0"/>
    <x v="1"/>
    <s v="GV101"/>
    <s v="GV1-20-130520"/>
    <x v="0"/>
    <d v="2020-10-29T00:00:00"/>
    <x v="0"/>
    <s v="Salas Nadia"/>
    <n v="43964"/>
    <n v="5.6333333333333329"/>
    <n v="320"/>
    <n v="3"/>
    <n v="11040"/>
    <n v="6636.2"/>
    <n v="2212.067"/>
    <n v="106.66666666666667"/>
    <n v="34.5"/>
    <n v="4403.8"/>
    <x v="0"/>
    <x v="9"/>
    <n v="44"/>
    <x v="0"/>
  </r>
  <r>
    <x v="0"/>
    <x v="1"/>
    <s v="GV101"/>
    <s v="GV1-20-130520"/>
    <x v="0"/>
    <d v="2020-10-29T00:00:00"/>
    <x v="0"/>
    <s v="Pelayo Sebastian Rosa Maria G"/>
    <n v="43964"/>
    <n v="5.6333333333333329"/>
    <n v="530"/>
    <n v="5"/>
    <n v="18285"/>
    <n v="11060.334000000001"/>
    <n v="2212.067"/>
    <n v="106"/>
    <n v="34.5"/>
    <n v="7224.6660000000002"/>
    <x v="0"/>
    <x v="9"/>
    <n v="44"/>
    <x v="0"/>
  </r>
  <r>
    <x v="0"/>
    <x v="1"/>
    <s v="GV101"/>
    <s v="GV1-20-130520"/>
    <x v="0"/>
    <d v="2020-10-29T00:00:00"/>
    <x v="0"/>
    <s v="Juan Manuel Jacobo"/>
    <n v="43964"/>
    <n v="5.6333333333333329"/>
    <n v="525"/>
    <n v="5"/>
    <n v="18112.5"/>
    <n v="11060.334000000001"/>
    <n v="2212.067"/>
    <n v="105"/>
    <n v="34.5"/>
    <n v="7052.1660000000002"/>
    <x v="0"/>
    <x v="9"/>
    <n v="44"/>
    <x v="0"/>
  </r>
  <r>
    <x v="0"/>
    <x v="1"/>
    <s v="GV101"/>
    <s v="GV1-20-130520"/>
    <x v="0"/>
    <d v="2020-10-29T00:00:00"/>
    <x v="0"/>
    <s v="Verdin Vizcarra Irma Lucila F"/>
    <n v="43964"/>
    <n v="5.6333333333333329"/>
    <n v="190"/>
    <n v="2"/>
    <n v="6555"/>
    <n v="4424.134"/>
    <n v="2212.067"/>
    <n v="95"/>
    <n v="34.5"/>
    <n v="2130.866"/>
    <x v="0"/>
    <x v="9"/>
    <n v="44"/>
    <x v="0"/>
  </r>
  <r>
    <x v="0"/>
    <x v="1"/>
    <s v="GV101"/>
    <s v="GV1-20-130520"/>
    <x v="0"/>
    <d v="2020-10-29T00:00:00"/>
    <x v="0"/>
    <s v="Lopez Jorge FG"/>
    <n v="43964"/>
    <n v="5.6333333333333329"/>
    <n v="200"/>
    <n v="2"/>
    <n v="6900"/>
    <n v="4424.134"/>
    <n v="2212.067"/>
    <n v="100"/>
    <n v="34.5"/>
    <n v="2475.866"/>
    <x v="0"/>
    <x v="9"/>
    <n v="44"/>
    <x v="0"/>
  </r>
  <r>
    <x v="0"/>
    <x v="1"/>
    <s v="GV101"/>
    <s v="GV1-20-130520"/>
    <x v="0"/>
    <d v="2020-10-29T00:00:00"/>
    <x v="0"/>
    <s v="Leonardo Jimenez Chacon"/>
    <n v="43964"/>
    <n v="5.6333333333333329"/>
    <n v="100"/>
    <n v="1"/>
    <n v="3450"/>
    <n v="2212.067"/>
    <n v="2212.067"/>
    <n v="100"/>
    <n v="34.5"/>
    <n v="1237.933"/>
    <x v="0"/>
    <x v="9"/>
    <n v="44"/>
    <x v="0"/>
  </r>
  <r>
    <x v="0"/>
    <x v="1"/>
    <s v="GV101"/>
    <s v="GV1-20-130520"/>
    <x v="0"/>
    <d v="2020-10-29T00:00:00"/>
    <x v="0"/>
    <s v="Jose Luis Guzman Cornejo"/>
    <n v="43964"/>
    <n v="5.6333333333333329"/>
    <n v="612"/>
    <n v="6"/>
    <n v="21114"/>
    <n v="13272.401"/>
    <n v="2212.067"/>
    <n v="102"/>
    <n v="34.5"/>
    <n v="7841.5990000000002"/>
    <x v="0"/>
    <x v="9"/>
    <n v="44"/>
    <x v="0"/>
  </r>
  <r>
    <x v="0"/>
    <x v="1"/>
    <s v="GV101"/>
    <s v="GV1-20-130520"/>
    <x v="0"/>
    <d v="2020-10-29T00:00:00"/>
    <x v="0"/>
    <s v="Gil Peña Martin FG"/>
    <n v="43964"/>
    <n v="5.6333333333333329"/>
    <n v="505"/>
    <n v="5"/>
    <n v="17422.5"/>
    <n v="11060.334000000001"/>
    <n v="2212.067"/>
    <n v="101"/>
    <n v="34.5"/>
    <n v="6362.1660000000002"/>
    <x v="0"/>
    <x v="9"/>
    <n v="44"/>
    <x v="0"/>
  </r>
  <r>
    <x v="0"/>
    <x v="1"/>
    <s v="GV101"/>
    <s v="GV1-20-130520"/>
    <x v="0"/>
    <d v="2020-10-29T00:00:00"/>
    <x v="0"/>
    <s v="Ramos Mejia Juan Diego FG"/>
    <n v="43964"/>
    <n v="5.6333333333333329"/>
    <n v="444"/>
    <n v="4"/>
    <n v="15096"/>
    <n v="8848.2669999999998"/>
    <n v="2212.067"/>
    <n v="111"/>
    <n v="34"/>
    <n v="6247.7330000000002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115"/>
    <n v="1"/>
    <n v="3967.5"/>
    <n v="2212.067"/>
    <n v="2212.067"/>
    <n v="115"/>
    <n v="34.5"/>
    <n v="1755.433"/>
    <x v="0"/>
    <x v="9"/>
    <n v="44"/>
    <x v="0"/>
  </r>
  <r>
    <x v="0"/>
    <x v="1"/>
    <s v="GV101"/>
    <s v="GV1-20-130520"/>
    <x v="0"/>
    <d v="2020-10-29T00:00:00"/>
    <x v="0"/>
    <s v="Oscar Jesus Guerrero Pelayo"/>
    <n v="43964"/>
    <n v="5.6333333333333329"/>
    <n v="602"/>
    <n v="6"/>
    <n v="20769"/>
    <n v="13272.401"/>
    <n v="2212.067"/>
    <n v="100.33333333333333"/>
    <n v="34.5"/>
    <n v="7496.5990000000002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300"/>
    <n v="3"/>
    <n v="10350"/>
    <n v="6636.2"/>
    <n v="2212.067"/>
    <n v="100"/>
    <n v="34.5"/>
    <n v="3713.8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274"/>
    <n v="3"/>
    <n v="9453"/>
    <n v="6636.2"/>
    <n v="2212.067"/>
    <n v="91.333333333333329"/>
    <n v="34.5"/>
    <n v="2816.8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120"/>
    <n v="1"/>
    <n v="4140"/>
    <n v="2212.067"/>
    <n v="2212.067"/>
    <n v="120"/>
    <n v="34.5"/>
    <n v="1927.933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94"/>
    <n v="1"/>
    <n v="3243"/>
    <n v="2212.067"/>
    <n v="2212.067"/>
    <n v="94"/>
    <n v="34.5"/>
    <n v="1030.933"/>
    <x v="0"/>
    <x v="9"/>
    <n v="44"/>
    <x v="0"/>
  </r>
  <r>
    <x v="0"/>
    <x v="1"/>
    <s v="GV101"/>
    <s v="GV1-20-130520"/>
    <x v="0"/>
    <d v="2020-10-29T00:00:00"/>
    <x v="0"/>
    <s v="Avalos Silva Juan"/>
    <n v="43964"/>
    <n v="5.6333333333333329"/>
    <n v="320"/>
    <n v="3"/>
    <n v="11040"/>
    <n v="6636.2"/>
    <n v="2212.067"/>
    <n v="106.66666666666667"/>
    <n v="34.5"/>
    <n v="4403.8"/>
    <x v="0"/>
    <x v="9"/>
    <n v="44"/>
    <x v="0"/>
  </r>
  <r>
    <x v="0"/>
    <x v="1"/>
    <s v="GV102"/>
    <s v="GV1-19-060520"/>
    <x v="0"/>
    <d v="2020-10-29T00:00:00"/>
    <x v="0"/>
    <s v="Coronado Rodriguez Alma Lorena FG"/>
    <n v="43957"/>
    <n v="5.8666666666666663"/>
    <n v="110"/>
    <n v="1"/>
    <n v="3795"/>
    <n v="2318.556"/>
    <n v="2318.556"/>
    <n v="110"/>
    <n v="34.5"/>
    <n v="1476.444"/>
    <x v="0"/>
    <x v="9"/>
    <n v="44"/>
    <x v="0"/>
  </r>
  <r>
    <x v="0"/>
    <x v="1"/>
    <s v="GV102"/>
    <s v="GV1-19-060520"/>
    <x v="0"/>
    <d v="2020-10-29T00:00:00"/>
    <x v="0"/>
    <s v="Cobian Chavez Rodolfo FG"/>
    <n v="43957"/>
    <n v="5.8666666666666663"/>
    <n v="3013"/>
    <n v="29"/>
    <n v="102442"/>
    <n v="67238.133000000002"/>
    <n v="2318.556"/>
    <n v="103.89655172413794"/>
    <n v="34"/>
    <n v="35203.866999999998"/>
    <x v="0"/>
    <x v="9"/>
    <n v="44"/>
    <x v="0"/>
  </r>
  <r>
    <x v="0"/>
    <x v="2"/>
    <s v="GV406"/>
    <s v="GV4-19-050520"/>
    <x v="0"/>
    <d v="2020-10-29T00:00:00"/>
    <x v="0"/>
    <s v="Innovacion y Comercio"/>
    <n v="43956"/>
    <n v="5.8999999999999995"/>
    <n v="1122.4000000000001"/>
    <n v="12"/>
    <n v="37600.400000000001"/>
    <n v="32387.692999999999"/>
    <n v="2698.9740000000002"/>
    <n v="93.533333333333346"/>
    <n v="33.5"/>
    <n v="5212.7070000000003"/>
    <x v="0"/>
    <x v="9"/>
    <n v="44"/>
    <x v="0"/>
  </r>
  <r>
    <x v="0"/>
    <x v="2"/>
    <s v="GV406"/>
    <s v="GV4-19-050520"/>
    <x v="0"/>
    <d v="2020-10-29T00:00:00"/>
    <x v="0"/>
    <s v="Gutierrez Olivarez Jaime Gibran"/>
    <n v="43956"/>
    <n v="5.8999999999999995"/>
    <n v="246.2"/>
    <n v="2"/>
    <n v="8247.7000000000007"/>
    <n v="5397.9489999999996"/>
    <n v="2698.9740000000002"/>
    <n v="123.1"/>
    <n v="33.5"/>
    <n v="2849.7510000000002"/>
    <x v="0"/>
    <x v="9"/>
    <n v="44"/>
    <x v="0"/>
  </r>
  <r>
    <x v="0"/>
    <x v="2"/>
    <s v="GV406"/>
    <s v="GV4-19-050520"/>
    <x v="0"/>
    <d v="2020-10-29T00:00:00"/>
    <x v="0"/>
    <s v="Rafael Osorio Zamora"/>
    <n v="43956"/>
    <n v="5.8999999999999995"/>
    <n v="211.2"/>
    <n v="2"/>
    <n v="7075.2"/>
    <n v="5397.9489999999996"/>
    <n v="2698.9740000000002"/>
    <n v="105.6"/>
    <n v="33.5"/>
    <n v="1677.251"/>
    <x v="0"/>
    <x v="9"/>
    <n v="44"/>
    <x v="0"/>
  </r>
  <r>
    <x v="0"/>
    <x v="2"/>
    <s v="GV407"/>
    <s v="GV1-18-280420"/>
    <x v="0"/>
    <d v="2020-10-29T00:00:00"/>
    <x v="0"/>
    <s v="Camacho Monroy Agustin"/>
    <n v="43949"/>
    <n v="6.1333333333333329"/>
    <n v="748"/>
    <n v="7"/>
    <n v="25058"/>
    <n v="10581.14"/>
    <n v="1511.5909999999999"/>
    <n v="106.85714285714286"/>
    <n v="33.5"/>
    <n v="14476.86"/>
    <x v="0"/>
    <x v="9"/>
    <n v="44"/>
    <x v="0"/>
  </r>
  <r>
    <x v="0"/>
    <x v="2"/>
    <s v="GV407"/>
    <s v="GV1-18-280420"/>
    <x v="0"/>
    <d v="2020-10-29T00:00:00"/>
    <x v="0"/>
    <s v="Camacho Santana Gabriel"/>
    <n v="43949"/>
    <n v="6.1333333333333329"/>
    <n v="606"/>
    <n v="5"/>
    <n v="20301"/>
    <n v="7557.9570000000003"/>
    <n v="1511.5909999999999"/>
    <n v="121.2"/>
    <n v="33.5"/>
    <n v="12743.043"/>
    <x v="0"/>
    <x v="9"/>
    <n v="44"/>
    <x v="0"/>
  </r>
  <r>
    <x v="0"/>
    <x v="2"/>
    <s v="GV407"/>
    <s v="GV1-18-280420"/>
    <x v="0"/>
    <d v="2020-10-29T00:00:00"/>
    <x v="0"/>
    <s v="Noe Ramirez Brambila"/>
    <n v="43949"/>
    <n v="6.1333333333333329"/>
    <n v="555"/>
    <n v="5"/>
    <n v="18592.5"/>
    <n v="7557.9570000000003"/>
    <n v="1511.5909999999999"/>
    <n v="111"/>
    <n v="33.5"/>
    <n v="11034.543"/>
    <x v="0"/>
    <x v="9"/>
    <n v="44"/>
    <x v="0"/>
  </r>
  <r>
    <x v="0"/>
    <x v="2"/>
    <s v="GV407"/>
    <s v="GV1-18-280420"/>
    <x v="0"/>
    <d v="2020-10-29T00:00:00"/>
    <x v="0"/>
    <s v="Casillas Tapia Alfredo"/>
    <n v="43949"/>
    <n v="6.1333333333333329"/>
    <n v="1110.8"/>
    <n v="10"/>
    <n v="36656.400000000001"/>
    <n v="15115.914000000001"/>
    <n v="1511.5909999999999"/>
    <n v="111.08"/>
    <n v="33"/>
    <n v="21540.486000000001"/>
    <x v="0"/>
    <x v="9"/>
    <n v="44"/>
    <x v="0"/>
  </r>
  <r>
    <x v="0"/>
    <x v="2"/>
    <s v="GV408"/>
    <s v="GV4-20-080520"/>
    <x v="0"/>
    <d v="2020-10-29T00:00:00"/>
    <x v="0"/>
    <s v="Vazquez Zamora Rafael"/>
    <n v="43959"/>
    <n v="5.8"/>
    <n v="426"/>
    <n v="4"/>
    <n v="14271"/>
    <n v="10968.534"/>
    <n v="2742.1329999999998"/>
    <n v="106.5"/>
    <n v="33.5"/>
    <n v="3302.4659999999999"/>
    <x v="0"/>
    <x v="9"/>
    <n v="44"/>
    <x v="0"/>
  </r>
  <r>
    <x v="0"/>
    <x v="2"/>
    <s v="GV408"/>
    <s v="GV4-20-080520"/>
    <x v="0"/>
    <d v="2020-10-29T00:00:00"/>
    <x v="0"/>
    <s v="Cecilia Robles Perez"/>
    <n v="43959"/>
    <n v="5.8"/>
    <n v="232.6"/>
    <n v="2"/>
    <n v="7792.1"/>
    <n v="5484.2669999999998"/>
    <n v="2742.1329999999998"/>
    <n v="116.3"/>
    <n v="33.5"/>
    <n v="2307.8330000000001"/>
    <x v="0"/>
    <x v="9"/>
    <n v="44"/>
    <x v="0"/>
  </r>
  <r>
    <x v="0"/>
    <x v="1"/>
    <s v="GV102"/>
    <s v="GV1-19-060520"/>
    <x v="0"/>
    <d v="2020-10-30T00:00:00"/>
    <x v="0"/>
    <s v="Carlos Sanchez Camacho"/>
    <n v="43957"/>
    <n v="5.8999999999999995"/>
    <n v="238"/>
    <n v="2"/>
    <n v="7616"/>
    <n v="4637.1130000000003"/>
    <n v="2318.556"/>
    <n v="119"/>
    <n v="32"/>
    <n v="2978.8870000000002"/>
    <x v="0"/>
    <x v="9"/>
    <n v="44"/>
    <x v="0"/>
  </r>
  <r>
    <x v="0"/>
    <x v="1"/>
    <s v="GV102"/>
    <s v="GV1-19-060520"/>
    <x v="0"/>
    <d v="2020-10-30T00:00:00"/>
    <x v="0"/>
    <s v="Innovacion y Comercio"/>
    <n v="43957"/>
    <n v="5.8999999999999995"/>
    <n v="90"/>
    <n v="1"/>
    <n v="3015"/>
    <n v="2318.556"/>
    <n v="2318.556"/>
    <n v="90"/>
    <n v="33.5"/>
    <n v="696.44399999999996"/>
    <x v="0"/>
    <x v="9"/>
    <n v="44"/>
    <x v="0"/>
  </r>
  <r>
    <x v="0"/>
    <x v="2"/>
    <s v="GV407"/>
    <s v="GV1-18-280420"/>
    <x v="0"/>
    <d v="2020-10-30T00:00:00"/>
    <x v="0"/>
    <s v="Carlos Sanchez Camacho"/>
    <n v="43949"/>
    <n v="6.1666666666666661"/>
    <n v="479"/>
    <n v="4"/>
    <n v="16525.5"/>
    <n v="6046.3649999999998"/>
    <n v="1511.5909999999999"/>
    <n v="119.75"/>
    <n v="34.5"/>
    <n v="10479.135"/>
    <x v="0"/>
    <x v="9"/>
    <n v="44"/>
    <x v="0"/>
  </r>
  <r>
    <x v="0"/>
    <x v="2"/>
    <s v="GV407"/>
    <s v="GV1-18-280420"/>
    <x v="0"/>
    <d v="2020-10-30T00:00:00"/>
    <x v="0"/>
    <s v="Innovacion y Comercio"/>
    <n v="43949"/>
    <n v="6.1666666666666661"/>
    <n v="306.2"/>
    <n v="4"/>
    <n v="10257.700000000001"/>
    <n v="6046.3649999999998"/>
    <n v="1511.5909999999999"/>
    <n v="76.55"/>
    <n v="33.5"/>
    <n v="4211.335"/>
    <x v="0"/>
    <x v="9"/>
    <n v="44"/>
    <x v="0"/>
  </r>
  <r>
    <x v="0"/>
    <x v="2"/>
    <s v="GV408"/>
    <s v="GV4-20-080520"/>
    <x v="0"/>
    <d v="2020-10-30T00:00:00"/>
    <x v="0"/>
    <s v="PUBLICO EN GENERAL"/>
    <n v="43959"/>
    <n v="5.833333333333333"/>
    <n v="95"/>
    <n v="1"/>
    <n v="2897.5"/>
    <n v="2742.1329999999998"/>
    <n v="2742.1329999999998"/>
    <n v="95"/>
    <n v="30.5"/>
    <n v="155.36699999999999"/>
    <x v="0"/>
    <x v="9"/>
    <n v="44"/>
    <x v="0"/>
  </r>
  <r>
    <x v="0"/>
    <x v="2"/>
    <s v="GV408"/>
    <s v="GV4-20-080520"/>
    <x v="0"/>
    <d v="2020-10-30T00:00:00"/>
    <x v="0"/>
    <s v="Innovacion y Comercio"/>
    <n v="43959"/>
    <n v="5.833333333333333"/>
    <n v="418.8"/>
    <n v="4"/>
    <n v="14029.8"/>
    <n v="10968.534"/>
    <n v="2742.1329999999998"/>
    <n v="104.7"/>
    <n v="33.5"/>
    <n v="3061.2660000000001"/>
    <x v="0"/>
    <x v="9"/>
    <n v="44"/>
    <x v="0"/>
  </r>
  <r>
    <x v="0"/>
    <x v="2"/>
    <s v="GV408"/>
    <s v="GV4-20-080520"/>
    <x v="0"/>
    <d v="2020-10-30T00:00:00"/>
    <x v="0"/>
    <s v="Cecilia Robles Perez"/>
    <n v="43959"/>
    <n v="5.833333333333333"/>
    <n v="108.8"/>
    <n v="1"/>
    <n v="3644.8"/>
    <n v="2742.1329999999998"/>
    <n v="2742.1329999999998"/>
    <n v="108.8"/>
    <n v="33.5"/>
    <n v="902.66700000000003"/>
    <x v="0"/>
    <x v="9"/>
    <n v="44"/>
    <x v="0"/>
  </r>
  <r>
    <x v="0"/>
    <x v="2"/>
    <s v="GV408"/>
    <s v="GV4-20-080520"/>
    <x v="0"/>
    <d v="2020-10-30T00:00:00"/>
    <x v="0"/>
    <s v="Vazquez Zamora Rafael"/>
    <n v="43959"/>
    <n v="5.833333333333333"/>
    <n v="224"/>
    <n v="2"/>
    <n v="7504"/>
    <n v="5484.2669999999998"/>
    <n v="2742.1329999999998"/>
    <n v="112"/>
    <n v="33.5"/>
    <n v="2019.7329999999999"/>
    <x v="0"/>
    <x v="9"/>
    <n v="44"/>
    <x v="0"/>
  </r>
  <r>
    <x v="0"/>
    <x v="2"/>
    <s v="GV408"/>
    <s v="GV4-20-080520"/>
    <x v="0"/>
    <d v="2020-10-30T00:00:00"/>
    <x v="0"/>
    <s v="Ricardo Perez Garcia"/>
    <n v="43959"/>
    <n v="5.833333333333333"/>
    <n v="337.6"/>
    <n v="3"/>
    <n v="11309.6"/>
    <n v="8226.4"/>
    <n v="2742.1329999999998"/>
    <n v="112.53333333333335"/>
    <n v="33.5"/>
    <n v="3083.2"/>
    <x v="0"/>
    <x v="9"/>
    <n v="44"/>
    <x v="0"/>
  </r>
  <r>
    <x v="0"/>
    <x v="2"/>
    <s v="GV408"/>
    <s v="GV4-20-080520"/>
    <x v="0"/>
    <d v="2020-10-30T00:00:00"/>
    <x v="0"/>
    <s v="Rafael Osorio Zamora"/>
    <n v="43959"/>
    <n v="5.833333333333333"/>
    <n v="783.2"/>
    <n v="7"/>
    <n v="26237.200000000001"/>
    <n v="19194.934000000001"/>
    <n v="2742.1329999999998"/>
    <n v="111.88571428571429"/>
    <n v="33.5"/>
    <n v="7042.2659999999996"/>
    <x v="0"/>
    <x v="9"/>
    <n v="44"/>
    <x v="0"/>
  </r>
  <r>
    <x v="0"/>
    <x v="2"/>
    <s v="GV408"/>
    <s v="GV4-20-080520"/>
    <x v="0"/>
    <d v="2020-10-30T00:00:00"/>
    <x v="0"/>
    <s v="Gutierrez Olivarez Jaime Gibran"/>
    <n v="43959"/>
    <n v="5.833333333333333"/>
    <n v="460.4"/>
    <n v="4"/>
    <n v="15423.4"/>
    <n v="10968.534"/>
    <n v="2742.1329999999998"/>
    <n v="115.1"/>
    <n v="33.5"/>
    <n v="4454.866"/>
    <x v="0"/>
    <x v="9"/>
    <n v="44"/>
    <x v="0"/>
  </r>
  <r>
    <x v="0"/>
    <x v="2"/>
    <s v="GV408"/>
    <s v="GV4-20-080520"/>
    <x v="0"/>
    <d v="2020-10-30T00:00:00"/>
    <x v="0"/>
    <s v="Casillas Tapia Alfredo"/>
    <n v="43959"/>
    <n v="5.833333333333333"/>
    <n v="1134.8"/>
    <n v="10"/>
    <n v="37448.400000000001"/>
    <n v="27421.334999999999"/>
    <n v="2742.1329999999998"/>
    <n v="113.47999999999999"/>
    <n v="33"/>
    <n v="10027.065000000001"/>
    <x v="0"/>
    <x v="9"/>
    <n v="44"/>
    <x v="0"/>
  </r>
  <r>
    <x v="0"/>
    <x v="2"/>
    <s v="GV408"/>
    <s v="GV4-20-080520"/>
    <x v="0"/>
    <d v="2020-10-30T00:00:00"/>
    <x v="0"/>
    <s v="Camolinga Maldonado Pedro"/>
    <n v="43959"/>
    <n v="5.833333333333333"/>
    <n v="12418"/>
    <n v="107"/>
    <n v="422212"/>
    <n v="293408.28000000003"/>
    <n v="2742.1329999999998"/>
    <n v="116.05607476635514"/>
    <n v="34"/>
    <n v="128803.72"/>
    <x v="0"/>
    <x v="9"/>
    <n v="44"/>
    <x v="0"/>
  </r>
  <r>
    <x v="0"/>
    <x v="2"/>
    <s v="GV408"/>
    <s v="GV4-20-080520"/>
    <x v="0"/>
    <d v="2020-10-30T00:00:00"/>
    <x v="0"/>
    <s v="PUBLICO EN GENERAL"/>
    <n v="43959"/>
    <n v="5.833333333333333"/>
    <n v="117"/>
    <n v="1"/>
    <n v="2000"/>
    <n v="2742.1329999999998"/>
    <n v="2742.1329999999998"/>
    <n v="117"/>
    <n v="17.094000000000001"/>
    <n v="-742.13300000000004"/>
    <x v="0"/>
    <x v="9"/>
    <n v="44"/>
    <x v="0"/>
  </r>
  <r>
    <x v="0"/>
    <x v="0"/>
    <s v="EMBAR"/>
    <s v="GV4-17-200420"/>
    <x v="0"/>
    <d v="2020-11-03T00:00:00"/>
    <x v="0"/>
    <s v="Carlos Sanchez Camacho"/>
    <n v="43941"/>
    <n v="6.5666666666666664"/>
    <n v="145.4"/>
    <n v="1"/>
    <n v="4434.7"/>
    <n v="4428.7309999999998"/>
    <n v="4428.7309999999998"/>
    <n v="145.4"/>
    <n v="30.5"/>
    <n v="5.9690000000000003"/>
    <x v="0"/>
    <x v="10"/>
    <n v="45"/>
    <x v="0"/>
  </r>
  <r>
    <x v="0"/>
    <x v="1"/>
    <s v="GV101"/>
    <s v="GV1-20-130520"/>
    <x v="0"/>
    <d v="2020-11-03T00:00:00"/>
    <x v="0"/>
    <s v="Carlos Sanchez Camacho"/>
    <n v="43964"/>
    <n v="5.8"/>
    <n v="429"/>
    <n v="4"/>
    <n v="14586"/>
    <n v="8848.2669999999998"/>
    <n v="2212.067"/>
    <n v="107.25"/>
    <n v="34"/>
    <n v="5737.7330000000002"/>
    <x v="0"/>
    <x v="10"/>
    <n v="45"/>
    <x v="0"/>
  </r>
  <r>
    <x v="0"/>
    <x v="1"/>
    <s v="GV101"/>
    <s v="GV1-20-130520"/>
    <x v="0"/>
    <d v="2020-11-03T00:00:00"/>
    <x v="0"/>
    <s v="Ricardo Perez Garcia"/>
    <n v="43964"/>
    <n v="5.8"/>
    <n v="85.5"/>
    <n v="1"/>
    <n v="2907"/>
    <n v="2212.067"/>
    <n v="2212.067"/>
    <n v="85.5"/>
    <n v="34"/>
    <n v="694.93299999999999"/>
    <x v="0"/>
    <x v="10"/>
    <n v="45"/>
    <x v="0"/>
  </r>
  <r>
    <x v="0"/>
    <x v="1"/>
    <s v="GV101"/>
    <s v="GV1-20-130520"/>
    <x v="0"/>
    <d v="2020-11-03T00:00:00"/>
    <x v="0"/>
    <s v="Cecilia Robles Perez"/>
    <n v="43964"/>
    <n v="5.8"/>
    <n v="104.5"/>
    <n v="1"/>
    <n v="3553"/>
    <n v="2212.067"/>
    <n v="2212.067"/>
    <n v="104.5"/>
    <n v="34"/>
    <n v="1340.933"/>
    <x v="0"/>
    <x v="10"/>
    <n v="45"/>
    <x v="0"/>
  </r>
  <r>
    <x v="0"/>
    <x v="1"/>
    <s v="GV101"/>
    <s v="GV1-20-130520"/>
    <x v="0"/>
    <d v="2020-11-03T00:00:00"/>
    <x v="0"/>
    <s v="Rafael Osorio Zamora"/>
    <n v="43964"/>
    <n v="5.8"/>
    <n v="298.5"/>
    <n v="3"/>
    <n v="10149"/>
    <n v="6636.2"/>
    <n v="2212.067"/>
    <n v="99.5"/>
    <n v="34"/>
    <n v="3512.8"/>
    <x v="0"/>
    <x v="10"/>
    <n v="45"/>
    <x v="0"/>
  </r>
  <r>
    <x v="0"/>
    <x v="1"/>
    <s v="GV101"/>
    <s v="GV1-20-130520"/>
    <x v="0"/>
    <d v="2020-11-03T00:00:00"/>
    <x v="0"/>
    <s v="Vazquez Zamora Rafael"/>
    <n v="43964"/>
    <n v="5.8"/>
    <n v="200.5"/>
    <n v="2"/>
    <n v="6817"/>
    <n v="4424.134"/>
    <n v="2212.067"/>
    <n v="100.25"/>
    <n v="34"/>
    <n v="2392.866"/>
    <x v="0"/>
    <x v="10"/>
    <n v="45"/>
    <x v="0"/>
  </r>
  <r>
    <x v="0"/>
    <x v="1"/>
    <s v="GV102"/>
    <s v="GV1-19-060520"/>
    <x v="0"/>
    <d v="2020-11-03T00:00:00"/>
    <x v="0"/>
    <s v="Gutierrez Olivarez Jaime Gibran"/>
    <n v="43957"/>
    <n v="6.0333333333333332"/>
    <n v="102"/>
    <n v="1"/>
    <n v="3468"/>
    <n v="2318.556"/>
    <n v="2318.556"/>
    <n v="102"/>
    <n v="34"/>
    <n v="1149.444"/>
    <x v="0"/>
    <x v="10"/>
    <n v="45"/>
    <x v="0"/>
  </r>
  <r>
    <x v="0"/>
    <x v="1"/>
    <s v="GV102"/>
    <s v="GV1-19-060520"/>
    <x v="0"/>
    <d v="2020-11-03T00:00:00"/>
    <x v="0"/>
    <s v="Arturo Saray"/>
    <n v="43957"/>
    <n v="6.0333333333333332"/>
    <n v="100.5"/>
    <n v="1"/>
    <n v="3366.75"/>
    <n v="2318.556"/>
    <n v="2318.556"/>
    <n v="100.5"/>
    <n v="33.5"/>
    <n v="1048.194"/>
    <x v="0"/>
    <x v="10"/>
    <n v="45"/>
    <x v="0"/>
  </r>
  <r>
    <x v="0"/>
    <x v="2"/>
    <s v="GV401"/>
    <s v="GV4-21-150520"/>
    <x v="0"/>
    <d v="2020-11-03T00:00:00"/>
    <x v="0"/>
    <s v="Cobian Chavez Rodolfo FG"/>
    <n v="43966"/>
    <n v="5.7333333333333334"/>
    <n v="2147"/>
    <n v="20"/>
    <n v="74071.5"/>
    <n v="58044.830999999998"/>
    <n v="2902.2420000000002"/>
    <n v="107.35"/>
    <n v="34.5"/>
    <n v="16026.669"/>
    <x v="0"/>
    <x v="10"/>
    <n v="45"/>
    <x v="0"/>
  </r>
  <r>
    <x v="0"/>
    <x v="2"/>
    <s v="GV406"/>
    <s v="GV4-19-050520"/>
    <x v="0"/>
    <d v="2020-11-03T00:00:00"/>
    <x v="0"/>
    <s v="Arturo Saray"/>
    <n v="43956"/>
    <n v="6.0666666666666664"/>
    <n v="125.6"/>
    <n v="1"/>
    <n v="3705.2"/>
    <n v="2698.9740000000002"/>
    <n v="2698.9740000000002"/>
    <n v="125.6"/>
    <n v="29.5"/>
    <n v="1006.226"/>
    <x v="0"/>
    <x v="10"/>
    <n v="45"/>
    <x v="0"/>
  </r>
  <r>
    <x v="0"/>
    <x v="2"/>
    <s v="GV408"/>
    <s v="GV4-20-080520"/>
    <x v="0"/>
    <d v="2020-11-03T00:00:00"/>
    <x v="0"/>
    <s v="PUBLICO EN GENERAL"/>
    <n v="43959"/>
    <n v="5.9666666666666668"/>
    <n v="96.2"/>
    <n v="1"/>
    <n v="2934.1"/>
    <n v="2742.1329999999998"/>
    <n v="2742.1329999999998"/>
    <n v="96.2"/>
    <n v="30.5"/>
    <n v="191.96700000000001"/>
    <x v="0"/>
    <x v="10"/>
    <n v="45"/>
    <x v="0"/>
  </r>
  <r>
    <x v="0"/>
    <x v="2"/>
    <s v="GV408"/>
    <s v="GV4-20-080520"/>
    <x v="0"/>
    <d v="2020-11-03T00:00:00"/>
    <x v="0"/>
    <s v="Arturo Saray"/>
    <n v="43959"/>
    <n v="5.9666666666666668"/>
    <n v="126.2"/>
    <n v="1"/>
    <n v="3849.1"/>
    <n v="2742.1329999999998"/>
    <n v="2742.1329999999998"/>
    <n v="126.2"/>
    <n v="30.5"/>
    <n v="1106.9670000000001"/>
    <x v="0"/>
    <x v="10"/>
    <n v="45"/>
    <x v="0"/>
  </r>
  <r>
    <x v="0"/>
    <x v="2"/>
    <s v="GV408"/>
    <s v="GV4-20-080520"/>
    <x v="0"/>
    <d v="2020-11-03T00:00:00"/>
    <x v="0"/>
    <s v="PUBLICO EN GENERAL"/>
    <n v="43959"/>
    <n v="5.9666666666666668"/>
    <n v="100"/>
    <n v="1"/>
    <n v="3500"/>
    <n v="2742.1329999999998"/>
    <n v="2742.1329999999998"/>
    <n v="100"/>
    <n v="35"/>
    <n v="757.86699999999996"/>
    <x v="0"/>
    <x v="10"/>
    <n v="45"/>
    <x v="0"/>
  </r>
  <r>
    <x v="0"/>
    <x v="2"/>
    <s v="GV408"/>
    <s v="GV4-20-080520"/>
    <x v="0"/>
    <d v="2020-11-03T00:00:00"/>
    <x v="0"/>
    <s v="Anaya Chavarin Oscar FG"/>
    <n v="43959"/>
    <n v="5.9666666666666668"/>
    <n v="440"/>
    <n v="4"/>
    <n v="15400"/>
    <n v="10968.534"/>
    <n v="2742.1329999999998"/>
    <n v="110"/>
    <n v="35"/>
    <n v="4431.4660000000003"/>
    <x v="0"/>
    <x v="10"/>
    <n v="45"/>
    <x v="0"/>
  </r>
  <r>
    <x v="0"/>
    <x v="2"/>
    <s v="GV408"/>
    <s v="GV4-20-080520"/>
    <x v="0"/>
    <d v="2020-11-03T00:00:00"/>
    <x v="0"/>
    <s v="PUBLICO EN GENERAL"/>
    <n v="43959"/>
    <n v="5.9666666666666668"/>
    <n v="120"/>
    <n v="1"/>
    <n v="4200"/>
    <n v="2742.1329999999998"/>
    <n v="2742.1329999999998"/>
    <n v="120"/>
    <n v="35"/>
    <n v="1457.867"/>
    <x v="0"/>
    <x v="10"/>
    <n v="45"/>
    <x v="0"/>
  </r>
  <r>
    <x v="0"/>
    <x v="2"/>
    <s v="GV408"/>
    <s v="GV4-20-080520"/>
    <x v="0"/>
    <d v="2020-11-03T00:00:00"/>
    <x v="0"/>
    <s v="PUBLICO EN GENERAL"/>
    <n v="43959"/>
    <n v="5.9666666666666668"/>
    <n v="105"/>
    <n v="1"/>
    <n v="3675"/>
    <n v="2742.1329999999998"/>
    <n v="2742.1329999999998"/>
    <n v="105"/>
    <n v="35"/>
    <n v="932.86699999999996"/>
    <x v="0"/>
    <x v="10"/>
    <n v="45"/>
    <x v="0"/>
  </r>
  <r>
    <x v="0"/>
    <x v="2"/>
    <s v="GV408"/>
    <s v="GV4-20-080520"/>
    <x v="0"/>
    <d v="2020-11-04T00:00:00"/>
    <x v="0"/>
    <s v="PUBLICO EN GENERAL"/>
    <n v="43959"/>
    <n v="6"/>
    <n v="304"/>
    <n v="3"/>
    <n v="10640"/>
    <n v="8226.4"/>
    <n v="2742.1329999999998"/>
    <n v="101.33333333333333"/>
    <n v="35"/>
    <n v="2413.6"/>
    <x v="0"/>
    <x v="10"/>
    <n v="45"/>
    <x v="0"/>
  </r>
  <r>
    <x v="0"/>
    <x v="2"/>
    <s v="GV408"/>
    <s v="GV4-20-080520"/>
    <x v="0"/>
    <d v="2020-11-04T00:00:00"/>
    <x v="0"/>
    <s v="PUBLICO EN GENERAL"/>
    <n v="43959"/>
    <n v="6"/>
    <n v="110"/>
    <n v="1"/>
    <n v="3850"/>
    <n v="2742.1329999999998"/>
    <n v="2742.1329999999998"/>
    <n v="110"/>
    <n v="35"/>
    <n v="1107.867"/>
    <x v="0"/>
    <x v="10"/>
    <n v="45"/>
    <x v="0"/>
  </r>
  <r>
    <x v="0"/>
    <x v="2"/>
    <s v="GV408"/>
    <s v="GV4-20-080520"/>
    <x v="0"/>
    <d v="2020-11-04T00:00:00"/>
    <x v="0"/>
    <s v="Oscar Jesus Guerrero Pelayo"/>
    <n v="43959"/>
    <n v="6"/>
    <n v="200"/>
    <n v="2"/>
    <n v="7000"/>
    <n v="5484.2669999999998"/>
    <n v="2742.1329999999998"/>
    <n v="100"/>
    <n v="35"/>
    <n v="1515.7329999999999"/>
    <x v="0"/>
    <x v="10"/>
    <n v="45"/>
    <x v="0"/>
  </r>
  <r>
    <x v="0"/>
    <x v="2"/>
    <s v="GV408"/>
    <s v="GV4-20-080520"/>
    <x v="0"/>
    <d v="2020-11-04T00:00:00"/>
    <x v="0"/>
    <s v="PUBLICO EN GENERAL"/>
    <n v="43959"/>
    <n v="6"/>
    <n v="100"/>
    <n v="1"/>
    <n v="3500"/>
    <n v="2742.1329999999998"/>
    <n v="2742.1329999999998"/>
    <n v="100"/>
    <n v="35"/>
    <n v="757.86699999999996"/>
    <x v="0"/>
    <x v="10"/>
    <n v="45"/>
    <x v="0"/>
  </r>
  <r>
    <x v="0"/>
    <x v="2"/>
    <s v="GV408"/>
    <s v="GV4-20-080520"/>
    <x v="0"/>
    <d v="2020-11-04T00:00:00"/>
    <x v="0"/>
    <s v="RODRIGO RODRIGUEZ"/>
    <n v="43959"/>
    <n v="6"/>
    <n v="604"/>
    <n v="6"/>
    <n v="21140"/>
    <n v="16452.800999999999"/>
    <n v="2742.1329999999998"/>
    <n v="100.66666666666667"/>
    <n v="35"/>
    <n v="4687.1989999999996"/>
    <x v="0"/>
    <x v="10"/>
    <n v="45"/>
    <x v="0"/>
  </r>
  <r>
    <x v="0"/>
    <x v="2"/>
    <s v="GV408"/>
    <s v="GV4-20-080520"/>
    <x v="0"/>
    <d v="2020-11-04T00:00:00"/>
    <x v="0"/>
    <s v="Diaz Araiza Maria Magdalena"/>
    <n v="43959"/>
    <n v="6"/>
    <n v="102"/>
    <n v="1"/>
    <n v="3570"/>
    <n v="2742.1329999999998"/>
    <n v="2742.1329999999998"/>
    <n v="102"/>
    <n v="35"/>
    <n v="827.86699999999996"/>
    <x v="0"/>
    <x v="10"/>
    <n v="45"/>
    <x v="0"/>
  </r>
  <r>
    <x v="0"/>
    <x v="2"/>
    <s v="GV408"/>
    <s v="GV4-20-080520"/>
    <x v="0"/>
    <d v="2020-11-04T00:00:00"/>
    <x v="0"/>
    <s v="Rincon Morett Veronica Guadalupe FG"/>
    <n v="43959"/>
    <n v="6"/>
    <n v="434"/>
    <n v="4"/>
    <n v="15190"/>
    <n v="10968.534"/>
    <n v="2742.1329999999998"/>
    <n v="108.5"/>
    <n v="35"/>
    <n v="4221.4660000000003"/>
    <x v="0"/>
    <x v="10"/>
    <n v="45"/>
    <x v="0"/>
  </r>
  <r>
    <x v="0"/>
    <x v="2"/>
    <s v="GV408"/>
    <s v="GV4-20-080520"/>
    <x v="0"/>
    <d v="2020-11-04T00:00:00"/>
    <x v="0"/>
    <s v="Juan Manuel Jacobo"/>
    <n v="43959"/>
    <n v="6"/>
    <n v="530"/>
    <n v="5"/>
    <n v="18550"/>
    <n v="13710.666999999999"/>
    <n v="2742.1329999999998"/>
    <n v="106"/>
    <n v="35"/>
    <n v="4839.3329999999996"/>
    <x v="0"/>
    <x v="10"/>
    <n v="45"/>
    <x v="0"/>
  </r>
  <r>
    <x v="0"/>
    <x v="2"/>
    <s v="GV408"/>
    <s v="GV4-20-080520"/>
    <x v="0"/>
    <d v="2020-11-04T00:00:00"/>
    <x v="0"/>
    <s v="De Leon Diaz Salvador FG"/>
    <n v="43959"/>
    <n v="6"/>
    <n v="108"/>
    <n v="1"/>
    <n v="3780"/>
    <n v="2742.1329999999998"/>
    <n v="2742.1329999999998"/>
    <n v="108"/>
    <n v="35"/>
    <n v="1037.867"/>
    <x v="0"/>
    <x v="10"/>
    <n v="45"/>
    <x v="0"/>
  </r>
  <r>
    <x v="0"/>
    <x v="2"/>
    <s v="GV408"/>
    <s v="GV4-20-080520"/>
    <x v="0"/>
    <d v="2020-11-04T00:00:00"/>
    <x v="0"/>
    <s v="Chavez Barajas Contensina NA"/>
    <n v="43959"/>
    <n v="6"/>
    <n v="120"/>
    <n v="1"/>
    <n v="4200"/>
    <n v="3129.0419999999999"/>
    <n v="3129.0419999999999"/>
    <n v="120"/>
    <n v="35"/>
    <n v="1070.9580000000001"/>
    <x v="0"/>
    <x v="10"/>
    <n v="45"/>
    <x v="0"/>
  </r>
  <r>
    <x v="0"/>
    <x v="2"/>
    <s v="GV408"/>
    <s v="GV4-20-080520"/>
    <x v="0"/>
    <d v="2020-11-04T00:00:00"/>
    <x v="0"/>
    <s v="Jose Luis Guzman Cornejo"/>
    <n v="43959"/>
    <n v="6"/>
    <n v="215"/>
    <n v="2"/>
    <n v="7525"/>
    <n v="6258.0839999999998"/>
    <n v="3129.0419999999999"/>
    <n v="107.5"/>
    <n v="35"/>
    <n v="1266.9159999999999"/>
    <x v="0"/>
    <x v="10"/>
    <n v="45"/>
    <x v="0"/>
  </r>
  <r>
    <x v="0"/>
    <x v="2"/>
    <s v="GV408"/>
    <s v="GV4-20-080520"/>
    <x v="0"/>
    <d v="2020-11-04T00:00:00"/>
    <x v="0"/>
    <s v="Leonardo Jimenez Chacon"/>
    <n v="43959"/>
    <n v="6"/>
    <n v="110"/>
    <n v="1"/>
    <n v="3850"/>
    <n v="3129.0419999999999"/>
    <n v="3129.0419999999999"/>
    <n v="110"/>
    <n v="35"/>
    <n v="720.95799999999997"/>
    <x v="0"/>
    <x v="10"/>
    <n v="45"/>
    <x v="0"/>
  </r>
  <r>
    <x v="0"/>
    <x v="2"/>
    <s v="GV408"/>
    <s v="GV4-20-080520"/>
    <x v="0"/>
    <d v="2020-11-04T00:00:00"/>
    <x v="0"/>
    <s v="Lopez Garcia Martin FG"/>
    <n v="43959"/>
    <n v="6"/>
    <n v="120"/>
    <n v="1"/>
    <n v="4200"/>
    <n v="3129.0419999999999"/>
    <n v="3129.0419999999999"/>
    <n v="120"/>
    <n v="35"/>
    <n v="1070.9580000000001"/>
    <x v="0"/>
    <x v="10"/>
    <n v="45"/>
    <x v="0"/>
  </r>
  <r>
    <x v="0"/>
    <x v="2"/>
    <s v="GV408"/>
    <s v="GV4-20-080520"/>
    <x v="0"/>
    <d v="2020-11-04T00:00:00"/>
    <x v="0"/>
    <s v="Lopez Jorge FG"/>
    <n v="43959"/>
    <n v="6"/>
    <n v="124"/>
    <n v="1"/>
    <n v="4340"/>
    <n v="3129.0419999999999"/>
    <n v="3129.0419999999999"/>
    <n v="124"/>
    <n v="35"/>
    <n v="1210.9580000000001"/>
    <x v="0"/>
    <x v="10"/>
    <n v="45"/>
    <x v="0"/>
  </r>
  <r>
    <x v="0"/>
    <x v="2"/>
    <s v="GV408"/>
    <s v="GV4-20-080520"/>
    <x v="0"/>
    <d v="2020-11-04T00:00:00"/>
    <x v="0"/>
    <s v="Prado Barajas Aureliano FG"/>
    <n v="43959"/>
    <n v="6"/>
    <n v="100"/>
    <n v="1"/>
    <n v="3500"/>
    <n v="3129.0419999999999"/>
    <n v="3129.0419999999999"/>
    <n v="100"/>
    <n v="35"/>
    <n v="370.95800000000003"/>
    <x v="0"/>
    <x v="10"/>
    <n v="45"/>
    <x v="0"/>
  </r>
  <r>
    <x v="0"/>
    <x v="2"/>
    <s v="GV408"/>
    <s v="GV4-20-080520"/>
    <x v="0"/>
    <d v="2020-11-04T00:00:00"/>
    <x v="0"/>
    <s v="Ramos Mejia Juan Diego FG"/>
    <n v="43959"/>
    <n v="6"/>
    <n v="1711"/>
    <n v="16"/>
    <n v="59029.5"/>
    <n v="50064.671999999999"/>
    <n v="3129.0419999999999"/>
    <n v="106.9375"/>
    <n v="34.5"/>
    <n v="8964.8279999999995"/>
    <x v="0"/>
    <x v="10"/>
    <n v="45"/>
    <x v="0"/>
  </r>
  <r>
    <x v="0"/>
    <x v="2"/>
    <s v="GV408"/>
    <s v="GV4-20-080520"/>
    <x v="0"/>
    <d v="2020-11-04T00:00:00"/>
    <x v="0"/>
    <s v="Edgar Ruiz Lopez"/>
    <n v="43959"/>
    <n v="6"/>
    <n v="410"/>
    <n v="4"/>
    <n v="14350"/>
    <n v="12516.168"/>
    <n v="3129.0419999999999"/>
    <n v="102.5"/>
    <n v="35"/>
    <n v="1833.8320000000001"/>
    <x v="0"/>
    <x v="10"/>
    <n v="45"/>
    <x v="0"/>
  </r>
  <r>
    <x v="0"/>
    <x v="2"/>
    <s v="GV408"/>
    <s v="GV4-20-080520"/>
    <x v="0"/>
    <d v="2020-11-04T00:00:00"/>
    <x v="0"/>
    <s v="Verdin Vizcarra Irma Lucila F"/>
    <n v="43959"/>
    <n v="6"/>
    <n v="200"/>
    <n v="2"/>
    <n v="7000"/>
    <n v="6258.0839999999998"/>
    <n v="3129.0419999999999"/>
    <n v="100"/>
    <n v="35"/>
    <n v="741.91600000000005"/>
    <x v="0"/>
    <x v="10"/>
    <n v="45"/>
    <x v="0"/>
  </r>
  <r>
    <x v="0"/>
    <x v="2"/>
    <s v="GV408"/>
    <s v="GV4-20-080520"/>
    <x v="0"/>
    <d v="2020-11-04T00:00:00"/>
    <x v="0"/>
    <s v="Casillas Tapia Alfredo"/>
    <n v="43959"/>
    <n v="6"/>
    <n v="1237"/>
    <n v="10"/>
    <n v="41439.5"/>
    <n v="31290.42"/>
    <n v="3129.0419999999999"/>
    <n v="123.7"/>
    <n v="33.5"/>
    <n v="10149.08"/>
    <x v="0"/>
    <x v="10"/>
    <n v="45"/>
    <x v="0"/>
  </r>
  <r>
    <x v="0"/>
    <x v="3"/>
    <s v="GV505"/>
    <s v="GV5-30-250720"/>
    <x v="0"/>
    <d v="2020-11-04T00:00:00"/>
    <x v="0"/>
    <s v="Carlos Policarpo Contreras Moreno"/>
    <n v="44037"/>
    <n v="3.4"/>
    <n v="5874"/>
    <n v="49"/>
    <n v="199716"/>
    <n v="148105.541"/>
    <n v="3022.5619999999999"/>
    <n v="119.87755102040816"/>
    <n v="34"/>
    <n v="51610.459000000003"/>
    <x v="0"/>
    <x v="10"/>
    <n v="45"/>
    <x v="0"/>
  </r>
  <r>
    <x v="0"/>
    <x v="3"/>
    <s v="GV505"/>
    <s v="GV5-30-250720"/>
    <x v="0"/>
    <d v="2020-11-04T00:00:00"/>
    <x v="0"/>
    <s v="Innovacion y Comercio"/>
    <n v="44037"/>
    <n v="3.4"/>
    <n v="117.48"/>
    <n v="1"/>
    <n v="3935.58"/>
    <n v="3022.5619999999999"/>
    <n v="3022.5619999999999"/>
    <n v="117.48"/>
    <n v="33.5"/>
    <n v="913.01800000000003"/>
    <x v="0"/>
    <x v="10"/>
    <n v="45"/>
    <x v="0"/>
  </r>
  <r>
    <x v="0"/>
    <x v="3"/>
    <s v="GV505"/>
    <s v="GV5-30-250720"/>
    <x v="0"/>
    <d v="2020-11-04T00:00:00"/>
    <x v="0"/>
    <s v="Innovacion y Comercio"/>
    <n v="44037"/>
    <n v="3.4"/>
    <n v="1000"/>
    <n v="10"/>
    <n v="34000"/>
    <n v="30225.620999999999"/>
    <n v="3022.5619999999999"/>
    <n v="100"/>
    <n v="34"/>
    <n v="3774.3789999999999"/>
    <x v="0"/>
    <x v="10"/>
    <n v="45"/>
    <x v="0"/>
  </r>
  <r>
    <x v="0"/>
    <x v="0"/>
    <s v="EMBAR"/>
    <s v="GV5-01-040120"/>
    <x v="0"/>
    <d v="2020-11-05T00:00:00"/>
    <x v="0"/>
    <s v="Innovacion y Comercio"/>
    <n v="43834"/>
    <n v="10.199999999999999"/>
    <n v="413.5"/>
    <n v="1"/>
    <n v="7029.5"/>
    <n v="2281.5729999999999"/>
    <n v="2281.5729999999999"/>
    <n v="413.5"/>
    <n v="17"/>
    <n v="4747.9269999999997"/>
    <x v="0"/>
    <x v="10"/>
    <n v="45"/>
    <x v="0"/>
  </r>
  <r>
    <x v="0"/>
    <x v="0"/>
    <s v="EMBAR"/>
    <s v="GV5-07-150220"/>
    <x v="0"/>
    <d v="2020-11-05T00:00:00"/>
    <x v="0"/>
    <s v="Innovacion y Comercio"/>
    <n v="43876"/>
    <n v="8.7999999999999989"/>
    <n v="413.5"/>
    <n v="1"/>
    <n v="7029.5"/>
    <n v="3880.636"/>
    <n v="3880.636"/>
    <n v="413.5"/>
    <n v="17"/>
    <n v="3148.864"/>
    <x v="0"/>
    <x v="10"/>
    <n v="45"/>
    <x v="0"/>
  </r>
  <r>
    <x v="0"/>
    <x v="1"/>
    <s v="GV101"/>
    <s v="GV1-20-130520"/>
    <x v="0"/>
    <d v="2020-11-05T00:00:00"/>
    <x v="0"/>
    <s v="Innovacion y Comercio"/>
    <n v="43964"/>
    <n v="5.8666666666666663"/>
    <n v="250.5"/>
    <n v="3"/>
    <n v="8517"/>
    <n v="6687.4250000000002"/>
    <n v="2229.1419999999998"/>
    <n v="83.5"/>
    <n v="34"/>
    <n v="1829.575"/>
    <x v="0"/>
    <x v="10"/>
    <n v="45"/>
    <x v="0"/>
  </r>
  <r>
    <x v="0"/>
    <x v="1"/>
    <s v="GV101"/>
    <s v="GV1-20-130520"/>
    <x v="0"/>
    <d v="2020-11-05T00:00:00"/>
    <x v="0"/>
    <s v="Vazquez Zamora Rafael"/>
    <n v="43964"/>
    <n v="5.8666666666666663"/>
    <n v="303.5"/>
    <n v="3"/>
    <n v="10319"/>
    <n v="6687.4250000000002"/>
    <n v="2229.1419999999998"/>
    <n v="101.16666666666667"/>
    <n v="34"/>
    <n v="3631.5749999999998"/>
    <x v="0"/>
    <x v="10"/>
    <n v="45"/>
    <x v="0"/>
  </r>
  <r>
    <x v="0"/>
    <x v="1"/>
    <s v="GV101"/>
    <s v="GV1-20-130520"/>
    <x v="0"/>
    <d v="2020-11-05T00:00:00"/>
    <x v="0"/>
    <s v="Rafael Osorio Zamora"/>
    <n v="43964"/>
    <n v="5.8666666666666663"/>
    <n v="331.5"/>
    <n v="3"/>
    <n v="11271"/>
    <n v="6687.4250000000002"/>
    <n v="2229.1419999999998"/>
    <n v="110.5"/>
    <n v="34"/>
    <n v="4583.5749999999998"/>
    <x v="0"/>
    <x v="10"/>
    <n v="45"/>
    <x v="0"/>
  </r>
  <r>
    <x v="0"/>
    <x v="1"/>
    <s v="GV101"/>
    <s v="GV1-20-130520"/>
    <x v="0"/>
    <d v="2020-11-05T00:00:00"/>
    <x v="0"/>
    <s v="Cecilia Robles Perez"/>
    <n v="43964"/>
    <n v="5.8666666666666663"/>
    <n v="110.5"/>
    <n v="1"/>
    <n v="3757"/>
    <n v="2229.1419999999998"/>
    <n v="2229.1419999999998"/>
    <n v="110.5"/>
    <n v="34"/>
    <n v="1527.8579999999999"/>
    <x v="0"/>
    <x v="10"/>
    <n v="45"/>
    <x v="0"/>
  </r>
  <r>
    <x v="0"/>
    <x v="1"/>
    <s v="GV101"/>
    <s v="GV1-20-130520"/>
    <x v="0"/>
    <d v="2020-11-05T00:00:00"/>
    <x v="0"/>
    <s v="Ricardo Perez Garcia"/>
    <n v="43964"/>
    <n v="5.8666666666666663"/>
    <n v="107.5"/>
    <n v="1"/>
    <n v="3655"/>
    <n v="2229.1419999999998"/>
    <n v="2229.1419999999998"/>
    <n v="107.5"/>
    <n v="34"/>
    <n v="1425.8579999999999"/>
    <x v="0"/>
    <x v="10"/>
    <n v="45"/>
    <x v="0"/>
  </r>
  <r>
    <x v="0"/>
    <x v="1"/>
    <s v="GV101"/>
    <s v="GV1-20-130520"/>
    <x v="0"/>
    <d v="2020-11-05T00:00:00"/>
    <x v="0"/>
    <s v="Gutierrez Olivarez Jaime Gibran"/>
    <n v="43964"/>
    <n v="5.8666666666666663"/>
    <n v="200"/>
    <n v="2"/>
    <n v="6800"/>
    <n v="4458.2839999999997"/>
    <n v="2229.1419999999998"/>
    <n v="100"/>
    <n v="34"/>
    <n v="2341.7159999999999"/>
    <x v="0"/>
    <x v="10"/>
    <n v="45"/>
    <x v="0"/>
  </r>
  <r>
    <x v="0"/>
    <x v="1"/>
    <s v="GV102"/>
    <s v="GV1-19-060520"/>
    <x v="0"/>
    <d v="2020-11-05T00:00:00"/>
    <x v="0"/>
    <s v="Innovacion y Comercio"/>
    <n v="43957"/>
    <n v="6.1"/>
    <n v="525.5"/>
    <n v="6"/>
    <n v="17867"/>
    <n v="14359.555"/>
    <n v="2393.259"/>
    <n v="87.583333333333329"/>
    <n v="34"/>
    <n v="3507.4450000000002"/>
    <x v="0"/>
    <x v="10"/>
    <n v="45"/>
    <x v="0"/>
  </r>
  <r>
    <x v="0"/>
    <x v="1"/>
    <s v="GV103"/>
    <s v="GV1-21-210520"/>
    <x v="0"/>
    <d v="2020-11-05T00:00:00"/>
    <x v="0"/>
    <s v="Camacho Monroy Agustin"/>
    <n v="43972"/>
    <n v="5.6"/>
    <n v="920"/>
    <n v="9"/>
    <n v="31280"/>
    <n v="26957.777999999998"/>
    <n v="2995.3090000000002"/>
    <n v="102.22222222222223"/>
    <n v="34"/>
    <n v="4322.2219999999998"/>
    <x v="0"/>
    <x v="10"/>
    <n v="45"/>
    <x v="0"/>
  </r>
  <r>
    <x v="0"/>
    <x v="1"/>
    <s v="GV103"/>
    <s v="GV1-21-210520"/>
    <x v="0"/>
    <d v="2020-11-05T00:00:00"/>
    <x v="0"/>
    <s v="Camacho Santana Gabriel"/>
    <n v="43972"/>
    <n v="5.6"/>
    <n v="548"/>
    <n v="5"/>
    <n v="18632"/>
    <n v="14976.543"/>
    <n v="2995.3090000000002"/>
    <n v="109.6"/>
    <n v="34"/>
    <n v="3655.4569999999999"/>
    <x v="0"/>
    <x v="10"/>
    <n v="45"/>
    <x v="0"/>
  </r>
  <r>
    <x v="0"/>
    <x v="1"/>
    <s v="GV103"/>
    <s v="GV1-21-210520"/>
    <x v="0"/>
    <d v="2020-11-05T00:00:00"/>
    <x v="0"/>
    <s v="Noe Ramirez Brambila"/>
    <n v="43972"/>
    <n v="5.6"/>
    <n v="201"/>
    <n v="2"/>
    <n v="6834"/>
    <n v="5990.6170000000002"/>
    <n v="2995.3090000000002"/>
    <n v="100.5"/>
    <n v="34"/>
    <n v="843.38300000000004"/>
    <x v="0"/>
    <x v="10"/>
    <n v="45"/>
    <x v="0"/>
  </r>
  <r>
    <x v="0"/>
    <x v="1"/>
    <s v="GV103"/>
    <s v="GV1-21-210520"/>
    <x v="0"/>
    <d v="2020-11-05T00:00:00"/>
    <x v="0"/>
    <s v="Robles Santana Jorge"/>
    <n v="43972"/>
    <n v="5.6"/>
    <n v="392"/>
    <n v="4"/>
    <n v="13328"/>
    <n v="11981.234"/>
    <n v="2995.3090000000002"/>
    <n v="98"/>
    <n v="34"/>
    <n v="1346.7660000000001"/>
    <x v="0"/>
    <x v="10"/>
    <n v="45"/>
    <x v="0"/>
  </r>
  <r>
    <x v="0"/>
    <x v="1"/>
    <s v="GV103"/>
    <s v="GV1-21-210520"/>
    <x v="0"/>
    <d v="2020-11-05T00:00:00"/>
    <x v="0"/>
    <s v="Innovacion y Comercio"/>
    <n v="43972"/>
    <n v="5.6"/>
    <n v="110"/>
    <n v="1"/>
    <n v="3740"/>
    <n v="2995.3090000000002"/>
    <n v="2995.3090000000002"/>
    <n v="110"/>
    <n v="34"/>
    <n v="744.69100000000003"/>
    <x v="0"/>
    <x v="10"/>
    <n v="45"/>
    <x v="0"/>
  </r>
  <r>
    <x v="0"/>
    <x v="1"/>
    <s v="GV103"/>
    <s v="GV1-21-210520"/>
    <x v="0"/>
    <d v="2020-11-05T00:00:00"/>
    <x v="0"/>
    <s v="Casillas Tapia Alfredo"/>
    <n v="43972"/>
    <n v="5.6"/>
    <n v="1064"/>
    <n v="10"/>
    <n v="35644"/>
    <n v="29953.085999999999"/>
    <n v="2995.3090000000002"/>
    <n v="106.4"/>
    <n v="33.5"/>
    <n v="5690.9139999999998"/>
    <x v="0"/>
    <x v="10"/>
    <n v="45"/>
    <x v="0"/>
  </r>
  <r>
    <x v="0"/>
    <x v="1"/>
    <s v="GV108"/>
    <s v="GV1-16-140420"/>
    <x v="0"/>
    <d v="2020-11-05T00:00:00"/>
    <x v="0"/>
    <s v="Innovacion y Comercio"/>
    <n v="43935"/>
    <n v="6.833333333333333"/>
    <n v="99"/>
    <n v="1"/>
    <n v="3366"/>
    <n v="2694.6880000000001"/>
    <n v="2694.6880000000001"/>
    <n v="99"/>
    <n v="34"/>
    <n v="671.31200000000001"/>
    <x v="0"/>
    <x v="10"/>
    <n v="45"/>
    <x v="0"/>
  </r>
  <r>
    <x v="0"/>
    <x v="2"/>
    <s v="GV401"/>
    <s v="GV4-21-150520"/>
    <x v="0"/>
    <d v="2020-11-05T00:00:00"/>
    <x v="0"/>
    <s v="Edgar Ruiz Lopez"/>
    <n v="43966"/>
    <n v="5.8"/>
    <n v="206"/>
    <n v="2"/>
    <n v="7210"/>
    <n v="6098.5"/>
    <n v="3049.25"/>
    <n v="103"/>
    <n v="35"/>
    <n v="1111.5"/>
    <x v="0"/>
    <x v="10"/>
    <n v="45"/>
    <x v="0"/>
  </r>
  <r>
    <x v="0"/>
    <x v="2"/>
    <s v="GV401"/>
    <s v="GV4-21-150520"/>
    <x v="0"/>
    <d v="2020-11-05T00:00:00"/>
    <x v="0"/>
    <s v="Oregon Rene NA"/>
    <n v="43966"/>
    <n v="5.8"/>
    <n v="193"/>
    <n v="2"/>
    <n v="6755"/>
    <n v="6098.5"/>
    <n v="3049.25"/>
    <n v="96.5"/>
    <n v="35"/>
    <n v="656.5"/>
    <x v="0"/>
    <x v="10"/>
    <n v="45"/>
    <x v="0"/>
  </r>
  <r>
    <x v="0"/>
    <x v="2"/>
    <s v="GV401"/>
    <s v="GV4-21-150520"/>
    <x v="0"/>
    <d v="2020-11-05T00:00:00"/>
    <x v="0"/>
    <s v="Martinez Valdez Hugo Alberto F"/>
    <n v="43966"/>
    <n v="5.8"/>
    <n v="495"/>
    <n v="5"/>
    <n v="17325"/>
    <n v="15246.249"/>
    <n v="3049.25"/>
    <n v="99"/>
    <n v="35"/>
    <n v="2078.7510000000002"/>
    <x v="0"/>
    <x v="10"/>
    <n v="45"/>
    <x v="0"/>
  </r>
  <r>
    <x v="0"/>
    <x v="2"/>
    <s v="GV401"/>
    <s v="GV4-21-150520"/>
    <x v="0"/>
    <d v="2020-11-05T00:00:00"/>
    <x v="0"/>
    <s v="Langurain Juan Pablo NA"/>
    <n v="43966"/>
    <n v="5.8"/>
    <n v="1482"/>
    <n v="15"/>
    <n v="51870"/>
    <n v="45738.747000000003"/>
    <n v="3049.25"/>
    <n v="98.8"/>
    <n v="35"/>
    <n v="6131.2529999999997"/>
    <x v="0"/>
    <x v="10"/>
    <n v="45"/>
    <x v="0"/>
  </r>
  <r>
    <x v="0"/>
    <x v="2"/>
    <s v="GV401"/>
    <s v="GV4-21-150520"/>
    <x v="0"/>
    <d v="2020-11-05T00:00:00"/>
    <x v="0"/>
    <s v="Lopez Castro Erica"/>
    <n v="43966"/>
    <n v="5.8"/>
    <n v="300"/>
    <n v="3"/>
    <n v="10500"/>
    <n v="9147.7489999999998"/>
    <n v="3049.25"/>
    <n v="100"/>
    <n v="35"/>
    <n v="1352.251"/>
    <x v="0"/>
    <x v="10"/>
    <n v="45"/>
    <x v="0"/>
  </r>
  <r>
    <x v="0"/>
    <x v="2"/>
    <s v="GV401"/>
    <s v="GV4-21-150520"/>
    <x v="0"/>
    <d v="2020-11-05T00:00:00"/>
    <x v="0"/>
    <s v="Cobian Chavez Rodolfo FG"/>
    <n v="43966"/>
    <n v="5.8"/>
    <n v="3129"/>
    <n v="30"/>
    <n v="107950.5"/>
    <n v="91477.493000000002"/>
    <n v="3049.25"/>
    <n v="104.3"/>
    <n v="34.5"/>
    <n v="16473.007000000001"/>
    <x v="0"/>
    <x v="10"/>
    <n v="45"/>
    <x v="0"/>
  </r>
  <r>
    <x v="0"/>
    <x v="2"/>
    <s v="GV401"/>
    <s v="GV4-21-150520"/>
    <x v="0"/>
    <d v="2020-11-05T00:00:00"/>
    <x v="0"/>
    <s v="Becerra Bañuelos Norma Elizabeth F"/>
    <n v="43966"/>
    <n v="5.8"/>
    <n v="630"/>
    <n v="6"/>
    <n v="22050"/>
    <n v="18295.499"/>
    <n v="3049.25"/>
    <n v="105"/>
    <n v="35"/>
    <n v="3754.5010000000002"/>
    <x v="0"/>
    <x v="10"/>
    <n v="45"/>
    <x v="0"/>
  </r>
  <r>
    <x v="0"/>
    <x v="2"/>
    <s v="GV401"/>
    <s v="GV4-21-150520"/>
    <x v="0"/>
    <d v="2020-11-05T00:00:00"/>
    <x v="0"/>
    <s v="Anaya Chavarin Oscar FG"/>
    <n v="43966"/>
    <n v="5.8"/>
    <n v="112"/>
    <n v="1"/>
    <n v="3920"/>
    <n v="3049.25"/>
    <n v="3049.25"/>
    <n v="112"/>
    <n v="35"/>
    <n v="870.75"/>
    <x v="0"/>
    <x v="10"/>
    <n v="45"/>
    <x v="0"/>
  </r>
  <r>
    <x v="0"/>
    <x v="2"/>
    <s v="GV401"/>
    <s v="GV4-21-150520"/>
    <x v="0"/>
    <d v="2020-11-05T00:00:00"/>
    <x v="0"/>
    <s v="De Leon Diaz Salvador FG"/>
    <n v="43966"/>
    <n v="5.8"/>
    <n v="104"/>
    <n v="1"/>
    <n v="3640"/>
    <n v="3049.25"/>
    <n v="3049.25"/>
    <n v="104"/>
    <n v="35"/>
    <n v="590.75"/>
    <x v="0"/>
    <x v="10"/>
    <n v="45"/>
    <x v="0"/>
  </r>
  <r>
    <x v="0"/>
    <x v="2"/>
    <s v="GV401"/>
    <s v="GV4-21-150520"/>
    <x v="0"/>
    <d v="2020-11-05T00:00:00"/>
    <x v="0"/>
    <s v="Diaz Araiza Maria Magdalena"/>
    <n v="43966"/>
    <n v="5.8"/>
    <n v="301"/>
    <n v="2"/>
    <n v="10535"/>
    <n v="6098.5"/>
    <n v="3049.25"/>
    <n v="150.5"/>
    <n v="35"/>
    <n v="4436.5"/>
    <x v="0"/>
    <x v="10"/>
    <n v="45"/>
    <x v="0"/>
  </r>
  <r>
    <x v="0"/>
    <x v="2"/>
    <s v="GV401"/>
    <s v="GV4-21-150520"/>
    <x v="0"/>
    <d v="2020-11-05T00:00:00"/>
    <x v="0"/>
    <s v="RODRIGO RODRIGUEZ"/>
    <n v="43966"/>
    <n v="5.8"/>
    <n v="740"/>
    <n v="8"/>
    <n v="25900"/>
    <n v="24393.998"/>
    <n v="3049.25"/>
    <n v="92.5"/>
    <n v="35"/>
    <n v="1506.002"/>
    <x v="0"/>
    <x v="10"/>
    <n v="45"/>
    <x v="0"/>
  </r>
  <r>
    <x v="0"/>
    <x v="2"/>
    <s v="GV401"/>
    <s v="GV4-21-150520"/>
    <x v="0"/>
    <d v="2020-11-05T00:00:00"/>
    <x v="0"/>
    <s v="Salas Nadia"/>
    <n v="43966"/>
    <n v="5.8"/>
    <n v="320"/>
    <n v="3"/>
    <n v="11200"/>
    <n v="9147.7489999999998"/>
    <n v="3049.25"/>
    <n v="106.66666666666667"/>
    <n v="35"/>
    <n v="2052.2510000000002"/>
    <x v="0"/>
    <x v="10"/>
    <n v="45"/>
    <x v="0"/>
  </r>
  <r>
    <x v="0"/>
    <x v="2"/>
    <s v="GV401"/>
    <s v="GV4-21-150520"/>
    <x v="0"/>
    <d v="2020-11-05T00:00:00"/>
    <x v="0"/>
    <s v="Pelayo Sebastian Rosa Maria G"/>
    <n v="43966"/>
    <n v="5.8"/>
    <n v="318"/>
    <n v="3"/>
    <n v="11130"/>
    <n v="9147.7489999999998"/>
    <n v="3049.25"/>
    <n v="106"/>
    <n v="35"/>
    <n v="1982.251"/>
    <x v="0"/>
    <x v="10"/>
    <n v="45"/>
    <x v="0"/>
  </r>
  <r>
    <x v="0"/>
    <x v="2"/>
    <s v="GV401"/>
    <s v="GV4-21-150520"/>
    <x v="0"/>
    <d v="2020-11-05T00:00:00"/>
    <x v="0"/>
    <s v="Juan Manuel Jacobo"/>
    <n v="43966"/>
    <n v="5.8"/>
    <n v="619"/>
    <n v="6"/>
    <n v="21665"/>
    <n v="18295.499"/>
    <n v="3049.25"/>
    <n v="103.16666666666667"/>
    <n v="35"/>
    <n v="3369.5010000000002"/>
    <x v="0"/>
    <x v="10"/>
    <n v="45"/>
    <x v="0"/>
  </r>
  <r>
    <x v="0"/>
    <x v="2"/>
    <s v="GV401"/>
    <s v="GV4-21-150520"/>
    <x v="0"/>
    <d v="2020-11-05T00:00:00"/>
    <x v="0"/>
    <s v="Verdin Vizcarra Irma Lucila F"/>
    <n v="43966"/>
    <n v="5.8"/>
    <n v="190"/>
    <n v="2"/>
    <n v="6650"/>
    <n v="6098.5"/>
    <n v="3049.25"/>
    <n v="95"/>
    <n v="35"/>
    <n v="551.5"/>
    <x v="0"/>
    <x v="10"/>
    <n v="45"/>
    <x v="0"/>
  </r>
  <r>
    <x v="0"/>
    <x v="2"/>
    <s v="GV401"/>
    <s v="GV4-21-150520"/>
    <x v="0"/>
    <d v="2020-11-05T00:00:00"/>
    <x v="0"/>
    <s v="Lopez Jorge FG"/>
    <n v="43966"/>
    <n v="5.8"/>
    <n v="101"/>
    <n v="1"/>
    <n v="3535"/>
    <n v="3049.25"/>
    <n v="3049.25"/>
    <n v="101"/>
    <n v="35"/>
    <n v="485.75"/>
    <x v="0"/>
    <x v="10"/>
    <n v="45"/>
    <x v="0"/>
  </r>
  <r>
    <x v="0"/>
    <x v="0"/>
    <s v="EMBAR"/>
    <s v="GV4-12-210320"/>
    <x v="0"/>
    <d v="2020-11-06T00:00:00"/>
    <x v="0"/>
    <s v="Innovacion y Comercio"/>
    <n v="43911"/>
    <n v="7.6666666666666661"/>
    <n v="130"/>
    <n v="2"/>
    <n v="4420"/>
    <n v="15333.312"/>
    <n v="7666.6559999999999"/>
    <n v="65"/>
    <n v="34"/>
    <n v="-10913.312"/>
    <x v="0"/>
    <x v="10"/>
    <n v="45"/>
    <x v="0"/>
  </r>
  <r>
    <x v="0"/>
    <x v="1"/>
    <s v="GV101"/>
    <s v="GV1-20-130520"/>
    <x v="0"/>
    <d v="2020-11-06T00:00:00"/>
    <x v="0"/>
    <s v="PUBLICO EN GENERAL"/>
    <n v="43964"/>
    <n v="5.8999999999999995"/>
    <n v="116"/>
    <n v="1"/>
    <n v="4060"/>
    <n v="2229.1419999999998"/>
    <n v="2229.1419999999998"/>
    <n v="116"/>
    <n v="35"/>
    <n v="1830.8579999999999"/>
    <x v="0"/>
    <x v="10"/>
    <n v="45"/>
    <x v="0"/>
  </r>
  <r>
    <x v="0"/>
    <x v="1"/>
    <s v="GV101"/>
    <s v="GV1-20-130520"/>
    <x v="0"/>
    <d v="2020-11-06T00:00:00"/>
    <x v="0"/>
    <s v="PUBLICO EN GENERAL"/>
    <n v="43964"/>
    <n v="5.8999999999999995"/>
    <n v="97"/>
    <n v="1"/>
    <n v="3395"/>
    <n v="2229.1419999999998"/>
    <n v="2229.1419999999998"/>
    <n v="97"/>
    <n v="35"/>
    <n v="1165.8579999999999"/>
    <x v="0"/>
    <x v="10"/>
    <n v="45"/>
    <x v="0"/>
  </r>
  <r>
    <x v="0"/>
    <x v="2"/>
    <s v="GV401"/>
    <s v="GV4-21-150520"/>
    <x v="0"/>
    <d v="2020-11-06T00:00:00"/>
    <x v="0"/>
    <s v="Leonardo Jimenez Chacon"/>
    <n v="43966"/>
    <n v="5.833333333333333"/>
    <n v="118"/>
    <n v="1"/>
    <n v="4130"/>
    <n v="3049.25"/>
    <n v="3049.25"/>
    <n v="118"/>
    <n v="35"/>
    <n v="1080.75"/>
    <x v="0"/>
    <x v="10"/>
    <n v="45"/>
    <x v="0"/>
  </r>
  <r>
    <x v="0"/>
    <x v="2"/>
    <s v="GV401"/>
    <s v="GV4-21-150520"/>
    <x v="0"/>
    <d v="2020-11-06T00:00:00"/>
    <x v="0"/>
    <s v="Jose Luis Guzman Cornejo"/>
    <n v="43966"/>
    <n v="5.833333333333333"/>
    <n v="618"/>
    <n v="6"/>
    <n v="21630"/>
    <n v="18295.499"/>
    <n v="3049.25"/>
    <n v="103"/>
    <n v="35"/>
    <n v="3334.5010000000002"/>
    <x v="0"/>
    <x v="10"/>
    <n v="45"/>
    <x v="0"/>
  </r>
  <r>
    <x v="0"/>
    <x v="2"/>
    <s v="GV401"/>
    <s v="GV4-21-150520"/>
    <x v="0"/>
    <d v="2020-11-06T00:00:00"/>
    <x v="0"/>
    <s v="Gil Peña Martin FG"/>
    <n v="43966"/>
    <n v="5.833333333333333"/>
    <n v="529"/>
    <n v="5"/>
    <n v="18515"/>
    <n v="15246.249"/>
    <n v="3049.25"/>
    <n v="105.8"/>
    <n v="35"/>
    <n v="3268.7510000000002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100"/>
    <n v="1"/>
    <n v="3500"/>
    <n v="3049.25"/>
    <n v="3049.25"/>
    <n v="100"/>
    <n v="35"/>
    <n v="450.75"/>
    <x v="0"/>
    <x v="10"/>
    <n v="45"/>
    <x v="0"/>
  </r>
  <r>
    <x v="0"/>
    <x v="2"/>
    <s v="GV401"/>
    <s v="GV4-21-150520"/>
    <x v="0"/>
    <d v="2020-11-06T00:00:00"/>
    <x v="0"/>
    <s v="Oscar Jesus Guerrero Pelayo"/>
    <n v="43966"/>
    <n v="5.833333333333333"/>
    <n v="586"/>
    <n v="6"/>
    <n v="20510"/>
    <n v="18295.499"/>
    <n v="3049.25"/>
    <n v="97.666666666666671"/>
    <n v="35"/>
    <n v="2214.5010000000002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284"/>
    <n v="3"/>
    <n v="9940"/>
    <n v="9147.7489999999998"/>
    <n v="3049.25"/>
    <n v="94.666666666666671"/>
    <n v="35"/>
    <n v="792.25099999999998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100"/>
    <n v="1"/>
    <n v="3500"/>
    <n v="3049.25"/>
    <n v="3049.25"/>
    <n v="100"/>
    <n v="35"/>
    <n v="450.75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110"/>
    <n v="1"/>
    <n v="3850"/>
    <n v="3049.25"/>
    <n v="3049.25"/>
    <n v="110"/>
    <n v="35"/>
    <n v="800.75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115"/>
    <n v="1"/>
    <n v="4025"/>
    <n v="3049.25"/>
    <n v="3049.25"/>
    <n v="115"/>
    <n v="35"/>
    <n v="975.75"/>
    <x v="0"/>
    <x v="10"/>
    <n v="45"/>
    <x v="0"/>
  </r>
  <r>
    <x v="0"/>
    <x v="2"/>
    <s v="GV401"/>
    <s v="GV4-21-150520"/>
    <x v="0"/>
    <d v="2020-11-06T00:00:00"/>
    <x v="0"/>
    <s v="Coronado Rodriguez Alma Lorena FG"/>
    <n v="43966"/>
    <n v="5.833333333333333"/>
    <n v="106"/>
    <n v="1"/>
    <n v="3710"/>
    <n v="3049.25"/>
    <n v="3049.25"/>
    <n v="106"/>
    <n v="35"/>
    <n v="660.75"/>
    <x v="0"/>
    <x v="10"/>
    <n v="45"/>
    <x v="0"/>
  </r>
  <r>
    <x v="0"/>
    <x v="2"/>
    <s v="GV401"/>
    <s v="GV4-21-150520"/>
    <x v="0"/>
    <d v="2020-11-06T00:00:00"/>
    <x v="0"/>
    <s v="Arturo Saray"/>
    <n v="43966"/>
    <n v="5.833333333333333"/>
    <n v="103.8"/>
    <n v="1"/>
    <n v="3217.8"/>
    <n v="3049.25"/>
    <n v="3049.25"/>
    <n v="103.8"/>
    <n v="31"/>
    <n v="168.55"/>
    <x v="0"/>
    <x v="10"/>
    <n v="45"/>
    <x v="0"/>
  </r>
  <r>
    <x v="0"/>
    <x v="2"/>
    <s v="GV408"/>
    <s v="GV4-20-080520"/>
    <x v="0"/>
    <d v="2020-11-06T00:00:00"/>
    <x v="0"/>
    <s v="Carlos Sanchez Camacho"/>
    <n v="43959"/>
    <n v="6.0666666666666664"/>
    <n v="539.20000000000005"/>
    <n v="4"/>
    <n v="18332.8"/>
    <n v="12516.168"/>
    <n v="3129.0419999999999"/>
    <n v="134.80000000000001"/>
    <n v="34"/>
    <n v="5816.6319999999996"/>
    <x v="0"/>
    <x v="10"/>
    <n v="45"/>
    <x v="0"/>
  </r>
  <r>
    <x v="0"/>
    <x v="2"/>
    <s v="GV408"/>
    <s v="GV4-20-080520"/>
    <x v="0"/>
    <d v="2020-11-06T00:00:00"/>
    <x v="0"/>
    <s v="PUBLICO EN GENERAL"/>
    <n v="43959"/>
    <n v="6.0666666666666664"/>
    <n v="98.8"/>
    <n v="1"/>
    <n v="3062.8"/>
    <n v="3129.0419999999999"/>
    <n v="3129.0419999999999"/>
    <n v="98.8"/>
    <n v="31"/>
    <n v="-66.242000000000004"/>
    <x v="0"/>
    <x v="10"/>
    <n v="45"/>
    <x v="0"/>
  </r>
  <r>
    <x v="0"/>
    <x v="2"/>
    <s v="GV401"/>
    <s v="GV4-21-150520"/>
    <x v="0"/>
    <d v="2020-11-09T00:00:00"/>
    <x v="0"/>
    <s v="Casillas Tapia Alfredo"/>
    <n v="43966"/>
    <n v="5.9333333333333327"/>
    <n v="1148.5999999999999"/>
    <n v="10"/>
    <n v="38478.1"/>
    <n v="30492.498"/>
    <n v="3049.25"/>
    <n v="114.85999999999999"/>
    <n v="33.5"/>
    <n v="7985.6019999999999"/>
    <x v="0"/>
    <x v="10"/>
    <n v="46"/>
    <x v="0"/>
  </r>
  <r>
    <x v="0"/>
    <x v="2"/>
    <s v="GV401"/>
    <s v="GV4-21-150520"/>
    <x v="0"/>
    <d v="2020-11-09T00:00:00"/>
    <x v="0"/>
    <s v="Rafael Osorio Zamora"/>
    <n v="43966"/>
    <n v="5.9333333333333327"/>
    <n v="935.6"/>
    <n v="9"/>
    <n v="31810.400000000001"/>
    <n v="27443.248"/>
    <n v="3049.25"/>
    <n v="103.95555555555556"/>
    <n v="34"/>
    <n v="4367.152"/>
    <x v="0"/>
    <x v="10"/>
    <n v="46"/>
    <x v="0"/>
  </r>
  <r>
    <x v="0"/>
    <x v="2"/>
    <s v="GV401"/>
    <s v="GV4-21-150520"/>
    <x v="0"/>
    <d v="2020-11-09T00:00:00"/>
    <x v="0"/>
    <s v="Vazquez Zamora Rafael"/>
    <n v="43966"/>
    <n v="5.9333333333333327"/>
    <n v="201.4"/>
    <n v="2"/>
    <n v="6847.6"/>
    <n v="6098.5"/>
    <n v="3049.25"/>
    <n v="100.7"/>
    <n v="34"/>
    <n v="749.1"/>
    <x v="0"/>
    <x v="10"/>
    <n v="46"/>
    <x v="0"/>
  </r>
  <r>
    <x v="0"/>
    <x v="2"/>
    <s v="GV401"/>
    <s v="GV4-21-150520"/>
    <x v="0"/>
    <d v="2020-11-09T00:00:00"/>
    <x v="0"/>
    <s v="Cecilia Robles Perez"/>
    <n v="43966"/>
    <n v="5.9333333333333327"/>
    <n v="98"/>
    <n v="1"/>
    <n v="3332"/>
    <n v="3049.25"/>
    <n v="3049.25"/>
    <n v="98"/>
    <n v="34"/>
    <n v="282.75"/>
    <x v="0"/>
    <x v="10"/>
    <n v="46"/>
    <x v="0"/>
  </r>
  <r>
    <x v="0"/>
    <x v="2"/>
    <s v="GV401"/>
    <s v="GV4-21-150520"/>
    <x v="0"/>
    <d v="2020-11-09T00:00:00"/>
    <x v="0"/>
    <s v="Ricardo Perez Garcia"/>
    <n v="43966"/>
    <n v="5.9333333333333327"/>
    <n v="300.8"/>
    <n v="3"/>
    <n v="10227.200000000001"/>
    <n v="9147.7489999999998"/>
    <n v="3049.25"/>
    <n v="100.26666666666667"/>
    <n v="34"/>
    <n v="1079.451"/>
    <x v="0"/>
    <x v="10"/>
    <n v="46"/>
    <x v="0"/>
  </r>
  <r>
    <x v="0"/>
    <x v="2"/>
    <s v="GV401"/>
    <s v="GV4-21-150520"/>
    <x v="0"/>
    <d v="2020-11-09T00:00:00"/>
    <x v="0"/>
    <s v="Alvarez Lopez Salvador (Padre)"/>
    <n v="43966"/>
    <n v="5.9333333333333327"/>
    <n v="1576"/>
    <n v="15"/>
    <n v="55160"/>
    <n v="45738.747000000003"/>
    <n v="3049.25"/>
    <n v="105.06666666666666"/>
    <n v="35"/>
    <n v="9421.2530000000006"/>
    <x v="0"/>
    <x v="10"/>
    <n v="46"/>
    <x v="0"/>
  </r>
  <r>
    <x v="0"/>
    <x v="2"/>
    <s v="GV408"/>
    <s v="GV4-20-080520"/>
    <x v="0"/>
    <d v="2020-11-09T00:00:00"/>
    <x v="0"/>
    <s v="Innovacion y Comercio"/>
    <n v="43959"/>
    <n v="6.1666666666666661"/>
    <n v="711.6"/>
    <n v="8"/>
    <n v="24194.400000000001"/>
    <n v="25032.335999999999"/>
    <n v="3129.0419999999999"/>
    <n v="88.95"/>
    <n v="34"/>
    <n v="-837.93600000000004"/>
    <x v="0"/>
    <x v="10"/>
    <n v="46"/>
    <x v="0"/>
  </r>
  <r>
    <x v="0"/>
    <x v="3"/>
    <s v="GV505"/>
    <s v="GV5-30-250720"/>
    <x v="0"/>
    <d v="2020-11-09T00:00:00"/>
    <x v="0"/>
    <s v="Camolinga Maldonado Pedro"/>
    <n v="44037"/>
    <n v="3.5666666666666664"/>
    <n v="13098"/>
    <n v="108"/>
    <n v="458430"/>
    <n v="326506.03399999999"/>
    <n v="3023.2040000000002"/>
    <n v="121.27777777777777"/>
    <n v="35"/>
    <n v="131923.96599999999"/>
    <x v="0"/>
    <x v="10"/>
    <n v="46"/>
    <x v="0"/>
  </r>
  <r>
    <x v="0"/>
    <x v="1"/>
    <s v="GV103"/>
    <s v="GV1-21-210520"/>
    <x v="0"/>
    <d v="2020-11-10T00:00:00"/>
    <x v="0"/>
    <s v="Ramos Mejia Juan Diego FG"/>
    <n v="43972"/>
    <n v="5.7666666666666666"/>
    <n v="2189"/>
    <n v="22"/>
    <n v="79898.5"/>
    <n v="69716.243000000002"/>
    <n v="3168.92"/>
    <n v="99.5"/>
    <n v="36.5"/>
    <n v="10182.257"/>
    <x v="0"/>
    <x v="10"/>
    <n v="46"/>
    <x v="0"/>
  </r>
  <r>
    <x v="0"/>
    <x v="1"/>
    <s v="GV103"/>
    <s v="GV1-21-210520"/>
    <x v="0"/>
    <d v="2020-11-10T00:00:00"/>
    <x v="0"/>
    <s v="Lopez Jorge FG"/>
    <n v="43972"/>
    <n v="5.7666666666666666"/>
    <n v="100"/>
    <n v="1"/>
    <n v="3700"/>
    <n v="3168.92"/>
    <n v="3168.92"/>
    <n v="100"/>
    <n v="37"/>
    <n v="531.08000000000004"/>
    <x v="0"/>
    <x v="10"/>
    <n v="46"/>
    <x v="0"/>
  </r>
  <r>
    <x v="0"/>
    <x v="1"/>
    <s v="GV103"/>
    <s v="GV1-21-210520"/>
    <x v="0"/>
    <d v="2020-11-10T00:00:00"/>
    <x v="0"/>
    <s v="Lopez Garcia Martin FG"/>
    <n v="43972"/>
    <n v="5.7666666666666666"/>
    <n v="90"/>
    <n v="1"/>
    <n v="3330"/>
    <n v="3168.92"/>
    <n v="3168.92"/>
    <n v="90"/>
    <n v="37"/>
    <n v="161.08000000000001"/>
    <x v="0"/>
    <x v="10"/>
    <n v="46"/>
    <x v="0"/>
  </r>
  <r>
    <x v="0"/>
    <x v="1"/>
    <s v="GV103"/>
    <s v="GV1-21-210520"/>
    <x v="0"/>
    <d v="2020-11-10T00:00:00"/>
    <x v="0"/>
    <s v="Leonardo Jimenez Chacon"/>
    <n v="43972"/>
    <n v="5.7666666666666666"/>
    <n v="104"/>
    <n v="1"/>
    <n v="3848"/>
    <n v="3168.92"/>
    <n v="3168.92"/>
    <n v="104"/>
    <n v="37"/>
    <n v="679.08"/>
    <x v="0"/>
    <x v="10"/>
    <n v="46"/>
    <x v="0"/>
  </r>
  <r>
    <x v="0"/>
    <x v="1"/>
    <s v="GV103"/>
    <s v="GV1-21-210520"/>
    <x v="0"/>
    <d v="2020-11-10T00:00:00"/>
    <x v="0"/>
    <s v="Jose Luis Guzman Cornejo"/>
    <n v="43972"/>
    <n v="5.7666666666666666"/>
    <n v="194"/>
    <n v="2"/>
    <n v="7178"/>
    <n v="6337.84"/>
    <n v="3168.92"/>
    <n v="97"/>
    <n v="37"/>
    <n v="840.16"/>
    <x v="0"/>
    <x v="10"/>
    <n v="46"/>
    <x v="0"/>
  </r>
  <r>
    <x v="0"/>
    <x v="1"/>
    <s v="GV103"/>
    <s v="GV1-21-210520"/>
    <x v="0"/>
    <d v="2020-11-10T00:00:00"/>
    <x v="0"/>
    <s v="Cobian Chavez Rodolfo FG"/>
    <n v="43972"/>
    <n v="5.7666666666666666"/>
    <n v="2002"/>
    <n v="20"/>
    <n v="73073"/>
    <n v="63378.402999999998"/>
    <n v="3168.92"/>
    <n v="100.1"/>
    <n v="36.5"/>
    <n v="9694.5969999999998"/>
    <x v="0"/>
    <x v="10"/>
    <n v="46"/>
    <x v="0"/>
  </r>
  <r>
    <x v="0"/>
    <x v="1"/>
    <s v="GV103"/>
    <s v="GV1-21-210520"/>
    <x v="0"/>
    <d v="2020-11-10T00:00:00"/>
    <x v="0"/>
    <s v="Chavez Barajas Contensina NA"/>
    <n v="43972"/>
    <n v="5.7666666666666666"/>
    <n v="100"/>
    <n v="1"/>
    <n v="3700"/>
    <n v="3168.92"/>
    <n v="3168.92"/>
    <n v="100"/>
    <n v="37"/>
    <n v="531.08000000000004"/>
    <x v="0"/>
    <x v="10"/>
    <n v="46"/>
    <x v="0"/>
  </r>
  <r>
    <x v="0"/>
    <x v="1"/>
    <s v="GV103"/>
    <s v="GV1-21-210520"/>
    <x v="0"/>
    <d v="2020-11-10T00:00:00"/>
    <x v="0"/>
    <s v="Juan Manuel Jacobo"/>
    <n v="43972"/>
    <n v="5.7666666666666666"/>
    <n v="440"/>
    <n v="5"/>
    <n v="16280"/>
    <n v="15844.601000000001"/>
    <n v="3168.92"/>
    <n v="88"/>
    <n v="37"/>
    <n v="435.399"/>
    <x v="0"/>
    <x v="10"/>
    <n v="46"/>
    <x v="0"/>
  </r>
  <r>
    <x v="0"/>
    <x v="1"/>
    <s v="GV103"/>
    <s v="GV1-21-210520"/>
    <x v="0"/>
    <d v="2020-11-10T00:00:00"/>
    <x v="0"/>
    <s v="Rincon Morett Veronica Guadalupe FG"/>
    <n v="43972"/>
    <n v="5.7666666666666666"/>
    <n v="368"/>
    <n v="4"/>
    <n v="13616"/>
    <n v="12675.681"/>
    <n v="3168.92"/>
    <n v="92"/>
    <n v="37"/>
    <n v="940.31899999999996"/>
    <x v="0"/>
    <x v="10"/>
    <n v="46"/>
    <x v="0"/>
  </r>
  <r>
    <x v="0"/>
    <x v="1"/>
    <s v="GV109"/>
    <s v="GV1-22-280520"/>
    <x v="0"/>
    <d v="2020-11-10T00:00:00"/>
    <x v="0"/>
    <s v="Verdin Vizcarra Irma Lucila F"/>
    <n v="43979"/>
    <n v="5.5333333333333332"/>
    <n v="181"/>
    <n v="2"/>
    <n v="6697"/>
    <n v="4781.625"/>
    <n v="2390.8119999999999"/>
    <n v="90.5"/>
    <n v="37"/>
    <n v="1915.375"/>
    <x v="0"/>
    <x v="10"/>
    <n v="46"/>
    <x v="0"/>
  </r>
  <r>
    <x v="0"/>
    <x v="1"/>
    <s v="GV109"/>
    <s v="GV1-22-280520"/>
    <x v="0"/>
    <d v="2020-11-10T00:00:00"/>
    <x v="0"/>
    <s v="Edgar Ruiz Lopez"/>
    <n v="43979"/>
    <n v="5.5333333333333332"/>
    <n v="187"/>
    <n v="2"/>
    <n v="6919"/>
    <n v="4781.625"/>
    <n v="2390.8119999999999"/>
    <n v="93.5"/>
    <n v="37"/>
    <n v="2137.375"/>
    <x v="0"/>
    <x v="10"/>
    <n v="46"/>
    <x v="0"/>
  </r>
  <r>
    <x v="0"/>
    <x v="1"/>
    <s v="GV109"/>
    <s v="GV1-22-280520"/>
    <x v="0"/>
    <d v="2020-11-10T00:00:00"/>
    <x v="0"/>
    <s v="Prado Barajas Aureliano FG"/>
    <n v="43979"/>
    <n v="5.5333333333333332"/>
    <n v="180"/>
    <n v="2"/>
    <n v="6660"/>
    <n v="4781.625"/>
    <n v="2390.8119999999999"/>
    <n v="90"/>
    <n v="37"/>
    <n v="1878.375"/>
    <x v="0"/>
    <x v="10"/>
    <n v="46"/>
    <x v="0"/>
  </r>
  <r>
    <x v="0"/>
    <x v="1"/>
    <s v="GV109"/>
    <s v="GV1-22-280520"/>
    <x v="0"/>
    <d v="2020-11-10T00:00:00"/>
    <x v="0"/>
    <s v="Martinez Valdez Hugo Alberto F"/>
    <n v="43979"/>
    <n v="5.5333333333333332"/>
    <n v="288"/>
    <n v="3"/>
    <n v="10656"/>
    <n v="7172.4369999999999"/>
    <n v="2390.8119999999999"/>
    <n v="96"/>
    <n v="37"/>
    <n v="3483.5630000000001"/>
    <x v="0"/>
    <x v="10"/>
    <n v="46"/>
    <x v="0"/>
  </r>
  <r>
    <x v="0"/>
    <x v="2"/>
    <s v="GV401"/>
    <s v="GV4-21-150520"/>
    <x v="0"/>
    <d v="2020-11-10T00:00:00"/>
    <x v="0"/>
    <s v="Gutierrez Olivarez Jaime Gibran"/>
    <n v="43966"/>
    <n v="5.9666666666666668"/>
    <n v="281.8"/>
    <n v="3"/>
    <n v="9581.2000000000007"/>
    <n v="9317.152"/>
    <n v="3105.7170000000001"/>
    <n v="93.933333333333337"/>
    <n v="34"/>
    <n v="264.048"/>
    <x v="0"/>
    <x v="10"/>
    <n v="46"/>
    <x v="0"/>
  </r>
  <r>
    <x v="0"/>
    <x v="1"/>
    <s v="GV103"/>
    <s v="GV1-21-210520"/>
    <x v="0"/>
    <d v="2020-11-11T00:00:00"/>
    <x v="0"/>
    <s v="Diaz Araiza Maria Magdalena"/>
    <n v="43972"/>
    <n v="5.8"/>
    <n v="280"/>
    <n v="3"/>
    <n v="10360"/>
    <n v="9506.76"/>
    <n v="3168.92"/>
    <n v="93.333333333333329"/>
    <n v="37"/>
    <n v="853.24"/>
    <x v="0"/>
    <x v="10"/>
    <n v="46"/>
    <x v="0"/>
  </r>
  <r>
    <x v="0"/>
    <x v="1"/>
    <s v="GV103"/>
    <s v="GV1-21-210520"/>
    <x v="0"/>
    <d v="2020-11-11T00:00:00"/>
    <x v="0"/>
    <s v="RODRIGO RODRIGUEZ"/>
    <n v="43972"/>
    <n v="5.8"/>
    <n v="510"/>
    <n v="6"/>
    <n v="18870"/>
    <n v="19013.521000000001"/>
    <n v="3168.92"/>
    <n v="85"/>
    <n v="37"/>
    <n v="-143.52099999999999"/>
    <x v="0"/>
    <x v="10"/>
    <n v="46"/>
    <x v="0"/>
  </r>
  <r>
    <x v="0"/>
    <x v="1"/>
    <s v="GV103"/>
    <s v="GV1-21-210520"/>
    <x v="0"/>
    <d v="2020-11-11T00:00:00"/>
    <x v="0"/>
    <s v="PUBLICO EN GENERAL"/>
    <n v="43972"/>
    <n v="5.8"/>
    <n v="90"/>
    <n v="1"/>
    <n v="3330"/>
    <n v="3168.92"/>
    <n v="3168.92"/>
    <n v="90"/>
    <n v="37"/>
    <n v="161.08000000000001"/>
    <x v="0"/>
    <x v="10"/>
    <n v="46"/>
    <x v="0"/>
  </r>
  <r>
    <x v="0"/>
    <x v="1"/>
    <s v="GV103"/>
    <s v="GV1-21-210520"/>
    <x v="0"/>
    <d v="2020-11-11T00:00:00"/>
    <x v="0"/>
    <s v="Oscar Jesus Guerrero Pelayo"/>
    <n v="43972"/>
    <n v="5.8"/>
    <n v="363"/>
    <n v="4"/>
    <n v="13431"/>
    <n v="12675.681"/>
    <n v="3168.92"/>
    <n v="90.75"/>
    <n v="37"/>
    <n v="755.31899999999996"/>
    <x v="0"/>
    <x v="10"/>
    <n v="46"/>
    <x v="0"/>
  </r>
  <r>
    <x v="0"/>
    <x v="1"/>
    <s v="GV103"/>
    <s v="GV1-21-210520"/>
    <x v="0"/>
    <d v="2020-11-11T00:00:00"/>
    <x v="0"/>
    <s v="PUBLICO EN GENERAL"/>
    <n v="43972"/>
    <n v="5.8"/>
    <n v="104"/>
    <n v="1"/>
    <n v="3848"/>
    <n v="3168.92"/>
    <n v="3168.92"/>
    <n v="104"/>
    <n v="37"/>
    <n v="679.08"/>
    <x v="0"/>
    <x v="10"/>
    <n v="46"/>
    <x v="0"/>
  </r>
  <r>
    <x v="0"/>
    <x v="1"/>
    <s v="GV103"/>
    <s v="GV1-21-210520"/>
    <x v="0"/>
    <d v="2020-11-11T00:00:00"/>
    <x v="0"/>
    <s v="PUBLICO EN GENERAL"/>
    <n v="43972"/>
    <n v="5.8"/>
    <n v="95"/>
    <n v="1"/>
    <n v="3515"/>
    <n v="3168.92"/>
    <n v="3168.92"/>
    <n v="95"/>
    <n v="37"/>
    <n v="346.08"/>
    <x v="0"/>
    <x v="10"/>
    <n v="46"/>
    <x v="0"/>
  </r>
  <r>
    <x v="0"/>
    <x v="0"/>
    <s v="EMBAR"/>
    <s v="GV1-20-130520"/>
    <x v="0"/>
    <d v="2020-11-12T00:00:00"/>
    <x v="0"/>
    <s v="Innovacion y Comercio"/>
    <n v="43964"/>
    <n v="6.1"/>
    <n v="512.5"/>
    <n v="6"/>
    <n v="18450"/>
    <n v="13590.888000000001"/>
    <n v="2265.1480000000001"/>
    <n v="85.416666666666671"/>
    <n v="36"/>
    <n v="4859.1120000000001"/>
    <x v="0"/>
    <x v="10"/>
    <n v="46"/>
    <x v="0"/>
  </r>
  <r>
    <x v="0"/>
    <x v="0"/>
    <s v="EMBAR"/>
    <s v="GV1-20-130520"/>
    <x v="0"/>
    <d v="2020-11-12T00:00:00"/>
    <x v="0"/>
    <s v="Gutierrez Olivarez Jaime Gibran"/>
    <n v="43964"/>
    <n v="6.1"/>
    <n v="186"/>
    <n v="2"/>
    <n v="6696"/>
    <n v="4530.2960000000003"/>
    <n v="2265.1480000000001"/>
    <n v="93"/>
    <n v="36"/>
    <n v="2165.7040000000002"/>
    <x v="0"/>
    <x v="10"/>
    <n v="46"/>
    <x v="0"/>
  </r>
  <r>
    <x v="0"/>
    <x v="0"/>
    <s v="EMBAR"/>
    <s v="GV1-20-130520"/>
    <x v="0"/>
    <d v="2020-11-12T00:00:00"/>
    <x v="0"/>
    <s v="Rafael Osorio Zamora"/>
    <n v="43964"/>
    <n v="6.1"/>
    <n v="388"/>
    <n v="4"/>
    <n v="13968"/>
    <n v="9060.5920000000006"/>
    <n v="2265.1480000000001"/>
    <n v="97"/>
    <n v="36"/>
    <n v="4907.4080000000004"/>
    <x v="0"/>
    <x v="10"/>
    <n v="46"/>
    <x v="0"/>
  </r>
  <r>
    <x v="0"/>
    <x v="0"/>
    <s v="EMBAR"/>
    <s v="GV1-20-130520"/>
    <x v="0"/>
    <d v="2020-11-12T00:00:00"/>
    <x v="0"/>
    <s v="Vazquez Zamora Rafael"/>
    <n v="43964"/>
    <n v="6.1"/>
    <n v="181.5"/>
    <n v="2"/>
    <n v="6534"/>
    <n v="4530.2960000000003"/>
    <n v="2265.1480000000001"/>
    <n v="90.75"/>
    <n v="36"/>
    <n v="2003.704"/>
    <x v="0"/>
    <x v="10"/>
    <n v="46"/>
    <x v="0"/>
  </r>
  <r>
    <x v="0"/>
    <x v="0"/>
    <s v="EMBAR"/>
    <s v="GV1-20-130520"/>
    <x v="0"/>
    <d v="2020-11-12T00:00:00"/>
    <x v="0"/>
    <s v="Ricardo Perez Garcia"/>
    <n v="43964"/>
    <n v="6.1"/>
    <n v="99"/>
    <n v="1"/>
    <n v="3564"/>
    <n v="2265.1480000000001"/>
    <n v="2265.1480000000001"/>
    <n v="99"/>
    <n v="36"/>
    <n v="1298.8520000000001"/>
    <x v="0"/>
    <x v="10"/>
    <n v="46"/>
    <x v="0"/>
  </r>
  <r>
    <x v="0"/>
    <x v="0"/>
    <s v="EMBAR"/>
    <s v="GV1-20-130520"/>
    <x v="0"/>
    <d v="2020-11-12T00:00:00"/>
    <x v="0"/>
    <s v="Innovacion y Comercio"/>
    <n v="43964"/>
    <n v="6.1"/>
    <n v="72.5"/>
    <n v="1"/>
    <n v="2610"/>
    <n v="2265.1480000000001"/>
    <n v="2265.1480000000001"/>
    <n v="72.5"/>
    <n v="36"/>
    <n v="344.85199999999998"/>
    <x v="0"/>
    <x v="10"/>
    <n v="46"/>
    <x v="0"/>
  </r>
  <r>
    <x v="0"/>
    <x v="0"/>
    <s v="EMBAR"/>
    <s v="GV5-07-150220"/>
    <x v="0"/>
    <d v="2020-11-12T00:00:00"/>
    <x v="0"/>
    <s v="Innovacion y Comercio"/>
    <n v="43876"/>
    <n v="9.0333333333333332"/>
    <n v="339"/>
    <n v="2"/>
    <n v="12204"/>
    <n v="7761.2719999999999"/>
    <n v="3880.636"/>
    <n v="169.5"/>
    <n v="36"/>
    <n v="4442.7280000000001"/>
    <x v="0"/>
    <x v="10"/>
    <n v="46"/>
    <x v="0"/>
  </r>
  <r>
    <x v="0"/>
    <x v="0"/>
    <s v="EMBAR"/>
    <s v="GV5-07-150220"/>
    <x v="0"/>
    <d v="2020-11-12T00:00:00"/>
    <x v="0"/>
    <s v="Innovacion y Comercio"/>
    <n v="43876"/>
    <n v="9.0333333333333332"/>
    <n v="354.5"/>
    <n v="1"/>
    <n v="6381"/>
    <n v="3880.636"/>
    <n v="3880.636"/>
    <n v="354.5"/>
    <n v="18"/>
    <n v="2500.364"/>
    <x v="0"/>
    <x v="10"/>
    <n v="46"/>
    <x v="0"/>
  </r>
  <r>
    <x v="0"/>
    <x v="0"/>
    <s v="EMBAR"/>
    <s v="GV5-30-250720"/>
    <x v="0"/>
    <d v="2020-11-12T00:00:00"/>
    <x v="0"/>
    <s v="Innovacion y Comercio"/>
    <n v="44037"/>
    <n v="3.6666666666666665"/>
    <n v="354.5"/>
    <n v="1"/>
    <n v="6381"/>
    <n v="3034.1970000000001"/>
    <n v="3034.1970000000001"/>
    <n v="354.5"/>
    <n v="18"/>
    <n v="3346.8029999999999"/>
    <x v="0"/>
    <x v="10"/>
    <n v="46"/>
    <x v="0"/>
  </r>
  <r>
    <x v="0"/>
    <x v="1"/>
    <s v="GV103"/>
    <s v="GV1-21-210520"/>
    <x v="0"/>
    <d v="2020-11-12T00:00:00"/>
    <x v="0"/>
    <s v="Cecilia Robles Perez"/>
    <n v="43972"/>
    <n v="5.833333333333333"/>
    <n v="111.5"/>
    <n v="1"/>
    <n v="4014"/>
    <n v="3168.92"/>
    <n v="3168.92"/>
    <n v="111.5"/>
    <n v="36"/>
    <n v="845.08"/>
    <x v="0"/>
    <x v="10"/>
    <n v="46"/>
    <x v="0"/>
  </r>
  <r>
    <x v="0"/>
    <x v="1"/>
    <s v="GV103"/>
    <s v="GV1-21-210520"/>
    <x v="0"/>
    <d v="2020-11-12T00:00:00"/>
    <x v="0"/>
    <s v="Vazquez Zamora Rafael"/>
    <n v="43972"/>
    <n v="5.833333333333333"/>
    <n v="355"/>
    <n v="4"/>
    <n v="12780"/>
    <n v="12878.052"/>
    <n v="3219.5129999999999"/>
    <n v="88.75"/>
    <n v="36"/>
    <n v="-98.052000000000007"/>
    <x v="0"/>
    <x v="10"/>
    <n v="46"/>
    <x v="0"/>
  </r>
  <r>
    <x v="0"/>
    <x v="1"/>
    <s v="GV103"/>
    <s v="GV1-21-210520"/>
    <x v="0"/>
    <d v="2020-11-12T00:00:00"/>
    <x v="0"/>
    <s v="Cecilia Robles Perez"/>
    <n v="43972"/>
    <n v="5.833333333333333"/>
    <n v="96.5"/>
    <n v="1"/>
    <n v="3474"/>
    <n v="3219.5129999999999"/>
    <n v="3219.5129999999999"/>
    <n v="96.5"/>
    <n v="36"/>
    <n v="254.48699999999999"/>
    <x v="0"/>
    <x v="10"/>
    <n v="46"/>
    <x v="0"/>
  </r>
  <r>
    <x v="0"/>
    <x v="1"/>
    <s v="GV103"/>
    <s v="GV1-21-210520"/>
    <x v="0"/>
    <d v="2020-11-12T00:00:00"/>
    <x v="0"/>
    <s v="Innovacion y Comercio"/>
    <n v="43972"/>
    <n v="5.833333333333333"/>
    <n v="422.5"/>
    <n v="5"/>
    <n v="15210"/>
    <n v="16097.565000000001"/>
    <n v="3219.5129999999999"/>
    <n v="84.5"/>
    <n v="36"/>
    <n v="-887.56500000000005"/>
    <x v="0"/>
    <x v="10"/>
    <n v="46"/>
    <x v="0"/>
  </r>
  <r>
    <x v="0"/>
    <x v="1"/>
    <s v="GV109"/>
    <s v="GV1-22-280520"/>
    <x v="0"/>
    <d v="2020-11-12T00:00:00"/>
    <x v="0"/>
    <s v="Ricardo Perez Garcia"/>
    <n v="43979"/>
    <n v="5.6"/>
    <n v="89.5"/>
    <n v="1"/>
    <n v="3222"/>
    <n v="2395.0279999999998"/>
    <n v="2395.0279999999998"/>
    <n v="89.5"/>
    <n v="36"/>
    <n v="826.97199999999998"/>
    <x v="0"/>
    <x v="10"/>
    <n v="46"/>
    <x v="0"/>
  </r>
  <r>
    <x v="0"/>
    <x v="1"/>
    <s v="GV109"/>
    <s v="GV1-22-280520"/>
    <x v="0"/>
    <d v="2020-11-12T00:00:00"/>
    <x v="0"/>
    <s v="Gutierrez Olivarez Jaime Gibran"/>
    <n v="43979"/>
    <n v="5.6"/>
    <n v="328"/>
    <n v="3"/>
    <n v="11808"/>
    <n v="7185.085"/>
    <n v="2395.0279999999998"/>
    <n v="109.33333333333333"/>
    <n v="36"/>
    <n v="4622.915"/>
    <x v="0"/>
    <x v="10"/>
    <n v="46"/>
    <x v="0"/>
  </r>
  <r>
    <x v="0"/>
    <x v="1"/>
    <s v="GV109"/>
    <s v="GV1-22-280520"/>
    <x v="0"/>
    <d v="2020-11-12T00:00:00"/>
    <x v="0"/>
    <s v="Rafael Osorio Zamora"/>
    <n v="43979"/>
    <n v="5.6"/>
    <n v="392.5"/>
    <n v="4"/>
    <n v="14130"/>
    <n v="9580.1129999999994"/>
    <n v="2395.0279999999998"/>
    <n v="98.125"/>
    <n v="36"/>
    <n v="4549.8869999999997"/>
    <x v="0"/>
    <x v="10"/>
    <n v="46"/>
    <x v="0"/>
  </r>
  <r>
    <x v="0"/>
    <x v="2"/>
    <s v="GV401"/>
    <s v="GV4-21-150520"/>
    <x v="0"/>
    <d v="2020-11-12T00:00:00"/>
    <x v="0"/>
    <s v="Casillas Tapia Alfredo"/>
    <n v="43966"/>
    <n v="6.0333333333333332"/>
    <n v="1066.5999999999999"/>
    <n v="10"/>
    <n v="37864.300000000003"/>
    <n v="31498.989000000001"/>
    <n v="3149.8989999999999"/>
    <n v="106.66"/>
    <n v="35.5"/>
    <n v="6365.3109999999997"/>
    <x v="0"/>
    <x v="10"/>
    <n v="46"/>
    <x v="0"/>
  </r>
  <r>
    <x v="0"/>
    <x v="2"/>
    <s v="GV401"/>
    <s v="GV4-21-150520"/>
    <x v="0"/>
    <d v="2020-11-12T00:00:00"/>
    <x v="0"/>
    <s v="Carlos Sanchez Camacho"/>
    <n v="43966"/>
    <n v="6.0333333333333332"/>
    <n v="490.6"/>
    <n v="4"/>
    <n v="17661.599999999999"/>
    <n v="12599.596"/>
    <n v="3149.8989999999999"/>
    <n v="122.65"/>
    <n v="36"/>
    <n v="5062.0039999999999"/>
    <x v="0"/>
    <x v="10"/>
    <n v="46"/>
    <x v="0"/>
  </r>
  <r>
    <x v="0"/>
    <x v="2"/>
    <s v="GV401"/>
    <s v="GV4-21-150520"/>
    <x v="0"/>
    <d v="2020-11-12T00:00:00"/>
    <x v="0"/>
    <s v="Camacho Monroy Agustin"/>
    <n v="43966"/>
    <n v="6.0333333333333332"/>
    <n v="981"/>
    <n v="10"/>
    <n v="35316"/>
    <n v="31498.989000000001"/>
    <n v="3149.8989999999999"/>
    <n v="98.1"/>
    <n v="36"/>
    <n v="3817.011"/>
    <x v="0"/>
    <x v="10"/>
    <n v="46"/>
    <x v="0"/>
  </r>
  <r>
    <x v="0"/>
    <x v="2"/>
    <s v="GV401"/>
    <s v="GV4-21-150520"/>
    <x v="0"/>
    <d v="2020-11-12T00:00:00"/>
    <x v="0"/>
    <s v="Camacho Santana Gabriel"/>
    <n v="43966"/>
    <n v="6.0333333333333332"/>
    <n v="620"/>
    <n v="6"/>
    <n v="22320"/>
    <n v="18899.393"/>
    <n v="3149.8989999999999"/>
    <n v="103.33333333333333"/>
    <n v="36"/>
    <n v="3420.607"/>
    <x v="0"/>
    <x v="10"/>
    <n v="46"/>
    <x v="0"/>
  </r>
  <r>
    <x v="0"/>
    <x v="2"/>
    <s v="GV402"/>
    <s v="GV4-22-270520"/>
    <x v="0"/>
    <d v="2020-11-12T00:00:00"/>
    <x v="0"/>
    <s v="Noe Ramirez Brambila"/>
    <n v="43978"/>
    <n v="5.6333333333333329"/>
    <n v="411"/>
    <n v="4"/>
    <n v="14796"/>
    <n v="11507.135"/>
    <n v="2876.7840000000001"/>
    <n v="102.75"/>
    <n v="36"/>
    <n v="3288.8649999999998"/>
    <x v="0"/>
    <x v="10"/>
    <n v="46"/>
    <x v="0"/>
  </r>
  <r>
    <x v="0"/>
    <x v="2"/>
    <s v="GV402"/>
    <s v="GV4-22-270520"/>
    <x v="0"/>
    <d v="2020-11-12T00:00:00"/>
    <x v="0"/>
    <s v="PUBLICO EN GENERAL"/>
    <n v="43978"/>
    <n v="5.6333333333333329"/>
    <n v="306"/>
    <n v="3"/>
    <n v="11016"/>
    <n v="8630.3520000000008"/>
    <n v="2876.7840000000001"/>
    <n v="102"/>
    <n v="36"/>
    <n v="2385.6480000000001"/>
    <x v="0"/>
    <x v="10"/>
    <n v="46"/>
    <x v="0"/>
  </r>
  <r>
    <x v="0"/>
    <x v="0"/>
    <s v="EMBAR"/>
    <s v="GV1-20-130520"/>
    <x v="0"/>
    <d v="2020-11-13T00:00:00"/>
    <x v="0"/>
    <s v="PUBLICO EN GENERAL"/>
    <n v="43964"/>
    <n v="6.1333333333333329"/>
    <n v="104.5"/>
    <n v="1"/>
    <n v="3657.5"/>
    <n v="2265.1480000000001"/>
    <n v="2265.1480000000001"/>
    <n v="104.5"/>
    <n v="35"/>
    <n v="1392.3520000000001"/>
    <x v="0"/>
    <x v="10"/>
    <n v="46"/>
    <x v="0"/>
  </r>
  <r>
    <x v="0"/>
    <x v="0"/>
    <s v="EMBAR"/>
    <s v="GV1-20-130520"/>
    <x v="0"/>
    <d v="2020-11-13T00:00:00"/>
    <x v="0"/>
    <s v="PUBLICO EN GENERAL"/>
    <n v="43964"/>
    <n v="6.1333333333333329"/>
    <n v="102.5"/>
    <n v="1"/>
    <n v="3587.5"/>
    <n v="2265.1480000000001"/>
    <n v="2265.1480000000001"/>
    <n v="102.5"/>
    <n v="35"/>
    <n v="1322.3520000000001"/>
    <x v="0"/>
    <x v="10"/>
    <n v="46"/>
    <x v="0"/>
  </r>
  <r>
    <x v="0"/>
    <x v="1"/>
    <s v="GV103"/>
    <s v="GV1-21-210520"/>
    <x v="0"/>
    <d v="2020-11-13T00:00:00"/>
    <x v="0"/>
    <s v="Arturo Saray"/>
    <n v="43972"/>
    <n v="5.8666666666666663"/>
    <n v="135"/>
    <n v="1"/>
    <n v="4185"/>
    <n v="3219.5129999999999"/>
    <n v="3219.5129999999999"/>
    <n v="135"/>
    <n v="31"/>
    <n v="965.48699999999997"/>
    <x v="0"/>
    <x v="10"/>
    <n v="46"/>
    <x v="0"/>
  </r>
  <r>
    <x v="0"/>
    <x v="2"/>
    <s v="GV402"/>
    <s v="GV4-22-270520"/>
    <x v="0"/>
    <d v="2020-11-13T00:00:00"/>
    <x v="0"/>
    <s v="Ramos Mejia Juan Diego FG"/>
    <n v="43978"/>
    <n v="5.6666666666666661"/>
    <n v="2189"/>
    <n v="22"/>
    <n v="79898.5"/>
    <n v="63289.245000000003"/>
    <n v="2876.7840000000001"/>
    <n v="99.5"/>
    <n v="36.5"/>
    <n v="16609.255000000001"/>
    <x v="0"/>
    <x v="10"/>
    <n v="46"/>
    <x v="0"/>
  </r>
  <r>
    <x v="0"/>
    <x v="2"/>
    <s v="GV402"/>
    <s v="GV4-22-270520"/>
    <x v="0"/>
    <d v="2020-11-13T00:00:00"/>
    <x v="0"/>
    <s v="Pelayo Sebastian Rosa Maria G"/>
    <n v="43978"/>
    <n v="5.6666666666666661"/>
    <n v="404"/>
    <n v="4"/>
    <n v="14948"/>
    <n v="11507.135"/>
    <n v="2876.7840000000001"/>
    <n v="101"/>
    <n v="37"/>
    <n v="3440.8649999999998"/>
    <x v="0"/>
    <x v="10"/>
    <n v="46"/>
    <x v="0"/>
  </r>
  <r>
    <x v="0"/>
    <x v="2"/>
    <s v="GV402"/>
    <s v="GV4-22-270520"/>
    <x v="0"/>
    <d v="2020-11-13T00:00:00"/>
    <x v="0"/>
    <s v="PUBLICO EN GENERAL"/>
    <n v="43978"/>
    <n v="5.6666666666666661"/>
    <n v="104"/>
    <n v="1"/>
    <n v="3848"/>
    <n v="2876.7840000000001"/>
    <n v="2876.7840000000001"/>
    <n v="104"/>
    <n v="37"/>
    <n v="971.21600000000001"/>
    <x v="0"/>
    <x v="10"/>
    <n v="46"/>
    <x v="0"/>
  </r>
  <r>
    <x v="0"/>
    <x v="2"/>
    <s v="GV402"/>
    <s v="GV4-22-270520"/>
    <x v="0"/>
    <d v="2020-11-13T00:00:00"/>
    <x v="0"/>
    <s v="PUBLICO EN GENERAL"/>
    <n v="43978"/>
    <n v="5.6666666666666661"/>
    <n v="300"/>
    <n v="3"/>
    <n v="11100"/>
    <n v="8630.3520000000008"/>
    <n v="2876.7840000000001"/>
    <n v="100"/>
    <n v="37"/>
    <n v="2469.6480000000001"/>
    <x v="0"/>
    <x v="10"/>
    <n v="46"/>
    <x v="0"/>
  </r>
  <r>
    <x v="0"/>
    <x v="2"/>
    <s v="GV402"/>
    <s v="GV4-22-270520"/>
    <x v="0"/>
    <d v="2020-11-13T00:00:00"/>
    <x v="0"/>
    <s v="PUBLICO EN GENERAL"/>
    <n v="43978"/>
    <n v="5.6666666666666661"/>
    <n v="306"/>
    <n v="3"/>
    <n v="11322"/>
    <n v="8630.3520000000008"/>
    <n v="2876.7840000000001"/>
    <n v="102"/>
    <n v="37"/>
    <n v="2691.6480000000001"/>
    <x v="0"/>
    <x v="10"/>
    <n v="46"/>
    <x v="0"/>
  </r>
  <r>
    <x v="0"/>
    <x v="2"/>
    <s v="GV402"/>
    <s v="GV4-22-270520"/>
    <x v="0"/>
    <d v="2020-11-13T00:00:00"/>
    <x v="0"/>
    <s v="Oscar Jesus Guerrero Pelayo"/>
    <n v="43978"/>
    <n v="5.6666666666666661"/>
    <n v="940"/>
    <n v="9"/>
    <n v="34780"/>
    <n v="25891.055"/>
    <n v="2876.7840000000001"/>
    <n v="104.44444444444444"/>
    <n v="37"/>
    <n v="8888.9449999999997"/>
    <x v="0"/>
    <x v="10"/>
    <n v="46"/>
    <x v="0"/>
  </r>
  <r>
    <x v="0"/>
    <x v="2"/>
    <s v="GV402"/>
    <s v="GV4-22-270520"/>
    <x v="0"/>
    <d v="2020-11-13T00:00:00"/>
    <x v="0"/>
    <s v="PUBLICO EN GENERAL"/>
    <n v="43978"/>
    <n v="5.6666666666666661"/>
    <n v="100"/>
    <n v="1"/>
    <n v="3700"/>
    <n v="2876.7840000000001"/>
    <n v="2876.7840000000001"/>
    <n v="100"/>
    <n v="37"/>
    <n v="823.21600000000001"/>
    <x v="0"/>
    <x v="10"/>
    <n v="46"/>
    <x v="0"/>
  </r>
  <r>
    <x v="0"/>
    <x v="2"/>
    <s v="GV402"/>
    <s v="GV4-22-270520"/>
    <x v="0"/>
    <d v="2020-11-13T00:00:00"/>
    <x v="0"/>
    <s v="Ramos Mejia Juan Diego FG"/>
    <n v="43978"/>
    <n v="5.6666666666666661"/>
    <n v="450"/>
    <n v="4"/>
    <n v="16425"/>
    <n v="11507.135"/>
    <n v="2876.7840000000001"/>
    <n v="112.5"/>
    <n v="36.5"/>
    <n v="4917.8649999999998"/>
    <x v="0"/>
    <x v="10"/>
    <n v="46"/>
    <x v="0"/>
  </r>
  <r>
    <x v="0"/>
    <x v="2"/>
    <s v="GV402"/>
    <s v="GV4-22-270520"/>
    <x v="0"/>
    <d v="2020-11-13T00:00:00"/>
    <x v="0"/>
    <s v="Gil Peña Martin FG"/>
    <n v="43978"/>
    <n v="5.6666666666666661"/>
    <n v="523"/>
    <n v="5"/>
    <n v="19351"/>
    <n v="14383.919"/>
    <n v="2876.7840000000001"/>
    <n v="104.6"/>
    <n v="37"/>
    <n v="4967.0810000000001"/>
    <x v="0"/>
    <x v="10"/>
    <n v="46"/>
    <x v="0"/>
  </r>
  <r>
    <x v="0"/>
    <x v="2"/>
    <s v="GV402"/>
    <s v="GV4-22-270520"/>
    <x v="0"/>
    <d v="2020-11-13T00:00:00"/>
    <x v="0"/>
    <s v="Jose Luis Guzman Cornejo"/>
    <n v="43978"/>
    <n v="5.6666666666666661"/>
    <n v="668"/>
    <n v="6"/>
    <n v="24716"/>
    <n v="17260.703000000001"/>
    <n v="2876.7840000000001"/>
    <n v="111.33333333333333"/>
    <n v="37"/>
    <n v="7455.2969999999996"/>
    <x v="0"/>
    <x v="10"/>
    <n v="46"/>
    <x v="0"/>
  </r>
  <r>
    <x v="0"/>
    <x v="2"/>
    <s v="GV402"/>
    <s v="GV4-22-270520"/>
    <x v="0"/>
    <d v="2020-11-13T00:00:00"/>
    <x v="0"/>
    <s v="Leonardo Jimenez Chacon"/>
    <n v="43978"/>
    <n v="5.6666666666666661"/>
    <n v="110"/>
    <n v="1"/>
    <n v="4070"/>
    <n v="2876.7840000000001"/>
    <n v="2876.7840000000001"/>
    <n v="110"/>
    <n v="37"/>
    <n v="1193.2159999999999"/>
    <x v="0"/>
    <x v="10"/>
    <n v="46"/>
    <x v="0"/>
  </r>
  <r>
    <x v="0"/>
    <x v="2"/>
    <s v="GV402"/>
    <s v="GV4-22-270520"/>
    <x v="0"/>
    <d v="2020-11-13T00:00:00"/>
    <x v="0"/>
    <s v="Lopez Jorge FG"/>
    <n v="43978"/>
    <n v="5.6666666666666661"/>
    <n v="220"/>
    <n v="2"/>
    <n v="8140"/>
    <n v="5753.5680000000002"/>
    <n v="2876.7840000000001"/>
    <n v="110"/>
    <n v="37"/>
    <n v="2386.4319999999998"/>
    <x v="0"/>
    <x v="10"/>
    <n v="46"/>
    <x v="0"/>
  </r>
  <r>
    <x v="0"/>
    <x v="2"/>
    <s v="GV402"/>
    <s v="GV4-22-270520"/>
    <x v="0"/>
    <d v="2020-11-13T00:00:00"/>
    <x v="0"/>
    <s v="Verdin Vizcarra Irma Lucila F"/>
    <n v="43978"/>
    <n v="5.6666666666666661"/>
    <n v="193"/>
    <n v="2"/>
    <n v="7141"/>
    <n v="5753.5680000000002"/>
    <n v="2876.7840000000001"/>
    <n v="96.5"/>
    <n v="37"/>
    <n v="1387.432"/>
    <x v="0"/>
    <x v="10"/>
    <n v="46"/>
    <x v="0"/>
  </r>
  <r>
    <x v="0"/>
    <x v="2"/>
    <s v="GV402"/>
    <s v="GV4-22-270520"/>
    <x v="0"/>
    <d v="2020-11-13T00:00:00"/>
    <x v="0"/>
    <s v="Juan Manuel Jacobo"/>
    <n v="43978"/>
    <n v="5.6666666666666661"/>
    <n v="660"/>
    <n v="6"/>
    <n v="24420"/>
    <n v="17260.703000000001"/>
    <n v="2876.7840000000001"/>
    <n v="110"/>
    <n v="37"/>
    <n v="7159.2969999999996"/>
    <x v="0"/>
    <x v="10"/>
    <n v="46"/>
    <x v="0"/>
  </r>
  <r>
    <x v="0"/>
    <x v="2"/>
    <s v="GV402"/>
    <s v="GV4-22-270520"/>
    <x v="0"/>
    <d v="2020-11-13T00:00:00"/>
    <x v="0"/>
    <s v="Salas Nadia"/>
    <n v="43978"/>
    <n v="5.6666666666666661"/>
    <n v="315"/>
    <n v="3"/>
    <n v="11655"/>
    <n v="8630.3520000000008"/>
    <n v="2876.7840000000001"/>
    <n v="105"/>
    <n v="37"/>
    <n v="3024.6480000000001"/>
    <x v="0"/>
    <x v="10"/>
    <n v="46"/>
    <x v="0"/>
  </r>
  <r>
    <x v="0"/>
    <x v="2"/>
    <s v="GV402"/>
    <s v="GV4-22-270520"/>
    <x v="0"/>
    <d v="2020-11-13T00:00:00"/>
    <x v="0"/>
    <s v="RODRIGO RODRIGUEZ"/>
    <n v="43978"/>
    <n v="5.6666666666666661"/>
    <n v="983"/>
    <n v="10"/>
    <n v="36371"/>
    <n v="28767.839"/>
    <n v="2876.7840000000001"/>
    <n v="98.3"/>
    <n v="37"/>
    <n v="7603.1610000000001"/>
    <x v="0"/>
    <x v="10"/>
    <n v="46"/>
    <x v="0"/>
  </r>
  <r>
    <x v="0"/>
    <x v="2"/>
    <s v="GV402"/>
    <s v="GV4-22-270520"/>
    <x v="0"/>
    <d v="2020-11-13T00:00:00"/>
    <x v="0"/>
    <s v="Diaz Araiza Maria Magdalena"/>
    <n v="43978"/>
    <n v="5.6666666666666661"/>
    <n v="195"/>
    <n v="2"/>
    <n v="7215"/>
    <n v="5753.5680000000002"/>
    <n v="2876.7840000000001"/>
    <n v="97.5"/>
    <n v="37"/>
    <n v="1461.432"/>
    <x v="0"/>
    <x v="10"/>
    <n v="46"/>
    <x v="0"/>
  </r>
  <r>
    <x v="0"/>
    <x v="2"/>
    <s v="GV402"/>
    <s v="GV4-22-270520"/>
    <x v="0"/>
    <d v="2020-11-13T00:00:00"/>
    <x v="0"/>
    <s v="Anaya Chavarin Oscar FG"/>
    <n v="43978"/>
    <n v="5.6666666666666661"/>
    <n v="208"/>
    <n v="2"/>
    <n v="7696"/>
    <n v="5753.5680000000002"/>
    <n v="2876.7840000000001"/>
    <n v="104"/>
    <n v="37"/>
    <n v="1942.432"/>
    <x v="0"/>
    <x v="10"/>
    <n v="46"/>
    <x v="0"/>
  </r>
  <r>
    <x v="0"/>
    <x v="2"/>
    <s v="GV402"/>
    <s v="GV4-22-270520"/>
    <x v="0"/>
    <d v="2020-11-13T00:00:00"/>
    <x v="0"/>
    <s v="Becerra Bañuelos Norma Elizabeth F"/>
    <n v="43978"/>
    <n v="5.6666666666666661"/>
    <n v="565"/>
    <n v="5"/>
    <n v="20905"/>
    <n v="14383.919"/>
    <n v="2876.7840000000001"/>
    <n v="113"/>
    <n v="37"/>
    <n v="6521.0810000000001"/>
    <x v="0"/>
    <x v="10"/>
    <n v="46"/>
    <x v="0"/>
  </r>
  <r>
    <x v="0"/>
    <x v="2"/>
    <s v="GV402"/>
    <s v="GV4-22-270520"/>
    <x v="0"/>
    <d v="2020-11-13T00:00:00"/>
    <x v="0"/>
    <s v="Cobian Chavez Rodolfo FG"/>
    <n v="43978"/>
    <n v="5.6666666666666661"/>
    <n v="2133"/>
    <n v="20"/>
    <n v="77854.5"/>
    <n v="57535.677000000003"/>
    <n v="2876.7840000000001"/>
    <n v="106.65"/>
    <n v="36.5"/>
    <n v="20318.823"/>
    <x v="0"/>
    <x v="10"/>
    <n v="46"/>
    <x v="0"/>
  </r>
  <r>
    <x v="0"/>
    <x v="2"/>
    <s v="GV402"/>
    <s v="GV4-22-270520"/>
    <x v="0"/>
    <d v="2020-11-13T00:00:00"/>
    <x v="0"/>
    <s v="Coronado Rodriguez Alma Lorena FG"/>
    <n v="43978"/>
    <n v="5.6666666666666661"/>
    <n v="110"/>
    <n v="1"/>
    <n v="4070"/>
    <n v="2876.7840000000001"/>
    <n v="2876.7840000000001"/>
    <n v="110"/>
    <n v="37"/>
    <n v="1193.2159999999999"/>
    <x v="0"/>
    <x v="10"/>
    <n v="46"/>
    <x v="0"/>
  </r>
  <r>
    <x v="0"/>
    <x v="2"/>
    <s v="GV402"/>
    <s v="GV4-22-270520"/>
    <x v="0"/>
    <d v="2020-11-13T00:00:00"/>
    <x v="0"/>
    <s v="Lopez Castro Erica"/>
    <n v="43978"/>
    <n v="5.6666666666666661"/>
    <n v="196"/>
    <n v="2"/>
    <n v="7252"/>
    <n v="5753.5680000000002"/>
    <n v="2876.7840000000001"/>
    <n v="98"/>
    <n v="37"/>
    <n v="1498.432"/>
    <x v="0"/>
    <x v="10"/>
    <n v="46"/>
    <x v="0"/>
  </r>
  <r>
    <x v="0"/>
    <x v="2"/>
    <s v="GV402"/>
    <s v="GV4-22-270520"/>
    <x v="0"/>
    <d v="2020-11-13T00:00:00"/>
    <x v="0"/>
    <s v="Langurain Juan Pablo NA"/>
    <n v="43978"/>
    <n v="5.6666666666666661"/>
    <n v="823"/>
    <n v="8"/>
    <n v="30451"/>
    <n v="23014.271000000001"/>
    <n v="2876.7840000000001"/>
    <n v="102.875"/>
    <n v="37"/>
    <n v="7436.7290000000003"/>
    <x v="0"/>
    <x v="10"/>
    <n v="46"/>
    <x v="0"/>
  </r>
  <r>
    <x v="0"/>
    <x v="2"/>
    <s v="GV402"/>
    <s v="GV4-22-270520"/>
    <x v="0"/>
    <d v="2020-11-13T00:00:00"/>
    <x v="0"/>
    <s v="Lopez Garcia Martin FG"/>
    <n v="43978"/>
    <n v="5.6666666666666661"/>
    <n v="114"/>
    <n v="1"/>
    <n v="4218"/>
    <n v="2876.7840000000001"/>
    <n v="2876.7840000000001"/>
    <n v="114"/>
    <n v="37"/>
    <n v="1341.2159999999999"/>
    <x v="0"/>
    <x v="10"/>
    <n v="46"/>
    <x v="0"/>
  </r>
  <r>
    <x v="0"/>
    <x v="2"/>
    <s v="GV402"/>
    <s v="GV4-22-270520"/>
    <x v="0"/>
    <d v="2020-11-13T00:00:00"/>
    <x v="0"/>
    <s v="Martinez Valdez Hugo Alberto F"/>
    <n v="43978"/>
    <n v="5.6666666666666661"/>
    <n v="506"/>
    <n v="5"/>
    <n v="18722"/>
    <n v="14383.919"/>
    <n v="2876.7840000000001"/>
    <n v="101.2"/>
    <n v="37"/>
    <n v="4338.0810000000001"/>
    <x v="0"/>
    <x v="10"/>
    <n v="46"/>
    <x v="0"/>
  </r>
  <r>
    <x v="0"/>
    <x v="2"/>
    <s v="GV402"/>
    <s v="GV4-22-270520"/>
    <x v="0"/>
    <d v="2020-11-13T00:00:00"/>
    <x v="0"/>
    <s v="Oregon Rene NA"/>
    <n v="43978"/>
    <n v="5.6666666666666661"/>
    <n v="194"/>
    <n v="2"/>
    <n v="7178"/>
    <n v="5753.5680000000002"/>
    <n v="2876.7840000000001"/>
    <n v="97"/>
    <n v="37"/>
    <n v="1424.432"/>
    <x v="0"/>
    <x v="10"/>
    <n v="46"/>
    <x v="0"/>
  </r>
  <r>
    <x v="0"/>
    <x v="2"/>
    <s v="GV402"/>
    <s v="GV4-22-270520"/>
    <x v="0"/>
    <d v="2020-11-13T00:00:00"/>
    <x v="0"/>
    <s v="Edgar Ruiz Lopez"/>
    <n v="43978"/>
    <n v="5.6666666666666661"/>
    <n v="600"/>
    <n v="6"/>
    <n v="22200"/>
    <n v="17260.703000000001"/>
    <n v="2876.7840000000001"/>
    <n v="100"/>
    <n v="37"/>
    <n v="4939.2969999999996"/>
    <x v="0"/>
    <x v="10"/>
    <n v="46"/>
    <x v="0"/>
  </r>
  <r>
    <x v="0"/>
    <x v="3"/>
    <s v="GV505"/>
    <s v="GV5-30-250720"/>
    <x v="0"/>
    <d v="2020-11-13T00:00:00"/>
    <x v="0"/>
    <s v="Carlos Policarpo Contreras Moreno"/>
    <n v="44037"/>
    <n v="3.6999999999999997"/>
    <n v="5590"/>
    <n v="49"/>
    <n v="195650"/>
    <n v="148675.677"/>
    <n v="3034.1970000000001"/>
    <n v="114.08163265306122"/>
    <n v="35"/>
    <n v="46974.322999999997"/>
    <x v="0"/>
    <x v="10"/>
    <n v="46"/>
    <x v="0"/>
  </r>
  <r>
    <x v="0"/>
    <x v="3"/>
    <s v="GV505"/>
    <s v="GV5-30-250720"/>
    <x v="0"/>
    <d v="2020-11-13T00:00:00"/>
    <x v="0"/>
    <s v="PUBLICO EN GENERAL"/>
    <n v="44037"/>
    <n v="3.6999999999999997"/>
    <n v="118.8"/>
    <n v="1"/>
    <n v="2000"/>
    <n v="3034.1970000000001"/>
    <n v="3034.1970000000001"/>
    <n v="118.8"/>
    <n v="16.835000000000001"/>
    <n v="-1034.1969999999999"/>
    <x v="0"/>
    <x v="10"/>
    <n v="46"/>
    <x v="0"/>
  </r>
  <r>
    <x v="0"/>
    <x v="1"/>
    <s v="GV109"/>
    <s v="GV1-22-280520"/>
    <x v="0"/>
    <d v="2020-11-14T00:00:00"/>
    <x v="0"/>
    <s v="Ricardo Perez Garcia"/>
    <n v="43979"/>
    <n v="5.6666666666666661"/>
    <n v="290.5"/>
    <n v="3"/>
    <n v="10458"/>
    <n v="7185.085"/>
    <n v="2395.0279999999998"/>
    <n v="96.833333333333329"/>
    <n v="36"/>
    <n v="3272.915"/>
    <x v="0"/>
    <x v="10"/>
    <n v="46"/>
    <x v="0"/>
  </r>
  <r>
    <x v="0"/>
    <x v="1"/>
    <s v="GV109"/>
    <s v="GV1-22-280520"/>
    <x v="0"/>
    <d v="2020-11-14T00:00:00"/>
    <x v="0"/>
    <s v="Rafael Osorio Zamora"/>
    <n v="43979"/>
    <n v="5.6666666666666661"/>
    <n v="893.5"/>
    <n v="8"/>
    <n v="32166"/>
    <n v="19160.226999999999"/>
    <n v="2395.0279999999998"/>
    <n v="111.6875"/>
    <n v="36"/>
    <n v="13005.772999999999"/>
    <x v="0"/>
    <x v="10"/>
    <n v="46"/>
    <x v="0"/>
  </r>
  <r>
    <x v="0"/>
    <x v="1"/>
    <s v="GV109"/>
    <s v="GV1-22-280520"/>
    <x v="0"/>
    <d v="2020-11-14T00:00:00"/>
    <x v="0"/>
    <s v="Gutierrez Olivarez Jaime Gibran"/>
    <n v="43979"/>
    <n v="5.6666666666666661"/>
    <n v="305"/>
    <n v="3"/>
    <n v="10980"/>
    <n v="7185.085"/>
    <n v="2395.0279999999998"/>
    <n v="101.66666666666667"/>
    <n v="36"/>
    <n v="3794.915"/>
    <x v="0"/>
    <x v="10"/>
    <n v="46"/>
    <x v="0"/>
  </r>
  <r>
    <x v="0"/>
    <x v="1"/>
    <s v="GV109"/>
    <s v="GV1-22-280520"/>
    <x v="0"/>
    <d v="2020-11-14T00:00:00"/>
    <x v="0"/>
    <s v="Innovacion y Comercio"/>
    <n v="43979"/>
    <n v="5.6666666666666661"/>
    <n v="523"/>
    <n v="6"/>
    <n v="18828"/>
    <n v="14370.17"/>
    <n v="2395.0279999999998"/>
    <n v="87.166666666666671"/>
    <n v="36"/>
    <n v="4457.83"/>
    <x v="0"/>
    <x v="10"/>
    <n v="46"/>
    <x v="0"/>
  </r>
  <r>
    <x v="0"/>
    <x v="1"/>
    <s v="GV109"/>
    <s v="GV1-22-280520"/>
    <x v="0"/>
    <d v="2020-11-14T00:00:00"/>
    <x v="0"/>
    <s v="Vazquez Zamora Rafael"/>
    <n v="43979"/>
    <n v="5.6666666666666661"/>
    <n v="274.5"/>
    <n v="3"/>
    <n v="9882"/>
    <n v="7185.085"/>
    <n v="2395.0279999999998"/>
    <n v="91.5"/>
    <n v="36"/>
    <n v="2696.915"/>
    <x v="0"/>
    <x v="10"/>
    <n v="46"/>
    <x v="0"/>
  </r>
  <r>
    <x v="0"/>
    <x v="1"/>
    <s v="GV109"/>
    <s v="GV1-22-280520"/>
    <x v="0"/>
    <d v="2020-11-14T00:00:00"/>
    <x v="0"/>
    <s v="Cecilia Robles Perez"/>
    <n v="43979"/>
    <n v="5.6666666666666661"/>
    <n v="104.5"/>
    <n v="1"/>
    <n v="3762"/>
    <n v="2395.0279999999998"/>
    <n v="2395.0279999999998"/>
    <n v="104.5"/>
    <n v="36"/>
    <n v="1366.972"/>
    <x v="0"/>
    <x v="10"/>
    <n v="46"/>
    <x v="0"/>
  </r>
  <r>
    <x v="0"/>
    <x v="2"/>
    <s v="GV401"/>
    <s v="GV4-21-150520"/>
    <x v="0"/>
    <d v="2020-11-14T00:00:00"/>
    <x v="0"/>
    <s v="Casillas Tapia Alfredo"/>
    <n v="43966"/>
    <n v="6.1"/>
    <n v="429.2"/>
    <n v="4"/>
    <n v="15236.6"/>
    <n v="12599.596"/>
    <n v="3149.8989999999999"/>
    <n v="107.3"/>
    <n v="35.5"/>
    <n v="2637.0039999999999"/>
    <x v="0"/>
    <x v="10"/>
    <n v="46"/>
    <x v="0"/>
  </r>
  <r>
    <x v="0"/>
    <x v="2"/>
    <s v="GV402"/>
    <s v="GV4-22-270520"/>
    <x v="1"/>
    <d v="2020-11-14T00:00:00"/>
    <x v="0"/>
    <s v="Ramos Mejia Juan Diego FG"/>
    <n v="43978"/>
    <n v="5.7"/>
    <n v="-2189"/>
    <n v="-22"/>
    <n v="-79898.5"/>
    <n v="-63289.245000000003"/>
    <n v="-2876.7840000000001"/>
    <n v="99.5"/>
    <n v="36.5"/>
    <n v="-16609.255000000001"/>
    <x v="0"/>
    <x v="10"/>
    <n v="46"/>
    <x v="0"/>
  </r>
  <r>
    <x v="0"/>
    <x v="2"/>
    <s v="GV402"/>
    <s v="GV4-22-270520"/>
    <x v="0"/>
    <d v="2020-11-14T00:00:00"/>
    <x v="0"/>
    <s v="Alvarez Lopez Salvador (Padre)"/>
    <n v="43978"/>
    <n v="5.7"/>
    <n v="1597"/>
    <n v="15"/>
    <n v="57492"/>
    <n v="43151.758000000002"/>
    <n v="2876.7840000000001"/>
    <n v="106.46666666666667"/>
    <n v="36"/>
    <n v="14340.242"/>
    <x v="0"/>
    <x v="10"/>
    <n v="46"/>
    <x v="0"/>
  </r>
  <r>
    <x v="0"/>
    <x v="2"/>
    <s v="GV402"/>
    <s v="GV4-22-270520"/>
    <x v="0"/>
    <d v="2020-11-14T00:00:00"/>
    <x v="0"/>
    <s v="Casillas Tapia Alfredo"/>
    <n v="43978"/>
    <n v="5.7"/>
    <n v="637.6"/>
    <n v="6"/>
    <n v="22634.799999999999"/>
    <n v="17260.703000000001"/>
    <n v="2876.7840000000001"/>
    <n v="106.26666666666667"/>
    <n v="35.5"/>
    <n v="5374.0969999999998"/>
    <x v="0"/>
    <x v="10"/>
    <n v="46"/>
    <x v="0"/>
  </r>
  <r>
    <x v="0"/>
    <x v="3"/>
    <s v="GV505"/>
    <s v="GV5-30-250720"/>
    <x v="0"/>
    <d v="2020-11-14T00:00:00"/>
    <x v="0"/>
    <s v="Camolinga Maldonado Pedro"/>
    <n v="44037"/>
    <n v="3.7333333333333334"/>
    <n v="108"/>
    <n v="108"/>
    <n v="440117"/>
    <n v="327693.32900000003"/>
    <n v="3034.1970000000001"/>
    <n v="1"/>
    <n v="4075.1574000000001"/>
    <n v="112423.671"/>
    <x v="0"/>
    <x v="10"/>
    <n v="46"/>
    <x v="0"/>
  </r>
  <r>
    <x v="0"/>
    <x v="3"/>
    <s v="GV505"/>
    <s v="GV5-30-250720"/>
    <x v="0"/>
    <d v="2020-11-14T00:00:00"/>
    <x v="0"/>
    <s v="Innovacion y Comercio"/>
    <n v="44037"/>
    <n v="3.7333333333333334"/>
    <n v="860"/>
    <n v="12"/>
    <n v="30960"/>
    <n v="36410.370000000003"/>
    <n v="3034.1970000000001"/>
    <n v="71.666666666666671"/>
    <n v="36"/>
    <n v="-5450.37"/>
    <x v="0"/>
    <x v="10"/>
    <n v="46"/>
    <x v="0"/>
  </r>
  <r>
    <x v="0"/>
    <x v="3"/>
    <s v="GV505"/>
    <s v="GV5-30-250720"/>
    <x v="0"/>
    <d v="2020-11-14T00:00:00"/>
    <x v="0"/>
    <s v="Carlos Policarpo Contreras Moreno"/>
    <n v="44037"/>
    <n v="3.7333333333333334"/>
    <n v="6056"/>
    <n v="58"/>
    <n v="221044"/>
    <n v="175983.45499999999"/>
    <n v="3034.1970000000001"/>
    <n v="104.41379310344827"/>
    <n v="36.5"/>
    <n v="45060.544999999998"/>
    <x v="0"/>
    <x v="10"/>
    <n v="46"/>
    <x v="0"/>
  </r>
  <r>
    <x v="0"/>
    <x v="3"/>
    <s v="GV505"/>
    <s v="GV5-30-250720"/>
    <x v="0"/>
    <d v="2020-11-14T00:00:00"/>
    <x v="0"/>
    <s v="Cobian Chavez Rodolfo FG"/>
    <n v="44037"/>
    <n v="3.7333333333333334"/>
    <n v="482"/>
    <n v="5"/>
    <n v="17593"/>
    <n v="15170.986999999999"/>
    <n v="3034.1970000000001"/>
    <n v="96.4"/>
    <n v="36.5"/>
    <n v="2422.0129999999999"/>
    <x v="0"/>
    <x v="10"/>
    <n v="46"/>
    <x v="0"/>
  </r>
  <r>
    <x v="0"/>
    <x v="3"/>
    <s v="GV505"/>
    <s v="GV5-30-250720"/>
    <x v="0"/>
    <d v="2020-11-14T00:00:00"/>
    <x v="0"/>
    <s v="PUBLICO EN GENERAL"/>
    <n v="44037"/>
    <n v="3.7333333333333334"/>
    <n v="105"/>
    <n v="1"/>
    <n v="2000"/>
    <n v="3034.1970000000001"/>
    <n v="3034.1970000000001"/>
    <n v="105"/>
    <n v="19.047599999999999"/>
    <n v="-1034.1969999999999"/>
    <x v="0"/>
    <x v="10"/>
    <n v="46"/>
    <x v="0"/>
  </r>
  <r>
    <x v="0"/>
    <x v="0"/>
    <s v="EMBAR"/>
    <s v="GV1-01-010120"/>
    <x v="0"/>
    <d v="2020-11-19T00:00:00"/>
    <x v="0"/>
    <s v="Innovacion y Comercio"/>
    <n v="43831"/>
    <n v="10.766666666666666"/>
    <n v="70"/>
    <n v="1"/>
    <n v="2520"/>
    <n v="3356.752"/>
    <n v="3356.752"/>
    <n v="70"/>
    <n v="36"/>
    <n v="-836.75199999999995"/>
    <x v="0"/>
    <x v="10"/>
    <n v="47"/>
    <x v="0"/>
  </r>
  <r>
    <x v="0"/>
    <x v="0"/>
    <s v="EMBAR"/>
    <s v="GV1-01-010120"/>
    <x v="0"/>
    <d v="2020-11-19T00:00:00"/>
    <x v="0"/>
    <s v="Vazquez Zamora Rafael"/>
    <n v="43831"/>
    <n v="10.766666666666666"/>
    <n v="299.5"/>
    <n v="3"/>
    <n v="10931.75"/>
    <n v="10070.254999999999"/>
    <n v="3356.752"/>
    <n v="99.833333333333329"/>
    <n v="36.5"/>
    <n v="861.495"/>
    <x v="0"/>
    <x v="10"/>
    <n v="47"/>
    <x v="0"/>
  </r>
  <r>
    <x v="0"/>
    <x v="0"/>
    <s v="EMBAR"/>
    <s v="GV1-19-060520"/>
    <x v="0"/>
    <d v="2020-11-19T00:00:00"/>
    <x v="0"/>
    <s v="Innovacion y Comercio"/>
    <n v="43957"/>
    <n v="6.5666666666666664"/>
    <n v="180"/>
    <n v="2"/>
    <n v="6480"/>
    <n v="5506.643"/>
    <n v="2753.3209999999999"/>
    <n v="90"/>
    <n v="36"/>
    <n v="973.35699999999997"/>
    <x v="0"/>
    <x v="10"/>
    <n v="47"/>
    <x v="0"/>
  </r>
  <r>
    <x v="0"/>
    <x v="0"/>
    <s v="EMBAR"/>
    <s v="GV4-13-300320"/>
    <x v="0"/>
    <d v="2020-11-19T00:00:00"/>
    <x v="0"/>
    <s v="Carlos Sanchez Camacho"/>
    <n v="43920"/>
    <n v="7.8"/>
    <n v="260.60000000000002"/>
    <n v="2"/>
    <n v="8860.4"/>
    <n v="6037.0550000000003"/>
    <n v="3018.5279999999998"/>
    <n v="130.30000000000001"/>
    <n v="34"/>
    <n v="2823.3449999999998"/>
    <x v="0"/>
    <x v="10"/>
    <n v="47"/>
    <x v="0"/>
  </r>
  <r>
    <x v="0"/>
    <x v="1"/>
    <s v="GV109"/>
    <s v="GV1-22-280520"/>
    <x v="0"/>
    <d v="2020-11-19T00:00:00"/>
    <x v="0"/>
    <s v="Carlos Sanchez Camacho"/>
    <n v="43979"/>
    <n v="5.833333333333333"/>
    <n v="466"/>
    <n v="4"/>
    <n v="16776"/>
    <n v="9580.1129999999994"/>
    <n v="2395.0279999999998"/>
    <n v="116.5"/>
    <n v="36"/>
    <n v="7195.8869999999997"/>
    <x v="0"/>
    <x v="10"/>
    <n v="47"/>
    <x v="0"/>
  </r>
  <r>
    <x v="0"/>
    <x v="1"/>
    <s v="GV109"/>
    <s v="GV1-22-280520"/>
    <x v="0"/>
    <d v="2020-11-19T00:00:00"/>
    <x v="0"/>
    <s v="Ricardo Perez Garcia"/>
    <n v="43979"/>
    <n v="5.833333333333333"/>
    <n v="180.5"/>
    <n v="2"/>
    <n v="6588.25"/>
    <n v="4790.0569999999998"/>
    <n v="2395.0279999999998"/>
    <n v="90.25"/>
    <n v="36.5"/>
    <n v="1798.193"/>
    <x v="0"/>
    <x v="10"/>
    <n v="47"/>
    <x v="0"/>
  </r>
  <r>
    <x v="0"/>
    <x v="1"/>
    <s v="GV109"/>
    <s v="GV1-22-280520"/>
    <x v="0"/>
    <d v="2020-11-19T00:00:00"/>
    <x v="0"/>
    <s v="Rafael Osorio Zamora"/>
    <n v="43979"/>
    <n v="5.833333333333333"/>
    <n v="466.5"/>
    <n v="4"/>
    <n v="17027.25"/>
    <n v="9580.1129999999994"/>
    <n v="2395.0279999999998"/>
    <n v="116.625"/>
    <n v="36.5"/>
    <n v="7447.1369999999997"/>
    <x v="0"/>
    <x v="10"/>
    <n v="47"/>
    <x v="0"/>
  </r>
  <r>
    <x v="0"/>
    <x v="1"/>
    <s v="GV109"/>
    <s v="GV1-22-280520"/>
    <x v="0"/>
    <d v="2020-11-19T00:00:00"/>
    <x v="0"/>
    <s v="Gutierrez Olivarez Jaime Gibran"/>
    <n v="43979"/>
    <n v="5.833333333333333"/>
    <n v="218"/>
    <n v="2"/>
    <n v="7957"/>
    <n v="4790.0569999999998"/>
    <n v="2395.0279999999998"/>
    <n v="109"/>
    <n v="36.5"/>
    <n v="3166.9430000000002"/>
    <x v="0"/>
    <x v="10"/>
    <n v="47"/>
    <x v="0"/>
  </r>
  <r>
    <x v="0"/>
    <x v="1"/>
    <s v="GV109"/>
    <s v="GV1-22-280520"/>
    <x v="0"/>
    <d v="2020-11-19T00:00:00"/>
    <x v="0"/>
    <s v="Cecilia Robles Perez"/>
    <n v="43979"/>
    <n v="5.833333333333333"/>
    <n v="188"/>
    <n v="2"/>
    <n v="6862"/>
    <n v="4790.0569999999998"/>
    <n v="2395.0279999999998"/>
    <n v="94"/>
    <n v="36.5"/>
    <n v="2071.9430000000002"/>
    <x v="0"/>
    <x v="10"/>
    <n v="47"/>
    <x v="0"/>
  </r>
  <r>
    <x v="0"/>
    <x v="1"/>
    <s v="GV109"/>
    <s v="GV1-22-280520"/>
    <x v="0"/>
    <d v="2020-11-19T00:00:00"/>
    <x v="0"/>
    <s v="PUBLICO EN GENERAL"/>
    <n v="43979"/>
    <n v="5.833333333333333"/>
    <n v="288"/>
    <n v="3"/>
    <n v="10512"/>
    <n v="7185.085"/>
    <n v="2395.0279999999998"/>
    <n v="96"/>
    <n v="36.5"/>
    <n v="3326.915"/>
    <x v="0"/>
    <x v="10"/>
    <n v="47"/>
    <x v="0"/>
  </r>
  <r>
    <x v="0"/>
    <x v="1"/>
    <s v="GV109"/>
    <s v="GV1-22-280520"/>
    <x v="0"/>
    <d v="2020-11-19T00:00:00"/>
    <x v="0"/>
    <s v="Robles Santana Jorge"/>
    <n v="43979"/>
    <n v="5.833333333333333"/>
    <n v="252"/>
    <n v="3"/>
    <n v="9198"/>
    <n v="7185.085"/>
    <n v="2395.0279999999998"/>
    <n v="84"/>
    <n v="36.5"/>
    <n v="2012.915"/>
    <x v="0"/>
    <x v="10"/>
    <n v="47"/>
    <x v="0"/>
  </r>
  <r>
    <x v="0"/>
    <x v="1"/>
    <s v="GV109"/>
    <s v="GV1-22-280520"/>
    <x v="0"/>
    <d v="2020-11-19T00:00:00"/>
    <x v="0"/>
    <s v="Noe Ramirez Brambila"/>
    <n v="43979"/>
    <n v="5.833333333333333"/>
    <n v="603"/>
    <n v="6"/>
    <n v="22009.5"/>
    <n v="14370.17"/>
    <n v="2395.0279999999998"/>
    <n v="100.5"/>
    <n v="36.5"/>
    <n v="7639.33"/>
    <x v="0"/>
    <x v="10"/>
    <n v="47"/>
    <x v="0"/>
  </r>
  <r>
    <x v="0"/>
    <x v="1"/>
    <s v="GV109"/>
    <s v="GV1-22-280520"/>
    <x v="0"/>
    <d v="2020-11-19T00:00:00"/>
    <x v="0"/>
    <s v="Camacho Santana Gabriel"/>
    <n v="43979"/>
    <n v="5.833333333333333"/>
    <n v="620"/>
    <n v="6"/>
    <n v="22630"/>
    <n v="14370.17"/>
    <n v="2395.0279999999998"/>
    <n v="103.33333333333333"/>
    <n v="36.5"/>
    <n v="8259.83"/>
    <x v="0"/>
    <x v="10"/>
    <n v="47"/>
    <x v="0"/>
  </r>
  <r>
    <x v="0"/>
    <x v="1"/>
    <s v="GV109"/>
    <s v="GV1-22-280520"/>
    <x v="0"/>
    <d v="2020-11-19T00:00:00"/>
    <x v="0"/>
    <s v="Camacho Monroy Agustin"/>
    <n v="43979"/>
    <n v="5.833333333333333"/>
    <n v="991"/>
    <n v="10"/>
    <n v="36171.5"/>
    <n v="23950.284"/>
    <n v="2395.0279999999998"/>
    <n v="99.1"/>
    <n v="36.5"/>
    <n v="12221.216"/>
    <x v="0"/>
    <x v="10"/>
    <n v="47"/>
    <x v="0"/>
  </r>
  <r>
    <x v="0"/>
    <x v="2"/>
    <s v="GV401"/>
    <s v="GV4-21-150520"/>
    <x v="0"/>
    <d v="2020-11-19T00:00:00"/>
    <x v="0"/>
    <s v="Carlos Sanchez Camacho"/>
    <n v="43966"/>
    <n v="6.2666666666666666"/>
    <n v="208.6"/>
    <n v="2"/>
    <n v="7509.6"/>
    <n v="6299.7979999999998"/>
    <n v="3149.8989999999999"/>
    <n v="104.3"/>
    <n v="36"/>
    <n v="1209.8019999999999"/>
    <x v="0"/>
    <x v="10"/>
    <n v="47"/>
    <x v="0"/>
  </r>
  <r>
    <x v="0"/>
    <x v="2"/>
    <s v="GV401"/>
    <s v="GV4-21-150520"/>
    <x v="0"/>
    <d v="2020-11-19T00:00:00"/>
    <x v="0"/>
    <s v="Rafael Osorio Zamora"/>
    <n v="43966"/>
    <n v="6.2666666666666666"/>
    <n v="336.4"/>
    <n v="3"/>
    <n v="12278.6"/>
    <n v="9449.6970000000001"/>
    <n v="3149.8989999999999"/>
    <n v="112.13333333333333"/>
    <n v="36.5"/>
    <n v="2828.9029999999998"/>
    <x v="0"/>
    <x v="10"/>
    <n v="47"/>
    <x v="0"/>
  </r>
  <r>
    <x v="0"/>
    <x v="2"/>
    <s v="GV401"/>
    <s v="GV4-21-150520"/>
    <x v="0"/>
    <d v="2020-11-19T00:00:00"/>
    <x v="0"/>
    <s v="Cecilia Robles Perez"/>
    <n v="43966"/>
    <n v="6.2666666666666666"/>
    <n v="89.6"/>
    <n v="1"/>
    <n v="3270.4"/>
    <n v="3149.8989999999999"/>
    <n v="3149.8989999999999"/>
    <n v="89.6"/>
    <n v="36.5"/>
    <n v="120.501"/>
    <x v="0"/>
    <x v="10"/>
    <n v="47"/>
    <x v="0"/>
  </r>
  <r>
    <x v="0"/>
    <x v="2"/>
    <s v="GV401"/>
    <s v="GV4-21-150520"/>
    <x v="0"/>
    <d v="2020-11-19T00:00:00"/>
    <x v="0"/>
    <s v="Vazquez Zamora Rafael"/>
    <n v="43966"/>
    <n v="6.2666666666666666"/>
    <n v="193.4"/>
    <n v="2"/>
    <n v="7059.1"/>
    <n v="6299.7979999999998"/>
    <n v="3149.8989999999999"/>
    <n v="96.7"/>
    <n v="36.5"/>
    <n v="759.30200000000002"/>
    <x v="0"/>
    <x v="10"/>
    <n v="47"/>
    <x v="0"/>
  </r>
  <r>
    <x v="0"/>
    <x v="2"/>
    <s v="GV402"/>
    <s v="GV4-22-270520"/>
    <x v="0"/>
    <d v="2020-11-19T00:00:00"/>
    <x v="0"/>
    <s v="Carlos Sanchez Camacho"/>
    <n v="43978"/>
    <n v="5.8666666666666663"/>
    <n v="250.6"/>
    <n v="2"/>
    <n v="8520.4"/>
    <n v="5870.9870000000001"/>
    <n v="2935.4940000000001"/>
    <n v="125.3"/>
    <n v="34"/>
    <n v="2649.413"/>
    <x v="0"/>
    <x v="10"/>
    <n v="47"/>
    <x v="0"/>
  </r>
  <r>
    <x v="0"/>
    <x v="2"/>
    <s v="GV402"/>
    <s v="GV4-22-270520"/>
    <x v="0"/>
    <d v="2020-11-19T00:00:00"/>
    <x v="0"/>
    <s v="Ricardo Perez Garcia"/>
    <n v="43978"/>
    <n v="5.8666666666666663"/>
    <n v="106.4"/>
    <n v="1"/>
    <n v="3883.6"/>
    <n v="2935.4940000000001"/>
    <n v="2935.4940000000001"/>
    <n v="106.4"/>
    <n v="36.5"/>
    <n v="948.10599999999999"/>
    <x v="0"/>
    <x v="10"/>
    <n v="47"/>
    <x v="0"/>
  </r>
  <r>
    <x v="0"/>
    <x v="2"/>
    <s v="GV402"/>
    <s v="GV4-22-270520"/>
    <x v="0"/>
    <d v="2020-11-19T00:00:00"/>
    <x v="0"/>
    <s v="Gutierrez Olivarez Jaime Gibran"/>
    <n v="43978"/>
    <n v="5.8666666666666663"/>
    <n v="106.2"/>
    <n v="2"/>
    <n v="3876.3"/>
    <n v="5870.9870000000001"/>
    <n v="2935.4940000000001"/>
    <n v="53.1"/>
    <n v="36.5"/>
    <n v="-1994.6869999999999"/>
    <x v="0"/>
    <x v="10"/>
    <n v="47"/>
    <x v="0"/>
  </r>
  <r>
    <x v="0"/>
    <x v="2"/>
    <s v="GV402"/>
    <s v="GV4-22-270520"/>
    <x v="0"/>
    <d v="2020-11-19T00:00:00"/>
    <x v="0"/>
    <s v="Oscar Jesus Guerrero Pelayo"/>
    <n v="43978"/>
    <n v="5.8666666666666663"/>
    <n v="390"/>
    <n v="4"/>
    <n v="14625"/>
    <n v="11849.14"/>
    <n v="2962.2849999999999"/>
    <n v="97.5"/>
    <n v="37.5"/>
    <n v="2775.86"/>
    <x v="0"/>
    <x v="10"/>
    <n v="47"/>
    <x v="0"/>
  </r>
  <r>
    <x v="0"/>
    <x v="2"/>
    <s v="GV402"/>
    <s v="GV4-22-270520"/>
    <x v="0"/>
    <d v="2020-11-19T00:00:00"/>
    <x v="0"/>
    <s v="RODRIGO RODRIGUEZ"/>
    <n v="43978"/>
    <n v="5.8666666666666663"/>
    <n v="826"/>
    <n v="8"/>
    <n v="30975"/>
    <n v="23698.28"/>
    <n v="2962.2849999999999"/>
    <n v="103.25"/>
    <n v="37.5"/>
    <n v="7276.72"/>
    <x v="0"/>
    <x v="10"/>
    <n v="47"/>
    <x v="0"/>
  </r>
  <r>
    <x v="0"/>
    <x v="2"/>
    <s v="GV402"/>
    <s v="GV4-22-270520"/>
    <x v="0"/>
    <d v="2020-11-19T00:00:00"/>
    <x v="0"/>
    <s v="Diaz Araiza Maria Magdalena"/>
    <n v="43978"/>
    <n v="5.8666666666666663"/>
    <n v="202"/>
    <n v="2"/>
    <n v="7575"/>
    <n v="5924.57"/>
    <n v="2962.2849999999999"/>
    <n v="101"/>
    <n v="37.5"/>
    <n v="1650.43"/>
    <x v="0"/>
    <x v="10"/>
    <n v="47"/>
    <x v="0"/>
  </r>
  <r>
    <x v="0"/>
    <x v="2"/>
    <s v="GV402"/>
    <s v="GV4-22-270520"/>
    <x v="0"/>
    <d v="2020-11-19T00:00:00"/>
    <x v="0"/>
    <s v="Rincon Morett Veronica Guadalupe FG"/>
    <n v="43978"/>
    <n v="5.8666666666666663"/>
    <n v="420"/>
    <n v="4"/>
    <n v="15750"/>
    <n v="11849.14"/>
    <n v="2962.2849999999999"/>
    <n v="105"/>
    <n v="37.5"/>
    <n v="3900.86"/>
    <x v="0"/>
    <x v="10"/>
    <n v="47"/>
    <x v="0"/>
  </r>
  <r>
    <x v="0"/>
    <x v="2"/>
    <s v="GV402"/>
    <s v="GV4-22-270520"/>
    <x v="0"/>
    <d v="2020-11-19T00:00:00"/>
    <x v="0"/>
    <s v="Juan Manuel Jacobo"/>
    <n v="43978"/>
    <n v="5.8666666666666663"/>
    <n v="520"/>
    <n v="5"/>
    <n v="19500"/>
    <n v="14811.424999999999"/>
    <n v="2962.2849999999999"/>
    <n v="104"/>
    <n v="37.5"/>
    <n v="4688.5749999999998"/>
    <x v="0"/>
    <x v="10"/>
    <n v="47"/>
    <x v="0"/>
  </r>
  <r>
    <x v="0"/>
    <x v="2"/>
    <s v="GV402"/>
    <s v="GV4-22-270520"/>
    <x v="0"/>
    <d v="2020-11-19T00:00:00"/>
    <x v="0"/>
    <s v="De Leon Diaz Salvador FG"/>
    <n v="43978"/>
    <n v="5.8666666666666663"/>
    <n v="105"/>
    <n v="1"/>
    <n v="3937.5"/>
    <n v="2962.2849999999999"/>
    <n v="2962.2849999999999"/>
    <n v="105"/>
    <n v="37.5"/>
    <n v="975.21500000000003"/>
    <x v="0"/>
    <x v="10"/>
    <n v="47"/>
    <x v="0"/>
  </r>
  <r>
    <x v="0"/>
    <x v="2"/>
    <s v="GV402"/>
    <s v="GV4-22-270520"/>
    <x v="0"/>
    <d v="2020-11-19T00:00:00"/>
    <x v="0"/>
    <s v="Chavez Barajas Contensina NA"/>
    <n v="43978"/>
    <n v="5.8666666666666663"/>
    <n v="110"/>
    <n v="1"/>
    <n v="4125"/>
    <n v="2962.2849999999999"/>
    <n v="2962.2849999999999"/>
    <n v="110"/>
    <n v="37.5"/>
    <n v="1162.7149999999999"/>
    <x v="0"/>
    <x v="10"/>
    <n v="47"/>
    <x v="0"/>
  </r>
  <r>
    <x v="0"/>
    <x v="2"/>
    <s v="GV402"/>
    <s v="GV4-22-270520"/>
    <x v="0"/>
    <d v="2020-11-19T00:00:00"/>
    <x v="0"/>
    <s v="Jose Luis Guzman Cornejo"/>
    <n v="43978"/>
    <n v="5.8666666666666663"/>
    <n v="220"/>
    <n v="2"/>
    <n v="8250"/>
    <n v="5924.57"/>
    <n v="2962.2849999999999"/>
    <n v="110"/>
    <n v="37.5"/>
    <n v="2325.4299999999998"/>
    <x v="0"/>
    <x v="10"/>
    <n v="47"/>
    <x v="0"/>
  </r>
  <r>
    <x v="0"/>
    <x v="2"/>
    <s v="GV402"/>
    <s v="GV4-22-270520"/>
    <x v="0"/>
    <d v="2020-11-19T00:00:00"/>
    <x v="0"/>
    <s v="Lopez Castro Erica"/>
    <n v="43978"/>
    <n v="5.8666666666666663"/>
    <n v="220"/>
    <n v="2"/>
    <n v="8250"/>
    <n v="5924.57"/>
    <n v="2962.2849999999999"/>
    <n v="110"/>
    <n v="37.5"/>
    <n v="2325.4299999999998"/>
    <x v="0"/>
    <x v="10"/>
    <n v="47"/>
    <x v="0"/>
  </r>
  <r>
    <x v="0"/>
    <x v="2"/>
    <s v="GV402"/>
    <s v="GV4-22-270520"/>
    <x v="0"/>
    <d v="2020-11-19T00:00:00"/>
    <x v="0"/>
    <s v="Leonardo Jimenez Chacon"/>
    <n v="43978"/>
    <n v="5.8666666666666663"/>
    <n v="112"/>
    <n v="1"/>
    <n v="4200"/>
    <n v="2962.2849999999999"/>
    <n v="2962.2849999999999"/>
    <n v="112"/>
    <n v="37.5"/>
    <n v="1237.7149999999999"/>
    <x v="0"/>
    <x v="10"/>
    <n v="47"/>
    <x v="0"/>
  </r>
  <r>
    <x v="0"/>
    <x v="2"/>
    <s v="GV402"/>
    <s v="GV4-22-270520"/>
    <x v="0"/>
    <d v="2020-11-19T00:00:00"/>
    <x v="0"/>
    <s v="Langurain Juan Pablo NA"/>
    <n v="43978"/>
    <n v="5.8666666666666663"/>
    <n v="723"/>
    <n v="7"/>
    <n v="23859"/>
    <n v="20735.994999999999"/>
    <n v="2962.2849999999999"/>
    <n v="103.28571428571429"/>
    <n v="33"/>
    <n v="3123.0050000000001"/>
    <x v="0"/>
    <x v="10"/>
    <n v="47"/>
    <x v="0"/>
  </r>
  <r>
    <x v="0"/>
    <x v="2"/>
    <s v="GV402"/>
    <s v="GV4-22-270520"/>
    <x v="0"/>
    <d v="2020-11-19T00:00:00"/>
    <x v="0"/>
    <s v="Langurain Juan Pablo NA"/>
    <n v="43978"/>
    <n v="5.8666666666666663"/>
    <n v="499"/>
    <n v="5"/>
    <n v="18712.5"/>
    <n v="14811.424999999999"/>
    <n v="2962.2849999999999"/>
    <n v="99.8"/>
    <n v="37.5"/>
    <n v="3901.0749999999998"/>
    <x v="0"/>
    <x v="10"/>
    <n v="47"/>
    <x v="0"/>
  </r>
  <r>
    <x v="0"/>
    <x v="2"/>
    <s v="GV403"/>
    <s v="GV4-23-010620"/>
    <x v="0"/>
    <d v="2020-11-19T00:00:00"/>
    <x v="0"/>
    <s v="Cobian Chavez Rodolfo FG"/>
    <n v="43983"/>
    <n v="5.7"/>
    <n v="2175"/>
    <n v="20"/>
    <n v="80475"/>
    <n v="60318.245000000003"/>
    <n v="3015.9119999999998"/>
    <n v="108.75"/>
    <n v="37"/>
    <n v="20156.755000000001"/>
    <x v="0"/>
    <x v="10"/>
    <n v="47"/>
    <x v="0"/>
  </r>
  <r>
    <x v="0"/>
    <x v="2"/>
    <s v="GV403"/>
    <s v="GV4-23-010620"/>
    <x v="0"/>
    <d v="2020-11-19T00:00:00"/>
    <x v="0"/>
    <s v="Lopez Jorge FG"/>
    <n v="43983"/>
    <n v="5.7"/>
    <n v="110"/>
    <n v="1"/>
    <n v="4125"/>
    <n v="3015.9119999999998"/>
    <n v="3015.9119999999998"/>
    <n v="110"/>
    <n v="37.5"/>
    <n v="1109.088"/>
    <x v="0"/>
    <x v="10"/>
    <n v="47"/>
    <x v="0"/>
  </r>
  <r>
    <x v="0"/>
    <x v="2"/>
    <s v="GV403"/>
    <s v="GV4-23-010620"/>
    <x v="0"/>
    <d v="2020-11-19T00:00:00"/>
    <x v="0"/>
    <s v="Martinez Valdez Hugo Alberto F"/>
    <n v="43983"/>
    <n v="5.7"/>
    <n v="310"/>
    <n v="3"/>
    <n v="11625"/>
    <n v="9047.7369999999992"/>
    <n v="3015.9119999999998"/>
    <n v="103.33333333333333"/>
    <n v="37.5"/>
    <n v="2577.2629999999999"/>
    <x v="0"/>
    <x v="10"/>
    <n v="47"/>
    <x v="0"/>
  </r>
  <r>
    <x v="0"/>
    <x v="2"/>
    <s v="GV403"/>
    <s v="GV4-23-010620"/>
    <x v="0"/>
    <d v="2020-11-19T00:00:00"/>
    <x v="0"/>
    <s v="Ramos Mejia Juan Diego FG"/>
    <n v="43983"/>
    <n v="5.7"/>
    <n v="2629"/>
    <n v="25"/>
    <n v="97273"/>
    <n v="75397.805999999997"/>
    <n v="3015.9119999999998"/>
    <n v="105.16"/>
    <n v="37"/>
    <n v="21875.194"/>
    <x v="0"/>
    <x v="10"/>
    <n v="47"/>
    <x v="0"/>
  </r>
  <r>
    <x v="0"/>
    <x v="2"/>
    <s v="GV403"/>
    <s v="GV4-23-010620"/>
    <x v="0"/>
    <d v="2020-11-19T00:00:00"/>
    <x v="0"/>
    <s v="Edgar Ruiz Lopez"/>
    <n v="43983"/>
    <n v="5.7"/>
    <n v="405"/>
    <n v="4"/>
    <n v="15187.5"/>
    <n v="12063.648999999999"/>
    <n v="3015.9119999999998"/>
    <n v="101.25"/>
    <n v="37.5"/>
    <n v="3123.8510000000001"/>
    <x v="0"/>
    <x v="10"/>
    <n v="47"/>
    <x v="0"/>
  </r>
  <r>
    <x v="0"/>
    <x v="2"/>
    <s v="GV403"/>
    <s v="GV4-23-010620"/>
    <x v="0"/>
    <d v="2020-11-19T00:00:00"/>
    <x v="0"/>
    <s v="Verdin Vizcarra Irma Lucila F"/>
    <n v="43983"/>
    <n v="5.7"/>
    <n v="200"/>
    <n v="2"/>
    <n v="7500"/>
    <n v="6031.8249999999998"/>
    <n v="3015.9119999999998"/>
    <n v="100"/>
    <n v="37.5"/>
    <n v="1468.175"/>
    <x v="0"/>
    <x v="10"/>
    <n v="47"/>
    <x v="0"/>
  </r>
  <r>
    <x v="0"/>
    <x v="3"/>
    <s v="GV505"/>
    <s v="GV5-30-250720"/>
    <x v="1"/>
    <d v="2020-11-19T00:00:00"/>
    <x v="0"/>
    <s v="Innovacion y Comercio"/>
    <n v="44037"/>
    <n v="3.9"/>
    <n v="-860"/>
    <n v="-12"/>
    <n v="-30960"/>
    <n v="-36410.370000000003"/>
    <n v="-3034.1970000000001"/>
    <n v="71.666666666666671"/>
    <n v="36"/>
    <n v="5450.37"/>
    <x v="0"/>
    <x v="10"/>
    <n v="47"/>
    <x v="0"/>
  </r>
  <r>
    <x v="0"/>
    <x v="3"/>
    <s v="GV505"/>
    <s v="GV5-30-250720"/>
    <x v="0"/>
    <d v="2020-11-19T00:00:00"/>
    <x v="0"/>
    <s v="Innovacion y Comercio"/>
    <n v="44037"/>
    <n v="3.9"/>
    <n v="860"/>
    <n v="6"/>
    <n v="30960"/>
    <n v="18205.185000000001"/>
    <n v="3034.1970000000001"/>
    <n v="143.33333333333334"/>
    <n v="36"/>
    <n v="12754.815000000001"/>
    <x v="0"/>
    <x v="10"/>
    <n v="47"/>
    <x v="0"/>
  </r>
  <r>
    <x v="0"/>
    <x v="3"/>
    <s v="GV505"/>
    <s v="GV5-30-250720"/>
    <x v="0"/>
    <d v="2020-11-19T00:00:00"/>
    <x v="0"/>
    <s v="Innovacion y Comercio"/>
    <n v="44037"/>
    <n v="3.9"/>
    <n v="690"/>
    <n v="6"/>
    <n v="25185"/>
    <n v="18205.185000000001"/>
    <n v="3034.1970000000001"/>
    <n v="115"/>
    <n v="36.5"/>
    <n v="6979.8149999999996"/>
    <x v="0"/>
    <x v="10"/>
    <n v="47"/>
    <x v="0"/>
  </r>
  <r>
    <x v="0"/>
    <x v="3"/>
    <s v="GV505"/>
    <s v="GV5-30-250720"/>
    <x v="0"/>
    <d v="2020-11-19T00:00:00"/>
    <x v="0"/>
    <s v="Innovacion y Comercio"/>
    <n v="44037"/>
    <n v="3.9"/>
    <n v="890"/>
    <n v="6"/>
    <n v="32485"/>
    <n v="18205.185000000001"/>
    <n v="3034.1970000000001"/>
    <n v="148.33333333333334"/>
    <n v="36.5"/>
    <n v="14279.815000000001"/>
    <x v="0"/>
    <x v="10"/>
    <n v="47"/>
    <x v="0"/>
  </r>
  <r>
    <x v="0"/>
    <x v="3"/>
    <s v="GV505"/>
    <s v="GV5-30-250720"/>
    <x v="0"/>
    <d v="2020-11-19T00:00:00"/>
    <x v="0"/>
    <s v="Casillas Tapia Alfredo"/>
    <n v="44037"/>
    <n v="3.9"/>
    <n v="1310"/>
    <n v="10"/>
    <n v="47160"/>
    <n v="30341.974999999999"/>
    <n v="3034.1970000000001"/>
    <n v="131"/>
    <n v="36"/>
    <n v="16818.025000000001"/>
    <x v="0"/>
    <x v="10"/>
    <n v="47"/>
    <x v="0"/>
  </r>
  <r>
    <x v="0"/>
    <x v="0"/>
    <s v="EMBAR"/>
    <s v="GV5-30-250720"/>
    <x v="0"/>
    <d v="2020-11-20T00:00:00"/>
    <x v="0"/>
    <s v="Camolinga Maldonado Pedro"/>
    <n v="44037"/>
    <n v="3.9333333333333331"/>
    <n v="12298"/>
    <n v="16"/>
    <n v="67411.259000000005"/>
    <n v="48547.16"/>
    <n v="3034.1970000000001"/>
    <n v="768.625"/>
    <n v="5.4814999999999996"/>
    <n v="18864.098999999998"/>
    <x v="0"/>
    <x v="10"/>
    <n v="47"/>
    <x v="0"/>
  </r>
  <r>
    <x v="0"/>
    <x v="0"/>
    <s v="EMBAR"/>
    <s v="GV5-32-080820"/>
    <x v="0"/>
    <d v="2020-11-20T00:00:00"/>
    <x v="0"/>
    <s v="Camolinga Maldonado Pedro"/>
    <n v="44051"/>
    <n v="3.4666666666666663"/>
    <n v="12298"/>
    <n v="92"/>
    <n v="387614.74099999998"/>
    <n v="220573.80100000001"/>
    <n v="2397.5410000000002"/>
    <n v="133.67391304347825"/>
    <n v="31.5185"/>
    <n v="167040.94"/>
    <x v="0"/>
    <x v="10"/>
    <n v="47"/>
    <x v="0"/>
  </r>
  <r>
    <x v="0"/>
    <x v="1"/>
    <s v="GV109"/>
    <s v="GV1-22-280520"/>
    <x v="0"/>
    <d v="2020-11-20T00:00:00"/>
    <x v="0"/>
    <s v="Carlos Sanchez Camacho"/>
    <n v="43979"/>
    <n v="5.8666666666666663"/>
    <n v="515"/>
    <n v="4"/>
    <n v="18797.5"/>
    <n v="9580.1129999999994"/>
    <n v="2395.0279999999998"/>
    <n v="128.75"/>
    <n v="36.5"/>
    <n v="9217.3870000000006"/>
    <x v="0"/>
    <x v="10"/>
    <n v="47"/>
    <x v="0"/>
  </r>
  <r>
    <x v="0"/>
    <x v="2"/>
    <s v="GV401"/>
    <s v="GV4-21-150520"/>
    <x v="0"/>
    <d v="2020-11-20T00:00:00"/>
    <x v="0"/>
    <s v="Vazquez Zamora Rafael"/>
    <n v="43966"/>
    <n v="6.3"/>
    <n v="251.8"/>
    <n v="3"/>
    <n v="9190.7000000000007"/>
    <n v="10280.225"/>
    <n v="3426.7420000000002"/>
    <n v="83.933333333333337"/>
    <n v="36.5"/>
    <n v="-1089.5250000000001"/>
    <x v="0"/>
    <x v="10"/>
    <n v="47"/>
    <x v="0"/>
  </r>
  <r>
    <x v="0"/>
    <x v="2"/>
    <s v="GV402"/>
    <s v="GV4-22-270520"/>
    <x v="0"/>
    <d v="2020-11-20T00:00:00"/>
    <x v="0"/>
    <s v="Rafael Osorio Zamora"/>
    <n v="43978"/>
    <n v="5.8999999999999995"/>
    <n v="883.8"/>
    <n v="8"/>
    <n v="32258.7"/>
    <n v="23698.28"/>
    <n v="2962.2849999999999"/>
    <n v="110.47499999999999"/>
    <n v="36.5"/>
    <n v="8560.42"/>
    <x v="0"/>
    <x v="10"/>
    <n v="47"/>
    <x v="0"/>
  </r>
  <r>
    <x v="0"/>
    <x v="2"/>
    <s v="GV403"/>
    <s v="GV4-23-010620"/>
    <x v="0"/>
    <d v="2020-11-20T00:00:00"/>
    <x v="0"/>
    <s v="PUBLICO EN GENERAL"/>
    <n v="43983"/>
    <n v="5.7333333333333334"/>
    <n v="99.6"/>
    <n v="1"/>
    <n v="3635.4"/>
    <n v="3015.9119999999998"/>
    <n v="3015.9119999999998"/>
    <n v="99.6"/>
    <n v="36.5"/>
    <n v="619.48800000000006"/>
    <x v="0"/>
    <x v="10"/>
    <n v="47"/>
    <x v="0"/>
  </r>
  <r>
    <x v="0"/>
    <x v="2"/>
    <s v="GV408"/>
    <s v="GV4-35-210820"/>
    <x v="0"/>
    <d v="2020-11-20T00:00:00"/>
    <x v="0"/>
    <s v="Innovacion y Comercio"/>
    <n v="44064"/>
    <n v="3.0333333333333332"/>
    <n v="25"/>
    <n v="1"/>
    <n v="912.5"/>
    <n v="1698.5129999999999"/>
    <n v="1698.5129999999999"/>
    <n v="25"/>
    <n v="36.5"/>
    <n v="-786.01300000000003"/>
    <x v="0"/>
    <x v="10"/>
    <n v="47"/>
    <x v="0"/>
  </r>
  <r>
    <x v="0"/>
    <x v="3"/>
    <s v="GV505"/>
    <s v="GV5-30-250720"/>
    <x v="0"/>
    <d v="2020-11-20T00:00:00"/>
    <x v="0"/>
    <s v="Innovacion y Comercio"/>
    <n v="44037"/>
    <n v="3.9333333333333331"/>
    <n v="770"/>
    <n v="8"/>
    <n v="28105"/>
    <n v="24273.58"/>
    <n v="3034.1970000000001"/>
    <n v="96.25"/>
    <n v="36.5"/>
    <n v="3831.42"/>
    <x v="0"/>
    <x v="10"/>
    <n v="47"/>
    <x v="0"/>
  </r>
  <r>
    <x v="0"/>
    <x v="2"/>
    <s v="GV402"/>
    <s v="GV4-22-270520"/>
    <x v="0"/>
    <d v="2020-11-21T00:00:00"/>
    <x v="0"/>
    <s v="Ricardo Perez Garcia"/>
    <n v="43978"/>
    <n v="5.9333333333333327"/>
    <n v="333.6"/>
    <n v="3"/>
    <n v="12176.4"/>
    <n v="8886.8549999999996"/>
    <n v="2962.2849999999999"/>
    <n v="111.2"/>
    <n v="36.5"/>
    <n v="3289.5450000000001"/>
    <x v="0"/>
    <x v="10"/>
    <n v="47"/>
    <x v="0"/>
  </r>
  <r>
    <x v="0"/>
    <x v="2"/>
    <s v="GV402"/>
    <s v="GV4-22-270520"/>
    <x v="0"/>
    <d v="2020-11-21T00:00:00"/>
    <x v="0"/>
    <s v="Gutierrez Olivarez Jaime Gibran"/>
    <n v="43978"/>
    <n v="5.9333333333333327"/>
    <n v="266.60000000000002"/>
    <n v="3"/>
    <n v="9730.9"/>
    <n v="8886.8549999999996"/>
    <n v="2962.2849999999999"/>
    <n v="88.866666666666674"/>
    <n v="36.5"/>
    <n v="844.04499999999996"/>
    <x v="0"/>
    <x v="10"/>
    <n v="47"/>
    <x v="0"/>
  </r>
  <r>
    <x v="0"/>
    <x v="2"/>
    <s v="GV402"/>
    <s v="GV4-22-270520"/>
    <x v="0"/>
    <d v="2020-11-21T00:00:00"/>
    <x v="0"/>
    <s v="Cecilia Robles Perez"/>
    <n v="43978"/>
    <n v="5.9333333333333327"/>
    <n v="104"/>
    <n v="1"/>
    <n v="3796"/>
    <n v="2962.2849999999999"/>
    <n v="2962.2849999999999"/>
    <n v="104"/>
    <n v="36.5"/>
    <n v="833.71500000000003"/>
    <x v="0"/>
    <x v="10"/>
    <n v="47"/>
    <x v="0"/>
  </r>
  <r>
    <x v="0"/>
    <x v="3"/>
    <s v="GV506"/>
    <s v="GV5-32-080820"/>
    <x v="0"/>
    <d v="2020-11-23T00:00:00"/>
    <x v="0"/>
    <s v="Coronado Rodriguez Alma Lorena FG"/>
    <n v="44051"/>
    <n v="3.5666666666666664"/>
    <n v="109"/>
    <n v="1"/>
    <n v="4087.5"/>
    <n v="2397.5410000000002"/>
    <n v="2397.5410000000002"/>
    <n v="109"/>
    <n v="37.5"/>
    <n v="1689.9590000000001"/>
    <x v="0"/>
    <x v="10"/>
    <n v="48"/>
    <x v="0"/>
  </r>
  <r>
    <x v="0"/>
    <x v="3"/>
    <s v="GV506"/>
    <s v="GV5-32-080820"/>
    <x v="0"/>
    <d v="2020-11-23T00:00:00"/>
    <x v="0"/>
    <s v="Anaya Chavarin Oscar FG"/>
    <n v="44051"/>
    <n v="3.5666666666666664"/>
    <n v="437"/>
    <n v="4"/>
    <n v="16387.5"/>
    <n v="9590.1650000000009"/>
    <n v="2397.5410000000002"/>
    <n v="109.25"/>
    <n v="37.5"/>
    <n v="6797.335"/>
    <x v="0"/>
    <x v="10"/>
    <n v="48"/>
    <x v="0"/>
  </r>
  <r>
    <x v="0"/>
    <x v="3"/>
    <s v="GV506"/>
    <s v="GV5-32-080820"/>
    <x v="0"/>
    <d v="2020-11-23T00:00:00"/>
    <x v="0"/>
    <s v="Leonardo Jimenez Chacon"/>
    <n v="44051"/>
    <n v="3.5666666666666664"/>
    <n v="227"/>
    <n v="2"/>
    <n v="8512.5"/>
    <n v="4795.0829999999996"/>
    <n v="2397.5410000000002"/>
    <n v="113.5"/>
    <n v="37.5"/>
    <n v="3717.4169999999999"/>
    <x v="0"/>
    <x v="10"/>
    <n v="48"/>
    <x v="0"/>
  </r>
  <r>
    <x v="0"/>
    <x v="3"/>
    <s v="GV506"/>
    <s v="GV5-32-080820"/>
    <x v="0"/>
    <d v="2020-11-23T00:00:00"/>
    <x v="0"/>
    <s v="Carlos Policarpo Contreras Moreno"/>
    <n v="44051"/>
    <n v="3.5666666666666664"/>
    <n v="5690"/>
    <n v="50"/>
    <n v="210530"/>
    <n v="119877.06600000001"/>
    <n v="2397.5410000000002"/>
    <n v="113.8"/>
    <n v="37"/>
    <n v="90652.933999999994"/>
    <x v="0"/>
    <x v="10"/>
    <n v="48"/>
    <x v="0"/>
  </r>
  <r>
    <x v="0"/>
    <x v="3"/>
    <s v="GV506"/>
    <s v="GV5-32-080820"/>
    <x v="0"/>
    <d v="2020-11-23T00:00:00"/>
    <x v="0"/>
    <s v="Cobian Chavez Rodolfo FG"/>
    <n v="44051"/>
    <n v="3.5666666666666664"/>
    <n v="442"/>
    <n v="4"/>
    <n v="16354"/>
    <n v="9590.1650000000009"/>
    <n v="2397.5410000000002"/>
    <n v="110.5"/>
    <n v="37"/>
    <n v="6763.835"/>
    <x v="0"/>
    <x v="10"/>
    <n v="48"/>
    <x v="0"/>
  </r>
  <r>
    <x v="0"/>
    <x v="2"/>
    <s v="GV401"/>
    <s v="GV4-21-150520"/>
    <x v="0"/>
    <d v="2020-11-24T00:00:00"/>
    <x v="0"/>
    <s v="Innovacion y Comercio"/>
    <n v="43966"/>
    <n v="6.4333333333333327"/>
    <n v="348"/>
    <n v="4"/>
    <n v="12876"/>
    <n v="13706.967000000001"/>
    <n v="3426.7420000000002"/>
    <n v="87"/>
    <n v="37"/>
    <n v="-830.96699999999998"/>
    <x v="0"/>
    <x v="10"/>
    <n v="48"/>
    <x v="0"/>
  </r>
  <r>
    <x v="0"/>
    <x v="2"/>
    <s v="GV402"/>
    <s v="GV4-22-270520"/>
    <x v="0"/>
    <d v="2020-11-24T00:00:00"/>
    <x v="0"/>
    <s v="Vazquez Zamora Rafael"/>
    <n v="43978"/>
    <n v="6.0333333333333332"/>
    <n v="235.8"/>
    <n v="2"/>
    <n v="8724.6"/>
    <n v="5924.57"/>
    <n v="2962.2849999999999"/>
    <n v="117.9"/>
    <n v="37"/>
    <n v="2800.03"/>
    <x v="0"/>
    <x v="10"/>
    <n v="48"/>
    <x v="0"/>
  </r>
  <r>
    <x v="0"/>
    <x v="2"/>
    <s v="GV402"/>
    <s v="GV4-22-270520"/>
    <x v="0"/>
    <d v="2020-11-24T00:00:00"/>
    <x v="0"/>
    <s v="Rafael Osorio Zamora"/>
    <n v="43978"/>
    <n v="6.0333333333333332"/>
    <n v="312.39999999999998"/>
    <n v="3"/>
    <n v="11558.8"/>
    <n v="8886.8549999999996"/>
    <n v="2962.2849999999999"/>
    <n v="104.13333333333333"/>
    <n v="37"/>
    <n v="2671.9450000000002"/>
    <x v="0"/>
    <x v="10"/>
    <n v="48"/>
    <x v="0"/>
  </r>
  <r>
    <x v="0"/>
    <x v="2"/>
    <s v="GV402"/>
    <s v="GV4-22-270520"/>
    <x v="0"/>
    <d v="2020-11-24T00:00:00"/>
    <x v="0"/>
    <s v="Cecilia Robles Perez"/>
    <n v="43978"/>
    <n v="6.0333333333333332"/>
    <n v="102.8"/>
    <n v="1"/>
    <n v="3803.6"/>
    <n v="2962.2849999999999"/>
    <n v="2962.2849999999999"/>
    <n v="102.8"/>
    <n v="37"/>
    <n v="841.31500000000005"/>
    <x v="0"/>
    <x v="10"/>
    <n v="48"/>
    <x v="0"/>
  </r>
  <r>
    <x v="0"/>
    <x v="2"/>
    <s v="GV402"/>
    <s v="GV4-22-270520"/>
    <x v="0"/>
    <d v="2020-11-24T00:00:00"/>
    <x v="0"/>
    <s v="Ricardo Perez Garcia"/>
    <n v="43978"/>
    <n v="6.0333333333333332"/>
    <n v="125"/>
    <n v="1"/>
    <n v="4625"/>
    <n v="2962.2849999999999"/>
    <n v="2962.2849999999999"/>
    <n v="125"/>
    <n v="37"/>
    <n v="1662.7149999999999"/>
    <x v="0"/>
    <x v="10"/>
    <n v="48"/>
    <x v="0"/>
  </r>
  <r>
    <x v="0"/>
    <x v="2"/>
    <s v="GV402"/>
    <s v="GV4-22-270520"/>
    <x v="0"/>
    <d v="2020-11-24T00:00:00"/>
    <x v="0"/>
    <s v="Gutierrez Olivarez Jaime Gibran"/>
    <n v="43978"/>
    <n v="6.0333333333333332"/>
    <n v="130.19999999999999"/>
    <n v="1"/>
    <n v="4817.3999999999996"/>
    <n v="2962.2849999999999"/>
    <n v="2962.2849999999999"/>
    <n v="130.19999999999999"/>
    <n v="37"/>
    <n v="1855.115"/>
    <x v="0"/>
    <x v="10"/>
    <n v="48"/>
    <x v="0"/>
  </r>
  <r>
    <x v="0"/>
    <x v="2"/>
    <s v="GV402"/>
    <s v="GV4-22-270520"/>
    <x v="0"/>
    <d v="2020-11-24T00:00:00"/>
    <x v="0"/>
    <s v="Innovacion y Comercio"/>
    <n v="43978"/>
    <n v="6.0333333333333332"/>
    <n v="311.2"/>
    <n v="4"/>
    <n v="11514.4"/>
    <n v="11849.14"/>
    <n v="2962.2849999999999"/>
    <n v="77.8"/>
    <n v="37"/>
    <n v="-334.74"/>
    <x v="0"/>
    <x v="10"/>
    <n v="48"/>
    <x v="0"/>
  </r>
  <r>
    <x v="0"/>
    <x v="2"/>
    <s v="GV403"/>
    <s v="GV4-23-010620"/>
    <x v="0"/>
    <d v="2020-11-24T00:00:00"/>
    <x v="0"/>
    <s v="Alvarez Lopez Salvador (Padre)"/>
    <n v="43983"/>
    <n v="5.8666666666666663"/>
    <n v="1704"/>
    <n v="15"/>
    <n v="62196"/>
    <n v="45238.684000000001"/>
    <n v="3015.9119999999998"/>
    <n v="113.6"/>
    <n v="36.5"/>
    <n v="16957.315999999999"/>
    <x v="0"/>
    <x v="10"/>
    <n v="48"/>
    <x v="0"/>
  </r>
  <r>
    <x v="0"/>
    <x v="1"/>
    <s v="GV1D"/>
    <s v="GV1-37-060920"/>
    <x v="0"/>
    <d v="2020-11-27T00:00:00"/>
    <x v="0"/>
    <s v="PUBLICO EN GENERAL"/>
    <n v="44080"/>
    <n v="2.7333333333333334"/>
    <n v="25"/>
    <n v="1"/>
    <n v="1350.5"/>
    <n v="1191.473"/>
    <n v="1191.473"/>
    <n v="25"/>
    <n v="54.02"/>
    <n v="159.02699999999999"/>
    <x v="0"/>
    <x v="10"/>
    <n v="48"/>
    <x v="0"/>
  </r>
  <r>
    <x v="0"/>
    <x v="2"/>
    <s v="GV401"/>
    <s v="GV4-21-150520"/>
    <x v="0"/>
    <d v="2020-11-27T00:00:00"/>
    <x v="0"/>
    <s v="Innovacion y Comercio"/>
    <n v="43966"/>
    <n v="6.5333333333333332"/>
    <n v="126"/>
    <n v="1"/>
    <n v="4662"/>
    <n v="3426.7420000000002"/>
    <n v="3426.7420000000002"/>
    <n v="126"/>
    <n v="37"/>
    <n v="1235.258"/>
    <x v="0"/>
    <x v="10"/>
    <n v="48"/>
    <x v="0"/>
  </r>
  <r>
    <x v="0"/>
    <x v="2"/>
    <s v="GV401"/>
    <s v="GV4-21-150520"/>
    <x v="0"/>
    <d v="2020-11-27T00:00:00"/>
    <x v="0"/>
    <s v="Arturo Saray"/>
    <n v="43966"/>
    <n v="6.5333333333333332"/>
    <n v="124"/>
    <n v="1"/>
    <n v="4092"/>
    <n v="3426.7420000000002"/>
    <n v="3426.7420000000002"/>
    <n v="124"/>
    <n v="33"/>
    <n v="665.25800000000004"/>
    <x v="0"/>
    <x v="10"/>
    <n v="48"/>
    <x v="0"/>
  </r>
  <r>
    <x v="0"/>
    <x v="2"/>
    <s v="GV402"/>
    <s v="GV4-22-270520"/>
    <x v="0"/>
    <d v="2020-11-27T00:00:00"/>
    <x v="0"/>
    <s v="Innovacion y Comercio"/>
    <n v="43978"/>
    <n v="6.1333333333333329"/>
    <n v="933.6"/>
    <n v="9"/>
    <n v="34543.199999999997"/>
    <n v="26660.564999999999"/>
    <n v="2962.2849999999999"/>
    <n v="103.73333333333333"/>
    <n v="37"/>
    <n v="7882.6350000000002"/>
    <x v="0"/>
    <x v="10"/>
    <n v="48"/>
    <x v="0"/>
  </r>
  <r>
    <x v="0"/>
    <x v="2"/>
    <s v="GV402"/>
    <s v="GV4-22-270520"/>
    <x v="0"/>
    <d v="2020-11-27T00:00:00"/>
    <x v="0"/>
    <s v="Innovacion y Comercio"/>
    <n v="43978"/>
    <n v="6.1333333333333329"/>
    <n v="190.4"/>
    <n v="2"/>
    <n v="7044.8"/>
    <n v="5924.57"/>
    <n v="2962.2849999999999"/>
    <n v="95.2"/>
    <n v="37"/>
    <n v="1120.23"/>
    <x v="0"/>
    <x v="10"/>
    <n v="48"/>
    <x v="0"/>
  </r>
  <r>
    <x v="0"/>
    <x v="2"/>
    <s v="GV402"/>
    <s v="GV4-22-270520"/>
    <x v="0"/>
    <d v="2020-11-27T00:00:00"/>
    <x v="0"/>
    <s v="Casillas Tapia Alfredo"/>
    <n v="43978"/>
    <n v="6.1333333333333329"/>
    <n v="553.79999999999995"/>
    <n v="5"/>
    <n v="19936.8"/>
    <n v="14811.424999999999"/>
    <n v="2962.2849999999999"/>
    <n v="110.75999999999999"/>
    <n v="36"/>
    <n v="5125.375"/>
    <x v="0"/>
    <x v="10"/>
    <n v="48"/>
    <x v="0"/>
  </r>
  <r>
    <x v="0"/>
    <x v="2"/>
    <s v="GV402"/>
    <s v="GV4-22-270520"/>
    <x v="0"/>
    <d v="2020-11-27T00:00:00"/>
    <x v="0"/>
    <s v="Arturo Saray"/>
    <n v="43978"/>
    <n v="6.1333333333333329"/>
    <n v="117.6"/>
    <n v="1"/>
    <n v="3998.4"/>
    <n v="2962.2849999999999"/>
    <n v="2962.2849999999999"/>
    <n v="117.6"/>
    <n v="34"/>
    <n v="1036.115"/>
    <x v="0"/>
    <x v="10"/>
    <n v="48"/>
    <x v="0"/>
  </r>
  <r>
    <x v="0"/>
    <x v="2"/>
    <s v="GV402"/>
    <s v="GV4-22-270520"/>
    <x v="0"/>
    <d v="2020-11-27T00:00:00"/>
    <x v="0"/>
    <s v="PUBLICO EN GENERAL"/>
    <n v="43978"/>
    <n v="6.1333333333333329"/>
    <n v="127"/>
    <n v="1"/>
    <n v="4191"/>
    <n v="2962.2849999999999"/>
    <n v="2962.2849999999999"/>
    <n v="127"/>
    <n v="33"/>
    <n v="1228.7149999999999"/>
    <x v="0"/>
    <x v="10"/>
    <n v="48"/>
    <x v="0"/>
  </r>
  <r>
    <x v="0"/>
    <x v="2"/>
    <s v="GV402"/>
    <s v="GV4-22-270520"/>
    <x v="0"/>
    <d v="2020-11-27T00:00:00"/>
    <x v="0"/>
    <s v="Arturo Saray"/>
    <n v="43978"/>
    <n v="6.1333333333333329"/>
    <n v="107.8"/>
    <n v="1"/>
    <n v="3665.2"/>
    <n v="2962.2849999999999"/>
    <n v="2962.2849999999999"/>
    <n v="107.8"/>
    <n v="34"/>
    <n v="702.91499999999996"/>
    <x v="0"/>
    <x v="10"/>
    <n v="48"/>
    <x v="0"/>
  </r>
  <r>
    <x v="0"/>
    <x v="2"/>
    <s v="GV403"/>
    <s v="GV4-23-010620"/>
    <x v="0"/>
    <d v="2020-11-27T00:00:00"/>
    <x v="0"/>
    <s v="Innovacion y Comercio"/>
    <n v="43983"/>
    <n v="5.9666666666666668"/>
    <n v="273.60000000000002"/>
    <n v="3"/>
    <n v="10123.200000000001"/>
    <n v="9047.7369999999992"/>
    <n v="3015.9119999999998"/>
    <n v="91.2"/>
    <n v="37"/>
    <n v="1075.463"/>
    <x v="0"/>
    <x v="10"/>
    <n v="48"/>
    <x v="0"/>
  </r>
  <r>
    <x v="0"/>
    <x v="2"/>
    <s v="GV403"/>
    <s v="GV4-23-010620"/>
    <x v="0"/>
    <d v="2020-11-27T00:00:00"/>
    <x v="0"/>
    <s v="Casillas Tapia Alfredo"/>
    <n v="43983"/>
    <n v="5.9666666666666668"/>
    <n v="558.79999999999995"/>
    <n v="5"/>
    <n v="20116.8"/>
    <n v="15079.561"/>
    <n v="3015.9119999999998"/>
    <n v="111.75999999999999"/>
    <n v="36"/>
    <n v="5037.2389999999996"/>
    <x v="0"/>
    <x v="10"/>
    <n v="48"/>
    <x v="0"/>
  </r>
  <r>
    <x v="0"/>
    <x v="2"/>
    <s v="GV403"/>
    <s v="GV4-23-010620"/>
    <x v="0"/>
    <d v="2020-11-27T00:00:00"/>
    <x v="0"/>
    <s v="Casillas Tapia Alfredo"/>
    <n v="43983"/>
    <n v="5.9666666666666668"/>
    <n v="36.5"/>
    <n v="10"/>
    <n v="42967.8"/>
    <n v="30159.123"/>
    <n v="3015.9119999999998"/>
    <n v="3.65"/>
    <n v="1177.2"/>
    <n v="12808.677"/>
    <x v="0"/>
    <x v="10"/>
    <n v="48"/>
    <x v="0"/>
  </r>
  <r>
    <x v="0"/>
    <x v="2"/>
    <s v="GV403"/>
    <s v="GV4-23-010620"/>
    <x v="0"/>
    <d v="2020-11-27T00:00:00"/>
    <x v="0"/>
    <s v="PUBLICO EN GENERAL"/>
    <n v="43983"/>
    <n v="5.9666666666666668"/>
    <n v="95.8"/>
    <n v="1"/>
    <n v="3305.1"/>
    <n v="3015.9119999999998"/>
    <n v="3015.9119999999998"/>
    <n v="95.8"/>
    <n v="34.5"/>
    <n v="289.18799999999999"/>
    <x v="0"/>
    <x v="10"/>
    <n v="48"/>
    <x v="0"/>
  </r>
  <r>
    <x v="0"/>
    <x v="2"/>
    <s v="GV403"/>
    <s v="GV4-23-010620"/>
    <x v="0"/>
    <d v="2020-11-27T00:00:00"/>
    <x v="0"/>
    <s v="Carlos Sanchez Camacho"/>
    <n v="43983"/>
    <n v="5.9666666666666668"/>
    <n v="482"/>
    <n v="4"/>
    <n v="17834"/>
    <n v="12063.648999999999"/>
    <n v="3015.9119999999998"/>
    <n v="120.5"/>
    <n v="37"/>
    <n v="5770.3509999999997"/>
    <x v="0"/>
    <x v="10"/>
    <n v="48"/>
    <x v="0"/>
  </r>
  <r>
    <x v="0"/>
    <x v="2"/>
    <s v="GV403"/>
    <s v="GV4-23-010620"/>
    <x v="0"/>
    <d v="2020-11-27T00:00:00"/>
    <x v="0"/>
    <s v="Cecilia Robles Perez"/>
    <n v="43983"/>
    <n v="5.9666666666666668"/>
    <n v="99.8"/>
    <n v="1"/>
    <n v="3692.6"/>
    <n v="3015.9119999999998"/>
    <n v="3015.9119999999998"/>
    <n v="99.8"/>
    <n v="37"/>
    <n v="676.68799999999999"/>
    <x v="0"/>
    <x v="10"/>
    <n v="48"/>
    <x v="0"/>
  </r>
  <r>
    <x v="0"/>
    <x v="2"/>
    <s v="GV403"/>
    <s v="GV4-23-010620"/>
    <x v="0"/>
    <d v="2020-11-27T00:00:00"/>
    <x v="0"/>
    <s v="Vazquez Zamora Rafael"/>
    <n v="43983"/>
    <n v="5.9666666666666668"/>
    <n v="325"/>
    <n v="3"/>
    <n v="12025"/>
    <n v="9047.7369999999992"/>
    <n v="3015.9119999999998"/>
    <n v="108.33333333333333"/>
    <n v="37"/>
    <n v="2977.2629999999999"/>
    <x v="0"/>
    <x v="10"/>
    <n v="48"/>
    <x v="0"/>
  </r>
  <r>
    <x v="0"/>
    <x v="2"/>
    <s v="GV403"/>
    <s v="GV4-23-010620"/>
    <x v="0"/>
    <d v="2020-11-27T00:00:00"/>
    <x v="0"/>
    <s v="Rafael Osorio Zamora"/>
    <n v="43983"/>
    <n v="5.9666666666666668"/>
    <n v="426.6"/>
    <n v="4"/>
    <n v="15784.2"/>
    <n v="12063.648999999999"/>
    <n v="3015.9119999999998"/>
    <n v="106.65"/>
    <n v="37"/>
    <n v="3720.5509999999999"/>
    <x v="0"/>
    <x v="10"/>
    <n v="48"/>
    <x v="0"/>
  </r>
  <r>
    <x v="0"/>
    <x v="2"/>
    <s v="GV403"/>
    <s v="GV4-23-010620"/>
    <x v="0"/>
    <d v="2020-11-27T00:00:00"/>
    <x v="0"/>
    <s v="Gutierrez Olivarez Jaime Gibran"/>
    <n v="43983"/>
    <n v="5.9666666666666668"/>
    <n v="195.8"/>
    <n v="2"/>
    <n v="7244.6"/>
    <n v="6031.8249999999998"/>
    <n v="3015.9119999999998"/>
    <n v="97.9"/>
    <n v="37"/>
    <n v="1212.7750000000001"/>
    <x v="0"/>
    <x v="10"/>
    <n v="48"/>
    <x v="0"/>
  </r>
  <r>
    <x v="0"/>
    <x v="2"/>
    <s v="GV403"/>
    <s v="GV4-23-010620"/>
    <x v="0"/>
    <d v="2020-11-27T00:00:00"/>
    <x v="0"/>
    <s v="Ricardo Perez Garcia"/>
    <n v="43983"/>
    <n v="5.9666666666666668"/>
    <n v="87.2"/>
    <n v="1"/>
    <n v="3226.4"/>
    <n v="3015.9119999999998"/>
    <n v="3015.9119999999998"/>
    <n v="87.2"/>
    <n v="37"/>
    <n v="210.488"/>
    <x v="0"/>
    <x v="10"/>
    <n v="48"/>
    <x v="0"/>
  </r>
  <r>
    <x v="0"/>
    <x v="2"/>
    <s v="GV403"/>
    <s v="GV4-23-010620"/>
    <x v="0"/>
    <d v="2020-11-27T00:00:00"/>
    <x v="0"/>
    <s v="Camacho Monroy Agustin"/>
    <n v="43983"/>
    <n v="5.9666666666666668"/>
    <n v="858"/>
    <n v="7"/>
    <n v="31746"/>
    <n v="21111.385999999999"/>
    <n v="3015.9119999999998"/>
    <n v="122.57142857142857"/>
    <n v="37"/>
    <n v="10634.614"/>
    <x v="0"/>
    <x v="10"/>
    <n v="48"/>
    <x v="0"/>
  </r>
  <r>
    <x v="0"/>
    <x v="2"/>
    <s v="GV403"/>
    <s v="GV4-23-010620"/>
    <x v="0"/>
    <d v="2020-11-27T00:00:00"/>
    <x v="0"/>
    <s v="Camacho Santana Gabriel"/>
    <n v="43983"/>
    <n v="5.9666666666666668"/>
    <n v="700"/>
    <n v="6"/>
    <n v="25900"/>
    <n v="18095.473999999998"/>
    <n v="3015.9119999999998"/>
    <n v="116.66666666666667"/>
    <n v="37"/>
    <n v="7804.5259999999998"/>
    <x v="0"/>
    <x v="10"/>
    <n v="48"/>
    <x v="0"/>
  </r>
  <r>
    <x v="0"/>
    <x v="2"/>
    <s v="GV403"/>
    <s v="GV4-23-010620"/>
    <x v="0"/>
    <d v="2020-11-27T00:00:00"/>
    <x v="0"/>
    <s v="Noe Ramirez Brambila"/>
    <n v="43983"/>
    <n v="5.9666666666666668"/>
    <n v="239"/>
    <n v="2"/>
    <n v="8843"/>
    <n v="6031.8249999999998"/>
    <n v="3015.9119999999998"/>
    <n v="119.5"/>
    <n v="37"/>
    <n v="2811.1750000000002"/>
    <x v="0"/>
    <x v="10"/>
    <n v="48"/>
    <x v="0"/>
  </r>
  <r>
    <x v="0"/>
    <x v="2"/>
    <s v="GV403"/>
    <s v="GV4-23-010620"/>
    <x v="0"/>
    <d v="2020-11-27T00:00:00"/>
    <x v="0"/>
    <s v="Robles Santana Jorge"/>
    <n v="43983"/>
    <n v="5.9666666666666668"/>
    <n v="603"/>
    <n v="5"/>
    <n v="22311"/>
    <n v="15079.561"/>
    <n v="3015.9119999999998"/>
    <n v="120.6"/>
    <n v="37"/>
    <n v="7231.4390000000003"/>
    <x v="0"/>
    <x v="10"/>
    <n v="48"/>
    <x v="0"/>
  </r>
  <r>
    <x v="0"/>
    <x v="2"/>
    <s v="GV403"/>
    <s v="GV4-23-010620"/>
    <x v="0"/>
    <d v="2020-11-27T00:00:00"/>
    <x v="0"/>
    <s v="PUBLICO EN GENERAL"/>
    <n v="43983"/>
    <n v="5.9666666666666668"/>
    <n v="244"/>
    <n v="2"/>
    <n v="9028"/>
    <n v="6031.8249999999998"/>
    <n v="3015.9119999999998"/>
    <n v="122"/>
    <n v="37"/>
    <n v="2996.1750000000002"/>
    <x v="0"/>
    <x v="10"/>
    <n v="48"/>
    <x v="0"/>
  </r>
  <r>
    <x v="0"/>
    <x v="2"/>
    <s v="GV402"/>
    <s v="GV4-22-270520"/>
    <x v="0"/>
    <d v="2020-11-28T00:00:00"/>
    <x v="0"/>
    <s v="Innovacion y Comercio"/>
    <n v="43978"/>
    <n v="6.1666666666666661"/>
    <n v="369.4"/>
    <n v="4"/>
    <n v="13667.8"/>
    <n v="11849.14"/>
    <n v="2962.2849999999999"/>
    <n v="92.35"/>
    <n v="37"/>
    <n v="1818.66"/>
    <x v="0"/>
    <x v="10"/>
    <n v="48"/>
    <x v="0"/>
  </r>
  <r>
    <x v="0"/>
    <x v="1"/>
    <s v="GV109"/>
    <s v="GV1-22-280520"/>
    <x v="0"/>
    <d v="2020-12-01T00:00:00"/>
    <x v="0"/>
    <s v="Arturo Saray"/>
    <n v="43979"/>
    <n v="6.2333333333333334"/>
    <n v="105.5"/>
    <n v="1"/>
    <n v="3481.5"/>
    <n v="2744.9560000000001"/>
    <n v="2744.9560000000001"/>
    <n v="105.5"/>
    <n v="33"/>
    <n v="736.54399999999998"/>
    <x v="0"/>
    <x v="11"/>
    <n v="49"/>
    <x v="0"/>
  </r>
  <r>
    <x v="0"/>
    <x v="1"/>
    <s v="GV109"/>
    <s v="GV1-22-280520"/>
    <x v="0"/>
    <d v="2020-12-01T00:00:00"/>
    <x v="0"/>
    <s v="Pelayo Sebastian Rosa Maria G"/>
    <n v="43979"/>
    <n v="6.2333333333333334"/>
    <n v="468"/>
    <n v="4"/>
    <n v="17784"/>
    <n v="10979.822"/>
    <n v="2744.9560000000001"/>
    <n v="117"/>
    <n v="38"/>
    <n v="6804.1779999999999"/>
    <x v="0"/>
    <x v="11"/>
    <n v="49"/>
    <x v="0"/>
  </r>
  <r>
    <x v="0"/>
    <x v="1"/>
    <s v="GV109"/>
    <s v="GV1-22-280520"/>
    <x v="0"/>
    <d v="2020-12-01T00:00:00"/>
    <x v="0"/>
    <s v="RODRIGO RODRIGUEZ"/>
    <n v="43979"/>
    <n v="6.2333333333333334"/>
    <n v="810"/>
    <n v="8"/>
    <n v="30780"/>
    <n v="21959.645"/>
    <n v="2744.9560000000001"/>
    <n v="101.25"/>
    <n v="38"/>
    <n v="8820.3549999999996"/>
    <x v="0"/>
    <x v="11"/>
    <n v="49"/>
    <x v="0"/>
  </r>
  <r>
    <x v="0"/>
    <x v="1"/>
    <s v="GV109"/>
    <s v="GV1-22-280520"/>
    <x v="0"/>
    <d v="2020-12-01T00:00:00"/>
    <x v="0"/>
    <s v="Diaz Araiza Maria Magdalena"/>
    <n v="43979"/>
    <n v="6.2333333333333334"/>
    <n v="120"/>
    <n v="1"/>
    <n v="4560"/>
    <n v="2744.9560000000001"/>
    <n v="2744.9560000000001"/>
    <n v="120"/>
    <n v="38"/>
    <n v="1815.0440000000001"/>
    <x v="0"/>
    <x v="11"/>
    <n v="49"/>
    <x v="0"/>
  </r>
  <r>
    <x v="0"/>
    <x v="1"/>
    <s v="GV109"/>
    <s v="GV1-22-280520"/>
    <x v="0"/>
    <d v="2020-12-01T00:00:00"/>
    <x v="0"/>
    <s v="Avalos Silva Juan"/>
    <n v="43979"/>
    <n v="6.2333333333333334"/>
    <n v="322"/>
    <n v="3"/>
    <n v="12236"/>
    <n v="8234.8670000000002"/>
    <n v="2744.9560000000001"/>
    <n v="107.33333333333333"/>
    <n v="38"/>
    <n v="4001.1329999999998"/>
    <x v="0"/>
    <x v="11"/>
    <n v="49"/>
    <x v="0"/>
  </r>
  <r>
    <x v="0"/>
    <x v="1"/>
    <s v="GV109"/>
    <s v="GV1-22-280520"/>
    <x v="0"/>
    <d v="2020-12-01T00:00:00"/>
    <x v="0"/>
    <s v="Cobian Chavez Rodolfo FG"/>
    <n v="43979"/>
    <n v="6.2333333333333334"/>
    <n v="1385"/>
    <n v="12"/>
    <n v="51245"/>
    <n v="32939.466999999997"/>
    <n v="2744.9560000000001"/>
    <n v="115.41666666666667"/>
    <n v="37"/>
    <n v="18305.532999999999"/>
    <x v="0"/>
    <x v="11"/>
    <n v="49"/>
    <x v="0"/>
  </r>
  <r>
    <x v="0"/>
    <x v="1"/>
    <s v="GV109"/>
    <s v="GV1-22-280520"/>
    <x v="0"/>
    <d v="2020-12-01T00:00:00"/>
    <x v="0"/>
    <s v="Coronado Rodriguez Alma Lorena FG"/>
    <n v="43979"/>
    <n v="6.2333333333333334"/>
    <n v="132"/>
    <n v="1"/>
    <n v="5016"/>
    <n v="2744.9560000000001"/>
    <n v="2744.9560000000001"/>
    <n v="132"/>
    <n v="38"/>
    <n v="2271.0439999999999"/>
    <x v="0"/>
    <x v="11"/>
    <n v="49"/>
    <x v="0"/>
  </r>
  <r>
    <x v="0"/>
    <x v="1"/>
    <s v="GV109"/>
    <s v="GV1-22-280520"/>
    <x v="0"/>
    <d v="2020-12-01T00:00:00"/>
    <x v="0"/>
    <s v="Lopez Castro Erica"/>
    <n v="43979"/>
    <n v="6.2333333333333334"/>
    <n v="200"/>
    <n v="2"/>
    <n v="7600"/>
    <n v="5489.9110000000001"/>
    <n v="2744.9560000000001"/>
    <n v="100"/>
    <n v="38"/>
    <n v="2110.0889999999999"/>
    <x v="0"/>
    <x v="11"/>
    <n v="49"/>
    <x v="0"/>
  </r>
  <r>
    <x v="0"/>
    <x v="1"/>
    <s v="GV109"/>
    <s v="GV1-22-280520"/>
    <x v="0"/>
    <d v="2020-12-01T00:00:00"/>
    <x v="0"/>
    <s v="Lopez Garcia Martin FG"/>
    <n v="43979"/>
    <n v="6.2333333333333334"/>
    <n v="122"/>
    <n v="1"/>
    <n v="4636"/>
    <n v="2744.9560000000001"/>
    <n v="2744.9560000000001"/>
    <n v="122"/>
    <n v="38"/>
    <n v="1891.0440000000001"/>
    <x v="0"/>
    <x v="11"/>
    <n v="49"/>
    <x v="0"/>
  </r>
  <r>
    <x v="0"/>
    <x v="1"/>
    <s v="GV109"/>
    <s v="GV1-22-280520"/>
    <x v="0"/>
    <d v="2020-12-01T00:00:00"/>
    <x v="0"/>
    <s v="Martinez Valdez Hugo Alberto F"/>
    <n v="43979"/>
    <n v="6.2333333333333334"/>
    <n v="550"/>
    <n v="5"/>
    <n v="18975"/>
    <n v="13724.778"/>
    <n v="2744.9560000000001"/>
    <n v="110"/>
    <n v="34.5"/>
    <n v="5250.2219999999998"/>
    <x v="0"/>
    <x v="11"/>
    <n v="49"/>
    <x v="0"/>
  </r>
  <r>
    <x v="0"/>
    <x v="1"/>
    <s v="GV109"/>
    <s v="GV1-22-280520"/>
    <x v="0"/>
    <d v="2020-12-01T00:00:00"/>
    <x v="0"/>
    <s v="Edgar Ruiz Lopez"/>
    <n v="43979"/>
    <n v="6.2333333333333334"/>
    <n v="300"/>
    <n v="3"/>
    <n v="11400"/>
    <n v="8234.8670000000002"/>
    <n v="2744.9560000000001"/>
    <n v="100"/>
    <n v="38"/>
    <n v="3165.1329999999998"/>
    <x v="0"/>
    <x v="11"/>
    <n v="49"/>
    <x v="0"/>
  </r>
  <r>
    <x v="0"/>
    <x v="1"/>
    <s v="GV112"/>
    <s v="GV1-23-050620"/>
    <x v="0"/>
    <d v="2020-12-01T00:00:00"/>
    <x v="0"/>
    <s v="Oregon Rene NA"/>
    <n v="43987"/>
    <n v="5.9666666666666668"/>
    <n v="440"/>
    <n v="4"/>
    <n v="16720"/>
    <n v="8548.3960000000006"/>
    <n v="2137.0990000000002"/>
    <n v="110"/>
    <n v="38"/>
    <n v="8171.6040000000003"/>
    <x v="0"/>
    <x v="11"/>
    <n v="49"/>
    <x v="0"/>
  </r>
  <r>
    <x v="0"/>
    <x v="1"/>
    <s v="GV112"/>
    <s v="GV1-23-050620"/>
    <x v="0"/>
    <d v="2020-12-01T00:00:00"/>
    <x v="0"/>
    <s v="PUBLICO EN GENERAL"/>
    <n v="43987"/>
    <n v="5.9666666666666668"/>
    <n v="115"/>
    <n v="1"/>
    <n v="4370"/>
    <n v="2137.0990000000002"/>
    <n v="2137.0990000000002"/>
    <n v="115"/>
    <n v="38"/>
    <n v="2232.9009999999998"/>
    <x v="0"/>
    <x v="11"/>
    <n v="49"/>
    <x v="0"/>
  </r>
  <r>
    <x v="0"/>
    <x v="1"/>
    <s v="GV112"/>
    <s v="GV1-23-050620"/>
    <x v="0"/>
    <d v="2020-12-01T00:00:00"/>
    <x v="0"/>
    <s v="PUBLICO EN GENERAL"/>
    <n v="43987"/>
    <n v="5.9666666666666668"/>
    <n v="115"/>
    <n v="1"/>
    <n v="4370"/>
    <n v="2137.0990000000002"/>
    <n v="2137.0990000000002"/>
    <n v="115"/>
    <n v="38"/>
    <n v="2232.9009999999998"/>
    <x v="0"/>
    <x v="11"/>
    <n v="49"/>
    <x v="0"/>
  </r>
  <r>
    <x v="0"/>
    <x v="1"/>
    <s v="GV112"/>
    <s v="GV1-23-050620"/>
    <x v="0"/>
    <d v="2020-12-01T00:00:00"/>
    <x v="0"/>
    <s v="PUBLICO EN GENERAL"/>
    <n v="43987"/>
    <n v="5.9666666666666668"/>
    <n v="76"/>
    <n v="1"/>
    <n v="2888"/>
    <n v="2137.0990000000002"/>
    <n v="2137.0990000000002"/>
    <n v="76"/>
    <n v="38"/>
    <n v="750.90099999999995"/>
    <x v="0"/>
    <x v="11"/>
    <n v="49"/>
    <x v="0"/>
  </r>
  <r>
    <x v="0"/>
    <x v="1"/>
    <s v="GV112"/>
    <s v="GV1-23-050620"/>
    <x v="0"/>
    <d v="2020-12-01T00:00:00"/>
    <x v="0"/>
    <s v="PUBLICO EN GENERAL"/>
    <n v="43987"/>
    <n v="5.9666666666666668"/>
    <n v="328"/>
    <n v="3"/>
    <n v="12464"/>
    <n v="6411.2969999999996"/>
    <n v="2137.0990000000002"/>
    <n v="109.33333333333333"/>
    <n v="38"/>
    <n v="6052.7030000000004"/>
    <x v="0"/>
    <x v="11"/>
    <n v="49"/>
    <x v="0"/>
  </r>
  <r>
    <x v="0"/>
    <x v="1"/>
    <s v="GV112"/>
    <s v="GV1-23-050620"/>
    <x v="0"/>
    <d v="2020-12-01T00:00:00"/>
    <x v="0"/>
    <s v="Oscar Jesus Guerrero Pelayo"/>
    <n v="43987"/>
    <n v="5.9666666666666668"/>
    <n v="661"/>
    <n v="6"/>
    <n v="25118"/>
    <n v="12822.593999999999"/>
    <n v="2137.0990000000002"/>
    <n v="110.16666666666667"/>
    <n v="38"/>
    <n v="12295.406000000001"/>
    <x v="0"/>
    <x v="11"/>
    <n v="49"/>
    <x v="0"/>
  </r>
  <r>
    <x v="0"/>
    <x v="1"/>
    <s v="GV112"/>
    <s v="GV1-23-050620"/>
    <x v="0"/>
    <d v="2020-12-01T00:00:00"/>
    <x v="0"/>
    <s v="Gil Peña Martin FG"/>
    <n v="43987"/>
    <n v="5.9666666666666668"/>
    <n v="200"/>
    <n v="2"/>
    <n v="7600"/>
    <n v="4274.1980000000003"/>
    <n v="2137.0990000000002"/>
    <n v="100"/>
    <n v="38"/>
    <n v="3325.8020000000001"/>
    <x v="0"/>
    <x v="11"/>
    <n v="49"/>
    <x v="0"/>
  </r>
  <r>
    <x v="0"/>
    <x v="1"/>
    <s v="GV112"/>
    <s v="GV1-23-050620"/>
    <x v="0"/>
    <d v="2020-12-01T00:00:00"/>
    <x v="0"/>
    <s v="Jose Luis Guzman Cornejo"/>
    <n v="43987"/>
    <n v="5.9666666666666668"/>
    <n v="380"/>
    <n v="3"/>
    <n v="14440"/>
    <n v="6411.2969999999996"/>
    <n v="2137.0990000000002"/>
    <n v="126.66666666666667"/>
    <n v="38"/>
    <n v="8028.7030000000004"/>
    <x v="0"/>
    <x v="11"/>
    <n v="49"/>
    <x v="0"/>
  </r>
  <r>
    <x v="0"/>
    <x v="1"/>
    <s v="GV112"/>
    <s v="GV1-23-050620"/>
    <x v="0"/>
    <d v="2020-12-01T00:00:00"/>
    <x v="0"/>
    <s v="Leonardo Jimenez Chacon"/>
    <n v="43987"/>
    <n v="5.9666666666666668"/>
    <n v="124"/>
    <n v="1"/>
    <n v="4712"/>
    <n v="2137.0990000000002"/>
    <n v="2137.0990000000002"/>
    <n v="124"/>
    <n v="38"/>
    <n v="2574.9009999999998"/>
    <x v="0"/>
    <x v="11"/>
    <n v="49"/>
    <x v="0"/>
  </r>
  <r>
    <x v="0"/>
    <x v="1"/>
    <s v="GV112"/>
    <s v="GV1-23-050620"/>
    <x v="0"/>
    <d v="2020-12-01T00:00:00"/>
    <x v="0"/>
    <s v="Lopez Jorge FG"/>
    <n v="43987"/>
    <n v="5.9666666666666668"/>
    <n v="120"/>
    <n v="1"/>
    <n v="4560"/>
    <n v="2137.0990000000002"/>
    <n v="2137.0990000000002"/>
    <n v="120"/>
    <n v="38"/>
    <n v="2422.9009999999998"/>
    <x v="0"/>
    <x v="11"/>
    <n v="49"/>
    <x v="0"/>
  </r>
  <r>
    <x v="0"/>
    <x v="1"/>
    <s v="GV112"/>
    <s v="GV1-23-050620"/>
    <x v="0"/>
    <d v="2020-12-01T00:00:00"/>
    <x v="0"/>
    <s v="Verdin Vizcarra Irma Lucila F"/>
    <n v="43987"/>
    <n v="5.9666666666666668"/>
    <n v="210"/>
    <n v="2"/>
    <n v="7980"/>
    <n v="4274.1980000000003"/>
    <n v="2137.0990000000002"/>
    <n v="105"/>
    <n v="38"/>
    <n v="3705.8020000000001"/>
    <x v="0"/>
    <x v="11"/>
    <n v="49"/>
    <x v="0"/>
  </r>
  <r>
    <x v="0"/>
    <x v="1"/>
    <s v="GV112"/>
    <s v="GV1-23-050620"/>
    <x v="0"/>
    <d v="2020-12-01T00:00:00"/>
    <x v="0"/>
    <s v="Juan Manuel Jacobo"/>
    <n v="43987"/>
    <n v="5.9666666666666668"/>
    <n v="670"/>
    <n v="6"/>
    <n v="25460"/>
    <n v="12822.593999999999"/>
    <n v="2137.0990000000002"/>
    <n v="111.66666666666667"/>
    <n v="38"/>
    <n v="12637.406000000001"/>
    <x v="0"/>
    <x v="11"/>
    <n v="49"/>
    <x v="0"/>
  </r>
  <r>
    <x v="0"/>
    <x v="1"/>
    <s v="GV112"/>
    <s v="GV1-23-050620"/>
    <x v="0"/>
    <d v="2020-12-01T00:00:00"/>
    <x v="0"/>
    <s v="Salas Nadia"/>
    <n v="43987"/>
    <n v="5.9666666666666668"/>
    <n v="290"/>
    <n v="3"/>
    <n v="11020"/>
    <n v="6411.2969999999996"/>
    <n v="2137.0990000000002"/>
    <n v="96.666666666666671"/>
    <n v="38"/>
    <n v="4608.7030000000004"/>
    <x v="0"/>
    <x v="11"/>
    <n v="49"/>
    <x v="0"/>
  </r>
  <r>
    <x v="0"/>
    <x v="1"/>
    <s v="GV112"/>
    <s v="GV1-23-050620"/>
    <x v="0"/>
    <d v="2020-12-01T00:00:00"/>
    <x v="0"/>
    <s v="Ricardo Perez Garcia"/>
    <n v="43987"/>
    <n v="5.9666666666666668"/>
    <n v="219.5"/>
    <n v="2"/>
    <n v="8121.5"/>
    <n v="4274.1980000000003"/>
    <n v="2137.0990000000002"/>
    <n v="109.75"/>
    <n v="37"/>
    <n v="3847.3020000000001"/>
    <x v="0"/>
    <x v="11"/>
    <n v="49"/>
    <x v="0"/>
  </r>
  <r>
    <x v="0"/>
    <x v="1"/>
    <s v="GV112"/>
    <s v="GV1-23-050620"/>
    <x v="0"/>
    <d v="2020-12-01T00:00:00"/>
    <x v="0"/>
    <s v="Cecilia Robles Perez"/>
    <n v="43987"/>
    <n v="5.9666666666666668"/>
    <n v="125"/>
    <n v="1"/>
    <n v="4625"/>
    <n v="2137.0990000000002"/>
    <n v="2137.0990000000002"/>
    <n v="125"/>
    <n v="37"/>
    <n v="2487.9009999999998"/>
    <x v="0"/>
    <x v="11"/>
    <n v="49"/>
    <x v="0"/>
  </r>
  <r>
    <x v="0"/>
    <x v="1"/>
    <s v="GV112"/>
    <s v="GV1-23-050620"/>
    <x v="0"/>
    <d v="2020-12-01T00:00:00"/>
    <x v="0"/>
    <s v="Rafael Osorio Zamora"/>
    <n v="43987"/>
    <n v="5.9666666666666668"/>
    <n v="1041"/>
    <n v="9"/>
    <n v="38517"/>
    <n v="19233.891"/>
    <n v="2137.0990000000002"/>
    <n v="115.66666666666667"/>
    <n v="37"/>
    <n v="19283.109"/>
    <x v="0"/>
    <x v="11"/>
    <n v="49"/>
    <x v="0"/>
  </r>
  <r>
    <x v="0"/>
    <x v="1"/>
    <s v="GV112"/>
    <s v="GV1-23-050620"/>
    <x v="0"/>
    <d v="2020-12-01T00:00:00"/>
    <x v="0"/>
    <s v="Vazquez Zamora Rafael"/>
    <n v="43987"/>
    <n v="5.9666666666666668"/>
    <n v="211.5"/>
    <n v="2"/>
    <n v="7825.5"/>
    <n v="4274.1980000000003"/>
    <n v="2137.0990000000002"/>
    <n v="105.75"/>
    <n v="37"/>
    <n v="3551.3020000000001"/>
    <x v="0"/>
    <x v="11"/>
    <n v="49"/>
    <x v="0"/>
  </r>
  <r>
    <x v="0"/>
    <x v="1"/>
    <s v="GV112"/>
    <s v="GV1-23-050620"/>
    <x v="0"/>
    <d v="2020-12-01T00:00:00"/>
    <x v="0"/>
    <s v="Gutierrez Olivarez Jaime Gibran"/>
    <n v="43987"/>
    <n v="5.9666666666666668"/>
    <n v="354.5"/>
    <n v="3"/>
    <n v="13116.5"/>
    <n v="6411.2969999999996"/>
    <n v="2137.0990000000002"/>
    <n v="118.16666666666667"/>
    <n v="37"/>
    <n v="6705.2030000000004"/>
    <x v="0"/>
    <x v="11"/>
    <n v="49"/>
    <x v="0"/>
  </r>
  <r>
    <x v="0"/>
    <x v="1"/>
    <s v="GV112"/>
    <s v="GV1-23-050620"/>
    <x v="0"/>
    <d v="2020-12-01T00:00:00"/>
    <x v="0"/>
    <s v="Innovacion y Comercio"/>
    <n v="43987"/>
    <n v="5.9666666666666668"/>
    <n v="109"/>
    <n v="1"/>
    <n v="4033"/>
    <n v="2137.0990000000002"/>
    <n v="2137.0990000000002"/>
    <n v="109"/>
    <n v="37"/>
    <n v="1895.9010000000001"/>
    <x v="0"/>
    <x v="11"/>
    <n v="49"/>
    <x v="0"/>
  </r>
  <r>
    <x v="0"/>
    <x v="1"/>
    <s v="GV1F"/>
    <s v="GV4-38-110920"/>
    <x v="0"/>
    <d v="2020-12-01T00:00:00"/>
    <x v="0"/>
    <s v="PUBLICO EN GENERAL"/>
    <n v="44085"/>
    <n v="2.6999999999999997"/>
    <n v="22"/>
    <n v="1"/>
    <n v="1258"/>
    <n v="1332.9770000000001"/>
    <n v="1332.9770000000001"/>
    <n v="22"/>
    <n v="57.181800000000003"/>
    <n v="-74.977000000000004"/>
    <x v="0"/>
    <x v="11"/>
    <n v="49"/>
    <x v="0"/>
  </r>
  <r>
    <x v="0"/>
    <x v="2"/>
    <s v="GV403"/>
    <s v="GV4-23-010620"/>
    <x v="0"/>
    <d v="2020-12-01T00:00:00"/>
    <x v="0"/>
    <s v="Alvarez Lopez Salvador (Padre)"/>
    <n v="43983"/>
    <n v="6.1"/>
    <n v="1713"/>
    <n v="15"/>
    <n v="64237.5"/>
    <n v="45238.684000000001"/>
    <n v="3015.9119999999998"/>
    <n v="114.2"/>
    <n v="37.5"/>
    <n v="18998.815999999999"/>
    <x v="0"/>
    <x v="11"/>
    <n v="49"/>
    <x v="0"/>
  </r>
  <r>
    <x v="0"/>
    <x v="2"/>
    <s v="GV403"/>
    <s v="GV4-23-010620"/>
    <x v="0"/>
    <d v="2020-12-01T00:00:00"/>
    <x v="0"/>
    <s v="Carlos Sanchez Camacho"/>
    <n v="43983"/>
    <n v="6.1"/>
    <n v="132.80000000000001"/>
    <n v="1"/>
    <n v="4913.6000000000004"/>
    <n v="3015.9119999999998"/>
    <n v="3015.9119999999998"/>
    <n v="132.80000000000001"/>
    <n v="37"/>
    <n v="1897.6880000000001"/>
    <x v="0"/>
    <x v="11"/>
    <n v="49"/>
    <x v="0"/>
  </r>
  <r>
    <x v="0"/>
    <x v="2"/>
    <s v="GV403"/>
    <s v="GV4-23-010620"/>
    <x v="0"/>
    <d v="2020-12-01T00:00:00"/>
    <x v="0"/>
    <s v="Casillas Tapia Alfredo"/>
    <n v="43983"/>
    <n v="6.1"/>
    <n v="1195"/>
    <n v="10"/>
    <n v="43617.5"/>
    <n v="30159.123"/>
    <n v="3015.9119999999998"/>
    <n v="119.5"/>
    <n v="36.5"/>
    <n v="13458.377"/>
    <x v="0"/>
    <x v="11"/>
    <n v="49"/>
    <x v="0"/>
  </r>
  <r>
    <x v="0"/>
    <x v="2"/>
    <s v="GV403"/>
    <s v="GV4-23-010620"/>
    <x v="0"/>
    <d v="2020-12-01T00:00:00"/>
    <x v="0"/>
    <s v="Carlos Policarpo Contreras Moreno"/>
    <n v="43983"/>
    <n v="6.1"/>
    <n v="5904.4"/>
    <n v="50"/>
    <n v="221415"/>
    <n v="150795.61300000001"/>
    <n v="3015.9119999999998"/>
    <n v="118.08799999999999"/>
    <n v="37.5"/>
    <n v="70619.387000000002"/>
    <x v="0"/>
    <x v="11"/>
    <n v="49"/>
    <x v="0"/>
  </r>
  <r>
    <x v="0"/>
    <x v="1"/>
    <s v="GV109"/>
    <s v="GV1-22-280520"/>
    <x v="0"/>
    <d v="2020-12-02T00:00:00"/>
    <x v="0"/>
    <s v="PUBLICO EN GENERAL"/>
    <n v="43979"/>
    <n v="6.2666666666666666"/>
    <n v="132.5"/>
    <n v="1"/>
    <n v="4505"/>
    <n v="2744.9560000000001"/>
    <n v="2744.9560000000001"/>
    <n v="132.5"/>
    <n v="34"/>
    <n v="1760.0440000000001"/>
    <x v="0"/>
    <x v="11"/>
    <n v="49"/>
    <x v="0"/>
  </r>
  <r>
    <x v="0"/>
    <x v="1"/>
    <s v="GV109"/>
    <s v="GV1-22-280520"/>
    <x v="0"/>
    <d v="2020-12-02T00:00:00"/>
    <x v="0"/>
    <s v="Innovacion y Comercio"/>
    <n v="43979"/>
    <n v="6.2666666666666666"/>
    <n v="624"/>
    <n v="7"/>
    <n v="23088"/>
    <n v="19214.688999999998"/>
    <n v="2744.9560000000001"/>
    <n v="89.142857142857139"/>
    <n v="37"/>
    <n v="3873.3110000000001"/>
    <x v="0"/>
    <x v="11"/>
    <n v="49"/>
    <x v="0"/>
  </r>
  <r>
    <x v="0"/>
    <x v="1"/>
    <s v="GV109"/>
    <s v="GV1-22-280520"/>
    <x v="0"/>
    <d v="2020-12-02T00:00:00"/>
    <x v="0"/>
    <s v="Carlos Sanchez Camacho"/>
    <n v="43979"/>
    <n v="6.2666666666666666"/>
    <n v="139"/>
    <n v="1"/>
    <n v="5073.5"/>
    <n v="2744.9560000000001"/>
    <n v="2744.9560000000001"/>
    <n v="139"/>
    <n v="36.5"/>
    <n v="2328.5439999999999"/>
    <x v="0"/>
    <x v="11"/>
    <n v="49"/>
    <x v="0"/>
  </r>
  <r>
    <x v="0"/>
    <x v="1"/>
    <s v="GV112"/>
    <s v="GV1-23-050620"/>
    <x v="0"/>
    <d v="2020-12-02T00:00:00"/>
    <x v="0"/>
    <s v="Carlos Sanchez Camacho"/>
    <n v="43987"/>
    <n v="6"/>
    <n v="484"/>
    <n v="4"/>
    <n v="17908"/>
    <n v="8548.3960000000006"/>
    <n v="2137.0990000000002"/>
    <n v="121"/>
    <n v="37"/>
    <n v="9359.6039999999994"/>
    <x v="0"/>
    <x v="11"/>
    <n v="49"/>
    <x v="0"/>
  </r>
  <r>
    <x v="0"/>
    <x v="1"/>
    <s v="GV112"/>
    <s v="GV1-23-050620"/>
    <x v="0"/>
    <d v="2020-12-02T00:00:00"/>
    <x v="0"/>
    <s v="Casillas Tapia Alfredo"/>
    <n v="43987"/>
    <n v="6"/>
    <n v="1258"/>
    <n v="10"/>
    <n v="46546"/>
    <n v="21370.99"/>
    <n v="2137.0990000000002"/>
    <n v="125.8"/>
    <n v="37"/>
    <n v="25175.01"/>
    <x v="0"/>
    <x v="11"/>
    <n v="49"/>
    <x v="0"/>
  </r>
  <r>
    <x v="0"/>
    <x v="1"/>
    <s v="GV112"/>
    <s v="GV1-23-050620"/>
    <x v="1"/>
    <d v="2020-12-02T00:00:00"/>
    <x v="0"/>
    <s v="PUBLICO EN GENERAL"/>
    <n v="43987"/>
    <n v="6"/>
    <n v="-115"/>
    <n v="-1"/>
    <n v="-4370"/>
    <n v="-2137.0990000000002"/>
    <n v="-2137.0990000000002"/>
    <n v="115"/>
    <n v="38"/>
    <n v="-2232.9009999999998"/>
    <x v="0"/>
    <x v="11"/>
    <n v="49"/>
    <x v="0"/>
  </r>
  <r>
    <x v="0"/>
    <x v="2"/>
    <s v="GV403"/>
    <s v="GV4-23-010620"/>
    <x v="0"/>
    <d v="2020-12-02T00:00:00"/>
    <x v="0"/>
    <s v="Carlos Sanchez Camacho"/>
    <n v="43983"/>
    <n v="6.1333333333333329"/>
    <n v="458"/>
    <n v="4"/>
    <n v="17175"/>
    <n v="12063.648999999999"/>
    <n v="3015.9119999999998"/>
    <n v="114.5"/>
    <n v="37.5"/>
    <n v="5111.3509999999997"/>
    <x v="0"/>
    <x v="11"/>
    <n v="49"/>
    <x v="0"/>
  </r>
  <r>
    <x v="0"/>
    <x v="2"/>
    <s v="GV403"/>
    <s v="GV4-23-010620"/>
    <x v="0"/>
    <d v="2020-12-02T00:00:00"/>
    <x v="0"/>
    <s v="Innovacion y Comercio"/>
    <n v="43983"/>
    <n v="6.1333333333333329"/>
    <n v="404.6"/>
    <n v="4"/>
    <n v="15172.5"/>
    <n v="12063.648999999999"/>
    <n v="3015.9119999999998"/>
    <n v="101.15"/>
    <n v="37.5"/>
    <n v="3108.8510000000001"/>
    <x v="0"/>
    <x v="11"/>
    <n v="49"/>
    <x v="0"/>
  </r>
  <r>
    <x v="0"/>
    <x v="2"/>
    <s v="GV403"/>
    <s v="GV4-23-010620"/>
    <x v="0"/>
    <d v="2020-12-02T00:00:00"/>
    <x v="0"/>
    <s v="RODRIGO RODRIGUEZ"/>
    <n v="43983"/>
    <n v="6.1333333333333329"/>
    <n v="850"/>
    <n v="8"/>
    <n v="29325"/>
    <n v="24127.297999999999"/>
    <n v="3015.9119999999998"/>
    <n v="106.25"/>
    <n v="34.5"/>
    <n v="5197.7020000000002"/>
    <x v="0"/>
    <x v="11"/>
    <n v="49"/>
    <x v="0"/>
  </r>
  <r>
    <x v="0"/>
    <x v="2"/>
    <s v="GV403"/>
    <s v="GV4-23-010620"/>
    <x v="0"/>
    <d v="2020-12-02T00:00:00"/>
    <x v="0"/>
    <s v="Diaz Araiza Maria Magdalena"/>
    <n v="43983"/>
    <n v="6.1333333333333329"/>
    <n v="228"/>
    <n v="2"/>
    <n v="8778"/>
    <n v="6031.8249999999998"/>
    <n v="3015.9119999999998"/>
    <n v="114"/>
    <n v="38.5"/>
    <n v="2746.1750000000002"/>
    <x v="0"/>
    <x v="11"/>
    <n v="49"/>
    <x v="0"/>
  </r>
  <r>
    <x v="0"/>
    <x v="2"/>
    <s v="GV403"/>
    <s v="GV4-23-010620"/>
    <x v="0"/>
    <d v="2020-12-02T00:00:00"/>
    <x v="0"/>
    <s v="Gil Peña Martin FG"/>
    <n v="43983"/>
    <n v="6.1333333333333329"/>
    <n v="500"/>
    <n v="4"/>
    <n v="17250"/>
    <n v="12063.648999999999"/>
    <n v="3015.9119999999998"/>
    <n v="125"/>
    <n v="34.5"/>
    <n v="5186.3509999999997"/>
    <x v="0"/>
    <x v="11"/>
    <n v="49"/>
    <x v="0"/>
  </r>
  <r>
    <x v="0"/>
    <x v="2"/>
    <s v="GV404"/>
    <s v="GV4-24-090620"/>
    <x v="0"/>
    <d v="2020-12-02T00:00:00"/>
    <x v="0"/>
    <s v="Gutierrez Olivarez Jaime Gibran"/>
    <n v="43991"/>
    <n v="5.8666666666666663"/>
    <n v="105.2"/>
    <n v="1"/>
    <n v="3945"/>
    <n v="2741.634"/>
    <n v="2741.634"/>
    <n v="105.2"/>
    <n v="37.5"/>
    <n v="1203.366"/>
    <x v="0"/>
    <x v="11"/>
    <n v="49"/>
    <x v="0"/>
  </r>
  <r>
    <x v="0"/>
    <x v="2"/>
    <s v="GV404"/>
    <s v="GV4-24-090620"/>
    <x v="0"/>
    <d v="2020-12-02T00:00:00"/>
    <x v="0"/>
    <s v="Ricardo Perez Garcia"/>
    <n v="43991"/>
    <n v="5.8666666666666663"/>
    <n v="112.8"/>
    <n v="1"/>
    <n v="4230"/>
    <n v="2741.634"/>
    <n v="2741.634"/>
    <n v="112.8"/>
    <n v="37.5"/>
    <n v="1488.366"/>
    <x v="0"/>
    <x v="11"/>
    <n v="49"/>
    <x v="0"/>
  </r>
  <r>
    <x v="0"/>
    <x v="2"/>
    <s v="GV404"/>
    <s v="GV4-24-090620"/>
    <x v="0"/>
    <d v="2020-12-02T00:00:00"/>
    <x v="0"/>
    <s v="Cecilia Robles Perez"/>
    <n v="43991"/>
    <n v="5.8666666666666663"/>
    <n v="107.8"/>
    <n v="1"/>
    <n v="4042.5"/>
    <n v="2741.634"/>
    <n v="2741.634"/>
    <n v="107.8"/>
    <n v="37.5"/>
    <n v="1300.866"/>
    <x v="0"/>
    <x v="11"/>
    <n v="49"/>
    <x v="0"/>
  </r>
  <r>
    <x v="0"/>
    <x v="2"/>
    <s v="GV404"/>
    <s v="GV4-24-090620"/>
    <x v="0"/>
    <d v="2020-12-02T00:00:00"/>
    <x v="0"/>
    <s v="Rafael Osorio Zamora"/>
    <n v="43991"/>
    <n v="5.8666666666666663"/>
    <n v="353"/>
    <n v="3"/>
    <n v="13237.5"/>
    <n v="8224.9030000000002"/>
    <n v="2741.634"/>
    <n v="117.66666666666667"/>
    <n v="37.5"/>
    <n v="5012.5969999999998"/>
    <x v="0"/>
    <x v="11"/>
    <n v="49"/>
    <x v="0"/>
  </r>
  <r>
    <x v="0"/>
    <x v="2"/>
    <s v="GV404"/>
    <s v="GV4-24-090620"/>
    <x v="0"/>
    <d v="2020-12-02T00:00:00"/>
    <x v="0"/>
    <s v="Vazquez Zamora Rafael"/>
    <n v="43991"/>
    <n v="5.8666666666666663"/>
    <n v="230"/>
    <n v="2"/>
    <n v="8625"/>
    <n v="5483.2690000000002"/>
    <n v="2741.634"/>
    <n v="115"/>
    <n v="37.5"/>
    <n v="3141.7310000000002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120"/>
    <n v="1"/>
    <n v="4620"/>
    <n v="2741.634"/>
    <n v="2741.634"/>
    <n v="120"/>
    <n v="38.5"/>
    <n v="1878.366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120"/>
    <n v="1"/>
    <n v="4620"/>
    <n v="2741.634"/>
    <n v="2741.634"/>
    <n v="120"/>
    <n v="38.5"/>
    <n v="1878.366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108"/>
    <n v="1"/>
    <n v="4158"/>
    <n v="2741.634"/>
    <n v="2741.634"/>
    <n v="108"/>
    <n v="38.5"/>
    <n v="1416.366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130"/>
    <n v="1"/>
    <n v="5005"/>
    <n v="2741.634"/>
    <n v="2741.634"/>
    <n v="130"/>
    <n v="38.5"/>
    <n v="2263.366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210"/>
    <n v="2"/>
    <n v="8085"/>
    <n v="5483.2690000000002"/>
    <n v="2741.634"/>
    <n v="105"/>
    <n v="38.5"/>
    <n v="2601.7310000000002"/>
    <x v="0"/>
    <x v="11"/>
    <n v="49"/>
    <x v="0"/>
  </r>
  <r>
    <x v="0"/>
    <x v="2"/>
    <s v="GV404"/>
    <s v="GV4-24-090620"/>
    <x v="0"/>
    <d v="2020-12-02T00:00:00"/>
    <x v="0"/>
    <s v="Oscar Jesus Guerrero Pelayo"/>
    <n v="43991"/>
    <n v="5.8666666666666663"/>
    <n v="450"/>
    <n v="4"/>
    <n v="17325"/>
    <n v="10966.537"/>
    <n v="2741.634"/>
    <n v="112.5"/>
    <n v="38.5"/>
    <n v="6358.4629999999997"/>
    <x v="0"/>
    <x v="11"/>
    <n v="49"/>
    <x v="0"/>
  </r>
  <r>
    <x v="0"/>
    <x v="2"/>
    <s v="GV404"/>
    <s v="GV4-24-090620"/>
    <x v="0"/>
    <d v="2020-12-02T00:00:00"/>
    <x v="0"/>
    <s v="Rincon Morett Veronica Guadalupe FG"/>
    <n v="43991"/>
    <n v="5.8666666666666663"/>
    <n v="322"/>
    <n v="3"/>
    <n v="12397"/>
    <n v="8224.9030000000002"/>
    <n v="2741.634"/>
    <n v="107.33333333333333"/>
    <n v="38.5"/>
    <n v="4172.0969999999998"/>
    <x v="0"/>
    <x v="11"/>
    <n v="49"/>
    <x v="0"/>
  </r>
  <r>
    <x v="0"/>
    <x v="2"/>
    <s v="GV404"/>
    <s v="GV4-24-090620"/>
    <x v="0"/>
    <d v="2020-12-02T00:00:00"/>
    <x v="0"/>
    <s v="Juan Manuel Jacobo"/>
    <n v="43991"/>
    <n v="5.8666666666666663"/>
    <n v="542"/>
    <n v="5"/>
    <n v="20867"/>
    <n v="13708.171"/>
    <n v="2741.634"/>
    <n v="108.4"/>
    <n v="38.5"/>
    <n v="7158.8289999999997"/>
    <x v="0"/>
    <x v="11"/>
    <n v="49"/>
    <x v="0"/>
  </r>
  <r>
    <x v="0"/>
    <x v="2"/>
    <s v="GV404"/>
    <s v="GV4-24-090620"/>
    <x v="0"/>
    <d v="2020-12-02T00:00:00"/>
    <x v="0"/>
    <s v="Chavez Barajas Contensina NA"/>
    <n v="43991"/>
    <n v="5.8666666666666663"/>
    <n v="134"/>
    <n v="1"/>
    <n v="5159"/>
    <n v="2741.634"/>
    <n v="2741.634"/>
    <n v="134"/>
    <n v="38.5"/>
    <n v="2417.366"/>
    <x v="0"/>
    <x v="11"/>
    <n v="49"/>
    <x v="0"/>
  </r>
  <r>
    <x v="0"/>
    <x v="2"/>
    <s v="GV404"/>
    <s v="GV4-24-090620"/>
    <x v="0"/>
    <d v="2020-12-02T00:00:00"/>
    <x v="0"/>
    <s v="Cobian Chavez Rodolfo FG"/>
    <n v="43991"/>
    <n v="5.8666666666666663"/>
    <n v="2945"/>
    <n v="25"/>
    <n v="110437.5"/>
    <n v="68540.857000000004"/>
    <n v="2741.634"/>
    <n v="117.8"/>
    <n v="37.5"/>
    <n v="41896.642999999996"/>
    <x v="0"/>
    <x v="11"/>
    <n v="49"/>
    <x v="0"/>
  </r>
  <r>
    <x v="0"/>
    <x v="2"/>
    <s v="GV404"/>
    <s v="GV4-24-090620"/>
    <x v="0"/>
    <d v="2020-12-02T00:00:00"/>
    <x v="0"/>
    <s v="Jose Luis Guzman Cornejo"/>
    <n v="43991"/>
    <n v="5.8666666666666663"/>
    <n v="230"/>
    <n v="2"/>
    <n v="8855"/>
    <n v="5483.2690000000002"/>
    <n v="2741.634"/>
    <n v="115"/>
    <n v="38.5"/>
    <n v="3371.7310000000002"/>
    <x v="0"/>
    <x v="11"/>
    <n v="49"/>
    <x v="0"/>
  </r>
  <r>
    <x v="0"/>
    <x v="2"/>
    <s v="GV404"/>
    <s v="GV4-24-090620"/>
    <x v="0"/>
    <d v="2020-12-02T00:00:00"/>
    <x v="0"/>
    <s v="Lopez Jorge FG"/>
    <n v="43991"/>
    <n v="5.8666666666666663"/>
    <n v="120"/>
    <n v="1"/>
    <n v="4620"/>
    <n v="2741.634"/>
    <n v="2741.634"/>
    <n v="120"/>
    <n v="38.5"/>
    <n v="1878.366"/>
    <x v="0"/>
    <x v="11"/>
    <n v="49"/>
    <x v="0"/>
  </r>
  <r>
    <x v="0"/>
    <x v="2"/>
    <s v="GV404"/>
    <s v="GV4-24-090620"/>
    <x v="0"/>
    <d v="2020-12-02T00:00:00"/>
    <x v="0"/>
    <s v="Oregon Rene NA"/>
    <n v="43991"/>
    <n v="5.8666666666666663"/>
    <n v="334"/>
    <n v="3"/>
    <n v="12859"/>
    <n v="8224.9030000000002"/>
    <n v="2741.634"/>
    <n v="111.33333333333333"/>
    <n v="38.5"/>
    <n v="4634.0969999999998"/>
    <x v="0"/>
    <x v="11"/>
    <n v="49"/>
    <x v="0"/>
  </r>
  <r>
    <x v="0"/>
    <x v="2"/>
    <s v="GV404"/>
    <s v="GV4-24-090620"/>
    <x v="0"/>
    <d v="2020-12-02T00:00:00"/>
    <x v="0"/>
    <s v="Ramos Mejia Juan Diego FG"/>
    <n v="43991"/>
    <n v="5.8666666666666663"/>
    <n v="1868"/>
    <n v="15"/>
    <n v="70050"/>
    <n v="41124.514000000003"/>
    <n v="2741.634"/>
    <n v="124.53333333333333"/>
    <n v="37.5"/>
    <n v="28925.486000000001"/>
    <x v="0"/>
    <x v="11"/>
    <n v="49"/>
    <x v="0"/>
  </r>
  <r>
    <x v="0"/>
    <x v="2"/>
    <s v="GV404"/>
    <s v="GV4-24-090620"/>
    <x v="0"/>
    <d v="2020-12-02T00:00:00"/>
    <x v="0"/>
    <s v="Verdin Vizcarra Irma Lucila F"/>
    <n v="43991"/>
    <n v="5.8666666666666663"/>
    <n v="220"/>
    <n v="2"/>
    <n v="8470"/>
    <n v="5483.2690000000002"/>
    <n v="2741.634"/>
    <n v="110"/>
    <n v="38.5"/>
    <n v="2986.7310000000002"/>
    <x v="0"/>
    <x v="11"/>
    <n v="49"/>
    <x v="0"/>
  </r>
  <r>
    <x v="0"/>
    <x v="1"/>
    <s v="GV106"/>
    <s v="GV1-24-110620"/>
    <x v="0"/>
    <d v="2020-12-04T00:00:00"/>
    <x v="0"/>
    <s v="Innovacion y Comercio"/>
    <n v="43993"/>
    <n v="5.8666666666666663"/>
    <n v="80"/>
    <n v="1"/>
    <n v="3000"/>
    <n v="2055.2049999999999"/>
    <n v="2055.2049999999999"/>
    <n v="80"/>
    <n v="37.5"/>
    <n v="944.79499999999996"/>
    <x v="0"/>
    <x v="11"/>
    <n v="49"/>
    <x v="0"/>
  </r>
  <r>
    <x v="0"/>
    <x v="1"/>
    <s v="GV112"/>
    <s v="GV1-23-050620"/>
    <x v="0"/>
    <d v="2020-12-04T00:00:00"/>
    <x v="0"/>
    <s v="Camacho Monroy Agustin"/>
    <n v="43987"/>
    <n v="6.0666666666666664"/>
    <n v="1107"/>
    <n v="9"/>
    <n v="41512.5"/>
    <n v="19233.891"/>
    <n v="2137.0990000000002"/>
    <n v="123"/>
    <n v="37.5"/>
    <n v="22278.609"/>
    <x v="0"/>
    <x v="11"/>
    <n v="49"/>
    <x v="0"/>
  </r>
  <r>
    <x v="0"/>
    <x v="1"/>
    <s v="GV112"/>
    <s v="GV1-23-050620"/>
    <x v="0"/>
    <d v="2020-12-04T00:00:00"/>
    <x v="0"/>
    <s v="Noe Ramirez Brambila"/>
    <n v="43987"/>
    <n v="6.0666666666666664"/>
    <n v="482"/>
    <n v="4"/>
    <n v="18075"/>
    <n v="8548.3960000000006"/>
    <n v="2137.0990000000002"/>
    <n v="120.5"/>
    <n v="37.5"/>
    <n v="9526.6039999999994"/>
    <x v="0"/>
    <x v="11"/>
    <n v="49"/>
    <x v="0"/>
  </r>
  <r>
    <x v="0"/>
    <x v="1"/>
    <s v="GV112"/>
    <s v="GV1-23-050620"/>
    <x v="0"/>
    <d v="2020-12-04T00:00:00"/>
    <x v="0"/>
    <s v="Robles Santana Jorge"/>
    <n v="43987"/>
    <n v="6.0666666666666664"/>
    <n v="450"/>
    <n v="4"/>
    <n v="16875"/>
    <n v="8548.3960000000006"/>
    <n v="2137.0990000000002"/>
    <n v="112.5"/>
    <n v="37.5"/>
    <n v="8326.6039999999994"/>
    <x v="0"/>
    <x v="11"/>
    <n v="49"/>
    <x v="0"/>
  </r>
  <r>
    <x v="0"/>
    <x v="1"/>
    <s v="GV112"/>
    <s v="GV1-23-050620"/>
    <x v="0"/>
    <d v="2020-12-04T00:00:00"/>
    <x v="0"/>
    <s v="Innovacion y Comercio"/>
    <n v="43987"/>
    <n v="6.0666666666666664"/>
    <n v="70"/>
    <n v="1"/>
    <n v="2625"/>
    <n v="2137.0990000000002"/>
    <n v="2137.0990000000002"/>
    <n v="70"/>
    <n v="37.5"/>
    <n v="487.90100000000001"/>
    <x v="0"/>
    <x v="11"/>
    <n v="49"/>
    <x v="0"/>
  </r>
  <r>
    <x v="0"/>
    <x v="1"/>
    <s v="GV112"/>
    <s v="GV1-23-050620"/>
    <x v="0"/>
    <d v="2020-12-04T00:00:00"/>
    <x v="0"/>
    <s v="Carlos Sanchez Camacho"/>
    <n v="43987"/>
    <n v="6.0666666666666664"/>
    <n v="528.5"/>
    <n v="4"/>
    <n v="19818.75"/>
    <n v="8548.3960000000006"/>
    <n v="2137.0990000000002"/>
    <n v="132.125"/>
    <n v="37.5"/>
    <n v="11270.353999999999"/>
    <x v="0"/>
    <x v="11"/>
    <n v="49"/>
    <x v="0"/>
  </r>
  <r>
    <x v="0"/>
    <x v="1"/>
    <s v="GV112"/>
    <s v="GV1-23-050620"/>
    <x v="0"/>
    <d v="2020-12-04T00:00:00"/>
    <x v="0"/>
    <s v="Ricardo Perez Garcia"/>
    <n v="43987"/>
    <n v="6.0666666666666664"/>
    <n v="131"/>
    <n v="1"/>
    <n v="4912.5"/>
    <n v="2137.0990000000002"/>
    <n v="2137.0990000000002"/>
    <n v="131"/>
    <n v="37.5"/>
    <n v="2775.4009999999998"/>
    <x v="0"/>
    <x v="11"/>
    <n v="49"/>
    <x v="0"/>
  </r>
  <r>
    <x v="0"/>
    <x v="1"/>
    <s v="GV112"/>
    <s v="GV1-23-050620"/>
    <x v="0"/>
    <d v="2020-12-04T00:00:00"/>
    <x v="0"/>
    <s v="Rafael Osorio Zamora"/>
    <n v="43987"/>
    <n v="6.0666666666666664"/>
    <n v="367"/>
    <n v="3"/>
    <n v="13762.5"/>
    <n v="6411.2969999999996"/>
    <n v="2137.0990000000002"/>
    <n v="122.33333333333333"/>
    <n v="37.5"/>
    <n v="7351.2030000000004"/>
    <x v="0"/>
    <x v="11"/>
    <n v="49"/>
    <x v="0"/>
  </r>
  <r>
    <x v="0"/>
    <x v="1"/>
    <s v="GV112"/>
    <s v="GV1-23-050620"/>
    <x v="0"/>
    <d v="2020-12-04T00:00:00"/>
    <x v="0"/>
    <s v="Vazquez Zamora Rafael"/>
    <n v="43987"/>
    <n v="6.0666666666666664"/>
    <n v="324.5"/>
    <n v="3"/>
    <n v="12168.75"/>
    <n v="6411.2969999999996"/>
    <n v="2137.0990000000002"/>
    <n v="108.16666666666667"/>
    <n v="37.5"/>
    <n v="5757.4530000000004"/>
    <x v="0"/>
    <x v="11"/>
    <n v="49"/>
    <x v="0"/>
  </r>
  <r>
    <x v="0"/>
    <x v="1"/>
    <s v="GV112"/>
    <s v="GV1-23-050620"/>
    <x v="0"/>
    <d v="2020-12-04T00:00:00"/>
    <x v="0"/>
    <s v="Cecilia Robles Perez"/>
    <n v="43987"/>
    <n v="6.0666666666666664"/>
    <n v="121"/>
    <n v="1"/>
    <n v="4537.5"/>
    <n v="2137.0990000000002"/>
    <n v="2137.0990000000002"/>
    <n v="121"/>
    <n v="37.5"/>
    <n v="2400.4009999999998"/>
    <x v="0"/>
    <x v="11"/>
    <n v="49"/>
    <x v="0"/>
  </r>
  <r>
    <x v="0"/>
    <x v="1"/>
    <s v="GV112"/>
    <s v="GV1-23-050620"/>
    <x v="0"/>
    <d v="2020-12-04T00:00:00"/>
    <x v="0"/>
    <s v="Gutierrez Olivarez Jaime Gibran"/>
    <n v="43987"/>
    <n v="6.0666666666666664"/>
    <n v="259.5"/>
    <n v="2"/>
    <n v="9731.25"/>
    <n v="4274.1980000000003"/>
    <n v="2137.0990000000002"/>
    <n v="129.75"/>
    <n v="37.5"/>
    <n v="5457.0519999999997"/>
    <x v="0"/>
    <x v="11"/>
    <n v="49"/>
    <x v="0"/>
  </r>
  <r>
    <x v="0"/>
    <x v="1"/>
    <s v="GV112"/>
    <s v="GV1-23-050620"/>
    <x v="0"/>
    <d v="2020-12-04T00:00:00"/>
    <x v="0"/>
    <s v="Innovacion y Comercio"/>
    <n v="43987"/>
    <n v="6.0666666666666664"/>
    <n v="1480"/>
    <n v="14"/>
    <n v="55500"/>
    <n v="29919.385999999999"/>
    <n v="2137.0990000000002"/>
    <n v="105.71428571428571"/>
    <n v="37.5"/>
    <n v="25580.614000000001"/>
    <x v="0"/>
    <x v="11"/>
    <n v="49"/>
    <x v="0"/>
  </r>
  <r>
    <x v="0"/>
    <x v="2"/>
    <s v="GV404"/>
    <s v="GV4-24-090620"/>
    <x v="0"/>
    <d v="2020-12-04T00:00:00"/>
    <x v="0"/>
    <s v="Ricardo Perez Garcia"/>
    <n v="43991"/>
    <n v="5.9333333333333327"/>
    <n v="263.60000000000002"/>
    <n v="2"/>
    <n v="9885"/>
    <n v="5483.2690000000002"/>
    <n v="2741.634"/>
    <n v="131.80000000000001"/>
    <n v="37.5"/>
    <n v="4401.7309999999998"/>
    <x v="0"/>
    <x v="11"/>
    <n v="49"/>
    <x v="0"/>
  </r>
  <r>
    <x v="0"/>
    <x v="2"/>
    <s v="GV404"/>
    <s v="GV4-24-090620"/>
    <x v="0"/>
    <d v="2020-12-04T00:00:00"/>
    <x v="0"/>
    <s v="Gutierrez Olivarez Jaime Gibran"/>
    <n v="43991"/>
    <n v="5.9333333333333327"/>
    <n v="377.2"/>
    <n v="3"/>
    <n v="14145"/>
    <n v="8224.9030000000002"/>
    <n v="2741.634"/>
    <n v="125.73333333333333"/>
    <n v="37.5"/>
    <n v="5920.0969999999998"/>
    <x v="0"/>
    <x v="11"/>
    <n v="49"/>
    <x v="0"/>
  </r>
  <r>
    <x v="0"/>
    <x v="2"/>
    <s v="GV404"/>
    <s v="GV4-24-090620"/>
    <x v="0"/>
    <d v="2020-12-04T00:00:00"/>
    <x v="0"/>
    <s v="Innovacion y Comercio"/>
    <n v="43991"/>
    <n v="5.9333333333333327"/>
    <n v="742.4"/>
    <n v="6"/>
    <n v="27840"/>
    <n v="16449.806"/>
    <n v="2741.634"/>
    <n v="123.73333333333333"/>
    <n v="37.5"/>
    <n v="11390.194"/>
    <x v="0"/>
    <x v="11"/>
    <n v="49"/>
    <x v="0"/>
  </r>
  <r>
    <x v="0"/>
    <x v="2"/>
    <s v="GV404"/>
    <s v="GV4-24-090620"/>
    <x v="0"/>
    <d v="2020-12-04T00:00:00"/>
    <x v="0"/>
    <s v="Vazquez Zamora Rafael"/>
    <n v="43991"/>
    <n v="5.9333333333333327"/>
    <n v="303.8"/>
    <n v="3"/>
    <n v="11392.5"/>
    <n v="8224.9030000000002"/>
    <n v="2741.634"/>
    <n v="101.26666666666667"/>
    <n v="37.5"/>
    <n v="3167.5970000000002"/>
    <x v="0"/>
    <x v="11"/>
    <n v="49"/>
    <x v="0"/>
  </r>
  <r>
    <x v="0"/>
    <x v="2"/>
    <s v="GV404"/>
    <s v="GV4-24-090620"/>
    <x v="0"/>
    <d v="2020-12-04T00:00:00"/>
    <x v="0"/>
    <s v="Cecilia Robles Perez"/>
    <n v="43991"/>
    <n v="5.9333333333333327"/>
    <n v="108.2"/>
    <n v="1"/>
    <n v="4057.5"/>
    <n v="2741.634"/>
    <n v="2741.634"/>
    <n v="108.2"/>
    <n v="37.5"/>
    <n v="1315.866"/>
    <x v="0"/>
    <x v="11"/>
    <n v="49"/>
    <x v="0"/>
  </r>
  <r>
    <x v="0"/>
    <x v="2"/>
    <s v="GV404"/>
    <s v="GV4-24-090620"/>
    <x v="0"/>
    <d v="2020-12-04T00:00:00"/>
    <x v="0"/>
    <s v="Rafael Osorio Zamora"/>
    <n v="43991"/>
    <n v="5.9333333333333327"/>
    <n v="1062.4000000000001"/>
    <n v="10"/>
    <n v="39840"/>
    <n v="27416.343000000001"/>
    <n v="2741.634"/>
    <n v="106.24000000000001"/>
    <n v="37.5"/>
    <n v="12423.656999999999"/>
    <x v="0"/>
    <x v="11"/>
    <n v="49"/>
    <x v="0"/>
  </r>
  <r>
    <x v="0"/>
    <x v="2"/>
    <s v="GV404"/>
    <s v="GV4-24-090620"/>
    <x v="0"/>
    <d v="2020-12-04T00:00:00"/>
    <x v="0"/>
    <s v="Rafael Osorio Zamora"/>
    <n v="43991"/>
    <n v="5.9333333333333327"/>
    <n v="101"/>
    <n v="1"/>
    <n v="3787.5"/>
    <n v="2741.634"/>
    <n v="2741.634"/>
    <n v="101"/>
    <n v="37.5"/>
    <n v="1045.866"/>
    <x v="0"/>
    <x v="11"/>
    <n v="49"/>
    <x v="0"/>
  </r>
  <r>
    <x v="0"/>
    <x v="0"/>
    <s v="EMBAR"/>
    <s v="GV1-20-130520"/>
    <x v="0"/>
    <d v="2020-12-05T00:00:00"/>
    <x v="0"/>
    <s v="PUBLICO EN GENERAL"/>
    <n v="43964"/>
    <n v="6.8666666666666663"/>
    <n v="107.5"/>
    <n v="1"/>
    <n v="3977.5"/>
    <n v="2265.1480000000001"/>
    <n v="2265.1480000000001"/>
    <n v="107.5"/>
    <n v="37"/>
    <n v="1712.3520000000001"/>
    <x v="0"/>
    <x v="11"/>
    <n v="49"/>
    <x v="0"/>
  </r>
  <r>
    <x v="0"/>
    <x v="0"/>
    <s v="EMBAR"/>
    <s v="GV4-12-210320"/>
    <x v="0"/>
    <d v="2020-12-05T00:00:00"/>
    <x v="0"/>
    <s v="Innovacion y Comercio"/>
    <n v="43911"/>
    <n v="8.6333333333333329"/>
    <n v="369.4"/>
    <n v="1"/>
    <n v="3416.95"/>
    <n v="7666.6559999999999"/>
    <n v="7666.6559999999999"/>
    <n v="369.4"/>
    <n v="9.25"/>
    <n v="-4249.7060000000001"/>
    <x v="0"/>
    <x v="11"/>
    <n v="49"/>
    <x v="0"/>
  </r>
  <r>
    <x v="0"/>
    <x v="0"/>
    <s v="EMBAR"/>
    <s v="GV4-13-300320"/>
    <x v="0"/>
    <d v="2020-12-05T00:00:00"/>
    <x v="0"/>
    <s v="Innovacion y Comercio"/>
    <n v="43920"/>
    <n v="8.3333333333333321"/>
    <n v="369.4"/>
    <n v="2"/>
    <n v="6833.9"/>
    <n v="6037.0550000000003"/>
    <n v="3018.5279999999998"/>
    <n v="184.7"/>
    <n v="18.5"/>
    <n v="796.84500000000003"/>
    <x v="0"/>
    <x v="11"/>
    <n v="49"/>
    <x v="0"/>
  </r>
  <r>
    <x v="0"/>
    <x v="0"/>
    <s v="EMBAR"/>
    <s v="GV4-16-130420"/>
    <x v="0"/>
    <d v="2020-12-05T00:00:00"/>
    <x v="0"/>
    <s v="Innovacion y Comercio"/>
    <n v="43934"/>
    <n v="7.8666666666666663"/>
    <n v="369.4"/>
    <n v="1"/>
    <n v="3416.95"/>
    <n v="8740.5159999999996"/>
    <n v="8740.5159999999996"/>
    <n v="369.4"/>
    <n v="9.25"/>
    <n v="-5323.5659999999998"/>
    <x v="0"/>
    <x v="11"/>
    <n v="49"/>
    <x v="0"/>
  </r>
  <r>
    <x v="0"/>
    <x v="0"/>
    <s v="EMBAR"/>
    <s v="GV4-23-010620"/>
    <x v="0"/>
    <d v="2020-12-05T00:00:00"/>
    <x v="0"/>
    <s v="Alvarez Lopez Salvador (Padre)"/>
    <n v="43983"/>
    <n v="6.2333333333333334"/>
    <n v="1713"/>
    <n v="10"/>
    <n v="42825"/>
    <n v="30159.123"/>
    <n v="3015.9119999999998"/>
    <n v="171.3"/>
    <n v="25"/>
    <n v="12665.877"/>
    <x v="0"/>
    <x v="11"/>
    <n v="49"/>
    <x v="0"/>
  </r>
  <r>
    <x v="0"/>
    <x v="0"/>
    <s v="EMBAR"/>
    <s v="GV4-24-090620"/>
    <x v="0"/>
    <d v="2020-12-05T00:00:00"/>
    <x v="0"/>
    <s v="Alvarez Lopez Salvador (Padre)"/>
    <n v="43991"/>
    <n v="5.9666666666666668"/>
    <n v="1713"/>
    <n v="5"/>
    <n v="21412.5"/>
    <n v="13708.171"/>
    <n v="2741.634"/>
    <n v="342.6"/>
    <n v="12.5"/>
    <n v="7704.3289999999997"/>
    <x v="0"/>
    <x v="11"/>
    <n v="49"/>
    <x v="0"/>
  </r>
  <r>
    <x v="0"/>
    <x v="1"/>
    <s v="GV112"/>
    <s v="GV1-23-050620"/>
    <x v="0"/>
    <d v="2020-12-05T00:00:00"/>
    <x v="0"/>
    <s v="Arturo Saray"/>
    <n v="43987"/>
    <n v="6.1"/>
    <n v="103"/>
    <n v="1"/>
    <n v="3553.5"/>
    <n v="2137.0990000000002"/>
    <n v="2137.0990000000002"/>
    <n v="103"/>
    <n v="34.5"/>
    <n v="1416.4010000000001"/>
    <x v="0"/>
    <x v="11"/>
    <n v="49"/>
    <x v="0"/>
  </r>
  <r>
    <x v="0"/>
    <x v="1"/>
    <s v="GV112"/>
    <s v="GV1-23-050620"/>
    <x v="0"/>
    <d v="2020-12-05T00:00:00"/>
    <x v="0"/>
    <s v="Casillas Tapia Alfredo"/>
    <n v="43987"/>
    <n v="6.1"/>
    <n v="1166"/>
    <n v="10"/>
    <n v="43142"/>
    <n v="21370.99"/>
    <n v="2137.0990000000002"/>
    <n v="116.6"/>
    <n v="37"/>
    <n v="21771.01"/>
    <x v="0"/>
    <x v="11"/>
    <n v="49"/>
    <x v="0"/>
  </r>
  <r>
    <x v="0"/>
    <x v="2"/>
    <s v="GV402"/>
    <s v="GV4-22-270520"/>
    <x v="1"/>
    <d v="2020-12-05T00:00:00"/>
    <x v="0"/>
    <s v="Innovacion y Comercio"/>
    <n v="43978"/>
    <n v="6.3999999999999995"/>
    <n v="-369.4"/>
    <n v="-4"/>
    <n v="-13667.8"/>
    <n v="-11849.14"/>
    <n v="-2962.2849999999999"/>
    <n v="92.35"/>
    <n v="37"/>
    <n v="-1818.66"/>
    <x v="0"/>
    <x v="11"/>
    <n v="49"/>
    <x v="0"/>
  </r>
  <r>
    <x v="0"/>
    <x v="2"/>
    <s v="GV403"/>
    <s v="GV4-23-010620"/>
    <x v="1"/>
    <d v="2020-12-05T00:00:00"/>
    <x v="0"/>
    <s v="Alvarez Lopez Salvador (Padre)"/>
    <n v="43983"/>
    <n v="6.2333333333333334"/>
    <n v="-1713"/>
    <n v="-15"/>
    <n v="-64237.5"/>
    <n v="-45238.684000000001"/>
    <n v="-3015.9119999999998"/>
    <n v="114.2"/>
    <n v="37.5"/>
    <n v="-18998.815999999999"/>
    <x v="0"/>
    <x v="11"/>
    <n v="49"/>
    <x v="0"/>
  </r>
  <r>
    <x v="0"/>
    <x v="2"/>
    <s v="GV403"/>
    <s v="GV4-23-010620"/>
    <x v="0"/>
    <d v="2020-12-05T00:00:00"/>
    <x v="0"/>
    <s v="Arturo Saray"/>
    <n v="43983"/>
    <n v="6.2333333333333334"/>
    <n v="127.6"/>
    <n v="1"/>
    <n v="4402.2"/>
    <n v="3015.9119999999998"/>
    <n v="3015.9119999999998"/>
    <n v="127.6"/>
    <n v="34.5"/>
    <n v="1386.288"/>
    <x v="0"/>
    <x v="11"/>
    <n v="49"/>
    <x v="0"/>
  </r>
  <r>
    <x v="0"/>
    <x v="2"/>
    <s v="GV403"/>
    <s v="GV4-23-010620"/>
    <x v="0"/>
    <d v="2020-12-05T00:00:00"/>
    <x v="0"/>
    <s v="Innovacion y Comercio"/>
    <n v="43983"/>
    <n v="6.2333333333333334"/>
    <n v="247"/>
    <n v="2"/>
    <n v="9262.5"/>
    <n v="6031.8249999999998"/>
    <n v="3015.9119999999998"/>
    <n v="123.5"/>
    <n v="37.5"/>
    <n v="3230.6750000000002"/>
    <x v="0"/>
    <x v="11"/>
    <n v="49"/>
    <x v="0"/>
  </r>
  <r>
    <x v="0"/>
    <x v="2"/>
    <s v="GV404"/>
    <s v="GV4-24-090620"/>
    <x v="0"/>
    <d v="2020-12-05T00:00:00"/>
    <x v="0"/>
    <s v="Camolinga Maldonado Pedro"/>
    <n v="43991"/>
    <n v="5.9666666666666668"/>
    <n v="12272"/>
    <n v="108"/>
    <n v="460200"/>
    <n v="314743.54700000002"/>
    <n v="2914.2919999999999"/>
    <n v="113.62962962962963"/>
    <n v="37.5"/>
    <n v="145456.45300000001"/>
    <x v="0"/>
    <x v="11"/>
    <n v="49"/>
    <x v="0"/>
  </r>
  <r>
    <x v="0"/>
    <x v="3"/>
    <s v="GV5PROD"/>
    <s v="GV5-40-031020"/>
    <x v="0"/>
    <d v="2020-12-05T00:00:00"/>
    <x v="0"/>
    <s v="Camolinga Maldonado Pedro"/>
    <n v="44107"/>
    <n v="2.1"/>
    <n v="12638"/>
    <n v="108"/>
    <n v="473925"/>
    <n v="49417.868999999999"/>
    <n v="457.57299999999998"/>
    <n v="117.01851851851852"/>
    <n v="37.5"/>
    <n v="424507.13099999999"/>
    <x v="0"/>
    <x v="11"/>
    <n v="49"/>
    <x v="0"/>
  </r>
  <r>
    <x v="0"/>
    <x v="1"/>
    <s v="GV112"/>
    <s v="GV1-23-050620"/>
    <x v="0"/>
    <d v="2020-12-07T00:00:00"/>
    <x v="0"/>
    <s v="Alvarez Lopez Salvador (Padre)"/>
    <n v="43987"/>
    <n v="6.1666666666666661"/>
    <n v="1667"/>
    <n v="15"/>
    <n v="62512.5"/>
    <n v="32281.710999999999"/>
    <n v="2152.114"/>
    <n v="111.13333333333334"/>
    <n v="37.5"/>
    <n v="30230.789000000001"/>
    <x v="0"/>
    <x v="11"/>
    <n v="50"/>
    <x v="0"/>
  </r>
  <r>
    <x v="0"/>
    <x v="1"/>
    <s v="GV112"/>
    <s v="GV1-23-050620"/>
    <x v="0"/>
    <d v="2020-12-07T00:00:00"/>
    <x v="0"/>
    <s v="Carlos Sanchez Camacho"/>
    <n v="43987"/>
    <n v="6.1666666666666661"/>
    <n v="142"/>
    <n v="1"/>
    <n v="4970"/>
    <n v="2152.114"/>
    <n v="2152.114"/>
    <n v="142"/>
    <n v="35"/>
    <n v="2817.886"/>
    <x v="0"/>
    <x v="11"/>
    <n v="50"/>
    <x v="0"/>
  </r>
  <r>
    <x v="0"/>
    <x v="1"/>
    <s v="GV112"/>
    <s v="GV1-23-050620"/>
    <x v="0"/>
    <d v="2020-12-07T00:00:00"/>
    <x v="0"/>
    <s v="Madres Adoratrices"/>
    <n v="43987"/>
    <n v="6.1666666666666661"/>
    <n v="182.5"/>
    <n v="2"/>
    <n v="6843.75"/>
    <n v="4304.2280000000001"/>
    <n v="2152.114"/>
    <n v="91.25"/>
    <n v="37.5"/>
    <n v="2539.5219999999999"/>
    <x v="0"/>
    <x v="11"/>
    <n v="50"/>
    <x v="0"/>
  </r>
  <r>
    <x v="0"/>
    <x v="2"/>
    <s v="GV404"/>
    <s v="GV4-24-090620"/>
    <x v="0"/>
    <d v="2020-12-07T00:00:00"/>
    <x v="0"/>
    <s v="Carlos Sanchez Camacho"/>
    <n v="43991"/>
    <n v="6.0333333333333332"/>
    <n v="538.20000000000005"/>
    <n v="4"/>
    <n v="18837"/>
    <n v="13322.477999999999"/>
    <n v="3330.62"/>
    <n v="134.55000000000001"/>
    <n v="35"/>
    <n v="5514.5219999999999"/>
    <x v="0"/>
    <x v="11"/>
    <n v="50"/>
    <x v="0"/>
  </r>
  <r>
    <x v="0"/>
    <x v="2"/>
    <s v="GV404"/>
    <s v="GV4-24-090620"/>
    <x v="0"/>
    <d v="2020-12-07T00:00:00"/>
    <x v="0"/>
    <s v="Gutierrez Olivarez Jaime Gibran"/>
    <n v="43991"/>
    <n v="6.0333333333333332"/>
    <n v="131"/>
    <n v="1"/>
    <n v="4912.5"/>
    <n v="3330.62"/>
    <n v="3330.62"/>
    <n v="131"/>
    <n v="37.5"/>
    <n v="1581.88"/>
    <x v="0"/>
    <x v="11"/>
    <n v="50"/>
    <x v="0"/>
  </r>
  <r>
    <x v="0"/>
    <x v="2"/>
    <s v="GV404"/>
    <s v="GV4-24-090620"/>
    <x v="0"/>
    <d v="2020-12-07T00:00:00"/>
    <x v="0"/>
    <s v="Ricardo Perez Garcia"/>
    <n v="43991"/>
    <n v="6.0333333333333332"/>
    <n v="190.8"/>
    <n v="2"/>
    <n v="7155"/>
    <n v="6661.2389999999996"/>
    <n v="3330.62"/>
    <n v="95.4"/>
    <n v="37.5"/>
    <n v="493.76100000000002"/>
    <x v="0"/>
    <x v="11"/>
    <n v="50"/>
    <x v="0"/>
  </r>
  <r>
    <x v="0"/>
    <x v="2"/>
    <s v="GV404"/>
    <s v="GV4-24-090620"/>
    <x v="0"/>
    <d v="2020-12-07T00:00:00"/>
    <x v="0"/>
    <s v="Cecilia Robles Perez"/>
    <n v="43991"/>
    <n v="6.0333333333333332"/>
    <n v="117"/>
    <n v="1"/>
    <n v="4387.5"/>
    <n v="3330.62"/>
    <n v="3330.62"/>
    <n v="117"/>
    <n v="37.5"/>
    <n v="1056.8800000000001"/>
    <x v="0"/>
    <x v="11"/>
    <n v="50"/>
    <x v="0"/>
  </r>
  <r>
    <x v="0"/>
    <x v="2"/>
    <s v="GV404"/>
    <s v="GV4-24-090620"/>
    <x v="0"/>
    <d v="2020-12-07T00:00:00"/>
    <x v="0"/>
    <s v="Rafael Osorio Zamora"/>
    <n v="43991"/>
    <n v="6.0333333333333332"/>
    <n v="321"/>
    <n v="3"/>
    <n v="12037.5"/>
    <n v="9991.8590000000004"/>
    <n v="3330.62"/>
    <n v="107"/>
    <n v="37.5"/>
    <n v="2045.6410000000001"/>
    <x v="0"/>
    <x v="11"/>
    <n v="50"/>
    <x v="0"/>
  </r>
  <r>
    <x v="0"/>
    <x v="2"/>
    <s v="GV404"/>
    <s v="GV4-24-090620"/>
    <x v="0"/>
    <d v="2020-12-07T00:00:00"/>
    <x v="0"/>
    <s v="Vazquez Zamora Rafael"/>
    <n v="43991"/>
    <n v="6.0333333333333332"/>
    <n v="223.4"/>
    <n v="2"/>
    <n v="8377.5"/>
    <n v="6661.2389999999996"/>
    <n v="3330.62"/>
    <n v="111.7"/>
    <n v="37.5"/>
    <n v="1716.261"/>
    <x v="0"/>
    <x v="11"/>
    <n v="50"/>
    <x v="0"/>
  </r>
  <r>
    <x v="0"/>
    <x v="3"/>
    <s v="GV506"/>
    <s v="GV5-32-080820"/>
    <x v="0"/>
    <d v="2020-12-07T00:00:00"/>
    <x v="0"/>
    <s v="Camolinga Maldonado Pedro"/>
    <n v="44051"/>
    <n v="4.0333333333333332"/>
    <n v="12638"/>
    <n v="108"/>
    <n v="473925"/>
    <n v="277259.74099999998"/>
    <n v="2567.2199999999998"/>
    <n v="117.01851851851852"/>
    <n v="37.5"/>
    <n v="196665.25899999999"/>
    <x v="0"/>
    <x v="11"/>
    <n v="50"/>
    <x v="0"/>
  </r>
  <r>
    <x v="0"/>
    <x v="3"/>
    <s v="GV506"/>
    <s v="GV5-32-080820"/>
    <x v="0"/>
    <d v="2020-12-07T00:00:00"/>
    <x v="0"/>
    <s v="Carlos Policarpo Contreras Moreno"/>
    <n v="44051"/>
    <n v="4.0333333333333332"/>
    <n v="5503"/>
    <n v="48"/>
    <n v="206362.5"/>
    <n v="123226.55100000001"/>
    <n v="2567.2199999999998"/>
    <n v="114.64583333333333"/>
    <n v="37.5"/>
    <n v="83135.948999999993"/>
    <x v="0"/>
    <x v="11"/>
    <n v="50"/>
    <x v="0"/>
  </r>
  <r>
    <x v="0"/>
    <x v="3"/>
    <s v="GV506"/>
    <s v="GV5-32-080820"/>
    <x v="0"/>
    <d v="2020-12-07T00:00:00"/>
    <x v="0"/>
    <s v="PUBLICO EN GENERAL"/>
    <n v="44051"/>
    <n v="4.0333333333333332"/>
    <n v="232"/>
    <n v="2"/>
    <n v="4000"/>
    <n v="5134.4399999999996"/>
    <n v="2567.2199999999998"/>
    <n v="116"/>
    <n v="17.241399999999999"/>
    <n v="-1134.44"/>
    <x v="0"/>
    <x v="11"/>
    <n v="50"/>
    <x v="0"/>
  </r>
  <r>
    <x v="0"/>
    <x v="3"/>
    <s v="GV506"/>
    <s v="GV5-32-080820"/>
    <x v="0"/>
    <d v="2020-12-07T00:00:00"/>
    <x v="0"/>
    <s v="Ramos Mejia Juan Diego FG"/>
    <n v="44051"/>
    <n v="4.0333333333333332"/>
    <n v="680"/>
    <n v="6"/>
    <n v="25500"/>
    <n v="15403.319"/>
    <n v="2567.2199999999998"/>
    <n v="113.33333333333333"/>
    <n v="37.5"/>
    <n v="10096.681"/>
    <x v="0"/>
    <x v="11"/>
    <n v="50"/>
    <x v="0"/>
  </r>
  <r>
    <x v="0"/>
    <x v="3"/>
    <s v="GV506"/>
    <s v="GV5-32-080820"/>
    <x v="0"/>
    <d v="2020-12-07T00:00:00"/>
    <x v="0"/>
    <s v="Coronado Rodriguez Alma Lorena FG"/>
    <n v="44051"/>
    <n v="4.0333333333333332"/>
    <n v="113"/>
    <n v="1"/>
    <n v="4350.5"/>
    <n v="2567.2199999999998"/>
    <n v="2567.2199999999998"/>
    <n v="113"/>
    <n v="38.5"/>
    <n v="1783.28"/>
    <x v="0"/>
    <x v="11"/>
    <n v="50"/>
    <x v="0"/>
  </r>
  <r>
    <x v="0"/>
    <x v="3"/>
    <s v="GV5PROD"/>
    <s v="GV5-40-031020"/>
    <x v="1"/>
    <d v="2020-12-07T00:00:00"/>
    <x v="0"/>
    <s v="Camolinga Maldonado Pedro"/>
    <n v="44107"/>
    <n v="2.1666666666666665"/>
    <n v="-12638"/>
    <n v="-108"/>
    <n v="-473925"/>
    <n v="-49417.868999999999"/>
    <n v="-457.57299999999998"/>
    <n v="117.01851851851852"/>
    <n v="37.5"/>
    <n v="-424507.13099999999"/>
    <x v="0"/>
    <x v="11"/>
    <n v="50"/>
    <x v="0"/>
  </r>
  <r>
    <x v="0"/>
    <x v="1"/>
    <s v="GV106"/>
    <s v="GV1-24-110620"/>
    <x v="0"/>
    <d v="2020-12-08T00:00:00"/>
    <x v="0"/>
    <s v="Verdin Vizcarra Irma Lucila F"/>
    <n v="43993"/>
    <n v="6"/>
    <n v="204"/>
    <n v="2"/>
    <n v="7854"/>
    <n v="4143.3029999999999"/>
    <n v="2071.652"/>
    <n v="102"/>
    <n v="38.5"/>
    <n v="3710.6970000000001"/>
    <x v="0"/>
    <x v="11"/>
    <n v="50"/>
    <x v="0"/>
  </r>
  <r>
    <x v="0"/>
    <x v="1"/>
    <s v="GV106"/>
    <s v="GV1-24-110620"/>
    <x v="0"/>
    <d v="2020-12-08T00:00:00"/>
    <x v="0"/>
    <s v="Ramos Mejia Juan Diego FG"/>
    <n v="43993"/>
    <n v="6"/>
    <n v="2400"/>
    <n v="20"/>
    <n v="90000"/>
    <n v="41433.031000000003"/>
    <n v="2071.652"/>
    <n v="120"/>
    <n v="37.5"/>
    <n v="48566.968999999997"/>
    <x v="0"/>
    <x v="11"/>
    <n v="50"/>
    <x v="0"/>
  </r>
  <r>
    <x v="0"/>
    <x v="1"/>
    <s v="GV106"/>
    <s v="GV1-24-110620"/>
    <x v="0"/>
    <d v="2020-12-08T00:00:00"/>
    <x v="0"/>
    <s v="Prado Barajas Aureliano FG"/>
    <n v="43993"/>
    <n v="6"/>
    <n v="200"/>
    <n v="2"/>
    <n v="7700"/>
    <n v="4143.3029999999999"/>
    <n v="2071.652"/>
    <n v="100"/>
    <n v="38.5"/>
    <n v="3556.6970000000001"/>
    <x v="0"/>
    <x v="11"/>
    <n v="50"/>
    <x v="0"/>
  </r>
  <r>
    <x v="0"/>
    <x v="1"/>
    <s v="GV106"/>
    <s v="GV1-24-110620"/>
    <x v="0"/>
    <d v="2020-12-08T00:00:00"/>
    <x v="0"/>
    <s v="Oregon Rene NA"/>
    <n v="43993"/>
    <n v="6"/>
    <n v="422"/>
    <n v="4"/>
    <n v="16247"/>
    <n v="8286.6059999999998"/>
    <n v="2071.652"/>
    <n v="105.5"/>
    <n v="38.5"/>
    <n v="7960.3940000000002"/>
    <x v="0"/>
    <x v="11"/>
    <n v="50"/>
    <x v="0"/>
  </r>
  <r>
    <x v="0"/>
    <x v="1"/>
    <s v="GV106"/>
    <s v="GV1-24-110620"/>
    <x v="0"/>
    <d v="2020-12-08T00:00:00"/>
    <x v="0"/>
    <s v="Martinez Valdez Hugo Alberto F"/>
    <n v="43993"/>
    <n v="6"/>
    <n v="320"/>
    <n v="3"/>
    <n v="12320"/>
    <n v="6214.9549999999999"/>
    <n v="2071.652"/>
    <n v="106.66666666666667"/>
    <n v="38.5"/>
    <n v="6105.0450000000001"/>
    <x v="0"/>
    <x v="11"/>
    <n v="50"/>
    <x v="0"/>
  </r>
  <r>
    <x v="0"/>
    <x v="1"/>
    <s v="GV106"/>
    <s v="GV1-24-110620"/>
    <x v="0"/>
    <d v="2020-12-08T00:00:00"/>
    <x v="0"/>
    <s v="Lopez Jorge FG"/>
    <n v="43993"/>
    <n v="6"/>
    <n v="117"/>
    <n v="1"/>
    <n v="4504.5"/>
    <n v="2071.652"/>
    <n v="2071.652"/>
    <n v="117"/>
    <n v="38.5"/>
    <n v="2432.848"/>
    <x v="0"/>
    <x v="11"/>
    <n v="50"/>
    <x v="0"/>
  </r>
  <r>
    <x v="0"/>
    <x v="1"/>
    <s v="GV106"/>
    <s v="GV1-24-110620"/>
    <x v="0"/>
    <d v="2020-12-08T00:00:00"/>
    <x v="0"/>
    <s v="Jose Luis Guzman Cornejo"/>
    <n v="43993"/>
    <n v="6"/>
    <n v="264"/>
    <n v="2"/>
    <n v="10164"/>
    <n v="4143.3029999999999"/>
    <n v="2071.652"/>
    <n v="132"/>
    <n v="38.5"/>
    <n v="6020.6970000000001"/>
    <x v="0"/>
    <x v="11"/>
    <n v="50"/>
    <x v="0"/>
  </r>
  <r>
    <x v="0"/>
    <x v="1"/>
    <s v="GV106"/>
    <s v="GV1-24-110620"/>
    <x v="0"/>
    <d v="2020-12-08T00:00:00"/>
    <x v="0"/>
    <s v="Cobian Chavez Rodolfo FG"/>
    <n v="43993"/>
    <n v="6"/>
    <n v="2438"/>
    <n v="20"/>
    <n v="91425"/>
    <n v="41433.031000000003"/>
    <n v="2071.652"/>
    <n v="121.9"/>
    <n v="37.5"/>
    <n v="49991.968999999997"/>
    <x v="0"/>
    <x v="11"/>
    <n v="50"/>
    <x v="0"/>
  </r>
  <r>
    <x v="0"/>
    <x v="1"/>
    <s v="GV106"/>
    <s v="GV1-24-110620"/>
    <x v="0"/>
    <d v="2020-12-08T00:00:00"/>
    <x v="0"/>
    <s v="Juan Manuel Jacobo"/>
    <n v="43993"/>
    <n v="6"/>
    <n v="572"/>
    <n v="5"/>
    <n v="22022"/>
    <n v="10358.258"/>
    <n v="2071.652"/>
    <n v="114.4"/>
    <n v="38.5"/>
    <n v="11663.742"/>
    <x v="0"/>
    <x v="11"/>
    <n v="50"/>
    <x v="0"/>
  </r>
  <r>
    <x v="0"/>
    <x v="1"/>
    <s v="GV106"/>
    <s v="GV1-24-110620"/>
    <x v="0"/>
    <d v="2020-12-08T00:00:00"/>
    <x v="0"/>
    <s v="Gil Peña Martin FG"/>
    <n v="43993"/>
    <n v="6"/>
    <n v="420"/>
    <n v="4"/>
    <n v="14700"/>
    <n v="8286.6059999999998"/>
    <n v="2071.652"/>
    <n v="105"/>
    <n v="35"/>
    <n v="6413.3940000000002"/>
    <x v="0"/>
    <x v="11"/>
    <n v="50"/>
    <x v="0"/>
  </r>
  <r>
    <x v="0"/>
    <x v="1"/>
    <s v="GV112"/>
    <s v="GV1-23-050620"/>
    <x v="0"/>
    <d v="2020-12-08T00:00:00"/>
    <x v="0"/>
    <s v="Leonardo Jimenez Chacon"/>
    <n v="43987"/>
    <n v="6.2"/>
    <n v="124"/>
    <n v="1"/>
    <n v="4774"/>
    <n v="2155.6880000000001"/>
    <n v="2155.6880000000001"/>
    <n v="124"/>
    <n v="38.5"/>
    <n v="2618.3119999999999"/>
    <x v="0"/>
    <x v="11"/>
    <n v="50"/>
    <x v="0"/>
  </r>
  <r>
    <x v="0"/>
    <x v="1"/>
    <s v="GV112"/>
    <s v="GV1-23-050620"/>
    <x v="0"/>
    <d v="2020-12-08T00:00:00"/>
    <x v="0"/>
    <s v="Rincon Morett Veronica Guadalupe FG"/>
    <n v="43987"/>
    <n v="6.2"/>
    <n v="450"/>
    <n v="4"/>
    <n v="17325"/>
    <n v="8622.7540000000008"/>
    <n v="2155.6880000000001"/>
    <n v="112.5"/>
    <n v="38.5"/>
    <n v="8702.2459999999992"/>
    <x v="0"/>
    <x v="11"/>
    <n v="50"/>
    <x v="0"/>
  </r>
  <r>
    <x v="0"/>
    <x v="1"/>
    <s v="GV112"/>
    <s v="GV1-23-050620"/>
    <x v="0"/>
    <d v="2020-12-08T00:00:00"/>
    <x v="0"/>
    <s v="Diaz Araiza Maria Magdalena"/>
    <n v="43987"/>
    <n v="6.2"/>
    <n v="220"/>
    <n v="2"/>
    <n v="8470"/>
    <n v="4311.3770000000004"/>
    <n v="2155.6880000000001"/>
    <n v="110"/>
    <n v="38.5"/>
    <n v="4158.6229999999996"/>
    <x v="0"/>
    <x v="11"/>
    <n v="50"/>
    <x v="0"/>
  </r>
  <r>
    <x v="0"/>
    <x v="1"/>
    <s v="GV112"/>
    <s v="GV1-23-050620"/>
    <x v="0"/>
    <d v="2020-12-08T00:00:00"/>
    <x v="0"/>
    <s v="RODRIGO RODRIGUEZ"/>
    <n v="43987"/>
    <n v="6.2"/>
    <n v="890"/>
    <n v="8"/>
    <n v="34265"/>
    <n v="17245.508000000002"/>
    <n v="2155.6880000000001"/>
    <n v="111.25"/>
    <n v="38.5"/>
    <n v="17019.491999999998"/>
    <x v="0"/>
    <x v="11"/>
    <n v="50"/>
    <x v="0"/>
  </r>
  <r>
    <x v="0"/>
    <x v="1"/>
    <s v="GV112"/>
    <s v="GV1-23-050620"/>
    <x v="0"/>
    <d v="2020-12-08T00:00:00"/>
    <x v="0"/>
    <s v="PUBLICO EN GENERAL"/>
    <n v="43987"/>
    <n v="6.2"/>
    <n v="100"/>
    <n v="1"/>
    <n v="3850"/>
    <n v="2155.6880000000001"/>
    <n v="2155.6880000000001"/>
    <n v="100"/>
    <n v="38.5"/>
    <n v="1694.3119999999999"/>
    <x v="0"/>
    <x v="11"/>
    <n v="50"/>
    <x v="0"/>
  </r>
  <r>
    <x v="0"/>
    <x v="1"/>
    <s v="GV112"/>
    <s v="GV1-23-050620"/>
    <x v="0"/>
    <d v="2020-12-08T00:00:00"/>
    <x v="0"/>
    <s v="PUBLICO EN GENERAL"/>
    <n v="43987"/>
    <n v="6.2"/>
    <n v="130"/>
    <n v="1"/>
    <n v="1500"/>
    <n v="2155.6880000000001"/>
    <n v="2155.6880000000001"/>
    <n v="130"/>
    <n v="11.538500000000001"/>
    <n v="-655.68799999999999"/>
    <x v="0"/>
    <x v="11"/>
    <n v="50"/>
    <x v="0"/>
  </r>
  <r>
    <x v="0"/>
    <x v="2"/>
    <s v="GV404"/>
    <s v="GV4-24-090620"/>
    <x v="0"/>
    <d v="2020-12-08T00:00:00"/>
    <x v="0"/>
    <s v="Arturo Saray"/>
    <n v="43991"/>
    <n v="6.0666666666666664"/>
    <n v="100"/>
    <n v="1"/>
    <n v="3500"/>
    <n v="3330.62"/>
    <n v="3330.62"/>
    <n v="100"/>
    <n v="35"/>
    <n v="169.38"/>
    <x v="0"/>
    <x v="11"/>
    <n v="50"/>
    <x v="0"/>
  </r>
  <r>
    <x v="0"/>
    <x v="2"/>
    <s v="GV404"/>
    <s v="GV4-24-090620"/>
    <x v="0"/>
    <d v="2020-12-08T00:00:00"/>
    <x v="0"/>
    <s v="Arturo Saray"/>
    <n v="43991"/>
    <n v="6.0666666666666664"/>
    <n v="96.6"/>
    <n v="1"/>
    <n v="3381"/>
    <n v="3330.62"/>
    <n v="3330.62"/>
    <n v="96.6"/>
    <n v="35"/>
    <n v="50.38"/>
    <x v="0"/>
    <x v="11"/>
    <n v="50"/>
    <x v="0"/>
  </r>
  <r>
    <x v="0"/>
    <x v="2"/>
    <s v="GV4F"/>
    <s v="GV4-38-110920"/>
    <x v="0"/>
    <d v="2020-12-08T00:00:00"/>
    <x v="0"/>
    <s v="Hernandez Cardenas Leonardo"/>
    <n v="44085"/>
    <n v="2.9333333333333331"/>
    <n v="36"/>
    <n v="2"/>
    <n v="1800"/>
    <n v="2924.7820000000002"/>
    <n v="1462.3910000000001"/>
    <n v="18"/>
    <n v="50"/>
    <n v="-1124.7819999999999"/>
    <x v="0"/>
    <x v="11"/>
    <n v="50"/>
    <x v="0"/>
  </r>
  <r>
    <x v="0"/>
    <x v="1"/>
    <s v="GV106"/>
    <s v="GV1-24-110620"/>
    <x v="1"/>
    <d v="2020-12-09T00:00:00"/>
    <x v="0"/>
    <s v="Gil Peña Martin FG"/>
    <n v="43993"/>
    <n v="6.0333333333333332"/>
    <n v="-420"/>
    <n v="-4"/>
    <n v="-14700"/>
    <n v="-8286.6059999999998"/>
    <n v="-2071.652"/>
    <n v="105"/>
    <n v="35"/>
    <n v="-6413.3940000000002"/>
    <x v="0"/>
    <x v="11"/>
    <n v="50"/>
    <x v="0"/>
  </r>
  <r>
    <x v="0"/>
    <x v="1"/>
    <s v="GV106"/>
    <s v="GV1-24-110620"/>
    <x v="0"/>
    <d v="2020-12-09T00:00:00"/>
    <x v="0"/>
    <s v="Gil Peña Martin FG"/>
    <n v="43993"/>
    <n v="6.0333333333333332"/>
    <n v="420"/>
    <n v="4"/>
    <n v="14490"/>
    <n v="8286.6059999999998"/>
    <n v="2071.652"/>
    <n v="105"/>
    <n v="34.5"/>
    <n v="6203.3940000000002"/>
    <x v="0"/>
    <x v="11"/>
    <n v="50"/>
    <x v="0"/>
  </r>
  <r>
    <x v="0"/>
    <x v="1"/>
    <s v="GV106"/>
    <s v="GV1-24-110620"/>
    <x v="0"/>
    <d v="2020-12-09T00:00:00"/>
    <x v="0"/>
    <s v="Casillas Tapia Alfredo"/>
    <n v="43993"/>
    <n v="6.0333333333333332"/>
    <n v="1234.5"/>
    <n v="10"/>
    <n v="45676.5"/>
    <n v="20838.785"/>
    <n v="2083.8780000000002"/>
    <n v="123.45"/>
    <n v="37"/>
    <n v="24837.715"/>
    <x v="0"/>
    <x v="11"/>
    <n v="50"/>
    <x v="0"/>
  </r>
  <r>
    <x v="0"/>
    <x v="1"/>
    <s v="GV112"/>
    <s v="GV1-23-050620"/>
    <x v="1"/>
    <d v="2020-12-09T00:00:00"/>
    <x v="0"/>
    <s v="PUBLICO EN GENERAL"/>
    <n v="43987"/>
    <n v="6.2333333333333334"/>
    <n v="-130"/>
    <n v="-1"/>
    <n v="-1500"/>
    <n v="-2155.6880000000001"/>
    <n v="-2155.6880000000001"/>
    <n v="130"/>
    <n v="11.538500000000001"/>
    <n v="655.68799999999999"/>
    <x v="0"/>
    <x v="11"/>
    <n v="50"/>
    <x v="0"/>
  </r>
  <r>
    <x v="0"/>
    <x v="1"/>
    <s v="GV112"/>
    <s v="GV1-23-050620"/>
    <x v="0"/>
    <d v="2020-12-09T00:00:00"/>
    <x v="0"/>
    <s v="PUBLICO EN GENERAL"/>
    <n v="43987"/>
    <n v="6.2333333333333334"/>
    <n v="130"/>
    <n v="1"/>
    <n v="2000"/>
    <n v="2155.6880000000001"/>
    <n v="2155.6880000000001"/>
    <n v="130"/>
    <n v="15.384600000000001"/>
    <n v="-155.68799999999999"/>
    <x v="0"/>
    <x v="11"/>
    <n v="50"/>
    <x v="0"/>
  </r>
  <r>
    <x v="0"/>
    <x v="1"/>
    <s v="GV106"/>
    <s v="GV1-24-110620"/>
    <x v="0"/>
    <d v="2020-12-10T00:00:00"/>
    <x v="0"/>
    <s v="Camacho Monroy Agustin"/>
    <n v="43993"/>
    <n v="6.0666666666666664"/>
    <n v="911"/>
    <n v="9"/>
    <n v="34162.5"/>
    <n v="18754.905999999999"/>
    <n v="2083.8780000000002"/>
    <n v="101.22222222222223"/>
    <n v="37.5"/>
    <n v="15407.593999999999"/>
    <x v="0"/>
    <x v="11"/>
    <n v="50"/>
    <x v="0"/>
  </r>
  <r>
    <x v="0"/>
    <x v="1"/>
    <s v="GV106"/>
    <s v="GV1-24-110620"/>
    <x v="0"/>
    <d v="2020-12-10T00:00:00"/>
    <x v="0"/>
    <s v="Camacho Santana Gabriel"/>
    <n v="43993"/>
    <n v="6.0666666666666664"/>
    <n v="923"/>
    <n v="8"/>
    <n v="34612.5"/>
    <n v="16671.027999999998"/>
    <n v="2083.8780000000002"/>
    <n v="115.375"/>
    <n v="37.5"/>
    <n v="17941.472000000002"/>
    <x v="0"/>
    <x v="11"/>
    <n v="50"/>
    <x v="0"/>
  </r>
  <r>
    <x v="0"/>
    <x v="1"/>
    <s v="GV106"/>
    <s v="GV1-24-110620"/>
    <x v="0"/>
    <d v="2020-12-10T00:00:00"/>
    <x v="0"/>
    <s v="Noe Ramirez Brambila"/>
    <n v="43993"/>
    <n v="6.0666666666666664"/>
    <n v="425"/>
    <n v="4"/>
    <n v="15937.5"/>
    <n v="8335.5139999999992"/>
    <n v="2083.8780000000002"/>
    <n v="106.25"/>
    <n v="37.5"/>
    <n v="7601.9859999999999"/>
    <x v="0"/>
    <x v="11"/>
    <n v="50"/>
    <x v="0"/>
  </r>
  <r>
    <x v="0"/>
    <x v="1"/>
    <s v="GV106"/>
    <s v="GV1-24-110620"/>
    <x v="0"/>
    <d v="2020-12-10T00:00:00"/>
    <x v="0"/>
    <s v="Robles Santana Jorge"/>
    <n v="43993"/>
    <n v="6.0666666666666664"/>
    <n v="634"/>
    <n v="6"/>
    <n v="23775"/>
    <n v="12503.271000000001"/>
    <n v="2083.8780000000002"/>
    <n v="105.66666666666667"/>
    <n v="37.5"/>
    <n v="11271.728999999999"/>
    <x v="0"/>
    <x v="11"/>
    <n v="50"/>
    <x v="0"/>
  </r>
  <r>
    <x v="0"/>
    <x v="1"/>
    <s v="GV106"/>
    <s v="GV1-24-110620"/>
    <x v="0"/>
    <d v="2020-12-10T00:00:00"/>
    <x v="0"/>
    <s v="PUBLICO EN GENERAL"/>
    <n v="43993"/>
    <n v="6.0666666666666664"/>
    <n v="122"/>
    <n v="1"/>
    <n v="4575"/>
    <n v="2083.8780000000002"/>
    <n v="2083.8780000000002"/>
    <n v="122"/>
    <n v="37.5"/>
    <n v="2491.1219999999998"/>
    <x v="0"/>
    <x v="11"/>
    <n v="50"/>
    <x v="0"/>
  </r>
  <r>
    <x v="0"/>
    <x v="1"/>
    <s v="GV106"/>
    <s v="GV1-24-110620"/>
    <x v="0"/>
    <d v="2020-12-10T00:00:00"/>
    <x v="0"/>
    <s v="Innovacion y Comercio"/>
    <n v="43993"/>
    <n v="6.0666666666666664"/>
    <n v="1100"/>
    <n v="11"/>
    <n v="41250"/>
    <n v="22922.663"/>
    <n v="2083.8780000000002"/>
    <n v="100"/>
    <n v="37.5"/>
    <n v="18327.337"/>
    <x v="0"/>
    <x v="11"/>
    <n v="50"/>
    <x v="0"/>
  </r>
  <r>
    <x v="0"/>
    <x v="1"/>
    <s v="GV106"/>
    <s v="GV1-24-110620"/>
    <x v="0"/>
    <d v="2020-12-10T00:00:00"/>
    <x v="0"/>
    <s v="Gutierrez Olivarez Jaime Gibran"/>
    <n v="43993"/>
    <n v="6.0666666666666664"/>
    <n v="253"/>
    <n v="2"/>
    <n v="9487.5"/>
    <n v="4167.7569999999996"/>
    <n v="2083.8780000000002"/>
    <n v="126.5"/>
    <n v="37.5"/>
    <n v="5319.7430000000004"/>
    <x v="0"/>
    <x v="11"/>
    <n v="50"/>
    <x v="0"/>
  </r>
  <r>
    <x v="0"/>
    <x v="1"/>
    <s v="GV106"/>
    <s v="GV1-24-110620"/>
    <x v="0"/>
    <d v="2020-12-10T00:00:00"/>
    <x v="0"/>
    <s v="Ricardo Perez Garcia"/>
    <n v="43993"/>
    <n v="6.0666666666666664"/>
    <n v="125.5"/>
    <n v="1"/>
    <n v="4706.25"/>
    <n v="2083.8780000000002"/>
    <n v="2083.8780000000002"/>
    <n v="125.5"/>
    <n v="37.5"/>
    <n v="2622.3719999999998"/>
    <x v="0"/>
    <x v="11"/>
    <n v="50"/>
    <x v="0"/>
  </r>
  <r>
    <x v="0"/>
    <x v="1"/>
    <s v="GV106"/>
    <s v="GV1-24-110620"/>
    <x v="0"/>
    <d v="2020-12-10T00:00:00"/>
    <x v="0"/>
    <s v="Cecilia Robles Perez"/>
    <n v="43993"/>
    <n v="6.0666666666666664"/>
    <n v="120"/>
    <n v="1"/>
    <n v="4500"/>
    <n v="2083.8780000000002"/>
    <n v="2083.8780000000002"/>
    <n v="120"/>
    <n v="37.5"/>
    <n v="2416.1219999999998"/>
    <x v="0"/>
    <x v="11"/>
    <n v="50"/>
    <x v="0"/>
  </r>
  <r>
    <x v="0"/>
    <x v="1"/>
    <s v="GV106"/>
    <s v="GV1-24-110620"/>
    <x v="0"/>
    <d v="2020-12-10T00:00:00"/>
    <x v="0"/>
    <s v="Rafael Osorio Zamora"/>
    <n v="43993"/>
    <n v="6.0666666666666664"/>
    <n v="368"/>
    <n v="3"/>
    <n v="13800"/>
    <n v="6251.6350000000002"/>
    <n v="2083.8780000000002"/>
    <n v="122.66666666666667"/>
    <n v="37.5"/>
    <n v="7548.3649999999998"/>
    <x v="0"/>
    <x v="11"/>
    <n v="50"/>
    <x v="0"/>
  </r>
  <r>
    <x v="0"/>
    <x v="1"/>
    <s v="GV106"/>
    <s v="GV1-24-110620"/>
    <x v="0"/>
    <d v="2020-12-10T00:00:00"/>
    <x v="0"/>
    <s v="Vazquez Zamora Rafael"/>
    <n v="43993"/>
    <n v="6.0666666666666664"/>
    <n v="194"/>
    <n v="2"/>
    <n v="7275"/>
    <n v="4167.7569999999996"/>
    <n v="2083.8780000000002"/>
    <n v="97"/>
    <n v="37.5"/>
    <n v="3107.2429999999999"/>
    <x v="0"/>
    <x v="11"/>
    <n v="50"/>
    <x v="0"/>
  </r>
  <r>
    <x v="0"/>
    <x v="1"/>
    <s v="GV112"/>
    <s v="GV1-23-050620"/>
    <x v="0"/>
    <d v="2020-12-10T00:00:00"/>
    <x v="0"/>
    <s v="Innovacion y Comercio"/>
    <n v="43987"/>
    <n v="6.2666666666666666"/>
    <n v="294.5"/>
    <n v="3"/>
    <n v="11043.75"/>
    <n v="7701.9840000000004"/>
    <n v="2567.328"/>
    <n v="98.166666666666671"/>
    <n v="37.5"/>
    <n v="3341.7660000000001"/>
    <x v="0"/>
    <x v="11"/>
    <n v="50"/>
    <x v="0"/>
  </r>
  <r>
    <x v="0"/>
    <x v="2"/>
    <s v="GV413"/>
    <s v="GV4-25-180620"/>
    <x v="0"/>
    <d v="2020-12-10T00:00:00"/>
    <x v="0"/>
    <s v="Edgar Ruiz Lopez"/>
    <n v="44000"/>
    <n v="5.833333333333333"/>
    <n v="754"/>
    <n v="6"/>
    <n v="29029"/>
    <n v="19682.562999999998"/>
    <n v="3280.4270000000001"/>
    <n v="125.66666666666667"/>
    <n v="38.5"/>
    <n v="9346.4369999999999"/>
    <x v="0"/>
    <x v="11"/>
    <n v="50"/>
    <x v="0"/>
  </r>
  <r>
    <x v="0"/>
    <x v="2"/>
    <s v="GV413"/>
    <s v="GV4-25-180620"/>
    <x v="0"/>
    <d v="2020-12-10T00:00:00"/>
    <x v="0"/>
    <s v="Oregon Rene NA"/>
    <n v="44000"/>
    <n v="5.833333333333333"/>
    <n v="240"/>
    <n v="2"/>
    <n v="9240"/>
    <n v="6560.8540000000003"/>
    <n v="3280.4270000000001"/>
    <n v="120"/>
    <n v="38.5"/>
    <n v="2679.1460000000002"/>
    <x v="0"/>
    <x v="11"/>
    <n v="50"/>
    <x v="0"/>
  </r>
  <r>
    <x v="0"/>
    <x v="2"/>
    <s v="GV413"/>
    <s v="GV4-25-180620"/>
    <x v="0"/>
    <d v="2020-12-10T00:00:00"/>
    <x v="0"/>
    <s v="Martinez Valdez Hugo Alberto F"/>
    <n v="44000"/>
    <n v="5.833333333333333"/>
    <n v="338"/>
    <n v="3"/>
    <n v="13013"/>
    <n v="9841.2819999999992"/>
    <n v="3280.4270000000001"/>
    <n v="112.66666666666667"/>
    <n v="38.5"/>
    <n v="3171.7179999999998"/>
    <x v="0"/>
    <x v="11"/>
    <n v="50"/>
    <x v="0"/>
  </r>
  <r>
    <x v="0"/>
    <x v="2"/>
    <s v="GV413"/>
    <s v="GV4-25-180620"/>
    <x v="0"/>
    <d v="2020-12-10T00:00:00"/>
    <x v="0"/>
    <s v="Langurain Juan Pablo NA"/>
    <n v="44000"/>
    <n v="5.833333333333333"/>
    <n v="1138"/>
    <n v="9"/>
    <n v="43813"/>
    <n v="29523.845000000001"/>
    <n v="3280.4270000000001"/>
    <n v="126.44444444444444"/>
    <n v="38.5"/>
    <n v="14289.155000000001"/>
    <x v="0"/>
    <x v="11"/>
    <n v="50"/>
    <x v="0"/>
  </r>
  <r>
    <x v="0"/>
    <x v="2"/>
    <s v="GV413"/>
    <s v="GV4-25-180620"/>
    <x v="0"/>
    <d v="2020-12-10T00:00:00"/>
    <x v="0"/>
    <s v="Cobian Chavez Rodolfo FG"/>
    <n v="44000"/>
    <n v="5.833333333333333"/>
    <n v="2566"/>
    <n v="20"/>
    <n v="96225"/>
    <n v="65608.543999999994"/>
    <n v="3280.4270000000001"/>
    <n v="128.30000000000001"/>
    <n v="37.5"/>
    <n v="30616.455999999998"/>
    <x v="0"/>
    <x v="11"/>
    <n v="50"/>
    <x v="0"/>
  </r>
  <r>
    <x v="0"/>
    <x v="2"/>
    <s v="GV413"/>
    <s v="GV4-25-180620"/>
    <x v="0"/>
    <d v="2020-12-10T00:00:00"/>
    <x v="0"/>
    <s v="Diaz Araiza Maria Magdalena"/>
    <n v="44000"/>
    <n v="5.833333333333333"/>
    <n v="117"/>
    <n v="1"/>
    <n v="4504.5"/>
    <n v="3280.4270000000001"/>
    <n v="3280.4270000000001"/>
    <n v="117"/>
    <n v="38.5"/>
    <n v="1224.0730000000001"/>
    <x v="0"/>
    <x v="11"/>
    <n v="50"/>
    <x v="0"/>
  </r>
  <r>
    <x v="0"/>
    <x v="2"/>
    <s v="GV413"/>
    <s v="GV4-25-180620"/>
    <x v="0"/>
    <d v="2020-12-10T00:00:00"/>
    <x v="0"/>
    <s v="RODRIGO RODRIGUEZ"/>
    <n v="44000"/>
    <n v="5.833333333333333"/>
    <n v="967"/>
    <n v="9"/>
    <n v="37229.5"/>
    <n v="29523.845000000001"/>
    <n v="3280.4270000000001"/>
    <n v="107.44444444444444"/>
    <n v="38.5"/>
    <n v="7705.6549999999997"/>
    <x v="0"/>
    <x v="11"/>
    <n v="50"/>
    <x v="0"/>
  </r>
  <r>
    <x v="0"/>
    <x v="2"/>
    <s v="GV413"/>
    <s v="GV4-25-180620"/>
    <x v="0"/>
    <d v="2020-12-10T00:00:00"/>
    <x v="0"/>
    <s v="Salas Nadia"/>
    <n v="44000"/>
    <n v="5.833333333333333"/>
    <n v="224"/>
    <n v="2"/>
    <n v="8624"/>
    <n v="6560.8540000000003"/>
    <n v="3280.4270000000001"/>
    <n v="112"/>
    <n v="38.5"/>
    <n v="2063.1460000000002"/>
    <x v="0"/>
    <x v="11"/>
    <n v="50"/>
    <x v="0"/>
  </r>
  <r>
    <x v="0"/>
    <x v="2"/>
    <s v="GV413"/>
    <s v="GV4-25-180620"/>
    <x v="0"/>
    <d v="2020-12-10T00:00:00"/>
    <x v="0"/>
    <s v="Pelayo Sebastian Rosa Maria G"/>
    <n v="44000"/>
    <n v="5.833333333333333"/>
    <n v="508"/>
    <n v="4"/>
    <n v="19558"/>
    <n v="13121.709000000001"/>
    <n v="3280.4270000000001"/>
    <n v="127"/>
    <n v="38.5"/>
    <n v="6436.2910000000002"/>
    <x v="0"/>
    <x v="11"/>
    <n v="50"/>
    <x v="0"/>
  </r>
  <r>
    <x v="0"/>
    <x v="2"/>
    <s v="GV413"/>
    <s v="GV4-25-180620"/>
    <x v="0"/>
    <d v="2020-12-10T00:00:00"/>
    <x v="0"/>
    <s v="Juan Manuel Jacobo"/>
    <n v="44000"/>
    <n v="5.833333333333333"/>
    <n v="740"/>
    <n v="6"/>
    <n v="28490"/>
    <n v="19682.562999999998"/>
    <n v="3280.4270000000001"/>
    <n v="123.33333333333333"/>
    <n v="38.5"/>
    <n v="8807.4369999999999"/>
    <x v="0"/>
    <x v="11"/>
    <n v="50"/>
    <x v="0"/>
  </r>
  <r>
    <x v="0"/>
    <x v="2"/>
    <s v="GV413"/>
    <s v="GV4-25-180620"/>
    <x v="0"/>
    <d v="2020-12-10T00:00:00"/>
    <x v="0"/>
    <s v="Verdin Vizcarra Irma Lucila F"/>
    <n v="44000"/>
    <n v="5.833333333333333"/>
    <n v="226"/>
    <n v="2"/>
    <n v="8701"/>
    <n v="6560.8540000000003"/>
    <n v="3280.4270000000001"/>
    <n v="113"/>
    <n v="38.5"/>
    <n v="2140.1460000000002"/>
    <x v="0"/>
    <x v="11"/>
    <n v="50"/>
    <x v="0"/>
  </r>
  <r>
    <x v="0"/>
    <x v="2"/>
    <s v="GV413"/>
    <s v="GV4-25-180620"/>
    <x v="0"/>
    <d v="2020-12-10T00:00:00"/>
    <x v="0"/>
    <s v="Lopez Jorge FG"/>
    <n v="44000"/>
    <n v="5.833333333333333"/>
    <n v="236"/>
    <n v="2"/>
    <n v="9086"/>
    <n v="6560.8540000000003"/>
    <n v="3280.4270000000001"/>
    <n v="118"/>
    <n v="38.5"/>
    <n v="2525.1460000000002"/>
    <x v="0"/>
    <x v="11"/>
    <n v="50"/>
    <x v="0"/>
  </r>
  <r>
    <x v="0"/>
    <x v="2"/>
    <s v="GV413"/>
    <s v="GV4-25-180620"/>
    <x v="0"/>
    <d v="2020-12-10T00:00:00"/>
    <x v="0"/>
    <s v="Leonardo Jimenez Chacon"/>
    <n v="44000"/>
    <n v="5.833333333333333"/>
    <n v="134"/>
    <n v="1"/>
    <n v="5159"/>
    <n v="3280.4270000000001"/>
    <n v="3280.4270000000001"/>
    <n v="134"/>
    <n v="38.5"/>
    <n v="1878.5730000000001"/>
    <x v="0"/>
    <x v="11"/>
    <n v="50"/>
    <x v="0"/>
  </r>
  <r>
    <x v="0"/>
    <x v="2"/>
    <s v="GV413"/>
    <s v="GV4-25-180620"/>
    <x v="0"/>
    <d v="2020-12-10T00:00:00"/>
    <x v="0"/>
    <s v="Jose Luis Guzman Cornejo"/>
    <n v="44000"/>
    <n v="5.833333333333333"/>
    <n v="520"/>
    <n v="4"/>
    <n v="20020"/>
    <n v="13121.709000000001"/>
    <n v="3280.4270000000001"/>
    <n v="130"/>
    <n v="38.5"/>
    <n v="6898.2910000000002"/>
    <x v="0"/>
    <x v="11"/>
    <n v="50"/>
    <x v="0"/>
  </r>
  <r>
    <x v="0"/>
    <x v="2"/>
    <s v="GV413"/>
    <s v="GV4-25-180620"/>
    <x v="0"/>
    <d v="2020-12-10T00:00:00"/>
    <x v="0"/>
    <s v="PUBLICO EN GENERAL"/>
    <n v="44000"/>
    <n v="5.833333333333333"/>
    <n v="130"/>
    <n v="1"/>
    <n v="5005"/>
    <n v="3280.4270000000001"/>
    <n v="3280.4270000000001"/>
    <n v="130"/>
    <n v="38.5"/>
    <n v="1724.5730000000001"/>
    <x v="0"/>
    <x v="11"/>
    <n v="50"/>
    <x v="0"/>
  </r>
  <r>
    <x v="0"/>
    <x v="2"/>
    <s v="GV413"/>
    <s v="GV4-25-180620"/>
    <x v="0"/>
    <d v="2020-12-10T00:00:00"/>
    <x v="0"/>
    <s v="Oscar Jesus Guerrero Pelayo"/>
    <n v="44000"/>
    <n v="5.833333333333333"/>
    <n v="710"/>
    <n v="6"/>
    <n v="27335"/>
    <n v="19682.562999999998"/>
    <n v="3280.4270000000001"/>
    <n v="118.33333333333333"/>
    <n v="38.5"/>
    <n v="7652.4369999999999"/>
    <x v="0"/>
    <x v="11"/>
    <n v="50"/>
    <x v="0"/>
  </r>
  <r>
    <x v="0"/>
    <x v="2"/>
    <s v="GV413"/>
    <s v="GV4-25-180620"/>
    <x v="0"/>
    <d v="2020-12-10T00:00:00"/>
    <x v="0"/>
    <s v="PUBLICO EN GENERAL"/>
    <n v="44000"/>
    <n v="5.833333333333333"/>
    <n v="324"/>
    <n v="3"/>
    <n v="12474"/>
    <n v="9841.2819999999992"/>
    <n v="3280.4270000000001"/>
    <n v="108"/>
    <n v="38.5"/>
    <n v="2632.7179999999998"/>
    <x v="0"/>
    <x v="11"/>
    <n v="50"/>
    <x v="0"/>
  </r>
  <r>
    <x v="0"/>
    <x v="2"/>
    <s v="GV413"/>
    <s v="GV4-25-180620"/>
    <x v="0"/>
    <d v="2020-12-10T00:00:00"/>
    <x v="0"/>
    <s v="PUBLICO EN GENERAL"/>
    <n v="44000"/>
    <n v="5.833333333333333"/>
    <n v="224"/>
    <n v="2"/>
    <n v="8624"/>
    <n v="6560.8540000000003"/>
    <n v="3280.4270000000001"/>
    <n v="112"/>
    <n v="38.5"/>
    <n v="2063.1460000000002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114"/>
    <n v="1"/>
    <n v="4389"/>
    <n v="3280.4270000000001"/>
    <n v="3280.4270000000001"/>
    <n v="114"/>
    <n v="38.5"/>
    <n v="1108.5730000000001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416"/>
    <n v="4"/>
    <n v="16016"/>
    <n v="13121.709000000001"/>
    <n v="3280.4270000000001"/>
    <n v="104"/>
    <n v="38.5"/>
    <n v="2894.2910000000002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244"/>
    <n v="2"/>
    <n v="9394"/>
    <n v="6560.8540000000003"/>
    <n v="3280.4270000000001"/>
    <n v="122"/>
    <n v="38.5"/>
    <n v="2833.1460000000002"/>
    <x v="0"/>
    <x v="11"/>
    <n v="50"/>
    <x v="0"/>
  </r>
  <r>
    <x v="0"/>
    <x v="2"/>
    <s v="GV413"/>
    <s v="GV4-25-180620"/>
    <x v="0"/>
    <d v="2020-12-11T00:00:00"/>
    <x v="0"/>
    <s v="Avalos Silva Juan"/>
    <n v="44000"/>
    <n v="5.8666666666666663"/>
    <n v="246"/>
    <n v="2"/>
    <n v="9471"/>
    <n v="6560.8540000000003"/>
    <n v="3280.4270000000001"/>
    <n v="123"/>
    <n v="38.5"/>
    <n v="2910.1460000000002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126"/>
    <n v="1"/>
    <n v="4851"/>
    <n v="3280.4270000000001"/>
    <n v="3280.4270000000001"/>
    <n v="126"/>
    <n v="38.5"/>
    <n v="1570.5730000000001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120"/>
    <n v="1"/>
    <n v="4620"/>
    <n v="3280.4270000000001"/>
    <n v="3280.4270000000001"/>
    <n v="120"/>
    <n v="38.5"/>
    <n v="1339.5730000000001"/>
    <x v="0"/>
    <x v="11"/>
    <n v="50"/>
    <x v="0"/>
  </r>
  <r>
    <x v="0"/>
    <x v="2"/>
    <s v="GV413"/>
    <s v="GV4-25-180620"/>
    <x v="0"/>
    <d v="2020-12-11T00:00:00"/>
    <x v="0"/>
    <s v="Chavez Barajas Contensina NA"/>
    <n v="44000"/>
    <n v="5.8666666666666663"/>
    <n v="140"/>
    <n v="1"/>
    <n v="5390"/>
    <n v="3280.4270000000001"/>
    <n v="3280.4270000000001"/>
    <n v="140"/>
    <n v="38.5"/>
    <n v="2109.5729999999999"/>
    <x v="0"/>
    <x v="11"/>
    <n v="50"/>
    <x v="0"/>
  </r>
  <r>
    <x v="0"/>
    <x v="2"/>
    <s v="GV413"/>
    <s v="GV4-25-180620"/>
    <x v="0"/>
    <d v="2020-12-11T00:00:00"/>
    <x v="0"/>
    <s v="Lopez Garcia Martin FG"/>
    <n v="44000"/>
    <n v="5.8666666666666663"/>
    <n v="136"/>
    <n v="1"/>
    <n v="5236"/>
    <n v="3280.4270000000001"/>
    <n v="3280.4270000000001"/>
    <n v="136"/>
    <n v="38.5"/>
    <n v="1955.5730000000001"/>
    <x v="0"/>
    <x v="11"/>
    <n v="50"/>
    <x v="0"/>
  </r>
  <r>
    <x v="0"/>
    <x v="1"/>
    <s v="GV104"/>
    <s v="GV1-25-180620"/>
    <x v="0"/>
    <d v="2020-12-12T00:00:00"/>
    <x v="0"/>
    <s v="Ricardo Perez Garcia"/>
    <n v="44000"/>
    <n v="5.8999999999999995"/>
    <n v="326"/>
    <n v="3"/>
    <n v="12225"/>
    <n v="7536.5569999999998"/>
    <n v="2512.1860000000001"/>
    <n v="108.66666666666667"/>
    <n v="37.5"/>
    <n v="4688.4430000000002"/>
    <x v="0"/>
    <x v="11"/>
    <n v="50"/>
    <x v="0"/>
  </r>
  <r>
    <x v="0"/>
    <x v="1"/>
    <s v="GV106"/>
    <s v="GV1-24-110620"/>
    <x v="0"/>
    <d v="2020-12-12T00:00:00"/>
    <x v="0"/>
    <s v="Vazquez Zamora Rafael"/>
    <n v="43993"/>
    <n v="6.1333333333333329"/>
    <n v="360"/>
    <n v="3"/>
    <n v="13500"/>
    <n v="6258.5690000000004"/>
    <n v="2086.19"/>
    <n v="120"/>
    <n v="37.5"/>
    <n v="7241.4309999999996"/>
    <x v="0"/>
    <x v="11"/>
    <n v="50"/>
    <x v="0"/>
  </r>
  <r>
    <x v="0"/>
    <x v="1"/>
    <s v="GV106"/>
    <s v="GV1-24-110620"/>
    <x v="0"/>
    <d v="2020-12-12T00:00:00"/>
    <x v="0"/>
    <s v="Rafael Osorio Zamora"/>
    <n v="43993"/>
    <n v="6.1333333333333329"/>
    <n v="1123"/>
    <n v="9"/>
    <n v="42112.5"/>
    <n v="18775.706999999999"/>
    <n v="2086.19"/>
    <n v="124.77777777777777"/>
    <n v="37.5"/>
    <n v="23336.793000000001"/>
    <x v="0"/>
    <x v="11"/>
    <n v="50"/>
    <x v="0"/>
  </r>
  <r>
    <x v="0"/>
    <x v="1"/>
    <s v="GV106"/>
    <s v="GV1-24-110620"/>
    <x v="0"/>
    <d v="2020-12-12T00:00:00"/>
    <x v="0"/>
    <s v="Gutierrez Olivarez Jaime Gibran"/>
    <n v="43993"/>
    <n v="6.1333333333333329"/>
    <n v="354.5"/>
    <n v="3"/>
    <n v="13293.75"/>
    <n v="6258.5690000000004"/>
    <n v="2086.19"/>
    <n v="118.16666666666667"/>
    <n v="37.5"/>
    <n v="7035.1809999999996"/>
    <x v="0"/>
    <x v="11"/>
    <n v="50"/>
    <x v="0"/>
  </r>
  <r>
    <x v="0"/>
    <x v="1"/>
    <s v="GV106"/>
    <s v="GV1-24-110620"/>
    <x v="0"/>
    <d v="2020-12-12T00:00:00"/>
    <x v="0"/>
    <s v="Innovacion y Comercio"/>
    <n v="43993"/>
    <n v="6.1333333333333329"/>
    <n v="875"/>
    <n v="8"/>
    <n v="32812.5"/>
    <n v="16689.517"/>
    <n v="2086.19"/>
    <n v="109.375"/>
    <n v="37.5"/>
    <n v="16122.983"/>
    <x v="0"/>
    <x v="11"/>
    <n v="50"/>
    <x v="0"/>
  </r>
  <r>
    <x v="0"/>
    <x v="1"/>
    <s v="GV106"/>
    <s v="GV1-24-110620"/>
    <x v="0"/>
    <d v="2020-12-12T00:00:00"/>
    <x v="0"/>
    <s v="Casillas Tapia Alfredo"/>
    <n v="43993"/>
    <n v="6.1333333333333329"/>
    <n v="1216.5"/>
    <n v="10"/>
    <n v="45010.5"/>
    <n v="20861.897000000001"/>
    <n v="2086.19"/>
    <n v="121.65"/>
    <n v="37"/>
    <n v="24148.602999999999"/>
    <x v="0"/>
    <x v="11"/>
    <n v="50"/>
    <x v="0"/>
  </r>
  <r>
    <x v="0"/>
    <x v="0"/>
    <s v="EMBAR"/>
    <s v="GV5-32-080820"/>
    <x v="0"/>
    <d v="2020-12-14T00:00:00"/>
    <x v="0"/>
    <s v="Camolinga Maldonado Pedro"/>
    <n v="44051"/>
    <n v="4.2666666666666666"/>
    <n v="12825"/>
    <n v="68"/>
    <n v="297306.81800000003"/>
    <n v="178377.30499999999"/>
    <n v="2623.1959999999999"/>
    <n v="188.60294117647058"/>
    <n v="23.181799999999999"/>
    <n v="118929.51300000001"/>
    <x v="0"/>
    <x v="11"/>
    <n v="51"/>
    <x v="0"/>
  </r>
  <r>
    <x v="0"/>
    <x v="0"/>
    <s v="EMBAR"/>
    <s v="GV5-34-200820"/>
    <x v="0"/>
    <d v="2020-12-14T00:00:00"/>
    <x v="0"/>
    <s v="Camolinga Maldonado Pedro"/>
    <n v="44063"/>
    <n v="3.8666666666666667"/>
    <n v="12825"/>
    <n v="42"/>
    <n v="183630.682"/>
    <n v="84936.898000000001"/>
    <n v="2022.307"/>
    <n v="305.35714285714283"/>
    <n v="14.318199999999999"/>
    <n v="98693.784"/>
    <x v="0"/>
    <x v="11"/>
    <n v="51"/>
    <x v="0"/>
  </r>
  <r>
    <x v="0"/>
    <x v="1"/>
    <s v="GV104"/>
    <s v="GV1-25-180620"/>
    <x v="0"/>
    <d v="2020-12-14T00:00:00"/>
    <x v="0"/>
    <s v="Innovacion y Comercio"/>
    <n v="44000"/>
    <n v="5.9666666666666668"/>
    <n v="120"/>
    <n v="1"/>
    <n v="4500"/>
    <n v="2512.1860000000001"/>
    <n v="2512.1860000000001"/>
    <n v="120"/>
    <n v="37.5"/>
    <n v="1987.8140000000001"/>
    <x v="0"/>
    <x v="11"/>
    <n v="51"/>
    <x v="0"/>
  </r>
  <r>
    <x v="0"/>
    <x v="1"/>
    <s v="GV106"/>
    <s v="GV1-24-110620"/>
    <x v="0"/>
    <d v="2020-12-14T00:00:00"/>
    <x v="0"/>
    <s v="Carlos Sanchez Camacho"/>
    <n v="43993"/>
    <n v="6.2"/>
    <n v="509.5"/>
    <n v="4"/>
    <n v="19106.25"/>
    <n v="8344.759"/>
    <n v="2086.19"/>
    <n v="127.375"/>
    <n v="37.5"/>
    <n v="10761.491"/>
    <x v="0"/>
    <x v="11"/>
    <n v="51"/>
    <x v="0"/>
  </r>
  <r>
    <x v="0"/>
    <x v="2"/>
    <s v="GV404"/>
    <s v="GV4-24-090620"/>
    <x v="0"/>
    <d v="2020-12-14T00:00:00"/>
    <x v="0"/>
    <s v="Carlos Sanchez Camacho"/>
    <n v="43991"/>
    <n v="6.2666666666666666"/>
    <n v="120.6"/>
    <n v="1"/>
    <n v="4221"/>
    <n v="3996.7429999999999"/>
    <n v="3996.7429999999999"/>
    <n v="120.6"/>
    <n v="35"/>
    <n v="224.25700000000001"/>
    <x v="0"/>
    <x v="11"/>
    <n v="51"/>
    <x v="0"/>
  </r>
  <r>
    <x v="0"/>
    <x v="2"/>
    <s v="GV413"/>
    <s v="GV4-25-180620"/>
    <x v="0"/>
    <d v="2020-12-14T00:00:00"/>
    <x v="0"/>
    <s v="Carlos Sanchez Camacho"/>
    <n v="44000"/>
    <n v="5.9666666666666668"/>
    <n v="107.8"/>
    <n v="1"/>
    <n v="4042.5"/>
    <n v="3280.4270000000001"/>
    <n v="3280.4270000000001"/>
    <n v="107.8"/>
    <n v="37.5"/>
    <n v="762.07299999999998"/>
    <x v="0"/>
    <x v="11"/>
    <n v="51"/>
    <x v="0"/>
  </r>
  <r>
    <x v="0"/>
    <x v="2"/>
    <s v="GV413"/>
    <s v="GV4-25-180620"/>
    <x v="0"/>
    <d v="2020-12-14T00:00:00"/>
    <x v="0"/>
    <s v="Prado Barajas Aureliano FG"/>
    <n v="44000"/>
    <n v="5.9666666666666668"/>
    <n v="206"/>
    <n v="2"/>
    <n v="7931"/>
    <n v="6560.8540000000003"/>
    <n v="3280.4270000000001"/>
    <n v="103"/>
    <n v="38.5"/>
    <n v="1370.146"/>
    <x v="0"/>
    <x v="11"/>
    <n v="51"/>
    <x v="0"/>
  </r>
  <r>
    <x v="0"/>
    <x v="2"/>
    <s v="GV413"/>
    <s v="GV4-25-180620"/>
    <x v="0"/>
    <d v="2020-12-14T00:00:00"/>
    <x v="0"/>
    <s v="Carlos Policarpo Contreras Moreno"/>
    <n v="44000"/>
    <n v="5.9666666666666668"/>
    <n v="4944"/>
    <n v="40"/>
    <n v="185400"/>
    <n v="131217.08799999999"/>
    <n v="3280.4270000000001"/>
    <n v="123.6"/>
    <n v="37.5"/>
    <n v="54182.911999999997"/>
    <x v="0"/>
    <x v="11"/>
    <n v="51"/>
    <x v="0"/>
  </r>
  <r>
    <x v="0"/>
    <x v="2"/>
    <s v="GV4A"/>
    <s v="GV4-41-011020"/>
    <x v="0"/>
    <d v="2020-12-14T00:00:00"/>
    <x v="0"/>
    <s v="Innovacion y Comercio"/>
    <n v="44105"/>
    <n v="2.4666666666666668"/>
    <n v="20"/>
    <n v="1"/>
    <n v="1200"/>
    <n v="1238.123"/>
    <n v="1238.123"/>
    <n v="20"/>
    <n v="60"/>
    <n v="-38.122999999999998"/>
    <x v="0"/>
    <x v="11"/>
    <n v="51"/>
    <x v="0"/>
  </r>
  <r>
    <x v="0"/>
    <x v="2"/>
    <s v="GV4C"/>
    <s v="GV4-39-180920"/>
    <x v="0"/>
    <d v="2020-12-14T00:00:00"/>
    <x v="0"/>
    <s v="Innovacion y Comercio"/>
    <n v="44092"/>
    <n v="2.9"/>
    <n v="20"/>
    <n v="1"/>
    <n v="1200"/>
    <n v="1191.405"/>
    <n v="1191.405"/>
    <n v="20"/>
    <n v="60"/>
    <n v="8.5950000000000006"/>
    <x v="0"/>
    <x v="11"/>
    <n v="51"/>
    <x v="0"/>
  </r>
  <r>
    <x v="0"/>
    <x v="1"/>
    <s v="GV104"/>
    <s v="GV1-25-180620"/>
    <x v="0"/>
    <d v="2020-12-15T00:00:00"/>
    <x v="0"/>
    <s v="PUBLICO EN GENERAL"/>
    <n v="44000"/>
    <n v="6"/>
    <n v="80"/>
    <n v="1"/>
    <n v="2500"/>
    <n v="2512.1860000000001"/>
    <n v="2512.1860000000001"/>
    <n v="80"/>
    <n v="31.25"/>
    <n v="-12.186"/>
    <x v="0"/>
    <x v="11"/>
    <n v="51"/>
    <x v="0"/>
  </r>
  <r>
    <x v="0"/>
    <x v="1"/>
    <s v="GV106"/>
    <s v="GV1-24-110620"/>
    <x v="0"/>
    <d v="2020-12-15T00:00:00"/>
    <x v="0"/>
    <s v="Arturo Saray"/>
    <n v="43993"/>
    <n v="6.2333333333333334"/>
    <n v="121.5"/>
    <n v="1"/>
    <n v="4252.5"/>
    <n v="3129.2840000000001"/>
    <n v="3129.2840000000001"/>
    <n v="121.5"/>
    <n v="35"/>
    <n v="1123.2159999999999"/>
    <x v="0"/>
    <x v="11"/>
    <n v="51"/>
    <x v="0"/>
  </r>
  <r>
    <x v="0"/>
    <x v="1"/>
    <s v="GV1C"/>
    <s v="GV1-02-070115"/>
    <x v="0"/>
    <d v="2020-12-15T00:00:00"/>
    <x v="0"/>
    <s v="PUBLICO EN GENERAL"/>
    <n v="44180"/>
    <n v="0"/>
    <n v="50"/>
    <n v="6"/>
    <n v="24000"/>
    <n v="0"/>
    <n v="0"/>
    <n v="8.3333333333333339"/>
    <n v="480"/>
    <n v="24000"/>
    <x v="0"/>
    <x v="11"/>
    <n v="51"/>
    <x v="0"/>
  </r>
  <r>
    <x v="0"/>
    <x v="1"/>
    <s v="GV1C"/>
    <s v="GV1-02-070115"/>
    <x v="1"/>
    <d v="2020-12-15T00:00:00"/>
    <x v="0"/>
    <s v="PUBLICO EN GENERAL"/>
    <n v="44180"/>
    <n v="0"/>
    <n v="-50"/>
    <n v="-6"/>
    <n v="-24000"/>
    <n v="0"/>
    <n v="0"/>
    <n v="8.3333333333333339"/>
    <n v="480"/>
    <n v="-24000"/>
    <x v="0"/>
    <x v="11"/>
    <n v="51"/>
    <x v="0"/>
  </r>
  <r>
    <x v="0"/>
    <x v="1"/>
    <s v="GV1C"/>
    <s v="GV1-02-070115"/>
    <x v="0"/>
    <d v="2020-12-15T00:00:00"/>
    <x v="0"/>
    <s v="IMSS"/>
    <n v="44180"/>
    <n v="0"/>
    <n v="50"/>
    <n v="6"/>
    <n v="24000"/>
    <n v="0"/>
    <n v="0"/>
    <n v="8.3333333333333339"/>
    <n v="480"/>
    <n v="24000"/>
    <x v="0"/>
    <x v="11"/>
    <n v="51"/>
    <x v="0"/>
  </r>
  <r>
    <x v="0"/>
    <x v="2"/>
    <s v="GV413"/>
    <s v="GV4-25-180620"/>
    <x v="0"/>
    <d v="2020-12-15T00:00:00"/>
    <x v="0"/>
    <s v="Alvarez Lopez Salvador (Padre)"/>
    <n v="44000"/>
    <n v="6"/>
    <n v="1799"/>
    <n v="15"/>
    <n v="67462.5"/>
    <n v="49206.408000000003"/>
    <n v="3280.4270000000001"/>
    <n v="119.93333333333334"/>
    <n v="37.5"/>
    <n v="18256.092000000001"/>
    <x v="0"/>
    <x v="11"/>
    <n v="51"/>
    <x v="0"/>
  </r>
  <r>
    <x v="0"/>
    <x v="2"/>
    <s v="GV413"/>
    <s v="GV4-25-180620"/>
    <x v="0"/>
    <d v="2020-12-15T00:00:00"/>
    <x v="0"/>
    <s v="Cecilia Robles Perez"/>
    <n v="44000"/>
    <n v="6"/>
    <n v="121.8"/>
    <n v="1"/>
    <n v="4567.5"/>
    <n v="3280.4270000000001"/>
    <n v="3280.4270000000001"/>
    <n v="121.8"/>
    <n v="37.5"/>
    <n v="1287.0730000000001"/>
    <x v="0"/>
    <x v="11"/>
    <n v="51"/>
    <x v="0"/>
  </r>
  <r>
    <x v="0"/>
    <x v="2"/>
    <s v="GV413"/>
    <s v="GV4-25-180620"/>
    <x v="0"/>
    <d v="2020-12-15T00:00:00"/>
    <x v="0"/>
    <s v="Casillas Tapia Alfredo"/>
    <n v="44000"/>
    <n v="6"/>
    <n v="1206.4000000000001"/>
    <n v="10"/>
    <n v="44636.800000000003"/>
    <n v="32804.271999999997"/>
    <n v="3280.4270000000001"/>
    <n v="120.64000000000001"/>
    <n v="37"/>
    <n v="11832.528"/>
    <x v="0"/>
    <x v="11"/>
    <n v="51"/>
    <x v="0"/>
  </r>
  <r>
    <x v="0"/>
    <x v="2"/>
    <s v="GV413"/>
    <s v="GV4-25-180620"/>
    <x v="0"/>
    <d v="2020-12-15T00:00:00"/>
    <x v="0"/>
    <s v="Ricardo Perez Garcia"/>
    <n v="44000"/>
    <n v="6"/>
    <n v="106.4"/>
    <n v="1"/>
    <n v="3990"/>
    <n v="3280.4270000000001"/>
    <n v="3280.4270000000001"/>
    <n v="106.4"/>
    <n v="37.5"/>
    <n v="709.57299999999998"/>
    <x v="0"/>
    <x v="11"/>
    <n v="51"/>
    <x v="0"/>
  </r>
  <r>
    <x v="0"/>
    <x v="2"/>
    <s v="GV413"/>
    <s v="GV4-25-180620"/>
    <x v="0"/>
    <d v="2020-12-15T00:00:00"/>
    <x v="0"/>
    <s v="Vazquez Zamora Rafael"/>
    <n v="44000"/>
    <n v="6"/>
    <n v="228"/>
    <n v="2"/>
    <n v="8550"/>
    <n v="6560.8540000000003"/>
    <n v="3280.4270000000001"/>
    <n v="114"/>
    <n v="37.5"/>
    <n v="1989.146"/>
    <x v="0"/>
    <x v="11"/>
    <n v="51"/>
    <x v="0"/>
  </r>
  <r>
    <x v="0"/>
    <x v="2"/>
    <s v="GV413"/>
    <s v="GV4-25-180620"/>
    <x v="0"/>
    <d v="2020-12-15T00:00:00"/>
    <x v="0"/>
    <s v="Rafael Osorio Zamora"/>
    <n v="44000"/>
    <n v="6"/>
    <n v="305.8"/>
    <n v="3"/>
    <n v="11467.5"/>
    <n v="9841.2819999999992"/>
    <n v="3280.4270000000001"/>
    <n v="101.93333333333334"/>
    <n v="37.5"/>
    <n v="1626.2180000000001"/>
    <x v="0"/>
    <x v="11"/>
    <n v="51"/>
    <x v="0"/>
  </r>
  <r>
    <x v="0"/>
    <x v="2"/>
    <s v="GV413"/>
    <s v="GV4-25-180620"/>
    <x v="0"/>
    <d v="2020-12-15T00:00:00"/>
    <x v="0"/>
    <s v="Carlos Sanchez Camacho"/>
    <n v="44000"/>
    <n v="6"/>
    <n v="536.79999999999995"/>
    <n v="4"/>
    <n v="20130"/>
    <n v="13121.709000000001"/>
    <n v="3280.4270000000001"/>
    <n v="134.19999999999999"/>
    <n v="37.5"/>
    <n v="7008.2910000000002"/>
    <x v="0"/>
    <x v="11"/>
    <n v="51"/>
    <x v="0"/>
  </r>
  <r>
    <x v="0"/>
    <x v="2"/>
    <s v="GV413"/>
    <s v="GV4-25-180620"/>
    <x v="0"/>
    <d v="2020-12-15T00:00:00"/>
    <x v="0"/>
    <s v="Arturo Saray"/>
    <n v="44000"/>
    <n v="6"/>
    <n v="109.4"/>
    <n v="1"/>
    <n v="3829"/>
    <n v="3280.4270000000001"/>
    <n v="3280.4270000000001"/>
    <n v="109.4"/>
    <n v="35"/>
    <n v="548.57299999999998"/>
    <x v="0"/>
    <x v="11"/>
    <n v="51"/>
    <x v="0"/>
  </r>
  <r>
    <x v="0"/>
    <x v="2"/>
    <s v="GV413"/>
    <s v="GV4-25-180620"/>
    <x v="0"/>
    <d v="2020-12-15T00:00:00"/>
    <x v="0"/>
    <s v="Verdin Vizcarra Irma Lucila F"/>
    <n v="44000"/>
    <n v="6"/>
    <n v="205"/>
    <n v="2"/>
    <n v="7892.5"/>
    <n v="7444.8490000000002"/>
    <n v="3722.424"/>
    <n v="102.5"/>
    <n v="38.5"/>
    <n v="447.65100000000001"/>
    <x v="0"/>
    <x v="11"/>
    <n v="51"/>
    <x v="0"/>
  </r>
  <r>
    <x v="0"/>
    <x v="2"/>
    <s v="GV413"/>
    <s v="GV4-25-180620"/>
    <x v="0"/>
    <d v="2020-12-15T00:00:00"/>
    <x v="0"/>
    <s v="Edgar Ruiz Lopez"/>
    <n v="44000"/>
    <n v="6"/>
    <n v="220"/>
    <n v="2"/>
    <n v="8470"/>
    <n v="7444.8490000000002"/>
    <n v="3722.424"/>
    <n v="110"/>
    <n v="38.5"/>
    <n v="1025.1510000000001"/>
    <x v="0"/>
    <x v="11"/>
    <n v="51"/>
    <x v="0"/>
  </r>
  <r>
    <x v="0"/>
    <x v="2"/>
    <s v="GV413"/>
    <s v="GV4-25-180620"/>
    <x v="0"/>
    <d v="2020-12-15T00:00:00"/>
    <x v="0"/>
    <s v="Ramos Mejia Juan Diego FG"/>
    <n v="44000"/>
    <n v="6"/>
    <n v="2127"/>
    <n v="18"/>
    <n v="79762.5"/>
    <n v="67003.638999999996"/>
    <n v="3722.424"/>
    <n v="118.16666666666667"/>
    <n v="37.5"/>
    <n v="12758.861000000001"/>
    <x v="0"/>
    <x v="11"/>
    <n v="51"/>
    <x v="0"/>
  </r>
  <r>
    <x v="0"/>
    <x v="2"/>
    <s v="GV413"/>
    <s v="GV4-25-180620"/>
    <x v="0"/>
    <d v="2020-12-15T00:00:00"/>
    <x v="0"/>
    <s v="Martinez Valdez Hugo Alberto F"/>
    <n v="44000"/>
    <n v="6"/>
    <n v="381"/>
    <n v="3"/>
    <n v="14668.5"/>
    <n v="11167.272999999999"/>
    <n v="3722.424"/>
    <n v="127"/>
    <n v="38.5"/>
    <n v="3501.2269999999999"/>
    <x v="0"/>
    <x v="11"/>
    <n v="51"/>
    <x v="0"/>
  </r>
  <r>
    <x v="0"/>
    <x v="2"/>
    <s v="GV413"/>
    <s v="GV4-25-180620"/>
    <x v="0"/>
    <d v="2020-12-15T00:00:00"/>
    <x v="0"/>
    <s v="Lopez Jorge FG"/>
    <n v="44000"/>
    <n v="6"/>
    <n v="105"/>
    <n v="1"/>
    <n v="4042.5"/>
    <n v="3722.424"/>
    <n v="3722.424"/>
    <n v="105"/>
    <n v="38.5"/>
    <n v="320.07600000000002"/>
    <x v="0"/>
    <x v="11"/>
    <n v="51"/>
    <x v="0"/>
  </r>
  <r>
    <x v="0"/>
    <x v="2"/>
    <s v="GV413"/>
    <s v="GV4-25-180620"/>
    <x v="0"/>
    <d v="2020-12-15T00:00:00"/>
    <x v="0"/>
    <s v="PUBLICO EN GENERAL"/>
    <n v="44000"/>
    <n v="6"/>
    <n v="115"/>
    <n v="1"/>
    <n v="4427.5"/>
    <n v="3722.424"/>
    <n v="3722.424"/>
    <n v="115"/>
    <n v="38.5"/>
    <n v="705.07600000000002"/>
    <x v="0"/>
    <x v="11"/>
    <n v="51"/>
    <x v="0"/>
  </r>
  <r>
    <x v="0"/>
    <x v="2"/>
    <s v="GV413"/>
    <s v="GV4-25-180620"/>
    <x v="0"/>
    <d v="2020-12-15T00:00:00"/>
    <x v="0"/>
    <s v="Leonardo Jimenez Chacon"/>
    <n v="44000"/>
    <n v="6"/>
    <n v="126"/>
    <n v="1"/>
    <n v="4851"/>
    <n v="3722.424"/>
    <n v="3722.424"/>
    <n v="126"/>
    <n v="38.5"/>
    <n v="1128.576"/>
    <x v="0"/>
    <x v="11"/>
    <n v="51"/>
    <x v="0"/>
  </r>
  <r>
    <x v="0"/>
    <x v="2"/>
    <s v="GV413"/>
    <s v="GV4-25-180620"/>
    <x v="0"/>
    <d v="2020-12-15T00:00:00"/>
    <x v="0"/>
    <s v="Jose Luis Guzman Cornejo"/>
    <n v="44000"/>
    <n v="6"/>
    <n v="240"/>
    <n v="2"/>
    <n v="9240"/>
    <n v="7444.8490000000002"/>
    <n v="3722.424"/>
    <n v="120"/>
    <n v="38.5"/>
    <n v="1795.1510000000001"/>
    <x v="0"/>
    <x v="11"/>
    <n v="51"/>
    <x v="0"/>
  </r>
  <r>
    <x v="0"/>
    <x v="2"/>
    <s v="GV413"/>
    <s v="GV4-25-180620"/>
    <x v="0"/>
    <d v="2020-12-15T00:00:00"/>
    <x v="0"/>
    <s v="Lopez Castro Erica"/>
    <n v="44000"/>
    <n v="6"/>
    <n v="214"/>
    <n v="2"/>
    <n v="8239"/>
    <n v="7444.8490000000002"/>
    <n v="3722.424"/>
    <n v="107"/>
    <n v="38.5"/>
    <n v="794.15099999999995"/>
    <x v="0"/>
    <x v="11"/>
    <n v="51"/>
    <x v="0"/>
  </r>
  <r>
    <x v="0"/>
    <x v="2"/>
    <s v="GV413"/>
    <s v="GV4-25-180620"/>
    <x v="0"/>
    <d v="2020-12-15T00:00:00"/>
    <x v="0"/>
    <s v="Chavez Barajas Contensina NA"/>
    <n v="44000"/>
    <n v="6"/>
    <n v="131"/>
    <n v="1"/>
    <n v="5043.5"/>
    <n v="3722.424"/>
    <n v="3722.424"/>
    <n v="131"/>
    <n v="38.5"/>
    <n v="1321.076"/>
    <x v="0"/>
    <x v="11"/>
    <n v="51"/>
    <x v="0"/>
  </r>
  <r>
    <x v="0"/>
    <x v="2"/>
    <s v="GV413"/>
    <s v="GV4-25-180620"/>
    <x v="0"/>
    <d v="2020-12-15T00:00:00"/>
    <x v="0"/>
    <s v="Diaz Araiza Maria Magdalena"/>
    <n v="44000"/>
    <n v="6"/>
    <n v="220"/>
    <n v="2"/>
    <n v="8470"/>
    <n v="7444.8490000000002"/>
    <n v="3722.424"/>
    <n v="110"/>
    <n v="38.5"/>
    <n v="1025.1510000000001"/>
    <x v="0"/>
    <x v="11"/>
    <n v="51"/>
    <x v="0"/>
  </r>
  <r>
    <x v="0"/>
    <x v="2"/>
    <s v="GV414"/>
    <s v="GV4-26-190620"/>
    <x v="0"/>
    <d v="2020-12-15T00:00:00"/>
    <x v="0"/>
    <s v="Cobian Chavez Rodolfo FG"/>
    <n v="44001"/>
    <n v="5.9666666666666668"/>
    <n v="2314"/>
    <n v="20"/>
    <n v="86775"/>
    <n v="61373.368000000002"/>
    <n v="3068.6680000000001"/>
    <n v="115.7"/>
    <n v="37.5"/>
    <n v="25401.632000000001"/>
    <x v="0"/>
    <x v="11"/>
    <n v="51"/>
    <x v="0"/>
  </r>
  <r>
    <x v="0"/>
    <x v="2"/>
    <s v="GV414"/>
    <s v="GV4-26-190620"/>
    <x v="0"/>
    <d v="2020-12-15T00:00:00"/>
    <x v="0"/>
    <s v="De Leon Diaz Salvador FG"/>
    <n v="44001"/>
    <n v="5.9666666666666668"/>
    <n v="104"/>
    <n v="1"/>
    <n v="4004"/>
    <n v="3068.6680000000001"/>
    <n v="3068.6680000000001"/>
    <n v="104"/>
    <n v="38.5"/>
    <n v="935.33199999999999"/>
    <x v="0"/>
    <x v="11"/>
    <n v="51"/>
    <x v="0"/>
  </r>
  <r>
    <x v="0"/>
    <x v="2"/>
    <s v="GV414"/>
    <s v="GV4-26-190620"/>
    <x v="0"/>
    <d v="2020-12-15T00:00:00"/>
    <x v="0"/>
    <s v="Juan Manuel Jacobo"/>
    <n v="44001"/>
    <n v="5.9666666666666668"/>
    <n v="488"/>
    <n v="4"/>
    <n v="18788"/>
    <n v="12274.674000000001"/>
    <n v="3068.6680000000001"/>
    <n v="122"/>
    <n v="38.5"/>
    <n v="6513.326"/>
    <x v="0"/>
    <x v="11"/>
    <n v="51"/>
    <x v="0"/>
  </r>
  <r>
    <x v="0"/>
    <x v="2"/>
    <s v="GV414"/>
    <s v="GV4-26-190620"/>
    <x v="0"/>
    <d v="2020-12-15T00:00:00"/>
    <x v="0"/>
    <s v="Rincon Morett Veronica Guadalupe FG"/>
    <n v="44001"/>
    <n v="5.9666666666666668"/>
    <n v="441"/>
    <n v="4"/>
    <n v="16978.5"/>
    <n v="12274.674000000001"/>
    <n v="3068.6680000000001"/>
    <n v="110.25"/>
    <n v="38.5"/>
    <n v="4703.826"/>
    <x v="0"/>
    <x v="11"/>
    <n v="51"/>
    <x v="0"/>
  </r>
  <r>
    <x v="0"/>
    <x v="2"/>
    <s v="GV414"/>
    <s v="GV4-26-190620"/>
    <x v="0"/>
    <d v="2020-12-15T00:00:00"/>
    <x v="0"/>
    <s v="RODRIGO RODRIGUEZ"/>
    <n v="44001"/>
    <n v="5.9666666666666668"/>
    <n v="799"/>
    <n v="7"/>
    <n v="30761.5"/>
    <n v="21480.679"/>
    <n v="3068.6680000000001"/>
    <n v="114.14285714285714"/>
    <n v="38.5"/>
    <n v="9280.8209999999999"/>
    <x v="0"/>
    <x v="11"/>
    <n v="51"/>
    <x v="0"/>
  </r>
  <r>
    <x v="0"/>
    <x v="2"/>
    <s v="GV414"/>
    <s v="GV4-26-190620"/>
    <x v="0"/>
    <d v="2020-12-15T00:00:00"/>
    <x v="0"/>
    <s v="Oscar Jesus Guerrero Pelayo"/>
    <n v="44001"/>
    <n v="5.9666666666666668"/>
    <n v="416"/>
    <n v="4"/>
    <n v="16016"/>
    <n v="12274.674000000001"/>
    <n v="3068.6680000000001"/>
    <n v="104"/>
    <n v="38.5"/>
    <n v="3741.326"/>
    <x v="0"/>
    <x v="11"/>
    <n v="51"/>
    <x v="0"/>
  </r>
  <r>
    <x v="0"/>
    <x v="2"/>
    <s v="GV414"/>
    <s v="GV4-26-190620"/>
    <x v="0"/>
    <d v="2020-12-15T00:00:00"/>
    <x v="0"/>
    <s v="PUBLICO EN GENERAL"/>
    <n v="44001"/>
    <n v="5.9666666666666668"/>
    <n v="120"/>
    <n v="1"/>
    <n v="4620"/>
    <n v="3068.6680000000001"/>
    <n v="3068.6680000000001"/>
    <n v="120"/>
    <n v="38.5"/>
    <n v="1551.3320000000001"/>
    <x v="0"/>
    <x v="11"/>
    <n v="51"/>
    <x v="0"/>
  </r>
  <r>
    <x v="0"/>
    <x v="2"/>
    <s v="GV414"/>
    <s v="GV4-26-190620"/>
    <x v="0"/>
    <d v="2020-12-15T00:00:00"/>
    <x v="0"/>
    <s v="PUBLICO EN GENERAL"/>
    <n v="44001"/>
    <n v="5.9666666666666668"/>
    <n v="202"/>
    <n v="2"/>
    <n v="7777"/>
    <n v="6137.3370000000004"/>
    <n v="3068.6680000000001"/>
    <n v="101"/>
    <n v="38.5"/>
    <n v="1639.663"/>
    <x v="0"/>
    <x v="11"/>
    <n v="51"/>
    <x v="0"/>
  </r>
  <r>
    <x v="0"/>
    <x v="2"/>
    <s v="GV414"/>
    <s v="GV4-26-190620"/>
    <x v="0"/>
    <d v="2020-12-15T00:00:00"/>
    <x v="0"/>
    <s v="Anaya Chavarin Oscar FG"/>
    <n v="44001"/>
    <n v="5.9666666666666668"/>
    <n v="515"/>
    <n v="4"/>
    <n v="19827.5"/>
    <n v="12274.674000000001"/>
    <n v="3068.6680000000001"/>
    <n v="128.75"/>
    <n v="38.5"/>
    <n v="7552.826"/>
    <x v="0"/>
    <x v="11"/>
    <n v="51"/>
    <x v="0"/>
  </r>
  <r>
    <x v="0"/>
    <x v="3"/>
    <s v="GV506"/>
    <s v="GV5-32-080820"/>
    <x v="0"/>
    <d v="2020-12-15T00:00:00"/>
    <x v="0"/>
    <s v="Innovacion y Comercio"/>
    <n v="44051"/>
    <n v="4.3"/>
    <n v="430"/>
    <n v="4"/>
    <n v="16125"/>
    <n v="10492.782999999999"/>
    <n v="2623.1959999999999"/>
    <n v="107.5"/>
    <n v="37.5"/>
    <n v="5632.2169999999996"/>
    <x v="0"/>
    <x v="11"/>
    <n v="51"/>
    <x v="0"/>
  </r>
  <r>
    <x v="0"/>
    <x v="2"/>
    <s v="GV413"/>
    <s v="GV4-25-180620"/>
    <x v="0"/>
    <d v="2020-12-16T00:00:00"/>
    <x v="0"/>
    <s v="Vazquez Zamora Rafael"/>
    <n v="44000"/>
    <n v="6.0333333333333332"/>
    <n v="279.60000000000002"/>
    <n v="3"/>
    <n v="10485"/>
    <n v="11221.771000000001"/>
    <n v="3740.59"/>
    <n v="93.2"/>
    <n v="37.5"/>
    <n v="-736.77099999999996"/>
    <x v="0"/>
    <x v="11"/>
    <n v="51"/>
    <x v="0"/>
  </r>
  <r>
    <x v="0"/>
    <x v="2"/>
    <s v="GV413"/>
    <s v="GV4-25-180620"/>
    <x v="0"/>
    <d v="2020-12-16T00:00:00"/>
    <x v="0"/>
    <s v="Gutierrez Olivarez Jaime Gibran"/>
    <n v="44000"/>
    <n v="6.0333333333333332"/>
    <n v="191"/>
    <n v="2"/>
    <n v="7162.5"/>
    <n v="7481.1809999999996"/>
    <n v="3740.59"/>
    <n v="95.5"/>
    <n v="37.5"/>
    <n v="-318.68099999999998"/>
    <x v="0"/>
    <x v="11"/>
    <n v="51"/>
    <x v="0"/>
  </r>
  <r>
    <x v="0"/>
    <x v="2"/>
    <s v="GV413"/>
    <s v="GV4-25-180620"/>
    <x v="0"/>
    <d v="2020-12-16T00:00:00"/>
    <x v="0"/>
    <s v="Rafael Osorio Zamora"/>
    <n v="44000"/>
    <n v="6.0333333333333332"/>
    <n v="416.2"/>
    <n v="4"/>
    <n v="15607.5"/>
    <n v="14962.361000000001"/>
    <n v="3740.59"/>
    <n v="104.05"/>
    <n v="37.5"/>
    <n v="645.13900000000001"/>
    <x v="0"/>
    <x v="11"/>
    <n v="51"/>
    <x v="0"/>
  </r>
  <r>
    <x v="0"/>
    <x v="3"/>
    <s v="GV506"/>
    <s v="GV5-32-080820"/>
    <x v="0"/>
    <d v="2020-12-16T00:00:00"/>
    <x v="0"/>
    <s v="Innovacion y Comercio"/>
    <n v="44051"/>
    <n v="4.333333333333333"/>
    <n v="1320"/>
    <n v="14"/>
    <n v="49500"/>
    <n v="37189.457000000002"/>
    <n v="2656.39"/>
    <n v="94.285714285714292"/>
    <n v="37.5"/>
    <n v="12310.543"/>
    <x v="0"/>
    <x v="11"/>
    <n v="51"/>
    <x v="0"/>
  </r>
  <r>
    <x v="0"/>
    <x v="0"/>
    <s v="EMBAR"/>
    <s v="GV4-25-180620"/>
    <x v="0"/>
    <d v="2020-12-17T00:00:00"/>
    <x v="0"/>
    <s v="Reynoso Becerra Pedro"/>
    <n v="44000"/>
    <n v="6.0666666666666664"/>
    <n v="7180"/>
    <n v="14"/>
    <n v="61987.332999999999"/>
    <n v="52368.264999999999"/>
    <n v="3740.59"/>
    <n v="512.85714285714289"/>
    <n v="8.6333000000000002"/>
    <n v="9619.0679999999993"/>
    <x v="0"/>
    <x v="11"/>
    <n v="51"/>
    <x v="0"/>
  </r>
  <r>
    <x v="0"/>
    <x v="0"/>
    <s v="EMBAR"/>
    <s v="GV4-26-190620"/>
    <x v="0"/>
    <d v="2020-12-17T00:00:00"/>
    <x v="0"/>
    <s v="Reynoso Becerra Pedro"/>
    <n v="44001"/>
    <n v="6.0333333333333332"/>
    <n v="7180"/>
    <n v="46"/>
    <n v="203672.66699999999"/>
    <n v="141158.74600000001"/>
    <n v="3068.6680000000001"/>
    <n v="156.08695652173913"/>
    <n v="28.366700000000002"/>
    <n v="62513.921000000002"/>
    <x v="0"/>
    <x v="11"/>
    <n v="51"/>
    <x v="0"/>
  </r>
  <r>
    <x v="0"/>
    <x v="1"/>
    <s v="GV104"/>
    <s v="GV1-25-180620"/>
    <x v="0"/>
    <d v="2020-12-17T00:00:00"/>
    <x v="0"/>
    <s v="Camacho Monroy Agustin"/>
    <n v="44000"/>
    <n v="6.0666666666666664"/>
    <n v="1275"/>
    <n v="12"/>
    <n v="47812.5"/>
    <n v="32009.153999999999"/>
    <n v="2667.4290000000001"/>
    <n v="106.25"/>
    <n v="37.5"/>
    <n v="15803.346"/>
    <x v="0"/>
    <x v="11"/>
    <n v="51"/>
    <x v="0"/>
  </r>
  <r>
    <x v="0"/>
    <x v="1"/>
    <s v="GV104"/>
    <s v="GV1-25-180620"/>
    <x v="0"/>
    <d v="2020-12-17T00:00:00"/>
    <x v="0"/>
    <s v="Camacho Santana Gabriel"/>
    <n v="44000"/>
    <n v="6.0666666666666664"/>
    <n v="935"/>
    <n v="8"/>
    <n v="35062.5"/>
    <n v="21339.436000000002"/>
    <n v="2667.4290000000001"/>
    <n v="116.875"/>
    <n v="37.5"/>
    <n v="13723.064"/>
    <x v="0"/>
    <x v="11"/>
    <n v="51"/>
    <x v="0"/>
  </r>
  <r>
    <x v="0"/>
    <x v="1"/>
    <s v="GV104"/>
    <s v="GV1-25-180620"/>
    <x v="0"/>
    <d v="2020-12-17T00:00:00"/>
    <x v="0"/>
    <s v="Noe Ramirez Brambila"/>
    <n v="44000"/>
    <n v="6.0666666666666664"/>
    <n v="635"/>
    <n v="5"/>
    <n v="23812.5"/>
    <n v="13337.147000000001"/>
    <n v="2667.4290000000001"/>
    <n v="127"/>
    <n v="37.5"/>
    <n v="10475.352999999999"/>
    <x v="0"/>
    <x v="11"/>
    <n v="51"/>
    <x v="0"/>
  </r>
  <r>
    <x v="0"/>
    <x v="1"/>
    <s v="GV104"/>
    <s v="GV1-25-180620"/>
    <x v="0"/>
    <d v="2020-12-17T00:00:00"/>
    <x v="0"/>
    <s v="Robles Santana Jorge"/>
    <n v="44000"/>
    <n v="6.0666666666666664"/>
    <n v="715"/>
    <n v="6"/>
    <n v="26812.5"/>
    <n v="16004.576999999999"/>
    <n v="2667.4290000000001"/>
    <n v="119.16666666666667"/>
    <n v="37.5"/>
    <n v="10807.923000000001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442"/>
    <n v="4"/>
    <n v="16575"/>
    <n v="10669.718000000001"/>
    <n v="2667.4290000000001"/>
    <n v="110.5"/>
    <n v="37.5"/>
    <n v="5905.2820000000002"/>
    <x v="0"/>
    <x v="11"/>
    <n v="51"/>
    <x v="0"/>
  </r>
  <r>
    <x v="0"/>
    <x v="1"/>
    <s v="GV104"/>
    <s v="GV1-25-180620"/>
    <x v="0"/>
    <d v="2020-12-17T00:00:00"/>
    <x v="0"/>
    <s v="Prado Barajas Aureliano FG"/>
    <n v="44000"/>
    <n v="6.0666666666666664"/>
    <n v="200"/>
    <n v="2"/>
    <n v="7700"/>
    <n v="5334.8590000000004"/>
    <n v="2667.4290000000001"/>
    <n v="100"/>
    <n v="38.5"/>
    <n v="2365.1410000000001"/>
    <x v="0"/>
    <x v="11"/>
    <n v="51"/>
    <x v="0"/>
  </r>
  <r>
    <x v="0"/>
    <x v="1"/>
    <s v="GV104"/>
    <s v="GV1-25-180620"/>
    <x v="0"/>
    <d v="2020-12-17T00:00:00"/>
    <x v="0"/>
    <s v="Oregon Rene NA"/>
    <n v="44000"/>
    <n v="6.0666666666666664"/>
    <n v="640"/>
    <n v="5"/>
    <n v="24640"/>
    <n v="13337.147000000001"/>
    <n v="2667.4290000000001"/>
    <n v="128"/>
    <n v="38.5"/>
    <n v="11302.852999999999"/>
    <x v="0"/>
    <x v="11"/>
    <n v="51"/>
    <x v="0"/>
  </r>
  <r>
    <x v="0"/>
    <x v="1"/>
    <s v="GV104"/>
    <s v="GV1-25-180620"/>
    <x v="0"/>
    <d v="2020-12-17T00:00:00"/>
    <x v="0"/>
    <s v="Martinez Valdez Hugo Alberto F"/>
    <n v="44000"/>
    <n v="6.0666666666666664"/>
    <n v="760"/>
    <n v="6"/>
    <n v="26600"/>
    <n v="16004.576999999999"/>
    <n v="2667.4290000000001"/>
    <n v="126.66666666666667"/>
    <n v="35"/>
    <n v="10595.423000000001"/>
    <x v="0"/>
    <x v="11"/>
    <n v="51"/>
    <x v="0"/>
  </r>
  <r>
    <x v="0"/>
    <x v="1"/>
    <s v="GV104"/>
    <s v="GV1-25-180620"/>
    <x v="0"/>
    <d v="2020-12-17T00:00:00"/>
    <x v="0"/>
    <s v="Lopez Garcia Martin FG"/>
    <n v="44000"/>
    <n v="6.0666666666666664"/>
    <n v="250"/>
    <n v="2"/>
    <n v="9625"/>
    <n v="5334.8590000000004"/>
    <n v="2667.4290000000001"/>
    <n v="125"/>
    <n v="38.5"/>
    <n v="4290.1409999999996"/>
    <x v="0"/>
    <x v="11"/>
    <n v="51"/>
    <x v="0"/>
  </r>
  <r>
    <x v="0"/>
    <x v="1"/>
    <s v="GV104"/>
    <s v="GV1-25-180620"/>
    <x v="0"/>
    <d v="2020-12-17T00:00:00"/>
    <x v="0"/>
    <s v="Langurain Juan Pablo NA"/>
    <n v="44000"/>
    <n v="6.0666666666666664"/>
    <n v="1325"/>
    <n v="11"/>
    <n v="51012.5"/>
    <n v="29341.723999999998"/>
    <n v="2667.4290000000001"/>
    <n v="120.45454545454545"/>
    <n v="38.5"/>
    <n v="21670.776000000002"/>
    <x v="0"/>
    <x v="11"/>
    <n v="51"/>
    <x v="0"/>
  </r>
  <r>
    <x v="0"/>
    <x v="1"/>
    <s v="GV104"/>
    <s v="GV1-25-180620"/>
    <x v="0"/>
    <d v="2020-12-17T00:00:00"/>
    <x v="0"/>
    <s v="Coronado Rodriguez Alma Lorena FG"/>
    <n v="44000"/>
    <n v="6.0666666666666664"/>
    <n v="140"/>
    <n v="1"/>
    <n v="5390"/>
    <n v="2667.4290000000001"/>
    <n v="2667.4290000000001"/>
    <n v="140"/>
    <n v="38.5"/>
    <n v="2722.5709999999999"/>
    <x v="0"/>
    <x v="11"/>
    <n v="51"/>
    <x v="0"/>
  </r>
  <r>
    <x v="0"/>
    <x v="1"/>
    <s v="GV104"/>
    <s v="GV1-25-180620"/>
    <x v="0"/>
    <d v="2020-12-17T00:00:00"/>
    <x v="0"/>
    <s v="Becerra Bañuelos Norma Elizabeth F"/>
    <n v="44000"/>
    <n v="6.0666666666666664"/>
    <n v="1166"/>
    <n v="10"/>
    <n v="44891"/>
    <n v="26674.294999999998"/>
    <n v="2667.4290000000001"/>
    <n v="116.6"/>
    <n v="38.5"/>
    <n v="18216.705000000002"/>
    <x v="0"/>
    <x v="11"/>
    <n v="51"/>
    <x v="0"/>
  </r>
  <r>
    <x v="0"/>
    <x v="1"/>
    <s v="GV104"/>
    <s v="GV1-25-180620"/>
    <x v="0"/>
    <d v="2020-12-17T00:00:00"/>
    <x v="0"/>
    <s v="Anaya Chavarin Oscar FG"/>
    <n v="44000"/>
    <n v="6.0666666666666664"/>
    <n v="272"/>
    <n v="2"/>
    <n v="10472"/>
    <n v="5334.8590000000004"/>
    <n v="2667.4290000000001"/>
    <n v="136"/>
    <n v="38.5"/>
    <n v="5137.1409999999996"/>
    <x v="0"/>
    <x v="11"/>
    <n v="51"/>
    <x v="0"/>
  </r>
  <r>
    <x v="0"/>
    <x v="1"/>
    <s v="GV104"/>
    <s v="GV1-25-180620"/>
    <x v="0"/>
    <d v="2020-12-17T00:00:00"/>
    <x v="0"/>
    <s v="De Leon Diaz Salvador FG"/>
    <n v="44000"/>
    <n v="6.0666666666666664"/>
    <n v="121"/>
    <n v="1"/>
    <n v="4658.5"/>
    <n v="2667.4290000000001"/>
    <n v="2667.4290000000001"/>
    <n v="121"/>
    <n v="38.5"/>
    <n v="1991.0709999999999"/>
    <x v="0"/>
    <x v="11"/>
    <n v="51"/>
    <x v="0"/>
  </r>
  <r>
    <x v="0"/>
    <x v="1"/>
    <s v="GV104"/>
    <s v="GV1-25-180620"/>
    <x v="0"/>
    <d v="2020-12-17T00:00:00"/>
    <x v="0"/>
    <s v="Avalos Silva Juan"/>
    <n v="44000"/>
    <n v="6.0666666666666664"/>
    <n v="370"/>
    <n v="3"/>
    <n v="14245"/>
    <n v="8002.2879999999996"/>
    <n v="2667.4290000000001"/>
    <n v="123.33333333333333"/>
    <n v="38.5"/>
    <n v="6242.7120000000004"/>
    <x v="0"/>
    <x v="11"/>
    <n v="51"/>
    <x v="0"/>
  </r>
  <r>
    <x v="0"/>
    <x v="1"/>
    <s v="GV104"/>
    <s v="GV1-25-180620"/>
    <x v="0"/>
    <d v="2020-12-17T00:00:00"/>
    <x v="0"/>
    <s v="Diaz Araiza Maria Magdalena"/>
    <n v="44000"/>
    <n v="6.0666666666666664"/>
    <n v="124"/>
    <n v="1"/>
    <n v="4774"/>
    <n v="2667.4290000000001"/>
    <n v="2667.4290000000001"/>
    <n v="124"/>
    <n v="38.5"/>
    <n v="2106.5709999999999"/>
    <x v="0"/>
    <x v="11"/>
    <n v="51"/>
    <x v="0"/>
  </r>
  <r>
    <x v="0"/>
    <x v="1"/>
    <s v="GV104"/>
    <s v="GV1-25-180620"/>
    <x v="0"/>
    <d v="2020-12-17T00:00:00"/>
    <x v="0"/>
    <s v="RODRIGO RODRIGUEZ"/>
    <n v="44000"/>
    <n v="6.0666666666666664"/>
    <n v="1306"/>
    <n v="12"/>
    <n v="50281"/>
    <n v="32009.153999999999"/>
    <n v="2667.4290000000001"/>
    <n v="108.83333333333333"/>
    <n v="38.5"/>
    <n v="18271.846000000001"/>
    <x v="0"/>
    <x v="11"/>
    <n v="51"/>
    <x v="0"/>
  </r>
  <r>
    <x v="0"/>
    <x v="1"/>
    <s v="GV104"/>
    <s v="GV1-25-180620"/>
    <x v="0"/>
    <d v="2020-12-17T00:00:00"/>
    <x v="0"/>
    <s v="Salas Nadia"/>
    <n v="44000"/>
    <n v="6.0666666666666664"/>
    <n v="360"/>
    <n v="3"/>
    <n v="13860"/>
    <n v="8002.2879999999996"/>
    <n v="2667.4290000000001"/>
    <n v="120"/>
    <n v="38.5"/>
    <n v="5857.7120000000004"/>
    <x v="0"/>
    <x v="11"/>
    <n v="51"/>
    <x v="0"/>
  </r>
  <r>
    <x v="0"/>
    <x v="1"/>
    <s v="GV104"/>
    <s v="GV1-25-180620"/>
    <x v="0"/>
    <d v="2020-12-17T00:00:00"/>
    <x v="0"/>
    <s v="Pelayo Sebastian Rosa Maria G"/>
    <n v="44000"/>
    <n v="6.0666666666666664"/>
    <n v="488"/>
    <n v="4"/>
    <n v="18788"/>
    <n v="10669.718000000001"/>
    <n v="2667.4290000000001"/>
    <n v="122"/>
    <n v="38.5"/>
    <n v="8118.2820000000002"/>
    <x v="0"/>
    <x v="11"/>
    <n v="51"/>
    <x v="0"/>
  </r>
  <r>
    <x v="0"/>
    <x v="1"/>
    <s v="GV104"/>
    <s v="GV1-25-180620"/>
    <x v="0"/>
    <d v="2020-12-17T00:00:00"/>
    <x v="0"/>
    <s v="Juan Manuel Jacobo"/>
    <n v="44000"/>
    <n v="6.0666666666666664"/>
    <n v="880"/>
    <n v="7"/>
    <n v="33880"/>
    <n v="18672.006000000001"/>
    <n v="2667.4290000000001"/>
    <n v="125.71428571428571"/>
    <n v="38.5"/>
    <n v="15207.994000000001"/>
    <x v="0"/>
    <x v="11"/>
    <n v="51"/>
    <x v="0"/>
  </r>
  <r>
    <x v="0"/>
    <x v="1"/>
    <s v="GV104"/>
    <s v="GV1-25-180620"/>
    <x v="0"/>
    <d v="2020-12-17T00:00:00"/>
    <x v="0"/>
    <s v="Verdin Vizcarra Irma Lucila F"/>
    <n v="44000"/>
    <n v="6.0666666666666664"/>
    <n v="230"/>
    <n v="2"/>
    <n v="8855"/>
    <n v="5334.8590000000004"/>
    <n v="2667.4290000000001"/>
    <n v="115"/>
    <n v="38.5"/>
    <n v="3520.1410000000001"/>
    <x v="0"/>
    <x v="11"/>
    <n v="51"/>
    <x v="0"/>
  </r>
  <r>
    <x v="0"/>
    <x v="1"/>
    <s v="GV104"/>
    <s v="GV1-25-180620"/>
    <x v="0"/>
    <d v="2020-12-17T00:00:00"/>
    <x v="0"/>
    <s v="Lopez Jorge FG"/>
    <n v="44000"/>
    <n v="6.0666666666666664"/>
    <n v="124"/>
    <n v="1"/>
    <n v="4774"/>
    <n v="2667.4290000000001"/>
    <n v="2667.4290000000001"/>
    <n v="124"/>
    <n v="38.5"/>
    <n v="2106.5709999999999"/>
    <x v="0"/>
    <x v="11"/>
    <n v="51"/>
    <x v="0"/>
  </r>
  <r>
    <x v="0"/>
    <x v="1"/>
    <s v="GV104"/>
    <s v="GV1-25-180620"/>
    <x v="0"/>
    <d v="2020-12-17T00:00:00"/>
    <x v="0"/>
    <s v="Leonardo Jimenez Chacon"/>
    <n v="44000"/>
    <n v="6.0666666666666664"/>
    <n v="126"/>
    <n v="1"/>
    <n v="4851"/>
    <n v="2667.4290000000001"/>
    <n v="2667.4290000000001"/>
    <n v="126"/>
    <n v="38.5"/>
    <n v="2183.5709999999999"/>
    <x v="0"/>
    <x v="11"/>
    <n v="51"/>
    <x v="0"/>
  </r>
  <r>
    <x v="0"/>
    <x v="1"/>
    <s v="GV104"/>
    <s v="GV1-25-180620"/>
    <x v="0"/>
    <d v="2020-12-17T00:00:00"/>
    <x v="0"/>
    <s v="Jose Luis Guzman Cornejo"/>
    <n v="44000"/>
    <n v="6.0666666666666664"/>
    <n v="484"/>
    <n v="4"/>
    <n v="18634"/>
    <n v="10669.718000000001"/>
    <n v="2667.4290000000001"/>
    <n v="121"/>
    <n v="38.5"/>
    <n v="7964.2820000000002"/>
    <x v="0"/>
    <x v="11"/>
    <n v="51"/>
    <x v="0"/>
  </r>
  <r>
    <x v="0"/>
    <x v="1"/>
    <s v="GV104"/>
    <s v="GV1-25-180620"/>
    <x v="0"/>
    <d v="2020-12-17T00:00:00"/>
    <x v="0"/>
    <s v="Gil Peña Martin FG"/>
    <n v="44000"/>
    <n v="6.0666666666666664"/>
    <n v="633"/>
    <n v="5"/>
    <n v="24370.5"/>
    <n v="13337.147000000001"/>
    <n v="2667.4290000000001"/>
    <n v="126.6"/>
    <n v="38.5"/>
    <n v="11033.352999999999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125"/>
    <n v="1"/>
    <n v="4812.5"/>
    <n v="2667.4290000000001"/>
    <n v="2667.4290000000001"/>
    <n v="125"/>
    <n v="38.5"/>
    <n v="2145.0709999999999"/>
    <x v="0"/>
    <x v="11"/>
    <n v="51"/>
    <x v="0"/>
  </r>
  <r>
    <x v="0"/>
    <x v="1"/>
    <s v="GV104"/>
    <s v="GV1-25-180620"/>
    <x v="0"/>
    <d v="2020-12-17T00:00:00"/>
    <x v="0"/>
    <s v="Oscar Jesus Guerrero Pelayo"/>
    <n v="44000"/>
    <n v="6.0666666666666664"/>
    <n v="484"/>
    <n v="4"/>
    <n v="18634"/>
    <n v="10669.718000000001"/>
    <n v="2667.4290000000001"/>
    <n v="121"/>
    <n v="38.5"/>
    <n v="7964.2820000000002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541"/>
    <n v="5"/>
    <n v="18935"/>
    <n v="13337.147000000001"/>
    <n v="2667.4290000000001"/>
    <n v="108.2"/>
    <n v="35"/>
    <n v="5597.8530000000001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223"/>
    <n v="2"/>
    <n v="8585.5"/>
    <n v="5334.8590000000004"/>
    <n v="2667.4290000000001"/>
    <n v="111.5"/>
    <n v="38.5"/>
    <n v="3250.6410000000001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120"/>
    <n v="1"/>
    <n v="4620"/>
    <n v="2667.4290000000001"/>
    <n v="2667.4290000000001"/>
    <n v="120"/>
    <n v="38.5"/>
    <n v="1952.5709999999999"/>
    <x v="0"/>
    <x v="11"/>
    <n v="51"/>
    <x v="0"/>
  </r>
  <r>
    <x v="0"/>
    <x v="1"/>
    <s v="GV111"/>
    <s v="GV1-26-230620"/>
    <x v="0"/>
    <d v="2020-12-17T00:00:00"/>
    <x v="0"/>
    <s v="Edgar Ruiz Lopez"/>
    <n v="44005"/>
    <n v="5.8999999999999995"/>
    <n v="725"/>
    <n v="6"/>
    <n v="27912.5"/>
    <n v="19129.948"/>
    <n v="3188.3249999999998"/>
    <n v="120.83333333333333"/>
    <n v="38.5"/>
    <n v="8782.5519999999997"/>
    <x v="0"/>
    <x v="11"/>
    <n v="51"/>
    <x v="0"/>
  </r>
  <r>
    <x v="0"/>
    <x v="1"/>
    <s v="GV111"/>
    <s v="GV1-26-230620"/>
    <x v="0"/>
    <d v="2020-12-17T00:00:00"/>
    <x v="0"/>
    <s v="Cobian Chavez Rodolfo FG"/>
    <n v="44005"/>
    <n v="5.8999999999999995"/>
    <n v="2462"/>
    <n v="20"/>
    <n v="92325"/>
    <n v="63766.491999999998"/>
    <n v="3188.3249999999998"/>
    <n v="123.1"/>
    <n v="37.5"/>
    <n v="28558.508000000002"/>
    <x v="0"/>
    <x v="11"/>
    <n v="51"/>
    <x v="0"/>
  </r>
  <r>
    <x v="0"/>
    <x v="2"/>
    <s v="GV414"/>
    <s v="GV4-26-190620"/>
    <x v="0"/>
    <d v="2020-12-17T00:00:00"/>
    <x v="0"/>
    <s v="Casillas Tapia Alfredo"/>
    <n v="44001"/>
    <n v="6.0333333333333332"/>
    <n v="1209.4000000000001"/>
    <n v="10"/>
    <n v="44747.8"/>
    <n v="30686.684000000001"/>
    <n v="3068.6680000000001"/>
    <n v="120.94000000000001"/>
    <n v="37"/>
    <n v="14061.116"/>
    <x v="0"/>
    <x v="11"/>
    <n v="51"/>
    <x v="0"/>
  </r>
  <r>
    <x v="0"/>
    <x v="0"/>
    <s v="EMBAR"/>
    <s v="GV1-24-110620"/>
    <x v="0"/>
    <d v="2020-12-18T00:00:00"/>
    <x v="0"/>
    <s v="Innovacion y Comercio"/>
    <n v="43993"/>
    <n v="6.333333333333333"/>
    <n v="100"/>
    <n v="1"/>
    <n v="3750"/>
    <n v="3129.2840000000001"/>
    <n v="3129.2840000000001"/>
    <n v="100"/>
    <n v="37.5"/>
    <n v="620.71600000000001"/>
    <x v="0"/>
    <x v="11"/>
    <n v="51"/>
    <x v="0"/>
  </r>
  <r>
    <x v="0"/>
    <x v="1"/>
    <s v="GV104"/>
    <s v="GV1-25-180620"/>
    <x v="0"/>
    <d v="2020-12-18T00:00:00"/>
    <x v="0"/>
    <s v="HUEVO PUBLICO EN GENERAL"/>
    <n v="44000"/>
    <n v="6.1"/>
    <n v="118"/>
    <n v="1"/>
    <n v="4543"/>
    <n v="2667.4290000000001"/>
    <n v="2667.4290000000001"/>
    <n v="118"/>
    <n v="38.5"/>
    <n v="1875.5709999999999"/>
    <x v="0"/>
    <x v="11"/>
    <n v="51"/>
    <x v="0"/>
  </r>
  <r>
    <x v="0"/>
    <x v="1"/>
    <s v="GV104"/>
    <s v="GV1-25-180620"/>
    <x v="0"/>
    <d v="2020-12-18T00:00:00"/>
    <x v="0"/>
    <s v="Lopez Castro Erica"/>
    <n v="44000"/>
    <n v="6.1"/>
    <n v="373"/>
    <n v="3"/>
    <n v="14360.5"/>
    <n v="8002.2879999999996"/>
    <n v="2667.4290000000001"/>
    <n v="124.33333333333333"/>
    <n v="38.5"/>
    <n v="6358.2120000000004"/>
    <x v="0"/>
    <x v="11"/>
    <n v="51"/>
    <x v="0"/>
  </r>
  <r>
    <x v="0"/>
    <x v="1"/>
    <s v="GV104"/>
    <s v="GV1-25-180620"/>
    <x v="1"/>
    <d v="2020-12-18T00:00:00"/>
    <x v="0"/>
    <s v="PUBLICO EN GENERAL"/>
    <n v="44000"/>
    <n v="6.1"/>
    <n v="-541"/>
    <n v="-5"/>
    <n v="-18935"/>
    <n v="-13337.147000000001"/>
    <n v="-2667.4290000000001"/>
    <n v="108.2"/>
    <n v="35"/>
    <n v="-5597.8530000000001"/>
    <x v="0"/>
    <x v="11"/>
    <n v="51"/>
    <x v="0"/>
  </r>
  <r>
    <x v="0"/>
    <x v="1"/>
    <s v="GV104"/>
    <s v="GV1-25-180620"/>
    <x v="0"/>
    <d v="2020-12-18T00:00:00"/>
    <x v="0"/>
    <s v="PUBLICO EN GENERAL"/>
    <n v="44000"/>
    <n v="6.1"/>
    <n v="541"/>
    <n v="5"/>
    <n v="18664.5"/>
    <n v="13337.147000000001"/>
    <n v="2667.4290000000001"/>
    <n v="108.2"/>
    <n v="34.5"/>
    <n v="5327.3530000000001"/>
    <x v="0"/>
    <x v="11"/>
    <n v="51"/>
    <x v="0"/>
  </r>
  <r>
    <x v="0"/>
    <x v="1"/>
    <s v="GV104"/>
    <s v="GV1-25-180620"/>
    <x v="1"/>
    <d v="2020-12-18T00:00:00"/>
    <x v="0"/>
    <s v="Lopez Jorge FG"/>
    <n v="44000"/>
    <n v="6.1"/>
    <n v="-124"/>
    <n v="-1"/>
    <n v="-4774"/>
    <n v="-2667.4290000000001"/>
    <n v="-2667.4290000000001"/>
    <n v="124"/>
    <n v="38.5"/>
    <n v="-2106.5709999999999"/>
    <x v="0"/>
    <x v="11"/>
    <n v="51"/>
    <x v="0"/>
  </r>
  <r>
    <x v="0"/>
    <x v="1"/>
    <s v="GV104"/>
    <s v="GV1-25-180620"/>
    <x v="0"/>
    <d v="2020-12-18T00:00:00"/>
    <x v="0"/>
    <s v="Gil Peña Martin FG"/>
    <n v="44000"/>
    <n v="6.1"/>
    <n v="124"/>
    <n v="1"/>
    <n v="4774"/>
    <n v="2667.4290000000001"/>
    <n v="2667.4290000000001"/>
    <n v="124"/>
    <n v="38.5"/>
    <n v="2106.5709999999999"/>
    <x v="0"/>
    <x v="11"/>
    <n v="51"/>
    <x v="0"/>
  </r>
  <r>
    <x v="0"/>
    <x v="1"/>
    <s v="GV104"/>
    <s v="GV1-25-180620"/>
    <x v="1"/>
    <d v="2020-12-18T00:00:00"/>
    <x v="0"/>
    <s v="Martinez Valdez Hugo Alberto F"/>
    <n v="44000"/>
    <n v="6.1"/>
    <n v="-760"/>
    <n v="-6"/>
    <n v="-26600"/>
    <n v="-16004.576999999999"/>
    <n v="-2667.4290000000001"/>
    <n v="126.66666666666667"/>
    <n v="35"/>
    <n v="-10595.423000000001"/>
    <x v="0"/>
    <x v="11"/>
    <n v="51"/>
    <x v="0"/>
  </r>
  <r>
    <x v="0"/>
    <x v="1"/>
    <s v="GV104"/>
    <s v="GV1-25-180620"/>
    <x v="0"/>
    <d v="2020-12-18T00:00:00"/>
    <x v="0"/>
    <s v="Martinez Valdez Hugo Alberto F"/>
    <n v="44000"/>
    <n v="6.1"/>
    <n v="760"/>
    <n v="6"/>
    <n v="26220"/>
    <n v="16004.576999999999"/>
    <n v="2667.4290000000001"/>
    <n v="126.66666666666667"/>
    <n v="34.5"/>
    <n v="10215.423000000001"/>
    <x v="0"/>
    <x v="11"/>
    <n v="51"/>
    <x v="0"/>
  </r>
  <r>
    <x v="0"/>
    <x v="1"/>
    <s v="GV104"/>
    <s v="GV1-25-180620"/>
    <x v="1"/>
    <d v="2020-12-18T00:00:00"/>
    <x v="0"/>
    <s v="Langurain Juan Pablo NA"/>
    <n v="44000"/>
    <n v="6.1"/>
    <n v="-1325"/>
    <n v="-11"/>
    <n v="-51012.5"/>
    <n v="-29341.723999999998"/>
    <n v="-2667.4290000000001"/>
    <n v="120.45454545454545"/>
    <n v="38.5"/>
    <n v="-21670.776000000002"/>
    <x v="0"/>
    <x v="11"/>
    <n v="51"/>
    <x v="0"/>
  </r>
  <r>
    <x v="0"/>
    <x v="1"/>
    <s v="GV104"/>
    <s v="GV1-25-180620"/>
    <x v="0"/>
    <d v="2020-12-18T00:00:00"/>
    <x v="0"/>
    <s v="Langurain Juan Pablo NA"/>
    <n v="44000"/>
    <n v="6.1"/>
    <n v="1205"/>
    <n v="10"/>
    <n v="46392.5"/>
    <n v="26674.294999999998"/>
    <n v="2667.4290000000001"/>
    <n v="120.5"/>
    <n v="38.5"/>
    <n v="19718.205000000002"/>
    <x v="0"/>
    <x v="11"/>
    <n v="51"/>
    <x v="0"/>
  </r>
  <r>
    <x v="0"/>
    <x v="1"/>
    <s v="GV104"/>
    <s v="GV1-25-180620"/>
    <x v="0"/>
    <d v="2020-12-18T00:00:00"/>
    <x v="0"/>
    <s v="Langurain Juan Pablo NA"/>
    <n v="44000"/>
    <n v="6.1"/>
    <n v="120"/>
    <n v="1"/>
    <n v="0"/>
    <n v="2667.4290000000001"/>
    <n v="2667.4290000000001"/>
    <n v="120"/>
    <n v="0"/>
    <n v="-2667.4290000000001"/>
    <x v="0"/>
    <x v="11"/>
    <n v="51"/>
    <x v="0"/>
  </r>
  <r>
    <x v="0"/>
    <x v="1"/>
    <s v="GV104"/>
    <s v="GV1-25-180620"/>
    <x v="1"/>
    <d v="2020-12-18T00:00:00"/>
    <x v="0"/>
    <s v="HUEVO PUBLICO EN GENERAL"/>
    <n v="44000"/>
    <n v="6.1"/>
    <n v="-118"/>
    <n v="-1"/>
    <n v="-4543"/>
    <n v="-2667.4290000000001"/>
    <n v="-2667.4290000000001"/>
    <n v="118"/>
    <n v="38.5"/>
    <n v="-1875.5709999999999"/>
    <x v="0"/>
    <x v="11"/>
    <n v="51"/>
    <x v="0"/>
  </r>
  <r>
    <x v="0"/>
    <x v="1"/>
    <s v="GV104"/>
    <s v="GV1-25-180620"/>
    <x v="0"/>
    <d v="2020-12-18T00:00:00"/>
    <x v="0"/>
    <s v="PUBLICO EN GENERAL"/>
    <n v="44000"/>
    <n v="6.1"/>
    <n v="118"/>
    <n v="1"/>
    <n v="4543"/>
    <n v="2667.4290000000001"/>
    <n v="2667.4290000000001"/>
    <n v="118"/>
    <n v="38.5"/>
    <n v="1875.5709999999999"/>
    <x v="0"/>
    <x v="11"/>
    <n v="51"/>
    <x v="0"/>
  </r>
  <r>
    <x v="0"/>
    <x v="1"/>
    <s v="GV104"/>
    <s v="GV1-25-180620"/>
    <x v="0"/>
    <d v="2020-12-18T00:00:00"/>
    <x v="0"/>
    <s v="Vazquez Zamora Rafael"/>
    <n v="44000"/>
    <n v="6.1"/>
    <n v="406.5"/>
    <n v="4"/>
    <n v="15243.75"/>
    <n v="10669.718000000001"/>
    <n v="2667.4290000000001"/>
    <n v="101.625"/>
    <n v="37.5"/>
    <n v="4574.0320000000002"/>
    <x v="0"/>
    <x v="11"/>
    <n v="51"/>
    <x v="0"/>
  </r>
  <r>
    <x v="0"/>
    <x v="1"/>
    <s v="GV111"/>
    <s v="GV1-26-230620"/>
    <x v="0"/>
    <d v="2020-12-18T00:00:00"/>
    <x v="0"/>
    <s v="Ricardo Perez Garcia"/>
    <n v="44005"/>
    <n v="5.9333333333333327"/>
    <n v="193.5"/>
    <n v="2"/>
    <n v="7256.25"/>
    <n v="6376.6490000000003"/>
    <n v="3188.3249999999998"/>
    <n v="96.75"/>
    <n v="37.5"/>
    <n v="879.601"/>
    <x v="0"/>
    <x v="11"/>
    <n v="51"/>
    <x v="0"/>
  </r>
  <r>
    <x v="0"/>
    <x v="1"/>
    <s v="GV111"/>
    <s v="GV1-26-230620"/>
    <x v="0"/>
    <d v="2020-12-18T00:00:00"/>
    <x v="0"/>
    <s v="Gutierrez Olivarez Jaime Gibran"/>
    <n v="44005"/>
    <n v="5.9333333333333327"/>
    <n v="398"/>
    <n v="3"/>
    <n v="14925"/>
    <n v="9564.9740000000002"/>
    <n v="3188.3249999999998"/>
    <n v="132.66666666666666"/>
    <n v="37.5"/>
    <n v="5360.0259999999998"/>
    <x v="0"/>
    <x v="11"/>
    <n v="51"/>
    <x v="0"/>
  </r>
  <r>
    <x v="0"/>
    <x v="1"/>
    <s v="GV111"/>
    <s v="GV1-26-230620"/>
    <x v="0"/>
    <d v="2020-12-18T00:00:00"/>
    <x v="0"/>
    <s v="Cecilia Robles Perez"/>
    <n v="44005"/>
    <n v="5.9333333333333327"/>
    <n v="100.5"/>
    <n v="1"/>
    <n v="3768.75"/>
    <n v="3188.3249999999998"/>
    <n v="3188.3249999999998"/>
    <n v="100.5"/>
    <n v="37.5"/>
    <n v="580.42499999999995"/>
    <x v="0"/>
    <x v="11"/>
    <n v="51"/>
    <x v="0"/>
  </r>
  <r>
    <x v="0"/>
    <x v="1"/>
    <s v="GV111"/>
    <s v="GV1-26-230620"/>
    <x v="0"/>
    <d v="2020-12-18T00:00:00"/>
    <x v="0"/>
    <s v="Rafael Osorio Zamora"/>
    <n v="44005"/>
    <n v="5.9333333333333327"/>
    <n v="1196.5"/>
    <n v="10"/>
    <n v="44868.75"/>
    <n v="31883.245999999999"/>
    <n v="3188.3249999999998"/>
    <n v="119.65"/>
    <n v="37.5"/>
    <n v="12985.504000000001"/>
    <x v="0"/>
    <x v="11"/>
    <n v="51"/>
    <x v="0"/>
  </r>
  <r>
    <x v="0"/>
    <x v="1"/>
    <s v="GV111"/>
    <s v="GV1-26-230620"/>
    <x v="0"/>
    <d v="2020-12-18T00:00:00"/>
    <x v="0"/>
    <s v="Carlos Sanchez Camacho"/>
    <n v="44005"/>
    <n v="5.9333333333333327"/>
    <n v="476.5"/>
    <n v="4"/>
    <n v="17868.75"/>
    <n v="12753.298000000001"/>
    <n v="3188.3249999999998"/>
    <n v="119.125"/>
    <n v="37.5"/>
    <n v="5115.4520000000002"/>
    <x v="0"/>
    <x v="11"/>
    <n v="51"/>
    <x v="0"/>
  </r>
  <r>
    <x v="0"/>
    <x v="1"/>
    <s v="GV111"/>
    <s v="GV1-26-230620"/>
    <x v="0"/>
    <d v="2020-12-18T00:00:00"/>
    <x v="0"/>
    <s v="Carlos Sanchez Camacho"/>
    <n v="44005"/>
    <n v="5.9333333333333327"/>
    <n v="454"/>
    <n v="4"/>
    <n v="17025"/>
    <n v="12753.298000000001"/>
    <n v="3188.3249999999998"/>
    <n v="113.5"/>
    <n v="37.5"/>
    <n v="4271.7020000000002"/>
    <x v="0"/>
    <x v="11"/>
    <n v="51"/>
    <x v="0"/>
  </r>
  <r>
    <x v="0"/>
    <x v="2"/>
    <s v="GV4B"/>
    <s v="GV4-42-081020"/>
    <x v="0"/>
    <d v="2020-12-18T00:00:00"/>
    <x v="0"/>
    <s v="Innovacion y Comercio"/>
    <n v="44112"/>
    <n v="2.3666666666666667"/>
    <n v="20"/>
    <n v="1"/>
    <n v="1200"/>
    <n v="1104.2139999999999"/>
    <n v="1104.2139999999999"/>
    <n v="20"/>
    <n v="60"/>
    <n v="95.786000000000001"/>
    <x v="0"/>
    <x v="11"/>
    <n v="51"/>
    <x v="0"/>
  </r>
  <r>
    <x v="0"/>
    <x v="2"/>
    <s v="GV4D"/>
    <s v="GV4-40-250920"/>
    <x v="0"/>
    <d v="2020-12-18T00:00:00"/>
    <x v="0"/>
    <s v="Innovacion y Comercio"/>
    <n v="44099"/>
    <n v="2.8"/>
    <n v="23"/>
    <n v="1"/>
    <n v="1312.5"/>
    <n v="1248.952"/>
    <n v="1248.952"/>
    <n v="23"/>
    <n v="57.065199999999997"/>
    <n v="63.548000000000002"/>
    <x v="0"/>
    <x v="11"/>
    <n v="51"/>
    <x v="0"/>
  </r>
  <r>
    <x v="0"/>
    <x v="3"/>
    <s v="GV507"/>
    <s v="GV5-34-200820"/>
    <x v="0"/>
    <d v="2020-12-18T00:00:00"/>
    <x v="0"/>
    <s v="Camolinga Maldonado Pedro"/>
    <n v="44063"/>
    <n v="4"/>
    <n v="12924"/>
    <n v="108"/>
    <n v="484650"/>
    <n v="234799.15400000001"/>
    <n v="2174.0659999999998"/>
    <n v="119.66666666666667"/>
    <n v="37.5"/>
    <n v="249850.84599999999"/>
    <x v="0"/>
    <x v="11"/>
    <n v="51"/>
    <x v="0"/>
  </r>
  <r>
    <x v="0"/>
    <x v="3"/>
    <s v="GV507"/>
    <s v="GV5-34-200820"/>
    <x v="0"/>
    <d v="2020-12-18T00:00:00"/>
    <x v="0"/>
    <s v="Lopez Garcia Martin FG"/>
    <n v="44063"/>
    <n v="4"/>
    <n v="90"/>
    <n v="1"/>
    <n v="3465"/>
    <n v="2174.0659999999998"/>
    <n v="2174.0659999999998"/>
    <n v="90"/>
    <n v="38.5"/>
    <n v="1290.934"/>
    <x v="0"/>
    <x v="11"/>
    <n v="51"/>
    <x v="0"/>
  </r>
  <r>
    <x v="0"/>
    <x v="3"/>
    <s v="GV507"/>
    <s v="GV5-34-200820"/>
    <x v="0"/>
    <d v="2020-12-18T00:00:00"/>
    <x v="0"/>
    <s v="PUBLICO EN GENERAL"/>
    <n v="44063"/>
    <n v="4"/>
    <n v="238"/>
    <n v="2"/>
    <n v="9163"/>
    <n v="4348.1319999999996"/>
    <n v="2174.0659999999998"/>
    <n v="119"/>
    <n v="38.5"/>
    <n v="4814.8680000000004"/>
    <x v="0"/>
    <x v="11"/>
    <n v="51"/>
    <x v="0"/>
  </r>
  <r>
    <x v="0"/>
    <x v="3"/>
    <s v="GV506"/>
    <s v="GV5-32-080820"/>
    <x v="0"/>
    <d v="2020-12-19T00:00:00"/>
    <x v="0"/>
    <s v="Casillas Tapia Alfredo"/>
    <n v="44051"/>
    <n v="4.4333333333333336"/>
    <n v="1190"/>
    <n v="10"/>
    <n v="44030"/>
    <n v="26563.898000000001"/>
    <n v="2656.39"/>
    <n v="119"/>
    <n v="37"/>
    <n v="17466.101999999999"/>
    <x v="0"/>
    <x v="11"/>
    <n v="51"/>
    <x v="0"/>
  </r>
  <r>
    <x v="0"/>
    <x v="1"/>
    <s v="GV111"/>
    <s v="GV1-26-230620"/>
    <x v="0"/>
    <d v="2020-12-21T00:00:00"/>
    <x v="0"/>
    <s v="Arturo Saray"/>
    <n v="44005"/>
    <n v="6.0333333333333332"/>
    <n v="100.5"/>
    <n v="1"/>
    <n v="3517.5"/>
    <n v="3188.3249999999998"/>
    <n v="3188.3249999999998"/>
    <n v="100.5"/>
    <n v="35"/>
    <n v="329.17500000000001"/>
    <x v="0"/>
    <x v="11"/>
    <n v="52"/>
    <x v="0"/>
  </r>
  <r>
    <x v="0"/>
    <x v="1"/>
    <s v="GV111"/>
    <s v="GV1-26-230620"/>
    <x v="0"/>
    <d v="2020-12-21T00:00:00"/>
    <x v="0"/>
    <s v="PUBLICO EN GENERAL"/>
    <n v="44005"/>
    <n v="6.0333333333333332"/>
    <n v="110"/>
    <n v="1"/>
    <n v="3850"/>
    <n v="3188.3249999999998"/>
    <n v="3188.3249999999998"/>
    <n v="110"/>
    <n v="35"/>
    <n v="661.67499999999995"/>
    <x v="0"/>
    <x v="11"/>
    <n v="52"/>
    <x v="0"/>
  </r>
  <r>
    <x v="0"/>
    <x v="2"/>
    <s v="GV414"/>
    <s v="GV4-26-190620"/>
    <x v="0"/>
    <d v="2020-12-21T00:00:00"/>
    <x v="0"/>
    <s v="PUBLICO EN GENERAL"/>
    <n v="44001"/>
    <n v="6.1666666666666661"/>
    <n v="346.8"/>
    <n v="3"/>
    <n v="13525.2"/>
    <n v="9206.0049999999992"/>
    <n v="3068.6680000000001"/>
    <n v="115.60000000000001"/>
    <n v="39"/>
    <n v="4319.1949999999997"/>
    <x v="0"/>
    <x v="11"/>
    <n v="52"/>
    <x v="0"/>
  </r>
  <r>
    <x v="0"/>
    <x v="2"/>
    <s v="GV414"/>
    <s v="GV4-26-190620"/>
    <x v="0"/>
    <d v="2020-12-21T00:00:00"/>
    <x v="0"/>
    <s v="Cobian Chavez Rodolfo FG"/>
    <n v="44001"/>
    <n v="6.1666666666666661"/>
    <n v="585"/>
    <n v="5"/>
    <n v="21937.5"/>
    <n v="15343.342000000001"/>
    <n v="3068.6680000000001"/>
    <n v="117"/>
    <n v="37.5"/>
    <n v="6594.1580000000004"/>
    <x v="0"/>
    <x v="11"/>
    <n v="52"/>
    <x v="0"/>
  </r>
  <r>
    <x v="0"/>
    <x v="0"/>
    <s v="EMBAR"/>
    <s v="GV1-26-230620"/>
    <x v="0"/>
    <d v="2020-12-23T00:00:00"/>
    <x v="0"/>
    <s v="Robles Santana Jorge"/>
    <n v="44005"/>
    <n v="6.1"/>
    <n v="1131"/>
    <n v="5"/>
    <n v="21206.25"/>
    <n v="16238.913"/>
    <n v="3247.7829999999999"/>
    <n v="226.2"/>
    <n v="18.75"/>
    <n v="4967.3370000000004"/>
    <x v="0"/>
    <x v="11"/>
    <n v="52"/>
    <x v="0"/>
  </r>
  <r>
    <x v="0"/>
    <x v="0"/>
    <s v="EMBAR"/>
    <s v="GV1-26-230620"/>
    <x v="0"/>
    <d v="2020-12-23T00:00:00"/>
    <x v="0"/>
    <s v="Casillas Tapia Alfredo"/>
    <n v="44005"/>
    <n v="6.1"/>
    <n v="1246.5"/>
    <n v="10"/>
    <n v="46120.5"/>
    <n v="32477.827000000001"/>
    <n v="3247.7829999999999"/>
    <n v="124.65"/>
    <n v="37"/>
    <n v="13642.673000000001"/>
    <x v="0"/>
    <x v="11"/>
    <n v="52"/>
    <x v="0"/>
  </r>
  <r>
    <x v="0"/>
    <x v="0"/>
    <s v="EMBAR"/>
    <s v="GV1-26-230620"/>
    <x v="0"/>
    <d v="2020-12-23T00:00:00"/>
    <x v="0"/>
    <s v="Carlos Sanchez Camacho"/>
    <n v="44005"/>
    <n v="6.1"/>
    <n v="509"/>
    <n v="4"/>
    <n v="19087.5"/>
    <n v="12991.130999999999"/>
    <n v="3247.7829999999999"/>
    <n v="127.25"/>
    <n v="37.5"/>
    <n v="6096.3689999999997"/>
    <x v="0"/>
    <x v="11"/>
    <n v="52"/>
    <x v="0"/>
  </r>
  <r>
    <x v="0"/>
    <x v="0"/>
    <s v="EMBAR"/>
    <s v="GV1-27-300620"/>
    <x v="0"/>
    <d v="2020-12-23T00:00:00"/>
    <x v="0"/>
    <s v="Robles Santana Jorge"/>
    <n v="44012"/>
    <n v="5.8666666666666663"/>
    <n v="1131"/>
    <n v="5"/>
    <n v="21206.25"/>
    <n v="14258.541999999999"/>
    <n v="2851.7080000000001"/>
    <n v="226.2"/>
    <n v="18.75"/>
    <n v="6947.7079999999996"/>
    <x v="0"/>
    <x v="11"/>
    <n v="52"/>
    <x v="0"/>
  </r>
  <r>
    <x v="0"/>
    <x v="1"/>
    <s v="GV107"/>
    <s v="GV1-27-300620"/>
    <x v="0"/>
    <d v="2020-12-23T00:00:00"/>
    <x v="0"/>
    <s v="Alvarez Lopez Salvador (Padre)"/>
    <n v="44012"/>
    <n v="5.8666666666666663"/>
    <n v="1313"/>
    <n v="12"/>
    <n v="49237.5"/>
    <n v="34220.5"/>
    <n v="2851.7080000000001"/>
    <n v="109.41666666666667"/>
    <n v="37.5"/>
    <n v="15017"/>
    <x v="0"/>
    <x v="11"/>
    <n v="52"/>
    <x v="0"/>
  </r>
  <r>
    <x v="0"/>
    <x v="2"/>
    <s v="GV413"/>
    <s v="GV4-40-250920"/>
    <x v="0"/>
    <d v="2020-12-23T00:00:00"/>
    <x v="0"/>
    <s v="Innovacion y Comercio"/>
    <n v="44099"/>
    <n v="2.9666666666666663"/>
    <n v="243"/>
    <n v="3"/>
    <n v="9112.5"/>
    <n v="4032.9009999999998"/>
    <n v="1344.3"/>
    <n v="81"/>
    <n v="37.5"/>
    <n v="5079.5990000000002"/>
    <x v="0"/>
    <x v="11"/>
    <n v="52"/>
    <x v="0"/>
  </r>
  <r>
    <x v="0"/>
    <x v="2"/>
    <s v="GV413"/>
    <s v="GV4-40-250920"/>
    <x v="1"/>
    <d v="2020-12-23T00:00:00"/>
    <x v="0"/>
    <s v="Innovacion y Comercio"/>
    <n v="44099"/>
    <n v="2.9666666666666663"/>
    <n v="-243"/>
    <n v="-3"/>
    <n v="-9112.5"/>
    <n v="-4032.9009999999998"/>
    <n v="-1344.3"/>
    <n v="81"/>
    <n v="37.5"/>
    <n v="-5079.5990000000002"/>
    <x v="0"/>
    <x v="11"/>
    <n v="52"/>
    <x v="0"/>
  </r>
  <r>
    <x v="0"/>
    <x v="2"/>
    <s v="GV414"/>
    <s v="GV4-26-190620"/>
    <x v="0"/>
    <d v="2020-12-23T00:00:00"/>
    <x v="0"/>
    <s v="PUBLICO EN GENERAL"/>
    <n v="44001"/>
    <n v="6.2333333333333334"/>
    <n v="126"/>
    <n v="1"/>
    <n v="4851"/>
    <n v="3090.174"/>
    <n v="3090.174"/>
    <n v="126"/>
    <n v="38.5"/>
    <n v="1760.826"/>
    <x v="0"/>
    <x v="11"/>
    <n v="52"/>
    <x v="0"/>
  </r>
  <r>
    <x v="0"/>
    <x v="2"/>
    <s v="GV414"/>
    <s v="GV4-26-190620"/>
    <x v="0"/>
    <d v="2020-12-23T00:00:00"/>
    <x v="0"/>
    <s v="PUBLICO EN GENERAL"/>
    <n v="44001"/>
    <n v="6.2333333333333334"/>
    <n v="118"/>
    <n v="1"/>
    <n v="4543"/>
    <n v="3090.174"/>
    <n v="3090.174"/>
    <n v="118"/>
    <n v="38.5"/>
    <n v="1452.826"/>
    <x v="0"/>
    <x v="11"/>
    <n v="52"/>
    <x v="0"/>
  </r>
  <r>
    <x v="0"/>
    <x v="2"/>
    <s v="GV414"/>
    <s v="GV4-26-190620"/>
    <x v="0"/>
    <d v="2020-12-23T00:00:00"/>
    <x v="0"/>
    <s v="PUBLICO EN GENERAL"/>
    <n v="44001"/>
    <n v="6.2333333333333334"/>
    <n v="544"/>
    <n v="5"/>
    <n v="20944"/>
    <n v="15450.869000000001"/>
    <n v="3090.174"/>
    <n v="108.8"/>
    <n v="38.5"/>
    <n v="5493.1310000000003"/>
    <x v="0"/>
    <x v="11"/>
    <n v="52"/>
    <x v="0"/>
  </r>
  <r>
    <x v="0"/>
    <x v="2"/>
    <s v="GV414"/>
    <s v="GV4-26-190620"/>
    <x v="0"/>
    <d v="2020-12-23T00:00:00"/>
    <x v="0"/>
    <s v="Oscar Jesus Guerrero Pelayo"/>
    <n v="44001"/>
    <n v="6.2333333333333334"/>
    <n v="900"/>
    <n v="8"/>
    <n v="34650"/>
    <n v="24721.391"/>
    <n v="3090.174"/>
    <n v="112.5"/>
    <n v="38.5"/>
    <n v="9928.6090000000004"/>
    <x v="0"/>
    <x v="11"/>
    <n v="52"/>
    <x v="0"/>
  </r>
  <r>
    <x v="0"/>
    <x v="2"/>
    <s v="GV414"/>
    <s v="GV4-26-190620"/>
    <x v="0"/>
    <d v="2020-12-23T00:00:00"/>
    <x v="0"/>
    <s v="RODRIGO RODRIGUEZ"/>
    <n v="44001"/>
    <n v="6.2333333333333334"/>
    <n v="1070"/>
    <n v="10"/>
    <n v="41195"/>
    <n v="30901.739000000001"/>
    <n v="3090.174"/>
    <n v="107"/>
    <n v="38.5"/>
    <n v="10293.261"/>
    <x v="0"/>
    <x v="11"/>
    <n v="52"/>
    <x v="0"/>
  </r>
  <r>
    <x v="0"/>
    <x v="2"/>
    <s v="GV414"/>
    <s v="GV4-26-190620"/>
    <x v="0"/>
    <d v="2020-12-23T00:00:00"/>
    <x v="0"/>
    <s v="Diaz Araiza Maria Magdalena"/>
    <n v="44001"/>
    <n v="6.2333333333333334"/>
    <n v="218"/>
    <n v="2"/>
    <n v="8393"/>
    <n v="6180.348"/>
    <n v="3090.174"/>
    <n v="109"/>
    <n v="38.5"/>
    <n v="2212.652"/>
    <x v="0"/>
    <x v="11"/>
    <n v="52"/>
    <x v="0"/>
  </r>
  <r>
    <x v="0"/>
    <x v="2"/>
    <s v="GV414"/>
    <s v="GV4-26-190620"/>
    <x v="0"/>
    <d v="2020-12-23T00:00:00"/>
    <x v="0"/>
    <s v="Rincon Morett Veronica Guadalupe FG"/>
    <n v="44001"/>
    <n v="6.2333333333333334"/>
    <n v="575"/>
    <n v="5"/>
    <n v="22137.5"/>
    <n v="15450.869000000001"/>
    <n v="3090.174"/>
    <n v="115"/>
    <n v="38.5"/>
    <n v="6686.6310000000003"/>
    <x v="0"/>
    <x v="11"/>
    <n v="52"/>
    <x v="0"/>
  </r>
  <r>
    <x v="0"/>
    <x v="2"/>
    <s v="GV414"/>
    <s v="GV4-26-190620"/>
    <x v="0"/>
    <d v="2020-12-23T00:00:00"/>
    <x v="0"/>
    <s v="Juan Manuel Jacobo"/>
    <n v="44001"/>
    <n v="6.2333333333333334"/>
    <n v="725"/>
    <n v="6"/>
    <n v="27912.5"/>
    <n v="18541.043000000001"/>
    <n v="3090.174"/>
    <n v="120.83333333333333"/>
    <n v="38.5"/>
    <n v="9371.4570000000003"/>
    <x v="0"/>
    <x v="11"/>
    <n v="52"/>
    <x v="0"/>
  </r>
  <r>
    <x v="0"/>
    <x v="2"/>
    <s v="GV414"/>
    <s v="GV4-26-190620"/>
    <x v="0"/>
    <d v="2020-12-23T00:00:00"/>
    <x v="0"/>
    <s v="De Leon Diaz Salvador FG"/>
    <n v="44001"/>
    <n v="6.2333333333333334"/>
    <n v="240"/>
    <n v="2"/>
    <n v="9240"/>
    <n v="6180.348"/>
    <n v="3090.174"/>
    <n v="120"/>
    <n v="38.5"/>
    <n v="3059.652"/>
    <x v="0"/>
    <x v="11"/>
    <n v="52"/>
    <x v="0"/>
  </r>
  <r>
    <x v="0"/>
    <x v="2"/>
    <s v="GV414"/>
    <s v="GV4-26-190620"/>
    <x v="0"/>
    <d v="2020-12-23T00:00:00"/>
    <x v="0"/>
    <s v="Anaya Chavarin Oscar FG"/>
    <n v="44001"/>
    <n v="6.2333333333333334"/>
    <n v="460"/>
    <n v="4"/>
    <n v="17710"/>
    <n v="12360.696"/>
    <n v="3090.174"/>
    <n v="115"/>
    <n v="38.5"/>
    <n v="5349.3040000000001"/>
    <x v="0"/>
    <x v="11"/>
    <n v="52"/>
    <x v="0"/>
  </r>
  <r>
    <x v="0"/>
    <x v="2"/>
    <s v="GV414"/>
    <s v="GV4-26-190620"/>
    <x v="0"/>
    <d v="2020-12-23T00:00:00"/>
    <x v="0"/>
    <s v="Chavez Barajas Contensina NA"/>
    <n v="44001"/>
    <n v="6.2333333333333334"/>
    <n v="236"/>
    <n v="2"/>
    <n v="9086"/>
    <n v="6180.348"/>
    <n v="3090.174"/>
    <n v="118"/>
    <n v="38.5"/>
    <n v="2905.652"/>
    <x v="0"/>
    <x v="11"/>
    <n v="52"/>
    <x v="0"/>
  </r>
  <r>
    <x v="0"/>
    <x v="2"/>
    <s v="GV414"/>
    <s v="GV4-26-190620"/>
    <x v="0"/>
    <d v="2020-12-23T00:00:00"/>
    <x v="0"/>
    <s v="Martinez Valdez Hugo Alberto F"/>
    <n v="44001"/>
    <n v="6.2333333333333334"/>
    <n v="354"/>
    <n v="3"/>
    <n v="13629"/>
    <n v="9270.5220000000008"/>
    <n v="3090.174"/>
    <n v="118"/>
    <n v="38.5"/>
    <n v="4358.4780000000001"/>
    <x v="0"/>
    <x v="11"/>
    <n v="52"/>
    <x v="0"/>
  </r>
  <r>
    <x v="0"/>
    <x v="2"/>
    <s v="GV414"/>
    <s v="GV4-26-190620"/>
    <x v="0"/>
    <d v="2020-12-23T00:00:00"/>
    <x v="0"/>
    <s v="PUBLICO EN GENERAL"/>
    <n v="44001"/>
    <n v="6.2333333333333334"/>
    <n v="1"/>
    <n v="2"/>
    <n v="4000"/>
    <n v="6180.348"/>
    <n v="3090.174"/>
    <n v="0.5"/>
    <n v="4000"/>
    <n v="-2180.348"/>
    <x v="0"/>
    <x v="11"/>
    <n v="52"/>
    <x v="0"/>
  </r>
  <r>
    <x v="0"/>
    <x v="2"/>
    <s v="GV414"/>
    <s v="GV4-26-190620"/>
    <x v="0"/>
    <d v="2020-12-23T00:00:00"/>
    <x v="0"/>
    <s v="Carlos Policarpo Contreras Moreno"/>
    <n v="44001"/>
    <n v="6.2333333333333334"/>
    <n v="5836"/>
    <n v="48"/>
    <n v="218850"/>
    <n v="148328.34700000001"/>
    <n v="3090.174"/>
    <n v="121.58333333333333"/>
    <n v="37.5"/>
    <n v="70521.653000000006"/>
    <x v="0"/>
    <x v="11"/>
    <n v="52"/>
    <x v="0"/>
  </r>
  <r>
    <x v="0"/>
    <x v="2"/>
    <s v="GV414"/>
    <s v="GV4-26-190620"/>
    <x v="0"/>
    <d v="2020-12-23T00:00:00"/>
    <x v="0"/>
    <s v="Gutierrez Olivarez Jaime Gibran"/>
    <n v="44001"/>
    <n v="6.2333333333333334"/>
    <n v="224"/>
    <n v="2"/>
    <n v="8400"/>
    <n v="6180.348"/>
    <n v="3090.174"/>
    <n v="112"/>
    <n v="37.5"/>
    <n v="2219.652"/>
    <x v="0"/>
    <x v="11"/>
    <n v="52"/>
    <x v="0"/>
  </r>
  <r>
    <x v="0"/>
    <x v="2"/>
    <s v="GV414"/>
    <s v="GV4-26-190620"/>
    <x v="0"/>
    <d v="2020-12-23T00:00:00"/>
    <x v="0"/>
    <s v="Cecilia Robles Perez"/>
    <n v="44001"/>
    <n v="6.2333333333333334"/>
    <n v="221"/>
    <n v="2"/>
    <n v="8287.5"/>
    <n v="6180.348"/>
    <n v="3090.174"/>
    <n v="110.5"/>
    <n v="37.5"/>
    <n v="2107.152"/>
    <x v="0"/>
    <x v="11"/>
    <n v="52"/>
    <x v="0"/>
  </r>
  <r>
    <x v="0"/>
    <x v="2"/>
    <s v="GV414"/>
    <s v="GV4-26-190620"/>
    <x v="0"/>
    <d v="2020-12-23T00:00:00"/>
    <x v="0"/>
    <s v="Rafael Osorio Zamora"/>
    <n v="44001"/>
    <n v="6.2333333333333334"/>
    <n v="726"/>
    <n v="6"/>
    <n v="27225"/>
    <n v="18541.043000000001"/>
    <n v="3090.174"/>
    <n v="121"/>
    <n v="37.5"/>
    <n v="8683.9570000000003"/>
    <x v="0"/>
    <x v="11"/>
    <n v="52"/>
    <x v="0"/>
  </r>
  <r>
    <x v="0"/>
    <x v="2"/>
    <s v="GV414"/>
    <s v="GV4-26-190620"/>
    <x v="0"/>
    <d v="2020-12-23T00:00:00"/>
    <x v="0"/>
    <s v="Ricardo Perez Garcia"/>
    <n v="44001"/>
    <n v="6.2333333333333334"/>
    <n v="373"/>
    <n v="3"/>
    <n v="13987.5"/>
    <n v="9270.5220000000008"/>
    <n v="3090.174"/>
    <n v="124.33333333333333"/>
    <n v="37.5"/>
    <n v="4716.9780000000001"/>
    <x v="0"/>
    <x v="11"/>
    <n v="52"/>
    <x v="0"/>
  </r>
  <r>
    <x v="0"/>
    <x v="2"/>
    <s v="GV414"/>
    <s v="GV4-26-190620"/>
    <x v="0"/>
    <d v="2020-12-23T00:00:00"/>
    <x v="0"/>
    <s v="Vazquez Zamora Rafael"/>
    <n v="44001"/>
    <n v="6.2333333333333334"/>
    <n v="504"/>
    <n v="4"/>
    <n v="18900"/>
    <n v="12360.696"/>
    <n v="3090.174"/>
    <n v="126"/>
    <n v="37.5"/>
    <n v="6539.3040000000001"/>
    <x v="0"/>
    <x v="11"/>
    <n v="52"/>
    <x v="0"/>
  </r>
  <r>
    <x v="0"/>
    <x v="2"/>
    <s v="GV414"/>
    <s v="GV4-26-190620"/>
    <x v="0"/>
    <d v="2020-12-23T00:00:00"/>
    <x v="0"/>
    <s v="Alvarez Lopez Salvador (Padre)"/>
    <n v="44001"/>
    <n v="6.2333333333333334"/>
    <n v="2418.4"/>
    <n v="20"/>
    <n v="90690"/>
    <n v="61803.478000000003"/>
    <n v="3090.174"/>
    <n v="120.92"/>
    <n v="37.5"/>
    <n v="28886.522000000001"/>
    <x v="0"/>
    <x v="11"/>
    <n v="52"/>
    <x v="0"/>
  </r>
  <r>
    <x v="0"/>
    <x v="2"/>
    <s v="GV414"/>
    <s v="GV4-26-190620"/>
    <x v="0"/>
    <d v="2020-12-23T00:00:00"/>
    <x v="0"/>
    <s v="Innovacion y Comercio"/>
    <n v="44001"/>
    <n v="6.2333333333333334"/>
    <n v="402"/>
    <n v="4"/>
    <n v="15075"/>
    <n v="12360.696"/>
    <n v="3090.174"/>
    <n v="100.5"/>
    <n v="37.5"/>
    <n v="2714.3040000000001"/>
    <x v="0"/>
    <x v="11"/>
    <n v="52"/>
    <x v="0"/>
  </r>
  <r>
    <x v="0"/>
    <x v="2"/>
    <s v="GV414"/>
    <s v="GV4-26-190620"/>
    <x v="0"/>
    <d v="2020-12-23T00:00:00"/>
    <x v="0"/>
    <s v="Innovacion y Comercio"/>
    <n v="44001"/>
    <n v="6.2333333333333334"/>
    <n v="243"/>
    <n v="3"/>
    <n v="9112.5"/>
    <n v="9270.5220000000008"/>
    <n v="3090.174"/>
    <n v="81"/>
    <n v="37.5"/>
    <n v="-158.02199999999999"/>
    <x v="0"/>
    <x v="11"/>
    <n v="52"/>
    <x v="0"/>
  </r>
  <r>
    <x v="0"/>
    <x v="2"/>
    <s v="GV415"/>
    <s v="GV4-27-260620"/>
    <x v="0"/>
    <d v="2020-12-23T00:00:00"/>
    <x v="0"/>
    <s v="PUBLICO EN GENERAL"/>
    <n v="44008"/>
    <n v="6"/>
    <n v="120"/>
    <n v="1"/>
    <n v="2000"/>
    <n v="3078.3470000000002"/>
    <n v="3078.3470000000002"/>
    <n v="120"/>
    <n v="16.666699999999999"/>
    <n v="-1078.347"/>
    <x v="0"/>
    <x v="11"/>
    <n v="52"/>
    <x v="0"/>
  </r>
  <r>
    <x v="0"/>
    <x v="2"/>
    <s v="GV415"/>
    <s v="GV4-27-260620"/>
    <x v="0"/>
    <d v="2020-12-23T00:00:00"/>
    <x v="0"/>
    <s v="PUBLICO EN GENERAL"/>
    <n v="44008"/>
    <n v="6"/>
    <n v="100"/>
    <n v="1"/>
    <n v="3850"/>
    <n v="3078.3470000000002"/>
    <n v="3078.3470000000002"/>
    <n v="100"/>
    <n v="38.5"/>
    <n v="771.65300000000002"/>
    <x v="0"/>
    <x v="11"/>
    <n v="52"/>
    <x v="0"/>
  </r>
  <r>
    <x v="0"/>
    <x v="2"/>
    <s v="GV415"/>
    <s v="GV4-27-260620"/>
    <x v="0"/>
    <d v="2020-12-23T00:00:00"/>
    <x v="0"/>
    <s v="Cobian Chavez Rodolfo FG"/>
    <n v="44008"/>
    <n v="6"/>
    <n v="3041"/>
    <n v="25"/>
    <n v="114037.5"/>
    <n v="76958.682000000001"/>
    <n v="3078.3470000000002"/>
    <n v="121.64"/>
    <n v="37.5"/>
    <n v="37078.817999999999"/>
    <x v="0"/>
    <x v="11"/>
    <n v="52"/>
    <x v="0"/>
  </r>
  <r>
    <x v="0"/>
    <x v="2"/>
    <s v="GV415"/>
    <s v="GV4-27-260620"/>
    <x v="0"/>
    <d v="2020-12-23T00:00:00"/>
    <x v="0"/>
    <s v="Coronado Rodriguez Alma Lorena FG"/>
    <n v="44008"/>
    <n v="6"/>
    <n v="288"/>
    <n v="2"/>
    <n v="11088"/>
    <n v="6156.6949999999997"/>
    <n v="3078.3470000000002"/>
    <n v="144"/>
    <n v="38.5"/>
    <n v="4931.3050000000003"/>
    <x v="0"/>
    <x v="11"/>
    <n v="52"/>
    <x v="0"/>
  </r>
  <r>
    <x v="0"/>
    <x v="2"/>
    <s v="GV415"/>
    <s v="GV4-27-260620"/>
    <x v="0"/>
    <d v="2020-12-23T00:00:00"/>
    <x v="0"/>
    <s v="Lopez Castro Erica"/>
    <n v="44008"/>
    <n v="6"/>
    <n v="226"/>
    <n v="2"/>
    <n v="8701"/>
    <n v="6156.6949999999997"/>
    <n v="3078.3470000000002"/>
    <n v="113"/>
    <n v="38.5"/>
    <n v="2544.3049999999998"/>
    <x v="0"/>
    <x v="11"/>
    <n v="52"/>
    <x v="0"/>
  </r>
  <r>
    <x v="0"/>
    <x v="2"/>
    <s v="GV415"/>
    <s v="GV4-27-260620"/>
    <x v="0"/>
    <d v="2020-12-23T00:00:00"/>
    <x v="0"/>
    <s v="Jose Luis Guzman Cornejo"/>
    <n v="44008"/>
    <n v="6"/>
    <n v="270"/>
    <n v="2"/>
    <n v="10395"/>
    <n v="6156.6949999999997"/>
    <n v="3078.3470000000002"/>
    <n v="135"/>
    <n v="38.5"/>
    <n v="4238.3050000000003"/>
    <x v="0"/>
    <x v="11"/>
    <n v="52"/>
    <x v="0"/>
  </r>
  <r>
    <x v="0"/>
    <x v="2"/>
    <s v="GV415"/>
    <s v="GV4-27-260620"/>
    <x v="0"/>
    <d v="2020-12-23T00:00:00"/>
    <x v="0"/>
    <s v="Leonardo Jimenez Chacon"/>
    <n v="44008"/>
    <n v="6"/>
    <n v="218"/>
    <n v="2"/>
    <n v="8393"/>
    <n v="6156.6949999999997"/>
    <n v="3078.3470000000002"/>
    <n v="109"/>
    <n v="38.5"/>
    <n v="2236.3049999999998"/>
    <x v="0"/>
    <x v="11"/>
    <n v="52"/>
    <x v="0"/>
  </r>
  <r>
    <x v="0"/>
    <x v="2"/>
    <s v="GV415"/>
    <s v="GV4-27-260620"/>
    <x v="0"/>
    <d v="2020-12-23T00:00:00"/>
    <x v="0"/>
    <s v="Oregon Rene NA"/>
    <n v="44008"/>
    <n v="6"/>
    <n v="1420"/>
    <n v="12"/>
    <n v="54670"/>
    <n v="36940.167000000001"/>
    <n v="3078.3470000000002"/>
    <n v="118.33333333333333"/>
    <n v="38.5"/>
    <n v="17729.832999999999"/>
    <x v="0"/>
    <x v="11"/>
    <n v="52"/>
    <x v="0"/>
  </r>
  <r>
    <x v="0"/>
    <x v="2"/>
    <s v="GV415"/>
    <s v="GV4-27-260620"/>
    <x v="0"/>
    <d v="2020-12-23T00:00:00"/>
    <x v="0"/>
    <s v="Ramos Mejia Juan Diego FG"/>
    <n v="44008"/>
    <n v="6"/>
    <n v="3079"/>
    <n v="25"/>
    <n v="115462.5"/>
    <n v="76958.682000000001"/>
    <n v="3078.3470000000002"/>
    <n v="123.16"/>
    <n v="37.5"/>
    <n v="38503.817999999999"/>
    <x v="0"/>
    <x v="11"/>
    <n v="52"/>
    <x v="0"/>
  </r>
  <r>
    <x v="0"/>
    <x v="2"/>
    <s v="GV415"/>
    <s v="GV4-27-260620"/>
    <x v="0"/>
    <d v="2020-12-23T00:00:00"/>
    <x v="0"/>
    <s v="Edgar Ruiz Lopez"/>
    <n v="44008"/>
    <n v="6"/>
    <n v="376"/>
    <n v="3"/>
    <n v="14476"/>
    <n v="9235.0419999999995"/>
    <n v="3078.3470000000002"/>
    <n v="125.33333333333333"/>
    <n v="38.5"/>
    <n v="5240.9579999999996"/>
    <x v="0"/>
    <x v="11"/>
    <n v="52"/>
    <x v="0"/>
  </r>
  <r>
    <x v="0"/>
    <x v="2"/>
    <s v="GV415"/>
    <s v="GV4-27-260620"/>
    <x v="0"/>
    <d v="2020-12-23T00:00:00"/>
    <x v="0"/>
    <s v="Verdin Vizcarra Irma Lucila F"/>
    <n v="44008"/>
    <n v="6"/>
    <n v="304"/>
    <n v="3"/>
    <n v="11704"/>
    <n v="9235.0419999999995"/>
    <n v="3078.3470000000002"/>
    <n v="101.33333333333333"/>
    <n v="38.5"/>
    <n v="2468.9580000000001"/>
    <x v="0"/>
    <x v="11"/>
    <n v="52"/>
    <x v="0"/>
  </r>
  <r>
    <x v="0"/>
    <x v="2"/>
    <s v="GV4A"/>
    <s v="GV4-41-011020"/>
    <x v="0"/>
    <d v="2020-12-23T00:00:00"/>
    <x v="0"/>
    <s v="PUBLICO EN GENERAL"/>
    <n v="44105"/>
    <n v="2.7666666666666666"/>
    <n v="69"/>
    <n v="3"/>
    <n v="3937.5"/>
    <n v="4254.4719999999998"/>
    <n v="1418.1569999999999"/>
    <n v="23"/>
    <n v="57.065199999999997"/>
    <n v="-316.97199999999998"/>
    <x v="0"/>
    <x v="11"/>
    <n v="52"/>
    <x v="0"/>
  </r>
  <r>
    <x v="0"/>
    <x v="3"/>
    <s v="GV506"/>
    <s v="GV5-32-080820"/>
    <x v="0"/>
    <d v="2020-12-23T00:00:00"/>
    <x v="0"/>
    <s v="Innovacion y Comercio"/>
    <n v="44051"/>
    <n v="4.5666666666666664"/>
    <n v="620"/>
    <n v="7"/>
    <n v="23250"/>
    <n v="12487.727000000001"/>
    <n v="1783.961"/>
    <n v="88.571428571428569"/>
    <n v="37.5"/>
    <n v="10762.272999999999"/>
    <x v="0"/>
    <x v="11"/>
    <n v="52"/>
    <x v="0"/>
  </r>
  <r>
    <x v="0"/>
    <x v="0"/>
    <s v="EMBAR"/>
    <s v="GV1-25-180620"/>
    <x v="0"/>
    <d v="2020-12-24T00:00:00"/>
    <x v="0"/>
    <s v="Innovacion y Comercio"/>
    <n v="44000"/>
    <n v="6.3"/>
    <n v="292"/>
    <n v="2"/>
    <n v="10950"/>
    <n v="5334.8590000000004"/>
    <n v="2667.4290000000001"/>
    <n v="146"/>
    <n v="37.5"/>
    <n v="5615.1409999999996"/>
    <x v="0"/>
    <x v="11"/>
    <n v="52"/>
    <x v="0"/>
  </r>
  <r>
    <x v="0"/>
    <x v="0"/>
    <s v="EMBAR"/>
    <s v="GV1-25-180620"/>
    <x v="0"/>
    <d v="2020-12-24T00:00:00"/>
    <x v="0"/>
    <s v="PUBLICO EN GENERAL"/>
    <n v="44000"/>
    <n v="6.3"/>
    <n v="93.5"/>
    <n v="1"/>
    <n v="3646.5"/>
    <n v="2667.4290000000001"/>
    <n v="2667.4290000000001"/>
    <n v="93.5"/>
    <n v="39"/>
    <n v="979.07100000000003"/>
    <x v="0"/>
    <x v="11"/>
    <n v="52"/>
    <x v="0"/>
  </r>
  <r>
    <x v="0"/>
    <x v="0"/>
    <s v="EMBAR"/>
    <s v="GV1-26-230620"/>
    <x v="0"/>
    <d v="2020-12-24T00:00:00"/>
    <x v="0"/>
    <s v="Vazquez Zamora Rafael"/>
    <n v="44005"/>
    <n v="6.1333333333333329"/>
    <n v="207.5"/>
    <n v="2"/>
    <n v="7781.25"/>
    <n v="6495.5649999999996"/>
    <n v="3247.7829999999999"/>
    <n v="103.75"/>
    <n v="37.5"/>
    <n v="1285.6849999999999"/>
    <x v="0"/>
    <x v="11"/>
    <n v="52"/>
    <x v="0"/>
  </r>
  <r>
    <x v="0"/>
    <x v="0"/>
    <s v="EMBAR"/>
    <s v="GV1-26-230620"/>
    <x v="0"/>
    <d v="2020-12-24T00:00:00"/>
    <x v="0"/>
    <s v="Cecilia Robles Perez"/>
    <n v="44005"/>
    <n v="6.1333333333333329"/>
    <n v="110"/>
    <n v="1"/>
    <n v="4125"/>
    <n v="3247.7829999999999"/>
    <n v="3247.7829999999999"/>
    <n v="110"/>
    <n v="37.5"/>
    <n v="877.21699999999998"/>
    <x v="0"/>
    <x v="11"/>
    <n v="52"/>
    <x v="0"/>
  </r>
  <r>
    <x v="0"/>
    <x v="0"/>
    <s v="EMBAR"/>
    <s v="GV1-26-230620"/>
    <x v="0"/>
    <d v="2020-12-24T00:00:00"/>
    <x v="0"/>
    <s v="Ricardo Perez Garcia"/>
    <n v="44005"/>
    <n v="6.1333333333333329"/>
    <n v="112.5"/>
    <n v="1"/>
    <n v="4218.75"/>
    <n v="3247.7829999999999"/>
    <n v="3247.7829999999999"/>
    <n v="112.5"/>
    <n v="37.5"/>
    <n v="970.96699999999998"/>
    <x v="0"/>
    <x v="11"/>
    <n v="52"/>
    <x v="0"/>
  </r>
  <r>
    <x v="0"/>
    <x v="0"/>
    <s v="EMBAR"/>
    <s v="GV1-26-230620"/>
    <x v="0"/>
    <d v="2020-12-24T00:00:00"/>
    <x v="0"/>
    <s v="Casillas Tapia Alfredo"/>
    <n v="44005"/>
    <n v="6.1333333333333329"/>
    <n v="583.5"/>
    <n v="5"/>
    <n v="21589.5"/>
    <n v="16238.913"/>
    <n v="3247.7829999999999"/>
    <n v="116.7"/>
    <n v="37"/>
    <n v="5350.5870000000004"/>
    <x v="0"/>
    <x v="11"/>
    <n v="52"/>
    <x v="0"/>
  </r>
  <r>
    <x v="0"/>
    <x v="1"/>
    <s v="GV107"/>
    <s v="GV1-27-300620"/>
    <x v="0"/>
    <d v="2020-12-24T00:00:00"/>
    <x v="0"/>
    <s v="Rafael Osorio Zamora"/>
    <n v="44012"/>
    <n v="5.8999999999999995"/>
    <n v="1104"/>
    <n v="9"/>
    <n v="41400"/>
    <n v="25665.375"/>
    <n v="2851.7080000000001"/>
    <n v="122.66666666666667"/>
    <n v="37.5"/>
    <n v="15734.625"/>
    <x v="0"/>
    <x v="11"/>
    <n v="52"/>
    <x v="0"/>
  </r>
  <r>
    <x v="0"/>
    <x v="1"/>
    <s v="GV107"/>
    <s v="GV1-27-300620"/>
    <x v="0"/>
    <d v="2020-12-24T00:00:00"/>
    <x v="0"/>
    <s v="Gutierrez Olivarez Jaime Gibran"/>
    <n v="44012"/>
    <n v="5.8999999999999995"/>
    <n v="355"/>
    <n v="3"/>
    <n v="13312.5"/>
    <n v="8555.125"/>
    <n v="2851.7080000000001"/>
    <n v="118.33333333333333"/>
    <n v="37.5"/>
    <n v="4757.375"/>
    <x v="0"/>
    <x v="11"/>
    <n v="52"/>
    <x v="0"/>
  </r>
  <r>
    <x v="0"/>
    <x v="1"/>
    <s v="GV107"/>
    <s v="GV1-27-300620"/>
    <x v="0"/>
    <d v="2020-12-24T00:00:00"/>
    <x v="0"/>
    <s v="Casillas Tapia Alfredo"/>
    <n v="44012"/>
    <n v="5.8999999999999995"/>
    <n v="638"/>
    <n v="5"/>
    <n v="23606"/>
    <n v="14258.541999999999"/>
    <n v="2851.7080000000001"/>
    <n v="127.6"/>
    <n v="37"/>
    <n v="9347.4580000000005"/>
    <x v="0"/>
    <x v="11"/>
    <n v="52"/>
    <x v="0"/>
  </r>
  <r>
    <x v="0"/>
    <x v="2"/>
    <s v="GV415"/>
    <s v="GV4-27-260620"/>
    <x v="0"/>
    <d v="2020-12-24T00:00:00"/>
    <x v="0"/>
    <s v="Cobian Chavez Rodolfo FG"/>
    <n v="44008"/>
    <n v="6.0333333333333332"/>
    <n v="3142"/>
    <n v="25"/>
    <n v="117825"/>
    <n v="76958.682000000001"/>
    <n v="3078.3470000000002"/>
    <n v="125.68"/>
    <n v="37.5"/>
    <n v="40866.317999999999"/>
    <x v="0"/>
    <x v="11"/>
    <n v="52"/>
    <x v="0"/>
  </r>
  <r>
    <x v="0"/>
    <x v="2"/>
    <s v="GV415"/>
    <s v="GV4-27-260620"/>
    <x v="0"/>
    <d v="2020-12-24T00:00:00"/>
    <x v="0"/>
    <s v="Juan Manuel Jacobo"/>
    <n v="44008"/>
    <n v="6.0333333333333332"/>
    <n v="1023"/>
    <n v="8"/>
    <n v="39385.5"/>
    <n v="24626.777999999998"/>
    <n v="3078.3470000000002"/>
    <n v="127.875"/>
    <n v="38.5"/>
    <n v="14758.722"/>
    <x v="0"/>
    <x v="11"/>
    <n v="52"/>
    <x v="0"/>
  </r>
  <r>
    <x v="0"/>
    <x v="2"/>
    <s v="GV415"/>
    <s v="GV4-27-260620"/>
    <x v="0"/>
    <d v="2020-12-24T00:00:00"/>
    <x v="0"/>
    <s v="Oscar Jesus Guerrero Pelayo"/>
    <n v="44008"/>
    <n v="6.0333333333333332"/>
    <n v="528"/>
    <n v="4"/>
    <n v="20328"/>
    <n v="12313.388999999999"/>
    <n v="3078.3470000000002"/>
    <n v="132"/>
    <n v="38.5"/>
    <n v="8014.6109999999999"/>
    <x v="0"/>
    <x v="11"/>
    <n v="52"/>
    <x v="0"/>
  </r>
  <r>
    <x v="0"/>
    <x v="2"/>
    <s v="GV415"/>
    <s v="GV4-27-260620"/>
    <x v="0"/>
    <d v="2020-12-24T00:00:00"/>
    <x v="0"/>
    <s v="PUBLICO EN GENERAL"/>
    <n v="44008"/>
    <n v="6.0333333333333332"/>
    <n v="120"/>
    <n v="1"/>
    <n v="4620"/>
    <n v="3078.3470000000002"/>
    <n v="3078.3470000000002"/>
    <n v="120"/>
    <n v="38.5"/>
    <n v="1541.653"/>
    <x v="0"/>
    <x v="11"/>
    <n v="52"/>
    <x v="0"/>
  </r>
  <r>
    <x v="0"/>
    <x v="2"/>
    <s v="GV415"/>
    <s v="GV4-27-260620"/>
    <x v="0"/>
    <d v="2020-12-24T00:00:00"/>
    <x v="0"/>
    <s v="Ramos Mejia Juan Diego FG"/>
    <n v="44008"/>
    <n v="6.0333333333333332"/>
    <n v="677"/>
    <n v="6"/>
    <n v="25387.5"/>
    <n v="18470.083999999999"/>
    <n v="3078.3470000000002"/>
    <n v="112.83333333333333"/>
    <n v="37.5"/>
    <n v="6917.4160000000002"/>
    <x v="0"/>
    <x v="11"/>
    <n v="52"/>
    <x v="0"/>
  </r>
  <r>
    <x v="0"/>
    <x v="2"/>
    <s v="GV415"/>
    <s v="GV4-27-260620"/>
    <x v="0"/>
    <d v="2020-12-24T00:00:00"/>
    <x v="0"/>
    <s v="Gil Peña Martin FG"/>
    <n v="44008"/>
    <n v="6.0333333333333332"/>
    <n v="642"/>
    <n v="5"/>
    <n v="24717"/>
    <n v="15391.736000000001"/>
    <n v="3078.3470000000002"/>
    <n v="128.4"/>
    <n v="38.5"/>
    <n v="9325.2639999999992"/>
    <x v="0"/>
    <x v="11"/>
    <n v="52"/>
    <x v="0"/>
  </r>
  <r>
    <x v="0"/>
    <x v="2"/>
    <s v="GV415"/>
    <s v="GV4-27-260620"/>
    <x v="0"/>
    <d v="2020-12-24T00:00:00"/>
    <x v="0"/>
    <s v="Jose Luis Guzman Cornejo"/>
    <n v="44008"/>
    <n v="6.0333333333333332"/>
    <n v="645"/>
    <n v="5"/>
    <n v="24832.5"/>
    <n v="15391.736000000001"/>
    <n v="3078.3470000000002"/>
    <n v="129"/>
    <n v="38.5"/>
    <n v="9440.7639999999992"/>
    <x v="0"/>
    <x v="11"/>
    <n v="52"/>
    <x v="0"/>
  </r>
  <r>
    <x v="0"/>
    <x v="2"/>
    <s v="GV415"/>
    <s v="GV4-27-260620"/>
    <x v="0"/>
    <d v="2020-12-24T00:00:00"/>
    <x v="0"/>
    <s v="Leonardo Jimenez Chacon"/>
    <n v="44008"/>
    <n v="6.0333333333333332"/>
    <n v="258"/>
    <n v="2"/>
    <n v="9933"/>
    <n v="6156.6949999999997"/>
    <n v="3078.3470000000002"/>
    <n v="129"/>
    <n v="38.5"/>
    <n v="3776.3049999999998"/>
    <x v="0"/>
    <x v="11"/>
    <n v="52"/>
    <x v="0"/>
  </r>
  <r>
    <x v="0"/>
    <x v="2"/>
    <s v="GV415"/>
    <s v="GV4-27-260620"/>
    <x v="0"/>
    <d v="2020-12-24T00:00:00"/>
    <x v="0"/>
    <s v="Lopez Jorge FG"/>
    <n v="44008"/>
    <n v="6.0333333333333332"/>
    <n v="215"/>
    <n v="2"/>
    <n v="8277.5"/>
    <n v="6156.6949999999997"/>
    <n v="3078.3470000000002"/>
    <n v="107.5"/>
    <n v="38.5"/>
    <n v="2120.8049999999998"/>
    <x v="0"/>
    <x v="11"/>
    <n v="52"/>
    <x v="0"/>
  </r>
  <r>
    <x v="0"/>
    <x v="2"/>
    <s v="GV415"/>
    <s v="GV4-27-260620"/>
    <x v="0"/>
    <d v="2020-12-24T00:00:00"/>
    <x v="0"/>
    <s v="Pelayo Sebastian Rosa Maria G"/>
    <n v="44008"/>
    <n v="6.0333333333333332"/>
    <n v="722"/>
    <n v="6"/>
    <n v="27797"/>
    <n v="18470.083999999999"/>
    <n v="3078.3470000000002"/>
    <n v="120.33333333333333"/>
    <n v="38.5"/>
    <n v="9326.9159999999993"/>
    <x v="0"/>
    <x v="11"/>
    <n v="52"/>
    <x v="0"/>
  </r>
  <r>
    <x v="0"/>
    <x v="2"/>
    <s v="GV415"/>
    <s v="GV4-27-260620"/>
    <x v="0"/>
    <d v="2020-12-24T00:00:00"/>
    <x v="0"/>
    <s v="Salas Nadia"/>
    <n v="44008"/>
    <n v="6.0333333333333332"/>
    <n v="330"/>
    <n v="3"/>
    <n v="12705"/>
    <n v="9235.0419999999995"/>
    <n v="3078.3470000000002"/>
    <n v="110"/>
    <n v="38.5"/>
    <n v="3469.9580000000001"/>
    <x v="0"/>
    <x v="11"/>
    <n v="52"/>
    <x v="0"/>
  </r>
  <r>
    <x v="0"/>
    <x v="2"/>
    <s v="GV415"/>
    <s v="GV4-27-260620"/>
    <x v="0"/>
    <d v="2020-12-24T00:00:00"/>
    <x v="0"/>
    <s v="RODRIGO RODRIGUEZ"/>
    <n v="44008"/>
    <n v="6.0333333333333332"/>
    <n v="1612"/>
    <n v="14"/>
    <n v="62062"/>
    <n v="43096.862000000001"/>
    <n v="3078.3470000000002"/>
    <n v="115.14285714285714"/>
    <n v="38.5"/>
    <n v="18965.137999999999"/>
    <x v="0"/>
    <x v="11"/>
    <n v="52"/>
    <x v="0"/>
  </r>
  <r>
    <x v="0"/>
    <x v="2"/>
    <s v="GV415"/>
    <s v="GV4-27-260620"/>
    <x v="0"/>
    <d v="2020-12-24T00:00:00"/>
    <x v="0"/>
    <s v="Avalos Silva Juan"/>
    <n v="44008"/>
    <n v="6.0333333333333332"/>
    <n v="380"/>
    <n v="3"/>
    <n v="14630"/>
    <n v="9235.0419999999995"/>
    <n v="3078.3470000000002"/>
    <n v="126.66666666666667"/>
    <n v="38.5"/>
    <n v="5394.9579999999996"/>
    <x v="0"/>
    <x v="11"/>
    <n v="52"/>
    <x v="0"/>
  </r>
  <r>
    <x v="0"/>
    <x v="2"/>
    <s v="GV415"/>
    <s v="GV4-27-260620"/>
    <x v="0"/>
    <d v="2020-12-24T00:00:00"/>
    <x v="0"/>
    <s v="Becerra Bañuelos Norma Elizabeth F"/>
    <n v="44008"/>
    <n v="6.0333333333333332"/>
    <n v="668"/>
    <n v="6"/>
    <n v="25718"/>
    <n v="18470.083999999999"/>
    <n v="3078.3470000000002"/>
    <n v="111.33333333333333"/>
    <n v="38.5"/>
    <n v="7247.9160000000002"/>
    <x v="0"/>
    <x v="11"/>
    <n v="52"/>
    <x v="0"/>
  </r>
  <r>
    <x v="0"/>
    <x v="2"/>
    <s v="GV415"/>
    <s v="GV4-27-260620"/>
    <x v="0"/>
    <d v="2020-12-24T00:00:00"/>
    <x v="0"/>
    <s v="Lopez Castro Erica"/>
    <n v="44008"/>
    <n v="6.0333333333333332"/>
    <n v="320"/>
    <n v="3"/>
    <n v="12320"/>
    <n v="9235.0419999999995"/>
    <n v="3078.3470000000002"/>
    <n v="106.66666666666667"/>
    <n v="38.5"/>
    <n v="3084.9580000000001"/>
    <x v="0"/>
    <x v="11"/>
    <n v="52"/>
    <x v="0"/>
  </r>
  <r>
    <x v="0"/>
    <x v="2"/>
    <s v="GV415"/>
    <s v="GV4-27-260620"/>
    <x v="0"/>
    <d v="2020-12-24T00:00:00"/>
    <x v="0"/>
    <s v="Langurain Juan Pablo NA"/>
    <n v="44008"/>
    <n v="6.0333333333333332"/>
    <n v="2395"/>
    <n v="20"/>
    <n v="92207.5"/>
    <n v="61566.945"/>
    <n v="3078.3470000000002"/>
    <n v="119.75"/>
    <n v="38.5"/>
    <n v="30640.555"/>
    <x v="0"/>
    <x v="11"/>
    <n v="52"/>
    <x v="0"/>
  </r>
  <r>
    <x v="0"/>
    <x v="2"/>
    <s v="GV415"/>
    <s v="GV4-27-260620"/>
    <x v="0"/>
    <d v="2020-12-24T00:00:00"/>
    <x v="0"/>
    <s v="Lopez Garcia Martin FG"/>
    <n v="44008"/>
    <n v="6.0333333333333332"/>
    <n v="140"/>
    <n v="1"/>
    <n v="5390"/>
    <n v="3078.3470000000002"/>
    <n v="3078.3470000000002"/>
    <n v="140"/>
    <n v="38.5"/>
    <n v="2311.6529999999998"/>
    <x v="0"/>
    <x v="11"/>
    <n v="52"/>
    <x v="0"/>
  </r>
  <r>
    <x v="0"/>
    <x v="2"/>
    <s v="GV415"/>
    <s v="GV4-27-260620"/>
    <x v="0"/>
    <d v="2020-12-24T00:00:00"/>
    <x v="0"/>
    <s v="Lopez Mendoza Librado F"/>
    <n v="44008"/>
    <n v="6.0333333333333332"/>
    <n v="240"/>
    <n v="2"/>
    <n v="9240"/>
    <n v="6156.6949999999997"/>
    <n v="3078.3470000000002"/>
    <n v="120"/>
    <n v="38.5"/>
    <n v="3083.3049999999998"/>
    <x v="0"/>
    <x v="11"/>
    <n v="52"/>
    <x v="0"/>
  </r>
  <r>
    <x v="0"/>
    <x v="2"/>
    <s v="GV415"/>
    <s v="GV4-27-260620"/>
    <x v="0"/>
    <d v="2020-12-24T00:00:00"/>
    <x v="0"/>
    <s v="Martinez Valdez Hugo Alberto F"/>
    <n v="44008"/>
    <n v="6.0333333333333332"/>
    <n v="654"/>
    <n v="6"/>
    <n v="25179"/>
    <n v="18470.083999999999"/>
    <n v="3078.3470000000002"/>
    <n v="109"/>
    <n v="38.5"/>
    <n v="6708.9160000000002"/>
    <x v="0"/>
    <x v="11"/>
    <n v="52"/>
    <x v="0"/>
  </r>
  <r>
    <x v="0"/>
    <x v="2"/>
    <s v="GV415"/>
    <s v="GV4-27-260620"/>
    <x v="0"/>
    <d v="2020-12-24T00:00:00"/>
    <x v="0"/>
    <s v="Prado Barajas Aureliano FG"/>
    <n v="44008"/>
    <n v="6.0333333333333332"/>
    <n v="110"/>
    <n v="1"/>
    <n v="4235"/>
    <n v="3078.3470000000002"/>
    <n v="3078.3470000000002"/>
    <n v="110"/>
    <n v="38.5"/>
    <n v="1156.653"/>
    <x v="0"/>
    <x v="11"/>
    <n v="52"/>
    <x v="0"/>
  </r>
  <r>
    <x v="0"/>
    <x v="2"/>
    <s v="GV415"/>
    <s v="GV4-27-260620"/>
    <x v="0"/>
    <d v="2020-12-24T00:00:00"/>
    <x v="0"/>
    <s v="Edgar Ruiz Lopez"/>
    <n v="44008"/>
    <n v="6.0333333333333332"/>
    <n v="650"/>
    <n v="6"/>
    <n v="25025"/>
    <n v="18470.083999999999"/>
    <n v="3078.3470000000002"/>
    <n v="108.33333333333333"/>
    <n v="38.5"/>
    <n v="6554.9160000000002"/>
    <x v="0"/>
    <x v="11"/>
    <n v="52"/>
    <x v="0"/>
  </r>
  <r>
    <x v="0"/>
    <x v="2"/>
    <s v="GV415"/>
    <s v="GV4-27-260620"/>
    <x v="0"/>
    <d v="2020-12-24T00:00:00"/>
    <x v="0"/>
    <s v="Camacho Monroy Agustin"/>
    <n v="44008"/>
    <n v="6.0333333333333332"/>
    <n v="1448"/>
    <n v="12"/>
    <n v="54300"/>
    <n v="36940.167000000001"/>
    <n v="3078.3470000000002"/>
    <n v="120.66666666666667"/>
    <n v="37.5"/>
    <n v="17359.832999999999"/>
    <x v="0"/>
    <x v="11"/>
    <n v="52"/>
    <x v="0"/>
  </r>
  <r>
    <x v="0"/>
    <x v="2"/>
    <s v="GV415"/>
    <s v="GV4-27-260620"/>
    <x v="0"/>
    <d v="2020-12-24T00:00:00"/>
    <x v="0"/>
    <s v="Camacho Santana Gabriel"/>
    <n v="44008"/>
    <n v="6.0333333333333332"/>
    <n v="1164"/>
    <n v="10"/>
    <n v="43650"/>
    <n v="30783.473000000002"/>
    <n v="3078.3470000000002"/>
    <n v="116.4"/>
    <n v="37.5"/>
    <n v="12866.527"/>
    <x v="0"/>
    <x v="11"/>
    <n v="52"/>
    <x v="0"/>
  </r>
  <r>
    <x v="0"/>
    <x v="2"/>
    <s v="GV415"/>
    <s v="GV4-27-260620"/>
    <x v="0"/>
    <d v="2020-12-24T00:00:00"/>
    <x v="0"/>
    <s v="PUBLICO EN GENERAL"/>
    <n v="44008"/>
    <n v="6.0333333333333332"/>
    <n v="111"/>
    <n v="1"/>
    <n v="4162.5"/>
    <n v="3078.3470000000002"/>
    <n v="3078.3470000000002"/>
    <n v="111"/>
    <n v="37.5"/>
    <n v="1084.153"/>
    <x v="0"/>
    <x v="11"/>
    <n v="52"/>
    <x v="0"/>
  </r>
  <r>
    <x v="0"/>
    <x v="2"/>
    <s v="GV416"/>
    <s v="GV4-28-080720"/>
    <x v="0"/>
    <d v="2020-12-24T00:00:00"/>
    <x v="0"/>
    <s v="PUBLICO EN GENERAL"/>
    <n v="44020"/>
    <n v="5.6333333333333329"/>
    <n v="222"/>
    <n v="2"/>
    <n v="8325"/>
    <n v="5913.5590000000002"/>
    <n v="2956.78"/>
    <n v="111"/>
    <n v="37.5"/>
    <n v="2411.4409999999998"/>
    <x v="0"/>
    <x v="11"/>
    <n v="52"/>
    <x v="0"/>
  </r>
  <r>
    <x v="0"/>
    <x v="2"/>
    <s v="GV416"/>
    <s v="GV4-28-080720"/>
    <x v="0"/>
    <d v="2020-12-24T00:00:00"/>
    <x v="0"/>
    <s v="Noe Ramirez Brambila"/>
    <n v="44020"/>
    <n v="5.6333333333333329"/>
    <n v="678"/>
    <n v="6"/>
    <n v="25425"/>
    <n v="17740.678"/>
    <n v="2956.78"/>
    <n v="113"/>
    <n v="37.5"/>
    <n v="7684.3220000000001"/>
    <x v="0"/>
    <x v="11"/>
    <n v="52"/>
    <x v="0"/>
  </r>
  <r>
    <x v="0"/>
    <x v="2"/>
    <s v="GV416"/>
    <s v="GV4-28-080720"/>
    <x v="0"/>
    <d v="2020-12-24T00:00:00"/>
    <x v="0"/>
    <s v="Arturo Saray"/>
    <n v="44020"/>
    <n v="5.6333333333333329"/>
    <n v="188"/>
    <n v="2"/>
    <n v="6580"/>
    <n v="5913.5590000000002"/>
    <n v="2956.78"/>
    <n v="94"/>
    <n v="35"/>
    <n v="666.44100000000003"/>
    <x v="0"/>
    <x v="11"/>
    <n v="52"/>
    <x v="0"/>
  </r>
  <r>
    <x v="0"/>
    <x v="3"/>
    <s v="GV506"/>
    <s v="GV5-32-080820"/>
    <x v="0"/>
    <d v="2020-12-24T00:00:00"/>
    <x v="0"/>
    <s v="Casillas Tapia Alfredo"/>
    <n v="44051"/>
    <n v="4.5999999999999996"/>
    <n v="1160"/>
    <n v="10"/>
    <n v="42920"/>
    <n v="9910.8950000000004"/>
    <n v="991.08900000000006"/>
    <n v="116"/>
    <n v="37"/>
    <n v="33009.105000000003"/>
    <x v="0"/>
    <x v="11"/>
    <n v="52"/>
    <x v="0"/>
  </r>
  <r>
    <x v="0"/>
    <x v="3"/>
    <s v="GV506"/>
    <s v="GV5-32-080820"/>
    <x v="0"/>
    <d v="2020-12-24T00:00:00"/>
    <x v="0"/>
    <s v="Innovacion y Comercio"/>
    <n v="44051"/>
    <n v="4.5999999999999996"/>
    <n v="840"/>
    <n v="8"/>
    <n v="31500"/>
    <n v="7928.7160000000003"/>
    <n v="991.08900000000006"/>
    <n v="105"/>
    <n v="37.5"/>
    <n v="23571.284"/>
    <x v="0"/>
    <x v="11"/>
    <n v="52"/>
    <x v="0"/>
  </r>
  <r>
    <x v="0"/>
    <x v="3"/>
    <s v="GV507"/>
    <s v="GV5-34-200820"/>
    <x v="0"/>
    <d v="2020-12-24T00:00:00"/>
    <x v="0"/>
    <s v="Camolinga Maldonado Pedro"/>
    <n v="44063"/>
    <n v="4.2"/>
    <n v="14931"/>
    <n v="126"/>
    <n v="559912.5"/>
    <n v="294190.12800000003"/>
    <n v="2334.8420000000001"/>
    <n v="118.5"/>
    <n v="37.5"/>
    <n v="265722.37199999997"/>
    <x v="0"/>
    <x v="11"/>
    <n v="52"/>
    <x v="0"/>
  </r>
  <r>
    <x v="0"/>
    <x v="0"/>
    <s v="EMBAR"/>
    <s v="GV1-25-180620"/>
    <x v="0"/>
    <d v="2020-12-28T00:00:00"/>
    <x v="0"/>
    <s v="PUBLICO EN GENERAL"/>
    <n v="44000"/>
    <n v="6.4333333333333327"/>
    <n v="79.5"/>
    <n v="1"/>
    <n v="3100.5"/>
    <n v="2667.4290000000001"/>
    <n v="2667.4290000000001"/>
    <n v="79.5"/>
    <n v="39"/>
    <n v="433.07100000000003"/>
    <x v="0"/>
    <x v="11"/>
    <n v="53"/>
    <x v="0"/>
  </r>
  <r>
    <x v="0"/>
    <x v="1"/>
    <s v="GV102"/>
    <s v="GV1-32-060820"/>
    <x v="0"/>
    <d v="2020-12-28T00:00:00"/>
    <x v="0"/>
    <s v="Innovacion y Comercio"/>
    <n v="44049"/>
    <n v="4.8"/>
    <n v="70"/>
    <n v="1"/>
    <n v="2625"/>
    <n v="2140.9340000000002"/>
    <n v="2140.9340000000002"/>
    <n v="70"/>
    <n v="37.5"/>
    <n v="484.06599999999997"/>
    <x v="0"/>
    <x v="11"/>
    <n v="53"/>
    <x v="0"/>
  </r>
  <r>
    <x v="0"/>
    <x v="1"/>
    <s v="GV107"/>
    <s v="GV1-27-300620"/>
    <x v="0"/>
    <d v="2020-12-28T00:00:00"/>
    <x v="0"/>
    <s v="Carlos Sanchez Camacho"/>
    <n v="44012"/>
    <n v="6.0333333333333332"/>
    <n v="460"/>
    <n v="4"/>
    <n v="17250"/>
    <n v="11406.833000000001"/>
    <n v="2851.7080000000001"/>
    <n v="115"/>
    <n v="37.5"/>
    <n v="5843.1670000000004"/>
    <x v="0"/>
    <x v="11"/>
    <n v="53"/>
    <x v="0"/>
  </r>
  <r>
    <x v="0"/>
    <x v="2"/>
    <s v="GV415"/>
    <s v="GV4-27-260620"/>
    <x v="0"/>
    <d v="2020-12-28T00:00:00"/>
    <x v="0"/>
    <s v="Gutierrez Olivarez Jaime Gibran"/>
    <n v="44008"/>
    <n v="6.1666666666666661"/>
    <n v="283"/>
    <n v="3"/>
    <n v="10612.5"/>
    <n v="9235.0419999999995"/>
    <n v="3078.3470000000002"/>
    <n v="94.333333333333329"/>
    <n v="37.5"/>
    <n v="1377.4580000000001"/>
    <x v="0"/>
    <x v="11"/>
    <n v="53"/>
    <x v="0"/>
  </r>
  <r>
    <x v="0"/>
    <x v="2"/>
    <s v="GV416"/>
    <s v="GV4-28-080720"/>
    <x v="0"/>
    <d v="2020-12-28T00:00:00"/>
    <x v="0"/>
    <s v="Camolinga Maldonado Pedro"/>
    <n v="44020"/>
    <n v="5.7666666666666666"/>
    <n v="12266"/>
    <n v="108"/>
    <n v="451388.8"/>
    <n v="319332.19699999999"/>
    <n v="2956.78"/>
    <n v="113.57407407407408"/>
    <n v="36.799999999999997"/>
    <n v="132056.603"/>
    <x v="0"/>
    <x v="11"/>
    <n v="53"/>
    <x v="0"/>
  </r>
  <r>
    <x v="0"/>
    <x v="2"/>
    <s v="GV416"/>
    <s v="GV4-28-080720"/>
    <x v="0"/>
    <d v="2020-12-28T00:00:00"/>
    <x v="0"/>
    <s v="Cecilia Robles Perez"/>
    <n v="44020"/>
    <n v="5.7666666666666666"/>
    <n v="112"/>
    <n v="1"/>
    <n v="4200"/>
    <n v="2956.78"/>
    <n v="2956.78"/>
    <n v="112"/>
    <n v="37.5"/>
    <n v="1243.22"/>
    <x v="0"/>
    <x v="11"/>
    <n v="53"/>
    <x v="0"/>
  </r>
  <r>
    <x v="0"/>
    <x v="2"/>
    <s v="GV416"/>
    <s v="GV4-28-080720"/>
    <x v="0"/>
    <d v="2020-12-28T00:00:00"/>
    <x v="0"/>
    <s v="Ricardo Perez Garcia"/>
    <n v="44020"/>
    <n v="5.7666666666666666"/>
    <n v="130"/>
    <n v="1"/>
    <n v="4875"/>
    <n v="2956.78"/>
    <n v="2956.78"/>
    <n v="130"/>
    <n v="37.5"/>
    <n v="1918.22"/>
    <x v="0"/>
    <x v="11"/>
    <n v="53"/>
    <x v="0"/>
  </r>
  <r>
    <x v="0"/>
    <x v="2"/>
    <s v="GV416"/>
    <s v="GV4-28-080720"/>
    <x v="0"/>
    <d v="2020-12-28T00:00:00"/>
    <x v="0"/>
    <s v="Rafael Osorio Zamora"/>
    <n v="44020"/>
    <n v="5.7666666666666666"/>
    <n v="908"/>
    <n v="8"/>
    <n v="34050"/>
    <n v="23654.237000000001"/>
    <n v="2956.78"/>
    <n v="113.5"/>
    <n v="37.5"/>
    <n v="10395.763000000001"/>
    <x v="0"/>
    <x v="11"/>
    <n v="53"/>
    <x v="0"/>
  </r>
  <r>
    <x v="0"/>
    <x v="2"/>
    <s v="GV416"/>
    <s v="GV4-28-080720"/>
    <x v="0"/>
    <d v="2020-12-28T00:00:00"/>
    <x v="0"/>
    <s v="Vazquez Zamora Rafael"/>
    <n v="44020"/>
    <n v="5.7666666666666666"/>
    <n v="218"/>
    <n v="2"/>
    <n v="8175"/>
    <n v="5913.5590000000002"/>
    <n v="2956.78"/>
    <n v="109"/>
    <n v="37.5"/>
    <n v="2261.4409999999998"/>
    <x v="0"/>
    <x v="11"/>
    <n v="53"/>
    <x v="0"/>
  </r>
  <r>
    <x v="0"/>
    <x v="2"/>
    <s v="GV416"/>
    <s v="GV4-28-080720"/>
    <x v="0"/>
    <d v="2020-12-28T00:00:00"/>
    <x v="0"/>
    <s v="Innovacion y Comercio"/>
    <n v="44020"/>
    <n v="5.7666666666666666"/>
    <n v="240"/>
    <n v="2"/>
    <n v="9000"/>
    <n v="5913.5590000000002"/>
    <n v="2956.78"/>
    <n v="120"/>
    <n v="37.5"/>
    <n v="3086.4409999999998"/>
    <x v="0"/>
    <x v="11"/>
    <n v="53"/>
    <x v="0"/>
  </r>
  <r>
    <x v="0"/>
    <x v="2"/>
    <s v="GV4B"/>
    <s v="GV4-42-081020"/>
    <x v="0"/>
    <d v="2020-12-28T00:00:00"/>
    <x v="0"/>
    <s v="PUBLICO EN GENERAL"/>
    <n v="44112"/>
    <n v="2.6999999999999997"/>
    <n v="22"/>
    <n v="1"/>
    <n v="1275"/>
    <n v="1202.7339999999999"/>
    <n v="1202.7339999999999"/>
    <n v="22"/>
    <n v="57.954500000000003"/>
    <n v="72.266000000000005"/>
    <x v="0"/>
    <x v="11"/>
    <n v="53"/>
    <x v="0"/>
  </r>
  <r>
    <x v="0"/>
    <x v="3"/>
    <s v="GV507"/>
    <s v="GV5-34-200820"/>
    <x v="0"/>
    <d v="2020-12-28T00:00:00"/>
    <x v="0"/>
    <s v="Carlos Policarpo Contreras Moreno"/>
    <n v="44063"/>
    <n v="4.333333333333333"/>
    <n v="5816.5"/>
    <n v="49"/>
    <n v="218118.75"/>
    <n v="114407.272"/>
    <n v="2334.8420000000001"/>
    <n v="118.70408163265306"/>
    <n v="37.5"/>
    <n v="103711.478"/>
    <x v="0"/>
    <x v="11"/>
    <n v="53"/>
    <x v="0"/>
  </r>
  <r>
    <x v="0"/>
    <x v="0"/>
    <s v="EMBAR"/>
    <s v="GV1-25-180620"/>
    <x v="0"/>
    <d v="2020-12-29T00:00:00"/>
    <x v="0"/>
    <s v="PUBLICO EN GENERAL"/>
    <n v="44000"/>
    <n v="6.4666666666666668"/>
    <n v="77"/>
    <n v="1"/>
    <n v="3003"/>
    <n v="2667.4290000000001"/>
    <n v="2667.4290000000001"/>
    <n v="77"/>
    <n v="39"/>
    <n v="335.57100000000003"/>
    <x v="0"/>
    <x v="11"/>
    <n v="53"/>
    <x v="0"/>
  </r>
  <r>
    <x v="0"/>
    <x v="0"/>
    <s v="EMBAR"/>
    <s v="GV1-25-180620"/>
    <x v="0"/>
    <d v="2020-12-29T00:00:00"/>
    <x v="0"/>
    <s v="Innovacion y Comercio"/>
    <n v="44000"/>
    <n v="6.4666666666666668"/>
    <n v="437"/>
    <n v="4"/>
    <n v="16387.5"/>
    <n v="10669.718000000001"/>
    <n v="2667.4290000000001"/>
    <n v="109.25"/>
    <n v="37.5"/>
    <n v="5717.7820000000002"/>
    <x v="0"/>
    <x v="11"/>
    <n v="53"/>
    <x v="0"/>
  </r>
  <r>
    <x v="0"/>
    <x v="0"/>
    <s v="EMBAR"/>
    <s v="GV1-26-230620"/>
    <x v="0"/>
    <d v="2020-12-29T00:00:00"/>
    <x v="0"/>
    <s v="Innovacion y Comercio"/>
    <n v="44005"/>
    <n v="6.3"/>
    <n v="370.5"/>
    <n v="4"/>
    <n v="13523.25"/>
    <n v="12991.130999999999"/>
    <n v="3247.7829999999999"/>
    <n v="92.625"/>
    <n v="36.5"/>
    <n v="532.11900000000003"/>
    <x v="0"/>
    <x v="11"/>
    <n v="53"/>
    <x v="0"/>
  </r>
  <r>
    <x v="0"/>
    <x v="0"/>
    <s v="EMBAR"/>
    <s v="GV1-26-230620"/>
    <x v="0"/>
    <d v="2020-12-29T00:00:00"/>
    <x v="0"/>
    <s v="Carlos Sanchez Camacho"/>
    <n v="44005"/>
    <n v="6.3"/>
    <n v="557"/>
    <n v="4"/>
    <n v="20330.5"/>
    <n v="12991.130999999999"/>
    <n v="3247.7829999999999"/>
    <n v="139.25"/>
    <n v="36.5"/>
    <n v="7339.3689999999997"/>
    <x v="0"/>
    <x v="11"/>
    <n v="53"/>
    <x v="0"/>
  </r>
  <r>
    <x v="0"/>
    <x v="0"/>
    <s v="EMBAR"/>
    <s v="GV1-26-230620"/>
    <x v="0"/>
    <d v="2020-12-29T00:00:00"/>
    <x v="0"/>
    <s v="PUBLICO EN GENERAL"/>
    <n v="44005"/>
    <n v="6.3"/>
    <n v="110"/>
    <n v="1"/>
    <n v="3850"/>
    <n v="3247.7829999999999"/>
    <n v="3247.7829999999999"/>
    <n v="110"/>
    <n v="35"/>
    <n v="602.21699999999998"/>
    <x v="0"/>
    <x v="11"/>
    <n v="53"/>
    <x v="0"/>
  </r>
  <r>
    <x v="0"/>
    <x v="0"/>
    <s v="EMBAR"/>
    <s v="GV1-26-230620"/>
    <x v="0"/>
    <d v="2020-12-29T00:00:00"/>
    <x v="0"/>
    <s v="Innovacion y Comercio"/>
    <n v="44005"/>
    <n v="6.3"/>
    <n v="710.5"/>
    <n v="6"/>
    <n v="26643.75"/>
    <n v="19486.696"/>
    <n v="3247.7829999999999"/>
    <n v="118.41666666666667"/>
    <n v="37.5"/>
    <n v="7157.0540000000001"/>
    <x v="0"/>
    <x v="11"/>
    <n v="53"/>
    <x v="0"/>
  </r>
  <r>
    <x v="0"/>
    <x v="1"/>
    <s v="GV107"/>
    <s v="GV1-27-300620"/>
    <x v="0"/>
    <d v="2020-12-29T00:00:00"/>
    <x v="0"/>
    <s v="Innovacion y Comercio"/>
    <n v="44012"/>
    <n v="6.0666666666666664"/>
    <n v="198.5"/>
    <n v="2"/>
    <n v="7245.25"/>
    <n v="5703.4170000000004"/>
    <n v="2851.7080000000001"/>
    <n v="99.25"/>
    <n v="36.5"/>
    <n v="1541.8330000000001"/>
    <x v="0"/>
    <x v="11"/>
    <n v="53"/>
    <x v="0"/>
  </r>
  <r>
    <x v="0"/>
    <x v="1"/>
    <s v="GV107"/>
    <s v="GV1-27-300620"/>
    <x v="0"/>
    <d v="2020-12-29T00:00:00"/>
    <x v="0"/>
    <s v="Ricardo Perez Garcia"/>
    <n v="44012"/>
    <n v="6.0666666666666664"/>
    <n v="217"/>
    <n v="2"/>
    <n v="7920.5"/>
    <n v="5703.4170000000004"/>
    <n v="2851.7080000000001"/>
    <n v="108.5"/>
    <n v="36.5"/>
    <n v="2217.0830000000001"/>
    <x v="0"/>
    <x v="11"/>
    <n v="53"/>
    <x v="0"/>
  </r>
  <r>
    <x v="0"/>
    <x v="1"/>
    <s v="GV107"/>
    <s v="GV1-27-300620"/>
    <x v="0"/>
    <d v="2020-12-29T00:00:00"/>
    <x v="0"/>
    <s v="Cecilia Robles Perez"/>
    <n v="44012"/>
    <n v="6.0666666666666664"/>
    <n v="109"/>
    <n v="1"/>
    <n v="3978.5"/>
    <n v="2851.7080000000001"/>
    <n v="2851.7080000000001"/>
    <n v="109"/>
    <n v="36.5"/>
    <n v="1126.7919999999999"/>
    <x v="0"/>
    <x v="11"/>
    <n v="53"/>
    <x v="0"/>
  </r>
  <r>
    <x v="0"/>
    <x v="1"/>
    <s v="GV107"/>
    <s v="GV1-27-300620"/>
    <x v="0"/>
    <d v="2020-12-29T00:00:00"/>
    <x v="0"/>
    <s v="Vazquez Zamora Rafael"/>
    <n v="44012"/>
    <n v="6.0666666666666664"/>
    <n v="397"/>
    <n v="4"/>
    <n v="14490.5"/>
    <n v="11406.833000000001"/>
    <n v="2851.7080000000001"/>
    <n v="99.25"/>
    <n v="36.5"/>
    <n v="3083.6669999999999"/>
    <x v="0"/>
    <x v="11"/>
    <n v="53"/>
    <x v="0"/>
  </r>
  <r>
    <x v="0"/>
    <x v="1"/>
    <s v="GV107"/>
    <s v="GV1-27-300620"/>
    <x v="0"/>
    <d v="2020-12-29T00:00:00"/>
    <x v="0"/>
    <s v="Rafael Osorio Zamora"/>
    <n v="44012"/>
    <n v="6.0666666666666664"/>
    <n v="780.5"/>
    <n v="7"/>
    <n v="28488.25"/>
    <n v="19961.957999999999"/>
    <n v="2851.7080000000001"/>
    <n v="111.5"/>
    <n v="36.5"/>
    <n v="8526.2919999999995"/>
    <x v="0"/>
    <x v="11"/>
    <n v="53"/>
    <x v="0"/>
  </r>
  <r>
    <x v="0"/>
    <x v="1"/>
    <s v="GV107"/>
    <s v="GV1-27-300620"/>
    <x v="0"/>
    <d v="2020-12-29T00:00:00"/>
    <x v="0"/>
    <s v="PUBLICO EN GENERAL"/>
    <n v="44012"/>
    <n v="6.0666666666666664"/>
    <n v="85.5"/>
    <n v="1"/>
    <n v="2992.5"/>
    <n v="2851.7080000000001"/>
    <n v="2851.7080000000001"/>
    <n v="85.5"/>
    <n v="35"/>
    <n v="140.792"/>
    <x v="0"/>
    <x v="11"/>
    <n v="53"/>
    <x v="0"/>
  </r>
  <r>
    <x v="0"/>
    <x v="1"/>
    <s v="GV107"/>
    <s v="GV1-27-300620"/>
    <x v="0"/>
    <d v="2020-12-29T00:00:00"/>
    <x v="0"/>
    <s v="Arturo Saray"/>
    <n v="44012"/>
    <n v="6.0666666666666664"/>
    <n v="98.5"/>
    <n v="1"/>
    <n v="3447.5"/>
    <n v="2851.7080000000001"/>
    <n v="2851.7080000000001"/>
    <n v="98.5"/>
    <n v="35"/>
    <n v="595.79200000000003"/>
    <x v="0"/>
    <x v="11"/>
    <n v="53"/>
    <x v="0"/>
  </r>
  <r>
    <x v="0"/>
    <x v="1"/>
    <s v="GV107"/>
    <s v="GV1-27-300620"/>
    <x v="0"/>
    <d v="2020-12-29T00:00:00"/>
    <x v="0"/>
    <s v="Carlos Sanchez Camacho"/>
    <n v="44012"/>
    <n v="6.0666666666666664"/>
    <n v="273.5"/>
    <n v="2"/>
    <n v="10256.25"/>
    <n v="5703.4170000000004"/>
    <n v="2851.7080000000001"/>
    <n v="136.75"/>
    <n v="37.5"/>
    <n v="4552.8329999999996"/>
    <x v="0"/>
    <x v="11"/>
    <n v="53"/>
    <x v="0"/>
  </r>
  <r>
    <x v="0"/>
    <x v="2"/>
    <s v="GV416"/>
    <s v="GV4-28-080720"/>
    <x v="0"/>
    <d v="2020-12-29T00:00:00"/>
    <x v="0"/>
    <s v="Arturo Saray"/>
    <n v="44020"/>
    <n v="5.8"/>
    <n v="89"/>
    <n v="1"/>
    <n v="3115"/>
    <n v="2956.78"/>
    <n v="2956.78"/>
    <n v="89"/>
    <n v="35"/>
    <n v="158.22"/>
    <x v="0"/>
    <x v="11"/>
    <n v="53"/>
    <x v="0"/>
  </r>
  <r>
    <x v="0"/>
    <x v="3"/>
    <s v="GV507"/>
    <s v="GV5-34-200820"/>
    <x v="0"/>
    <d v="2020-12-29T00:00:00"/>
    <x v="0"/>
    <s v="Carlos Policarpo Contreras Moreno"/>
    <n v="44063"/>
    <n v="4.3666666666666663"/>
    <n v="116.33"/>
    <n v="1"/>
    <n v="0"/>
    <n v="2334.8420000000001"/>
    <n v="2334.8420000000001"/>
    <n v="116.33"/>
    <n v="0"/>
    <n v="-2334.8420000000001"/>
    <x v="0"/>
    <x v="11"/>
    <n v="53"/>
    <x v="0"/>
  </r>
  <r>
    <x v="0"/>
    <x v="0"/>
    <s v="EMBAR"/>
    <s v="GV1-26-230620"/>
    <x v="0"/>
    <d v="2020-12-30T00:00:00"/>
    <x v="0"/>
    <s v="PUBLICO EN GENERAL"/>
    <n v="44005"/>
    <n v="6.333333333333333"/>
    <n v="248"/>
    <n v="2"/>
    <n v="8432"/>
    <n v="6495.5649999999996"/>
    <n v="3247.7829999999999"/>
    <n v="124"/>
    <n v="34"/>
    <n v="1936.4349999999999"/>
    <x v="0"/>
    <x v="11"/>
    <n v="53"/>
    <x v="0"/>
  </r>
  <r>
    <x v="0"/>
    <x v="0"/>
    <s v="EMBAR"/>
    <s v="GV1-26-230620"/>
    <x v="0"/>
    <d v="2020-12-30T00:00:00"/>
    <x v="0"/>
    <s v="PUBLICO EN GENERAL"/>
    <n v="44005"/>
    <n v="6.333333333333333"/>
    <n v="472"/>
    <n v="4"/>
    <n v="16048"/>
    <n v="12991.130999999999"/>
    <n v="3247.7829999999999"/>
    <n v="118"/>
    <n v="34"/>
    <n v="3056.8690000000001"/>
    <x v="0"/>
    <x v="11"/>
    <n v="53"/>
    <x v="0"/>
  </r>
  <r>
    <x v="0"/>
    <x v="0"/>
    <s v="EMBAR"/>
    <s v="GV1-26-230620"/>
    <x v="0"/>
    <d v="2020-12-30T00:00:00"/>
    <x v="0"/>
    <s v="RODRIGO RODRIGUEZ"/>
    <n v="44005"/>
    <n v="6.333333333333333"/>
    <n v="994"/>
    <n v="8"/>
    <n v="33796"/>
    <n v="25982.260999999999"/>
    <n v="3247.7829999999999"/>
    <n v="124.25"/>
    <n v="34"/>
    <n v="7813.7389999999996"/>
    <x v="0"/>
    <x v="11"/>
    <n v="53"/>
    <x v="0"/>
  </r>
  <r>
    <x v="0"/>
    <x v="0"/>
    <s v="EMBAR"/>
    <s v="GV4-25-180620"/>
    <x v="0"/>
    <d v="2020-12-30T00:00:00"/>
    <x v="0"/>
    <s v="Innovacion y Comercio"/>
    <n v="44000"/>
    <n v="6.5"/>
    <n v="180"/>
    <n v="2"/>
    <n v="6570"/>
    <n v="7481.1809999999996"/>
    <n v="3740.59"/>
    <n v="90"/>
    <n v="36.5"/>
    <n v="-911.18100000000004"/>
    <x v="0"/>
    <x v="11"/>
    <n v="53"/>
    <x v="0"/>
  </r>
  <r>
    <x v="0"/>
    <x v="1"/>
    <s v="GV107"/>
    <s v="GV1-27-300620"/>
    <x v="0"/>
    <d v="2020-12-30T00:00:00"/>
    <x v="0"/>
    <s v="Cobian Chavez Rodolfo FG"/>
    <n v="44012"/>
    <n v="6.1"/>
    <n v="2933"/>
    <n v="25"/>
    <n v="108521"/>
    <n v="72886.941999999995"/>
    <n v="2915.4780000000001"/>
    <n v="117.32"/>
    <n v="37"/>
    <n v="35634.057999999997"/>
    <x v="0"/>
    <x v="11"/>
    <n v="53"/>
    <x v="0"/>
  </r>
  <r>
    <x v="0"/>
    <x v="1"/>
    <s v="GV107"/>
    <s v="GV1-27-300620"/>
    <x v="0"/>
    <d v="2020-12-30T00:00:00"/>
    <x v="0"/>
    <s v="Cobian Chavez Rodolfo FG"/>
    <n v="44012"/>
    <n v="6.1"/>
    <n v="117"/>
    <n v="1"/>
    <n v="0"/>
    <n v="2915.4780000000001"/>
    <n v="2915.4780000000001"/>
    <n v="117"/>
    <n v="0"/>
    <n v="-2915.4780000000001"/>
    <x v="0"/>
    <x v="11"/>
    <n v="53"/>
    <x v="0"/>
  </r>
  <r>
    <x v="0"/>
    <x v="1"/>
    <s v="GV107"/>
    <s v="GV1-27-300620"/>
    <x v="0"/>
    <d v="2020-12-30T00:00:00"/>
    <x v="0"/>
    <s v="PUBLICO EN GENERAL"/>
    <n v="44012"/>
    <n v="6.1"/>
    <n v="104"/>
    <n v="1"/>
    <n v="3900"/>
    <n v="2915.4780000000001"/>
    <n v="2915.4780000000001"/>
    <n v="104"/>
    <n v="37.5"/>
    <n v="984.52200000000005"/>
    <x v="0"/>
    <x v="11"/>
    <n v="53"/>
    <x v="0"/>
  </r>
  <r>
    <x v="0"/>
    <x v="1"/>
    <s v="GV107"/>
    <s v="GV1-27-300620"/>
    <x v="0"/>
    <d v="2020-12-30T00:00:00"/>
    <x v="0"/>
    <s v="PUBLICO EN GENERAL"/>
    <n v="44012"/>
    <n v="6.1"/>
    <n v="105"/>
    <n v="1"/>
    <n v="3937.5"/>
    <n v="2915.4780000000001"/>
    <n v="2915.4780000000001"/>
    <n v="105"/>
    <n v="37.5"/>
    <n v="1022.022"/>
    <x v="0"/>
    <x v="11"/>
    <n v="53"/>
    <x v="0"/>
  </r>
  <r>
    <x v="0"/>
    <x v="1"/>
    <s v="GV107"/>
    <s v="GV1-27-300620"/>
    <x v="0"/>
    <d v="2020-12-30T00:00:00"/>
    <x v="0"/>
    <s v="PUBLICO EN GENERAL"/>
    <n v="44012"/>
    <n v="6.1"/>
    <n v="124"/>
    <n v="1"/>
    <n v="4216"/>
    <n v="2915.4780000000001"/>
    <n v="2915.4780000000001"/>
    <n v="124"/>
    <n v="34"/>
    <n v="1300.5219999999999"/>
    <x v="0"/>
    <x v="11"/>
    <n v="53"/>
    <x v="0"/>
  </r>
  <r>
    <x v="0"/>
    <x v="1"/>
    <s v="GV107"/>
    <s v="GV1-27-300620"/>
    <x v="0"/>
    <d v="2020-12-30T00:00:00"/>
    <x v="0"/>
    <s v="PUBLICO EN GENERAL"/>
    <n v="44012"/>
    <n v="6.1"/>
    <n v="128"/>
    <n v="1"/>
    <n v="4352"/>
    <n v="2915.4780000000001"/>
    <n v="2915.4780000000001"/>
    <n v="128"/>
    <n v="34"/>
    <n v="1436.5219999999999"/>
    <x v="0"/>
    <x v="11"/>
    <n v="53"/>
    <x v="0"/>
  </r>
  <r>
    <x v="0"/>
    <x v="1"/>
    <s v="GV107"/>
    <s v="GV1-27-300620"/>
    <x v="0"/>
    <d v="2020-12-30T00:00:00"/>
    <x v="0"/>
    <s v="Rincon Morett Veronica Guadalupe FG"/>
    <n v="44012"/>
    <n v="6.1"/>
    <n v="600"/>
    <n v="5"/>
    <n v="22500"/>
    <n v="14577.388000000001"/>
    <n v="2915.4780000000001"/>
    <n v="120"/>
    <n v="37.5"/>
    <n v="7922.6120000000001"/>
    <x v="0"/>
    <x v="11"/>
    <n v="53"/>
    <x v="0"/>
  </r>
  <r>
    <x v="0"/>
    <x v="1"/>
    <s v="GV107"/>
    <s v="GV1-27-300620"/>
    <x v="0"/>
    <d v="2020-12-30T00:00:00"/>
    <x v="0"/>
    <s v="Juan Manuel Jacobo"/>
    <n v="44012"/>
    <n v="6.1"/>
    <n v="720"/>
    <n v="6"/>
    <n v="27000"/>
    <n v="17492.866000000002"/>
    <n v="2915.4780000000001"/>
    <n v="120"/>
    <n v="37.5"/>
    <n v="9507.134"/>
    <x v="0"/>
    <x v="11"/>
    <n v="53"/>
    <x v="0"/>
  </r>
  <r>
    <x v="0"/>
    <x v="1"/>
    <s v="GV107"/>
    <s v="GV1-27-300620"/>
    <x v="0"/>
    <d v="2020-12-30T00:00:00"/>
    <x v="0"/>
    <s v="Anaya Chavarin Oscar FG"/>
    <n v="44012"/>
    <n v="6.1"/>
    <n v="356"/>
    <n v="3"/>
    <n v="13350"/>
    <n v="8746.4330000000009"/>
    <n v="2915.4780000000001"/>
    <n v="118.66666666666667"/>
    <n v="37.5"/>
    <n v="4603.567"/>
    <x v="0"/>
    <x v="11"/>
    <n v="53"/>
    <x v="0"/>
  </r>
  <r>
    <x v="0"/>
    <x v="1"/>
    <s v="GV110"/>
    <s v="GV1-28-080720"/>
    <x v="0"/>
    <d v="2020-12-30T00:00:00"/>
    <x v="0"/>
    <s v="De Leon Diaz Salvador FG"/>
    <n v="44020"/>
    <n v="5.833333333333333"/>
    <n v="216"/>
    <n v="2"/>
    <n v="8100"/>
    <n v="6379.2309999999998"/>
    <n v="3189.6149999999998"/>
    <n v="108"/>
    <n v="37.5"/>
    <n v="1720.769"/>
    <x v="0"/>
    <x v="11"/>
    <n v="53"/>
    <x v="0"/>
  </r>
  <r>
    <x v="0"/>
    <x v="1"/>
    <s v="GV110"/>
    <s v="GV1-28-080720"/>
    <x v="0"/>
    <d v="2020-12-30T00:00:00"/>
    <x v="0"/>
    <s v="Chavez Barajas Contensina NA"/>
    <n v="44020"/>
    <n v="5.833333333333333"/>
    <n v="250"/>
    <n v="2"/>
    <n v="9375"/>
    <n v="6379.2309999999998"/>
    <n v="3189.6149999999998"/>
    <n v="125"/>
    <n v="37.5"/>
    <n v="2995.7689999999998"/>
    <x v="0"/>
    <x v="11"/>
    <n v="53"/>
    <x v="0"/>
  </r>
  <r>
    <x v="0"/>
    <x v="1"/>
    <s v="GV110"/>
    <s v="GV1-28-080720"/>
    <x v="0"/>
    <d v="2020-12-30T00:00:00"/>
    <x v="0"/>
    <s v="Coronado Rodriguez Alma Lorena FG"/>
    <n v="44020"/>
    <n v="5.833333333333333"/>
    <n v="110"/>
    <n v="1"/>
    <n v="4125"/>
    <n v="3189.6149999999998"/>
    <n v="3189.6149999999998"/>
    <n v="110"/>
    <n v="37.5"/>
    <n v="935.38499999999999"/>
    <x v="0"/>
    <x v="11"/>
    <n v="53"/>
    <x v="0"/>
  </r>
  <r>
    <x v="0"/>
    <x v="1"/>
    <s v="GV110"/>
    <s v="GV1-28-080720"/>
    <x v="0"/>
    <d v="2020-12-30T00:00:00"/>
    <x v="0"/>
    <s v="Jose Luis Guzman Cornejo"/>
    <n v="44020"/>
    <n v="5.833333333333333"/>
    <n v="232"/>
    <n v="2"/>
    <n v="8700"/>
    <n v="6379.2309999999998"/>
    <n v="3189.6149999999998"/>
    <n v="116"/>
    <n v="37.5"/>
    <n v="2320.7689999999998"/>
    <x v="0"/>
    <x v="11"/>
    <n v="53"/>
    <x v="0"/>
  </r>
  <r>
    <x v="0"/>
    <x v="1"/>
    <s v="GV110"/>
    <s v="GV1-28-080720"/>
    <x v="0"/>
    <d v="2020-12-30T00:00:00"/>
    <x v="0"/>
    <s v="Leonardo Jimenez Chacon"/>
    <n v="44020"/>
    <n v="5.833333333333333"/>
    <n v="100"/>
    <n v="1"/>
    <n v="3750"/>
    <n v="3189.6149999999998"/>
    <n v="3189.6149999999998"/>
    <n v="100"/>
    <n v="37.5"/>
    <n v="560.38499999999999"/>
    <x v="0"/>
    <x v="11"/>
    <n v="53"/>
    <x v="0"/>
  </r>
  <r>
    <x v="0"/>
    <x v="1"/>
    <s v="GV110"/>
    <s v="GV1-28-080720"/>
    <x v="0"/>
    <d v="2020-12-30T00:00:00"/>
    <x v="0"/>
    <s v="Lopez Jorge FG"/>
    <n v="44020"/>
    <n v="5.833333333333333"/>
    <n v="106"/>
    <n v="1"/>
    <n v="3975"/>
    <n v="3189.6149999999998"/>
    <n v="3189.6149999999998"/>
    <n v="106"/>
    <n v="37.5"/>
    <n v="785.38499999999999"/>
    <x v="0"/>
    <x v="11"/>
    <n v="53"/>
    <x v="0"/>
  </r>
  <r>
    <x v="0"/>
    <x v="1"/>
    <s v="GV110"/>
    <s v="GV1-28-080720"/>
    <x v="0"/>
    <d v="2020-12-30T00:00:00"/>
    <x v="0"/>
    <s v="Lopez Mendoza Librado F"/>
    <n v="44020"/>
    <n v="5.833333333333333"/>
    <n v="372"/>
    <n v="3"/>
    <n v="13950"/>
    <n v="9568.8459999999995"/>
    <n v="3189.6149999999998"/>
    <n v="124"/>
    <n v="37.5"/>
    <n v="4381.1540000000005"/>
    <x v="0"/>
    <x v="11"/>
    <n v="53"/>
    <x v="0"/>
  </r>
  <r>
    <x v="0"/>
    <x v="1"/>
    <s v="GV110"/>
    <s v="GV1-28-080720"/>
    <x v="0"/>
    <d v="2020-12-30T00:00:00"/>
    <x v="0"/>
    <s v="Martinez Valdez Hugo Alberto F"/>
    <n v="44020"/>
    <n v="5.833333333333333"/>
    <n v="690"/>
    <n v="6"/>
    <n v="23460"/>
    <n v="19137.691999999999"/>
    <n v="3189.6149999999998"/>
    <n v="115"/>
    <n v="34"/>
    <n v="4322.308"/>
    <x v="0"/>
    <x v="11"/>
    <n v="53"/>
    <x v="0"/>
  </r>
  <r>
    <x v="0"/>
    <x v="1"/>
    <s v="GV110"/>
    <s v="GV1-28-080720"/>
    <x v="0"/>
    <d v="2020-12-30T00:00:00"/>
    <x v="0"/>
    <s v="Oregon Rene NA"/>
    <n v="44020"/>
    <n v="5.833333333333333"/>
    <n v="561"/>
    <n v="5"/>
    <n v="21037.5"/>
    <n v="15948.076999999999"/>
    <n v="3189.6149999999998"/>
    <n v="112.2"/>
    <n v="37.5"/>
    <n v="5089.4229999999998"/>
    <x v="0"/>
    <x v="11"/>
    <n v="53"/>
    <x v="0"/>
  </r>
  <r>
    <x v="0"/>
    <x v="1"/>
    <s v="GV110"/>
    <s v="GV1-28-080720"/>
    <x v="0"/>
    <d v="2020-12-30T00:00:00"/>
    <x v="0"/>
    <s v="Prado Barajas Aureliano FG"/>
    <n v="44020"/>
    <n v="5.833333333333333"/>
    <n v="293"/>
    <n v="3"/>
    <n v="10987.5"/>
    <n v="9568.8459999999995"/>
    <n v="3189.6149999999998"/>
    <n v="97.666666666666671"/>
    <n v="37.5"/>
    <n v="1418.654"/>
    <x v="0"/>
    <x v="11"/>
    <n v="53"/>
    <x v="0"/>
  </r>
  <r>
    <x v="0"/>
    <x v="1"/>
    <s v="GV110"/>
    <s v="GV1-28-080720"/>
    <x v="0"/>
    <d v="2020-12-30T00:00:00"/>
    <x v="0"/>
    <s v="Ramos Mejia Juan Diego FG"/>
    <n v="44020"/>
    <n v="5.833333333333333"/>
    <n v="2332"/>
    <n v="20"/>
    <n v="85118"/>
    <n v="63792.307000000001"/>
    <n v="3189.6149999999998"/>
    <n v="116.6"/>
    <n v="36.5"/>
    <n v="21325.692999999999"/>
    <x v="0"/>
    <x v="11"/>
    <n v="53"/>
    <x v="0"/>
  </r>
  <r>
    <x v="0"/>
    <x v="1"/>
    <s v="GV110"/>
    <s v="GV1-28-080720"/>
    <x v="0"/>
    <d v="2020-12-30T00:00:00"/>
    <x v="0"/>
    <s v="Verdin Vizcarra Irma Lucila F"/>
    <n v="44020"/>
    <n v="5.833333333333333"/>
    <n v="476"/>
    <n v="4"/>
    <n v="15946"/>
    <n v="12758.460999999999"/>
    <n v="3189.6149999999998"/>
    <n v="119"/>
    <n v="33.5"/>
    <n v="3187.5390000000002"/>
    <x v="0"/>
    <x v="11"/>
    <n v="53"/>
    <x v="0"/>
  </r>
  <r>
    <x v="0"/>
    <x v="2"/>
    <s v="GV409"/>
    <s v="GV4-29-130720"/>
    <x v="0"/>
    <d v="2020-12-30T00:00:00"/>
    <x v="0"/>
    <s v="Camacho Monroy Agustin"/>
    <n v="44025"/>
    <n v="5.6666666666666661"/>
    <n v="994"/>
    <n v="9"/>
    <n v="36281"/>
    <n v="29461.845000000001"/>
    <n v="3273.538"/>
    <n v="110.44444444444444"/>
    <n v="36.5"/>
    <n v="6819.1549999999997"/>
    <x v="0"/>
    <x v="11"/>
    <n v="53"/>
    <x v="0"/>
  </r>
  <r>
    <x v="0"/>
    <x v="2"/>
    <s v="GV409"/>
    <s v="GV4-29-130720"/>
    <x v="0"/>
    <d v="2020-12-30T00:00:00"/>
    <x v="0"/>
    <s v="Camacho Santana Gabriel"/>
    <n v="44025"/>
    <n v="5.6666666666666661"/>
    <n v="460"/>
    <n v="4"/>
    <n v="16790"/>
    <n v="13094.153"/>
    <n v="3273.538"/>
    <n v="115"/>
    <n v="36.5"/>
    <n v="3695.8470000000002"/>
    <x v="0"/>
    <x v="11"/>
    <n v="53"/>
    <x v="0"/>
  </r>
  <r>
    <x v="0"/>
    <x v="2"/>
    <s v="GV409"/>
    <s v="GV4-29-130720"/>
    <x v="0"/>
    <d v="2020-12-30T00:00:00"/>
    <x v="0"/>
    <s v="Robles Santana Jorge"/>
    <n v="44025"/>
    <n v="5.6666666666666661"/>
    <n v="323"/>
    <n v="3"/>
    <n v="11789.5"/>
    <n v="9820.6149999999998"/>
    <n v="3273.538"/>
    <n v="107.66666666666667"/>
    <n v="36.5"/>
    <n v="1968.885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336"/>
    <n v="3"/>
    <n v="12264"/>
    <n v="9820.6149999999998"/>
    <n v="3273.538"/>
    <n v="112"/>
    <n v="36.5"/>
    <n v="2443.3850000000002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96"/>
    <n v="1"/>
    <n v="3504"/>
    <n v="3273.538"/>
    <n v="3273.538"/>
    <n v="96"/>
    <n v="36.5"/>
    <n v="230.46199999999999"/>
    <x v="0"/>
    <x v="11"/>
    <n v="53"/>
    <x v="0"/>
  </r>
  <r>
    <x v="0"/>
    <x v="2"/>
    <s v="GV409"/>
    <s v="GV4-29-130720"/>
    <x v="0"/>
    <d v="2020-12-30T00:00:00"/>
    <x v="0"/>
    <s v="Becerra Bañuelos Norma Elizabeth F"/>
    <n v="44025"/>
    <n v="5.6666666666666661"/>
    <n v="623"/>
    <n v="6"/>
    <n v="23362.5"/>
    <n v="19641.23"/>
    <n v="3273.538"/>
    <n v="103.83333333333333"/>
    <n v="37.5"/>
    <n v="3721.27"/>
    <x v="0"/>
    <x v="11"/>
    <n v="53"/>
    <x v="0"/>
  </r>
  <r>
    <x v="0"/>
    <x v="2"/>
    <s v="GV409"/>
    <s v="GV4-29-130720"/>
    <x v="0"/>
    <d v="2020-12-30T00:00:00"/>
    <x v="0"/>
    <s v="Diaz Araiza Maria Magdalena"/>
    <n v="44025"/>
    <n v="5.6666666666666661"/>
    <n v="180"/>
    <n v="2"/>
    <n v="6750"/>
    <n v="6547.0770000000002"/>
    <n v="3273.538"/>
    <n v="90"/>
    <n v="37.5"/>
    <n v="202.923"/>
    <x v="0"/>
    <x v="11"/>
    <n v="53"/>
    <x v="0"/>
  </r>
  <r>
    <x v="0"/>
    <x v="2"/>
    <s v="GV409"/>
    <s v="GV4-29-130720"/>
    <x v="0"/>
    <d v="2020-12-30T00:00:00"/>
    <x v="0"/>
    <s v="RODRIGO RODRIGUEZ"/>
    <n v="44025"/>
    <n v="5.6666666666666661"/>
    <n v="1542"/>
    <n v="15"/>
    <n v="53970"/>
    <n v="49103.074999999997"/>
    <n v="3273.538"/>
    <n v="102.8"/>
    <n v="35"/>
    <n v="4866.9250000000002"/>
    <x v="0"/>
    <x v="11"/>
    <n v="53"/>
    <x v="0"/>
  </r>
  <r>
    <x v="0"/>
    <x v="2"/>
    <s v="GV409"/>
    <s v="GV4-29-130720"/>
    <x v="0"/>
    <d v="2020-12-30T00:00:00"/>
    <x v="0"/>
    <s v="Salas Nadia"/>
    <n v="44025"/>
    <n v="5.6666666666666661"/>
    <n v="176"/>
    <n v="2"/>
    <n v="6600"/>
    <n v="6547.0770000000002"/>
    <n v="3273.538"/>
    <n v="88"/>
    <n v="37.5"/>
    <n v="52.923000000000002"/>
    <x v="0"/>
    <x v="11"/>
    <n v="53"/>
    <x v="0"/>
  </r>
  <r>
    <x v="0"/>
    <x v="2"/>
    <s v="GV409"/>
    <s v="GV4-29-130720"/>
    <x v="0"/>
    <d v="2020-12-30T00:00:00"/>
    <x v="0"/>
    <s v="Pelayo Sebastian Rosa Maria G"/>
    <n v="44025"/>
    <n v="5.6666666666666661"/>
    <n v="300"/>
    <n v="3"/>
    <n v="11250"/>
    <n v="9820.6149999999998"/>
    <n v="3273.538"/>
    <n v="100"/>
    <n v="37.5"/>
    <n v="1429.385"/>
    <x v="0"/>
    <x v="11"/>
    <n v="53"/>
    <x v="0"/>
  </r>
  <r>
    <x v="0"/>
    <x v="2"/>
    <s v="GV409"/>
    <s v="GV4-29-130720"/>
    <x v="0"/>
    <d v="2020-12-30T00:00:00"/>
    <x v="0"/>
    <s v="Juan Manuel Jacobo"/>
    <n v="44025"/>
    <n v="5.6666666666666661"/>
    <n v="782"/>
    <n v="8"/>
    <n v="29325"/>
    <n v="26188.307000000001"/>
    <n v="3273.538"/>
    <n v="97.75"/>
    <n v="37.5"/>
    <n v="3136.6930000000002"/>
    <x v="0"/>
    <x v="11"/>
    <n v="53"/>
    <x v="0"/>
  </r>
  <r>
    <x v="0"/>
    <x v="2"/>
    <s v="GV409"/>
    <s v="GV4-29-130720"/>
    <x v="0"/>
    <d v="2020-12-30T00:00:00"/>
    <x v="0"/>
    <s v="Lopez Jorge FG"/>
    <n v="44025"/>
    <n v="5.6666666666666661"/>
    <n v="188"/>
    <n v="2"/>
    <n v="7050"/>
    <n v="6547.0770000000002"/>
    <n v="3273.538"/>
    <n v="94"/>
    <n v="37.5"/>
    <n v="502.923"/>
    <x v="0"/>
    <x v="11"/>
    <n v="53"/>
    <x v="0"/>
  </r>
  <r>
    <x v="0"/>
    <x v="2"/>
    <s v="GV409"/>
    <s v="GV4-29-130720"/>
    <x v="0"/>
    <d v="2020-12-30T00:00:00"/>
    <x v="0"/>
    <s v="Leonardo Jimenez Chacon"/>
    <n v="44025"/>
    <n v="5.6666666666666661"/>
    <n v="112"/>
    <n v="1"/>
    <n v="4200"/>
    <n v="3273.538"/>
    <n v="3273.538"/>
    <n v="112"/>
    <n v="37.5"/>
    <n v="926.46199999999999"/>
    <x v="0"/>
    <x v="11"/>
    <n v="53"/>
    <x v="0"/>
  </r>
  <r>
    <x v="0"/>
    <x v="2"/>
    <s v="GV409"/>
    <s v="GV4-29-130720"/>
    <x v="0"/>
    <d v="2020-12-30T00:00:00"/>
    <x v="0"/>
    <s v="Gil Peña Martin FG"/>
    <n v="44025"/>
    <n v="5.6666666666666661"/>
    <n v="670"/>
    <n v="6"/>
    <n v="23450"/>
    <n v="19641.23"/>
    <n v="3273.538"/>
    <n v="111.66666666666667"/>
    <n v="35"/>
    <n v="3808.77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110"/>
    <n v="1"/>
    <n v="4125"/>
    <n v="3273.538"/>
    <n v="3273.538"/>
    <n v="110"/>
    <n v="37.5"/>
    <n v="851.46199999999999"/>
    <x v="0"/>
    <x v="11"/>
    <n v="53"/>
    <x v="0"/>
  </r>
  <r>
    <x v="0"/>
    <x v="2"/>
    <s v="GV409"/>
    <s v="GV4-29-130720"/>
    <x v="0"/>
    <d v="2020-12-30T00:00:00"/>
    <x v="0"/>
    <s v="Oscar Jesus Guerrero Pelayo"/>
    <n v="44025"/>
    <n v="5.6666666666666661"/>
    <n v="782"/>
    <n v="8"/>
    <n v="29325"/>
    <n v="26188.307000000001"/>
    <n v="3273.538"/>
    <n v="97.75"/>
    <n v="37.5"/>
    <n v="3136.6930000000002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192"/>
    <n v="1"/>
    <n v="7200"/>
    <n v="3273.538"/>
    <n v="3273.538"/>
    <n v="192"/>
    <n v="37.5"/>
    <n v="3926.462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102"/>
    <n v="1"/>
    <n v="3825"/>
    <n v="3273.538"/>
    <n v="3273.538"/>
    <n v="102"/>
    <n v="37.5"/>
    <n v="551.46199999999999"/>
    <x v="0"/>
    <x v="11"/>
    <n v="53"/>
    <x v="0"/>
  </r>
  <r>
    <x v="0"/>
    <x v="2"/>
    <s v="GV409"/>
    <s v="GV4-29-130720"/>
    <x v="0"/>
    <d v="2020-12-30T00:00:00"/>
    <x v="0"/>
    <s v="Ricardo Perez Garcia"/>
    <n v="44025"/>
    <n v="5.6666666666666661"/>
    <n v="91.4"/>
    <n v="1"/>
    <n v="3336.1"/>
    <n v="3273.538"/>
    <n v="3273.538"/>
    <n v="91.4"/>
    <n v="36.5"/>
    <n v="62.561999999999998"/>
    <x v="0"/>
    <x v="11"/>
    <n v="53"/>
    <x v="0"/>
  </r>
  <r>
    <x v="0"/>
    <x v="2"/>
    <s v="GV409"/>
    <s v="GV4-29-130720"/>
    <x v="0"/>
    <d v="2020-12-30T00:00:00"/>
    <x v="0"/>
    <s v="Gutierrez Olivarez Jaime Gibran"/>
    <n v="44025"/>
    <n v="5.6666666666666661"/>
    <n v="198"/>
    <n v="2"/>
    <n v="7227"/>
    <n v="6547.0770000000002"/>
    <n v="3273.538"/>
    <n v="99"/>
    <n v="36.5"/>
    <n v="679.923"/>
    <x v="0"/>
    <x v="11"/>
    <n v="53"/>
    <x v="0"/>
  </r>
  <r>
    <x v="0"/>
    <x v="2"/>
    <s v="GV409"/>
    <s v="GV4-29-130720"/>
    <x v="0"/>
    <d v="2020-12-30T00:00:00"/>
    <x v="0"/>
    <s v="Cecilia Robles Perez"/>
    <n v="44025"/>
    <n v="5.6666666666666661"/>
    <n v="212.6"/>
    <n v="2"/>
    <n v="7759.9"/>
    <n v="6547.0770000000002"/>
    <n v="3273.538"/>
    <n v="106.3"/>
    <n v="36.5"/>
    <n v="1212.8230000000001"/>
    <x v="0"/>
    <x v="11"/>
    <n v="53"/>
    <x v="0"/>
  </r>
  <r>
    <x v="0"/>
    <x v="2"/>
    <s v="GV409"/>
    <s v="GV4-29-130720"/>
    <x v="0"/>
    <d v="2020-12-30T00:00:00"/>
    <x v="0"/>
    <s v="Vazquez Zamora Rafael"/>
    <n v="44025"/>
    <n v="5.6666666666666661"/>
    <n v="221.2"/>
    <n v="2"/>
    <n v="8073.8"/>
    <n v="6547.0770000000002"/>
    <n v="3273.538"/>
    <n v="110.6"/>
    <n v="36.5"/>
    <n v="1526.723"/>
    <x v="0"/>
    <x v="11"/>
    <n v="53"/>
    <x v="0"/>
  </r>
  <r>
    <x v="0"/>
    <x v="2"/>
    <s v="GV409"/>
    <s v="GV4-29-130720"/>
    <x v="0"/>
    <d v="2020-12-30T00:00:00"/>
    <x v="0"/>
    <s v="Innovacion y Comercio"/>
    <n v="44025"/>
    <n v="5.6666666666666661"/>
    <n v="832.4"/>
    <n v="8"/>
    <n v="30382.6"/>
    <n v="26188.307000000001"/>
    <n v="3273.538"/>
    <n v="104.05"/>
    <n v="36.5"/>
    <n v="4194.2929999999997"/>
    <x v="0"/>
    <x v="11"/>
    <n v="53"/>
    <x v="0"/>
  </r>
  <r>
    <x v="0"/>
    <x v="2"/>
    <s v="GV409"/>
    <s v="GV4-29-130720"/>
    <x v="0"/>
    <d v="2020-12-30T00:00:00"/>
    <x v="0"/>
    <s v="Rafael Osorio Zamora"/>
    <n v="44025"/>
    <n v="5.6666666666666661"/>
    <n v="891.2"/>
    <n v="8"/>
    <n v="32528.799999999999"/>
    <n v="26188.307000000001"/>
    <n v="3273.538"/>
    <n v="111.4"/>
    <n v="36.5"/>
    <n v="6340.4930000000004"/>
    <x v="0"/>
    <x v="11"/>
    <n v="53"/>
    <x v="0"/>
  </r>
  <r>
    <x v="0"/>
    <x v="2"/>
    <s v="GV416"/>
    <s v="GV4-28-080720"/>
    <x v="0"/>
    <d v="2020-12-30T00:00:00"/>
    <x v="0"/>
    <s v="Alvarez Lopez Salvador (Padre)"/>
    <n v="44020"/>
    <n v="5.833333333333333"/>
    <n v="2206.5"/>
    <n v="20"/>
    <n v="80537.25"/>
    <n v="66165.104999999996"/>
    <n v="3308.2550000000001"/>
    <n v="110.325"/>
    <n v="36.5"/>
    <n v="14372.145"/>
    <x v="0"/>
    <x v="11"/>
    <n v="53"/>
    <x v="0"/>
  </r>
  <r>
    <x v="0"/>
    <x v="2"/>
    <s v="GV416"/>
    <s v="GV4-28-080720"/>
    <x v="0"/>
    <d v="2020-12-30T00:00:00"/>
    <x v="0"/>
    <s v="Casillas Tapia Alfredo"/>
    <n v="44020"/>
    <n v="5.833333333333333"/>
    <n v="1220"/>
    <n v="10"/>
    <n v="43920"/>
    <n v="33082.553"/>
    <n v="3308.2550000000001"/>
    <n v="122"/>
    <n v="36"/>
    <n v="10837.447"/>
    <x v="0"/>
    <x v="11"/>
    <n v="53"/>
    <x v="0"/>
  </r>
  <r>
    <x v="0"/>
    <x v="2"/>
    <s v="GV416"/>
    <s v="GV4-28-080720"/>
    <x v="0"/>
    <d v="2020-12-30T00:00:00"/>
    <x v="0"/>
    <s v="Innovacion y Comercio"/>
    <n v="44020"/>
    <n v="5.833333333333333"/>
    <n v="337"/>
    <n v="4"/>
    <n v="12300.5"/>
    <n v="13233.021000000001"/>
    <n v="3308.2550000000001"/>
    <n v="84.25"/>
    <n v="36.5"/>
    <n v="-932.52099999999996"/>
    <x v="0"/>
    <x v="11"/>
    <n v="53"/>
    <x v="0"/>
  </r>
  <r>
    <x v="0"/>
    <x v="2"/>
    <s v="GV416"/>
    <s v="GV4-28-080720"/>
    <x v="0"/>
    <d v="2020-12-30T00:00:00"/>
    <x v="0"/>
    <s v="Edgar Ruiz Lopez"/>
    <n v="44020"/>
    <n v="5.833333333333333"/>
    <n v="899"/>
    <n v="8"/>
    <n v="33712.5"/>
    <n v="26466.042000000001"/>
    <n v="3308.2550000000001"/>
    <n v="112.375"/>
    <n v="37.5"/>
    <n v="7246.4579999999996"/>
    <x v="0"/>
    <x v="11"/>
    <n v="53"/>
    <x v="0"/>
  </r>
  <r>
    <x v="0"/>
    <x v="2"/>
    <s v="GV416"/>
    <s v="GV4-28-080720"/>
    <x v="0"/>
    <d v="2020-12-30T00:00:00"/>
    <x v="0"/>
    <s v="Lopez Garcia Martin FG"/>
    <n v="44020"/>
    <n v="5.833333333333333"/>
    <n v="118"/>
    <n v="1"/>
    <n v="4425"/>
    <n v="3308.2550000000001"/>
    <n v="3308.2550000000001"/>
    <n v="118"/>
    <n v="37.5"/>
    <n v="1116.7449999999999"/>
    <x v="0"/>
    <x v="11"/>
    <n v="53"/>
    <x v="0"/>
  </r>
  <r>
    <x v="0"/>
    <x v="2"/>
    <s v="GV416"/>
    <s v="GV4-28-080720"/>
    <x v="0"/>
    <d v="2020-12-30T00:00:00"/>
    <x v="0"/>
    <s v="Langurain Juan Pablo NA"/>
    <n v="44020"/>
    <n v="5.833333333333333"/>
    <n v="972"/>
    <n v="10"/>
    <n v="36450"/>
    <n v="33082.553"/>
    <n v="3308.2550000000001"/>
    <n v="97.2"/>
    <n v="37.5"/>
    <n v="3367.4470000000001"/>
    <x v="0"/>
    <x v="11"/>
    <n v="53"/>
    <x v="0"/>
  </r>
  <r>
    <x v="0"/>
    <x v="2"/>
    <s v="GV416"/>
    <s v="GV4-28-080720"/>
    <x v="0"/>
    <d v="2020-12-30T00:00:00"/>
    <x v="0"/>
    <s v="Lopez Castro Erica"/>
    <n v="44020"/>
    <n v="5.833333333333333"/>
    <n v="412"/>
    <n v="4"/>
    <n v="15450"/>
    <n v="13233.021000000001"/>
    <n v="3308.2550000000001"/>
    <n v="103"/>
    <n v="37.5"/>
    <n v="2216.9789999999998"/>
    <x v="0"/>
    <x v="11"/>
    <n v="53"/>
    <x v="0"/>
  </r>
  <r>
    <x v="0"/>
    <x v="2"/>
    <s v="GV416"/>
    <s v="GV4-28-080720"/>
    <x v="0"/>
    <d v="2020-12-30T00:00:00"/>
    <x v="0"/>
    <s v="Cobian Chavez Rodolfo FG"/>
    <n v="44020"/>
    <n v="5.833333333333333"/>
    <n v="2921"/>
    <n v="25"/>
    <n v="106616.5"/>
    <n v="82706.380999999994"/>
    <n v="3308.2550000000001"/>
    <n v="116.84"/>
    <n v="36.5"/>
    <n v="23910.118999999999"/>
    <x v="0"/>
    <x v="11"/>
    <n v="53"/>
    <x v="0"/>
  </r>
  <r>
    <x v="0"/>
    <x v="2"/>
    <s v="GV416"/>
    <s v="GV4-28-080720"/>
    <x v="0"/>
    <d v="2020-12-30T00:00:00"/>
    <x v="0"/>
    <s v="Jose Luis Guzman Cornejo"/>
    <n v="44020"/>
    <n v="5.833333333333333"/>
    <n v="576"/>
    <n v="5"/>
    <n v="21600"/>
    <n v="16541.276000000002"/>
    <n v="3308.2550000000001"/>
    <n v="115.2"/>
    <n v="37.5"/>
    <n v="5058.7240000000002"/>
    <x v="0"/>
    <x v="11"/>
    <n v="53"/>
    <x v="0"/>
  </r>
  <r>
    <x v="0"/>
    <x v="0"/>
    <s v="EMBAR"/>
    <s v="GV1-26-230620"/>
    <x v="0"/>
    <d v="2020-12-31T00:00:00"/>
    <x v="0"/>
    <s v="Alvarez Lopez Salvador (Padre)"/>
    <n v="44005"/>
    <n v="6.3666666666666663"/>
    <n v="122"/>
    <n v="1"/>
    <n v="0"/>
    <n v="3247.7829999999999"/>
    <n v="3247.7829999999999"/>
    <n v="122"/>
    <n v="0"/>
    <n v="-3247.7829999999999"/>
    <x v="0"/>
    <x v="11"/>
    <n v="53"/>
    <x v="0"/>
  </r>
  <r>
    <x v="0"/>
    <x v="2"/>
    <s v="GV409"/>
    <s v="GV4-29-130720"/>
    <x v="1"/>
    <d v="2020-12-31T00:00:00"/>
    <x v="0"/>
    <s v="RODRIGO RODRIGUEZ"/>
    <n v="44025"/>
    <n v="5.7"/>
    <n v="-1542"/>
    <n v="-15"/>
    <n v="-53970"/>
    <n v="-49103.074999999997"/>
    <n v="-3273.538"/>
    <n v="102.8"/>
    <n v="35"/>
    <n v="-4866.9250000000002"/>
    <x v="0"/>
    <x v="11"/>
    <n v="53"/>
    <x v="0"/>
  </r>
  <r>
    <x v="0"/>
    <x v="2"/>
    <s v="GV409"/>
    <s v="GV4-29-130720"/>
    <x v="0"/>
    <d v="2020-12-31T00:00:00"/>
    <x v="0"/>
    <s v="RODRIGO RODRIGUEZ"/>
    <n v="44025"/>
    <n v="5.7"/>
    <n v="1544"/>
    <n v="15"/>
    <n v="52496"/>
    <n v="49103.074999999997"/>
    <n v="3273.538"/>
    <n v="102.93333333333334"/>
    <n v="34"/>
    <n v="3392.9250000000002"/>
    <x v="0"/>
    <x v="11"/>
    <n v="53"/>
    <x v="0"/>
  </r>
  <r>
    <x v="0"/>
    <x v="2"/>
    <s v="GV409"/>
    <s v="GV4-29-130720"/>
    <x v="1"/>
    <d v="2020-12-31T00:00:00"/>
    <x v="0"/>
    <s v="Gil Peña Martin FG"/>
    <n v="44025"/>
    <n v="5.7"/>
    <n v="-670"/>
    <n v="-6"/>
    <n v="-23450"/>
    <n v="-19641.23"/>
    <n v="-3273.538"/>
    <n v="111.66666666666667"/>
    <n v="35"/>
    <n v="-3808.77"/>
    <x v="0"/>
    <x v="11"/>
    <n v="53"/>
    <x v="0"/>
  </r>
  <r>
    <x v="0"/>
    <x v="2"/>
    <s v="GV409"/>
    <s v="GV4-29-130720"/>
    <x v="0"/>
    <d v="2020-12-31T00:00:00"/>
    <x v="0"/>
    <s v="Gil Peña Martin FG"/>
    <n v="44025"/>
    <n v="5.7"/>
    <n v="670"/>
    <n v="6"/>
    <n v="25125"/>
    <n v="19641.23"/>
    <n v="3273.538"/>
    <n v="111.66666666666667"/>
    <n v="37.5"/>
    <n v="5483.77"/>
    <x v="0"/>
    <x v="11"/>
    <n v="53"/>
    <x v="0"/>
  </r>
  <r>
    <x v="0"/>
    <x v="2"/>
    <s v="GV409"/>
    <s v="GV4-29-130720"/>
    <x v="1"/>
    <d v="2020-12-31T00:00:00"/>
    <x v="0"/>
    <m/>
    <n v="44025"/>
    <n v="5.7"/>
    <n v="-192"/>
    <n v="-1"/>
    <n v="-7200"/>
    <n v="-3273.538"/>
    <n v="-3273.538"/>
    <n v="192"/>
    <n v="37.5"/>
    <n v="-3926.462"/>
    <x v="0"/>
    <x v="11"/>
    <n v="53"/>
    <x v="0"/>
  </r>
  <r>
    <x v="0"/>
    <x v="2"/>
    <s v="GV409"/>
    <s v="GV4-29-130720"/>
    <x v="0"/>
    <d v="2020-12-31T00:00:00"/>
    <x v="0"/>
    <s v="PUBLICO EN GENERAL"/>
    <n v="44025"/>
    <n v="5.7"/>
    <n v="192"/>
    <n v="2"/>
    <n v="7200"/>
    <n v="6547.0770000000002"/>
    <n v="3273.538"/>
    <n v="96"/>
    <n v="37.5"/>
    <n v="652.923"/>
    <x v="0"/>
    <x v="11"/>
    <n v="53"/>
    <x v="0"/>
  </r>
  <r>
    <x v="0"/>
    <x v="2"/>
    <s v="GV409"/>
    <s v="GV4-29-130720"/>
    <x v="0"/>
    <d v="2020-12-31T00:00:00"/>
    <x v="0"/>
    <s v="Camacho Monroy Agustin"/>
    <n v="44025"/>
    <n v="5.7"/>
    <n v="117"/>
    <n v="1"/>
    <n v="4270.5"/>
    <n v="3273.538"/>
    <n v="3273.538"/>
    <n v="117"/>
    <n v="36.5"/>
    <n v="996.96199999999999"/>
    <x v="0"/>
    <x v="11"/>
    <n v="53"/>
    <x v="0"/>
  </r>
  <r>
    <x v="0"/>
    <x v="2"/>
    <s v="GV409"/>
    <s v="GV4-29-130720"/>
    <x v="0"/>
    <d v="2020-12-31T00:00:00"/>
    <x v="0"/>
    <s v="Alvarez Lopez Salvador (Padre)"/>
    <n v="44025"/>
    <n v="5.7"/>
    <n v="1539"/>
    <n v="14"/>
    <n v="56173.5"/>
    <n v="45829.536999999997"/>
    <n v="3273.538"/>
    <n v="109.92857142857143"/>
    <n v="36.5"/>
    <n v="10343.963"/>
    <x v="0"/>
    <x v="11"/>
    <n v="53"/>
    <x v="0"/>
  </r>
  <r>
    <x v="0"/>
    <x v="2"/>
    <s v="GV409"/>
    <s v="GV4-29-130720"/>
    <x v="0"/>
    <d v="2020-12-31T00:00:00"/>
    <x v="0"/>
    <s v="Casillas Tapia Alfredo"/>
    <n v="44025"/>
    <n v="5.7"/>
    <n v="1080.5999999999999"/>
    <n v="10"/>
    <n v="38901.599999999999"/>
    <n v="32735.383000000002"/>
    <n v="3273.538"/>
    <n v="108.05999999999999"/>
    <n v="36"/>
    <n v="6166.2169999999996"/>
    <x v="0"/>
    <x v="11"/>
    <n v="53"/>
    <x v="0"/>
  </r>
  <r>
    <x v="0"/>
    <x v="2"/>
    <s v="GV416"/>
    <s v="GV4-28-080720"/>
    <x v="1"/>
    <d v="2020-12-31T00:00:00"/>
    <x v="0"/>
    <s v="Cobian Chavez Rodolfo FG"/>
    <n v="44020"/>
    <n v="5.8666666666666663"/>
    <n v="-2921"/>
    <n v="-25"/>
    <n v="-106616.5"/>
    <n v="-82706.380999999994"/>
    <n v="-3308.2550000000001"/>
    <n v="116.84"/>
    <n v="36.5"/>
    <n v="-23910.118999999999"/>
    <x v="0"/>
    <x v="11"/>
    <n v="53"/>
    <x v="0"/>
  </r>
  <r>
    <x v="0"/>
    <x v="2"/>
    <s v="GV416"/>
    <s v="GV4-28-080720"/>
    <x v="0"/>
    <d v="2020-12-31T00:00:00"/>
    <x v="0"/>
    <s v="Cobian Chavez Rodolfo FG"/>
    <n v="44020"/>
    <n v="5.8666666666666663"/>
    <n v="2921"/>
    <n v="25"/>
    <n v="108077"/>
    <n v="82706.380999999994"/>
    <n v="3308.2550000000001"/>
    <n v="116.84"/>
    <n v="37"/>
    <n v="25370.618999999999"/>
    <x v="0"/>
    <x v="11"/>
    <n v="53"/>
    <x v="0"/>
  </r>
  <r>
    <x v="1"/>
    <x v="4"/>
    <s v="OVIE00"/>
    <m/>
    <x v="0"/>
    <d v="2020-12-18T00:00:00"/>
    <x v="0"/>
    <s v="Gomez Gomez Carlos"/>
    <m/>
    <m/>
    <n v="952"/>
    <n v="26"/>
    <n v="37128"/>
    <n v="58402.688000000002"/>
    <n v="2246.2570000000001"/>
    <n v="36.615384615384613"/>
    <n v="39"/>
    <n v="-21274.687999999998"/>
    <x v="0"/>
    <x v="11"/>
    <n v="51"/>
    <x v="1"/>
  </r>
  <r>
    <x v="1"/>
    <x v="4"/>
    <s v="OVIE00"/>
    <m/>
    <x v="0"/>
    <d v="2020-11-17T00:00:00"/>
    <x v="0"/>
    <s v="Moises Rodriguez"/>
    <m/>
    <m/>
    <n v="6926"/>
    <n v="195"/>
    <n v="263188"/>
    <n v="396550.61599999998"/>
    <n v="2033.5930000000001"/>
    <n v="35.51794871794872"/>
    <n v="38"/>
    <n v="-133362.61600000001"/>
    <x v="0"/>
    <x v="10"/>
    <n v="47"/>
    <x v="1"/>
  </r>
  <r>
    <x v="1"/>
    <x v="4"/>
    <s v="OVIE00"/>
    <m/>
    <x v="0"/>
    <d v="2020-10-15T00:00:00"/>
    <x v="0"/>
    <s v="Gomez Gomez Carlos"/>
    <m/>
    <m/>
    <n v="932"/>
    <n v="25"/>
    <n v="35416"/>
    <n v="49877.298999999999"/>
    <n v="1995.0920000000001"/>
    <n v="37.28"/>
    <n v="38"/>
    <n v="-14461.299000000001"/>
    <x v="0"/>
    <x v="9"/>
    <n v="42"/>
    <x v="1"/>
  </r>
  <r>
    <x v="1"/>
    <x v="4"/>
    <s v="OVIE00"/>
    <m/>
    <x v="0"/>
    <d v="2020-09-21T00:00:00"/>
    <x v="0"/>
    <s v="Gomez Gomez Carlos"/>
    <m/>
    <m/>
    <n v="930"/>
    <n v="25"/>
    <n v="33015"/>
    <n v="46255.042000000001"/>
    <n v="1850.202"/>
    <n v="37.200000000000003"/>
    <n v="35.5"/>
    <n v="-13240.041999999999"/>
    <x v="0"/>
    <x v="8"/>
    <n v="39"/>
    <x v="1"/>
  </r>
  <r>
    <x v="1"/>
    <x v="4"/>
    <s v="OVIE00"/>
    <m/>
    <x v="0"/>
    <d v="2020-09-11T00:00:00"/>
    <x v="0"/>
    <s v="Gomez Gomez Carlos"/>
    <m/>
    <m/>
    <n v="958"/>
    <n v="25"/>
    <n v="34009"/>
    <n v="45219.154000000002"/>
    <n v="1808.7660000000001"/>
    <n v="38.32"/>
    <n v="35.5"/>
    <n v="-11210.154"/>
    <x v="0"/>
    <x v="8"/>
    <n v="37"/>
    <x v="1"/>
  </r>
  <r>
    <x v="1"/>
    <x v="4"/>
    <s v="OVIE00"/>
    <m/>
    <x v="0"/>
    <d v="2020-09-01T00:00:00"/>
    <x v="0"/>
    <s v="Ovinos Publico en General"/>
    <m/>
    <m/>
    <n v="153"/>
    <n v="3"/>
    <n v="6885"/>
    <n v="5249.3680000000004"/>
    <n v="1749.789"/>
    <n v="51"/>
    <n v="45"/>
    <n v="1635.6320000000001"/>
    <x v="0"/>
    <x v="8"/>
    <n v="36"/>
    <x v="1"/>
  </r>
  <r>
    <x v="1"/>
    <x v="4"/>
    <s v="OVIE00"/>
    <m/>
    <x v="1"/>
    <d v="2020-09-01T00:00:00"/>
    <x v="0"/>
    <s v="Ovinos Publico en General"/>
    <m/>
    <m/>
    <n v="-153"/>
    <n v="-153"/>
    <n v="-6885"/>
    <n v="-330213.29399999999"/>
    <n v="-2158.2570000000001"/>
    <n v="1"/>
    <n v="45"/>
    <n v="323328.29399999999"/>
    <x v="0"/>
    <x v="8"/>
    <n v="36"/>
    <x v="1"/>
  </r>
  <r>
    <x v="1"/>
    <x v="4"/>
    <s v="OVIE00"/>
    <m/>
    <x v="0"/>
    <d v="2020-08-19T00:00:00"/>
    <x v="0"/>
    <s v="Moises Rodriguez"/>
    <m/>
    <m/>
    <n v="7726"/>
    <n v="150"/>
    <n v="236504"/>
    <n v="388279.12199999997"/>
    <n v="2588.527"/>
    <n v="51.506666666666668"/>
    <n v="30.6114"/>
    <n v="-151775.122"/>
    <x v="0"/>
    <x v="7"/>
    <n v="34"/>
    <x v="1"/>
  </r>
  <r>
    <x v="1"/>
    <x v="4"/>
    <s v="OVIE00"/>
    <m/>
    <x v="0"/>
    <d v="2020-08-04T00:00:00"/>
    <x v="0"/>
    <s v="Gomez Gomez Carlos"/>
    <m/>
    <m/>
    <n v="976"/>
    <n v="25"/>
    <n v="34648"/>
    <n v="54214.584999999999"/>
    <n v="2168.5830000000001"/>
    <n v="39.04"/>
    <n v="35.5"/>
    <n v="-19566.584999999999"/>
    <x v="0"/>
    <x v="7"/>
    <n v="32"/>
    <x v="1"/>
  </r>
  <r>
    <x v="1"/>
    <x v="4"/>
    <s v="OVIE00"/>
    <m/>
    <x v="0"/>
    <d v="2020-08-01T00:00:00"/>
    <x v="0"/>
    <s v="Ovinos Publico en General"/>
    <m/>
    <m/>
    <n v="153"/>
    <n v="153"/>
    <n v="6885"/>
    <n v="330213.29399999999"/>
    <n v="2158.2570000000001"/>
    <n v="1"/>
    <n v="45"/>
    <n v="-323328.29399999999"/>
    <x v="0"/>
    <x v="7"/>
    <n v="31"/>
    <x v="1"/>
  </r>
  <r>
    <x v="1"/>
    <x v="4"/>
    <s v="OVIE00"/>
    <m/>
    <x v="0"/>
    <d v="2020-07-14T00:00:00"/>
    <x v="0"/>
    <s v="Ovinos Publico en General"/>
    <m/>
    <m/>
    <n v="106"/>
    <n v="4"/>
    <n v="3800"/>
    <n v="8030.0060000000003"/>
    <n v="2007.501"/>
    <n v="26.5"/>
    <n v="35.8491"/>
    <n v="-4230.0060000000003"/>
    <x v="0"/>
    <x v="6"/>
    <n v="29"/>
    <x v="1"/>
  </r>
  <r>
    <x v="1"/>
    <x v="4"/>
    <s v="OVIE00"/>
    <m/>
    <x v="0"/>
    <d v="2020-07-02T00:00:00"/>
    <x v="0"/>
    <s v="Ovinos Publico en General"/>
    <m/>
    <m/>
    <n v="1113"/>
    <n v="30"/>
    <n v="39511.5"/>
    <n v="60306.241999999998"/>
    <n v="2010.2080000000001"/>
    <n v="37.1"/>
    <n v="35.5"/>
    <n v="-20794.741999999998"/>
    <x v="0"/>
    <x v="6"/>
    <n v="27"/>
    <x v="1"/>
  </r>
  <r>
    <x v="1"/>
    <x v="4"/>
    <s v="OVIE00"/>
    <m/>
    <x v="0"/>
    <d v="2020-06-09T00:00:00"/>
    <x v="0"/>
    <s v="Moises Rodriguez"/>
    <m/>
    <m/>
    <n v="10516"/>
    <n v="81"/>
    <n v="112728"/>
    <n v="151878.37400000001"/>
    <n v="1875.0419999999999"/>
    <n v="129.82716049382717"/>
    <n v="10.7197"/>
    <n v="-39150.374000000003"/>
    <x v="0"/>
    <x v="5"/>
    <n v="24"/>
    <x v="1"/>
  </r>
  <r>
    <x v="1"/>
    <x v="4"/>
    <s v="OVIE00"/>
    <m/>
    <x v="0"/>
    <d v="2020-06-09T00:00:00"/>
    <x v="0"/>
    <s v="Moises Rodriguez"/>
    <m/>
    <m/>
    <n v="10516"/>
    <n v="132"/>
    <n v="197846"/>
    <n v="247505.49900000001"/>
    <n v="1875.0419999999999"/>
    <n v="79.666666666666671"/>
    <n v="18.813800000000001"/>
    <n v="-49659.499000000003"/>
    <x v="0"/>
    <x v="5"/>
    <n v="24"/>
    <x v="1"/>
  </r>
  <r>
    <x v="1"/>
    <x v="4"/>
    <s v="OVIE00"/>
    <m/>
    <x v="0"/>
    <d v="2020-05-28T00:00:00"/>
    <x v="0"/>
    <s v="Ovinos Publico en General"/>
    <m/>
    <m/>
    <n v="46"/>
    <n v="1"/>
    <n v="1564"/>
    <n v="1764.8430000000001"/>
    <n v="1764.8430000000001"/>
    <n v="46"/>
    <n v="34"/>
    <n v="-200.84299999999999"/>
    <x v="0"/>
    <x v="4"/>
    <n v="22"/>
    <x v="1"/>
  </r>
  <r>
    <x v="1"/>
    <x v="4"/>
    <s v="OVIE00"/>
    <m/>
    <x v="0"/>
    <d v="2020-05-22T00:00:00"/>
    <x v="0"/>
    <s v="Ovinos Publico en General"/>
    <m/>
    <m/>
    <n v="81"/>
    <n v="2"/>
    <n v="3240"/>
    <n v="3574.9160000000002"/>
    <n v="1787.4580000000001"/>
    <n v="40.5"/>
    <n v="40"/>
    <n v="-334.916"/>
    <x v="0"/>
    <x v="4"/>
    <n v="21"/>
    <x v="1"/>
  </r>
  <r>
    <x v="1"/>
    <x v="4"/>
    <s v="OVIE00"/>
    <m/>
    <x v="1"/>
    <d v="2020-05-22T00:00:00"/>
    <x v="0"/>
    <s v="Ovinos Publico en General"/>
    <m/>
    <m/>
    <n v="-81"/>
    <n v="-2"/>
    <n v="-6480"/>
    <n v="-3574.9160000000002"/>
    <n v="-1787.4580000000001"/>
    <n v="40.5"/>
    <n v="80"/>
    <n v="-2905.0839999999998"/>
    <x v="0"/>
    <x v="4"/>
    <n v="21"/>
    <x v="1"/>
  </r>
  <r>
    <x v="1"/>
    <x v="4"/>
    <s v="OVIE00"/>
    <m/>
    <x v="0"/>
    <d v="2020-05-22T00:00:00"/>
    <x v="0"/>
    <s v="Ovinos Publico en General"/>
    <m/>
    <m/>
    <n v="81"/>
    <n v="2"/>
    <n v="6480"/>
    <n v="3574.9160000000002"/>
    <n v="1787.4580000000001"/>
    <n v="40.5"/>
    <n v="80"/>
    <n v="2905.0839999999998"/>
    <x v="0"/>
    <x v="4"/>
    <n v="21"/>
    <x v="1"/>
  </r>
  <r>
    <x v="1"/>
    <x v="4"/>
    <s v="OVIE00"/>
    <m/>
    <x v="0"/>
    <d v="2020-04-30T00:00:00"/>
    <x v="0"/>
    <s v="Moises Rodriguez"/>
    <m/>
    <m/>
    <n v="5808"/>
    <n v="20"/>
    <n v="30312"/>
    <n v="43619.173000000003"/>
    <n v="2180.9589999999998"/>
    <n v="290.39999999999998"/>
    <n v="5.2190000000000003"/>
    <n v="-13307.173000000001"/>
    <x v="0"/>
    <x v="3"/>
    <n v="18"/>
    <x v="1"/>
  </r>
  <r>
    <x v="1"/>
    <x v="4"/>
    <s v="OVIE00"/>
    <m/>
    <x v="0"/>
    <d v="2020-04-30T00:00:00"/>
    <x v="0"/>
    <s v="Moises Rodriguez"/>
    <m/>
    <m/>
    <n v="5808"/>
    <n v="100"/>
    <n v="154530"/>
    <n v="218095.86499999999"/>
    <n v="2180.9589999999998"/>
    <n v="58.08"/>
    <n v="26.606400000000001"/>
    <n v="-63565.864999999998"/>
    <x v="0"/>
    <x v="3"/>
    <n v="18"/>
    <x v="1"/>
  </r>
  <r>
    <x v="1"/>
    <x v="4"/>
    <s v="OVIE00"/>
    <m/>
    <x v="0"/>
    <d v="2020-04-03T00:00:00"/>
    <x v="0"/>
    <s v="Ovinos Publico en General"/>
    <m/>
    <m/>
    <n v="167"/>
    <n v="5"/>
    <n v="6179"/>
    <n v="13230.9"/>
    <n v="2646.18"/>
    <n v="33.4"/>
    <n v="37"/>
    <n v="-7051.9"/>
    <x v="0"/>
    <x v="3"/>
    <n v="14"/>
    <x v="1"/>
  </r>
  <r>
    <x v="1"/>
    <x v="4"/>
    <s v="OVIE00"/>
    <m/>
    <x v="0"/>
    <d v="2020-02-25T00:00:00"/>
    <x v="0"/>
    <s v="Gomez Gomez Carlos"/>
    <m/>
    <m/>
    <n v="536"/>
    <n v="16"/>
    <n v="23048"/>
    <n v="31660.21"/>
    <n v="1978.7629999999999"/>
    <n v="33.5"/>
    <n v="43"/>
    <n v="-8612.2099999999991"/>
    <x v="0"/>
    <x v="1"/>
    <n v="9"/>
    <x v="1"/>
  </r>
  <r>
    <x v="1"/>
    <x v="4"/>
    <s v="OVIE00"/>
    <m/>
    <x v="0"/>
    <d v="2020-02-20T00:00:00"/>
    <x v="0"/>
    <s v="Ovinos Publico en General"/>
    <m/>
    <m/>
    <n v="46"/>
    <n v="1"/>
    <n v="2116"/>
    <n v="1978.7629999999999"/>
    <n v="1978.7629999999999"/>
    <n v="46"/>
    <n v="46"/>
    <n v="137.23699999999999"/>
    <x v="0"/>
    <x v="1"/>
    <n v="8"/>
    <x v="1"/>
  </r>
  <r>
    <x v="1"/>
    <x v="4"/>
    <s v="OVIE00"/>
    <m/>
    <x v="0"/>
    <d v="2020-02-20T00:00:00"/>
    <x v="0"/>
    <s v="Gomez Gomez Carlos"/>
    <m/>
    <m/>
    <n v="766"/>
    <n v="21"/>
    <n v="32172"/>
    <n v="41554.025000000001"/>
    <n v="1978.7629999999999"/>
    <n v="36.476190476190474"/>
    <n v="42"/>
    <n v="-9382.0249999999996"/>
    <x v="0"/>
    <x v="1"/>
    <n v="8"/>
    <x v="1"/>
  </r>
  <r>
    <x v="1"/>
    <x v="4"/>
    <s v="OVIE00"/>
    <m/>
    <x v="0"/>
    <d v="2020-02-11T00:00:00"/>
    <x v="0"/>
    <s v="Gomez Gomez Carlos"/>
    <m/>
    <m/>
    <n v="1049"/>
    <n v="25"/>
    <n v="43009"/>
    <n v="75464.100000000006"/>
    <n v="3018.5639999999999"/>
    <n v="41.96"/>
    <n v="41"/>
    <n v="-32455.1"/>
    <x v="0"/>
    <x v="1"/>
    <n v="7"/>
    <x v="1"/>
  </r>
  <r>
    <x v="1"/>
    <x v="4"/>
    <s v="OVIE00"/>
    <m/>
    <x v="0"/>
    <d v="2020-02-07T00:00:00"/>
    <x v="0"/>
    <s v="Moises Rodriguez"/>
    <m/>
    <m/>
    <n v="6980"/>
    <n v="90"/>
    <n v="159800"/>
    <n v="250085.27499999999"/>
    <n v="2778.7249999999999"/>
    <n v="77.555555555555557"/>
    <n v="22.893999999999998"/>
    <n v="-90285.274999999994"/>
    <x v="0"/>
    <x v="1"/>
    <n v="6"/>
    <x v="1"/>
  </r>
  <r>
    <x v="1"/>
    <x v="4"/>
    <s v="OVIE00"/>
    <m/>
    <x v="0"/>
    <d v="2020-02-07T00:00:00"/>
    <x v="0"/>
    <s v="Moises Rodriguez"/>
    <m/>
    <m/>
    <n v="6980"/>
    <n v="52"/>
    <n v="83580"/>
    <n v="144493.715"/>
    <n v="2778.7249999999999"/>
    <n v="134.23076923076923"/>
    <n v="11.9742"/>
    <n v="-60913.714999999997"/>
    <x v="0"/>
    <x v="1"/>
    <n v="6"/>
    <x v="1"/>
  </r>
  <r>
    <x v="1"/>
    <x v="4"/>
    <s v="OVIE00"/>
    <m/>
    <x v="0"/>
    <d v="2020-08-19T00:00:00"/>
    <x v="1"/>
    <s v="Moises Rodriguez"/>
    <m/>
    <m/>
    <n v="7726"/>
    <n v="15"/>
    <n v="18480"/>
    <n v="0"/>
    <n v="0"/>
    <n v="515.06666666666672"/>
    <n v="2.3919000000000001"/>
    <n v="18480"/>
    <x v="0"/>
    <x v="7"/>
    <n v="34"/>
    <x v="2"/>
  </r>
  <r>
    <x v="2"/>
    <x v="4"/>
    <s v="GRAL"/>
    <m/>
    <x v="0"/>
    <d v="2020-01-04T00:00:00"/>
    <x v="2"/>
    <s v="Panificadora Valdez"/>
    <m/>
    <m/>
    <n v="24.54"/>
    <m/>
    <n v="368.1"/>
    <n v="327.26100000000002"/>
    <n v="13.336"/>
    <m/>
    <n v="15"/>
    <n v="40.838999999999999"/>
    <x v="0"/>
    <x v="0"/>
    <n v="1"/>
    <x v="0"/>
  </r>
  <r>
    <x v="2"/>
    <x v="4"/>
    <s v="GRAL"/>
    <m/>
    <x v="0"/>
    <d v="2020-01-04T00:00:00"/>
    <x v="2"/>
    <s v="Hernandez Rosales Alicia"/>
    <m/>
    <m/>
    <n v="190.51"/>
    <m/>
    <n v="3619.69"/>
    <n v="2540.605"/>
    <n v="13.336"/>
    <m/>
    <n v="19"/>
    <n v="1079.085"/>
    <x v="0"/>
    <x v="0"/>
    <n v="1"/>
    <x v="0"/>
  </r>
  <r>
    <x v="2"/>
    <x v="4"/>
    <s v="GRAL"/>
    <m/>
    <x v="1"/>
    <d v="2020-01-04T00:00:00"/>
    <x v="2"/>
    <s v="Hernandez Rosales Alicia"/>
    <m/>
    <m/>
    <n v="-243.42"/>
    <m/>
    <n v="-6085.5"/>
    <n v="-3246.203"/>
    <n v="-13.336"/>
    <m/>
    <n v="25"/>
    <n v="-2839.297"/>
    <x v="0"/>
    <x v="0"/>
    <n v="1"/>
    <x v="0"/>
  </r>
  <r>
    <x v="2"/>
    <x v="4"/>
    <s v="GRAL"/>
    <m/>
    <x v="0"/>
    <d v="2020-01-04T00:00:00"/>
    <x v="2"/>
    <s v="Ventas Familia"/>
    <m/>
    <m/>
    <n v="26.13"/>
    <m/>
    <n v="627.12"/>
    <n v="348.46499999999997"/>
    <n v="13.336"/>
    <m/>
    <n v="24"/>
    <n v="278.65499999999997"/>
    <x v="0"/>
    <x v="0"/>
    <n v="1"/>
    <x v="0"/>
  </r>
  <r>
    <x v="2"/>
    <x v="4"/>
    <s v="GRAL"/>
    <m/>
    <x v="0"/>
    <d v="2020-01-04T00:00:00"/>
    <x v="2"/>
    <s v="Ventas Familia"/>
    <m/>
    <m/>
    <n v="22.09"/>
    <m/>
    <n v="530.16"/>
    <n v="294.58800000000002"/>
    <n v="13.336"/>
    <m/>
    <n v="24"/>
    <n v="235.572"/>
    <x v="0"/>
    <x v="0"/>
    <n v="1"/>
    <x v="0"/>
  </r>
  <r>
    <x v="2"/>
    <x v="4"/>
    <s v="GRAL"/>
    <m/>
    <x v="0"/>
    <d v="2020-01-04T00:00:00"/>
    <x v="2"/>
    <s v="Ventas Familia"/>
    <m/>
    <m/>
    <n v="3.83"/>
    <m/>
    <n v="91.92"/>
    <n v="51.076000000000001"/>
    <n v="13.336"/>
    <m/>
    <n v="24"/>
    <n v="40.844000000000001"/>
    <x v="0"/>
    <x v="0"/>
    <n v="1"/>
    <x v="0"/>
  </r>
  <r>
    <x v="2"/>
    <x v="4"/>
    <s v="GRAL"/>
    <m/>
    <x v="0"/>
    <d v="2020-01-04T00:00:00"/>
    <x v="2"/>
    <s v="Hernandez Rosales Alicia"/>
    <m/>
    <m/>
    <n v="220.73"/>
    <m/>
    <n v="5297.52"/>
    <n v="2943.6129999999998"/>
    <n v="13.336"/>
    <m/>
    <n v="24"/>
    <n v="2353.9070000000002"/>
    <x v="0"/>
    <x v="0"/>
    <n v="1"/>
    <x v="0"/>
  </r>
  <r>
    <x v="2"/>
    <x v="4"/>
    <s v="GRAL"/>
    <m/>
    <x v="0"/>
    <d v="2020-01-04T00:00:00"/>
    <x v="2"/>
    <s v="Ventas Familia"/>
    <m/>
    <m/>
    <n v="17.88"/>
    <m/>
    <n v="429.12"/>
    <n v="238.44399999999999"/>
    <n v="13.336"/>
    <m/>
    <n v="24"/>
    <n v="190.67599999999999"/>
    <x v="0"/>
    <x v="0"/>
    <n v="1"/>
    <x v="0"/>
  </r>
  <r>
    <x v="2"/>
    <x v="4"/>
    <s v="GRAL"/>
    <m/>
    <x v="0"/>
    <d v="2020-01-04T00:00:00"/>
    <x v="2"/>
    <s v="Hernandez Rosales Alicia"/>
    <m/>
    <m/>
    <n v="243.42"/>
    <m/>
    <n v="6085.5"/>
    <n v="3246.203"/>
    <n v="13.336"/>
    <m/>
    <n v="25"/>
    <n v="2839.297"/>
    <x v="0"/>
    <x v="0"/>
    <n v="1"/>
    <x v="0"/>
  </r>
  <r>
    <x v="2"/>
    <x v="4"/>
    <s v="GRAL"/>
    <m/>
    <x v="0"/>
    <d v="2020-01-04T00:00:00"/>
    <x v="2"/>
    <s v="Madres Adoratrices"/>
    <m/>
    <m/>
    <n v="22.51"/>
    <m/>
    <n v="315.14"/>
    <n v="300.18900000000002"/>
    <n v="13.336"/>
    <m/>
    <n v="14"/>
    <n v="14.951000000000001"/>
    <x v="0"/>
    <x v="0"/>
    <n v="1"/>
    <x v="0"/>
  </r>
  <r>
    <x v="2"/>
    <x v="4"/>
    <s v="GRAL"/>
    <m/>
    <x v="0"/>
    <d v="2020-01-04T00:00:00"/>
    <x v="2"/>
    <s v="Hernandez Rosales Alicia"/>
    <m/>
    <m/>
    <n v="141.33000000000001"/>
    <m/>
    <n v="2685.27"/>
    <n v="1884.75"/>
    <n v="13.336"/>
    <m/>
    <n v="19"/>
    <n v="800.52"/>
    <x v="0"/>
    <x v="0"/>
    <n v="1"/>
    <x v="0"/>
  </r>
  <r>
    <x v="2"/>
    <x v="4"/>
    <s v="GRAL"/>
    <m/>
    <x v="0"/>
    <d v="2020-01-04T00:00:00"/>
    <x v="2"/>
    <s v="Hernandez Rosales Alicia"/>
    <m/>
    <m/>
    <n v="128.97"/>
    <m/>
    <n v="3095.28"/>
    <n v="1719.9190000000001"/>
    <n v="13.336"/>
    <m/>
    <n v="24"/>
    <n v="1375.3610000000001"/>
    <x v="0"/>
    <x v="0"/>
    <n v="1"/>
    <x v="0"/>
  </r>
  <r>
    <x v="2"/>
    <x v="4"/>
    <s v="GRAL"/>
    <m/>
    <x v="0"/>
    <d v="2020-01-04T00:00:00"/>
    <x v="2"/>
    <s v="Hernandez Rosales Alicia"/>
    <m/>
    <m/>
    <n v="188.12"/>
    <m/>
    <n v="2633.68"/>
    <n v="2508.732"/>
    <n v="13.336"/>
    <m/>
    <n v="14"/>
    <n v="124.94799999999999"/>
    <x v="0"/>
    <x v="0"/>
    <n v="1"/>
    <x v="0"/>
  </r>
  <r>
    <x v="2"/>
    <x v="4"/>
    <s v="GRAL"/>
    <m/>
    <x v="0"/>
    <d v="2020-01-04T00:00:00"/>
    <x v="2"/>
    <s v="Hernandez Rosales Alicia"/>
    <m/>
    <m/>
    <n v="231.3"/>
    <m/>
    <n v="3469.5"/>
    <n v="3084.5729999999999"/>
    <n v="13.336"/>
    <m/>
    <n v="15"/>
    <n v="384.92700000000002"/>
    <x v="0"/>
    <x v="0"/>
    <n v="1"/>
    <x v="0"/>
  </r>
  <r>
    <x v="2"/>
    <x v="4"/>
    <s v="GRAL"/>
    <m/>
    <x v="0"/>
    <d v="2020-01-04T00:00:00"/>
    <x v="2"/>
    <s v="Madres Adoratrices"/>
    <m/>
    <m/>
    <n v="45.06"/>
    <m/>
    <n v="630.84"/>
    <n v="600.91200000000003"/>
    <n v="13.336"/>
    <m/>
    <n v="14"/>
    <n v="29.928000000000001"/>
    <x v="0"/>
    <x v="0"/>
    <n v="1"/>
    <x v="0"/>
  </r>
  <r>
    <x v="2"/>
    <x v="4"/>
    <s v="GRAL"/>
    <m/>
    <x v="0"/>
    <d v="2020-01-04T00:00:00"/>
    <x v="2"/>
    <s v="Hernandez Rosales Alicia"/>
    <m/>
    <m/>
    <n v="24.54"/>
    <m/>
    <n v="368.1"/>
    <n v="327.26100000000002"/>
    <n v="13.336"/>
    <m/>
    <n v="15"/>
    <n v="40.838999999999999"/>
    <x v="0"/>
    <x v="0"/>
    <n v="1"/>
    <x v="0"/>
  </r>
  <r>
    <x v="2"/>
    <x v="4"/>
    <s v="GRAL"/>
    <m/>
    <x v="0"/>
    <d v="2020-01-04T00:00:00"/>
    <x v="2"/>
    <s v="Hernandez Rosales Alicia"/>
    <m/>
    <m/>
    <n v="210.96"/>
    <m/>
    <n v="4219.2"/>
    <n v="2813.3220000000001"/>
    <n v="13.336"/>
    <m/>
    <n v="20"/>
    <n v="1405.8779999999999"/>
    <x v="0"/>
    <x v="0"/>
    <n v="1"/>
    <x v="0"/>
  </r>
  <r>
    <x v="2"/>
    <x v="4"/>
    <s v="GRAL"/>
    <m/>
    <x v="0"/>
    <d v="2020-01-04T00:00:00"/>
    <x v="2"/>
    <s v="Hernandez Rosales Alicia"/>
    <m/>
    <m/>
    <n v="187.46"/>
    <m/>
    <n v="2811.9"/>
    <n v="2499.931"/>
    <n v="13.336"/>
    <m/>
    <n v="15"/>
    <n v="311.96899999999999"/>
    <x v="0"/>
    <x v="0"/>
    <n v="1"/>
    <x v="0"/>
  </r>
  <r>
    <x v="2"/>
    <x v="4"/>
    <s v="GRAL"/>
    <m/>
    <x v="0"/>
    <d v="2020-01-04T00:00:00"/>
    <x v="2"/>
    <s v="Hernandez Rosales Alicia"/>
    <m/>
    <m/>
    <n v="278.45"/>
    <m/>
    <n v="3898.3"/>
    <n v="3713.3560000000002"/>
    <n v="13.336"/>
    <m/>
    <n v="14"/>
    <n v="184.94399999999999"/>
    <x v="0"/>
    <x v="0"/>
    <n v="1"/>
    <x v="0"/>
  </r>
  <r>
    <x v="2"/>
    <x v="4"/>
    <s v="ARSPP1"/>
    <m/>
    <x v="0"/>
    <d v="2020-01-04T00:00:00"/>
    <x v="2"/>
    <s v="Hernandez Rosales Alicia"/>
    <m/>
    <m/>
    <n v="243.42"/>
    <m/>
    <n v="6085.5"/>
    <n v="4443.0680000000002"/>
    <n v="18.253"/>
    <m/>
    <n v="25"/>
    <n v="1642.432"/>
    <x v="0"/>
    <x v="0"/>
    <n v="1"/>
    <x v="0"/>
  </r>
  <r>
    <x v="2"/>
    <x v="4"/>
    <s v="ARSPP1"/>
    <m/>
    <x v="0"/>
    <d v="2020-01-04T00:00:00"/>
    <x v="2"/>
    <s v="Hernandez Rosales Alicia"/>
    <m/>
    <m/>
    <n v="271.41000000000003"/>
    <m/>
    <n v="3799.74"/>
    <n v="4953.9610000000002"/>
    <n v="18.253"/>
    <m/>
    <n v="14"/>
    <n v="-1154.221"/>
    <x v="0"/>
    <x v="0"/>
    <n v="1"/>
    <x v="0"/>
  </r>
  <r>
    <x v="2"/>
    <x v="4"/>
    <s v="AREP"/>
    <m/>
    <x v="1"/>
    <d v="2020-01-04T00:00:00"/>
    <x v="2"/>
    <s v="Panificadora Valdez"/>
    <m/>
    <m/>
    <n v="-24.54"/>
    <m/>
    <n v="-368.1"/>
    <n v="-339.548"/>
    <n v="-13.837"/>
    <m/>
    <n v="15"/>
    <n v="-28.552"/>
    <x v="0"/>
    <x v="0"/>
    <n v="1"/>
    <x v="0"/>
  </r>
  <r>
    <x v="2"/>
    <x v="4"/>
    <s v="AREP"/>
    <m/>
    <x v="0"/>
    <d v="2020-01-04T00:00:00"/>
    <x v="2"/>
    <s v="Cobian Hector"/>
    <m/>
    <m/>
    <n v="435.81"/>
    <m/>
    <n v="10677.35"/>
    <n v="6030.0969999999998"/>
    <n v="13.837"/>
    <m/>
    <n v="24.5"/>
    <n v="4647.2529999999997"/>
    <x v="0"/>
    <x v="0"/>
    <n v="1"/>
    <x v="0"/>
  </r>
  <r>
    <x v="2"/>
    <x v="4"/>
    <s v="AREP"/>
    <m/>
    <x v="0"/>
    <d v="2020-01-04T00:00:00"/>
    <x v="2"/>
    <s v="Imelda fregozo Guzman"/>
    <m/>
    <m/>
    <n v="68.14"/>
    <m/>
    <n v="1669.43"/>
    <n v="942.82100000000003"/>
    <n v="13.837"/>
    <m/>
    <n v="24.5"/>
    <n v="726.60900000000004"/>
    <x v="0"/>
    <x v="0"/>
    <n v="1"/>
    <x v="0"/>
  </r>
  <r>
    <x v="2"/>
    <x v="4"/>
    <s v="AREP"/>
    <m/>
    <x v="0"/>
    <d v="2020-01-04T00:00:00"/>
    <x v="2"/>
    <s v="Gonzalez Contreras Crescenciano"/>
    <m/>
    <m/>
    <n v="1104.6500000000001"/>
    <m/>
    <n v="27063.93"/>
    <n v="15284.519"/>
    <n v="13.837"/>
    <m/>
    <n v="24.5"/>
    <n v="11779.411"/>
    <x v="0"/>
    <x v="0"/>
    <n v="1"/>
    <x v="0"/>
  </r>
  <r>
    <x v="2"/>
    <x v="4"/>
    <s v="AREP"/>
    <m/>
    <x v="0"/>
    <d v="2020-01-04T00:00:00"/>
    <x v="2"/>
    <s v="Alvarez Garcia Octavio "/>
    <m/>
    <m/>
    <n v="226.97"/>
    <m/>
    <n v="5560.77"/>
    <n v="3140.4760000000001"/>
    <n v="13.837"/>
    <m/>
    <n v="24.5"/>
    <n v="2420.2939999999999"/>
    <x v="0"/>
    <x v="0"/>
    <n v="1"/>
    <x v="0"/>
  </r>
  <r>
    <x v="2"/>
    <x v="4"/>
    <s v="AREP"/>
    <m/>
    <x v="0"/>
    <d v="2020-01-04T00:00:00"/>
    <x v="2"/>
    <s v="Julio Sanchez"/>
    <m/>
    <m/>
    <n v="226.92"/>
    <m/>
    <n v="5559.54"/>
    <n v="3139.7849999999999"/>
    <n v="13.837"/>
    <m/>
    <n v="24.5"/>
    <n v="2419.7550000000001"/>
    <x v="0"/>
    <x v="0"/>
    <n v="1"/>
    <x v="0"/>
  </r>
  <r>
    <x v="2"/>
    <x v="4"/>
    <s v="AREP"/>
    <m/>
    <x v="0"/>
    <d v="2020-01-04T00:00:00"/>
    <x v="2"/>
    <s v="Cobian Zamora Marlin"/>
    <m/>
    <m/>
    <n v="529.20000000000005"/>
    <m/>
    <n v="12965.4"/>
    <n v="7322.29"/>
    <n v="13.837"/>
    <m/>
    <n v="24.5"/>
    <n v="5643.11"/>
    <x v="0"/>
    <x v="0"/>
    <n v="1"/>
    <x v="0"/>
  </r>
  <r>
    <x v="2"/>
    <x v="4"/>
    <s v="AREP"/>
    <m/>
    <x v="0"/>
    <d v="2020-01-04T00:00:00"/>
    <x v="2"/>
    <s v="Distribuidora de Frutas y Verduras Zepeda Hnos SRL de CV"/>
    <m/>
    <m/>
    <n v="1344.66"/>
    <m/>
    <n v="32944.17"/>
    <n v="18605.423999999999"/>
    <n v="13.837"/>
    <m/>
    <n v="24.5"/>
    <n v="14338.745999999999"/>
    <x v="0"/>
    <x v="0"/>
    <n v="1"/>
    <x v="0"/>
  </r>
  <r>
    <x v="2"/>
    <x v="4"/>
    <s v="AREP"/>
    <m/>
    <x v="0"/>
    <d v="2020-01-04T00:00:00"/>
    <x v="2"/>
    <s v="Distribuidora de Frutas y Verduras Zepeda Hnos SRL de CV"/>
    <m/>
    <m/>
    <n v="1122.3699999999999"/>
    <m/>
    <n v="27498.07"/>
    <n v="15529.701999999999"/>
    <n v="13.837"/>
    <m/>
    <n v="24.5"/>
    <n v="11968.368"/>
    <x v="0"/>
    <x v="0"/>
    <n v="1"/>
    <x v="0"/>
  </r>
  <r>
    <x v="2"/>
    <x v="4"/>
    <s v="AREP"/>
    <m/>
    <x v="0"/>
    <d v="2020-01-04T00:00:00"/>
    <x v="2"/>
    <s v="HUEVO PUBLICO EN GENERAL"/>
    <m/>
    <m/>
    <n v="177.2"/>
    <m/>
    <n v="4341.3999999999996"/>
    <n v="2451.8319999999999"/>
    <n v="13.837"/>
    <m/>
    <n v="24.5"/>
    <n v="1889.568"/>
    <x v="0"/>
    <x v="0"/>
    <n v="1"/>
    <x v="0"/>
  </r>
  <r>
    <x v="2"/>
    <x v="4"/>
    <s v="AREP"/>
    <m/>
    <x v="0"/>
    <d v="2020-01-04T00:00:00"/>
    <x v="2"/>
    <s v="Gonzalez Dominguez Fabiola"/>
    <m/>
    <m/>
    <n v="354.84"/>
    <m/>
    <n v="8693.58"/>
    <n v="4909.7529999999997"/>
    <n v="13.837"/>
    <m/>
    <n v="24.5"/>
    <n v="3783.8270000000002"/>
    <x v="0"/>
    <x v="0"/>
    <n v="1"/>
    <x v="0"/>
  </r>
  <r>
    <x v="2"/>
    <x v="4"/>
    <s v="AREP"/>
    <m/>
    <x v="0"/>
    <d v="2020-01-04T00:00:00"/>
    <x v="2"/>
    <s v="Laura Livier Castro Mejia"/>
    <m/>
    <m/>
    <n v="301.13"/>
    <m/>
    <n v="7377.69"/>
    <n v="4166.5929999999998"/>
    <n v="13.837"/>
    <m/>
    <n v="24.5"/>
    <n v="3211.0970000000002"/>
    <x v="0"/>
    <x v="0"/>
    <n v="1"/>
    <x v="0"/>
  </r>
  <r>
    <x v="2"/>
    <x v="4"/>
    <s v="AREP"/>
    <m/>
    <x v="0"/>
    <d v="2020-01-04T00:00:00"/>
    <x v="2"/>
    <s v="Ambriz Ruiz Manolo"/>
    <m/>
    <m/>
    <n v="563.52"/>
    <m/>
    <n v="13806.24"/>
    <n v="7797.1589999999997"/>
    <n v="13.837"/>
    <m/>
    <n v="24.5"/>
    <n v="6009.0810000000001"/>
    <x v="0"/>
    <x v="0"/>
    <n v="1"/>
    <x v="0"/>
  </r>
  <r>
    <x v="2"/>
    <x v="4"/>
    <s v="AREP"/>
    <m/>
    <x v="0"/>
    <d v="2020-01-04T00:00:00"/>
    <x v="2"/>
    <s v="Espinoza Gonzalez Maria Yesenia"/>
    <m/>
    <m/>
    <n v="462.17"/>
    <m/>
    <n v="11323.17"/>
    <n v="6394.8270000000002"/>
    <n v="13.837"/>
    <m/>
    <n v="24.5"/>
    <n v="4928.3429999999998"/>
    <x v="0"/>
    <x v="0"/>
    <n v="1"/>
    <x v="0"/>
  </r>
  <r>
    <x v="2"/>
    <x v="4"/>
    <s v="AREP"/>
    <m/>
    <x v="0"/>
    <d v="2020-01-04T00:00:00"/>
    <x v="2"/>
    <s v="HUEVO PUBLICO EN GENERAL"/>
    <m/>
    <m/>
    <n v="507.99"/>
    <m/>
    <n v="12445.76"/>
    <n v="7028.817"/>
    <n v="13.837"/>
    <m/>
    <n v="24.5"/>
    <n v="5416.9430000000002"/>
    <x v="0"/>
    <x v="0"/>
    <n v="1"/>
    <x v="0"/>
  </r>
  <r>
    <x v="2"/>
    <x v="4"/>
    <s v="AREP"/>
    <m/>
    <x v="0"/>
    <d v="2020-01-04T00:00:00"/>
    <x v="2"/>
    <s v="Gonzalez Contreras Crescenciano"/>
    <m/>
    <m/>
    <n v="348.97"/>
    <m/>
    <n v="8549.77"/>
    <n v="4828.5330000000004"/>
    <n v="13.837"/>
    <m/>
    <n v="24.5"/>
    <n v="3721.2370000000001"/>
    <x v="0"/>
    <x v="0"/>
    <n v="1"/>
    <x v="0"/>
  </r>
  <r>
    <x v="2"/>
    <x v="4"/>
    <s v="AREP"/>
    <m/>
    <x v="0"/>
    <d v="2020-01-04T00:00:00"/>
    <x v="2"/>
    <s v="Cobian Zamora Marlin"/>
    <m/>
    <m/>
    <n v="430.8"/>
    <m/>
    <n v="10554.6"/>
    <n v="5960.7759999999998"/>
    <n v="13.837"/>
    <m/>
    <n v="24.5"/>
    <n v="4593.8239999999996"/>
    <x v="0"/>
    <x v="0"/>
    <n v="1"/>
    <x v="0"/>
  </r>
  <r>
    <x v="2"/>
    <x v="4"/>
    <s v="AREP"/>
    <m/>
    <x v="0"/>
    <d v="2020-01-04T00:00:00"/>
    <x v="2"/>
    <s v="Cobian Zamora Marlin"/>
    <m/>
    <m/>
    <n v="562.1"/>
    <m/>
    <n v="13771.45"/>
    <n v="7777.5110000000004"/>
    <n v="13.837"/>
    <m/>
    <n v="24.5"/>
    <n v="5993.9390000000003"/>
    <x v="0"/>
    <x v="0"/>
    <n v="1"/>
    <x v="0"/>
  </r>
  <r>
    <x v="2"/>
    <x v="4"/>
    <s v="AREP"/>
    <m/>
    <x v="0"/>
    <d v="2020-01-04T00:00:00"/>
    <x v="2"/>
    <s v="Hernandez Rosales Alicia"/>
    <m/>
    <m/>
    <n v="48.21"/>
    <m/>
    <n v="699.05"/>
    <n v="667.05899999999997"/>
    <n v="13.837"/>
    <m/>
    <n v="14.5001"/>
    <n v="31.991"/>
    <x v="0"/>
    <x v="0"/>
    <n v="1"/>
    <x v="0"/>
  </r>
  <r>
    <x v="2"/>
    <x v="4"/>
    <s v="AREP"/>
    <m/>
    <x v="0"/>
    <d v="2020-01-04T00:00:00"/>
    <x v="2"/>
    <s v="Hernandez Rosales Alicia"/>
    <m/>
    <m/>
    <n v="94.9"/>
    <m/>
    <n v="1850.55"/>
    <n v="1313.086"/>
    <n v="13.837"/>
    <m/>
    <n v="19.5"/>
    <n v="537.46400000000006"/>
    <x v="0"/>
    <x v="0"/>
    <n v="1"/>
    <x v="0"/>
  </r>
  <r>
    <x v="2"/>
    <x v="4"/>
    <s v="AREP"/>
    <m/>
    <x v="0"/>
    <d v="2020-01-04T00:00:00"/>
    <x v="2"/>
    <s v="Hernandez Rosales Alicia"/>
    <m/>
    <m/>
    <n v="324.17"/>
    <m/>
    <n v="7942.17"/>
    <n v="4485.3869999999997"/>
    <n v="13.837"/>
    <m/>
    <n v="24.5"/>
    <n v="3456.7829999999999"/>
    <x v="0"/>
    <x v="0"/>
    <n v="1"/>
    <x v="0"/>
  </r>
  <r>
    <x v="2"/>
    <x v="4"/>
    <s v="AREP"/>
    <m/>
    <x v="0"/>
    <d v="2020-01-04T00:00:00"/>
    <x v="2"/>
    <s v="Panaderia Garcia"/>
    <m/>
    <m/>
    <n v="113.62"/>
    <m/>
    <n v="2215.59"/>
    <n v="1572.106"/>
    <n v="13.837"/>
    <m/>
    <n v="19.5"/>
    <n v="643.48400000000004"/>
    <x v="0"/>
    <x v="0"/>
    <n v="1"/>
    <x v="0"/>
  </r>
  <r>
    <x v="2"/>
    <x v="4"/>
    <s v="AREP"/>
    <m/>
    <x v="0"/>
    <d v="2020-01-04T00:00:00"/>
    <x v="2"/>
    <s v="Panaderia Garcia"/>
    <m/>
    <m/>
    <n v="160.85"/>
    <m/>
    <n v="2332.33"/>
    <n v="2225.605"/>
    <n v="13.837"/>
    <m/>
    <n v="14.5"/>
    <n v="106.72499999999999"/>
    <x v="0"/>
    <x v="0"/>
    <n v="1"/>
    <x v="0"/>
  </r>
  <r>
    <x v="2"/>
    <x v="4"/>
    <s v="AREP"/>
    <m/>
    <x v="0"/>
    <d v="2020-01-04T00:00:00"/>
    <x v="2"/>
    <s v="Cobian Hector"/>
    <m/>
    <m/>
    <n v="520.9"/>
    <m/>
    <n v="12762.05"/>
    <n v="7207.4470000000001"/>
    <n v="13.837"/>
    <m/>
    <n v="24.5"/>
    <n v="5554.6030000000001"/>
    <x v="0"/>
    <x v="0"/>
    <n v="1"/>
    <x v="0"/>
  </r>
  <r>
    <x v="2"/>
    <x v="4"/>
    <s v="AREP"/>
    <m/>
    <x v="0"/>
    <d v="2020-01-04T00:00:00"/>
    <x v="2"/>
    <s v="Soc Coop Rural de Compra y Venta en C y C El Grullo SCL"/>
    <m/>
    <m/>
    <n v="274.8"/>
    <m/>
    <n v="6732.6"/>
    <n v="3802.277"/>
    <n v="13.837"/>
    <m/>
    <n v="24.5"/>
    <n v="2930.3229999999999"/>
    <x v="0"/>
    <x v="0"/>
    <n v="1"/>
    <x v="0"/>
  </r>
  <r>
    <x v="2"/>
    <x v="4"/>
    <s v="AREP"/>
    <m/>
    <x v="0"/>
    <d v="2020-01-04T00:00:00"/>
    <x v="2"/>
    <s v="Imelda fregozo Guzman"/>
    <m/>
    <m/>
    <n v="191.86"/>
    <m/>
    <n v="4700.57"/>
    <n v="2654.6759999999999"/>
    <n v="13.837"/>
    <m/>
    <n v="24.5"/>
    <n v="2045.894"/>
    <x v="0"/>
    <x v="0"/>
    <n v="1"/>
    <x v="0"/>
  </r>
  <r>
    <x v="2"/>
    <x v="4"/>
    <s v="AREP"/>
    <m/>
    <x v="0"/>
    <d v="2020-01-04T00:00:00"/>
    <x v="2"/>
    <s v="HUEVO PUBLICO EN GENERAL"/>
    <m/>
    <m/>
    <n v="120.07"/>
    <m/>
    <n v="2941.72"/>
    <n v="1661.3520000000001"/>
    <n v="13.837"/>
    <m/>
    <n v="24.5"/>
    <n v="1280.3679999999999"/>
    <x v="0"/>
    <x v="0"/>
    <n v="1"/>
    <x v="0"/>
  </r>
  <r>
    <x v="2"/>
    <x v="4"/>
    <s v="AREP"/>
    <m/>
    <x v="0"/>
    <d v="2020-01-04T00:00:00"/>
    <x v="2"/>
    <s v="Alvarez Garcia Octavio "/>
    <m/>
    <m/>
    <n v="906.22"/>
    <m/>
    <n v="22202.39"/>
    <n v="12538.937"/>
    <n v="13.837"/>
    <m/>
    <n v="24.5"/>
    <n v="9663.4529999999995"/>
    <x v="0"/>
    <x v="0"/>
    <n v="1"/>
    <x v="0"/>
  </r>
  <r>
    <x v="2"/>
    <x v="4"/>
    <s v="AREP"/>
    <m/>
    <x v="0"/>
    <d v="2020-01-04T00:00:00"/>
    <x v="2"/>
    <s v="Julio Sanchez"/>
    <m/>
    <m/>
    <n v="2985.19"/>
    <m/>
    <n v="73137.16"/>
    <n v="41304.660000000003"/>
    <n v="13.837"/>
    <m/>
    <n v="24.5"/>
    <n v="31832.5"/>
    <x v="0"/>
    <x v="0"/>
    <n v="1"/>
    <x v="0"/>
  </r>
  <r>
    <x v="2"/>
    <x v="4"/>
    <s v="AREP"/>
    <m/>
    <x v="0"/>
    <d v="2020-01-04T00:00:00"/>
    <x v="2"/>
    <s v="Huerta Reyes Juan Carlos"/>
    <m/>
    <m/>
    <n v="787.32"/>
    <m/>
    <n v="19289.34"/>
    <n v="10893.773999999999"/>
    <n v="13.837"/>
    <m/>
    <n v="24.5"/>
    <n v="8395.5660000000007"/>
    <x v="0"/>
    <x v="0"/>
    <n v="1"/>
    <x v="0"/>
  </r>
  <r>
    <x v="2"/>
    <x v="4"/>
    <s v="AREP"/>
    <m/>
    <x v="0"/>
    <d v="2020-01-04T00:00:00"/>
    <x v="2"/>
    <s v="Jose Zazueta"/>
    <m/>
    <m/>
    <n v="731.68"/>
    <m/>
    <n v="17926.16"/>
    <n v="10123.91"/>
    <n v="13.837"/>
    <m/>
    <n v="24.5"/>
    <n v="7802.25"/>
    <x v="0"/>
    <x v="0"/>
    <n v="1"/>
    <x v="0"/>
  </r>
  <r>
    <x v="2"/>
    <x v="4"/>
    <s v="AREP"/>
    <m/>
    <x v="0"/>
    <d v="2020-01-04T00:00:00"/>
    <x v="2"/>
    <s v="De la Torre Gudiño Jaime"/>
    <m/>
    <m/>
    <n v="273.07"/>
    <m/>
    <n v="6690.22"/>
    <n v="3778.34"/>
    <n v="13.837"/>
    <m/>
    <n v="24.5"/>
    <n v="2911.88"/>
    <x v="0"/>
    <x v="0"/>
    <n v="1"/>
    <x v="0"/>
  </r>
  <r>
    <x v="2"/>
    <x v="4"/>
    <s v="AREP"/>
    <m/>
    <x v="0"/>
    <d v="2020-01-04T00:00:00"/>
    <x v="2"/>
    <s v="Vargas Perez Maria del Rosario &quot;La Chata&quot;"/>
    <m/>
    <m/>
    <n v="582.1"/>
    <m/>
    <n v="14261.45"/>
    <n v="8054.2420000000002"/>
    <n v="13.837"/>
    <m/>
    <n v="24.5"/>
    <n v="6207.2079999999996"/>
    <x v="0"/>
    <x v="0"/>
    <n v="1"/>
    <x v="0"/>
  </r>
  <r>
    <x v="2"/>
    <x v="4"/>
    <s v="AREP"/>
    <m/>
    <x v="0"/>
    <d v="2020-01-04T00:00:00"/>
    <x v="2"/>
    <s v="J Jesus Naranjo Ayala"/>
    <m/>
    <m/>
    <n v="183.16"/>
    <m/>
    <n v="4487.42"/>
    <n v="2534.2979999999998"/>
    <n v="13.837"/>
    <m/>
    <n v="24.5"/>
    <n v="1953.1220000000001"/>
    <x v="0"/>
    <x v="0"/>
    <n v="1"/>
    <x v="0"/>
  </r>
  <r>
    <x v="2"/>
    <x v="4"/>
    <s v="AREP"/>
    <m/>
    <x v="0"/>
    <d v="2020-01-04T00:00:00"/>
    <x v="2"/>
    <s v="HUEVO PUBLICO EN GENERAL"/>
    <m/>
    <m/>
    <n v="292.01"/>
    <m/>
    <n v="7154.25"/>
    <n v="4040.404"/>
    <n v="13.837"/>
    <m/>
    <n v="24.5"/>
    <n v="3113.846"/>
    <x v="0"/>
    <x v="0"/>
    <n v="1"/>
    <x v="0"/>
  </r>
  <r>
    <x v="2"/>
    <x v="4"/>
    <s v="AREP"/>
    <m/>
    <x v="0"/>
    <d v="2020-01-04T00:00:00"/>
    <x v="2"/>
    <s v="Cesar Morales"/>
    <m/>
    <m/>
    <n v="107.57"/>
    <m/>
    <n v="2635.47"/>
    <n v="1488.395"/>
    <n v="13.837"/>
    <m/>
    <n v="24.5"/>
    <n v="1147.075"/>
    <x v="0"/>
    <x v="0"/>
    <n v="1"/>
    <x v="0"/>
  </r>
  <r>
    <x v="2"/>
    <x v="4"/>
    <s v="AREP"/>
    <m/>
    <x v="0"/>
    <d v="2020-01-04T00:00:00"/>
    <x v="2"/>
    <s v="Panaderia Garcia"/>
    <m/>
    <m/>
    <n v="466.81"/>
    <m/>
    <n v="11436.85"/>
    <n v="6459.0290000000005"/>
    <n v="13.837"/>
    <m/>
    <n v="24.5"/>
    <n v="4977.8209999999999"/>
    <x v="0"/>
    <x v="0"/>
    <n v="1"/>
    <x v="0"/>
  </r>
  <r>
    <x v="2"/>
    <x v="4"/>
    <s v="AREP"/>
    <m/>
    <x v="0"/>
    <d v="2020-01-04T00:00:00"/>
    <x v="2"/>
    <s v="Panaderia Garcia"/>
    <m/>
    <m/>
    <n v="115.48"/>
    <m/>
    <n v="1674.46"/>
    <n v="1597.8420000000001"/>
    <n v="13.837"/>
    <m/>
    <n v="14.5"/>
    <n v="76.617999999999995"/>
    <x v="0"/>
    <x v="0"/>
    <n v="1"/>
    <x v="0"/>
  </r>
  <r>
    <x v="2"/>
    <x v="4"/>
    <s v="AREP"/>
    <m/>
    <x v="0"/>
    <d v="2020-01-04T00:00:00"/>
    <x v="2"/>
    <s v="Panificadora Valdez"/>
    <m/>
    <m/>
    <n v="24.54"/>
    <m/>
    <n v="368.1"/>
    <n v="339.548"/>
    <n v="13.837"/>
    <m/>
    <n v="15"/>
    <n v="28.552"/>
    <x v="0"/>
    <x v="0"/>
    <n v="1"/>
    <x v="0"/>
  </r>
  <r>
    <x v="2"/>
    <x v="4"/>
    <s v="GRAL"/>
    <m/>
    <x v="0"/>
    <d v="2020-01-07T00:00:00"/>
    <x v="2"/>
    <s v="Distribuidora de Frutas y Verduras Zepeda Hnos SRL de CV"/>
    <m/>
    <m/>
    <n v="1339.49"/>
    <m/>
    <n v="32817.51"/>
    <n v="17989.355"/>
    <n v="13.43"/>
    <m/>
    <n v="24.5"/>
    <n v="14828.155000000001"/>
    <x v="0"/>
    <x v="0"/>
    <n v="2"/>
    <x v="0"/>
  </r>
  <r>
    <x v="2"/>
    <x v="4"/>
    <s v="GRAL"/>
    <m/>
    <x v="0"/>
    <d v="2020-01-07T00:00:00"/>
    <x v="2"/>
    <s v="Soc Coop Rural de Compra y Venta en C y C El Grullo SCL"/>
    <m/>
    <m/>
    <n v="919"/>
    <m/>
    <n v="22515.5"/>
    <n v="12342.173000000001"/>
    <n v="13.43"/>
    <m/>
    <n v="24.5"/>
    <n v="10173.326999999999"/>
    <x v="0"/>
    <x v="0"/>
    <n v="2"/>
    <x v="0"/>
  </r>
  <r>
    <x v="2"/>
    <x v="4"/>
    <s v="AREP"/>
    <m/>
    <x v="0"/>
    <d v="2020-01-07T00:00:00"/>
    <x v="2"/>
    <s v="Cobian Zamora Marlin"/>
    <m/>
    <m/>
    <n v="1366.5"/>
    <m/>
    <n v="33479.25"/>
    <n v="18589.417000000001"/>
    <n v="13.603999999999999"/>
    <m/>
    <n v="24.5"/>
    <n v="14889.833000000001"/>
    <x v="0"/>
    <x v="0"/>
    <n v="2"/>
    <x v="0"/>
  </r>
  <r>
    <x v="2"/>
    <x v="4"/>
    <s v="AREP"/>
    <m/>
    <x v="0"/>
    <d v="2020-01-07T00:00:00"/>
    <x v="2"/>
    <s v="SUPER LAS PINTAS"/>
    <m/>
    <m/>
    <n v="196.47"/>
    <m/>
    <n v="4813.5200000000004"/>
    <n v="2672.7130000000002"/>
    <n v="13.603999999999999"/>
    <m/>
    <n v="24.5"/>
    <n v="2140.8069999999998"/>
    <x v="0"/>
    <x v="0"/>
    <n v="2"/>
    <x v="0"/>
  </r>
  <r>
    <x v="2"/>
    <x v="4"/>
    <s v="AREP"/>
    <m/>
    <x v="0"/>
    <d v="2020-01-07T00:00:00"/>
    <x v="2"/>
    <s v="Gonzalez Dominguez Fabiola"/>
    <m/>
    <m/>
    <n v="185.68"/>
    <m/>
    <n v="4549.16"/>
    <n v="2525.9299999999998"/>
    <n v="13.603999999999999"/>
    <m/>
    <n v="24.5"/>
    <n v="2023.23"/>
    <x v="0"/>
    <x v="0"/>
    <n v="2"/>
    <x v="0"/>
  </r>
  <r>
    <x v="2"/>
    <x v="4"/>
    <s v="AREP"/>
    <m/>
    <x v="0"/>
    <d v="2020-01-07T00:00:00"/>
    <x v="2"/>
    <s v="Super Tienda Martinez SA de CV"/>
    <m/>
    <m/>
    <n v="226.54"/>
    <m/>
    <n v="5550.23"/>
    <n v="3081.7759999999998"/>
    <n v="13.603999999999999"/>
    <m/>
    <n v="24.5"/>
    <n v="2468.4540000000002"/>
    <x v="0"/>
    <x v="0"/>
    <n v="2"/>
    <x v="0"/>
  </r>
  <r>
    <x v="2"/>
    <x v="4"/>
    <s v="AREP"/>
    <m/>
    <x v="0"/>
    <d v="2020-01-07T00:00:00"/>
    <x v="2"/>
    <s v="Espinoza Gonzalez Maria Yesenia"/>
    <m/>
    <m/>
    <n v="337.32"/>
    <m/>
    <n v="8264.34"/>
    <n v="4588.7910000000002"/>
    <n v="13.603999999999999"/>
    <m/>
    <n v="24.5"/>
    <n v="3675.549"/>
    <x v="0"/>
    <x v="0"/>
    <n v="2"/>
    <x v="0"/>
  </r>
  <r>
    <x v="2"/>
    <x v="4"/>
    <s v="AREP"/>
    <m/>
    <x v="0"/>
    <d v="2020-01-07T00:00:00"/>
    <x v="2"/>
    <s v="Rosales Guzman Humberto"/>
    <m/>
    <m/>
    <n v="331.38"/>
    <m/>
    <n v="8118.81"/>
    <n v="4507.9849999999997"/>
    <n v="13.603999999999999"/>
    <m/>
    <n v="24.5"/>
    <n v="3610.8249999999998"/>
    <x v="0"/>
    <x v="0"/>
    <n v="2"/>
    <x v="0"/>
  </r>
  <r>
    <x v="2"/>
    <x v="4"/>
    <s v="AREP"/>
    <m/>
    <x v="0"/>
    <d v="2020-01-07T00:00:00"/>
    <x v="2"/>
    <s v="Abel Paul Hernandez Perez"/>
    <m/>
    <m/>
    <n v="176.12"/>
    <m/>
    <n v="4314.9399999999996"/>
    <n v="2395.8789999999999"/>
    <n v="13.603999999999999"/>
    <m/>
    <n v="24.5"/>
    <n v="1919.0609999999999"/>
    <x v="0"/>
    <x v="0"/>
    <n v="2"/>
    <x v="0"/>
  </r>
  <r>
    <x v="2"/>
    <x v="4"/>
    <s v="AREP"/>
    <m/>
    <x v="0"/>
    <d v="2020-01-07T00:00:00"/>
    <x v="2"/>
    <s v="Vargas Perez Maria del Rosario &quot;La Chata&quot;"/>
    <m/>
    <m/>
    <n v="211.7"/>
    <m/>
    <n v="5186.6499999999996"/>
    <n v="2879.8969999999999"/>
    <n v="13.603999999999999"/>
    <m/>
    <n v="24.5"/>
    <n v="2306.7530000000002"/>
    <x v="0"/>
    <x v="0"/>
    <n v="2"/>
    <x v="0"/>
  </r>
  <r>
    <x v="2"/>
    <x v="4"/>
    <s v="AREP"/>
    <m/>
    <x v="0"/>
    <d v="2020-01-07T00:00:00"/>
    <x v="2"/>
    <s v="Panaderia Garcia"/>
    <m/>
    <m/>
    <n v="135.03"/>
    <m/>
    <n v="1957.94"/>
    <n v="1836.904"/>
    <n v="13.603999999999999"/>
    <m/>
    <n v="14.5"/>
    <n v="121.036"/>
    <x v="0"/>
    <x v="0"/>
    <n v="2"/>
    <x v="0"/>
  </r>
  <r>
    <x v="2"/>
    <x v="4"/>
    <s v="AREP"/>
    <m/>
    <x v="0"/>
    <d v="2020-01-07T00:00:00"/>
    <x v="2"/>
    <s v="HUEVO PUBLICO EN GENERAL"/>
    <m/>
    <m/>
    <n v="520.42999999999995"/>
    <m/>
    <n v="12750.54"/>
    <n v="7079.759"/>
    <n v="13.603999999999999"/>
    <m/>
    <n v="24.5"/>
    <n v="5670.7809999999999"/>
    <x v="0"/>
    <x v="0"/>
    <n v="2"/>
    <x v="0"/>
  </r>
  <r>
    <x v="2"/>
    <x v="4"/>
    <s v="AREP"/>
    <m/>
    <x v="0"/>
    <d v="2020-01-07T00:00:00"/>
    <x v="2"/>
    <s v="Imelda fregozo Guzman"/>
    <m/>
    <m/>
    <n v="265.24"/>
    <m/>
    <n v="6498.38"/>
    <n v="3608.2379999999998"/>
    <n v="13.603999999999999"/>
    <m/>
    <n v="24.5"/>
    <n v="2890.1419999999998"/>
    <x v="0"/>
    <x v="0"/>
    <n v="2"/>
    <x v="0"/>
  </r>
  <r>
    <x v="2"/>
    <x v="4"/>
    <s v="AREP"/>
    <m/>
    <x v="0"/>
    <d v="2020-01-07T00:00:00"/>
    <x v="2"/>
    <s v="Alvarez Garcia Octavio "/>
    <m/>
    <m/>
    <n v="393.29"/>
    <m/>
    <n v="9635.61"/>
    <n v="5350.1880000000001"/>
    <n v="13.603999999999999"/>
    <m/>
    <n v="24.5"/>
    <n v="4285.4219999999996"/>
    <x v="0"/>
    <x v="0"/>
    <n v="2"/>
    <x v="0"/>
  </r>
  <r>
    <x v="2"/>
    <x v="4"/>
    <s v="AREP"/>
    <m/>
    <x v="0"/>
    <d v="2020-01-07T00:00:00"/>
    <x v="2"/>
    <s v="Martin Francisco Cervantes Curiel"/>
    <m/>
    <m/>
    <n v="276.68"/>
    <m/>
    <n v="6778.66"/>
    <n v="3763.864"/>
    <n v="13.603999999999999"/>
    <m/>
    <n v="24.5"/>
    <n v="3014.7959999999998"/>
    <x v="0"/>
    <x v="0"/>
    <n v="2"/>
    <x v="0"/>
  </r>
  <r>
    <x v="2"/>
    <x v="4"/>
    <s v="AREP"/>
    <m/>
    <x v="0"/>
    <d v="2020-01-07T00:00:00"/>
    <x v="2"/>
    <s v="Espinoza Gonzalez Maria Yesenia"/>
    <m/>
    <m/>
    <n v="345.5"/>
    <m/>
    <n v="8464.75"/>
    <n v="4700.0690000000004"/>
    <n v="13.603999999999999"/>
    <m/>
    <n v="24.5"/>
    <n v="3764.681"/>
    <x v="0"/>
    <x v="0"/>
    <n v="2"/>
    <x v="0"/>
  </r>
  <r>
    <x v="2"/>
    <x v="4"/>
    <s v="AREP"/>
    <m/>
    <x v="0"/>
    <d v="2020-01-07T00:00:00"/>
    <x v="2"/>
    <s v="Garcia Soto Salvador"/>
    <m/>
    <m/>
    <n v="1408.21"/>
    <m/>
    <n v="35205.25"/>
    <n v="19156.826000000001"/>
    <n v="13.603999999999999"/>
    <m/>
    <n v="25"/>
    <n v="16048.424000000001"/>
    <x v="0"/>
    <x v="0"/>
    <n v="2"/>
    <x v="0"/>
  </r>
  <r>
    <x v="2"/>
    <x v="4"/>
    <s v="AREP"/>
    <m/>
    <x v="0"/>
    <d v="2020-01-07T00:00:00"/>
    <x v="2"/>
    <s v="Loera Baltazar Carlos"/>
    <m/>
    <m/>
    <n v="749.78"/>
    <m/>
    <n v="18744.5"/>
    <n v="10199.761"/>
    <n v="13.603999999999999"/>
    <m/>
    <n v="25"/>
    <n v="8544.7389999999996"/>
    <x v="0"/>
    <x v="0"/>
    <n v="2"/>
    <x v="0"/>
  </r>
  <r>
    <x v="2"/>
    <x v="4"/>
    <s v="AREP"/>
    <m/>
    <x v="0"/>
    <d v="2020-01-10T00:00:00"/>
    <x v="2"/>
    <s v="Hernandez Rosales Alicia"/>
    <m/>
    <m/>
    <n v="71.38"/>
    <m/>
    <n v="1035.01"/>
    <n v="850.6"/>
    <n v="11.917"/>
    <m/>
    <n v="14.5"/>
    <n v="184.41"/>
    <x v="0"/>
    <x v="0"/>
    <n v="2"/>
    <x v="0"/>
  </r>
  <r>
    <x v="2"/>
    <x v="4"/>
    <s v="AREP"/>
    <m/>
    <x v="0"/>
    <d v="2020-01-10T00:00:00"/>
    <x v="2"/>
    <s v="Hernandez Rosales Alicia"/>
    <m/>
    <m/>
    <n v="115.93"/>
    <m/>
    <n v="2260.64"/>
    <n v="1381.481"/>
    <n v="11.917"/>
    <m/>
    <n v="19.5"/>
    <n v="879.15899999999999"/>
    <x v="0"/>
    <x v="0"/>
    <n v="2"/>
    <x v="0"/>
  </r>
  <r>
    <x v="2"/>
    <x v="4"/>
    <s v="AREP"/>
    <m/>
    <x v="0"/>
    <d v="2020-01-10T00:00:00"/>
    <x v="2"/>
    <s v="Hernandez Rosales Alicia"/>
    <m/>
    <m/>
    <n v="248"/>
    <m/>
    <n v="6076"/>
    <n v="2955.2939999999999"/>
    <n v="11.917"/>
    <m/>
    <n v="24.5"/>
    <n v="3120.7060000000001"/>
    <x v="0"/>
    <x v="0"/>
    <n v="2"/>
    <x v="0"/>
  </r>
  <r>
    <x v="2"/>
    <x v="4"/>
    <s v="AREP"/>
    <m/>
    <x v="0"/>
    <d v="2020-01-10T00:00:00"/>
    <x v="2"/>
    <s v="Cobian Zamora Marlin"/>
    <m/>
    <m/>
    <n v="471"/>
    <m/>
    <n v="11539.5"/>
    <n v="5612.674"/>
    <n v="11.917"/>
    <m/>
    <n v="24.5"/>
    <n v="5926.826"/>
    <x v="0"/>
    <x v="0"/>
    <n v="2"/>
    <x v="0"/>
  </r>
  <r>
    <x v="2"/>
    <x v="4"/>
    <s v="AREP"/>
    <m/>
    <x v="0"/>
    <d v="2020-01-10T00:00:00"/>
    <x v="2"/>
    <s v="Panificadora Valdez"/>
    <m/>
    <m/>
    <n v="22.46"/>
    <m/>
    <n v="325.67"/>
    <n v="267.64499999999998"/>
    <n v="11.917"/>
    <m/>
    <n v="14.5"/>
    <n v="58.024999999999999"/>
    <x v="0"/>
    <x v="0"/>
    <n v="2"/>
    <x v="0"/>
  </r>
  <r>
    <x v="2"/>
    <x v="4"/>
    <s v="AREP"/>
    <m/>
    <x v="0"/>
    <d v="2020-01-10T00:00:00"/>
    <x v="2"/>
    <s v="Hernandez Rosales Alicia"/>
    <m/>
    <m/>
    <n v="90.97"/>
    <m/>
    <n v="1773.92"/>
    <n v="1084.0450000000001"/>
    <n v="11.917"/>
    <m/>
    <n v="19.5001"/>
    <n v="689.875"/>
    <x v="0"/>
    <x v="0"/>
    <n v="2"/>
    <x v="0"/>
  </r>
  <r>
    <x v="2"/>
    <x v="4"/>
    <s v="AREP"/>
    <m/>
    <x v="0"/>
    <d v="2020-01-10T00:00:00"/>
    <x v="2"/>
    <s v="Hernandez Rosales Alicia"/>
    <m/>
    <m/>
    <n v="184.54"/>
    <m/>
    <n v="2675.83"/>
    <n v="2199.0720000000001"/>
    <n v="11.917"/>
    <m/>
    <n v="14.5"/>
    <n v="476.75799999999998"/>
    <x v="0"/>
    <x v="0"/>
    <n v="2"/>
    <x v="0"/>
  </r>
  <r>
    <x v="2"/>
    <x v="4"/>
    <s v="AREP"/>
    <m/>
    <x v="0"/>
    <d v="2020-01-10T00:00:00"/>
    <x v="2"/>
    <s v="Hernandez Rosales Alicia"/>
    <m/>
    <m/>
    <n v="113.57"/>
    <m/>
    <n v="1646.77"/>
    <n v="1353.3579999999999"/>
    <n v="11.917"/>
    <m/>
    <n v="14.5"/>
    <n v="293.41199999999998"/>
    <x v="0"/>
    <x v="0"/>
    <n v="2"/>
    <x v="0"/>
  </r>
  <r>
    <x v="2"/>
    <x v="4"/>
    <s v="AREP"/>
    <m/>
    <x v="0"/>
    <d v="2020-01-10T00:00:00"/>
    <x v="2"/>
    <s v="Hernandez Rosales Alicia"/>
    <m/>
    <m/>
    <n v="89.51"/>
    <m/>
    <n v="1745.45"/>
    <n v="1066.646"/>
    <n v="11.917"/>
    <m/>
    <n v="19.5001"/>
    <n v="678.80399999999997"/>
    <x v="0"/>
    <x v="0"/>
    <n v="2"/>
    <x v="0"/>
  </r>
  <r>
    <x v="2"/>
    <x v="4"/>
    <s v="AREP"/>
    <m/>
    <x v="0"/>
    <d v="2020-01-10T00:00:00"/>
    <x v="2"/>
    <s v="Hernandez Rosales Alicia"/>
    <m/>
    <m/>
    <n v="159.06"/>
    <m/>
    <n v="3578.85"/>
    <n v="1895.4390000000001"/>
    <n v="11.917"/>
    <m/>
    <n v="22.5"/>
    <n v="1683.4110000000001"/>
    <x v="0"/>
    <x v="0"/>
    <n v="2"/>
    <x v="0"/>
  </r>
  <r>
    <x v="2"/>
    <x v="4"/>
    <s v="AREP"/>
    <m/>
    <x v="0"/>
    <d v="2020-01-10T00:00:00"/>
    <x v="2"/>
    <s v="Hernandez Rosales Alicia"/>
    <m/>
    <m/>
    <n v="425.55"/>
    <m/>
    <n v="10425.98"/>
    <n v="5071.0690000000004"/>
    <n v="11.917"/>
    <m/>
    <n v="24.5"/>
    <n v="5354.9110000000001"/>
    <x v="0"/>
    <x v="0"/>
    <n v="2"/>
    <x v="0"/>
  </r>
  <r>
    <x v="2"/>
    <x v="4"/>
    <s v="AREP"/>
    <m/>
    <x v="0"/>
    <d v="2020-01-10T00:00:00"/>
    <x v="2"/>
    <s v="Cobian Hector"/>
    <m/>
    <m/>
    <n v="177.19"/>
    <m/>
    <n v="4341.16"/>
    <n v="2111.4859999999999"/>
    <n v="11.917"/>
    <m/>
    <n v="24.5"/>
    <n v="2229.674"/>
    <x v="0"/>
    <x v="0"/>
    <n v="2"/>
    <x v="0"/>
  </r>
  <r>
    <x v="2"/>
    <x v="4"/>
    <s v="AREP"/>
    <m/>
    <x v="0"/>
    <d v="2020-01-10T00:00:00"/>
    <x v="2"/>
    <s v="HUEVO PUBLICO EN GENERAL"/>
    <m/>
    <m/>
    <n v="133.25"/>
    <m/>
    <n v="3264.63"/>
    <n v="1587.874"/>
    <n v="11.917"/>
    <m/>
    <n v="24.5"/>
    <n v="1676.7560000000001"/>
    <x v="0"/>
    <x v="0"/>
    <n v="2"/>
    <x v="0"/>
  </r>
  <r>
    <x v="2"/>
    <x v="4"/>
    <s v="AREP"/>
    <m/>
    <x v="0"/>
    <d v="2020-01-10T00:00:00"/>
    <x v="2"/>
    <s v="Ambriz Ruiz Manolo"/>
    <m/>
    <m/>
    <n v="202.56"/>
    <m/>
    <n v="4962.72"/>
    <n v="2413.8069999999998"/>
    <n v="11.917"/>
    <m/>
    <n v="24.5"/>
    <n v="2548.913"/>
    <x v="0"/>
    <x v="0"/>
    <n v="2"/>
    <x v="0"/>
  </r>
  <r>
    <x v="2"/>
    <x v="4"/>
    <s v="AREP"/>
    <m/>
    <x v="0"/>
    <d v="2020-01-10T00:00:00"/>
    <x v="2"/>
    <s v="Espinoza Gonzalez Maria Yesenia"/>
    <m/>
    <m/>
    <n v="451.71"/>
    <m/>
    <n v="11066.9"/>
    <n v="5382.8050000000003"/>
    <n v="11.917"/>
    <m/>
    <n v="24.5"/>
    <n v="5684.0950000000003"/>
    <x v="0"/>
    <x v="0"/>
    <n v="2"/>
    <x v="0"/>
  </r>
  <r>
    <x v="2"/>
    <x v="4"/>
    <s v="AREP"/>
    <m/>
    <x v="0"/>
    <d v="2020-01-10T00:00:00"/>
    <x v="2"/>
    <s v="Alvarez Garcia Octavio "/>
    <m/>
    <m/>
    <n v="232.71"/>
    <m/>
    <n v="5701.4"/>
    <n v="2773.09"/>
    <n v="11.917"/>
    <m/>
    <n v="24.5"/>
    <n v="2928.31"/>
    <x v="0"/>
    <x v="0"/>
    <n v="2"/>
    <x v="0"/>
  </r>
  <r>
    <x v="2"/>
    <x v="4"/>
    <s v="AREP"/>
    <m/>
    <x v="0"/>
    <d v="2020-01-10T00:00:00"/>
    <x v="2"/>
    <s v="Julio Sanchez"/>
    <m/>
    <m/>
    <n v="3006.92"/>
    <m/>
    <n v="73669.539999999994"/>
    <n v="35831.980000000003"/>
    <n v="11.917"/>
    <m/>
    <n v="24.5"/>
    <n v="37837.56"/>
    <x v="0"/>
    <x v="0"/>
    <n v="2"/>
    <x v="0"/>
  </r>
  <r>
    <x v="2"/>
    <x v="4"/>
    <s v="AREP"/>
    <m/>
    <x v="0"/>
    <d v="2020-01-10T00:00:00"/>
    <x v="2"/>
    <s v="Panificadora Valdez"/>
    <m/>
    <m/>
    <n v="22.48"/>
    <m/>
    <n v="325.95999999999998"/>
    <n v="267.88299999999998"/>
    <n v="11.917"/>
    <m/>
    <n v="14.5"/>
    <n v="58.076999999999998"/>
    <x v="0"/>
    <x v="0"/>
    <n v="2"/>
    <x v="0"/>
  </r>
  <r>
    <x v="2"/>
    <x v="4"/>
    <s v="AREP"/>
    <m/>
    <x v="0"/>
    <d v="2020-01-10T00:00:00"/>
    <x v="2"/>
    <s v="Jose Zazueta"/>
    <m/>
    <m/>
    <n v="1175.73"/>
    <m/>
    <n v="28805.39"/>
    <n v="14010.593999999999"/>
    <n v="11.917"/>
    <m/>
    <n v="24.5"/>
    <n v="14794.796"/>
    <x v="0"/>
    <x v="0"/>
    <n v="2"/>
    <x v="0"/>
  </r>
  <r>
    <x v="2"/>
    <x v="4"/>
    <s v="AREP"/>
    <m/>
    <x v="0"/>
    <d v="2020-01-10T00:00:00"/>
    <x v="2"/>
    <s v="Alvarez Garcia Octavio "/>
    <m/>
    <m/>
    <n v="586.29"/>
    <m/>
    <n v="14364.11"/>
    <n v="6986.5280000000002"/>
    <n v="11.917"/>
    <m/>
    <n v="24.5"/>
    <n v="7377.5820000000003"/>
    <x v="0"/>
    <x v="0"/>
    <n v="2"/>
    <x v="0"/>
  </r>
  <r>
    <x v="2"/>
    <x v="4"/>
    <s v="AREP"/>
    <m/>
    <x v="0"/>
    <d v="2020-01-10T00:00:00"/>
    <x v="2"/>
    <s v="Vargas Perez Maria del Rosario &quot;La Chata&quot;"/>
    <m/>
    <m/>
    <n v="582"/>
    <m/>
    <n v="14259"/>
    <n v="6935.4070000000002"/>
    <n v="11.917"/>
    <m/>
    <n v="24.5"/>
    <n v="7323.5929999999998"/>
    <x v="0"/>
    <x v="0"/>
    <n v="2"/>
    <x v="0"/>
  </r>
  <r>
    <x v="2"/>
    <x v="4"/>
    <s v="AREP"/>
    <m/>
    <x v="0"/>
    <d v="2020-01-10T00:00:00"/>
    <x v="2"/>
    <s v="HUEVO PUBLICO EN GENERAL"/>
    <m/>
    <m/>
    <n v="138.03"/>
    <m/>
    <n v="3381.74"/>
    <n v="1644.835"/>
    <n v="11.917"/>
    <m/>
    <n v="24.5"/>
    <n v="1736.905"/>
    <x v="0"/>
    <x v="0"/>
    <n v="2"/>
    <x v="0"/>
  </r>
  <r>
    <x v="2"/>
    <x v="4"/>
    <s v="AREP"/>
    <m/>
    <x v="0"/>
    <d v="2020-01-10T00:00:00"/>
    <x v="2"/>
    <s v="HUEVO PUBLICO EN GENERAL"/>
    <m/>
    <m/>
    <n v="401.13"/>
    <m/>
    <n v="9827.69"/>
    <n v="4780.0680000000002"/>
    <n v="11.917"/>
    <m/>
    <n v="24.5"/>
    <n v="5047.6220000000003"/>
    <x v="0"/>
    <x v="0"/>
    <n v="2"/>
    <x v="0"/>
  </r>
  <r>
    <x v="2"/>
    <x v="4"/>
    <s v="AREP"/>
    <m/>
    <x v="0"/>
    <d v="2020-01-10T00:00:00"/>
    <x v="2"/>
    <s v="J Jesus Naranjo Ayala"/>
    <m/>
    <m/>
    <n v="143.36000000000001"/>
    <m/>
    <n v="3512.32"/>
    <n v="1708.35"/>
    <n v="11.917"/>
    <m/>
    <n v="24.5"/>
    <n v="1803.97"/>
    <x v="0"/>
    <x v="0"/>
    <n v="2"/>
    <x v="0"/>
  </r>
  <r>
    <x v="2"/>
    <x v="4"/>
    <s v="AREP"/>
    <m/>
    <x v="0"/>
    <d v="2020-01-10T00:00:00"/>
    <x v="2"/>
    <s v="Cesar Morales"/>
    <m/>
    <m/>
    <n v="113.64"/>
    <m/>
    <n v="2784.18"/>
    <n v="1354.192"/>
    <n v="11.917"/>
    <m/>
    <n v="24.5"/>
    <n v="1429.9880000000001"/>
    <x v="0"/>
    <x v="0"/>
    <n v="2"/>
    <x v="0"/>
  </r>
  <r>
    <x v="2"/>
    <x v="4"/>
    <s v="GRAL"/>
    <m/>
    <x v="1"/>
    <d v="2020-01-11T00:00:00"/>
    <x v="2"/>
    <s v="Ventas Familia"/>
    <m/>
    <m/>
    <n v="-26.13"/>
    <m/>
    <n v="-627.12"/>
    <n v="-348.46499999999997"/>
    <n v="-13.336"/>
    <m/>
    <n v="24"/>
    <n v="-278.65499999999997"/>
    <x v="0"/>
    <x v="0"/>
    <n v="2"/>
    <x v="0"/>
  </r>
  <r>
    <x v="2"/>
    <x v="4"/>
    <s v="GRAL"/>
    <m/>
    <x v="1"/>
    <d v="2020-01-11T00:00:00"/>
    <x v="2"/>
    <s v="Ventas Familia"/>
    <m/>
    <m/>
    <n v="-22.09"/>
    <m/>
    <n v="-530.16"/>
    <n v="-294.58800000000002"/>
    <n v="-13.336"/>
    <m/>
    <n v="24"/>
    <n v="-235.572"/>
    <x v="0"/>
    <x v="0"/>
    <n v="2"/>
    <x v="0"/>
  </r>
  <r>
    <x v="2"/>
    <x v="4"/>
    <s v="GRAL"/>
    <m/>
    <x v="1"/>
    <d v="2020-01-11T00:00:00"/>
    <x v="2"/>
    <s v="Ventas Familia"/>
    <m/>
    <m/>
    <n v="-3.83"/>
    <m/>
    <n v="-91.92"/>
    <n v="-51.076000000000001"/>
    <n v="-13.336"/>
    <m/>
    <n v="24"/>
    <n v="-40.844000000000001"/>
    <x v="0"/>
    <x v="0"/>
    <n v="2"/>
    <x v="0"/>
  </r>
  <r>
    <x v="2"/>
    <x v="4"/>
    <s v="GRAL"/>
    <m/>
    <x v="1"/>
    <d v="2020-01-11T00:00:00"/>
    <x v="2"/>
    <s v="Hernandez Rosales Alicia"/>
    <m/>
    <m/>
    <n v="-220.73"/>
    <m/>
    <n v="-5297.52"/>
    <n v="-2943.6129999999998"/>
    <n v="-13.336"/>
    <m/>
    <n v="24"/>
    <n v="-2353.9070000000002"/>
    <x v="0"/>
    <x v="0"/>
    <n v="2"/>
    <x v="0"/>
  </r>
  <r>
    <x v="2"/>
    <x v="4"/>
    <s v="GRAL"/>
    <m/>
    <x v="1"/>
    <d v="2020-01-11T00:00:00"/>
    <x v="2"/>
    <s v="Ventas Familia"/>
    <m/>
    <m/>
    <n v="-17.88"/>
    <m/>
    <n v="-429.12"/>
    <n v="-238.44399999999999"/>
    <n v="-13.336"/>
    <m/>
    <n v="24"/>
    <n v="-190.67599999999999"/>
    <x v="0"/>
    <x v="0"/>
    <n v="2"/>
    <x v="0"/>
  </r>
  <r>
    <x v="2"/>
    <x v="4"/>
    <s v="ARSPP1"/>
    <m/>
    <x v="0"/>
    <d v="2020-01-11T00:00:00"/>
    <x v="2"/>
    <s v="Ventas Familia"/>
    <m/>
    <m/>
    <n v="3.83"/>
    <m/>
    <n v="91.92"/>
    <n v="70.67"/>
    <n v="18.452000000000002"/>
    <m/>
    <n v="24"/>
    <n v="21.25"/>
    <x v="0"/>
    <x v="0"/>
    <n v="2"/>
    <x v="0"/>
  </r>
  <r>
    <x v="2"/>
    <x v="4"/>
    <s v="ARSPP1"/>
    <m/>
    <x v="0"/>
    <d v="2020-01-11T00:00:00"/>
    <x v="2"/>
    <s v="Ventas Familia"/>
    <m/>
    <m/>
    <n v="26.13"/>
    <m/>
    <n v="627.12"/>
    <n v="482.14600000000002"/>
    <n v="18.452000000000002"/>
    <m/>
    <n v="24"/>
    <n v="144.97399999999999"/>
    <x v="0"/>
    <x v="0"/>
    <n v="2"/>
    <x v="0"/>
  </r>
  <r>
    <x v="2"/>
    <x v="4"/>
    <s v="ARSPP1"/>
    <m/>
    <x v="0"/>
    <d v="2020-01-11T00:00:00"/>
    <x v="2"/>
    <s v="Ventas Familia"/>
    <m/>
    <m/>
    <n v="22.09"/>
    <m/>
    <n v="530.16"/>
    <n v="407.601"/>
    <n v="18.452000000000002"/>
    <m/>
    <n v="24"/>
    <n v="122.559"/>
    <x v="0"/>
    <x v="0"/>
    <n v="2"/>
    <x v="0"/>
  </r>
  <r>
    <x v="2"/>
    <x v="4"/>
    <s v="ARSPP1"/>
    <m/>
    <x v="0"/>
    <d v="2020-01-11T00:00:00"/>
    <x v="2"/>
    <s v="Hernandez Rosales Alicia"/>
    <m/>
    <m/>
    <n v="220.73"/>
    <m/>
    <n v="5297.52"/>
    <n v="4072.8679999999999"/>
    <n v="18.452000000000002"/>
    <m/>
    <n v="24"/>
    <n v="1224.652"/>
    <x v="0"/>
    <x v="0"/>
    <n v="2"/>
    <x v="0"/>
  </r>
  <r>
    <x v="2"/>
    <x v="4"/>
    <s v="ARSPP1"/>
    <m/>
    <x v="0"/>
    <d v="2020-01-11T00:00:00"/>
    <x v="2"/>
    <s v="Ventas Familia"/>
    <m/>
    <m/>
    <n v="17.88"/>
    <m/>
    <n v="429.12"/>
    <n v="329.91800000000001"/>
    <n v="18.452000000000002"/>
    <m/>
    <n v="24"/>
    <n v="99.201999999999998"/>
    <x v="0"/>
    <x v="0"/>
    <n v="2"/>
    <x v="0"/>
  </r>
  <r>
    <x v="2"/>
    <x v="4"/>
    <s v="AREP"/>
    <m/>
    <x v="0"/>
    <d v="2020-01-14T00:00:00"/>
    <x v="2"/>
    <s v="Madres Adoratrices"/>
    <m/>
    <m/>
    <n v="81.27"/>
    <m/>
    <n v="1991.12"/>
    <n v="951.55600000000004"/>
    <n v="11.709"/>
    <m/>
    <n v="24.5001"/>
    <n v="1039.5640000000001"/>
    <x v="0"/>
    <x v="0"/>
    <n v="3"/>
    <x v="0"/>
  </r>
  <r>
    <x v="2"/>
    <x v="4"/>
    <s v="AREP"/>
    <m/>
    <x v="0"/>
    <d v="2020-01-14T00:00:00"/>
    <x v="2"/>
    <s v="Cobian Zamora Marlin"/>
    <m/>
    <m/>
    <n v="1396.4"/>
    <m/>
    <n v="34211.800000000003"/>
    <n v="16349.852000000001"/>
    <n v="11.709"/>
    <m/>
    <n v="24.5"/>
    <n v="17861.948"/>
    <x v="0"/>
    <x v="0"/>
    <n v="3"/>
    <x v="0"/>
  </r>
  <r>
    <x v="2"/>
    <x v="4"/>
    <s v="AREP"/>
    <m/>
    <x v="0"/>
    <d v="2020-01-14T00:00:00"/>
    <x v="2"/>
    <s v="De la Torre Gudiño Jaime"/>
    <m/>
    <m/>
    <n v="221.43"/>
    <m/>
    <n v="5425.04"/>
    <n v="2592.6289999999999"/>
    <n v="11.709"/>
    <m/>
    <n v="24.5"/>
    <n v="2832.4110000000001"/>
    <x v="0"/>
    <x v="0"/>
    <n v="3"/>
    <x v="0"/>
  </r>
  <r>
    <x v="2"/>
    <x v="4"/>
    <s v="AREP"/>
    <m/>
    <x v="0"/>
    <d v="2020-01-14T00:00:00"/>
    <x v="2"/>
    <s v="Alvarez Garcia Octavio "/>
    <m/>
    <m/>
    <n v="223.82"/>
    <m/>
    <n v="5483.59"/>
    <n v="2620.6129999999998"/>
    <n v="11.709"/>
    <m/>
    <n v="24.5"/>
    <n v="2862.9769999999999"/>
    <x v="0"/>
    <x v="0"/>
    <n v="3"/>
    <x v="0"/>
  </r>
  <r>
    <x v="2"/>
    <x v="4"/>
    <s v="AREP"/>
    <m/>
    <x v="0"/>
    <d v="2020-01-14T00:00:00"/>
    <x v="2"/>
    <s v="Vargas Perez Maria del Rosario &quot;La Chata&quot;"/>
    <m/>
    <m/>
    <n v="229.5"/>
    <m/>
    <n v="5622.75"/>
    <n v="2687.1179999999999"/>
    <n v="11.709"/>
    <m/>
    <n v="24.5"/>
    <n v="2935.6320000000001"/>
    <x v="0"/>
    <x v="0"/>
    <n v="3"/>
    <x v="0"/>
  </r>
  <r>
    <x v="2"/>
    <x v="4"/>
    <s v="AREP"/>
    <m/>
    <x v="0"/>
    <d v="2020-01-14T00:00:00"/>
    <x v="2"/>
    <s v="Imelda fregozo Guzman"/>
    <m/>
    <m/>
    <n v="48.51"/>
    <m/>
    <n v="1188.5"/>
    <n v="567.98299999999995"/>
    <n v="11.709"/>
    <m/>
    <n v="24.5001"/>
    <n v="620.51700000000005"/>
    <x v="0"/>
    <x v="0"/>
    <n v="3"/>
    <x v="0"/>
  </r>
  <r>
    <x v="2"/>
    <x v="4"/>
    <s v="AREP"/>
    <m/>
    <x v="0"/>
    <d v="2020-01-14T00:00:00"/>
    <x v="2"/>
    <s v="Cesar Morales"/>
    <m/>
    <m/>
    <n v="42.9"/>
    <m/>
    <n v="1051.05"/>
    <n v="502.298"/>
    <n v="11.709"/>
    <m/>
    <n v="24.5"/>
    <n v="548.75199999999995"/>
    <x v="0"/>
    <x v="0"/>
    <n v="3"/>
    <x v="0"/>
  </r>
  <r>
    <x v="2"/>
    <x v="4"/>
    <s v="AREP"/>
    <m/>
    <x v="0"/>
    <d v="2020-01-14T00:00:00"/>
    <x v="2"/>
    <s v="Super Tienda Martinez SA de CV"/>
    <m/>
    <m/>
    <n v="176.75"/>
    <m/>
    <n v="4330.38"/>
    <n v="2069.4899999999998"/>
    <n v="11.709"/>
    <m/>
    <n v="24.5"/>
    <n v="2260.89"/>
    <x v="0"/>
    <x v="0"/>
    <n v="3"/>
    <x v="0"/>
  </r>
  <r>
    <x v="2"/>
    <x v="4"/>
    <s v="AREP"/>
    <m/>
    <x v="0"/>
    <d v="2020-01-14T00:00:00"/>
    <x v="2"/>
    <s v="Espinoza Gonzalez Maria Yesenia"/>
    <m/>
    <m/>
    <n v="455.87"/>
    <m/>
    <n v="11168.82"/>
    <n v="5337.5870000000004"/>
    <n v="11.709"/>
    <m/>
    <n v="24.5"/>
    <n v="5831.2330000000002"/>
    <x v="0"/>
    <x v="0"/>
    <n v="3"/>
    <x v="0"/>
  </r>
  <r>
    <x v="2"/>
    <x v="4"/>
    <s v="AREP"/>
    <m/>
    <x v="0"/>
    <d v="2020-01-14T00:00:00"/>
    <x v="2"/>
    <s v="Rosales Guzman Humberto"/>
    <m/>
    <m/>
    <n v="109.1"/>
    <m/>
    <n v="2672.95"/>
    <n v="1277.405"/>
    <n v="11.709"/>
    <m/>
    <n v="24.5"/>
    <n v="1395.5450000000001"/>
    <x v="0"/>
    <x v="0"/>
    <n v="3"/>
    <x v="0"/>
  </r>
  <r>
    <x v="2"/>
    <x v="4"/>
    <s v="AREP"/>
    <m/>
    <x v="0"/>
    <d v="2020-01-14T00:00:00"/>
    <x v="2"/>
    <s v="HUEVO PUBLICO EN GENERAL"/>
    <m/>
    <m/>
    <n v="91.69"/>
    <m/>
    <n v="2246.41"/>
    <n v="1073.559"/>
    <n v="11.709"/>
    <m/>
    <n v="24.5001"/>
    <n v="1172.8510000000001"/>
    <x v="0"/>
    <x v="0"/>
    <n v="3"/>
    <x v="0"/>
  </r>
  <r>
    <x v="2"/>
    <x v="4"/>
    <s v="AREP"/>
    <m/>
    <x v="0"/>
    <d v="2020-01-14T00:00:00"/>
    <x v="2"/>
    <s v="HUEVO PUBLICO EN GENERAL"/>
    <m/>
    <m/>
    <n v="465.14"/>
    <m/>
    <n v="11395.93"/>
    <n v="5446.1260000000002"/>
    <n v="11.709"/>
    <m/>
    <n v="24.5"/>
    <n v="5949.8040000000001"/>
    <x v="0"/>
    <x v="0"/>
    <n v="3"/>
    <x v="0"/>
  </r>
  <r>
    <x v="2"/>
    <x v="4"/>
    <s v="AREP"/>
    <m/>
    <x v="0"/>
    <d v="2020-01-14T00:00:00"/>
    <x v="2"/>
    <s v="Huerta Reyes Juan Carlos"/>
    <m/>
    <m/>
    <n v="345.63"/>
    <m/>
    <n v="8467.94"/>
    <n v="4046.8339999999998"/>
    <n v="11.709"/>
    <m/>
    <n v="24.5"/>
    <n v="4421.1059999999998"/>
    <x v="0"/>
    <x v="0"/>
    <n v="3"/>
    <x v="0"/>
  </r>
  <r>
    <x v="2"/>
    <x v="4"/>
    <s v="AREP"/>
    <m/>
    <x v="0"/>
    <d v="2020-01-14T00:00:00"/>
    <x v="2"/>
    <s v="Martin Francisco Cervantes Curiel"/>
    <m/>
    <m/>
    <n v="221.54"/>
    <m/>
    <n v="5427.73"/>
    <n v="2593.9169999999999"/>
    <n v="11.709"/>
    <m/>
    <n v="24.5"/>
    <n v="2833.8130000000001"/>
    <x v="0"/>
    <x v="0"/>
    <n v="3"/>
    <x v="0"/>
  </r>
  <r>
    <x v="2"/>
    <x v="4"/>
    <s v="AREP"/>
    <m/>
    <x v="0"/>
    <d v="2020-01-14T00:00:00"/>
    <x v="2"/>
    <s v="Cobian Zamora Marlin"/>
    <m/>
    <m/>
    <n v="228.5"/>
    <m/>
    <n v="5598.25"/>
    <n v="2675.4090000000001"/>
    <n v="11.709"/>
    <m/>
    <n v="24.5"/>
    <n v="2922.8409999999999"/>
    <x v="0"/>
    <x v="0"/>
    <n v="3"/>
    <x v="0"/>
  </r>
  <r>
    <x v="2"/>
    <x v="4"/>
    <s v="AREP"/>
    <m/>
    <x v="0"/>
    <d v="2020-01-14T00:00:00"/>
    <x v="2"/>
    <s v="Panificadora Valdez"/>
    <m/>
    <m/>
    <n v="22.23"/>
    <m/>
    <n v="322.33999999999997"/>
    <n v="260.28199999999998"/>
    <n v="11.709"/>
    <m/>
    <n v="14.5002"/>
    <n v="62.058"/>
    <x v="0"/>
    <x v="0"/>
    <n v="3"/>
    <x v="0"/>
  </r>
  <r>
    <x v="2"/>
    <x v="4"/>
    <s v="AREP"/>
    <m/>
    <x v="0"/>
    <d v="2020-01-14T00:00:00"/>
    <x v="2"/>
    <s v="Garcia Soto Salvador"/>
    <m/>
    <m/>
    <n v="1465.46"/>
    <m/>
    <n v="36636.5"/>
    <n v="17158.446"/>
    <n v="11.709"/>
    <m/>
    <n v="25"/>
    <n v="19478.054"/>
    <x v="0"/>
    <x v="0"/>
    <n v="3"/>
    <x v="0"/>
  </r>
  <r>
    <x v="2"/>
    <x v="4"/>
    <s v="AREP"/>
    <m/>
    <x v="0"/>
    <d v="2020-01-14T00:00:00"/>
    <x v="2"/>
    <s v="Loera Baltazar Carlos"/>
    <m/>
    <m/>
    <n v="782.83"/>
    <m/>
    <n v="19570.75"/>
    <n v="9165.8220000000001"/>
    <n v="11.709"/>
    <m/>
    <n v="25"/>
    <n v="10404.928"/>
    <x v="0"/>
    <x v="0"/>
    <n v="3"/>
    <x v="0"/>
  </r>
  <r>
    <x v="2"/>
    <x v="4"/>
    <s v="AREP"/>
    <m/>
    <x v="0"/>
    <d v="2020-01-14T00:00:00"/>
    <x v="2"/>
    <s v="Laura Livier Castro Mejia"/>
    <m/>
    <m/>
    <n v="111.17"/>
    <m/>
    <n v="2723.67"/>
    <n v="1301.6420000000001"/>
    <n v="11.709"/>
    <m/>
    <n v="24.5"/>
    <n v="1422.028"/>
    <x v="0"/>
    <x v="0"/>
    <n v="3"/>
    <x v="0"/>
  </r>
  <r>
    <x v="2"/>
    <x v="4"/>
    <s v="AREP"/>
    <m/>
    <x v="0"/>
    <d v="2020-01-14T00:00:00"/>
    <x v="2"/>
    <s v="Julio Sanchez"/>
    <m/>
    <m/>
    <n v="361.43"/>
    <m/>
    <n v="8855.0400000000009"/>
    <n v="4231.83"/>
    <n v="11.709"/>
    <m/>
    <n v="24.5"/>
    <n v="4623.21"/>
    <x v="0"/>
    <x v="0"/>
    <n v="3"/>
    <x v="0"/>
  </r>
  <r>
    <x v="2"/>
    <x v="4"/>
    <s v="AREP"/>
    <m/>
    <x v="0"/>
    <d v="2020-01-14T00:00:00"/>
    <x v="2"/>
    <s v="Soc Coop Rural de Compra y Venta en C y C El Grullo SCL"/>
    <m/>
    <m/>
    <n v="459.4"/>
    <m/>
    <n v="11255.3"/>
    <n v="5378.9189999999999"/>
    <n v="11.709"/>
    <m/>
    <n v="24.5"/>
    <n v="5876.3810000000003"/>
    <x v="0"/>
    <x v="0"/>
    <n v="3"/>
    <x v="0"/>
  </r>
  <r>
    <x v="2"/>
    <x v="4"/>
    <s v="AREP"/>
    <m/>
    <x v="0"/>
    <d v="2020-01-14T00:00:00"/>
    <x v="2"/>
    <s v="Cobian Hector"/>
    <m/>
    <m/>
    <n v="436.27"/>
    <m/>
    <n v="10688.62"/>
    <n v="5108.0990000000002"/>
    <n v="11.709"/>
    <m/>
    <n v="24.5"/>
    <n v="5580.5209999999997"/>
    <x v="0"/>
    <x v="0"/>
    <n v="3"/>
    <x v="0"/>
  </r>
  <r>
    <x v="2"/>
    <x v="4"/>
    <s v="AREP"/>
    <m/>
    <x v="0"/>
    <d v="2020-01-14T00:00:00"/>
    <x v="2"/>
    <s v="VICTOR PEREZ"/>
    <m/>
    <m/>
    <n v="14.59"/>
    <m/>
    <n v="357.46"/>
    <n v="170.828"/>
    <n v="11.709"/>
    <m/>
    <n v="24.500299999999999"/>
    <n v="186.63200000000001"/>
    <x v="0"/>
    <x v="0"/>
    <n v="3"/>
    <x v="0"/>
  </r>
  <r>
    <x v="2"/>
    <x v="4"/>
    <s v="AREP"/>
    <m/>
    <x v="0"/>
    <d v="2020-01-14T00:00:00"/>
    <x v="2"/>
    <s v="Alvarez Garcia Octavio "/>
    <m/>
    <m/>
    <n v="493.67"/>
    <m/>
    <n v="12094.92"/>
    <n v="5780.1710000000003"/>
    <n v="11.709"/>
    <m/>
    <n v="24.5"/>
    <n v="6314.7489999999998"/>
    <x v="0"/>
    <x v="0"/>
    <n v="3"/>
    <x v="0"/>
  </r>
  <r>
    <x v="2"/>
    <x v="4"/>
    <s v="AREP"/>
    <m/>
    <x v="0"/>
    <d v="2020-01-14T00:00:00"/>
    <x v="2"/>
    <s v="HUEVO PUBLICO EN GENERAL"/>
    <m/>
    <m/>
    <n v="110.59"/>
    <m/>
    <n v="2709.46"/>
    <n v="1294.8510000000001"/>
    <n v="11.709"/>
    <m/>
    <n v="24.5"/>
    <n v="1414.6089999999999"/>
    <x v="0"/>
    <x v="0"/>
    <n v="3"/>
    <x v="0"/>
  </r>
  <r>
    <x v="2"/>
    <x v="4"/>
    <s v="AREP"/>
    <m/>
    <x v="0"/>
    <d v="2020-01-14T00:00:00"/>
    <x v="2"/>
    <s v="Distribuidora de Frutas y Verduras Zepeda Hnos SRL de CV"/>
    <m/>
    <m/>
    <n v="1116.55"/>
    <m/>
    <n v="27355.48"/>
    <n v="13073.207"/>
    <n v="11.709"/>
    <m/>
    <n v="24.5"/>
    <n v="14282.272999999999"/>
    <x v="0"/>
    <x v="0"/>
    <n v="3"/>
    <x v="0"/>
  </r>
  <r>
    <x v="2"/>
    <x v="4"/>
    <s v="AREP"/>
    <m/>
    <x v="0"/>
    <d v="2020-01-14T00:00:00"/>
    <x v="2"/>
    <s v="Distribuidora de Frutas y Verduras Zepeda Hnos SRL de CV"/>
    <m/>
    <m/>
    <n v="1354.7"/>
    <m/>
    <n v="33190.15"/>
    <n v="15861.603999999999"/>
    <n v="11.709"/>
    <m/>
    <n v="24.5"/>
    <n v="17328.545999999998"/>
    <x v="0"/>
    <x v="0"/>
    <n v="3"/>
    <x v="0"/>
  </r>
  <r>
    <x v="2"/>
    <x v="4"/>
    <s v="AREP"/>
    <m/>
    <x v="0"/>
    <d v="2020-01-14T00:00:00"/>
    <x v="2"/>
    <s v="Distribuidora de Frutas y Verduras Zepeda Hnos SRL de CV"/>
    <m/>
    <m/>
    <n v="1108.8900000000001"/>
    <m/>
    <n v="27167.81"/>
    <n v="12983.52"/>
    <n v="11.709"/>
    <m/>
    <n v="24.5"/>
    <n v="14184.29"/>
    <x v="0"/>
    <x v="0"/>
    <n v="3"/>
    <x v="0"/>
  </r>
  <r>
    <x v="2"/>
    <x v="4"/>
    <s v="AREP"/>
    <m/>
    <x v="0"/>
    <d v="2020-01-14T00:00:00"/>
    <x v="2"/>
    <s v="Rosales Guzman Humberto"/>
    <m/>
    <m/>
    <n v="230.27"/>
    <m/>
    <n v="5641.62"/>
    <n v="2696.1329999999998"/>
    <n v="11.709"/>
    <m/>
    <n v="24.5"/>
    <n v="2945.4870000000001"/>
    <x v="0"/>
    <x v="0"/>
    <n v="3"/>
    <x v="0"/>
  </r>
  <r>
    <x v="2"/>
    <x v="4"/>
    <s v="AREP"/>
    <m/>
    <x v="0"/>
    <d v="2020-01-14T00:00:00"/>
    <x v="2"/>
    <s v="Gonzalez Contreras Crescenciano"/>
    <m/>
    <m/>
    <n v="921.86"/>
    <m/>
    <n v="22585.57"/>
    <n v="10793.665000000001"/>
    <n v="11.709"/>
    <m/>
    <n v="24.5"/>
    <n v="11791.905000000001"/>
    <x v="0"/>
    <x v="0"/>
    <n v="3"/>
    <x v="0"/>
  </r>
  <r>
    <x v="2"/>
    <x v="4"/>
    <s v="AREP"/>
    <m/>
    <x v="0"/>
    <d v="2020-01-14T00:00:00"/>
    <x v="2"/>
    <s v="Cobian Zamora Marlin"/>
    <m/>
    <m/>
    <n v="893.7"/>
    <m/>
    <n v="21895.65"/>
    <n v="10463.951999999999"/>
    <n v="11.709"/>
    <m/>
    <n v="24.5"/>
    <n v="11431.698"/>
    <x v="0"/>
    <x v="0"/>
    <n v="3"/>
    <x v="0"/>
  </r>
  <r>
    <x v="2"/>
    <x v="4"/>
    <s v="AREP"/>
    <m/>
    <x v="0"/>
    <d v="2020-01-14T00:00:00"/>
    <x v="2"/>
    <s v="Alvarez Garcia Octavio "/>
    <m/>
    <m/>
    <n v="108.28"/>
    <m/>
    <n v="2652.86"/>
    <n v="1267.8040000000001"/>
    <n v="11.709"/>
    <m/>
    <n v="24.5"/>
    <n v="1385.056"/>
    <x v="0"/>
    <x v="0"/>
    <n v="3"/>
    <x v="0"/>
  </r>
  <r>
    <x v="2"/>
    <x v="4"/>
    <s v="AREP"/>
    <m/>
    <x v="0"/>
    <d v="2020-01-14T00:00:00"/>
    <x v="2"/>
    <s v="Ambriz Ruiz Manolo"/>
    <m/>
    <m/>
    <n v="586.55999999999995"/>
    <m/>
    <n v="14370.72"/>
    <n v="6867.7809999999999"/>
    <n v="11.709"/>
    <m/>
    <n v="24.5"/>
    <n v="7502.9390000000003"/>
    <x v="0"/>
    <x v="0"/>
    <n v="3"/>
    <x v="0"/>
  </r>
  <r>
    <x v="2"/>
    <x v="4"/>
    <s v="AREP"/>
    <m/>
    <x v="0"/>
    <d v="2020-01-14T00:00:00"/>
    <x v="2"/>
    <s v="HUEVO PUBLICO EN GENERAL"/>
    <m/>
    <m/>
    <n v="484.72"/>
    <m/>
    <n v="11875.64"/>
    <n v="5675.38"/>
    <n v="11.709"/>
    <m/>
    <n v="24.5"/>
    <n v="6200.26"/>
    <x v="0"/>
    <x v="0"/>
    <n v="3"/>
    <x v="0"/>
  </r>
  <r>
    <x v="2"/>
    <x v="4"/>
    <s v="AREP"/>
    <m/>
    <x v="0"/>
    <d v="2020-01-14T00:00:00"/>
    <x v="2"/>
    <s v="Huerta Reyes Juan Carlos"/>
    <m/>
    <m/>
    <n v="579.36"/>
    <m/>
    <n v="14194.32"/>
    <n v="6783.4790000000003"/>
    <n v="11.709"/>
    <m/>
    <n v="24.5"/>
    <n v="7410.8410000000003"/>
    <x v="0"/>
    <x v="0"/>
    <n v="3"/>
    <x v="0"/>
  </r>
  <r>
    <x v="2"/>
    <x v="4"/>
    <s v="AREP"/>
    <m/>
    <x v="0"/>
    <d v="2020-01-14T00:00:00"/>
    <x v="2"/>
    <s v="Gonzalez Dominguez Fabiola"/>
    <m/>
    <m/>
    <n v="510.12"/>
    <m/>
    <n v="12497.94"/>
    <n v="5972.777"/>
    <n v="11.709"/>
    <m/>
    <n v="24.5"/>
    <n v="6525.1629999999996"/>
    <x v="0"/>
    <x v="0"/>
    <n v="3"/>
    <x v="0"/>
  </r>
  <r>
    <x v="2"/>
    <x v="4"/>
    <s v="AREP"/>
    <m/>
    <x v="0"/>
    <d v="2020-01-14T00:00:00"/>
    <x v="2"/>
    <s v="Laura Livier Castro Mejia"/>
    <m/>
    <m/>
    <n v="225.28"/>
    <m/>
    <n v="5519.36"/>
    <n v="2637.7069999999999"/>
    <n v="11.709"/>
    <m/>
    <n v="24.5"/>
    <n v="2881.6529999999998"/>
    <x v="0"/>
    <x v="0"/>
    <n v="3"/>
    <x v="0"/>
  </r>
  <r>
    <x v="2"/>
    <x v="4"/>
    <s v="AREP"/>
    <m/>
    <x v="0"/>
    <d v="2020-01-14T00:00:00"/>
    <x v="2"/>
    <s v="Imelda fregozo Guzman"/>
    <m/>
    <m/>
    <n v="179.76"/>
    <m/>
    <n v="4404.12"/>
    <n v="2104.7330000000002"/>
    <n v="11.709"/>
    <m/>
    <n v="24.5"/>
    <n v="2299.3870000000002"/>
    <x v="0"/>
    <x v="0"/>
    <n v="3"/>
    <x v="0"/>
  </r>
  <r>
    <x v="2"/>
    <x v="4"/>
    <s v="AREP"/>
    <m/>
    <x v="0"/>
    <d v="2020-01-14T00:00:00"/>
    <x v="2"/>
    <s v="Martin Francisco Cervantes Curiel"/>
    <m/>
    <m/>
    <n v="222.7"/>
    <m/>
    <n v="5456.15"/>
    <n v="2607.4989999999998"/>
    <n v="11.709"/>
    <m/>
    <n v="24.5"/>
    <n v="2848.6509999999998"/>
    <x v="0"/>
    <x v="0"/>
    <n v="3"/>
    <x v="0"/>
  </r>
  <r>
    <x v="2"/>
    <x v="4"/>
    <s v="AREP"/>
    <m/>
    <x v="0"/>
    <d v="2020-01-14T00:00:00"/>
    <x v="2"/>
    <s v="Cobian Zamora Marlin"/>
    <m/>
    <m/>
    <n v="233.8"/>
    <m/>
    <n v="5728.1"/>
    <n v="2737.4639999999999"/>
    <n v="11.709"/>
    <m/>
    <n v="24.5"/>
    <n v="2990.636"/>
    <x v="0"/>
    <x v="0"/>
    <n v="3"/>
    <x v="0"/>
  </r>
  <r>
    <x v="2"/>
    <x v="4"/>
    <s v="AREP"/>
    <m/>
    <x v="0"/>
    <d v="2020-01-14T00:00:00"/>
    <x v="2"/>
    <s v="Cobian Hector"/>
    <m/>
    <m/>
    <n v="283.47000000000003"/>
    <m/>
    <n v="6945.02"/>
    <n v="3319.029"/>
    <n v="11.709"/>
    <m/>
    <n v="24.5"/>
    <n v="3625.991"/>
    <x v="0"/>
    <x v="0"/>
    <n v="3"/>
    <x v="0"/>
  </r>
  <r>
    <x v="2"/>
    <x v="4"/>
    <s v="AREP"/>
    <m/>
    <x v="0"/>
    <d v="2020-01-21T00:00:00"/>
    <x v="2"/>
    <s v="Soc Coop Rural de Compra y Venta en C y C El Grullo SCL"/>
    <m/>
    <m/>
    <n v="941.8"/>
    <m/>
    <n v="22132.3"/>
    <n v="19072.865000000002"/>
    <n v="20.251999999999999"/>
    <m/>
    <n v="23.5"/>
    <n v="3059.4349999999999"/>
    <x v="0"/>
    <x v="0"/>
    <n v="4"/>
    <x v="0"/>
  </r>
  <r>
    <x v="2"/>
    <x v="4"/>
    <s v="AREP"/>
    <m/>
    <x v="0"/>
    <d v="2020-01-21T00:00:00"/>
    <x v="2"/>
    <s v="Cobian Zamora Marlin"/>
    <m/>
    <m/>
    <n v="929.6"/>
    <m/>
    <n v="21845.599999999999"/>
    <n v="18825.796999999999"/>
    <n v="20.251999999999999"/>
    <m/>
    <n v="23.5"/>
    <n v="3019.8029999999999"/>
    <x v="0"/>
    <x v="0"/>
    <n v="4"/>
    <x v="0"/>
  </r>
  <r>
    <x v="2"/>
    <x v="4"/>
    <s v="AREP"/>
    <m/>
    <x v="0"/>
    <d v="2020-01-21T00:00:00"/>
    <x v="2"/>
    <s v="Hernandez Rosales Alicia"/>
    <m/>
    <m/>
    <n v="207.49"/>
    <m/>
    <n v="3838.57"/>
    <n v="4201.9840000000004"/>
    <n v="20.251999999999999"/>
    <m/>
    <n v="18.5"/>
    <n v="-363.41399999999999"/>
    <x v="0"/>
    <x v="0"/>
    <n v="4"/>
    <x v="0"/>
  </r>
  <r>
    <x v="2"/>
    <x v="4"/>
    <s v="AREP"/>
    <m/>
    <x v="0"/>
    <d v="2020-01-21T00:00:00"/>
    <x v="2"/>
    <s v="Hernandez Rosales Alicia"/>
    <m/>
    <m/>
    <n v="302.93"/>
    <m/>
    <n v="4089.56"/>
    <n v="6134.7879999999996"/>
    <n v="20.251999999999999"/>
    <m/>
    <n v="13.5"/>
    <n v="-2045.2280000000001"/>
    <x v="0"/>
    <x v="0"/>
    <n v="4"/>
    <x v="0"/>
  </r>
  <r>
    <x v="2"/>
    <x v="4"/>
    <s v="AREP"/>
    <m/>
    <x v="0"/>
    <d v="2020-01-21T00:00:00"/>
    <x v="2"/>
    <s v="HUEVO PUBLICO EN GENERAL"/>
    <m/>
    <m/>
    <n v="277.39999999999998"/>
    <m/>
    <n v="6518.9"/>
    <n v="5617.7669999999998"/>
    <n v="20.251999999999999"/>
    <m/>
    <n v="23.5"/>
    <n v="901.13300000000004"/>
    <x v="0"/>
    <x v="0"/>
    <n v="4"/>
    <x v="0"/>
  </r>
  <r>
    <x v="2"/>
    <x v="4"/>
    <s v="AREP"/>
    <m/>
    <x v="0"/>
    <d v="2020-01-21T00:00:00"/>
    <x v="2"/>
    <s v="HUEVO PUBLICO EN GENERAL"/>
    <m/>
    <m/>
    <n v="316.95"/>
    <m/>
    <n v="7448.33"/>
    <n v="6418.7139999999999"/>
    <n v="20.251999999999999"/>
    <m/>
    <n v="23.5"/>
    <n v="1029.616"/>
    <x v="0"/>
    <x v="0"/>
    <n v="4"/>
    <x v="0"/>
  </r>
  <r>
    <x v="2"/>
    <x v="4"/>
    <s v="AREP"/>
    <m/>
    <x v="0"/>
    <d v="2020-01-21T00:00:00"/>
    <x v="2"/>
    <s v="Espinoza Gonzalez Maria Yesenia"/>
    <m/>
    <m/>
    <n v="479.11"/>
    <m/>
    <n v="11259.09"/>
    <n v="9702.6970000000001"/>
    <n v="20.251999999999999"/>
    <m/>
    <n v="23.5"/>
    <n v="1556.393"/>
    <x v="0"/>
    <x v="0"/>
    <n v="4"/>
    <x v="0"/>
  </r>
  <r>
    <x v="2"/>
    <x v="4"/>
    <s v="AREP"/>
    <m/>
    <x v="0"/>
    <d v="2020-01-21T00:00:00"/>
    <x v="2"/>
    <s v="Super Tienda Martinez SA de CV"/>
    <m/>
    <m/>
    <n v="85.18"/>
    <m/>
    <n v="1661.01"/>
    <n v="1725.0229999999999"/>
    <n v="20.251999999999999"/>
    <m/>
    <n v="19.5"/>
    <n v="-64.013000000000005"/>
    <x v="0"/>
    <x v="0"/>
    <n v="4"/>
    <x v="0"/>
  </r>
  <r>
    <x v="2"/>
    <x v="4"/>
    <s v="AREP"/>
    <m/>
    <x v="0"/>
    <d v="2020-01-21T00:00:00"/>
    <x v="2"/>
    <s v="Super Tienda Martinez SA de CV"/>
    <m/>
    <m/>
    <n v="134.05000000000001"/>
    <m/>
    <n v="3150.18"/>
    <n v="2714.7139999999999"/>
    <n v="20.251999999999999"/>
    <m/>
    <n v="23.5"/>
    <n v="435.46600000000001"/>
    <x v="0"/>
    <x v="0"/>
    <n v="4"/>
    <x v="0"/>
  </r>
  <r>
    <x v="2"/>
    <x v="4"/>
    <s v="AREP"/>
    <m/>
    <x v="0"/>
    <d v="2020-01-21T00:00:00"/>
    <x v="2"/>
    <s v="Alvarez Garcia Octavio "/>
    <m/>
    <m/>
    <n v="180.81"/>
    <m/>
    <n v="4249.04"/>
    <n v="3661.674"/>
    <n v="20.251999999999999"/>
    <m/>
    <n v="23.5"/>
    <n v="587.36599999999999"/>
    <x v="0"/>
    <x v="0"/>
    <n v="4"/>
    <x v="0"/>
  </r>
  <r>
    <x v="2"/>
    <x v="4"/>
    <s v="AREP"/>
    <m/>
    <x v="0"/>
    <d v="2020-01-21T00:00:00"/>
    <x v="2"/>
    <s v="Huerta Reyes Juan Carlos"/>
    <m/>
    <m/>
    <n v="214.15"/>
    <m/>
    <n v="5032.53"/>
    <n v="4336.8590000000004"/>
    <n v="20.251999999999999"/>
    <m/>
    <n v="23.5"/>
    <n v="695.67100000000005"/>
    <x v="0"/>
    <x v="0"/>
    <n v="4"/>
    <x v="0"/>
  </r>
  <r>
    <x v="2"/>
    <x v="4"/>
    <s v="AREP"/>
    <m/>
    <x v="0"/>
    <d v="2020-01-21T00:00:00"/>
    <x v="2"/>
    <s v="HUEVO PUBLICO EN GENERAL"/>
    <m/>
    <m/>
    <n v="561.97"/>
    <m/>
    <n v="13206.3"/>
    <n v="11380.736999999999"/>
    <n v="20.251999999999999"/>
    <m/>
    <n v="23.5"/>
    <n v="1825.5630000000001"/>
    <x v="0"/>
    <x v="0"/>
    <n v="4"/>
    <x v="0"/>
  </r>
  <r>
    <x v="2"/>
    <x v="4"/>
    <s v="AREP"/>
    <m/>
    <x v="0"/>
    <d v="2020-01-21T00:00:00"/>
    <x v="2"/>
    <s v="Vargas Perez Maria del Rosario &quot;La Chata&quot;"/>
    <m/>
    <m/>
    <n v="226.73"/>
    <m/>
    <n v="5328.16"/>
    <n v="4591.6229999999996"/>
    <n v="20.251999999999999"/>
    <m/>
    <n v="23.5"/>
    <n v="736.53700000000003"/>
    <x v="0"/>
    <x v="0"/>
    <n v="4"/>
    <x v="0"/>
  </r>
  <r>
    <x v="2"/>
    <x v="4"/>
    <s v="AREP"/>
    <m/>
    <x v="0"/>
    <d v="2020-01-21T00:00:00"/>
    <x v="2"/>
    <s v="Martin Francisco Cervantes Curiel"/>
    <m/>
    <m/>
    <n v="289.07"/>
    <m/>
    <n v="6793.15"/>
    <n v="5854.1019999999999"/>
    <n v="20.251999999999999"/>
    <m/>
    <n v="23.5"/>
    <n v="939.048"/>
    <x v="0"/>
    <x v="0"/>
    <n v="4"/>
    <x v="0"/>
  </r>
  <r>
    <x v="2"/>
    <x v="4"/>
    <s v="AREP"/>
    <m/>
    <x v="0"/>
    <d v="2020-01-21T00:00:00"/>
    <x v="2"/>
    <s v="De la Torre Gudiño Jaime"/>
    <m/>
    <m/>
    <n v="340.44"/>
    <m/>
    <n v="8000.34"/>
    <n v="6894.4219999999996"/>
    <n v="20.251999999999999"/>
    <m/>
    <n v="23.5"/>
    <n v="1105.9179999999999"/>
    <x v="0"/>
    <x v="0"/>
    <n v="4"/>
    <x v="0"/>
  </r>
  <r>
    <x v="2"/>
    <x v="4"/>
    <s v="AREP"/>
    <m/>
    <x v="0"/>
    <d v="2020-01-21T00:00:00"/>
    <x v="2"/>
    <s v="Cobian Hector"/>
    <m/>
    <m/>
    <n v="577.67999999999995"/>
    <m/>
    <n v="13575.48"/>
    <n v="11698.888000000001"/>
    <n v="20.251999999999999"/>
    <m/>
    <n v="23.5"/>
    <n v="1876.5920000000001"/>
    <x v="0"/>
    <x v="0"/>
    <n v="4"/>
    <x v="0"/>
  </r>
  <r>
    <x v="2"/>
    <x v="4"/>
    <s v="AREP"/>
    <m/>
    <x v="0"/>
    <d v="2020-01-21T00:00:00"/>
    <x v="2"/>
    <s v="Alvarez Garcia Octavio "/>
    <m/>
    <m/>
    <n v="203.98"/>
    <m/>
    <n v="3977.61"/>
    <n v="4130.9009999999998"/>
    <n v="20.251999999999999"/>
    <m/>
    <n v="19.5"/>
    <n v="-153.291"/>
    <x v="0"/>
    <x v="0"/>
    <n v="4"/>
    <x v="0"/>
  </r>
  <r>
    <x v="2"/>
    <x v="4"/>
    <s v="AREP"/>
    <m/>
    <x v="0"/>
    <d v="2020-01-21T00:00:00"/>
    <x v="2"/>
    <s v="Garcia Soto Salvador"/>
    <m/>
    <m/>
    <n v="1541.23"/>
    <m/>
    <n v="36989.519999999997"/>
    <n v="31212.223000000002"/>
    <n v="20.251999999999999"/>
    <m/>
    <n v="24"/>
    <n v="5777.2969999999996"/>
    <x v="0"/>
    <x v="0"/>
    <n v="4"/>
    <x v="0"/>
  </r>
  <r>
    <x v="2"/>
    <x v="4"/>
    <s v="AREP"/>
    <m/>
    <x v="0"/>
    <d v="2020-01-21T00:00:00"/>
    <x v="2"/>
    <s v="Loera Baltazar Carlos"/>
    <m/>
    <m/>
    <n v="789.62"/>
    <m/>
    <n v="18950.88"/>
    <n v="15990.991"/>
    <n v="20.251999999999999"/>
    <m/>
    <n v="24"/>
    <n v="2959.8890000000001"/>
    <x v="0"/>
    <x v="0"/>
    <n v="4"/>
    <x v="0"/>
  </r>
  <r>
    <x v="2"/>
    <x v="4"/>
    <s v="AREP"/>
    <m/>
    <x v="0"/>
    <d v="2020-01-21T00:00:00"/>
    <x v="2"/>
    <s v="HUEVO PUBLICO EN GENERAL"/>
    <m/>
    <m/>
    <n v="107.4"/>
    <m/>
    <n v="2523.9"/>
    <n v="2175.011"/>
    <n v="20.251999999999999"/>
    <m/>
    <n v="23.5"/>
    <n v="348.88900000000001"/>
    <x v="0"/>
    <x v="0"/>
    <n v="4"/>
    <x v="0"/>
  </r>
  <r>
    <x v="2"/>
    <x v="4"/>
    <s v="AREP"/>
    <m/>
    <x v="0"/>
    <d v="2020-01-21T00:00:00"/>
    <x v="2"/>
    <s v="HUEVO PUBLICO EN GENERAL"/>
    <m/>
    <m/>
    <n v="33.799999999999997"/>
    <m/>
    <n v="659.1"/>
    <n v="684.50099999999998"/>
    <n v="20.251999999999999"/>
    <m/>
    <n v="19.5"/>
    <n v="-25.401"/>
    <x v="0"/>
    <x v="0"/>
    <n v="4"/>
    <x v="0"/>
  </r>
  <r>
    <x v="2"/>
    <x v="4"/>
    <s v="AREP"/>
    <m/>
    <x v="0"/>
    <d v="2020-01-21T00:00:00"/>
    <x v="2"/>
    <s v="Rosales Guzman Humberto"/>
    <m/>
    <m/>
    <n v="203.53"/>
    <m/>
    <n v="3968.84"/>
    <n v="4121.7879999999996"/>
    <n v="20.251999999999999"/>
    <m/>
    <n v="19.5"/>
    <n v="-152.94800000000001"/>
    <x v="0"/>
    <x v="0"/>
    <n v="4"/>
    <x v="0"/>
  </r>
  <r>
    <x v="2"/>
    <x v="4"/>
    <s v="AREP"/>
    <m/>
    <x v="0"/>
    <d v="2020-01-21T00:00:00"/>
    <x v="2"/>
    <s v="Rosales Guzman Humberto"/>
    <m/>
    <m/>
    <n v="171.67"/>
    <m/>
    <n v="4034.25"/>
    <n v="3476.5749999999998"/>
    <n v="20.251999999999999"/>
    <m/>
    <n v="23.5"/>
    <n v="557.67499999999995"/>
    <x v="0"/>
    <x v="0"/>
    <n v="4"/>
    <x v="0"/>
  </r>
  <r>
    <x v="2"/>
    <x v="4"/>
    <s v="AREP"/>
    <m/>
    <x v="0"/>
    <d v="2020-01-21T00:00:00"/>
    <x v="2"/>
    <s v="Julio Sanchez"/>
    <m/>
    <m/>
    <n v="108.08"/>
    <m/>
    <n v="2539.88"/>
    <n v="2188.7820000000002"/>
    <n v="20.251999999999999"/>
    <m/>
    <n v="23.5"/>
    <n v="351.09800000000001"/>
    <x v="0"/>
    <x v="0"/>
    <n v="4"/>
    <x v="0"/>
  </r>
  <r>
    <x v="2"/>
    <x v="4"/>
    <s v="AREP"/>
    <m/>
    <x v="0"/>
    <d v="2020-01-21T00:00:00"/>
    <x v="2"/>
    <s v="Alvarez Garcia Octavio "/>
    <m/>
    <m/>
    <n v="690.65"/>
    <m/>
    <n v="16230.28"/>
    <n v="13986.7"/>
    <n v="20.251999999999999"/>
    <m/>
    <n v="23.5"/>
    <n v="2243.58"/>
    <x v="0"/>
    <x v="0"/>
    <n v="4"/>
    <x v="0"/>
  </r>
  <r>
    <x v="2"/>
    <x v="4"/>
    <s v="AREP"/>
    <m/>
    <x v="0"/>
    <d v="2020-01-21T00:00:00"/>
    <x v="2"/>
    <s v="Distribuidora de Frutas y Verduras Zepeda Hnos SRL de CV"/>
    <m/>
    <m/>
    <n v="1109.3399999999999"/>
    <m/>
    <n v="27178.83"/>
    <n v="22465.802"/>
    <n v="20.251999999999999"/>
    <m/>
    <n v="24.5"/>
    <n v="4713.0280000000002"/>
    <x v="0"/>
    <x v="0"/>
    <n v="4"/>
    <x v="0"/>
  </r>
  <r>
    <x v="2"/>
    <x v="4"/>
    <s v="AREP"/>
    <m/>
    <x v="0"/>
    <d v="2020-01-21T00:00:00"/>
    <x v="2"/>
    <s v="Distribuidora de Frutas y Verduras Zepeda Hnos SRL de CV"/>
    <m/>
    <m/>
    <n v="1362.18"/>
    <m/>
    <n v="32011.23"/>
    <n v="27586.191999999999"/>
    <n v="20.251999999999999"/>
    <m/>
    <n v="23.5"/>
    <n v="4425.0379999999996"/>
    <x v="0"/>
    <x v="0"/>
    <n v="4"/>
    <x v="0"/>
  </r>
  <r>
    <x v="2"/>
    <x v="4"/>
    <s v="AREP"/>
    <m/>
    <x v="0"/>
    <d v="2020-01-21T00:00:00"/>
    <x v="2"/>
    <s v="Distribuidora de Frutas y Verduras Zepeda Hnos SRL de CV"/>
    <m/>
    <m/>
    <n v="1365.72"/>
    <m/>
    <n v="32094.42"/>
    <n v="27657.882000000001"/>
    <n v="20.251999999999999"/>
    <m/>
    <n v="23.5"/>
    <n v="4436.5379999999996"/>
    <x v="0"/>
    <x v="0"/>
    <n v="4"/>
    <x v="0"/>
  </r>
  <r>
    <x v="2"/>
    <x v="4"/>
    <s v="AREP"/>
    <m/>
    <x v="0"/>
    <d v="2020-01-21T00:00:00"/>
    <x v="2"/>
    <s v="Cobian Zamora Marlin"/>
    <m/>
    <m/>
    <n v="1352.1"/>
    <m/>
    <n v="31774.35"/>
    <n v="27382.057000000001"/>
    <n v="20.251999999999999"/>
    <m/>
    <n v="23.5"/>
    <n v="4392.2929999999997"/>
    <x v="0"/>
    <x v="0"/>
    <n v="4"/>
    <x v="0"/>
  </r>
  <r>
    <x v="2"/>
    <x v="4"/>
    <s v="AREP"/>
    <m/>
    <x v="0"/>
    <d v="2020-01-21T00:00:00"/>
    <x v="2"/>
    <s v="Soc Coop Rural de Compra y Venta en C y C El Grullo SCL"/>
    <m/>
    <m/>
    <n v="472.2"/>
    <m/>
    <n v="11096.7"/>
    <n v="9562.76"/>
    <n v="20.251999999999999"/>
    <m/>
    <n v="23.5"/>
    <n v="1533.94"/>
    <x v="0"/>
    <x v="0"/>
    <n v="4"/>
    <x v="0"/>
  </r>
  <r>
    <x v="2"/>
    <x v="4"/>
    <s v="AREP"/>
    <m/>
    <x v="0"/>
    <d v="2020-01-21T00:00:00"/>
    <x v="2"/>
    <s v="HUEVO PUBLICO EN GENERAL"/>
    <m/>
    <m/>
    <n v="150.72999999999999"/>
    <m/>
    <n v="2939.24"/>
    <n v="3052.509"/>
    <n v="20.251999999999999"/>
    <m/>
    <n v="19.5"/>
    <n v="-113.26900000000001"/>
    <x v="0"/>
    <x v="0"/>
    <n v="4"/>
    <x v="0"/>
  </r>
  <r>
    <x v="2"/>
    <x v="4"/>
    <s v="AREP"/>
    <m/>
    <x v="0"/>
    <d v="2020-01-21T00:00:00"/>
    <x v="2"/>
    <s v="Imelda fregozo Guzman"/>
    <m/>
    <m/>
    <n v="105.85"/>
    <m/>
    <n v="2487.48"/>
    <n v="2143.6219999999998"/>
    <n v="20.251999999999999"/>
    <m/>
    <n v="23.5"/>
    <n v="343.858"/>
    <x v="0"/>
    <x v="0"/>
    <n v="4"/>
    <x v="0"/>
  </r>
  <r>
    <x v="2"/>
    <x v="4"/>
    <s v="AREP"/>
    <m/>
    <x v="0"/>
    <d v="2020-01-21T00:00:00"/>
    <x v="2"/>
    <s v="HUEVO PUBLICO EN GENERAL"/>
    <m/>
    <m/>
    <n v="119.55"/>
    <m/>
    <n v="2809.43"/>
    <n v="2421.067"/>
    <n v="20.251999999999999"/>
    <m/>
    <n v="23.5"/>
    <n v="388.363"/>
    <x v="0"/>
    <x v="0"/>
    <n v="4"/>
    <x v="0"/>
  </r>
  <r>
    <x v="2"/>
    <x v="4"/>
    <s v="AREP"/>
    <m/>
    <x v="0"/>
    <d v="2020-01-21T00:00:00"/>
    <x v="2"/>
    <s v="Ambriz Ruiz Manolo"/>
    <m/>
    <m/>
    <n v="571.36"/>
    <m/>
    <n v="13426.96"/>
    <n v="11570.898999999999"/>
    <n v="20.251999999999999"/>
    <m/>
    <n v="23.5"/>
    <n v="1856.0609999999999"/>
    <x v="0"/>
    <x v="0"/>
    <n v="4"/>
    <x v="0"/>
  </r>
  <r>
    <x v="2"/>
    <x v="4"/>
    <s v="AREP"/>
    <m/>
    <x v="0"/>
    <d v="2020-01-21T00:00:00"/>
    <x v="2"/>
    <s v="Hernandez Rosales Alicia"/>
    <m/>
    <m/>
    <n v="89.99"/>
    <m/>
    <n v="1214.8699999999999"/>
    <n v="1822.433"/>
    <n v="20.251999999999999"/>
    <m/>
    <n v="13.5001"/>
    <n v="-607.56299999999999"/>
    <x v="0"/>
    <x v="0"/>
    <n v="4"/>
    <x v="0"/>
  </r>
  <r>
    <x v="2"/>
    <x v="4"/>
    <s v="AREP"/>
    <m/>
    <x v="0"/>
    <d v="2020-01-21T00:00:00"/>
    <x v="2"/>
    <s v="HUEVO PUBLICO EN GENERAL"/>
    <m/>
    <m/>
    <n v="511.82"/>
    <m/>
    <n v="12027.77"/>
    <n v="10365.124"/>
    <n v="20.251999999999999"/>
    <m/>
    <n v="23.5"/>
    <n v="1662.646"/>
    <x v="0"/>
    <x v="0"/>
    <n v="4"/>
    <x v="0"/>
  </r>
  <r>
    <x v="2"/>
    <x v="4"/>
    <s v="AREP"/>
    <m/>
    <x v="0"/>
    <d v="2020-01-21T00:00:00"/>
    <x v="2"/>
    <s v="Laura Livier Castro Mejia"/>
    <m/>
    <m/>
    <n v="265.36"/>
    <m/>
    <n v="6235.96"/>
    <n v="5373.9390000000003"/>
    <n v="20.251999999999999"/>
    <m/>
    <n v="23.5"/>
    <n v="862.02099999999996"/>
    <x v="0"/>
    <x v="0"/>
    <n v="4"/>
    <x v="0"/>
  </r>
  <r>
    <x v="2"/>
    <x v="4"/>
    <s v="AREP"/>
    <m/>
    <x v="0"/>
    <d v="2020-01-21T00:00:00"/>
    <x v="2"/>
    <s v="Gonzalez Dominguez Fabiola"/>
    <m/>
    <m/>
    <n v="513.22"/>
    <m/>
    <n v="12060.67"/>
    <n v="10393.476000000001"/>
    <n v="20.251999999999999"/>
    <m/>
    <n v="23.5"/>
    <n v="1667.194"/>
    <x v="0"/>
    <x v="0"/>
    <n v="4"/>
    <x v="0"/>
  </r>
  <r>
    <x v="2"/>
    <x v="4"/>
    <s v="AREP"/>
    <m/>
    <x v="0"/>
    <d v="2020-01-21T00:00:00"/>
    <x v="2"/>
    <s v="Martin Francisco Cervantes Curiel"/>
    <m/>
    <m/>
    <n v="163.84"/>
    <m/>
    <n v="3850.24"/>
    <n v="3318.0059999999999"/>
    <n v="20.251999999999999"/>
    <m/>
    <n v="23.5"/>
    <n v="532.23400000000004"/>
    <x v="0"/>
    <x v="0"/>
    <n v="4"/>
    <x v="0"/>
  </r>
  <r>
    <x v="2"/>
    <x v="4"/>
    <s v="AREP"/>
    <m/>
    <x v="0"/>
    <d v="2020-01-21T00:00:00"/>
    <x v="2"/>
    <s v="Huerta Reyes Juan Carlos"/>
    <m/>
    <m/>
    <n v="506.06"/>
    <m/>
    <n v="11892.41"/>
    <n v="10248.475"/>
    <n v="20.251999999999999"/>
    <m/>
    <n v="23.5"/>
    <n v="1643.9349999999999"/>
    <x v="0"/>
    <x v="0"/>
    <n v="4"/>
    <x v="0"/>
  </r>
  <r>
    <x v="2"/>
    <x v="4"/>
    <s v="AREP"/>
    <m/>
    <x v="0"/>
    <d v="2020-01-21T00:00:00"/>
    <x v="2"/>
    <s v="Cobian Zamora Marlin"/>
    <m/>
    <m/>
    <n v="333.7"/>
    <m/>
    <n v="7841.95"/>
    <n v="6757.9260000000004"/>
    <n v="20.251999999999999"/>
    <m/>
    <n v="23.5"/>
    <n v="1084.0239999999999"/>
    <x v="0"/>
    <x v="0"/>
    <n v="4"/>
    <x v="0"/>
  </r>
  <r>
    <x v="2"/>
    <x v="4"/>
    <s v="AREP"/>
    <m/>
    <x v="0"/>
    <d v="2020-01-21T00:00:00"/>
    <x v="2"/>
    <s v="Panaderia Garcia"/>
    <m/>
    <m/>
    <n v="303.85000000000002"/>
    <m/>
    <n v="4101.9799999999996"/>
    <n v="6153.4189999999999"/>
    <n v="20.251999999999999"/>
    <m/>
    <n v="13.5"/>
    <n v="-2051.4389999999999"/>
    <x v="0"/>
    <x v="0"/>
    <n v="4"/>
    <x v="0"/>
  </r>
  <r>
    <x v="2"/>
    <x v="4"/>
    <s v="AREP"/>
    <m/>
    <x v="0"/>
    <d v="2020-01-21T00:00:00"/>
    <x v="2"/>
    <s v="Panaderia Garcia"/>
    <m/>
    <m/>
    <n v="210.17"/>
    <m/>
    <n v="3888.15"/>
    <n v="4256.2579999999998"/>
    <n v="20.251999999999999"/>
    <m/>
    <n v="18.5"/>
    <n v="-368.108"/>
    <x v="0"/>
    <x v="0"/>
    <n v="4"/>
    <x v="0"/>
  </r>
  <r>
    <x v="2"/>
    <x v="4"/>
    <s v="AREP"/>
    <m/>
    <x v="0"/>
    <d v="2020-01-21T00:00:00"/>
    <x v="2"/>
    <s v="Hernandez Rosales Alicia"/>
    <m/>
    <m/>
    <n v="93.12"/>
    <m/>
    <n v="1815.84"/>
    <n v="1885.82"/>
    <n v="20.251999999999999"/>
    <m/>
    <n v="19.5"/>
    <n v="-69.98"/>
    <x v="0"/>
    <x v="0"/>
    <n v="4"/>
    <x v="0"/>
  </r>
  <r>
    <x v="2"/>
    <x v="4"/>
    <s v="AREP"/>
    <m/>
    <x v="0"/>
    <d v="2020-01-21T00:00:00"/>
    <x v="2"/>
    <s v="Hernandez Rosales Alicia"/>
    <m/>
    <m/>
    <n v="230.57"/>
    <m/>
    <n v="3343.27"/>
    <n v="4669.3890000000001"/>
    <n v="20.251999999999999"/>
    <m/>
    <n v="14.5"/>
    <n v="-1326.1189999999999"/>
    <x v="0"/>
    <x v="0"/>
    <n v="4"/>
    <x v="0"/>
  </r>
  <r>
    <x v="2"/>
    <x v="4"/>
    <s v="AREP"/>
    <m/>
    <x v="0"/>
    <d v="2020-01-21T00:00:00"/>
    <x v="2"/>
    <s v="Cobian Hector"/>
    <m/>
    <m/>
    <n v="454.16"/>
    <m/>
    <n v="10672.76"/>
    <n v="9197.4220000000005"/>
    <n v="20.251999999999999"/>
    <m/>
    <n v="23.5"/>
    <n v="1475.338"/>
    <x v="0"/>
    <x v="0"/>
    <n v="4"/>
    <x v="0"/>
  </r>
  <r>
    <x v="2"/>
    <x v="4"/>
    <s v="AREP"/>
    <m/>
    <x v="0"/>
    <d v="2020-01-21T00:00:00"/>
    <x v="2"/>
    <s v="HUEVO PUBLICO EN GENERAL"/>
    <m/>
    <m/>
    <n v="33.6"/>
    <m/>
    <n v="655.20000000000005"/>
    <n v="680.45"/>
    <n v="20.251999999999999"/>
    <m/>
    <n v="19.5"/>
    <n v="-25.25"/>
    <x v="0"/>
    <x v="0"/>
    <n v="4"/>
    <x v="0"/>
  </r>
  <r>
    <x v="2"/>
    <x v="4"/>
    <s v="AREP"/>
    <m/>
    <x v="0"/>
    <d v="2020-01-21T00:00:00"/>
    <x v="2"/>
    <s v="HUEVO PUBLICO EN GENERAL"/>
    <m/>
    <m/>
    <n v="373.33"/>
    <m/>
    <n v="8773.26"/>
    <n v="7560.4930000000004"/>
    <n v="20.251999999999999"/>
    <m/>
    <n v="23.5"/>
    <n v="1212.7670000000001"/>
    <x v="0"/>
    <x v="0"/>
    <n v="4"/>
    <x v="0"/>
  </r>
  <r>
    <x v="2"/>
    <x v="4"/>
    <s v="AREP"/>
    <m/>
    <x v="0"/>
    <d v="2020-01-21T00:00:00"/>
    <x v="2"/>
    <s v="HUEVO PUBLICO EN GENERAL"/>
    <m/>
    <m/>
    <n v="84.08"/>
    <m/>
    <n v="1639.56"/>
    <n v="1702.7460000000001"/>
    <n v="20.251999999999999"/>
    <m/>
    <n v="19.5"/>
    <n v="-63.186"/>
    <x v="0"/>
    <x v="0"/>
    <n v="4"/>
    <x v="0"/>
  </r>
  <r>
    <x v="2"/>
    <x v="4"/>
    <s v="AREP"/>
    <m/>
    <x v="0"/>
    <d v="2020-01-21T00:00:00"/>
    <x v="2"/>
    <s v="HUEVO PUBLICO EN GENERAL"/>
    <m/>
    <m/>
    <n v="112.19"/>
    <m/>
    <n v="2636.47"/>
    <n v="2272.0160000000001"/>
    <n v="20.251999999999999"/>
    <m/>
    <n v="23.5"/>
    <n v="364.45400000000001"/>
    <x v="0"/>
    <x v="0"/>
    <n v="4"/>
    <x v="0"/>
  </r>
  <r>
    <x v="2"/>
    <x v="4"/>
    <s v="AREP"/>
    <m/>
    <x v="0"/>
    <d v="2020-01-21T00:00:00"/>
    <x v="2"/>
    <s v="Espinoza Gonzalez Maria Yesenia"/>
    <m/>
    <m/>
    <n v="552.84"/>
    <m/>
    <n v="12991.74"/>
    <n v="11195.841"/>
    <n v="20.251999999999999"/>
    <m/>
    <n v="23.5"/>
    <n v="1795.8989999999999"/>
    <x v="0"/>
    <x v="0"/>
    <n v="4"/>
    <x v="0"/>
  </r>
  <r>
    <x v="2"/>
    <x v="4"/>
    <s v="AREP"/>
    <m/>
    <x v="0"/>
    <d v="2020-01-21T00:00:00"/>
    <x v="2"/>
    <s v="Rosales Guzman Humberto"/>
    <m/>
    <m/>
    <n v="174.73"/>
    <m/>
    <n v="4106.16"/>
    <n v="3538.5450000000001"/>
    <n v="20.251999999999999"/>
    <m/>
    <n v="23.5"/>
    <n v="567.61500000000001"/>
    <x v="0"/>
    <x v="0"/>
    <n v="4"/>
    <x v="0"/>
  </r>
  <r>
    <x v="2"/>
    <x v="4"/>
    <s v="AREP"/>
    <m/>
    <x v="0"/>
    <d v="2020-01-21T00:00:00"/>
    <x v="2"/>
    <s v="Ambriz Ruiz Manolo"/>
    <m/>
    <m/>
    <n v="178.84"/>
    <m/>
    <n v="4202.74"/>
    <n v="3621.779"/>
    <n v="20.251999999999999"/>
    <m/>
    <n v="23.5"/>
    <n v="580.96100000000001"/>
    <x v="0"/>
    <x v="0"/>
    <n v="4"/>
    <x v="0"/>
  </r>
  <r>
    <x v="2"/>
    <x v="4"/>
    <s v="AREP"/>
    <m/>
    <x v="0"/>
    <d v="2020-01-21T00:00:00"/>
    <x v="2"/>
    <s v="Alvarez Garcia Octavio "/>
    <m/>
    <m/>
    <n v="299.52999999999997"/>
    <m/>
    <n v="7038.96"/>
    <n v="6065.933"/>
    <n v="20.251999999999999"/>
    <m/>
    <n v="23.5"/>
    <n v="973.02700000000004"/>
    <x v="0"/>
    <x v="0"/>
    <n v="4"/>
    <x v="0"/>
  </r>
  <r>
    <x v="2"/>
    <x v="4"/>
    <s v="AREP"/>
    <m/>
    <x v="0"/>
    <d v="2020-01-21T00:00:00"/>
    <x v="2"/>
    <s v="Julio Sanchez"/>
    <m/>
    <m/>
    <n v="3289.25"/>
    <m/>
    <n v="77297.38"/>
    <n v="66612.255000000005"/>
    <n v="20.251999999999999"/>
    <m/>
    <n v="23.5"/>
    <n v="10685.125"/>
    <x v="0"/>
    <x v="0"/>
    <n v="4"/>
    <x v="0"/>
  </r>
  <r>
    <x v="2"/>
    <x v="4"/>
    <s v="AREP"/>
    <m/>
    <x v="0"/>
    <d v="2020-01-21T00:00:00"/>
    <x v="2"/>
    <s v="Jose Zazueta"/>
    <m/>
    <m/>
    <n v="299.37"/>
    <m/>
    <n v="5837.72"/>
    <n v="6062.692"/>
    <n v="20.251999999999999"/>
    <m/>
    <n v="19.5"/>
    <n v="-224.97200000000001"/>
    <x v="0"/>
    <x v="0"/>
    <n v="4"/>
    <x v="0"/>
  </r>
  <r>
    <x v="2"/>
    <x v="4"/>
    <s v="AREP"/>
    <m/>
    <x v="0"/>
    <d v="2020-01-21T00:00:00"/>
    <x v="2"/>
    <s v="Jose Zazueta"/>
    <m/>
    <m/>
    <n v="1224.2"/>
    <m/>
    <n v="28768.7"/>
    <n v="24791.888999999999"/>
    <n v="20.251999999999999"/>
    <m/>
    <n v="23.5"/>
    <n v="3976.8110000000001"/>
    <x v="0"/>
    <x v="0"/>
    <n v="4"/>
    <x v="0"/>
  </r>
  <r>
    <x v="2"/>
    <x v="4"/>
    <s v="AREP"/>
    <m/>
    <x v="0"/>
    <d v="2020-01-21T00:00:00"/>
    <x v="2"/>
    <s v="Cobian Zamora Marlin"/>
    <m/>
    <m/>
    <n v="334.3"/>
    <m/>
    <n v="7856.05"/>
    <n v="6770.0770000000002"/>
    <n v="20.251999999999999"/>
    <m/>
    <n v="23.5"/>
    <n v="1085.973"/>
    <x v="0"/>
    <x v="0"/>
    <n v="4"/>
    <x v="0"/>
  </r>
  <r>
    <x v="2"/>
    <x v="4"/>
    <s v="AREP"/>
    <m/>
    <x v="0"/>
    <d v="2020-01-21T00:00:00"/>
    <x v="2"/>
    <s v="Vargas Perez Maria del Rosario &quot;La Chata&quot;"/>
    <m/>
    <m/>
    <n v="534.20000000000005"/>
    <m/>
    <n v="12553.7"/>
    <n v="10818.352999999999"/>
    <n v="20.251999999999999"/>
    <m/>
    <n v="23.5"/>
    <n v="1735.347"/>
    <x v="0"/>
    <x v="0"/>
    <n v="4"/>
    <x v="0"/>
  </r>
  <r>
    <x v="2"/>
    <x v="4"/>
    <s v="AREP"/>
    <m/>
    <x v="0"/>
    <d v="2020-01-21T00:00:00"/>
    <x v="2"/>
    <s v="Cesar Morales"/>
    <m/>
    <m/>
    <n v="187.12"/>
    <m/>
    <n v="4397.32"/>
    <n v="3789.4609999999998"/>
    <n v="20.251999999999999"/>
    <m/>
    <n v="23.5"/>
    <n v="607.85900000000004"/>
    <x v="0"/>
    <x v="0"/>
    <n v="4"/>
    <x v="0"/>
  </r>
  <r>
    <x v="2"/>
    <x v="4"/>
    <s v="AREP"/>
    <m/>
    <x v="0"/>
    <d v="2020-01-21T00:00:00"/>
    <x v="2"/>
    <s v="J Jesus Naranjo Ayala"/>
    <m/>
    <m/>
    <n v="181"/>
    <m/>
    <n v="4253.5"/>
    <n v="3665.5219999999999"/>
    <n v="20.251999999999999"/>
    <m/>
    <n v="23.5"/>
    <n v="587.97799999999995"/>
    <x v="0"/>
    <x v="0"/>
    <n v="4"/>
    <x v="0"/>
  </r>
  <r>
    <x v="2"/>
    <x v="4"/>
    <s v="AREP"/>
    <m/>
    <x v="0"/>
    <d v="2020-01-21T00:00:00"/>
    <x v="2"/>
    <s v="Alvarez Garcia Octavio "/>
    <m/>
    <m/>
    <n v="710.03"/>
    <m/>
    <n v="16685.71"/>
    <n v="14379.174000000001"/>
    <n v="20.251999999999999"/>
    <m/>
    <n v="23.5"/>
    <n v="2306.5360000000001"/>
    <x v="0"/>
    <x v="0"/>
    <n v="4"/>
    <x v="0"/>
  </r>
  <r>
    <x v="2"/>
    <x v="4"/>
    <s v="AREP"/>
    <m/>
    <x v="0"/>
    <d v="2020-01-25T00:00:00"/>
    <x v="2"/>
    <s v="Jose Zazueta"/>
    <m/>
    <m/>
    <n v="819.18"/>
    <m/>
    <n v="18431.55"/>
    <n v="14980.484"/>
    <n v="18.286999999999999"/>
    <m/>
    <n v="22.5"/>
    <n v="3451.0659999999998"/>
    <x v="0"/>
    <x v="0"/>
    <n v="4"/>
    <x v="0"/>
  </r>
  <r>
    <x v="2"/>
    <x v="4"/>
    <s v="AREP"/>
    <m/>
    <x v="0"/>
    <d v="2020-01-25T00:00:00"/>
    <x v="2"/>
    <s v="Jose Zazueta"/>
    <m/>
    <m/>
    <n v="374.62"/>
    <m/>
    <n v="9552.81"/>
    <n v="6850.74"/>
    <n v="18.286999999999999"/>
    <m/>
    <n v="25.5"/>
    <n v="2702.07"/>
    <x v="0"/>
    <x v="0"/>
    <n v="4"/>
    <x v="0"/>
  </r>
  <r>
    <x v="2"/>
    <x v="4"/>
    <s v="AREP"/>
    <m/>
    <x v="1"/>
    <d v="2020-01-25T00:00:00"/>
    <x v="2"/>
    <s v="Jose Zazueta"/>
    <m/>
    <m/>
    <n v="-374.62"/>
    <m/>
    <n v="-9552.81"/>
    <n v="-6850.74"/>
    <n v="-18.286999999999999"/>
    <m/>
    <n v="25.5"/>
    <n v="-2702.07"/>
    <x v="0"/>
    <x v="0"/>
    <n v="4"/>
    <x v="0"/>
  </r>
  <r>
    <x v="2"/>
    <x v="4"/>
    <s v="AREP"/>
    <m/>
    <x v="0"/>
    <d v="2020-01-25T00:00:00"/>
    <x v="2"/>
    <s v="Hernandez Rosales Alicia"/>
    <m/>
    <m/>
    <n v="230.01"/>
    <m/>
    <n v="3565.16"/>
    <n v="4206.232"/>
    <n v="18.286999999999999"/>
    <m/>
    <n v="15.5"/>
    <n v="-641.072"/>
    <x v="0"/>
    <x v="0"/>
    <n v="4"/>
    <x v="0"/>
  </r>
  <r>
    <x v="2"/>
    <x v="4"/>
    <s v="AREP"/>
    <m/>
    <x v="0"/>
    <d v="2020-01-25T00:00:00"/>
    <x v="2"/>
    <s v="Hernandez Rosales Alicia"/>
    <m/>
    <m/>
    <n v="230.54"/>
    <m/>
    <n v="4726.07"/>
    <n v="4215.924"/>
    <n v="18.286999999999999"/>
    <m/>
    <n v="20.5"/>
    <n v="510.14600000000002"/>
    <x v="0"/>
    <x v="0"/>
    <n v="4"/>
    <x v="0"/>
  </r>
  <r>
    <x v="2"/>
    <x v="4"/>
    <s v="AREP"/>
    <m/>
    <x v="0"/>
    <d v="2020-01-25T00:00:00"/>
    <x v="2"/>
    <s v="Rosales Guzman Humberto"/>
    <m/>
    <m/>
    <n v="297.58"/>
    <m/>
    <n v="7588.29"/>
    <n v="5441.8959999999997"/>
    <n v="18.286999999999999"/>
    <m/>
    <n v="25.5"/>
    <n v="2146.3939999999998"/>
    <x v="0"/>
    <x v="0"/>
    <n v="4"/>
    <x v="0"/>
  </r>
  <r>
    <x v="2"/>
    <x v="4"/>
    <s v="AREP"/>
    <m/>
    <x v="0"/>
    <d v="2020-01-25T00:00:00"/>
    <x v="2"/>
    <s v="Cesar Morales"/>
    <m/>
    <m/>
    <n v="137.21"/>
    <m/>
    <n v="3498.86"/>
    <n v="2509.183"/>
    <n v="18.286999999999999"/>
    <m/>
    <n v="25.5"/>
    <n v="989.67700000000002"/>
    <x v="0"/>
    <x v="0"/>
    <n v="4"/>
    <x v="0"/>
  </r>
  <r>
    <x v="2"/>
    <x v="4"/>
    <s v="AREP"/>
    <m/>
    <x v="0"/>
    <d v="2020-01-25T00:00:00"/>
    <x v="2"/>
    <s v="Alvarez Garcia Octavio "/>
    <m/>
    <m/>
    <n v="573"/>
    <m/>
    <n v="14611.5"/>
    <n v="10478.548000000001"/>
    <n v="18.286999999999999"/>
    <m/>
    <n v="25.5"/>
    <n v="4132.9520000000002"/>
    <x v="0"/>
    <x v="0"/>
    <n v="4"/>
    <x v="0"/>
  </r>
  <r>
    <x v="2"/>
    <x v="4"/>
    <s v="AREP"/>
    <m/>
    <x v="0"/>
    <d v="2020-01-25T00:00:00"/>
    <x v="2"/>
    <s v="Cobian Hector"/>
    <m/>
    <m/>
    <n v="567.62"/>
    <m/>
    <n v="14474.31"/>
    <n v="10380.163"/>
    <n v="18.286999999999999"/>
    <m/>
    <n v="25.5"/>
    <n v="4094.1469999999999"/>
    <x v="0"/>
    <x v="0"/>
    <n v="4"/>
    <x v="0"/>
  </r>
  <r>
    <x v="2"/>
    <x v="4"/>
    <s v="AREP"/>
    <m/>
    <x v="0"/>
    <d v="2020-01-25T00:00:00"/>
    <x v="2"/>
    <s v="De la Torre Gudiño Jaime"/>
    <m/>
    <m/>
    <n v="271.70999999999998"/>
    <m/>
    <n v="6385.19"/>
    <n v="4968.8069999999998"/>
    <n v="18.286999999999999"/>
    <m/>
    <n v="23.5"/>
    <n v="1416.383"/>
    <x v="0"/>
    <x v="0"/>
    <n v="4"/>
    <x v="0"/>
  </r>
  <r>
    <x v="2"/>
    <x v="4"/>
    <s v="AREP"/>
    <m/>
    <x v="0"/>
    <d v="2020-01-25T00:00:00"/>
    <x v="2"/>
    <s v="Distribuidora de Frutas y Verduras Zepeda Hnos SRL de CV"/>
    <m/>
    <m/>
    <n v="1354.96"/>
    <m/>
    <n v="31841.56"/>
    <n v="24778.383999999998"/>
    <n v="18.286999999999999"/>
    <m/>
    <n v="23.5"/>
    <n v="7063.1760000000004"/>
    <x v="0"/>
    <x v="0"/>
    <n v="4"/>
    <x v="0"/>
  </r>
  <r>
    <x v="2"/>
    <x v="4"/>
    <s v="AREP"/>
    <m/>
    <x v="0"/>
    <d v="2020-01-25T00:00:00"/>
    <x v="2"/>
    <s v="Distribuidora de Frutas y Verduras Zepeda Hnos SRL de CV"/>
    <m/>
    <m/>
    <n v="1337.44"/>
    <m/>
    <n v="31429.84"/>
    <n v="24457.992999999999"/>
    <n v="18.286999999999999"/>
    <m/>
    <n v="23.5"/>
    <n v="6971.8469999999998"/>
    <x v="0"/>
    <x v="0"/>
    <n v="4"/>
    <x v="0"/>
  </r>
  <r>
    <x v="2"/>
    <x v="4"/>
    <s v="AREP"/>
    <m/>
    <x v="0"/>
    <d v="2020-01-25T00:00:00"/>
    <x v="2"/>
    <s v="Distribuidora de Frutas y Verduras Zepeda Hnos SRL de CV"/>
    <m/>
    <m/>
    <n v="1380.6"/>
    <m/>
    <n v="35205.300000000003"/>
    <n v="25247.267"/>
    <n v="18.286999999999999"/>
    <m/>
    <n v="25.5"/>
    <n v="9958.0329999999994"/>
    <x v="0"/>
    <x v="0"/>
    <n v="4"/>
    <x v="0"/>
  </r>
  <r>
    <x v="2"/>
    <x v="4"/>
    <s v="AREP"/>
    <m/>
    <x v="0"/>
    <d v="2020-01-25T00:00:00"/>
    <x v="2"/>
    <s v="Gonzalez Contreras Crescenciano"/>
    <m/>
    <m/>
    <n v="1029.7"/>
    <m/>
    <n v="26257.35"/>
    <n v="18830.298999999999"/>
    <n v="18.286999999999999"/>
    <m/>
    <n v="25.5"/>
    <n v="7427.0510000000004"/>
    <x v="0"/>
    <x v="0"/>
    <n v="4"/>
    <x v="0"/>
  </r>
  <r>
    <x v="2"/>
    <x v="4"/>
    <s v="AREP"/>
    <m/>
    <x v="0"/>
    <d v="2020-01-25T00:00:00"/>
    <x v="2"/>
    <s v="Innovacion y Comercio"/>
    <m/>
    <m/>
    <n v="21.32"/>
    <m/>
    <n v="543.66"/>
    <n v="389.88200000000001"/>
    <n v="18.286999999999999"/>
    <m/>
    <n v="25.5"/>
    <n v="153.77799999999999"/>
    <x v="0"/>
    <x v="0"/>
    <n v="4"/>
    <x v="0"/>
  </r>
  <r>
    <x v="2"/>
    <x v="4"/>
    <s v="AREP"/>
    <m/>
    <x v="0"/>
    <d v="2020-01-25T00:00:00"/>
    <x v="2"/>
    <s v="Alvarez Garcia Octavio "/>
    <m/>
    <m/>
    <n v="145.61000000000001"/>
    <m/>
    <n v="3713.06"/>
    <n v="2662.7950000000001"/>
    <n v="18.286999999999999"/>
    <m/>
    <n v="25.5"/>
    <n v="1050.2650000000001"/>
    <x v="0"/>
    <x v="0"/>
    <n v="4"/>
    <x v="0"/>
  </r>
  <r>
    <x v="2"/>
    <x v="4"/>
    <s v="AREP"/>
    <m/>
    <x v="0"/>
    <d v="2020-01-25T00:00:00"/>
    <x v="2"/>
    <s v="Ambriz Ruiz Manolo"/>
    <m/>
    <m/>
    <n v="630.44000000000005"/>
    <m/>
    <n v="16076.22"/>
    <n v="11528.963"/>
    <n v="18.286999999999999"/>
    <m/>
    <n v="25.5"/>
    <n v="4547.2569999999996"/>
    <x v="0"/>
    <x v="0"/>
    <n v="4"/>
    <x v="0"/>
  </r>
  <r>
    <x v="2"/>
    <x v="4"/>
    <s v="AREP"/>
    <m/>
    <x v="0"/>
    <d v="2020-01-25T00:00:00"/>
    <x v="2"/>
    <s v="HUEVO PUBLICO EN GENERAL"/>
    <m/>
    <m/>
    <n v="172.5"/>
    <m/>
    <n v="4398.75"/>
    <n v="3154.5369999999998"/>
    <n v="18.286999999999999"/>
    <m/>
    <n v="25.5"/>
    <n v="1244.213"/>
    <x v="0"/>
    <x v="0"/>
    <n v="4"/>
    <x v="0"/>
  </r>
  <r>
    <x v="2"/>
    <x v="4"/>
    <s v="AREP"/>
    <m/>
    <x v="0"/>
    <d v="2020-01-25T00:00:00"/>
    <x v="2"/>
    <s v="Super Tienda Martinez SA de CV"/>
    <m/>
    <m/>
    <n v="228.5"/>
    <m/>
    <n v="5826.75"/>
    <n v="4178.6180000000004"/>
    <n v="18.286999999999999"/>
    <m/>
    <n v="25.5"/>
    <n v="1648.1320000000001"/>
    <x v="0"/>
    <x v="0"/>
    <n v="4"/>
    <x v="0"/>
  </r>
  <r>
    <x v="2"/>
    <x v="4"/>
    <s v="AREP"/>
    <m/>
    <x v="0"/>
    <d v="2020-01-25T00:00:00"/>
    <x v="2"/>
    <s v="HUEVO PUBLICO EN GENERAL"/>
    <m/>
    <m/>
    <n v="563.39"/>
    <m/>
    <n v="14366.45"/>
    <n v="10302.808999999999"/>
    <n v="18.286999999999999"/>
    <m/>
    <n v="25.5"/>
    <n v="4063.6410000000001"/>
    <x v="0"/>
    <x v="0"/>
    <n v="4"/>
    <x v="0"/>
  </r>
  <r>
    <x v="2"/>
    <x v="4"/>
    <s v="AREP"/>
    <m/>
    <x v="0"/>
    <d v="2020-01-25T00:00:00"/>
    <x v="2"/>
    <s v="Gonzalez Dominguez Fabiola"/>
    <m/>
    <m/>
    <n v="321.25"/>
    <m/>
    <n v="7549.38"/>
    <n v="5874.7529999999997"/>
    <n v="18.286999999999999"/>
    <m/>
    <n v="23.5"/>
    <n v="1674.627"/>
    <x v="0"/>
    <x v="0"/>
    <n v="4"/>
    <x v="0"/>
  </r>
  <r>
    <x v="2"/>
    <x v="4"/>
    <s v="AREP"/>
    <m/>
    <x v="0"/>
    <d v="2020-01-25T00:00:00"/>
    <x v="2"/>
    <s v="Laura Livier Castro Mejia"/>
    <m/>
    <m/>
    <n v="401.33"/>
    <m/>
    <n v="10233.92"/>
    <n v="7339.19"/>
    <n v="18.286999999999999"/>
    <m/>
    <n v="25.5"/>
    <n v="2894.73"/>
    <x v="0"/>
    <x v="0"/>
    <n v="4"/>
    <x v="0"/>
  </r>
  <r>
    <x v="2"/>
    <x v="4"/>
    <s v="AREP"/>
    <m/>
    <x v="0"/>
    <d v="2020-01-25T00:00:00"/>
    <x v="2"/>
    <s v="Martin Francisco Cervantes Curiel"/>
    <m/>
    <m/>
    <n v="158.83000000000001"/>
    <m/>
    <n v="4050.17"/>
    <n v="2904.5509999999999"/>
    <n v="18.286999999999999"/>
    <m/>
    <n v="25.5"/>
    <n v="1145.6189999999999"/>
    <x v="0"/>
    <x v="0"/>
    <n v="4"/>
    <x v="0"/>
  </r>
  <r>
    <x v="2"/>
    <x v="4"/>
    <s v="AREP"/>
    <m/>
    <x v="0"/>
    <d v="2020-01-25T00:00:00"/>
    <x v="2"/>
    <s v="Huerta Reyes Juan Carlos"/>
    <m/>
    <m/>
    <n v="493.89"/>
    <m/>
    <n v="12594.2"/>
    <n v="9031.85"/>
    <n v="18.286999999999999"/>
    <m/>
    <n v="25.5"/>
    <n v="3562.35"/>
    <x v="0"/>
    <x v="0"/>
    <n v="4"/>
    <x v="0"/>
  </r>
  <r>
    <x v="2"/>
    <x v="4"/>
    <s v="AREP"/>
    <m/>
    <x v="0"/>
    <d v="2020-01-25T00:00:00"/>
    <x v="2"/>
    <s v="Imelda fregozo Guzman"/>
    <m/>
    <m/>
    <n v="224.59"/>
    <m/>
    <n v="5727.05"/>
    <n v="4107.116"/>
    <n v="18.286999999999999"/>
    <m/>
    <n v="25.5"/>
    <n v="1619.934"/>
    <x v="0"/>
    <x v="0"/>
    <n v="4"/>
    <x v="0"/>
  </r>
  <r>
    <x v="2"/>
    <x v="4"/>
    <s v="AREP"/>
    <m/>
    <x v="0"/>
    <d v="2020-01-25T00:00:00"/>
    <x v="2"/>
    <s v="Panificadora Valdez"/>
    <m/>
    <m/>
    <n v="22.05"/>
    <m/>
    <n v="341.78"/>
    <n v="403.23200000000003"/>
    <n v="18.286999999999999"/>
    <m/>
    <n v="15.5002"/>
    <n v="-61.451999999999998"/>
    <x v="0"/>
    <x v="0"/>
    <n v="4"/>
    <x v="0"/>
  </r>
  <r>
    <x v="2"/>
    <x v="4"/>
    <s v="AREP"/>
    <m/>
    <x v="0"/>
    <d v="2020-01-25T00:00:00"/>
    <x v="2"/>
    <s v="Cobian Zamora Marlin"/>
    <m/>
    <m/>
    <n v="923.7"/>
    <m/>
    <n v="23554.35"/>
    <n v="16891.859"/>
    <n v="18.286999999999999"/>
    <m/>
    <n v="25.5"/>
    <n v="6662.491"/>
    <x v="0"/>
    <x v="0"/>
    <n v="4"/>
    <x v="0"/>
  </r>
  <r>
    <x v="2"/>
    <x v="4"/>
    <s v="AREP"/>
    <m/>
    <x v="0"/>
    <d v="2020-01-25T00:00:00"/>
    <x v="2"/>
    <s v="Cobian Zamora Marlin"/>
    <m/>
    <m/>
    <n v="359.2"/>
    <m/>
    <n v="8441.2000000000007"/>
    <n v="6568.7510000000002"/>
    <n v="18.286999999999999"/>
    <m/>
    <n v="23.5"/>
    <n v="1872.4490000000001"/>
    <x v="0"/>
    <x v="0"/>
    <n v="4"/>
    <x v="0"/>
  </r>
  <r>
    <x v="2"/>
    <x v="4"/>
    <s v="AREP"/>
    <m/>
    <x v="0"/>
    <d v="2020-01-25T00:00:00"/>
    <x v="2"/>
    <s v="Cobian Zamora Marlin"/>
    <m/>
    <m/>
    <n v="552.6"/>
    <m/>
    <n v="14091.3"/>
    <n v="10105.49"/>
    <n v="18.286999999999999"/>
    <m/>
    <n v="25.5"/>
    <n v="3985.81"/>
    <x v="0"/>
    <x v="0"/>
    <n v="4"/>
    <x v="0"/>
  </r>
  <r>
    <x v="2"/>
    <x v="4"/>
    <s v="AREP"/>
    <m/>
    <x v="0"/>
    <d v="2020-01-25T00:00:00"/>
    <x v="2"/>
    <s v="Cobian Hector"/>
    <m/>
    <m/>
    <n v="458.59"/>
    <m/>
    <n v="11694.05"/>
    <n v="8386.3130000000001"/>
    <n v="18.286999999999999"/>
    <m/>
    <n v="25.5"/>
    <n v="3307.7370000000001"/>
    <x v="0"/>
    <x v="0"/>
    <n v="4"/>
    <x v="0"/>
  </r>
  <r>
    <x v="2"/>
    <x v="4"/>
    <s v="AREP"/>
    <m/>
    <x v="0"/>
    <d v="2020-01-25T00:00:00"/>
    <x v="2"/>
    <s v="Abel Paul Hernandez Perez"/>
    <m/>
    <m/>
    <n v="142.1"/>
    <m/>
    <n v="3339.35"/>
    <n v="2598.607"/>
    <n v="18.286999999999999"/>
    <m/>
    <n v="23.5"/>
    <n v="740.74300000000005"/>
    <x v="0"/>
    <x v="0"/>
    <n v="4"/>
    <x v="0"/>
  </r>
  <r>
    <x v="2"/>
    <x v="4"/>
    <s v="AREP"/>
    <m/>
    <x v="0"/>
    <d v="2020-01-25T00:00:00"/>
    <x v="2"/>
    <s v="Abel Paul Hernandez Perez"/>
    <m/>
    <m/>
    <n v="69.22"/>
    <m/>
    <n v="1765.11"/>
    <n v="1265.838"/>
    <n v="18.286999999999999"/>
    <m/>
    <n v="25.5"/>
    <n v="499.27199999999999"/>
    <x v="0"/>
    <x v="0"/>
    <n v="4"/>
    <x v="0"/>
  </r>
  <r>
    <x v="2"/>
    <x v="4"/>
    <s v="AREP"/>
    <m/>
    <x v="0"/>
    <d v="2020-01-25T00:00:00"/>
    <x v="2"/>
    <s v="Gonzalez Dominguez Fabiola"/>
    <m/>
    <m/>
    <n v="182.45"/>
    <m/>
    <n v="4652.4799999999996"/>
    <n v="3336.4940000000001"/>
    <n v="18.286999999999999"/>
    <m/>
    <n v="25.5"/>
    <n v="1315.9860000000001"/>
    <x v="0"/>
    <x v="0"/>
    <n v="4"/>
    <x v="0"/>
  </r>
  <r>
    <x v="2"/>
    <x v="4"/>
    <s v="AREP"/>
    <m/>
    <x v="0"/>
    <d v="2020-01-25T00:00:00"/>
    <x v="2"/>
    <s v="Julio Sanchez"/>
    <m/>
    <m/>
    <n v="3281.38"/>
    <m/>
    <n v="83675.19"/>
    <n v="60007.154000000002"/>
    <n v="18.286999999999999"/>
    <m/>
    <n v="25.5"/>
    <n v="23668.036"/>
    <x v="0"/>
    <x v="0"/>
    <n v="4"/>
    <x v="0"/>
  </r>
  <r>
    <x v="2"/>
    <x v="4"/>
    <s v="AREP"/>
    <m/>
    <x v="0"/>
    <d v="2020-01-25T00:00:00"/>
    <x v="2"/>
    <s v="SUPER LAS PINTAS"/>
    <m/>
    <m/>
    <n v="282.64"/>
    <m/>
    <n v="7207.32"/>
    <n v="5168.6859999999997"/>
    <n v="18.286999999999999"/>
    <m/>
    <n v="25.5"/>
    <n v="2038.634"/>
    <x v="0"/>
    <x v="0"/>
    <n v="4"/>
    <x v="0"/>
  </r>
  <r>
    <x v="2"/>
    <x v="4"/>
    <s v="AREP"/>
    <m/>
    <x v="0"/>
    <d v="2020-01-25T00:00:00"/>
    <x v="2"/>
    <s v="HUEVO PUBLICO EN GENERAL"/>
    <m/>
    <m/>
    <n v="357.25"/>
    <m/>
    <n v="9109.8799999999992"/>
    <n v="6533.0910000000003"/>
    <n v="18.286999999999999"/>
    <m/>
    <n v="25.5"/>
    <n v="2576.7890000000002"/>
    <x v="0"/>
    <x v="0"/>
    <n v="4"/>
    <x v="0"/>
  </r>
  <r>
    <x v="2"/>
    <x v="4"/>
    <s v="AREP"/>
    <m/>
    <x v="0"/>
    <d v="2020-01-25T00:00:00"/>
    <x v="2"/>
    <s v="Espinoza Gonzalez Maria Yesenia"/>
    <m/>
    <m/>
    <n v="577.41"/>
    <m/>
    <n v="14723.96"/>
    <n v="10559.195"/>
    <n v="18.286999999999999"/>
    <m/>
    <n v="25.5"/>
    <n v="4164.7650000000003"/>
    <x v="0"/>
    <x v="0"/>
    <n v="4"/>
    <x v="0"/>
  </r>
  <r>
    <x v="2"/>
    <x v="4"/>
    <s v="AREP"/>
    <m/>
    <x v="0"/>
    <d v="2020-01-25T00:00:00"/>
    <x v="2"/>
    <s v="Ambriz Ruiz Manolo"/>
    <m/>
    <m/>
    <n v="165.89"/>
    <m/>
    <n v="4230.2"/>
    <n v="3033.6590000000001"/>
    <n v="18.286999999999999"/>
    <m/>
    <n v="25.5"/>
    <n v="1196.5409999999999"/>
    <x v="0"/>
    <x v="0"/>
    <n v="4"/>
    <x v="0"/>
  </r>
  <r>
    <x v="2"/>
    <x v="4"/>
    <s v="AREP"/>
    <m/>
    <x v="0"/>
    <d v="2020-01-25T00:00:00"/>
    <x v="2"/>
    <s v="HUEVO PUBLICO EN GENERAL"/>
    <m/>
    <m/>
    <n v="231"/>
    <m/>
    <n v="5890.5"/>
    <n v="4224.3360000000002"/>
    <n v="18.286999999999999"/>
    <m/>
    <n v="25.5"/>
    <n v="1666.164"/>
    <x v="0"/>
    <x v="0"/>
    <n v="4"/>
    <x v="0"/>
  </r>
  <r>
    <x v="2"/>
    <x v="4"/>
    <s v="AREP"/>
    <m/>
    <x v="0"/>
    <d v="2020-01-25T00:00:00"/>
    <x v="2"/>
    <s v="Alvarez Garcia Octavio "/>
    <m/>
    <m/>
    <n v="303.60000000000002"/>
    <m/>
    <n v="7741.8"/>
    <n v="5551.9849999999997"/>
    <n v="18.286999999999999"/>
    <m/>
    <n v="25.5"/>
    <n v="2189.8150000000001"/>
    <x v="0"/>
    <x v="0"/>
    <n v="4"/>
    <x v="0"/>
  </r>
  <r>
    <x v="2"/>
    <x v="4"/>
    <s v="AREP"/>
    <m/>
    <x v="0"/>
    <d v="2020-01-25T00:00:00"/>
    <x v="2"/>
    <s v="Jose Zazueta"/>
    <m/>
    <m/>
    <n v="374.62"/>
    <m/>
    <n v="9552.81"/>
    <n v="6850.74"/>
    <n v="18.286999999999999"/>
    <m/>
    <n v="25.5"/>
    <n v="2702.07"/>
    <x v="0"/>
    <x v="0"/>
    <n v="4"/>
    <x v="0"/>
  </r>
  <r>
    <x v="2"/>
    <x v="4"/>
    <s v="AREP"/>
    <m/>
    <x v="0"/>
    <d v="2020-01-25T00:00:00"/>
    <x v="2"/>
    <s v="Alvarez Garcia Octavio "/>
    <m/>
    <m/>
    <n v="725.83"/>
    <m/>
    <n v="18508.669999999998"/>
    <n v="13273.377"/>
    <n v="18.286999999999999"/>
    <m/>
    <n v="25.5"/>
    <n v="5235.2929999999997"/>
    <x v="0"/>
    <x v="0"/>
    <n v="4"/>
    <x v="0"/>
  </r>
  <r>
    <x v="2"/>
    <x v="4"/>
    <s v="AREP"/>
    <m/>
    <x v="0"/>
    <d v="2020-01-25T00:00:00"/>
    <x v="2"/>
    <s v="Vargas Perez Maria del Rosario &quot;La Chata&quot;"/>
    <m/>
    <m/>
    <n v="519.5"/>
    <m/>
    <n v="13247.25"/>
    <n v="9500.1849999999995"/>
    <n v="18.286999999999999"/>
    <m/>
    <n v="25.5"/>
    <n v="3747.0650000000001"/>
    <x v="0"/>
    <x v="0"/>
    <n v="4"/>
    <x v="0"/>
  </r>
  <r>
    <x v="2"/>
    <x v="4"/>
    <s v="AREP"/>
    <m/>
    <x v="0"/>
    <d v="2020-01-25T00:00:00"/>
    <x v="2"/>
    <s v="J Jesus Naranjo Ayala"/>
    <m/>
    <m/>
    <n v="150.49"/>
    <m/>
    <n v="3837.5"/>
    <n v="2752.0360000000001"/>
    <n v="18.286999999999999"/>
    <m/>
    <n v="25.5"/>
    <n v="1085.4639999999999"/>
    <x v="0"/>
    <x v="0"/>
    <n v="4"/>
    <x v="0"/>
  </r>
  <r>
    <x v="2"/>
    <x v="4"/>
    <s v="AREP"/>
    <m/>
    <x v="0"/>
    <d v="2020-01-25T00:00:00"/>
    <x v="2"/>
    <s v="Panaderia Garcia"/>
    <m/>
    <m/>
    <n v="120.89"/>
    <m/>
    <n v="1873.8"/>
    <n v="2210.7359999999999"/>
    <n v="18.286999999999999"/>
    <m/>
    <n v="15.5"/>
    <n v="-336.93599999999998"/>
    <x v="0"/>
    <x v="0"/>
    <n v="4"/>
    <x v="0"/>
  </r>
  <r>
    <x v="2"/>
    <x v="4"/>
    <s v="AREP"/>
    <m/>
    <x v="0"/>
    <d v="2020-01-25T00:00:00"/>
    <x v="2"/>
    <s v="Panaderia Garcia"/>
    <m/>
    <m/>
    <n v="65.41"/>
    <m/>
    <n v="1667.96"/>
    <n v="1196.164"/>
    <n v="18.286999999999999"/>
    <m/>
    <n v="25.5001"/>
    <n v="471.79599999999999"/>
    <x v="0"/>
    <x v="0"/>
    <n v="4"/>
    <x v="0"/>
  </r>
  <r>
    <x v="2"/>
    <x v="4"/>
    <s v="GRAL"/>
    <m/>
    <x v="0"/>
    <d v="2020-01-28T00:00:00"/>
    <x v="2"/>
    <s v="Distribuidora de Frutas y Verduras Zepeda Hnos SRL de CV"/>
    <m/>
    <m/>
    <n v="1392.85"/>
    <m/>
    <n v="35517.68"/>
    <n v="25066.883000000002"/>
    <n v="17.997"/>
    <m/>
    <n v="25.5"/>
    <n v="10450.797"/>
    <x v="0"/>
    <x v="0"/>
    <n v="5"/>
    <x v="0"/>
  </r>
  <r>
    <x v="2"/>
    <x v="4"/>
    <s v="GRAL"/>
    <m/>
    <x v="0"/>
    <d v="2020-01-28T00:00:00"/>
    <x v="2"/>
    <s v="Soc Coop Rural de Compra y Venta en C y C El Grullo SCL"/>
    <m/>
    <m/>
    <n v="709"/>
    <m/>
    <n v="18079.5"/>
    <n v="12759.752"/>
    <n v="17.997"/>
    <m/>
    <n v="25.5"/>
    <n v="5319.7479999999996"/>
    <x v="0"/>
    <x v="0"/>
    <n v="5"/>
    <x v="0"/>
  </r>
  <r>
    <x v="2"/>
    <x v="4"/>
    <s v="GRAL"/>
    <m/>
    <x v="0"/>
    <d v="2020-01-28T00:00:00"/>
    <x v="2"/>
    <s v="Hernandez Rosales Alicia"/>
    <m/>
    <m/>
    <n v="89.84"/>
    <m/>
    <n v="1841.72"/>
    <n v="1616.835"/>
    <n v="17.997"/>
    <m/>
    <n v="20.5"/>
    <n v="224.88499999999999"/>
    <x v="0"/>
    <x v="0"/>
    <n v="5"/>
    <x v="0"/>
  </r>
  <r>
    <x v="2"/>
    <x v="4"/>
    <s v="GRAL"/>
    <m/>
    <x v="0"/>
    <d v="2020-01-28T00:00:00"/>
    <x v="2"/>
    <s v="Hernandez Rosales Alicia"/>
    <m/>
    <m/>
    <n v="349.03"/>
    <m/>
    <n v="5409.97"/>
    <n v="6281.433"/>
    <n v="17.997"/>
    <m/>
    <n v="15.5"/>
    <n v="-871.46299999999997"/>
    <x v="0"/>
    <x v="0"/>
    <n v="5"/>
    <x v="0"/>
  </r>
  <r>
    <x v="2"/>
    <x v="4"/>
    <s v="GRAL"/>
    <m/>
    <x v="0"/>
    <d v="2020-01-28T00:00:00"/>
    <x v="2"/>
    <s v="Madres Adoratrices"/>
    <m/>
    <m/>
    <n v="54.47"/>
    <m/>
    <n v="1388.99"/>
    <n v="980.28700000000003"/>
    <n v="17.997"/>
    <m/>
    <n v="25.5001"/>
    <n v="408.70299999999997"/>
    <x v="0"/>
    <x v="0"/>
    <n v="5"/>
    <x v="0"/>
  </r>
  <r>
    <x v="2"/>
    <x v="4"/>
    <s v="AREP"/>
    <m/>
    <x v="0"/>
    <d v="2020-01-28T00:00:00"/>
    <x v="2"/>
    <s v="Huerta Reyes Juan Carlos"/>
    <m/>
    <m/>
    <n v="352.04"/>
    <m/>
    <n v="8977.02"/>
    <n v="6307.5349999999999"/>
    <n v="17.917000000000002"/>
    <m/>
    <n v="25.5"/>
    <n v="2669.4850000000001"/>
    <x v="0"/>
    <x v="0"/>
    <n v="5"/>
    <x v="0"/>
  </r>
  <r>
    <x v="2"/>
    <x v="4"/>
    <s v="AREP"/>
    <m/>
    <x v="0"/>
    <d v="2020-01-28T00:00:00"/>
    <x v="2"/>
    <s v="SUPER LAS PINTAS"/>
    <m/>
    <m/>
    <n v="209.56"/>
    <m/>
    <n v="5343.78"/>
    <n v="3754.7069999999999"/>
    <n v="17.917000000000002"/>
    <m/>
    <n v="25.5"/>
    <n v="1589.0730000000001"/>
    <x v="0"/>
    <x v="0"/>
    <n v="5"/>
    <x v="0"/>
  </r>
  <r>
    <x v="2"/>
    <x v="4"/>
    <s v="AREP"/>
    <m/>
    <x v="0"/>
    <d v="2020-01-28T00:00:00"/>
    <x v="2"/>
    <s v="Espinoza Gonzalez Maria Yesenia"/>
    <m/>
    <m/>
    <n v="471.19"/>
    <m/>
    <n v="12015.35"/>
    <n v="8442.3580000000002"/>
    <n v="17.917000000000002"/>
    <m/>
    <n v="25.5"/>
    <n v="3572.9920000000002"/>
    <x v="0"/>
    <x v="0"/>
    <n v="5"/>
    <x v="0"/>
  </r>
  <r>
    <x v="2"/>
    <x v="4"/>
    <s v="AREP"/>
    <m/>
    <x v="0"/>
    <d v="2020-01-28T00:00:00"/>
    <x v="2"/>
    <s v="Cobian Zamora Marlin"/>
    <m/>
    <m/>
    <n v="961.9"/>
    <m/>
    <n v="24528.45"/>
    <n v="17234.456999999999"/>
    <n v="17.917000000000002"/>
    <m/>
    <n v="25.5"/>
    <n v="7293.9930000000004"/>
    <x v="0"/>
    <x v="0"/>
    <n v="5"/>
    <x v="0"/>
  </r>
  <r>
    <x v="2"/>
    <x v="4"/>
    <s v="AREP"/>
    <m/>
    <x v="0"/>
    <d v="2020-01-28T00:00:00"/>
    <x v="2"/>
    <s v="HUEVO PUBLICO EN GENERAL"/>
    <m/>
    <m/>
    <n v="496.77"/>
    <m/>
    <n v="12667.64"/>
    <n v="8900.6769999999997"/>
    <n v="17.917000000000002"/>
    <m/>
    <n v="25.5"/>
    <n v="3766.9630000000002"/>
    <x v="0"/>
    <x v="0"/>
    <n v="5"/>
    <x v="0"/>
  </r>
  <r>
    <x v="2"/>
    <x v="4"/>
    <s v="AREP"/>
    <m/>
    <x v="0"/>
    <d v="2020-01-28T00:00:00"/>
    <x v="2"/>
    <s v="Super Tienda Martinez SA de CV"/>
    <m/>
    <m/>
    <n v="342.87"/>
    <m/>
    <n v="8743.19"/>
    <n v="6143.2359999999999"/>
    <n v="17.917000000000002"/>
    <m/>
    <n v="25.5"/>
    <n v="2599.9540000000002"/>
    <x v="0"/>
    <x v="0"/>
    <n v="5"/>
    <x v="0"/>
  </r>
  <r>
    <x v="2"/>
    <x v="4"/>
    <s v="AREP"/>
    <m/>
    <x v="0"/>
    <d v="2020-01-28T00:00:00"/>
    <x v="2"/>
    <s v="Vargas Perez Maria del Rosario &quot;La Chata&quot;"/>
    <m/>
    <m/>
    <n v="228.5"/>
    <m/>
    <n v="5826.75"/>
    <n v="4094.0569999999998"/>
    <n v="17.917000000000002"/>
    <m/>
    <n v="25.5"/>
    <n v="1732.693"/>
    <x v="0"/>
    <x v="0"/>
    <n v="5"/>
    <x v="0"/>
  </r>
  <r>
    <x v="2"/>
    <x v="4"/>
    <s v="AREP"/>
    <m/>
    <x v="0"/>
    <d v="2020-01-28T00:00:00"/>
    <x v="2"/>
    <s v="Martin Francisco Cervantes Curiel"/>
    <m/>
    <m/>
    <n v="249.06"/>
    <m/>
    <n v="6351.03"/>
    <n v="4462.433"/>
    <n v="17.917000000000002"/>
    <m/>
    <n v="25.5"/>
    <n v="1888.597"/>
    <x v="0"/>
    <x v="0"/>
    <n v="5"/>
    <x v="0"/>
  </r>
  <r>
    <x v="2"/>
    <x v="4"/>
    <s v="AREP"/>
    <m/>
    <x v="0"/>
    <d v="2020-01-28T00:00:00"/>
    <x v="2"/>
    <s v="Garcia Soto Salvador"/>
    <m/>
    <m/>
    <n v="1138.5999999999999"/>
    <m/>
    <n v="29603.599999999999"/>
    <n v="20400.409"/>
    <n v="17.917000000000002"/>
    <m/>
    <n v="26"/>
    <n v="9203.1910000000007"/>
    <x v="0"/>
    <x v="0"/>
    <n v="5"/>
    <x v="0"/>
  </r>
  <r>
    <x v="2"/>
    <x v="4"/>
    <s v="AREP"/>
    <m/>
    <x v="0"/>
    <d v="2020-01-28T00:00:00"/>
    <x v="2"/>
    <s v="Loera Baltazar Carlos"/>
    <m/>
    <m/>
    <n v="694.25"/>
    <m/>
    <n v="18050.5"/>
    <n v="12438.946"/>
    <n v="17.917000000000002"/>
    <m/>
    <n v="26"/>
    <n v="5611.5540000000001"/>
    <x v="0"/>
    <x v="0"/>
    <n v="5"/>
    <x v="0"/>
  </r>
  <r>
    <x v="2"/>
    <x v="4"/>
    <s v="AREP"/>
    <m/>
    <x v="0"/>
    <d v="2020-01-28T00:00:00"/>
    <x v="2"/>
    <s v="Espinoza Gonzalez Maria Yesenia"/>
    <m/>
    <m/>
    <n v="226.58"/>
    <m/>
    <n v="5777.79"/>
    <n v="4059.6559999999999"/>
    <n v="17.917000000000002"/>
    <m/>
    <n v="25.5"/>
    <n v="1718.134"/>
    <x v="0"/>
    <x v="0"/>
    <n v="5"/>
    <x v="0"/>
  </r>
  <r>
    <x v="2"/>
    <x v="4"/>
    <s v="AREP"/>
    <m/>
    <x v="0"/>
    <d v="2020-01-28T00:00:00"/>
    <x v="2"/>
    <s v="Jose Refugio Palomino Castañeda"/>
    <m/>
    <m/>
    <n v="458.56"/>
    <m/>
    <n v="10776.16"/>
    <n v="8216.0650000000005"/>
    <n v="17.917000000000002"/>
    <m/>
    <n v="23.5"/>
    <n v="2560.0949999999998"/>
    <x v="0"/>
    <x v="0"/>
    <n v="5"/>
    <x v="0"/>
  </r>
  <r>
    <x v="2"/>
    <x v="4"/>
    <s v="GRAL"/>
    <m/>
    <x v="1"/>
    <d v="2020-01-31T00:00:00"/>
    <x v="2"/>
    <s v="Ventas Familia"/>
    <m/>
    <m/>
    <n v="-5.69"/>
    <m/>
    <n v="-136.56"/>
    <n v="-91.534999999999997"/>
    <n v="-16.087"/>
    <m/>
    <n v="24"/>
    <n v="-45.024999999999999"/>
    <x v="0"/>
    <x v="0"/>
    <n v="5"/>
    <x v="0"/>
  </r>
  <r>
    <x v="2"/>
    <x v="4"/>
    <s v="GRAL"/>
    <m/>
    <x v="0"/>
    <d v="2020-01-31T00:00:00"/>
    <x v="2"/>
    <s v="Ventas Familia"/>
    <m/>
    <m/>
    <n v="5.69"/>
    <m/>
    <n v="136.56"/>
    <n v="91.534999999999997"/>
    <n v="16.087"/>
    <m/>
    <n v="24"/>
    <n v="45.024999999999999"/>
    <x v="0"/>
    <x v="0"/>
    <n v="5"/>
    <x v="0"/>
  </r>
  <r>
    <x v="2"/>
    <x v="4"/>
    <s v="ARSPP1"/>
    <m/>
    <x v="1"/>
    <d v="2020-01-31T00:00:00"/>
    <x v="2"/>
    <s v="Ventas Familia"/>
    <m/>
    <m/>
    <n v="-3.92"/>
    <m/>
    <n v="-96.04"/>
    <n v="-85.694999999999993"/>
    <n v="-21.861000000000001"/>
    <m/>
    <n v="24.5"/>
    <n v="-10.345000000000001"/>
    <x v="0"/>
    <x v="0"/>
    <n v="5"/>
    <x v="0"/>
  </r>
  <r>
    <x v="2"/>
    <x v="4"/>
    <s v="ARSPP1"/>
    <m/>
    <x v="0"/>
    <d v="2020-01-31T00:00:00"/>
    <x v="2"/>
    <s v="Ventas Familia"/>
    <m/>
    <m/>
    <n v="17.45"/>
    <m/>
    <n v="410.08"/>
    <n v="381.47500000000002"/>
    <n v="21.861000000000001"/>
    <m/>
    <n v="23.500299999999999"/>
    <n v="28.605"/>
    <x v="0"/>
    <x v="0"/>
    <n v="5"/>
    <x v="0"/>
  </r>
  <r>
    <x v="2"/>
    <x v="4"/>
    <s v="ARSPP1"/>
    <m/>
    <x v="0"/>
    <d v="2020-01-31T00:00:00"/>
    <x v="2"/>
    <s v="Ventas Familia"/>
    <m/>
    <m/>
    <n v="6.02"/>
    <m/>
    <n v="141.47"/>
    <n v="131.60300000000001"/>
    <n v="21.861000000000001"/>
    <m/>
    <n v="23.5"/>
    <n v="9.8670000000000009"/>
    <x v="0"/>
    <x v="0"/>
    <n v="5"/>
    <x v="0"/>
  </r>
  <r>
    <x v="2"/>
    <x v="4"/>
    <s v="ARSPP1"/>
    <m/>
    <x v="0"/>
    <d v="2020-01-31T00:00:00"/>
    <x v="2"/>
    <s v="Ventas Familia"/>
    <m/>
    <m/>
    <n v="3.81"/>
    <m/>
    <n v="89.54"/>
    <n v="83.290999999999997"/>
    <n v="21.861000000000001"/>
    <m/>
    <n v="23.501300000000001"/>
    <n v="6.2489999999999997"/>
    <x v="0"/>
    <x v="0"/>
    <n v="5"/>
    <x v="0"/>
  </r>
  <r>
    <x v="2"/>
    <x v="4"/>
    <s v="ARSPP1"/>
    <m/>
    <x v="0"/>
    <d v="2020-01-31T00:00:00"/>
    <x v="2"/>
    <s v="Ventas Familia"/>
    <m/>
    <m/>
    <n v="23.43"/>
    <m/>
    <n v="550.61"/>
    <n v="512.20399999999995"/>
    <n v="21.861000000000001"/>
    <m/>
    <n v="23.5002"/>
    <n v="38.405999999999999"/>
    <x v="0"/>
    <x v="0"/>
    <n v="5"/>
    <x v="0"/>
  </r>
  <r>
    <x v="2"/>
    <x v="4"/>
    <s v="ARSPP1"/>
    <m/>
    <x v="0"/>
    <d v="2020-01-31T00:00:00"/>
    <x v="2"/>
    <s v="Ventas Familia"/>
    <m/>
    <m/>
    <n v="3.92"/>
    <m/>
    <n v="96.04"/>
    <n v="85.694999999999993"/>
    <n v="21.861000000000001"/>
    <m/>
    <n v="24.5"/>
    <n v="10.345000000000001"/>
    <x v="0"/>
    <x v="0"/>
    <n v="5"/>
    <x v="0"/>
  </r>
  <r>
    <x v="2"/>
    <x v="4"/>
    <s v="ARSPP1"/>
    <m/>
    <x v="0"/>
    <d v="2020-01-31T00:00:00"/>
    <x v="2"/>
    <s v="Ventas Familia"/>
    <m/>
    <m/>
    <n v="20.04"/>
    <m/>
    <n v="490.98"/>
    <n v="438.09500000000003"/>
    <n v="21.861000000000001"/>
    <m/>
    <n v="24.5"/>
    <n v="52.884999999999998"/>
    <x v="0"/>
    <x v="0"/>
    <n v="5"/>
    <x v="0"/>
  </r>
  <r>
    <x v="2"/>
    <x v="4"/>
    <s v="AREP"/>
    <m/>
    <x v="0"/>
    <d v="2020-01-31T00:00:00"/>
    <x v="2"/>
    <s v="Cobian Zamora Marlin"/>
    <m/>
    <m/>
    <n v="455.2"/>
    <m/>
    <n v="12745.6"/>
    <n v="7470.7359999999999"/>
    <n v="16.411999999999999"/>
    <m/>
    <n v="28"/>
    <n v="5274.8639999999996"/>
    <x v="0"/>
    <x v="0"/>
    <n v="5"/>
    <x v="0"/>
  </r>
  <r>
    <x v="2"/>
    <x v="4"/>
    <s v="AREP"/>
    <m/>
    <x v="0"/>
    <d v="2020-01-31T00:00:00"/>
    <x v="2"/>
    <s v="Hernandez Rosales Alicia"/>
    <m/>
    <m/>
    <n v="189.15"/>
    <m/>
    <n v="3404.7"/>
    <n v="3104.3270000000002"/>
    <n v="16.411999999999999"/>
    <m/>
    <n v="18"/>
    <n v="300.37299999999999"/>
    <x v="0"/>
    <x v="0"/>
    <n v="5"/>
    <x v="0"/>
  </r>
  <r>
    <x v="2"/>
    <x v="4"/>
    <s v="AREP"/>
    <m/>
    <x v="0"/>
    <d v="2020-01-31T00:00:00"/>
    <x v="2"/>
    <s v="Hernandez Rosales Alicia"/>
    <m/>
    <m/>
    <n v="265.39"/>
    <m/>
    <n v="6103.97"/>
    <n v="4355.5770000000002"/>
    <n v="16.411999999999999"/>
    <m/>
    <n v="23"/>
    <n v="1748.393"/>
    <x v="0"/>
    <x v="0"/>
    <n v="5"/>
    <x v="0"/>
  </r>
  <r>
    <x v="2"/>
    <x v="4"/>
    <s v="AREP"/>
    <m/>
    <x v="0"/>
    <d v="2020-01-31T00:00:00"/>
    <x v="2"/>
    <s v="Distribuidora de Frutas y Verduras Zepeda Hnos SRL de CV"/>
    <m/>
    <m/>
    <n v="757.2"/>
    <m/>
    <n v="18930"/>
    <n v="12427.156000000001"/>
    <n v="16.411999999999999"/>
    <m/>
    <n v="25"/>
    <n v="6502.8440000000001"/>
    <x v="0"/>
    <x v="0"/>
    <n v="5"/>
    <x v="0"/>
  </r>
  <r>
    <x v="2"/>
    <x v="4"/>
    <s v="AREP"/>
    <m/>
    <x v="0"/>
    <d v="2020-01-31T00:00:00"/>
    <x v="2"/>
    <s v="Distribuidora de Frutas y Verduras Zepeda Hnos SRL de CV"/>
    <m/>
    <m/>
    <n v="446.66"/>
    <m/>
    <n v="12059.82"/>
    <n v="7330.5780000000004"/>
    <n v="16.411999999999999"/>
    <m/>
    <n v="27"/>
    <n v="4729.2420000000002"/>
    <x v="0"/>
    <x v="0"/>
    <n v="5"/>
    <x v="0"/>
  </r>
  <r>
    <x v="2"/>
    <x v="4"/>
    <s v="AREP"/>
    <m/>
    <x v="0"/>
    <d v="2020-01-31T00:00:00"/>
    <x v="2"/>
    <s v="Distribuidora de Frutas y Verduras Zepeda Hnos SRL de CV"/>
    <m/>
    <m/>
    <n v="1117.1300000000001"/>
    <m/>
    <n v="28486.82"/>
    <n v="18334.322"/>
    <n v="16.411999999999999"/>
    <m/>
    <n v="25.5"/>
    <n v="10152.498"/>
    <x v="0"/>
    <x v="0"/>
    <n v="5"/>
    <x v="0"/>
  </r>
  <r>
    <x v="2"/>
    <x v="4"/>
    <s v="AREP"/>
    <m/>
    <x v="0"/>
    <d v="2020-01-31T00:00:00"/>
    <x v="2"/>
    <s v="Distribuidora de Frutas y Verduras Zepeda Hnos SRL de CV"/>
    <m/>
    <m/>
    <n v="275.89999999999998"/>
    <m/>
    <n v="6483.65"/>
    <n v="4528.067"/>
    <n v="16.411999999999999"/>
    <m/>
    <n v="23.5"/>
    <n v="1955.5830000000001"/>
    <x v="0"/>
    <x v="0"/>
    <n v="5"/>
    <x v="0"/>
  </r>
  <r>
    <x v="2"/>
    <x v="4"/>
    <s v="AREP"/>
    <m/>
    <x v="0"/>
    <d v="2020-01-31T00:00:00"/>
    <x v="2"/>
    <s v="Gonzalez Contreras Crescenciano"/>
    <m/>
    <m/>
    <n v="2465.92"/>
    <m/>
    <n v="65346.879999999997"/>
    <n v="40470.644999999997"/>
    <n v="16.411999999999999"/>
    <m/>
    <n v="26.5"/>
    <n v="24876.235000000001"/>
    <x v="0"/>
    <x v="0"/>
    <n v="5"/>
    <x v="0"/>
  </r>
  <r>
    <x v="2"/>
    <x v="4"/>
    <s v="AREP"/>
    <m/>
    <x v="0"/>
    <d v="2020-01-31T00:00:00"/>
    <x v="2"/>
    <s v="Gonzalez Contreras Crescenciano"/>
    <m/>
    <m/>
    <n v="374.76"/>
    <m/>
    <n v="9181.6200000000008"/>
    <n v="6150.5559999999996"/>
    <n v="16.411999999999999"/>
    <m/>
    <n v="24.5"/>
    <n v="3031.0639999999999"/>
    <x v="0"/>
    <x v="0"/>
    <n v="5"/>
    <x v="0"/>
  </r>
  <r>
    <x v="2"/>
    <x v="4"/>
    <s v="AREP"/>
    <m/>
    <x v="0"/>
    <d v="2020-01-31T00:00:00"/>
    <x v="2"/>
    <s v="Super Tienda Martinez SA de CV"/>
    <m/>
    <m/>
    <n v="272.33"/>
    <m/>
    <n v="7216.75"/>
    <n v="4469.4759999999997"/>
    <n v="16.411999999999999"/>
    <m/>
    <n v="26.5"/>
    <n v="2747.2739999999999"/>
    <x v="0"/>
    <x v="0"/>
    <n v="5"/>
    <x v="0"/>
  </r>
  <r>
    <x v="2"/>
    <x v="4"/>
    <s v="AREP"/>
    <m/>
    <x v="0"/>
    <d v="2020-01-31T00:00:00"/>
    <x v="2"/>
    <s v="Huerta Reyes Juan Carlos"/>
    <m/>
    <m/>
    <n v="361.42"/>
    <m/>
    <n v="9577.6299999999992"/>
    <n v="5931.62"/>
    <n v="16.411999999999999"/>
    <m/>
    <n v="26.5"/>
    <n v="3646.01"/>
    <x v="0"/>
    <x v="0"/>
    <n v="5"/>
    <x v="0"/>
  </r>
  <r>
    <x v="2"/>
    <x v="4"/>
    <s v="AREP"/>
    <m/>
    <x v="0"/>
    <d v="2020-01-31T00:00:00"/>
    <x v="2"/>
    <s v="HUEVO PUBLICO EN GENERAL"/>
    <m/>
    <m/>
    <n v="229.86"/>
    <m/>
    <n v="6091.29"/>
    <n v="3772.4589999999998"/>
    <n v="16.411999999999999"/>
    <m/>
    <n v="26.5"/>
    <n v="2318.8310000000001"/>
    <x v="0"/>
    <x v="0"/>
    <n v="5"/>
    <x v="0"/>
  </r>
  <r>
    <x v="2"/>
    <x v="4"/>
    <s v="AREP"/>
    <m/>
    <x v="0"/>
    <d v="2020-01-31T00:00:00"/>
    <x v="2"/>
    <s v="HUEVO PUBLICO EN GENERAL"/>
    <m/>
    <m/>
    <n v="113.05"/>
    <m/>
    <n v="2769.73"/>
    <n v="1855.375"/>
    <n v="16.411999999999999"/>
    <m/>
    <n v="24.5"/>
    <n v="914.35500000000002"/>
    <x v="0"/>
    <x v="0"/>
    <n v="5"/>
    <x v="0"/>
  </r>
  <r>
    <x v="2"/>
    <x v="4"/>
    <s v="AREP"/>
    <m/>
    <x v="0"/>
    <d v="2020-01-31T00:00:00"/>
    <x v="2"/>
    <s v="Ambriz Ruiz Manolo"/>
    <m/>
    <m/>
    <n v="495.51"/>
    <m/>
    <n v="13131.02"/>
    <n v="8132.3029999999999"/>
    <n v="16.411999999999999"/>
    <m/>
    <n v="26.5"/>
    <n v="4998.7169999999996"/>
    <x v="0"/>
    <x v="0"/>
    <n v="5"/>
    <x v="0"/>
  </r>
  <r>
    <x v="2"/>
    <x v="4"/>
    <s v="AREP"/>
    <m/>
    <x v="0"/>
    <d v="2020-01-31T00:00:00"/>
    <x v="2"/>
    <s v="Ambriz Ruiz Manolo"/>
    <m/>
    <m/>
    <n v="94.04"/>
    <m/>
    <n v="2303.98"/>
    <n v="1543.383"/>
    <n v="16.411999999999999"/>
    <m/>
    <n v="24.5"/>
    <n v="760.59699999999998"/>
    <x v="0"/>
    <x v="0"/>
    <n v="5"/>
    <x v="0"/>
  </r>
  <r>
    <x v="2"/>
    <x v="4"/>
    <s v="AREP"/>
    <m/>
    <x v="0"/>
    <d v="2020-01-31T00:00:00"/>
    <x v="2"/>
    <s v="Imelda fregozo Guzman"/>
    <m/>
    <m/>
    <n v="243.56"/>
    <m/>
    <n v="6454.34"/>
    <n v="3997.3029999999999"/>
    <n v="16.411999999999999"/>
    <m/>
    <n v="26.5"/>
    <n v="2457.0369999999998"/>
    <x v="0"/>
    <x v="0"/>
    <n v="5"/>
    <x v="0"/>
  </r>
  <r>
    <x v="2"/>
    <x v="4"/>
    <s v="AREP"/>
    <m/>
    <x v="0"/>
    <d v="2020-01-31T00:00:00"/>
    <x v="2"/>
    <s v="Laura Livier Castro Mejia"/>
    <m/>
    <m/>
    <n v="402.58"/>
    <m/>
    <n v="10668.37"/>
    <n v="6607.1369999999997"/>
    <n v="16.411999999999999"/>
    <m/>
    <n v="26.5"/>
    <n v="4061.2330000000002"/>
    <x v="0"/>
    <x v="0"/>
    <n v="5"/>
    <x v="0"/>
  </r>
  <r>
    <x v="2"/>
    <x v="4"/>
    <s v="AREP"/>
    <m/>
    <x v="0"/>
    <d v="2020-01-31T00:00:00"/>
    <x v="2"/>
    <s v="Cesar Morales"/>
    <m/>
    <m/>
    <n v="124.27"/>
    <m/>
    <n v="3293.16"/>
    <n v="2039.518"/>
    <n v="16.411999999999999"/>
    <m/>
    <n v="26.5"/>
    <n v="1253.6420000000001"/>
    <x v="0"/>
    <x v="0"/>
    <n v="5"/>
    <x v="0"/>
  </r>
  <r>
    <x v="2"/>
    <x v="4"/>
    <s v="AREP"/>
    <m/>
    <x v="0"/>
    <d v="2020-01-31T00:00:00"/>
    <x v="2"/>
    <s v="Super Tienda Martinez SA de CV"/>
    <m/>
    <m/>
    <n v="188.04"/>
    <m/>
    <n v="4606.9799999999996"/>
    <n v="3086.11"/>
    <n v="16.411999999999999"/>
    <m/>
    <n v="24.5"/>
    <n v="1520.87"/>
    <x v="0"/>
    <x v="0"/>
    <n v="5"/>
    <x v="0"/>
  </r>
  <r>
    <x v="2"/>
    <x v="4"/>
    <s v="AREP"/>
    <m/>
    <x v="0"/>
    <d v="2020-01-31T00:00:00"/>
    <x v="2"/>
    <s v="Martin Francisco Cervantes Curiel"/>
    <m/>
    <m/>
    <n v="197"/>
    <m/>
    <n v="5220.5"/>
    <n v="3233.1610000000001"/>
    <n v="16.411999999999999"/>
    <m/>
    <n v="26.5"/>
    <n v="1987.3389999999999"/>
    <x v="0"/>
    <x v="0"/>
    <n v="5"/>
    <x v="0"/>
  </r>
  <r>
    <x v="2"/>
    <x v="4"/>
    <s v="AREP"/>
    <m/>
    <x v="0"/>
    <d v="2020-01-31T00:00:00"/>
    <x v="2"/>
    <s v="Panificadora Valdez"/>
    <m/>
    <m/>
    <n v="24.24"/>
    <m/>
    <n v="399.96"/>
    <n v="397.827"/>
    <n v="16.411999999999999"/>
    <m/>
    <n v="16.5"/>
    <n v="2.133"/>
    <x v="0"/>
    <x v="0"/>
    <n v="5"/>
    <x v="0"/>
  </r>
  <r>
    <x v="2"/>
    <x v="4"/>
    <s v="AREP"/>
    <m/>
    <x v="1"/>
    <d v="2020-01-31T00:00:00"/>
    <x v="2"/>
    <s v="Panificadora Valdez"/>
    <m/>
    <m/>
    <n v="-24.24"/>
    <m/>
    <n v="-642.36"/>
    <n v="-397.827"/>
    <n v="-16.411999999999999"/>
    <m/>
    <n v="26.5"/>
    <n v="-244.53299999999999"/>
    <x v="0"/>
    <x v="0"/>
    <n v="5"/>
    <x v="0"/>
  </r>
  <r>
    <x v="2"/>
    <x v="4"/>
    <s v="AREP"/>
    <m/>
    <x v="0"/>
    <d v="2020-01-31T00:00:00"/>
    <x v="2"/>
    <s v="Panificadora Valdez"/>
    <m/>
    <m/>
    <n v="24.24"/>
    <m/>
    <n v="642.36"/>
    <n v="397.827"/>
    <n v="16.411999999999999"/>
    <m/>
    <n v="26.5"/>
    <n v="244.53299999999999"/>
    <x v="0"/>
    <x v="0"/>
    <n v="5"/>
    <x v="0"/>
  </r>
  <r>
    <x v="2"/>
    <x v="4"/>
    <s v="AREP"/>
    <m/>
    <x v="0"/>
    <d v="2020-01-31T00:00:00"/>
    <x v="2"/>
    <s v="Cobian Hector"/>
    <m/>
    <m/>
    <n v="409.15"/>
    <m/>
    <n v="10842.48"/>
    <n v="6714.9639999999999"/>
    <n v="16.411999999999999"/>
    <m/>
    <n v="26.5"/>
    <n v="4127.5159999999996"/>
    <x v="0"/>
    <x v="0"/>
    <n v="5"/>
    <x v="0"/>
  </r>
  <r>
    <x v="2"/>
    <x v="4"/>
    <s v="AREP"/>
    <m/>
    <x v="0"/>
    <d v="2020-01-31T00:00:00"/>
    <x v="2"/>
    <s v="Soc Coop Rural de Compra y Venta en C y C El Grullo SCL"/>
    <m/>
    <m/>
    <n v="918"/>
    <m/>
    <n v="24327"/>
    <n v="15066.203"/>
    <n v="16.411999999999999"/>
    <m/>
    <n v="26.5"/>
    <n v="9260.7970000000005"/>
    <x v="0"/>
    <x v="0"/>
    <n v="5"/>
    <x v="0"/>
  </r>
  <r>
    <x v="2"/>
    <x v="4"/>
    <s v="AREP"/>
    <m/>
    <x v="0"/>
    <d v="2020-01-31T00:00:00"/>
    <x v="2"/>
    <s v="Panaderia Garcia"/>
    <m/>
    <m/>
    <n v="48.74"/>
    <m/>
    <n v="804.21"/>
    <n v="799.92"/>
    <n v="16.411999999999999"/>
    <m/>
    <n v="16.5"/>
    <n v="4.29"/>
    <x v="0"/>
    <x v="0"/>
    <n v="5"/>
    <x v="0"/>
  </r>
  <r>
    <x v="2"/>
    <x v="4"/>
    <s v="AREP"/>
    <m/>
    <x v="0"/>
    <d v="2020-01-31T00:00:00"/>
    <x v="2"/>
    <s v="SUPER LAS PINTAS"/>
    <m/>
    <m/>
    <n v="224.8"/>
    <m/>
    <n v="5957.2"/>
    <n v="3689.4140000000002"/>
    <n v="16.411999999999999"/>
    <m/>
    <n v="26.5"/>
    <n v="2267.7860000000001"/>
    <x v="0"/>
    <x v="0"/>
    <n v="5"/>
    <x v="0"/>
  </r>
  <r>
    <x v="2"/>
    <x v="4"/>
    <s v="AREP"/>
    <m/>
    <x v="0"/>
    <d v="2020-01-31T00:00:00"/>
    <x v="2"/>
    <s v="Espinoza Gonzalez Maria Yesenia"/>
    <m/>
    <m/>
    <n v="563.33000000000004"/>
    <m/>
    <n v="14928.25"/>
    <n v="9245.3639999999996"/>
    <n v="16.411999999999999"/>
    <m/>
    <n v="26.5"/>
    <n v="5682.8860000000004"/>
    <x v="0"/>
    <x v="0"/>
    <n v="5"/>
    <x v="0"/>
  </r>
  <r>
    <x v="2"/>
    <x v="4"/>
    <s v="AREP"/>
    <m/>
    <x v="0"/>
    <d v="2020-01-31T00:00:00"/>
    <x v="2"/>
    <s v="Panaderia Garcia"/>
    <m/>
    <m/>
    <n v="118.92"/>
    <m/>
    <n v="1962.18"/>
    <n v="1951.713"/>
    <n v="16.411999999999999"/>
    <m/>
    <n v="16.5"/>
    <n v="10.467000000000001"/>
    <x v="0"/>
    <x v="0"/>
    <n v="5"/>
    <x v="0"/>
  </r>
  <r>
    <x v="2"/>
    <x v="4"/>
    <s v="AREP"/>
    <m/>
    <x v="0"/>
    <d v="2020-01-31T00:00:00"/>
    <x v="2"/>
    <s v="Gonzalez Dominguez Fabiola"/>
    <m/>
    <m/>
    <n v="229.41"/>
    <m/>
    <n v="6079.37"/>
    <n v="3765.0740000000001"/>
    <n v="16.411999999999999"/>
    <m/>
    <n v="26.5"/>
    <n v="2314.2959999999998"/>
    <x v="0"/>
    <x v="0"/>
    <n v="5"/>
    <x v="0"/>
  </r>
  <r>
    <x v="2"/>
    <x v="4"/>
    <s v="AREP"/>
    <m/>
    <x v="0"/>
    <d v="2020-01-31T00:00:00"/>
    <x v="2"/>
    <s v="Gonzalez Dominguez Fabiola"/>
    <m/>
    <m/>
    <n v="279.88"/>
    <m/>
    <n v="6857.06"/>
    <n v="4593.3869999999997"/>
    <n v="16.411999999999999"/>
    <m/>
    <n v="24.5"/>
    <n v="2263.6729999999998"/>
    <x v="0"/>
    <x v="0"/>
    <n v="5"/>
    <x v="0"/>
  </r>
  <r>
    <x v="2"/>
    <x v="4"/>
    <s v="AREP"/>
    <m/>
    <x v="0"/>
    <d v="2020-01-31T00:00:00"/>
    <x v="2"/>
    <s v="Rosales Guzman Humberto"/>
    <m/>
    <m/>
    <n v="229.16"/>
    <m/>
    <n v="6072.74"/>
    <n v="3760.971"/>
    <n v="16.411999999999999"/>
    <m/>
    <n v="26.5"/>
    <n v="2311.7689999999998"/>
    <x v="0"/>
    <x v="0"/>
    <n v="5"/>
    <x v="0"/>
  </r>
  <r>
    <x v="2"/>
    <x v="4"/>
    <s v="AREP"/>
    <m/>
    <x v="0"/>
    <d v="2020-01-31T00:00:00"/>
    <x v="2"/>
    <s v="Jose Zazueta"/>
    <m/>
    <m/>
    <n v="613.01"/>
    <m/>
    <n v="15018.75"/>
    <n v="10060.712"/>
    <n v="16.411999999999999"/>
    <m/>
    <n v="24.5"/>
    <n v="4958.0379999999996"/>
    <x v="0"/>
    <x v="0"/>
    <n v="5"/>
    <x v="0"/>
  </r>
  <r>
    <x v="2"/>
    <x v="4"/>
    <s v="AREP"/>
    <m/>
    <x v="0"/>
    <d v="2020-01-31T00:00:00"/>
    <x v="2"/>
    <s v="Julio Sanchez"/>
    <m/>
    <m/>
    <n v="3207.58"/>
    <m/>
    <n v="85000.87"/>
    <n v="52642.758000000002"/>
    <n v="16.411999999999999"/>
    <m/>
    <n v="26.5"/>
    <n v="32358.112000000001"/>
    <x v="0"/>
    <x v="0"/>
    <n v="5"/>
    <x v="0"/>
  </r>
  <r>
    <x v="2"/>
    <x v="4"/>
    <s v="AREP"/>
    <m/>
    <x v="0"/>
    <d v="2020-01-31T00:00:00"/>
    <x v="2"/>
    <s v="Cobian Zamora Marlin"/>
    <m/>
    <m/>
    <n v="924.5"/>
    <m/>
    <n v="24499.25"/>
    <n v="15172.880999999999"/>
    <n v="16.411999999999999"/>
    <m/>
    <n v="26.5"/>
    <n v="9326.3690000000006"/>
    <x v="0"/>
    <x v="0"/>
    <n v="5"/>
    <x v="0"/>
  </r>
  <r>
    <x v="2"/>
    <x v="4"/>
    <s v="AREP"/>
    <m/>
    <x v="0"/>
    <d v="2020-01-31T00:00:00"/>
    <x v="2"/>
    <s v="HUEVO PUBLICO EN GENERAL"/>
    <m/>
    <m/>
    <n v="211.55"/>
    <m/>
    <n v="5606.08"/>
    <n v="3471.9560000000001"/>
    <n v="16.411999999999999"/>
    <m/>
    <n v="26.5"/>
    <n v="2134.1239999999998"/>
    <x v="0"/>
    <x v="0"/>
    <n v="5"/>
    <x v="0"/>
  </r>
  <r>
    <x v="2"/>
    <x v="4"/>
    <s v="AREP"/>
    <m/>
    <x v="0"/>
    <d v="2020-01-31T00:00:00"/>
    <x v="2"/>
    <s v="HUEVO PUBLICO EN GENERAL"/>
    <m/>
    <m/>
    <n v="254.94"/>
    <m/>
    <n v="6755.91"/>
    <n v="4184.0720000000001"/>
    <n v="16.411999999999999"/>
    <m/>
    <n v="26.5"/>
    <n v="2571.8380000000002"/>
    <x v="0"/>
    <x v="0"/>
    <n v="5"/>
    <x v="0"/>
  </r>
  <r>
    <x v="2"/>
    <x v="4"/>
    <s v="AREP"/>
    <m/>
    <x v="0"/>
    <d v="2020-01-31T00:00:00"/>
    <x v="2"/>
    <s v="Alvarez Garcia Octavio "/>
    <m/>
    <m/>
    <n v="806.23"/>
    <m/>
    <n v="21365.1"/>
    <n v="13231.835999999999"/>
    <n v="16.411999999999999"/>
    <m/>
    <n v="26.5"/>
    <n v="8133.2640000000001"/>
    <x v="0"/>
    <x v="0"/>
    <n v="5"/>
    <x v="0"/>
  </r>
  <r>
    <x v="2"/>
    <x v="4"/>
    <s v="AREP"/>
    <m/>
    <x v="0"/>
    <d v="2020-01-31T00:00:00"/>
    <x v="2"/>
    <s v="Vargas Perez Maria del Rosario &quot;La Chata&quot;"/>
    <m/>
    <m/>
    <n v="583.5"/>
    <m/>
    <n v="15462.75"/>
    <n v="9576.3940000000002"/>
    <n v="16.411999999999999"/>
    <m/>
    <n v="26.5"/>
    <n v="5886.3559999999998"/>
    <x v="0"/>
    <x v="0"/>
    <n v="5"/>
    <x v="0"/>
  </r>
  <r>
    <x v="2"/>
    <x v="4"/>
    <s v="AREP"/>
    <m/>
    <x v="0"/>
    <d v="2020-01-31T00:00:00"/>
    <x v="2"/>
    <s v="J Jesus Naranjo Ayala"/>
    <m/>
    <m/>
    <n v="173.8"/>
    <m/>
    <n v="4605.7"/>
    <n v="2852.4029999999998"/>
    <n v="16.411999999999999"/>
    <m/>
    <n v="26.5"/>
    <n v="1753.297"/>
    <x v="0"/>
    <x v="0"/>
    <n v="5"/>
    <x v="0"/>
  </r>
  <r>
    <x v="2"/>
    <x v="4"/>
    <s v="AREP"/>
    <m/>
    <x v="0"/>
    <d v="2020-01-31T00:00:00"/>
    <x v="2"/>
    <s v="Madres Adoratrices"/>
    <m/>
    <m/>
    <n v="22"/>
    <m/>
    <n v="319"/>
    <n v="361.06400000000002"/>
    <n v="16.411999999999999"/>
    <m/>
    <n v="14.5"/>
    <n v="-42.064"/>
    <x v="0"/>
    <x v="0"/>
    <n v="5"/>
    <x v="0"/>
  </r>
  <r>
    <x v="2"/>
    <x v="4"/>
    <s v="AREP"/>
    <m/>
    <x v="0"/>
    <d v="2020-01-31T00:00:00"/>
    <x v="2"/>
    <s v="Madres Adoratrices"/>
    <m/>
    <m/>
    <n v="21.03"/>
    <m/>
    <n v="304.94"/>
    <n v="345.14400000000001"/>
    <n v="16.411999999999999"/>
    <m/>
    <n v="14.5002"/>
    <n v="-40.204000000000001"/>
    <x v="0"/>
    <x v="0"/>
    <n v="5"/>
    <x v="0"/>
  </r>
  <r>
    <x v="2"/>
    <x v="4"/>
    <s v="AREP"/>
    <m/>
    <x v="0"/>
    <d v="2020-01-31T00:00:00"/>
    <x v="2"/>
    <s v="Madres Adoratrices"/>
    <m/>
    <m/>
    <n v="67.95"/>
    <m/>
    <n v="985.28"/>
    <n v="1115.194"/>
    <n v="16.411999999999999"/>
    <m/>
    <n v="14.5001"/>
    <n v="-129.91399999999999"/>
    <x v="0"/>
    <x v="0"/>
    <n v="5"/>
    <x v="0"/>
  </r>
  <r>
    <x v="2"/>
    <x v="4"/>
    <s v="AREP"/>
    <m/>
    <x v="0"/>
    <d v="2020-02-05T00:00:00"/>
    <x v="2"/>
    <s v="Hernandez Rosales Alicia"/>
    <m/>
    <m/>
    <n v="308.98"/>
    <m/>
    <n v="5561.64"/>
    <n v="5096.2250000000004"/>
    <n v="16.494"/>
    <m/>
    <n v="18"/>
    <n v="465.41500000000002"/>
    <x v="0"/>
    <x v="1"/>
    <n v="6"/>
    <x v="0"/>
  </r>
  <r>
    <x v="2"/>
    <x v="4"/>
    <s v="AREP"/>
    <m/>
    <x v="0"/>
    <d v="2020-02-05T00:00:00"/>
    <x v="2"/>
    <s v="Hernandez Rosales Alicia"/>
    <m/>
    <m/>
    <n v="185.48"/>
    <m/>
    <n v="4266.04"/>
    <n v="3059.2530000000002"/>
    <n v="16.494"/>
    <m/>
    <n v="23"/>
    <n v="1206.787"/>
    <x v="0"/>
    <x v="1"/>
    <n v="6"/>
    <x v="0"/>
  </r>
  <r>
    <x v="2"/>
    <x v="4"/>
    <s v="AREP"/>
    <m/>
    <x v="0"/>
    <d v="2020-02-05T00:00:00"/>
    <x v="2"/>
    <s v="De la Torre Gudiño Jaime"/>
    <m/>
    <m/>
    <n v="244.48"/>
    <m/>
    <n v="6845.44"/>
    <n v="4032.3809999999999"/>
    <n v="16.494"/>
    <m/>
    <n v="28"/>
    <n v="2813.0590000000002"/>
    <x v="0"/>
    <x v="1"/>
    <n v="6"/>
    <x v="0"/>
  </r>
  <r>
    <x v="2"/>
    <x v="4"/>
    <s v="AREP"/>
    <m/>
    <x v="0"/>
    <d v="2020-02-05T00:00:00"/>
    <x v="2"/>
    <s v="Soc Coop Rural de Compra y Venta en C y C El Grullo SCL"/>
    <m/>
    <m/>
    <n v="1023"/>
    <m/>
    <n v="28644"/>
    <n v="16873.061000000002"/>
    <n v="16.494"/>
    <m/>
    <n v="28"/>
    <n v="11770.939"/>
    <x v="0"/>
    <x v="1"/>
    <n v="6"/>
    <x v="0"/>
  </r>
  <r>
    <x v="2"/>
    <x v="4"/>
    <s v="AREP"/>
    <m/>
    <x v="0"/>
    <d v="2020-02-05T00:00:00"/>
    <x v="2"/>
    <s v="Imelda fregozo Guzman"/>
    <m/>
    <m/>
    <n v="164.16"/>
    <m/>
    <n v="4596.4799999999996"/>
    <n v="2707.607"/>
    <n v="16.494"/>
    <m/>
    <n v="28"/>
    <n v="1888.873"/>
    <x v="0"/>
    <x v="1"/>
    <n v="6"/>
    <x v="0"/>
  </r>
  <r>
    <x v="2"/>
    <x v="4"/>
    <s v="AREP"/>
    <m/>
    <x v="0"/>
    <d v="2020-02-05T00:00:00"/>
    <x v="2"/>
    <s v="Imelda fregozo Guzman"/>
    <m/>
    <m/>
    <n v="39.01"/>
    <m/>
    <n v="1014.26"/>
    <n v="643.41899999999998"/>
    <n v="16.494"/>
    <m/>
    <n v="26"/>
    <n v="370.84100000000001"/>
    <x v="0"/>
    <x v="1"/>
    <n v="6"/>
    <x v="0"/>
  </r>
  <r>
    <x v="2"/>
    <x v="4"/>
    <s v="AREP"/>
    <m/>
    <x v="0"/>
    <d v="2020-02-05T00:00:00"/>
    <x v="2"/>
    <s v="HUEVO PUBLICO EN GENERAL"/>
    <m/>
    <m/>
    <n v="318.69"/>
    <m/>
    <n v="8923.32"/>
    <n v="5256.3789999999999"/>
    <n v="16.494"/>
    <m/>
    <n v="28"/>
    <n v="3666.9409999999998"/>
    <x v="0"/>
    <x v="1"/>
    <n v="6"/>
    <x v="0"/>
  </r>
  <r>
    <x v="2"/>
    <x v="4"/>
    <s v="AREP"/>
    <m/>
    <x v="0"/>
    <d v="2020-02-05T00:00:00"/>
    <x v="2"/>
    <s v="Rosales Guzman Humberto"/>
    <m/>
    <m/>
    <n v="226.53"/>
    <m/>
    <n v="6342.84"/>
    <n v="3736.319"/>
    <n v="16.494"/>
    <m/>
    <n v="28"/>
    <n v="2606.5210000000002"/>
    <x v="0"/>
    <x v="1"/>
    <n v="6"/>
    <x v="0"/>
  </r>
  <r>
    <x v="2"/>
    <x v="4"/>
    <s v="AREP"/>
    <m/>
    <x v="0"/>
    <d v="2020-02-05T00:00:00"/>
    <x v="2"/>
    <s v="Rosales Guzman Humberto"/>
    <m/>
    <m/>
    <n v="96.98"/>
    <m/>
    <n v="2521.48"/>
    <n v="1599.56"/>
    <n v="16.494"/>
    <m/>
    <n v="26"/>
    <n v="921.92"/>
    <x v="0"/>
    <x v="1"/>
    <n v="6"/>
    <x v="0"/>
  </r>
  <r>
    <x v="2"/>
    <x v="4"/>
    <s v="AREP"/>
    <m/>
    <x v="0"/>
    <d v="2020-02-05T00:00:00"/>
    <x v="2"/>
    <s v="Huerta Reyes Juan Carlos"/>
    <m/>
    <m/>
    <n v="227.52"/>
    <m/>
    <n v="6370.56"/>
    <n v="3752.6480000000001"/>
    <n v="16.494"/>
    <m/>
    <n v="28"/>
    <n v="2617.9119999999998"/>
    <x v="0"/>
    <x v="1"/>
    <n v="6"/>
    <x v="0"/>
  </r>
  <r>
    <x v="2"/>
    <x v="4"/>
    <s v="AREP"/>
    <m/>
    <x v="0"/>
    <d v="2020-02-05T00:00:00"/>
    <x v="2"/>
    <s v="Cobian Zamora Marlin"/>
    <m/>
    <m/>
    <n v="949.7"/>
    <m/>
    <n v="26591.599999999999"/>
    <n v="15664.072"/>
    <n v="16.494"/>
    <m/>
    <n v="28"/>
    <n v="10927.528"/>
    <x v="0"/>
    <x v="1"/>
    <n v="6"/>
    <x v="0"/>
  </r>
  <r>
    <x v="2"/>
    <x v="4"/>
    <s v="AREP"/>
    <m/>
    <x v="0"/>
    <d v="2020-02-05T00:00:00"/>
    <x v="2"/>
    <s v="Distribuidora de Frutas y Verduras Zepeda Hnos SRL de CV"/>
    <m/>
    <m/>
    <n v="476.22"/>
    <m/>
    <n v="12381.72"/>
    <n v="7854.6319999999996"/>
    <n v="16.494"/>
    <m/>
    <n v="26"/>
    <n v="4527.0879999999997"/>
    <x v="0"/>
    <x v="1"/>
    <n v="6"/>
    <x v="0"/>
  </r>
  <r>
    <x v="2"/>
    <x v="4"/>
    <s v="AREP"/>
    <m/>
    <x v="0"/>
    <d v="2020-02-05T00:00:00"/>
    <x v="2"/>
    <s v="Distribuidora de Frutas y Verduras Zepeda Hnos SRL de CV"/>
    <m/>
    <m/>
    <n v="481.2"/>
    <m/>
    <n v="13473.6"/>
    <n v="7936.7709999999997"/>
    <n v="16.494"/>
    <m/>
    <n v="28"/>
    <n v="5536.8289999999997"/>
    <x v="0"/>
    <x v="1"/>
    <n v="6"/>
    <x v="0"/>
  </r>
  <r>
    <x v="2"/>
    <x v="4"/>
    <s v="AREP"/>
    <m/>
    <x v="0"/>
    <d v="2020-02-05T00:00:00"/>
    <x v="2"/>
    <s v="Espinoza Gonzalez Maria Yesenia"/>
    <m/>
    <m/>
    <n v="568.82000000000005"/>
    <m/>
    <n v="15926.96"/>
    <n v="9381.9500000000007"/>
    <n v="16.494"/>
    <m/>
    <n v="28"/>
    <n v="6545.01"/>
    <x v="0"/>
    <x v="1"/>
    <n v="6"/>
    <x v="0"/>
  </r>
  <r>
    <x v="2"/>
    <x v="4"/>
    <s v="AREP"/>
    <m/>
    <x v="0"/>
    <d v="2020-02-05T00:00:00"/>
    <x v="2"/>
    <s v="Gonzalez Dominguez Fabiola"/>
    <m/>
    <m/>
    <n v="226.05"/>
    <m/>
    <n v="6329.4"/>
    <n v="3728.402"/>
    <n v="16.494"/>
    <m/>
    <n v="28"/>
    <n v="2600.998"/>
    <x v="0"/>
    <x v="1"/>
    <n v="6"/>
    <x v="0"/>
  </r>
  <r>
    <x v="2"/>
    <x v="4"/>
    <s v="AREP"/>
    <m/>
    <x v="0"/>
    <d v="2020-02-05T00:00:00"/>
    <x v="2"/>
    <s v="Martin Francisco Cervantes Curiel"/>
    <m/>
    <m/>
    <n v="281.49"/>
    <m/>
    <n v="7881.72"/>
    <n v="4642.8130000000001"/>
    <n v="16.494"/>
    <m/>
    <n v="28"/>
    <n v="3238.9070000000002"/>
    <x v="0"/>
    <x v="1"/>
    <n v="6"/>
    <x v="0"/>
  </r>
  <r>
    <x v="2"/>
    <x v="4"/>
    <s v="AREP"/>
    <m/>
    <x v="1"/>
    <d v="2020-02-05T00:00:00"/>
    <x v="2"/>
    <s v="Martin Francisco Cervantes Curiel"/>
    <m/>
    <m/>
    <n v="-287.49"/>
    <m/>
    <n v="-8049.72"/>
    <n v="-4741.7749999999996"/>
    <n v="-16.494"/>
    <m/>
    <n v="28"/>
    <n v="-3307.9450000000002"/>
    <x v="0"/>
    <x v="1"/>
    <n v="6"/>
    <x v="0"/>
  </r>
  <r>
    <x v="2"/>
    <x v="4"/>
    <s v="AREP"/>
    <m/>
    <x v="0"/>
    <d v="2020-02-05T00:00:00"/>
    <x v="2"/>
    <s v="Martin Francisco Cervantes Curiel"/>
    <m/>
    <m/>
    <n v="287.49"/>
    <m/>
    <n v="8049.72"/>
    <n v="4741.7749999999996"/>
    <n v="16.494"/>
    <m/>
    <n v="28"/>
    <n v="3307.9450000000002"/>
    <x v="0"/>
    <x v="1"/>
    <n v="6"/>
    <x v="0"/>
  </r>
  <r>
    <x v="2"/>
    <x v="4"/>
    <s v="AREP"/>
    <m/>
    <x v="0"/>
    <d v="2020-02-05T00:00:00"/>
    <x v="2"/>
    <s v="Garcia Soto Salvador"/>
    <m/>
    <m/>
    <n v="243.36"/>
    <m/>
    <n v="6935.76"/>
    <n v="4013.9079999999999"/>
    <n v="16.494"/>
    <m/>
    <n v="28.5"/>
    <n v="2921.8519999999999"/>
    <x v="0"/>
    <x v="1"/>
    <n v="6"/>
    <x v="0"/>
  </r>
  <r>
    <x v="2"/>
    <x v="4"/>
    <s v="AREP"/>
    <m/>
    <x v="0"/>
    <d v="2020-02-05T00:00:00"/>
    <x v="2"/>
    <s v="Garcia Soto Salvador"/>
    <m/>
    <m/>
    <n v="481.24"/>
    <m/>
    <n v="12752.86"/>
    <n v="7937.4309999999996"/>
    <n v="16.494"/>
    <m/>
    <n v="26.5"/>
    <n v="4815.4290000000001"/>
    <x v="0"/>
    <x v="1"/>
    <n v="6"/>
    <x v="0"/>
  </r>
  <r>
    <x v="2"/>
    <x v="4"/>
    <s v="AREP"/>
    <m/>
    <x v="0"/>
    <d v="2020-02-05T00:00:00"/>
    <x v="2"/>
    <s v="Loera Baltazar Carlos"/>
    <m/>
    <m/>
    <n v="599.67999999999995"/>
    <m/>
    <n v="17090.88"/>
    <n v="9890.9449999999997"/>
    <n v="16.494"/>
    <m/>
    <n v="28.5"/>
    <n v="7199.9350000000004"/>
    <x v="0"/>
    <x v="1"/>
    <n v="6"/>
    <x v="0"/>
  </r>
  <r>
    <x v="2"/>
    <x v="4"/>
    <s v="AREP"/>
    <m/>
    <x v="0"/>
    <d v="2020-02-05T00:00:00"/>
    <x v="2"/>
    <s v="Alvarez Garcia Octavio "/>
    <m/>
    <m/>
    <n v="597.48"/>
    <m/>
    <n v="16729.439999999999"/>
    <n v="9854.6589999999997"/>
    <n v="16.494"/>
    <m/>
    <n v="28"/>
    <n v="6874.7809999999999"/>
    <x v="0"/>
    <x v="1"/>
    <n v="6"/>
    <x v="0"/>
  </r>
  <r>
    <x v="2"/>
    <x v="4"/>
    <s v="AREP"/>
    <m/>
    <x v="0"/>
    <d v="2020-02-05T00:00:00"/>
    <x v="2"/>
    <s v="Julio Sanchez"/>
    <m/>
    <m/>
    <n v="44.48"/>
    <m/>
    <n v="1245.44"/>
    <n v="733.64"/>
    <n v="16.494"/>
    <m/>
    <n v="28"/>
    <n v="511.8"/>
    <x v="0"/>
    <x v="1"/>
    <n v="6"/>
    <x v="0"/>
  </r>
  <r>
    <x v="2"/>
    <x v="4"/>
    <s v="AREP"/>
    <m/>
    <x v="0"/>
    <d v="2020-02-05T00:00:00"/>
    <x v="2"/>
    <s v="HUEVO PUBLICO EN GENERAL"/>
    <m/>
    <m/>
    <n v="189.89"/>
    <m/>
    <n v="4937.1400000000003"/>
    <n v="3131.99"/>
    <n v="16.494"/>
    <m/>
    <n v="26"/>
    <n v="1805.15"/>
    <x v="0"/>
    <x v="1"/>
    <n v="6"/>
    <x v="0"/>
  </r>
  <r>
    <x v="2"/>
    <x v="4"/>
    <s v="AREP"/>
    <m/>
    <x v="0"/>
    <d v="2020-02-05T00:00:00"/>
    <x v="2"/>
    <s v="Madres Adoratrices"/>
    <m/>
    <m/>
    <n v="48.83"/>
    <m/>
    <n v="878.94"/>
    <n v="805.38800000000003"/>
    <n v="16.494"/>
    <m/>
    <n v="18"/>
    <n v="73.552000000000007"/>
    <x v="0"/>
    <x v="1"/>
    <n v="6"/>
    <x v="0"/>
  </r>
  <r>
    <x v="2"/>
    <x v="4"/>
    <s v="AREP"/>
    <m/>
    <x v="0"/>
    <d v="2020-02-05T00:00:00"/>
    <x v="2"/>
    <s v="Cobian Hector"/>
    <m/>
    <m/>
    <n v="451.01"/>
    <m/>
    <n v="12628.28"/>
    <n v="7438.826"/>
    <n v="16.494"/>
    <m/>
    <n v="28"/>
    <n v="5189.4539999999997"/>
    <x v="0"/>
    <x v="1"/>
    <n v="6"/>
    <x v="0"/>
  </r>
  <r>
    <x v="2"/>
    <x v="4"/>
    <s v="AREP"/>
    <m/>
    <x v="0"/>
    <d v="2020-02-05T00:00:00"/>
    <x v="2"/>
    <s v="Cobian Zamora Marlin"/>
    <m/>
    <m/>
    <n v="594.70000000000005"/>
    <m/>
    <n v="16651.599999999999"/>
    <n v="9808.8070000000007"/>
    <n v="16.494"/>
    <m/>
    <n v="28"/>
    <n v="6842.7929999999997"/>
    <x v="0"/>
    <x v="1"/>
    <n v="6"/>
    <x v="0"/>
  </r>
  <r>
    <x v="2"/>
    <x v="4"/>
    <s v="AREP"/>
    <m/>
    <x v="0"/>
    <d v="2020-02-05T00:00:00"/>
    <x v="2"/>
    <s v="Operadora de Tiendas Selectas SA de CV"/>
    <m/>
    <m/>
    <n v="3488.2"/>
    <m/>
    <n v="97669.6"/>
    <n v="57533.343999999997"/>
    <n v="16.494"/>
    <m/>
    <n v="28"/>
    <n v="40136.256000000001"/>
    <x v="0"/>
    <x v="1"/>
    <n v="6"/>
    <x v="0"/>
  </r>
  <r>
    <x v="2"/>
    <x v="4"/>
    <s v="AREP"/>
    <m/>
    <x v="0"/>
    <d v="2020-02-07T00:00:00"/>
    <x v="2"/>
    <s v="Distribuidora de Frutas y Verduras Zepeda Hnos SRL de CV"/>
    <m/>
    <m/>
    <n v="701.6"/>
    <m/>
    <n v="19644.8"/>
    <n v="10178.938"/>
    <n v="14.507999999999999"/>
    <m/>
    <n v="28"/>
    <n v="9465.8619999999992"/>
    <x v="0"/>
    <x v="1"/>
    <n v="6"/>
    <x v="0"/>
  </r>
  <r>
    <x v="2"/>
    <x v="4"/>
    <s v="AREP"/>
    <m/>
    <x v="0"/>
    <d v="2020-02-07T00:00:00"/>
    <x v="2"/>
    <s v="Distribuidora de Frutas y Verduras Zepeda Hnos SRL de CV"/>
    <m/>
    <m/>
    <n v="1043.75"/>
    <m/>
    <n v="30790.63"/>
    <n v="15142.911"/>
    <n v="14.507999999999999"/>
    <m/>
    <n v="29.5"/>
    <n v="15647.718999999999"/>
    <x v="0"/>
    <x v="1"/>
    <n v="6"/>
    <x v="0"/>
  </r>
  <r>
    <x v="2"/>
    <x v="4"/>
    <s v="AREP"/>
    <m/>
    <x v="0"/>
    <d v="2020-02-07T00:00:00"/>
    <x v="2"/>
    <s v="Distribuidora de Frutas y Verduras Zepeda Hnos SRL de CV"/>
    <m/>
    <m/>
    <n v="588.09"/>
    <m/>
    <n v="16172.48"/>
    <n v="8532.1139999999996"/>
    <n v="14.507999999999999"/>
    <m/>
    <n v="27.5"/>
    <n v="7640.366"/>
    <x v="0"/>
    <x v="1"/>
    <n v="6"/>
    <x v="0"/>
  </r>
  <r>
    <x v="2"/>
    <x v="4"/>
    <s v="AREP"/>
    <m/>
    <x v="0"/>
    <d v="2020-02-07T00:00:00"/>
    <x v="2"/>
    <s v="Operadora de Tiendas Selectas SA de CV"/>
    <m/>
    <m/>
    <n v="3565.8"/>
    <m/>
    <n v="99842.4"/>
    <n v="51733.260999999999"/>
    <n v="14.507999999999999"/>
    <m/>
    <n v="28"/>
    <n v="48109.139000000003"/>
    <x v="0"/>
    <x v="1"/>
    <n v="6"/>
    <x v="0"/>
  </r>
  <r>
    <x v="2"/>
    <x v="4"/>
    <s v="AREP"/>
    <m/>
    <x v="0"/>
    <d v="2020-02-07T00:00:00"/>
    <x v="2"/>
    <s v="Jose Refugio Palomino Castañeda"/>
    <m/>
    <m/>
    <n v="490.27"/>
    <m/>
    <n v="13482.43"/>
    <n v="7112.924"/>
    <n v="14.507999999999999"/>
    <m/>
    <n v="27.5"/>
    <n v="6369.5060000000003"/>
    <x v="0"/>
    <x v="1"/>
    <n v="6"/>
    <x v="0"/>
  </r>
  <r>
    <x v="2"/>
    <x v="4"/>
    <s v="AREP"/>
    <m/>
    <x v="0"/>
    <d v="2020-02-07T00:00:00"/>
    <x v="2"/>
    <s v="Super Tienda Martinez SA de CV"/>
    <m/>
    <m/>
    <n v="323.12"/>
    <m/>
    <n v="9532.0400000000009"/>
    <n v="4687.8819999999996"/>
    <n v="14.507999999999999"/>
    <m/>
    <n v="29.5"/>
    <n v="4844.1580000000004"/>
    <x v="0"/>
    <x v="1"/>
    <n v="6"/>
    <x v="0"/>
  </r>
  <r>
    <x v="2"/>
    <x v="4"/>
    <s v="AREP"/>
    <m/>
    <x v="0"/>
    <d v="2020-02-07T00:00:00"/>
    <x v="2"/>
    <s v="Imelda fregozo Guzman"/>
    <m/>
    <m/>
    <n v="330.08"/>
    <m/>
    <n v="9737.36"/>
    <n v="4788.8590000000004"/>
    <n v="14.507999999999999"/>
    <m/>
    <n v="29.5"/>
    <n v="4948.5010000000002"/>
    <x v="0"/>
    <x v="1"/>
    <n v="6"/>
    <x v="0"/>
  </r>
  <r>
    <x v="2"/>
    <x v="4"/>
    <s v="AREP"/>
    <m/>
    <x v="0"/>
    <d v="2020-02-07T00:00:00"/>
    <x v="2"/>
    <s v="Ambriz Ruiz Manolo"/>
    <m/>
    <m/>
    <n v="519.92999999999995"/>
    <m/>
    <n v="15337.94"/>
    <n v="7543.2370000000001"/>
    <n v="14.507999999999999"/>
    <m/>
    <n v="29.5"/>
    <n v="7794.7030000000004"/>
    <x v="0"/>
    <x v="1"/>
    <n v="6"/>
    <x v="0"/>
  </r>
  <r>
    <x v="2"/>
    <x v="4"/>
    <s v="AREP"/>
    <m/>
    <x v="0"/>
    <d v="2020-02-07T00:00:00"/>
    <x v="2"/>
    <s v="Gonzalez Dominguez Fabiola"/>
    <m/>
    <m/>
    <n v="62.35"/>
    <m/>
    <n v="1852.63"/>
    <n v="904.58500000000004"/>
    <n v="14.507999999999999"/>
    <m/>
    <n v="29.7134"/>
    <n v="948.04499999999996"/>
    <x v="0"/>
    <x v="1"/>
    <n v="6"/>
    <x v="0"/>
  </r>
  <r>
    <x v="2"/>
    <x v="4"/>
    <s v="AREP"/>
    <m/>
    <x v="0"/>
    <d v="2020-02-07T00:00:00"/>
    <x v="2"/>
    <s v="Gonzalez Dominguez Fabiola"/>
    <m/>
    <m/>
    <n v="103.91"/>
    <m/>
    <n v="2857.53"/>
    <n v="1507.5450000000001"/>
    <n v="14.507999999999999"/>
    <m/>
    <n v="27.5"/>
    <n v="1349.9849999999999"/>
    <x v="0"/>
    <x v="1"/>
    <n v="6"/>
    <x v="0"/>
  </r>
  <r>
    <x v="2"/>
    <x v="4"/>
    <s v="AREP"/>
    <m/>
    <x v="0"/>
    <d v="2020-02-07T00:00:00"/>
    <x v="2"/>
    <s v="Huerta Reyes Juan Carlos"/>
    <m/>
    <m/>
    <n v="464.27"/>
    <m/>
    <n v="13695.97"/>
    <n v="6735.7120000000004"/>
    <n v="14.507999999999999"/>
    <m/>
    <n v="29.5"/>
    <n v="6960.2579999999998"/>
    <x v="0"/>
    <x v="1"/>
    <n v="6"/>
    <x v="0"/>
  </r>
  <r>
    <x v="2"/>
    <x v="4"/>
    <s v="AREP"/>
    <m/>
    <x v="0"/>
    <d v="2020-02-07T00:00:00"/>
    <x v="2"/>
    <s v="HUEVO PUBLICO EN GENERAL"/>
    <m/>
    <m/>
    <n v="251.29"/>
    <m/>
    <n v="7413.06"/>
    <n v="3645.76"/>
    <n v="14.507999999999999"/>
    <m/>
    <n v="29.5"/>
    <n v="3767.3"/>
    <x v="0"/>
    <x v="1"/>
    <n v="6"/>
    <x v="0"/>
  </r>
  <r>
    <x v="2"/>
    <x v="4"/>
    <s v="AREP"/>
    <m/>
    <x v="0"/>
    <d v="2020-02-07T00:00:00"/>
    <x v="2"/>
    <s v="Laura Livier Castro Mejia"/>
    <m/>
    <m/>
    <n v="322.29000000000002"/>
    <m/>
    <n v="9507.56"/>
    <n v="4675.8410000000003"/>
    <n v="14.507999999999999"/>
    <m/>
    <n v="29.5"/>
    <n v="4831.7190000000001"/>
    <x v="0"/>
    <x v="1"/>
    <n v="6"/>
    <x v="0"/>
  </r>
  <r>
    <x v="2"/>
    <x v="4"/>
    <s v="AREP"/>
    <m/>
    <x v="0"/>
    <d v="2020-02-07T00:00:00"/>
    <x v="2"/>
    <s v="HUEVO PUBLICO EN GENERAL"/>
    <m/>
    <m/>
    <n v="360.41"/>
    <m/>
    <n v="10632.1"/>
    <n v="5228.8919999999998"/>
    <n v="14.507999999999999"/>
    <m/>
    <n v="29.5"/>
    <n v="5403.2079999999996"/>
    <x v="0"/>
    <x v="1"/>
    <n v="6"/>
    <x v="0"/>
  </r>
  <r>
    <x v="2"/>
    <x v="4"/>
    <s v="AREP"/>
    <m/>
    <x v="0"/>
    <d v="2020-02-07T00:00:00"/>
    <x v="2"/>
    <s v="Soc Coop Rural de Compra y Venta en C y C El Grullo SCL"/>
    <m/>
    <m/>
    <n v="944.6"/>
    <m/>
    <n v="27865.7"/>
    <n v="13704.424999999999"/>
    <n v="14.507999999999999"/>
    <m/>
    <n v="29.5"/>
    <n v="14161.275"/>
    <x v="0"/>
    <x v="1"/>
    <n v="6"/>
    <x v="0"/>
  </r>
  <r>
    <x v="2"/>
    <x v="4"/>
    <s v="AREP"/>
    <m/>
    <x v="0"/>
    <d v="2020-02-07T00:00:00"/>
    <x v="2"/>
    <s v="Cobian Hector"/>
    <m/>
    <m/>
    <n v="450.11"/>
    <m/>
    <n v="13278.25"/>
    <n v="6530.2759999999998"/>
    <n v="14.507999999999999"/>
    <m/>
    <n v="29.5"/>
    <n v="6747.9740000000002"/>
    <x v="0"/>
    <x v="1"/>
    <n v="6"/>
    <x v="0"/>
  </r>
  <r>
    <x v="2"/>
    <x v="4"/>
    <s v="AREP"/>
    <m/>
    <x v="0"/>
    <d v="2020-02-07T00:00:00"/>
    <x v="2"/>
    <s v="Cobian Zamora Marlin"/>
    <m/>
    <m/>
    <n v="791.2"/>
    <m/>
    <n v="23340.400000000001"/>
    <n v="11478.87"/>
    <n v="14.507999999999999"/>
    <m/>
    <n v="29.5"/>
    <n v="11861.53"/>
    <x v="0"/>
    <x v="1"/>
    <n v="6"/>
    <x v="0"/>
  </r>
  <r>
    <x v="2"/>
    <x v="4"/>
    <s v="AREP"/>
    <m/>
    <x v="0"/>
    <d v="2020-02-07T00:00:00"/>
    <x v="2"/>
    <s v="Panificadora Valdez"/>
    <m/>
    <m/>
    <n v="24.42"/>
    <m/>
    <n v="476.19"/>
    <n v="354.29"/>
    <n v="14.507999999999999"/>
    <m/>
    <n v="19.5"/>
    <n v="121.9"/>
    <x v="0"/>
    <x v="1"/>
    <n v="6"/>
    <x v="0"/>
  </r>
  <r>
    <x v="2"/>
    <x v="4"/>
    <s v="AREP"/>
    <m/>
    <x v="0"/>
    <d v="2020-02-07T00:00:00"/>
    <x v="2"/>
    <s v="HUEVO PUBLICO EN GENERAL"/>
    <m/>
    <m/>
    <n v="291.17"/>
    <m/>
    <n v="8152.76"/>
    <n v="4224.3459999999995"/>
    <n v="14.507999999999999"/>
    <m/>
    <n v="28"/>
    <n v="3928.4140000000002"/>
    <x v="0"/>
    <x v="1"/>
    <n v="6"/>
    <x v="0"/>
  </r>
  <r>
    <x v="2"/>
    <x v="4"/>
    <s v="AREP"/>
    <m/>
    <x v="0"/>
    <d v="2020-02-07T00:00:00"/>
    <x v="2"/>
    <s v="SUPER LAS PINTAS"/>
    <m/>
    <m/>
    <n v="378.7"/>
    <m/>
    <n v="10603.6"/>
    <n v="5494.2470000000003"/>
    <n v="14.507999999999999"/>
    <m/>
    <n v="28"/>
    <n v="5109.3530000000001"/>
    <x v="0"/>
    <x v="1"/>
    <n v="6"/>
    <x v="0"/>
  </r>
  <r>
    <x v="2"/>
    <x v="4"/>
    <s v="AREP"/>
    <m/>
    <x v="0"/>
    <d v="2020-02-07T00:00:00"/>
    <x v="2"/>
    <s v="Gonzalez Dominguez Fabiola"/>
    <m/>
    <m/>
    <n v="154.84"/>
    <m/>
    <n v="4335.5200000000004"/>
    <n v="2246.4459999999999"/>
    <n v="14.507999999999999"/>
    <m/>
    <n v="28"/>
    <n v="2089.0740000000001"/>
    <x v="0"/>
    <x v="1"/>
    <n v="6"/>
    <x v="0"/>
  </r>
  <r>
    <x v="2"/>
    <x v="4"/>
    <s v="AREP"/>
    <m/>
    <x v="0"/>
    <d v="2020-02-07T00:00:00"/>
    <x v="2"/>
    <s v="Espinoza Gonzalez Maria Yesenia"/>
    <m/>
    <m/>
    <n v="564.12"/>
    <m/>
    <n v="15795.36"/>
    <n v="8184.3530000000001"/>
    <n v="14.507999999999999"/>
    <m/>
    <n v="28"/>
    <n v="7611.0069999999996"/>
    <x v="0"/>
    <x v="1"/>
    <n v="6"/>
    <x v="0"/>
  </r>
  <r>
    <x v="2"/>
    <x v="4"/>
    <s v="AREP"/>
    <m/>
    <x v="0"/>
    <d v="2020-02-07T00:00:00"/>
    <x v="2"/>
    <s v="Ambriz Ruiz Manolo"/>
    <m/>
    <m/>
    <n v="207.45"/>
    <m/>
    <n v="5808.6"/>
    <n v="3009.721"/>
    <n v="14.507999999999999"/>
    <m/>
    <n v="28"/>
    <n v="2798.8789999999999"/>
    <x v="0"/>
    <x v="1"/>
    <n v="6"/>
    <x v="0"/>
  </r>
  <r>
    <x v="2"/>
    <x v="4"/>
    <s v="AREP"/>
    <m/>
    <x v="0"/>
    <d v="2020-02-07T00:00:00"/>
    <x v="2"/>
    <s v="HUEVO PUBLICO EN GENERAL"/>
    <m/>
    <m/>
    <n v="178.47"/>
    <m/>
    <n v="4997.16"/>
    <n v="2589.2739999999999"/>
    <n v="14.507999999999999"/>
    <m/>
    <n v="28"/>
    <n v="2407.886"/>
    <x v="0"/>
    <x v="1"/>
    <n v="6"/>
    <x v="0"/>
  </r>
  <r>
    <x v="2"/>
    <x v="4"/>
    <s v="AREP"/>
    <m/>
    <x v="0"/>
    <d v="2020-02-07T00:00:00"/>
    <x v="2"/>
    <s v="Alvarez Garcia Octavio "/>
    <m/>
    <m/>
    <n v="227.23"/>
    <m/>
    <n v="6362.44"/>
    <n v="3296.6930000000002"/>
    <n v="14.507999999999999"/>
    <m/>
    <n v="28"/>
    <n v="3065.7469999999998"/>
    <x v="0"/>
    <x v="1"/>
    <n v="6"/>
    <x v="0"/>
  </r>
  <r>
    <x v="2"/>
    <x v="4"/>
    <s v="AREP"/>
    <m/>
    <x v="0"/>
    <d v="2020-02-07T00:00:00"/>
    <x v="2"/>
    <s v="Julio Sanchez"/>
    <m/>
    <m/>
    <n v="2932.44"/>
    <m/>
    <n v="82108.320000000007"/>
    <n v="42544.360999999997"/>
    <n v="14.507999999999999"/>
    <m/>
    <n v="28"/>
    <n v="39563.959000000003"/>
    <x v="0"/>
    <x v="1"/>
    <n v="6"/>
    <x v="0"/>
  </r>
  <r>
    <x v="2"/>
    <x v="4"/>
    <s v="AREP"/>
    <m/>
    <x v="0"/>
    <d v="2020-02-07T00:00:00"/>
    <x v="2"/>
    <s v="Julio Sanchez"/>
    <m/>
    <m/>
    <n v="391.43"/>
    <m/>
    <n v="10177.18"/>
    <n v="5678.9359999999997"/>
    <n v="14.507999999999999"/>
    <m/>
    <n v="26"/>
    <n v="4498.2439999999997"/>
    <x v="0"/>
    <x v="1"/>
    <n v="6"/>
    <x v="0"/>
  </r>
  <r>
    <x v="2"/>
    <x v="4"/>
    <s v="AREP"/>
    <m/>
    <x v="0"/>
    <d v="2020-02-07T00:00:00"/>
    <x v="2"/>
    <s v="Jose Zazueta"/>
    <m/>
    <m/>
    <n v="974.52"/>
    <m/>
    <n v="25337.52"/>
    <n v="14138.509"/>
    <n v="14.507999999999999"/>
    <m/>
    <n v="26"/>
    <n v="11199.011"/>
    <x v="0"/>
    <x v="1"/>
    <n v="6"/>
    <x v="0"/>
  </r>
  <r>
    <x v="2"/>
    <x v="4"/>
    <s v="AREP"/>
    <m/>
    <x v="0"/>
    <d v="2020-02-07T00:00:00"/>
    <x v="2"/>
    <s v="Alvarez Garcia Octavio "/>
    <m/>
    <m/>
    <n v="702.92"/>
    <m/>
    <n v="19681.759999999998"/>
    <n v="10198.088"/>
    <n v="14.507999999999999"/>
    <m/>
    <n v="28"/>
    <n v="9483.6720000000005"/>
    <x v="0"/>
    <x v="1"/>
    <n v="6"/>
    <x v="0"/>
  </r>
  <r>
    <x v="2"/>
    <x v="4"/>
    <s v="AREP"/>
    <m/>
    <x v="0"/>
    <d v="2020-02-07T00:00:00"/>
    <x v="2"/>
    <s v="Vargas Perez Maria del Rosario &quot;La Chata&quot;"/>
    <m/>
    <m/>
    <n v="349.4"/>
    <m/>
    <n v="9783.2000000000007"/>
    <n v="5069.1570000000002"/>
    <n v="14.507999999999999"/>
    <m/>
    <n v="28"/>
    <n v="4714.0429999999997"/>
    <x v="0"/>
    <x v="1"/>
    <n v="6"/>
    <x v="0"/>
  </r>
  <r>
    <x v="2"/>
    <x v="4"/>
    <s v="AREP"/>
    <m/>
    <x v="0"/>
    <d v="2020-02-07T00:00:00"/>
    <x v="2"/>
    <s v="HUEVO PUBLICO EN GENERAL"/>
    <m/>
    <m/>
    <n v="239.29"/>
    <m/>
    <n v="6700.12"/>
    <n v="3471.6619999999998"/>
    <n v="14.507999999999999"/>
    <m/>
    <n v="28"/>
    <n v="3228.4580000000001"/>
    <x v="0"/>
    <x v="1"/>
    <n v="6"/>
    <x v="0"/>
  </r>
  <r>
    <x v="2"/>
    <x v="4"/>
    <s v="AREP"/>
    <m/>
    <x v="0"/>
    <d v="2020-02-07T00:00:00"/>
    <x v="2"/>
    <s v="J Jesus Naranjo Ayala"/>
    <m/>
    <m/>
    <n v="168.92"/>
    <m/>
    <n v="4729.76"/>
    <n v="2450.721"/>
    <n v="14.507999999999999"/>
    <m/>
    <n v="28"/>
    <n v="2279.0390000000002"/>
    <x v="0"/>
    <x v="1"/>
    <n v="6"/>
    <x v="0"/>
  </r>
  <r>
    <x v="2"/>
    <x v="4"/>
    <s v="AREP"/>
    <m/>
    <x v="0"/>
    <d v="2020-02-07T00:00:00"/>
    <x v="2"/>
    <s v="Cesar Morales"/>
    <m/>
    <m/>
    <n v="125.73"/>
    <m/>
    <n v="3520.44"/>
    <n v="1824.1130000000001"/>
    <n v="14.507999999999999"/>
    <m/>
    <n v="28"/>
    <n v="1696.327"/>
    <x v="0"/>
    <x v="1"/>
    <n v="6"/>
    <x v="0"/>
  </r>
  <r>
    <x v="2"/>
    <x v="4"/>
    <s v="AREP"/>
    <m/>
    <x v="0"/>
    <d v="2020-02-07T00:00:00"/>
    <x v="2"/>
    <s v="Panaderia Garcia"/>
    <m/>
    <m/>
    <n v="166.43"/>
    <m/>
    <n v="2995.74"/>
    <n v="2414.596"/>
    <n v="14.507999999999999"/>
    <m/>
    <n v="18"/>
    <n v="581.14400000000001"/>
    <x v="0"/>
    <x v="1"/>
    <n v="6"/>
    <x v="0"/>
  </r>
  <r>
    <x v="2"/>
    <x v="4"/>
    <s v="AREP"/>
    <m/>
    <x v="0"/>
    <d v="2020-02-11T00:00:00"/>
    <x v="2"/>
    <s v="Madres Adoratrices"/>
    <m/>
    <m/>
    <n v="19.89"/>
    <m/>
    <n v="566.87"/>
    <n v="288.42500000000001"/>
    <n v="14.500999999999999"/>
    <m/>
    <n v="28.500299999999999"/>
    <n v="278.44499999999999"/>
    <x v="0"/>
    <x v="1"/>
    <n v="7"/>
    <x v="0"/>
  </r>
  <r>
    <x v="2"/>
    <x v="4"/>
    <s v="AREP"/>
    <m/>
    <x v="0"/>
    <d v="2020-02-11T00:00:00"/>
    <x v="2"/>
    <s v="HUEVO PUBLICO EN GENERAL"/>
    <m/>
    <m/>
    <n v="238.03"/>
    <m/>
    <n v="4879.62"/>
    <n v="3451.6750000000002"/>
    <n v="14.500999999999999"/>
    <m/>
    <n v="20.5"/>
    <n v="1427.9449999999999"/>
    <x v="0"/>
    <x v="1"/>
    <n v="7"/>
    <x v="0"/>
  </r>
  <r>
    <x v="2"/>
    <x v="4"/>
    <s v="AREP"/>
    <m/>
    <x v="0"/>
    <d v="2020-02-11T00:00:00"/>
    <x v="2"/>
    <s v="HUEVO PUBLICO EN GENERAL"/>
    <m/>
    <m/>
    <n v="68.55"/>
    <m/>
    <n v="1748.03"/>
    <n v="994.04399999999998"/>
    <n v="14.500999999999999"/>
    <m/>
    <n v="25.5001"/>
    <n v="753.98599999999999"/>
    <x v="0"/>
    <x v="1"/>
    <n v="7"/>
    <x v="0"/>
  </r>
  <r>
    <x v="2"/>
    <x v="4"/>
    <s v="AREP"/>
    <m/>
    <x v="0"/>
    <d v="2020-02-11T00:00:00"/>
    <x v="2"/>
    <s v="HUEVO PUBLICO EN GENERAL"/>
    <m/>
    <m/>
    <n v="243.1"/>
    <m/>
    <n v="7414.55"/>
    <n v="3525.1950000000002"/>
    <n v="14.500999999999999"/>
    <m/>
    <n v="30.5"/>
    <n v="3889.355"/>
    <x v="0"/>
    <x v="1"/>
    <n v="7"/>
    <x v="0"/>
  </r>
  <r>
    <x v="2"/>
    <x v="4"/>
    <s v="AREP"/>
    <m/>
    <x v="0"/>
    <d v="2020-02-11T00:00:00"/>
    <x v="2"/>
    <s v="Distribuidora de Frutas y Verduras Zepeda Hnos SRL de CV"/>
    <m/>
    <m/>
    <n v="296.38"/>
    <m/>
    <n v="8446.83"/>
    <n v="4297.8090000000002"/>
    <n v="14.500999999999999"/>
    <m/>
    <n v="28.5"/>
    <n v="4149.0209999999997"/>
    <x v="0"/>
    <x v="1"/>
    <n v="7"/>
    <x v="0"/>
  </r>
  <r>
    <x v="2"/>
    <x v="4"/>
    <s v="AREP"/>
    <m/>
    <x v="0"/>
    <d v="2020-02-11T00:00:00"/>
    <x v="2"/>
    <s v="Distribuidora de Frutas y Verduras Zepeda Hnos SRL de CV"/>
    <m/>
    <m/>
    <n v="904.17"/>
    <m/>
    <n v="27577.19"/>
    <n v="13111.377"/>
    <n v="14.500999999999999"/>
    <m/>
    <n v="30.5"/>
    <n v="14465.813"/>
    <x v="0"/>
    <x v="1"/>
    <n v="7"/>
    <x v="0"/>
  </r>
  <r>
    <x v="2"/>
    <x v="4"/>
    <s v="AREP"/>
    <m/>
    <x v="0"/>
    <d v="2020-02-11T00:00:00"/>
    <x v="2"/>
    <s v="Distribuidora de Frutas y Verduras Zepeda Hnos SRL de CV"/>
    <m/>
    <m/>
    <n v="725.36"/>
    <m/>
    <n v="22123.48"/>
    <n v="10518.451999999999"/>
    <n v="14.500999999999999"/>
    <m/>
    <n v="30.5"/>
    <n v="11605.028"/>
    <x v="0"/>
    <x v="1"/>
    <n v="7"/>
    <x v="0"/>
  </r>
  <r>
    <x v="2"/>
    <x v="4"/>
    <s v="AREP"/>
    <m/>
    <x v="0"/>
    <d v="2020-02-11T00:00:00"/>
    <x v="2"/>
    <s v="Imelda fregozo Guzman"/>
    <m/>
    <m/>
    <n v="231.48"/>
    <m/>
    <n v="7060.14"/>
    <n v="3356.694"/>
    <n v="14.500999999999999"/>
    <m/>
    <n v="30.5"/>
    <n v="3703.4459999999999"/>
    <x v="0"/>
    <x v="1"/>
    <n v="7"/>
    <x v="0"/>
  </r>
  <r>
    <x v="2"/>
    <x v="4"/>
    <s v="AREP"/>
    <m/>
    <x v="0"/>
    <d v="2020-02-11T00:00:00"/>
    <x v="2"/>
    <s v="Huerta Reyes Juan Carlos"/>
    <m/>
    <m/>
    <n v="287.06"/>
    <m/>
    <n v="8755.33"/>
    <n v="4162.66"/>
    <n v="14.500999999999999"/>
    <m/>
    <n v="30.5"/>
    <n v="4592.67"/>
    <x v="0"/>
    <x v="1"/>
    <n v="7"/>
    <x v="0"/>
  </r>
  <r>
    <x v="2"/>
    <x v="4"/>
    <s v="AREP"/>
    <m/>
    <x v="0"/>
    <d v="2020-02-11T00:00:00"/>
    <x v="2"/>
    <s v="Espinoza Gonzalez Maria Yesenia"/>
    <m/>
    <m/>
    <n v="343.59"/>
    <m/>
    <n v="10479.5"/>
    <n v="4982.402"/>
    <n v="14.500999999999999"/>
    <m/>
    <n v="30.5"/>
    <n v="5497.098"/>
    <x v="0"/>
    <x v="1"/>
    <n v="7"/>
    <x v="0"/>
  </r>
  <r>
    <x v="2"/>
    <x v="4"/>
    <s v="AREP"/>
    <m/>
    <x v="0"/>
    <d v="2020-02-11T00:00:00"/>
    <x v="2"/>
    <s v="Soc Coop Rural de Compra y Venta en C y C El Grullo SCL"/>
    <m/>
    <m/>
    <n v="1001.8"/>
    <m/>
    <n v="30554.9"/>
    <n v="14527.111000000001"/>
    <n v="14.500999999999999"/>
    <m/>
    <n v="30.5"/>
    <n v="16027.789000000001"/>
    <x v="0"/>
    <x v="1"/>
    <n v="7"/>
    <x v="0"/>
  </r>
  <r>
    <x v="2"/>
    <x v="4"/>
    <s v="AREP"/>
    <m/>
    <x v="0"/>
    <d v="2020-02-11T00:00:00"/>
    <x v="2"/>
    <s v="HUEVO PUBLICO EN GENERAL"/>
    <m/>
    <m/>
    <n v="345.52"/>
    <m/>
    <n v="10538.36"/>
    <n v="5010.3890000000001"/>
    <n v="14.500999999999999"/>
    <m/>
    <n v="30.5"/>
    <n v="5527.9709999999995"/>
    <x v="0"/>
    <x v="1"/>
    <n v="7"/>
    <x v="0"/>
  </r>
  <r>
    <x v="2"/>
    <x v="4"/>
    <s v="AREP"/>
    <m/>
    <x v="0"/>
    <d v="2020-02-11T00:00:00"/>
    <x v="2"/>
    <s v="Alvarez Garcia Octavio "/>
    <m/>
    <m/>
    <n v="331.1"/>
    <m/>
    <n v="10098.549999999999"/>
    <n v="4801.2839999999997"/>
    <n v="14.500999999999999"/>
    <m/>
    <n v="30.5"/>
    <n v="5297.2659999999996"/>
    <x v="0"/>
    <x v="1"/>
    <n v="7"/>
    <x v="0"/>
  </r>
  <r>
    <x v="2"/>
    <x v="4"/>
    <s v="AREP"/>
    <m/>
    <x v="0"/>
    <d v="2020-02-11T00:00:00"/>
    <x v="2"/>
    <s v="Super Tienda Martinez SA de CV"/>
    <m/>
    <m/>
    <n v="227.9"/>
    <m/>
    <n v="6950.95"/>
    <n v="3304.78"/>
    <n v="14.500999999999999"/>
    <m/>
    <n v="30.5"/>
    <n v="3646.17"/>
    <x v="0"/>
    <x v="1"/>
    <n v="7"/>
    <x v="0"/>
  </r>
  <r>
    <x v="2"/>
    <x v="4"/>
    <s v="AREP"/>
    <m/>
    <x v="0"/>
    <d v="2020-02-11T00:00:00"/>
    <x v="2"/>
    <s v="Gonzalez Dominguez Fabiola"/>
    <m/>
    <m/>
    <n v="194.24"/>
    <m/>
    <n v="5924.32"/>
    <n v="2816.6759999999999"/>
    <n v="14.500999999999999"/>
    <m/>
    <n v="30.5"/>
    <n v="3107.6439999999998"/>
    <x v="0"/>
    <x v="1"/>
    <n v="7"/>
    <x v="0"/>
  </r>
  <r>
    <x v="2"/>
    <x v="4"/>
    <s v="AREP"/>
    <m/>
    <x v="0"/>
    <d v="2020-02-11T00:00:00"/>
    <x v="2"/>
    <s v="HUEVO PUBLICO EN GENERAL"/>
    <m/>
    <m/>
    <n v="260.92"/>
    <m/>
    <n v="7958.06"/>
    <n v="3783.6030000000001"/>
    <n v="14.500999999999999"/>
    <m/>
    <n v="30.5"/>
    <n v="4174.4570000000003"/>
    <x v="0"/>
    <x v="1"/>
    <n v="7"/>
    <x v="0"/>
  </r>
  <r>
    <x v="2"/>
    <x v="4"/>
    <s v="AREP"/>
    <m/>
    <x v="0"/>
    <d v="2020-02-11T00:00:00"/>
    <x v="2"/>
    <s v="Garcia Soto Salvador"/>
    <m/>
    <m/>
    <n v="197.57"/>
    <m/>
    <n v="5729.53"/>
    <n v="2864.9639999999999"/>
    <n v="14.500999999999999"/>
    <m/>
    <n v="29"/>
    <n v="2864.5659999999998"/>
    <x v="0"/>
    <x v="1"/>
    <n v="7"/>
    <x v="0"/>
  </r>
  <r>
    <x v="2"/>
    <x v="4"/>
    <s v="AREP"/>
    <m/>
    <x v="0"/>
    <d v="2020-02-11T00:00:00"/>
    <x v="2"/>
    <s v="Garcia Soto Salvador"/>
    <m/>
    <m/>
    <n v="678.44"/>
    <m/>
    <n v="21031.64"/>
    <n v="9838.0640000000003"/>
    <n v="14.500999999999999"/>
    <m/>
    <n v="31"/>
    <n v="11193.575999999999"/>
    <x v="0"/>
    <x v="1"/>
    <n v="7"/>
    <x v="0"/>
  </r>
  <r>
    <x v="2"/>
    <x v="4"/>
    <s v="AREP"/>
    <m/>
    <x v="0"/>
    <d v="2020-02-11T00:00:00"/>
    <x v="2"/>
    <s v="Loera Baltazar Carlos"/>
    <m/>
    <m/>
    <n v="570.6"/>
    <m/>
    <n v="17688.599999999999"/>
    <n v="8274.2759999999998"/>
    <n v="14.500999999999999"/>
    <m/>
    <n v="31"/>
    <n v="9414.3240000000005"/>
    <x v="0"/>
    <x v="1"/>
    <n v="7"/>
    <x v="0"/>
  </r>
  <r>
    <x v="2"/>
    <x v="4"/>
    <s v="AREP"/>
    <m/>
    <x v="0"/>
    <d v="2020-02-11T00:00:00"/>
    <x v="2"/>
    <s v="HUEVO PUBLICO EN GENERAL"/>
    <m/>
    <m/>
    <n v="113.37"/>
    <m/>
    <n v="3457.79"/>
    <n v="1643.979"/>
    <n v="14.500999999999999"/>
    <m/>
    <n v="30.5"/>
    <n v="1813.8109999999999"/>
    <x v="0"/>
    <x v="1"/>
    <n v="7"/>
    <x v="0"/>
  </r>
  <r>
    <x v="2"/>
    <x v="4"/>
    <s v="AREP"/>
    <m/>
    <x v="0"/>
    <d v="2020-02-11T00:00:00"/>
    <x v="2"/>
    <s v="HUEVO PUBLICO EN GENERAL"/>
    <m/>
    <m/>
    <n v="59.4"/>
    <m/>
    <n v="1692.9"/>
    <n v="861.36"/>
    <n v="14.500999999999999"/>
    <m/>
    <n v="28.5"/>
    <n v="831.54"/>
    <x v="0"/>
    <x v="1"/>
    <n v="7"/>
    <x v="0"/>
  </r>
  <r>
    <x v="2"/>
    <x v="4"/>
    <s v="AREP"/>
    <m/>
    <x v="0"/>
    <d v="2020-02-11T00:00:00"/>
    <x v="2"/>
    <s v="Cobian Hector"/>
    <m/>
    <m/>
    <n v="230.89"/>
    <m/>
    <n v="7042.15"/>
    <n v="3348.1379999999999"/>
    <n v="14.500999999999999"/>
    <m/>
    <n v="30.5"/>
    <n v="3694.0120000000002"/>
    <x v="0"/>
    <x v="1"/>
    <n v="7"/>
    <x v="0"/>
  </r>
  <r>
    <x v="2"/>
    <x v="4"/>
    <s v="AREP"/>
    <m/>
    <x v="0"/>
    <d v="2020-02-11T00:00:00"/>
    <x v="2"/>
    <s v="Cobian Hector"/>
    <m/>
    <m/>
    <n v="198.59"/>
    <m/>
    <n v="5659.82"/>
    <n v="2879.7550000000001"/>
    <n v="14.500999999999999"/>
    <m/>
    <n v="28.5"/>
    <n v="2780.0650000000001"/>
    <x v="0"/>
    <x v="1"/>
    <n v="7"/>
    <x v="0"/>
  </r>
  <r>
    <x v="2"/>
    <x v="4"/>
    <s v="AREP"/>
    <m/>
    <x v="0"/>
    <d v="2020-02-11T00:00:00"/>
    <x v="2"/>
    <s v="HUEVO PUBLICO EN GENERAL"/>
    <m/>
    <m/>
    <n v="426.51"/>
    <m/>
    <n v="8743.4599999999991"/>
    <n v="6184.8249999999998"/>
    <n v="14.500999999999999"/>
    <m/>
    <n v="20.5"/>
    <n v="2558.6350000000002"/>
    <x v="0"/>
    <x v="1"/>
    <n v="7"/>
    <x v="0"/>
  </r>
  <r>
    <x v="2"/>
    <x v="4"/>
    <s v="AREP"/>
    <m/>
    <x v="0"/>
    <d v="2020-02-11T00:00:00"/>
    <x v="2"/>
    <s v="HUEVO PUBLICO EN GENERAL"/>
    <m/>
    <m/>
    <n v="164.91"/>
    <m/>
    <n v="4205.21"/>
    <n v="2391.3609999999999"/>
    <n v="14.500999999999999"/>
    <m/>
    <n v="25.5"/>
    <n v="1813.8489999999999"/>
    <x v="0"/>
    <x v="1"/>
    <n v="7"/>
    <x v="0"/>
  </r>
  <r>
    <x v="2"/>
    <x v="4"/>
    <s v="AREP"/>
    <m/>
    <x v="0"/>
    <d v="2020-02-11T00:00:00"/>
    <x v="2"/>
    <s v="Cobian Zamora Marlin"/>
    <m/>
    <m/>
    <n v="294.2"/>
    <m/>
    <n v="8090.5"/>
    <n v="4266.1970000000001"/>
    <n v="14.500999999999999"/>
    <m/>
    <n v="27.5"/>
    <n v="3824.3029999999999"/>
    <x v="0"/>
    <x v="1"/>
    <n v="7"/>
    <x v="0"/>
  </r>
  <r>
    <x v="2"/>
    <x v="4"/>
    <s v="AREP"/>
    <m/>
    <x v="0"/>
    <d v="2020-02-11T00:00:00"/>
    <x v="2"/>
    <s v="Cobian Zamora Marlin"/>
    <m/>
    <m/>
    <n v="199"/>
    <m/>
    <n v="5671.5"/>
    <n v="2885.701"/>
    <n v="14.500999999999999"/>
    <m/>
    <n v="28.5"/>
    <n v="2785.799"/>
    <x v="0"/>
    <x v="1"/>
    <n v="7"/>
    <x v="0"/>
  </r>
  <r>
    <x v="2"/>
    <x v="4"/>
    <s v="AREP"/>
    <m/>
    <x v="0"/>
    <d v="2020-02-11T00:00:00"/>
    <x v="2"/>
    <s v="Cobian Zamora Marlin"/>
    <m/>
    <m/>
    <n v="947"/>
    <m/>
    <n v="28883.5"/>
    <n v="13732.455"/>
    <n v="14.500999999999999"/>
    <m/>
    <n v="30.5"/>
    <n v="15151.045"/>
    <x v="0"/>
    <x v="1"/>
    <n v="7"/>
    <x v="0"/>
  </r>
  <r>
    <x v="2"/>
    <x v="4"/>
    <s v="AREP"/>
    <m/>
    <x v="0"/>
    <d v="2020-02-11T00:00:00"/>
    <x v="2"/>
    <s v="Eduardo Valenzuela"/>
    <m/>
    <m/>
    <n v="1283.1500000000001"/>
    <m/>
    <n v="34645.050000000003"/>
    <n v="18606.969000000001"/>
    <n v="14.500999999999999"/>
    <m/>
    <n v="27"/>
    <n v="16038.081"/>
    <x v="0"/>
    <x v="1"/>
    <n v="7"/>
    <x v="0"/>
  </r>
  <r>
    <x v="2"/>
    <x v="4"/>
    <s v="AREP"/>
    <m/>
    <x v="0"/>
    <d v="2020-02-11T00:00:00"/>
    <x v="2"/>
    <s v="Eduardo Valenzuela"/>
    <m/>
    <m/>
    <n v="1663.45"/>
    <m/>
    <n v="48240.05"/>
    <n v="24121.703000000001"/>
    <n v="14.500999999999999"/>
    <m/>
    <n v="29"/>
    <n v="24118.347000000002"/>
    <x v="0"/>
    <x v="1"/>
    <n v="7"/>
    <x v="0"/>
  </r>
  <r>
    <x v="2"/>
    <x v="4"/>
    <s v="AREP"/>
    <m/>
    <x v="0"/>
    <d v="2020-02-12T00:00:00"/>
    <x v="2"/>
    <s v="J Jesus Naranjo Ayala"/>
    <m/>
    <m/>
    <n v="154.28"/>
    <m/>
    <n v="4705.54"/>
    <n v="2054.1559999999999"/>
    <n v="13.314"/>
    <m/>
    <n v="30.5"/>
    <n v="2651.384"/>
    <x v="0"/>
    <x v="1"/>
    <n v="7"/>
    <x v="0"/>
  </r>
  <r>
    <x v="2"/>
    <x v="4"/>
    <s v="AREP"/>
    <m/>
    <x v="0"/>
    <d v="2020-02-12T00:00:00"/>
    <x v="2"/>
    <s v="Cesar Morales"/>
    <m/>
    <m/>
    <n v="113.15"/>
    <m/>
    <n v="3451.08"/>
    <n v="1506.5319999999999"/>
    <n v="13.314"/>
    <m/>
    <n v="30.5"/>
    <n v="1944.548"/>
    <x v="0"/>
    <x v="1"/>
    <n v="7"/>
    <x v="0"/>
  </r>
  <r>
    <x v="2"/>
    <x v="4"/>
    <s v="AREP"/>
    <m/>
    <x v="0"/>
    <d v="2020-02-12T00:00:00"/>
    <x v="2"/>
    <s v="Panaderia Garcia"/>
    <m/>
    <m/>
    <n v="96.68"/>
    <m/>
    <n v="1981.94"/>
    <n v="1287.2429999999999"/>
    <n v="13.314"/>
    <m/>
    <n v="20.5"/>
    <n v="694.697"/>
    <x v="0"/>
    <x v="1"/>
    <n v="7"/>
    <x v="0"/>
  </r>
  <r>
    <x v="2"/>
    <x v="4"/>
    <s v="AREP"/>
    <m/>
    <x v="0"/>
    <d v="2020-02-13T00:00:00"/>
    <x v="2"/>
    <s v="Garcia Soto Salvador"/>
    <m/>
    <m/>
    <n v="473.04"/>
    <m/>
    <n v="14664.24"/>
    <n v="6298.2759999999998"/>
    <n v="13.314"/>
    <m/>
    <n v="31"/>
    <n v="8365.9639999999999"/>
    <x v="0"/>
    <x v="1"/>
    <n v="7"/>
    <x v="0"/>
  </r>
  <r>
    <x v="2"/>
    <x v="4"/>
    <s v="AREP"/>
    <m/>
    <x v="0"/>
    <d v="2020-02-13T00:00:00"/>
    <x v="2"/>
    <s v="Garcia Soto Salvador"/>
    <m/>
    <m/>
    <n v="592.29"/>
    <m/>
    <n v="17176.41"/>
    <n v="7886.0259999999998"/>
    <n v="13.314"/>
    <m/>
    <n v="29"/>
    <n v="9290.384"/>
    <x v="0"/>
    <x v="1"/>
    <n v="7"/>
    <x v="0"/>
  </r>
  <r>
    <x v="2"/>
    <x v="4"/>
    <s v="AREP"/>
    <m/>
    <x v="0"/>
    <d v="2020-02-13T00:00:00"/>
    <x v="2"/>
    <s v="Imelda fregozo Guzman"/>
    <m/>
    <m/>
    <n v="185.66"/>
    <m/>
    <n v="5662.63"/>
    <n v="2471.9639999999999"/>
    <n v="13.314"/>
    <m/>
    <n v="30.5"/>
    <n v="3190.6660000000002"/>
    <x v="0"/>
    <x v="1"/>
    <n v="7"/>
    <x v="0"/>
  </r>
  <r>
    <x v="2"/>
    <x v="4"/>
    <s v="AREP"/>
    <m/>
    <x v="0"/>
    <d v="2020-02-13T00:00:00"/>
    <x v="2"/>
    <s v="Panaderia Garcia"/>
    <m/>
    <m/>
    <n v="97.17"/>
    <m/>
    <n v="2963.69"/>
    <n v="1293.7670000000001"/>
    <n v="13.314"/>
    <m/>
    <n v="30.5001"/>
    <n v="1669.923"/>
    <x v="0"/>
    <x v="1"/>
    <n v="7"/>
    <x v="0"/>
  </r>
  <r>
    <x v="2"/>
    <x v="4"/>
    <s v="AREP"/>
    <m/>
    <x v="0"/>
    <d v="2020-02-13T00:00:00"/>
    <x v="2"/>
    <s v="Super Tienda Martinez SA de CV"/>
    <m/>
    <m/>
    <n v="206.37"/>
    <m/>
    <n v="6294.29"/>
    <n v="2747.7069999999999"/>
    <n v="13.314"/>
    <m/>
    <n v="30.5"/>
    <n v="3546.5830000000001"/>
    <x v="0"/>
    <x v="1"/>
    <n v="7"/>
    <x v="0"/>
  </r>
  <r>
    <x v="2"/>
    <x v="4"/>
    <s v="AREP"/>
    <m/>
    <x v="0"/>
    <d v="2020-02-13T00:00:00"/>
    <x v="2"/>
    <s v="Huerta Reyes Juan Carlos"/>
    <m/>
    <m/>
    <n v="430.6"/>
    <m/>
    <n v="13133.3"/>
    <n v="5733.21"/>
    <n v="13.314"/>
    <m/>
    <n v="30.5"/>
    <n v="7400.09"/>
    <x v="0"/>
    <x v="1"/>
    <n v="7"/>
    <x v="0"/>
  </r>
  <r>
    <x v="2"/>
    <x v="4"/>
    <s v="AREP"/>
    <m/>
    <x v="0"/>
    <d v="2020-02-13T00:00:00"/>
    <x v="2"/>
    <s v="Laura Livier Castro Mejia"/>
    <m/>
    <m/>
    <n v="405.31"/>
    <m/>
    <n v="12361.96"/>
    <n v="5396.4870000000001"/>
    <n v="13.314"/>
    <m/>
    <n v="30.5"/>
    <n v="6965.473"/>
    <x v="0"/>
    <x v="1"/>
    <n v="7"/>
    <x v="0"/>
  </r>
  <r>
    <x v="2"/>
    <x v="4"/>
    <s v="AREP"/>
    <m/>
    <x v="0"/>
    <d v="2020-02-13T00:00:00"/>
    <x v="2"/>
    <s v="Ambriz Ruiz Manolo"/>
    <m/>
    <m/>
    <n v="609.16999999999996"/>
    <m/>
    <n v="18579.689999999999"/>
    <n v="8110.7749999999996"/>
    <n v="13.314"/>
    <m/>
    <n v="30.5"/>
    <n v="10468.915000000001"/>
    <x v="0"/>
    <x v="1"/>
    <n v="7"/>
    <x v="0"/>
  </r>
  <r>
    <x v="2"/>
    <x v="4"/>
    <s v="AREP"/>
    <m/>
    <x v="0"/>
    <d v="2020-02-13T00:00:00"/>
    <x v="2"/>
    <s v="HUEVO PUBLICO EN GENERAL"/>
    <m/>
    <m/>
    <n v="471.05"/>
    <m/>
    <n v="14367.03"/>
    <n v="6271.78"/>
    <n v="13.314"/>
    <m/>
    <n v="30.5"/>
    <n v="8095.25"/>
    <x v="0"/>
    <x v="1"/>
    <n v="7"/>
    <x v="0"/>
  </r>
  <r>
    <x v="2"/>
    <x v="4"/>
    <s v="AREP"/>
    <m/>
    <x v="0"/>
    <d v="2020-02-13T00:00:00"/>
    <x v="2"/>
    <s v="Gonzalez Dominguez Fabiola"/>
    <m/>
    <m/>
    <n v="515.08000000000004"/>
    <m/>
    <n v="15709.94"/>
    <n v="6858.0159999999996"/>
    <n v="13.314"/>
    <m/>
    <n v="30.5"/>
    <n v="8851.9240000000009"/>
    <x v="0"/>
    <x v="1"/>
    <n v="7"/>
    <x v="0"/>
  </r>
  <r>
    <x v="2"/>
    <x v="4"/>
    <s v="AREP"/>
    <m/>
    <x v="0"/>
    <d v="2020-02-13T00:00:00"/>
    <x v="2"/>
    <s v="Soc Coop Rural de Compra y Venta en C y C El Grullo SCL"/>
    <m/>
    <m/>
    <n v="1133.5999999999999"/>
    <m/>
    <n v="34574.800000000003"/>
    <n v="15093.281000000001"/>
    <n v="13.314"/>
    <m/>
    <n v="30.5"/>
    <n v="19481.519"/>
    <x v="0"/>
    <x v="1"/>
    <n v="7"/>
    <x v="0"/>
  </r>
  <r>
    <x v="2"/>
    <x v="4"/>
    <s v="AREP"/>
    <m/>
    <x v="0"/>
    <d v="2020-02-13T00:00:00"/>
    <x v="2"/>
    <s v="Distribuidora de Frutas y Verduras Zepeda Hnos SRL de CV"/>
    <m/>
    <m/>
    <n v="866.24"/>
    <m/>
    <n v="26420.32"/>
    <n v="11533.525"/>
    <n v="13.314"/>
    <m/>
    <n v="30.5"/>
    <n v="14886.795"/>
    <x v="0"/>
    <x v="1"/>
    <n v="7"/>
    <x v="0"/>
  </r>
  <r>
    <x v="2"/>
    <x v="4"/>
    <s v="AREP"/>
    <m/>
    <x v="0"/>
    <d v="2020-02-13T00:00:00"/>
    <x v="2"/>
    <s v="De la Torre Gudiño Jaime"/>
    <m/>
    <m/>
    <n v="173.03"/>
    <m/>
    <n v="5277.42"/>
    <n v="2303.8020000000001"/>
    <n v="13.314"/>
    <m/>
    <n v="30.5"/>
    <n v="2973.6179999999999"/>
    <x v="0"/>
    <x v="1"/>
    <n v="7"/>
    <x v="0"/>
  </r>
  <r>
    <x v="2"/>
    <x v="4"/>
    <s v="AREP"/>
    <m/>
    <x v="0"/>
    <d v="2020-02-13T00:00:00"/>
    <x v="2"/>
    <s v="Cobian Hector"/>
    <m/>
    <m/>
    <n v="431.32"/>
    <m/>
    <n v="13155.26"/>
    <n v="5742.7960000000003"/>
    <n v="13.314"/>
    <m/>
    <n v="30.5"/>
    <n v="7412.4639999999999"/>
    <x v="0"/>
    <x v="1"/>
    <n v="7"/>
    <x v="0"/>
  </r>
  <r>
    <x v="2"/>
    <x v="4"/>
    <s v="AREP"/>
    <m/>
    <x v="0"/>
    <d v="2020-02-13T00:00:00"/>
    <x v="2"/>
    <s v="Ambriz Ruiz Manolo"/>
    <m/>
    <m/>
    <n v="24.35"/>
    <m/>
    <n v="742.68"/>
    <n v="324.20699999999999"/>
    <n v="13.314"/>
    <m/>
    <n v="30.5002"/>
    <n v="418.47300000000001"/>
    <x v="0"/>
    <x v="1"/>
    <n v="7"/>
    <x v="0"/>
  </r>
  <r>
    <x v="2"/>
    <x v="4"/>
    <s v="AREP"/>
    <m/>
    <x v="0"/>
    <d v="2020-02-13T00:00:00"/>
    <x v="2"/>
    <s v="HUEVO PUBLICO EN GENERAL"/>
    <m/>
    <m/>
    <n v="278.88"/>
    <m/>
    <n v="8505.84"/>
    <n v="3713.1390000000001"/>
    <n v="13.314"/>
    <m/>
    <n v="30.5"/>
    <n v="4792.701"/>
    <x v="0"/>
    <x v="1"/>
    <n v="7"/>
    <x v="0"/>
  </r>
  <r>
    <x v="2"/>
    <x v="4"/>
    <s v="AREP"/>
    <m/>
    <x v="0"/>
    <d v="2020-02-13T00:00:00"/>
    <x v="2"/>
    <s v="Lopez Montaño Julio"/>
    <m/>
    <m/>
    <n v="224.97"/>
    <m/>
    <n v="6861.59"/>
    <n v="2995.3560000000002"/>
    <n v="13.314"/>
    <m/>
    <n v="30.5"/>
    <n v="3866.2339999999999"/>
    <x v="0"/>
    <x v="1"/>
    <n v="7"/>
    <x v="0"/>
  </r>
  <r>
    <x v="2"/>
    <x v="4"/>
    <s v="AREP"/>
    <m/>
    <x v="0"/>
    <d v="2020-02-13T00:00:00"/>
    <x v="2"/>
    <s v="SUPER LAS PINTAS"/>
    <m/>
    <m/>
    <n v="386.8"/>
    <m/>
    <n v="11797.4"/>
    <n v="5150.0360000000001"/>
    <n v="13.314"/>
    <m/>
    <n v="30.5"/>
    <n v="6647.3639999999996"/>
    <x v="0"/>
    <x v="1"/>
    <n v="7"/>
    <x v="0"/>
  </r>
  <r>
    <x v="2"/>
    <x v="4"/>
    <s v="AREP"/>
    <m/>
    <x v="0"/>
    <d v="2020-02-13T00:00:00"/>
    <x v="2"/>
    <s v="Rosales Guzman Humberto"/>
    <m/>
    <m/>
    <n v="228.31"/>
    <m/>
    <n v="6963.46"/>
    <n v="3039.826"/>
    <n v="13.314"/>
    <m/>
    <n v="30.5"/>
    <n v="3923.634"/>
    <x v="0"/>
    <x v="1"/>
    <n v="7"/>
    <x v="0"/>
  </r>
  <r>
    <x v="2"/>
    <x v="4"/>
    <s v="AREP"/>
    <m/>
    <x v="0"/>
    <d v="2020-02-13T00:00:00"/>
    <x v="2"/>
    <s v="Alvarez Garcia Octavio "/>
    <m/>
    <m/>
    <n v="211.68"/>
    <m/>
    <n v="6456.24"/>
    <n v="2818.4070000000002"/>
    <n v="13.314"/>
    <m/>
    <n v="30.5"/>
    <n v="3637.8330000000001"/>
    <x v="0"/>
    <x v="1"/>
    <n v="7"/>
    <x v="0"/>
  </r>
  <r>
    <x v="2"/>
    <x v="4"/>
    <s v="AREP"/>
    <m/>
    <x v="0"/>
    <d v="2020-02-13T00:00:00"/>
    <x v="2"/>
    <s v="Julio Sanchez"/>
    <m/>
    <m/>
    <n v="3173.02"/>
    <m/>
    <n v="96777.11"/>
    <n v="42247.074000000001"/>
    <n v="13.314"/>
    <m/>
    <n v="30.5"/>
    <n v="54530.036"/>
    <x v="0"/>
    <x v="1"/>
    <n v="7"/>
    <x v="0"/>
  </r>
  <r>
    <x v="2"/>
    <x v="4"/>
    <s v="AREP"/>
    <m/>
    <x v="0"/>
    <d v="2020-02-13T00:00:00"/>
    <x v="2"/>
    <s v="Espinoza Gonzalez Maria Yesenia"/>
    <m/>
    <m/>
    <n v="571.79999999999995"/>
    <m/>
    <n v="17439.900000000001"/>
    <n v="7613.2129999999997"/>
    <n v="13.314"/>
    <m/>
    <n v="30.5"/>
    <n v="9826.6869999999999"/>
    <x v="0"/>
    <x v="1"/>
    <n v="7"/>
    <x v="0"/>
  </r>
  <r>
    <x v="2"/>
    <x v="4"/>
    <s v="AREP"/>
    <m/>
    <x v="0"/>
    <d v="2020-02-13T00:00:00"/>
    <x v="2"/>
    <s v="Cobian Zamora Marlin"/>
    <m/>
    <m/>
    <n v="976"/>
    <m/>
    <n v="29768"/>
    <n v="12994.921"/>
    <n v="13.314"/>
    <m/>
    <n v="30.5"/>
    <n v="16773.079000000002"/>
    <x v="0"/>
    <x v="1"/>
    <n v="7"/>
    <x v="0"/>
  </r>
  <r>
    <x v="2"/>
    <x v="4"/>
    <s v="AREP"/>
    <m/>
    <x v="0"/>
    <d v="2020-02-13T00:00:00"/>
    <x v="2"/>
    <s v="Jose Zazueta"/>
    <m/>
    <m/>
    <n v="988.26"/>
    <m/>
    <n v="28165.41"/>
    <n v="13158.156999999999"/>
    <n v="13.314"/>
    <m/>
    <n v="28.5"/>
    <n v="15007.253000000001"/>
    <x v="0"/>
    <x v="1"/>
    <n v="7"/>
    <x v="0"/>
  </r>
  <r>
    <x v="2"/>
    <x v="4"/>
    <s v="AREP"/>
    <m/>
    <x v="0"/>
    <d v="2020-02-13T00:00:00"/>
    <x v="2"/>
    <s v="Alvarez Garcia Octavio "/>
    <m/>
    <m/>
    <n v="636.54"/>
    <m/>
    <n v="19414.47"/>
    <n v="8475.1919999999991"/>
    <n v="13.314"/>
    <m/>
    <n v="30.5"/>
    <n v="10939.278"/>
    <x v="0"/>
    <x v="1"/>
    <n v="7"/>
    <x v="0"/>
  </r>
  <r>
    <x v="2"/>
    <x v="4"/>
    <s v="AREP"/>
    <m/>
    <x v="0"/>
    <d v="2020-02-13T00:00:00"/>
    <x v="2"/>
    <s v="Vargas Perez Maria del Rosario &quot;La Chata&quot;"/>
    <m/>
    <m/>
    <n v="593.6"/>
    <m/>
    <n v="18104.8"/>
    <n v="7903.4679999999998"/>
    <n v="13.314"/>
    <m/>
    <n v="30.5"/>
    <n v="10201.332"/>
    <x v="0"/>
    <x v="1"/>
    <n v="7"/>
    <x v="0"/>
  </r>
  <r>
    <x v="2"/>
    <x v="4"/>
    <s v="AREP"/>
    <m/>
    <x v="0"/>
    <d v="2020-02-13T00:00:00"/>
    <x v="2"/>
    <s v="HUEVO PUBLICO EN GENERAL"/>
    <m/>
    <m/>
    <n v="235.14"/>
    <m/>
    <n v="7171.77"/>
    <n v="3130.7640000000001"/>
    <n v="13.314"/>
    <m/>
    <n v="30.5"/>
    <n v="4041.0059999999999"/>
    <x v="0"/>
    <x v="1"/>
    <n v="7"/>
    <x v="0"/>
  </r>
  <r>
    <x v="2"/>
    <x v="4"/>
    <s v="AREP"/>
    <m/>
    <x v="1"/>
    <d v="2020-02-18T00:00:00"/>
    <x v="2"/>
    <s v="Garcia Soto Salvador"/>
    <m/>
    <m/>
    <n v="-473.04"/>
    <m/>
    <n v="-14664.24"/>
    <n v="-5994.8320000000003"/>
    <n v="-12.673"/>
    <m/>
    <n v="31"/>
    <n v="-8669.4079999999994"/>
    <x v="0"/>
    <x v="1"/>
    <n v="8"/>
    <x v="0"/>
  </r>
  <r>
    <x v="2"/>
    <x v="4"/>
    <s v="AREP"/>
    <m/>
    <x v="1"/>
    <d v="2020-02-18T00:00:00"/>
    <x v="2"/>
    <s v="Garcia Soto Salvador"/>
    <m/>
    <m/>
    <n v="-592.29"/>
    <m/>
    <n v="-17176.41"/>
    <n v="-7506.0870000000004"/>
    <n v="-12.673"/>
    <m/>
    <n v="29"/>
    <n v="-9670.3230000000003"/>
    <x v="0"/>
    <x v="1"/>
    <n v="8"/>
    <x v="0"/>
  </r>
  <r>
    <x v="2"/>
    <x v="4"/>
    <s v="AREP"/>
    <m/>
    <x v="0"/>
    <d v="2020-02-18T00:00:00"/>
    <x v="2"/>
    <s v="Madres Adoratrices"/>
    <m/>
    <m/>
    <n v="44.1"/>
    <m/>
    <n v="904.05"/>
    <n v="558.87900000000002"/>
    <n v="12.673"/>
    <m/>
    <n v="20.5"/>
    <n v="345.17099999999999"/>
    <x v="0"/>
    <x v="1"/>
    <n v="8"/>
    <x v="0"/>
  </r>
  <r>
    <x v="2"/>
    <x v="4"/>
    <s v="AREP"/>
    <m/>
    <x v="0"/>
    <d v="2020-02-18T00:00:00"/>
    <x v="2"/>
    <s v="Soc Coop Rural de Compra y Venta en C y C El Grullo SCL"/>
    <m/>
    <m/>
    <n v="1174.8"/>
    <m/>
    <n v="35831.4"/>
    <n v="14888.232"/>
    <n v="12.673"/>
    <m/>
    <n v="30.5"/>
    <n v="20943.168000000001"/>
    <x v="0"/>
    <x v="1"/>
    <n v="8"/>
    <x v="0"/>
  </r>
  <r>
    <x v="2"/>
    <x v="4"/>
    <s v="AREP"/>
    <m/>
    <x v="0"/>
    <d v="2020-02-18T00:00:00"/>
    <x v="2"/>
    <s v="Hernandez Rosales Alicia"/>
    <m/>
    <m/>
    <n v="365.87"/>
    <m/>
    <n v="7500.34"/>
    <n v="4636.6679999999997"/>
    <n v="12.673"/>
    <m/>
    <n v="20.5"/>
    <n v="2863.672"/>
    <x v="0"/>
    <x v="1"/>
    <n v="8"/>
    <x v="0"/>
  </r>
  <r>
    <x v="2"/>
    <x v="4"/>
    <s v="AREP"/>
    <m/>
    <x v="0"/>
    <d v="2020-02-18T00:00:00"/>
    <x v="2"/>
    <s v="Hernandez Rosales Alicia"/>
    <m/>
    <m/>
    <n v="87.25"/>
    <m/>
    <n v="2224.88"/>
    <n v="1105.7190000000001"/>
    <n v="12.673"/>
    <m/>
    <n v="25.5001"/>
    <n v="1119.1610000000001"/>
    <x v="0"/>
    <x v="1"/>
    <n v="8"/>
    <x v="0"/>
  </r>
  <r>
    <x v="2"/>
    <x v="4"/>
    <s v="AREP"/>
    <m/>
    <x v="0"/>
    <d v="2020-02-18T00:00:00"/>
    <x v="2"/>
    <s v="Hernandez Rosales Alicia"/>
    <m/>
    <m/>
    <n v="238.5"/>
    <m/>
    <n v="7274.25"/>
    <n v="3022.509"/>
    <n v="12.673"/>
    <m/>
    <n v="30.5"/>
    <n v="4251.741"/>
    <x v="0"/>
    <x v="1"/>
    <n v="8"/>
    <x v="0"/>
  </r>
  <r>
    <x v="2"/>
    <x v="4"/>
    <s v="AREP"/>
    <m/>
    <x v="0"/>
    <d v="2020-02-18T00:00:00"/>
    <x v="2"/>
    <s v="Ventas Familia"/>
    <m/>
    <m/>
    <n v="3.38"/>
    <m/>
    <n v="103.09"/>
    <n v="42.835000000000001"/>
    <n v="12.673"/>
    <m/>
    <n v="30.5"/>
    <n v="60.255000000000003"/>
    <x v="0"/>
    <x v="1"/>
    <n v="8"/>
    <x v="0"/>
  </r>
  <r>
    <x v="2"/>
    <x v="4"/>
    <s v="AREP"/>
    <m/>
    <x v="0"/>
    <d v="2020-02-18T00:00:00"/>
    <x v="2"/>
    <s v="Cobian Zamora Marlin"/>
    <m/>
    <m/>
    <n v="667"/>
    <m/>
    <n v="20343.5"/>
    <n v="8452.8860000000004"/>
    <n v="12.673"/>
    <m/>
    <n v="30.5"/>
    <n v="11890.614"/>
    <x v="0"/>
    <x v="1"/>
    <n v="8"/>
    <x v="0"/>
  </r>
  <r>
    <x v="2"/>
    <x v="4"/>
    <s v="AREP"/>
    <m/>
    <x v="0"/>
    <d v="2020-02-18T00:00:00"/>
    <x v="2"/>
    <s v="Distribuidora de Frutas y Verduras Zepeda Hnos SRL de CV"/>
    <m/>
    <m/>
    <n v="668.66"/>
    <m/>
    <n v="20394.13"/>
    <n v="8735.6219999999994"/>
    <n v="13.064"/>
    <m/>
    <n v="30.5"/>
    <n v="11658.508"/>
    <x v="0"/>
    <x v="1"/>
    <n v="8"/>
    <x v="0"/>
  </r>
  <r>
    <x v="2"/>
    <x v="4"/>
    <s v="AREP"/>
    <m/>
    <x v="0"/>
    <d v="2020-02-18T00:00:00"/>
    <x v="2"/>
    <s v="Operadora de Tiendas Selectas SA de CV"/>
    <m/>
    <m/>
    <n v="3552.4"/>
    <m/>
    <n v="108348.2"/>
    <n v="46409.866999999998"/>
    <n v="13.064"/>
    <m/>
    <n v="30.5"/>
    <n v="61938.332999999999"/>
    <x v="0"/>
    <x v="1"/>
    <n v="8"/>
    <x v="0"/>
  </r>
  <r>
    <x v="2"/>
    <x v="4"/>
    <s v="AREP"/>
    <m/>
    <x v="0"/>
    <d v="2020-02-18T00:00:00"/>
    <x v="2"/>
    <s v="Espinoza Gonzalez Maria Yesenia"/>
    <m/>
    <m/>
    <n v="223.26"/>
    <m/>
    <n v="6809.43"/>
    <n v="2916.7510000000002"/>
    <n v="13.064"/>
    <m/>
    <n v="30.5"/>
    <n v="3892.6790000000001"/>
    <x v="0"/>
    <x v="1"/>
    <n v="8"/>
    <x v="0"/>
  </r>
  <r>
    <x v="2"/>
    <x v="4"/>
    <s v="AREP"/>
    <m/>
    <x v="0"/>
    <d v="2020-02-18T00:00:00"/>
    <x v="2"/>
    <s v="Rosales Guzman Humberto"/>
    <m/>
    <m/>
    <n v="230.91"/>
    <m/>
    <n v="7042.76"/>
    <n v="3016.694"/>
    <n v="13.064"/>
    <m/>
    <n v="30.5"/>
    <n v="4026.0659999999998"/>
    <x v="0"/>
    <x v="1"/>
    <n v="8"/>
    <x v="0"/>
  </r>
  <r>
    <x v="2"/>
    <x v="4"/>
    <s v="AREP"/>
    <m/>
    <x v="0"/>
    <d v="2020-02-18T00:00:00"/>
    <x v="2"/>
    <s v="HUEVO PUBLICO EN GENERAL"/>
    <m/>
    <m/>
    <n v="346.77"/>
    <m/>
    <n v="10576.49"/>
    <n v="4530.3320000000003"/>
    <n v="13.064"/>
    <m/>
    <n v="30.5"/>
    <n v="6046.1580000000004"/>
    <x v="0"/>
    <x v="1"/>
    <n v="8"/>
    <x v="0"/>
  </r>
  <r>
    <x v="2"/>
    <x v="4"/>
    <s v="AREP"/>
    <m/>
    <x v="0"/>
    <d v="2020-02-18T00:00:00"/>
    <x v="2"/>
    <s v="HUEVO PUBLICO EN GENERAL"/>
    <m/>
    <m/>
    <n v="197.28"/>
    <m/>
    <n v="5622.48"/>
    <n v="2577.3389999999999"/>
    <n v="13.064"/>
    <m/>
    <n v="28.5"/>
    <n v="3045.1410000000001"/>
    <x v="0"/>
    <x v="1"/>
    <n v="8"/>
    <x v="0"/>
  </r>
  <r>
    <x v="2"/>
    <x v="4"/>
    <s v="AREP"/>
    <m/>
    <x v="0"/>
    <d v="2020-02-18T00:00:00"/>
    <x v="2"/>
    <s v="Cobian Hector"/>
    <m/>
    <m/>
    <n v="234.45"/>
    <m/>
    <n v="7150.73"/>
    <n v="3062.942"/>
    <n v="13.064"/>
    <m/>
    <n v="30.5"/>
    <n v="4087.788"/>
    <x v="0"/>
    <x v="1"/>
    <n v="8"/>
    <x v="0"/>
  </r>
  <r>
    <x v="2"/>
    <x v="4"/>
    <s v="AREP"/>
    <m/>
    <x v="0"/>
    <d v="2020-02-18T00:00:00"/>
    <x v="2"/>
    <s v="Cobian Hector"/>
    <m/>
    <m/>
    <n v="196.04"/>
    <m/>
    <n v="5587.14"/>
    <n v="2561.1390000000001"/>
    <n v="13.064"/>
    <m/>
    <n v="28.5"/>
    <n v="3026.0010000000002"/>
    <x v="0"/>
    <x v="1"/>
    <n v="8"/>
    <x v="0"/>
  </r>
  <r>
    <x v="2"/>
    <x v="4"/>
    <s v="AREP"/>
    <m/>
    <x v="0"/>
    <d v="2020-02-18T00:00:00"/>
    <x v="2"/>
    <s v="HUEVO PUBLICO EN GENERAL"/>
    <m/>
    <m/>
    <n v="137.81"/>
    <m/>
    <n v="4203.21"/>
    <n v="1800.4010000000001"/>
    <n v="13.064"/>
    <m/>
    <n v="30.5"/>
    <n v="2402.8090000000002"/>
    <x v="0"/>
    <x v="1"/>
    <n v="8"/>
    <x v="0"/>
  </r>
  <r>
    <x v="2"/>
    <x v="4"/>
    <s v="AREP"/>
    <m/>
    <x v="0"/>
    <d v="2020-02-18T00:00:00"/>
    <x v="2"/>
    <s v="Super Tienda Martinez SA de CV"/>
    <m/>
    <m/>
    <n v="119.01"/>
    <m/>
    <n v="3629.81"/>
    <n v="1554.7909999999999"/>
    <n v="13.064"/>
    <m/>
    <n v="30.5"/>
    <n v="2075.0189999999998"/>
    <x v="0"/>
    <x v="1"/>
    <n v="8"/>
    <x v="0"/>
  </r>
  <r>
    <x v="2"/>
    <x v="4"/>
    <s v="AREP"/>
    <m/>
    <x v="0"/>
    <d v="2020-02-18T00:00:00"/>
    <x v="2"/>
    <s v="Alvarez Garcia Octavio "/>
    <m/>
    <m/>
    <n v="450.79"/>
    <m/>
    <n v="13749.1"/>
    <n v="5889.2870000000003"/>
    <n v="13.064"/>
    <m/>
    <n v="30.5"/>
    <n v="7859.8130000000001"/>
    <x v="0"/>
    <x v="1"/>
    <n v="8"/>
    <x v="0"/>
  </r>
  <r>
    <x v="2"/>
    <x v="4"/>
    <s v="AREP"/>
    <m/>
    <x v="0"/>
    <d v="2020-02-18T00:00:00"/>
    <x v="2"/>
    <s v="Vargas Perez Maria del Rosario &quot;La Chata&quot;"/>
    <m/>
    <m/>
    <n v="114.3"/>
    <m/>
    <n v="3486.15"/>
    <n v="1493.2570000000001"/>
    <n v="13.064"/>
    <m/>
    <n v="30.5"/>
    <n v="1992.893"/>
    <x v="0"/>
    <x v="1"/>
    <n v="8"/>
    <x v="0"/>
  </r>
  <r>
    <x v="2"/>
    <x v="4"/>
    <s v="AREP"/>
    <m/>
    <x v="0"/>
    <d v="2020-02-18T00:00:00"/>
    <x v="2"/>
    <s v="Martin Francisco Cervantes Curiel"/>
    <m/>
    <m/>
    <n v="271.74"/>
    <m/>
    <n v="8288.07"/>
    <n v="3550.1120000000001"/>
    <n v="13.064"/>
    <m/>
    <n v="30.5"/>
    <n v="4737.9579999999996"/>
    <x v="0"/>
    <x v="1"/>
    <n v="8"/>
    <x v="0"/>
  </r>
  <r>
    <x v="2"/>
    <x v="4"/>
    <s v="AREP"/>
    <m/>
    <x v="0"/>
    <d v="2020-02-18T00:00:00"/>
    <x v="2"/>
    <s v="Huerta Reyes Juan Carlos"/>
    <m/>
    <m/>
    <n v="230.82"/>
    <m/>
    <n v="7040.01"/>
    <n v="3015.518"/>
    <n v="13.064"/>
    <m/>
    <n v="30.5"/>
    <n v="4024.4920000000002"/>
    <x v="0"/>
    <x v="1"/>
    <n v="8"/>
    <x v="0"/>
  </r>
  <r>
    <x v="2"/>
    <x v="4"/>
    <s v="AREP"/>
    <m/>
    <x v="0"/>
    <d v="2020-02-18T00:00:00"/>
    <x v="2"/>
    <s v="Garcia Soto Salvador"/>
    <m/>
    <m/>
    <n v="473.04"/>
    <m/>
    <n v="14664.24"/>
    <n v="6179.97"/>
    <n v="13.064"/>
    <m/>
    <n v="31"/>
    <n v="8484.27"/>
    <x v="0"/>
    <x v="1"/>
    <n v="8"/>
    <x v="0"/>
  </r>
  <r>
    <x v="2"/>
    <x v="4"/>
    <s v="AREP"/>
    <m/>
    <x v="0"/>
    <d v="2020-02-18T00:00:00"/>
    <x v="2"/>
    <s v="Garcia Soto Salvador"/>
    <m/>
    <m/>
    <n v="592.29"/>
    <m/>
    <n v="17176.41"/>
    <n v="7737.8959999999997"/>
    <n v="13.064"/>
    <m/>
    <n v="29"/>
    <n v="9438.5139999999992"/>
    <x v="0"/>
    <x v="1"/>
    <n v="8"/>
    <x v="0"/>
  </r>
  <r>
    <x v="2"/>
    <x v="4"/>
    <s v="AREP"/>
    <m/>
    <x v="0"/>
    <d v="2020-02-18T00:00:00"/>
    <x v="2"/>
    <s v="Loera Baltazar Carlos"/>
    <m/>
    <m/>
    <n v="477.83"/>
    <m/>
    <n v="14812.73"/>
    <n v="6242.5479999999998"/>
    <n v="13.064"/>
    <m/>
    <n v="31"/>
    <n v="8570.1820000000007"/>
    <x v="0"/>
    <x v="1"/>
    <n v="8"/>
    <x v="0"/>
  </r>
  <r>
    <x v="2"/>
    <x v="4"/>
    <s v="AREP"/>
    <m/>
    <x v="0"/>
    <d v="2020-02-18T00:00:00"/>
    <x v="2"/>
    <s v="Panificadora Valdez"/>
    <m/>
    <m/>
    <n v="24.7"/>
    <m/>
    <n v="506.35"/>
    <n v="322.69"/>
    <n v="13.064"/>
    <m/>
    <n v="20.5"/>
    <n v="183.66"/>
    <x v="0"/>
    <x v="1"/>
    <n v="8"/>
    <x v="0"/>
  </r>
  <r>
    <x v="2"/>
    <x v="4"/>
    <s v="AREP"/>
    <m/>
    <x v="0"/>
    <d v="2020-02-18T00:00:00"/>
    <x v="2"/>
    <s v="Distribuidora de Frutas y Verduras Zepeda Hnos SRL de CV"/>
    <m/>
    <m/>
    <n v="396.45"/>
    <m/>
    <n v="11298.83"/>
    <n v="5179.3689999999997"/>
    <n v="13.064"/>
    <m/>
    <n v="28.5"/>
    <n v="6119.4610000000002"/>
    <x v="0"/>
    <x v="1"/>
    <n v="8"/>
    <x v="0"/>
  </r>
  <r>
    <x v="2"/>
    <x v="4"/>
    <s v="AREP"/>
    <m/>
    <x v="0"/>
    <d v="2020-02-18T00:00:00"/>
    <x v="2"/>
    <s v="Hernandez Rosales Alicia"/>
    <m/>
    <m/>
    <n v="432.84"/>
    <m/>
    <n v="8873.2199999999993"/>
    <n v="5654.7820000000002"/>
    <n v="13.064"/>
    <m/>
    <n v="20.5"/>
    <n v="3218.4380000000001"/>
    <x v="0"/>
    <x v="1"/>
    <n v="8"/>
    <x v="0"/>
  </r>
  <r>
    <x v="2"/>
    <x v="4"/>
    <s v="AREP"/>
    <m/>
    <x v="0"/>
    <d v="2020-02-18T00:00:00"/>
    <x v="2"/>
    <s v="Hernandez Rosales Alicia"/>
    <m/>
    <m/>
    <n v="140.57"/>
    <m/>
    <n v="3584.54"/>
    <n v="1836.4580000000001"/>
    <n v="13.064"/>
    <m/>
    <n v="25.5"/>
    <n v="1748.0820000000001"/>
    <x v="0"/>
    <x v="1"/>
    <n v="8"/>
    <x v="0"/>
  </r>
  <r>
    <x v="2"/>
    <x v="4"/>
    <s v="AREP"/>
    <m/>
    <x v="0"/>
    <d v="2020-02-18T00:00:00"/>
    <x v="2"/>
    <s v="Hernandez Rosales Alicia"/>
    <m/>
    <m/>
    <n v="111.57"/>
    <m/>
    <n v="3402.89"/>
    <n v="1457.5920000000001"/>
    <n v="13.064"/>
    <m/>
    <n v="30.5"/>
    <n v="1945.298"/>
    <x v="0"/>
    <x v="1"/>
    <n v="8"/>
    <x v="0"/>
  </r>
  <r>
    <x v="2"/>
    <x v="4"/>
    <s v="AREP"/>
    <m/>
    <x v="0"/>
    <d v="2020-02-18T00:00:00"/>
    <x v="2"/>
    <s v="Cobian Zamora Marlin"/>
    <m/>
    <m/>
    <n v="912.1"/>
    <m/>
    <n v="27819.05"/>
    <n v="11916.012000000001"/>
    <n v="13.064"/>
    <m/>
    <n v="30.5"/>
    <n v="15903.038"/>
    <x v="0"/>
    <x v="1"/>
    <n v="8"/>
    <x v="0"/>
  </r>
  <r>
    <x v="2"/>
    <x v="4"/>
    <s v="AREP"/>
    <m/>
    <x v="0"/>
    <d v="2020-02-18T00:00:00"/>
    <x v="2"/>
    <s v="Gonzalez Contreras Crescenciano"/>
    <m/>
    <m/>
    <n v="2721.42"/>
    <m/>
    <n v="83003.31"/>
    <n v="35553.637000000002"/>
    <n v="13.064"/>
    <m/>
    <n v="30.5"/>
    <n v="47449.673000000003"/>
    <x v="0"/>
    <x v="1"/>
    <n v="8"/>
    <x v="0"/>
  </r>
  <r>
    <x v="2"/>
    <x v="4"/>
    <s v="AREP"/>
    <m/>
    <x v="0"/>
    <d v="2020-02-20T00:00:00"/>
    <x v="2"/>
    <s v="Distribuidora de Frutas y Verduras Zepeda Hnos SRL de CV"/>
    <m/>
    <m/>
    <n v="396.23"/>
    <m/>
    <n v="11292.56"/>
    <n v="6567.634"/>
    <n v="16.574999999999999"/>
    <m/>
    <n v="28.5"/>
    <n v="4724.9260000000004"/>
    <x v="0"/>
    <x v="1"/>
    <n v="8"/>
    <x v="0"/>
  </r>
  <r>
    <x v="2"/>
    <x v="4"/>
    <s v="AREP"/>
    <m/>
    <x v="0"/>
    <d v="2020-02-20T00:00:00"/>
    <x v="2"/>
    <s v="Distribuidora de Frutas y Verduras Zepeda Hnos SRL de CV"/>
    <m/>
    <m/>
    <n v="915.91"/>
    <m/>
    <n v="27935.26"/>
    <n v="15181.49"/>
    <n v="16.574999999999999"/>
    <m/>
    <n v="30.5"/>
    <n v="12753.77"/>
    <x v="0"/>
    <x v="1"/>
    <n v="8"/>
    <x v="0"/>
  </r>
  <r>
    <x v="2"/>
    <x v="4"/>
    <s v="AREP"/>
    <m/>
    <x v="0"/>
    <d v="2020-02-20T00:00:00"/>
    <x v="2"/>
    <s v="Distribuidora de Frutas y Verduras Zepeda Hnos SRL de CV"/>
    <m/>
    <m/>
    <n v="813.17"/>
    <m/>
    <n v="24395.1"/>
    <n v="13478.543"/>
    <n v="16.574999999999999"/>
    <m/>
    <n v="30"/>
    <n v="10916.557000000001"/>
    <x v="0"/>
    <x v="1"/>
    <n v="8"/>
    <x v="0"/>
  </r>
  <r>
    <x v="2"/>
    <x v="4"/>
    <s v="AREP"/>
    <m/>
    <x v="0"/>
    <d v="2020-02-20T00:00:00"/>
    <x v="2"/>
    <s v="Hernandez Rosales Alicia"/>
    <m/>
    <m/>
    <n v="228.92"/>
    <m/>
    <n v="6867.6"/>
    <n v="3794.4189999999999"/>
    <n v="16.574999999999999"/>
    <m/>
    <n v="30"/>
    <n v="3073.181"/>
    <x v="0"/>
    <x v="1"/>
    <n v="8"/>
    <x v="0"/>
  </r>
  <r>
    <x v="2"/>
    <x v="4"/>
    <s v="AREP"/>
    <m/>
    <x v="0"/>
    <d v="2020-02-20T00:00:00"/>
    <x v="2"/>
    <s v="Hernandez Rosales Alicia"/>
    <m/>
    <m/>
    <n v="199.95"/>
    <m/>
    <n v="4998.75"/>
    <n v="3314.2330000000002"/>
    <n v="16.574999999999999"/>
    <m/>
    <n v="25"/>
    <n v="1684.5170000000001"/>
    <x v="0"/>
    <x v="1"/>
    <n v="8"/>
    <x v="0"/>
  </r>
  <r>
    <x v="2"/>
    <x v="4"/>
    <s v="AREP"/>
    <m/>
    <x v="0"/>
    <d v="2020-02-20T00:00:00"/>
    <x v="2"/>
    <s v="Hernandez Rosales Alicia"/>
    <m/>
    <m/>
    <n v="253.79"/>
    <m/>
    <n v="5075.8"/>
    <n v="4206.6469999999999"/>
    <n v="16.574999999999999"/>
    <m/>
    <n v="20"/>
    <n v="869.15300000000002"/>
    <x v="0"/>
    <x v="1"/>
    <n v="8"/>
    <x v="0"/>
  </r>
  <r>
    <x v="2"/>
    <x v="4"/>
    <s v="AREP"/>
    <m/>
    <x v="0"/>
    <d v="2020-02-20T00:00:00"/>
    <x v="2"/>
    <s v="Gonzalez Contreras Crescenciano"/>
    <m/>
    <m/>
    <n v="1911.95"/>
    <m/>
    <n v="57358.5"/>
    <n v="31691.159"/>
    <n v="16.574999999999999"/>
    <m/>
    <n v="30"/>
    <n v="25667.341"/>
    <x v="0"/>
    <x v="1"/>
    <n v="8"/>
    <x v="0"/>
  </r>
  <r>
    <x v="2"/>
    <x v="4"/>
    <s v="AREP"/>
    <m/>
    <x v="0"/>
    <d v="2020-02-20T00:00:00"/>
    <x v="2"/>
    <s v="Gonzalez Contreras Crescenciano"/>
    <m/>
    <m/>
    <n v="357.01"/>
    <m/>
    <n v="9996.2800000000007"/>
    <n v="5917.5510000000004"/>
    <n v="16.574999999999999"/>
    <m/>
    <n v="28"/>
    <n v="4078.7289999999998"/>
    <x v="0"/>
    <x v="1"/>
    <n v="8"/>
    <x v="0"/>
  </r>
  <r>
    <x v="2"/>
    <x v="4"/>
    <s v="AREP"/>
    <m/>
    <x v="0"/>
    <d v="2020-02-20T00:00:00"/>
    <x v="2"/>
    <s v="Imelda fregozo Guzman"/>
    <m/>
    <m/>
    <n v="230.47"/>
    <m/>
    <n v="7144.57"/>
    <n v="3820.1109999999999"/>
    <n v="16.574999999999999"/>
    <m/>
    <n v="31"/>
    <n v="3324.4589999999998"/>
    <x v="0"/>
    <x v="1"/>
    <n v="8"/>
    <x v="0"/>
  </r>
  <r>
    <x v="2"/>
    <x v="4"/>
    <s v="AREP"/>
    <m/>
    <x v="0"/>
    <d v="2020-02-20T00:00:00"/>
    <x v="2"/>
    <s v="Lopez Montaño Julio"/>
    <m/>
    <m/>
    <n v="230.55"/>
    <m/>
    <n v="7147.05"/>
    <n v="3821.4369999999999"/>
    <n v="16.574999999999999"/>
    <m/>
    <n v="31"/>
    <n v="3325.6129999999998"/>
    <x v="0"/>
    <x v="1"/>
    <n v="8"/>
    <x v="0"/>
  </r>
  <r>
    <x v="2"/>
    <x v="4"/>
    <s v="AREP"/>
    <m/>
    <x v="0"/>
    <d v="2020-02-20T00:00:00"/>
    <x v="2"/>
    <s v="HUEVO PUBLICO EN GENERAL"/>
    <m/>
    <m/>
    <n v="480.48"/>
    <m/>
    <n v="14894.88"/>
    <n v="7964.1040000000003"/>
    <n v="16.574999999999999"/>
    <m/>
    <n v="31"/>
    <n v="6930.7759999999998"/>
    <x v="0"/>
    <x v="1"/>
    <n v="8"/>
    <x v="0"/>
  </r>
  <r>
    <x v="2"/>
    <x v="4"/>
    <s v="AREP"/>
    <m/>
    <x v="0"/>
    <d v="2020-02-20T00:00:00"/>
    <x v="2"/>
    <s v="Ambriz Ruiz Manolo"/>
    <m/>
    <m/>
    <n v="534"/>
    <m/>
    <n v="16554"/>
    <n v="8851.2139999999999"/>
    <n v="16.574999999999999"/>
    <m/>
    <n v="31"/>
    <n v="7702.7860000000001"/>
    <x v="0"/>
    <x v="1"/>
    <n v="8"/>
    <x v="0"/>
  </r>
  <r>
    <x v="2"/>
    <x v="4"/>
    <s v="AREP"/>
    <m/>
    <x v="0"/>
    <d v="2020-02-20T00:00:00"/>
    <x v="2"/>
    <s v="Huerta Reyes Juan Carlos"/>
    <m/>
    <m/>
    <n v="462.91"/>
    <m/>
    <n v="14350.21"/>
    <n v="7672.8760000000002"/>
    <n v="16.574999999999999"/>
    <m/>
    <n v="31"/>
    <n v="6677.3339999999998"/>
    <x v="0"/>
    <x v="1"/>
    <n v="8"/>
    <x v="0"/>
  </r>
  <r>
    <x v="2"/>
    <x v="4"/>
    <s v="AREP"/>
    <m/>
    <x v="0"/>
    <d v="2020-02-20T00:00:00"/>
    <x v="2"/>
    <s v="Gonzalez Dominguez Fabiola"/>
    <m/>
    <m/>
    <n v="481.87"/>
    <m/>
    <n v="14937.97"/>
    <n v="7987.143"/>
    <n v="16.574999999999999"/>
    <m/>
    <n v="31"/>
    <n v="6950.8270000000002"/>
    <x v="0"/>
    <x v="1"/>
    <n v="8"/>
    <x v="0"/>
  </r>
  <r>
    <x v="2"/>
    <x v="4"/>
    <s v="AREP"/>
    <m/>
    <x v="0"/>
    <d v="2020-02-20T00:00:00"/>
    <x v="2"/>
    <s v="Laura Livier Castro Mejia"/>
    <m/>
    <m/>
    <n v="347.44"/>
    <m/>
    <n v="10770.64"/>
    <n v="5758.9250000000002"/>
    <n v="16.574999999999999"/>
    <m/>
    <n v="31"/>
    <n v="5011.7150000000001"/>
    <x v="0"/>
    <x v="1"/>
    <n v="8"/>
    <x v="0"/>
  </r>
  <r>
    <x v="2"/>
    <x v="4"/>
    <s v="AREP"/>
    <m/>
    <x v="0"/>
    <d v="2020-02-20T00:00:00"/>
    <x v="2"/>
    <s v="HUEVO PUBLICO EN GENERAL"/>
    <m/>
    <m/>
    <n v="160.97"/>
    <m/>
    <n v="4990.07"/>
    <n v="2668.127"/>
    <n v="16.574999999999999"/>
    <m/>
    <n v="31"/>
    <n v="2321.9430000000002"/>
    <x v="0"/>
    <x v="1"/>
    <n v="8"/>
    <x v="0"/>
  </r>
  <r>
    <x v="2"/>
    <x v="4"/>
    <s v="AREP"/>
    <m/>
    <x v="0"/>
    <d v="2020-02-20T00:00:00"/>
    <x v="2"/>
    <s v="Operadora de Tiendas Selectas SA de CV"/>
    <m/>
    <m/>
    <n v="3298.6"/>
    <m/>
    <n v="102256.6"/>
    <n v="54675.31"/>
    <n v="16.574999999999999"/>
    <m/>
    <n v="31"/>
    <n v="47581.29"/>
    <x v="0"/>
    <x v="1"/>
    <n v="8"/>
    <x v="0"/>
  </r>
  <r>
    <x v="2"/>
    <x v="4"/>
    <s v="AREP"/>
    <m/>
    <x v="0"/>
    <d v="2020-02-20T00:00:00"/>
    <x v="2"/>
    <s v="SUPER LAS PINTAS"/>
    <m/>
    <m/>
    <n v="78.3"/>
    <m/>
    <n v="2270.6999999999998"/>
    <n v="1297.847"/>
    <n v="16.574999999999999"/>
    <m/>
    <n v="29"/>
    <n v="972.85299999999995"/>
    <x v="0"/>
    <x v="1"/>
    <n v="8"/>
    <x v="0"/>
  </r>
  <r>
    <x v="2"/>
    <x v="4"/>
    <s v="AREP"/>
    <m/>
    <x v="0"/>
    <d v="2020-02-20T00:00:00"/>
    <x v="2"/>
    <s v="SUPER LAS PINTAS"/>
    <m/>
    <m/>
    <n v="181.6"/>
    <m/>
    <n v="5629.6"/>
    <n v="3010.076"/>
    <n v="16.574999999999999"/>
    <m/>
    <n v="31"/>
    <n v="2619.5239999999999"/>
    <x v="0"/>
    <x v="1"/>
    <n v="8"/>
    <x v="0"/>
  </r>
  <r>
    <x v="2"/>
    <x v="4"/>
    <s v="AREP"/>
    <m/>
    <x v="0"/>
    <d v="2020-02-20T00:00:00"/>
    <x v="2"/>
    <s v="HUEVO PUBLICO EN GENERAL"/>
    <m/>
    <m/>
    <n v="207.59"/>
    <m/>
    <n v="6435.29"/>
    <n v="3440.8679999999999"/>
    <n v="16.574999999999999"/>
    <m/>
    <n v="31"/>
    <n v="2994.422"/>
    <x v="0"/>
    <x v="1"/>
    <n v="8"/>
    <x v="0"/>
  </r>
  <r>
    <x v="2"/>
    <x v="4"/>
    <s v="AREP"/>
    <m/>
    <x v="0"/>
    <d v="2020-02-20T00:00:00"/>
    <x v="2"/>
    <s v="Panaderia Garcia"/>
    <m/>
    <m/>
    <n v="117.14"/>
    <m/>
    <n v="2459.94"/>
    <n v="1941.6320000000001"/>
    <n v="16.574999999999999"/>
    <m/>
    <n v="21"/>
    <n v="518.30799999999999"/>
    <x v="0"/>
    <x v="1"/>
    <n v="8"/>
    <x v="0"/>
  </r>
  <r>
    <x v="2"/>
    <x v="4"/>
    <s v="AREP"/>
    <m/>
    <x v="0"/>
    <d v="2020-02-20T00:00:00"/>
    <x v="2"/>
    <s v="Jose Zazueta"/>
    <m/>
    <m/>
    <n v="1108.3399999999999"/>
    <m/>
    <n v="32141.86"/>
    <n v="18371.076000000001"/>
    <n v="16.574999999999999"/>
    <m/>
    <n v="29"/>
    <n v="13770.784"/>
    <x v="0"/>
    <x v="1"/>
    <n v="8"/>
    <x v="0"/>
  </r>
  <r>
    <x v="2"/>
    <x v="4"/>
    <s v="AREP"/>
    <m/>
    <x v="0"/>
    <d v="2020-02-20T00:00:00"/>
    <x v="2"/>
    <s v="Espinoza Gonzalez Maria Yesenia"/>
    <m/>
    <m/>
    <n v="514.77"/>
    <m/>
    <n v="15957.87"/>
    <n v="8532.4709999999995"/>
    <n v="16.574999999999999"/>
    <m/>
    <n v="31"/>
    <n v="7425.3990000000003"/>
    <x v="0"/>
    <x v="1"/>
    <n v="8"/>
    <x v="0"/>
  </r>
  <r>
    <x v="2"/>
    <x v="4"/>
    <s v="AREP"/>
    <m/>
    <x v="0"/>
    <d v="2020-02-20T00:00:00"/>
    <x v="2"/>
    <s v="HUEVO PUBLICO EN GENERAL"/>
    <m/>
    <m/>
    <n v="198.46"/>
    <m/>
    <n v="5755.34"/>
    <n v="3289.5360000000001"/>
    <n v="16.574999999999999"/>
    <m/>
    <n v="29"/>
    <n v="2465.8040000000001"/>
    <x v="0"/>
    <x v="1"/>
    <n v="8"/>
    <x v="0"/>
  </r>
  <r>
    <x v="2"/>
    <x v="4"/>
    <s v="AREP"/>
    <m/>
    <x v="0"/>
    <d v="2020-02-20T00:00:00"/>
    <x v="2"/>
    <s v="Alvarez Garcia Octavio "/>
    <m/>
    <m/>
    <n v="219.22"/>
    <m/>
    <n v="6795.82"/>
    <n v="3633.6390000000001"/>
    <n v="16.574999999999999"/>
    <m/>
    <n v="31"/>
    <n v="3162.181"/>
    <x v="0"/>
    <x v="1"/>
    <n v="8"/>
    <x v="0"/>
  </r>
  <r>
    <x v="2"/>
    <x v="4"/>
    <s v="AREP"/>
    <m/>
    <x v="0"/>
    <d v="2020-02-20T00:00:00"/>
    <x v="2"/>
    <s v="Julio Sanchez"/>
    <m/>
    <m/>
    <n v="2973.68"/>
    <m/>
    <n v="92184.08"/>
    <n v="49289.661"/>
    <n v="16.574999999999999"/>
    <m/>
    <n v="31"/>
    <n v="42894.419000000002"/>
    <x v="0"/>
    <x v="1"/>
    <n v="8"/>
    <x v="0"/>
  </r>
  <r>
    <x v="2"/>
    <x v="4"/>
    <s v="AREP"/>
    <m/>
    <x v="0"/>
    <d v="2020-02-20T00:00:00"/>
    <x v="2"/>
    <s v="Cobian Hector"/>
    <m/>
    <m/>
    <n v="346.45"/>
    <m/>
    <n v="10739.95"/>
    <n v="5742.5150000000003"/>
    <n v="16.574999999999999"/>
    <m/>
    <n v="31"/>
    <n v="4997.4350000000004"/>
    <x v="0"/>
    <x v="1"/>
    <n v="8"/>
    <x v="0"/>
  </r>
  <r>
    <x v="2"/>
    <x v="4"/>
    <s v="AREP"/>
    <m/>
    <x v="0"/>
    <d v="2020-02-20T00:00:00"/>
    <x v="2"/>
    <s v="Cobian Zamora Marlin"/>
    <m/>
    <m/>
    <n v="955.5"/>
    <m/>
    <n v="29620.5"/>
    <n v="15837.706"/>
    <n v="16.574999999999999"/>
    <m/>
    <n v="31"/>
    <n v="13782.794"/>
    <x v="0"/>
    <x v="1"/>
    <n v="8"/>
    <x v="0"/>
  </r>
  <r>
    <x v="2"/>
    <x v="4"/>
    <s v="AREP"/>
    <m/>
    <x v="0"/>
    <d v="2020-02-20T00:00:00"/>
    <x v="2"/>
    <s v="Alvarez Garcia Octavio "/>
    <m/>
    <m/>
    <n v="715.49"/>
    <m/>
    <n v="22180.19"/>
    <n v="11859.467000000001"/>
    <n v="16.574999999999999"/>
    <m/>
    <n v="31"/>
    <n v="10320.723"/>
    <x v="0"/>
    <x v="1"/>
    <n v="8"/>
    <x v="0"/>
  </r>
  <r>
    <x v="2"/>
    <x v="4"/>
    <s v="AREP"/>
    <m/>
    <x v="0"/>
    <d v="2020-02-20T00:00:00"/>
    <x v="2"/>
    <s v="Vargas Perez Maria del Rosario &quot;La Chata&quot;"/>
    <m/>
    <m/>
    <n v="568.1"/>
    <m/>
    <n v="17611.099999999999"/>
    <n v="9416.4320000000007"/>
    <n v="16.574999999999999"/>
    <m/>
    <n v="31"/>
    <n v="8194.6679999999997"/>
    <x v="0"/>
    <x v="1"/>
    <n v="8"/>
    <x v="0"/>
  </r>
  <r>
    <x v="2"/>
    <x v="4"/>
    <s v="AREP"/>
    <m/>
    <x v="0"/>
    <d v="2020-02-20T00:00:00"/>
    <x v="2"/>
    <s v="J Jesus Naranjo Ayala"/>
    <m/>
    <m/>
    <n v="186.54"/>
    <m/>
    <n v="5782.74"/>
    <n v="3091.9580000000001"/>
    <n v="16.574999999999999"/>
    <m/>
    <n v="31"/>
    <n v="2690.7820000000002"/>
    <x v="0"/>
    <x v="1"/>
    <n v="8"/>
    <x v="0"/>
  </r>
  <r>
    <x v="2"/>
    <x v="4"/>
    <s v="AREP"/>
    <m/>
    <x v="0"/>
    <d v="2020-02-20T00:00:00"/>
    <x v="2"/>
    <s v="Cesar Morales"/>
    <m/>
    <m/>
    <n v="91.42"/>
    <m/>
    <n v="2834.02"/>
    <n v="1515.3150000000001"/>
    <n v="16.574999999999999"/>
    <m/>
    <n v="31"/>
    <n v="1318.7049999999999"/>
    <x v="0"/>
    <x v="1"/>
    <n v="8"/>
    <x v="0"/>
  </r>
  <r>
    <x v="2"/>
    <x v="4"/>
    <s v="AREP"/>
    <m/>
    <x v="0"/>
    <d v="2020-02-20T00:00:00"/>
    <x v="2"/>
    <s v="HUEVO PUBLICO EN GENERAL"/>
    <m/>
    <m/>
    <n v="286.62"/>
    <m/>
    <n v="8885.2199999999993"/>
    <n v="4750.8149999999996"/>
    <n v="16.574999999999999"/>
    <m/>
    <n v="31"/>
    <n v="4134.4049999999997"/>
    <x v="0"/>
    <x v="1"/>
    <n v="8"/>
    <x v="0"/>
  </r>
  <r>
    <x v="2"/>
    <x v="4"/>
    <s v="ARSPP1"/>
    <m/>
    <x v="0"/>
    <d v="2020-02-24T00:00:00"/>
    <x v="2"/>
    <s v="Ventas Familia"/>
    <m/>
    <m/>
    <n v="21.12"/>
    <m/>
    <n v="654.72"/>
    <n v="408.26100000000002"/>
    <n v="19.331"/>
    <m/>
    <n v="31"/>
    <n v="246.459"/>
    <x v="0"/>
    <x v="1"/>
    <n v="9"/>
    <x v="0"/>
  </r>
  <r>
    <x v="2"/>
    <x v="4"/>
    <s v="ARSPP1"/>
    <m/>
    <x v="0"/>
    <d v="2020-02-24T00:00:00"/>
    <x v="2"/>
    <s v="Ventas Familia"/>
    <m/>
    <m/>
    <n v="3.94"/>
    <m/>
    <n v="122.14"/>
    <n v="76.162000000000006"/>
    <n v="19.331"/>
    <m/>
    <n v="31"/>
    <n v="45.978000000000002"/>
    <x v="0"/>
    <x v="1"/>
    <n v="9"/>
    <x v="0"/>
  </r>
  <r>
    <x v="2"/>
    <x v="4"/>
    <s v="ARSPP1"/>
    <m/>
    <x v="0"/>
    <d v="2020-02-24T00:00:00"/>
    <x v="2"/>
    <s v="Ventas Familia"/>
    <m/>
    <m/>
    <n v="23.2"/>
    <m/>
    <n v="707.6"/>
    <n v="448.46899999999999"/>
    <n v="19.331"/>
    <m/>
    <n v="30.5"/>
    <n v="259.13099999999997"/>
    <x v="0"/>
    <x v="1"/>
    <n v="9"/>
    <x v="0"/>
  </r>
  <r>
    <x v="2"/>
    <x v="4"/>
    <s v="ARSPP1"/>
    <m/>
    <x v="1"/>
    <d v="2020-02-24T00:00:00"/>
    <x v="2"/>
    <s v="Ventas Familia"/>
    <m/>
    <m/>
    <n v="-53.177"/>
    <m/>
    <n v="-1488.96"/>
    <n v="-1027.941"/>
    <n v="-19.331"/>
    <m/>
    <n v="28.0001"/>
    <n v="-461.01900000000001"/>
    <x v="0"/>
    <x v="1"/>
    <n v="9"/>
    <x v="0"/>
  </r>
  <r>
    <x v="2"/>
    <x v="4"/>
    <s v="ARSPP1"/>
    <m/>
    <x v="0"/>
    <d v="2020-02-24T00:00:00"/>
    <x v="2"/>
    <s v="Ventas Familia"/>
    <m/>
    <m/>
    <n v="53.177"/>
    <m/>
    <n v="1488.96"/>
    <n v="1027.941"/>
    <n v="19.331"/>
    <m/>
    <n v="28.0001"/>
    <n v="461.01900000000001"/>
    <x v="0"/>
    <x v="1"/>
    <n v="9"/>
    <x v="0"/>
  </r>
  <r>
    <x v="2"/>
    <x v="4"/>
    <s v="ARSPP1"/>
    <m/>
    <x v="0"/>
    <d v="2020-02-24T00:00:00"/>
    <x v="2"/>
    <s v="Ventas Familia"/>
    <m/>
    <m/>
    <n v="53.17"/>
    <m/>
    <n v="1488.76"/>
    <n v="1027.8050000000001"/>
    <n v="19.331"/>
    <m/>
    <n v="28"/>
    <n v="460.95499999999998"/>
    <x v="0"/>
    <x v="1"/>
    <n v="9"/>
    <x v="0"/>
  </r>
  <r>
    <x v="2"/>
    <x v="4"/>
    <s v="AREP"/>
    <m/>
    <x v="0"/>
    <d v="2020-02-25T00:00:00"/>
    <x v="2"/>
    <s v="Jose Refugio Palomino Castañeda"/>
    <m/>
    <m/>
    <n v="1094.92"/>
    <m/>
    <n v="32847.599999999999"/>
    <n v="19090.673999999999"/>
    <n v="17.436"/>
    <m/>
    <n v="30"/>
    <n v="13756.925999999999"/>
    <x v="0"/>
    <x v="1"/>
    <n v="9"/>
    <x v="0"/>
  </r>
  <r>
    <x v="2"/>
    <x v="4"/>
    <s v="AREP"/>
    <m/>
    <x v="0"/>
    <d v="2020-02-25T00:00:00"/>
    <x v="2"/>
    <s v="De la Torre Gudiño Jaime"/>
    <m/>
    <m/>
    <n v="231.16"/>
    <m/>
    <n v="6934.8"/>
    <n v="4030.4319999999998"/>
    <n v="17.436"/>
    <m/>
    <n v="30"/>
    <n v="2904.3679999999999"/>
    <x v="0"/>
    <x v="1"/>
    <n v="9"/>
    <x v="0"/>
  </r>
  <r>
    <x v="2"/>
    <x v="4"/>
    <s v="AREP"/>
    <m/>
    <x v="0"/>
    <d v="2020-02-25T00:00:00"/>
    <x v="2"/>
    <s v="Cobian Zamora Marlin"/>
    <m/>
    <m/>
    <n v="886.2"/>
    <m/>
    <n v="26586"/>
    <n v="15451.499"/>
    <n v="17.436"/>
    <m/>
    <n v="30"/>
    <n v="11134.501"/>
    <x v="0"/>
    <x v="1"/>
    <n v="9"/>
    <x v="0"/>
  </r>
  <r>
    <x v="2"/>
    <x v="4"/>
    <s v="AREP"/>
    <m/>
    <x v="1"/>
    <d v="2020-02-25T00:00:00"/>
    <x v="2"/>
    <s v="Distribuidora de Frutas y Verduras Zepeda Hnos SRL de CV"/>
    <m/>
    <m/>
    <n v="-813.17"/>
    <m/>
    <n v="-24395.1"/>
    <n v="-14178.172"/>
    <n v="-17.436"/>
    <m/>
    <n v="30"/>
    <n v="-10216.928"/>
    <x v="0"/>
    <x v="1"/>
    <n v="9"/>
    <x v="0"/>
  </r>
  <r>
    <x v="2"/>
    <x v="4"/>
    <s v="AREP"/>
    <m/>
    <x v="1"/>
    <d v="2020-02-25T00:00:00"/>
    <x v="2"/>
    <s v="Distribuidora de Frutas y Verduras Zepeda Hnos SRL de CV"/>
    <m/>
    <m/>
    <n v="-396.23"/>
    <m/>
    <n v="-11292.56"/>
    <n v="-6908.5389999999998"/>
    <n v="-17.436"/>
    <m/>
    <n v="28.5"/>
    <n v="-4384.0209999999997"/>
    <x v="0"/>
    <x v="1"/>
    <n v="9"/>
    <x v="0"/>
  </r>
  <r>
    <x v="2"/>
    <x v="4"/>
    <s v="AREP"/>
    <m/>
    <x v="1"/>
    <d v="2020-02-25T00:00:00"/>
    <x v="2"/>
    <s v="Distribuidora de Frutas y Verduras Zepeda Hnos SRL de CV"/>
    <m/>
    <m/>
    <n v="-915.91"/>
    <m/>
    <n v="-27935.26"/>
    <n v="-15969.513000000001"/>
    <n v="-17.436"/>
    <m/>
    <n v="30.5"/>
    <n v="-11965.746999999999"/>
    <x v="0"/>
    <x v="1"/>
    <n v="9"/>
    <x v="0"/>
  </r>
  <r>
    <x v="2"/>
    <x v="4"/>
    <s v="AREP"/>
    <m/>
    <x v="0"/>
    <d v="2020-02-25T00:00:00"/>
    <x v="2"/>
    <s v="Distribuidora de Frutas y Verduras Zepeda Hnos SRL de CV"/>
    <m/>
    <m/>
    <n v="396.23"/>
    <m/>
    <n v="11292.56"/>
    <n v="6908.5389999999998"/>
    <n v="17.436"/>
    <m/>
    <n v="28.5"/>
    <n v="4384.0209999999997"/>
    <x v="0"/>
    <x v="1"/>
    <n v="9"/>
    <x v="0"/>
  </r>
  <r>
    <x v="2"/>
    <x v="4"/>
    <s v="AREP"/>
    <m/>
    <x v="0"/>
    <d v="2020-02-25T00:00:00"/>
    <x v="2"/>
    <s v="Distribuidora de Frutas y Verduras Zepeda Hnos SRL de CV"/>
    <m/>
    <m/>
    <n v="915.91"/>
    <m/>
    <n v="27935.26"/>
    <n v="15969.513000000001"/>
    <n v="17.436"/>
    <m/>
    <n v="30.5"/>
    <n v="11965.746999999999"/>
    <x v="0"/>
    <x v="1"/>
    <n v="9"/>
    <x v="0"/>
  </r>
  <r>
    <x v="2"/>
    <x v="4"/>
    <s v="AREP"/>
    <m/>
    <x v="0"/>
    <d v="2020-02-25T00:00:00"/>
    <x v="2"/>
    <s v="Distribuidora de Frutas y Verduras Zepeda Hnos SRL de CV"/>
    <m/>
    <m/>
    <n v="813.17"/>
    <m/>
    <n v="24395.1"/>
    <n v="14178.172"/>
    <n v="17.436"/>
    <m/>
    <n v="30"/>
    <n v="10216.928"/>
    <x v="0"/>
    <x v="1"/>
    <n v="9"/>
    <x v="0"/>
  </r>
  <r>
    <x v="2"/>
    <x v="4"/>
    <s v="AREP"/>
    <m/>
    <x v="0"/>
    <d v="2020-02-25T00:00:00"/>
    <x v="2"/>
    <s v="Panaderia Garcia"/>
    <m/>
    <m/>
    <n v="45.69"/>
    <m/>
    <n v="1370.7"/>
    <n v="796.63599999999997"/>
    <n v="17.436"/>
    <m/>
    <n v="30"/>
    <n v="574.06399999999996"/>
    <x v="0"/>
    <x v="1"/>
    <n v="9"/>
    <x v="0"/>
  </r>
  <r>
    <x v="2"/>
    <x v="4"/>
    <s v="AREP"/>
    <m/>
    <x v="0"/>
    <d v="2020-02-25T00:00:00"/>
    <x v="2"/>
    <s v="Hernandez Rosales Alicia"/>
    <m/>
    <m/>
    <n v="188.98"/>
    <m/>
    <n v="5669.4"/>
    <n v="3294.9949999999999"/>
    <n v="17.436"/>
    <m/>
    <n v="30"/>
    <n v="2374.4050000000002"/>
    <x v="0"/>
    <x v="1"/>
    <n v="9"/>
    <x v="0"/>
  </r>
  <r>
    <x v="2"/>
    <x v="4"/>
    <s v="AREP"/>
    <m/>
    <x v="0"/>
    <d v="2020-02-25T00:00:00"/>
    <x v="2"/>
    <s v="Hernandez Rosales Alicia"/>
    <m/>
    <m/>
    <n v="180.22"/>
    <m/>
    <n v="4505.5"/>
    <n v="3142.2579999999998"/>
    <n v="17.436"/>
    <m/>
    <n v="25"/>
    <n v="1363.242"/>
    <x v="0"/>
    <x v="1"/>
    <n v="9"/>
    <x v="0"/>
  </r>
  <r>
    <x v="2"/>
    <x v="4"/>
    <s v="AREP"/>
    <m/>
    <x v="0"/>
    <d v="2020-02-25T00:00:00"/>
    <x v="2"/>
    <s v="Hernandez Rosales Alicia"/>
    <m/>
    <m/>
    <n v="321.87"/>
    <m/>
    <n v="6437.4"/>
    <n v="5612.0219999999999"/>
    <n v="17.436"/>
    <m/>
    <n v="20"/>
    <n v="825.37800000000004"/>
    <x v="0"/>
    <x v="1"/>
    <n v="9"/>
    <x v="0"/>
  </r>
  <r>
    <x v="2"/>
    <x v="4"/>
    <s v="AREP"/>
    <m/>
    <x v="0"/>
    <d v="2020-02-25T00:00:00"/>
    <x v="2"/>
    <s v="Camacho Gomez Maria del Rosario "/>
    <m/>
    <m/>
    <n v="172.02"/>
    <m/>
    <n v="5160.6000000000004"/>
    <n v="2999.2860000000001"/>
    <n v="17.436"/>
    <m/>
    <n v="30"/>
    <n v="2161.3139999999999"/>
    <x v="0"/>
    <x v="1"/>
    <n v="9"/>
    <x v="0"/>
  </r>
  <r>
    <x v="2"/>
    <x v="4"/>
    <s v="AREP"/>
    <m/>
    <x v="0"/>
    <d v="2020-02-25T00:00:00"/>
    <x v="2"/>
    <s v="Panificadora Valdez"/>
    <m/>
    <m/>
    <n v="23.25"/>
    <m/>
    <n v="465"/>
    <n v="405.38"/>
    <n v="17.436"/>
    <m/>
    <n v="20"/>
    <n v="59.62"/>
    <x v="0"/>
    <x v="1"/>
    <n v="9"/>
    <x v="0"/>
  </r>
  <r>
    <x v="2"/>
    <x v="4"/>
    <s v="AREP"/>
    <m/>
    <x v="0"/>
    <d v="2020-02-25T00:00:00"/>
    <x v="2"/>
    <s v="Cobian Zamora Marlin"/>
    <m/>
    <m/>
    <n v="859.3"/>
    <m/>
    <n v="25779"/>
    <n v="14982.478999999999"/>
    <n v="17.436"/>
    <m/>
    <n v="30"/>
    <n v="10796.521000000001"/>
    <x v="0"/>
    <x v="1"/>
    <n v="9"/>
    <x v="0"/>
  </r>
  <r>
    <x v="2"/>
    <x v="4"/>
    <s v="AREP"/>
    <m/>
    <x v="0"/>
    <d v="2020-02-25T00:00:00"/>
    <x v="2"/>
    <s v="Distribuidora de Frutas y Verduras Zepeda Hnos SRL de CV"/>
    <m/>
    <m/>
    <n v="720.43"/>
    <m/>
    <n v="21612.9"/>
    <n v="12561.187"/>
    <n v="17.436"/>
    <m/>
    <n v="30"/>
    <n v="9051.7129999999997"/>
    <x v="0"/>
    <x v="1"/>
    <n v="9"/>
    <x v="0"/>
  </r>
  <r>
    <x v="2"/>
    <x v="4"/>
    <s v="AREP"/>
    <m/>
    <x v="0"/>
    <d v="2020-02-25T00:00:00"/>
    <x v="2"/>
    <s v="HUEVO PUBLICO EN GENERAL"/>
    <m/>
    <m/>
    <n v="166.6"/>
    <m/>
    <n v="4998"/>
    <n v="2904.7840000000001"/>
    <n v="17.436"/>
    <m/>
    <n v="30"/>
    <n v="2093.2159999999999"/>
    <x v="0"/>
    <x v="1"/>
    <n v="9"/>
    <x v="0"/>
  </r>
  <r>
    <x v="2"/>
    <x v="4"/>
    <s v="AREP"/>
    <m/>
    <x v="0"/>
    <d v="2020-02-25T00:00:00"/>
    <x v="2"/>
    <s v="Martin Francisco Cervantes Curiel"/>
    <m/>
    <m/>
    <n v="229.76"/>
    <m/>
    <n v="6892.8"/>
    <n v="4006.0219999999999"/>
    <n v="17.436"/>
    <m/>
    <n v="30"/>
    <n v="2886.7779999999998"/>
    <x v="0"/>
    <x v="1"/>
    <n v="9"/>
    <x v="0"/>
  </r>
  <r>
    <x v="2"/>
    <x v="4"/>
    <s v="AREP"/>
    <m/>
    <x v="0"/>
    <d v="2020-02-25T00:00:00"/>
    <x v="2"/>
    <s v="Alvarez Garcia Octavio "/>
    <m/>
    <m/>
    <n v="435.78"/>
    <m/>
    <n v="13073.4"/>
    <n v="7598.12"/>
    <n v="17.436"/>
    <m/>
    <n v="30"/>
    <n v="5475.28"/>
    <x v="0"/>
    <x v="1"/>
    <n v="9"/>
    <x v="0"/>
  </r>
  <r>
    <x v="2"/>
    <x v="4"/>
    <s v="AREP"/>
    <m/>
    <x v="0"/>
    <d v="2020-02-25T00:00:00"/>
    <x v="2"/>
    <s v="Madres Adoratrices"/>
    <m/>
    <m/>
    <n v="39.43"/>
    <m/>
    <n v="788.6"/>
    <n v="687.48900000000003"/>
    <n v="17.436"/>
    <m/>
    <n v="20"/>
    <n v="101.111"/>
    <x v="0"/>
    <x v="1"/>
    <n v="9"/>
    <x v="0"/>
  </r>
  <r>
    <x v="2"/>
    <x v="4"/>
    <s v="AREP"/>
    <m/>
    <x v="0"/>
    <d v="2020-02-25T00:00:00"/>
    <x v="2"/>
    <s v="Julio Sanchez"/>
    <m/>
    <m/>
    <n v="85.97"/>
    <m/>
    <n v="2579.1"/>
    <n v="1498.9449999999999"/>
    <n v="17.436"/>
    <m/>
    <n v="30"/>
    <n v="1080.155"/>
    <x v="0"/>
    <x v="1"/>
    <n v="9"/>
    <x v="0"/>
  </r>
  <r>
    <x v="2"/>
    <x v="4"/>
    <s v="AREP"/>
    <m/>
    <x v="0"/>
    <d v="2020-02-25T00:00:00"/>
    <x v="2"/>
    <s v="Huerta Reyes Juan Carlos"/>
    <m/>
    <m/>
    <n v="300.11"/>
    <m/>
    <n v="9003.2999999999993"/>
    <n v="5232.6220000000003"/>
    <n v="17.436"/>
    <m/>
    <n v="30"/>
    <n v="3770.6779999999999"/>
    <x v="0"/>
    <x v="1"/>
    <n v="9"/>
    <x v="0"/>
  </r>
  <r>
    <x v="2"/>
    <x v="4"/>
    <s v="AREP"/>
    <m/>
    <x v="0"/>
    <d v="2020-02-25T00:00:00"/>
    <x v="2"/>
    <s v="Loera Baltazar Carlos"/>
    <m/>
    <m/>
    <n v="440.25"/>
    <m/>
    <n v="13427.63"/>
    <n v="7676.058"/>
    <n v="17.436"/>
    <m/>
    <n v="30.5"/>
    <n v="5751.5720000000001"/>
    <x v="0"/>
    <x v="1"/>
    <n v="9"/>
    <x v="0"/>
  </r>
  <r>
    <x v="2"/>
    <x v="4"/>
    <s v="AREP"/>
    <m/>
    <x v="0"/>
    <d v="2020-02-25T00:00:00"/>
    <x v="2"/>
    <s v="Garcia Soto Salvador"/>
    <m/>
    <m/>
    <n v="1297.81"/>
    <m/>
    <n v="39583.21"/>
    <n v="22628.199000000001"/>
    <n v="17.436"/>
    <m/>
    <n v="30.5"/>
    <n v="16955.010999999999"/>
    <x v="0"/>
    <x v="1"/>
    <n v="9"/>
    <x v="0"/>
  </r>
  <r>
    <x v="2"/>
    <x v="4"/>
    <s v="AREP"/>
    <m/>
    <x v="0"/>
    <d v="2020-02-25T00:00:00"/>
    <x v="2"/>
    <s v="Cesar Morales"/>
    <m/>
    <m/>
    <n v="68.489999999999995"/>
    <m/>
    <n v="2054.6999999999998"/>
    <n v="1194.17"/>
    <n v="17.436"/>
    <m/>
    <n v="30"/>
    <n v="860.53"/>
    <x v="0"/>
    <x v="1"/>
    <n v="9"/>
    <x v="0"/>
  </r>
  <r>
    <x v="2"/>
    <x v="4"/>
    <s v="AREP"/>
    <m/>
    <x v="0"/>
    <d v="2020-02-25T00:00:00"/>
    <x v="2"/>
    <s v="HUEVO PUBLICO EN GENERAL"/>
    <m/>
    <m/>
    <n v="129.99"/>
    <m/>
    <n v="3899.7"/>
    <n v="2266.4639999999999"/>
    <n v="17.436"/>
    <m/>
    <n v="30"/>
    <n v="1633.2360000000001"/>
    <x v="0"/>
    <x v="1"/>
    <n v="9"/>
    <x v="0"/>
  </r>
  <r>
    <x v="2"/>
    <x v="4"/>
    <s v="AREP"/>
    <m/>
    <x v="0"/>
    <d v="2020-02-25T00:00:00"/>
    <x v="2"/>
    <s v="Rosales Guzman Humberto"/>
    <m/>
    <m/>
    <n v="225.67"/>
    <m/>
    <n v="6770.1"/>
    <n v="3934.71"/>
    <n v="17.436"/>
    <m/>
    <n v="30"/>
    <n v="2835.39"/>
    <x v="0"/>
    <x v="1"/>
    <n v="9"/>
    <x v="0"/>
  </r>
  <r>
    <x v="2"/>
    <x v="4"/>
    <s v="AREP"/>
    <m/>
    <x v="0"/>
    <d v="2020-02-25T00:00:00"/>
    <x v="2"/>
    <s v="Super Tienda Martinez SA de CV"/>
    <m/>
    <m/>
    <n v="215.13"/>
    <m/>
    <n v="6453.9"/>
    <n v="3750.9380000000001"/>
    <n v="17.436"/>
    <m/>
    <n v="30"/>
    <n v="2702.962"/>
    <x v="0"/>
    <x v="1"/>
    <n v="9"/>
    <x v="0"/>
  </r>
  <r>
    <x v="2"/>
    <x v="4"/>
    <s v="AREP"/>
    <m/>
    <x v="0"/>
    <d v="2020-02-25T00:00:00"/>
    <x v="2"/>
    <s v="Soc Coop Rural de Compra y Venta en C y C El Grullo SCL"/>
    <m/>
    <m/>
    <n v="614.79999999999995"/>
    <m/>
    <n v="18444"/>
    <n v="10719.456"/>
    <n v="17.436"/>
    <m/>
    <n v="30"/>
    <n v="7724.5439999999999"/>
    <x v="0"/>
    <x v="1"/>
    <n v="9"/>
    <x v="0"/>
  </r>
  <r>
    <x v="2"/>
    <x v="4"/>
    <s v="AREP"/>
    <m/>
    <x v="0"/>
    <d v="2020-02-25T00:00:00"/>
    <x v="2"/>
    <s v="Cobian Hector"/>
    <m/>
    <m/>
    <n v="238.38"/>
    <m/>
    <n v="6674.64"/>
    <n v="4156.317"/>
    <n v="17.436"/>
    <m/>
    <n v="28"/>
    <n v="2518.3229999999999"/>
    <x v="0"/>
    <x v="1"/>
    <n v="9"/>
    <x v="0"/>
  </r>
  <r>
    <x v="2"/>
    <x v="4"/>
    <s v="AREP"/>
    <m/>
    <x v="0"/>
    <d v="2020-02-25T00:00:00"/>
    <x v="2"/>
    <s v="Cobian Hector"/>
    <m/>
    <m/>
    <n v="162.29"/>
    <m/>
    <n v="4868.7"/>
    <n v="2829.636"/>
    <n v="17.436"/>
    <m/>
    <n v="30"/>
    <n v="2039.0640000000001"/>
    <x v="0"/>
    <x v="1"/>
    <n v="9"/>
    <x v="0"/>
  </r>
  <r>
    <x v="2"/>
    <x v="4"/>
    <s v="AREP"/>
    <m/>
    <x v="0"/>
    <d v="2020-03-02T00:00:00"/>
    <x v="2"/>
    <s v="Distribuidora de Frutas y Verduras Zepeda Hnos SRL de CV"/>
    <m/>
    <m/>
    <n v="1328.56"/>
    <m/>
    <n v="37863.96"/>
    <n v="23832.434000000001"/>
    <n v="17.939"/>
    <m/>
    <n v="28.5"/>
    <n v="14031.526"/>
    <x v="0"/>
    <x v="2"/>
    <n v="10"/>
    <x v="0"/>
  </r>
  <r>
    <x v="2"/>
    <x v="4"/>
    <s v="AREP"/>
    <m/>
    <x v="0"/>
    <d v="2020-03-02T00:00:00"/>
    <x v="2"/>
    <s v="Soc Coop Rural de Compra y Venta en C y C El Grullo SCL"/>
    <m/>
    <m/>
    <n v="936.2"/>
    <m/>
    <n v="26681.7"/>
    <n v="16794.065999999999"/>
    <n v="17.939"/>
    <m/>
    <n v="28.5"/>
    <n v="9887.634"/>
    <x v="0"/>
    <x v="2"/>
    <n v="10"/>
    <x v="0"/>
  </r>
  <r>
    <x v="2"/>
    <x v="4"/>
    <s v="AREP"/>
    <m/>
    <x v="0"/>
    <d v="2020-03-02T00:00:00"/>
    <x v="2"/>
    <s v="Panaderia Garcia"/>
    <m/>
    <m/>
    <n v="23.36"/>
    <m/>
    <n v="432.16"/>
    <n v="419.04399999999998"/>
    <n v="17.939"/>
    <m/>
    <n v="18.5"/>
    <n v="13.116"/>
    <x v="0"/>
    <x v="2"/>
    <n v="10"/>
    <x v="0"/>
  </r>
  <r>
    <x v="2"/>
    <x v="4"/>
    <s v="AREP"/>
    <m/>
    <x v="0"/>
    <d v="2020-03-02T00:00:00"/>
    <x v="2"/>
    <s v="Cobian Zamora Marlin"/>
    <m/>
    <m/>
    <n v="912.6"/>
    <m/>
    <n v="26009.1"/>
    <n v="16370.716"/>
    <n v="17.939"/>
    <m/>
    <n v="28.5"/>
    <n v="9638.384"/>
    <x v="0"/>
    <x v="2"/>
    <n v="10"/>
    <x v="0"/>
  </r>
  <r>
    <x v="2"/>
    <x v="4"/>
    <s v="AREP"/>
    <m/>
    <x v="0"/>
    <d v="2020-03-02T00:00:00"/>
    <x v="2"/>
    <s v="HUEVO PUBLICO EN GENERAL"/>
    <m/>
    <m/>
    <n v="277.07"/>
    <m/>
    <n v="7896.5"/>
    <n v="4970.2330000000002"/>
    <n v="17.939"/>
    <m/>
    <n v="28.5"/>
    <n v="2926.2669999999998"/>
    <x v="0"/>
    <x v="2"/>
    <n v="10"/>
    <x v="0"/>
  </r>
  <r>
    <x v="2"/>
    <x v="4"/>
    <s v="AREP"/>
    <m/>
    <x v="0"/>
    <d v="2020-03-02T00:00:00"/>
    <x v="2"/>
    <s v="Vargas Perez Maria del Rosario &quot;La Chata&quot;"/>
    <m/>
    <m/>
    <n v="250.2"/>
    <m/>
    <n v="7130.7"/>
    <n v="4488.2240000000002"/>
    <n v="17.939"/>
    <m/>
    <n v="28.5"/>
    <n v="2642.4760000000001"/>
    <x v="0"/>
    <x v="2"/>
    <n v="10"/>
    <x v="0"/>
  </r>
  <r>
    <x v="2"/>
    <x v="4"/>
    <s v="AREP"/>
    <m/>
    <x v="0"/>
    <d v="2020-03-02T00:00:00"/>
    <x v="2"/>
    <s v="Rosales Guzman Humberto"/>
    <m/>
    <m/>
    <n v="133.28"/>
    <m/>
    <n v="3798.48"/>
    <n v="2390.8490000000002"/>
    <n v="17.939"/>
    <m/>
    <n v="28.5"/>
    <n v="1407.6310000000001"/>
    <x v="0"/>
    <x v="2"/>
    <n v="10"/>
    <x v="0"/>
  </r>
  <r>
    <x v="2"/>
    <x v="4"/>
    <s v="AREP"/>
    <m/>
    <x v="0"/>
    <d v="2020-03-02T00:00:00"/>
    <x v="2"/>
    <s v="HUEVO PUBLICO EN GENERAL"/>
    <m/>
    <m/>
    <n v="462.13"/>
    <m/>
    <n v="13170.71"/>
    <n v="8289.94"/>
    <n v="17.939"/>
    <m/>
    <n v="28.5"/>
    <n v="4880.7700000000004"/>
    <x v="0"/>
    <x v="2"/>
    <n v="10"/>
    <x v="0"/>
  </r>
  <r>
    <x v="2"/>
    <x v="4"/>
    <s v="AREP"/>
    <m/>
    <x v="0"/>
    <d v="2020-03-02T00:00:00"/>
    <x v="2"/>
    <s v="Espinoza Gonzalez Maria Yesenia"/>
    <m/>
    <m/>
    <n v="557.78"/>
    <m/>
    <n v="15896.73"/>
    <n v="10005.762000000001"/>
    <n v="17.939"/>
    <m/>
    <n v="28.5"/>
    <n v="5890.9679999999998"/>
    <x v="0"/>
    <x v="2"/>
    <n v="10"/>
    <x v="0"/>
  </r>
  <r>
    <x v="2"/>
    <x v="4"/>
    <s v="AREP"/>
    <m/>
    <x v="0"/>
    <d v="2020-03-02T00:00:00"/>
    <x v="2"/>
    <s v="HUEVO PUBLICO EN GENERAL"/>
    <m/>
    <m/>
    <n v="221.89"/>
    <m/>
    <n v="6323.87"/>
    <n v="3980.384"/>
    <n v="17.939"/>
    <m/>
    <n v="28.5"/>
    <n v="2343.4859999999999"/>
    <x v="0"/>
    <x v="2"/>
    <n v="10"/>
    <x v="0"/>
  </r>
  <r>
    <x v="2"/>
    <x v="4"/>
    <s v="AREP"/>
    <m/>
    <x v="0"/>
    <d v="2020-03-02T00:00:00"/>
    <x v="2"/>
    <s v="HUEVO PUBLICO EN GENERAL"/>
    <m/>
    <m/>
    <n v="463.11"/>
    <m/>
    <n v="13198.64"/>
    <n v="8307.52"/>
    <n v="17.939"/>
    <m/>
    <n v="28.5"/>
    <n v="4891.12"/>
    <x v="0"/>
    <x v="2"/>
    <n v="10"/>
    <x v="0"/>
  </r>
  <r>
    <x v="2"/>
    <x v="4"/>
    <s v="AREP"/>
    <m/>
    <x v="0"/>
    <d v="2020-03-02T00:00:00"/>
    <x v="2"/>
    <s v="Imelda fregozo Guzman"/>
    <m/>
    <m/>
    <n v="222.64"/>
    <m/>
    <n v="6345.24"/>
    <n v="3993.8380000000002"/>
    <n v="17.939"/>
    <m/>
    <n v="28.5"/>
    <n v="2351.402"/>
    <x v="0"/>
    <x v="2"/>
    <n v="10"/>
    <x v="0"/>
  </r>
  <r>
    <x v="2"/>
    <x v="4"/>
    <s v="AREP"/>
    <m/>
    <x v="0"/>
    <d v="2020-03-02T00:00:00"/>
    <x v="2"/>
    <s v="Martin Francisco Cervantes Curiel"/>
    <m/>
    <m/>
    <n v="262.75"/>
    <m/>
    <n v="7488.38"/>
    <n v="4713.3530000000001"/>
    <n v="17.939"/>
    <m/>
    <n v="28.5"/>
    <n v="2775.027"/>
    <x v="0"/>
    <x v="2"/>
    <n v="10"/>
    <x v="0"/>
  </r>
  <r>
    <x v="2"/>
    <x v="4"/>
    <s v="AREP"/>
    <m/>
    <x v="0"/>
    <d v="2020-03-02T00:00:00"/>
    <x v="2"/>
    <s v="HUEVO PUBLICO EN GENERAL"/>
    <m/>
    <m/>
    <n v="212.25"/>
    <m/>
    <n v="6049.13"/>
    <n v="3807.4560000000001"/>
    <n v="17.939"/>
    <m/>
    <n v="28.5"/>
    <n v="2241.674"/>
    <x v="0"/>
    <x v="2"/>
    <n v="10"/>
    <x v="0"/>
  </r>
  <r>
    <x v="2"/>
    <x v="4"/>
    <s v="AREP"/>
    <m/>
    <x v="0"/>
    <d v="2020-03-02T00:00:00"/>
    <x v="2"/>
    <s v="Alvarez Garcia Octavio "/>
    <m/>
    <m/>
    <n v="770.95"/>
    <m/>
    <n v="21972.080000000002"/>
    <n v="13829.721"/>
    <n v="17.939"/>
    <m/>
    <n v="28.5"/>
    <n v="8142.3590000000004"/>
    <x v="0"/>
    <x v="2"/>
    <n v="10"/>
    <x v="0"/>
  </r>
  <r>
    <x v="2"/>
    <x v="4"/>
    <s v="AREP"/>
    <m/>
    <x v="0"/>
    <d v="2020-03-02T00:00:00"/>
    <x v="2"/>
    <s v="Madres Adoratrices"/>
    <m/>
    <m/>
    <n v="63.28"/>
    <m/>
    <n v="1170.68"/>
    <n v="1135.1510000000001"/>
    <n v="17.939"/>
    <m/>
    <n v="18.5"/>
    <n v="35.529000000000003"/>
    <x v="0"/>
    <x v="2"/>
    <n v="10"/>
    <x v="0"/>
  </r>
  <r>
    <x v="2"/>
    <x v="4"/>
    <s v="AREP"/>
    <m/>
    <x v="0"/>
    <d v="2020-03-02T00:00:00"/>
    <x v="2"/>
    <s v="Huerta Reyes Juan Carlos"/>
    <m/>
    <m/>
    <n v="268.77999999999997"/>
    <m/>
    <n v="7660.23"/>
    <n v="4821.5219999999999"/>
    <n v="17.939"/>
    <m/>
    <n v="28.5"/>
    <n v="2838.7080000000001"/>
    <x v="0"/>
    <x v="2"/>
    <n v="10"/>
    <x v="0"/>
  </r>
  <r>
    <x v="2"/>
    <x v="4"/>
    <s v="AREP"/>
    <m/>
    <x v="0"/>
    <d v="2020-03-02T00:00:00"/>
    <x v="2"/>
    <s v="Loera Baltazar Carlos"/>
    <m/>
    <m/>
    <n v="569.99"/>
    <m/>
    <n v="16529.71"/>
    <n v="10224.790999999999"/>
    <n v="17.939"/>
    <m/>
    <n v="29"/>
    <n v="6304.9189999999999"/>
    <x v="0"/>
    <x v="2"/>
    <n v="10"/>
    <x v="0"/>
  </r>
  <r>
    <x v="2"/>
    <x v="4"/>
    <s v="AREP"/>
    <m/>
    <x v="0"/>
    <d v="2020-03-02T00:00:00"/>
    <x v="2"/>
    <s v="Garcia Soto Salvador"/>
    <m/>
    <m/>
    <n v="1388.19"/>
    <m/>
    <n v="40257.51"/>
    <n v="24902.109"/>
    <n v="17.939"/>
    <m/>
    <n v="29"/>
    <n v="15355.401"/>
    <x v="0"/>
    <x v="2"/>
    <n v="10"/>
    <x v="0"/>
  </r>
  <r>
    <x v="2"/>
    <x v="4"/>
    <s v="AREP"/>
    <m/>
    <x v="0"/>
    <d v="2020-03-02T00:00:00"/>
    <x v="2"/>
    <s v="Rosales Guzman Humberto"/>
    <m/>
    <m/>
    <n v="247.79"/>
    <m/>
    <n v="7062.02"/>
    <n v="4444.9920000000002"/>
    <n v="17.939"/>
    <m/>
    <n v="28.5"/>
    <n v="2617.0279999999998"/>
    <x v="0"/>
    <x v="2"/>
    <n v="10"/>
    <x v="0"/>
  </r>
  <r>
    <x v="2"/>
    <x v="4"/>
    <s v="AREP"/>
    <m/>
    <x v="0"/>
    <d v="2020-03-02T00:00:00"/>
    <x v="2"/>
    <s v="Super Tienda Martinez SA de CV"/>
    <m/>
    <m/>
    <n v="328.15"/>
    <m/>
    <n v="9352.2800000000007"/>
    <n v="5886.5339999999997"/>
    <n v="17.939"/>
    <m/>
    <n v="28.5"/>
    <n v="3465.7460000000001"/>
    <x v="0"/>
    <x v="2"/>
    <n v="10"/>
    <x v="0"/>
  </r>
  <r>
    <x v="2"/>
    <x v="4"/>
    <s v="AREP"/>
    <m/>
    <x v="0"/>
    <d v="2020-03-02T00:00:00"/>
    <x v="2"/>
    <s v="Julio Sanchez"/>
    <m/>
    <m/>
    <n v="165.83"/>
    <m/>
    <n v="4726.16"/>
    <n v="2974.7489999999998"/>
    <n v="17.939"/>
    <m/>
    <n v="28.5"/>
    <n v="1751.4110000000001"/>
    <x v="0"/>
    <x v="2"/>
    <n v="10"/>
    <x v="0"/>
  </r>
  <r>
    <x v="2"/>
    <x v="4"/>
    <s v="AREP"/>
    <m/>
    <x v="0"/>
    <d v="2020-03-02T00:00:00"/>
    <x v="2"/>
    <s v="PUBLICO EN GENERAL"/>
    <m/>
    <m/>
    <n v="563.52"/>
    <m/>
    <n v="16060.32"/>
    <n v="10108.728999999999"/>
    <n v="17.939"/>
    <m/>
    <n v="28.5"/>
    <n v="5951.5910000000003"/>
    <x v="0"/>
    <x v="2"/>
    <n v="10"/>
    <x v="0"/>
  </r>
  <r>
    <x v="2"/>
    <x v="4"/>
    <s v="AREP"/>
    <m/>
    <x v="0"/>
    <d v="2020-03-02T00:00:00"/>
    <x v="2"/>
    <s v="Cobian Hector"/>
    <m/>
    <m/>
    <n v="449.3"/>
    <m/>
    <n v="13029.7"/>
    <n v="8059.7879999999996"/>
    <n v="17.939"/>
    <m/>
    <n v="29"/>
    <n v="4969.9120000000003"/>
    <x v="0"/>
    <x v="2"/>
    <n v="10"/>
    <x v="0"/>
  </r>
  <r>
    <x v="2"/>
    <x v="4"/>
    <s v="AREP"/>
    <m/>
    <x v="0"/>
    <d v="2020-03-02T00:00:00"/>
    <x v="2"/>
    <s v="De la Torre Gudiño Jaime"/>
    <m/>
    <m/>
    <n v="225.86"/>
    <m/>
    <n v="6549.94"/>
    <n v="4051.6"/>
    <n v="17.939"/>
    <m/>
    <n v="29"/>
    <n v="2498.34"/>
    <x v="0"/>
    <x v="2"/>
    <n v="10"/>
    <x v="0"/>
  </r>
  <r>
    <x v="2"/>
    <x v="4"/>
    <s v="AREP"/>
    <m/>
    <x v="0"/>
    <d v="2020-03-02T00:00:00"/>
    <x v="2"/>
    <s v="Cobian Zamora Marlin"/>
    <m/>
    <m/>
    <n v="943.2"/>
    <m/>
    <n v="27352.799999999999"/>
    <n v="16919.635999999999"/>
    <n v="17.939"/>
    <m/>
    <n v="29"/>
    <n v="10433.164000000001"/>
    <x v="0"/>
    <x v="2"/>
    <n v="10"/>
    <x v="0"/>
  </r>
  <r>
    <x v="2"/>
    <x v="4"/>
    <s v="AREP"/>
    <m/>
    <x v="0"/>
    <d v="2020-03-02T00:00:00"/>
    <x v="2"/>
    <s v="Gonzalez Contreras Crescenciano"/>
    <m/>
    <m/>
    <n v="887.21"/>
    <m/>
    <n v="25729.09"/>
    <n v="15915.257"/>
    <n v="17.939"/>
    <m/>
    <n v="29"/>
    <n v="9813.8330000000005"/>
    <x v="0"/>
    <x v="2"/>
    <n v="10"/>
    <x v="0"/>
  </r>
  <r>
    <x v="2"/>
    <x v="4"/>
    <s v="AREP"/>
    <m/>
    <x v="0"/>
    <d v="2020-03-02T00:00:00"/>
    <x v="2"/>
    <s v="Hernandez Rosales Alicia"/>
    <m/>
    <m/>
    <n v="246.76"/>
    <m/>
    <n v="5922.24"/>
    <n v="4426.5150000000003"/>
    <n v="17.939"/>
    <m/>
    <n v="24"/>
    <n v="1495.7249999999999"/>
    <x v="0"/>
    <x v="2"/>
    <n v="10"/>
    <x v="0"/>
  </r>
  <r>
    <x v="2"/>
    <x v="4"/>
    <s v="AREP"/>
    <m/>
    <x v="0"/>
    <d v="2020-03-02T00:00:00"/>
    <x v="2"/>
    <s v="Hernandez Rosales Alicia"/>
    <m/>
    <m/>
    <n v="431.24"/>
    <m/>
    <n v="8193.56"/>
    <n v="7735.8180000000002"/>
    <n v="17.939"/>
    <m/>
    <n v="19"/>
    <n v="457.74200000000002"/>
    <x v="0"/>
    <x v="2"/>
    <n v="10"/>
    <x v="0"/>
  </r>
  <r>
    <x v="2"/>
    <x v="4"/>
    <s v="AREP"/>
    <m/>
    <x v="0"/>
    <d v="2020-03-02T00:00:00"/>
    <x v="2"/>
    <s v="Distribuidora de Frutas y Verduras Zepeda Hnos SRL de CV"/>
    <m/>
    <m/>
    <n v="845.17"/>
    <m/>
    <n v="24932.52"/>
    <n v="15161.12"/>
    <n v="17.939"/>
    <m/>
    <n v="29.5"/>
    <n v="9771.4"/>
    <x v="0"/>
    <x v="2"/>
    <n v="10"/>
    <x v="0"/>
  </r>
  <r>
    <x v="2"/>
    <x v="4"/>
    <s v="AREP"/>
    <m/>
    <x v="0"/>
    <d v="2020-03-02T00:00:00"/>
    <x v="2"/>
    <s v="Distribuidora de Frutas y Verduras Zepeda Hnos SRL de CV"/>
    <m/>
    <m/>
    <n v="1065.1400000000001"/>
    <m/>
    <n v="30889.06"/>
    <n v="19107.062000000002"/>
    <n v="17.939"/>
    <m/>
    <n v="29"/>
    <n v="11781.998"/>
    <x v="0"/>
    <x v="2"/>
    <n v="10"/>
    <x v="0"/>
  </r>
  <r>
    <x v="2"/>
    <x v="4"/>
    <s v="AREP"/>
    <m/>
    <x v="0"/>
    <d v="2020-03-02T00:00:00"/>
    <x v="2"/>
    <s v="Operadora de Tiendas Selectas SA de CV"/>
    <m/>
    <m/>
    <n v="3318.4"/>
    <m/>
    <n v="96233.600000000006"/>
    <n v="59527.267999999996"/>
    <n v="17.939"/>
    <m/>
    <n v="29"/>
    <n v="36706.332000000002"/>
    <x v="0"/>
    <x v="2"/>
    <n v="10"/>
    <x v="0"/>
  </r>
  <r>
    <x v="2"/>
    <x v="4"/>
    <s v="AREP"/>
    <m/>
    <x v="0"/>
    <d v="2020-03-02T00:00:00"/>
    <x v="2"/>
    <s v="Super Tienda Martinez SA de CV"/>
    <m/>
    <m/>
    <n v="251.51"/>
    <m/>
    <n v="7293.79"/>
    <n v="4502.7479999999996"/>
    <n v="17.902999999999999"/>
    <m/>
    <n v="29"/>
    <n v="2791.0419999999999"/>
    <x v="0"/>
    <x v="2"/>
    <n v="10"/>
    <x v="0"/>
  </r>
  <r>
    <x v="2"/>
    <x v="4"/>
    <s v="AREP"/>
    <m/>
    <x v="0"/>
    <d v="2020-03-02T00:00:00"/>
    <x v="2"/>
    <s v="Ambriz Ruiz Manolo"/>
    <m/>
    <m/>
    <n v="595.24"/>
    <m/>
    <n v="17261.96"/>
    <n v="10656.496999999999"/>
    <n v="17.902999999999999"/>
    <m/>
    <n v="29"/>
    <n v="6605.4629999999997"/>
    <x v="0"/>
    <x v="2"/>
    <n v="10"/>
    <x v="0"/>
  </r>
  <r>
    <x v="2"/>
    <x v="4"/>
    <s v="AREP"/>
    <m/>
    <x v="0"/>
    <d v="2020-03-02T00:00:00"/>
    <x v="2"/>
    <s v="HUEVO PUBLICO EN GENERAL"/>
    <m/>
    <m/>
    <n v="222.84"/>
    <m/>
    <n v="6462.36"/>
    <n v="3989.473"/>
    <n v="17.902999999999999"/>
    <m/>
    <n v="29"/>
    <n v="2472.8870000000002"/>
    <x v="0"/>
    <x v="2"/>
    <n v="10"/>
    <x v="0"/>
  </r>
  <r>
    <x v="2"/>
    <x v="4"/>
    <s v="AREP"/>
    <m/>
    <x v="0"/>
    <d v="2020-03-02T00:00:00"/>
    <x v="2"/>
    <s v="HUEVO PUBLICO EN GENERAL"/>
    <m/>
    <m/>
    <n v="587.41"/>
    <m/>
    <n v="17034.89"/>
    <n v="10516.317999999999"/>
    <n v="17.902999999999999"/>
    <m/>
    <n v="29"/>
    <n v="6518.5720000000001"/>
    <x v="0"/>
    <x v="2"/>
    <n v="10"/>
    <x v="0"/>
  </r>
  <r>
    <x v="2"/>
    <x v="4"/>
    <s v="AREP"/>
    <m/>
    <x v="0"/>
    <d v="2020-03-02T00:00:00"/>
    <x v="2"/>
    <s v="Gonzalez Dominguez Fabiola"/>
    <m/>
    <m/>
    <n v="462.76"/>
    <m/>
    <n v="13420.04"/>
    <n v="8284.7260000000006"/>
    <n v="17.902999999999999"/>
    <m/>
    <n v="29"/>
    <n v="5135.3140000000003"/>
    <x v="0"/>
    <x v="2"/>
    <n v="10"/>
    <x v="0"/>
  </r>
  <r>
    <x v="2"/>
    <x v="4"/>
    <s v="AREP"/>
    <m/>
    <x v="0"/>
    <d v="2020-03-02T00:00:00"/>
    <x v="2"/>
    <s v="Laura Livier Castro Mejia"/>
    <m/>
    <m/>
    <n v="392"/>
    <m/>
    <n v="11368"/>
    <n v="7017.92"/>
    <n v="17.902999999999999"/>
    <m/>
    <n v="29"/>
    <n v="4350.08"/>
    <x v="0"/>
    <x v="2"/>
    <n v="10"/>
    <x v="0"/>
  </r>
  <r>
    <x v="2"/>
    <x v="4"/>
    <s v="AREP"/>
    <m/>
    <x v="0"/>
    <d v="2020-03-02T00:00:00"/>
    <x v="2"/>
    <s v="Imelda fregozo Guzman"/>
    <m/>
    <m/>
    <n v="238.49"/>
    <m/>
    <n v="6916.21"/>
    <n v="4269.6530000000002"/>
    <n v="17.902999999999999"/>
    <m/>
    <n v="29"/>
    <n v="2646.5569999999998"/>
    <x v="0"/>
    <x v="2"/>
    <n v="10"/>
    <x v="0"/>
  </r>
  <r>
    <x v="2"/>
    <x v="4"/>
    <s v="AREP"/>
    <m/>
    <x v="0"/>
    <d v="2020-03-02T00:00:00"/>
    <x v="2"/>
    <s v="Huerta Reyes Juan Carlos"/>
    <m/>
    <m/>
    <n v="650.51"/>
    <m/>
    <n v="18864.79"/>
    <n v="11645.987999999999"/>
    <n v="17.902999999999999"/>
    <m/>
    <n v="29"/>
    <n v="7218.8019999999997"/>
    <x v="0"/>
    <x v="2"/>
    <n v="10"/>
    <x v="0"/>
  </r>
  <r>
    <x v="2"/>
    <x v="4"/>
    <s v="AREP"/>
    <m/>
    <x v="0"/>
    <d v="2020-03-02T00:00:00"/>
    <x v="2"/>
    <s v="Soc Coop Rural de Compra y Venta en C y C El Grullo SCL"/>
    <m/>
    <m/>
    <n v="1325.4"/>
    <m/>
    <n v="39099.300000000003"/>
    <n v="23728.448"/>
    <n v="17.902999999999999"/>
    <m/>
    <n v="29.5"/>
    <n v="15370.852000000001"/>
    <x v="0"/>
    <x v="2"/>
    <n v="10"/>
    <x v="0"/>
  </r>
  <r>
    <x v="2"/>
    <x v="4"/>
    <s v="AREP"/>
    <m/>
    <x v="0"/>
    <d v="2020-03-02T00:00:00"/>
    <x v="2"/>
    <s v="Cobian Hector"/>
    <m/>
    <m/>
    <n v="451.98"/>
    <m/>
    <n v="13333.41"/>
    <n v="8091.7340000000004"/>
    <n v="17.902999999999999"/>
    <m/>
    <n v="29.5"/>
    <n v="5241.6760000000004"/>
    <x v="0"/>
    <x v="2"/>
    <n v="10"/>
    <x v="0"/>
  </r>
  <r>
    <x v="2"/>
    <x v="4"/>
    <s v="AREP"/>
    <m/>
    <x v="0"/>
    <d v="2020-03-02T00:00:00"/>
    <x v="2"/>
    <s v="HUEVO PUBLICO EN GENERAL"/>
    <m/>
    <m/>
    <n v="23.56"/>
    <m/>
    <n v="695.02"/>
    <n v="421.791"/>
    <n v="17.902999999999999"/>
    <m/>
    <n v="29.5"/>
    <n v="273.22899999999998"/>
    <x v="0"/>
    <x v="2"/>
    <n v="10"/>
    <x v="0"/>
  </r>
  <r>
    <x v="2"/>
    <x v="4"/>
    <s v="AREP"/>
    <m/>
    <x v="0"/>
    <d v="2020-03-02T00:00:00"/>
    <x v="2"/>
    <s v="SUPER LAS PINTAS"/>
    <m/>
    <m/>
    <n v="326.99"/>
    <m/>
    <n v="9646.2099999999991"/>
    <n v="5854.0550000000003"/>
    <n v="17.902999999999999"/>
    <m/>
    <n v="29.5"/>
    <n v="3792.1550000000002"/>
    <x v="0"/>
    <x v="2"/>
    <n v="10"/>
    <x v="0"/>
  </r>
  <r>
    <x v="2"/>
    <x v="4"/>
    <s v="AREP"/>
    <m/>
    <x v="0"/>
    <d v="2020-03-02T00:00:00"/>
    <x v="2"/>
    <s v="Ambriz Ruiz Manolo"/>
    <m/>
    <m/>
    <n v="129.88"/>
    <m/>
    <n v="3831.46"/>
    <n v="2325.223"/>
    <n v="17.902999999999999"/>
    <m/>
    <n v="29.5"/>
    <n v="1506.2370000000001"/>
    <x v="0"/>
    <x v="2"/>
    <n v="10"/>
    <x v="0"/>
  </r>
  <r>
    <x v="2"/>
    <x v="4"/>
    <s v="AREP"/>
    <m/>
    <x v="0"/>
    <d v="2020-03-02T00:00:00"/>
    <x v="2"/>
    <s v="Alvarez Garcia Octavio "/>
    <m/>
    <m/>
    <n v="834.91"/>
    <m/>
    <n v="24629.85"/>
    <n v="14947.275"/>
    <n v="17.902999999999999"/>
    <m/>
    <n v="29.5"/>
    <n v="9682.5750000000007"/>
    <x v="0"/>
    <x v="2"/>
    <n v="10"/>
    <x v="0"/>
  </r>
  <r>
    <x v="2"/>
    <x v="4"/>
    <s v="AREP"/>
    <m/>
    <x v="0"/>
    <d v="2020-03-02T00:00:00"/>
    <x v="2"/>
    <s v="Alvarez Garcia Octavio "/>
    <m/>
    <m/>
    <n v="454.54"/>
    <m/>
    <n v="13408.93"/>
    <n v="8137.5649999999996"/>
    <n v="17.902999999999999"/>
    <m/>
    <n v="29.5"/>
    <n v="5271.3649999999998"/>
    <x v="0"/>
    <x v="2"/>
    <n v="10"/>
    <x v="0"/>
  </r>
  <r>
    <x v="2"/>
    <x v="4"/>
    <s v="AREP"/>
    <m/>
    <x v="0"/>
    <d v="2020-03-02T00:00:00"/>
    <x v="2"/>
    <s v="Julio Sanchez"/>
    <m/>
    <m/>
    <n v="3057.91"/>
    <m/>
    <n v="90208.35"/>
    <n v="54745.328000000001"/>
    <n v="17.902999999999999"/>
    <m/>
    <n v="29.5"/>
    <n v="35463.021999999997"/>
    <x v="0"/>
    <x v="2"/>
    <n v="10"/>
    <x v="0"/>
  </r>
  <r>
    <x v="2"/>
    <x v="4"/>
    <s v="AREP"/>
    <m/>
    <x v="0"/>
    <d v="2020-03-02T00:00:00"/>
    <x v="2"/>
    <s v="HUEVO PUBLICO EN GENERAL"/>
    <m/>
    <m/>
    <n v="148.26"/>
    <m/>
    <n v="4373.67"/>
    <n v="2654.2779999999998"/>
    <n v="17.902999999999999"/>
    <m/>
    <n v="29.5"/>
    <n v="1719.3920000000001"/>
    <x v="0"/>
    <x v="2"/>
    <n v="10"/>
    <x v="0"/>
  </r>
  <r>
    <x v="2"/>
    <x v="4"/>
    <s v="AREP"/>
    <m/>
    <x v="0"/>
    <d v="2020-03-02T00:00:00"/>
    <x v="2"/>
    <s v="HUEVO PUBLICO EN GENERAL"/>
    <m/>
    <m/>
    <n v="170.69"/>
    <m/>
    <n v="5035.3599999999997"/>
    <n v="3055.8389999999999"/>
    <n v="17.902999999999999"/>
    <m/>
    <n v="29.5"/>
    <n v="1979.521"/>
    <x v="0"/>
    <x v="2"/>
    <n v="10"/>
    <x v="0"/>
  </r>
  <r>
    <x v="2"/>
    <x v="4"/>
    <s v="AREP"/>
    <m/>
    <x v="0"/>
    <d v="2020-03-02T00:00:00"/>
    <x v="2"/>
    <s v="Cobian Zamora Marlin"/>
    <m/>
    <m/>
    <n v="1097.4000000000001"/>
    <m/>
    <n v="32373.3"/>
    <n v="19646.596000000001"/>
    <n v="17.902999999999999"/>
    <m/>
    <n v="29.5"/>
    <n v="12726.704"/>
    <x v="0"/>
    <x v="2"/>
    <n v="10"/>
    <x v="0"/>
  </r>
  <r>
    <x v="2"/>
    <x v="4"/>
    <s v="AREP"/>
    <m/>
    <x v="0"/>
    <d v="2020-03-02T00:00:00"/>
    <x v="2"/>
    <s v="Vargas Perez Maria del Rosario &quot;La Chata&quot;"/>
    <m/>
    <m/>
    <n v="788.1"/>
    <m/>
    <n v="23248.95"/>
    <n v="14109.242"/>
    <n v="17.902999999999999"/>
    <m/>
    <n v="29.5"/>
    <n v="9139.7080000000005"/>
    <x v="0"/>
    <x v="2"/>
    <n v="10"/>
    <x v="0"/>
  </r>
  <r>
    <x v="2"/>
    <x v="4"/>
    <s v="AREP"/>
    <m/>
    <x v="0"/>
    <d v="2020-03-02T00:00:00"/>
    <x v="2"/>
    <s v="Cesar Morales"/>
    <m/>
    <m/>
    <n v="137.5"/>
    <m/>
    <n v="4056.25"/>
    <n v="2461.643"/>
    <n v="17.902999999999999"/>
    <m/>
    <n v="29.5"/>
    <n v="1594.607"/>
    <x v="0"/>
    <x v="2"/>
    <n v="10"/>
    <x v="0"/>
  </r>
  <r>
    <x v="2"/>
    <x v="4"/>
    <s v="AREP"/>
    <m/>
    <x v="0"/>
    <d v="2020-03-02T00:00:00"/>
    <x v="2"/>
    <s v="Espinoza Gonzalez Maria Yesenia"/>
    <m/>
    <m/>
    <n v="228.89"/>
    <m/>
    <n v="6752.26"/>
    <n v="4097.7849999999999"/>
    <n v="17.902999999999999"/>
    <m/>
    <n v="29.5"/>
    <n v="2654.4749999999999"/>
    <x v="0"/>
    <x v="2"/>
    <n v="10"/>
    <x v="0"/>
  </r>
  <r>
    <x v="2"/>
    <x v="4"/>
    <s v="AREP"/>
    <m/>
    <x v="0"/>
    <d v="2020-03-02T00:00:00"/>
    <x v="2"/>
    <s v="HUEVO PUBLICO EN GENERAL"/>
    <m/>
    <m/>
    <n v="211.63"/>
    <m/>
    <n v="6243.09"/>
    <n v="3788.7820000000002"/>
    <n v="17.902999999999999"/>
    <m/>
    <n v="29.5"/>
    <n v="2454.308"/>
    <x v="0"/>
    <x v="2"/>
    <n v="10"/>
    <x v="0"/>
  </r>
  <r>
    <x v="2"/>
    <x v="4"/>
    <s v="AREP"/>
    <m/>
    <x v="0"/>
    <d v="2020-03-02T00:00:00"/>
    <x v="2"/>
    <s v="Jose Zazueta"/>
    <m/>
    <m/>
    <n v="99.61"/>
    <m/>
    <n v="2739.28"/>
    <n v="1783.3040000000001"/>
    <n v="17.902999999999999"/>
    <m/>
    <n v="27.5001"/>
    <n v="955.976"/>
    <x v="0"/>
    <x v="2"/>
    <n v="10"/>
    <x v="0"/>
  </r>
  <r>
    <x v="2"/>
    <x v="4"/>
    <s v="AREP"/>
    <m/>
    <x v="0"/>
    <d v="2020-03-02T00:00:00"/>
    <x v="2"/>
    <s v="Jose Zazueta"/>
    <m/>
    <m/>
    <n v="1038.17"/>
    <m/>
    <n v="30626.02"/>
    <n v="18586.21"/>
    <n v="17.902999999999999"/>
    <m/>
    <n v="29.5"/>
    <n v="12039.81"/>
    <x v="0"/>
    <x v="2"/>
    <n v="10"/>
    <x v="0"/>
  </r>
  <r>
    <x v="2"/>
    <x v="4"/>
    <s v="AREP"/>
    <m/>
    <x v="0"/>
    <d v="2020-03-02T00:00:00"/>
    <x v="2"/>
    <s v="J Jesus Naranjo Ayala"/>
    <m/>
    <m/>
    <n v="136.72999999999999"/>
    <m/>
    <n v="4033.54"/>
    <n v="2447.8580000000002"/>
    <n v="17.902999999999999"/>
    <m/>
    <n v="29.5"/>
    <n v="1585.682"/>
    <x v="0"/>
    <x v="2"/>
    <n v="10"/>
    <x v="0"/>
  </r>
  <r>
    <x v="2"/>
    <x v="4"/>
    <s v="AREP"/>
    <m/>
    <x v="0"/>
    <d v="2020-03-02T00:00:00"/>
    <x v="2"/>
    <s v="Panaderia Garcia"/>
    <m/>
    <m/>
    <n v="115.59"/>
    <m/>
    <n v="2254.0100000000002"/>
    <n v="2069.3910000000001"/>
    <n v="17.902999999999999"/>
    <m/>
    <n v="19.5"/>
    <n v="184.619"/>
    <x v="0"/>
    <x v="2"/>
    <n v="10"/>
    <x v="0"/>
  </r>
  <r>
    <x v="2"/>
    <x v="4"/>
    <s v="APTA"/>
    <m/>
    <x v="1"/>
    <d v="2020-03-02T00:00:00"/>
    <x v="2"/>
    <s v="Super Tienda Martinez SA de CV"/>
    <m/>
    <m/>
    <n v="-251.51"/>
    <m/>
    <n v="-7293.79"/>
    <n v="-4329.7669999999998"/>
    <n v="-17.215"/>
    <m/>
    <n v="29"/>
    <n v="-2964.0230000000001"/>
    <x v="0"/>
    <x v="2"/>
    <n v="10"/>
    <x v="0"/>
  </r>
  <r>
    <x v="2"/>
    <x v="4"/>
    <s v="APTA"/>
    <m/>
    <x v="0"/>
    <d v="2020-03-02T00:00:00"/>
    <x v="2"/>
    <s v="Super Tienda Martinez SA de CV"/>
    <m/>
    <m/>
    <n v="251.51"/>
    <m/>
    <n v="7293.79"/>
    <n v="4329.7669999999998"/>
    <n v="17.215"/>
    <m/>
    <n v="29"/>
    <n v="2964.0230000000001"/>
    <x v="0"/>
    <x v="2"/>
    <n v="10"/>
    <x v="0"/>
  </r>
  <r>
    <x v="2"/>
    <x v="4"/>
    <s v="AREP"/>
    <m/>
    <x v="0"/>
    <d v="2020-03-05T00:00:00"/>
    <x v="2"/>
    <s v="Panaderia Garcia"/>
    <m/>
    <m/>
    <n v="44.16"/>
    <m/>
    <n v="1302.72"/>
    <n v="852.24400000000003"/>
    <n v="19.298999999999999"/>
    <m/>
    <n v="29.5"/>
    <n v="450.476"/>
    <x v="0"/>
    <x v="2"/>
    <n v="10"/>
    <x v="0"/>
  </r>
  <r>
    <x v="2"/>
    <x v="4"/>
    <s v="AREP"/>
    <m/>
    <x v="0"/>
    <d v="2020-03-05T00:00:00"/>
    <x v="2"/>
    <s v="Panaderia Garcia"/>
    <m/>
    <m/>
    <n v="46.24"/>
    <m/>
    <n v="901.68"/>
    <n v="892.38599999999997"/>
    <n v="19.298999999999999"/>
    <m/>
    <n v="19.5"/>
    <n v="9.2940000000000005"/>
    <x v="0"/>
    <x v="2"/>
    <n v="10"/>
    <x v="0"/>
  </r>
  <r>
    <x v="2"/>
    <x v="4"/>
    <s v="AREP"/>
    <m/>
    <x v="0"/>
    <d v="2020-03-05T00:00:00"/>
    <x v="2"/>
    <s v="Imelda fregozo Guzman"/>
    <m/>
    <m/>
    <n v="236.3"/>
    <m/>
    <n v="6970.85"/>
    <n v="4560.357"/>
    <n v="19.298999999999999"/>
    <m/>
    <n v="29.5"/>
    <n v="2410.4929999999999"/>
    <x v="0"/>
    <x v="2"/>
    <n v="10"/>
    <x v="0"/>
  </r>
  <r>
    <x v="2"/>
    <x v="4"/>
    <s v="AREP"/>
    <m/>
    <x v="0"/>
    <d v="2020-03-05T00:00:00"/>
    <x v="2"/>
    <s v="SUPER LAS PINTAS"/>
    <m/>
    <m/>
    <n v="208.49"/>
    <m/>
    <n v="6150.46"/>
    <n v="4023.6509999999998"/>
    <n v="19.298999999999999"/>
    <m/>
    <n v="29.5"/>
    <n v="2126.8090000000002"/>
    <x v="0"/>
    <x v="2"/>
    <n v="10"/>
    <x v="0"/>
  </r>
  <r>
    <x v="2"/>
    <x v="4"/>
    <s v="AREP"/>
    <m/>
    <x v="0"/>
    <d v="2020-03-05T00:00:00"/>
    <x v="2"/>
    <s v="Huerta Reyes Juan Carlos"/>
    <m/>
    <m/>
    <n v="585.21"/>
    <m/>
    <n v="17263.7"/>
    <n v="11293.976000000001"/>
    <n v="19.298999999999999"/>
    <m/>
    <n v="29.5"/>
    <n v="5969.7240000000002"/>
    <x v="0"/>
    <x v="2"/>
    <n v="10"/>
    <x v="0"/>
  </r>
  <r>
    <x v="2"/>
    <x v="4"/>
    <s v="AREP"/>
    <m/>
    <x v="0"/>
    <d v="2020-03-05T00:00:00"/>
    <x v="2"/>
    <s v="Panaderia Garcia"/>
    <m/>
    <m/>
    <n v="46.94"/>
    <m/>
    <n v="915.33"/>
    <n v="905.89599999999996"/>
    <n v="19.298999999999999"/>
    <m/>
    <n v="19.5"/>
    <n v="9.4339999999999993"/>
    <x v="0"/>
    <x v="2"/>
    <n v="10"/>
    <x v="0"/>
  </r>
  <r>
    <x v="2"/>
    <x v="4"/>
    <s v="AREP"/>
    <m/>
    <x v="0"/>
    <d v="2020-03-05T00:00:00"/>
    <x v="2"/>
    <s v="Panaderia Garcia"/>
    <m/>
    <m/>
    <n v="94.18"/>
    <m/>
    <n v="2778.31"/>
    <n v="1817.5809999999999"/>
    <n v="19.298999999999999"/>
    <m/>
    <n v="29.5"/>
    <n v="960.72900000000004"/>
    <x v="0"/>
    <x v="2"/>
    <n v="10"/>
    <x v="0"/>
  </r>
  <r>
    <x v="2"/>
    <x v="4"/>
    <s v="AREP"/>
    <m/>
    <x v="0"/>
    <d v="2020-03-05T00:00:00"/>
    <x v="2"/>
    <s v="Cesar Morales"/>
    <m/>
    <m/>
    <n v="139.83000000000001"/>
    <m/>
    <n v="4124.99"/>
    <n v="2698.5810000000001"/>
    <n v="19.298999999999999"/>
    <m/>
    <n v="29.5"/>
    <n v="1426.4090000000001"/>
    <x v="0"/>
    <x v="2"/>
    <n v="10"/>
    <x v="0"/>
  </r>
  <r>
    <x v="2"/>
    <x v="4"/>
    <s v="AREP"/>
    <m/>
    <x v="0"/>
    <d v="2020-03-05T00:00:00"/>
    <x v="2"/>
    <s v="HUEVO PUBLICO EN GENERAL"/>
    <m/>
    <m/>
    <n v="516.88"/>
    <m/>
    <n v="14731.08"/>
    <n v="9975.2749999999996"/>
    <n v="19.298999999999999"/>
    <m/>
    <n v="28.5"/>
    <n v="4755.8050000000003"/>
    <x v="0"/>
    <x v="2"/>
    <n v="10"/>
    <x v="0"/>
  </r>
  <r>
    <x v="2"/>
    <x v="4"/>
    <s v="AREP"/>
    <m/>
    <x v="0"/>
    <d v="2020-03-05T00:00:00"/>
    <x v="2"/>
    <s v="Gonzalez Dominguez Fabiola"/>
    <m/>
    <m/>
    <n v="565.4"/>
    <m/>
    <n v="16679.3"/>
    <n v="10911.663"/>
    <n v="19.298999999999999"/>
    <m/>
    <n v="29.5"/>
    <n v="5767.6369999999997"/>
    <x v="0"/>
    <x v="2"/>
    <n v="10"/>
    <x v="0"/>
  </r>
  <r>
    <x v="2"/>
    <x v="4"/>
    <s v="AREP"/>
    <m/>
    <x v="0"/>
    <d v="2020-03-05T00:00:00"/>
    <x v="2"/>
    <s v="Laura Livier Castro Mejia"/>
    <m/>
    <m/>
    <n v="229.65"/>
    <m/>
    <n v="6774.68"/>
    <n v="4432.0190000000002"/>
    <n v="19.298999999999999"/>
    <m/>
    <n v="29.5"/>
    <n v="2342.6610000000001"/>
    <x v="0"/>
    <x v="2"/>
    <n v="10"/>
    <x v="0"/>
  </r>
  <r>
    <x v="2"/>
    <x v="4"/>
    <s v="AREP"/>
    <m/>
    <x v="0"/>
    <d v="2020-03-05T00:00:00"/>
    <x v="2"/>
    <s v="Martin Francisco Cervantes Curiel"/>
    <m/>
    <m/>
    <n v="161.59"/>
    <m/>
    <n v="4766.91"/>
    <n v="3118.5279999999998"/>
    <n v="19.298999999999999"/>
    <m/>
    <n v="29.5"/>
    <n v="1648.3820000000001"/>
    <x v="0"/>
    <x v="2"/>
    <n v="10"/>
    <x v="0"/>
  </r>
  <r>
    <x v="2"/>
    <x v="4"/>
    <s v="AREP"/>
    <m/>
    <x v="0"/>
    <d v="2020-03-05T00:00:00"/>
    <x v="2"/>
    <s v="Soc Coop Rural de Compra y Venta en C y C El Grullo SCL"/>
    <m/>
    <m/>
    <n v="895.6"/>
    <m/>
    <n v="25524.6"/>
    <n v="17284.197"/>
    <n v="19.298999999999999"/>
    <m/>
    <n v="28.5"/>
    <n v="8240.4030000000002"/>
    <x v="0"/>
    <x v="2"/>
    <n v="10"/>
    <x v="0"/>
  </r>
  <r>
    <x v="2"/>
    <x v="4"/>
    <s v="AREP"/>
    <m/>
    <x v="0"/>
    <d v="2020-03-05T00:00:00"/>
    <x v="2"/>
    <s v="Cobian Hector"/>
    <m/>
    <m/>
    <n v="448.51"/>
    <m/>
    <n v="12782.54"/>
    <n v="8655.8009999999995"/>
    <n v="19.298999999999999"/>
    <m/>
    <n v="28.5"/>
    <n v="4126.7389999999996"/>
    <x v="0"/>
    <x v="2"/>
    <n v="10"/>
    <x v="0"/>
  </r>
  <r>
    <x v="2"/>
    <x v="4"/>
    <s v="AREP"/>
    <m/>
    <x v="0"/>
    <d v="2020-03-05T00:00:00"/>
    <x v="2"/>
    <s v="Cobian Zamora Marlin"/>
    <m/>
    <m/>
    <n v="1315.2"/>
    <m/>
    <n v="37483.199999999997"/>
    <n v="25382.063999999998"/>
    <n v="19.298999999999999"/>
    <m/>
    <n v="28.5"/>
    <n v="12101.136"/>
    <x v="0"/>
    <x v="2"/>
    <n v="10"/>
    <x v="0"/>
  </r>
  <r>
    <x v="2"/>
    <x v="4"/>
    <s v="AREP"/>
    <m/>
    <x v="0"/>
    <d v="2020-03-05T00:00:00"/>
    <x v="2"/>
    <s v="HUEVO PUBLICO EN GENERAL"/>
    <m/>
    <m/>
    <n v="84.28"/>
    <m/>
    <n v="2401.98"/>
    <n v="1626.521"/>
    <n v="19.298999999999999"/>
    <m/>
    <n v="28.5"/>
    <n v="775.45899999999995"/>
    <x v="0"/>
    <x v="2"/>
    <n v="10"/>
    <x v="0"/>
  </r>
  <r>
    <x v="2"/>
    <x v="4"/>
    <s v="AREP"/>
    <m/>
    <x v="0"/>
    <d v="2020-03-05T00:00:00"/>
    <x v="2"/>
    <s v="Ambriz Ruiz Manolo"/>
    <m/>
    <m/>
    <n v="156.35"/>
    <m/>
    <n v="4455.9799999999996"/>
    <n v="3017.4009999999998"/>
    <n v="19.298999999999999"/>
    <m/>
    <n v="28.5"/>
    <n v="1438.579"/>
    <x v="0"/>
    <x v="2"/>
    <n v="10"/>
    <x v="0"/>
  </r>
  <r>
    <x v="2"/>
    <x v="4"/>
    <s v="AREP"/>
    <m/>
    <x v="0"/>
    <d v="2020-03-05T00:00:00"/>
    <x v="2"/>
    <s v="Espinoza Gonzalez Maria Yesenia"/>
    <m/>
    <m/>
    <n v="558.53"/>
    <m/>
    <n v="15918.11"/>
    <n v="10779.078"/>
    <n v="19.298999999999999"/>
    <m/>
    <n v="28.5"/>
    <n v="5139.0320000000002"/>
    <x v="0"/>
    <x v="2"/>
    <n v="10"/>
    <x v="0"/>
  </r>
  <r>
    <x v="2"/>
    <x v="4"/>
    <s v="AREP"/>
    <m/>
    <x v="0"/>
    <d v="2020-03-05T00:00:00"/>
    <x v="2"/>
    <s v="HUEVO PUBLICO EN GENERAL"/>
    <m/>
    <m/>
    <n v="224.11"/>
    <m/>
    <n v="6387.14"/>
    <n v="4325.1019999999999"/>
    <n v="19.298999999999999"/>
    <m/>
    <n v="28.5"/>
    <n v="2062.038"/>
    <x v="0"/>
    <x v="2"/>
    <n v="10"/>
    <x v="0"/>
  </r>
  <r>
    <x v="2"/>
    <x v="4"/>
    <s v="AREP"/>
    <m/>
    <x v="0"/>
    <d v="2020-03-05T00:00:00"/>
    <x v="2"/>
    <s v="Julio Sanchez"/>
    <m/>
    <m/>
    <n v="3137.97"/>
    <m/>
    <n v="89432.15"/>
    <n v="60559.728000000003"/>
    <n v="19.298999999999999"/>
    <m/>
    <n v="28.5"/>
    <n v="28872.421999999999"/>
    <x v="0"/>
    <x v="2"/>
    <n v="10"/>
    <x v="0"/>
  </r>
  <r>
    <x v="2"/>
    <x v="4"/>
    <s v="AREP"/>
    <m/>
    <x v="0"/>
    <d v="2020-03-05T00:00:00"/>
    <x v="2"/>
    <s v="HUEVO PUBLICO EN GENERAL"/>
    <m/>
    <m/>
    <n v="672.28"/>
    <m/>
    <n v="19159.98"/>
    <n v="12974.341"/>
    <n v="19.298999999999999"/>
    <m/>
    <n v="28.5"/>
    <n v="6185.6390000000001"/>
    <x v="0"/>
    <x v="2"/>
    <n v="10"/>
    <x v="0"/>
  </r>
  <r>
    <x v="2"/>
    <x v="4"/>
    <s v="AREP"/>
    <m/>
    <x v="0"/>
    <d v="2020-03-05T00:00:00"/>
    <x v="2"/>
    <s v="HUEVO PUBLICO EN GENERAL"/>
    <m/>
    <m/>
    <n v="221.89"/>
    <m/>
    <n v="6323.87"/>
    <n v="4282.2579999999998"/>
    <n v="19.298999999999999"/>
    <m/>
    <n v="28.5"/>
    <n v="2041.6120000000001"/>
    <x v="0"/>
    <x v="2"/>
    <n v="10"/>
    <x v="0"/>
  </r>
  <r>
    <x v="2"/>
    <x v="4"/>
    <s v="AREP"/>
    <m/>
    <x v="0"/>
    <d v="2020-03-05T00:00:00"/>
    <x v="2"/>
    <s v="Jose Zazueta"/>
    <m/>
    <m/>
    <n v="1120.71"/>
    <m/>
    <n v="31940.240000000002"/>
    <n v="21628.598000000002"/>
    <n v="19.298999999999999"/>
    <m/>
    <n v="28.5"/>
    <n v="10311.642"/>
    <x v="0"/>
    <x v="2"/>
    <n v="10"/>
    <x v="0"/>
  </r>
  <r>
    <x v="2"/>
    <x v="4"/>
    <s v="AREP"/>
    <m/>
    <x v="0"/>
    <d v="2020-03-05T00:00:00"/>
    <x v="2"/>
    <s v="Alvarez Garcia Octavio "/>
    <m/>
    <m/>
    <n v="350.98"/>
    <m/>
    <n v="10002.93"/>
    <n v="6773.5680000000002"/>
    <n v="19.298999999999999"/>
    <m/>
    <n v="28.5"/>
    <n v="3229.3620000000001"/>
    <x v="0"/>
    <x v="2"/>
    <n v="10"/>
    <x v="0"/>
  </r>
  <r>
    <x v="2"/>
    <x v="4"/>
    <s v="AREP"/>
    <m/>
    <x v="0"/>
    <d v="2020-03-05T00:00:00"/>
    <x v="2"/>
    <s v="Alvarez Garcia Octavio "/>
    <m/>
    <m/>
    <n v="610.97"/>
    <m/>
    <n v="17412.650000000001"/>
    <n v="11791.119000000001"/>
    <n v="19.298999999999999"/>
    <m/>
    <n v="28.5"/>
    <n v="5621.5309999999999"/>
    <x v="0"/>
    <x v="2"/>
    <n v="10"/>
    <x v="0"/>
  </r>
  <r>
    <x v="2"/>
    <x v="4"/>
    <s v="AREP"/>
    <m/>
    <x v="0"/>
    <d v="2020-03-05T00:00:00"/>
    <x v="2"/>
    <s v="Vargas Perez Maria del Rosario &quot;La Chata&quot;"/>
    <m/>
    <m/>
    <n v="684.1"/>
    <m/>
    <n v="19496.849999999999"/>
    <n v="13202.456"/>
    <n v="19.298999999999999"/>
    <m/>
    <n v="28.5"/>
    <n v="6294.3940000000002"/>
    <x v="0"/>
    <x v="2"/>
    <n v="10"/>
    <x v="0"/>
  </r>
  <r>
    <x v="2"/>
    <x v="4"/>
    <s v="AREP"/>
    <m/>
    <x v="0"/>
    <d v="2020-03-05T00:00:00"/>
    <x v="2"/>
    <s v="J Jesus Naranjo Ayala"/>
    <m/>
    <m/>
    <n v="142.22"/>
    <m/>
    <n v="4053.27"/>
    <n v="2744.7060000000001"/>
    <n v="19.298999999999999"/>
    <m/>
    <n v="28.5"/>
    <n v="1308.5640000000001"/>
    <x v="0"/>
    <x v="2"/>
    <n v="10"/>
    <x v="0"/>
  </r>
  <r>
    <x v="2"/>
    <x v="4"/>
    <s v="AREP"/>
    <m/>
    <x v="0"/>
    <d v="2020-03-07T00:00:00"/>
    <x v="2"/>
    <s v="Vargas Perez Maria del Rosario &quot;La Chata&quot;"/>
    <m/>
    <m/>
    <n v="358.35"/>
    <m/>
    <n v="10571.33"/>
    <n v="6981.9040000000005"/>
    <n v="19.483000000000001"/>
    <m/>
    <n v="29.5"/>
    <n v="3589.4259999999999"/>
    <x v="0"/>
    <x v="2"/>
    <n v="10"/>
    <x v="0"/>
  </r>
  <r>
    <x v="2"/>
    <x v="4"/>
    <s v="AREP"/>
    <m/>
    <x v="0"/>
    <d v="2020-03-07T00:00:00"/>
    <x v="2"/>
    <s v="HUEVO PUBLICO EN GENERAL"/>
    <m/>
    <m/>
    <n v="366.82"/>
    <m/>
    <n v="10821.19"/>
    <n v="7146.9290000000001"/>
    <n v="19.483000000000001"/>
    <m/>
    <n v="29.5"/>
    <n v="3674.261"/>
    <x v="0"/>
    <x v="2"/>
    <n v="10"/>
    <x v="0"/>
  </r>
  <r>
    <x v="2"/>
    <x v="4"/>
    <s v="AREP"/>
    <m/>
    <x v="0"/>
    <d v="2020-03-07T00:00:00"/>
    <x v="2"/>
    <s v="Espinoza Gonzalez Maria Yesenia"/>
    <m/>
    <m/>
    <n v="558.70000000000005"/>
    <m/>
    <n v="16481.650000000001"/>
    <n v="10885.419"/>
    <n v="19.483000000000001"/>
    <m/>
    <n v="29.5"/>
    <n v="5596.2309999999998"/>
    <x v="0"/>
    <x v="2"/>
    <n v="10"/>
    <x v="0"/>
  </r>
  <r>
    <x v="2"/>
    <x v="4"/>
    <s v="AREP"/>
    <m/>
    <x v="0"/>
    <d v="2020-03-07T00:00:00"/>
    <x v="2"/>
    <s v="Rosales Guzman Humberto"/>
    <m/>
    <m/>
    <n v="112.95"/>
    <m/>
    <n v="3332.03"/>
    <n v="2200.6590000000001"/>
    <n v="19.483000000000001"/>
    <m/>
    <n v="29.5"/>
    <n v="1131.3710000000001"/>
    <x v="0"/>
    <x v="2"/>
    <n v="10"/>
    <x v="0"/>
  </r>
  <r>
    <x v="2"/>
    <x v="4"/>
    <s v="AREP"/>
    <m/>
    <x v="0"/>
    <d v="2020-03-07T00:00:00"/>
    <x v="2"/>
    <s v="PUBLICO EN GENERAL"/>
    <m/>
    <m/>
    <n v="225.09"/>
    <m/>
    <n v="6640.16"/>
    <n v="4385.5360000000001"/>
    <n v="19.483000000000001"/>
    <m/>
    <n v="29.5"/>
    <n v="2254.6239999999998"/>
    <x v="0"/>
    <x v="2"/>
    <n v="10"/>
    <x v="0"/>
  </r>
  <r>
    <x v="2"/>
    <x v="4"/>
    <s v="AREP"/>
    <m/>
    <x v="0"/>
    <d v="2020-03-07T00:00:00"/>
    <x v="2"/>
    <s v="Cobian Hector"/>
    <m/>
    <m/>
    <n v="435.69"/>
    <m/>
    <n v="12852.86"/>
    <n v="8488.7559999999994"/>
    <n v="19.483000000000001"/>
    <m/>
    <n v="29.5"/>
    <n v="4364.1040000000003"/>
    <x v="0"/>
    <x v="2"/>
    <n v="10"/>
    <x v="0"/>
  </r>
  <r>
    <x v="2"/>
    <x v="4"/>
    <s v="AREP"/>
    <m/>
    <x v="0"/>
    <d v="2020-03-07T00:00:00"/>
    <x v="2"/>
    <s v="Cobian Zamora Marlin"/>
    <m/>
    <m/>
    <n v="1309.5999999999999"/>
    <m/>
    <n v="38633.199999999997"/>
    <n v="25515.562000000002"/>
    <n v="19.483000000000001"/>
    <m/>
    <n v="29.5"/>
    <n v="13117.638000000001"/>
    <x v="0"/>
    <x v="2"/>
    <n v="10"/>
    <x v="0"/>
  </r>
  <r>
    <x v="2"/>
    <x v="4"/>
    <s v="AREP"/>
    <m/>
    <x v="0"/>
    <d v="2020-03-07T00:00:00"/>
    <x v="2"/>
    <s v="PUBLICO EN GENERAL"/>
    <m/>
    <m/>
    <n v="227.25"/>
    <m/>
    <n v="6703.88"/>
    <n v="4427.62"/>
    <n v="19.483000000000001"/>
    <m/>
    <n v="29.5"/>
    <n v="2276.2600000000002"/>
    <x v="0"/>
    <x v="2"/>
    <n v="10"/>
    <x v="0"/>
  </r>
  <r>
    <x v="2"/>
    <x v="4"/>
    <s v="AREP"/>
    <m/>
    <x v="0"/>
    <d v="2020-03-07T00:00:00"/>
    <x v="2"/>
    <s v="Lopez Montaño Julio"/>
    <m/>
    <m/>
    <n v="155.38"/>
    <m/>
    <n v="4583.71"/>
    <n v="3027.3429999999998"/>
    <n v="19.483000000000001"/>
    <m/>
    <n v="29.5"/>
    <n v="1556.367"/>
    <x v="0"/>
    <x v="2"/>
    <n v="10"/>
    <x v="0"/>
  </r>
  <r>
    <x v="2"/>
    <x v="4"/>
    <s v="AREP"/>
    <m/>
    <x v="0"/>
    <d v="2020-03-07T00:00:00"/>
    <x v="2"/>
    <s v="Alvarez Garcia Octavio "/>
    <m/>
    <m/>
    <n v="338.81"/>
    <m/>
    <n v="9994.9"/>
    <n v="6601.1970000000001"/>
    <n v="19.483000000000001"/>
    <m/>
    <n v="29.5"/>
    <n v="3393.703"/>
    <x v="0"/>
    <x v="2"/>
    <n v="10"/>
    <x v="0"/>
  </r>
  <r>
    <x v="2"/>
    <x v="4"/>
    <s v="AREP"/>
    <m/>
    <x v="0"/>
    <d v="2020-03-07T00:00:00"/>
    <x v="2"/>
    <s v="Martin Francisco Cervantes Curiel"/>
    <m/>
    <m/>
    <n v="252.81"/>
    <m/>
    <n v="7457.9"/>
    <n v="4925.6180000000004"/>
    <n v="19.483000000000001"/>
    <m/>
    <n v="29.5"/>
    <n v="2532.2820000000002"/>
    <x v="0"/>
    <x v="2"/>
    <n v="10"/>
    <x v="0"/>
  </r>
  <r>
    <x v="2"/>
    <x v="4"/>
    <s v="AREP"/>
    <m/>
    <x v="0"/>
    <d v="2020-03-07T00:00:00"/>
    <x v="2"/>
    <s v="Huerta Reyes Juan Carlos"/>
    <m/>
    <m/>
    <n v="228.58"/>
    <m/>
    <n v="6743.11"/>
    <n v="4453.5330000000004"/>
    <n v="19.483000000000001"/>
    <m/>
    <n v="29.5"/>
    <n v="2289.5770000000002"/>
    <x v="0"/>
    <x v="2"/>
    <n v="10"/>
    <x v="0"/>
  </r>
  <r>
    <x v="2"/>
    <x v="4"/>
    <s v="AREP"/>
    <m/>
    <x v="0"/>
    <d v="2020-03-07T00:00:00"/>
    <x v="2"/>
    <s v="Garcia Soto Salvador"/>
    <m/>
    <m/>
    <n v="1358.89"/>
    <m/>
    <n v="40766.699999999997"/>
    <n v="26475.902999999998"/>
    <n v="19.483000000000001"/>
    <m/>
    <n v="30"/>
    <n v="14290.797"/>
    <x v="0"/>
    <x v="2"/>
    <n v="10"/>
    <x v="0"/>
  </r>
  <r>
    <x v="2"/>
    <x v="4"/>
    <s v="AREP"/>
    <m/>
    <x v="0"/>
    <d v="2020-03-07T00:00:00"/>
    <x v="2"/>
    <s v="Loera Baltazar Carlos"/>
    <m/>
    <m/>
    <n v="667.86"/>
    <m/>
    <n v="20035.8"/>
    <n v="13012.235000000001"/>
    <n v="19.483000000000001"/>
    <m/>
    <n v="30"/>
    <n v="7023.5649999999996"/>
    <x v="0"/>
    <x v="2"/>
    <n v="10"/>
    <x v="0"/>
  </r>
  <r>
    <x v="2"/>
    <x v="4"/>
    <s v="AREP"/>
    <m/>
    <x v="0"/>
    <d v="2020-03-07T00:00:00"/>
    <x v="2"/>
    <s v="HUEVO PUBLICO EN GENERAL"/>
    <m/>
    <m/>
    <n v="244.45"/>
    <m/>
    <n v="7211.28"/>
    <n v="4762.7359999999999"/>
    <n v="19.483000000000001"/>
    <m/>
    <n v="29.5"/>
    <n v="2448.5439999999999"/>
    <x v="0"/>
    <x v="2"/>
    <n v="10"/>
    <x v="0"/>
  </r>
  <r>
    <x v="2"/>
    <x v="4"/>
    <s v="AREP"/>
    <m/>
    <x v="0"/>
    <d v="2020-03-07T00:00:00"/>
    <x v="2"/>
    <s v="Gonzalez Contreras Crescenciano"/>
    <m/>
    <m/>
    <n v="944.17"/>
    <m/>
    <n v="27853.02"/>
    <n v="18395.715"/>
    <n v="19.483000000000001"/>
    <m/>
    <n v="29.5"/>
    <n v="9457.3050000000003"/>
    <x v="0"/>
    <x v="2"/>
    <n v="10"/>
    <x v="0"/>
  </r>
  <r>
    <x v="2"/>
    <x v="4"/>
    <s v="AREP"/>
    <m/>
    <x v="0"/>
    <d v="2020-03-07T00:00:00"/>
    <x v="2"/>
    <s v="Ambriz Ruiz Manolo"/>
    <m/>
    <m/>
    <n v="602.77"/>
    <m/>
    <n v="17781.72"/>
    <n v="11744.056"/>
    <n v="19.483000000000001"/>
    <m/>
    <n v="29.5"/>
    <n v="6037.6639999999998"/>
    <x v="0"/>
    <x v="2"/>
    <n v="10"/>
    <x v="0"/>
  </r>
  <r>
    <x v="2"/>
    <x v="4"/>
    <s v="AREP"/>
    <m/>
    <x v="0"/>
    <d v="2020-03-07T00:00:00"/>
    <x v="2"/>
    <s v="HUEVO PUBLICO EN GENERAL"/>
    <m/>
    <m/>
    <n v="227.84"/>
    <m/>
    <n v="6721.28"/>
    <n v="4439.116"/>
    <n v="19.483000000000001"/>
    <m/>
    <n v="29.5"/>
    <n v="2282.1640000000002"/>
    <x v="0"/>
    <x v="2"/>
    <n v="10"/>
    <x v="0"/>
  </r>
  <r>
    <x v="2"/>
    <x v="4"/>
    <s v="AREP"/>
    <m/>
    <x v="0"/>
    <d v="2020-03-07T00:00:00"/>
    <x v="2"/>
    <s v="Rosales Guzman Humberto"/>
    <m/>
    <m/>
    <n v="320.92"/>
    <m/>
    <n v="9467.14"/>
    <n v="6252.6379999999999"/>
    <n v="19.483000000000001"/>
    <m/>
    <n v="29.5"/>
    <n v="3214.502"/>
    <x v="0"/>
    <x v="2"/>
    <n v="10"/>
    <x v="0"/>
  </r>
  <r>
    <x v="2"/>
    <x v="4"/>
    <s v="AREP"/>
    <m/>
    <x v="0"/>
    <d v="2020-03-07T00:00:00"/>
    <x v="2"/>
    <s v="Distribuidora de Frutas y Verduras Zepeda Hnos SRL de CV"/>
    <m/>
    <m/>
    <n v="1379.03"/>
    <m/>
    <n v="39302.36"/>
    <n v="26868.3"/>
    <n v="19.483000000000001"/>
    <m/>
    <n v="28.5"/>
    <n v="12434.06"/>
    <x v="0"/>
    <x v="2"/>
    <n v="10"/>
    <x v="0"/>
  </r>
  <r>
    <x v="2"/>
    <x v="4"/>
    <s v="AREP"/>
    <m/>
    <x v="0"/>
    <d v="2020-03-07T00:00:00"/>
    <x v="2"/>
    <s v="Distribuidora de Frutas y Verduras Zepeda Hnos SRL de CV"/>
    <m/>
    <m/>
    <n v="622.84"/>
    <m/>
    <n v="18373.78"/>
    <n v="12135.089"/>
    <n v="19.483000000000001"/>
    <m/>
    <n v="29.5"/>
    <n v="6238.6909999999998"/>
    <x v="0"/>
    <x v="2"/>
    <n v="10"/>
    <x v="0"/>
  </r>
  <r>
    <x v="2"/>
    <x v="4"/>
    <s v="AREP"/>
    <m/>
    <x v="0"/>
    <d v="2020-03-09T00:00:00"/>
    <x v="2"/>
    <s v="Cobian Zamora Marlin"/>
    <m/>
    <m/>
    <n v="458.3"/>
    <m/>
    <n v="13519.85"/>
    <n v="8931.4120000000003"/>
    <n v="19.488"/>
    <m/>
    <n v="29.5"/>
    <n v="4588.4380000000001"/>
    <x v="0"/>
    <x v="2"/>
    <n v="11"/>
    <x v="0"/>
  </r>
  <r>
    <x v="2"/>
    <x v="4"/>
    <s v="AREP"/>
    <m/>
    <x v="0"/>
    <d v="2020-03-09T00:00:00"/>
    <x v="2"/>
    <s v="Panificadora Valdez"/>
    <m/>
    <m/>
    <n v="23.06"/>
    <m/>
    <n v="449.67"/>
    <n v="449.39600000000002"/>
    <n v="19.488"/>
    <m/>
    <n v="19.5"/>
    <n v="0.27400000000000002"/>
    <x v="0"/>
    <x v="2"/>
    <n v="11"/>
    <x v="0"/>
  </r>
  <r>
    <x v="2"/>
    <x v="4"/>
    <s v="AREP"/>
    <m/>
    <x v="0"/>
    <d v="2020-03-09T00:00:00"/>
    <x v="2"/>
    <s v="Madres Adoratrices"/>
    <m/>
    <m/>
    <n v="43.38"/>
    <m/>
    <n v="845.91"/>
    <n v="845.39499999999998"/>
    <n v="19.488"/>
    <m/>
    <n v="19.5"/>
    <n v="0.51500000000000001"/>
    <x v="0"/>
    <x v="2"/>
    <n v="11"/>
    <x v="0"/>
  </r>
  <r>
    <x v="2"/>
    <x v="4"/>
    <s v="AREP"/>
    <m/>
    <x v="0"/>
    <d v="2020-03-09T00:00:00"/>
    <x v="2"/>
    <s v="Hernandez Rosales Alicia"/>
    <m/>
    <m/>
    <n v="249.03"/>
    <m/>
    <n v="6101.24"/>
    <n v="4853.13"/>
    <n v="19.488"/>
    <m/>
    <n v="24.5"/>
    <n v="1248.1099999999999"/>
    <x v="0"/>
    <x v="2"/>
    <n v="11"/>
    <x v="0"/>
  </r>
  <r>
    <x v="2"/>
    <x v="4"/>
    <s v="AREP"/>
    <m/>
    <x v="0"/>
    <d v="2020-03-09T00:00:00"/>
    <x v="2"/>
    <s v="Hernandez Rosales Alicia"/>
    <m/>
    <m/>
    <n v="483.35"/>
    <m/>
    <n v="9425.33"/>
    <n v="9419.59"/>
    <n v="19.488"/>
    <m/>
    <n v="19.5"/>
    <n v="5.74"/>
    <x v="0"/>
    <x v="2"/>
    <n v="11"/>
    <x v="0"/>
  </r>
  <r>
    <x v="2"/>
    <x v="4"/>
    <s v="AREP"/>
    <m/>
    <x v="0"/>
    <d v="2020-03-09T00:00:00"/>
    <x v="2"/>
    <s v="Hernandez Rosales Alicia"/>
    <m/>
    <m/>
    <n v="227.17"/>
    <m/>
    <n v="5338.5"/>
    <n v="4427.12"/>
    <n v="19.488"/>
    <m/>
    <n v="23.5"/>
    <n v="911.38"/>
    <x v="0"/>
    <x v="2"/>
    <n v="11"/>
    <x v="0"/>
  </r>
  <r>
    <x v="2"/>
    <x v="4"/>
    <s v="AREP"/>
    <m/>
    <x v="0"/>
    <d v="2020-03-09T00:00:00"/>
    <x v="2"/>
    <s v="Hernandez Rosales Alicia"/>
    <m/>
    <m/>
    <n v="551.20000000000005"/>
    <m/>
    <n v="10197.200000000001"/>
    <n v="10741.86"/>
    <n v="19.488"/>
    <m/>
    <n v="18.5"/>
    <n v="-544.66"/>
    <x v="0"/>
    <x v="2"/>
    <n v="11"/>
    <x v="0"/>
  </r>
  <r>
    <x v="2"/>
    <x v="4"/>
    <s v="AREP"/>
    <m/>
    <x v="0"/>
    <d v="2020-03-09T00:00:00"/>
    <x v="2"/>
    <s v="De la Torre Gudiño Jaime"/>
    <m/>
    <m/>
    <n v="222.53"/>
    <m/>
    <n v="6564.64"/>
    <n v="4336.6949999999997"/>
    <n v="19.488"/>
    <m/>
    <n v="29.5"/>
    <n v="2227.9450000000002"/>
    <x v="0"/>
    <x v="2"/>
    <n v="11"/>
    <x v="0"/>
  </r>
  <r>
    <x v="2"/>
    <x v="4"/>
    <s v="AREP"/>
    <m/>
    <x v="0"/>
    <d v="2020-03-09T00:00:00"/>
    <x v="2"/>
    <s v="Soc Coop Rural de Compra y Venta en C y C El Grullo SCL"/>
    <m/>
    <m/>
    <n v="909.6"/>
    <m/>
    <n v="26833.200000000001"/>
    <n v="17726.407999999999"/>
    <n v="19.488"/>
    <m/>
    <n v="29.5"/>
    <n v="9106.7919999999995"/>
    <x v="0"/>
    <x v="2"/>
    <n v="11"/>
    <x v="0"/>
  </r>
  <r>
    <x v="2"/>
    <x v="4"/>
    <s v="AREP"/>
    <m/>
    <x v="0"/>
    <d v="2020-03-09T00:00:00"/>
    <x v="2"/>
    <s v="Distribuidora de Frutas y Verduras Zepeda Hnos SRL de CV"/>
    <m/>
    <m/>
    <n v="1319.09"/>
    <m/>
    <n v="38913.160000000003"/>
    <n v="25706.605"/>
    <n v="19.488"/>
    <m/>
    <n v="29.5"/>
    <n v="13206.555"/>
    <x v="0"/>
    <x v="2"/>
    <n v="11"/>
    <x v="0"/>
  </r>
  <r>
    <x v="2"/>
    <x v="4"/>
    <s v="ARSPP1"/>
    <m/>
    <x v="0"/>
    <d v="2020-03-12T00:00:00"/>
    <x v="2"/>
    <s v="Ventas Familia"/>
    <m/>
    <m/>
    <n v="28.98"/>
    <m/>
    <n v="854.91"/>
    <n v="521.96500000000003"/>
    <n v="18.010999999999999"/>
    <m/>
    <n v="29.5"/>
    <n v="332.94499999999999"/>
    <x v="0"/>
    <x v="2"/>
    <n v="11"/>
    <x v="0"/>
  </r>
  <r>
    <x v="2"/>
    <x v="4"/>
    <s v="ARSPP1"/>
    <m/>
    <x v="0"/>
    <d v="2020-03-12T00:00:00"/>
    <x v="2"/>
    <s v="Ventas Familia"/>
    <m/>
    <m/>
    <n v="22.61"/>
    <m/>
    <n v="644.39"/>
    <n v="407.23399999999998"/>
    <n v="18.010999999999999"/>
    <m/>
    <n v="28.5002"/>
    <n v="237.15600000000001"/>
    <x v="0"/>
    <x v="2"/>
    <n v="11"/>
    <x v="0"/>
  </r>
  <r>
    <x v="2"/>
    <x v="4"/>
    <s v="ARSPP1"/>
    <m/>
    <x v="0"/>
    <d v="2020-03-12T00:00:00"/>
    <x v="2"/>
    <s v="Ventas Familia"/>
    <m/>
    <m/>
    <n v="4.92"/>
    <m/>
    <n v="142.68"/>
    <n v="88.614999999999995"/>
    <n v="18.010999999999999"/>
    <m/>
    <n v="29"/>
    <n v="54.064999999999998"/>
    <x v="0"/>
    <x v="2"/>
    <n v="11"/>
    <x v="0"/>
  </r>
  <r>
    <x v="2"/>
    <x v="4"/>
    <s v="ARSPP1"/>
    <m/>
    <x v="0"/>
    <d v="2020-03-12T00:00:00"/>
    <x v="2"/>
    <s v="Ventas Familia"/>
    <m/>
    <m/>
    <n v="24.95"/>
    <m/>
    <n v="748.5"/>
    <n v="449.38"/>
    <n v="18.010999999999999"/>
    <m/>
    <n v="30"/>
    <n v="299.12"/>
    <x v="0"/>
    <x v="2"/>
    <n v="11"/>
    <x v="0"/>
  </r>
  <r>
    <x v="2"/>
    <x v="4"/>
    <s v="AREP"/>
    <m/>
    <x v="0"/>
    <d v="2020-03-12T00:00:00"/>
    <x v="2"/>
    <s v="Super Tienda Martinez SA de CV"/>
    <m/>
    <m/>
    <n v="244.73"/>
    <m/>
    <n v="7586.63"/>
    <n v="4121.2169999999996"/>
    <n v="16.84"/>
    <m/>
    <n v="31"/>
    <n v="3465.413"/>
    <x v="0"/>
    <x v="2"/>
    <n v="11"/>
    <x v="0"/>
  </r>
  <r>
    <x v="2"/>
    <x v="4"/>
    <s v="AREP"/>
    <m/>
    <x v="0"/>
    <d v="2020-03-12T00:00:00"/>
    <x v="2"/>
    <s v="HUEVO PUBLICO EN GENERAL"/>
    <m/>
    <m/>
    <n v="228.49"/>
    <m/>
    <n v="7083.19"/>
    <n v="3847.7370000000001"/>
    <n v="16.84"/>
    <m/>
    <n v="31"/>
    <n v="3235.453"/>
    <x v="0"/>
    <x v="2"/>
    <n v="11"/>
    <x v="0"/>
  </r>
  <r>
    <x v="2"/>
    <x v="4"/>
    <s v="AREP"/>
    <m/>
    <x v="0"/>
    <d v="2020-03-12T00:00:00"/>
    <x v="2"/>
    <s v="Imelda fregozo Guzman"/>
    <m/>
    <m/>
    <n v="228.56"/>
    <m/>
    <n v="7085.36"/>
    <n v="3848.9160000000002"/>
    <n v="16.84"/>
    <m/>
    <n v="31"/>
    <n v="3236.444"/>
    <x v="0"/>
    <x v="2"/>
    <n v="11"/>
    <x v="0"/>
  </r>
  <r>
    <x v="2"/>
    <x v="4"/>
    <s v="AREP"/>
    <m/>
    <x v="0"/>
    <d v="2020-03-12T00:00:00"/>
    <x v="2"/>
    <s v="Gonzalez Dominguez Fabiola"/>
    <m/>
    <m/>
    <n v="451.52"/>
    <m/>
    <n v="13997.12"/>
    <n v="7603.5290000000005"/>
    <n v="16.84"/>
    <m/>
    <n v="31"/>
    <n v="6393.5910000000003"/>
    <x v="0"/>
    <x v="2"/>
    <n v="11"/>
    <x v="0"/>
  </r>
  <r>
    <x v="2"/>
    <x v="4"/>
    <s v="AREP"/>
    <m/>
    <x v="0"/>
    <d v="2020-03-12T00:00:00"/>
    <x v="2"/>
    <s v="HUEVO PUBLICO EN GENERAL"/>
    <m/>
    <m/>
    <n v="116.45"/>
    <m/>
    <n v="3609.95"/>
    <n v="1961.001"/>
    <n v="16.84"/>
    <m/>
    <n v="31"/>
    <n v="1648.9490000000001"/>
    <x v="0"/>
    <x v="2"/>
    <n v="11"/>
    <x v="0"/>
  </r>
  <r>
    <x v="2"/>
    <x v="4"/>
    <s v="AREP"/>
    <m/>
    <x v="0"/>
    <d v="2020-03-12T00:00:00"/>
    <x v="2"/>
    <s v="Rosales Guzman Humberto"/>
    <m/>
    <m/>
    <n v="223.26"/>
    <m/>
    <n v="6921.06"/>
    <n v="3759.665"/>
    <n v="16.84"/>
    <m/>
    <n v="31"/>
    <n v="3161.395"/>
    <x v="0"/>
    <x v="2"/>
    <n v="11"/>
    <x v="0"/>
  </r>
  <r>
    <x v="2"/>
    <x v="4"/>
    <s v="AREP"/>
    <m/>
    <x v="0"/>
    <d v="2020-03-12T00:00:00"/>
    <x v="2"/>
    <s v="Super Tienda Martinez SA de CV"/>
    <m/>
    <m/>
    <n v="349.3"/>
    <m/>
    <n v="10828.3"/>
    <n v="5882.16"/>
    <n v="16.84"/>
    <m/>
    <n v="31"/>
    <n v="4946.1400000000003"/>
    <x v="0"/>
    <x v="2"/>
    <n v="11"/>
    <x v="0"/>
  </r>
  <r>
    <x v="2"/>
    <x v="4"/>
    <s v="AREP"/>
    <m/>
    <x v="0"/>
    <d v="2020-03-12T00:00:00"/>
    <x v="2"/>
    <s v="Ambriz Ruiz Manolo"/>
    <m/>
    <m/>
    <n v="576.58000000000004"/>
    <m/>
    <n v="17873.98"/>
    <n v="9709.5210000000006"/>
    <n v="16.84"/>
    <m/>
    <n v="31"/>
    <n v="8164.4589999999998"/>
    <x v="0"/>
    <x v="2"/>
    <n v="11"/>
    <x v="0"/>
  </r>
  <r>
    <x v="2"/>
    <x v="4"/>
    <s v="AREP"/>
    <m/>
    <x v="0"/>
    <d v="2020-03-12T00:00:00"/>
    <x v="2"/>
    <s v="HUEVO PUBLICO EN GENERAL"/>
    <m/>
    <m/>
    <n v="448.45"/>
    <m/>
    <n v="13901.95"/>
    <n v="7551.8310000000001"/>
    <n v="16.84"/>
    <m/>
    <n v="31"/>
    <n v="6350.1189999999997"/>
    <x v="0"/>
    <x v="2"/>
    <n v="11"/>
    <x v="0"/>
  </r>
  <r>
    <x v="2"/>
    <x v="4"/>
    <s v="AREP"/>
    <m/>
    <x v="0"/>
    <d v="2020-03-12T00:00:00"/>
    <x v="2"/>
    <s v="HUEVO PUBLICO EN GENERAL"/>
    <m/>
    <m/>
    <n v="232"/>
    <m/>
    <n v="7192"/>
    <n v="3906.8449999999998"/>
    <n v="16.84"/>
    <m/>
    <n v="31"/>
    <n v="3285.1550000000002"/>
    <x v="0"/>
    <x v="2"/>
    <n v="11"/>
    <x v="0"/>
  </r>
  <r>
    <x v="2"/>
    <x v="4"/>
    <s v="AREP"/>
    <m/>
    <x v="0"/>
    <d v="2020-03-12T00:00:00"/>
    <x v="2"/>
    <s v="Huerta Reyes Juan Carlos"/>
    <m/>
    <m/>
    <n v="274.76"/>
    <m/>
    <n v="8517.56"/>
    <n v="4626.9170000000004"/>
    <n v="16.84"/>
    <m/>
    <n v="31"/>
    <n v="3890.643"/>
    <x v="0"/>
    <x v="2"/>
    <n v="11"/>
    <x v="0"/>
  </r>
  <r>
    <x v="2"/>
    <x v="4"/>
    <s v="AREP"/>
    <m/>
    <x v="0"/>
    <d v="2020-03-12T00:00:00"/>
    <x v="2"/>
    <s v="Soc Coop Rural de Compra y Venta en C y C El Grullo SCL"/>
    <m/>
    <m/>
    <n v="1376"/>
    <m/>
    <n v="42656"/>
    <n v="23171.633999999998"/>
    <n v="16.84"/>
    <m/>
    <n v="31"/>
    <n v="19484.366000000002"/>
    <x v="0"/>
    <x v="2"/>
    <n v="11"/>
    <x v="0"/>
  </r>
  <r>
    <x v="2"/>
    <x v="4"/>
    <s v="AREP"/>
    <m/>
    <x v="0"/>
    <d v="2020-03-12T00:00:00"/>
    <x v="2"/>
    <s v="Cobian Hector"/>
    <m/>
    <m/>
    <n v="449.52"/>
    <m/>
    <n v="13935.12"/>
    <n v="7569.8490000000002"/>
    <n v="16.84"/>
    <m/>
    <n v="31"/>
    <n v="6365.2709999999997"/>
    <x v="0"/>
    <x v="2"/>
    <n v="11"/>
    <x v="0"/>
  </r>
  <r>
    <x v="2"/>
    <x v="4"/>
    <s v="AREP"/>
    <m/>
    <x v="0"/>
    <d v="2020-03-12T00:00:00"/>
    <x v="2"/>
    <s v="Hernandez Rosales Alicia"/>
    <m/>
    <m/>
    <n v="392.79"/>
    <m/>
    <n v="8248.59"/>
    <n v="6614.5249999999996"/>
    <n v="16.84"/>
    <m/>
    <n v="21"/>
    <n v="1634.0650000000001"/>
    <x v="0"/>
    <x v="2"/>
    <n v="11"/>
    <x v="0"/>
  </r>
  <r>
    <x v="2"/>
    <x v="4"/>
    <s v="AREP"/>
    <m/>
    <x v="0"/>
    <d v="2020-03-12T00:00:00"/>
    <x v="2"/>
    <s v="Hernandez Rosales Alicia"/>
    <m/>
    <m/>
    <n v="155.12"/>
    <m/>
    <n v="4033.12"/>
    <n v="2612.1979999999999"/>
    <n v="16.84"/>
    <m/>
    <n v="26"/>
    <n v="1420.922"/>
    <x v="0"/>
    <x v="2"/>
    <n v="11"/>
    <x v="0"/>
  </r>
  <r>
    <x v="2"/>
    <x v="4"/>
    <s v="AREP"/>
    <m/>
    <x v="0"/>
    <d v="2020-03-12T00:00:00"/>
    <x v="2"/>
    <s v="Hernandez Rosales Alicia"/>
    <m/>
    <m/>
    <n v="134.52000000000001"/>
    <m/>
    <n v="4170.12"/>
    <n v="2265.297"/>
    <n v="16.84"/>
    <m/>
    <n v="31"/>
    <n v="1904.8230000000001"/>
    <x v="0"/>
    <x v="2"/>
    <n v="11"/>
    <x v="0"/>
  </r>
  <r>
    <x v="2"/>
    <x v="4"/>
    <s v="AREP"/>
    <m/>
    <x v="0"/>
    <d v="2020-03-12T00:00:00"/>
    <x v="2"/>
    <s v="SUPER LAS PINTAS"/>
    <m/>
    <m/>
    <n v="423.15"/>
    <m/>
    <n v="13117.65"/>
    <n v="7125.7830000000004"/>
    <n v="16.84"/>
    <m/>
    <n v="31"/>
    <n v="5991.8670000000002"/>
    <x v="0"/>
    <x v="2"/>
    <n v="11"/>
    <x v="0"/>
  </r>
  <r>
    <x v="2"/>
    <x v="4"/>
    <s v="AREP"/>
    <m/>
    <x v="0"/>
    <d v="2020-03-12T00:00:00"/>
    <x v="2"/>
    <s v="Laura Livier Castro Mejia"/>
    <m/>
    <m/>
    <n v="358.98"/>
    <m/>
    <n v="11128.38"/>
    <n v="6045.1689999999999"/>
    <n v="16.84"/>
    <m/>
    <n v="31"/>
    <n v="5083.2110000000002"/>
    <x v="0"/>
    <x v="2"/>
    <n v="11"/>
    <x v="0"/>
  </r>
  <r>
    <x v="2"/>
    <x v="4"/>
    <s v="AREP"/>
    <m/>
    <x v="0"/>
    <d v="2020-03-12T00:00:00"/>
    <x v="2"/>
    <s v="Ambriz Ruiz Manolo"/>
    <m/>
    <m/>
    <n v="157.66999999999999"/>
    <m/>
    <n v="4887.7700000000004"/>
    <n v="2655.1390000000001"/>
    <n v="16.84"/>
    <m/>
    <n v="31"/>
    <n v="2232.6309999999999"/>
    <x v="0"/>
    <x v="2"/>
    <n v="11"/>
    <x v="0"/>
  </r>
  <r>
    <x v="2"/>
    <x v="4"/>
    <s v="AREP"/>
    <m/>
    <x v="0"/>
    <d v="2020-03-12T00:00:00"/>
    <x v="2"/>
    <s v="Espinoza Gonzalez Maria Yesenia"/>
    <m/>
    <m/>
    <n v="451.75"/>
    <m/>
    <n v="14004.25"/>
    <n v="7607.402"/>
    <n v="16.84"/>
    <m/>
    <n v="31"/>
    <n v="6396.848"/>
    <x v="0"/>
    <x v="2"/>
    <n v="11"/>
    <x v="0"/>
  </r>
  <r>
    <x v="2"/>
    <x v="4"/>
    <s v="AREP"/>
    <m/>
    <x v="0"/>
    <d v="2020-03-12T00:00:00"/>
    <x v="2"/>
    <s v="Panaderia Garcia"/>
    <m/>
    <m/>
    <n v="91.93"/>
    <m/>
    <n v="1930.53"/>
    <n v="1548.087"/>
    <n v="16.84"/>
    <m/>
    <n v="21"/>
    <n v="382.44299999999998"/>
    <x v="0"/>
    <x v="2"/>
    <n v="11"/>
    <x v="0"/>
  </r>
  <r>
    <x v="2"/>
    <x v="4"/>
    <s v="AREP"/>
    <m/>
    <x v="0"/>
    <d v="2020-03-12T00:00:00"/>
    <x v="2"/>
    <s v="Panaderia Garcia"/>
    <m/>
    <m/>
    <n v="66.84"/>
    <m/>
    <n v="2072.04"/>
    <n v="1125.576"/>
    <n v="16.84"/>
    <m/>
    <n v="31"/>
    <n v="946.46400000000006"/>
    <x v="0"/>
    <x v="2"/>
    <n v="11"/>
    <x v="0"/>
  </r>
  <r>
    <x v="2"/>
    <x v="4"/>
    <s v="AREP"/>
    <m/>
    <x v="0"/>
    <d v="2020-03-12T00:00:00"/>
    <x v="2"/>
    <s v="Julio Sanchez"/>
    <m/>
    <m/>
    <n v="2908.2"/>
    <m/>
    <n v="90154.2"/>
    <n v="48973.652000000002"/>
    <n v="16.84"/>
    <m/>
    <n v="31"/>
    <n v="41180.548000000003"/>
    <x v="0"/>
    <x v="2"/>
    <n v="11"/>
    <x v="0"/>
  </r>
  <r>
    <x v="2"/>
    <x v="4"/>
    <s v="AREP"/>
    <m/>
    <x v="0"/>
    <d v="2020-03-12T00:00:00"/>
    <x v="2"/>
    <s v="HUEVO PUBLICO EN GENERAL"/>
    <m/>
    <m/>
    <n v="463.75"/>
    <m/>
    <n v="14376.25"/>
    <n v="7809.4809999999998"/>
    <n v="16.84"/>
    <m/>
    <n v="31"/>
    <n v="6566.7690000000002"/>
    <x v="0"/>
    <x v="2"/>
    <n v="11"/>
    <x v="0"/>
  </r>
  <r>
    <x v="2"/>
    <x v="4"/>
    <s v="AREP"/>
    <m/>
    <x v="0"/>
    <d v="2020-03-12T00:00:00"/>
    <x v="2"/>
    <s v="Cobian Zamora Marlin"/>
    <m/>
    <m/>
    <n v="757.5"/>
    <m/>
    <n v="23482.5"/>
    <n v="12756.187"/>
    <n v="16.84"/>
    <m/>
    <n v="31"/>
    <n v="10726.313"/>
    <x v="0"/>
    <x v="2"/>
    <n v="11"/>
    <x v="0"/>
  </r>
  <r>
    <x v="2"/>
    <x v="4"/>
    <s v="AREP"/>
    <m/>
    <x v="0"/>
    <d v="2020-03-12T00:00:00"/>
    <x v="2"/>
    <s v="Jose Zazueta"/>
    <m/>
    <m/>
    <n v="1047.42"/>
    <m/>
    <n v="32470.02"/>
    <n v="17638.396000000001"/>
    <n v="16.84"/>
    <m/>
    <n v="31"/>
    <n v="14831.624"/>
    <x v="0"/>
    <x v="2"/>
    <n v="11"/>
    <x v="0"/>
  </r>
  <r>
    <x v="2"/>
    <x v="4"/>
    <s v="AREP"/>
    <m/>
    <x v="0"/>
    <d v="2020-03-12T00:00:00"/>
    <x v="2"/>
    <s v="HUEVO PUBLICO EN GENERAL"/>
    <m/>
    <m/>
    <n v="232.52"/>
    <m/>
    <n v="7208.12"/>
    <n v="3915.6019999999999"/>
    <n v="16.84"/>
    <m/>
    <n v="31"/>
    <n v="3292.518"/>
    <x v="0"/>
    <x v="2"/>
    <n v="11"/>
    <x v="0"/>
  </r>
  <r>
    <x v="2"/>
    <x v="4"/>
    <s v="AREP"/>
    <m/>
    <x v="0"/>
    <d v="2020-03-12T00:00:00"/>
    <x v="2"/>
    <s v="Alvarez Garcia Octavio "/>
    <m/>
    <m/>
    <n v="928.53"/>
    <m/>
    <n v="28784.43"/>
    <n v="15636.306"/>
    <n v="16.84"/>
    <m/>
    <n v="31"/>
    <n v="13148.124"/>
    <x v="0"/>
    <x v="2"/>
    <n v="11"/>
    <x v="0"/>
  </r>
  <r>
    <x v="2"/>
    <x v="4"/>
    <s v="AREP"/>
    <m/>
    <x v="0"/>
    <d v="2020-03-12T00:00:00"/>
    <x v="2"/>
    <s v="Vargas Perez Maria del Rosario &quot;La Chata&quot;"/>
    <m/>
    <m/>
    <n v="556.4"/>
    <m/>
    <n v="17248.400000000001"/>
    <n v="9369.6929999999993"/>
    <n v="16.84"/>
    <m/>
    <n v="31"/>
    <n v="7878.7070000000003"/>
    <x v="0"/>
    <x v="2"/>
    <n v="11"/>
    <x v="0"/>
  </r>
  <r>
    <x v="2"/>
    <x v="4"/>
    <s v="AREP"/>
    <m/>
    <x v="0"/>
    <d v="2020-03-12T00:00:00"/>
    <x v="2"/>
    <s v="J Jesus Naranjo Ayala"/>
    <m/>
    <m/>
    <n v="132.26"/>
    <m/>
    <n v="4100.0600000000004"/>
    <n v="2227.239"/>
    <n v="16.84"/>
    <m/>
    <n v="31"/>
    <n v="1872.8209999999999"/>
    <x v="0"/>
    <x v="2"/>
    <n v="11"/>
    <x v="0"/>
  </r>
  <r>
    <x v="2"/>
    <x v="4"/>
    <s v="AREP"/>
    <m/>
    <x v="0"/>
    <d v="2020-03-12T00:00:00"/>
    <x v="2"/>
    <s v="Cesar Morales"/>
    <m/>
    <m/>
    <n v="87.48"/>
    <m/>
    <n v="2711.88"/>
    <n v="1473.15"/>
    <n v="16.84"/>
    <m/>
    <n v="31"/>
    <n v="1238.73"/>
    <x v="0"/>
    <x v="2"/>
    <n v="11"/>
    <x v="0"/>
  </r>
  <r>
    <x v="2"/>
    <x v="4"/>
    <s v="AREP"/>
    <m/>
    <x v="0"/>
    <d v="2020-03-14T00:00:00"/>
    <x v="2"/>
    <s v="Ventas Familia"/>
    <m/>
    <m/>
    <n v="3.45"/>
    <m/>
    <n v="108.68"/>
    <n v="57.110999999999997"/>
    <n v="16.553999999999998"/>
    <m/>
    <n v="31.5014"/>
    <n v="51.569000000000003"/>
    <x v="0"/>
    <x v="2"/>
    <n v="11"/>
    <x v="0"/>
  </r>
  <r>
    <x v="2"/>
    <x v="4"/>
    <s v="AREP"/>
    <m/>
    <x v="0"/>
    <d v="2020-03-14T00:00:00"/>
    <x v="2"/>
    <s v="Hernandez Rosales Alicia"/>
    <m/>
    <m/>
    <n v="223.44"/>
    <m/>
    <n v="6926.64"/>
    <n v="3698.8020000000001"/>
    <n v="16.553999999999998"/>
    <m/>
    <n v="31"/>
    <n v="3227.8380000000002"/>
    <x v="0"/>
    <x v="2"/>
    <n v="11"/>
    <x v="0"/>
  </r>
  <r>
    <x v="2"/>
    <x v="4"/>
    <s v="AREP"/>
    <m/>
    <x v="0"/>
    <d v="2020-03-14T00:00:00"/>
    <x v="2"/>
    <s v="Hernandez Rosales Alicia"/>
    <m/>
    <m/>
    <n v="249.68"/>
    <m/>
    <n v="5243.28"/>
    <n v="4133.1760000000004"/>
    <n v="16.553999999999998"/>
    <m/>
    <n v="21"/>
    <n v="1110.104"/>
    <x v="0"/>
    <x v="2"/>
    <n v="11"/>
    <x v="0"/>
  </r>
  <r>
    <x v="2"/>
    <x v="4"/>
    <s v="AREP"/>
    <m/>
    <x v="0"/>
    <d v="2020-03-14T00:00:00"/>
    <x v="2"/>
    <s v="Hernandez Rosales Alicia"/>
    <m/>
    <m/>
    <n v="198.02"/>
    <m/>
    <n v="5148.5200000000004"/>
    <n v="3278.002"/>
    <n v="16.553999999999998"/>
    <m/>
    <n v="26"/>
    <n v="1870.518"/>
    <x v="0"/>
    <x v="2"/>
    <n v="11"/>
    <x v="0"/>
  </r>
  <r>
    <x v="2"/>
    <x v="4"/>
    <s v="AREP"/>
    <m/>
    <x v="0"/>
    <d v="2020-03-14T00:00:00"/>
    <x v="2"/>
    <s v="Cobian Hector"/>
    <m/>
    <m/>
    <n v="329.91"/>
    <m/>
    <n v="10392.17"/>
    <n v="5461.2950000000001"/>
    <n v="16.553999999999998"/>
    <m/>
    <n v="31.5"/>
    <n v="4930.875"/>
    <x v="0"/>
    <x v="2"/>
    <n v="11"/>
    <x v="0"/>
  </r>
  <r>
    <x v="2"/>
    <x v="4"/>
    <s v="AREP"/>
    <m/>
    <x v="0"/>
    <d v="2020-03-14T00:00:00"/>
    <x v="2"/>
    <s v="Cobian Zamora Marlin"/>
    <m/>
    <m/>
    <n v="903.8"/>
    <m/>
    <n v="28017.8"/>
    <n v="14961.409"/>
    <n v="16.553999999999998"/>
    <m/>
    <n v="31"/>
    <n v="13056.391"/>
    <x v="0"/>
    <x v="2"/>
    <n v="11"/>
    <x v="0"/>
  </r>
  <r>
    <x v="2"/>
    <x v="4"/>
    <s v="AREP"/>
    <m/>
    <x v="0"/>
    <d v="2020-03-14T00:00:00"/>
    <x v="2"/>
    <s v="Panaderia Garcia"/>
    <m/>
    <m/>
    <n v="22.74"/>
    <m/>
    <n v="477.54"/>
    <n v="376.43599999999998"/>
    <n v="16.553999999999998"/>
    <m/>
    <n v="21"/>
    <n v="101.104"/>
    <x v="0"/>
    <x v="2"/>
    <n v="11"/>
    <x v="0"/>
  </r>
  <r>
    <x v="2"/>
    <x v="4"/>
    <s v="AREP"/>
    <m/>
    <x v="0"/>
    <d v="2020-03-14T00:00:00"/>
    <x v="2"/>
    <s v="Gonzalez Contreras Crescenciano"/>
    <m/>
    <m/>
    <n v="2731.63"/>
    <m/>
    <n v="84680.53"/>
    <n v="45219.112999999998"/>
    <n v="16.553999999999998"/>
    <m/>
    <n v="31"/>
    <n v="39461.417000000001"/>
    <x v="0"/>
    <x v="2"/>
    <n v="11"/>
    <x v="0"/>
  </r>
  <r>
    <x v="2"/>
    <x v="4"/>
    <s v="AREP"/>
    <m/>
    <x v="0"/>
    <d v="2020-03-14T00:00:00"/>
    <x v="2"/>
    <s v="Distribuidora de Frutas y Verduras Zepeda Hnos SRL de CV"/>
    <m/>
    <m/>
    <n v="1350.64"/>
    <m/>
    <n v="39843.879999999997"/>
    <n v="22358.350999999999"/>
    <n v="16.553999999999998"/>
    <m/>
    <n v="29.5"/>
    <n v="17485.528999999999"/>
    <x v="0"/>
    <x v="2"/>
    <n v="11"/>
    <x v="0"/>
  </r>
  <r>
    <x v="2"/>
    <x v="4"/>
    <s v="AREP"/>
    <m/>
    <x v="0"/>
    <d v="2020-03-14T00:00:00"/>
    <x v="2"/>
    <s v="Distribuidora de Frutas y Verduras Zepeda Hnos SRL de CV"/>
    <m/>
    <m/>
    <n v="1255.8399999999999"/>
    <m/>
    <n v="38931.040000000001"/>
    <n v="20789.042000000001"/>
    <n v="16.553999999999998"/>
    <m/>
    <n v="31"/>
    <n v="18141.998"/>
    <x v="0"/>
    <x v="2"/>
    <n v="11"/>
    <x v="0"/>
  </r>
  <r>
    <x v="2"/>
    <x v="4"/>
    <s v="AREP"/>
    <m/>
    <x v="0"/>
    <d v="2020-03-16T00:00:00"/>
    <x v="2"/>
    <s v="Madres Adoratrices"/>
    <m/>
    <m/>
    <n v="45.37"/>
    <m/>
    <n v="952.77"/>
    <n v="747.70699999999999"/>
    <n v="16.48"/>
    <m/>
    <n v="21"/>
    <n v="205.06299999999999"/>
    <x v="0"/>
    <x v="2"/>
    <n v="12"/>
    <x v="0"/>
  </r>
  <r>
    <x v="2"/>
    <x v="4"/>
    <s v="AREP"/>
    <m/>
    <x v="0"/>
    <d v="2020-03-16T00:00:00"/>
    <x v="2"/>
    <s v="Operadora de Tiendas Selectas SA de CV"/>
    <m/>
    <m/>
    <n v="3372.8"/>
    <m/>
    <n v="104556.8"/>
    <n v="55584.406999999999"/>
    <n v="16.48"/>
    <m/>
    <n v="31"/>
    <n v="48972.392999999996"/>
    <x v="0"/>
    <x v="2"/>
    <n v="12"/>
    <x v="0"/>
  </r>
  <r>
    <x v="2"/>
    <x v="4"/>
    <s v="AREP"/>
    <m/>
    <x v="0"/>
    <d v="2020-03-16T00:00:00"/>
    <x v="2"/>
    <s v="Lopez Montaño Julio"/>
    <m/>
    <m/>
    <n v="153.13"/>
    <m/>
    <n v="4747.03"/>
    <n v="2523.6129999999998"/>
    <n v="16.48"/>
    <m/>
    <n v="31"/>
    <n v="2223.4169999999999"/>
    <x v="0"/>
    <x v="2"/>
    <n v="12"/>
    <x v="0"/>
  </r>
  <r>
    <x v="2"/>
    <x v="4"/>
    <s v="AREP"/>
    <m/>
    <x v="0"/>
    <d v="2020-03-16T00:00:00"/>
    <x v="2"/>
    <s v="HUEVO PUBLICO EN GENERAL"/>
    <m/>
    <m/>
    <n v="204.85"/>
    <m/>
    <n v="6350.35"/>
    <n v="3375.9679999999998"/>
    <n v="16.48"/>
    <m/>
    <n v="31"/>
    <n v="2974.3820000000001"/>
    <x v="0"/>
    <x v="2"/>
    <n v="12"/>
    <x v="0"/>
  </r>
  <r>
    <x v="2"/>
    <x v="4"/>
    <s v="AREP"/>
    <m/>
    <x v="0"/>
    <d v="2020-03-16T00:00:00"/>
    <x v="2"/>
    <s v="Imelda fregozo Guzman"/>
    <m/>
    <m/>
    <n v="328.9"/>
    <m/>
    <n v="10195.9"/>
    <n v="5420.3370000000004"/>
    <n v="16.48"/>
    <m/>
    <n v="31"/>
    <n v="4775.5630000000001"/>
    <x v="0"/>
    <x v="2"/>
    <n v="12"/>
    <x v="0"/>
  </r>
  <r>
    <x v="2"/>
    <x v="4"/>
    <s v="AREP"/>
    <m/>
    <x v="0"/>
    <d v="2020-03-16T00:00:00"/>
    <x v="2"/>
    <s v="Martin Francisco Cervantes Curiel"/>
    <m/>
    <m/>
    <n v="222.47"/>
    <m/>
    <n v="6896.57"/>
    <n v="3666.3490000000002"/>
    <n v="16.48"/>
    <m/>
    <n v="31"/>
    <n v="3230.221"/>
    <x v="0"/>
    <x v="2"/>
    <n v="12"/>
    <x v="0"/>
  </r>
  <r>
    <x v="2"/>
    <x v="4"/>
    <s v="AREP"/>
    <m/>
    <x v="0"/>
    <d v="2020-03-16T00:00:00"/>
    <x v="2"/>
    <s v="Espinoza Gonzalez Maria Yesenia"/>
    <m/>
    <m/>
    <n v="217.92"/>
    <m/>
    <n v="6755.52"/>
    <n v="3591.364"/>
    <n v="16.48"/>
    <m/>
    <n v="31"/>
    <n v="3164.1559999999999"/>
    <x v="0"/>
    <x v="2"/>
    <n v="12"/>
    <x v="0"/>
  </r>
  <r>
    <x v="2"/>
    <x v="4"/>
    <s v="AREP"/>
    <m/>
    <x v="0"/>
    <d v="2020-03-16T00:00:00"/>
    <x v="2"/>
    <s v="HUEVO PUBLICO EN GENERAL"/>
    <m/>
    <m/>
    <n v="484.94"/>
    <m/>
    <n v="15033.14"/>
    <n v="7991.9070000000002"/>
    <n v="16.48"/>
    <m/>
    <n v="31"/>
    <n v="7041.2330000000002"/>
    <x v="0"/>
    <x v="2"/>
    <n v="12"/>
    <x v="0"/>
  </r>
  <r>
    <x v="2"/>
    <x v="4"/>
    <s v="AREP"/>
    <m/>
    <x v="0"/>
    <d v="2020-03-16T00:00:00"/>
    <x v="2"/>
    <s v="Alvarez Garcia Octavio "/>
    <m/>
    <m/>
    <n v="529.13"/>
    <m/>
    <n v="16403.03"/>
    <n v="8720.1659999999993"/>
    <n v="16.48"/>
    <m/>
    <n v="31"/>
    <n v="7682.8639999999996"/>
    <x v="0"/>
    <x v="2"/>
    <n v="12"/>
    <x v="0"/>
  </r>
  <r>
    <x v="2"/>
    <x v="4"/>
    <s v="AREP"/>
    <m/>
    <x v="0"/>
    <d v="2020-03-16T00:00:00"/>
    <x v="2"/>
    <s v="Panificadora Valdez"/>
    <m/>
    <m/>
    <n v="21.63"/>
    <m/>
    <n v="454.23"/>
    <n v="356.46699999999998"/>
    <n v="16.48"/>
    <m/>
    <n v="21"/>
    <n v="97.763000000000005"/>
    <x v="0"/>
    <x v="2"/>
    <n v="12"/>
    <x v="0"/>
  </r>
  <r>
    <x v="2"/>
    <x v="4"/>
    <s v="AREP"/>
    <m/>
    <x v="0"/>
    <d v="2020-03-16T00:00:00"/>
    <x v="2"/>
    <s v="De la Torre Gudiño Jaime"/>
    <m/>
    <m/>
    <n v="217.46"/>
    <m/>
    <n v="6741.26"/>
    <n v="3583.7840000000001"/>
    <n v="16.48"/>
    <m/>
    <n v="31"/>
    <n v="3157.4760000000001"/>
    <x v="0"/>
    <x v="2"/>
    <n v="12"/>
    <x v="0"/>
  </r>
  <r>
    <x v="2"/>
    <x v="4"/>
    <s v="AREP"/>
    <m/>
    <x v="0"/>
    <d v="2020-03-16T00:00:00"/>
    <x v="2"/>
    <s v="Vargas Perez Maria del Rosario &quot;La Chata&quot;"/>
    <m/>
    <m/>
    <n v="217.4"/>
    <m/>
    <n v="6739.4"/>
    <n v="3582.7950000000001"/>
    <n v="16.48"/>
    <m/>
    <n v="31"/>
    <n v="3156.605"/>
    <x v="0"/>
    <x v="2"/>
    <n v="12"/>
    <x v="0"/>
  </r>
  <r>
    <x v="2"/>
    <x v="4"/>
    <s v="AREP"/>
    <m/>
    <x v="0"/>
    <d v="2020-03-16T00:00:00"/>
    <x v="2"/>
    <s v="Julio Sanchez"/>
    <m/>
    <m/>
    <n v="362.34"/>
    <m/>
    <n v="11232.54"/>
    <n v="5971.4340000000002"/>
    <n v="16.48"/>
    <m/>
    <n v="31"/>
    <n v="5261.1059999999998"/>
    <x v="0"/>
    <x v="2"/>
    <n v="12"/>
    <x v="0"/>
  </r>
  <r>
    <x v="2"/>
    <x v="4"/>
    <s v="AREP"/>
    <m/>
    <x v="0"/>
    <d v="2020-03-16T00:00:00"/>
    <x v="2"/>
    <s v="Huerta Reyes Juan Carlos"/>
    <m/>
    <m/>
    <n v="336.41"/>
    <m/>
    <n v="10428.709999999999"/>
    <n v="5544.1030000000001"/>
    <n v="16.48"/>
    <m/>
    <n v="31"/>
    <n v="4884.607"/>
    <x v="0"/>
    <x v="2"/>
    <n v="12"/>
    <x v="0"/>
  </r>
  <r>
    <x v="2"/>
    <x v="4"/>
    <s v="AREP"/>
    <m/>
    <x v="0"/>
    <d v="2020-03-16T00:00:00"/>
    <x v="2"/>
    <s v="Garcia Soto Salvador"/>
    <m/>
    <m/>
    <n v="1346.16"/>
    <m/>
    <n v="42404.04"/>
    <n v="22184.981"/>
    <n v="16.48"/>
    <m/>
    <n v="31.5"/>
    <n v="20219.059000000001"/>
    <x v="0"/>
    <x v="2"/>
    <n v="12"/>
    <x v="0"/>
  </r>
  <r>
    <x v="2"/>
    <x v="4"/>
    <s v="AREP"/>
    <m/>
    <x v="0"/>
    <d v="2020-03-16T00:00:00"/>
    <x v="2"/>
    <s v="Loera Baltazar Carlos"/>
    <m/>
    <m/>
    <n v="573.05999999999995"/>
    <m/>
    <n v="18051.39"/>
    <n v="9444.1409999999996"/>
    <n v="16.48"/>
    <m/>
    <n v="31.5"/>
    <n v="8607.2489999999998"/>
    <x v="0"/>
    <x v="2"/>
    <n v="12"/>
    <x v="0"/>
  </r>
  <r>
    <x v="2"/>
    <x v="4"/>
    <s v="AREP"/>
    <m/>
    <x v="0"/>
    <d v="2020-03-16T00:00:00"/>
    <x v="2"/>
    <s v="Soc Coop Rural de Compra y Venta en C y C El Grullo SCL"/>
    <m/>
    <m/>
    <n v="691.8"/>
    <m/>
    <n v="21445.8"/>
    <n v="11401"/>
    <n v="16.48"/>
    <m/>
    <n v="31"/>
    <n v="10044.799999999999"/>
    <x v="0"/>
    <x v="2"/>
    <n v="12"/>
    <x v="0"/>
  </r>
  <r>
    <x v="2"/>
    <x v="4"/>
    <s v="ARSPP1"/>
    <m/>
    <x v="0"/>
    <d v="2020-03-19T00:00:00"/>
    <x v="2"/>
    <s v="Ventas Familia"/>
    <m/>
    <m/>
    <n v="28.92"/>
    <m/>
    <n v="910.98"/>
    <n v="499.02"/>
    <n v="17.254999999999999"/>
    <m/>
    <n v="31.5"/>
    <n v="411.96"/>
    <x v="0"/>
    <x v="2"/>
    <n v="12"/>
    <x v="0"/>
  </r>
  <r>
    <x v="2"/>
    <x v="4"/>
    <s v="ARSPP1"/>
    <m/>
    <x v="0"/>
    <d v="2020-03-19T00:00:00"/>
    <x v="2"/>
    <s v="Ventas Familia"/>
    <m/>
    <m/>
    <n v="3.86"/>
    <m/>
    <n v="121.59"/>
    <n v="66.605000000000004"/>
    <n v="17.254999999999999"/>
    <m/>
    <n v="31.5"/>
    <n v="54.984999999999999"/>
    <x v="0"/>
    <x v="2"/>
    <n v="12"/>
    <x v="0"/>
  </r>
  <r>
    <x v="2"/>
    <x v="4"/>
    <s v="ARSPP1"/>
    <m/>
    <x v="0"/>
    <d v="2020-03-19T00:00:00"/>
    <x v="2"/>
    <s v="Ventas Familia"/>
    <m/>
    <m/>
    <n v="4.75"/>
    <m/>
    <n v="147.25"/>
    <n v="81.962000000000003"/>
    <n v="17.254999999999999"/>
    <m/>
    <n v="31"/>
    <n v="65.287999999999997"/>
    <x v="0"/>
    <x v="2"/>
    <n v="12"/>
    <x v="0"/>
  </r>
  <r>
    <x v="2"/>
    <x v="4"/>
    <s v="AREP"/>
    <m/>
    <x v="0"/>
    <d v="2020-03-19T00:00:00"/>
    <x v="2"/>
    <s v="HUEVO PUBLICO EN GENERAL"/>
    <m/>
    <m/>
    <n v="358.07"/>
    <m/>
    <n v="11100.17"/>
    <n v="5018.1959999999999"/>
    <n v="14.015000000000001"/>
    <m/>
    <n v="31"/>
    <n v="6081.9740000000002"/>
    <x v="0"/>
    <x v="2"/>
    <n v="12"/>
    <x v="0"/>
  </r>
  <r>
    <x v="2"/>
    <x v="4"/>
    <s v="AREP"/>
    <m/>
    <x v="0"/>
    <d v="2020-03-19T00:00:00"/>
    <x v="2"/>
    <s v="Ambriz Ruiz Manolo"/>
    <m/>
    <m/>
    <n v="224.33"/>
    <m/>
    <n v="7066.4"/>
    <n v="3143.8879999999999"/>
    <n v="14.015000000000001"/>
    <m/>
    <n v="31.5"/>
    <n v="3922.5120000000002"/>
    <x v="0"/>
    <x v="2"/>
    <n v="12"/>
    <x v="0"/>
  </r>
  <r>
    <x v="2"/>
    <x v="4"/>
    <s v="AREP"/>
    <m/>
    <x v="0"/>
    <d v="2020-03-19T00:00:00"/>
    <x v="2"/>
    <s v="Espinoza Gonzalez Maria Yesenia"/>
    <m/>
    <m/>
    <n v="447.9"/>
    <m/>
    <n v="14108.85"/>
    <n v="6277.125"/>
    <n v="14.015000000000001"/>
    <m/>
    <n v="31.5"/>
    <n v="7831.7250000000004"/>
    <x v="0"/>
    <x v="2"/>
    <n v="12"/>
    <x v="0"/>
  </r>
  <r>
    <x v="2"/>
    <x v="4"/>
    <s v="AREP"/>
    <m/>
    <x v="0"/>
    <d v="2020-03-19T00:00:00"/>
    <x v="2"/>
    <s v="Panaderia Garcia"/>
    <m/>
    <m/>
    <n v="42.37"/>
    <m/>
    <n v="1334.66"/>
    <n v="593.79700000000003"/>
    <n v="14.015000000000001"/>
    <m/>
    <n v="31.5001"/>
    <n v="740.86300000000006"/>
    <x v="0"/>
    <x v="2"/>
    <n v="12"/>
    <x v="0"/>
  </r>
  <r>
    <x v="2"/>
    <x v="4"/>
    <s v="AREP"/>
    <m/>
    <x v="0"/>
    <d v="2020-03-19T00:00:00"/>
    <x v="2"/>
    <s v="Panaderia Garcia"/>
    <m/>
    <m/>
    <n v="90.22"/>
    <m/>
    <n v="1939.73"/>
    <n v="1264.394"/>
    <n v="14.015000000000001"/>
    <m/>
    <n v="21.5"/>
    <n v="675.33600000000001"/>
    <x v="0"/>
    <x v="2"/>
    <n v="12"/>
    <x v="0"/>
  </r>
  <r>
    <x v="2"/>
    <x v="4"/>
    <s v="AREP"/>
    <m/>
    <x v="0"/>
    <d v="2020-03-19T00:00:00"/>
    <x v="2"/>
    <s v="HUEVO PUBLICO EN GENERAL"/>
    <m/>
    <m/>
    <n v="440.43"/>
    <m/>
    <n v="13873.55"/>
    <n v="6172.4359999999997"/>
    <n v="14.015000000000001"/>
    <m/>
    <n v="31.5"/>
    <n v="7701.1139999999996"/>
    <x v="0"/>
    <x v="2"/>
    <n v="12"/>
    <x v="0"/>
  </r>
  <r>
    <x v="2"/>
    <x v="4"/>
    <s v="AREP"/>
    <m/>
    <x v="0"/>
    <d v="2020-03-19T00:00:00"/>
    <x v="2"/>
    <s v="Alvarez Garcia Octavio "/>
    <m/>
    <m/>
    <n v="329.7"/>
    <m/>
    <n v="10385.549999999999"/>
    <n v="4620.6030000000001"/>
    <n v="14.015000000000001"/>
    <m/>
    <n v="31.5"/>
    <n v="5764.9470000000001"/>
    <x v="0"/>
    <x v="2"/>
    <n v="12"/>
    <x v="0"/>
  </r>
  <r>
    <x v="2"/>
    <x v="4"/>
    <s v="AREP"/>
    <m/>
    <x v="0"/>
    <d v="2020-03-19T00:00:00"/>
    <x v="2"/>
    <s v="Julio Sanchez"/>
    <m/>
    <m/>
    <n v="3043.8"/>
    <m/>
    <n v="94357.8"/>
    <n v="42657.540999999997"/>
    <n v="14.015000000000001"/>
    <m/>
    <n v="31"/>
    <n v="51700.258999999998"/>
    <x v="0"/>
    <x v="2"/>
    <n v="12"/>
    <x v="0"/>
  </r>
  <r>
    <x v="2"/>
    <x v="4"/>
    <s v="AREP"/>
    <m/>
    <x v="0"/>
    <d v="2020-03-19T00:00:00"/>
    <x v="2"/>
    <s v="HUEVO PUBLICO EN GENERAL"/>
    <m/>
    <m/>
    <n v="184.01"/>
    <m/>
    <n v="5796.32"/>
    <n v="2578.8209999999999"/>
    <n v="14.015000000000001"/>
    <m/>
    <n v="31.5"/>
    <n v="3217.4989999999998"/>
    <x v="0"/>
    <x v="2"/>
    <n v="12"/>
    <x v="0"/>
  </r>
  <r>
    <x v="2"/>
    <x v="4"/>
    <s v="AREP"/>
    <m/>
    <x v="0"/>
    <d v="2020-03-19T00:00:00"/>
    <x v="2"/>
    <s v="Cobian Zamora Marlin"/>
    <m/>
    <m/>
    <n v="914.2"/>
    <m/>
    <n v="28340.2"/>
    <n v="12812.118"/>
    <n v="14.015000000000001"/>
    <m/>
    <n v="31"/>
    <n v="15528.082"/>
    <x v="0"/>
    <x v="2"/>
    <n v="12"/>
    <x v="0"/>
  </r>
  <r>
    <x v="2"/>
    <x v="4"/>
    <s v="AREP"/>
    <m/>
    <x v="0"/>
    <d v="2020-03-19T00:00:00"/>
    <x v="2"/>
    <s v="Cobian Zamora Marlin"/>
    <m/>
    <m/>
    <n v="1148.5999999999999"/>
    <m/>
    <n v="36180.9"/>
    <n v="16097.132"/>
    <n v="14.015000000000001"/>
    <m/>
    <n v="31.5"/>
    <n v="20083.768"/>
    <x v="0"/>
    <x v="2"/>
    <n v="12"/>
    <x v="0"/>
  </r>
  <r>
    <x v="2"/>
    <x v="4"/>
    <s v="AREP"/>
    <m/>
    <x v="0"/>
    <d v="2020-03-19T00:00:00"/>
    <x v="2"/>
    <s v="Jose Zazueta"/>
    <m/>
    <m/>
    <n v="1041.8"/>
    <m/>
    <n v="32295.8"/>
    <n v="14600.377"/>
    <n v="14.015000000000001"/>
    <m/>
    <n v="31"/>
    <n v="17695.422999999999"/>
    <x v="0"/>
    <x v="2"/>
    <n v="12"/>
    <x v="0"/>
  </r>
  <r>
    <x v="2"/>
    <x v="4"/>
    <s v="AREP"/>
    <m/>
    <x v="0"/>
    <d v="2020-03-19T00:00:00"/>
    <x v="2"/>
    <s v="HUEVO PUBLICO EN GENERAL"/>
    <m/>
    <m/>
    <n v="178.57"/>
    <m/>
    <n v="5624.96"/>
    <n v="2502.5810000000001"/>
    <n v="14.015000000000001"/>
    <m/>
    <n v="31.5"/>
    <n v="3122.3789999999999"/>
    <x v="0"/>
    <x v="2"/>
    <n v="12"/>
    <x v="0"/>
  </r>
  <r>
    <x v="2"/>
    <x v="4"/>
    <s v="AREP"/>
    <m/>
    <x v="0"/>
    <d v="2020-03-19T00:00:00"/>
    <x v="2"/>
    <s v="Alvarez Garcia Octavio "/>
    <m/>
    <m/>
    <n v="668.16"/>
    <m/>
    <n v="21047.040000000001"/>
    <n v="9363.973"/>
    <n v="14.015000000000001"/>
    <m/>
    <n v="31.5"/>
    <n v="11683.066999999999"/>
    <x v="0"/>
    <x v="2"/>
    <n v="12"/>
    <x v="0"/>
  </r>
  <r>
    <x v="2"/>
    <x v="4"/>
    <s v="AREP"/>
    <m/>
    <x v="0"/>
    <d v="2020-03-19T00:00:00"/>
    <x v="2"/>
    <s v="Vargas Perez Maria del Rosario &quot;La Chata&quot;"/>
    <m/>
    <m/>
    <n v="465.3"/>
    <m/>
    <n v="14656.95"/>
    <n v="6520.9780000000001"/>
    <n v="14.015000000000001"/>
    <m/>
    <n v="31.5"/>
    <n v="8135.9719999999998"/>
    <x v="0"/>
    <x v="2"/>
    <n v="12"/>
    <x v="0"/>
  </r>
  <r>
    <x v="2"/>
    <x v="4"/>
    <s v="AREP"/>
    <m/>
    <x v="0"/>
    <d v="2020-03-19T00:00:00"/>
    <x v="2"/>
    <s v="J Jesus Naranjo Ayala"/>
    <m/>
    <m/>
    <n v="113.04"/>
    <m/>
    <n v="3504.24"/>
    <n v="1584.2070000000001"/>
    <n v="14.015000000000001"/>
    <m/>
    <n v="31"/>
    <n v="1920.0329999999999"/>
    <x v="0"/>
    <x v="2"/>
    <n v="12"/>
    <x v="0"/>
  </r>
  <r>
    <x v="2"/>
    <x v="4"/>
    <s v="AREP"/>
    <m/>
    <x v="0"/>
    <d v="2020-03-19T00:00:00"/>
    <x v="2"/>
    <s v="Cesar Morales"/>
    <m/>
    <m/>
    <n v="130.74"/>
    <m/>
    <n v="4052.94"/>
    <n v="1832.2650000000001"/>
    <n v="14.015000000000001"/>
    <m/>
    <n v="31"/>
    <n v="2220.6750000000002"/>
    <x v="0"/>
    <x v="2"/>
    <n v="12"/>
    <x v="0"/>
  </r>
  <r>
    <x v="2"/>
    <x v="4"/>
    <s v="AREP"/>
    <m/>
    <x v="0"/>
    <d v="2020-03-19T00:00:00"/>
    <x v="2"/>
    <s v="Distribuidora de Frutas y Verduras Zepeda Hnos SRL de CV"/>
    <m/>
    <m/>
    <n v="622.62"/>
    <m/>
    <n v="19301.22"/>
    <n v="10260.9"/>
    <n v="16.48"/>
    <m/>
    <n v="31"/>
    <n v="9040.32"/>
    <x v="0"/>
    <x v="2"/>
    <n v="12"/>
    <x v="0"/>
  </r>
  <r>
    <x v="2"/>
    <x v="4"/>
    <s v="AREP"/>
    <m/>
    <x v="0"/>
    <d v="2020-03-21T00:00:00"/>
    <x v="2"/>
    <s v="Panaderia Garcia"/>
    <m/>
    <m/>
    <n v="45.91"/>
    <m/>
    <n v="987.07"/>
    <n v="662.76400000000001"/>
    <n v="14.436"/>
    <m/>
    <n v="21.5001"/>
    <n v="324.30599999999998"/>
    <x v="0"/>
    <x v="2"/>
    <n v="12"/>
    <x v="0"/>
  </r>
  <r>
    <x v="2"/>
    <x v="4"/>
    <s v="AREP"/>
    <m/>
    <x v="0"/>
    <d v="2020-03-21T00:00:00"/>
    <x v="2"/>
    <s v="Imelda fregozo Guzman"/>
    <m/>
    <m/>
    <n v="175.31"/>
    <m/>
    <n v="5522.27"/>
    <n v="2530.8040000000001"/>
    <n v="14.436"/>
    <m/>
    <n v="31.5"/>
    <n v="2991.4659999999999"/>
    <x v="0"/>
    <x v="2"/>
    <n v="12"/>
    <x v="0"/>
  </r>
  <r>
    <x v="2"/>
    <x v="4"/>
    <s v="AREP"/>
    <m/>
    <x v="0"/>
    <d v="2020-03-21T00:00:00"/>
    <x v="2"/>
    <s v="SUPER LAS PINTAS"/>
    <m/>
    <m/>
    <n v="399.8"/>
    <m/>
    <n v="12593.7"/>
    <n v="5771.5780000000004"/>
    <n v="14.436"/>
    <m/>
    <n v="31.5"/>
    <n v="6822.1220000000003"/>
    <x v="0"/>
    <x v="2"/>
    <n v="12"/>
    <x v="0"/>
  </r>
  <r>
    <x v="2"/>
    <x v="4"/>
    <s v="AREP"/>
    <m/>
    <x v="0"/>
    <d v="2020-03-21T00:00:00"/>
    <x v="2"/>
    <s v="HUEVO PUBLICO EN GENERAL"/>
    <m/>
    <m/>
    <n v="225.3"/>
    <m/>
    <n v="7096.95"/>
    <n v="3252.4679999999998"/>
    <n v="14.436"/>
    <m/>
    <n v="31.5"/>
    <n v="3844.482"/>
    <x v="0"/>
    <x v="2"/>
    <n v="12"/>
    <x v="0"/>
  </r>
  <r>
    <x v="2"/>
    <x v="4"/>
    <s v="AREP"/>
    <m/>
    <x v="0"/>
    <d v="2020-03-21T00:00:00"/>
    <x v="2"/>
    <s v="Rosales Guzman Humberto"/>
    <m/>
    <m/>
    <n v="332.61"/>
    <m/>
    <n v="10477.219999999999"/>
    <n v="4801.6130000000003"/>
    <n v="14.436"/>
    <m/>
    <n v="31.5"/>
    <n v="5675.607"/>
    <x v="0"/>
    <x v="2"/>
    <n v="12"/>
    <x v="0"/>
  </r>
  <r>
    <x v="2"/>
    <x v="4"/>
    <s v="AREP"/>
    <m/>
    <x v="0"/>
    <d v="2020-03-21T00:00:00"/>
    <x v="2"/>
    <s v="Huerta Reyes Juan Carlos"/>
    <m/>
    <m/>
    <n v="544.46"/>
    <m/>
    <n v="17150.490000000002"/>
    <n v="7859.9139999999998"/>
    <n v="14.436"/>
    <m/>
    <n v="31.5"/>
    <n v="9290.5759999999991"/>
    <x v="0"/>
    <x v="2"/>
    <n v="12"/>
    <x v="0"/>
  </r>
  <r>
    <x v="2"/>
    <x v="4"/>
    <s v="AREP"/>
    <m/>
    <x v="0"/>
    <d v="2020-03-21T00:00:00"/>
    <x v="2"/>
    <s v="Gonzalez Dominguez Fabiola"/>
    <m/>
    <m/>
    <n v="639.79"/>
    <m/>
    <n v="20153.39"/>
    <n v="9236.1129999999994"/>
    <n v="14.436"/>
    <m/>
    <n v="31.5"/>
    <n v="10917.277"/>
    <x v="0"/>
    <x v="2"/>
    <n v="12"/>
    <x v="0"/>
  </r>
  <r>
    <x v="2"/>
    <x v="4"/>
    <s v="AREP"/>
    <m/>
    <x v="0"/>
    <d v="2020-03-21T00:00:00"/>
    <x v="2"/>
    <s v="Laura Livier Castro Mejia"/>
    <m/>
    <m/>
    <n v="459.84"/>
    <m/>
    <n v="14484.96"/>
    <n v="6638.326"/>
    <n v="14.436"/>
    <m/>
    <n v="31.5"/>
    <n v="7846.634"/>
    <x v="0"/>
    <x v="2"/>
    <n v="12"/>
    <x v="0"/>
  </r>
  <r>
    <x v="2"/>
    <x v="4"/>
    <s v="AREP"/>
    <m/>
    <x v="0"/>
    <d v="2020-03-21T00:00:00"/>
    <x v="2"/>
    <s v="Martin Francisco Cervantes Curiel"/>
    <m/>
    <m/>
    <n v="162.41"/>
    <m/>
    <n v="5115.92"/>
    <n v="2344.5770000000002"/>
    <n v="14.436"/>
    <m/>
    <n v="31.5"/>
    <n v="2771.3429999999998"/>
    <x v="0"/>
    <x v="2"/>
    <n v="12"/>
    <x v="0"/>
  </r>
  <r>
    <x v="2"/>
    <x v="4"/>
    <s v="AREP"/>
    <m/>
    <x v="0"/>
    <d v="2020-03-21T00:00:00"/>
    <x v="2"/>
    <s v="HUEVO PUBLICO EN GENERAL"/>
    <m/>
    <m/>
    <n v="444.05"/>
    <m/>
    <n v="13987.58"/>
    <n v="6410.3789999999999"/>
    <n v="14.436"/>
    <m/>
    <n v="31.5"/>
    <n v="7577.201"/>
    <x v="0"/>
    <x v="2"/>
    <n v="12"/>
    <x v="0"/>
  </r>
  <r>
    <x v="2"/>
    <x v="4"/>
    <s v="AREP"/>
    <m/>
    <x v="0"/>
    <d v="2020-03-21T00:00:00"/>
    <x v="2"/>
    <s v="Distribuidora de Frutas y Verduras Zepeda Hnos SRL de CV"/>
    <m/>
    <m/>
    <n v="1242.74"/>
    <m/>
    <n v="38524.94"/>
    <n v="17940.399000000001"/>
    <n v="14.436"/>
    <m/>
    <n v="31"/>
    <n v="20584.541000000001"/>
    <x v="0"/>
    <x v="2"/>
    <n v="12"/>
    <x v="0"/>
  </r>
  <r>
    <x v="2"/>
    <x v="4"/>
    <s v="AREP"/>
    <m/>
    <x v="0"/>
    <d v="2020-03-21T00:00:00"/>
    <x v="2"/>
    <s v="Distribuidora de Frutas y Verduras Zepeda Hnos SRL de CV"/>
    <m/>
    <m/>
    <n v="1145.2"/>
    <m/>
    <n v="36073.800000000003"/>
    <n v="16532.294999999998"/>
    <n v="14.436"/>
    <m/>
    <n v="31.5"/>
    <n v="19541.505000000001"/>
    <x v="0"/>
    <x v="2"/>
    <n v="12"/>
    <x v="0"/>
  </r>
  <r>
    <x v="2"/>
    <x v="4"/>
    <s v="AREP"/>
    <m/>
    <x v="0"/>
    <d v="2020-03-21T00:00:00"/>
    <x v="2"/>
    <s v="Soc Coop Rural de Compra y Venta en C y C El Grullo SCL"/>
    <m/>
    <m/>
    <n v="1127"/>
    <m/>
    <n v="35500.5"/>
    <n v="16269.557000000001"/>
    <n v="14.436"/>
    <m/>
    <n v="31.5"/>
    <n v="19230.942999999999"/>
    <x v="0"/>
    <x v="2"/>
    <n v="12"/>
    <x v="0"/>
  </r>
  <r>
    <x v="2"/>
    <x v="4"/>
    <s v="AREP"/>
    <m/>
    <x v="0"/>
    <d v="2020-03-21T00:00:00"/>
    <x v="2"/>
    <s v="Cobian Hector"/>
    <m/>
    <m/>
    <n v="443.27"/>
    <m/>
    <n v="13963.01"/>
    <n v="6399.1180000000004"/>
    <n v="14.436"/>
    <m/>
    <n v="31.5"/>
    <n v="7563.8919999999998"/>
    <x v="0"/>
    <x v="2"/>
    <n v="12"/>
    <x v="0"/>
  </r>
  <r>
    <x v="2"/>
    <x v="4"/>
    <s v="AREP"/>
    <m/>
    <x v="0"/>
    <d v="2020-03-21T00:00:00"/>
    <x v="2"/>
    <s v="Hernandez Rosales Alicia"/>
    <m/>
    <m/>
    <n v="307.58999999999997"/>
    <m/>
    <n v="8151.14"/>
    <n v="4440.42"/>
    <n v="14.436"/>
    <m/>
    <n v="26.5"/>
    <n v="3710.72"/>
    <x v="0"/>
    <x v="2"/>
    <n v="12"/>
    <x v="0"/>
  </r>
  <r>
    <x v="2"/>
    <x v="4"/>
    <s v="AREP"/>
    <m/>
    <x v="0"/>
    <d v="2020-03-21T00:00:00"/>
    <x v="2"/>
    <s v="Hernandez Rosales Alicia"/>
    <m/>
    <m/>
    <n v="384.28"/>
    <m/>
    <n v="8262.02"/>
    <n v="5547.5290000000005"/>
    <n v="14.436"/>
    <m/>
    <n v="21.5"/>
    <n v="2714.491"/>
    <x v="0"/>
    <x v="2"/>
    <n v="12"/>
    <x v="0"/>
  </r>
  <r>
    <x v="2"/>
    <x v="4"/>
    <s v="AREP"/>
    <m/>
    <x v="0"/>
    <d v="2020-03-21T00:00:00"/>
    <x v="2"/>
    <s v="Hernandez Rosales Alicia"/>
    <m/>
    <m/>
    <n v="140.1"/>
    <m/>
    <n v="4413.1499999999996"/>
    <n v="2022.5070000000001"/>
    <n v="14.436"/>
    <m/>
    <n v="31.5"/>
    <n v="2390.643"/>
    <x v="0"/>
    <x v="2"/>
    <n v="12"/>
    <x v="0"/>
  </r>
  <r>
    <x v="2"/>
    <x v="4"/>
    <s v="AREP"/>
    <m/>
    <x v="0"/>
    <d v="2020-03-24T00:00:00"/>
    <x v="2"/>
    <s v="Distribuidora de Frutas y Verduras Zepeda Hnos SRL de CV"/>
    <m/>
    <m/>
    <n v="903.05"/>
    <m/>
    <n v="28446.080000000002"/>
    <n v="12444.502"/>
    <n v="13.781000000000001"/>
    <m/>
    <n v="31.5"/>
    <n v="16001.578"/>
    <x v="0"/>
    <x v="2"/>
    <n v="13"/>
    <x v="0"/>
  </r>
  <r>
    <x v="2"/>
    <x v="4"/>
    <s v="AREP"/>
    <m/>
    <x v="0"/>
    <d v="2020-03-24T00:00:00"/>
    <x v="2"/>
    <s v="Distribuidora de Frutas y Verduras Zepeda Hnos SRL de CV"/>
    <m/>
    <m/>
    <n v="922.58"/>
    <m/>
    <n v="29061.27"/>
    <n v="12713.635"/>
    <n v="13.781000000000001"/>
    <m/>
    <n v="31.5"/>
    <n v="16347.635"/>
    <x v="0"/>
    <x v="2"/>
    <n v="13"/>
    <x v="0"/>
  </r>
  <r>
    <x v="2"/>
    <x v="4"/>
    <s v="AREP"/>
    <m/>
    <x v="0"/>
    <d v="2020-03-24T00:00:00"/>
    <x v="2"/>
    <s v="De la Torre Gudiño Jaime"/>
    <m/>
    <m/>
    <n v="216.26"/>
    <m/>
    <n v="6812.19"/>
    <n v="2980.1759999999999"/>
    <n v="13.781000000000001"/>
    <m/>
    <n v="31.5"/>
    <n v="3832.0140000000001"/>
    <x v="0"/>
    <x v="2"/>
    <n v="13"/>
    <x v="0"/>
  </r>
  <r>
    <x v="2"/>
    <x v="4"/>
    <s v="AREP"/>
    <m/>
    <x v="0"/>
    <d v="2020-03-24T00:00:00"/>
    <x v="2"/>
    <s v="Operadora de Tiendas Selectas SA de CV"/>
    <m/>
    <m/>
    <n v="1922.8"/>
    <m/>
    <n v="60568.2"/>
    <n v="26497.19"/>
    <n v="13.781000000000001"/>
    <m/>
    <n v="31.5"/>
    <n v="34071.01"/>
    <x v="0"/>
    <x v="2"/>
    <n v="13"/>
    <x v="0"/>
  </r>
  <r>
    <x v="2"/>
    <x v="4"/>
    <s v="AREP"/>
    <m/>
    <x v="0"/>
    <d v="2020-03-24T00:00:00"/>
    <x v="2"/>
    <s v="Martin Francisco Cervantes Curiel"/>
    <m/>
    <m/>
    <n v="217.33"/>
    <m/>
    <n v="6845.9"/>
    <n v="2994.9209999999998"/>
    <n v="13.781000000000001"/>
    <m/>
    <n v="31.5"/>
    <n v="3850.9789999999998"/>
    <x v="0"/>
    <x v="2"/>
    <n v="13"/>
    <x v="0"/>
  </r>
  <r>
    <x v="2"/>
    <x v="4"/>
    <s v="AREP"/>
    <m/>
    <x v="0"/>
    <d v="2020-03-24T00:00:00"/>
    <x v="2"/>
    <s v="Imelda fregozo Guzman"/>
    <m/>
    <m/>
    <n v="136.19"/>
    <m/>
    <n v="4289.99"/>
    <n v="1876.769"/>
    <n v="13.781000000000001"/>
    <m/>
    <n v="31.5"/>
    <n v="2413.221"/>
    <x v="0"/>
    <x v="2"/>
    <n v="13"/>
    <x v="0"/>
  </r>
  <r>
    <x v="2"/>
    <x v="4"/>
    <s v="AREP"/>
    <m/>
    <x v="0"/>
    <d v="2020-03-24T00:00:00"/>
    <x v="2"/>
    <s v="Super Tienda Martinez SA de CV"/>
    <m/>
    <m/>
    <n v="221.72"/>
    <m/>
    <n v="6984.18"/>
    <n v="3055.4180000000001"/>
    <n v="13.781000000000001"/>
    <m/>
    <n v="31.5"/>
    <n v="3928.7620000000002"/>
    <x v="0"/>
    <x v="2"/>
    <n v="13"/>
    <x v="0"/>
  </r>
  <r>
    <x v="2"/>
    <x v="4"/>
    <s v="AREP"/>
    <m/>
    <x v="0"/>
    <d v="2020-03-24T00:00:00"/>
    <x v="2"/>
    <s v="Espinoza Gonzalez Maria Yesenia"/>
    <m/>
    <m/>
    <n v="402"/>
    <m/>
    <n v="12663"/>
    <n v="5539.77"/>
    <n v="13.781000000000001"/>
    <m/>
    <n v="31.5"/>
    <n v="7123.23"/>
    <x v="0"/>
    <x v="2"/>
    <n v="13"/>
    <x v="0"/>
  </r>
  <r>
    <x v="2"/>
    <x v="4"/>
    <s v="AREP"/>
    <m/>
    <x v="0"/>
    <d v="2020-03-24T00:00:00"/>
    <x v="2"/>
    <s v="HUEVO PUBLICO EN GENERAL"/>
    <m/>
    <m/>
    <n v="185.94"/>
    <m/>
    <n v="5857.11"/>
    <n v="2562.3510000000001"/>
    <n v="13.781000000000001"/>
    <m/>
    <n v="31.5"/>
    <n v="3294.759"/>
    <x v="0"/>
    <x v="2"/>
    <n v="13"/>
    <x v="0"/>
  </r>
  <r>
    <x v="2"/>
    <x v="4"/>
    <s v="AREP"/>
    <m/>
    <x v="0"/>
    <d v="2020-03-24T00:00:00"/>
    <x v="2"/>
    <s v="Huerta Reyes Juan Carlos"/>
    <m/>
    <m/>
    <n v="290.01"/>
    <m/>
    <n v="9135.32"/>
    <n v="3996.49"/>
    <n v="13.781000000000001"/>
    <m/>
    <n v="31.5"/>
    <n v="5138.83"/>
    <x v="0"/>
    <x v="2"/>
    <n v="13"/>
    <x v="0"/>
  </r>
  <r>
    <x v="2"/>
    <x v="4"/>
    <s v="AREP"/>
    <m/>
    <x v="0"/>
    <d v="2020-03-24T00:00:00"/>
    <x v="2"/>
    <s v="Garcia Soto Salvador"/>
    <m/>
    <m/>
    <n v="1379.72"/>
    <m/>
    <n v="44151.040000000001"/>
    <n v="19013.263999999999"/>
    <n v="13.781000000000001"/>
    <m/>
    <n v="32"/>
    <n v="25137.776000000002"/>
    <x v="0"/>
    <x v="2"/>
    <n v="13"/>
    <x v="0"/>
  </r>
  <r>
    <x v="2"/>
    <x v="4"/>
    <s v="AREP"/>
    <m/>
    <x v="0"/>
    <d v="2020-03-24T00:00:00"/>
    <x v="2"/>
    <s v="Loera Baltazar Carlos"/>
    <m/>
    <m/>
    <n v="665.85"/>
    <m/>
    <n v="21307.200000000001"/>
    <n v="9175.7610000000004"/>
    <n v="13.781000000000001"/>
    <m/>
    <n v="32"/>
    <n v="12131.439"/>
    <x v="0"/>
    <x v="2"/>
    <n v="13"/>
    <x v="0"/>
  </r>
  <r>
    <x v="2"/>
    <x v="4"/>
    <s v="AREP"/>
    <m/>
    <x v="0"/>
    <d v="2020-03-24T00:00:00"/>
    <x v="2"/>
    <s v="Julio Sanchez"/>
    <m/>
    <m/>
    <n v="187.59"/>
    <m/>
    <n v="5909.09"/>
    <n v="2585.0880000000002"/>
    <n v="13.781000000000001"/>
    <m/>
    <n v="31.5"/>
    <n v="3324.002"/>
    <x v="0"/>
    <x v="2"/>
    <n v="13"/>
    <x v="0"/>
  </r>
  <r>
    <x v="2"/>
    <x v="4"/>
    <s v="AREP"/>
    <m/>
    <x v="0"/>
    <d v="2020-03-24T00:00:00"/>
    <x v="2"/>
    <s v="HUEVO PUBLICO EN GENERAL"/>
    <m/>
    <m/>
    <n v="22.28"/>
    <m/>
    <n v="701.82"/>
    <n v="307.02999999999997"/>
    <n v="13.781000000000001"/>
    <m/>
    <n v="31.5"/>
    <n v="394.79"/>
    <x v="0"/>
    <x v="2"/>
    <n v="13"/>
    <x v="0"/>
  </r>
  <r>
    <x v="2"/>
    <x v="4"/>
    <s v="AREP"/>
    <m/>
    <x v="0"/>
    <d v="2020-03-24T00:00:00"/>
    <x v="2"/>
    <s v="Cobian Zamora Marlin"/>
    <m/>
    <m/>
    <n v="1118.4000000000001"/>
    <m/>
    <n v="35229.599999999999"/>
    <n v="15412.137000000001"/>
    <n v="13.781000000000001"/>
    <m/>
    <n v="31.5"/>
    <n v="19817.463"/>
    <x v="0"/>
    <x v="2"/>
    <n v="13"/>
    <x v="0"/>
  </r>
  <r>
    <x v="2"/>
    <x v="4"/>
    <s v="AREP"/>
    <m/>
    <x v="0"/>
    <d v="2020-03-24T00:00:00"/>
    <x v="2"/>
    <s v="Cobian Hector"/>
    <m/>
    <m/>
    <n v="459.41"/>
    <m/>
    <n v="14471.42"/>
    <n v="6330.91"/>
    <n v="13.781000000000001"/>
    <m/>
    <n v="31.5"/>
    <n v="8140.51"/>
    <x v="0"/>
    <x v="2"/>
    <n v="13"/>
    <x v="0"/>
  </r>
  <r>
    <x v="2"/>
    <x v="4"/>
    <s v="AREP"/>
    <m/>
    <x v="0"/>
    <d v="2020-03-24T00:00:00"/>
    <x v="2"/>
    <s v="HUEVO PUBLICO EN GENERAL"/>
    <m/>
    <m/>
    <n v="22.13"/>
    <m/>
    <n v="697.1"/>
    <n v="304.96300000000002"/>
    <n v="13.781000000000001"/>
    <m/>
    <n v="31.5002"/>
    <n v="392.137"/>
    <x v="0"/>
    <x v="2"/>
    <n v="13"/>
    <x v="0"/>
  </r>
  <r>
    <x v="2"/>
    <x v="4"/>
    <s v="AREP"/>
    <m/>
    <x v="0"/>
    <d v="2020-03-24T00:00:00"/>
    <x v="2"/>
    <s v="HUEVO PUBLICO EN GENERAL"/>
    <m/>
    <m/>
    <n v="221.96"/>
    <m/>
    <n v="6991.74"/>
    <n v="3058.7249999999999"/>
    <n v="13.781000000000001"/>
    <m/>
    <n v="31.5"/>
    <n v="3933.0149999999999"/>
    <x v="0"/>
    <x v="2"/>
    <n v="13"/>
    <x v="0"/>
  </r>
  <r>
    <x v="2"/>
    <x v="4"/>
    <s v="AREP"/>
    <m/>
    <x v="0"/>
    <d v="2020-03-24T00:00:00"/>
    <x v="2"/>
    <s v="Vargas Perez Maria del Rosario &quot;La Chata&quot;"/>
    <m/>
    <m/>
    <n v="219.9"/>
    <m/>
    <n v="6926.85"/>
    <n v="3030.337"/>
    <n v="13.781000000000001"/>
    <m/>
    <n v="31.5"/>
    <n v="3896.5129999999999"/>
    <x v="0"/>
    <x v="2"/>
    <n v="13"/>
    <x v="0"/>
  </r>
  <r>
    <x v="2"/>
    <x v="4"/>
    <s v="AREP"/>
    <m/>
    <x v="0"/>
    <d v="2020-03-24T00:00:00"/>
    <x v="2"/>
    <s v="Alvarez Garcia Octavio "/>
    <m/>
    <m/>
    <n v="735.48"/>
    <m/>
    <n v="23167.62"/>
    <n v="10135.299000000001"/>
    <n v="13.781000000000001"/>
    <m/>
    <n v="31.5"/>
    <n v="13032.321"/>
    <x v="0"/>
    <x v="2"/>
    <n v="13"/>
    <x v="0"/>
  </r>
  <r>
    <x v="2"/>
    <x v="4"/>
    <s v="AREP"/>
    <m/>
    <x v="0"/>
    <d v="2020-03-24T00:00:00"/>
    <x v="2"/>
    <s v="HUEVO PUBLICO EN GENERAL"/>
    <m/>
    <m/>
    <n v="460.81"/>
    <m/>
    <n v="14515.52"/>
    <n v="6350.2030000000004"/>
    <n v="13.781000000000001"/>
    <m/>
    <n v="31.5"/>
    <n v="8165.317"/>
    <x v="0"/>
    <x v="2"/>
    <n v="13"/>
    <x v="0"/>
  </r>
  <r>
    <x v="2"/>
    <x v="4"/>
    <s v="AREP"/>
    <m/>
    <x v="0"/>
    <d v="2020-03-24T00:00:00"/>
    <x v="2"/>
    <s v="Gonzalez Contreras Crescenciano"/>
    <m/>
    <m/>
    <n v="3125.39"/>
    <m/>
    <n v="98449.79"/>
    <n v="43069.51"/>
    <n v="13.781000000000001"/>
    <m/>
    <n v="31.5"/>
    <n v="55380.28"/>
    <x v="0"/>
    <x v="2"/>
    <n v="13"/>
    <x v="0"/>
  </r>
  <r>
    <x v="2"/>
    <x v="4"/>
    <s v="AREP"/>
    <m/>
    <x v="0"/>
    <d v="2020-03-24T00:00:00"/>
    <x v="2"/>
    <s v="Super Tienda Martinez SA de CV"/>
    <m/>
    <m/>
    <n v="291.83"/>
    <m/>
    <n v="9192.65"/>
    <n v="4021.57"/>
    <n v="13.781000000000001"/>
    <m/>
    <n v="31.5"/>
    <n v="5171.08"/>
    <x v="0"/>
    <x v="2"/>
    <n v="13"/>
    <x v="0"/>
  </r>
  <r>
    <x v="2"/>
    <x v="4"/>
    <s v="AREP"/>
    <m/>
    <x v="0"/>
    <d v="2020-03-24T00:00:00"/>
    <x v="2"/>
    <s v="HUEVO PUBLICO EN GENERAL"/>
    <m/>
    <m/>
    <n v="222.85"/>
    <m/>
    <n v="7019.78"/>
    <n v="3070.99"/>
    <n v="13.781000000000001"/>
    <m/>
    <n v="31.5"/>
    <n v="3948.79"/>
    <x v="0"/>
    <x v="2"/>
    <n v="13"/>
    <x v="0"/>
  </r>
  <r>
    <x v="2"/>
    <x v="4"/>
    <s v="AREP"/>
    <m/>
    <x v="0"/>
    <d v="2020-03-24T00:00:00"/>
    <x v="2"/>
    <s v="HUEVO PUBLICO EN GENERAL"/>
    <m/>
    <m/>
    <n v="224"/>
    <m/>
    <n v="7056"/>
    <n v="3086.837"/>
    <n v="13.781000000000001"/>
    <m/>
    <n v="31.5"/>
    <n v="3969.163"/>
    <x v="0"/>
    <x v="2"/>
    <n v="13"/>
    <x v="0"/>
  </r>
  <r>
    <x v="2"/>
    <x v="4"/>
    <s v="AREP"/>
    <m/>
    <x v="0"/>
    <d v="2020-03-24T00:00:00"/>
    <x v="2"/>
    <s v="Ambriz Ruiz Manolo"/>
    <m/>
    <m/>
    <n v="609.91"/>
    <m/>
    <n v="19212.169999999998"/>
    <n v="8404.8790000000008"/>
    <n v="13.781000000000001"/>
    <m/>
    <n v="31.5"/>
    <n v="10807.290999999999"/>
    <x v="0"/>
    <x v="2"/>
    <n v="13"/>
    <x v="0"/>
  </r>
  <r>
    <x v="2"/>
    <x v="4"/>
    <s v="AREP"/>
    <m/>
    <x v="0"/>
    <d v="2020-03-26T00:00:00"/>
    <x v="2"/>
    <s v="Ambriz Ruiz Manolo"/>
    <m/>
    <m/>
    <n v="408.95"/>
    <m/>
    <n v="14517.73"/>
    <n v="6737.0969999999998"/>
    <n v="16.474"/>
    <m/>
    <n v="35.5"/>
    <n v="7780.6329999999998"/>
    <x v="0"/>
    <x v="2"/>
    <n v="13"/>
    <x v="0"/>
  </r>
  <r>
    <x v="2"/>
    <x v="4"/>
    <s v="AREP"/>
    <m/>
    <x v="0"/>
    <d v="2020-03-26T00:00:00"/>
    <x v="2"/>
    <s v="Rosales Guzman Humberto"/>
    <m/>
    <m/>
    <n v="111.04"/>
    <m/>
    <n v="3941.92"/>
    <n v="1829.288"/>
    <n v="16.474"/>
    <m/>
    <n v="35.5"/>
    <n v="2112.6320000000001"/>
    <x v="0"/>
    <x v="2"/>
    <n v="13"/>
    <x v="0"/>
  </r>
  <r>
    <x v="2"/>
    <x v="4"/>
    <s v="AREP"/>
    <m/>
    <x v="0"/>
    <d v="2020-03-26T00:00:00"/>
    <x v="2"/>
    <s v="Gonzalez Dominguez Fabiola"/>
    <m/>
    <m/>
    <n v="339.19"/>
    <m/>
    <n v="12041.25"/>
    <n v="5587.8620000000001"/>
    <n v="16.474"/>
    <m/>
    <n v="35.5"/>
    <n v="6453.3879999999999"/>
    <x v="0"/>
    <x v="2"/>
    <n v="13"/>
    <x v="0"/>
  </r>
  <r>
    <x v="2"/>
    <x v="4"/>
    <s v="AREP"/>
    <m/>
    <x v="0"/>
    <d v="2020-03-26T00:00:00"/>
    <x v="2"/>
    <s v="Laura Livier Castro Mejia"/>
    <m/>
    <m/>
    <n v="313.60000000000002"/>
    <m/>
    <n v="11132.8"/>
    <n v="5166.2889999999998"/>
    <n v="16.474"/>
    <m/>
    <n v="35.5"/>
    <n v="5966.5110000000004"/>
    <x v="0"/>
    <x v="2"/>
    <n v="13"/>
    <x v="0"/>
  </r>
  <r>
    <x v="2"/>
    <x v="4"/>
    <s v="AREP"/>
    <m/>
    <x v="0"/>
    <d v="2020-03-26T00:00:00"/>
    <x v="2"/>
    <s v="Martin Francisco Cervantes Curiel"/>
    <m/>
    <m/>
    <n v="15.6"/>
    <m/>
    <n v="483.6"/>
    <n v="256.99599999999998"/>
    <n v="16.474"/>
    <m/>
    <n v="31"/>
    <n v="226.60400000000001"/>
    <x v="0"/>
    <x v="2"/>
    <n v="13"/>
    <x v="0"/>
  </r>
  <r>
    <x v="2"/>
    <x v="4"/>
    <s v="AREP"/>
    <m/>
    <x v="0"/>
    <d v="2020-03-26T00:00:00"/>
    <x v="2"/>
    <s v="Martin Francisco Cervantes Curiel"/>
    <m/>
    <m/>
    <n v="178.21"/>
    <m/>
    <n v="6326.46"/>
    <n v="2935.8560000000002"/>
    <n v="16.474"/>
    <m/>
    <n v="35.5"/>
    <n v="3390.6039999999998"/>
    <x v="0"/>
    <x v="2"/>
    <n v="13"/>
    <x v="0"/>
  </r>
  <r>
    <x v="2"/>
    <x v="4"/>
    <s v="AREP"/>
    <m/>
    <x v="0"/>
    <d v="2020-03-26T00:00:00"/>
    <x v="2"/>
    <s v="Imelda fregozo Guzman"/>
    <m/>
    <m/>
    <n v="223.08"/>
    <m/>
    <n v="7919.34"/>
    <n v="3675.05"/>
    <n v="16.474"/>
    <m/>
    <n v="35.5"/>
    <n v="4244.29"/>
    <x v="0"/>
    <x v="2"/>
    <n v="13"/>
    <x v="0"/>
  </r>
  <r>
    <x v="2"/>
    <x v="4"/>
    <s v="AREP"/>
    <m/>
    <x v="0"/>
    <d v="2020-03-26T00:00:00"/>
    <x v="2"/>
    <s v="HUEVO PUBLICO EN GENERAL"/>
    <m/>
    <m/>
    <n v="435.72"/>
    <m/>
    <n v="15468.06"/>
    <n v="7178.11"/>
    <n v="16.474"/>
    <m/>
    <n v="35.5"/>
    <n v="8289.9500000000007"/>
    <x v="0"/>
    <x v="2"/>
    <n v="13"/>
    <x v="0"/>
  </r>
  <r>
    <x v="2"/>
    <x v="4"/>
    <s v="AREP"/>
    <m/>
    <x v="0"/>
    <d v="2020-03-26T00:00:00"/>
    <x v="2"/>
    <s v="Huerta Reyes Juan Carlos"/>
    <m/>
    <m/>
    <n v="761.73"/>
    <m/>
    <n v="27041.42"/>
    <n v="12548.843000000001"/>
    <n v="16.474"/>
    <m/>
    <n v="35.5"/>
    <n v="14492.576999999999"/>
    <x v="0"/>
    <x v="2"/>
    <n v="13"/>
    <x v="0"/>
  </r>
  <r>
    <x v="2"/>
    <x v="4"/>
    <s v="AREP"/>
    <m/>
    <x v="0"/>
    <d v="2020-03-26T00:00:00"/>
    <x v="2"/>
    <s v="Cobian Hector"/>
    <m/>
    <m/>
    <n v="251.96"/>
    <m/>
    <n v="8314.68"/>
    <n v="4150.8230000000003"/>
    <n v="16.474"/>
    <m/>
    <n v="33"/>
    <n v="4163.857"/>
    <x v="0"/>
    <x v="2"/>
    <n v="13"/>
    <x v="0"/>
  </r>
  <r>
    <x v="2"/>
    <x v="4"/>
    <s v="AREP"/>
    <m/>
    <x v="0"/>
    <d v="2020-03-26T00:00:00"/>
    <x v="2"/>
    <s v="Cobian Hector"/>
    <m/>
    <m/>
    <n v="226.92"/>
    <m/>
    <n v="8055.66"/>
    <n v="3738.3110000000001"/>
    <n v="16.474"/>
    <m/>
    <n v="35.5"/>
    <n v="4317.3490000000002"/>
    <x v="0"/>
    <x v="2"/>
    <n v="13"/>
    <x v="0"/>
  </r>
  <r>
    <x v="2"/>
    <x v="4"/>
    <s v="AREP"/>
    <m/>
    <x v="0"/>
    <d v="2020-03-26T00:00:00"/>
    <x v="2"/>
    <s v="Jose Zazueta"/>
    <m/>
    <m/>
    <n v="839.84"/>
    <m/>
    <n v="27714.720000000001"/>
    <n v="13835.637000000001"/>
    <n v="16.474"/>
    <m/>
    <n v="33"/>
    <n v="13879.083000000001"/>
    <x v="0"/>
    <x v="2"/>
    <n v="13"/>
    <x v="0"/>
  </r>
  <r>
    <x v="2"/>
    <x v="4"/>
    <s v="AREP"/>
    <m/>
    <x v="0"/>
    <d v="2020-03-26T00:00:00"/>
    <x v="2"/>
    <s v="SUPER LAS PINTAS"/>
    <m/>
    <m/>
    <n v="329.53"/>
    <m/>
    <n v="10874.49"/>
    <n v="5428.7219999999998"/>
    <n v="16.474"/>
    <m/>
    <n v="33"/>
    <n v="5445.768"/>
    <x v="0"/>
    <x v="2"/>
    <n v="13"/>
    <x v="0"/>
  </r>
  <r>
    <x v="2"/>
    <x v="4"/>
    <s v="AREP"/>
    <m/>
    <x v="0"/>
    <d v="2020-03-26T00:00:00"/>
    <x v="2"/>
    <s v="Espinoza Gonzalez Maria Yesenia"/>
    <m/>
    <m/>
    <n v="512.85"/>
    <m/>
    <n v="16924.05"/>
    <n v="8448.76"/>
    <n v="16.474"/>
    <m/>
    <n v="33"/>
    <n v="8475.2900000000009"/>
    <x v="0"/>
    <x v="2"/>
    <n v="13"/>
    <x v="0"/>
  </r>
  <r>
    <x v="2"/>
    <x v="4"/>
    <s v="AREP"/>
    <m/>
    <x v="0"/>
    <d v="2020-03-26T00:00:00"/>
    <x v="2"/>
    <s v="Panaderia Garcia"/>
    <m/>
    <m/>
    <n v="90.48"/>
    <m/>
    <n v="2081.04"/>
    <n v="1490.58"/>
    <n v="16.474"/>
    <m/>
    <n v="23"/>
    <n v="590.46"/>
    <x v="0"/>
    <x v="2"/>
    <n v="13"/>
    <x v="0"/>
  </r>
  <r>
    <x v="2"/>
    <x v="4"/>
    <s v="AREP"/>
    <m/>
    <x v="0"/>
    <d v="2020-03-26T00:00:00"/>
    <x v="2"/>
    <s v="Alvarez Garcia Octavio "/>
    <m/>
    <m/>
    <n v="227.364"/>
    <m/>
    <n v="7503.01"/>
    <n v="3745.625"/>
    <n v="16.474"/>
    <m/>
    <n v="33"/>
    <n v="3757.3850000000002"/>
    <x v="0"/>
    <x v="2"/>
    <n v="13"/>
    <x v="0"/>
  </r>
  <r>
    <x v="2"/>
    <x v="4"/>
    <s v="AREP"/>
    <m/>
    <x v="0"/>
    <d v="2020-03-26T00:00:00"/>
    <x v="2"/>
    <s v="Julio Sanchez"/>
    <m/>
    <m/>
    <n v="2840.28"/>
    <m/>
    <n v="93729.24"/>
    <n v="46791.154999999999"/>
    <n v="16.474"/>
    <m/>
    <n v="33"/>
    <n v="46938.084999999999"/>
    <x v="0"/>
    <x v="2"/>
    <n v="13"/>
    <x v="0"/>
  </r>
  <r>
    <x v="2"/>
    <x v="4"/>
    <s v="AREP"/>
    <m/>
    <x v="0"/>
    <d v="2020-03-26T00:00:00"/>
    <x v="2"/>
    <s v="HUEVO PUBLICO EN GENERAL"/>
    <m/>
    <m/>
    <n v="440.23"/>
    <m/>
    <n v="14527.59"/>
    <n v="7252.4080000000004"/>
    <n v="16.474"/>
    <m/>
    <n v="33"/>
    <n v="7275.1819999999998"/>
    <x v="0"/>
    <x v="2"/>
    <n v="13"/>
    <x v="0"/>
  </r>
  <r>
    <x v="2"/>
    <x v="4"/>
    <s v="AREP"/>
    <m/>
    <x v="0"/>
    <d v="2020-03-26T00:00:00"/>
    <x v="2"/>
    <s v="Panificadora Valdez"/>
    <m/>
    <m/>
    <n v="22.3"/>
    <m/>
    <n v="512.9"/>
    <n v="367.37299999999999"/>
    <n v="16.474"/>
    <m/>
    <n v="23"/>
    <n v="145.52699999999999"/>
    <x v="0"/>
    <x v="2"/>
    <n v="13"/>
    <x v="0"/>
  </r>
  <r>
    <x v="2"/>
    <x v="4"/>
    <s v="AREP"/>
    <m/>
    <x v="0"/>
    <d v="2020-03-26T00:00:00"/>
    <x v="2"/>
    <s v="Cobian Zamora Marlin"/>
    <m/>
    <m/>
    <n v="252.4"/>
    <m/>
    <n v="8329.2000000000007"/>
    <n v="4158.0720000000001"/>
    <n v="16.474"/>
    <m/>
    <n v="33"/>
    <n v="4171.1279999999997"/>
    <x v="0"/>
    <x v="2"/>
    <n v="13"/>
    <x v="0"/>
  </r>
  <r>
    <x v="2"/>
    <x v="4"/>
    <s v="AREP"/>
    <m/>
    <x v="0"/>
    <d v="2020-03-26T00:00:00"/>
    <x v="2"/>
    <s v="Cobian Zamora Marlin"/>
    <m/>
    <m/>
    <n v="882"/>
    <m/>
    <n v="27783"/>
    <n v="14530.187"/>
    <n v="16.474"/>
    <m/>
    <n v="31.5"/>
    <n v="13252.813"/>
    <x v="0"/>
    <x v="2"/>
    <n v="13"/>
    <x v="0"/>
  </r>
  <r>
    <x v="2"/>
    <x v="4"/>
    <s v="AREP"/>
    <m/>
    <x v="0"/>
    <d v="2020-03-26T00:00:00"/>
    <x v="2"/>
    <s v="Soc Coop Rural de Compra y Venta en C y C El Grullo SCL"/>
    <m/>
    <m/>
    <n v="270"/>
    <m/>
    <n v="8910"/>
    <n v="4448.0159999999996"/>
    <n v="16.474"/>
    <m/>
    <n v="33"/>
    <n v="4461.9840000000004"/>
    <x v="0"/>
    <x v="2"/>
    <n v="13"/>
    <x v="0"/>
  </r>
  <r>
    <x v="2"/>
    <x v="4"/>
    <s v="AREP"/>
    <m/>
    <x v="0"/>
    <d v="2020-03-26T00:00:00"/>
    <x v="2"/>
    <s v="Soc Coop Rural de Compra y Venta en C y C El Grullo SCL"/>
    <m/>
    <m/>
    <n v="270"/>
    <m/>
    <n v="8505"/>
    <n v="4448.0159999999996"/>
    <n v="16.474"/>
    <m/>
    <n v="31.5"/>
    <n v="4056.9839999999999"/>
    <x v="0"/>
    <x v="2"/>
    <n v="13"/>
    <x v="0"/>
  </r>
  <r>
    <x v="2"/>
    <x v="4"/>
    <s v="AREP"/>
    <m/>
    <x v="0"/>
    <d v="2020-03-26T00:00:00"/>
    <x v="2"/>
    <s v="HUEVO PUBLICO EN GENERAL"/>
    <m/>
    <m/>
    <n v="336.15"/>
    <m/>
    <n v="11092.95"/>
    <n v="5537.78"/>
    <n v="16.474"/>
    <m/>
    <n v="33"/>
    <n v="5555.17"/>
    <x v="0"/>
    <x v="2"/>
    <n v="13"/>
    <x v="0"/>
  </r>
  <r>
    <x v="2"/>
    <x v="4"/>
    <s v="AREP"/>
    <m/>
    <x v="0"/>
    <d v="2020-03-26T00:00:00"/>
    <x v="2"/>
    <s v="J Jesus Naranjo Ayala"/>
    <m/>
    <m/>
    <n v="111.19"/>
    <m/>
    <n v="3669.27"/>
    <n v="1831.759"/>
    <n v="16.474"/>
    <m/>
    <n v="33"/>
    <n v="1837.511"/>
    <x v="0"/>
    <x v="2"/>
    <n v="13"/>
    <x v="0"/>
  </r>
  <r>
    <x v="2"/>
    <x v="4"/>
    <s v="AREP"/>
    <m/>
    <x v="0"/>
    <d v="2020-03-26T00:00:00"/>
    <x v="2"/>
    <s v="Alvarez Garcia Octavio "/>
    <m/>
    <m/>
    <n v="663.31"/>
    <m/>
    <n v="21889.23"/>
    <n v="10927.458000000001"/>
    <n v="16.474"/>
    <m/>
    <n v="33"/>
    <n v="10961.772000000001"/>
    <x v="0"/>
    <x v="2"/>
    <n v="13"/>
    <x v="0"/>
  </r>
  <r>
    <x v="2"/>
    <x v="4"/>
    <s v="AREP"/>
    <m/>
    <x v="0"/>
    <d v="2020-03-26T00:00:00"/>
    <x v="2"/>
    <s v="Vargas Perez Maria del Rosario &quot;La Chata&quot;"/>
    <m/>
    <m/>
    <n v="551.35"/>
    <m/>
    <n v="18194.55"/>
    <n v="9083.0139999999992"/>
    <n v="16.474"/>
    <m/>
    <n v="33"/>
    <n v="9111.5360000000001"/>
    <x v="0"/>
    <x v="2"/>
    <n v="13"/>
    <x v="0"/>
  </r>
  <r>
    <x v="2"/>
    <x v="4"/>
    <s v="AREP"/>
    <m/>
    <x v="0"/>
    <d v="2020-03-26T00:00:00"/>
    <x v="2"/>
    <s v="HUEVO PUBLICO EN GENERAL"/>
    <m/>
    <m/>
    <n v="341.98"/>
    <m/>
    <n v="10772.37"/>
    <n v="5633.8249999999998"/>
    <n v="16.474"/>
    <m/>
    <n v="31.5"/>
    <n v="5138.5450000000001"/>
    <x v="0"/>
    <x v="2"/>
    <n v="13"/>
    <x v="0"/>
  </r>
  <r>
    <x v="2"/>
    <x v="4"/>
    <s v="AREP"/>
    <m/>
    <x v="0"/>
    <d v="2020-03-26T00:00:00"/>
    <x v="2"/>
    <s v="HUEVO PUBLICO EN GENERAL"/>
    <m/>
    <m/>
    <n v="338.43"/>
    <m/>
    <n v="11168.19"/>
    <n v="5575.3410000000003"/>
    <n v="16.474"/>
    <m/>
    <n v="33"/>
    <n v="5592.8490000000002"/>
    <x v="0"/>
    <x v="2"/>
    <n v="13"/>
    <x v="0"/>
  </r>
  <r>
    <x v="2"/>
    <x v="4"/>
    <s v="AREP"/>
    <m/>
    <x v="0"/>
    <d v="2020-03-26T00:00:00"/>
    <x v="2"/>
    <s v="Cesar Morales"/>
    <m/>
    <m/>
    <n v="131.47999999999999"/>
    <m/>
    <n v="4338.84"/>
    <n v="2166.0189999999998"/>
    <n v="16.474"/>
    <m/>
    <n v="33"/>
    <n v="2172.8209999999999"/>
    <x v="0"/>
    <x v="2"/>
    <n v="13"/>
    <x v="0"/>
  </r>
  <r>
    <x v="2"/>
    <x v="4"/>
    <s v="AREP"/>
    <m/>
    <x v="0"/>
    <d v="2020-03-26T00:00:00"/>
    <x v="2"/>
    <s v="Gonzalez Contreras Crescenciano"/>
    <m/>
    <m/>
    <n v="902.39"/>
    <m/>
    <n v="32486.04"/>
    <n v="14866.093999999999"/>
    <n v="16.474"/>
    <m/>
    <n v="36"/>
    <n v="17619.946"/>
    <x v="0"/>
    <x v="2"/>
    <n v="13"/>
    <x v="0"/>
  </r>
  <r>
    <x v="2"/>
    <x v="4"/>
    <s v="AREP"/>
    <m/>
    <x v="0"/>
    <d v="2020-03-26T00:00:00"/>
    <x v="2"/>
    <s v="Cobian Zamora Marlin"/>
    <m/>
    <m/>
    <n v="1127.9000000000001"/>
    <m/>
    <n v="40604.400000000001"/>
    <n v="18581.175999999999"/>
    <n v="16.474"/>
    <m/>
    <n v="36"/>
    <n v="22023.223999999998"/>
    <x v="0"/>
    <x v="2"/>
    <n v="13"/>
    <x v="0"/>
  </r>
  <r>
    <x v="2"/>
    <x v="4"/>
    <s v="AREP"/>
    <m/>
    <x v="0"/>
    <d v="2020-03-26T00:00:00"/>
    <x v="2"/>
    <s v="Cobian Zamora Marlin"/>
    <m/>
    <m/>
    <n v="308.2"/>
    <m/>
    <n v="10941.1"/>
    <n v="5077.3280000000004"/>
    <n v="16.474"/>
    <m/>
    <n v="35.5"/>
    <n v="5863.7719999999999"/>
    <x v="0"/>
    <x v="2"/>
    <n v="13"/>
    <x v="0"/>
  </r>
  <r>
    <x v="2"/>
    <x v="4"/>
    <s v="AREP"/>
    <m/>
    <x v="0"/>
    <d v="2020-03-26T00:00:00"/>
    <x v="2"/>
    <s v="Jose Refugio Palomino Castañeda"/>
    <m/>
    <m/>
    <n v="221.83"/>
    <m/>
    <n v="7985.88"/>
    <n v="3654.4569999999999"/>
    <n v="16.474"/>
    <m/>
    <n v="36"/>
    <n v="4331.4229999999998"/>
    <x v="0"/>
    <x v="2"/>
    <n v="13"/>
    <x v="0"/>
  </r>
  <r>
    <x v="2"/>
    <x v="4"/>
    <s v="AREP"/>
    <m/>
    <x v="0"/>
    <d v="2020-03-26T00:00:00"/>
    <x v="2"/>
    <s v="Panaderia Garcia"/>
    <m/>
    <m/>
    <n v="46.05"/>
    <m/>
    <n v="1634.78"/>
    <n v="758.63400000000001"/>
    <n v="16.474"/>
    <m/>
    <n v="35.500100000000003"/>
    <n v="876.14599999999996"/>
    <x v="0"/>
    <x v="2"/>
    <n v="13"/>
    <x v="0"/>
  </r>
  <r>
    <x v="2"/>
    <x v="4"/>
    <s v="AREP"/>
    <m/>
    <x v="0"/>
    <d v="2020-03-26T00:00:00"/>
    <x v="2"/>
    <s v="Panaderia Garcia"/>
    <m/>
    <m/>
    <n v="45.42"/>
    <m/>
    <n v="1158.21"/>
    <n v="748.255"/>
    <n v="16.474"/>
    <m/>
    <n v="25.5"/>
    <n v="409.95499999999998"/>
    <x v="0"/>
    <x v="2"/>
    <n v="13"/>
    <x v="0"/>
  </r>
  <r>
    <x v="2"/>
    <x v="4"/>
    <s v="AREP"/>
    <m/>
    <x v="0"/>
    <d v="2020-03-30T00:00:00"/>
    <x v="2"/>
    <s v="HUEVO PUBLICO EN GENERAL"/>
    <m/>
    <m/>
    <n v="42.99"/>
    <m/>
    <n v="1655.12"/>
    <n v="709.12699999999995"/>
    <n v="16.495000000000001"/>
    <m/>
    <n v="38.500100000000003"/>
    <n v="945.99300000000005"/>
    <x v="0"/>
    <x v="2"/>
    <n v="14"/>
    <x v="0"/>
  </r>
  <r>
    <x v="2"/>
    <x v="4"/>
    <s v="AREP"/>
    <m/>
    <x v="0"/>
    <d v="2020-03-30T00:00:00"/>
    <x v="2"/>
    <s v="HUEVO PUBLICO EN GENERAL"/>
    <m/>
    <m/>
    <n v="310.20999999999998"/>
    <m/>
    <n v="11943.09"/>
    <n v="5116.9610000000002"/>
    <n v="16.495000000000001"/>
    <m/>
    <n v="38.5"/>
    <n v="6826.1289999999999"/>
    <x v="0"/>
    <x v="2"/>
    <n v="14"/>
    <x v="0"/>
  </r>
  <r>
    <x v="2"/>
    <x v="4"/>
    <s v="AREP"/>
    <m/>
    <x v="0"/>
    <d v="2020-03-30T00:00:00"/>
    <x v="2"/>
    <s v="Gonzalez Dominguez Fabiola"/>
    <m/>
    <m/>
    <n v="109.42"/>
    <m/>
    <n v="3774.99"/>
    <n v="1804.9"/>
    <n v="16.495000000000001"/>
    <m/>
    <n v="34.5"/>
    <n v="1970.09"/>
    <x v="0"/>
    <x v="2"/>
    <n v="14"/>
    <x v="0"/>
  </r>
  <r>
    <x v="2"/>
    <x v="4"/>
    <s v="AREP"/>
    <m/>
    <x v="0"/>
    <d v="2020-03-30T00:00:00"/>
    <x v="2"/>
    <s v="Gonzalez Dominguez Fabiola"/>
    <m/>
    <m/>
    <n v="155.54"/>
    <m/>
    <n v="5988.29"/>
    <n v="2565.6559999999999"/>
    <n v="16.495000000000001"/>
    <m/>
    <n v="38.5"/>
    <n v="3422.634"/>
    <x v="0"/>
    <x v="2"/>
    <n v="14"/>
    <x v="0"/>
  </r>
  <r>
    <x v="2"/>
    <x v="4"/>
    <s v="AREP"/>
    <m/>
    <x v="0"/>
    <d v="2020-03-30T00:00:00"/>
    <x v="2"/>
    <s v="Martin Francisco Cervantes Curiel"/>
    <m/>
    <m/>
    <n v="219.45"/>
    <m/>
    <n v="8448.83"/>
    <n v="3619.8609999999999"/>
    <n v="16.495000000000001"/>
    <m/>
    <n v="38.5"/>
    <n v="4828.9690000000001"/>
    <x v="0"/>
    <x v="2"/>
    <n v="14"/>
    <x v="0"/>
  </r>
  <r>
    <x v="2"/>
    <x v="4"/>
    <s v="AREP"/>
    <m/>
    <x v="0"/>
    <d v="2020-03-30T00:00:00"/>
    <x v="2"/>
    <s v="Imelda fregozo Guzman"/>
    <m/>
    <m/>
    <n v="31.41"/>
    <m/>
    <n v="1083.6500000000001"/>
    <n v="518.11300000000006"/>
    <n v="16.495000000000001"/>
    <m/>
    <n v="34.5002"/>
    <n v="565.53700000000003"/>
    <x v="0"/>
    <x v="2"/>
    <n v="14"/>
    <x v="0"/>
  </r>
  <r>
    <x v="2"/>
    <x v="4"/>
    <s v="AREP"/>
    <m/>
    <x v="0"/>
    <d v="2020-03-30T00:00:00"/>
    <x v="2"/>
    <s v="Imelda fregozo Guzman"/>
    <m/>
    <m/>
    <n v="162.31"/>
    <m/>
    <n v="6248.94"/>
    <n v="2677.328"/>
    <n v="16.495000000000001"/>
    <m/>
    <n v="38.5"/>
    <n v="3571.6120000000001"/>
    <x v="0"/>
    <x v="2"/>
    <n v="14"/>
    <x v="0"/>
  </r>
  <r>
    <x v="2"/>
    <x v="4"/>
    <s v="AREP"/>
    <m/>
    <x v="0"/>
    <d v="2020-03-30T00:00:00"/>
    <x v="2"/>
    <s v="Huerta Reyes Juan Carlos"/>
    <m/>
    <m/>
    <n v="226.06"/>
    <m/>
    <n v="8703.31"/>
    <n v="3728.8939999999998"/>
    <n v="16.495000000000001"/>
    <m/>
    <n v="38.5"/>
    <n v="4974.4160000000002"/>
    <x v="0"/>
    <x v="2"/>
    <n v="14"/>
    <x v="0"/>
  </r>
  <r>
    <x v="2"/>
    <x v="4"/>
    <s v="AREP"/>
    <m/>
    <x v="0"/>
    <d v="2020-03-30T00:00:00"/>
    <x v="2"/>
    <s v="Cobian Zamora Marlin"/>
    <m/>
    <m/>
    <n v="339"/>
    <m/>
    <n v="13051.5"/>
    <n v="5591.857"/>
    <n v="16.495000000000001"/>
    <m/>
    <n v="38.5"/>
    <n v="7459.643"/>
    <x v="0"/>
    <x v="2"/>
    <n v="14"/>
    <x v="0"/>
  </r>
  <r>
    <x v="2"/>
    <x v="4"/>
    <s v="AREP"/>
    <m/>
    <x v="0"/>
    <d v="2020-03-30T00:00:00"/>
    <x v="2"/>
    <s v="Cobian Hector"/>
    <m/>
    <m/>
    <n v="337.71"/>
    <m/>
    <n v="13001.84"/>
    <n v="5570.5780000000004"/>
    <n v="16.495000000000001"/>
    <m/>
    <n v="38.5"/>
    <n v="7431.2619999999997"/>
    <x v="0"/>
    <x v="2"/>
    <n v="14"/>
    <x v="0"/>
  </r>
  <r>
    <x v="2"/>
    <x v="4"/>
    <s v="AREP"/>
    <m/>
    <x v="0"/>
    <d v="2020-03-30T00:00:00"/>
    <x v="2"/>
    <s v="Huerta Reyes Juan Carlos"/>
    <m/>
    <m/>
    <n v="218.82"/>
    <m/>
    <n v="8424.57"/>
    <n v="3609.4690000000001"/>
    <n v="16.495000000000001"/>
    <m/>
    <n v="38.5"/>
    <n v="4815.1009999999997"/>
    <x v="0"/>
    <x v="2"/>
    <n v="14"/>
    <x v="0"/>
  </r>
  <r>
    <x v="2"/>
    <x v="4"/>
    <s v="AREP"/>
    <m/>
    <x v="0"/>
    <d v="2020-03-30T00:00:00"/>
    <x v="2"/>
    <s v="Garcia Soto Salvador"/>
    <m/>
    <m/>
    <n v="1326.65"/>
    <m/>
    <n v="51739.35"/>
    <n v="21883.294000000002"/>
    <n v="16.495000000000001"/>
    <m/>
    <n v="39"/>
    <n v="29856.056"/>
    <x v="0"/>
    <x v="2"/>
    <n v="14"/>
    <x v="0"/>
  </r>
  <r>
    <x v="2"/>
    <x v="4"/>
    <s v="AREP"/>
    <m/>
    <x v="0"/>
    <d v="2020-03-30T00:00:00"/>
    <x v="2"/>
    <s v="Loera Baltazar Carlos"/>
    <m/>
    <m/>
    <n v="644.25"/>
    <m/>
    <n v="25125.75"/>
    <n v="10627.002"/>
    <n v="16.495000000000001"/>
    <m/>
    <n v="39"/>
    <n v="14498.748"/>
    <x v="0"/>
    <x v="2"/>
    <n v="14"/>
    <x v="0"/>
  </r>
  <r>
    <x v="2"/>
    <x v="4"/>
    <s v="AREP"/>
    <m/>
    <x v="0"/>
    <d v="2020-03-30T00:00:00"/>
    <x v="2"/>
    <s v="Julio Sanchez"/>
    <m/>
    <m/>
    <n v="734"/>
    <m/>
    <n v="28259"/>
    <n v="12107.441999999999"/>
    <n v="16.495000000000001"/>
    <m/>
    <n v="38.5"/>
    <n v="16151.558000000001"/>
    <x v="0"/>
    <x v="2"/>
    <n v="14"/>
    <x v="0"/>
  </r>
  <r>
    <x v="2"/>
    <x v="4"/>
    <s v="AREP"/>
    <m/>
    <x v="0"/>
    <d v="2020-03-30T00:00:00"/>
    <x v="2"/>
    <s v="Super Tienda Martinez SA de CV"/>
    <m/>
    <m/>
    <n v="112.01"/>
    <m/>
    <n v="4312.3900000000003"/>
    <n v="1847.6220000000001"/>
    <n v="16.495000000000001"/>
    <m/>
    <n v="38.5"/>
    <n v="2464.768"/>
    <x v="0"/>
    <x v="2"/>
    <n v="14"/>
    <x v="0"/>
  </r>
  <r>
    <x v="2"/>
    <x v="4"/>
    <s v="AREP"/>
    <m/>
    <x v="0"/>
    <d v="2020-03-30T00:00:00"/>
    <x v="2"/>
    <s v="Alvarez Garcia Octavio "/>
    <m/>
    <m/>
    <n v="322.45"/>
    <m/>
    <n v="12414.33"/>
    <n v="5318.8620000000001"/>
    <n v="16.495000000000001"/>
    <m/>
    <n v="38.5"/>
    <n v="7095.4679999999998"/>
    <x v="0"/>
    <x v="2"/>
    <n v="14"/>
    <x v="0"/>
  </r>
  <r>
    <x v="2"/>
    <x v="4"/>
    <s v="AREP"/>
    <m/>
    <x v="0"/>
    <d v="2020-03-30T00:00:00"/>
    <x v="2"/>
    <s v="HUEVO PUBLICO EN GENERAL"/>
    <m/>
    <m/>
    <n v="211.53"/>
    <m/>
    <n v="8143.91"/>
    <n v="3489.22"/>
    <n v="16.495000000000001"/>
    <m/>
    <n v="38.5"/>
    <n v="4654.6899999999996"/>
    <x v="0"/>
    <x v="2"/>
    <n v="14"/>
    <x v="0"/>
  </r>
  <r>
    <x v="2"/>
    <x v="4"/>
    <s v="AREP"/>
    <m/>
    <x v="0"/>
    <d v="2020-03-30T00:00:00"/>
    <x v="2"/>
    <s v="HUEVO PUBLICO EN GENERAL"/>
    <m/>
    <m/>
    <n v="61.85"/>
    <m/>
    <n v="2133.83"/>
    <n v="1020.225"/>
    <n v="16.495000000000001"/>
    <m/>
    <n v="34.500100000000003"/>
    <n v="1113.605"/>
    <x v="0"/>
    <x v="2"/>
    <n v="14"/>
    <x v="0"/>
  </r>
  <r>
    <x v="2"/>
    <x v="4"/>
    <s v="AREP"/>
    <m/>
    <x v="0"/>
    <d v="2020-03-30T00:00:00"/>
    <x v="2"/>
    <s v="HUEVO PUBLICO EN GENERAL"/>
    <m/>
    <m/>
    <n v="88.41"/>
    <m/>
    <n v="3403.79"/>
    <n v="1458.336"/>
    <n v="16.495000000000001"/>
    <m/>
    <n v="38.500100000000003"/>
    <n v="1945.454"/>
    <x v="0"/>
    <x v="2"/>
    <n v="14"/>
    <x v="0"/>
  </r>
  <r>
    <x v="2"/>
    <x v="4"/>
    <s v="AREP"/>
    <m/>
    <x v="0"/>
    <d v="2020-03-30T00:00:00"/>
    <x v="2"/>
    <s v="Madres Adoratrices"/>
    <m/>
    <m/>
    <n v="21.47"/>
    <m/>
    <n v="611.9"/>
    <n v="354.15100000000001"/>
    <n v="16.495000000000001"/>
    <m/>
    <n v="28.5002"/>
    <n v="257.74900000000002"/>
    <x v="0"/>
    <x v="2"/>
    <n v="14"/>
    <x v="0"/>
  </r>
  <r>
    <x v="2"/>
    <x v="4"/>
    <s v="AREP"/>
    <m/>
    <x v="0"/>
    <d v="2020-03-30T00:00:00"/>
    <x v="2"/>
    <s v="Madres Adoratrices"/>
    <m/>
    <m/>
    <n v="21.23"/>
    <m/>
    <n v="711.21"/>
    <n v="350.19200000000001"/>
    <n v="16.495000000000001"/>
    <m/>
    <n v="33.5002"/>
    <n v="361.01799999999997"/>
    <x v="0"/>
    <x v="2"/>
    <n v="14"/>
    <x v="0"/>
  </r>
  <r>
    <x v="2"/>
    <x v="4"/>
    <s v="AREP"/>
    <m/>
    <x v="0"/>
    <d v="2020-03-30T00:00:00"/>
    <x v="2"/>
    <s v="Rosales Guzman Humberto"/>
    <m/>
    <m/>
    <n v="63.48"/>
    <m/>
    <n v="2443.98"/>
    <n v="1047.1120000000001"/>
    <n v="16.495000000000001"/>
    <m/>
    <n v="38.5"/>
    <n v="1396.8679999999999"/>
    <x v="0"/>
    <x v="2"/>
    <n v="14"/>
    <x v="0"/>
  </r>
  <r>
    <x v="2"/>
    <x v="4"/>
    <s v="AREP"/>
    <m/>
    <x v="0"/>
    <d v="2020-03-30T00:00:00"/>
    <x v="2"/>
    <s v="Ambriz Ruiz Manolo"/>
    <m/>
    <m/>
    <n v="335.14"/>
    <m/>
    <n v="12902.89"/>
    <n v="5528.1850000000004"/>
    <n v="16.495000000000001"/>
    <m/>
    <n v="38.5"/>
    <n v="7374.7049999999999"/>
    <x v="0"/>
    <x v="2"/>
    <n v="14"/>
    <x v="0"/>
  </r>
  <r>
    <x v="2"/>
    <x v="4"/>
    <s v="AREP"/>
    <m/>
    <x v="0"/>
    <d v="2020-03-30T00:00:00"/>
    <x v="2"/>
    <s v="Hernandez Rosales Alicia"/>
    <m/>
    <m/>
    <n v="269.8"/>
    <m/>
    <n v="8363.7999999999993"/>
    <n v="4450.3919999999998"/>
    <n v="16.495000000000001"/>
    <m/>
    <n v="31"/>
    <n v="3913.4079999999999"/>
    <x v="0"/>
    <x v="2"/>
    <n v="14"/>
    <x v="0"/>
  </r>
  <r>
    <x v="2"/>
    <x v="4"/>
    <s v="AREP"/>
    <m/>
    <x v="0"/>
    <d v="2020-03-30T00:00:00"/>
    <x v="2"/>
    <s v="Hernandez Rosales Alicia"/>
    <m/>
    <m/>
    <n v="341.28"/>
    <m/>
    <n v="8873.2800000000007"/>
    <n v="5629.4660000000003"/>
    <n v="16.495000000000001"/>
    <m/>
    <n v="26"/>
    <n v="3243.8139999999999"/>
    <x v="0"/>
    <x v="2"/>
    <n v="14"/>
    <x v="0"/>
  </r>
  <r>
    <x v="2"/>
    <x v="4"/>
    <s v="AREP"/>
    <m/>
    <x v="0"/>
    <d v="2020-03-30T00:00:00"/>
    <x v="2"/>
    <s v="Hernandez Rosales Alicia"/>
    <m/>
    <m/>
    <n v="543.41999999999996"/>
    <m/>
    <n v="12498.66"/>
    <n v="8963.7960000000003"/>
    <n v="16.495000000000001"/>
    <m/>
    <n v="23"/>
    <n v="3534.864"/>
    <x v="0"/>
    <x v="2"/>
    <n v="14"/>
    <x v="0"/>
  </r>
  <r>
    <x v="2"/>
    <x v="4"/>
    <s v="AREP"/>
    <m/>
    <x v="0"/>
    <d v="2020-03-30T00:00:00"/>
    <x v="2"/>
    <s v="Hernandez Rosales Alicia"/>
    <m/>
    <m/>
    <n v="247.31"/>
    <m/>
    <n v="6924.68"/>
    <n v="4079.4160000000002"/>
    <n v="16.495000000000001"/>
    <m/>
    <n v="28"/>
    <n v="2845.2640000000001"/>
    <x v="0"/>
    <x v="2"/>
    <n v="14"/>
    <x v="0"/>
  </r>
  <r>
    <x v="2"/>
    <x v="4"/>
    <s v="AREP"/>
    <m/>
    <x v="0"/>
    <d v="2020-03-31T00:00:00"/>
    <x v="2"/>
    <s v="SUPER LAS PINTAS"/>
    <m/>
    <m/>
    <n v="95.02"/>
    <m/>
    <n v="3278.19"/>
    <n v="1567.3689999999999"/>
    <n v="16.495000000000001"/>
    <m/>
    <n v="34.5"/>
    <n v="1710.8209999999999"/>
    <x v="0"/>
    <x v="2"/>
    <n v="14"/>
    <x v="0"/>
  </r>
  <r>
    <x v="2"/>
    <x v="4"/>
    <s v="AREP"/>
    <m/>
    <x v="0"/>
    <d v="2020-03-31T00:00:00"/>
    <x v="2"/>
    <s v="SUPER LAS PINTAS"/>
    <m/>
    <m/>
    <n v="115.11"/>
    <m/>
    <n v="4431.74"/>
    <n v="1898.7570000000001"/>
    <n v="16.495000000000001"/>
    <m/>
    <n v="38.5"/>
    <n v="2532.9830000000002"/>
    <x v="0"/>
    <x v="2"/>
    <n v="14"/>
    <x v="0"/>
  </r>
  <r>
    <x v="2"/>
    <x v="4"/>
    <s v="AREP"/>
    <m/>
    <x v="0"/>
    <d v="2020-03-31T00:00:00"/>
    <x v="2"/>
    <s v="Super Tienda Martinez SA de CV"/>
    <m/>
    <m/>
    <n v="113.71"/>
    <m/>
    <n v="4377.84"/>
    <n v="1875.664"/>
    <n v="16.495000000000001"/>
    <m/>
    <n v="38.5"/>
    <n v="2502.1759999999999"/>
    <x v="0"/>
    <x v="2"/>
    <n v="14"/>
    <x v="0"/>
  </r>
  <r>
    <x v="2"/>
    <x v="4"/>
    <s v="AREP"/>
    <m/>
    <x v="0"/>
    <d v="2020-03-31T00:00:00"/>
    <x v="2"/>
    <s v="Vargas Perez Maria del Rosario &quot;La Chata&quot;"/>
    <m/>
    <m/>
    <n v="226.4"/>
    <m/>
    <n v="8716.4"/>
    <n v="3734.502"/>
    <n v="16.495000000000001"/>
    <m/>
    <n v="38.5"/>
    <n v="4981.8980000000001"/>
    <x v="0"/>
    <x v="2"/>
    <n v="14"/>
    <x v="0"/>
  </r>
  <r>
    <x v="2"/>
    <x v="4"/>
    <s v="AREP"/>
    <m/>
    <x v="0"/>
    <d v="2020-03-31T00:00:00"/>
    <x v="2"/>
    <s v="Distribuidora de Frutas y Verduras Zepeda Hnos SRL de CV"/>
    <m/>
    <m/>
    <n v="1296.6600000000001"/>
    <m/>
    <n v="46679.76"/>
    <n v="21388.603999999999"/>
    <n v="16.495000000000001"/>
    <m/>
    <n v="36"/>
    <n v="25291.155999999999"/>
    <x v="0"/>
    <x v="2"/>
    <n v="14"/>
    <x v="0"/>
  </r>
  <r>
    <x v="2"/>
    <x v="4"/>
    <s v="AREP"/>
    <m/>
    <x v="0"/>
    <d v="2020-03-31T00:00:00"/>
    <x v="2"/>
    <s v="Distribuidora de Frutas y Verduras Zepeda Hnos SRL de CV"/>
    <m/>
    <m/>
    <n v="871.59"/>
    <m/>
    <n v="28762.47"/>
    <n v="14377.01"/>
    <n v="16.495000000000001"/>
    <m/>
    <n v="33"/>
    <n v="14385.46"/>
    <x v="0"/>
    <x v="2"/>
    <n v="14"/>
    <x v="0"/>
  </r>
  <r>
    <x v="2"/>
    <x v="4"/>
    <s v="AREP"/>
    <m/>
    <x v="0"/>
    <d v="2020-03-31T00:00:00"/>
    <x v="2"/>
    <s v="HUEVO PUBLICO EN GENERAL"/>
    <m/>
    <m/>
    <n v="137.80000000000001"/>
    <m/>
    <n v="5305.3"/>
    <n v="2273.0320000000002"/>
    <n v="16.495000000000001"/>
    <m/>
    <n v="38.5"/>
    <n v="3032.268"/>
    <x v="0"/>
    <x v="2"/>
    <n v="14"/>
    <x v="0"/>
  </r>
  <r>
    <x v="2"/>
    <x v="4"/>
    <s v="AREP"/>
    <m/>
    <x v="0"/>
    <d v="2020-03-31T00:00:00"/>
    <x v="2"/>
    <s v="HUEVO PUBLICO EN GENERAL"/>
    <m/>
    <m/>
    <n v="125.23"/>
    <m/>
    <n v="4320.4399999999996"/>
    <n v="2065.6880000000001"/>
    <n v="16.495000000000001"/>
    <m/>
    <n v="34.5"/>
    <n v="2254.752"/>
    <x v="0"/>
    <x v="2"/>
    <n v="14"/>
    <x v="0"/>
  </r>
  <r>
    <x v="2"/>
    <x v="4"/>
    <s v="AREP"/>
    <m/>
    <x v="0"/>
    <d v="2020-03-31T00:00:00"/>
    <x v="2"/>
    <s v="Alvarez Garcia Octavio "/>
    <m/>
    <m/>
    <n v="272.2"/>
    <m/>
    <n v="10479.700000000001"/>
    <n v="4489.9799999999996"/>
    <n v="16.495000000000001"/>
    <m/>
    <n v="38.5"/>
    <n v="5989.72"/>
    <x v="0"/>
    <x v="2"/>
    <n v="14"/>
    <x v="0"/>
  </r>
  <r>
    <x v="2"/>
    <x v="4"/>
    <s v="AREP"/>
    <m/>
    <x v="0"/>
    <d v="2020-03-31T00:00:00"/>
    <x v="2"/>
    <s v="Espinoza Gonzalez Maria Yesenia"/>
    <m/>
    <m/>
    <n v="441.41"/>
    <m/>
    <n v="16994.29"/>
    <n v="7281.125"/>
    <n v="16.495000000000001"/>
    <m/>
    <n v="38.5"/>
    <n v="9713.1650000000009"/>
    <x v="0"/>
    <x v="2"/>
    <n v="14"/>
    <x v="0"/>
  </r>
  <r>
    <x v="2"/>
    <x v="4"/>
    <s v="AREP"/>
    <m/>
    <x v="0"/>
    <d v="2020-04-03T00:00:00"/>
    <x v="2"/>
    <s v="HUEVO PUBLICO EN GENERAL"/>
    <m/>
    <m/>
    <n v="245.52"/>
    <m/>
    <n v="9452.52"/>
    <n v="4316.5479999999998"/>
    <n v="17.581"/>
    <m/>
    <n v="38.5"/>
    <n v="5135.9719999999998"/>
    <x v="0"/>
    <x v="3"/>
    <n v="14"/>
    <x v="0"/>
  </r>
  <r>
    <x v="2"/>
    <x v="4"/>
    <s v="AREP"/>
    <m/>
    <x v="0"/>
    <d v="2020-04-03T00:00:00"/>
    <x v="2"/>
    <s v="Alvarez Garcia Octavio "/>
    <m/>
    <m/>
    <n v="210.99"/>
    <m/>
    <n v="8123.12"/>
    <n v="3709.4679999999998"/>
    <n v="17.581"/>
    <m/>
    <n v="38.5"/>
    <n v="4413.652"/>
    <x v="0"/>
    <x v="3"/>
    <n v="14"/>
    <x v="0"/>
  </r>
  <r>
    <x v="2"/>
    <x v="4"/>
    <s v="AREP"/>
    <m/>
    <x v="0"/>
    <d v="2020-04-03T00:00:00"/>
    <x v="2"/>
    <s v="HUEVO PUBLICO EN GENERAL"/>
    <m/>
    <m/>
    <n v="181.83"/>
    <m/>
    <n v="7000.46"/>
    <n v="3196.7979999999998"/>
    <n v="17.581"/>
    <m/>
    <n v="38.5"/>
    <n v="3803.6619999999998"/>
    <x v="0"/>
    <x v="3"/>
    <n v="14"/>
    <x v="0"/>
  </r>
  <r>
    <x v="2"/>
    <x v="4"/>
    <s v="AREP"/>
    <m/>
    <x v="0"/>
    <d v="2020-04-03T00:00:00"/>
    <x v="2"/>
    <s v="Ambriz Ruiz Manolo"/>
    <m/>
    <m/>
    <n v="628.59"/>
    <m/>
    <n v="24200.720000000001"/>
    <n v="11051.397000000001"/>
    <n v="17.581"/>
    <m/>
    <n v="38.5"/>
    <n v="13149.323"/>
    <x v="0"/>
    <x v="3"/>
    <n v="14"/>
    <x v="0"/>
  </r>
  <r>
    <x v="2"/>
    <x v="4"/>
    <s v="AREP"/>
    <m/>
    <x v="0"/>
    <d v="2020-04-03T00:00:00"/>
    <x v="2"/>
    <s v="Rosales Guzman Humberto"/>
    <m/>
    <m/>
    <n v="217.88"/>
    <m/>
    <n v="8388.3799999999992"/>
    <n v="3830.6019999999999"/>
    <n v="17.581"/>
    <m/>
    <n v="38.5"/>
    <n v="4557.7780000000002"/>
    <x v="0"/>
    <x v="3"/>
    <n v="14"/>
    <x v="0"/>
  </r>
  <r>
    <x v="2"/>
    <x v="4"/>
    <s v="AREP"/>
    <m/>
    <x v="0"/>
    <d v="2020-04-03T00:00:00"/>
    <x v="2"/>
    <s v="HUEVO PUBLICO EN GENERAL"/>
    <m/>
    <m/>
    <n v="220.45"/>
    <m/>
    <n v="8487.33"/>
    <n v="3875.7860000000001"/>
    <n v="17.581"/>
    <m/>
    <n v="38.5"/>
    <n v="4611.5439999999999"/>
    <x v="0"/>
    <x v="3"/>
    <n v="14"/>
    <x v="0"/>
  </r>
  <r>
    <x v="2"/>
    <x v="4"/>
    <s v="AREP"/>
    <m/>
    <x v="0"/>
    <d v="2020-04-03T00:00:00"/>
    <x v="2"/>
    <s v="HUEVO PUBLICO EN GENERAL"/>
    <m/>
    <m/>
    <n v="247.22"/>
    <m/>
    <n v="8529.09"/>
    <n v="4346.4359999999997"/>
    <n v="17.581"/>
    <m/>
    <n v="34.5"/>
    <n v="4182.6540000000005"/>
    <x v="0"/>
    <x v="3"/>
    <n v="14"/>
    <x v="0"/>
  </r>
  <r>
    <x v="2"/>
    <x v="4"/>
    <s v="AREP"/>
    <m/>
    <x v="0"/>
    <d v="2020-04-03T00:00:00"/>
    <x v="2"/>
    <s v="HUEVO PUBLICO EN GENERAL"/>
    <m/>
    <m/>
    <n v="164.38"/>
    <m/>
    <n v="5671.11"/>
    <n v="2890.0059999999999"/>
    <n v="17.581"/>
    <m/>
    <n v="34.5"/>
    <n v="2781.1039999999998"/>
    <x v="0"/>
    <x v="3"/>
    <n v="14"/>
    <x v="0"/>
  </r>
  <r>
    <x v="2"/>
    <x v="4"/>
    <s v="AREP"/>
    <m/>
    <x v="0"/>
    <d v="2020-04-03T00:00:00"/>
    <x v="2"/>
    <s v="HUEVO PUBLICO EN GENERAL"/>
    <m/>
    <m/>
    <n v="215"/>
    <m/>
    <n v="8277.5"/>
    <n v="3779.9679999999998"/>
    <n v="17.581"/>
    <m/>
    <n v="38.5"/>
    <n v="4497.5320000000002"/>
    <x v="0"/>
    <x v="3"/>
    <n v="14"/>
    <x v="0"/>
  </r>
  <r>
    <x v="2"/>
    <x v="4"/>
    <s v="AREP"/>
    <m/>
    <x v="0"/>
    <d v="2020-04-03T00:00:00"/>
    <x v="2"/>
    <s v="Laura Livier Castro Mejia"/>
    <m/>
    <m/>
    <n v="427.59"/>
    <m/>
    <n v="16462.22"/>
    <n v="7517.5659999999998"/>
    <n v="17.581"/>
    <m/>
    <n v="38.5"/>
    <n v="8944.6540000000005"/>
    <x v="0"/>
    <x v="3"/>
    <n v="14"/>
    <x v="0"/>
  </r>
  <r>
    <x v="2"/>
    <x v="4"/>
    <s v="AREP"/>
    <m/>
    <x v="0"/>
    <d v="2020-04-03T00:00:00"/>
    <x v="2"/>
    <s v="Martin Francisco Cervantes Curiel"/>
    <m/>
    <m/>
    <n v="173.82"/>
    <m/>
    <n v="6692.07"/>
    <n v="3055.973"/>
    <n v="17.581"/>
    <m/>
    <n v="38.5"/>
    <n v="3636.0970000000002"/>
    <x v="0"/>
    <x v="3"/>
    <n v="14"/>
    <x v="0"/>
  </r>
  <r>
    <x v="2"/>
    <x v="4"/>
    <s v="AREP"/>
    <m/>
    <x v="0"/>
    <d v="2020-04-03T00:00:00"/>
    <x v="2"/>
    <s v="Huerta Reyes Juan Carlos"/>
    <m/>
    <m/>
    <n v="456.02"/>
    <m/>
    <n v="17556.77"/>
    <n v="8017.4009999999998"/>
    <n v="17.581"/>
    <m/>
    <n v="38.5"/>
    <n v="9539.3690000000006"/>
    <x v="0"/>
    <x v="3"/>
    <n v="14"/>
    <x v="0"/>
  </r>
  <r>
    <x v="2"/>
    <x v="4"/>
    <s v="AREP"/>
    <m/>
    <x v="0"/>
    <d v="2020-04-03T00:00:00"/>
    <x v="2"/>
    <s v="Hernandez Rosales Alicia"/>
    <m/>
    <m/>
    <n v="514.20000000000005"/>
    <m/>
    <n v="14654.7"/>
    <n v="9040.2780000000002"/>
    <n v="17.581"/>
    <m/>
    <n v="28.5"/>
    <n v="5614.4219999999996"/>
    <x v="0"/>
    <x v="3"/>
    <n v="14"/>
    <x v="0"/>
  </r>
  <r>
    <x v="2"/>
    <x v="4"/>
    <s v="AREP"/>
    <m/>
    <x v="0"/>
    <d v="2020-04-03T00:00:00"/>
    <x v="2"/>
    <s v="Hernandez Rosales Alicia"/>
    <m/>
    <m/>
    <n v="202.96"/>
    <m/>
    <n v="6799.16"/>
    <n v="3568.29"/>
    <n v="17.581"/>
    <m/>
    <n v="33.5"/>
    <n v="3230.87"/>
    <x v="0"/>
    <x v="3"/>
    <n v="14"/>
    <x v="0"/>
  </r>
  <r>
    <x v="2"/>
    <x v="4"/>
    <s v="AREP"/>
    <m/>
    <x v="0"/>
    <d v="2020-04-03T00:00:00"/>
    <x v="2"/>
    <s v="Cobian Hector"/>
    <m/>
    <m/>
    <n v="434.35"/>
    <m/>
    <n v="16722.48"/>
    <n v="7636.415"/>
    <n v="17.581"/>
    <m/>
    <n v="38.5"/>
    <n v="9086.0650000000005"/>
    <x v="0"/>
    <x v="3"/>
    <n v="14"/>
    <x v="0"/>
  </r>
  <r>
    <x v="2"/>
    <x v="4"/>
    <s v="AREP"/>
    <m/>
    <x v="0"/>
    <d v="2020-04-03T00:00:00"/>
    <x v="2"/>
    <s v="Panificadora Valdez"/>
    <m/>
    <m/>
    <n v="23.15"/>
    <m/>
    <n v="659.78"/>
    <n v="407.00599999999997"/>
    <n v="17.581"/>
    <m/>
    <n v="28.5002"/>
    <n v="252.774"/>
    <x v="0"/>
    <x v="3"/>
    <n v="14"/>
    <x v="0"/>
  </r>
  <r>
    <x v="2"/>
    <x v="4"/>
    <s v="AREP"/>
    <m/>
    <x v="0"/>
    <d v="2020-04-03T00:00:00"/>
    <x v="2"/>
    <s v="Soc Coop Rural de Compra y Venta en C y C El Grullo SCL"/>
    <m/>
    <m/>
    <n v="587.20000000000005"/>
    <m/>
    <n v="22607.200000000001"/>
    <n v="10323.709000000001"/>
    <n v="17.581"/>
    <m/>
    <n v="38.5"/>
    <n v="12283.491"/>
    <x v="0"/>
    <x v="3"/>
    <n v="14"/>
    <x v="0"/>
  </r>
  <r>
    <x v="2"/>
    <x v="4"/>
    <s v="AREP"/>
    <m/>
    <x v="0"/>
    <d v="2020-04-03T00:00:00"/>
    <x v="2"/>
    <s v="Julio Sanchez"/>
    <m/>
    <m/>
    <n v="2798.1"/>
    <m/>
    <n v="107726.85"/>
    <n v="49194.09"/>
    <n v="17.581"/>
    <m/>
    <n v="38.5"/>
    <n v="58532.76"/>
    <x v="0"/>
    <x v="3"/>
    <n v="14"/>
    <x v="0"/>
  </r>
  <r>
    <x v="2"/>
    <x v="4"/>
    <s v="AREP"/>
    <m/>
    <x v="0"/>
    <d v="2020-04-03T00:00:00"/>
    <x v="2"/>
    <s v="Espinoza Gonzalez Maria Yesenia"/>
    <m/>
    <m/>
    <n v="557.67999999999995"/>
    <m/>
    <n v="21470.68"/>
    <n v="9804.7099999999991"/>
    <n v="17.581"/>
    <m/>
    <n v="38.5"/>
    <n v="11665.97"/>
    <x v="0"/>
    <x v="3"/>
    <n v="14"/>
    <x v="0"/>
  </r>
  <r>
    <x v="2"/>
    <x v="4"/>
    <s v="AREP"/>
    <m/>
    <x v="0"/>
    <d v="2020-04-03T00:00:00"/>
    <x v="2"/>
    <s v="SUPER LAS PINTAS"/>
    <m/>
    <m/>
    <n v="370.36"/>
    <m/>
    <n v="14258.86"/>
    <n v="6511.3909999999996"/>
    <n v="17.581"/>
    <m/>
    <n v="38.5"/>
    <n v="7747.4690000000001"/>
    <x v="0"/>
    <x v="3"/>
    <n v="14"/>
    <x v="0"/>
  </r>
  <r>
    <x v="2"/>
    <x v="4"/>
    <s v="AREP"/>
    <m/>
    <x v="0"/>
    <d v="2020-04-03T00:00:00"/>
    <x v="2"/>
    <s v="Ambriz Ruiz Manolo"/>
    <m/>
    <m/>
    <n v="156.52000000000001"/>
    <m/>
    <n v="6026.02"/>
    <n v="2751.817"/>
    <n v="17.581"/>
    <m/>
    <n v="38.5"/>
    <n v="3274.203"/>
    <x v="0"/>
    <x v="3"/>
    <n v="14"/>
    <x v="0"/>
  </r>
  <r>
    <x v="2"/>
    <x v="4"/>
    <s v="AREP"/>
    <m/>
    <x v="0"/>
    <d v="2020-04-03T00:00:00"/>
    <x v="2"/>
    <s v="Rosales Guzman Humberto"/>
    <m/>
    <m/>
    <n v="220.44"/>
    <m/>
    <n v="8486.94"/>
    <n v="3875.61"/>
    <n v="17.581"/>
    <m/>
    <n v="38.5"/>
    <n v="4611.33"/>
    <x v="0"/>
    <x v="3"/>
    <n v="14"/>
    <x v="0"/>
  </r>
  <r>
    <x v="2"/>
    <x v="4"/>
    <s v="AREP"/>
    <m/>
    <x v="0"/>
    <d v="2020-04-03T00:00:00"/>
    <x v="2"/>
    <s v="HUEVO PUBLICO EN GENERAL"/>
    <m/>
    <m/>
    <n v="220.07"/>
    <m/>
    <n v="8472.7000000000007"/>
    <n v="3869.105"/>
    <n v="17.581"/>
    <m/>
    <n v="38.5"/>
    <n v="4603.5950000000003"/>
    <x v="0"/>
    <x v="3"/>
    <n v="14"/>
    <x v="0"/>
  </r>
  <r>
    <x v="2"/>
    <x v="4"/>
    <s v="AREP"/>
    <m/>
    <x v="0"/>
    <d v="2020-04-03T00:00:00"/>
    <x v="2"/>
    <s v="HUEVO PUBLICO EN GENERAL"/>
    <m/>
    <m/>
    <n v="314.23"/>
    <m/>
    <n v="12097.86"/>
    <n v="5524.5559999999996"/>
    <n v="17.581"/>
    <m/>
    <n v="38.5"/>
    <n v="6573.3040000000001"/>
    <x v="0"/>
    <x v="3"/>
    <n v="14"/>
    <x v="0"/>
  </r>
  <r>
    <x v="2"/>
    <x v="4"/>
    <s v="AREP"/>
    <m/>
    <x v="0"/>
    <d v="2020-04-03T00:00:00"/>
    <x v="2"/>
    <s v="De la Torre Gudiño Jaime"/>
    <m/>
    <m/>
    <n v="226.2"/>
    <m/>
    <n v="8708.7000000000007"/>
    <n v="3976.8780000000002"/>
    <n v="17.581"/>
    <m/>
    <n v="38.5"/>
    <n v="4731.8220000000001"/>
    <x v="0"/>
    <x v="3"/>
    <n v="14"/>
    <x v="0"/>
  </r>
  <r>
    <x v="2"/>
    <x v="4"/>
    <s v="AREP"/>
    <m/>
    <x v="0"/>
    <d v="2020-04-03T00:00:00"/>
    <x v="2"/>
    <s v="Cobian Zamora Marlin"/>
    <m/>
    <m/>
    <n v="79.400000000000006"/>
    <m/>
    <n v="2739.3"/>
    <n v="1395.951"/>
    <n v="17.581"/>
    <m/>
    <n v="34.5"/>
    <n v="1343.3489999999999"/>
    <x v="0"/>
    <x v="3"/>
    <n v="14"/>
    <x v="0"/>
  </r>
  <r>
    <x v="2"/>
    <x v="4"/>
    <s v="AREP"/>
    <m/>
    <x v="0"/>
    <d v="2020-04-03T00:00:00"/>
    <x v="2"/>
    <s v="Cobian Zamora Marlin"/>
    <m/>
    <m/>
    <n v="428.3"/>
    <m/>
    <n v="16489.55"/>
    <n v="7530.049"/>
    <n v="17.581"/>
    <m/>
    <n v="38.5"/>
    <n v="8959.5010000000002"/>
    <x v="0"/>
    <x v="3"/>
    <n v="14"/>
    <x v="0"/>
  </r>
  <r>
    <x v="2"/>
    <x v="4"/>
    <s v="AREP"/>
    <m/>
    <x v="0"/>
    <d v="2020-04-03T00:00:00"/>
    <x v="2"/>
    <s v="Cobian Zamora Marlin"/>
    <m/>
    <m/>
    <n v="1114.7"/>
    <m/>
    <n v="42915.95"/>
    <n v="19597.816999999999"/>
    <n v="17.581"/>
    <m/>
    <n v="38.5"/>
    <n v="23318.133000000002"/>
    <x v="0"/>
    <x v="3"/>
    <n v="14"/>
    <x v="0"/>
  </r>
  <r>
    <x v="2"/>
    <x v="4"/>
    <s v="AREP"/>
    <m/>
    <x v="0"/>
    <d v="2020-04-03T00:00:00"/>
    <x v="2"/>
    <s v="HUEVO PUBLICO EN GENERAL"/>
    <m/>
    <m/>
    <n v="305.88"/>
    <m/>
    <n v="11776.38"/>
    <n v="5377.7520000000004"/>
    <n v="17.581"/>
    <m/>
    <n v="38.5"/>
    <n v="6398.6279999999997"/>
    <x v="0"/>
    <x v="3"/>
    <n v="14"/>
    <x v="0"/>
  </r>
  <r>
    <x v="2"/>
    <x v="4"/>
    <s v="AREP"/>
    <m/>
    <x v="0"/>
    <d v="2020-04-03T00:00:00"/>
    <x v="2"/>
    <s v="Jose Zazueta"/>
    <m/>
    <m/>
    <n v="801.12"/>
    <m/>
    <n v="27638.639999999999"/>
    <n v="14084.689"/>
    <n v="17.581"/>
    <m/>
    <n v="34.5"/>
    <n v="13553.950999999999"/>
    <x v="0"/>
    <x v="3"/>
    <n v="14"/>
    <x v="0"/>
  </r>
  <r>
    <x v="2"/>
    <x v="4"/>
    <s v="AREP"/>
    <m/>
    <x v="0"/>
    <d v="2020-04-03T00:00:00"/>
    <x v="2"/>
    <s v="Alvarez Garcia Octavio "/>
    <m/>
    <m/>
    <n v="765.94"/>
    <m/>
    <n v="29488.69"/>
    <n v="13466.181"/>
    <n v="17.581"/>
    <m/>
    <n v="38.5"/>
    <n v="16022.509"/>
    <x v="0"/>
    <x v="3"/>
    <n v="14"/>
    <x v="0"/>
  </r>
  <r>
    <x v="2"/>
    <x v="4"/>
    <s v="AREP"/>
    <m/>
    <x v="0"/>
    <d v="2020-04-03T00:00:00"/>
    <x v="2"/>
    <s v="Vargas Perez Maria del Rosario &quot;La Chata&quot;"/>
    <m/>
    <m/>
    <n v="544.29999999999995"/>
    <m/>
    <n v="20955.55"/>
    <n v="9569.473"/>
    <n v="17.581"/>
    <m/>
    <n v="38.5"/>
    <n v="11386.076999999999"/>
    <x v="0"/>
    <x v="3"/>
    <n v="14"/>
    <x v="0"/>
  </r>
  <r>
    <x v="2"/>
    <x v="4"/>
    <s v="AREP"/>
    <m/>
    <x v="0"/>
    <d v="2020-04-03T00:00:00"/>
    <x v="2"/>
    <s v="HUEVO PUBLICO EN GENERAL"/>
    <m/>
    <m/>
    <n v="226.2"/>
    <m/>
    <n v="8708.7000000000007"/>
    <n v="3976.8780000000002"/>
    <n v="17.581"/>
    <m/>
    <n v="38.5"/>
    <n v="4731.8220000000001"/>
    <x v="0"/>
    <x v="3"/>
    <n v="14"/>
    <x v="0"/>
  </r>
  <r>
    <x v="2"/>
    <x v="4"/>
    <s v="AREP"/>
    <m/>
    <x v="0"/>
    <d v="2020-04-03T00:00:00"/>
    <x v="2"/>
    <s v="J Jesus Naranjo Ayala"/>
    <m/>
    <m/>
    <n v="23.32"/>
    <m/>
    <n v="664.62"/>
    <n v="409.995"/>
    <n v="17.581"/>
    <m/>
    <n v="28.5"/>
    <n v="254.625"/>
    <x v="0"/>
    <x v="3"/>
    <n v="14"/>
    <x v="0"/>
  </r>
  <r>
    <x v="2"/>
    <x v="4"/>
    <s v="AREP"/>
    <m/>
    <x v="0"/>
    <d v="2020-04-03T00:00:00"/>
    <x v="2"/>
    <s v="J Jesus Naranjo Ayala"/>
    <m/>
    <m/>
    <n v="89.15"/>
    <m/>
    <n v="3432.28"/>
    <n v="1567.3679999999999"/>
    <n v="17.581"/>
    <m/>
    <n v="38.500100000000003"/>
    <n v="1864.912"/>
    <x v="0"/>
    <x v="3"/>
    <n v="14"/>
    <x v="0"/>
  </r>
  <r>
    <x v="2"/>
    <x v="4"/>
    <s v="AREP"/>
    <m/>
    <x v="0"/>
    <d v="2020-04-03T00:00:00"/>
    <x v="2"/>
    <s v="Cesar Morales"/>
    <m/>
    <m/>
    <n v="152.68"/>
    <m/>
    <n v="5878.18"/>
    <n v="2684.3049999999998"/>
    <n v="17.581"/>
    <m/>
    <n v="38.5"/>
    <n v="3193.875"/>
    <x v="0"/>
    <x v="3"/>
    <n v="14"/>
    <x v="0"/>
  </r>
  <r>
    <x v="2"/>
    <x v="4"/>
    <s v="AREP"/>
    <m/>
    <x v="0"/>
    <d v="2020-04-03T00:00:00"/>
    <x v="2"/>
    <s v="Panaderia Garcia"/>
    <m/>
    <m/>
    <n v="113.79"/>
    <m/>
    <n v="3243.02"/>
    <n v="2000.57"/>
    <n v="17.581"/>
    <m/>
    <n v="28.5"/>
    <n v="1242.45"/>
    <x v="0"/>
    <x v="3"/>
    <n v="14"/>
    <x v="0"/>
  </r>
  <r>
    <x v="2"/>
    <x v="4"/>
    <s v="GRAL"/>
    <m/>
    <x v="0"/>
    <d v="2020-04-07T00:00:00"/>
    <x v="2"/>
    <s v="Hernandez Cardenas Heriberto"/>
    <m/>
    <m/>
    <n v="3.65"/>
    <m/>
    <n v="136.88"/>
    <n v="65.197999999999993"/>
    <n v="17.863"/>
    <m/>
    <n v="37.501399999999997"/>
    <n v="71.682000000000002"/>
    <x v="0"/>
    <x v="3"/>
    <n v="15"/>
    <x v="0"/>
  </r>
  <r>
    <x v="2"/>
    <x v="4"/>
    <s v="GRAL"/>
    <m/>
    <x v="0"/>
    <d v="2020-04-07T00:00:00"/>
    <x v="2"/>
    <s v="Hernandez Cardenas Heriberto"/>
    <m/>
    <m/>
    <n v="32.22"/>
    <m/>
    <n v="1159.92"/>
    <n v="575.53200000000004"/>
    <n v="17.863"/>
    <m/>
    <n v="36"/>
    <n v="584.38800000000003"/>
    <x v="0"/>
    <x v="3"/>
    <n v="15"/>
    <x v="0"/>
  </r>
  <r>
    <x v="2"/>
    <x v="4"/>
    <s v="ARSPP1"/>
    <m/>
    <x v="0"/>
    <d v="2020-04-07T00:00:00"/>
    <x v="2"/>
    <s v="Ventas Familia"/>
    <m/>
    <m/>
    <n v="22.76"/>
    <m/>
    <n v="716.94"/>
    <n v="402.93799999999999"/>
    <n v="17.704000000000001"/>
    <m/>
    <n v="31.5"/>
    <n v="314.00200000000001"/>
    <x v="0"/>
    <x v="3"/>
    <n v="15"/>
    <x v="0"/>
  </r>
  <r>
    <x v="2"/>
    <x v="4"/>
    <s v="ARSPP1"/>
    <m/>
    <x v="0"/>
    <d v="2020-04-07T00:00:00"/>
    <x v="2"/>
    <s v="Ventas Familia"/>
    <m/>
    <m/>
    <n v="23.1"/>
    <m/>
    <n v="727.65"/>
    <n v="408.95699999999999"/>
    <n v="17.704000000000001"/>
    <m/>
    <n v="31.5"/>
    <n v="318.69299999999998"/>
    <x v="0"/>
    <x v="3"/>
    <n v="15"/>
    <x v="0"/>
  </r>
  <r>
    <x v="2"/>
    <x v="4"/>
    <s v="ARSPP1"/>
    <m/>
    <x v="0"/>
    <d v="2020-04-07T00:00:00"/>
    <x v="2"/>
    <s v="Ventas Familia"/>
    <m/>
    <m/>
    <n v="22.1"/>
    <m/>
    <n v="850.85"/>
    <n v="391.25299999999999"/>
    <n v="17.704000000000001"/>
    <m/>
    <n v="38.5"/>
    <n v="459.59699999999998"/>
    <x v="0"/>
    <x v="3"/>
    <n v="15"/>
    <x v="0"/>
  </r>
  <r>
    <x v="2"/>
    <x v="4"/>
    <s v="ARSJP6"/>
    <m/>
    <x v="0"/>
    <d v="2020-04-07T00:00:00"/>
    <x v="2"/>
    <s v="Ventas Familia"/>
    <m/>
    <m/>
    <n v="6.6"/>
    <m/>
    <n v="237.6"/>
    <n v="100.39"/>
    <n v="15.211"/>
    <m/>
    <n v="36"/>
    <n v="137.21"/>
    <x v="0"/>
    <x v="3"/>
    <n v="15"/>
    <x v="0"/>
  </r>
  <r>
    <x v="2"/>
    <x v="4"/>
    <s v="ARSJP1"/>
    <m/>
    <x v="0"/>
    <d v="2020-04-07T00:00:00"/>
    <x v="2"/>
    <s v="Ventas Familia"/>
    <m/>
    <m/>
    <n v="1.93"/>
    <m/>
    <n v="74.31"/>
    <n v="35.481000000000002"/>
    <n v="18.384"/>
    <m/>
    <n v="38.502600000000001"/>
    <n v="38.829000000000001"/>
    <x v="0"/>
    <x v="3"/>
    <n v="15"/>
    <x v="0"/>
  </r>
  <r>
    <x v="2"/>
    <x v="4"/>
    <s v="GRAL"/>
    <m/>
    <x v="0"/>
    <d v="2020-04-08T00:00:00"/>
    <x v="2"/>
    <s v="HUEVO PUBLICO EN GENERAL"/>
    <m/>
    <m/>
    <n v="44.15"/>
    <m/>
    <n v="1699.78"/>
    <n v="788.63199999999995"/>
    <n v="17.863"/>
    <m/>
    <n v="38.500100000000003"/>
    <n v="911.14800000000002"/>
    <x v="0"/>
    <x v="3"/>
    <n v="15"/>
    <x v="0"/>
  </r>
  <r>
    <x v="2"/>
    <x v="4"/>
    <s v="GRAL"/>
    <m/>
    <x v="0"/>
    <d v="2020-04-08T00:00:00"/>
    <x v="2"/>
    <s v="Gonzalez Contreras Crescenciano"/>
    <m/>
    <m/>
    <n v="1327.15"/>
    <m/>
    <n v="51095.28"/>
    <n v="23706.3"/>
    <n v="17.863"/>
    <m/>
    <n v="38.5"/>
    <n v="27388.98"/>
    <x v="0"/>
    <x v="3"/>
    <n v="15"/>
    <x v="0"/>
  </r>
  <r>
    <x v="2"/>
    <x v="4"/>
    <s v="AREP"/>
    <m/>
    <x v="0"/>
    <d v="2020-04-08T00:00:00"/>
    <x v="2"/>
    <s v="Madres Adoratrices"/>
    <m/>
    <m/>
    <n v="33.700000000000003"/>
    <m/>
    <n v="960.45"/>
    <n v="599.44100000000003"/>
    <n v="17.788"/>
    <m/>
    <n v="28.5"/>
    <n v="361.00900000000001"/>
    <x v="0"/>
    <x v="3"/>
    <n v="15"/>
    <x v="0"/>
  </r>
  <r>
    <x v="2"/>
    <x v="4"/>
    <s v="AREP"/>
    <m/>
    <x v="0"/>
    <d v="2020-04-08T00:00:00"/>
    <x v="2"/>
    <s v="Hernandez Rosales Alicia"/>
    <m/>
    <m/>
    <n v="161.36000000000001"/>
    <m/>
    <n v="3227.2"/>
    <n v="2870.2020000000002"/>
    <n v="17.788"/>
    <m/>
    <n v="20"/>
    <n v="356.99799999999999"/>
    <x v="0"/>
    <x v="3"/>
    <n v="15"/>
    <x v="0"/>
  </r>
  <r>
    <x v="2"/>
    <x v="4"/>
    <s v="AREP"/>
    <m/>
    <x v="0"/>
    <d v="2020-04-08T00:00:00"/>
    <x v="2"/>
    <s v="Hernandez Rosales Alicia"/>
    <m/>
    <m/>
    <n v="407.59"/>
    <m/>
    <n v="11616.32"/>
    <n v="7250.0339999999997"/>
    <n v="17.788"/>
    <m/>
    <n v="28.5"/>
    <n v="4366.2860000000001"/>
    <x v="0"/>
    <x v="3"/>
    <n v="15"/>
    <x v="0"/>
  </r>
  <r>
    <x v="2"/>
    <x v="4"/>
    <s v="AREP"/>
    <m/>
    <x v="0"/>
    <d v="2020-04-08T00:00:00"/>
    <x v="2"/>
    <s v="De la Torre Gudiño Jaime"/>
    <m/>
    <m/>
    <n v="317.83999999999997"/>
    <m/>
    <n v="12236.84"/>
    <n v="5653.6"/>
    <n v="17.788"/>
    <m/>
    <n v="38.5"/>
    <n v="6583.24"/>
    <x v="0"/>
    <x v="3"/>
    <n v="15"/>
    <x v="0"/>
  </r>
  <r>
    <x v="2"/>
    <x v="4"/>
    <s v="AREP"/>
    <m/>
    <x v="0"/>
    <d v="2020-04-08T00:00:00"/>
    <x v="2"/>
    <s v="HUEVO PUBLICO EN GENERAL"/>
    <m/>
    <m/>
    <n v="50"/>
    <m/>
    <n v="1725"/>
    <n v="889.37800000000004"/>
    <n v="17.788"/>
    <m/>
    <n v="34.5"/>
    <n v="835.62199999999996"/>
    <x v="0"/>
    <x v="3"/>
    <n v="15"/>
    <x v="0"/>
  </r>
  <r>
    <x v="2"/>
    <x v="4"/>
    <s v="AREP"/>
    <m/>
    <x v="0"/>
    <d v="2020-04-08T00:00:00"/>
    <x v="2"/>
    <s v="Alvarez Garcia Octavio "/>
    <m/>
    <m/>
    <n v="362.73"/>
    <m/>
    <n v="13965.11"/>
    <n v="6452.0839999999998"/>
    <n v="17.788"/>
    <m/>
    <n v="38.5"/>
    <n v="7513.0259999999998"/>
    <x v="0"/>
    <x v="3"/>
    <n v="15"/>
    <x v="0"/>
  </r>
  <r>
    <x v="2"/>
    <x v="4"/>
    <s v="AREP"/>
    <m/>
    <x v="0"/>
    <d v="2020-04-08T00:00:00"/>
    <x v="2"/>
    <s v="HUEVO PUBLICO EN GENERAL"/>
    <m/>
    <m/>
    <n v="51.61"/>
    <m/>
    <n v="1832.16"/>
    <n v="918.01599999999996"/>
    <n v="17.788"/>
    <m/>
    <n v="35.500100000000003"/>
    <n v="914.14400000000001"/>
    <x v="0"/>
    <x v="3"/>
    <n v="15"/>
    <x v="0"/>
  </r>
  <r>
    <x v="2"/>
    <x v="4"/>
    <s v="AREP"/>
    <m/>
    <x v="0"/>
    <d v="2020-04-08T00:00:00"/>
    <x v="2"/>
    <s v="HUEVO PUBLICO EN GENERAL"/>
    <m/>
    <m/>
    <n v="113.86"/>
    <m/>
    <n v="4383.6099999999997"/>
    <n v="2025.2919999999999"/>
    <n v="17.788"/>
    <m/>
    <n v="38.5"/>
    <n v="2358.3180000000002"/>
    <x v="0"/>
    <x v="3"/>
    <n v="15"/>
    <x v="0"/>
  </r>
  <r>
    <x v="2"/>
    <x v="4"/>
    <s v="AREP"/>
    <m/>
    <x v="0"/>
    <d v="2020-04-08T00:00:00"/>
    <x v="2"/>
    <s v="Espinoza Gonzalez Maria Yesenia"/>
    <m/>
    <m/>
    <n v="454.91"/>
    <m/>
    <n v="17514.04"/>
    <n v="8091.7420000000002"/>
    <n v="17.788"/>
    <m/>
    <n v="38.5"/>
    <n v="9422.2980000000007"/>
    <x v="0"/>
    <x v="3"/>
    <n v="15"/>
    <x v="0"/>
  </r>
  <r>
    <x v="2"/>
    <x v="4"/>
    <s v="AREP"/>
    <m/>
    <x v="0"/>
    <d v="2020-04-08T00:00:00"/>
    <x v="2"/>
    <s v="Super Tienda Martinez SA de CV"/>
    <m/>
    <m/>
    <n v="160.66999999999999"/>
    <m/>
    <n v="6185.8"/>
    <n v="2857.9279999999999"/>
    <n v="17.788"/>
    <m/>
    <n v="38.5"/>
    <n v="3327.8719999999998"/>
    <x v="0"/>
    <x v="3"/>
    <n v="15"/>
    <x v="0"/>
  </r>
  <r>
    <x v="2"/>
    <x v="4"/>
    <s v="AREP"/>
    <m/>
    <x v="0"/>
    <d v="2020-04-08T00:00:00"/>
    <x v="2"/>
    <s v="Vargas Perez Maria del Rosario &quot;La Chata&quot;"/>
    <m/>
    <m/>
    <n v="339.89"/>
    <m/>
    <n v="13085.77"/>
    <n v="6045.8159999999998"/>
    <n v="17.788"/>
    <m/>
    <n v="38.5"/>
    <n v="7039.9539999999997"/>
    <x v="0"/>
    <x v="3"/>
    <n v="15"/>
    <x v="0"/>
  </r>
  <r>
    <x v="2"/>
    <x v="4"/>
    <s v="AREP"/>
    <m/>
    <x v="0"/>
    <d v="2020-04-08T00:00:00"/>
    <x v="2"/>
    <s v="HUEVO PUBLICO EN GENERAL"/>
    <m/>
    <m/>
    <n v="136.57"/>
    <m/>
    <n v="4848.24"/>
    <n v="2429.248"/>
    <n v="17.788"/>
    <m/>
    <n v="35.5"/>
    <n v="2418.9920000000002"/>
    <x v="0"/>
    <x v="3"/>
    <n v="15"/>
    <x v="0"/>
  </r>
  <r>
    <x v="2"/>
    <x v="4"/>
    <s v="AREP"/>
    <m/>
    <x v="0"/>
    <d v="2020-04-08T00:00:00"/>
    <x v="2"/>
    <s v="HUEVO PUBLICO EN GENERAL"/>
    <m/>
    <m/>
    <n v="333.85"/>
    <m/>
    <n v="12853.23"/>
    <n v="5938.3789999999999"/>
    <n v="17.788"/>
    <m/>
    <n v="38.5"/>
    <n v="6914.8509999999997"/>
    <x v="0"/>
    <x v="3"/>
    <n v="15"/>
    <x v="0"/>
  </r>
  <r>
    <x v="2"/>
    <x v="4"/>
    <s v="AREP"/>
    <m/>
    <x v="0"/>
    <d v="2020-04-08T00:00:00"/>
    <x v="2"/>
    <s v="Martin Francisco Cervantes Curiel"/>
    <m/>
    <m/>
    <n v="177.71"/>
    <m/>
    <n v="6841.84"/>
    <n v="3161.0279999999998"/>
    <n v="17.788"/>
    <m/>
    <n v="38.5"/>
    <n v="3680.8119999999999"/>
    <x v="0"/>
    <x v="3"/>
    <n v="15"/>
    <x v="0"/>
  </r>
  <r>
    <x v="2"/>
    <x v="4"/>
    <s v="AREP"/>
    <m/>
    <x v="0"/>
    <d v="2020-04-08T00:00:00"/>
    <x v="2"/>
    <s v="Imelda fregozo Guzman"/>
    <m/>
    <m/>
    <n v="221.22"/>
    <m/>
    <n v="8516.9699999999993"/>
    <n v="3934.9650000000001"/>
    <n v="17.788"/>
    <m/>
    <n v="38.5"/>
    <n v="4582.0050000000001"/>
    <x v="0"/>
    <x v="3"/>
    <n v="15"/>
    <x v="0"/>
  </r>
  <r>
    <x v="2"/>
    <x v="4"/>
    <s v="AREP"/>
    <m/>
    <x v="0"/>
    <d v="2020-04-08T00:00:00"/>
    <x v="2"/>
    <s v="Cobian Zamora Marlin"/>
    <m/>
    <m/>
    <n v="255.6"/>
    <m/>
    <n v="9073.7999999999993"/>
    <n v="4546.5020000000004"/>
    <n v="17.788"/>
    <m/>
    <n v="35.5"/>
    <n v="4527.2979999999998"/>
    <x v="0"/>
    <x v="3"/>
    <n v="15"/>
    <x v="0"/>
  </r>
  <r>
    <x v="2"/>
    <x v="4"/>
    <s v="AREP"/>
    <m/>
    <x v="0"/>
    <d v="2020-04-08T00:00:00"/>
    <x v="2"/>
    <s v="Cobian Zamora Marlin"/>
    <m/>
    <m/>
    <n v="792.2"/>
    <m/>
    <n v="30499.7"/>
    <n v="14091.31"/>
    <n v="17.788"/>
    <m/>
    <n v="38.5"/>
    <n v="16408.39"/>
    <x v="0"/>
    <x v="3"/>
    <n v="15"/>
    <x v="0"/>
  </r>
  <r>
    <x v="2"/>
    <x v="4"/>
    <s v="AREP"/>
    <m/>
    <x v="0"/>
    <d v="2020-04-08T00:00:00"/>
    <x v="2"/>
    <s v="HUEVO PUBLICO EN GENERAL"/>
    <m/>
    <m/>
    <n v="111.01"/>
    <m/>
    <n v="4273.8900000000003"/>
    <n v="1974.598"/>
    <n v="17.788"/>
    <m/>
    <n v="38.5"/>
    <n v="2299.2919999999999"/>
    <x v="0"/>
    <x v="3"/>
    <n v="15"/>
    <x v="0"/>
  </r>
  <r>
    <x v="2"/>
    <x v="4"/>
    <s v="AREP"/>
    <m/>
    <x v="0"/>
    <d v="2020-04-08T00:00:00"/>
    <x v="2"/>
    <s v="Panaderia Garcia"/>
    <m/>
    <m/>
    <n v="22.3"/>
    <m/>
    <n v="635.54999999999995"/>
    <n v="396.66300000000001"/>
    <n v="17.788"/>
    <m/>
    <n v="28.5"/>
    <n v="238.887"/>
    <x v="0"/>
    <x v="3"/>
    <n v="15"/>
    <x v="0"/>
  </r>
  <r>
    <x v="2"/>
    <x v="4"/>
    <s v="AREP"/>
    <m/>
    <x v="0"/>
    <d v="2020-04-08T00:00:00"/>
    <x v="2"/>
    <s v="HUEVO PUBLICO EN GENERAL"/>
    <m/>
    <m/>
    <n v="150.78"/>
    <m/>
    <n v="5352.69"/>
    <n v="2682.009"/>
    <n v="17.788"/>
    <m/>
    <n v="35.5"/>
    <n v="2670.681"/>
    <x v="0"/>
    <x v="3"/>
    <n v="15"/>
    <x v="0"/>
  </r>
  <r>
    <x v="2"/>
    <x v="4"/>
    <s v="AREP"/>
    <m/>
    <x v="0"/>
    <d v="2020-04-08T00:00:00"/>
    <x v="2"/>
    <s v="Huerta Reyes Juan Carlos"/>
    <m/>
    <m/>
    <n v="176.55"/>
    <m/>
    <n v="6797.18"/>
    <n v="3140.395"/>
    <n v="17.788"/>
    <m/>
    <n v="38.5"/>
    <n v="3656.7849999999999"/>
    <x v="0"/>
    <x v="3"/>
    <n v="15"/>
    <x v="0"/>
  </r>
  <r>
    <x v="2"/>
    <x v="4"/>
    <s v="AREP"/>
    <m/>
    <x v="0"/>
    <d v="2020-04-08T00:00:00"/>
    <x v="2"/>
    <s v="Garcia Soto Salvador"/>
    <m/>
    <m/>
    <n v="1456.62"/>
    <m/>
    <n v="56808.18"/>
    <n v="25909.724999999999"/>
    <n v="17.788"/>
    <m/>
    <n v="39"/>
    <n v="30898.455000000002"/>
    <x v="0"/>
    <x v="3"/>
    <n v="15"/>
    <x v="0"/>
  </r>
  <r>
    <x v="2"/>
    <x v="4"/>
    <s v="AREP"/>
    <m/>
    <x v="0"/>
    <d v="2020-04-08T00:00:00"/>
    <x v="2"/>
    <s v="Loera Baltazar Carlos"/>
    <m/>
    <m/>
    <n v="672.38"/>
    <m/>
    <n v="26222.82"/>
    <n v="11960.004000000001"/>
    <n v="17.788"/>
    <m/>
    <n v="39"/>
    <n v="14262.816000000001"/>
    <x v="0"/>
    <x v="3"/>
    <n v="15"/>
    <x v="0"/>
  </r>
  <r>
    <x v="2"/>
    <x v="4"/>
    <s v="AREP"/>
    <m/>
    <x v="0"/>
    <d v="2020-04-08T00:00:00"/>
    <x v="2"/>
    <s v="HUEVO PUBLICO EN GENERAL"/>
    <m/>
    <m/>
    <n v="168.83"/>
    <m/>
    <n v="5993.47"/>
    <n v="3003.0749999999998"/>
    <n v="17.788"/>
    <m/>
    <n v="35.5"/>
    <n v="2990.395"/>
    <x v="0"/>
    <x v="3"/>
    <n v="15"/>
    <x v="0"/>
  </r>
  <r>
    <x v="2"/>
    <x v="4"/>
    <s v="AREP"/>
    <m/>
    <x v="0"/>
    <d v="2020-04-08T00:00:00"/>
    <x v="2"/>
    <s v="HUEVO PUBLICO EN GENERAL"/>
    <m/>
    <m/>
    <n v="87.22"/>
    <m/>
    <n v="3357.97"/>
    <n v="1551.432"/>
    <n v="17.788"/>
    <m/>
    <n v="38.5"/>
    <n v="1806.538"/>
    <x v="0"/>
    <x v="3"/>
    <n v="15"/>
    <x v="0"/>
  </r>
  <r>
    <x v="2"/>
    <x v="4"/>
    <s v="AREP"/>
    <m/>
    <x v="0"/>
    <d v="2020-04-08T00:00:00"/>
    <x v="2"/>
    <s v="Julio Sanchez"/>
    <m/>
    <m/>
    <n v="184.05"/>
    <m/>
    <n v="6533.78"/>
    <n v="3273.8020000000001"/>
    <n v="17.788"/>
    <m/>
    <n v="35.5"/>
    <n v="3259.9780000000001"/>
    <x v="0"/>
    <x v="3"/>
    <n v="15"/>
    <x v="0"/>
  </r>
  <r>
    <x v="2"/>
    <x v="4"/>
    <s v="AREP"/>
    <m/>
    <x v="0"/>
    <d v="2020-04-08T00:00:00"/>
    <x v="2"/>
    <s v="Julio Sanchez"/>
    <m/>
    <m/>
    <n v="177.48"/>
    <m/>
    <n v="6832.98"/>
    <n v="3156.9369999999999"/>
    <n v="17.788"/>
    <m/>
    <n v="38.5"/>
    <n v="3676.0430000000001"/>
    <x v="0"/>
    <x v="3"/>
    <n v="15"/>
    <x v="0"/>
  </r>
  <r>
    <x v="2"/>
    <x v="4"/>
    <s v="AREP"/>
    <m/>
    <x v="0"/>
    <d v="2020-04-08T00:00:00"/>
    <x v="2"/>
    <s v="HUEVO PUBLICO EN GENERAL"/>
    <m/>
    <m/>
    <n v="223.67"/>
    <m/>
    <n v="8611.2999999999993"/>
    <n v="3978.5450000000001"/>
    <n v="17.788"/>
    <m/>
    <n v="38.5"/>
    <n v="4632.7550000000001"/>
    <x v="0"/>
    <x v="3"/>
    <n v="15"/>
    <x v="0"/>
  </r>
  <r>
    <x v="2"/>
    <x v="4"/>
    <s v="AREP"/>
    <m/>
    <x v="0"/>
    <d v="2020-04-08T00:00:00"/>
    <x v="2"/>
    <s v="Cobian Hector"/>
    <m/>
    <m/>
    <n v="444"/>
    <m/>
    <n v="17094"/>
    <n v="7897.6790000000001"/>
    <n v="17.788"/>
    <m/>
    <n v="38.5"/>
    <n v="9196.3209999999999"/>
    <x v="0"/>
    <x v="3"/>
    <n v="15"/>
    <x v="0"/>
  </r>
  <r>
    <x v="2"/>
    <x v="4"/>
    <s v="AREP"/>
    <m/>
    <x v="0"/>
    <d v="2020-04-08T00:00:00"/>
    <x v="2"/>
    <s v="Jose Refugio Palomino Castañeda"/>
    <m/>
    <m/>
    <n v="342.71"/>
    <m/>
    <n v="13194.34"/>
    <n v="6095.9769999999999"/>
    <n v="17.788"/>
    <m/>
    <n v="38.5"/>
    <n v="7098.3630000000003"/>
    <x v="0"/>
    <x v="3"/>
    <n v="15"/>
    <x v="0"/>
  </r>
  <r>
    <x v="2"/>
    <x v="4"/>
    <s v="AREP"/>
    <m/>
    <x v="0"/>
    <d v="2020-04-08T00:00:00"/>
    <x v="2"/>
    <s v="Soc Coop Rural de Compra y Venta en C y C El Grullo SCL"/>
    <m/>
    <m/>
    <n v="417.6"/>
    <m/>
    <n v="14824.8"/>
    <n v="7428.0879999999997"/>
    <n v="17.788"/>
    <m/>
    <n v="35.5"/>
    <n v="7396.7120000000004"/>
    <x v="0"/>
    <x v="3"/>
    <n v="15"/>
    <x v="0"/>
  </r>
  <r>
    <x v="2"/>
    <x v="4"/>
    <s v="AREP"/>
    <m/>
    <x v="0"/>
    <d v="2020-04-08T00:00:00"/>
    <x v="2"/>
    <s v="Soc Coop Rural de Compra y Venta en C y C El Grullo SCL"/>
    <m/>
    <m/>
    <n v="541.5"/>
    <m/>
    <n v="20847.75"/>
    <n v="9631.9670000000006"/>
    <n v="17.788"/>
    <m/>
    <n v="38.5"/>
    <n v="11215.782999999999"/>
    <x v="0"/>
    <x v="3"/>
    <n v="15"/>
    <x v="0"/>
  </r>
  <r>
    <x v="2"/>
    <x v="4"/>
    <s v="AREP"/>
    <m/>
    <x v="0"/>
    <d v="2020-04-08T00:00:00"/>
    <x v="2"/>
    <s v="Distribuidora de Frutas y Verduras Zepeda Hnos SRL de CV"/>
    <m/>
    <m/>
    <n v="1319.94"/>
    <m/>
    <n v="50817.69"/>
    <n v="23478.52"/>
    <n v="17.788"/>
    <m/>
    <n v="38.5"/>
    <n v="27339.17"/>
    <x v="0"/>
    <x v="3"/>
    <n v="15"/>
    <x v="0"/>
  </r>
  <r>
    <x v="2"/>
    <x v="4"/>
    <s v="AREP"/>
    <m/>
    <x v="0"/>
    <d v="2020-04-08T00:00:00"/>
    <x v="2"/>
    <s v="Distribuidora de Frutas y Verduras Zepeda Hnos SRL de CV"/>
    <m/>
    <m/>
    <n v="1337.99"/>
    <m/>
    <n v="51512.62"/>
    <n v="23799.585999999999"/>
    <n v="17.788"/>
    <m/>
    <n v="38.5"/>
    <n v="27713.034"/>
    <x v="0"/>
    <x v="3"/>
    <n v="15"/>
    <x v="0"/>
  </r>
  <r>
    <x v="2"/>
    <x v="4"/>
    <s v="AREP"/>
    <m/>
    <x v="0"/>
    <d v="2020-04-08T00:00:00"/>
    <x v="2"/>
    <s v="Distribuidora de Frutas y Verduras Zepeda Hnos SRL de CV"/>
    <m/>
    <m/>
    <n v="1337.44"/>
    <m/>
    <n v="51491.44"/>
    <n v="23789.803"/>
    <n v="17.788"/>
    <m/>
    <n v="38.5"/>
    <n v="27701.636999999999"/>
    <x v="0"/>
    <x v="3"/>
    <n v="15"/>
    <x v="0"/>
  </r>
  <r>
    <x v="2"/>
    <x v="4"/>
    <s v="AREP"/>
    <m/>
    <x v="0"/>
    <d v="2020-04-08T00:00:00"/>
    <x v="2"/>
    <s v="Cobian Zamora Marlin"/>
    <m/>
    <m/>
    <n v="1109.3"/>
    <m/>
    <n v="42708.05"/>
    <n v="19731.746999999999"/>
    <n v="17.788"/>
    <m/>
    <n v="38.5"/>
    <n v="22976.303"/>
    <x v="0"/>
    <x v="3"/>
    <n v="15"/>
    <x v="0"/>
  </r>
  <r>
    <x v="2"/>
    <x v="4"/>
    <s v="GRAL"/>
    <m/>
    <x v="1"/>
    <d v="2020-04-09T00:00:00"/>
    <x v="2"/>
    <s v="Gonzalez Contreras Crescenciano"/>
    <m/>
    <m/>
    <n v="-1327.15"/>
    <m/>
    <n v="-51095.28"/>
    <n v="-23706.3"/>
    <n v="-17.863"/>
    <m/>
    <n v="38.5"/>
    <n v="-27388.98"/>
    <x v="0"/>
    <x v="3"/>
    <n v="15"/>
    <x v="0"/>
  </r>
  <r>
    <x v="2"/>
    <x v="4"/>
    <s v="ARSPP1"/>
    <m/>
    <x v="0"/>
    <d v="2020-04-09T00:00:00"/>
    <x v="2"/>
    <s v="Ventas Familia"/>
    <m/>
    <m/>
    <n v="6.6"/>
    <m/>
    <n v="237.6"/>
    <n v="130.80199999999999"/>
    <n v="19.818000000000001"/>
    <m/>
    <n v="36"/>
    <n v="106.798"/>
    <x v="0"/>
    <x v="3"/>
    <n v="15"/>
    <x v="0"/>
  </r>
  <r>
    <x v="2"/>
    <x v="4"/>
    <s v="ARSPP1"/>
    <m/>
    <x v="0"/>
    <d v="2020-04-09T00:00:00"/>
    <x v="2"/>
    <s v="Ventas Familia"/>
    <m/>
    <m/>
    <n v="1.93"/>
    <m/>
    <n v="74.31"/>
    <n v="38.25"/>
    <n v="19.818000000000001"/>
    <m/>
    <n v="38.502600000000001"/>
    <n v="36.06"/>
    <x v="0"/>
    <x v="3"/>
    <n v="15"/>
    <x v="0"/>
  </r>
  <r>
    <x v="2"/>
    <x v="4"/>
    <s v="ARSJP6"/>
    <m/>
    <x v="1"/>
    <d v="2020-04-09T00:00:00"/>
    <x v="2"/>
    <s v="Ventas Familia"/>
    <m/>
    <m/>
    <n v="-6.6"/>
    <m/>
    <n v="-237.6"/>
    <n v="-100.39"/>
    <n v="-15.211"/>
    <m/>
    <n v="36"/>
    <n v="-137.21"/>
    <x v="0"/>
    <x v="3"/>
    <n v="15"/>
    <x v="0"/>
  </r>
  <r>
    <x v="2"/>
    <x v="4"/>
    <s v="ARSJP1"/>
    <m/>
    <x v="1"/>
    <d v="2020-04-09T00:00:00"/>
    <x v="2"/>
    <s v="Ventas Familia"/>
    <m/>
    <m/>
    <n v="-1.93"/>
    <m/>
    <n v="-74.31"/>
    <n v="-35.481000000000002"/>
    <n v="-18.384"/>
    <m/>
    <n v="38.502600000000001"/>
    <n v="-38.829000000000001"/>
    <x v="0"/>
    <x v="3"/>
    <n v="15"/>
    <x v="0"/>
  </r>
  <r>
    <x v="2"/>
    <x v="4"/>
    <s v="AREP"/>
    <m/>
    <x v="0"/>
    <d v="2020-04-09T00:00:00"/>
    <x v="2"/>
    <s v="Distribuidora de Frutas y Verduras Zepeda Hnos SRL de CV"/>
    <m/>
    <m/>
    <n v="861"/>
    <m/>
    <n v="33148.5"/>
    <n v="15228.505999999999"/>
    <n v="17.687000000000001"/>
    <m/>
    <n v="38.5"/>
    <n v="17919.993999999999"/>
    <x v="0"/>
    <x v="3"/>
    <n v="15"/>
    <x v="0"/>
  </r>
  <r>
    <x v="2"/>
    <x v="4"/>
    <s v="AREP"/>
    <m/>
    <x v="0"/>
    <d v="2020-04-09T00:00:00"/>
    <x v="2"/>
    <s v="Distribuidora de Frutas y Verduras Zepeda Hnos SRL de CV"/>
    <m/>
    <m/>
    <n v="1364.75"/>
    <m/>
    <n v="52542.879999999997"/>
    <n v="24138.330999999998"/>
    <n v="17.687000000000001"/>
    <m/>
    <n v="38.5"/>
    <n v="28404.548999999999"/>
    <x v="0"/>
    <x v="3"/>
    <n v="15"/>
    <x v="0"/>
  </r>
  <r>
    <x v="2"/>
    <x v="4"/>
    <s v="AREP"/>
    <m/>
    <x v="0"/>
    <d v="2020-04-09T00:00:00"/>
    <x v="2"/>
    <s v="HUEVO PUBLICO EN GENERAL"/>
    <m/>
    <m/>
    <n v="252.4"/>
    <m/>
    <n v="9717.4"/>
    <n v="4464.1980000000003"/>
    <n v="17.687000000000001"/>
    <m/>
    <n v="38.5"/>
    <n v="5253.2020000000002"/>
    <x v="0"/>
    <x v="3"/>
    <n v="15"/>
    <x v="0"/>
  </r>
  <r>
    <x v="2"/>
    <x v="4"/>
    <s v="AREP"/>
    <m/>
    <x v="0"/>
    <d v="2020-04-09T00:00:00"/>
    <x v="2"/>
    <s v="HUEVO PUBLICO EN GENERAL"/>
    <m/>
    <m/>
    <n v="132.93"/>
    <m/>
    <n v="5117.8100000000004"/>
    <n v="2351.1329999999998"/>
    <n v="17.687000000000001"/>
    <m/>
    <n v="38.5"/>
    <n v="2766.6770000000001"/>
    <x v="0"/>
    <x v="3"/>
    <n v="15"/>
    <x v="0"/>
  </r>
  <r>
    <x v="2"/>
    <x v="4"/>
    <s v="AREP"/>
    <m/>
    <x v="0"/>
    <d v="2020-04-09T00:00:00"/>
    <x v="2"/>
    <s v="SUPER LAS PINTAS"/>
    <m/>
    <m/>
    <n v="288.73"/>
    <m/>
    <n v="11116.11"/>
    <n v="5106.7669999999998"/>
    <n v="17.687000000000001"/>
    <m/>
    <n v="38.5"/>
    <n v="6009.3429999999998"/>
    <x v="0"/>
    <x v="3"/>
    <n v="15"/>
    <x v="0"/>
  </r>
  <r>
    <x v="2"/>
    <x v="4"/>
    <s v="AREP"/>
    <m/>
    <x v="0"/>
    <d v="2020-04-09T00:00:00"/>
    <x v="2"/>
    <s v="Ambriz Ruiz Manolo"/>
    <m/>
    <m/>
    <n v="287.16000000000003"/>
    <m/>
    <n v="11055.66"/>
    <n v="5078.9989999999998"/>
    <n v="17.687000000000001"/>
    <m/>
    <n v="38.5"/>
    <n v="5976.6610000000001"/>
    <x v="0"/>
    <x v="3"/>
    <n v="15"/>
    <x v="0"/>
  </r>
  <r>
    <x v="2"/>
    <x v="4"/>
    <s v="AREP"/>
    <m/>
    <x v="0"/>
    <d v="2020-04-09T00:00:00"/>
    <x v="2"/>
    <s v="Rosales Guzman Humberto"/>
    <m/>
    <m/>
    <n v="241"/>
    <m/>
    <n v="9278.5"/>
    <n v="4262.567"/>
    <n v="17.687000000000001"/>
    <m/>
    <n v="38.5"/>
    <n v="5015.933"/>
    <x v="0"/>
    <x v="3"/>
    <n v="15"/>
    <x v="0"/>
  </r>
  <r>
    <x v="2"/>
    <x v="4"/>
    <s v="AREP"/>
    <m/>
    <x v="0"/>
    <d v="2020-04-09T00:00:00"/>
    <x v="2"/>
    <s v="HUEVO PUBLICO EN GENERAL"/>
    <m/>
    <m/>
    <n v="52.57"/>
    <m/>
    <n v="1918.81"/>
    <n v="929.80600000000004"/>
    <n v="17.687000000000001"/>
    <m/>
    <n v="36.500100000000003"/>
    <n v="989.00400000000002"/>
    <x v="0"/>
    <x v="3"/>
    <n v="15"/>
    <x v="0"/>
  </r>
  <r>
    <x v="2"/>
    <x v="4"/>
    <s v="AREP"/>
    <m/>
    <x v="0"/>
    <d v="2020-04-09T00:00:00"/>
    <x v="2"/>
    <s v="HUEVO PUBLICO EN GENERAL"/>
    <m/>
    <m/>
    <n v="110.73"/>
    <m/>
    <n v="4263.1099999999997"/>
    <n v="1958.481"/>
    <n v="17.687000000000001"/>
    <m/>
    <n v="38.5"/>
    <n v="2304.6289999999999"/>
    <x v="0"/>
    <x v="3"/>
    <n v="15"/>
    <x v="0"/>
  </r>
  <r>
    <x v="2"/>
    <x v="4"/>
    <s v="AREP"/>
    <m/>
    <x v="0"/>
    <d v="2020-04-09T00:00:00"/>
    <x v="2"/>
    <s v="Gonzalez Dominguez Fabiola"/>
    <m/>
    <m/>
    <n v="44.42"/>
    <m/>
    <n v="1710.17"/>
    <n v="785.65599999999995"/>
    <n v="17.687000000000001"/>
    <m/>
    <n v="38.5"/>
    <n v="924.51400000000001"/>
    <x v="0"/>
    <x v="3"/>
    <n v="15"/>
    <x v="0"/>
  </r>
  <r>
    <x v="2"/>
    <x v="4"/>
    <s v="AREP"/>
    <m/>
    <x v="0"/>
    <d v="2020-04-09T00:00:00"/>
    <x v="2"/>
    <s v="Gonzalez Dominguez Fabiola"/>
    <m/>
    <m/>
    <n v="122.86"/>
    <m/>
    <n v="4484.3900000000003"/>
    <n v="2173.0250000000001"/>
    <n v="17.687000000000001"/>
    <m/>
    <n v="36.5"/>
    <n v="2311.3649999999998"/>
    <x v="0"/>
    <x v="3"/>
    <n v="15"/>
    <x v="0"/>
  </r>
  <r>
    <x v="2"/>
    <x v="4"/>
    <s v="AREP"/>
    <m/>
    <x v="0"/>
    <d v="2020-04-09T00:00:00"/>
    <x v="2"/>
    <s v="Alvarez Garcia Octavio "/>
    <m/>
    <m/>
    <n v="178.62"/>
    <m/>
    <n v="6876.87"/>
    <n v="3159.252"/>
    <n v="17.687000000000001"/>
    <m/>
    <n v="38.5"/>
    <n v="3717.6179999999999"/>
    <x v="0"/>
    <x v="3"/>
    <n v="15"/>
    <x v="0"/>
  </r>
  <r>
    <x v="2"/>
    <x v="4"/>
    <s v="AREP"/>
    <m/>
    <x v="0"/>
    <d v="2020-04-09T00:00:00"/>
    <x v="2"/>
    <s v="Julio Sanchez"/>
    <m/>
    <m/>
    <n v="349.55"/>
    <m/>
    <n v="12758.58"/>
    <n v="6182.49"/>
    <n v="17.687000000000001"/>
    <m/>
    <n v="36.5"/>
    <n v="6576.09"/>
    <x v="0"/>
    <x v="3"/>
    <n v="15"/>
    <x v="0"/>
  </r>
  <r>
    <x v="2"/>
    <x v="4"/>
    <s v="AREP"/>
    <m/>
    <x v="0"/>
    <d v="2020-04-09T00:00:00"/>
    <x v="2"/>
    <s v="Julio Sanchez"/>
    <m/>
    <m/>
    <n v="2450.29"/>
    <m/>
    <n v="94336.17"/>
    <n v="43338.275999999998"/>
    <n v="17.687000000000001"/>
    <m/>
    <n v="38.5"/>
    <n v="50997.894"/>
    <x v="0"/>
    <x v="3"/>
    <n v="15"/>
    <x v="0"/>
  </r>
  <r>
    <x v="2"/>
    <x v="4"/>
    <s v="AREP"/>
    <m/>
    <x v="0"/>
    <d v="2020-04-09T00:00:00"/>
    <x v="2"/>
    <s v="HUEVO PUBLICO EN GENERAL"/>
    <m/>
    <m/>
    <n v="269.17"/>
    <m/>
    <n v="10363.049999999999"/>
    <n v="4760.8090000000002"/>
    <n v="17.687000000000001"/>
    <m/>
    <n v="38.5"/>
    <n v="5602.241"/>
    <x v="0"/>
    <x v="3"/>
    <n v="15"/>
    <x v="0"/>
  </r>
  <r>
    <x v="2"/>
    <x v="4"/>
    <s v="AREP"/>
    <m/>
    <x v="0"/>
    <d v="2020-04-09T00:00:00"/>
    <x v="2"/>
    <s v="Cobian Zamora Marlin"/>
    <m/>
    <m/>
    <n v="1110.4000000000001"/>
    <m/>
    <n v="42750.400000000001"/>
    <n v="19639.643"/>
    <n v="17.687000000000001"/>
    <m/>
    <n v="38.5"/>
    <n v="23110.757000000001"/>
    <x v="0"/>
    <x v="3"/>
    <n v="15"/>
    <x v="0"/>
  </r>
  <r>
    <x v="2"/>
    <x v="4"/>
    <s v="AREP"/>
    <m/>
    <x v="0"/>
    <d v="2020-04-09T00:00:00"/>
    <x v="2"/>
    <s v="Cobian Hector"/>
    <m/>
    <m/>
    <n v="451.91"/>
    <m/>
    <n v="17398.54"/>
    <n v="7992.9319999999998"/>
    <n v="17.687000000000001"/>
    <m/>
    <n v="38.5"/>
    <n v="9405.6080000000002"/>
    <x v="0"/>
    <x v="3"/>
    <n v="15"/>
    <x v="0"/>
  </r>
  <r>
    <x v="2"/>
    <x v="4"/>
    <s v="AREP"/>
    <m/>
    <x v="0"/>
    <d v="2020-04-09T00:00:00"/>
    <x v="2"/>
    <s v="Jose Zazueta"/>
    <m/>
    <m/>
    <n v="1036.79"/>
    <m/>
    <n v="37842.839999999997"/>
    <n v="18337.703000000001"/>
    <n v="17.687000000000001"/>
    <m/>
    <n v="36.5"/>
    <n v="19505.136999999999"/>
    <x v="0"/>
    <x v="3"/>
    <n v="15"/>
    <x v="0"/>
  </r>
  <r>
    <x v="2"/>
    <x v="4"/>
    <s v="AREP"/>
    <m/>
    <x v="0"/>
    <d v="2020-04-09T00:00:00"/>
    <x v="2"/>
    <s v="Alvarez Garcia Octavio "/>
    <m/>
    <m/>
    <n v="795"/>
    <m/>
    <n v="30607.5"/>
    <n v="14061.164000000001"/>
    <n v="17.687000000000001"/>
    <m/>
    <n v="38.5"/>
    <n v="16546.335999999999"/>
    <x v="0"/>
    <x v="3"/>
    <n v="15"/>
    <x v="0"/>
  </r>
  <r>
    <x v="2"/>
    <x v="4"/>
    <s v="AREP"/>
    <m/>
    <x v="0"/>
    <d v="2020-04-09T00:00:00"/>
    <x v="2"/>
    <s v="Vargas Perez Maria del Rosario &quot;La Chata&quot;"/>
    <m/>
    <m/>
    <n v="558.54"/>
    <m/>
    <n v="21503.79"/>
    <n v="9878.8960000000006"/>
    <n v="17.687000000000001"/>
    <m/>
    <n v="38.5"/>
    <n v="11624.894"/>
    <x v="0"/>
    <x v="3"/>
    <n v="15"/>
    <x v="0"/>
  </r>
  <r>
    <x v="2"/>
    <x v="4"/>
    <s v="AREP"/>
    <m/>
    <x v="0"/>
    <d v="2020-04-09T00:00:00"/>
    <x v="2"/>
    <s v="Cesar Morales"/>
    <m/>
    <m/>
    <n v="153.01"/>
    <m/>
    <n v="5890.89"/>
    <n v="2706.288"/>
    <n v="17.687000000000001"/>
    <m/>
    <n v="38.5"/>
    <n v="3184.6019999999999"/>
    <x v="0"/>
    <x v="3"/>
    <n v="15"/>
    <x v="0"/>
  </r>
  <r>
    <x v="2"/>
    <x v="4"/>
    <s v="AREP"/>
    <m/>
    <x v="0"/>
    <d v="2020-04-09T00:00:00"/>
    <x v="2"/>
    <s v="J Jesus Naranjo Ayala"/>
    <m/>
    <m/>
    <n v="89.76"/>
    <m/>
    <n v="3455.76"/>
    <n v="1587.585"/>
    <n v="17.687000000000001"/>
    <m/>
    <n v="38.5"/>
    <n v="1868.175"/>
    <x v="0"/>
    <x v="3"/>
    <n v="15"/>
    <x v="0"/>
  </r>
  <r>
    <x v="2"/>
    <x v="4"/>
    <s v="AREP"/>
    <m/>
    <x v="0"/>
    <d v="2020-04-09T00:00:00"/>
    <x v="2"/>
    <s v="J Jesus Naranjo Ayala"/>
    <m/>
    <m/>
    <n v="45.64"/>
    <m/>
    <n v="1300.74"/>
    <n v="807.23500000000001"/>
    <n v="17.687000000000001"/>
    <m/>
    <n v="28.5"/>
    <n v="493.505"/>
    <x v="0"/>
    <x v="3"/>
    <n v="15"/>
    <x v="0"/>
  </r>
  <r>
    <x v="2"/>
    <x v="4"/>
    <s v="AREP"/>
    <m/>
    <x v="0"/>
    <d v="2020-04-09T00:00:00"/>
    <x v="2"/>
    <s v="HUEVO PUBLICO EN GENERAL"/>
    <m/>
    <m/>
    <n v="321.27"/>
    <m/>
    <n v="12368.9"/>
    <n v="5678.5280000000002"/>
    <n v="17.675000000000001"/>
    <m/>
    <n v="38.5"/>
    <n v="6690.3720000000003"/>
    <x v="0"/>
    <x v="3"/>
    <n v="15"/>
    <x v="0"/>
  </r>
  <r>
    <x v="2"/>
    <x v="4"/>
    <s v="AREP"/>
    <m/>
    <x v="0"/>
    <d v="2020-04-09T00:00:00"/>
    <x v="2"/>
    <s v="Panaderia Garcia"/>
    <m/>
    <m/>
    <n v="21.72"/>
    <m/>
    <n v="836.22"/>
    <n v="383.90600000000001"/>
    <n v="17.675000000000001"/>
    <m/>
    <n v="38.5"/>
    <n v="452.31400000000002"/>
    <x v="0"/>
    <x v="3"/>
    <n v="15"/>
    <x v="0"/>
  </r>
  <r>
    <x v="2"/>
    <x v="4"/>
    <s v="AREP"/>
    <m/>
    <x v="0"/>
    <d v="2020-04-09T00:00:00"/>
    <x v="2"/>
    <s v="Panaderia Garcia"/>
    <m/>
    <m/>
    <n v="68.849999999999994"/>
    <m/>
    <n v="1962.23"/>
    <n v="1216.941"/>
    <n v="17.675000000000001"/>
    <m/>
    <n v="28.5001"/>
    <n v="745.28899999999999"/>
    <x v="0"/>
    <x v="3"/>
    <n v="15"/>
    <x v="0"/>
  </r>
  <r>
    <x v="2"/>
    <x v="4"/>
    <s v="AREP"/>
    <m/>
    <x v="0"/>
    <d v="2020-04-09T00:00:00"/>
    <x v="2"/>
    <s v="Gonzalez Contreras Crescenciano"/>
    <m/>
    <m/>
    <n v="1327.15"/>
    <m/>
    <n v="51095.28"/>
    <n v="23606.769"/>
    <n v="17.788"/>
    <m/>
    <n v="38.5"/>
    <n v="27488.510999999999"/>
    <x v="0"/>
    <x v="3"/>
    <n v="15"/>
    <x v="0"/>
  </r>
  <r>
    <x v="2"/>
    <x v="4"/>
    <s v="AREP"/>
    <m/>
    <x v="0"/>
    <d v="2020-04-14T00:00:00"/>
    <x v="2"/>
    <s v="Madres Adoratrices"/>
    <m/>
    <m/>
    <n v="54.44"/>
    <m/>
    <n v="1497.1"/>
    <n v="968.66200000000003"/>
    <n v="17.792999999999999"/>
    <m/>
    <n v="27.5"/>
    <n v="528.43799999999999"/>
    <x v="0"/>
    <x v="3"/>
    <n v="16"/>
    <x v="0"/>
  </r>
  <r>
    <x v="2"/>
    <x v="4"/>
    <s v="AREP"/>
    <m/>
    <x v="0"/>
    <d v="2020-04-14T00:00:00"/>
    <x v="2"/>
    <s v="HUEVO PUBLICO EN GENERAL"/>
    <m/>
    <m/>
    <n v="21.28"/>
    <m/>
    <n v="798"/>
    <n v="378.63900000000001"/>
    <n v="17.792999999999999"/>
    <m/>
    <n v="37.5"/>
    <n v="419.36099999999999"/>
    <x v="0"/>
    <x v="3"/>
    <n v="16"/>
    <x v="0"/>
  </r>
  <r>
    <x v="2"/>
    <x v="4"/>
    <s v="AREP"/>
    <m/>
    <x v="0"/>
    <d v="2020-04-14T00:00:00"/>
    <x v="2"/>
    <s v="Soc Coop Rural de Compra y Venta en C y C El Grullo SCL"/>
    <m/>
    <m/>
    <n v="1280.4000000000001"/>
    <m/>
    <n v="48015"/>
    <n v="22782.420999999998"/>
    <n v="17.792999999999999"/>
    <m/>
    <n v="37.5"/>
    <n v="25232.579000000002"/>
    <x v="0"/>
    <x v="3"/>
    <n v="16"/>
    <x v="0"/>
  </r>
  <r>
    <x v="2"/>
    <x v="4"/>
    <s v="AREP"/>
    <m/>
    <x v="0"/>
    <d v="2020-04-14T00:00:00"/>
    <x v="2"/>
    <s v="Jose Refugio Palomino Castañeda"/>
    <m/>
    <m/>
    <n v="556.22"/>
    <m/>
    <n v="19745.810000000001"/>
    <n v="9896.9369999999999"/>
    <n v="17.792999999999999"/>
    <m/>
    <n v="35.5"/>
    <n v="9848.8729999999996"/>
    <x v="0"/>
    <x v="3"/>
    <n v="16"/>
    <x v="0"/>
  </r>
  <r>
    <x v="2"/>
    <x v="4"/>
    <s v="AREP"/>
    <m/>
    <x v="0"/>
    <d v="2020-04-14T00:00:00"/>
    <x v="2"/>
    <s v="Cobian Zamora Marlin"/>
    <m/>
    <m/>
    <n v="1336.2"/>
    <m/>
    <n v="50107.5"/>
    <n v="23775.281999999999"/>
    <n v="17.792999999999999"/>
    <m/>
    <n v="37.5"/>
    <n v="26332.218000000001"/>
    <x v="0"/>
    <x v="3"/>
    <n v="16"/>
    <x v="0"/>
  </r>
  <r>
    <x v="2"/>
    <x v="4"/>
    <s v="AREP"/>
    <m/>
    <x v="0"/>
    <d v="2020-04-14T00:00:00"/>
    <x v="2"/>
    <s v="Distribuidora de Frutas y Verduras Zepeda Hnos SRL de CV"/>
    <m/>
    <m/>
    <n v="912.8"/>
    <m/>
    <n v="34230"/>
    <n v="16241.638000000001"/>
    <n v="17.792999999999999"/>
    <m/>
    <n v="37.5"/>
    <n v="17988.362000000001"/>
    <x v="0"/>
    <x v="3"/>
    <n v="16"/>
    <x v="0"/>
  </r>
  <r>
    <x v="2"/>
    <x v="4"/>
    <s v="AREP"/>
    <m/>
    <x v="0"/>
    <d v="2020-04-14T00:00:00"/>
    <x v="2"/>
    <s v="Distribuidora de Frutas y Verduras Zepeda Hnos SRL de CV"/>
    <m/>
    <m/>
    <n v="1335.9"/>
    <m/>
    <n v="50096.25"/>
    <n v="23769.944"/>
    <n v="17.792999999999999"/>
    <m/>
    <n v="37.5"/>
    <n v="26326.306"/>
    <x v="0"/>
    <x v="3"/>
    <n v="16"/>
    <x v="0"/>
  </r>
  <r>
    <x v="2"/>
    <x v="4"/>
    <s v="AREP"/>
    <m/>
    <x v="0"/>
    <d v="2020-04-14T00:00:00"/>
    <x v="2"/>
    <s v="HUEVO PUBLICO EN GENERAL"/>
    <m/>
    <m/>
    <n v="142.11000000000001"/>
    <m/>
    <n v="5044.91"/>
    <n v="2528.5929999999998"/>
    <n v="17.792999999999999"/>
    <m/>
    <n v="35.5"/>
    <n v="2516.317"/>
    <x v="0"/>
    <x v="3"/>
    <n v="16"/>
    <x v="0"/>
  </r>
  <r>
    <x v="2"/>
    <x v="4"/>
    <s v="AREP"/>
    <m/>
    <x v="0"/>
    <d v="2020-04-14T00:00:00"/>
    <x v="2"/>
    <s v="Imelda fregozo Guzman"/>
    <m/>
    <m/>
    <n v="269.70999999999998"/>
    <m/>
    <n v="10114.129999999999"/>
    <n v="4799.0060000000003"/>
    <n v="17.792999999999999"/>
    <m/>
    <n v="37.5"/>
    <n v="5315.1239999999998"/>
    <x v="0"/>
    <x v="3"/>
    <n v="16"/>
    <x v="0"/>
  </r>
  <r>
    <x v="2"/>
    <x v="4"/>
    <s v="AREP"/>
    <m/>
    <x v="0"/>
    <d v="2020-04-14T00:00:00"/>
    <x v="2"/>
    <s v="Panaderia Garcia"/>
    <m/>
    <m/>
    <n v="22.68"/>
    <m/>
    <n v="623.70000000000005"/>
    <n v="403.55"/>
    <n v="17.792999999999999"/>
    <m/>
    <n v="27.5"/>
    <n v="220.15"/>
    <x v="0"/>
    <x v="3"/>
    <n v="16"/>
    <x v="0"/>
  </r>
  <r>
    <x v="2"/>
    <x v="4"/>
    <s v="AREP"/>
    <m/>
    <x v="0"/>
    <d v="2020-04-14T00:00:00"/>
    <x v="2"/>
    <s v="Vargas Perez Maria del Rosario &quot;La Chata&quot;"/>
    <m/>
    <m/>
    <n v="293.60000000000002"/>
    <m/>
    <n v="11010"/>
    <n v="5224.085"/>
    <n v="17.792999999999999"/>
    <m/>
    <n v="37.5"/>
    <n v="5785.915"/>
    <x v="0"/>
    <x v="3"/>
    <n v="16"/>
    <x v="0"/>
  </r>
  <r>
    <x v="2"/>
    <x v="4"/>
    <s v="AREP"/>
    <m/>
    <x v="0"/>
    <d v="2020-04-14T00:00:00"/>
    <x v="2"/>
    <s v="Julio Sanchez"/>
    <m/>
    <m/>
    <n v="65.16"/>
    <m/>
    <n v="2443.5"/>
    <n v="1159.405"/>
    <n v="17.792999999999999"/>
    <m/>
    <n v="37.5"/>
    <n v="1284.095"/>
    <x v="0"/>
    <x v="3"/>
    <n v="16"/>
    <x v="0"/>
  </r>
  <r>
    <x v="2"/>
    <x v="4"/>
    <s v="AREP"/>
    <m/>
    <x v="0"/>
    <d v="2020-04-14T00:00:00"/>
    <x v="2"/>
    <s v="Julio Sanchez"/>
    <m/>
    <m/>
    <n v="231.77"/>
    <m/>
    <n v="8227.84"/>
    <n v="4123.9309999999996"/>
    <n v="17.792999999999999"/>
    <m/>
    <n v="35.5"/>
    <n v="4103.9089999999997"/>
    <x v="0"/>
    <x v="3"/>
    <n v="16"/>
    <x v="0"/>
  </r>
  <r>
    <x v="2"/>
    <x v="4"/>
    <s v="AREP"/>
    <m/>
    <x v="0"/>
    <d v="2020-04-14T00:00:00"/>
    <x v="2"/>
    <s v="HUEVO PUBLICO EN GENERAL"/>
    <m/>
    <m/>
    <n v="489.86"/>
    <m/>
    <n v="18369.75"/>
    <n v="8716.18"/>
    <n v="17.792999999999999"/>
    <m/>
    <n v="37.5"/>
    <n v="9653.57"/>
    <x v="0"/>
    <x v="3"/>
    <n v="16"/>
    <x v="0"/>
  </r>
  <r>
    <x v="2"/>
    <x v="4"/>
    <s v="AREP"/>
    <m/>
    <x v="0"/>
    <d v="2020-04-14T00:00:00"/>
    <x v="2"/>
    <s v="HUEVO PUBLICO EN GENERAL"/>
    <m/>
    <m/>
    <n v="325.77999999999997"/>
    <m/>
    <n v="12216.75"/>
    <n v="5796.6710000000003"/>
    <n v="17.792999999999999"/>
    <m/>
    <n v="37.5"/>
    <n v="6420.0789999999997"/>
    <x v="0"/>
    <x v="3"/>
    <n v="16"/>
    <x v="0"/>
  </r>
  <r>
    <x v="2"/>
    <x v="4"/>
    <s v="AREP"/>
    <m/>
    <x v="0"/>
    <d v="2020-04-14T00:00:00"/>
    <x v="2"/>
    <s v="HUEVO PUBLICO EN GENERAL"/>
    <m/>
    <m/>
    <n v="140.91"/>
    <m/>
    <n v="5002.3100000000004"/>
    <n v="2507.241"/>
    <n v="17.792999999999999"/>
    <m/>
    <n v="35.5"/>
    <n v="2495.069"/>
    <x v="0"/>
    <x v="3"/>
    <n v="16"/>
    <x v="0"/>
  </r>
  <r>
    <x v="2"/>
    <x v="4"/>
    <s v="AREP"/>
    <m/>
    <x v="0"/>
    <d v="2020-04-14T00:00:00"/>
    <x v="2"/>
    <s v="Cobian Hector"/>
    <m/>
    <m/>
    <n v="536.54"/>
    <m/>
    <n v="20120.25"/>
    <n v="9546.7669999999998"/>
    <n v="17.792999999999999"/>
    <m/>
    <n v="37.5"/>
    <n v="10573.483"/>
    <x v="0"/>
    <x v="3"/>
    <n v="16"/>
    <x v="0"/>
  </r>
  <r>
    <x v="2"/>
    <x v="4"/>
    <s v="AREP"/>
    <m/>
    <x v="0"/>
    <d v="2020-04-14T00:00:00"/>
    <x v="2"/>
    <s v="Garcia Soto Salvador"/>
    <m/>
    <m/>
    <n v="714.07"/>
    <m/>
    <n v="27134.66"/>
    <n v="12705.594999999999"/>
    <n v="17.792999999999999"/>
    <m/>
    <n v="38"/>
    <n v="14429.065000000001"/>
    <x v="0"/>
    <x v="3"/>
    <n v="16"/>
    <x v="0"/>
  </r>
  <r>
    <x v="2"/>
    <x v="4"/>
    <s v="AREP"/>
    <m/>
    <x v="0"/>
    <d v="2020-04-14T00:00:00"/>
    <x v="2"/>
    <s v="Garcia Soto Salvador"/>
    <m/>
    <m/>
    <n v="498.63"/>
    <m/>
    <n v="17950.68"/>
    <n v="8872.2260000000006"/>
    <n v="17.792999999999999"/>
    <m/>
    <n v="36"/>
    <n v="9078.4539999999997"/>
    <x v="0"/>
    <x v="3"/>
    <n v="16"/>
    <x v="0"/>
  </r>
  <r>
    <x v="2"/>
    <x v="4"/>
    <s v="AREP"/>
    <m/>
    <x v="0"/>
    <d v="2020-04-14T00:00:00"/>
    <x v="2"/>
    <s v="Loera Baltazar Carlos"/>
    <m/>
    <m/>
    <n v="438.54"/>
    <m/>
    <n v="16664.52"/>
    <n v="7803.0330000000004"/>
    <n v="17.792999999999999"/>
    <m/>
    <n v="38"/>
    <n v="8861.4869999999992"/>
    <x v="0"/>
    <x v="3"/>
    <n v="16"/>
    <x v="0"/>
  </r>
  <r>
    <x v="2"/>
    <x v="4"/>
    <s v="AREP"/>
    <m/>
    <x v="0"/>
    <d v="2020-04-14T00:00:00"/>
    <x v="2"/>
    <s v="Loera Baltazar Carlos"/>
    <m/>
    <m/>
    <n v="179.26"/>
    <m/>
    <n v="6453.36"/>
    <n v="3189.61"/>
    <n v="17.792999999999999"/>
    <m/>
    <n v="36"/>
    <n v="3263.75"/>
    <x v="0"/>
    <x v="3"/>
    <n v="16"/>
    <x v="0"/>
  </r>
  <r>
    <x v="2"/>
    <x v="4"/>
    <s v="AREP"/>
    <m/>
    <x v="0"/>
    <d v="2020-04-14T00:00:00"/>
    <x v="2"/>
    <s v="Jose Refugio Palomino Castañeda"/>
    <m/>
    <m/>
    <n v="267.39"/>
    <m/>
    <n v="9492.35"/>
    <n v="4757.7250000000004"/>
    <n v="17.792999999999999"/>
    <m/>
    <n v="35.5"/>
    <n v="4734.625"/>
    <x v="0"/>
    <x v="3"/>
    <n v="16"/>
    <x v="0"/>
  </r>
  <r>
    <x v="2"/>
    <x v="4"/>
    <s v="AREP"/>
    <m/>
    <x v="0"/>
    <d v="2020-04-14T00:00:00"/>
    <x v="2"/>
    <s v="Huerta Reyes Juan Carlos"/>
    <m/>
    <m/>
    <n v="1172.7"/>
    <m/>
    <n v="43976.25"/>
    <n v="20866.093000000001"/>
    <n v="17.792999999999999"/>
    <m/>
    <n v="37.5"/>
    <n v="23110.156999999999"/>
    <x v="0"/>
    <x v="3"/>
    <n v="16"/>
    <x v="0"/>
  </r>
  <r>
    <x v="2"/>
    <x v="4"/>
    <s v="AREP"/>
    <m/>
    <x v="0"/>
    <d v="2020-04-14T00:00:00"/>
    <x v="2"/>
    <s v="Gonzalez Contreras Crescenciano"/>
    <m/>
    <m/>
    <n v="89.81"/>
    <m/>
    <n v="3188.26"/>
    <n v="1598.008"/>
    <n v="17.792999999999999"/>
    <m/>
    <n v="35.500100000000003"/>
    <n v="1590.252"/>
    <x v="0"/>
    <x v="3"/>
    <n v="16"/>
    <x v="0"/>
  </r>
  <r>
    <x v="2"/>
    <x v="4"/>
    <s v="AREP"/>
    <m/>
    <x v="0"/>
    <d v="2020-04-14T00:00:00"/>
    <x v="2"/>
    <s v="Gonzalez Contreras Crescenciano"/>
    <m/>
    <m/>
    <n v="889.86"/>
    <m/>
    <n v="33369.75"/>
    <n v="15833.462"/>
    <n v="17.792999999999999"/>
    <m/>
    <n v="37.5"/>
    <n v="17536.288"/>
    <x v="0"/>
    <x v="3"/>
    <n v="16"/>
    <x v="0"/>
  </r>
  <r>
    <x v="2"/>
    <x v="4"/>
    <s v="AREP"/>
    <m/>
    <x v="1"/>
    <d v="2020-04-14T00:00:00"/>
    <x v="2"/>
    <s v="Gonzalez Contreras Crescenciano"/>
    <m/>
    <m/>
    <n v="-89.81"/>
    <m/>
    <n v="-3188.26"/>
    <n v="-1598.008"/>
    <n v="-17.792999999999999"/>
    <m/>
    <n v="35.500100000000003"/>
    <n v="-1590.252"/>
    <x v="0"/>
    <x v="3"/>
    <n v="16"/>
    <x v="0"/>
  </r>
  <r>
    <x v="2"/>
    <x v="4"/>
    <s v="AREP"/>
    <m/>
    <x v="1"/>
    <d v="2020-04-14T00:00:00"/>
    <x v="2"/>
    <s v="Gonzalez Contreras Crescenciano"/>
    <m/>
    <m/>
    <n v="-887.86"/>
    <m/>
    <n v="-33294.75"/>
    <n v="-15797.876"/>
    <n v="-17.792999999999999"/>
    <m/>
    <n v="37.5"/>
    <n v="-17496.874"/>
    <x v="0"/>
    <x v="3"/>
    <n v="16"/>
    <x v="0"/>
  </r>
  <r>
    <x v="2"/>
    <x v="4"/>
    <s v="AREP"/>
    <m/>
    <x v="0"/>
    <d v="2020-04-14T00:00:00"/>
    <x v="2"/>
    <s v="Gonzalez Contreras Crescenciano"/>
    <m/>
    <m/>
    <n v="89.81"/>
    <m/>
    <n v="3188.26"/>
    <n v="1598.008"/>
    <n v="17.792999999999999"/>
    <m/>
    <n v="35.500100000000003"/>
    <n v="1590.252"/>
    <x v="0"/>
    <x v="3"/>
    <n v="16"/>
    <x v="0"/>
  </r>
  <r>
    <x v="2"/>
    <x v="4"/>
    <s v="AREP"/>
    <m/>
    <x v="0"/>
    <d v="2020-04-14T00:00:00"/>
    <x v="2"/>
    <s v="Gonzalez Contreras Crescenciano"/>
    <m/>
    <m/>
    <n v="887.86"/>
    <m/>
    <n v="33294.75"/>
    <n v="15797.876"/>
    <n v="17.792999999999999"/>
    <m/>
    <n v="37.5"/>
    <n v="17496.874"/>
    <x v="0"/>
    <x v="3"/>
    <n v="16"/>
    <x v="0"/>
  </r>
  <r>
    <x v="2"/>
    <x v="4"/>
    <s v="AREP"/>
    <m/>
    <x v="0"/>
    <d v="2020-04-14T00:00:00"/>
    <x v="2"/>
    <s v="Hernandez Rosales Alicia"/>
    <m/>
    <m/>
    <n v="174.14"/>
    <m/>
    <n v="5659.55"/>
    <n v="3098.509"/>
    <n v="17.792999999999999"/>
    <m/>
    <n v="32.5"/>
    <n v="2561.0410000000002"/>
    <x v="0"/>
    <x v="3"/>
    <n v="16"/>
    <x v="0"/>
  </r>
  <r>
    <x v="2"/>
    <x v="4"/>
    <s v="AREP"/>
    <m/>
    <x v="0"/>
    <d v="2020-04-14T00:00:00"/>
    <x v="2"/>
    <s v="Hernandez Rosales Alicia"/>
    <m/>
    <m/>
    <n v="467.56"/>
    <m/>
    <n v="12857.9"/>
    <n v="8319.3909999999996"/>
    <n v="17.792999999999999"/>
    <m/>
    <n v="27.5"/>
    <n v="4538.509"/>
    <x v="0"/>
    <x v="3"/>
    <n v="16"/>
    <x v="0"/>
  </r>
  <r>
    <x v="2"/>
    <x v="4"/>
    <s v="AREP"/>
    <m/>
    <x v="0"/>
    <d v="2020-04-14T00:00:00"/>
    <x v="2"/>
    <s v="Panaderia Garcia"/>
    <m/>
    <m/>
    <n v="45.19"/>
    <m/>
    <n v="1242.73"/>
    <n v="804.07500000000005"/>
    <n v="17.792999999999999"/>
    <m/>
    <n v="27.5001"/>
    <n v="438.65499999999997"/>
    <x v="0"/>
    <x v="3"/>
    <n v="16"/>
    <x v="0"/>
  </r>
  <r>
    <x v="2"/>
    <x v="4"/>
    <s v="AREP"/>
    <m/>
    <x v="0"/>
    <d v="2020-04-14T00:00:00"/>
    <x v="2"/>
    <s v="Espinoza Gonzalez Maria Yesenia"/>
    <m/>
    <m/>
    <n v="17.34"/>
    <m/>
    <n v="615.57000000000005"/>
    <n v="308.53399999999999"/>
    <n v="17.792999999999999"/>
    <m/>
    <n v="35.5"/>
    <n v="307.036"/>
    <x v="0"/>
    <x v="3"/>
    <n v="16"/>
    <x v="0"/>
  </r>
  <r>
    <x v="2"/>
    <x v="4"/>
    <s v="AREP"/>
    <m/>
    <x v="0"/>
    <d v="2020-04-14T00:00:00"/>
    <x v="2"/>
    <s v="Espinoza Gonzalez Maria Yesenia"/>
    <m/>
    <m/>
    <n v="265.14"/>
    <m/>
    <n v="9942.75"/>
    <n v="4717.6909999999998"/>
    <n v="17.792999999999999"/>
    <m/>
    <n v="37.5"/>
    <n v="5225.0590000000002"/>
    <x v="0"/>
    <x v="3"/>
    <n v="16"/>
    <x v="0"/>
  </r>
  <r>
    <x v="2"/>
    <x v="4"/>
    <s v="AREP"/>
    <m/>
    <x v="0"/>
    <d v="2020-04-14T00:00:00"/>
    <x v="2"/>
    <s v="HUEVO PUBLICO EN GENERAL"/>
    <m/>
    <m/>
    <n v="140.19999999999999"/>
    <m/>
    <n v="4977.1000000000004"/>
    <n v="2494.607"/>
    <n v="17.792999999999999"/>
    <m/>
    <n v="35.5"/>
    <n v="2482.4929999999999"/>
    <x v="0"/>
    <x v="3"/>
    <n v="16"/>
    <x v="0"/>
  </r>
  <r>
    <x v="2"/>
    <x v="4"/>
    <s v="AREP"/>
    <m/>
    <x v="0"/>
    <d v="2020-04-14T00:00:00"/>
    <x v="2"/>
    <s v="Ambriz Ruiz Manolo"/>
    <m/>
    <m/>
    <n v="664.12"/>
    <m/>
    <n v="24904.5"/>
    <n v="11816.824000000001"/>
    <n v="17.792999999999999"/>
    <m/>
    <n v="37.5"/>
    <n v="13087.675999999999"/>
    <x v="0"/>
    <x v="3"/>
    <n v="16"/>
    <x v="0"/>
  </r>
  <r>
    <x v="2"/>
    <x v="4"/>
    <s v="AREP"/>
    <m/>
    <x v="0"/>
    <d v="2020-04-14T00:00:00"/>
    <x v="2"/>
    <s v="HUEVO PUBLICO EN GENERAL"/>
    <m/>
    <m/>
    <n v="289.51"/>
    <m/>
    <n v="10856.63"/>
    <n v="5151.3109999999997"/>
    <n v="17.792999999999999"/>
    <m/>
    <n v="37.5"/>
    <n v="5705.3190000000004"/>
    <x v="0"/>
    <x v="3"/>
    <n v="16"/>
    <x v="0"/>
  </r>
  <r>
    <x v="2"/>
    <x v="4"/>
    <s v="AREP"/>
    <m/>
    <x v="0"/>
    <d v="2020-04-14T00:00:00"/>
    <x v="2"/>
    <s v="HUEVO PUBLICO EN GENERAL"/>
    <m/>
    <m/>
    <n v="177.27"/>
    <m/>
    <n v="6647.63"/>
    <n v="3154.2020000000002"/>
    <n v="17.792999999999999"/>
    <m/>
    <n v="37.5"/>
    <n v="3493.4279999999999"/>
    <x v="0"/>
    <x v="3"/>
    <n v="16"/>
    <x v="0"/>
  </r>
  <r>
    <x v="2"/>
    <x v="4"/>
    <s v="AREP"/>
    <m/>
    <x v="0"/>
    <d v="2020-04-14T00:00:00"/>
    <x v="2"/>
    <s v="HUEVO PUBLICO EN GENERAL"/>
    <m/>
    <m/>
    <n v="435.59"/>
    <m/>
    <n v="16334.63"/>
    <n v="7750.5429999999997"/>
    <n v="17.792999999999999"/>
    <m/>
    <n v="37.5"/>
    <n v="8584.0869999999995"/>
    <x v="0"/>
    <x v="3"/>
    <n v="16"/>
    <x v="0"/>
  </r>
  <r>
    <x v="2"/>
    <x v="4"/>
    <s v="AREP"/>
    <m/>
    <x v="0"/>
    <d v="2020-04-14T00:00:00"/>
    <x v="2"/>
    <s v="Gonzalez Dominguez Fabiola"/>
    <m/>
    <m/>
    <n v="291.88"/>
    <m/>
    <n v="10945.5"/>
    <n v="5193.4809999999998"/>
    <n v="17.792999999999999"/>
    <m/>
    <n v="37.5"/>
    <n v="5752.0190000000002"/>
    <x v="0"/>
    <x v="3"/>
    <n v="16"/>
    <x v="0"/>
  </r>
  <r>
    <x v="2"/>
    <x v="4"/>
    <s v="AREP"/>
    <m/>
    <x v="0"/>
    <d v="2020-04-14T00:00:00"/>
    <x v="2"/>
    <s v="Gonzalez Dominguez Fabiola"/>
    <m/>
    <m/>
    <n v="175.89"/>
    <m/>
    <n v="6244.1"/>
    <n v="3129.6469999999999"/>
    <n v="17.792999999999999"/>
    <m/>
    <n v="35.5"/>
    <n v="3114.453"/>
    <x v="0"/>
    <x v="3"/>
    <n v="16"/>
    <x v="0"/>
  </r>
  <r>
    <x v="2"/>
    <x v="4"/>
    <s v="AREP"/>
    <m/>
    <x v="0"/>
    <d v="2020-04-14T00:00:00"/>
    <x v="2"/>
    <s v="Laura Livier Castro Mejia"/>
    <m/>
    <m/>
    <n v="219.99"/>
    <m/>
    <n v="8249.6299999999992"/>
    <n v="3914.3270000000002"/>
    <n v="17.792999999999999"/>
    <m/>
    <n v="37.5"/>
    <n v="4335.3029999999999"/>
    <x v="0"/>
    <x v="3"/>
    <n v="16"/>
    <x v="0"/>
  </r>
  <r>
    <x v="2"/>
    <x v="4"/>
    <s v="AREP"/>
    <m/>
    <x v="0"/>
    <d v="2020-04-14T00:00:00"/>
    <x v="2"/>
    <s v="Laura Livier Castro Mejia"/>
    <m/>
    <m/>
    <n v="267.02999999999997"/>
    <m/>
    <n v="10013.629999999999"/>
    <n v="4751.32"/>
    <n v="17.792999999999999"/>
    <m/>
    <n v="37.5"/>
    <n v="5262.31"/>
    <x v="0"/>
    <x v="3"/>
    <n v="16"/>
    <x v="0"/>
  </r>
  <r>
    <x v="2"/>
    <x v="4"/>
    <s v="AREP"/>
    <m/>
    <x v="0"/>
    <d v="2020-04-14T00:00:00"/>
    <x v="2"/>
    <s v="Martin Francisco Cervantes Curiel"/>
    <m/>
    <m/>
    <n v="274.08"/>
    <m/>
    <n v="10278"/>
    <n v="4876.7939999999999"/>
    <n v="17.792999999999999"/>
    <m/>
    <n v="37.5"/>
    <n v="5401.2060000000001"/>
    <x v="0"/>
    <x v="3"/>
    <n v="16"/>
    <x v="0"/>
  </r>
  <r>
    <x v="2"/>
    <x v="4"/>
    <s v="AREP"/>
    <m/>
    <x v="0"/>
    <d v="2020-04-14T00:00:00"/>
    <x v="2"/>
    <s v="Rosales Guzman Humberto"/>
    <m/>
    <m/>
    <n v="227.81"/>
    <m/>
    <n v="8542.8799999999992"/>
    <n v="4053.5630000000001"/>
    <n v="17.794"/>
    <m/>
    <n v="37.5"/>
    <n v="4489.317"/>
    <x v="0"/>
    <x v="3"/>
    <n v="16"/>
    <x v="0"/>
  </r>
  <r>
    <x v="2"/>
    <x v="4"/>
    <s v="AREP"/>
    <m/>
    <x v="0"/>
    <d v="2020-04-14T00:00:00"/>
    <x v="2"/>
    <s v="Cobian Zamora Marlin"/>
    <m/>
    <m/>
    <n v="923.3"/>
    <m/>
    <n v="34623.75"/>
    <n v="16431.674999999999"/>
    <n v="17.797000000000001"/>
    <m/>
    <n v="37.5"/>
    <n v="18192.075000000001"/>
    <x v="0"/>
    <x v="3"/>
    <n v="16"/>
    <x v="0"/>
  </r>
  <r>
    <x v="2"/>
    <x v="4"/>
    <s v="AREP"/>
    <m/>
    <x v="0"/>
    <d v="2020-04-14T00:00:00"/>
    <x v="2"/>
    <s v="Soc Coop Rural de Compra y Venta en C y C El Grullo SCL"/>
    <m/>
    <m/>
    <n v="1275.4000000000001"/>
    <m/>
    <n v="47827.5"/>
    <n v="22702.512999999999"/>
    <n v="17.8"/>
    <m/>
    <n v="37.5"/>
    <n v="25124.987000000001"/>
    <x v="0"/>
    <x v="3"/>
    <n v="16"/>
    <x v="0"/>
  </r>
  <r>
    <x v="2"/>
    <x v="4"/>
    <s v="AREP"/>
    <m/>
    <x v="0"/>
    <d v="2020-04-17T00:00:00"/>
    <x v="2"/>
    <s v="Hernandez Rosales Alicia"/>
    <m/>
    <m/>
    <n v="371.67"/>
    <m/>
    <n v="9663.42"/>
    <n v="6426.3220000000001"/>
    <n v="17.29"/>
    <m/>
    <n v="26"/>
    <n v="3237.098"/>
    <x v="0"/>
    <x v="3"/>
    <n v="16"/>
    <x v="0"/>
  </r>
  <r>
    <x v="2"/>
    <x v="4"/>
    <s v="AREP"/>
    <m/>
    <x v="0"/>
    <d v="2020-04-17T00:00:00"/>
    <x v="2"/>
    <s v="Hernandez Rosales Alicia"/>
    <m/>
    <m/>
    <n v="88.94"/>
    <m/>
    <n v="2757.14"/>
    <n v="1537.808"/>
    <n v="17.29"/>
    <m/>
    <n v="31"/>
    <n v="1219.3320000000001"/>
    <x v="0"/>
    <x v="3"/>
    <n v="16"/>
    <x v="0"/>
  </r>
  <r>
    <x v="2"/>
    <x v="4"/>
    <s v="AREP"/>
    <m/>
    <x v="0"/>
    <d v="2020-04-17T00:00:00"/>
    <x v="2"/>
    <s v="Martin Francisco Cervantes Curiel"/>
    <m/>
    <m/>
    <n v="178.03"/>
    <m/>
    <n v="6409.08"/>
    <n v="3078.21"/>
    <n v="17.29"/>
    <m/>
    <n v="36"/>
    <n v="3330.87"/>
    <x v="0"/>
    <x v="3"/>
    <n v="16"/>
    <x v="0"/>
  </r>
  <r>
    <x v="2"/>
    <x v="4"/>
    <s v="AREP"/>
    <m/>
    <x v="0"/>
    <d v="2020-04-17T00:00:00"/>
    <x v="2"/>
    <s v="Lopez Montaño Julio"/>
    <m/>
    <m/>
    <n v="64.33"/>
    <m/>
    <n v="2315.88"/>
    <n v="1112.2909999999999"/>
    <n v="17.29"/>
    <m/>
    <n v="36"/>
    <n v="1203.5889999999999"/>
    <x v="0"/>
    <x v="3"/>
    <n v="16"/>
    <x v="0"/>
  </r>
  <r>
    <x v="2"/>
    <x v="4"/>
    <s v="AREP"/>
    <m/>
    <x v="0"/>
    <d v="2020-04-17T00:00:00"/>
    <x v="2"/>
    <s v="Panaderia Garcia"/>
    <m/>
    <m/>
    <n v="42.43"/>
    <m/>
    <n v="1527.48"/>
    <n v="733.63199999999995"/>
    <n v="17.29"/>
    <m/>
    <n v="36"/>
    <n v="793.84799999999996"/>
    <x v="0"/>
    <x v="3"/>
    <n v="16"/>
    <x v="0"/>
  </r>
  <r>
    <x v="2"/>
    <x v="4"/>
    <s v="AREP"/>
    <m/>
    <x v="0"/>
    <d v="2020-04-17T00:00:00"/>
    <x v="2"/>
    <s v="Distribuidora de Frutas y Verduras Zepeda Hnos SRL de CV"/>
    <m/>
    <m/>
    <n v="370.73"/>
    <m/>
    <n v="12604.82"/>
    <n v="6410.0690000000004"/>
    <n v="17.29"/>
    <m/>
    <n v="34"/>
    <n v="6194.7510000000002"/>
    <x v="0"/>
    <x v="3"/>
    <n v="16"/>
    <x v="0"/>
  </r>
  <r>
    <x v="2"/>
    <x v="4"/>
    <s v="AREP"/>
    <m/>
    <x v="0"/>
    <d v="2020-04-17T00:00:00"/>
    <x v="2"/>
    <s v="Distribuidora de Frutas y Verduras Zepeda Hnos SRL de CV"/>
    <m/>
    <m/>
    <n v="892.22"/>
    <m/>
    <n v="32119.919999999998"/>
    <n v="15426.839"/>
    <n v="17.29"/>
    <m/>
    <n v="36"/>
    <n v="16693.080999999998"/>
    <x v="0"/>
    <x v="3"/>
    <n v="16"/>
    <x v="0"/>
  </r>
  <r>
    <x v="2"/>
    <x v="4"/>
    <s v="AREP"/>
    <m/>
    <x v="0"/>
    <d v="2020-04-17T00:00:00"/>
    <x v="2"/>
    <s v="Ambriz Ruiz Manolo"/>
    <m/>
    <m/>
    <n v="581.87"/>
    <m/>
    <n v="20947.32"/>
    <n v="10060.763999999999"/>
    <n v="17.29"/>
    <m/>
    <n v="36"/>
    <n v="10886.556"/>
    <x v="0"/>
    <x v="3"/>
    <n v="16"/>
    <x v="0"/>
  </r>
  <r>
    <x v="2"/>
    <x v="4"/>
    <s v="AREP"/>
    <m/>
    <x v="0"/>
    <d v="2020-04-17T00:00:00"/>
    <x v="2"/>
    <s v="Espinoza Gonzalez Maria Yesenia"/>
    <m/>
    <m/>
    <n v="218.77"/>
    <m/>
    <n v="7875.72"/>
    <n v="3782.62"/>
    <n v="17.29"/>
    <m/>
    <n v="36"/>
    <n v="4093.1"/>
    <x v="0"/>
    <x v="3"/>
    <n v="16"/>
    <x v="0"/>
  </r>
  <r>
    <x v="2"/>
    <x v="4"/>
    <s v="AREP"/>
    <m/>
    <x v="0"/>
    <d v="2020-04-17T00:00:00"/>
    <x v="2"/>
    <s v="HUEVO PUBLICO EN GENERAL"/>
    <m/>
    <m/>
    <n v="550.20000000000005"/>
    <m/>
    <n v="19807.2"/>
    <n v="9513.1769999999997"/>
    <n v="17.29"/>
    <m/>
    <n v="36"/>
    <n v="10294.022999999999"/>
    <x v="0"/>
    <x v="3"/>
    <n v="16"/>
    <x v="0"/>
  </r>
  <r>
    <x v="2"/>
    <x v="4"/>
    <s v="AREP"/>
    <m/>
    <x v="0"/>
    <d v="2020-04-17T00:00:00"/>
    <x v="2"/>
    <s v="Julio Sanchez"/>
    <m/>
    <m/>
    <n v="185.55"/>
    <m/>
    <n v="6308.7"/>
    <n v="3208.2330000000002"/>
    <n v="17.29"/>
    <m/>
    <n v="34"/>
    <n v="3100.4670000000001"/>
    <x v="0"/>
    <x v="3"/>
    <n v="16"/>
    <x v="0"/>
  </r>
  <r>
    <x v="2"/>
    <x v="4"/>
    <s v="AREP"/>
    <m/>
    <x v="0"/>
    <d v="2020-04-17T00:00:00"/>
    <x v="2"/>
    <s v="Alvarez Garcia Octavio "/>
    <m/>
    <m/>
    <n v="439.29"/>
    <m/>
    <n v="15814.44"/>
    <n v="7595.4989999999998"/>
    <n v="17.29"/>
    <m/>
    <n v="36"/>
    <n v="8218.9410000000007"/>
    <x v="0"/>
    <x v="3"/>
    <n v="16"/>
    <x v="0"/>
  </r>
  <r>
    <x v="2"/>
    <x v="4"/>
    <s v="AREP"/>
    <m/>
    <x v="0"/>
    <d v="2020-04-17T00:00:00"/>
    <x v="2"/>
    <s v="Gonzalez Contreras Crescenciano"/>
    <m/>
    <m/>
    <n v="380.46"/>
    <m/>
    <n v="12745.41"/>
    <n v="6578.3050000000003"/>
    <n v="17.29"/>
    <m/>
    <n v="33.5"/>
    <n v="6167.1049999999996"/>
    <x v="0"/>
    <x v="3"/>
    <n v="16"/>
    <x v="0"/>
  </r>
  <r>
    <x v="2"/>
    <x v="4"/>
    <s v="AREP"/>
    <m/>
    <x v="0"/>
    <d v="2020-04-17T00:00:00"/>
    <x v="2"/>
    <s v="Gonzalez Contreras Crescenciano"/>
    <m/>
    <m/>
    <n v="2465.84"/>
    <m/>
    <n v="87537.32"/>
    <n v="42635.355000000003"/>
    <n v="17.29"/>
    <m/>
    <n v="35.5"/>
    <n v="44901.964999999997"/>
    <x v="0"/>
    <x v="3"/>
    <n v="16"/>
    <x v="0"/>
  </r>
  <r>
    <x v="2"/>
    <x v="4"/>
    <s v="AREP"/>
    <m/>
    <x v="0"/>
    <d v="2020-04-17T00:00:00"/>
    <x v="2"/>
    <s v="HUEVO PUBLICO EN GENERAL"/>
    <m/>
    <m/>
    <n v="248.84"/>
    <m/>
    <n v="8958.24"/>
    <n v="4302.5429999999997"/>
    <n v="17.29"/>
    <m/>
    <n v="36"/>
    <n v="4655.6970000000001"/>
    <x v="0"/>
    <x v="3"/>
    <n v="16"/>
    <x v="0"/>
  </r>
  <r>
    <x v="2"/>
    <x v="4"/>
    <s v="AREP"/>
    <m/>
    <x v="0"/>
    <d v="2020-04-17T00:00:00"/>
    <x v="2"/>
    <s v="Super Tienda Martinez SA de CV"/>
    <m/>
    <m/>
    <n v="91.61"/>
    <m/>
    <n v="3114.74"/>
    <n v="1583.973"/>
    <n v="17.29"/>
    <m/>
    <n v="34"/>
    <n v="1530.7670000000001"/>
    <x v="0"/>
    <x v="3"/>
    <n v="16"/>
    <x v="0"/>
  </r>
  <r>
    <x v="2"/>
    <x v="4"/>
    <s v="AREP"/>
    <m/>
    <x v="0"/>
    <d v="2020-04-17T00:00:00"/>
    <x v="2"/>
    <s v="Espinoza Gonzalez Maria Yesenia"/>
    <m/>
    <m/>
    <n v="318.56"/>
    <m/>
    <n v="11468.16"/>
    <n v="5508.0290000000005"/>
    <n v="17.29"/>
    <m/>
    <n v="36"/>
    <n v="5960.1310000000003"/>
    <x v="0"/>
    <x v="3"/>
    <n v="16"/>
    <x v="0"/>
  </r>
  <r>
    <x v="2"/>
    <x v="4"/>
    <s v="AREP"/>
    <m/>
    <x v="0"/>
    <d v="2020-04-17T00:00:00"/>
    <x v="2"/>
    <s v="HUEVO PUBLICO EN GENERAL"/>
    <m/>
    <m/>
    <n v="291.74"/>
    <m/>
    <n v="10502.64"/>
    <n v="5044.3010000000004"/>
    <n v="17.29"/>
    <m/>
    <n v="36"/>
    <n v="5458.3389999999999"/>
    <x v="0"/>
    <x v="3"/>
    <n v="16"/>
    <x v="0"/>
  </r>
  <r>
    <x v="2"/>
    <x v="4"/>
    <s v="AREP"/>
    <m/>
    <x v="0"/>
    <d v="2020-04-17T00:00:00"/>
    <x v="2"/>
    <s v="Gonzalez Dominguez Fabiola"/>
    <m/>
    <m/>
    <n v="274.47000000000003"/>
    <m/>
    <n v="9331.98"/>
    <n v="4745.6959999999999"/>
    <n v="17.29"/>
    <m/>
    <n v="34"/>
    <n v="4586.2839999999997"/>
    <x v="0"/>
    <x v="3"/>
    <n v="16"/>
    <x v="0"/>
  </r>
  <r>
    <x v="2"/>
    <x v="4"/>
    <s v="AREP"/>
    <m/>
    <x v="0"/>
    <d v="2020-04-17T00:00:00"/>
    <x v="2"/>
    <s v="Gonzalez Dominguez Fabiola"/>
    <m/>
    <m/>
    <n v="335.42"/>
    <m/>
    <n v="12075.12"/>
    <n v="5799.5450000000001"/>
    <n v="17.29"/>
    <m/>
    <n v="36"/>
    <n v="6275.5749999999998"/>
    <x v="0"/>
    <x v="3"/>
    <n v="16"/>
    <x v="0"/>
  </r>
  <r>
    <x v="2"/>
    <x v="4"/>
    <s v="AREP"/>
    <m/>
    <x v="0"/>
    <d v="2020-04-17T00:00:00"/>
    <x v="2"/>
    <s v="HUEVO PUBLICO EN GENERAL"/>
    <m/>
    <m/>
    <n v="159.94999999999999"/>
    <m/>
    <n v="5758.2"/>
    <n v="2765.5990000000002"/>
    <n v="17.29"/>
    <m/>
    <n v="36"/>
    <n v="2992.6010000000001"/>
    <x v="0"/>
    <x v="3"/>
    <n v="16"/>
    <x v="0"/>
  </r>
  <r>
    <x v="2"/>
    <x v="4"/>
    <s v="AREP"/>
    <m/>
    <x v="0"/>
    <d v="2020-04-17T00:00:00"/>
    <x v="2"/>
    <s v="Laura Livier Castro Mejia"/>
    <m/>
    <m/>
    <n v="205.45"/>
    <m/>
    <n v="7396.2"/>
    <n v="3552.3119999999999"/>
    <n v="17.29"/>
    <m/>
    <n v="36"/>
    <n v="3843.8879999999999"/>
    <x v="0"/>
    <x v="3"/>
    <n v="16"/>
    <x v="0"/>
  </r>
  <r>
    <x v="2"/>
    <x v="4"/>
    <s v="AREP"/>
    <m/>
    <x v="0"/>
    <d v="2020-04-17T00:00:00"/>
    <x v="2"/>
    <s v="HUEVO PUBLICO EN GENERAL"/>
    <m/>
    <m/>
    <n v="91.47"/>
    <m/>
    <n v="3109.98"/>
    <n v="1581.5530000000001"/>
    <n v="17.29"/>
    <m/>
    <n v="34"/>
    <n v="1528.4269999999999"/>
    <x v="0"/>
    <x v="3"/>
    <n v="16"/>
    <x v="0"/>
  </r>
  <r>
    <x v="2"/>
    <x v="4"/>
    <s v="AREP"/>
    <m/>
    <x v="0"/>
    <d v="2020-04-17T00:00:00"/>
    <x v="2"/>
    <s v="HUEVO PUBLICO EN GENERAL"/>
    <m/>
    <m/>
    <n v="111.96"/>
    <m/>
    <n v="4030.56"/>
    <n v="1935.8330000000001"/>
    <n v="17.29"/>
    <m/>
    <n v="36"/>
    <n v="2094.7269999999999"/>
    <x v="0"/>
    <x v="3"/>
    <n v="16"/>
    <x v="0"/>
  </r>
  <r>
    <x v="2"/>
    <x v="4"/>
    <s v="AREP"/>
    <m/>
    <x v="0"/>
    <d v="2020-04-17T00:00:00"/>
    <x v="2"/>
    <s v="HUEVO PUBLICO EN GENERAL"/>
    <m/>
    <m/>
    <n v="92.15"/>
    <m/>
    <n v="3133.1"/>
    <n v="1593.31"/>
    <n v="17.29"/>
    <m/>
    <n v="34"/>
    <n v="1539.79"/>
    <x v="0"/>
    <x v="3"/>
    <n v="16"/>
    <x v="0"/>
  </r>
  <r>
    <x v="2"/>
    <x v="4"/>
    <s v="AREP"/>
    <m/>
    <x v="0"/>
    <d v="2020-04-17T00:00:00"/>
    <x v="2"/>
    <s v="HUEVO PUBLICO EN GENERAL"/>
    <m/>
    <m/>
    <n v="399.11"/>
    <m/>
    <n v="14367.96"/>
    <n v="6900.7709999999997"/>
    <n v="17.29"/>
    <m/>
    <n v="36"/>
    <n v="7467.1890000000003"/>
    <x v="0"/>
    <x v="3"/>
    <n v="16"/>
    <x v="0"/>
  </r>
  <r>
    <x v="2"/>
    <x v="4"/>
    <s v="AREP"/>
    <m/>
    <x v="0"/>
    <d v="2020-04-17T00:00:00"/>
    <x v="2"/>
    <s v="HUEVO PUBLICO EN GENERAL"/>
    <m/>
    <m/>
    <n v="183.27"/>
    <m/>
    <n v="6231.18"/>
    <n v="3168.8110000000001"/>
    <n v="17.29"/>
    <m/>
    <n v="34"/>
    <n v="3062.3690000000001"/>
    <x v="0"/>
    <x v="3"/>
    <n v="16"/>
    <x v="0"/>
  </r>
  <r>
    <x v="2"/>
    <x v="4"/>
    <s v="AREP"/>
    <m/>
    <x v="0"/>
    <d v="2020-04-17T00:00:00"/>
    <x v="2"/>
    <s v="Huerta Reyes Juan Carlos"/>
    <m/>
    <m/>
    <n v="109.26"/>
    <m/>
    <n v="3933.36"/>
    <n v="1889.1489999999999"/>
    <n v="17.29"/>
    <m/>
    <n v="36"/>
    <n v="2044.211"/>
    <x v="0"/>
    <x v="3"/>
    <n v="16"/>
    <x v="0"/>
  </r>
  <r>
    <x v="2"/>
    <x v="4"/>
    <s v="AREP"/>
    <m/>
    <x v="0"/>
    <d v="2020-04-17T00:00:00"/>
    <x v="2"/>
    <s v="Imelda fregozo Guzman"/>
    <m/>
    <m/>
    <n v="212.67"/>
    <m/>
    <n v="7656.12"/>
    <n v="3677.1489999999999"/>
    <n v="17.29"/>
    <m/>
    <n v="36"/>
    <n v="3978.971"/>
    <x v="0"/>
    <x v="3"/>
    <n v="16"/>
    <x v="0"/>
  </r>
  <r>
    <x v="2"/>
    <x v="4"/>
    <s v="AREP"/>
    <m/>
    <x v="0"/>
    <d v="2020-04-17T00:00:00"/>
    <x v="2"/>
    <s v="Panificadora Valdez"/>
    <m/>
    <m/>
    <n v="22.13"/>
    <m/>
    <n v="575.38"/>
    <n v="382.637"/>
    <n v="17.29"/>
    <m/>
    <n v="26"/>
    <n v="192.74299999999999"/>
    <x v="0"/>
    <x v="3"/>
    <n v="16"/>
    <x v="0"/>
  </r>
  <r>
    <x v="2"/>
    <x v="4"/>
    <s v="AREP"/>
    <m/>
    <x v="0"/>
    <d v="2020-04-17T00:00:00"/>
    <x v="2"/>
    <s v="Cobian Hector"/>
    <m/>
    <m/>
    <n v="328.37"/>
    <m/>
    <n v="11821.32"/>
    <n v="5677.6480000000001"/>
    <n v="17.29"/>
    <m/>
    <n v="36"/>
    <n v="6143.6719999999996"/>
    <x v="0"/>
    <x v="3"/>
    <n v="16"/>
    <x v="0"/>
  </r>
  <r>
    <x v="2"/>
    <x v="4"/>
    <s v="AREP"/>
    <m/>
    <x v="0"/>
    <d v="2020-04-17T00:00:00"/>
    <x v="2"/>
    <s v="Soc Coop Rural de Compra y Venta en C y C El Grullo SCL"/>
    <m/>
    <m/>
    <n v="1312"/>
    <m/>
    <n v="47232"/>
    <n v="22685.002"/>
    <n v="17.29"/>
    <m/>
    <n v="36"/>
    <n v="24546.998"/>
    <x v="0"/>
    <x v="3"/>
    <n v="16"/>
    <x v="0"/>
  </r>
  <r>
    <x v="2"/>
    <x v="4"/>
    <s v="AREP"/>
    <m/>
    <x v="0"/>
    <d v="2020-04-17T00:00:00"/>
    <x v="2"/>
    <s v="SUPER LAS PINTAS"/>
    <m/>
    <m/>
    <n v="102.5"/>
    <m/>
    <n v="3741.25"/>
    <n v="1772.2660000000001"/>
    <n v="17.29"/>
    <m/>
    <n v="36.5"/>
    <n v="1968.9839999999999"/>
    <x v="0"/>
    <x v="3"/>
    <n v="16"/>
    <x v="0"/>
  </r>
  <r>
    <x v="2"/>
    <x v="4"/>
    <s v="AREP"/>
    <m/>
    <x v="0"/>
    <d v="2020-04-17T00:00:00"/>
    <x v="2"/>
    <s v="Panaderia Garcia"/>
    <m/>
    <m/>
    <n v="22.58"/>
    <m/>
    <n v="598.37"/>
    <n v="390.41699999999997"/>
    <n v="17.29"/>
    <m/>
    <n v="26.5"/>
    <n v="207.953"/>
    <x v="0"/>
    <x v="3"/>
    <n v="16"/>
    <x v="0"/>
  </r>
  <r>
    <x v="2"/>
    <x v="4"/>
    <s v="AREP"/>
    <m/>
    <x v="0"/>
    <d v="2020-04-17T00:00:00"/>
    <x v="2"/>
    <s v="Lopez Montaño Julio"/>
    <m/>
    <m/>
    <n v="129.05000000000001"/>
    <m/>
    <n v="4710.33"/>
    <n v="2231.326"/>
    <n v="17.29"/>
    <m/>
    <n v="36.5"/>
    <n v="2479.0039999999999"/>
    <x v="0"/>
    <x v="3"/>
    <n v="16"/>
    <x v="0"/>
  </r>
  <r>
    <x v="2"/>
    <x v="4"/>
    <s v="AREP"/>
    <m/>
    <x v="0"/>
    <d v="2020-04-17T00:00:00"/>
    <x v="2"/>
    <s v="HUEVO PUBLICO EN GENERAL"/>
    <m/>
    <m/>
    <n v="315.41000000000003"/>
    <m/>
    <n v="11512.47"/>
    <n v="5453.5640000000003"/>
    <n v="17.29"/>
    <m/>
    <n v="36.5"/>
    <n v="6058.9059999999999"/>
    <x v="0"/>
    <x v="3"/>
    <n v="16"/>
    <x v="0"/>
  </r>
  <r>
    <x v="2"/>
    <x v="4"/>
    <s v="AREP"/>
    <m/>
    <x v="0"/>
    <d v="2020-04-17T00:00:00"/>
    <x v="2"/>
    <s v="Gonzalez Dominguez Fabiola"/>
    <m/>
    <m/>
    <n v="83.66"/>
    <m/>
    <n v="3053.59"/>
    <n v="1446.5150000000001"/>
    <n v="17.29"/>
    <m/>
    <n v="36.5"/>
    <n v="1607.075"/>
    <x v="0"/>
    <x v="3"/>
    <n v="16"/>
    <x v="0"/>
  </r>
  <r>
    <x v="2"/>
    <x v="4"/>
    <s v="AREP"/>
    <m/>
    <x v="0"/>
    <d v="2020-04-17T00:00:00"/>
    <x v="2"/>
    <s v="Espinoza Gonzalez Maria Yesenia"/>
    <m/>
    <m/>
    <n v="440.22"/>
    <m/>
    <n v="16068.03"/>
    <n v="7611.5789999999997"/>
    <n v="17.29"/>
    <m/>
    <n v="36.5"/>
    <n v="8456.4509999999991"/>
    <x v="0"/>
    <x v="3"/>
    <n v="16"/>
    <x v="0"/>
  </r>
  <r>
    <x v="2"/>
    <x v="4"/>
    <s v="AREP"/>
    <m/>
    <x v="0"/>
    <d v="2020-04-17T00:00:00"/>
    <x v="2"/>
    <s v="Ambriz Ruiz Manolo"/>
    <m/>
    <m/>
    <n v="221.05"/>
    <m/>
    <n v="8068.33"/>
    <n v="3822.0419999999999"/>
    <n v="17.29"/>
    <m/>
    <n v="36.5"/>
    <n v="4246.2879999999996"/>
    <x v="0"/>
    <x v="3"/>
    <n v="16"/>
    <x v="0"/>
  </r>
  <r>
    <x v="2"/>
    <x v="4"/>
    <s v="AREP"/>
    <m/>
    <x v="0"/>
    <d v="2020-04-17T00:00:00"/>
    <x v="2"/>
    <s v="HUEVO PUBLICO EN GENERAL"/>
    <m/>
    <m/>
    <n v="175.98"/>
    <m/>
    <n v="6423.27"/>
    <n v="3042.7640000000001"/>
    <n v="17.29"/>
    <m/>
    <n v="36.5"/>
    <n v="3380.5059999999999"/>
    <x v="0"/>
    <x v="3"/>
    <n v="16"/>
    <x v="0"/>
  </r>
  <r>
    <x v="2"/>
    <x v="4"/>
    <s v="AREP"/>
    <m/>
    <x v="0"/>
    <d v="2020-04-17T00:00:00"/>
    <x v="2"/>
    <s v="Alvarez Garcia Octavio "/>
    <m/>
    <m/>
    <n v="176.67"/>
    <m/>
    <n v="6448.46"/>
    <n v="3054.6950000000002"/>
    <n v="17.29"/>
    <m/>
    <n v="36.5"/>
    <n v="3393.7649999999999"/>
    <x v="0"/>
    <x v="3"/>
    <n v="16"/>
    <x v="0"/>
  </r>
  <r>
    <x v="2"/>
    <x v="4"/>
    <s v="AREP"/>
    <m/>
    <x v="0"/>
    <d v="2020-04-17T00:00:00"/>
    <x v="2"/>
    <s v="Julio Sanchez"/>
    <m/>
    <m/>
    <n v="404.28"/>
    <m/>
    <n v="13947.66"/>
    <n v="6990.1620000000003"/>
    <n v="17.29"/>
    <m/>
    <n v="34.5"/>
    <n v="6957.4979999999996"/>
    <x v="0"/>
    <x v="3"/>
    <n v="16"/>
    <x v="0"/>
  </r>
  <r>
    <x v="2"/>
    <x v="4"/>
    <s v="AREP"/>
    <m/>
    <x v="0"/>
    <d v="2020-04-17T00:00:00"/>
    <x v="2"/>
    <s v="Julio Sanchez"/>
    <m/>
    <m/>
    <n v="2644.43"/>
    <m/>
    <n v="96521.7"/>
    <n v="45723.247000000003"/>
    <n v="17.29"/>
    <m/>
    <n v="36.5"/>
    <n v="50798.453000000001"/>
    <x v="0"/>
    <x v="3"/>
    <n v="16"/>
    <x v="0"/>
  </r>
  <r>
    <x v="2"/>
    <x v="4"/>
    <s v="AREP"/>
    <m/>
    <x v="0"/>
    <d v="2020-04-17T00:00:00"/>
    <x v="2"/>
    <s v="HUEVO PUBLICO EN GENERAL"/>
    <m/>
    <m/>
    <n v="296.31"/>
    <m/>
    <n v="10815.32"/>
    <n v="5123.3180000000002"/>
    <n v="17.29"/>
    <m/>
    <n v="36.5"/>
    <n v="5692.0020000000004"/>
    <x v="0"/>
    <x v="3"/>
    <n v="16"/>
    <x v="0"/>
  </r>
  <r>
    <x v="2"/>
    <x v="4"/>
    <s v="AREP"/>
    <m/>
    <x v="0"/>
    <d v="2020-04-17T00:00:00"/>
    <x v="2"/>
    <s v="HUEVO PUBLICO EN GENERAL"/>
    <m/>
    <m/>
    <n v="148.59"/>
    <m/>
    <n v="5126.3599999999997"/>
    <n v="2569.1799999999998"/>
    <n v="17.29"/>
    <m/>
    <n v="34.5"/>
    <n v="2557.1799999999998"/>
    <x v="0"/>
    <x v="3"/>
    <n v="16"/>
    <x v="0"/>
  </r>
  <r>
    <x v="2"/>
    <x v="4"/>
    <s v="AREP"/>
    <m/>
    <x v="0"/>
    <d v="2020-04-17T00:00:00"/>
    <x v="2"/>
    <s v="Jose Zazueta"/>
    <m/>
    <m/>
    <n v="1083.26"/>
    <m/>
    <n v="37372.47"/>
    <n v="18729.995999999999"/>
    <n v="17.29"/>
    <m/>
    <n v="34.5"/>
    <n v="18642.473999999998"/>
    <x v="0"/>
    <x v="3"/>
    <n v="16"/>
    <x v="0"/>
  </r>
  <r>
    <x v="2"/>
    <x v="4"/>
    <s v="AREP"/>
    <m/>
    <x v="0"/>
    <d v="2020-04-17T00:00:00"/>
    <x v="2"/>
    <s v="Cobian Zamora Marlin"/>
    <m/>
    <m/>
    <n v="943.3"/>
    <m/>
    <n v="34430.449999999997"/>
    <n v="16310.031999999999"/>
    <n v="17.29"/>
    <m/>
    <n v="36.5"/>
    <n v="18120.418000000001"/>
    <x v="0"/>
    <x v="3"/>
    <n v="16"/>
    <x v="0"/>
  </r>
  <r>
    <x v="2"/>
    <x v="4"/>
    <s v="AREP"/>
    <m/>
    <x v="0"/>
    <d v="2020-04-17T00:00:00"/>
    <x v="2"/>
    <s v="Distribuidora de Frutas y Verduras Zepeda Hnos SRL de CV"/>
    <m/>
    <m/>
    <n v="890.74"/>
    <m/>
    <n v="32512.01"/>
    <n v="15401.249"/>
    <n v="17.29"/>
    <m/>
    <n v="36.5"/>
    <n v="17110.760999999999"/>
    <x v="0"/>
    <x v="3"/>
    <n v="16"/>
    <x v="0"/>
  </r>
  <r>
    <x v="2"/>
    <x v="4"/>
    <s v="AREP"/>
    <m/>
    <x v="0"/>
    <d v="2020-04-17T00:00:00"/>
    <x v="2"/>
    <s v="Alvarez Garcia Octavio "/>
    <m/>
    <m/>
    <n v="530.79999999999995"/>
    <m/>
    <n v="19374.2"/>
    <n v="9177.7430000000004"/>
    <n v="17.29"/>
    <m/>
    <n v="36.5"/>
    <n v="10196.457"/>
    <x v="0"/>
    <x v="3"/>
    <n v="16"/>
    <x v="0"/>
  </r>
  <r>
    <x v="2"/>
    <x v="4"/>
    <s v="AREP"/>
    <m/>
    <x v="0"/>
    <d v="2020-04-17T00:00:00"/>
    <x v="2"/>
    <s v="Vargas Perez Maria del Rosario &quot;La Chata&quot;"/>
    <m/>
    <m/>
    <n v="546"/>
    <m/>
    <n v="19929"/>
    <n v="9440.5570000000007"/>
    <n v="17.29"/>
    <m/>
    <n v="36.5"/>
    <n v="10488.442999999999"/>
    <x v="0"/>
    <x v="3"/>
    <n v="16"/>
    <x v="0"/>
  </r>
  <r>
    <x v="2"/>
    <x v="4"/>
    <s v="AREP"/>
    <m/>
    <x v="0"/>
    <d v="2020-04-17T00:00:00"/>
    <x v="2"/>
    <s v="HUEVO PUBLICO EN GENERAL"/>
    <m/>
    <m/>
    <n v="537.84"/>
    <m/>
    <n v="19631.16"/>
    <n v="9299.4680000000008"/>
    <n v="17.29"/>
    <m/>
    <n v="36.5"/>
    <n v="10331.691999999999"/>
    <x v="0"/>
    <x v="3"/>
    <n v="16"/>
    <x v="0"/>
  </r>
  <r>
    <x v="2"/>
    <x v="4"/>
    <s v="AREP"/>
    <m/>
    <x v="0"/>
    <d v="2020-04-17T00:00:00"/>
    <x v="2"/>
    <s v="HUEVO PUBLICO EN GENERAL"/>
    <m/>
    <m/>
    <n v="103.26"/>
    <m/>
    <n v="3768.99"/>
    <n v="1785.4059999999999"/>
    <n v="17.29"/>
    <m/>
    <n v="36.5"/>
    <n v="1983.5840000000001"/>
    <x v="0"/>
    <x v="3"/>
    <n v="16"/>
    <x v="0"/>
  </r>
  <r>
    <x v="2"/>
    <x v="4"/>
    <s v="AREP"/>
    <m/>
    <x v="0"/>
    <d v="2020-04-17T00:00:00"/>
    <x v="2"/>
    <s v="J Jesus Naranjo Ayala"/>
    <m/>
    <m/>
    <n v="108.97"/>
    <m/>
    <n v="3977.41"/>
    <n v="1884.135"/>
    <n v="17.29"/>
    <m/>
    <n v="36.5"/>
    <n v="2093.2750000000001"/>
    <x v="0"/>
    <x v="3"/>
    <n v="16"/>
    <x v="0"/>
  </r>
  <r>
    <x v="2"/>
    <x v="4"/>
    <s v="AREP"/>
    <m/>
    <x v="0"/>
    <d v="2020-04-17T00:00:00"/>
    <x v="2"/>
    <s v="Cesar Morales"/>
    <m/>
    <m/>
    <n v="106.4"/>
    <m/>
    <n v="3883.6"/>
    <n v="1839.6980000000001"/>
    <n v="17.29"/>
    <m/>
    <n v="36.5"/>
    <n v="2043.902"/>
    <x v="0"/>
    <x v="3"/>
    <n v="16"/>
    <x v="0"/>
  </r>
  <r>
    <x v="2"/>
    <x v="4"/>
    <s v="AREP"/>
    <m/>
    <x v="0"/>
    <d v="2020-04-17T00:00:00"/>
    <x v="2"/>
    <s v="Panaderia Garcia"/>
    <m/>
    <m/>
    <n v="110.57"/>
    <m/>
    <n v="2930.11"/>
    <n v="1911.799"/>
    <n v="17.29"/>
    <m/>
    <n v="26.5"/>
    <n v="1018.311"/>
    <x v="0"/>
    <x v="3"/>
    <n v="16"/>
    <x v="0"/>
  </r>
  <r>
    <x v="2"/>
    <x v="4"/>
    <s v="AREP"/>
    <m/>
    <x v="0"/>
    <d v="2020-04-20T00:00:00"/>
    <x v="2"/>
    <s v="Ventas Familia"/>
    <m/>
    <m/>
    <n v="3.65"/>
    <m/>
    <n v="87.6"/>
    <n v="62.064"/>
    <n v="17.004000000000001"/>
    <m/>
    <n v="24"/>
    <n v="25.536000000000001"/>
    <x v="0"/>
    <x v="3"/>
    <n v="17"/>
    <x v="0"/>
  </r>
  <r>
    <x v="2"/>
    <x v="4"/>
    <s v="AREP"/>
    <m/>
    <x v="0"/>
    <d v="2020-04-20T00:00:00"/>
    <x v="2"/>
    <s v="Soc Coop Rural de Compra y Venta en C y C El Grullo SCL"/>
    <m/>
    <m/>
    <n v="678.7"/>
    <m/>
    <n v="23075.8"/>
    <n v="11540.478999999999"/>
    <n v="17.004000000000001"/>
    <m/>
    <n v="34"/>
    <n v="11535.321"/>
    <x v="0"/>
    <x v="3"/>
    <n v="17"/>
    <x v="0"/>
  </r>
  <r>
    <x v="2"/>
    <x v="4"/>
    <s v="AREP"/>
    <m/>
    <x v="0"/>
    <d v="2020-04-20T00:00:00"/>
    <x v="2"/>
    <s v="Soc Coop Rural de Compra y Venta en C y C El Grullo SCL"/>
    <m/>
    <m/>
    <n v="381"/>
    <m/>
    <n v="12192"/>
    <n v="6478.4480000000003"/>
    <n v="17.004000000000001"/>
    <m/>
    <n v="32"/>
    <n v="5713.5519999999997"/>
    <x v="0"/>
    <x v="3"/>
    <n v="17"/>
    <x v="0"/>
  </r>
  <r>
    <x v="2"/>
    <x v="4"/>
    <s v="AREP"/>
    <m/>
    <x v="0"/>
    <d v="2020-04-20T00:00:00"/>
    <x v="2"/>
    <s v="Hernandez Rosales Alicia"/>
    <m/>
    <m/>
    <n v="452.67"/>
    <m/>
    <n v="10864.08"/>
    <n v="7697.11"/>
    <n v="17.004000000000001"/>
    <m/>
    <n v="24"/>
    <n v="3166.97"/>
    <x v="0"/>
    <x v="3"/>
    <n v="17"/>
    <x v="0"/>
  </r>
  <r>
    <x v="2"/>
    <x v="4"/>
    <s v="AREP"/>
    <m/>
    <x v="0"/>
    <d v="2020-04-20T00:00:00"/>
    <x v="2"/>
    <s v="Hernandez Rosales Alicia"/>
    <m/>
    <m/>
    <n v="68.62"/>
    <m/>
    <n v="1989.98"/>
    <n v="1166.8009999999999"/>
    <n v="17.004000000000001"/>
    <m/>
    <n v="29"/>
    <n v="823.17899999999997"/>
    <x v="0"/>
    <x v="3"/>
    <n v="17"/>
    <x v="0"/>
  </r>
  <r>
    <x v="2"/>
    <x v="4"/>
    <s v="AREP"/>
    <m/>
    <x v="0"/>
    <d v="2020-04-20T00:00:00"/>
    <x v="2"/>
    <s v="Vargas Perez Maria del Rosario &quot;La Chata&quot;"/>
    <m/>
    <m/>
    <n v="154.57"/>
    <m/>
    <n v="5255.38"/>
    <n v="2628.277"/>
    <n v="17.004000000000001"/>
    <m/>
    <n v="34"/>
    <n v="2627.1030000000001"/>
    <x v="0"/>
    <x v="3"/>
    <n v="17"/>
    <x v="0"/>
  </r>
  <r>
    <x v="2"/>
    <x v="4"/>
    <s v="AREP"/>
    <m/>
    <x v="0"/>
    <d v="2020-04-20T00:00:00"/>
    <x v="2"/>
    <s v="HUEVO PUBLICO EN GENERAL"/>
    <m/>
    <m/>
    <n v="328.29"/>
    <m/>
    <n v="11161.86"/>
    <n v="5582.1769999999997"/>
    <n v="17.004000000000001"/>
    <m/>
    <n v="34"/>
    <n v="5579.683"/>
    <x v="0"/>
    <x v="3"/>
    <n v="17"/>
    <x v="0"/>
  </r>
  <r>
    <x v="2"/>
    <x v="4"/>
    <s v="AREP"/>
    <m/>
    <x v="0"/>
    <d v="2020-04-20T00:00:00"/>
    <x v="2"/>
    <s v="Super Tienda Martinez SA de CV"/>
    <m/>
    <m/>
    <n v="184.14"/>
    <m/>
    <n v="5892.48"/>
    <n v="3131.08"/>
    <n v="17.004000000000001"/>
    <m/>
    <n v="32"/>
    <n v="2761.4"/>
    <x v="0"/>
    <x v="3"/>
    <n v="17"/>
    <x v="0"/>
  </r>
  <r>
    <x v="2"/>
    <x v="4"/>
    <s v="AREP"/>
    <m/>
    <x v="0"/>
    <d v="2020-04-20T00:00:00"/>
    <x v="2"/>
    <s v="HUEVO PUBLICO EN GENERAL"/>
    <m/>
    <m/>
    <n v="91.51"/>
    <m/>
    <n v="2928.32"/>
    <n v="1556.018"/>
    <n v="17.004000000000001"/>
    <m/>
    <n v="32"/>
    <n v="1372.3019999999999"/>
    <x v="0"/>
    <x v="3"/>
    <n v="17"/>
    <x v="0"/>
  </r>
  <r>
    <x v="2"/>
    <x v="4"/>
    <s v="AREP"/>
    <m/>
    <x v="0"/>
    <d v="2020-04-20T00:00:00"/>
    <x v="2"/>
    <s v="HUEVO PUBLICO EN GENERAL"/>
    <m/>
    <m/>
    <n v="112.97"/>
    <m/>
    <n v="3840.98"/>
    <n v="1920.9190000000001"/>
    <n v="17.004000000000001"/>
    <m/>
    <n v="34"/>
    <n v="1920.0609999999999"/>
    <x v="0"/>
    <x v="3"/>
    <n v="17"/>
    <x v="0"/>
  </r>
  <r>
    <x v="2"/>
    <x v="4"/>
    <s v="AREP"/>
    <m/>
    <x v="0"/>
    <d v="2020-04-20T00:00:00"/>
    <x v="2"/>
    <s v="HUEVO PUBLICO EN GENERAL"/>
    <m/>
    <m/>
    <n v="147.88999999999999"/>
    <m/>
    <n v="4732.4799999999996"/>
    <n v="2514.692"/>
    <n v="17.004000000000001"/>
    <m/>
    <n v="32"/>
    <n v="2217.788"/>
    <x v="0"/>
    <x v="3"/>
    <n v="17"/>
    <x v="0"/>
  </r>
  <r>
    <x v="2"/>
    <x v="4"/>
    <s v="AREP"/>
    <m/>
    <x v="0"/>
    <d v="2020-04-20T00:00:00"/>
    <x v="2"/>
    <s v="Imelda fregozo Guzman"/>
    <m/>
    <m/>
    <n v="225.35"/>
    <m/>
    <n v="7661.9"/>
    <n v="3831.806"/>
    <n v="17.004000000000001"/>
    <m/>
    <n v="34"/>
    <n v="3830.0940000000001"/>
    <x v="0"/>
    <x v="3"/>
    <n v="17"/>
    <x v="0"/>
  </r>
  <r>
    <x v="2"/>
    <x v="4"/>
    <s v="AREP"/>
    <m/>
    <x v="0"/>
    <d v="2020-04-20T00:00:00"/>
    <x v="2"/>
    <s v="HUEVO PUBLICO EN GENERAL"/>
    <m/>
    <m/>
    <n v="428.24"/>
    <m/>
    <n v="14988.4"/>
    <n v="7281.7070000000003"/>
    <n v="17.004000000000001"/>
    <m/>
    <n v="35"/>
    <n v="7706.6930000000002"/>
    <x v="0"/>
    <x v="3"/>
    <n v="17"/>
    <x v="0"/>
  </r>
  <r>
    <x v="2"/>
    <x v="4"/>
    <s v="AREP"/>
    <m/>
    <x v="0"/>
    <d v="2020-04-20T00:00:00"/>
    <x v="2"/>
    <s v="Martin Francisco Cervantes Curiel"/>
    <m/>
    <m/>
    <n v="170.01"/>
    <m/>
    <n v="5950.35"/>
    <n v="2890.8159999999998"/>
    <n v="17.004000000000001"/>
    <m/>
    <n v="35"/>
    <n v="3059.5340000000001"/>
    <x v="0"/>
    <x v="3"/>
    <n v="17"/>
    <x v="0"/>
  </r>
  <r>
    <x v="2"/>
    <x v="4"/>
    <s v="AREP"/>
    <m/>
    <x v="0"/>
    <d v="2020-04-20T00:00:00"/>
    <x v="2"/>
    <s v="Huerta Reyes Juan Carlos"/>
    <m/>
    <m/>
    <n v="266.24"/>
    <m/>
    <n v="9318.4"/>
    <n v="4527.0919999999996"/>
    <n v="17.004000000000001"/>
    <m/>
    <n v="35"/>
    <n v="4791.308"/>
    <x v="0"/>
    <x v="3"/>
    <n v="17"/>
    <x v="0"/>
  </r>
  <r>
    <x v="2"/>
    <x v="4"/>
    <s v="AREP"/>
    <m/>
    <x v="0"/>
    <d v="2020-04-20T00:00:00"/>
    <x v="2"/>
    <s v="Garcia Soto Salvador"/>
    <m/>
    <m/>
    <n v="219.93"/>
    <m/>
    <n v="7257.69"/>
    <n v="3739.6460000000002"/>
    <n v="17.004000000000001"/>
    <m/>
    <n v="33"/>
    <n v="3518.0439999999999"/>
    <x v="0"/>
    <x v="3"/>
    <n v="17"/>
    <x v="0"/>
  </r>
  <r>
    <x v="2"/>
    <x v="4"/>
    <s v="AREP"/>
    <m/>
    <x v="0"/>
    <d v="2020-04-20T00:00:00"/>
    <x v="2"/>
    <s v="Garcia Soto Salvador"/>
    <m/>
    <m/>
    <n v="1067.5899999999999"/>
    <m/>
    <n v="37365.65"/>
    <n v="18153.085999999999"/>
    <n v="17.004000000000001"/>
    <m/>
    <n v="35"/>
    <n v="19212.563999999998"/>
    <x v="0"/>
    <x v="3"/>
    <n v="17"/>
    <x v="0"/>
  </r>
  <r>
    <x v="2"/>
    <x v="4"/>
    <s v="AREP"/>
    <m/>
    <x v="0"/>
    <d v="2020-04-20T00:00:00"/>
    <x v="2"/>
    <s v="Loera Baltazar Carlos"/>
    <m/>
    <m/>
    <n v="188.54"/>
    <m/>
    <n v="6221.82"/>
    <n v="3205.8960000000002"/>
    <n v="17.004000000000001"/>
    <m/>
    <n v="33"/>
    <n v="3015.924"/>
    <x v="0"/>
    <x v="3"/>
    <n v="17"/>
    <x v="0"/>
  </r>
  <r>
    <x v="2"/>
    <x v="4"/>
    <s v="AREP"/>
    <m/>
    <x v="0"/>
    <d v="2020-04-20T00:00:00"/>
    <x v="2"/>
    <s v="Loera Baltazar Carlos"/>
    <m/>
    <m/>
    <n v="329.32"/>
    <m/>
    <n v="11526.2"/>
    <n v="5599.6909999999998"/>
    <n v="17.004000000000001"/>
    <m/>
    <n v="35"/>
    <n v="5926.509"/>
    <x v="0"/>
    <x v="3"/>
    <n v="17"/>
    <x v="0"/>
  </r>
  <r>
    <x v="2"/>
    <x v="4"/>
    <s v="AREP"/>
    <m/>
    <x v="0"/>
    <d v="2020-04-20T00:00:00"/>
    <x v="2"/>
    <s v="HUEVO PUBLICO EN GENERAL"/>
    <m/>
    <m/>
    <n v="56.81"/>
    <m/>
    <n v="1874.73"/>
    <n v="965.98599999999999"/>
    <n v="17.004000000000001"/>
    <m/>
    <n v="33"/>
    <n v="908.74400000000003"/>
    <x v="0"/>
    <x v="3"/>
    <n v="17"/>
    <x v="0"/>
  </r>
  <r>
    <x v="2"/>
    <x v="4"/>
    <s v="AREP"/>
    <m/>
    <x v="0"/>
    <d v="2020-04-20T00:00:00"/>
    <x v="2"/>
    <s v="HUEVO PUBLICO EN GENERAL"/>
    <m/>
    <m/>
    <n v="175.59"/>
    <m/>
    <n v="6145.65"/>
    <n v="2985.6970000000001"/>
    <n v="17.004000000000001"/>
    <m/>
    <n v="35"/>
    <n v="3159.953"/>
    <x v="0"/>
    <x v="3"/>
    <n v="17"/>
    <x v="0"/>
  </r>
  <r>
    <x v="2"/>
    <x v="4"/>
    <s v="AREP"/>
    <m/>
    <x v="0"/>
    <d v="2020-04-20T00:00:00"/>
    <x v="2"/>
    <s v="Super Tienda Martinez SA de CV"/>
    <m/>
    <m/>
    <n v="184.39"/>
    <m/>
    <n v="6084.87"/>
    <n v="3135.3310000000001"/>
    <n v="17.004000000000001"/>
    <m/>
    <n v="33"/>
    <n v="2949.5390000000002"/>
    <x v="0"/>
    <x v="3"/>
    <n v="17"/>
    <x v="0"/>
  </r>
  <r>
    <x v="2"/>
    <x v="4"/>
    <s v="AREP"/>
    <m/>
    <x v="0"/>
    <d v="2020-04-20T00:00:00"/>
    <x v="2"/>
    <s v="HUEVO PUBLICO EN GENERAL"/>
    <m/>
    <m/>
    <n v="217.94"/>
    <m/>
    <n v="7627.9"/>
    <n v="3705.808"/>
    <n v="17.004000000000001"/>
    <m/>
    <n v="35"/>
    <n v="3922.0920000000001"/>
    <x v="0"/>
    <x v="3"/>
    <n v="17"/>
    <x v="0"/>
  </r>
  <r>
    <x v="2"/>
    <x v="4"/>
    <s v="AREP"/>
    <m/>
    <x v="0"/>
    <d v="2020-04-20T00:00:00"/>
    <x v="2"/>
    <s v="Hernandez Rosales Alicia"/>
    <m/>
    <m/>
    <n v="44.48"/>
    <m/>
    <n v="1556.8"/>
    <n v="756.32899999999995"/>
    <n v="17.004000000000001"/>
    <m/>
    <n v="35"/>
    <n v="800.471"/>
    <x v="0"/>
    <x v="3"/>
    <n v="17"/>
    <x v="0"/>
  </r>
  <r>
    <x v="2"/>
    <x v="4"/>
    <s v="AREP"/>
    <m/>
    <x v="0"/>
    <d v="2020-04-20T00:00:00"/>
    <x v="2"/>
    <s v="Hernandez Rosales Alicia"/>
    <m/>
    <m/>
    <n v="152.97"/>
    <m/>
    <n v="4589.1000000000004"/>
    <n v="2601.0709999999999"/>
    <n v="17.004000000000001"/>
    <m/>
    <n v="30"/>
    <n v="1988.029"/>
    <x v="0"/>
    <x v="3"/>
    <n v="17"/>
    <x v="0"/>
  </r>
  <r>
    <x v="2"/>
    <x v="4"/>
    <s v="AREP"/>
    <m/>
    <x v="0"/>
    <d v="2020-04-20T00:00:00"/>
    <x v="2"/>
    <s v="Hernandez Rosales Alicia"/>
    <m/>
    <m/>
    <n v="468.5"/>
    <m/>
    <n v="11712.5"/>
    <n v="7966.28"/>
    <n v="17.004000000000001"/>
    <m/>
    <n v="25"/>
    <n v="3746.22"/>
    <x v="0"/>
    <x v="3"/>
    <n v="17"/>
    <x v="0"/>
  </r>
  <r>
    <x v="2"/>
    <x v="4"/>
    <s v="AREP"/>
    <m/>
    <x v="0"/>
    <d v="2020-04-20T00:00:00"/>
    <x v="2"/>
    <s v="Cobian Hector"/>
    <m/>
    <m/>
    <n v="434.12"/>
    <m/>
    <n v="15194.2"/>
    <n v="7381.6890000000003"/>
    <n v="17.004000000000001"/>
    <m/>
    <n v="35"/>
    <n v="7812.5110000000004"/>
    <x v="0"/>
    <x v="3"/>
    <n v="17"/>
    <x v="0"/>
  </r>
  <r>
    <x v="2"/>
    <x v="4"/>
    <s v="AREP"/>
    <m/>
    <x v="0"/>
    <d v="2020-04-20T00:00:00"/>
    <x v="2"/>
    <s v="De la Torre Gudiño Jaime"/>
    <m/>
    <m/>
    <n v="244.57"/>
    <m/>
    <n v="8559.9500000000007"/>
    <n v="4158.6189999999997"/>
    <n v="17.004000000000001"/>
    <m/>
    <n v="35"/>
    <n v="4401.3310000000001"/>
    <x v="0"/>
    <x v="3"/>
    <n v="17"/>
    <x v="0"/>
  </r>
  <r>
    <x v="2"/>
    <x v="4"/>
    <s v="AREP"/>
    <m/>
    <x v="0"/>
    <d v="2020-04-20T00:00:00"/>
    <x v="2"/>
    <s v="Cobian Zamora Marlin"/>
    <m/>
    <m/>
    <n v="1106.4000000000001"/>
    <m/>
    <n v="38724"/>
    <n v="18813.004000000001"/>
    <n v="17.004000000000001"/>
    <m/>
    <n v="35"/>
    <n v="19910.995999999999"/>
    <x v="0"/>
    <x v="3"/>
    <n v="17"/>
    <x v="0"/>
  </r>
  <r>
    <x v="2"/>
    <x v="4"/>
    <s v="AREP"/>
    <m/>
    <x v="0"/>
    <d v="2020-04-24T00:00:00"/>
    <x v="2"/>
    <s v="HUEVO PUBLICO EN GENERAL"/>
    <m/>
    <m/>
    <n v="37.42"/>
    <m/>
    <n v="1122.5999999999999"/>
    <n v="556.45000000000005"/>
    <n v="14.87"/>
    <m/>
    <n v="30"/>
    <n v="566.15"/>
    <x v="0"/>
    <x v="3"/>
    <n v="17"/>
    <x v="0"/>
  </r>
  <r>
    <x v="2"/>
    <x v="4"/>
    <s v="AREP"/>
    <m/>
    <x v="0"/>
    <d v="2020-04-24T00:00:00"/>
    <x v="2"/>
    <s v="HUEVO PUBLICO EN GENERAL"/>
    <m/>
    <m/>
    <n v="248.13"/>
    <m/>
    <n v="7940.16"/>
    <n v="3689.7890000000002"/>
    <n v="14.87"/>
    <m/>
    <n v="32"/>
    <n v="4250.3710000000001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367.6"/>
    <m/>
    <n v="11028"/>
    <n v="5466.3549999999996"/>
    <n v="14.87"/>
    <m/>
    <n v="30"/>
    <n v="5561.6450000000004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877.06"/>
    <m/>
    <n v="28065.919999999998"/>
    <n v="13042.223"/>
    <n v="14.87"/>
    <m/>
    <n v="32"/>
    <n v="15023.697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370.2"/>
    <m/>
    <n v="11661.3"/>
    <n v="5505.018"/>
    <n v="14.87"/>
    <m/>
    <n v="31.5"/>
    <n v="6156.2820000000002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861.42"/>
    <m/>
    <n v="28857.57"/>
    <n v="12809.65"/>
    <n v="14.87"/>
    <m/>
    <n v="33.5"/>
    <n v="16047.92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372.95"/>
    <m/>
    <n v="11934.4"/>
    <n v="5545.9110000000001"/>
    <n v="14.87"/>
    <m/>
    <n v="32"/>
    <n v="6388.4889999999996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879.55"/>
    <m/>
    <n v="29904.7"/>
    <n v="13079.25"/>
    <n v="14.87"/>
    <m/>
    <n v="34"/>
    <n v="16825.45"/>
    <x v="0"/>
    <x v="3"/>
    <n v="17"/>
    <x v="0"/>
  </r>
  <r>
    <x v="2"/>
    <x v="4"/>
    <s v="AREP"/>
    <m/>
    <x v="0"/>
    <d v="2020-04-24T00:00:00"/>
    <x v="2"/>
    <s v="Julio Sanchez"/>
    <m/>
    <m/>
    <n v="492.02"/>
    <m/>
    <n v="15744.64"/>
    <n v="7316.5280000000002"/>
    <n v="14.87"/>
    <m/>
    <n v="32"/>
    <n v="8428.1119999999992"/>
    <x v="0"/>
    <x v="3"/>
    <n v="17"/>
    <x v="0"/>
  </r>
  <r>
    <x v="2"/>
    <x v="4"/>
    <s v="AREP"/>
    <m/>
    <x v="0"/>
    <d v="2020-04-24T00:00:00"/>
    <x v="2"/>
    <s v="Rosales Guzman Humberto"/>
    <m/>
    <m/>
    <n v="221.91"/>
    <m/>
    <n v="7101.12"/>
    <n v="3299.8879999999999"/>
    <n v="14.87"/>
    <m/>
    <n v="32"/>
    <n v="3801.232"/>
    <x v="0"/>
    <x v="3"/>
    <n v="17"/>
    <x v="0"/>
  </r>
  <r>
    <x v="2"/>
    <x v="4"/>
    <s v="AREP"/>
    <m/>
    <x v="0"/>
    <d v="2020-04-24T00:00:00"/>
    <x v="2"/>
    <s v="Gonzalez Contreras Crescenciano"/>
    <m/>
    <m/>
    <n v="1904.59"/>
    <m/>
    <n v="60946.879999999997"/>
    <n v="28321.992999999999"/>
    <n v="14.87"/>
    <m/>
    <n v="32"/>
    <n v="32624.886999999999"/>
    <x v="0"/>
    <x v="3"/>
    <n v="17"/>
    <x v="0"/>
  </r>
  <r>
    <x v="2"/>
    <x v="4"/>
    <s v="AREP"/>
    <m/>
    <x v="0"/>
    <d v="2020-04-24T00:00:00"/>
    <x v="2"/>
    <s v="HUEVO PUBLICO EN GENERAL"/>
    <m/>
    <m/>
    <n v="23.43"/>
    <m/>
    <n v="527.17999999999995"/>
    <n v="348.41300000000001"/>
    <n v="14.87"/>
    <m/>
    <n v="22.5002"/>
    <n v="178.767"/>
    <x v="0"/>
    <x v="3"/>
    <n v="17"/>
    <x v="0"/>
  </r>
  <r>
    <x v="2"/>
    <x v="4"/>
    <s v="AREP"/>
    <m/>
    <x v="0"/>
    <d v="2020-04-24T00:00:00"/>
    <x v="2"/>
    <s v="HUEVO PUBLICO EN GENERAL"/>
    <m/>
    <m/>
    <n v="18.8"/>
    <m/>
    <n v="573.4"/>
    <n v="279.56299999999999"/>
    <n v="14.87"/>
    <m/>
    <n v="30.5"/>
    <n v="293.83699999999999"/>
    <x v="0"/>
    <x v="3"/>
    <n v="17"/>
    <x v="0"/>
  </r>
  <r>
    <x v="2"/>
    <x v="4"/>
    <s v="AREP"/>
    <m/>
    <x v="0"/>
    <d v="2020-04-24T00:00:00"/>
    <x v="2"/>
    <s v="HUEVO PUBLICO EN GENERAL"/>
    <m/>
    <m/>
    <n v="130.75"/>
    <m/>
    <n v="4249.38"/>
    <n v="1944.3030000000001"/>
    <n v="14.87"/>
    <m/>
    <n v="32.5"/>
    <n v="2305.0770000000002"/>
    <x v="0"/>
    <x v="3"/>
    <n v="17"/>
    <x v="0"/>
  </r>
  <r>
    <x v="2"/>
    <x v="4"/>
    <s v="AREP"/>
    <m/>
    <x v="0"/>
    <d v="2020-04-24T00:00:00"/>
    <x v="2"/>
    <s v="Ambriz Ruiz Manolo"/>
    <m/>
    <m/>
    <n v="74.17"/>
    <m/>
    <n v="2262.19"/>
    <n v="1102.9369999999999"/>
    <n v="14.87"/>
    <m/>
    <n v="30.5001"/>
    <n v="1159.2529999999999"/>
    <x v="0"/>
    <x v="3"/>
    <n v="17"/>
    <x v="0"/>
  </r>
  <r>
    <x v="2"/>
    <x v="4"/>
    <s v="AREP"/>
    <m/>
    <x v="0"/>
    <d v="2020-04-24T00:00:00"/>
    <x v="2"/>
    <s v="Ambriz Ruiz Manolo"/>
    <m/>
    <m/>
    <n v="623.34"/>
    <m/>
    <n v="20258.55"/>
    <n v="9269.3080000000009"/>
    <n v="14.87"/>
    <m/>
    <n v="32.5"/>
    <n v="10989.242"/>
    <x v="0"/>
    <x v="3"/>
    <n v="17"/>
    <x v="0"/>
  </r>
  <r>
    <x v="2"/>
    <x v="4"/>
    <s v="AREP"/>
    <m/>
    <x v="0"/>
    <d v="2020-04-24T00:00:00"/>
    <x v="2"/>
    <s v="Abel Paul Hernandez Perez"/>
    <m/>
    <m/>
    <n v="185.99"/>
    <m/>
    <n v="5672.7"/>
    <n v="2765.7440000000001"/>
    <n v="14.87"/>
    <m/>
    <n v="30.5"/>
    <n v="2906.9560000000001"/>
    <x v="0"/>
    <x v="3"/>
    <n v="17"/>
    <x v="0"/>
  </r>
  <r>
    <x v="2"/>
    <x v="4"/>
    <s v="AREP"/>
    <m/>
    <x v="0"/>
    <d v="2020-04-24T00:00:00"/>
    <x v="2"/>
    <s v="Gonzalez Dominguez Fabiola"/>
    <m/>
    <m/>
    <n v="184.69"/>
    <m/>
    <n v="5633.05"/>
    <n v="2746.4119999999998"/>
    <n v="14.87"/>
    <m/>
    <n v="30.5"/>
    <n v="2886.6379999999999"/>
    <x v="0"/>
    <x v="3"/>
    <n v="17"/>
    <x v="0"/>
  </r>
  <r>
    <x v="2"/>
    <x v="4"/>
    <s v="AREP"/>
    <m/>
    <x v="0"/>
    <d v="2020-04-24T00:00:00"/>
    <x v="2"/>
    <s v="Gonzalez Dominguez Fabiola"/>
    <m/>
    <m/>
    <n v="176.65"/>
    <m/>
    <n v="5741.13"/>
    <n v="2626.8539999999998"/>
    <n v="14.87"/>
    <m/>
    <n v="32.5"/>
    <n v="3114.2759999999998"/>
    <x v="0"/>
    <x v="3"/>
    <n v="17"/>
    <x v="0"/>
  </r>
  <r>
    <x v="2"/>
    <x v="4"/>
    <s v="AREP"/>
    <m/>
    <x v="0"/>
    <d v="2020-04-24T00:00:00"/>
    <x v="2"/>
    <s v="Martin Francisco Cervantes Curiel"/>
    <m/>
    <m/>
    <n v="102.48"/>
    <m/>
    <n v="3330.6"/>
    <n v="1523.9169999999999"/>
    <n v="14.87"/>
    <m/>
    <n v="32.5"/>
    <n v="1806.683"/>
    <x v="0"/>
    <x v="3"/>
    <n v="17"/>
    <x v="0"/>
  </r>
  <r>
    <x v="2"/>
    <x v="4"/>
    <s v="AREP"/>
    <m/>
    <x v="0"/>
    <d v="2020-04-24T00:00:00"/>
    <x v="2"/>
    <s v="HUEVO PUBLICO EN GENERAL"/>
    <m/>
    <m/>
    <n v="279.43"/>
    <m/>
    <n v="8522.6200000000008"/>
    <n v="4155.2330000000002"/>
    <n v="14.87"/>
    <m/>
    <n v="30.5"/>
    <n v="4367.3869999999997"/>
    <x v="0"/>
    <x v="3"/>
    <n v="17"/>
    <x v="0"/>
  </r>
  <r>
    <x v="2"/>
    <x v="4"/>
    <s v="AREP"/>
    <m/>
    <x v="0"/>
    <d v="2020-04-24T00:00:00"/>
    <x v="2"/>
    <s v="Huerta Reyes Juan Carlos"/>
    <m/>
    <m/>
    <n v="485.75"/>
    <m/>
    <n v="15786.88"/>
    <n v="7223.2910000000002"/>
    <n v="14.87"/>
    <m/>
    <n v="32.5"/>
    <n v="8563.5889999999999"/>
    <x v="0"/>
    <x v="3"/>
    <n v="17"/>
    <x v="0"/>
  </r>
  <r>
    <x v="2"/>
    <x v="4"/>
    <s v="AREP"/>
    <m/>
    <x v="0"/>
    <d v="2020-04-24T00:00:00"/>
    <x v="2"/>
    <s v="PUBLICO EN GENERAL"/>
    <m/>
    <m/>
    <n v="418.72"/>
    <m/>
    <n v="13608.4"/>
    <n v="6226.5290000000005"/>
    <n v="14.87"/>
    <m/>
    <n v="32.5"/>
    <n v="7381.8710000000001"/>
    <x v="0"/>
    <x v="3"/>
    <n v="17"/>
    <x v="0"/>
  </r>
  <r>
    <x v="2"/>
    <x v="4"/>
    <s v="AREP"/>
    <m/>
    <x v="0"/>
    <d v="2020-04-24T00:00:00"/>
    <x v="2"/>
    <s v="Imelda fregozo Guzman"/>
    <m/>
    <m/>
    <n v="209.79"/>
    <m/>
    <n v="6818.18"/>
    <n v="3119.6590000000001"/>
    <n v="14.87"/>
    <m/>
    <n v="32.5"/>
    <n v="3698.5210000000002"/>
    <x v="0"/>
    <x v="3"/>
    <n v="17"/>
    <x v="0"/>
  </r>
  <r>
    <x v="2"/>
    <x v="4"/>
    <s v="AREP"/>
    <m/>
    <x v="0"/>
    <d v="2020-04-24T00:00:00"/>
    <x v="2"/>
    <s v="Soc Coop Rural de Compra y Venta en C y C El Grullo SCL"/>
    <m/>
    <m/>
    <n v="895.6"/>
    <m/>
    <n v="29107"/>
    <n v="13317.92"/>
    <n v="14.87"/>
    <m/>
    <n v="32.5"/>
    <n v="15789.08"/>
    <x v="0"/>
    <x v="3"/>
    <n v="17"/>
    <x v="0"/>
  </r>
  <r>
    <x v="2"/>
    <x v="4"/>
    <s v="AREP"/>
    <m/>
    <x v="0"/>
    <d v="2020-04-24T00:00:00"/>
    <x v="2"/>
    <s v="Soc Coop Rural de Compra y Venta en C y C El Grullo SCL"/>
    <m/>
    <m/>
    <n v="386.4"/>
    <m/>
    <n v="11785.2"/>
    <n v="5745.9179999999997"/>
    <n v="14.87"/>
    <m/>
    <n v="30.5"/>
    <n v="6039.2820000000002"/>
    <x v="0"/>
    <x v="3"/>
    <n v="17"/>
    <x v="0"/>
  </r>
  <r>
    <x v="2"/>
    <x v="4"/>
    <s v="AREP"/>
    <m/>
    <x v="1"/>
    <d v="2020-04-24T00:00:00"/>
    <x v="2"/>
    <s v="HUEVO PUBLICO EN GENERAL"/>
    <m/>
    <m/>
    <n v="-895.6"/>
    <m/>
    <n v="-29107"/>
    <n v="-13317.92"/>
    <n v="-14.87"/>
    <m/>
    <n v="32.5"/>
    <n v="-15789.08"/>
    <x v="0"/>
    <x v="3"/>
    <n v="17"/>
    <x v="0"/>
  </r>
  <r>
    <x v="2"/>
    <x v="4"/>
    <s v="AREP"/>
    <m/>
    <x v="1"/>
    <d v="2020-04-24T00:00:00"/>
    <x v="2"/>
    <s v="HUEVO PUBLICO EN GENERAL"/>
    <m/>
    <m/>
    <n v="-386.4"/>
    <m/>
    <n v="-11785.2"/>
    <n v="-5745.9179999999997"/>
    <n v="-14.87"/>
    <m/>
    <n v="30.5"/>
    <n v="-6039.2820000000002"/>
    <x v="0"/>
    <x v="3"/>
    <n v="17"/>
    <x v="0"/>
  </r>
  <r>
    <x v="2"/>
    <x v="4"/>
    <s v="AREP"/>
    <m/>
    <x v="0"/>
    <d v="2020-04-24T00:00:00"/>
    <x v="2"/>
    <s v="Cobian Zamora Marlin"/>
    <m/>
    <m/>
    <n v="874"/>
    <m/>
    <n v="28405"/>
    <n v="12996.718999999999"/>
    <n v="14.87"/>
    <m/>
    <n v="32.5"/>
    <n v="15408.281000000001"/>
    <x v="0"/>
    <x v="3"/>
    <n v="17"/>
    <x v="0"/>
  </r>
  <r>
    <x v="2"/>
    <x v="4"/>
    <s v="AREP"/>
    <m/>
    <x v="0"/>
    <d v="2020-04-24T00:00:00"/>
    <x v="2"/>
    <s v="HUEVO PUBLICO EN GENERAL"/>
    <m/>
    <m/>
    <n v="895.6"/>
    <m/>
    <n v="29107"/>
    <n v="13317.92"/>
    <n v="14.87"/>
    <m/>
    <n v="32.5"/>
    <n v="15789.08"/>
    <x v="0"/>
    <x v="3"/>
    <n v="17"/>
    <x v="0"/>
  </r>
  <r>
    <x v="2"/>
    <x v="4"/>
    <s v="AREP"/>
    <m/>
    <x v="0"/>
    <d v="2020-04-24T00:00:00"/>
    <x v="2"/>
    <s v="HUEVO PUBLICO EN GENERAL"/>
    <m/>
    <m/>
    <n v="386.4"/>
    <m/>
    <n v="11785.2"/>
    <n v="5745.9179999999997"/>
    <n v="14.87"/>
    <m/>
    <n v="30.5"/>
    <n v="6039.2820000000002"/>
    <x v="0"/>
    <x v="3"/>
    <n v="17"/>
    <x v="0"/>
  </r>
  <r>
    <x v="2"/>
    <x v="4"/>
    <s v="AREP"/>
    <m/>
    <x v="0"/>
    <d v="2020-04-24T00:00:00"/>
    <x v="2"/>
    <s v="Hernandez Rosales Alicia"/>
    <m/>
    <m/>
    <n v="90.07"/>
    <m/>
    <n v="2431.89"/>
    <n v="1339.376"/>
    <n v="14.87"/>
    <m/>
    <n v="27"/>
    <n v="1092.5139999999999"/>
    <x v="0"/>
    <x v="3"/>
    <n v="17"/>
    <x v="0"/>
  </r>
  <r>
    <x v="2"/>
    <x v="4"/>
    <s v="AREP"/>
    <m/>
    <x v="0"/>
    <d v="2020-04-24T00:00:00"/>
    <x v="2"/>
    <s v="Hernandez Rosales Alicia"/>
    <m/>
    <m/>
    <n v="338.55"/>
    <m/>
    <n v="7448.1"/>
    <n v="5034.37"/>
    <n v="14.87"/>
    <m/>
    <n v="22"/>
    <n v="2413.73"/>
    <x v="0"/>
    <x v="3"/>
    <n v="17"/>
    <x v="0"/>
  </r>
  <r>
    <x v="2"/>
    <x v="4"/>
    <s v="AREP"/>
    <m/>
    <x v="0"/>
    <d v="2020-04-24T00:00:00"/>
    <x v="2"/>
    <s v="HUEVO PUBLICO EN GENERAL"/>
    <m/>
    <m/>
    <n v="295.18"/>
    <m/>
    <n v="9888.5300000000007"/>
    <n v="4389.4409999999998"/>
    <n v="14.87"/>
    <m/>
    <n v="33.5"/>
    <n v="5499.0889999999999"/>
    <x v="0"/>
    <x v="3"/>
    <n v="17"/>
    <x v="0"/>
  </r>
  <r>
    <x v="2"/>
    <x v="4"/>
    <s v="AREP"/>
    <m/>
    <x v="0"/>
    <d v="2020-04-24T00:00:00"/>
    <x v="2"/>
    <s v="HUEVO PUBLICO EN GENERAL"/>
    <m/>
    <m/>
    <n v="74.64"/>
    <m/>
    <n v="2351.16"/>
    <n v="1109.9259999999999"/>
    <n v="14.87"/>
    <m/>
    <n v="31.5"/>
    <n v="1241.2339999999999"/>
    <x v="0"/>
    <x v="3"/>
    <n v="17"/>
    <x v="0"/>
  </r>
  <r>
    <x v="2"/>
    <x v="4"/>
    <s v="AREP"/>
    <m/>
    <x v="0"/>
    <d v="2020-04-24T00:00:00"/>
    <x v="2"/>
    <s v="Panaderia Garcia"/>
    <m/>
    <m/>
    <n v="46.21"/>
    <m/>
    <n v="1085.94"/>
    <n v="687.16099999999994"/>
    <n v="14.87"/>
    <m/>
    <n v="23.5001"/>
    <n v="398.779"/>
    <x v="0"/>
    <x v="3"/>
    <n v="17"/>
    <x v="0"/>
  </r>
  <r>
    <x v="2"/>
    <x v="4"/>
    <s v="AREP"/>
    <m/>
    <x v="0"/>
    <d v="2020-04-24T00:00:00"/>
    <x v="2"/>
    <s v="Panaderia Garcia"/>
    <m/>
    <m/>
    <n v="45.15"/>
    <m/>
    <n v="1512.53"/>
    <n v="671.39800000000002"/>
    <n v="14.87"/>
    <m/>
    <n v="33.500100000000003"/>
    <n v="841.13199999999995"/>
    <x v="0"/>
    <x v="3"/>
    <n v="17"/>
    <x v="0"/>
  </r>
  <r>
    <x v="2"/>
    <x v="4"/>
    <s v="AREP"/>
    <m/>
    <x v="0"/>
    <d v="2020-04-24T00:00:00"/>
    <x v="2"/>
    <s v="Lopez Montaño Julio"/>
    <m/>
    <m/>
    <n v="247.41"/>
    <m/>
    <n v="8288.24"/>
    <n v="3679.0830000000001"/>
    <n v="14.87"/>
    <m/>
    <n v="33.5"/>
    <n v="4609.1570000000002"/>
    <x v="0"/>
    <x v="3"/>
    <n v="17"/>
    <x v="0"/>
  </r>
  <r>
    <x v="2"/>
    <x v="4"/>
    <s v="AREP"/>
    <m/>
    <x v="0"/>
    <d v="2020-04-24T00:00:00"/>
    <x v="2"/>
    <s v="HUEVO PUBLICO EN GENERAL"/>
    <m/>
    <m/>
    <n v="272.37"/>
    <m/>
    <n v="9124.4"/>
    <n v="4050.248"/>
    <n v="14.87"/>
    <m/>
    <n v="33.5"/>
    <n v="5074.152"/>
    <x v="0"/>
    <x v="3"/>
    <n v="17"/>
    <x v="0"/>
  </r>
  <r>
    <x v="2"/>
    <x v="4"/>
    <s v="AREP"/>
    <m/>
    <x v="0"/>
    <d v="2020-04-24T00:00:00"/>
    <x v="2"/>
    <s v="Laura Livier Castro Mejia"/>
    <m/>
    <m/>
    <n v="132.54"/>
    <m/>
    <n v="4440.09"/>
    <n v="1970.921"/>
    <n v="14.87"/>
    <m/>
    <n v="33.5"/>
    <n v="2469.1689999999999"/>
    <x v="0"/>
    <x v="3"/>
    <n v="17"/>
    <x v="0"/>
  </r>
  <r>
    <x v="2"/>
    <x v="4"/>
    <s v="AREP"/>
    <m/>
    <x v="0"/>
    <d v="2020-04-24T00:00:00"/>
    <x v="2"/>
    <s v="HUEVO PUBLICO EN GENERAL"/>
    <m/>
    <m/>
    <n v="157.47"/>
    <m/>
    <n v="5275.25"/>
    <n v="2341.64"/>
    <n v="14.87"/>
    <m/>
    <n v="33.5"/>
    <n v="2933.61"/>
    <x v="0"/>
    <x v="3"/>
    <n v="17"/>
    <x v="0"/>
  </r>
  <r>
    <x v="2"/>
    <x v="4"/>
    <s v="AREP"/>
    <m/>
    <x v="0"/>
    <d v="2020-04-24T00:00:00"/>
    <x v="2"/>
    <s v="Ambriz Ruiz Manolo"/>
    <m/>
    <m/>
    <n v="290.75"/>
    <m/>
    <n v="9740.1299999999992"/>
    <n v="4323.5649999999996"/>
    <n v="14.87"/>
    <m/>
    <n v="33.5"/>
    <n v="5416.5649999999996"/>
    <x v="0"/>
    <x v="3"/>
    <n v="17"/>
    <x v="0"/>
  </r>
  <r>
    <x v="2"/>
    <x v="4"/>
    <s v="AREP"/>
    <m/>
    <x v="0"/>
    <d v="2020-04-24T00:00:00"/>
    <x v="2"/>
    <s v="Espinoza Gonzalez Maria Yesenia"/>
    <m/>
    <m/>
    <n v="549.36"/>
    <m/>
    <n v="18403.560000000001"/>
    <n v="8169.1970000000001"/>
    <n v="14.87"/>
    <m/>
    <n v="33.5"/>
    <n v="10234.362999999999"/>
    <x v="0"/>
    <x v="3"/>
    <n v="17"/>
    <x v="0"/>
  </r>
  <r>
    <x v="2"/>
    <x v="4"/>
    <s v="AREP"/>
    <m/>
    <x v="0"/>
    <d v="2020-04-24T00:00:00"/>
    <x v="2"/>
    <s v="Rosales Guzman Humberto"/>
    <m/>
    <m/>
    <n v="220.67"/>
    <m/>
    <n v="7392.45"/>
    <n v="3281.4490000000001"/>
    <n v="14.87"/>
    <m/>
    <n v="33.5"/>
    <n v="4111.0010000000002"/>
    <x v="0"/>
    <x v="3"/>
    <n v="17"/>
    <x v="0"/>
  </r>
  <r>
    <x v="2"/>
    <x v="4"/>
    <s v="AREP"/>
    <m/>
    <x v="0"/>
    <d v="2020-04-24T00:00:00"/>
    <x v="2"/>
    <s v="Panaderia Garcia"/>
    <m/>
    <m/>
    <n v="112.4"/>
    <m/>
    <n v="2641.4"/>
    <n v="1671.432"/>
    <n v="14.87"/>
    <m/>
    <n v="23.5"/>
    <n v="969.96799999999996"/>
    <x v="0"/>
    <x v="3"/>
    <n v="17"/>
    <x v="0"/>
  </r>
  <r>
    <x v="2"/>
    <x v="4"/>
    <s v="AREP"/>
    <m/>
    <x v="0"/>
    <d v="2020-04-24T00:00:00"/>
    <x v="2"/>
    <s v="Julio Sanchez"/>
    <m/>
    <m/>
    <n v="404.71"/>
    <m/>
    <n v="12748.37"/>
    <n v="6018.1949999999997"/>
    <n v="14.87"/>
    <m/>
    <n v="31.5"/>
    <n v="6730.1750000000002"/>
    <x v="0"/>
    <x v="3"/>
    <n v="17"/>
    <x v="0"/>
  </r>
  <r>
    <x v="2"/>
    <x v="4"/>
    <s v="AREP"/>
    <m/>
    <x v="0"/>
    <d v="2020-04-24T00:00:00"/>
    <x v="2"/>
    <s v="Julio Sanchez"/>
    <m/>
    <m/>
    <n v="2198.79"/>
    <m/>
    <n v="73659.47"/>
    <n v="32696.861000000001"/>
    <n v="14.87"/>
    <m/>
    <n v="33.5"/>
    <n v="40962.608999999997"/>
    <x v="0"/>
    <x v="3"/>
    <n v="17"/>
    <x v="0"/>
  </r>
  <r>
    <x v="2"/>
    <x v="4"/>
    <s v="AREP"/>
    <m/>
    <x v="0"/>
    <d v="2020-04-24T00:00:00"/>
    <x v="2"/>
    <s v="Cobian Zamora Marlin"/>
    <m/>
    <m/>
    <n v="873.3"/>
    <m/>
    <n v="29255.55"/>
    <n v="12986.31"/>
    <n v="14.87"/>
    <m/>
    <n v="33.5"/>
    <n v="16269.24"/>
    <x v="0"/>
    <x v="3"/>
    <n v="17"/>
    <x v="0"/>
  </r>
  <r>
    <x v="2"/>
    <x v="4"/>
    <s v="AREP"/>
    <m/>
    <x v="0"/>
    <d v="2020-04-24T00:00:00"/>
    <x v="2"/>
    <s v="Cobian Hector"/>
    <m/>
    <m/>
    <n v="339.77"/>
    <m/>
    <n v="11382.3"/>
    <n v="5052.5119999999997"/>
    <n v="14.87"/>
    <m/>
    <n v="33.5"/>
    <n v="6329.7879999999996"/>
    <x v="0"/>
    <x v="3"/>
    <n v="17"/>
    <x v="0"/>
  </r>
  <r>
    <x v="2"/>
    <x v="4"/>
    <s v="AREP"/>
    <m/>
    <x v="0"/>
    <d v="2020-04-24T00:00:00"/>
    <x v="2"/>
    <s v="Jose Zazueta"/>
    <m/>
    <m/>
    <n v="1111.9000000000001"/>
    <m/>
    <n v="35024.85"/>
    <n v="16534.384999999998"/>
    <n v="14.87"/>
    <m/>
    <n v="31.5"/>
    <n v="18490.465"/>
    <x v="0"/>
    <x v="3"/>
    <n v="17"/>
    <x v="0"/>
  </r>
  <r>
    <x v="2"/>
    <x v="4"/>
    <s v="AREP"/>
    <m/>
    <x v="0"/>
    <d v="2020-04-24T00:00:00"/>
    <x v="2"/>
    <s v="Alvarez Garcia Octavio "/>
    <m/>
    <m/>
    <n v="796.02"/>
    <m/>
    <n v="26666.67"/>
    <n v="11837.126"/>
    <n v="14.87"/>
    <m/>
    <n v="33.5"/>
    <n v="14829.544"/>
    <x v="0"/>
    <x v="3"/>
    <n v="17"/>
    <x v="0"/>
  </r>
  <r>
    <x v="2"/>
    <x v="4"/>
    <s v="AREP"/>
    <m/>
    <x v="0"/>
    <d v="2020-04-24T00:00:00"/>
    <x v="2"/>
    <s v="Vargas Perez Maria del Rosario &quot;La Chata&quot;"/>
    <m/>
    <m/>
    <n v="337.9"/>
    <m/>
    <n v="11319.65"/>
    <n v="5024.7039999999997"/>
    <n v="14.87"/>
    <m/>
    <n v="33.5"/>
    <n v="6294.9459999999999"/>
    <x v="0"/>
    <x v="3"/>
    <n v="17"/>
    <x v="0"/>
  </r>
  <r>
    <x v="2"/>
    <x v="4"/>
    <s v="AREP"/>
    <m/>
    <x v="0"/>
    <d v="2020-04-24T00:00:00"/>
    <x v="2"/>
    <s v="HUEVO PUBLICO EN GENERAL"/>
    <m/>
    <m/>
    <n v="444.17"/>
    <m/>
    <n v="14879.7"/>
    <n v="6604.98"/>
    <n v="14.87"/>
    <m/>
    <n v="33.5"/>
    <n v="8274.7199999999993"/>
    <x v="0"/>
    <x v="3"/>
    <n v="17"/>
    <x v="0"/>
  </r>
  <r>
    <x v="2"/>
    <x v="4"/>
    <s v="AREP"/>
    <m/>
    <x v="0"/>
    <d v="2020-04-24T00:00:00"/>
    <x v="2"/>
    <s v="Cesar Morales"/>
    <m/>
    <m/>
    <n v="69.44"/>
    <m/>
    <n v="2326.2399999999998"/>
    <n v="1032.5999999999999"/>
    <n v="14.87"/>
    <m/>
    <n v="33.5"/>
    <n v="1293.6400000000001"/>
    <x v="0"/>
    <x v="3"/>
    <n v="17"/>
    <x v="0"/>
  </r>
  <r>
    <x v="2"/>
    <x v="4"/>
    <s v="AREP"/>
    <m/>
    <x v="0"/>
    <d v="2020-04-24T00:00:00"/>
    <x v="2"/>
    <s v="J Jesus Naranjo Ayala"/>
    <m/>
    <m/>
    <n v="132.36000000000001"/>
    <m/>
    <n v="4434.0600000000004"/>
    <n v="1968.2449999999999"/>
    <n v="14.87"/>
    <m/>
    <n v="33.5"/>
    <n v="2465.8150000000001"/>
    <x v="0"/>
    <x v="3"/>
    <n v="17"/>
    <x v="0"/>
  </r>
  <r>
    <x v="2"/>
    <x v="4"/>
    <s v="ARSPP1"/>
    <m/>
    <x v="0"/>
    <d v="2020-04-27T00:00:00"/>
    <x v="2"/>
    <s v="Ventas Familia"/>
    <m/>
    <m/>
    <n v="17.07"/>
    <m/>
    <n v="614.52"/>
    <n v="324.83300000000003"/>
    <n v="19.029"/>
    <m/>
    <n v="36"/>
    <n v="289.68700000000001"/>
    <x v="0"/>
    <x v="3"/>
    <n v="18"/>
    <x v="0"/>
  </r>
  <r>
    <x v="2"/>
    <x v="4"/>
    <s v="ARSPP1"/>
    <m/>
    <x v="0"/>
    <d v="2020-04-27T00:00:00"/>
    <x v="2"/>
    <s v="Ventas Familia"/>
    <m/>
    <m/>
    <n v="22.01"/>
    <m/>
    <n v="748.34"/>
    <n v="418.839"/>
    <n v="19.029"/>
    <m/>
    <n v="34"/>
    <n v="329.50099999999998"/>
    <x v="0"/>
    <x v="3"/>
    <n v="18"/>
    <x v="0"/>
  </r>
  <r>
    <x v="2"/>
    <x v="4"/>
    <s v="ARSPP1"/>
    <m/>
    <x v="0"/>
    <d v="2020-04-27T00:00:00"/>
    <x v="2"/>
    <s v="HUEVO PUBLICO EN GENERAL"/>
    <m/>
    <m/>
    <n v="44.24"/>
    <m/>
    <n v="1592.64"/>
    <n v="841.86500000000001"/>
    <n v="19.029"/>
    <m/>
    <n v="36"/>
    <n v="750.77499999999998"/>
    <x v="0"/>
    <x v="3"/>
    <n v="18"/>
    <x v="0"/>
  </r>
  <r>
    <x v="2"/>
    <x v="4"/>
    <s v="GRAL"/>
    <m/>
    <x v="0"/>
    <d v="2020-04-28T00:00:00"/>
    <x v="2"/>
    <s v="HUEVO PUBLICO EN GENERAL"/>
    <m/>
    <m/>
    <n v="42.32"/>
    <m/>
    <n v="1311.92"/>
    <n v="601.47500000000002"/>
    <n v="14.212999999999999"/>
    <m/>
    <n v="31"/>
    <n v="710.44500000000005"/>
    <x v="0"/>
    <x v="3"/>
    <n v="18"/>
    <x v="0"/>
  </r>
  <r>
    <x v="2"/>
    <x v="4"/>
    <s v="AREP"/>
    <m/>
    <x v="0"/>
    <d v="2020-04-28T00:00:00"/>
    <x v="2"/>
    <s v="Soc Coop Rural de Compra y Venta en C y C El Grullo SCL"/>
    <m/>
    <m/>
    <n v="675.6"/>
    <m/>
    <n v="19592.400000000001"/>
    <n v="9905.5689999999995"/>
    <n v="14.662000000000001"/>
    <m/>
    <n v="29"/>
    <n v="9686.8310000000001"/>
    <x v="0"/>
    <x v="3"/>
    <n v="18"/>
    <x v="0"/>
  </r>
  <r>
    <x v="2"/>
    <x v="4"/>
    <s v="AREP"/>
    <m/>
    <x v="0"/>
    <d v="2020-04-28T00:00:00"/>
    <x v="2"/>
    <s v="Martin Francisco Cervantes Curiel"/>
    <m/>
    <m/>
    <n v="268.19"/>
    <m/>
    <n v="8313.89"/>
    <n v="3932.1709999999998"/>
    <n v="14.662000000000001"/>
    <m/>
    <n v="31"/>
    <n v="4381.7190000000001"/>
    <x v="0"/>
    <x v="3"/>
    <n v="18"/>
    <x v="0"/>
  </r>
  <r>
    <x v="2"/>
    <x v="4"/>
    <s v="AREP"/>
    <m/>
    <x v="0"/>
    <d v="2020-04-28T00:00:00"/>
    <x v="2"/>
    <s v="Vargas Perez Maria del Rosario &quot;La Chata&quot;"/>
    <m/>
    <m/>
    <n v="18.760000000000002"/>
    <m/>
    <n v="544.04"/>
    <n v="275.05700000000002"/>
    <n v="14.662000000000001"/>
    <m/>
    <n v="29"/>
    <n v="268.983"/>
    <x v="0"/>
    <x v="3"/>
    <n v="18"/>
    <x v="0"/>
  </r>
  <r>
    <x v="2"/>
    <x v="4"/>
    <s v="AREP"/>
    <m/>
    <x v="0"/>
    <d v="2020-04-28T00:00:00"/>
    <x v="2"/>
    <s v="Vargas Perez Maria del Rosario &quot;La Chata&quot;"/>
    <m/>
    <m/>
    <n v="263.08"/>
    <m/>
    <n v="8155.48"/>
    <n v="3857.2489999999998"/>
    <n v="14.662000000000001"/>
    <m/>
    <n v="31"/>
    <n v="4298.2309999999998"/>
    <x v="0"/>
    <x v="3"/>
    <n v="18"/>
    <x v="0"/>
  </r>
  <r>
    <x v="2"/>
    <x v="4"/>
    <s v="AREP"/>
    <m/>
    <x v="0"/>
    <d v="2020-04-28T00:00:00"/>
    <x v="2"/>
    <s v="HUEVO PUBLICO EN GENERAL"/>
    <m/>
    <m/>
    <n v="113.96"/>
    <m/>
    <n v="3532.76"/>
    <n v="1670.8679999999999"/>
    <n v="14.662000000000001"/>
    <m/>
    <n v="31"/>
    <n v="1861.8920000000001"/>
    <x v="0"/>
    <x v="3"/>
    <n v="18"/>
    <x v="0"/>
  </r>
  <r>
    <x v="2"/>
    <x v="4"/>
    <s v="AREP"/>
    <m/>
    <x v="0"/>
    <d v="2020-04-28T00:00:00"/>
    <x v="2"/>
    <s v="HUEVO PUBLICO EN GENERAL"/>
    <m/>
    <m/>
    <n v="91.68"/>
    <m/>
    <n v="2658.72"/>
    <n v="1344.202"/>
    <n v="14.662000000000001"/>
    <m/>
    <n v="29"/>
    <n v="1314.518"/>
    <x v="0"/>
    <x v="3"/>
    <n v="18"/>
    <x v="0"/>
  </r>
  <r>
    <x v="2"/>
    <x v="4"/>
    <s v="AREP"/>
    <m/>
    <x v="0"/>
    <d v="2020-04-28T00:00:00"/>
    <x v="2"/>
    <s v="Huerta Reyes Juan Carlos"/>
    <m/>
    <m/>
    <n v="270.25"/>
    <m/>
    <n v="8377.75"/>
    <n v="3962.3739999999998"/>
    <n v="14.662000000000001"/>
    <m/>
    <n v="31"/>
    <n v="4415.3760000000002"/>
    <x v="0"/>
    <x v="3"/>
    <n v="18"/>
    <x v="0"/>
  </r>
  <r>
    <x v="2"/>
    <x v="4"/>
    <s v="AREP"/>
    <m/>
    <x v="0"/>
    <d v="2020-04-28T00:00:00"/>
    <x v="2"/>
    <s v="Imelda fregozo Guzman"/>
    <m/>
    <m/>
    <n v="222.32"/>
    <m/>
    <n v="6891.92"/>
    <n v="3259.63"/>
    <n v="14.662000000000001"/>
    <m/>
    <n v="31"/>
    <n v="3632.29"/>
    <x v="0"/>
    <x v="3"/>
    <n v="18"/>
    <x v="0"/>
  </r>
  <r>
    <x v="2"/>
    <x v="4"/>
    <s v="AREP"/>
    <m/>
    <x v="0"/>
    <d v="2020-04-28T00:00:00"/>
    <x v="2"/>
    <s v="HUEVO PUBLICO EN GENERAL"/>
    <m/>
    <m/>
    <n v="186.76"/>
    <m/>
    <n v="5416.04"/>
    <n v="2738.2539999999999"/>
    <n v="14.662000000000001"/>
    <m/>
    <n v="29"/>
    <n v="2677.7860000000001"/>
    <x v="0"/>
    <x v="3"/>
    <n v="18"/>
    <x v="0"/>
  </r>
  <r>
    <x v="2"/>
    <x v="4"/>
    <s v="AREP"/>
    <m/>
    <x v="0"/>
    <d v="2020-04-28T00:00:00"/>
    <x v="2"/>
    <s v="Lopez Montaño Julio"/>
    <m/>
    <m/>
    <n v="158.41"/>
    <m/>
    <n v="4910.71"/>
    <n v="2322.5889999999999"/>
    <n v="14.662000000000001"/>
    <m/>
    <n v="31"/>
    <n v="2588.1210000000001"/>
    <x v="0"/>
    <x v="3"/>
    <n v="18"/>
    <x v="0"/>
  </r>
  <r>
    <x v="2"/>
    <x v="4"/>
    <s v="AREP"/>
    <m/>
    <x v="0"/>
    <d v="2020-04-28T00:00:00"/>
    <x v="2"/>
    <s v="HUEVO PUBLICO EN GENERAL"/>
    <m/>
    <m/>
    <n v="577.16"/>
    <m/>
    <n v="17891.96"/>
    <n v="8462.2530000000006"/>
    <n v="14.662000000000001"/>
    <m/>
    <n v="31"/>
    <n v="9429.7070000000003"/>
    <x v="0"/>
    <x v="3"/>
    <n v="18"/>
    <x v="0"/>
  </r>
  <r>
    <x v="2"/>
    <x v="4"/>
    <s v="AREP"/>
    <m/>
    <x v="0"/>
    <d v="2020-04-28T00:00:00"/>
    <x v="2"/>
    <s v="Espinoza Gonzalez Maria Yesenia"/>
    <m/>
    <m/>
    <n v="433.49"/>
    <m/>
    <n v="13438.19"/>
    <n v="6355.78"/>
    <n v="14.662000000000001"/>
    <m/>
    <n v="31"/>
    <n v="7082.41"/>
    <x v="0"/>
    <x v="3"/>
    <n v="18"/>
    <x v="0"/>
  </r>
  <r>
    <x v="2"/>
    <x v="4"/>
    <s v="AREP"/>
    <m/>
    <x v="0"/>
    <d v="2020-04-28T00:00:00"/>
    <x v="2"/>
    <s v="Super Tienda Martinez SA de CV"/>
    <m/>
    <m/>
    <n v="185.49"/>
    <m/>
    <n v="5379.21"/>
    <n v="2719.6329999999998"/>
    <n v="14.662000000000001"/>
    <m/>
    <n v="29"/>
    <n v="2659.5770000000002"/>
    <x v="0"/>
    <x v="3"/>
    <n v="18"/>
    <x v="0"/>
  </r>
  <r>
    <x v="2"/>
    <x v="4"/>
    <s v="AREP"/>
    <m/>
    <x v="0"/>
    <d v="2020-04-28T00:00:00"/>
    <x v="2"/>
    <s v="Alvarez Garcia Octavio "/>
    <m/>
    <m/>
    <n v="415.64"/>
    <m/>
    <n v="12884.84"/>
    <n v="6094.0659999999998"/>
    <n v="14.662000000000001"/>
    <m/>
    <n v="31"/>
    <n v="6790.7740000000003"/>
    <x v="0"/>
    <x v="3"/>
    <n v="18"/>
    <x v="0"/>
  </r>
  <r>
    <x v="2"/>
    <x v="4"/>
    <s v="AREP"/>
    <m/>
    <x v="0"/>
    <d v="2020-04-28T00:00:00"/>
    <x v="2"/>
    <s v="Panificadora Valdez"/>
    <m/>
    <m/>
    <n v="22.85"/>
    <m/>
    <n v="479.85"/>
    <n v="335.024"/>
    <n v="14.662000000000001"/>
    <m/>
    <n v="21"/>
    <n v="144.82599999999999"/>
    <x v="0"/>
    <x v="3"/>
    <n v="18"/>
    <x v="0"/>
  </r>
  <r>
    <x v="2"/>
    <x v="4"/>
    <s v="AREP"/>
    <m/>
    <x v="0"/>
    <d v="2020-04-28T00:00:00"/>
    <x v="2"/>
    <s v="HUEVO PUBLICO EN GENERAL"/>
    <m/>
    <m/>
    <n v="181.34"/>
    <m/>
    <n v="5621.54"/>
    <n v="2658.7860000000001"/>
    <n v="14.662000000000001"/>
    <m/>
    <n v="31"/>
    <n v="2962.7539999999999"/>
    <x v="0"/>
    <x v="3"/>
    <n v="18"/>
    <x v="0"/>
  </r>
  <r>
    <x v="2"/>
    <x v="4"/>
    <s v="AREP"/>
    <m/>
    <x v="0"/>
    <d v="2020-04-28T00:00:00"/>
    <x v="2"/>
    <s v="Garcia Soto Salvador"/>
    <m/>
    <m/>
    <n v="1121.1500000000001"/>
    <m/>
    <n v="34755.65"/>
    <n v="16438.171999999999"/>
    <n v="14.662000000000001"/>
    <m/>
    <n v="31"/>
    <n v="18317.477999999999"/>
    <x v="0"/>
    <x v="3"/>
    <n v="18"/>
    <x v="0"/>
  </r>
  <r>
    <x v="2"/>
    <x v="4"/>
    <s v="AREP"/>
    <m/>
    <x v="0"/>
    <d v="2020-04-28T00:00:00"/>
    <x v="2"/>
    <s v="Garcia Soto Salvador"/>
    <m/>
    <m/>
    <n v="194.87"/>
    <m/>
    <n v="5651.23"/>
    <n v="2857.1610000000001"/>
    <n v="14.662000000000001"/>
    <m/>
    <n v="29"/>
    <n v="2794.069"/>
    <x v="0"/>
    <x v="3"/>
    <n v="18"/>
    <x v="0"/>
  </r>
  <r>
    <x v="2"/>
    <x v="4"/>
    <s v="AREP"/>
    <m/>
    <x v="0"/>
    <d v="2020-04-28T00:00:00"/>
    <x v="2"/>
    <s v="Loera Baltazar Carlos"/>
    <m/>
    <m/>
    <n v="446.29"/>
    <m/>
    <n v="13834.99"/>
    <n v="6543.4530000000004"/>
    <n v="14.662000000000001"/>
    <m/>
    <n v="31"/>
    <n v="7291.5370000000003"/>
    <x v="0"/>
    <x v="3"/>
    <n v="18"/>
    <x v="0"/>
  </r>
  <r>
    <x v="2"/>
    <x v="4"/>
    <s v="AREP"/>
    <m/>
    <x v="0"/>
    <d v="2020-04-28T00:00:00"/>
    <x v="2"/>
    <s v="HUEVO PUBLICO EN GENERAL"/>
    <m/>
    <m/>
    <n v="184.48"/>
    <m/>
    <n v="5349.92"/>
    <n v="2704.8240000000001"/>
    <n v="14.662000000000001"/>
    <m/>
    <n v="29"/>
    <n v="2645.096"/>
    <x v="0"/>
    <x v="3"/>
    <n v="18"/>
    <x v="0"/>
  </r>
  <r>
    <x v="2"/>
    <x v="4"/>
    <s v="AREP"/>
    <m/>
    <x v="0"/>
    <d v="2020-04-28T00:00:00"/>
    <x v="2"/>
    <s v="Julio Sanchez"/>
    <m/>
    <m/>
    <n v="66.819999999999993"/>
    <m/>
    <n v="2071.42"/>
    <n v="979.70699999999999"/>
    <n v="14.662000000000001"/>
    <m/>
    <n v="31"/>
    <n v="1091.713"/>
    <x v="0"/>
    <x v="3"/>
    <n v="18"/>
    <x v="0"/>
  </r>
  <r>
    <x v="2"/>
    <x v="4"/>
    <s v="AREP"/>
    <m/>
    <x v="0"/>
    <d v="2020-04-28T00:00:00"/>
    <x v="2"/>
    <s v="HUEVO PUBLICO EN GENERAL"/>
    <m/>
    <m/>
    <n v="210.2"/>
    <m/>
    <n v="6516.2"/>
    <n v="3081.9279999999999"/>
    <n v="14.662000000000001"/>
    <m/>
    <n v="31"/>
    <n v="3434.2719999999999"/>
    <x v="0"/>
    <x v="3"/>
    <n v="18"/>
    <x v="0"/>
  </r>
  <r>
    <x v="2"/>
    <x v="4"/>
    <s v="AREP"/>
    <m/>
    <x v="0"/>
    <d v="2020-04-28T00:00:00"/>
    <x v="2"/>
    <s v="HUEVO PUBLICO EN GENERAL"/>
    <m/>
    <m/>
    <n v="188.25"/>
    <m/>
    <n v="5459.25"/>
    <n v="2760.1"/>
    <n v="14.662000000000001"/>
    <m/>
    <n v="29"/>
    <n v="2699.15"/>
    <x v="0"/>
    <x v="3"/>
    <n v="18"/>
    <x v="0"/>
  </r>
  <r>
    <x v="2"/>
    <x v="4"/>
    <s v="AREP"/>
    <m/>
    <x v="0"/>
    <d v="2020-04-28T00:00:00"/>
    <x v="2"/>
    <s v="HUEVO PUBLICO EN GENERAL"/>
    <m/>
    <m/>
    <n v="446.42"/>
    <m/>
    <n v="13839.02"/>
    <n v="6545.3590000000004"/>
    <n v="14.662000000000001"/>
    <m/>
    <n v="31"/>
    <n v="7293.6610000000001"/>
    <x v="0"/>
    <x v="3"/>
    <n v="18"/>
    <x v="0"/>
  </r>
  <r>
    <x v="2"/>
    <x v="4"/>
    <s v="AREP"/>
    <m/>
    <x v="0"/>
    <d v="2020-04-28T00:00:00"/>
    <x v="2"/>
    <s v="Madres Adoratrices"/>
    <m/>
    <m/>
    <n v="54.48"/>
    <m/>
    <n v="1171.32"/>
    <n v="798.779"/>
    <n v="14.662000000000001"/>
    <m/>
    <n v="21.5"/>
    <n v="372.541"/>
    <x v="0"/>
    <x v="3"/>
    <n v="18"/>
    <x v="0"/>
  </r>
  <r>
    <x v="2"/>
    <x v="4"/>
    <s v="AREP"/>
    <m/>
    <x v="0"/>
    <d v="2020-04-28T00:00:00"/>
    <x v="2"/>
    <s v="Cobian Hector"/>
    <m/>
    <m/>
    <n v="322.29000000000002"/>
    <m/>
    <n v="10152.14"/>
    <n v="4725.3789999999999"/>
    <n v="14.662000000000001"/>
    <m/>
    <n v="31.5"/>
    <n v="5426.7610000000004"/>
    <x v="0"/>
    <x v="3"/>
    <n v="18"/>
    <x v="0"/>
  </r>
  <r>
    <x v="2"/>
    <x v="4"/>
    <s v="AREP"/>
    <m/>
    <x v="0"/>
    <d v="2020-04-28T00:00:00"/>
    <x v="2"/>
    <s v="Hernandez Rosales Alicia"/>
    <m/>
    <m/>
    <n v="358.21"/>
    <m/>
    <n v="7701.52"/>
    <n v="5252.0339999999997"/>
    <n v="14.662000000000001"/>
    <m/>
    <n v="21.5"/>
    <n v="2449.4859999999999"/>
    <x v="0"/>
    <x v="3"/>
    <n v="18"/>
    <x v="0"/>
  </r>
  <r>
    <x v="2"/>
    <x v="4"/>
    <s v="AREP"/>
    <m/>
    <x v="0"/>
    <d v="2020-04-28T00:00:00"/>
    <x v="2"/>
    <s v="Hernandez Rosales Alicia"/>
    <m/>
    <m/>
    <n v="130.66"/>
    <m/>
    <n v="3462.49"/>
    <n v="1915.722"/>
    <n v="14.662000000000001"/>
    <m/>
    <n v="26.5"/>
    <n v="1546.768"/>
    <x v="0"/>
    <x v="3"/>
    <n v="18"/>
    <x v="0"/>
  </r>
  <r>
    <x v="2"/>
    <x v="4"/>
    <s v="AREP"/>
    <m/>
    <x v="0"/>
    <d v="2020-04-28T00:00:00"/>
    <x v="2"/>
    <s v="Cobian Zamora Marlin"/>
    <m/>
    <m/>
    <n v="847.4"/>
    <m/>
    <n v="26269.4"/>
    <n v="12424.481"/>
    <n v="14.662000000000001"/>
    <m/>
    <n v="31"/>
    <n v="13844.919"/>
    <x v="0"/>
    <x v="3"/>
    <n v="18"/>
    <x v="0"/>
  </r>
  <r>
    <x v="2"/>
    <x v="4"/>
    <s v="AREP"/>
    <m/>
    <x v="0"/>
    <d v="2020-04-30T00:00:00"/>
    <x v="2"/>
    <s v="Rosales Guzman Humberto"/>
    <m/>
    <m/>
    <n v="340.58"/>
    <m/>
    <n v="8855.08"/>
    <n v="5242.7209999999995"/>
    <n v="15.394"/>
    <m/>
    <n v="26"/>
    <n v="3612.3589999999999"/>
    <x v="0"/>
    <x v="3"/>
    <n v="18"/>
    <x v="0"/>
  </r>
  <r>
    <x v="2"/>
    <x v="4"/>
    <s v="AREP"/>
    <m/>
    <x v="0"/>
    <d v="2020-04-30T00:00:00"/>
    <x v="2"/>
    <s v="HUEVO PUBLICO EN GENERAL"/>
    <m/>
    <m/>
    <n v="227.38"/>
    <m/>
    <n v="5911.88"/>
    <n v="3500.1759999999999"/>
    <n v="15.394"/>
    <m/>
    <n v="26"/>
    <n v="2411.7040000000002"/>
    <x v="0"/>
    <x v="3"/>
    <n v="18"/>
    <x v="0"/>
  </r>
  <r>
    <x v="2"/>
    <x v="4"/>
    <s v="AREP"/>
    <m/>
    <x v="0"/>
    <d v="2020-04-30T00:00:00"/>
    <x v="2"/>
    <s v="Gonzalez Contreras Crescenciano"/>
    <m/>
    <m/>
    <n v="1188.33"/>
    <m/>
    <n v="30896.58"/>
    <n v="18292.569"/>
    <n v="15.394"/>
    <m/>
    <n v="26"/>
    <n v="12604.011"/>
    <x v="0"/>
    <x v="3"/>
    <n v="18"/>
    <x v="0"/>
  </r>
  <r>
    <x v="2"/>
    <x v="4"/>
    <s v="AREP"/>
    <m/>
    <x v="0"/>
    <d v="2020-04-30T00:00:00"/>
    <x v="2"/>
    <s v="Distribuidora de Frutas y Verduras Zepeda Hnos SRL de CV"/>
    <m/>
    <m/>
    <n v="1062.42"/>
    <m/>
    <n v="27622.92"/>
    <n v="16354.371999999999"/>
    <n v="15.394"/>
    <m/>
    <n v="26"/>
    <n v="11268.548000000001"/>
    <x v="0"/>
    <x v="3"/>
    <n v="18"/>
    <x v="0"/>
  </r>
  <r>
    <x v="2"/>
    <x v="4"/>
    <s v="AREP"/>
    <m/>
    <x v="0"/>
    <d v="2020-04-30T00:00:00"/>
    <x v="2"/>
    <s v="Distribuidora de Frutas y Verduras Zepeda Hnos SRL de CV"/>
    <m/>
    <m/>
    <n v="371.03"/>
    <m/>
    <n v="9646.7800000000007"/>
    <n v="5711.4539999999997"/>
    <n v="15.394"/>
    <m/>
    <n v="26"/>
    <n v="3935.326"/>
    <x v="0"/>
    <x v="3"/>
    <n v="18"/>
    <x v="0"/>
  </r>
  <r>
    <x v="2"/>
    <x v="4"/>
    <s v="AREP"/>
    <m/>
    <x v="0"/>
    <d v="2020-04-30T00:00:00"/>
    <x v="2"/>
    <s v="Distribuidora de Frutas y Verduras Zepeda Hnos SRL de CV"/>
    <m/>
    <m/>
    <n v="833.17"/>
    <m/>
    <n v="23328.76"/>
    <n v="12825.41"/>
    <n v="15.394"/>
    <m/>
    <n v="28"/>
    <n v="10503.35"/>
    <x v="0"/>
    <x v="3"/>
    <n v="18"/>
    <x v="0"/>
  </r>
  <r>
    <x v="2"/>
    <x v="4"/>
    <s v="AREP"/>
    <m/>
    <x v="0"/>
    <d v="2020-04-30T00:00:00"/>
    <x v="2"/>
    <s v="Super Tienda Martinez SA de CV"/>
    <m/>
    <m/>
    <n v="175.99"/>
    <m/>
    <n v="4751.7299999999996"/>
    <n v="2709.1039999999998"/>
    <n v="15.394"/>
    <m/>
    <n v="27"/>
    <n v="2042.626"/>
    <x v="0"/>
    <x v="3"/>
    <n v="18"/>
    <x v="0"/>
  </r>
  <r>
    <x v="2"/>
    <x v="4"/>
    <s v="AREP"/>
    <m/>
    <x v="0"/>
    <d v="2020-04-30T00:00:00"/>
    <x v="2"/>
    <s v="HUEVO PUBLICO EN GENERAL"/>
    <m/>
    <m/>
    <n v="188.48"/>
    <m/>
    <n v="4712"/>
    <n v="2901.3690000000001"/>
    <n v="15.394"/>
    <m/>
    <n v="25"/>
    <n v="1810.6310000000001"/>
    <x v="0"/>
    <x v="3"/>
    <n v="18"/>
    <x v="0"/>
  </r>
  <r>
    <x v="2"/>
    <x v="4"/>
    <s v="AREP"/>
    <m/>
    <x v="0"/>
    <d v="2020-04-30T00:00:00"/>
    <x v="2"/>
    <s v="Huerta Reyes Juan Carlos"/>
    <m/>
    <m/>
    <n v="445.85"/>
    <m/>
    <n v="12037.95"/>
    <n v="6863.1959999999999"/>
    <n v="15.394"/>
    <m/>
    <n v="27"/>
    <n v="5174.7539999999999"/>
    <x v="0"/>
    <x v="3"/>
    <n v="18"/>
    <x v="0"/>
  </r>
  <r>
    <x v="2"/>
    <x v="4"/>
    <s v="AREP"/>
    <m/>
    <x v="0"/>
    <d v="2020-04-30T00:00:00"/>
    <x v="2"/>
    <s v="Ambriz Ruiz Manolo"/>
    <m/>
    <m/>
    <n v="656.54"/>
    <m/>
    <n v="17726.580000000002"/>
    <n v="10106.455"/>
    <n v="15.394"/>
    <m/>
    <n v="27"/>
    <n v="7620.125"/>
    <x v="0"/>
    <x v="3"/>
    <n v="18"/>
    <x v="0"/>
  </r>
  <r>
    <x v="2"/>
    <x v="4"/>
    <s v="AREP"/>
    <m/>
    <x v="0"/>
    <d v="2020-04-30T00:00:00"/>
    <x v="2"/>
    <s v="Cesar Morales"/>
    <m/>
    <m/>
    <n v="155.1"/>
    <m/>
    <n v="4187.7"/>
    <n v="2387.5329999999999"/>
    <n v="15.394"/>
    <m/>
    <n v="27"/>
    <n v="1800.1669999999999"/>
    <x v="0"/>
    <x v="3"/>
    <n v="18"/>
    <x v="0"/>
  </r>
  <r>
    <x v="2"/>
    <x v="4"/>
    <s v="AREP"/>
    <m/>
    <x v="0"/>
    <d v="2020-04-30T00:00:00"/>
    <x v="2"/>
    <s v="Gonzalez Dominguez Fabiola"/>
    <m/>
    <m/>
    <n v="258.83"/>
    <m/>
    <n v="6988.41"/>
    <n v="3984.3020000000001"/>
    <n v="15.394"/>
    <m/>
    <n v="27"/>
    <n v="3004.1080000000002"/>
    <x v="0"/>
    <x v="3"/>
    <n v="18"/>
    <x v="0"/>
  </r>
  <r>
    <x v="2"/>
    <x v="4"/>
    <s v="AREP"/>
    <m/>
    <x v="0"/>
    <d v="2020-04-30T00:00:00"/>
    <x v="2"/>
    <s v="Martin Francisco Cervantes Curiel"/>
    <m/>
    <m/>
    <n v="277.76"/>
    <m/>
    <n v="7499.52"/>
    <n v="4275.701"/>
    <n v="15.394"/>
    <m/>
    <n v="27"/>
    <n v="3223.819"/>
    <x v="0"/>
    <x v="3"/>
    <n v="18"/>
    <x v="0"/>
  </r>
  <r>
    <x v="2"/>
    <x v="4"/>
    <s v="AREP"/>
    <m/>
    <x v="0"/>
    <d v="2020-04-30T00:00:00"/>
    <x v="2"/>
    <s v="Laura Livier Castro Mejia"/>
    <m/>
    <m/>
    <n v="216.33"/>
    <m/>
    <n v="5840.91"/>
    <n v="3330.078"/>
    <n v="15.394"/>
    <m/>
    <n v="27"/>
    <n v="2510.8319999999999"/>
    <x v="0"/>
    <x v="3"/>
    <n v="18"/>
    <x v="0"/>
  </r>
  <r>
    <x v="2"/>
    <x v="4"/>
    <s v="AREP"/>
    <m/>
    <x v="0"/>
    <d v="2020-04-30T00:00:00"/>
    <x v="2"/>
    <s v="HUEVO PUBLICO EN GENERAL"/>
    <m/>
    <m/>
    <n v="326.18"/>
    <m/>
    <n v="8806.86"/>
    <n v="5021.0550000000003"/>
    <n v="15.394"/>
    <m/>
    <n v="27"/>
    <n v="3785.8049999999998"/>
    <x v="0"/>
    <x v="3"/>
    <n v="18"/>
    <x v="0"/>
  </r>
  <r>
    <x v="2"/>
    <x v="4"/>
    <s v="AREP"/>
    <m/>
    <x v="0"/>
    <d v="2020-04-30T00:00:00"/>
    <x v="2"/>
    <s v="Rivai Salvador Jimenez Madera"/>
    <m/>
    <m/>
    <n v="216.08"/>
    <m/>
    <n v="5834.16"/>
    <n v="3326.2289999999998"/>
    <n v="15.394"/>
    <m/>
    <n v="27"/>
    <n v="2507.931"/>
    <x v="0"/>
    <x v="3"/>
    <n v="18"/>
    <x v="0"/>
  </r>
  <r>
    <x v="2"/>
    <x v="4"/>
    <s v="AREP"/>
    <m/>
    <x v="0"/>
    <d v="2020-04-30T00:00:00"/>
    <x v="2"/>
    <s v="Imelda fregozo Guzman"/>
    <m/>
    <m/>
    <n v="219.08"/>
    <m/>
    <n v="5915.16"/>
    <n v="3372.41"/>
    <n v="15.394"/>
    <m/>
    <n v="27"/>
    <n v="2542.75"/>
    <x v="0"/>
    <x v="3"/>
    <n v="18"/>
    <x v="0"/>
  </r>
  <r>
    <x v="2"/>
    <x v="4"/>
    <s v="AREP"/>
    <m/>
    <x v="0"/>
    <d v="2020-04-30T00:00:00"/>
    <x v="2"/>
    <s v="Hernandez Rosales Alicia"/>
    <m/>
    <m/>
    <n v="605.39"/>
    <m/>
    <n v="10291.629999999999"/>
    <n v="9319.0769999999993"/>
    <n v="15.394"/>
    <m/>
    <n v="17"/>
    <n v="972.553"/>
    <x v="0"/>
    <x v="3"/>
    <n v="18"/>
    <x v="0"/>
  </r>
  <r>
    <x v="2"/>
    <x v="4"/>
    <s v="AREP"/>
    <m/>
    <x v="0"/>
    <d v="2020-04-30T00:00:00"/>
    <x v="2"/>
    <s v="Hernandez Rosales Alicia"/>
    <m/>
    <m/>
    <n v="173.28"/>
    <m/>
    <n v="3812.16"/>
    <n v="2667.3870000000002"/>
    <n v="15.394"/>
    <m/>
    <n v="22"/>
    <n v="1144.7729999999999"/>
    <x v="0"/>
    <x v="3"/>
    <n v="18"/>
    <x v="0"/>
  </r>
  <r>
    <x v="2"/>
    <x v="4"/>
    <s v="AREP"/>
    <m/>
    <x v="0"/>
    <d v="2020-04-30T00:00:00"/>
    <x v="2"/>
    <s v="Soc Coop Rural de Compra y Venta en C y C El Grullo SCL"/>
    <m/>
    <m/>
    <n v="1270.2"/>
    <m/>
    <n v="34295.4"/>
    <n v="19552.834999999999"/>
    <n v="15.394"/>
    <m/>
    <n v="27"/>
    <n v="14742.565000000001"/>
    <x v="0"/>
    <x v="3"/>
    <n v="18"/>
    <x v="0"/>
  </r>
  <r>
    <x v="2"/>
    <x v="4"/>
    <s v="AREP"/>
    <m/>
    <x v="0"/>
    <d v="2020-04-30T00:00:00"/>
    <x v="2"/>
    <s v="Espinoza Gonzalez Maria Yesenia"/>
    <m/>
    <m/>
    <n v="542.91999999999996"/>
    <m/>
    <n v="15201.76"/>
    <n v="8357.4439999999995"/>
    <n v="15.394"/>
    <m/>
    <n v="28"/>
    <n v="6844.3159999999998"/>
    <x v="0"/>
    <x v="3"/>
    <n v="18"/>
    <x v="0"/>
  </r>
  <r>
    <x v="2"/>
    <x v="4"/>
    <s v="AREP"/>
    <m/>
    <x v="0"/>
    <d v="2020-04-30T00:00:00"/>
    <x v="2"/>
    <s v="Panaderia Garcia"/>
    <m/>
    <m/>
    <n v="44.87"/>
    <m/>
    <n v="807.66"/>
    <n v="690.70699999999999"/>
    <n v="15.394"/>
    <m/>
    <n v="18"/>
    <n v="116.953"/>
    <x v="0"/>
    <x v="3"/>
    <n v="18"/>
    <x v="0"/>
  </r>
  <r>
    <x v="2"/>
    <x v="4"/>
    <s v="AREP"/>
    <m/>
    <x v="0"/>
    <d v="2020-04-30T00:00:00"/>
    <x v="2"/>
    <s v="SUPER LAS PINTAS"/>
    <m/>
    <m/>
    <n v="73.3"/>
    <m/>
    <n v="1905.8"/>
    <n v="1128.3440000000001"/>
    <n v="15.394"/>
    <m/>
    <n v="26"/>
    <n v="777.45600000000002"/>
    <x v="0"/>
    <x v="3"/>
    <n v="18"/>
    <x v="0"/>
  </r>
  <r>
    <x v="2"/>
    <x v="4"/>
    <s v="AREP"/>
    <m/>
    <x v="0"/>
    <d v="2020-04-30T00:00:00"/>
    <x v="2"/>
    <s v="SUPER LAS PINTAS"/>
    <m/>
    <m/>
    <n v="324.3"/>
    <m/>
    <n v="9080.4"/>
    <n v="4992.1149999999998"/>
    <n v="15.394"/>
    <m/>
    <n v="28"/>
    <n v="4088.2849999999999"/>
    <x v="0"/>
    <x v="3"/>
    <n v="18"/>
    <x v="0"/>
  </r>
  <r>
    <x v="2"/>
    <x v="4"/>
    <s v="AREP"/>
    <m/>
    <x v="0"/>
    <d v="2020-04-30T00:00:00"/>
    <x v="2"/>
    <s v="HUEVO PUBLICO EN GENERAL"/>
    <m/>
    <m/>
    <n v="246.47"/>
    <m/>
    <n v="6901.16"/>
    <n v="3794.038"/>
    <n v="15.394"/>
    <m/>
    <n v="28"/>
    <n v="3107.1219999999998"/>
    <x v="0"/>
    <x v="3"/>
    <n v="18"/>
    <x v="0"/>
  </r>
  <r>
    <x v="2"/>
    <x v="4"/>
    <s v="AREP"/>
    <m/>
    <x v="0"/>
    <d v="2020-04-30T00:00:00"/>
    <x v="2"/>
    <s v="HUEVO PUBLICO EN GENERAL"/>
    <m/>
    <m/>
    <n v="128.96"/>
    <m/>
    <n v="3610.88"/>
    <n v="1985.1469999999999"/>
    <n v="15.394"/>
    <m/>
    <n v="28"/>
    <n v="1625.7329999999999"/>
    <x v="0"/>
    <x v="3"/>
    <n v="18"/>
    <x v="0"/>
  </r>
  <r>
    <x v="2"/>
    <x v="4"/>
    <s v="AREP"/>
    <m/>
    <x v="0"/>
    <d v="2020-04-30T00:00:00"/>
    <x v="2"/>
    <s v="HUEVO PUBLICO EN GENERAL"/>
    <m/>
    <m/>
    <n v="336.24"/>
    <m/>
    <n v="9414.7199999999993"/>
    <n v="5175.9139999999998"/>
    <n v="15.394"/>
    <m/>
    <n v="28"/>
    <n v="4238.8059999999996"/>
    <x v="0"/>
    <x v="3"/>
    <n v="18"/>
    <x v="0"/>
  </r>
  <r>
    <x v="2"/>
    <x v="4"/>
    <s v="AREP"/>
    <m/>
    <x v="0"/>
    <d v="2020-04-30T00:00:00"/>
    <x v="2"/>
    <s v="Ambriz Ruiz Manolo"/>
    <m/>
    <m/>
    <n v="174.55"/>
    <m/>
    <n v="4887.3999999999996"/>
    <n v="2686.9369999999999"/>
    <n v="15.394"/>
    <m/>
    <n v="28"/>
    <n v="2200.4630000000002"/>
    <x v="0"/>
    <x v="3"/>
    <n v="18"/>
    <x v="0"/>
  </r>
  <r>
    <x v="2"/>
    <x v="4"/>
    <s v="AREP"/>
    <m/>
    <x v="0"/>
    <d v="2020-04-30T00:00:00"/>
    <x v="2"/>
    <s v="Rosales Guzman Humberto"/>
    <m/>
    <m/>
    <n v="327.2"/>
    <m/>
    <n v="9161.6"/>
    <n v="5036.7560000000003"/>
    <n v="15.394"/>
    <m/>
    <n v="28"/>
    <n v="4124.8440000000001"/>
    <x v="0"/>
    <x v="3"/>
    <n v="18"/>
    <x v="0"/>
  </r>
  <r>
    <x v="2"/>
    <x v="4"/>
    <s v="AREP"/>
    <m/>
    <x v="0"/>
    <d v="2020-04-30T00:00:00"/>
    <x v="2"/>
    <s v="Abel Paul Hernandez Perez"/>
    <m/>
    <m/>
    <n v="186.56"/>
    <m/>
    <n v="4850.5600000000004"/>
    <n v="2871.8130000000001"/>
    <n v="15.394"/>
    <m/>
    <n v="26"/>
    <n v="1978.7470000000001"/>
    <x v="0"/>
    <x v="3"/>
    <n v="18"/>
    <x v="0"/>
  </r>
  <r>
    <x v="2"/>
    <x v="4"/>
    <s v="AREP"/>
    <m/>
    <x v="0"/>
    <d v="2020-04-30T00:00:00"/>
    <x v="2"/>
    <s v="HUEVO PUBLICO EN GENERAL"/>
    <m/>
    <m/>
    <n v="223.51"/>
    <m/>
    <n v="6258.28"/>
    <n v="3440.6030000000001"/>
    <n v="15.394"/>
    <m/>
    <n v="28"/>
    <n v="2817.6770000000001"/>
    <x v="0"/>
    <x v="3"/>
    <n v="18"/>
    <x v="0"/>
  </r>
  <r>
    <x v="2"/>
    <x v="4"/>
    <s v="AREP"/>
    <m/>
    <x v="0"/>
    <d v="2020-04-30T00:00:00"/>
    <x v="2"/>
    <s v="Julio Sanchez"/>
    <m/>
    <m/>
    <n v="2255.84"/>
    <m/>
    <n v="63163.519999999997"/>
    <n v="34725.294000000002"/>
    <n v="15.394"/>
    <m/>
    <n v="28"/>
    <n v="28438.225999999999"/>
    <x v="0"/>
    <x v="3"/>
    <n v="18"/>
    <x v="0"/>
  </r>
  <r>
    <x v="2"/>
    <x v="4"/>
    <s v="AREP"/>
    <m/>
    <x v="0"/>
    <d v="2020-04-30T00:00:00"/>
    <x v="2"/>
    <s v="Julio Sanchez"/>
    <m/>
    <m/>
    <n v="37.29"/>
    <m/>
    <n v="969.54"/>
    <n v="574.024"/>
    <n v="15.394"/>
    <m/>
    <n v="26"/>
    <n v="395.51600000000002"/>
    <x v="0"/>
    <x v="3"/>
    <n v="18"/>
    <x v="0"/>
  </r>
  <r>
    <x v="2"/>
    <x v="4"/>
    <s v="AREP"/>
    <m/>
    <x v="0"/>
    <d v="2020-04-30T00:00:00"/>
    <x v="2"/>
    <s v="De la Torre Gudiño Jaime"/>
    <m/>
    <m/>
    <n v="229.69"/>
    <m/>
    <n v="6431.32"/>
    <n v="3535.7350000000001"/>
    <n v="15.394"/>
    <m/>
    <n v="28"/>
    <n v="2895.585"/>
    <x v="0"/>
    <x v="3"/>
    <n v="18"/>
    <x v="0"/>
  </r>
  <r>
    <x v="2"/>
    <x v="4"/>
    <s v="AREP"/>
    <m/>
    <x v="0"/>
    <d v="2020-04-30T00:00:00"/>
    <x v="2"/>
    <s v="Jose Zazueta"/>
    <m/>
    <m/>
    <n v="1114.45"/>
    <m/>
    <n v="28975.7"/>
    <n v="17155.295999999998"/>
    <n v="15.394"/>
    <m/>
    <n v="26"/>
    <n v="11820.404"/>
    <x v="0"/>
    <x v="3"/>
    <n v="18"/>
    <x v="0"/>
  </r>
  <r>
    <x v="2"/>
    <x v="4"/>
    <s v="AREP"/>
    <m/>
    <x v="0"/>
    <d v="2020-04-30T00:00:00"/>
    <x v="2"/>
    <s v="Cobian Zamora Marlin"/>
    <m/>
    <m/>
    <n v="1093.4000000000001"/>
    <m/>
    <n v="30615.200000000001"/>
    <n v="16831.262999999999"/>
    <n v="15.394"/>
    <m/>
    <n v="28"/>
    <n v="13783.937"/>
    <x v="0"/>
    <x v="3"/>
    <n v="18"/>
    <x v="0"/>
  </r>
  <r>
    <x v="2"/>
    <x v="4"/>
    <s v="AREP"/>
    <m/>
    <x v="0"/>
    <d v="2020-04-30T00:00:00"/>
    <x v="2"/>
    <s v="Cobian Hector"/>
    <m/>
    <m/>
    <n v="455.36"/>
    <m/>
    <n v="12750.08"/>
    <n v="7009.5879999999997"/>
    <n v="15.394"/>
    <m/>
    <n v="28"/>
    <n v="5740.4920000000002"/>
    <x v="0"/>
    <x v="3"/>
    <n v="18"/>
    <x v="0"/>
  </r>
  <r>
    <x v="2"/>
    <x v="4"/>
    <s v="AREP"/>
    <m/>
    <x v="0"/>
    <d v="2020-04-30T00:00:00"/>
    <x v="2"/>
    <s v="Vargas Perez Maria del Rosario &quot;La Chata&quot;"/>
    <m/>
    <m/>
    <n v="515.70000000000005"/>
    <m/>
    <n v="14439.6"/>
    <n v="7938.433"/>
    <n v="15.394"/>
    <m/>
    <n v="28"/>
    <n v="6501.1670000000004"/>
    <x v="0"/>
    <x v="3"/>
    <n v="18"/>
    <x v="0"/>
  </r>
  <r>
    <x v="2"/>
    <x v="4"/>
    <s v="AREP"/>
    <m/>
    <x v="0"/>
    <d v="2020-04-30T00:00:00"/>
    <x v="2"/>
    <s v="Alvarez Garcia Octavio "/>
    <m/>
    <m/>
    <n v="668.97"/>
    <m/>
    <n v="18731.16"/>
    <n v="10297.796"/>
    <n v="15.394"/>
    <m/>
    <n v="28"/>
    <n v="8433.3639999999996"/>
    <x v="0"/>
    <x v="3"/>
    <n v="18"/>
    <x v="0"/>
  </r>
  <r>
    <x v="2"/>
    <x v="4"/>
    <s v="AREP"/>
    <m/>
    <x v="0"/>
    <d v="2020-04-30T00:00:00"/>
    <x v="2"/>
    <s v="J Jesus Naranjo Ayala"/>
    <m/>
    <m/>
    <n v="135.58000000000001"/>
    <m/>
    <n v="3796.24"/>
    <n v="2087.0520000000001"/>
    <n v="15.394"/>
    <m/>
    <n v="28"/>
    <n v="1709.1880000000001"/>
    <x v="0"/>
    <x v="3"/>
    <n v="18"/>
    <x v="0"/>
  </r>
  <r>
    <x v="2"/>
    <x v="4"/>
    <s v="AREP"/>
    <m/>
    <x v="0"/>
    <d v="2020-04-30T00:00:00"/>
    <x v="2"/>
    <s v="Panaderia Garcia"/>
    <m/>
    <m/>
    <n v="112.41"/>
    <m/>
    <n v="2023.38"/>
    <n v="1730.384"/>
    <n v="15.394"/>
    <m/>
    <n v="18"/>
    <n v="292.99599999999998"/>
    <x v="0"/>
    <x v="3"/>
    <n v="18"/>
    <x v="0"/>
  </r>
  <r>
    <x v="2"/>
    <x v="4"/>
    <s v="AREP"/>
    <m/>
    <x v="0"/>
    <d v="2020-04-30T00:00:00"/>
    <x v="2"/>
    <s v="HUEVO PUBLICO EN GENERAL"/>
    <m/>
    <m/>
    <n v="525"/>
    <m/>
    <n v="14700"/>
    <n v="8081.5919999999996"/>
    <n v="15.394"/>
    <m/>
    <n v="28"/>
    <n v="6618.4080000000004"/>
    <x v="0"/>
    <x v="3"/>
    <n v="18"/>
    <x v="0"/>
  </r>
  <r>
    <x v="2"/>
    <x v="4"/>
    <s v="GRAL"/>
    <m/>
    <x v="0"/>
    <d v="2020-05-05T00:00:00"/>
    <x v="2"/>
    <s v="HUEVO PUBLICO EN GENERAL"/>
    <m/>
    <m/>
    <n v="21.58"/>
    <m/>
    <n v="539.5"/>
    <n v="259.58100000000002"/>
    <n v="12.029"/>
    <m/>
    <n v="25"/>
    <n v="279.91899999999998"/>
    <x v="0"/>
    <x v="4"/>
    <n v="19"/>
    <x v="0"/>
  </r>
  <r>
    <x v="2"/>
    <x v="4"/>
    <s v="GRAL"/>
    <m/>
    <x v="0"/>
    <d v="2020-05-05T00:00:00"/>
    <x v="2"/>
    <s v="Jose Refugio Palomino Castañeda"/>
    <m/>
    <m/>
    <n v="612.83000000000004"/>
    <m/>
    <n v="14095.09"/>
    <n v="7371.5940000000001"/>
    <n v="12.029"/>
    <m/>
    <n v="23"/>
    <n v="6723.4960000000001"/>
    <x v="0"/>
    <x v="4"/>
    <n v="19"/>
    <x v="0"/>
  </r>
  <r>
    <x v="2"/>
    <x v="4"/>
    <s v="GRAL"/>
    <m/>
    <x v="0"/>
    <d v="2020-05-05T00:00:00"/>
    <x v="2"/>
    <s v="Cobian Zamora Marlin"/>
    <m/>
    <m/>
    <n v="365.6"/>
    <m/>
    <n v="7312"/>
    <n v="4397.72"/>
    <n v="12.029"/>
    <m/>
    <n v="20"/>
    <n v="2914.28"/>
    <x v="0"/>
    <x v="4"/>
    <n v="19"/>
    <x v="0"/>
  </r>
  <r>
    <x v="2"/>
    <x v="4"/>
    <s v="GRAL"/>
    <m/>
    <x v="0"/>
    <d v="2020-05-05T00:00:00"/>
    <x v="2"/>
    <s v="Cobian Zamora Marlin"/>
    <m/>
    <m/>
    <n v="1074.9000000000001"/>
    <m/>
    <n v="27409.95"/>
    <n v="12929.728999999999"/>
    <n v="12.029"/>
    <m/>
    <n v="25.5"/>
    <n v="14480.221"/>
    <x v="0"/>
    <x v="4"/>
    <n v="19"/>
    <x v="0"/>
  </r>
  <r>
    <x v="2"/>
    <x v="4"/>
    <s v="ARSPP1"/>
    <m/>
    <x v="0"/>
    <d v="2020-05-05T00:00:00"/>
    <x v="2"/>
    <s v="Ventas Familia"/>
    <m/>
    <m/>
    <n v="3.9"/>
    <m/>
    <n v="89.7"/>
    <n v="78.891999999999996"/>
    <n v="20.228999999999999"/>
    <m/>
    <n v="23"/>
    <n v="10.808"/>
    <x v="0"/>
    <x v="4"/>
    <n v="19"/>
    <x v="0"/>
  </r>
  <r>
    <x v="2"/>
    <x v="4"/>
    <s v="ARSPP1"/>
    <m/>
    <x v="0"/>
    <d v="2020-05-05T00:00:00"/>
    <x v="2"/>
    <s v="Ventas Familia"/>
    <m/>
    <m/>
    <n v="26.56"/>
    <m/>
    <n v="610.88"/>
    <n v="537.27200000000005"/>
    <n v="20.228999999999999"/>
    <m/>
    <n v="23"/>
    <n v="73.608000000000004"/>
    <x v="0"/>
    <x v="4"/>
    <n v="19"/>
    <x v="0"/>
  </r>
  <r>
    <x v="2"/>
    <x v="4"/>
    <s v="ARSPP1"/>
    <m/>
    <x v="0"/>
    <d v="2020-05-05T00:00:00"/>
    <x v="2"/>
    <s v="Ventas Familia"/>
    <m/>
    <m/>
    <n v="20.239999999999998"/>
    <m/>
    <n v="546.48"/>
    <n v="409.42700000000002"/>
    <n v="20.228999999999999"/>
    <m/>
    <n v="27"/>
    <n v="137.053"/>
    <x v="0"/>
    <x v="4"/>
    <n v="19"/>
    <x v="0"/>
  </r>
  <r>
    <x v="2"/>
    <x v="4"/>
    <s v="AREP"/>
    <m/>
    <x v="0"/>
    <d v="2020-05-05T00:00:00"/>
    <x v="2"/>
    <s v="Lopez Montaño Julio"/>
    <m/>
    <m/>
    <n v="150.6"/>
    <m/>
    <n v="3463.8"/>
    <n v="2194.5920000000001"/>
    <n v="14.571999999999999"/>
    <m/>
    <n v="23"/>
    <n v="1269.2080000000001"/>
    <x v="0"/>
    <x v="4"/>
    <n v="19"/>
    <x v="0"/>
  </r>
  <r>
    <x v="2"/>
    <x v="4"/>
    <s v="AREP"/>
    <m/>
    <x v="0"/>
    <d v="2020-05-05T00:00:00"/>
    <x v="2"/>
    <s v="HUEVO PUBLICO EN GENERAL"/>
    <m/>
    <m/>
    <n v="112.41"/>
    <m/>
    <n v="2585.4299999999998"/>
    <n v="1638.075"/>
    <n v="14.571999999999999"/>
    <m/>
    <n v="23"/>
    <n v="947.35500000000002"/>
    <x v="0"/>
    <x v="4"/>
    <n v="19"/>
    <x v="0"/>
  </r>
  <r>
    <x v="2"/>
    <x v="4"/>
    <s v="AREP"/>
    <m/>
    <x v="0"/>
    <d v="2020-05-05T00:00:00"/>
    <x v="2"/>
    <s v="HUEVO PUBLICO EN GENERAL"/>
    <m/>
    <m/>
    <n v="196.1"/>
    <m/>
    <n v="4510.3"/>
    <n v="2857.6329999999998"/>
    <n v="14.571999999999999"/>
    <m/>
    <n v="23"/>
    <n v="1652.6669999999999"/>
    <x v="0"/>
    <x v="4"/>
    <n v="19"/>
    <x v="0"/>
  </r>
  <r>
    <x v="2"/>
    <x v="4"/>
    <s v="AREP"/>
    <m/>
    <x v="0"/>
    <d v="2020-05-05T00:00:00"/>
    <x v="2"/>
    <s v="HUEVO PUBLICO EN GENERAL"/>
    <m/>
    <m/>
    <n v="373.78"/>
    <m/>
    <n v="7849.38"/>
    <n v="5446.8440000000001"/>
    <n v="14.571999999999999"/>
    <m/>
    <n v="21"/>
    <n v="2402.5360000000001"/>
    <x v="0"/>
    <x v="4"/>
    <n v="19"/>
    <x v="0"/>
  </r>
  <r>
    <x v="2"/>
    <x v="4"/>
    <s v="AREP"/>
    <m/>
    <x v="0"/>
    <d v="2020-05-05T00:00:00"/>
    <x v="2"/>
    <s v="HUEVO PUBLICO EN GENERAL"/>
    <m/>
    <m/>
    <n v="188.08"/>
    <m/>
    <n v="3949.68"/>
    <n v="2740.7629999999999"/>
    <n v="14.571999999999999"/>
    <m/>
    <n v="21"/>
    <n v="1208.9169999999999"/>
    <x v="0"/>
    <x v="4"/>
    <n v="19"/>
    <x v="0"/>
  </r>
  <r>
    <x v="2"/>
    <x v="4"/>
    <s v="AREP"/>
    <m/>
    <x v="0"/>
    <d v="2020-05-05T00:00:00"/>
    <x v="2"/>
    <s v="HUEVO PUBLICO EN GENERAL"/>
    <m/>
    <m/>
    <n v="69.14"/>
    <m/>
    <n v="1590.22"/>
    <n v="1007.5309999999999"/>
    <n v="14.571999999999999"/>
    <m/>
    <n v="23"/>
    <n v="582.68899999999996"/>
    <x v="0"/>
    <x v="4"/>
    <n v="19"/>
    <x v="0"/>
  </r>
  <r>
    <x v="2"/>
    <x v="4"/>
    <s v="AREP"/>
    <m/>
    <x v="0"/>
    <d v="2020-05-05T00:00:00"/>
    <x v="2"/>
    <s v="Abel Paul Hernandez Perez"/>
    <m/>
    <m/>
    <n v="187.31"/>
    <m/>
    <n v="3933.51"/>
    <n v="2729.5419999999999"/>
    <n v="14.571999999999999"/>
    <m/>
    <n v="21"/>
    <n v="1203.9680000000001"/>
    <x v="0"/>
    <x v="4"/>
    <n v="19"/>
    <x v="0"/>
  </r>
  <r>
    <x v="2"/>
    <x v="4"/>
    <s v="AREP"/>
    <m/>
    <x v="0"/>
    <d v="2020-05-05T00:00:00"/>
    <x v="2"/>
    <s v="HUEVO PUBLICO EN GENERAL"/>
    <m/>
    <m/>
    <n v="548.5"/>
    <m/>
    <n v="12615.5"/>
    <n v="7992.92"/>
    <n v="14.571999999999999"/>
    <m/>
    <n v="23"/>
    <n v="4622.58"/>
    <x v="0"/>
    <x v="4"/>
    <n v="19"/>
    <x v="0"/>
  </r>
  <r>
    <x v="2"/>
    <x v="4"/>
    <s v="AREP"/>
    <m/>
    <x v="0"/>
    <d v="2020-05-05T00:00:00"/>
    <x v="2"/>
    <s v="Hernandez Rosales Alicia"/>
    <m/>
    <m/>
    <n v="436.37"/>
    <m/>
    <n v="5672.81"/>
    <n v="6358.9250000000002"/>
    <n v="14.571999999999999"/>
    <m/>
    <n v="13"/>
    <n v="-686.11500000000001"/>
    <x v="0"/>
    <x v="4"/>
    <n v="19"/>
    <x v="0"/>
  </r>
  <r>
    <x v="2"/>
    <x v="4"/>
    <s v="AREP"/>
    <m/>
    <x v="0"/>
    <d v="2020-05-05T00:00:00"/>
    <x v="2"/>
    <s v="Hernandez Rosales Alicia"/>
    <m/>
    <m/>
    <n v="105.19"/>
    <m/>
    <n v="1893.42"/>
    <n v="1532.8630000000001"/>
    <n v="14.571999999999999"/>
    <m/>
    <n v="18"/>
    <n v="360.55700000000002"/>
    <x v="0"/>
    <x v="4"/>
    <n v="19"/>
    <x v="0"/>
  </r>
  <r>
    <x v="2"/>
    <x v="4"/>
    <s v="AREP"/>
    <m/>
    <x v="0"/>
    <d v="2020-05-05T00:00:00"/>
    <x v="2"/>
    <s v="Espinoza Gonzalez Maria Yesenia"/>
    <m/>
    <m/>
    <n v="435.97"/>
    <m/>
    <n v="10027.31"/>
    <n v="6353.0969999999998"/>
    <n v="14.571999999999999"/>
    <m/>
    <n v="23"/>
    <n v="3674.2130000000002"/>
    <x v="0"/>
    <x v="4"/>
    <n v="19"/>
    <x v="0"/>
  </r>
  <r>
    <x v="2"/>
    <x v="4"/>
    <s v="AREP"/>
    <m/>
    <x v="0"/>
    <d v="2020-05-05T00:00:00"/>
    <x v="2"/>
    <s v="HUEVO PUBLICO EN GENERAL"/>
    <m/>
    <m/>
    <n v="212.14"/>
    <m/>
    <n v="4879.22"/>
    <n v="3091.373"/>
    <n v="14.571999999999999"/>
    <m/>
    <n v="23"/>
    <n v="1787.847"/>
    <x v="0"/>
    <x v="4"/>
    <n v="19"/>
    <x v="0"/>
  </r>
  <r>
    <x v="2"/>
    <x v="4"/>
    <s v="AREP"/>
    <m/>
    <x v="0"/>
    <d v="2020-05-05T00:00:00"/>
    <x v="2"/>
    <s v="Vargas Perez Maria del Rosario &quot;La Chata&quot;"/>
    <m/>
    <m/>
    <n v="108.5"/>
    <m/>
    <n v="2495.5"/>
    <n v="1581.097"/>
    <n v="14.571999999999999"/>
    <m/>
    <n v="23"/>
    <n v="914.40300000000002"/>
    <x v="0"/>
    <x v="4"/>
    <n v="19"/>
    <x v="0"/>
  </r>
  <r>
    <x v="2"/>
    <x v="4"/>
    <s v="AREP"/>
    <m/>
    <x v="0"/>
    <d v="2020-05-05T00:00:00"/>
    <x v="2"/>
    <s v="Martin Francisco Cervantes Curiel"/>
    <m/>
    <m/>
    <n v="369.98"/>
    <m/>
    <n v="8509.5400000000009"/>
    <n v="5391.4690000000001"/>
    <n v="14.571999999999999"/>
    <m/>
    <n v="23"/>
    <n v="3118.0709999999999"/>
    <x v="0"/>
    <x v="4"/>
    <n v="19"/>
    <x v="0"/>
  </r>
  <r>
    <x v="2"/>
    <x v="4"/>
    <s v="AREP"/>
    <m/>
    <x v="0"/>
    <d v="2020-05-05T00:00:00"/>
    <x v="2"/>
    <s v="Huerta Reyes Juan Carlos"/>
    <m/>
    <m/>
    <n v="197.18"/>
    <m/>
    <n v="4830.91"/>
    <n v="2873.3710000000001"/>
    <n v="14.571999999999999"/>
    <m/>
    <n v="24.5"/>
    <n v="1957.539"/>
    <x v="0"/>
    <x v="4"/>
    <n v="19"/>
    <x v="0"/>
  </r>
  <r>
    <x v="2"/>
    <x v="4"/>
    <s v="AREP"/>
    <m/>
    <x v="0"/>
    <d v="2020-05-05T00:00:00"/>
    <x v="2"/>
    <s v="Garcia Soto Salvador"/>
    <m/>
    <m/>
    <n v="560.46"/>
    <m/>
    <n v="12610.35"/>
    <n v="8167.2049999999999"/>
    <n v="14.571999999999999"/>
    <m/>
    <n v="22.5"/>
    <n v="4443.1450000000004"/>
    <x v="0"/>
    <x v="4"/>
    <n v="19"/>
    <x v="0"/>
  </r>
  <r>
    <x v="2"/>
    <x v="4"/>
    <s v="AREP"/>
    <m/>
    <x v="0"/>
    <d v="2020-05-05T00:00:00"/>
    <x v="2"/>
    <s v="Garcia Soto Salvador"/>
    <m/>
    <m/>
    <n v="437.78"/>
    <m/>
    <n v="10944.5"/>
    <n v="6379.4719999999998"/>
    <n v="14.571999999999999"/>
    <m/>
    <n v="25"/>
    <n v="4565.0280000000002"/>
    <x v="0"/>
    <x v="4"/>
    <n v="19"/>
    <x v="0"/>
  </r>
  <r>
    <x v="2"/>
    <x v="4"/>
    <s v="AREP"/>
    <m/>
    <x v="0"/>
    <d v="2020-05-05T00:00:00"/>
    <x v="2"/>
    <s v="Loera Baltazar Carlos"/>
    <m/>
    <m/>
    <n v="540.67999999999995"/>
    <m/>
    <n v="13517"/>
    <n v="7878.9650000000001"/>
    <n v="14.571999999999999"/>
    <m/>
    <n v="25"/>
    <n v="5638.0349999999999"/>
    <x v="0"/>
    <x v="4"/>
    <n v="19"/>
    <x v="0"/>
  </r>
  <r>
    <x v="2"/>
    <x v="4"/>
    <s v="AREP"/>
    <m/>
    <x v="0"/>
    <d v="2020-05-05T00:00:00"/>
    <x v="2"/>
    <s v="HUEVO PUBLICO EN GENERAL"/>
    <m/>
    <m/>
    <n v="130.65"/>
    <m/>
    <n v="3266.25"/>
    <n v="1903.874"/>
    <n v="14.571999999999999"/>
    <m/>
    <n v="25"/>
    <n v="1362.376"/>
    <x v="0"/>
    <x v="4"/>
    <n v="19"/>
    <x v="0"/>
  </r>
  <r>
    <x v="2"/>
    <x v="4"/>
    <s v="AREP"/>
    <m/>
    <x v="0"/>
    <d v="2020-05-05T00:00:00"/>
    <x v="2"/>
    <s v="HUEVO PUBLICO EN GENERAL"/>
    <m/>
    <m/>
    <n v="111.39"/>
    <m/>
    <n v="2784.75"/>
    <n v="1623.211"/>
    <n v="14.571999999999999"/>
    <m/>
    <n v="25"/>
    <n v="1161.539"/>
    <x v="0"/>
    <x v="4"/>
    <n v="19"/>
    <x v="0"/>
  </r>
  <r>
    <x v="2"/>
    <x v="4"/>
    <s v="AREP"/>
    <m/>
    <x v="0"/>
    <d v="2020-05-05T00:00:00"/>
    <x v="2"/>
    <s v="Super Tienda Martinez SA de CV"/>
    <m/>
    <m/>
    <n v="187.15"/>
    <m/>
    <n v="4117.3"/>
    <n v="2727.2109999999998"/>
    <n v="14.571999999999999"/>
    <m/>
    <n v="22"/>
    <n v="1390.0889999999999"/>
    <x v="0"/>
    <x v="4"/>
    <n v="19"/>
    <x v="0"/>
  </r>
  <r>
    <x v="2"/>
    <x v="4"/>
    <s v="AREP"/>
    <m/>
    <x v="0"/>
    <d v="2020-05-05T00:00:00"/>
    <x v="2"/>
    <s v="HUEVO PUBLICO EN GENERAL"/>
    <m/>
    <m/>
    <n v="186.34"/>
    <m/>
    <n v="4099.4799999999996"/>
    <n v="2715.4070000000002"/>
    <n v="14.571999999999999"/>
    <m/>
    <n v="22"/>
    <n v="1384.0730000000001"/>
    <x v="0"/>
    <x v="4"/>
    <n v="19"/>
    <x v="0"/>
  </r>
  <r>
    <x v="2"/>
    <x v="4"/>
    <s v="AREP"/>
    <m/>
    <x v="0"/>
    <d v="2020-05-05T00:00:00"/>
    <x v="2"/>
    <s v="HUEVO PUBLICO EN GENERAL"/>
    <m/>
    <m/>
    <n v="337.22"/>
    <m/>
    <n v="8430.5"/>
    <n v="4914.0789999999997"/>
    <n v="14.571999999999999"/>
    <m/>
    <n v="25"/>
    <n v="3516.4209999999998"/>
    <x v="0"/>
    <x v="4"/>
    <n v="19"/>
    <x v="0"/>
  </r>
  <r>
    <x v="2"/>
    <x v="4"/>
    <s v="AREP"/>
    <m/>
    <x v="0"/>
    <d v="2020-05-05T00:00:00"/>
    <x v="2"/>
    <s v="Super Tienda Martinez SA de CV"/>
    <m/>
    <m/>
    <n v="186.34"/>
    <m/>
    <n v="4099.4799999999996"/>
    <n v="2715.4070000000002"/>
    <n v="14.571999999999999"/>
    <m/>
    <n v="22"/>
    <n v="1384.0730000000001"/>
    <x v="0"/>
    <x v="4"/>
    <n v="19"/>
    <x v="0"/>
  </r>
  <r>
    <x v="2"/>
    <x v="4"/>
    <s v="AREP"/>
    <m/>
    <x v="0"/>
    <d v="2020-05-05T00:00:00"/>
    <x v="2"/>
    <s v="Julio Sanchez"/>
    <m/>
    <m/>
    <n v="431.39"/>
    <m/>
    <n v="10784.75"/>
    <n v="6286.3549999999996"/>
    <n v="14.571999999999999"/>
    <m/>
    <n v="25"/>
    <n v="4498.3950000000004"/>
    <x v="0"/>
    <x v="4"/>
    <n v="19"/>
    <x v="0"/>
  </r>
  <r>
    <x v="2"/>
    <x v="4"/>
    <s v="AREP"/>
    <m/>
    <x v="0"/>
    <d v="2020-05-05T00:00:00"/>
    <x v="2"/>
    <s v="El Limonense"/>
    <m/>
    <m/>
    <n v="225.16"/>
    <m/>
    <n v="5629"/>
    <n v="3281.105"/>
    <n v="14.571999999999999"/>
    <m/>
    <n v="25"/>
    <n v="2347.895"/>
    <x v="0"/>
    <x v="4"/>
    <n v="19"/>
    <x v="0"/>
  </r>
  <r>
    <x v="2"/>
    <x v="4"/>
    <s v="AREP"/>
    <m/>
    <x v="0"/>
    <d v="2020-05-05T00:00:00"/>
    <x v="2"/>
    <s v="Soc Coop Rural de Compra y Venta en C y C El Grullo SCL"/>
    <m/>
    <m/>
    <n v="1114.5999999999999"/>
    <m/>
    <n v="27307.7"/>
    <n v="16242.313"/>
    <n v="14.571999999999999"/>
    <m/>
    <n v="24.5"/>
    <n v="11065.387000000001"/>
    <x v="0"/>
    <x v="4"/>
    <n v="19"/>
    <x v="0"/>
  </r>
  <r>
    <x v="2"/>
    <x v="4"/>
    <s v="AREP"/>
    <m/>
    <x v="0"/>
    <d v="2020-05-05T00:00:00"/>
    <x v="2"/>
    <s v="Cobian Hector"/>
    <m/>
    <m/>
    <n v="425.18"/>
    <m/>
    <n v="10842.09"/>
    <n v="6195.8609999999999"/>
    <n v="14.571999999999999"/>
    <m/>
    <n v="25.5"/>
    <n v="4646.2290000000003"/>
    <x v="0"/>
    <x v="4"/>
    <n v="19"/>
    <x v="0"/>
  </r>
  <r>
    <x v="2"/>
    <x v="4"/>
    <s v="GRAL"/>
    <m/>
    <x v="0"/>
    <d v="2020-05-07T00:00:00"/>
    <x v="2"/>
    <s v="Jose Refugio Palomino Castañeda"/>
    <m/>
    <m/>
    <n v="642.83000000000004"/>
    <m/>
    <n v="14785.09"/>
    <n v="7732.4570000000003"/>
    <n v="12.029"/>
    <m/>
    <n v="23"/>
    <n v="7052.6329999999998"/>
    <x v="0"/>
    <x v="4"/>
    <n v="19"/>
    <x v="0"/>
  </r>
  <r>
    <x v="2"/>
    <x v="4"/>
    <s v="GRAL"/>
    <m/>
    <x v="1"/>
    <d v="2020-05-07T00:00:00"/>
    <x v="2"/>
    <s v="Jose Refugio Palomino Castañeda"/>
    <m/>
    <m/>
    <n v="-612.83000000000004"/>
    <m/>
    <n v="-14095.09"/>
    <n v="-7371.5940000000001"/>
    <n v="-12.029"/>
    <m/>
    <n v="23"/>
    <n v="-6723.4960000000001"/>
    <x v="0"/>
    <x v="4"/>
    <n v="19"/>
    <x v="0"/>
  </r>
  <r>
    <x v="2"/>
    <x v="4"/>
    <s v="GRAL"/>
    <m/>
    <x v="1"/>
    <d v="2020-05-07T00:00:00"/>
    <x v="2"/>
    <s v="Cobian Zamora Marlin"/>
    <m/>
    <m/>
    <n v="-365.6"/>
    <m/>
    <n v="-7312"/>
    <n v="-4397.72"/>
    <n v="-12.029"/>
    <m/>
    <n v="20"/>
    <n v="-2914.28"/>
    <x v="0"/>
    <x v="4"/>
    <n v="19"/>
    <x v="0"/>
  </r>
  <r>
    <x v="2"/>
    <x v="4"/>
    <s v="GRAL"/>
    <m/>
    <x v="1"/>
    <d v="2020-05-07T00:00:00"/>
    <x v="2"/>
    <s v="Cobian Zamora Marlin"/>
    <m/>
    <m/>
    <n v="-1074.9000000000001"/>
    <m/>
    <n v="-27409.95"/>
    <n v="-12929.728999999999"/>
    <n v="-12.029"/>
    <m/>
    <n v="25.5"/>
    <n v="-14480.221"/>
    <x v="0"/>
    <x v="4"/>
    <n v="19"/>
    <x v="0"/>
  </r>
  <r>
    <x v="2"/>
    <x v="4"/>
    <s v="AREP"/>
    <m/>
    <x v="0"/>
    <d v="2020-05-07T00:00:00"/>
    <x v="2"/>
    <s v="Gonzalez Dominguez Fabiola"/>
    <m/>
    <m/>
    <n v="135.44"/>
    <m/>
    <n v="2979.68"/>
    <n v="1784.279"/>
    <n v="13.173999999999999"/>
    <m/>
    <n v="22"/>
    <n v="1195.4010000000001"/>
    <x v="0"/>
    <x v="4"/>
    <n v="19"/>
    <x v="0"/>
  </r>
  <r>
    <x v="2"/>
    <x v="4"/>
    <s v="AREP"/>
    <m/>
    <x v="0"/>
    <d v="2020-05-07T00:00:00"/>
    <x v="2"/>
    <s v="Gonzalez Dominguez Fabiola"/>
    <m/>
    <m/>
    <n v="187.91"/>
    <m/>
    <n v="3758.2"/>
    <n v="2475.5160000000001"/>
    <n v="13.173999999999999"/>
    <m/>
    <n v="20"/>
    <n v="1282.684"/>
    <x v="0"/>
    <x v="4"/>
    <n v="19"/>
    <x v="0"/>
  </r>
  <r>
    <x v="2"/>
    <x v="4"/>
    <s v="AREP"/>
    <m/>
    <x v="0"/>
    <d v="2020-05-07T00:00:00"/>
    <x v="2"/>
    <s v="HUEVO PUBLICO EN GENERAL"/>
    <m/>
    <m/>
    <n v="151.1"/>
    <m/>
    <n v="3022"/>
    <n v="1990.5830000000001"/>
    <n v="13.173999999999999"/>
    <m/>
    <n v="20"/>
    <n v="1031.4169999999999"/>
    <x v="0"/>
    <x v="4"/>
    <n v="19"/>
    <x v="0"/>
  </r>
  <r>
    <x v="2"/>
    <x v="4"/>
    <s v="AREP"/>
    <m/>
    <x v="0"/>
    <d v="2020-05-07T00:00:00"/>
    <x v="2"/>
    <s v="Espinoza Gonzalez Maria Yesenia"/>
    <m/>
    <m/>
    <n v="565.6"/>
    <m/>
    <n v="12443.2"/>
    <n v="7451.1819999999998"/>
    <n v="13.173999999999999"/>
    <m/>
    <n v="22"/>
    <n v="4992.018"/>
    <x v="0"/>
    <x v="4"/>
    <n v="19"/>
    <x v="0"/>
  </r>
  <r>
    <x v="2"/>
    <x v="4"/>
    <s v="AREP"/>
    <m/>
    <x v="0"/>
    <d v="2020-05-07T00:00:00"/>
    <x v="2"/>
    <s v="Ambriz Ruiz Manolo"/>
    <m/>
    <m/>
    <n v="203.91"/>
    <m/>
    <n v="4486.0200000000004"/>
    <n v="2686.299"/>
    <n v="13.173999999999999"/>
    <m/>
    <n v="22"/>
    <n v="1799.721"/>
    <x v="0"/>
    <x v="4"/>
    <n v="19"/>
    <x v="0"/>
  </r>
  <r>
    <x v="2"/>
    <x v="4"/>
    <s v="AREP"/>
    <m/>
    <x v="0"/>
    <d v="2020-05-07T00:00:00"/>
    <x v="2"/>
    <s v="Alvarez Garcia Octavio "/>
    <m/>
    <m/>
    <n v="305.75"/>
    <m/>
    <n v="6726.5"/>
    <n v="4027.933"/>
    <n v="13.173999999999999"/>
    <m/>
    <n v="22"/>
    <n v="2698.567"/>
    <x v="0"/>
    <x v="4"/>
    <n v="19"/>
    <x v="0"/>
  </r>
  <r>
    <x v="2"/>
    <x v="4"/>
    <s v="AREP"/>
    <m/>
    <x v="0"/>
    <d v="2020-05-07T00:00:00"/>
    <x v="2"/>
    <s v="Julio Sanchez"/>
    <m/>
    <m/>
    <n v="2471.63"/>
    <m/>
    <n v="54375.86"/>
    <n v="32561.113000000001"/>
    <n v="13.173999999999999"/>
    <m/>
    <n v="22"/>
    <n v="21814.746999999999"/>
    <x v="0"/>
    <x v="4"/>
    <n v="19"/>
    <x v="0"/>
  </r>
  <r>
    <x v="2"/>
    <x v="4"/>
    <s v="AREP"/>
    <m/>
    <x v="0"/>
    <d v="2020-05-07T00:00:00"/>
    <x v="2"/>
    <s v="Abel Paul Hernandez Perez"/>
    <m/>
    <m/>
    <n v="376.46"/>
    <m/>
    <n v="7529.2"/>
    <n v="4959.4629999999997"/>
    <n v="13.173999999999999"/>
    <m/>
    <n v="20"/>
    <n v="2569.7370000000001"/>
    <x v="0"/>
    <x v="4"/>
    <n v="19"/>
    <x v="0"/>
  </r>
  <r>
    <x v="2"/>
    <x v="4"/>
    <s v="AREP"/>
    <m/>
    <x v="0"/>
    <d v="2020-05-07T00:00:00"/>
    <x v="2"/>
    <s v="Cobian Zamora Marlin"/>
    <m/>
    <m/>
    <n v="801.3"/>
    <m/>
    <n v="18429.900000000001"/>
    <n v="10556.281000000001"/>
    <n v="13.173999999999999"/>
    <m/>
    <n v="23"/>
    <n v="7873.6189999999997"/>
    <x v="0"/>
    <x v="4"/>
    <n v="19"/>
    <x v="0"/>
  </r>
  <r>
    <x v="2"/>
    <x v="4"/>
    <s v="AREP"/>
    <m/>
    <x v="0"/>
    <d v="2020-05-07T00:00:00"/>
    <x v="2"/>
    <s v="Cobian Zamora Marlin"/>
    <m/>
    <m/>
    <n v="871.4"/>
    <m/>
    <n v="19170.8"/>
    <n v="11479.773999999999"/>
    <n v="13.173999999999999"/>
    <m/>
    <n v="22"/>
    <n v="7691.0259999999998"/>
    <x v="0"/>
    <x v="4"/>
    <n v="19"/>
    <x v="0"/>
  </r>
  <r>
    <x v="2"/>
    <x v="4"/>
    <s v="AREP"/>
    <m/>
    <x v="0"/>
    <d v="2020-05-07T00:00:00"/>
    <x v="2"/>
    <s v="Cobian Hector"/>
    <m/>
    <m/>
    <n v="435.96"/>
    <m/>
    <n v="9591.1200000000008"/>
    <n v="5743.3119999999999"/>
    <n v="13.173999999999999"/>
    <m/>
    <n v="22"/>
    <n v="3847.808"/>
    <x v="0"/>
    <x v="4"/>
    <n v="19"/>
    <x v="0"/>
  </r>
  <r>
    <x v="2"/>
    <x v="4"/>
    <s v="AREP"/>
    <m/>
    <x v="0"/>
    <d v="2020-05-07T00:00:00"/>
    <x v="2"/>
    <s v="Jose Zazueta"/>
    <m/>
    <m/>
    <n v="934.74"/>
    <m/>
    <n v="18694.8"/>
    <n v="12314.210999999999"/>
    <n v="13.173999999999999"/>
    <m/>
    <n v="20"/>
    <n v="6380.5889999999999"/>
    <x v="0"/>
    <x v="4"/>
    <n v="19"/>
    <x v="0"/>
  </r>
  <r>
    <x v="2"/>
    <x v="4"/>
    <s v="AREP"/>
    <m/>
    <x v="0"/>
    <d v="2020-05-07T00:00:00"/>
    <x v="2"/>
    <s v="HUEVO PUBLICO EN GENERAL"/>
    <m/>
    <m/>
    <n v="306.83"/>
    <m/>
    <n v="6750.26"/>
    <n v="4042.1610000000001"/>
    <n v="13.173999999999999"/>
    <m/>
    <n v="22"/>
    <n v="2708.0990000000002"/>
    <x v="0"/>
    <x v="4"/>
    <n v="19"/>
    <x v="0"/>
  </r>
  <r>
    <x v="2"/>
    <x v="4"/>
    <s v="AREP"/>
    <m/>
    <x v="0"/>
    <d v="2020-05-07T00:00:00"/>
    <x v="2"/>
    <s v="Vargas Perez Maria del Rosario &quot;La Chata&quot;"/>
    <m/>
    <m/>
    <n v="425.6"/>
    <m/>
    <n v="9363.2000000000007"/>
    <n v="5606.83"/>
    <n v="13.173999999999999"/>
    <m/>
    <n v="22"/>
    <n v="3756.37"/>
    <x v="0"/>
    <x v="4"/>
    <n v="19"/>
    <x v="0"/>
  </r>
  <r>
    <x v="2"/>
    <x v="4"/>
    <s v="AREP"/>
    <m/>
    <x v="0"/>
    <d v="2020-05-07T00:00:00"/>
    <x v="2"/>
    <s v="Alvarez Garcia Octavio "/>
    <m/>
    <m/>
    <n v="632.36"/>
    <m/>
    <n v="13911.92"/>
    <n v="8330.6749999999993"/>
    <n v="13.173999999999999"/>
    <m/>
    <n v="22"/>
    <n v="5581.2449999999999"/>
    <x v="0"/>
    <x v="4"/>
    <n v="19"/>
    <x v="0"/>
  </r>
  <r>
    <x v="2"/>
    <x v="4"/>
    <s v="AREP"/>
    <m/>
    <x v="0"/>
    <d v="2020-05-07T00:00:00"/>
    <x v="2"/>
    <s v="J Jesus Naranjo Ayala"/>
    <m/>
    <m/>
    <n v="115.54"/>
    <m/>
    <n v="2541.88"/>
    <n v="1522.117"/>
    <n v="13.173999999999999"/>
    <m/>
    <n v="22"/>
    <n v="1019.763"/>
    <x v="0"/>
    <x v="4"/>
    <n v="19"/>
    <x v="0"/>
  </r>
  <r>
    <x v="2"/>
    <x v="4"/>
    <s v="AREP"/>
    <m/>
    <x v="0"/>
    <d v="2020-05-07T00:00:00"/>
    <x v="2"/>
    <s v="HUEVO PUBLICO EN GENERAL"/>
    <m/>
    <m/>
    <n v="465.2"/>
    <m/>
    <n v="10234.4"/>
    <n v="6128.518"/>
    <n v="13.173999999999999"/>
    <m/>
    <n v="22"/>
    <n v="4105.8819999999996"/>
    <x v="0"/>
    <x v="4"/>
    <n v="19"/>
    <x v="0"/>
  </r>
  <r>
    <x v="2"/>
    <x v="4"/>
    <s v="AREP"/>
    <m/>
    <x v="0"/>
    <d v="2020-05-07T00:00:00"/>
    <x v="2"/>
    <s v="Panaderia Garcia"/>
    <m/>
    <m/>
    <n v="136.41"/>
    <m/>
    <n v="1636.92"/>
    <n v="1797.058"/>
    <n v="13.173999999999999"/>
    <m/>
    <n v="12"/>
    <n v="-160.13800000000001"/>
    <x v="0"/>
    <x v="4"/>
    <n v="19"/>
    <x v="0"/>
  </r>
  <r>
    <x v="2"/>
    <x v="4"/>
    <s v="AREP"/>
    <m/>
    <x v="0"/>
    <d v="2020-05-07T00:00:00"/>
    <x v="2"/>
    <s v="Cobian Zamora Marlin"/>
    <m/>
    <m/>
    <n v="365.6"/>
    <m/>
    <n v="7312"/>
    <n v="5327.6419999999998"/>
    <n v="14.571999999999999"/>
    <m/>
    <n v="20"/>
    <n v="1984.3579999999999"/>
    <x v="0"/>
    <x v="4"/>
    <n v="19"/>
    <x v="0"/>
  </r>
  <r>
    <x v="2"/>
    <x v="4"/>
    <s v="AREP"/>
    <m/>
    <x v="0"/>
    <d v="2020-05-07T00:00:00"/>
    <x v="2"/>
    <s v="Cobian Zamora Marlin"/>
    <m/>
    <m/>
    <n v="1074.9000000000001"/>
    <m/>
    <n v="27409.95"/>
    <n v="15663.791999999999"/>
    <n v="14.571999999999999"/>
    <m/>
    <n v="25.5"/>
    <n v="11746.157999999999"/>
    <x v="0"/>
    <x v="4"/>
    <n v="19"/>
    <x v="0"/>
  </r>
  <r>
    <x v="2"/>
    <x v="4"/>
    <s v="AREP"/>
    <m/>
    <x v="0"/>
    <d v="2020-05-08T00:00:00"/>
    <x v="2"/>
    <s v="HUEVO PUBLICO EN GENERAL"/>
    <m/>
    <m/>
    <n v="189.43"/>
    <m/>
    <n v="3978.03"/>
    <n v="2495.54"/>
    <n v="13.173999999999999"/>
    <m/>
    <n v="21"/>
    <n v="1482.49"/>
    <x v="0"/>
    <x v="4"/>
    <n v="19"/>
    <x v="0"/>
  </r>
  <r>
    <x v="2"/>
    <x v="4"/>
    <s v="AREP"/>
    <m/>
    <x v="0"/>
    <d v="2020-05-08T00:00:00"/>
    <x v="2"/>
    <s v="SUPER LAS PINTAS"/>
    <m/>
    <m/>
    <n v="209.8"/>
    <m/>
    <n v="4405.8"/>
    <n v="2763.893"/>
    <n v="13.173999999999999"/>
    <m/>
    <n v="21"/>
    <n v="1641.9069999999999"/>
    <x v="0"/>
    <x v="4"/>
    <n v="19"/>
    <x v="0"/>
  </r>
  <r>
    <x v="2"/>
    <x v="4"/>
    <s v="AREP"/>
    <m/>
    <x v="0"/>
    <d v="2020-05-08T00:00:00"/>
    <x v="2"/>
    <s v="HUEVO PUBLICO EN GENERAL"/>
    <m/>
    <m/>
    <n v="107.05"/>
    <m/>
    <n v="2248.0500000000002"/>
    <n v="1410.271"/>
    <n v="13.173999999999999"/>
    <m/>
    <n v="21"/>
    <n v="837.779"/>
    <x v="0"/>
    <x v="4"/>
    <n v="19"/>
    <x v="0"/>
  </r>
  <r>
    <x v="2"/>
    <x v="4"/>
    <s v="AREP"/>
    <m/>
    <x v="0"/>
    <d v="2020-05-08T00:00:00"/>
    <x v="2"/>
    <s v="Super Tienda Martinez SA de CV"/>
    <m/>
    <m/>
    <n v="150.59"/>
    <m/>
    <n v="2861.21"/>
    <n v="1983.864"/>
    <n v="13.173999999999999"/>
    <m/>
    <n v="19"/>
    <n v="877.346"/>
    <x v="0"/>
    <x v="4"/>
    <n v="19"/>
    <x v="0"/>
  </r>
  <r>
    <x v="2"/>
    <x v="4"/>
    <s v="AREP"/>
    <m/>
    <x v="0"/>
    <d v="2020-05-08T00:00:00"/>
    <x v="2"/>
    <s v="Laura Livier Castro Mejia"/>
    <m/>
    <m/>
    <n v="167.54"/>
    <m/>
    <n v="3518.34"/>
    <n v="2207.1619999999998"/>
    <n v="13.173999999999999"/>
    <m/>
    <n v="21"/>
    <n v="1311.1780000000001"/>
    <x v="0"/>
    <x v="4"/>
    <n v="19"/>
    <x v="0"/>
  </r>
  <r>
    <x v="2"/>
    <x v="4"/>
    <s v="AREP"/>
    <m/>
    <x v="0"/>
    <d v="2020-05-08T00:00:00"/>
    <x v="2"/>
    <s v="Martin Francisco Cervantes Curiel"/>
    <m/>
    <m/>
    <n v="421.1"/>
    <m/>
    <n v="8843.1"/>
    <n v="5547.5469999999996"/>
    <n v="13.173999999999999"/>
    <m/>
    <n v="21"/>
    <n v="3295.5529999999999"/>
    <x v="0"/>
    <x v="4"/>
    <n v="19"/>
    <x v="0"/>
  </r>
  <r>
    <x v="2"/>
    <x v="4"/>
    <s v="AREP"/>
    <m/>
    <x v="0"/>
    <d v="2020-05-08T00:00:00"/>
    <x v="2"/>
    <s v="HUEVO PUBLICO EN GENERAL"/>
    <m/>
    <m/>
    <n v="322.35000000000002"/>
    <m/>
    <n v="6124.65"/>
    <n v="4246.6210000000001"/>
    <n v="13.173999999999999"/>
    <m/>
    <n v="19"/>
    <n v="1878.029"/>
    <x v="0"/>
    <x v="4"/>
    <n v="19"/>
    <x v="0"/>
  </r>
  <r>
    <x v="2"/>
    <x v="4"/>
    <s v="AREP"/>
    <m/>
    <x v="0"/>
    <d v="2020-05-08T00:00:00"/>
    <x v="2"/>
    <s v="Imelda fregozo Guzman"/>
    <m/>
    <m/>
    <n v="212.61"/>
    <m/>
    <n v="4464.8100000000004"/>
    <n v="2800.9119999999998"/>
    <n v="13.173999999999999"/>
    <m/>
    <n v="21"/>
    <n v="1663.8979999999999"/>
    <x v="0"/>
    <x v="4"/>
    <n v="19"/>
    <x v="0"/>
  </r>
  <r>
    <x v="2"/>
    <x v="4"/>
    <s v="AREP"/>
    <m/>
    <x v="0"/>
    <d v="2020-05-08T00:00:00"/>
    <x v="2"/>
    <s v="Rosales Guzman Humberto"/>
    <m/>
    <m/>
    <n v="212.46"/>
    <m/>
    <n v="4461.66"/>
    <n v="2798.9360000000001"/>
    <n v="13.173999999999999"/>
    <m/>
    <n v="21"/>
    <n v="1662.7239999999999"/>
    <x v="0"/>
    <x v="4"/>
    <n v="19"/>
    <x v="0"/>
  </r>
  <r>
    <x v="2"/>
    <x v="4"/>
    <s v="AREP"/>
    <m/>
    <x v="0"/>
    <d v="2020-05-08T00:00:00"/>
    <x v="2"/>
    <s v="Rosales Guzman Humberto"/>
    <m/>
    <m/>
    <n v="94.07"/>
    <m/>
    <n v="1787.33"/>
    <n v="1239.2729999999999"/>
    <n v="13.173999999999999"/>
    <m/>
    <n v="19"/>
    <n v="548.05700000000002"/>
    <x v="0"/>
    <x v="4"/>
    <n v="19"/>
    <x v="0"/>
  </r>
  <r>
    <x v="2"/>
    <x v="4"/>
    <s v="AREP"/>
    <m/>
    <x v="0"/>
    <d v="2020-05-08T00:00:00"/>
    <x v="2"/>
    <s v="Cobian Zamora Marlin"/>
    <m/>
    <m/>
    <n v="374.3"/>
    <m/>
    <n v="7111.7"/>
    <n v="4931.0069999999996"/>
    <n v="13.173999999999999"/>
    <m/>
    <n v="19"/>
    <n v="2180.6930000000002"/>
    <x v="0"/>
    <x v="4"/>
    <n v="19"/>
    <x v="0"/>
  </r>
  <r>
    <x v="2"/>
    <x v="4"/>
    <s v="AREP"/>
    <m/>
    <x v="0"/>
    <d v="2020-05-08T00:00:00"/>
    <x v="2"/>
    <s v="De la Torre Gudiño Jaime"/>
    <m/>
    <m/>
    <n v="212.03"/>
    <m/>
    <n v="4452.63"/>
    <n v="2793.2710000000002"/>
    <n v="13.173999999999999"/>
    <m/>
    <n v="21"/>
    <n v="1659.3589999999999"/>
    <x v="0"/>
    <x v="4"/>
    <n v="19"/>
    <x v="0"/>
  </r>
  <r>
    <x v="2"/>
    <x v="4"/>
    <s v="AREP"/>
    <m/>
    <x v="0"/>
    <d v="2020-05-08T00:00:00"/>
    <x v="2"/>
    <s v="Soc Coop Rural de Compra y Venta en C y C El Grullo SCL"/>
    <m/>
    <m/>
    <n v="876"/>
    <m/>
    <n v="18834"/>
    <n v="11540.374"/>
    <n v="13.173999999999999"/>
    <m/>
    <n v="21.5"/>
    <n v="7293.6260000000002"/>
    <x v="0"/>
    <x v="4"/>
    <n v="19"/>
    <x v="0"/>
  </r>
  <r>
    <x v="2"/>
    <x v="4"/>
    <s v="AREP"/>
    <m/>
    <x v="0"/>
    <d v="2020-05-08T00:00:00"/>
    <x v="2"/>
    <s v="Soc Coop Rural de Compra y Venta en C y C El Grullo SCL"/>
    <m/>
    <m/>
    <n v="375"/>
    <m/>
    <n v="7312.5"/>
    <n v="4940.2290000000003"/>
    <n v="13.173999999999999"/>
    <m/>
    <n v="19.5"/>
    <n v="2372.2710000000002"/>
    <x v="0"/>
    <x v="4"/>
    <n v="19"/>
    <x v="0"/>
  </r>
  <r>
    <x v="2"/>
    <x v="4"/>
    <s v="AREP"/>
    <m/>
    <x v="0"/>
    <d v="2020-05-08T00:00:00"/>
    <x v="2"/>
    <s v="Hernandez Rosales Alicia"/>
    <m/>
    <m/>
    <n v="230.07"/>
    <m/>
    <n v="2645.81"/>
    <n v="3030.9290000000001"/>
    <n v="13.173999999999999"/>
    <m/>
    <n v="11.5"/>
    <n v="-385.11900000000003"/>
    <x v="0"/>
    <x v="4"/>
    <n v="19"/>
    <x v="0"/>
  </r>
  <r>
    <x v="2"/>
    <x v="4"/>
    <s v="AREP"/>
    <m/>
    <x v="0"/>
    <d v="2020-05-08T00:00:00"/>
    <x v="2"/>
    <s v="Hernandez Rosales Alicia"/>
    <m/>
    <m/>
    <n v="147.4"/>
    <m/>
    <n v="2432.1"/>
    <n v="1941.8389999999999"/>
    <n v="13.173999999999999"/>
    <m/>
    <n v="16.5"/>
    <n v="490.26100000000002"/>
    <x v="0"/>
    <x v="4"/>
    <n v="19"/>
    <x v="0"/>
  </r>
  <r>
    <x v="2"/>
    <x v="4"/>
    <s v="AREP"/>
    <m/>
    <x v="0"/>
    <d v="2020-05-08T00:00:00"/>
    <x v="2"/>
    <s v="Super Tienda Martinez SA de CV"/>
    <m/>
    <m/>
    <n v="132.09"/>
    <m/>
    <n v="2641.8"/>
    <n v="1740.146"/>
    <n v="13.173999999999999"/>
    <m/>
    <n v="20"/>
    <n v="901.654"/>
    <x v="0"/>
    <x v="4"/>
    <n v="19"/>
    <x v="0"/>
  </r>
  <r>
    <x v="2"/>
    <x v="4"/>
    <s v="AREP"/>
    <m/>
    <x v="0"/>
    <d v="2020-05-08T00:00:00"/>
    <x v="2"/>
    <s v="Super Tienda Martinez SA de CV"/>
    <m/>
    <m/>
    <n v="90.58"/>
    <m/>
    <n v="1992.76"/>
    <n v="1193.296"/>
    <n v="13.173999999999999"/>
    <m/>
    <n v="22"/>
    <n v="799.46400000000006"/>
    <x v="0"/>
    <x v="4"/>
    <n v="19"/>
    <x v="0"/>
  </r>
  <r>
    <x v="2"/>
    <x v="4"/>
    <s v="APTA"/>
    <m/>
    <x v="0"/>
    <d v="2020-05-08T00:00:00"/>
    <x v="2"/>
    <s v="HUEVO PUBLICO EN GENERAL"/>
    <m/>
    <m/>
    <n v="423.12"/>
    <m/>
    <n v="8885.52"/>
    <n v="7284.0479999999998"/>
    <n v="17.215"/>
    <m/>
    <n v="21"/>
    <n v="1601.472"/>
    <x v="0"/>
    <x v="4"/>
    <n v="19"/>
    <x v="0"/>
  </r>
  <r>
    <x v="2"/>
    <x v="4"/>
    <s v="AREP"/>
    <m/>
    <x v="0"/>
    <d v="2020-05-12T00:00:00"/>
    <x v="2"/>
    <s v="Soc Coop Rural de Compra y Venta en C y C El Grullo SCL"/>
    <m/>
    <m/>
    <n v="681.6"/>
    <m/>
    <n v="14654.4"/>
    <n v="8790.7669999999998"/>
    <n v="12.897"/>
    <m/>
    <n v="21.5"/>
    <n v="5863.6329999999998"/>
    <x v="0"/>
    <x v="4"/>
    <n v="20"/>
    <x v="0"/>
  </r>
  <r>
    <x v="2"/>
    <x v="4"/>
    <s v="AREP"/>
    <m/>
    <x v="0"/>
    <d v="2020-05-12T00:00:00"/>
    <x v="2"/>
    <s v="HUEVO PUBLICO EN GENERAL"/>
    <m/>
    <m/>
    <n v="108.36"/>
    <m/>
    <n v="2329.7399999999998"/>
    <n v="1397.546"/>
    <n v="12.897"/>
    <m/>
    <n v="21.5"/>
    <n v="932.19399999999996"/>
    <x v="0"/>
    <x v="4"/>
    <n v="20"/>
    <x v="0"/>
  </r>
  <r>
    <x v="2"/>
    <x v="4"/>
    <s v="AREP"/>
    <m/>
    <x v="0"/>
    <d v="2020-05-12T00:00:00"/>
    <x v="2"/>
    <s v="HUEVO PUBLICO EN GENERAL"/>
    <m/>
    <m/>
    <n v="133.51"/>
    <m/>
    <n v="2870.47"/>
    <n v="1721.912"/>
    <n v="12.897"/>
    <m/>
    <n v="21.5"/>
    <n v="1148.558"/>
    <x v="0"/>
    <x v="4"/>
    <n v="20"/>
    <x v="0"/>
  </r>
  <r>
    <x v="2"/>
    <x v="4"/>
    <s v="AREP"/>
    <m/>
    <x v="0"/>
    <d v="2020-05-12T00:00:00"/>
    <x v="2"/>
    <s v="HUEVO PUBLICO EN GENERAL"/>
    <m/>
    <m/>
    <n v="213.8"/>
    <m/>
    <n v="4596.7"/>
    <n v="2757.4319999999998"/>
    <n v="12.897"/>
    <m/>
    <n v="21.5"/>
    <n v="1839.268"/>
    <x v="0"/>
    <x v="4"/>
    <n v="20"/>
    <x v="0"/>
  </r>
  <r>
    <x v="2"/>
    <x v="4"/>
    <s v="AREP"/>
    <m/>
    <x v="0"/>
    <d v="2020-05-12T00:00:00"/>
    <x v="2"/>
    <s v="Gonzalez Dominguez Fabiola"/>
    <m/>
    <m/>
    <n v="215.6"/>
    <m/>
    <n v="4635.3999999999996"/>
    <n v="2780.6469999999999"/>
    <n v="12.897"/>
    <m/>
    <n v="21.5"/>
    <n v="1854.7529999999999"/>
    <x v="0"/>
    <x v="4"/>
    <n v="20"/>
    <x v="0"/>
  </r>
  <r>
    <x v="2"/>
    <x v="4"/>
    <s v="AREP"/>
    <m/>
    <x v="0"/>
    <d v="2020-05-12T00:00:00"/>
    <x v="2"/>
    <s v="Espinoza Gonzalez Maria Yesenia"/>
    <m/>
    <m/>
    <n v="442.63"/>
    <m/>
    <n v="9516.5499999999993"/>
    <n v="5708.71"/>
    <n v="12.897"/>
    <m/>
    <n v="21.5"/>
    <n v="3807.84"/>
    <x v="0"/>
    <x v="4"/>
    <n v="20"/>
    <x v="0"/>
  </r>
  <r>
    <x v="2"/>
    <x v="4"/>
    <s v="AREP"/>
    <m/>
    <x v="0"/>
    <d v="2020-05-12T00:00:00"/>
    <x v="2"/>
    <s v="HUEVO PUBLICO EN GENERAL"/>
    <m/>
    <m/>
    <n v="596.48"/>
    <m/>
    <n v="12824.32"/>
    <n v="7692.9530000000004"/>
    <n v="12.897"/>
    <m/>
    <n v="21.5"/>
    <n v="5131.3670000000002"/>
    <x v="0"/>
    <x v="4"/>
    <n v="20"/>
    <x v="0"/>
  </r>
  <r>
    <x v="2"/>
    <x v="4"/>
    <s v="AREP"/>
    <m/>
    <x v="0"/>
    <d v="2020-05-12T00:00:00"/>
    <x v="2"/>
    <s v="Imelda fregozo Guzman"/>
    <m/>
    <m/>
    <n v="129.13999999999999"/>
    <m/>
    <n v="2776.51"/>
    <n v="1665.5509999999999"/>
    <n v="12.897"/>
    <m/>
    <n v="21.5"/>
    <n v="1110.9590000000001"/>
    <x v="0"/>
    <x v="4"/>
    <n v="20"/>
    <x v="0"/>
  </r>
  <r>
    <x v="2"/>
    <x v="4"/>
    <s v="AREP"/>
    <m/>
    <x v="0"/>
    <d v="2020-05-12T00:00:00"/>
    <x v="2"/>
    <s v="HUEVO PUBLICO EN GENERAL"/>
    <m/>
    <m/>
    <n v="390.22"/>
    <m/>
    <n v="7609.29"/>
    <n v="5032.7650000000003"/>
    <n v="12.897"/>
    <m/>
    <n v="19.5"/>
    <n v="2576.5250000000001"/>
    <x v="0"/>
    <x v="4"/>
    <n v="20"/>
    <x v="0"/>
  </r>
  <r>
    <x v="2"/>
    <x v="4"/>
    <s v="AREP"/>
    <m/>
    <x v="0"/>
    <d v="2020-05-12T00:00:00"/>
    <x v="2"/>
    <s v="Martin Francisco Cervantes Curiel"/>
    <m/>
    <m/>
    <n v="341.24"/>
    <m/>
    <n v="7336.66"/>
    <n v="4401.058"/>
    <n v="12.897"/>
    <m/>
    <n v="21.5"/>
    <n v="2935.6019999999999"/>
    <x v="0"/>
    <x v="4"/>
    <n v="20"/>
    <x v="0"/>
  </r>
  <r>
    <x v="2"/>
    <x v="4"/>
    <s v="AREP"/>
    <m/>
    <x v="0"/>
    <d v="2020-05-12T00:00:00"/>
    <x v="2"/>
    <s v="Alvarez Garcia Octavio "/>
    <m/>
    <m/>
    <n v="210.74"/>
    <m/>
    <n v="4530.91"/>
    <n v="2717.9670000000001"/>
    <n v="12.897"/>
    <m/>
    <n v="21.5"/>
    <n v="1812.943"/>
    <x v="0"/>
    <x v="4"/>
    <n v="20"/>
    <x v="0"/>
  </r>
  <r>
    <x v="2"/>
    <x v="4"/>
    <s v="AREP"/>
    <m/>
    <x v="0"/>
    <d v="2020-05-12T00:00:00"/>
    <x v="2"/>
    <s v="HUEVO PUBLICO EN GENERAL"/>
    <m/>
    <m/>
    <n v="220.21"/>
    <m/>
    <n v="4514.3100000000004"/>
    <n v="2840.1039999999998"/>
    <n v="12.897"/>
    <m/>
    <n v="20.5"/>
    <n v="1674.2059999999999"/>
    <x v="0"/>
    <x v="4"/>
    <n v="20"/>
    <x v="0"/>
  </r>
  <r>
    <x v="2"/>
    <x v="4"/>
    <s v="AREP"/>
    <m/>
    <x v="0"/>
    <d v="2020-05-12T00:00:00"/>
    <x v="2"/>
    <s v="Huerta Reyes Juan Carlos"/>
    <m/>
    <m/>
    <n v="321.97000000000003"/>
    <m/>
    <n v="6761.37"/>
    <n v="4152.5280000000002"/>
    <n v="12.897"/>
    <m/>
    <n v="21"/>
    <n v="2608.8420000000001"/>
    <x v="0"/>
    <x v="4"/>
    <n v="20"/>
    <x v="0"/>
  </r>
  <r>
    <x v="2"/>
    <x v="4"/>
    <s v="AREP"/>
    <m/>
    <x v="0"/>
    <d v="2020-05-12T00:00:00"/>
    <x v="2"/>
    <s v="HUEVO PUBLICO EN GENERAL"/>
    <m/>
    <m/>
    <n v="1087.19"/>
    <m/>
    <n v="22830.99"/>
    <n v="14021.763000000001"/>
    <n v="12.897"/>
    <m/>
    <n v="21"/>
    <n v="8809.2270000000008"/>
    <x v="0"/>
    <x v="4"/>
    <n v="20"/>
    <x v="0"/>
  </r>
  <r>
    <x v="2"/>
    <x v="4"/>
    <s v="AREP"/>
    <m/>
    <x v="0"/>
    <d v="2020-05-12T00:00:00"/>
    <x v="2"/>
    <s v="Loera Baltazar Carlos"/>
    <m/>
    <m/>
    <n v="436.09"/>
    <m/>
    <n v="9157.89"/>
    <n v="5624.3620000000001"/>
    <n v="12.897"/>
    <m/>
    <n v="21"/>
    <n v="3533.5279999999998"/>
    <x v="0"/>
    <x v="4"/>
    <n v="20"/>
    <x v="0"/>
  </r>
  <r>
    <x v="2"/>
    <x v="4"/>
    <s v="AREP"/>
    <m/>
    <x v="0"/>
    <d v="2020-05-12T00:00:00"/>
    <x v="2"/>
    <s v="Julio Sanchez"/>
    <m/>
    <m/>
    <n v="67.260000000000005"/>
    <m/>
    <n v="1378.83"/>
    <n v="867.46900000000005"/>
    <n v="12.897"/>
    <m/>
    <n v="20.5"/>
    <n v="511.36099999999999"/>
    <x v="0"/>
    <x v="4"/>
    <n v="20"/>
    <x v="0"/>
  </r>
  <r>
    <x v="2"/>
    <x v="4"/>
    <s v="AREP"/>
    <m/>
    <x v="0"/>
    <d v="2020-05-12T00:00:00"/>
    <x v="2"/>
    <s v="Rosales Guzman Humberto"/>
    <m/>
    <m/>
    <n v="222.79"/>
    <m/>
    <n v="4567.2"/>
    <n v="2873.3789999999999"/>
    <n v="12.897"/>
    <m/>
    <n v="20.5"/>
    <n v="1693.8209999999999"/>
    <x v="0"/>
    <x v="4"/>
    <n v="20"/>
    <x v="0"/>
  </r>
  <r>
    <x v="2"/>
    <x v="4"/>
    <s v="AREP"/>
    <m/>
    <x v="0"/>
    <d v="2020-05-12T00:00:00"/>
    <x v="2"/>
    <s v="Abel Paul Hernandez Perez"/>
    <m/>
    <m/>
    <n v="226.27"/>
    <m/>
    <n v="4186"/>
    <n v="2918.261"/>
    <n v="12.897"/>
    <m/>
    <n v="18.5"/>
    <n v="1267.739"/>
    <x v="0"/>
    <x v="4"/>
    <n v="20"/>
    <x v="0"/>
  </r>
  <r>
    <x v="2"/>
    <x v="4"/>
    <s v="AREP"/>
    <m/>
    <x v="0"/>
    <d v="2020-05-12T00:00:00"/>
    <x v="2"/>
    <s v="Hernandez Rosales Alicia"/>
    <m/>
    <m/>
    <n v="180.95"/>
    <m/>
    <n v="3709.48"/>
    <n v="2333.7579999999998"/>
    <n v="12.897"/>
    <m/>
    <n v="20.5"/>
    <n v="1375.722"/>
    <x v="0"/>
    <x v="4"/>
    <n v="20"/>
    <x v="0"/>
  </r>
  <r>
    <x v="2"/>
    <x v="4"/>
    <s v="AREP"/>
    <m/>
    <x v="0"/>
    <d v="2020-05-12T00:00:00"/>
    <x v="2"/>
    <s v="Hernandez Rosales Alicia"/>
    <m/>
    <m/>
    <n v="67.56"/>
    <m/>
    <n v="979.62"/>
    <n v="871.33799999999997"/>
    <n v="12.897"/>
    <m/>
    <n v="14.5"/>
    <n v="108.282"/>
    <x v="0"/>
    <x v="4"/>
    <n v="20"/>
    <x v="0"/>
  </r>
  <r>
    <x v="2"/>
    <x v="4"/>
    <s v="AREP"/>
    <m/>
    <x v="0"/>
    <d v="2020-05-12T00:00:00"/>
    <x v="2"/>
    <s v="Hernandez Rosales Alicia"/>
    <m/>
    <m/>
    <n v="415.84"/>
    <m/>
    <n v="4366.32"/>
    <n v="5363.1930000000002"/>
    <n v="12.897"/>
    <m/>
    <n v="10.5"/>
    <n v="-996.87300000000005"/>
    <x v="0"/>
    <x v="4"/>
    <n v="20"/>
    <x v="0"/>
  </r>
  <r>
    <x v="2"/>
    <x v="4"/>
    <s v="AREP"/>
    <m/>
    <x v="0"/>
    <d v="2020-05-12T00:00:00"/>
    <x v="2"/>
    <s v="Cobian Zamora Marlin"/>
    <m/>
    <m/>
    <n v="1531"/>
    <m/>
    <n v="28323.5"/>
    <n v="19745.691999999999"/>
    <n v="12.897"/>
    <m/>
    <n v="18.5"/>
    <n v="8577.8080000000009"/>
    <x v="0"/>
    <x v="4"/>
    <n v="20"/>
    <x v="0"/>
  </r>
  <r>
    <x v="2"/>
    <x v="4"/>
    <s v="AREP"/>
    <m/>
    <x v="0"/>
    <d v="2020-05-12T00:00:00"/>
    <x v="2"/>
    <s v="HUEVO PUBLICO EN GENERAL"/>
    <m/>
    <m/>
    <n v="438.81"/>
    <m/>
    <n v="8995.61"/>
    <n v="5659.4430000000002"/>
    <n v="12.897"/>
    <m/>
    <n v="20.5"/>
    <n v="3336.1669999999999"/>
    <x v="0"/>
    <x v="4"/>
    <n v="20"/>
    <x v="0"/>
  </r>
  <r>
    <x v="2"/>
    <x v="4"/>
    <s v="AREP"/>
    <m/>
    <x v="0"/>
    <d v="2020-05-12T00:00:00"/>
    <x v="2"/>
    <s v="HUEVO PUBLICO EN GENERAL"/>
    <m/>
    <m/>
    <n v="107.14"/>
    <m/>
    <n v="2196.37"/>
    <n v="1381.8119999999999"/>
    <n v="12.897"/>
    <m/>
    <n v="20.5"/>
    <n v="814.55799999999999"/>
    <x v="0"/>
    <x v="4"/>
    <n v="20"/>
    <x v="0"/>
  </r>
  <r>
    <x v="2"/>
    <x v="4"/>
    <s v="AREP"/>
    <m/>
    <x v="0"/>
    <d v="2020-05-12T00:00:00"/>
    <x v="2"/>
    <s v="HUEVO PUBLICO EN GENERAL"/>
    <m/>
    <m/>
    <n v="191.24"/>
    <m/>
    <n v="3537.94"/>
    <n v="2466.4699999999998"/>
    <n v="12.897"/>
    <m/>
    <n v="18.5"/>
    <n v="1071.47"/>
    <x v="0"/>
    <x v="4"/>
    <n v="20"/>
    <x v="0"/>
  </r>
  <r>
    <x v="2"/>
    <x v="4"/>
    <s v="AREP"/>
    <m/>
    <x v="0"/>
    <d v="2020-05-12T00:00:00"/>
    <x v="2"/>
    <s v="HUEVO PUBLICO EN GENERAL"/>
    <m/>
    <m/>
    <n v="105.55"/>
    <m/>
    <n v="2163.7800000000002"/>
    <n v="1361.3050000000001"/>
    <n v="12.897"/>
    <m/>
    <n v="20.5"/>
    <n v="802.47500000000002"/>
    <x v="0"/>
    <x v="4"/>
    <n v="20"/>
    <x v="0"/>
  </r>
  <r>
    <x v="2"/>
    <x v="4"/>
    <s v="AREP"/>
    <m/>
    <x v="0"/>
    <d v="2020-05-12T00:00:00"/>
    <x v="2"/>
    <s v="Super Tienda Martinez SA de CV"/>
    <m/>
    <m/>
    <n v="192.05"/>
    <m/>
    <n v="3552.93"/>
    <n v="2476.9169999999999"/>
    <n v="12.897"/>
    <m/>
    <n v="18.5"/>
    <n v="1076.0129999999999"/>
    <x v="0"/>
    <x v="4"/>
    <n v="20"/>
    <x v="0"/>
  </r>
  <r>
    <x v="2"/>
    <x v="4"/>
    <s v="AREP"/>
    <m/>
    <x v="0"/>
    <d v="2020-05-12T00:00:00"/>
    <x v="2"/>
    <s v="Julio Sanchez"/>
    <m/>
    <m/>
    <n v="427.51"/>
    <m/>
    <n v="8763.9599999999991"/>
    <n v="5513.7039999999997"/>
    <n v="12.897"/>
    <m/>
    <n v="20.5"/>
    <n v="3250.2559999999999"/>
    <x v="0"/>
    <x v="4"/>
    <n v="20"/>
    <x v="0"/>
  </r>
  <r>
    <x v="2"/>
    <x v="4"/>
    <s v="AREP"/>
    <m/>
    <x v="0"/>
    <d v="2020-05-12T00:00:00"/>
    <x v="2"/>
    <s v="Cobian Hector"/>
    <m/>
    <m/>
    <n v="446.59"/>
    <m/>
    <n v="9155.1"/>
    <n v="5759.7839999999997"/>
    <n v="12.897"/>
    <m/>
    <n v="20.5"/>
    <n v="3395.3159999999998"/>
    <x v="0"/>
    <x v="4"/>
    <n v="20"/>
    <x v="0"/>
  </r>
  <r>
    <x v="2"/>
    <x v="4"/>
    <s v="AREP"/>
    <m/>
    <x v="0"/>
    <d v="2020-05-12T00:00:00"/>
    <x v="2"/>
    <s v="Cobian Zamora Marlin"/>
    <m/>
    <m/>
    <n v="895.5"/>
    <m/>
    <n v="18357.75"/>
    <n v="11549.489"/>
    <n v="12.897"/>
    <m/>
    <n v="20.5"/>
    <n v="6808.2610000000004"/>
    <x v="0"/>
    <x v="4"/>
    <n v="20"/>
    <x v="0"/>
  </r>
  <r>
    <x v="2"/>
    <x v="4"/>
    <s v="AREP"/>
    <m/>
    <x v="0"/>
    <d v="2020-05-12T00:00:00"/>
    <x v="2"/>
    <s v="Panificadora Valdez"/>
    <m/>
    <m/>
    <n v="22.59"/>
    <m/>
    <n v="237.2"/>
    <n v="291.34899999999999"/>
    <n v="12.897"/>
    <m/>
    <n v="10.5002"/>
    <n v="-54.149000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1076.93"/>
    <m/>
    <n v="24769.39"/>
    <n v="14187.414000000001"/>
    <n v="13.173999999999999"/>
    <m/>
    <n v="23"/>
    <n v="10581.976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370.52"/>
    <m/>
    <n v="7039.88"/>
    <n v="4881.2089999999998"/>
    <n v="13.173999999999999"/>
    <m/>
    <n v="19"/>
    <n v="2158.6709999999998"/>
    <x v="0"/>
    <x v="4"/>
    <n v="20"/>
    <x v="0"/>
  </r>
  <r>
    <x v="2"/>
    <x v="4"/>
    <s v="AREP"/>
    <m/>
    <x v="1"/>
    <d v="2020-05-12T00:00:00"/>
    <x v="2"/>
    <s v="Distribuidora de Frutas y Verduras Zepeda Hnos SRL de CV"/>
    <m/>
    <m/>
    <n v="-330.52"/>
    <m/>
    <n v="-6940.92"/>
    <n v="-4354.2520000000004"/>
    <n v="-13.173999999999999"/>
    <m/>
    <n v="21"/>
    <n v="-2586.6680000000001"/>
    <x v="0"/>
    <x v="4"/>
    <n v="20"/>
    <x v="0"/>
  </r>
  <r>
    <x v="2"/>
    <x v="4"/>
    <s v="AREP"/>
    <m/>
    <x v="1"/>
    <d v="2020-05-12T00:00:00"/>
    <x v="2"/>
    <s v="Distribuidora de Frutas y Verduras Zepeda Hnos SRL de CV"/>
    <m/>
    <m/>
    <n v="-1076.93"/>
    <m/>
    <n v="-24769.39"/>
    <n v="-14187.414000000001"/>
    <n v="-13.173999999999999"/>
    <m/>
    <n v="23"/>
    <n v="-10581.976000000001"/>
    <x v="0"/>
    <x v="4"/>
    <n v="20"/>
    <x v="0"/>
  </r>
  <r>
    <x v="2"/>
    <x v="4"/>
    <s v="AREP"/>
    <m/>
    <x v="0"/>
    <d v="2020-05-12T00:00:00"/>
    <x v="2"/>
    <s v="Ambriz Ruiz Manolo"/>
    <m/>
    <m/>
    <n v="754.81"/>
    <m/>
    <n v="15473.61"/>
    <n v="9943.8240000000005"/>
    <n v="13.173999999999999"/>
    <m/>
    <n v="20.5"/>
    <n v="5529.7860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370.57"/>
    <m/>
    <n v="7411.4"/>
    <n v="4881.8680000000004"/>
    <n v="13.173999999999999"/>
    <m/>
    <n v="20"/>
    <n v="2529.5320000000002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868.96"/>
    <m/>
    <n v="19117.12"/>
    <n v="11447.629000000001"/>
    <n v="13.173999999999999"/>
    <m/>
    <n v="22"/>
    <n v="7669.49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330.52"/>
    <m/>
    <n v="6940.92"/>
    <n v="4354.2520000000004"/>
    <n v="13.173999999999999"/>
    <m/>
    <n v="21"/>
    <n v="2586.6680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1076.93"/>
    <m/>
    <n v="24769.39"/>
    <n v="14187.414000000001"/>
    <n v="13.173999999999999"/>
    <m/>
    <n v="23"/>
    <n v="10581.976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378.6"/>
    <m/>
    <n v="7004.1"/>
    <n v="4987.6549999999997"/>
    <n v="13.173999999999999"/>
    <m/>
    <n v="18.5"/>
    <n v="2016.4449999999999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862.88"/>
    <m/>
    <n v="17689.04"/>
    <n v="11367.531999999999"/>
    <n v="13.173999999999999"/>
    <m/>
    <n v="20.5"/>
    <n v="6321.5079999999998"/>
    <x v="0"/>
    <x v="4"/>
    <n v="20"/>
    <x v="0"/>
  </r>
  <r>
    <x v="2"/>
    <x v="4"/>
    <s v="AREP"/>
    <m/>
    <x v="0"/>
    <d v="2020-05-12T00:00:00"/>
    <x v="2"/>
    <s v="HUEVO PUBLICO EN GENERAL"/>
    <m/>
    <m/>
    <n v="287.3"/>
    <m/>
    <n v="5315.05"/>
    <n v="3784.8739999999998"/>
    <n v="13.173999999999999"/>
    <m/>
    <n v="18.5"/>
    <n v="1530.1759999999999"/>
    <x v="0"/>
    <x v="4"/>
    <n v="20"/>
    <x v="0"/>
  </r>
  <r>
    <x v="2"/>
    <x v="4"/>
    <s v="AREP"/>
    <m/>
    <x v="0"/>
    <d v="2020-05-12T00:00:00"/>
    <x v="2"/>
    <s v="HUEVO PUBLICO EN GENERAL"/>
    <m/>
    <m/>
    <n v="342.05"/>
    <m/>
    <n v="7012.03"/>
    <n v="4506.1469999999999"/>
    <n v="13.173999999999999"/>
    <m/>
    <n v="20.5"/>
    <n v="2505.8829999999998"/>
    <x v="0"/>
    <x v="4"/>
    <n v="20"/>
    <x v="0"/>
  </r>
  <r>
    <x v="2"/>
    <x v="4"/>
    <s v="AREP"/>
    <m/>
    <x v="0"/>
    <d v="2020-05-12T00:00:00"/>
    <x v="2"/>
    <s v="Gonzalez Contreras Crescenciano"/>
    <m/>
    <m/>
    <n v="1336.15"/>
    <m/>
    <n v="27391.08"/>
    <n v="17602.364000000001"/>
    <n v="13.173999999999999"/>
    <m/>
    <n v="20.5"/>
    <n v="9788.7160000000003"/>
    <x v="0"/>
    <x v="4"/>
    <n v="20"/>
    <x v="0"/>
  </r>
  <r>
    <x v="2"/>
    <x v="4"/>
    <s v="AREP"/>
    <m/>
    <x v="0"/>
    <d v="2020-05-12T00:00:00"/>
    <x v="2"/>
    <s v="Cobian Hector"/>
    <m/>
    <m/>
    <n v="213.36"/>
    <m/>
    <n v="4373.88"/>
    <n v="2810.7919999999999"/>
    <n v="13.173999999999999"/>
    <m/>
    <n v="20.5"/>
    <n v="1563.088"/>
    <x v="0"/>
    <x v="4"/>
    <n v="20"/>
    <x v="0"/>
  </r>
  <r>
    <x v="2"/>
    <x v="4"/>
    <s v="AREP"/>
    <m/>
    <x v="0"/>
    <d v="2020-05-12T00:00:00"/>
    <x v="2"/>
    <s v="Huerta Reyes Juan Carlos"/>
    <m/>
    <m/>
    <n v="321.85000000000002"/>
    <m/>
    <n v="6758.85"/>
    <n v="4240.0339999999997"/>
    <n v="13.173999999999999"/>
    <m/>
    <n v="21"/>
    <n v="2518.8159999999998"/>
    <x v="0"/>
    <x v="4"/>
    <n v="20"/>
    <x v="0"/>
  </r>
  <r>
    <x v="2"/>
    <x v="4"/>
    <s v="AREP"/>
    <m/>
    <x v="0"/>
    <d v="2020-05-12T00:00:00"/>
    <x v="2"/>
    <s v="HUEVO PUBLICO EN GENERAL"/>
    <m/>
    <m/>
    <n v="423.12"/>
    <m/>
    <n v="8885.52"/>
    <n v="5574.1589999999997"/>
    <n v="13.173999999999999"/>
    <m/>
    <n v="21"/>
    <n v="3311.3609999999999"/>
    <x v="0"/>
    <x v="4"/>
    <n v="20"/>
    <x v="0"/>
  </r>
  <r>
    <x v="2"/>
    <x v="4"/>
    <s v="AREP"/>
    <m/>
    <x v="0"/>
    <d v="2020-05-15T00:00:00"/>
    <x v="2"/>
    <s v="VICTOR PEREZ"/>
    <m/>
    <m/>
    <n v="68.13"/>
    <m/>
    <n v="1771.38"/>
    <n v="1064.9659999999999"/>
    <n v="15.631"/>
    <m/>
    <n v="26"/>
    <n v="706.41399999999999"/>
    <x v="0"/>
    <x v="4"/>
    <n v="20"/>
    <x v="0"/>
  </r>
  <r>
    <x v="2"/>
    <x v="4"/>
    <s v="AREP"/>
    <m/>
    <x v="0"/>
    <d v="2020-05-15T00:00:00"/>
    <x v="2"/>
    <s v="Cobian Zamora Marlin"/>
    <m/>
    <m/>
    <n v="672.8"/>
    <m/>
    <n v="17492.8"/>
    <n v="10516.795"/>
    <n v="15.631"/>
    <m/>
    <n v="26"/>
    <n v="6976.0050000000001"/>
    <x v="0"/>
    <x v="4"/>
    <n v="20"/>
    <x v="0"/>
  </r>
  <r>
    <x v="2"/>
    <x v="4"/>
    <s v="AREP"/>
    <m/>
    <x v="0"/>
    <d v="2020-05-15T00:00:00"/>
    <x v="2"/>
    <s v="Cobian Zamora Marlin"/>
    <m/>
    <m/>
    <n v="591.6"/>
    <m/>
    <n v="14198.4"/>
    <n v="9247.5259999999998"/>
    <n v="15.631"/>
    <m/>
    <n v="24"/>
    <n v="4950.8739999999998"/>
    <x v="0"/>
    <x v="4"/>
    <n v="20"/>
    <x v="0"/>
  </r>
  <r>
    <x v="2"/>
    <x v="4"/>
    <s v="AREP"/>
    <m/>
    <x v="0"/>
    <d v="2020-05-15T00:00:00"/>
    <x v="2"/>
    <s v="Hernandez Rosales Alicia"/>
    <m/>
    <m/>
    <n v="349.81"/>
    <m/>
    <n v="4897.34"/>
    <n v="5468.0140000000001"/>
    <n v="15.631"/>
    <m/>
    <n v="14"/>
    <n v="-570.67399999999998"/>
    <x v="0"/>
    <x v="4"/>
    <n v="20"/>
    <x v="0"/>
  </r>
  <r>
    <x v="2"/>
    <x v="4"/>
    <s v="AREP"/>
    <m/>
    <x v="0"/>
    <d v="2020-05-15T00:00:00"/>
    <x v="2"/>
    <s v="Hernandez Rosales Alicia"/>
    <m/>
    <m/>
    <n v="182.66"/>
    <m/>
    <n v="4383.84"/>
    <n v="2855.2280000000001"/>
    <n v="15.631"/>
    <m/>
    <n v="24"/>
    <n v="1528.6120000000001"/>
    <x v="0"/>
    <x v="4"/>
    <n v="20"/>
    <x v="0"/>
  </r>
  <r>
    <x v="2"/>
    <x v="4"/>
    <s v="AREP"/>
    <m/>
    <x v="0"/>
    <d v="2020-05-15T00:00:00"/>
    <x v="2"/>
    <s v="Hernandez Rosales Alicia"/>
    <m/>
    <m/>
    <n v="128.66"/>
    <m/>
    <n v="2444.54"/>
    <n v="2011.134"/>
    <n v="15.631"/>
    <m/>
    <n v="19"/>
    <n v="433.40600000000001"/>
    <x v="0"/>
    <x v="4"/>
    <n v="20"/>
    <x v="0"/>
  </r>
  <r>
    <x v="2"/>
    <x v="4"/>
    <s v="AREP"/>
    <m/>
    <x v="0"/>
    <d v="2020-05-15T00:00:00"/>
    <x v="2"/>
    <s v="Hernandez Rosales Alicia"/>
    <m/>
    <m/>
    <n v="150.99"/>
    <m/>
    <n v="3170.79"/>
    <n v="2360.183"/>
    <n v="15.631"/>
    <m/>
    <n v="21"/>
    <n v="810.60699999999997"/>
    <x v="0"/>
    <x v="4"/>
    <n v="20"/>
    <x v="0"/>
  </r>
  <r>
    <x v="2"/>
    <x v="4"/>
    <s v="AREP"/>
    <m/>
    <x v="0"/>
    <d v="2020-05-15T00:00:00"/>
    <x v="2"/>
    <s v="Hernandez Rosales Alicia"/>
    <m/>
    <m/>
    <n v="487.19"/>
    <m/>
    <n v="7795.04"/>
    <n v="7615.4539999999997"/>
    <n v="15.631"/>
    <m/>
    <n v="16"/>
    <n v="179.58600000000001"/>
    <x v="0"/>
    <x v="4"/>
    <n v="20"/>
    <x v="0"/>
  </r>
  <r>
    <x v="2"/>
    <x v="4"/>
    <s v="AREP"/>
    <m/>
    <x v="0"/>
    <d v="2020-05-15T00:00:00"/>
    <x v="2"/>
    <s v="De la Torre Gudiño Jaime"/>
    <m/>
    <m/>
    <n v="227.65"/>
    <m/>
    <n v="5918.9"/>
    <n v="3558.4839999999999"/>
    <n v="15.631"/>
    <m/>
    <n v="26"/>
    <n v="2360.4160000000002"/>
    <x v="0"/>
    <x v="4"/>
    <n v="20"/>
    <x v="0"/>
  </r>
  <r>
    <x v="2"/>
    <x v="4"/>
    <s v="AREP"/>
    <m/>
    <x v="0"/>
    <d v="2020-05-15T00:00:00"/>
    <x v="2"/>
    <s v="Cobian Hector"/>
    <m/>
    <m/>
    <n v="455.51"/>
    <m/>
    <n v="11843.26"/>
    <n v="7120.2510000000002"/>
    <n v="15.631"/>
    <m/>
    <n v="26"/>
    <n v="4723.009"/>
    <x v="0"/>
    <x v="4"/>
    <n v="20"/>
    <x v="0"/>
  </r>
  <r>
    <x v="2"/>
    <x v="4"/>
    <s v="AREP"/>
    <m/>
    <x v="0"/>
    <d v="2020-05-15T00:00:00"/>
    <x v="2"/>
    <s v="Super Tienda Martinez SA de CV"/>
    <m/>
    <m/>
    <n v="111.62"/>
    <m/>
    <n v="2902.12"/>
    <n v="1744.7750000000001"/>
    <n v="15.631"/>
    <m/>
    <n v="26"/>
    <n v="1157.345"/>
    <x v="0"/>
    <x v="4"/>
    <n v="20"/>
    <x v="0"/>
  </r>
  <r>
    <x v="2"/>
    <x v="4"/>
    <s v="AREP"/>
    <m/>
    <x v="0"/>
    <d v="2020-05-15T00:00:00"/>
    <x v="2"/>
    <s v="Abel Paul Hernandez Perez"/>
    <m/>
    <m/>
    <n v="195.45"/>
    <m/>
    <n v="4690.8"/>
    <n v="3055.154"/>
    <n v="15.631"/>
    <m/>
    <n v="24"/>
    <n v="1635.646"/>
    <x v="0"/>
    <x v="4"/>
    <n v="20"/>
    <x v="0"/>
  </r>
  <r>
    <x v="2"/>
    <x v="4"/>
    <s v="AREP"/>
    <m/>
    <x v="0"/>
    <d v="2020-05-15T00:00:00"/>
    <x v="2"/>
    <s v="Rosales Guzman Humberto"/>
    <m/>
    <m/>
    <n v="327.39999999999998"/>
    <m/>
    <n v="8512.4"/>
    <n v="5117.7150000000001"/>
    <n v="15.631"/>
    <m/>
    <n v="26"/>
    <n v="3394.6849999999999"/>
    <x v="0"/>
    <x v="4"/>
    <n v="20"/>
    <x v="0"/>
  </r>
  <r>
    <x v="2"/>
    <x v="4"/>
    <s v="AREP"/>
    <m/>
    <x v="0"/>
    <d v="2020-05-15T00:00:00"/>
    <x v="2"/>
    <s v="Ambriz Ruiz Manolo"/>
    <m/>
    <m/>
    <n v="738.75"/>
    <m/>
    <n v="17730"/>
    <n v="11547.683999999999"/>
    <n v="15.631"/>
    <m/>
    <n v="24"/>
    <n v="6182.3159999999998"/>
    <x v="0"/>
    <x v="4"/>
    <n v="20"/>
    <x v="0"/>
  </r>
  <r>
    <x v="2"/>
    <x v="4"/>
    <s v="AREP"/>
    <m/>
    <x v="0"/>
    <d v="2020-05-15T00:00:00"/>
    <x v="2"/>
    <s v="HUEVO PUBLICO EN GENERAL"/>
    <m/>
    <m/>
    <n v="329.33"/>
    <m/>
    <n v="8562.58"/>
    <n v="5147.8829999999998"/>
    <n v="15.631"/>
    <m/>
    <n v="26"/>
    <n v="3414.6970000000001"/>
    <x v="0"/>
    <x v="4"/>
    <n v="20"/>
    <x v="0"/>
  </r>
  <r>
    <x v="2"/>
    <x v="4"/>
    <s v="AREP"/>
    <m/>
    <x v="0"/>
    <d v="2020-05-15T00:00:00"/>
    <x v="2"/>
    <s v="HUEVO PUBLICO EN GENERAL"/>
    <m/>
    <m/>
    <n v="213.75"/>
    <m/>
    <n v="5130"/>
    <n v="3341.2080000000001"/>
    <n v="15.631"/>
    <m/>
    <n v="24"/>
    <n v="1788.7919999999999"/>
    <x v="0"/>
    <x v="4"/>
    <n v="20"/>
    <x v="0"/>
  </r>
  <r>
    <x v="2"/>
    <x v="4"/>
    <s v="AREP"/>
    <m/>
    <x v="0"/>
    <d v="2020-05-15T00:00:00"/>
    <x v="2"/>
    <s v="Gonzalez Contreras Crescenciano"/>
    <m/>
    <m/>
    <n v="1108.93"/>
    <m/>
    <n v="28832.18"/>
    <n v="17334.11"/>
    <n v="15.631"/>
    <m/>
    <n v="26"/>
    <n v="11498.07"/>
    <x v="0"/>
    <x v="4"/>
    <n v="20"/>
    <x v="0"/>
  </r>
  <r>
    <x v="2"/>
    <x v="4"/>
    <s v="AREP"/>
    <m/>
    <x v="0"/>
    <d v="2020-05-15T00:00:00"/>
    <x v="2"/>
    <s v="Madres Adoratrices"/>
    <m/>
    <m/>
    <n v="56.35"/>
    <m/>
    <n v="788.9"/>
    <n v="880.82799999999997"/>
    <n v="15.631"/>
    <m/>
    <n v="14"/>
    <n v="-91.927999999999997"/>
    <x v="0"/>
    <x v="4"/>
    <n v="20"/>
    <x v="0"/>
  </r>
  <r>
    <x v="2"/>
    <x v="4"/>
    <s v="AREP"/>
    <m/>
    <x v="0"/>
    <d v="2020-05-15T00:00:00"/>
    <x v="2"/>
    <s v="HUEVO PUBLICO EN GENERAL"/>
    <m/>
    <m/>
    <n v="39.159999999999997"/>
    <m/>
    <n v="861.52"/>
    <n v="612.125"/>
    <n v="15.631"/>
    <m/>
    <n v="22"/>
    <n v="249.39500000000001"/>
    <x v="0"/>
    <x v="4"/>
    <n v="20"/>
    <x v="0"/>
  </r>
  <r>
    <x v="2"/>
    <x v="4"/>
    <s v="AREP"/>
    <m/>
    <x v="0"/>
    <d v="2020-05-15T00:00:00"/>
    <x v="2"/>
    <s v="HUEVO PUBLICO EN GENERAL"/>
    <m/>
    <m/>
    <n v="109.8"/>
    <m/>
    <n v="2635.2"/>
    <n v="1716.326"/>
    <n v="15.631"/>
    <m/>
    <n v="24"/>
    <n v="918.87400000000002"/>
    <x v="0"/>
    <x v="4"/>
    <n v="20"/>
    <x v="0"/>
  </r>
  <r>
    <x v="2"/>
    <x v="4"/>
    <s v="AREP"/>
    <m/>
    <x v="0"/>
    <d v="2020-05-15T00:00:00"/>
    <x v="2"/>
    <s v="HUEVO PUBLICO EN GENERAL"/>
    <m/>
    <m/>
    <n v="38.82"/>
    <m/>
    <n v="854.04"/>
    <n v="606.80999999999995"/>
    <n v="15.631"/>
    <m/>
    <n v="22"/>
    <n v="247.23"/>
    <x v="0"/>
    <x v="4"/>
    <n v="20"/>
    <x v="0"/>
  </r>
  <r>
    <x v="2"/>
    <x v="4"/>
    <s v="AREP"/>
    <m/>
    <x v="0"/>
    <d v="2020-05-15T00:00:00"/>
    <x v="2"/>
    <s v="Lopez Montaño Julio"/>
    <m/>
    <m/>
    <n v="216.6"/>
    <m/>
    <n v="5198.3999999999996"/>
    <n v="3385.7579999999998"/>
    <n v="15.631"/>
    <m/>
    <n v="24"/>
    <n v="1812.6420000000001"/>
    <x v="0"/>
    <x v="4"/>
    <n v="20"/>
    <x v="0"/>
  </r>
  <r>
    <x v="2"/>
    <x v="4"/>
    <s v="AREP"/>
    <m/>
    <x v="0"/>
    <d v="2020-05-15T00:00:00"/>
    <x v="2"/>
    <s v="SUPER LAS PINTAS"/>
    <m/>
    <m/>
    <n v="214.75"/>
    <m/>
    <n v="5154"/>
    <n v="3356.84"/>
    <n v="15.631"/>
    <m/>
    <n v="24"/>
    <n v="1797.16"/>
    <x v="0"/>
    <x v="4"/>
    <n v="20"/>
    <x v="0"/>
  </r>
  <r>
    <x v="2"/>
    <x v="4"/>
    <s v="AREP"/>
    <m/>
    <x v="0"/>
    <d v="2020-05-15T00:00:00"/>
    <x v="2"/>
    <s v="Julio Sanchez"/>
    <m/>
    <m/>
    <n v="257.11"/>
    <m/>
    <n v="6170.64"/>
    <n v="4018.9850000000001"/>
    <n v="15.631"/>
    <m/>
    <n v="24"/>
    <n v="2151.6550000000002"/>
    <x v="0"/>
    <x v="4"/>
    <n v="20"/>
    <x v="0"/>
  </r>
  <r>
    <x v="2"/>
    <x v="4"/>
    <s v="AREP"/>
    <m/>
    <x v="0"/>
    <d v="2020-05-15T00:00:00"/>
    <x v="2"/>
    <s v="HUEVO PUBLICO EN GENERAL"/>
    <m/>
    <m/>
    <n v="294.41000000000003"/>
    <m/>
    <n v="6477.02"/>
    <n v="4602.0349999999999"/>
    <n v="15.631"/>
    <m/>
    <n v="22"/>
    <n v="1874.9849999999999"/>
    <x v="0"/>
    <x v="4"/>
    <n v="20"/>
    <x v="0"/>
  </r>
  <r>
    <x v="2"/>
    <x v="4"/>
    <s v="AREP"/>
    <m/>
    <x v="0"/>
    <d v="2020-05-15T00:00:00"/>
    <x v="2"/>
    <s v="HUEVO PUBLICO EN GENERAL"/>
    <m/>
    <m/>
    <n v="323.35000000000002"/>
    <m/>
    <n v="7760.4"/>
    <n v="5054.4080000000004"/>
    <n v="15.631"/>
    <m/>
    <n v="24"/>
    <n v="2705.9920000000002"/>
    <x v="0"/>
    <x v="4"/>
    <n v="20"/>
    <x v="0"/>
  </r>
  <r>
    <x v="2"/>
    <x v="4"/>
    <s v="AREP"/>
    <m/>
    <x v="0"/>
    <d v="2020-05-15T00:00:00"/>
    <x v="2"/>
    <s v="Rivai Salvador Jimenez Madera"/>
    <m/>
    <m/>
    <n v="221.32"/>
    <m/>
    <n v="5311.68"/>
    <n v="3459.538"/>
    <n v="15.631"/>
    <m/>
    <n v="24"/>
    <n v="1852.1420000000001"/>
    <x v="0"/>
    <x v="4"/>
    <n v="20"/>
    <x v="0"/>
  </r>
  <r>
    <x v="2"/>
    <x v="4"/>
    <s v="AREP"/>
    <m/>
    <x v="0"/>
    <d v="2020-05-15T00:00:00"/>
    <x v="2"/>
    <s v="Gonzalez Dominguez Fabiola"/>
    <m/>
    <m/>
    <n v="137.94"/>
    <m/>
    <n v="3034.68"/>
    <n v="2156.1930000000002"/>
    <n v="15.631"/>
    <m/>
    <n v="22"/>
    <n v="878.48699999999997"/>
    <x v="0"/>
    <x v="4"/>
    <n v="20"/>
    <x v="0"/>
  </r>
  <r>
    <x v="2"/>
    <x v="4"/>
    <s v="AREP"/>
    <m/>
    <x v="0"/>
    <d v="2020-05-15T00:00:00"/>
    <x v="2"/>
    <s v="Gonzalez Dominguez Fabiola"/>
    <m/>
    <m/>
    <n v="330.61"/>
    <m/>
    <n v="7934.64"/>
    <n v="5167.8919999999998"/>
    <n v="15.631"/>
    <m/>
    <n v="24"/>
    <n v="2766.748"/>
    <x v="0"/>
    <x v="4"/>
    <n v="20"/>
    <x v="0"/>
  </r>
  <r>
    <x v="2"/>
    <x v="4"/>
    <s v="AREP"/>
    <m/>
    <x v="0"/>
    <d v="2020-05-15T00:00:00"/>
    <x v="2"/>
    <s v="Laura Livier Castro Mejia"/>
    <m/>
    <m/>
    <n v="174.85"/>
    <m/>
    <n v="4196.3999999999996"/>
    <n v="2733.1469999999999"/>
    <n v="15.631"/>
    <m/>
    <n v="24"/>
    <n v="1463.2529999999999"/>
    <x v="0"/>
    <x v="4"/>
    <n v="20"/>
    <x v="0"/>
  </r>
  <r>
    <x v="2"/>
    <x v="4"/>
    <s v="AREP"/>
    <m/>
    <x v="0"/>
    <d v="2020-05-15T00:00:00"/>
    <x v="2"/>
    <s v="Martin Francisco Cervantes Curiel"/>
    <m/>
    <m/>
    <n v="226.91"/>
    <m/>
    <n v="5445.84"/>
    <n v="3546.9169999999999"/>
    <n v="15.631"/>
    <m/>
    <n v="24"/>
    <n v="1898.923"/>
    <x v="0"/>
    <x v="4"/>
    <n v="20"/>
    <x v="0"/>
  </r>
  <r>
    <x v="2"/>
    <x v="4"/>
    <s v="AREP"/>
    <m/>
    <x v="0"/>
    <d v="2020-05-15T00:00:00"/>
    <x v="2"/>
    <s v="HUEVO PUBLICO EN GENERAL"/>
    <m/>
    <m/>
    <n v="197.37"/>
    <m/>
    <n v="4342.1400000000003"/>
    <n v="3085.1660000000002"/>
    <n v="15.631"/>
    <m/>
    <n v="22"/>
    <n v="1256.9739999999999"/>
    <x v="0"/>
    <x v="4"/>
    <n v="20"/>
    <x v="0"/>
  </r>
  <r>
    <x v="2"/>
    <x v="4"/>
    <s v="AREP"/>
    <m/>
    <x v="0"/>
    <d v="2020-05-15T00:00:00"/>
    <x v="2"/>
    <s v="Imelda fregozo Guzman"/>
    <m/>
    <m/>
    <n v="223.49"/>
    <m/>
    <n v="5363.76"/>
    <n v="3493.4580000000001"/>
    <n v="15.631"/>
    <m/>
    <n v="24"/>
    <n v="1870.3019999999999"/>
    <x v="0"/>
    <x v="4"/>
    <n v="20"/>
    <x v="0"/>
  </r>
  <r>
    <x v="2"/>
    <x v="4"/>
    <s v="AREP"/>
    <m/>
    <x v="0"/>
    <d v="2020-05-15T00:00:00"/>
    <x v="2"/>
    <s v="Huerta Reyes Juan Carlos"/>
    <m/>
    <m/>
    <n v="323.17"/>
    <m/>
    <n v="7756.08"/>
    <n v="5051.5940000000001"/>
    <n v="15.631"/>
    <m/>
    <n v="24"/>
    <n v="2704.4859999999999"/>
    <x v="0"/>
    <x v="4"/>
    <n v="20"/>
    <x v="0"/>
  </r>
  <r>
    <x v="2"/>
    <x v="4"/>
    <s v="AREP"/>
    <m/>
    <x v="0"/>
    <d v="2020-05-15T00:00:00"/>
    <x v="2"/>
    <s v="El Limonense"/>
    <m/>
    <m/>
    <n v="427.73"/>
    <m/>
    <n v="10265.52"/>
    <n v="6686.0110000000004"/>
    <n v="15.631"/>
    <m/>
    <n v="24"/>
    <n v="3579.509"/>
    <x v="0"/>
    <x v="4"/>
    <n v="20"/>
    <x v="0"/>
  </r>
  <r>
    <x v="2"/>
    <x v="4"/>
    <s v="AREP"/>
    <m/>
    <x v="0"/>
    <d v="2020-05-15T00:00:00"/>
    <x v="2"/>
    <s v="Soc Coop Rural de Compra y Venta en C y C El Grullo SCL"/>
    <m/>
    <m/>
    <n v="1290"/>
    <m/>
    <n v="30960"/>
    <n v="20164.484"/>
    <n v="15.631"/>
    <m/>
    <n v="24"/>
    <n v="10795.516"/>
    <x v="0"/>
    <x v="4"/>
    <n v="20"/>
    <x v="0"/>
  </r>
  <r>
    <x v="2"/>
    <x v="4"/>
    <s v="AREP"/>
    <m/>
    <x v="0"/>
    <d v="2020-05-15T00:00:00"/>
    <x v="2"/>
    <s v="Distribuidora de Frutas y Verduras Zepeda Hnos SRL de CV"/>
    <m/>
    <m/>
    <n v="889.94"/>
    <m/>
    <n v="21358.560000000001"/>
    <n v="13910.993"/>
    <n v="15.631"/>
    <m/>
    <n v="24"/>
    <n v="7447.567"/>
    <x v="0"/>
    <x v="4"/>
    <n v="20"/>
    <x v="0"/>
  </r>
  <r>
    <x v="2"/>
    <x v="4"/>
    <s v="AREP"/>
    <m/>
    <x v="0"/>
    <d v="2020-05-15T00:00:00"/>
    <x v="2"/>
    <s v="Distribuidora de Frutas y Verduras Zepeda Hnos SRL de CV"/>
    <m/>
    <m/>
    <n v="388.26"/>
    <m/>
    <n v="8541.7199999999993"/>
    <n v="6069.0410000000002"/>
    <n v="15.631"/>
    <m/>
    <n v="22"/>
    <n v="2472.6790000000001"/>
    <x v="0"/>
    <x v="4"/>
    <n v="20"/>
    <x v="0"/>
  </r>
  <r>
    <x v="2"/>
    <x v="4"/>
    <s v="AREP"/>
    <m/>
    <x v="0"/>
    <d v="2020-05-15T00:00:00"/>
    <x v="2"/>
    <s v="Panaderia Garcia"/>
    <m/>
    <m/>
    <n v="42.66"/>
    <m/>
    <n v="597.24"/>
    <n v="666.83500000000004"/>
    <n v="15.631"/>
    <m/>
    <n v="14"/>
    <n v="-69.594999999999999"/>
    <x v="0"/>
    <x v="4"/>
    <n v="20"/>
    <x v="0"/>
  </r>
  <r>
    <x v="2"/>
    <x v="4"/>
    <s v="AREP"/>
    <m/>
    <x v="0"/>
    <d v="2020-05-15T00:00:00"/>
    <x v="2"/>
    <s v="Panaderia Garcia"/>
    <m/>
    <m/>
    <n v="68.89"/>
    <m/>
    <n v="1653.36"/>
    <n v="1076.846"/>
    <n v="15.631"/>
    <m/>
    <n v="24"/>
    <n v="576.51400000000001"/>
    <x v="0"/>
    <x v="4"/>
    <n v="20"/>
    <x v="0"/>
  </r>
  <r>
    <x v="2"/>
    <x v="4"/>
    <s v="AREP"/>
    <m/>
    <x v="0"/>
    <d v="2020-05-15T00:00:00"/>
    <x v="2"/>
    <s v="Espinoza Gonzalez Maria Yesenia"/>
    <m/>
    <m/>
    <n v="542.19000000000005"/>
    <m/>
    <n v="13012.56"/>
    <n v="8475.18"/>
    <n v="15.631"/>
    <m/>
    <n v="24"/>
    <n v="4537.38"/>
    <x v="0"/>
    <x v="4"/>
    <n v="20"/>
    <x v="0"/>
  </r>
  <r>
    <x v="2"/>
    <x v="4"/>
    <s v="AREP"/>
    <m/>
    <x v="0"/>
    <d v="2020-05-15T00:00:00"/>
    <x v="2"/>
    <s v="Ambriz Ruiz Manolo"/>
    <m/>
    <m/>
    <n v="219.24"/>
    <m/>
    <n v="5261.76"/>
    <n v="3427.0239999999999"/>
    <n v="15.631"/>
    <m/>
    <n v="24"/>
    <n v="1834.7360000000001"/>
    <x v="0"/>
    <x v="4"/>
    <n v="20"/>
    <x v="0"/>
  </r>
  <r>
    <x v="2"/>
    <x v="4"/>
    <s v="AREP"/>
    <m/>
    <x v="0"/>
    <d v="2020-05-15T00:00:00"/>
    <x v="2"/>
    <s v="HUEVO PUBLICO EN GENERAL"/>
    <m/>
    <m/>
    <n v="218.49"/>
    <m/>
    <n v="5243.76"/>
    <n v="3415.3009999999999"/>
    <n v="15.631"/>
    <m/>
    <n v="24"/>
    <n v="1828.4590000000001"/>
    <x v="0"/>
    <x v="4"/>
    <n v="20"/>
    <x v="0"/>
  </r>
  <r>
    <x v="2"/>
    <x v="4"/>
    <s v="AREP"/>
    <m/>
    <x v="0"/>
    <d v="2020-05-15T00:00:00"/>
    <x v="2"/>
    <s v="Rosales Guzman Humberto"/>
    <m/>
    <m/>
    <n v="219.2"/>
    <m/>
    <n v="5260.8"/>
    <n v="3426.3989999999999"/>
    <n v="15.631"/>
    <m/>
    <n v="24"/>
    <n v="1834.4010000000001"/>
    <x v="0"/>
    <x v="4"/>
    <n v="20"/>
    <x v="0"/>
  </r>
  <r>
    <x v="2"/>
    <x v="4"/>
    <s v="AREP"/>
    <m/>
    <x v="0"/>
    <d v="2020-05-15T00:00:00"/>
    <x v="2"/>
    <s v="Abel Paul Hernandez Perez"/>
    <m/>
    <m/>
    <n v="175.75"/>
    <m/>
    <n v="3866.5"/>
    <n v="2747.2159999999999"/>
    <n v="15.631"/>
    <m/>
    <n v="22"/>
    <n v="1119.2840000000001"/>
    <x v="0"/>
    <x v="4"/>
    <n v="20"/>
    <x v="0"/>
  </r>
  <r>
    <x v="2"/>
    <x v="4"/>
    <s v="AREP"/>
    <m/>
    <x v="0"/>
    <d v="2020-05-15T00:00:00"/>
    <x v="2"/>
    <s v="Alvarez Garcia Octavio "/>
    <m/>
    <m/>
    <n v="220.76"/>
    <m/>
    <n v="5298.24"/>
    <n v="3450.7840000000001"/>
    <n v="15.631"/>
    <m/>
    <n v="24"/>
    <n v="1847.4559999999999"/>
    <x v="0"/>
    <x v="4"/>
    <n v="20"/>
    <x v="0"/>
  </r>
  <r>
    <x v="2"/>
    <x v="4"/>
    <s v="AREP"/>
    <m/>
    <x v="0"/>
    <d v="2020-05-15T00:00:00"/>
    <x v="2"/>
    <s v="Julio Sanchez"/>
    <m/>
    <m/>
    <n v="390.81"/>
    <m/>
    <n v="8597.82"/>
    <n v="6108.9009999999998"/>
    <n v="15.631"/>
    <m/>
    <n v="22"/>
    <n v="2488.9189999999999"/>
    <x v="0"/>
    <x v="4"/>
    <n v="20"/>
    <x v="0"/>
  </r>
  <r>
    <x v="2"/>
    <x v="4"/>
    <s v="AREP"/>
    <m/>
    <x v="0"/>
    <d v="2020-05-15T00:00:00"/>
    <x v="2"/>
    <s v="Julio Sanchez"/>
    <m/>
    <m/>
    <n v="2000.89"/>
    <m/>
    <n v="48021.36"/>
    <n v="31276.678"/>
    <n v="15.631"/>
    <m/>
    <n v="24"/>
    <n v="16744.682000000001"/>
    <x v="0"/>
    <x v="4"/>
    <n v="20"/>
    <x v="0"/>
  </r>
  <r>
    <x v="2"/>
    <x v="4"/>
    <s v="AREP"/>
    <m/>
    <x v="0"/>
    <d v="2020-05-15T00:00:00"/>
    <x v="2"/>
    <s v="Cobian Hector"/>
    <m/>
    <m/>
    <n v="443.82"/>
    <m/>
    <n v="10651.68"/>
    <n v="6937.52"/>
    <n v="15.631"/>
    <m/>
    <n v="24"/>
    <n v="3714.16"/>
    <x v="0"/>
    <x v="4"/>
    <n v="20"/>
    <x v="0"/>
  </r>
  <r>
    <x v="2"/>
    <x v="4"/>
    <s v="AREP"/>
    <m/>
    <x v="0"/>
    <d v="2020-05-15T00:00:00"/>
    <x v="2"/>
    <s v="Cobian Zamora Marlin"/>
    <m/>
    <m/>
    <n v="390.2"/>
    <m/>
    <n v="8584.4"/>
    <n v="6099.366"/>
    <n v="15.631"/>
    <m/>
    <n v="22"/>
    <n v="2485.0340000000001"/>
    <x v="0"/>
    <x v="4"/>
    <n v="20"/>
    <x v="0"/>
  </r>
  <r>
    <x v="2"/>
    <x v="4"/>
    <s v="AREP"/>
    <m/>
    <x v="0"/>
    <d v="2020-05-15T00:00:00"/>
    <x v="2"/>
    <s v="Cobian Zamora Marlin"/>
    <m/>
    <m/>
    <n v="1072.9000000000001"/>
    <m/>
    <n v="25749.599999999999"/>
    <n v="16770.911"/>
    <n v="15.631"/>
    <m/>
    <n v="24"/>
    <n v="8978.6890000000003"/>
    <x v="0"/>
    <x v="4"/>
    <n v="20"/>
    <x v="0"/>
  </r>
  <r>
    <x v="2"/>
    <x v="4"/>
    <s v="AREP"/>
    <m/>
    <x v="0"/>
    <d v="2020-05-15T00:00:00"/>
    <x v="2"/>
    <s v="Jose Zazueta"/>
    <m/>
    <m/>
    <n v="990.14"/>
    <m/>
    <n v="21783.08"/>
    <n v="15477.258"/>
    <n v="15.631"/>
    <m/>
    <n v="22"/>
    <n v="6305.8220000000001"/>
    <x v="0"/>
    <x v="4"/>
    <n v="20"/>
    <x v="0"/>
  </r>
  <r>
    <x v="2"/>
    <x v="4"/>
    <s v="AREP"/>
    <m/>
    <x v="0"/>
    <d v="2020-05-15T00:00:00"/>
    <x v="2"/>
    <s v="Cesar Morales"/>
    <m/>
    <m/>
    <n v="107.75"/>
    <m/>
    <n v="2586"/>
    <n v="1684.2819999999999"/>
    <n v="15.631"/>
    <m/>
    <n v="24"/>
    <n v="901.71799999999996"/>
    <x v="0"/>
    <x v="4"/>
    <n v="20"/>
    <x v="0"/>
  </r>
  <r>
    <x v="2"/>
    <x v="4"/>
    <s v="AREP"/>
    <m/>
    <x v="0"/>
    <d v="2020-05-15T00:00:00"/>
    <x v="2"/>
    <s v="J Jesus Naranjo Ayala"/>
    <m/>
    <m/>
    <n v="134.15"/>
    <m/>
    <n v="3219.6"/>
    <n v="2096.9499999999998"/>
    <n v="15.631"/>
    <m/>
    <n v="24"/>
    <n v="1122.6500000000001"/>
    <x v="0"/>
    <x v="4"/>
    <n v="20"/>
    <x v="0"/>
  </r>
  <r>
    <x v="2"/>
    <x v="4"/>
    <s v="AREP"/>
    <m/>
    <x v="0"/>
    <d v="2020-05-15T00:00:00"/>
    <x v="2"/>
    <s v="HUEVO PUBLICO EN GENERAL"/>
    <m/>
    <m/>
    <n v="329.81"/>
    <m/>
    <n v="7915.44"/>
    <n v="5155.3860000000004"/>
    <n v="15.631"/>
    <m/>
    <n v="24"/>
    <n v="2760.0540000000001"/>
    <x v="0"/>
    <x v="4"/>
    <n v="20"/>
    <x v="0"/>
  </r>
  <r>
    <x v="2"/>
    <x v="4"/>
    <s v="AREP"/>
    <m/>
    <x v="0"/>
    <d v="2020-05-15T00:00:00"/>
    <x v="2"/>
    <s v="HUEVO PUBLICO EN GENERAL"/>
    <m/>
    <m/>
    <n v="432.07"/>
    <m/>
    <n v="9289.51"/>
    <n v="6753.8519999999999"/>
    <n v="15.631"/>
    <m/>
    <n v="21.5"/>
    <n v="2535.6579999999999"/>
    <x v="0"/>
    <x v="4"/>
    <n v="20"/>
    <x v="0"/>
  </r>
  <r>
    <x v="2"/>
    <x v="4"/>
    <s v="AREP"/>
    <m/>
    <x v="0"/>
    <d v="2020-05-15T00:00:00"/>
    <x v="2"/>
    <s v="Vargas Perez Maria del Rosario &quot;La Chata&quot;"/>
    <m/>
    <m/>
    <n v="475"/>
    <m/>
    <n v="11400"/>
    <n v="7424.9070000000002"/>
    <n v="15.631"/>
    <m/>
    <n v="24"/>
    <n v="3975.0929999999998"/>
    <x v="0"/>
    <x v="4"/>
    <n v="20"/>
    <x v="0"/>
  </r>
  <r>
    <x v="2"/>
    <x v="4"/>
    <s v="AREP"/>
    <m/>
    <x v="0"/>
    <d v="2020-05-15T00:00:00"/>
    <x v="2"/>
    <s v="Alvarez Garcia Octavio "/>
    <m/>
    <m/>
    <n v="876.21"/>
    <m/>
    <n v="21029.040000000001"/>
    <n v="13696.374"/>
    <n v="15.631"/>
    <m/>
    <n v="24"/>
    <n v="7332.6660000000002"/>
    <x v="0"/>
    <x v="4"/>
    <n v="20"/>
    <x v="0"/>
  </r>
  <r>
    <x v="2"/>
    <x v="4"/>
    <s v="AREP"/>
    <m/>
    <x v="0"/>
    <d v="2020-05-15T00:00:00"/>
    <x v="2"/>
    <s v="Panaderia Garcia"/>
    <m/>
    <m/>
    <n v="110.64"/>
    <m/>
    <n v="1548.96"/>
    <n v="1729.4559999999999"/>
    <n v="15.631"/>
    <m/>
    <n v="14"/>
    <n v="-180.49600000000001"/>
    <x v="0"/>
    <x v="4"/>
    <n v="20"/>
    <x v="0"/>
  </r>
  <r>
    <x v="2"/>
    <x v="4"/>
    <s v="AREP"/>
    <m/>
    <x v="0"/>
    <d v="2020-05-15T00:00:00"/>
    <x v="2"/>
    <s v="HUEVO PUBLICO EN GENERAL"/>
    <m/>
    <m/>
    <n v="178.09"/>
    <m/>
    <n v="4274.16"/>
    <n v="2783.7930000000001"/>
    <n v="15.631"/>
    <m/>
    <n v="24"/>
    <n v="1490.367"/>
    <x v="0"/>
    <x v="4"/>
    <n v="20"/>
    <x v="0"/>
  </r>
  <r>
    <x v="2"/>
    <x v="4"/>
    <s v="APTA"/>
    <m/>
    <x v="1"/>
    <d v="2020-05-15T00:00:00"/>
    <x v="2"/>
    <s v="HUEVO PUBLICO EN GENERAL"/>
    <m/>
    <m/>
    <n v="-423.12"/>
    <m/>
    <n v="-8885.52"/>
    <n v="-7284.0479999999998"/>
    <n v="-17.215"/>
    <m/>
    <n v="21"/>
    <n v="-1601.472"/>
    <x v="0"/>
    <x v="4"/>
    <n v="20"/>
    <x v="0"/>
  </r>
  <r>
    <x v="2"/>
    <x v="4"/>
    <s v="AREP"/>
    <m/>
    <x v="0"/>
    <d v="2020-05-18T00:00:00"/>
    <x v="2"/>
    <s v="Distribuidora de Frutas y Verduras Zepeda Hnos SRL de CV"/>
    <m/>
    <m/>
    <n v="192.68"/>
    <m/>
    <n v="3757.26"/>
    <n v="3017.3629999999998"/>
    <n v="15.66"/>
    <m/>
    <n v="19.5"/>
    <n v="739.89700000000005"/>
    <x v="0"/>
    <x v="4"/>
    <n v="21"/>
    <x v="0"/>
  </r>
  <r>
    <x v="2"/>
    <x v="4"/>
    <s v="AREP"/>
    <m/>
    <x v="0"/>
    <d v="2020-05-18T00:00:00"/>
    <x v="2"/>
    <s v="Distribuidora de Frutas y Verduras Zepeda Hnos SRL de CV"/>
    <m/>
    <m/>
    <n v="1096.18"/>
    <m/>
    <n v="23567.87"/>
    <n v="17166.146000000001"/>
    <n v="15.66"/>
    <m/>
    <n v="21.5"/>
    <n v="6401.7240000000002"/>
    <x v="0"/>
    <x v="4"/>
    <n v="21"/>
    <x v="0"/>
  </r>
  <r>
    <x v="2"/>
    <x v="4"/>
    <s v="AREP"/>
    <m/>
    <x v="0"/>
    <d v="2020-05-18T00:00:00"/>
    <x v="2"/>
    <s v="Distribuidora de Frutas y Verduras Zepeda Hnos SRL de CV"/>
    <m/>
    <m/>
    <n v="356.37"/>
    <m/>
    <n v="8731.07"/>
    <n v="5580.7430000000004"/>
    <n v="15.66"/>
    <m/>
    <n v="24.5"/>
    <n v="3150.3270000000002"/>
    <x v="0"/>
    <x v="4"/>
    <n v="21"/>
    <x v="0"/>
  </r>
  <r>
    <x v="2"/>
    <x v="4"/>
    <s v="AREP"/>
    <m/>
    <x v="0"/>
    <d v="2020-05-18T00:00:00"/>
    <x v="2"/>
    <s v="Distribuidora de Frutas y Verduras Zepeda Hnos SRL de CV"/>
    <m/>
    <m/>
    <n v="854.79"/>
    <m/>
    <n v="22651.94"/>
    <n v="13385.985000000001"/>
    <n v="15.66"/>
    <m/>
    <n v="26.5"/>
    <n v="9265.9549999999999"/>
    <x v="0"/>
    <x v="4"/>
    <n v="21"/>
    <x v="0"/>
  </r>
  <r>
    <x v="2"/>
    <x v="4"/>
    <s v="AREP"/>
    <m/>
    <x v="0"/>
    <d v="2020-05-18T00:00:00"/>
    <x v="2"/>
    <s v="Operadora de Tiendas Selectas SA de CV"/>
    <m/>
    <m/>
    <n v="3282"/>
    <m/>
    <n v="85332"/>
    <n v="51396.021000000001"/>
    <n v="15.66"/>
    <m/>
    <n v="26"/>
    <n v="33935.978999999999"/>
    <x v="0"/>
    <x v="4"/>
    <n v="21"/>
    <x v="0"/>
  </r>
  <r>
    <x v="2"/>
    <x v="4"/>
    <s v="AREP"/>
    <m/>
    <x v="0"/>
    <d v="2020-05-18T00:00:00"/>
    <x v="2"/>
    <s v="Super Tienda Martinez SA de CV"/>
    <m/>
    <m/>
    <n v="59.74"/>
    <m/>
    <n v="1463.63"/>
    <n v="935.52700000000004"/>
    <n v="15.66"/>
    <m/>
    <n v="24.5"/>
    <n v="528.10299999999995"/>
    <x v="0"/>
    <x v="4"/>
    <n v="21"/>
    <x v="0"/>
  </r>
  <r>
    <x v="2"/>
    <x v="4"/>
    <s v="AREP"/>
    <m/>
    <x v="0"/>
    <d v="2020-05-18T00:00:00"/>
    <x v="2"/>
    <s v="Super Tienda Martinez SA de CV"/>
    <m/>
    <m/>
    <n v="92.86"/>
    <m/>
    <n v="2460.79"/>
    <n v="1454.1849999999999"/>
    <n v="15.66"/>
    <m/>
    <n v="26.5"/>
    <n v="1006.605"/>
    <x v="0"/>
    <x v="4"/>
    <n v="21"/>
    <x v="0"/>
  </r>
  <r>
    <x v="2"/>
    <x v="4"/>
    <s v="AREP"/>
    <m/>
    <x v="0"/>
    <d v="2020-05-18T00:00:00"/>
    <x v="2"/>
    <s v="HUEVO PUBLICO EN GENERAL"/>
    <m/>
    <m/>
    <n v="239.11"/>
    <m/>
    <n v="6336.42"/>
    <n v="3744.4549999999999"/>
    <n v="15.66"/>
    <m/>
    <n v="26.5"/>
    <n v="2591.9650000000001"/>
    <x v="0"/>
    <x v="4"/>
    <n v="21"/>
    <x v="0"/>
  </r>
  <r>
    <x v="2"/>
    <x v="4"/>
    <s v="AREP"/>
    <m/>
    <x v="0"/>
    <d v="2020-05-18T00:00:00"/>
    <x v="2"/>
    <s v="HUEVO PUBLICO EN GENERAL"/>
    <m/>
    <m/>
    <n v="223.14"/>
    <m/>
    <n v="5913.21"/>
    <n v="3494.366"/>
    <n v="15.66"/>
    <m/>
    <n v="26.5"/>
    <n v="2418.8440000000001"/>
    <x v="0"/>
    <x v="4"/>
    <n v="21"/>
    <x v="0"/>
  </r>
  <r>
    <x v="2"/>
    <x v="4"/>
    <s v="AREP"/>
    <m/>
    <x v="0"/>
    <d v="2020-05-18T00:00:00"/>
    <x v="2"/>
    <s v="HUEVO PUBLICO EN GENERAL"/>
    <m/>
    <m/>
    <n v="217.59"/>
    <m/>
    <n v="5766.14"/>
    <n v="3407.453"/>
    <n v="15.66"/>
    <m/>
    <n v="26.5"/>
    <n v="2358.6869999999999"/>
    <x v="0"/>
    <x v="4"/>
    <n v="21"/>
    <x v="0"/>
  </r>
  <r>
    <x v="2"/>
    <x v="4"/>
    <s v="AREP"/>
    <m/>
    <x v="0"/>
    <d v="2020-05-18T00:00:00"/>
    <x v="2"/>
    <s v="Espinoza Gonzalez Maria Yesenia"/>
    <m/>
    <m/>
    <n v="438.62"/>
    <m/>
    <n v="11623.43"/>
    <n v="6868.7759999999998"/>
    <n v="15.66"/>
    <m/>
    <n v="26.5"/>
    <n v="4754.6540000000005"/>
    <x v="0"/>
    <x v="4"/>
    <n v="21"/>
    <x v="0"/>
  </r>
  <r>
    <x v="2"/>
    <x v="4"/>
    <s v="AREP"/>
    <m/>
    <x v="0"/>
    <d v="2020-05-18T00:00:00"/>
    <x v="2"/>
    <s v="Martin Francisco Cervantes Curiel"/>
    <m/>
    <m/>
    <n v="115.15"/>
    <m/>
    <n v="3051.48"/>
    <n v="1803.2460000000001"/>
    <n v="15.66"/>
    <m/>
    <n v="26.5"/>
    <n v="1248.2339999999999"/>
    <x v="0"/>
    <x v="4"/>
    <n v="21"/>
    <x v="0"/>
  </r>
  <r>
    <x v="2"/>
    <x v="4"/>
    <s v="AREP"/>
    <m/>
    <x v="0"/>
    <d v="2020-05-18T00:00:00"/>
    <x v="2"/>
    <s v="HUEVO PUBLICO EN GENERAL"/>
    <m/>
    <m/>
    <n v="227.55"/>
    <m/>
    <n v="6030.08"/>
    <n v="3563.4259999999999"/>
    <n v="15.66"/>
    <m/>
    <n v="26.5"/>
    <n v="2466.654"/>
    <x v="0"/>
    <x v="4"/>
    <n v="21"/>
    <x v="0"/>
  </r>
  <r>
    <x v="2"/>
    <x v="4"/>
    <s v="AREP"/>
    <m/>
    <x v="0"/>
    <d v="2020-05-18T00:00:00"/>
    <x v="2"/>
    <s v="Imelda fregozo Guzman"/>
    <m/>
    <m/>
    <n v="226.93"/>
    <m/>
    <n v="6013.65"/>
    <n v="3553.7170000000001"/>
    <n v="15.66"/>
    <m/>
    <n v="26.5"/>
    <n v="2459.933"/>
    <x v="0"/>
    <x v="4"/>
    <n v="21"/>
    <x v="0"/>
  </r>
  <r>
    <x v="2"/>
    <x v="4"/>
    <s v="AREP"/>
    <m/>
    <x v="0"/>
    <d v="2020-05-18T00:00:00"/>
    <x v="2"/>
    <s v="HUEVO PUBLICO EN GENERAL"/>
    <m/>
    <m/>
    <n v="431.63"/>
    <m/>
    <n v="11438.2"/>
    <n v="6759.3130000000001"/>
    <n v="15.66"/>
    <m/>
    <n v="26.5"/>
    <n v="4678.8869999999997"/>
    <x v="0"/>
    <x v="4"/>
    <n v="21"/>
    <x v="0"/>
  </r>
  <r>
    <x v="2"/>
    <x v="4"/>
    <s v="AREP"/>
    <m/>
    <x v="0"/>
    <d v="2020-05-18T00:00:00"/>
    <x v="2"/>
    <s v="Vargas Perez Maria del Rosario &quot;La Chata&quot;"/>
    <m/>
    <m/>
    <n v="106.5"/>
    <m/>
    <n v="2822.25"/>
    <n v="1667.787"/>
    <n v="15.66"/>
    <m/>
    <n v="26.5"/>
    <n v="1154.463"/>
    <x v="0"/>
    <x v="4"/>
    <n v="21"/>
    <x v="0"/>
  </r>
  <r>
    <x v="2"/>
    <x v="4"/>
    <s v="AREP"/>
    <m/>
    <x v="0"/>
    <d v="2020-05-18T00:00:00"/>
    <x v="2"/>
    <s v="Alvarez Garcia Octavio "/>
    <m/>
    <m/>
    <n v="215.54"/>
    <m/>
    <n v="5711.81"/>
    <n v="3375.35"/>
    <n v="15.66"/>
    <m/>
    <n v="26.5"/>
    <n v="2336.46"/>
    <x v="0"/>
    <x v="4"/>
    <n v="21"/>
    <x v="0"/>
  </r>
  <r>
    <x v="2"/>
    <x v="4"/>
    <s v="AREP"/>
    <m/>
    <x v="0"/>
    <d v="2020-05-18T00:00:00"/>
    <x v="2"/>
    <s v="HUEVO PUBLICO EN GENERAL"/>
    <m/>
    <m/>
    <n v="39.51"/>
    <m/>
    <n v="948.24"/>
    <n v="618.72500000000002"/>
    <n v="15.66"/>
    <m/>
    <n v="24"/>
    <n v="329.51499999999999"/>
    <x v="0"/>
    <x v="4"/>
    <n v="21"/>
    <x v="0"/>
  </r>
  <r>
    <x v="2"/>
    <x v="4"/>
    <s v="AREP"/>
    <m/>
    <x v="0"/>
    <d v="2020-05-18T00:00:00"/>
    <x v="2"/>
    <s v="Huerta Reyes Juan Carlos"/>
    <m/>
    <m/>
    <n v="213.74"/>
    <m/>
    <n v="5557.24"/>
    <n v="3347.1619999999998"/>
    <n v="15.66"/>
    <m/>
    <n v="26"/>
    <n v="2210.078"/>
    <x v="0"/>
    <x v="4"/>
    <n v="21"/>
    <x v="0"/>
  </r>
  <r>
    <x v="2"/>
    <x v="4"/>
    <s v="AREP"/>
    <m/>
    <x v="0"/>
    <d v="2020-05-18T00:00:00"/>
    <x v="2"/>
    <s v="Garcia Soto Salvador"/>
    <m/>
    <m/>
    <n v="474.52"/>
    <m/>
    <n v="12574.78"/>
    <n v="7430.9690000000001"/>
    <n v="15.66"/>
    <m/>
    <n v="26.5"/>
    <n v="5143.8109999999997"/>
    <x v="0"/>
    <x v="4"/>
    <n v="21"/>
    <x v="0"/>
  </r>
  <r>
    <x v="2"/>
    <x v="4"/>
    <s v="AREP"/>
    <m/>
    <x v="0"/>
    <d v="2020-05-18T00:00:00"/>
    <x v="2"/>
    <s v="Garcia Soto Salvador"/>
    <m/>
    <m/>
    <n v="356.51"/>
    <m/>
    <n v="8734.5"/>
    <n v="5582.9359999999997"/>
    <n v="15.66"/>
    <m/>
    <n v="24.5"/>
    <n v="3151.5639999999999"/>
    <x v="0"/>
    <x v="4"/>
    <n v="21"/>
    <x v="0"/>
  </r>
  <r>
    <x v="2"/>
    <x v="4"/>
    <s v="AREP"/>
    <m/>
    <x v="0"/>
    <d v="2020-05-18T00:00:00"/>
    <x v="2"/>
    <s v="Loera Baltazar Carlos"/>
    <m/>
    <m/>
    <n v="434.23"/>
    <m/>
    <n v="11507.1"/>
    <n v="6800.0290000000005"/>
    <n v="15.66"/>
    <m/>
    <n v="26.5"/>
    <n v="4707.0709999999999"/>
    <x v="0"/>
    <x v="4"/>
    <n v="21"/>
    <x v="0"/>
  </r>
  <r>
    <x v="2"/>
    <x v="4"/>
    <s v="AREP"/>
    <m/>
    <x v="0"/>
    <d v="2020-05-18T00:00:00"/>
    <x v="2"/>
    <s v="HUEVO PUBLICO EN GENERAL"/>
    <m/>
    <m/>
    <n v="215.8"/>
    <m/>
    <n v="5610.8"/>
    <n v="3379.4209999999998"/>
    <n v="15.66"/>
    <m/>
    <n v="26"/>
    <n v="2231.3789999999999"/>
    <x v="0"/>
    <x v="4"/>
    <n v="21"/>
    <x v="0"/>
  </r>
  <r>
    <x v="2"/>
    <x v="4"/>
    <s v="AREP"/>
    <m/>
    <x v="0"/>
    <d v="2020-05-18T00:00:00"/>
    <x v="2"/>
    <s v="HUEVO PUBLICO EN GENERAL"/>
    <m/>
    <m/>
    <n v="327.7"/>
    <m/>
    <n v="8520.2000000000007"/>
    <n v="5131.7719999999999"/>
    <n v="15.66"/>
    <m/>
    <n v="26"/>
    <n v="3388.4279999999999"/>
    <x v="0"/>
    <x v="4"/>
    <n v="21"/>
    <x v="0"/>
  </r>
  <r>
    <x v="2"/>
    <x v="4"/>
    <s v="AREP"/>
    <m/>
    <x v="0"/>
    <d v="2020-05-18T00:00:00"/>
    <x v="2"/>
    <s v="Super Tienda Martinez SA de CV"/>
    <m/>
    <m/>
    <n v="198.17"/>
    <m/>
    <n v="4756.08"/>
    <n v="3103.3359999999998"/>
    <n v="15.66"/>
    <m/>
    <n v="24"/>
    <n v="1652.7439999999999"/>
    <x v="0"/>
    <x v="4"/>
    <n v="21"/>
    <x v="0"/>
  </r>
  <r>
    <x v="2"/>
    <x v="4"/>
    <s v="AREP"/>
    <m/>
    <x v="0"/>
    <d v="2020-05-18T00:00:00"/>
    <x v="2"/>
    <s v="Panaderia Garcia"/>
    <m/>
    <m/>
    <n v="44.36"/>
    <m/>
    <n v="709.76"/>
    <n v="694.67600000000004"/>
    <n v="15.66"/>
    <m/>
    <n v="16"/>
    <n v="15.084"/>
    <x v="0"/>
    <x v="4"/>
    <n v="21"/>
    <x v="0"/>
  </r>
  <r>
    <x v="2"/>
    <x v="4"/>
    <s v="AREP"/>
    <m/>
    <x v="0"/>
    <d v="2020-05-18T00:00:00"/>
    <x v="2"/>
    <s v="HUEVO PUBLICO EN GENERAL"/>
    <m/>
    <m/>
    <n v="215.96"/>
    <m/>
    <n v="5614.96"/>
    <n v="3381.9270000000001"/>
    <n v="15.66"/>
    <m/>
    <n v="26"/>
    <n v="2233.0329999999999"/>
    <x v="0"/>
    <x v="4"/>
    <n v="21"/>
    <x v="0"/>
  </r>
  <r>
    <x v="2"/>
    <x v="4"/>
    <s v="ARSPP1"/>
    <m/>
    <x v="0"/>
    <d v="2020-05-19T00:00:00"/>
    <x v="2"/>
    <s v="HUEVO PUBLICO EN GENERAL"/>
    <m/>
    <m/>
    <n v="23.1"/>
    <m/>
    <n v="727.65"/>
    <n v="606.63300000000004"/>
    <n v="26.260999999999999"/>
    <m/>
    <n v="31.5"/>
    <n v="121.017"/>
    <x v="0"/>
    <x v="4"/>
    <n v="21"/>
    <x v="0"/>
  </r>
  <r>
    <x v="2"/>
    <x v="4"/>
    <s v="ARSPP1"/>
    <m/>
    <x v="1"/>
    <d v="2020-05-19T00:00:00"/>
    <x v="2"/>
    <s v="Ventas Familia"/>
    <m/>
    <m/>
    <n v="-23.1"/>
    <m/>
    <n v="-727.65"/>
    <n v="-408.95699999999999"/>
    <n v="-17.704000000000001"/>
    <m/>
    <n v="31.5"/>
    <n v="-318.69299999999998"/>
    <x v="0"/>
    <x v="4"/>
    <n v="21"/>
    <x v="0"/>
  </r>
  <r>
    <x v="2"/>
    <x v="4"/>
    <s v="GRAL"/>
    <m/>
    <x v="0"/>
    <d v="2020-05-21T00:00:00"/>
    <x v="2"/>
    <s v="Panificadora Valdez"/>
    <m/>
    <m/>
    <n v="22.59"/>
    <m/>
    <n v="372.74"/>
    <n v="365.87400000000002"/>
    <n v="16.196000000000002"/>
    <m/>
    <n v="16.5002"/>
    <n v="6.8659999999999997"/>
    <x v="0"/>
    <x v="4"/>
    <n v="21"/>
    <x v="0"/>
  </r>
  <r>
    <x v="2"/>
    <x v="4"/>
    <s v="GRAL"/>
    <m/>
    <x v="0"/>
    <d v="2020-05-21T00:00:00"/>
    <x v="2"/>
    <s v="Soc Coop Rural de Compra y Venta en C y C El Grullo SCL"/>
    <m/>
    <m/>
    <n v="636.20000000000005"/>
    <m/>
    <n v="16859.3"/>
    <n v="10304.084999999999"/>
    <n v="16.196000000000002"/>
    <m/>
    <n v="26.5"/>
    <n v="6555.2150000000001"/>
    <x v="0"/>
    <x v="4"/>
    <n v="21"/>
    <x v="0"/>
  </r>
  <r>
    <x v="2"/>
    <x v="4"/>
    <s v="GRAL"/>
    <m/>
    <x v="0"/>
    <d v="2020-05-21T00:00:00"/>
    <x v="2"/>
    <s v="Hernandez Rosales Alicia"/>
    <m/>
    <m/>
    <n v="65.459999999999994"/>
    <m/>
    <n v="1407.39"/>
    <n v="1060.21"/>
    <n v="16.196000000000002"/>
    <m/>
    <n v="21.5"/>
    <n v="347.18"/>
    <x v="0"/>
    <x v="4"/>
    <n v="21"/>
    <x v="0"/>
  </r>
  <r>
    <x v="2"/>
    <x v="4"/>
    <s v="GRAL"/>
    <m/>
    <x v="0"/>
    <d v="2020-05-21T00:00:00"/>
    <x v="2"/>
    <s v="Hernandez Rosales Alicia"/>
    <m/>
    <m/>
    <n v="270.2"/>
    <m/>
    <n v="4458.3"/>
    <n v="4376.24"/>
    <n v="16.196000000000002"/>
    <m/>
    <n v="16.5"/>
    <n v="82.06"/>
    <x v="0"/>
    <x v="4"/>
    <n v="21"/>
    <x v="0"/>
  </r>
  <r>
    <x v="2"/>
    <x v="4"/>
    <s v="GRAL"/>
    <m/>
    <x v="0"/>
    <d v="2020-05-21T00:00:00"/>
    <x v="2"/>
    <s v="Hernandez Rosales Alicia"/>
    <m/>
    <m/>
    <n v="346.7"/>
    <m/>
    <n v="9187.5499999999993"/>
    <n v="5615.2569999999996"/>
    <n v="16.196000000000002"/>
    <m/>
    <n v="26.5"/>
    <n v="3572.2930000000001"/>
    <x v="0"/>
    <x v="4"/>
    <n v="21"/>
    <x v="0"/>
  </r>
  <r>
    <x v="2"/>
    <x v="4"/>
    <s v="AREP"/>
    <m/>
    <x v="0"/>
    <d v="2020-05-21T00:00:00"/>
    <x v="2"/>
    <s v="HUEVO PUBLICO EN GENERAL"/>
    <m/>
    <m/>
    <n v="182.95"/>
    <m/>
    <n v="4848.18"/>
    <n v="3073.576"/>
    <n v="16.8"/>
    <m/>
    <n v="26.5"/>
    <n v="1774.604"/>
    <x v="0"/>
    <x v="4"/>
    <n v="21"/>
    <x v="0"/>
  </r>
  <r>
    <x v="2"/>
    <x v="4"/>
    <s v="AREP"/>
    <m/>
    <x v="0"/>
    <d v="2020-05-21T00:00:00"/>
    <x v="2"/>
    <s v="Ambriz Ruiz Manolo"/>
    <m/>
    <m/>
    <n v="725.92"/>
    <m/>
    <n v="19236.88"/>
    <n v="12195.52"/>
    <n v="16.8"/>
    <m/>
    <n v="26.5"/>
    <n v="7041.36"/>
    <x v="0"/>
    <x v="4"/>
    <n v="21"/>
    <x v="0"/>
  </r>
  <r>
    <x v="2"/>
    <x v="4"/>
    <s v="AREP"/>
    <m/>
    <x v="0"/>
    <d v="2020-05-21T00:00:00"/>
    <x v="2"/>
    <s v="Gonzalez Contreras Crescenciano"/>
    <m/>
    <m/>
    <n v="559.77"/>
    <m/>
    <n v="14833.91"/>
    <n v="9404.1849999999995"/>
    <n v="16.8"/>
    <m/>
    <n v="26.5"/>
    <n v="5429.7250000000004"/>
    <x v="0"/>
    <x v="4"/>
    <n v="21"/>
    <x v="0"/>
  </r>
  <r>
    <x v="2"/>
    <x v="4"/>
    <s v="AREP"/>
    <m/>
    <x v="0"/>
    <d v="2020-05-21T00:00:00"/>
    <x v="2"/>
    <s v="Gonzalez Contreras Crescenciano"/>
    <m/>
    <m/>
    <n v="496.33"/>
    <m/>
    <n v="12160.09"/>
    <n v="8338.3880000000008"/>
    <n v="16.8"/>
    <m/>
    <n v="24.5"/>
    <n v="3821.7020000000002"/>
    <x v="0"/>
    <x v="4"/>
    <n v="21"/>
    <x v="0"/>
  </r>
  <r>
    <x v="2"/>
    <x v="4"/>
    <s v="AREP"/>
    <m/>
    <x v="0"/>
    <d v="2020-05-21T00:00:00"/>
    <x v="2"/>
    <s v="Distribuidora de Frutas y Verduras Zepeda Hnos SRL de CV"/>
    <m/>
    <m/>
    <n v="1287.93"/>
    <m/>
    <n v="34130.15"/>
    <n v="21637.337"/>
    <n v="16.8"/>
    <m/>
    <n v="26.5"/>
    <n v="12492.813"/>
    <x v="0"/>
    <x v="4"/>
    <n v="21"/>
    <x v="0"/>
  </r>
  <r>
    <x v="2"/>
    <x v="4"/>
    <s v="AREP"/>
    <m/>
    <x v="0"/>
    <d v="2020-05-21T00:00:00"/>
    <x v="2"/>
    <s v="Distribuidora de Frutas y Verduras Zepeda Hnos SRL de CV"/>
    <m/>
    <m/>
    <n v="1106.54"/>
    <m/>
    <n v="29323.31"/>
    <n v="18589.969000000001"/>
    <n v="16.8"/>
    <m/>
    <n v="26.5"/>
    <n v="10733.341"/>
    <x v="0"/>
    <x v="4"/>
    <n v="21"/>
    <x v="0"/>
  </r>
  <r>
    <x v="2"/>
    <x v="4"/>
    <s v="AREP"/>
    <m/>
    <x v="0"/>
    <d v="2020-05-21T00:00:00"/>
    <x v="2"/>
    <s v="Distribuidora de Frutas y Verduras Zepeda Hnos SRL de CV"/>
    <m/>
    <m/>
    <n v="199.14"/>
    <m/>
    <n v="4878.93"/>
    <n v="3345.569"/>
    <n v="16.8"/>
    <m/>
    <n v="24.5"/>
    <n v="1533.3610000000001"/>
    <x v="0"/>
    <x v="4"/>
    <n v="21"/>
    <x v="0"/>
  </r>
  <r>
    <x v="2"/>
    <x v="4"/>
    <s v="AREP"/>
    <m/>
    <x v="0"/>
    <d v="2020-05-21T00:00:00"/>
    <x v="2"/>
    <s v="Panaderia Garcia"/>
    <m/>
    <m/>
    <n v="22.33"/>
    <m/>
    <n v="368.45"/>
    <n v="375.14600000000002"/>
    <n v="16.8"/>
    <m/>
    <n v="16.5002"/>
    <n v="-6.6959999999999997"/>
    <x v="0"/>
    <x v="4"/>
    <n v="21"/>
    <x v="0"/>
  </r>
  <r>
    <x v="2"/>
    <x v="4"/>
    <s v="AREP"/>
    <m/>
    <x v="0"/>
    <d v="2020-05-21T00:00:00"/>
    <x v="2"/>
    <s v="Panaderia Garcia"/>
    <m/>
    <m/>
    <n v="63.57"/>
    <m/>
    <n v="1684.61"/>
    <n v="1067.982"/>
    <n v="16.8"/>
    <m/>
    <n v="26.5001"/>
    <n v="616.62800000000004"/>
    <x v="0"/>
    <x v="4"/>
    <n v="21"/>
    <x v="0"/>
  </r>
  <r>
    <x v="2"/>
    <x v="4"/>
    <s v="AREP"/>
    <m/>
    <x v="0"/>
    <d v="2020-05-21T00:00:00"/>
    <x v="2"/>
    <s v="Martin Francisco Cervantes Curiel"/>
    <m/>
    <m/>
    <n v="177.76"/>
    <m/>
    <n v="4710.6400000000003"/>
    <n v="2986.384"/>
    <n v="16.8"/>
    <m/>
    <n v="26.5"/>
    <n v="1724.2560000000001"/>
    <x v="0"/>
    <x v="4"/>
    <n v="21"/>
    <x v="0"/>
  </r>
  <r>
    <x v="2"/>
    <x v="4"/>
    <s v="AREP"/>
    <m/>
    <x v="0"/>
    <d v="2020-05-21T00:00:00"/>
    <x v="2"/>
    <s v="HUEVO PUBLICO EN GENERAL"/>
    <m/>
    <m/>
    <n v="134.16999999999999"/>
    <m/>
    <n v="3555.51"/>
    <n v="2254.0680000000002"/>
    <n v="16.8"/>
    <m/>
    <n v="26.5"/>
    <n v="1301.442"/>
    <x v="0"/>
    <x v="4"/>
    <n v="21"/>
    <x v="0"/>
  </r>
  <r>
    <x v="2"/>
    <x v="4"/>
    <s v="AREP"/>
    <m/>
    <x v="0"/>
    <d v="2020-05-21T00:00:00"/>
    <x v="2"/>
    <s v="HUEVO PUBLICO EN GENERAL"/>
    <m/>
    <m/>
    <n v="78.739999999999995"/>
    <m/>
    <n v="1929.13"/>
    <n v="1322.8389999999999"/>
    <n v="16.8"/>
    <m/>
    <n v="24.5"/>
    <n v="606.29100000000005"/>
    <x v="0"/>
    <x v="4"/>
    <n v="21"/>
    <x v="0"/>
  </r>
  <r>
    <x v="2"/>
    <x v="4"/>
    <s v="AREP"/>
    <m/>
    <x v="0"/>
    <d v="2020-05-21T00:00:00"/>
    <x v="2"/>
    <s v="SUPER LAS PINTAS"/>
    <m/>
    <m/>
    <n v="19.77"/>
    <m/>
    <n v="484.37"/>
    <n v="332.13799999999998"/>
    <n v="16.8"/>
    <m/>
    <n v="24.500299999999999"/>
    <n v="152.232"/>
    <x v="0"/>
    <x v="4"/>
    <n v="21"/>
    <x v="0"/>
  </r>
  <r>
    <x v="2"/>
    <x v="4"/>
    <s v="AREP"/>
    <m/>
    <x v="0"/>
    <d v="2020-05-21T00:00:00"/>
    <x v="2"/>
    <s v="SUPER LAS PINTAS"/>
    <m/>
    <m/>
    <n v="293.2"/>
    <m/>
    <n v="7769.8"/>
    <n v="4925.7860000000001"/>
    <n v="16.8"/>
    <m/>
    <n v="26.5"/>
    <n v="2844.0140000000001"/>
    <x v="0"/>
    <x v="4"/>
    <n v="21"/>
    <x v="0"/>
  </r>
  <r>
    <x v="2"/>
    <x v="4"/>
    <s v="AREP"/>
    <m/>
    <x v="0"/>
    <d v="2020-05-21T00:00:00"/>
    <x v="2"/>
    <s v="Huerta Reyes Juan Carlos"/>
    <m/>
    <m/>
    <n v="425.4"/>
    <m/>
    <n v="11273.1"/>
    <n v="7146.7569999999996"/>
    <n v="16.8"/>
    <m/>
    <n v="26.5"/>
    <n v="4126.3429999999998"/>
    <x v="0"/>
    <x v="4"/>
    <n v="21"/>
    <x v="0"/>
  </r>
  <r>
    <x v="2"/>
    <x v="4"/>
    <s v="AREP"/>
    <m/>
    <x v="0"/>
    <d v="2020-05-21T00:00:00"/>
    <x v="2"/>
    <s v="HUEVO PUBLICO EN GENERAL"/>
    <m/>
    <m/>
    <n v="320.08"/>
    <m/>
    <n v="8482.1200000000008"/>
    <n v="5377.3720000000003"/>
    <n v="16.8"/>
    <m/>
    <n v="26.5"/>
    <n v="3104.748"/>
    <x v="0"/>
    <x v="4"/>
    <n v="21"/>
    <x v="0"/>
  </r>
  <r>
    <x v="2"/>
    <x v="4"/>
    <s v="AREP"/>
    <m/>
    <x v="0"/>
    <d v="2020-05-21T00:00:00"/>
    <x v="2"/>
    <s v="Rosales Guzman Humberto"/>
    <m/>
    <m/>
    <n v="339.33"/>
    <m/>
    <n v="8992.25"/>
    <n v="5700.7740000000003"/>
    <n v="16.8"/>
    <m/>
    <n v="26.5"/>
    <n v="3291.4760000000001"/>
    <x v="0"/>
    <x v="4"/>
    <n v="21"/>
    <x v="0"/>
  </r>
  <r>
    <x v="2"/>
    <x v="4"/>
    <s v="AREP"/>
    <m/>
    <x v="0"/>
    <d v="2020-05-21T00:00:00"/>
    <x v="2"/>
    <s v="Rivai Salvador Jimenez Madera"/>
    <m/>
    <m/>
    <n v="177.1"/>
    <m/>
    <n v="4693.1499999999996"/>
    <n v="2975.2959999999998"/>
    <n v="16.8"/>
    <m/>
    <n v="26.5"/>
    <n v="1717.854"/>
    <x v="0"/>
    <x v="4"/>
    <n v="21"/>
    <x v="0"/>
  </r>
  <r>
    <x v="2"/>
    <x v="4"/>
    <s v="AREP"/>
    <m/>
    <x v="0"/>
    <d v="2020-05-21T00:00:00"/>
    <x v="2"/>
    <s v="Gonzalez Dominguez Fabiola"/>
    <m/>
    <m/>
    <n v="138.79"/>
    <m/>
    <n v="3400.36"/>
    <n v="2331.6840000000002"/>
    <n v="16.8"/>
    <m/>
    <n v="24.5"/>
    <n v="1068.6759999999999"/>
    <x v="0"/>
    <x v="4"/>
    <n v="21"/>
    <x v="0"/>
  </r>
  <r>
    <x v="2"/>
    <x v="4"/>
    <s v="AREP"/>
    <m/>
    <x v="0"/>
    <d v="2020-05-21T00:00:00"/>
    <x v="2"/>
    <s v="Gonzalez Dominguez Fabiola"/>
    <m/>
    <m/>
    <n v="342.56"/>
    <m/>
    <n v="9077.84"/>
    <n v="5755.0379999999996"/>
    <n v="16.8"/>
    <m/>
    <n v="26.5"/>
    <n v="3322.8020000000001"/>
    <x v="0"/>
    <x v="4"/>
    <n v="21"/>
    <x v="0"/>
  </r>
  <r>
    <x v="2"/>
    <x v="4"/>
    <s v="AREP"/>
    <m/>
    <x v="0"/>
    <d v="2020-05-21T00:00:00"/>
    <x v="2"/>
    <s v="Laura Livier Castro Mejia"/>
    <m/>
    <m/>
    <n v="135.22"/>
    <m/>
    <n v="3583.33"/>
    <n v="2271.7080000000001"/>
    <n v="16.8"/>
    <m/>
    <n v="26.5"/>
    <n v="1311.6220000000001"/>
    <x v="0"/>
    <x v="4"/>
    <n v="21"/>
    <x v="0"/>
  </r>
  <r>
    <x v="2"/>
    <x v="4"/>
    <s v="AREP"/>
    <m/>
    <x v="0"/>
    <d v="2020-05-21T00:00:00"/>
    <x v="2"/>
    <s v="HUEVO PUBLICO EN GENERAL"/>
    <m/>
    <m/>
    <n v="355.03"/>
    <m/>
    <n v="8698.24"/>
    <n v="5964.5349999999999"/>
    <n v="16.8"/>
    <m/>
    <n v="24.5"/>
    <n v="2733.7049999999999"/>
    <x v="0"/>
    <x v="4"/>
    <n v="21"/>
    <x v="0"/>
  </r>
  <r>
    <x v="2"/>
    <x v="4"/>
    <s v="AREP"/>
    <m/>
    <x v="0"/>
    <d v="2020-05-21T00:00:00"/>
    <x v="2"/>
    <s v="Imelda fregozo Guzman"/>
    <m/>
    <m/>
    <n v="219.7"/>
    <m/>
    <n v="5822.05"/>
    <n v="3690.9789999999998"/>
    <n v="16.8"/>
    <m/>
    <n v="26.5"/>
    <n v="2131.0709999999999"/>
    <x v="0"/>
    <x v="4"/>
    <n v="21"/>
    <x v="0"/>
  </r>
  <r>
    <x v="2"/>
    <x v="4"/>
    <s v="AREP"/>
    <m/>
    <x v="0"/>
    <d v="2020-05-21T00:00:00"/>
    <x v="2"/>
    <s v="Cobian Zamora Marlin"/>
    <m/>
    <m/>
    <n v="860.1"/>
    <m/>
    <n v="22792.65"/>
    <n v="14449.755999999999"/>
    <n v="16.8"/>
    <m/>
    <n v="26.5"/>
    <n v="8342.8940000000002"/>
    <x v="0"/>
    <x v="4"/>
    <n v="21"/>
    <x v="0"/>
  </r>
  <r>
    <x v="2"/>
    <x v="4"/>
    <s v="AREP"/>
    <m/>
    <x v="0"/>
    <d v="2020-05-21T00:00:00"/>
    <x v="2"/>
    <s v="Soc Coop Rural de Compra y Venta en C y C El Grullo SCL"/>
    <m/>
    <m/>
    <n v="1107"/>
    <m/>
    <n v="29335.5"/>
    <n v="18597.697"/>
    <n v="16.8"/>
    <m/>
    <n v="26.5"/>
    <n v="10737.803"/>
    <x v="0"/>
    <x v="4"/>
    <n v="21"/>
    <x v="0"/>
  </r>
  <r>
    <x v="2"/>
    <x v="4"/>
    <s v="AREP"/>
    <m/>
    <x v="0"/>
    <d v="2020-05-21T00:00:00"/>
    <x v="2"/>
    <s v="Imelda fregozo Guzman"/>
    <m/>
    <m/>
    <n v="93.58"/>
    <m/>
    <n v="2479.87"/>
    <n v="1572.152"/>
    <n v="16.8"/>
    <m/>
    <n v="26.5"/>
    <n v="907.71799999999996"/>
    <x v="0"/>
    <x v="4"/>
    <n v="21"/>
    <x v="0"/>
  </r>
  <r>
    <x v="2"/>
    <x v="4"/>
    <s v="AREP"/>
    <m/>
    <x v="0"/>
    <d v="2020-05-21T00:00:00"/>
    <x v="2"/>
    <s v="Super Tienda Martinez SA de CV"/>
    <m/>
    <m/>
    <n v="177.31"/>
    <m/>
    <n v="4698.72"/>
    <n v="2978.8240000000001"/>
    <n v="16.8"/>
    <m/>
    <n v="26.5"/>
    <n v="1719.896"/>
    <x v="0"/>
    <x v="4"/>
    <n v="21"/>
    <x v="0"/>
  </r>
  <r>
    <x v="2"/>
    <x v="4"/>
    <s v="AREP"/>
    <m/>
    <x v="0"/>
    <d v="2020-05-21T00:00:00"/>
    <x v="2"/>
    <s v="Cesar Morales"/>
    <m/>
    <m/>
    <n v="135.82"/>
    <m/>
    <n v="3599.23"/>
    <n v="2281.788"/>
    <n v="16.8"/>
    <m/>
    <n v="26.5"/>
    <n v="1317.442"/>
    <x v="0"/>
    <x v="4"/>
    <n v="21"/>
    <x v="0"/>
  </r>
  <r>
    <x v="2"/>
    <x v="4"/>
    <s v="AREP"/>
    <m/>
    <x v="0"/>
    <d v="2020-05-21T00:00:00"/>
    <x v="2"/>
    <s v="HUEVO PUBLICO EN GENERAL"/>
    <m/>
    <m/>
    <n v="339.97"/>
    <m/>
    <n v="9009.2099999999991"/>
    <n v="5711.5259999999998"/>
    <n v="16.8"/>
    <m/>
    <n v="26.5"/>
    <n v="3297.6840000000002"/>
    <x v="0"/>
    <x v="4"/>
    <n v="21"/>
    <x v="0"/>
  </r>
  <r>
    <x v="2"/>
    <x v="4"/>
    <s v="AREP"/>
    <m/>
    <x v="0"/>
    <d v="2020-05-21T00:00:00"/>
    <x v="2"/>
    <s v="Espinoza Gonzalez Maria Yesenia"/>
    <m/>
    <m/>
    <n v="557.77"/>
    <m/>
    <n v="14780.91"/>
    <n v="9370.5849999999991"/>
    <n v="16.8"/>
    <m/>
    <n v="26.5"/>
    <n v="5410.3249999999998"/>
    <x v="0"/>
    <x v="4"/>
    <n v="21"/>
    <x v="0"/>
  </r>
  <r>
    <x v="2"/>
    <x v="4"/>
    <s v="AREP"/>
    <m/>
    <x v="0"/>
    <d v="2020-05-21T00:00:00"/>
    <x v="2"/>
    <s v="Ambriz Ruiz Manolo"/>
    <m/>
    <m/>
    <n v="177.55"/>
    <m/>
    <n v="4705.08"/>
    <n v="2982.8560000000002"/>
    <n v="16.8"/>
    <m/>
    <n v="26.5"/>
    <n v="1722.2239999999999"/>
    <x v="0"/>
    <x v="4"/>
    <n v="21"/>
    <x v="0"/>
  </r>
  <r>
    <x v="2"/>
    <x v="4"/>
    <s v="AREP"/>
    <m/>
    <x v="0"/>
    <d v="2020-05-21T00:00:00"/>
    <x v="2"/>
    <s v="Panaderia Garcia"/>
    <m/>
    <m/>
    <n v="23.24"/>
    <m/>
    <n v="499.66"/>
    <n v="390.43400000000003"/>
    <n v="16.8"/>
    <m/>
    <n v="21.5"/>
    <n v="109.226"/>
    <x v="0"/>
    <x v="4"/>
    <n v="21"/>
    <x v="0"/>
  </r>
  <r>
    <x v="2"/>
    <x v="4"/>
    <s v="AREP"/>
    <m/>
    <x v="0"/>
    <d v="2020-05-21T00:00:00"/>
    <x v="2"/>
    <s v="Panaderia Garcia"/>
    <m/>
    <m/>
    <n v="111.8"/>
    <m/>
    <n v="1844.7"/>
    <n v="1878.25"/>
    <n v="16.8"/>
    <m/>
    <n v="16.5"/>
    <n v="-33.549999999999997"/>
    <x v="0"/>
    <x v="4"/>
    <n v="21"/>
    <x v="0"/>
  </r>
  <r>
    <x v="2"/>
    <x v="4"/>
    <s v="AREP"/>
    <m/>
    <x v="0"/>
    <d v="2020-05-21T00:00:00"/>
    <x v="2"/>
    <s v="Alvarez Garcia Octavio "/>
    <m/>
    <m/>
    <n v="214.01"/>
    <m/>
    <n v="5671.27"/>
    <n v="3595.3870000000002"/>
    <n v="16.8"/>
    <m/>
    <n v="26.5"/>
    <n v="2075.8829999999998"/>
    <x v="0"/>
    <x v="4"/>
    <n v="21"/>
    <x v="0"/>
  </r>
  <r>
    <x v="2"/>
    <x v="4"/>
    <s v="AREP"/>
    <m/>
    <x v="0"/>
    <d v="2020-05-21T00:00:00"/>
    <x v="2"/>
    <s v="Julio Sanchez"/>
    <m/>
    <m/>
    <n v="2643.63"/>
    <m/>
    <n v="70056.2"/>
    <n v="44413.216"/>
    <n v="16.8"/>
    <m/>
    <n v="26.5"/>
    <n v="25642.984"/>
    <x v="0"/>
    <x v="4"/>
    <n v="21"/>
    <x v="0"/>
  </r>
  <r>
    <x v="2"/>
    <x v="4"/>
    <s v="AREP"/>
    <m/>
    <x v="0"/>
    <d v="2020-05-21T00:00:00"/>
    <x v="2"/>
    <s v="Abel Paul Hernandez Perez"/>
    <m/>
    <m/>
    <n v="94.21"/>
    <m/>
    <n v="2496.5700000000002"/>
    <n v="1582.7360000000001"/>
    <n v="16.8"/>
    <m/>
    <n v="26.5001"/>
    <n v="913.83399999999995"/>
    <x v="0"/>
    <x v="4"/>
    <n v="21"/>
    <x v="0"/>
  </r>
  <r>
    <x v="2"/>
    <x v="4"/>
    <s v="AREP"/>
    <m/>
    <x v="0"/>
    <d v="2020-05-21T00:00:00"/>
    <x v="2"/>
    <s v="Abel Paul Hernandez Perez"/>
    <m/>
    <m/>
    <n v="197.85"/>
    <m/>
    <n v="4847.33"/>
    <n v="3323.8969999999999"/>
    <n v="16.8"/>
    <m/>
    <n v="24.5"/>
    <n v="1523.433"/>
    <x v="0"/>
    <x v="4"/>
    <n v="21"/>
    <x v="0"/>
  </r>
  <r>
    <x v="2"/>
    <x v="4"/>
    <s v="AREP"/>
    <m/>
    <x v="0"/>
    <d v="2020-05-21T00:00:00"/>
    <x v="2"/>
    <s v="Cobian Hector"/>
    <m/>
    <m/>
    <n v="451.18"/>
    <m/>
    <n v="11956.27"/>
    <n v="7579.8639999999996"/>
    <n v="16.8"/>
    <m/>
    <n v="26.5"/>
    <n v="4376.4059999999999"/>
    <x v="0"/>
    <x v="4"/>
    <n v="21"/>
    <x v="0"/>
  </r>
  <r>
    <x v="2"/>
    <x v="4"/>
    <s v="AREP"/>
    <m/>
    <x v="0"/>
    <d v="2020-05-21T00:00:00"/>
    <x v="2"/>
    <s v="Jose Zazueta"/>
    <m/>
    <m/>
    <n v="404.32"/>
    <m/>
    <n v="10714.48"/>
    <n v="6792.6120000000001"/>
    <n v="16.8"/>
    <m/>
    <n v="26.5"/>
    <n v="3921.8679999999999"/>
    <x v="0"/>
    <x v="4"/>
    <n v="21"/>
    <x v="0"/>
  </r>
  <r>
    <x v="2"/>
    <x v="4"/>
    <s v="AREP"/>
    <m/>
    <x v="0"/>
    <d v="2020-05-21T00:00:00"/>
    <x v="2"/>
    <s v="Jose Zazueta"/>
    <m/>
    <m/>
    <n v="593.12"/>
    <m/>
    <n v="14531.44"/>
    <n v="9964.4680000000008"/>
    <n v="16.8"/>
    <m/>
    <n v="24.5"/>
    <n v="4566.9719999999998"/>
    <x v="0"/>
    <x v="4"/>
    <n v="21"/>
    <x v="0"/>
  </r>
  <r>
    <x v="2"/>
    <x v="4"/>
    <s v="AREP"/>
    <m/>
    <x v="0"/>
    <d v="2020-05-21T00:00:00"/>
    <x v="2"/>
    <s v="Alvarez Garcia Octavio "/>
    <m/>
    <m/>
    <n v="675.95"/>
    <m/>
    <n v="17912.68"/>
    <n v="11356.019"/>
    <n v="16.8"/>
    <m/>
    <n v="26.5"/>
    <n v="6556.6610000000001"/>
    <x v="0"/>
    <x v="4"/>
    <n v="21"/>
    <x v="0"/>
  </r>
  <r>
    <x v="2"/>
    <x v="4"/>
    <s v="AREP"/>
    <m/>
    <x v="0"/>
    <d v="2020-05-21T00:00:00"/>
    <x v="2"/>
    <s v="Vargas Perez Maria del Rosario &quot;La Chata&quot;"/>
    <m/>
    <m/>
    <n v="443.4"/>
    <m/>
    <n v="11750.1"/>
    <n v="7449.1589999999997"/>
    <n v="16.8"/>
    <m/>
    <n v="26.5"/>
    <n v="4300.9409999999998"/>
    <x v="0"/>
    <x v="4"/>
    <n v="21"/>
    <x v="0"/>
  </r>
  <r>
    <x v="2"/>
    <x v="4"/>
    <s v="AREP"/>
    <m/>
    <x v="0"/>
    <d v="2020-05-21T00:00:00"/>
    <x v="2"/>
    <s v="HUEVO PUBLICO EN GENERAL"/>
    <m/>
    <m/>
    <n v="176.97"/>
    <m/>
    <n v="4689.71"/>
    <n v="2973.1120000000001"/>
    <n v="16.8"/>
    <m/>
    <n v="26.5"/>
    <n v="1716.598"/>
    <x v="0"/>
    <x v="4"/>
    <n v="21"/>
    <x v="0"/>
  </r>
  <r>
    <x v="2"/>
    <x v="4"/>
    <s v="AREP"/>
    <m/>
    <x v="0"/>
    <d v="2020-05-21T00:00:00"/>
    <x v="2"/>
    <s v="J Jesus Naranjo Ayala"/>
    <m/>
    <m/>
    <n v="131.79"/>
    <m/>
    <n v="3492.44"/>
    <n v="2214.0839999999998"/>
    <n v="16.8"/>
    <m/>
    <n v="26.5"/>
    <n v="1278.356"/>
    <x v="0"/>
    <x v="4"/>
    <n v="21"/>
    <x v="0"/>
  </r>
  <r>
    <x v="2"/>
    <x v="4"/>
    <s v="AREP"/>
    <m/>
    <x v="0"/>
    <d v="2020-05-21T00:00:00"/>
    <x v="2"/>
    <s v="HUEVO PUBLICO EN GENERAL"/>
    <m/>
    <m/>
    <n v="447.95"/>
    <m/>
    <n v="11870.68"/>
    <n v="7525.5990000000002"/>
    <n v="16.8"/>
    <m/>
    <n v="26.5"/>
    <n v="4345.0810000000001"/>
    <x v="0"/>
    <x v="4"/>
    <n v="21"/>
    <x v="0"/>
  </r>
  <r>
    <x v="2"/>
    <x v="4"/>
    <s v="AREP"/>
    <m/>
    <x v="1"/>
    <d v="2020-05-21T00:00:00"/>
    <x v="2"/>
    <s v="Ventas Familia"/>
    <m/>
    <m/>
    <n v="-26.5"/>
    <m/>
    <n v="-569.75"/>
    <n v="-445.202"/>
    <n v="-16.8"/>
    <m/>
    <n v="21.5"/>
    <n v="-124.548"/>
    <x v="0"/>
    <x v="4"/>
    <n v="21"/>
    <x v="0"/>
  </r>
  <r>
    <x v="2"/>
    <x v="4"/>
    <s v="AREP"/>
    <m/>
    <x v="0"/>
    <d v="2020-05-21T00:00:00"/>
    <x v="2"/>
    <s v="Ventas Familia"/>
    <m/>
    <m/>
    <n v="26.5"/>
    <m/>
    <n v="569.75"/>
    <n v="445.202"/>
    <n v="16.8"/>
    <m/>
    <n v="21.5"/>
    <n v="124.548"/>
    <x v="0"/>
    <x v="4"/>
    <n v="21"/>
    <x v="0"/>
  </r>
  <r>
    <x v="2"/>
    <x v="4"/>
    <s v="ARSPP1"/>
    <m/>
    <x v="0"/>
    <d v="2020-05-25T00:00:00"/>
    <x v="2"/>
    <s v="Ventas Familia"/>
    <m/>
    <m/>
    <n v="6.71"/>
    <m/>
    <n v="174.46"/>
    <n v="191.739"/>
    <n v="28.574999999999999"/>
    <m/>
    <n v="26"/>
    <n v="-17.279"/>
    <x v="0"/>
    <x v="4"/>
    <n v="22"/>
    <x v="0"/>
  </r>
  <r>
    <x v="2"/>
    <x v="4"/>
    <s v="ARSPP1"/>
    <m/>
    <x v="0"/>
    <d v="2020-05-25T00:00:00"/>
    <x v="2"/>
    <s v="Ventas Familia"/>
    <m/>
    <m/>
    <n v="25.49"/>
    <m/>
    <n v="662.74"/>
    <n v="728.38099999999997"/>
    <n v="28.574999999999999"/>
    <m/>
    <n v="26"/>
    <n v="-65.641000000000005"/>
    <x v="0"/>
    <x v="4"/>
    <n v="22"/>
    <x v="0"/>
  </r>
  <r>
    <x v="2"/>
    <x v="4"/>
    <s v="ARSPP1"/>
    <m/>
    <x v="0"/>
    <d v="2020-05-25T00:00:00"/>
    <x v="2"/>
    <s v="Ventas Familia"/>
    <m/>
    <m/>
    <n v="3.16"/>
    <m/>
    <n v="83.74"/>
    <n v="90.298000000000002"/>
    <n v="28.574999999999999"/>
    <m/>
    <n v="26.5"/>
    <n v="-6.5579999999999998"/>
    <x v="0"/>
    <x v="4"/>
    <n v="22"/>
    <x v="0"/>
  </r>
  <r>
    <x v="2"/>
    <x v="4"/>
    <s v="ARSPP1"/>
    <m/>
    <x v="0"/>
    <d v="2020-05-25T00:00:00"/>
    <x v="2"/>
    <s v="HUEVO PUBLICO EN GENERAL"/>
    <m/>
    <m/>
    <n v="22.62"/>
    <m/>
    <n v="542.88"/>
    <n v="646.37"/>
    <n v="28.574999999999999"/>
    <m/>
    <n v="24"/>
    <n v="-103.49"/>
    <x v="0"/>
    <x v="4"/>
    <n v="22"/>
    <x v="0"/>
  </r>
  <r>
    <x v="2"/>
    <x v="4"/>
    <s v="ARSPP1"/>
    <m/>
    <x v="0"/>
    <d v="2020-05-25T00:00:00"/>
    <x v="2"/>
    <s v="Ventas Familia"/>
    <m/>
    <m/>
    <n v="26.5"/>
    <m/>
    <n v="569.75"/>
    <n v="757.24199999999996"/>
    <n v="28.574999999999999"/>
    <m/>
    <n v="21.5"/>
    <n v="-187.49199999999999"/>
    <x v="0"/>
    <x v="4"/>
    <n v="22"/>
    <x v="0"/>
  </r>
  <r>
    <x v="2"/>
    <x v="4"/>
    <s v="AREP"/>
    <m/>
    <x v="0"/>
    <d v="2020-05-25T00:00:00"/>
    <x v="2"/>
    <s v="Cobian Zamora Marlin"/>
    <m/>
    <m/>
    <n v="1091.5"/>
    <m/>
    <n v="28379"/>
    <n v="18977.575000000001"/>
    <n v="17.387"/>
    <m/>
    <n v="26"/>
    <n v="9401.4249999999993"/>
    <x v="0"/>
    <x v="4"/>
    <n v="22"/>
    <x v="0"/>
  </r>
  <r>
    <x v="2"/>
    <x v="4"/>
    <s v="AREP"/>
    <m/>
    <x v="0"/>
    <d v="2020-05-25T00:00:00"/>
    <x v="2"/>
    <s v="Soc Coop Rural de Compra y Venta en C y C El Grullo SCL"/>
    <m/>
    <m/>
    <n v="671.4"/>
    <m/>
    <n v="17456.400000000001"/>
    <n v="11673.424999999999"/>
    <n v="17.387"/>
    <m/>
    <n v="26"/>
    <n v="5782.9750000000004"/>
    <x v="0"/>
    <x v="4"/>
    <n v="22"/>
    <x v="0"/>
  </r>
  <r>
    <x v="2"/>
    <x v="4"/>
    <s v="AREP"/>
    <m/>
    <x v="0"/>
    <d v="2020-05-25T00:00:00"/>
    <x v="2"/>
    <s v="Super Tienda Martinez SA de CV"/>
    <m/>
    <m/>
    <n v="104.2"/>
    <m/>
    <n v="2709.2"/>
    <n v="1811.693"/>
    <n v="17.387"/>
    <m/>
    <n v="26"/>
    <n v="897.50699999999995"/>
    <x v="0"/>
    <x v="4"/>
    <n v="22"/>
    <x v="0"/>
  </r>
  <r>
    <x v="2"/>
    <x v="4"/>
    <s v="AREP"/>
    <m/>
    <x v="0"/>
    <d v="2020-05-25T00:00:00"/>
    <x v="2"/>
    <s v="HUEVO PUBLICO EN GENERAL"/>
    <m/>
    <m/>
    <n v="39.28"/>
    <m/>
    <n v="942.72"/>
    <n v="682.94899999999996"/>
    <n v="17.387"/>
    <m/>
    <n v="24"/>
    <n v="259.77100000000002"/>
    <x v="0"/>
    <x v="4"/>
    <n v="22"/>
    <x v="0"/>
  </r>
  <r>
    <x v="2"/>
    <x v="4"/>
    <s v="AREP"/>
    <m/>
    <x v="0"/>
    <d v="2020-05-25T00:00:00"/>
    <x v="2"/>
    <s v="Lopez Montaño Julio"/>
    <m/>
    <m/>
    <n v="194.98"/>
    <m/>
    <n v="5069.4799999999996"/>
    <n v="3390.0569999999998"/>
    <n v="17.387"/>
    <m/>
    <n v="26"/>
    <n v="1679.423"/>
    <x v="0"/>
    <x v="4"/>
    <n v="22"/>
    <x v="0"/>
  </r>
  <r>
    <x v="2"/>
    <x v="4"/>
    <s v="AREP"/>
    <m/>
    <x v="0"/>
    <d v="2020-05-25T00:00:00"/>
    <x v="2"/>
    <s v="HUEVO PUBLICO EN GENERAL"/>
    <m/>
    <m/>
    <n v="321.5"/>
    <m/>
    <n v="8359"/>
    <n v="5589.8220000000001"/>
    <n v="17.387"/>
    <m/>
    <n v="26"/>
    <n v="2769.1779999999999"/>
    <x v="0"/>
    <x v="4"/>
    <n v="22"/>
    <x v="0"/>
  </r>
  <r>
    <x v="2"/>
    <x v="4"/>
    <s v="AREP"/>
    <m/>
    <x v="0"/>
    <d v="2020-05-25T00:00:00"/>
    <x v="2"/>
    <s v="HUEVO PUBLICO EN GENERAL"/>
    <m/>
    <m/>
    <n v="425.05"/>
    <m/>
    <n v="11051.3"/>
    <n v="7390.2139999999999"/>
    <n v="17.387"/>
    <m/>
    <n v="26"/>
    <n v="3661.0859999999998"/>
    <x v="0"/>
    <x v="4"/>
    <n v="22"/>
    <x v="0"/>
  </r>
  <r>
    <x v="2"/>
    <x v="4"/>
    <s v="AREP"/>
    <m/>
    <x v="0"/>
    <d v="2020-05-25T00:00:00"/>
    <x v="2"/>
    <s v="Super Tienda Martinez SA de CV"/>
    <m/>
    <m/>
    <n v="221.83"/>
    <m/>
    <n v="5767.58"/>
    <n v="3856.89"/>
    <n v="17.387"/>
    <m/>
    <n v="26"/>
    <n v="1910.69"/>
    <x v="0"/>
    <x v="4"/>
    <n v="22"/>
    <x v="0"/>
  </r>
  <r>
    <x v="2"/>
    <x v="4"/>
    <s v="AREP"/>
    <m/>
    <x v="0"/>
    <d v="2020-05-25T00:00:00"/>
    <x v="2"/>
    <s v="HUEVO PUBLICO EN GENERAL"/>
    <m/>
    <m/>
    <n v="216.02"/>
    <m/>
    <n v="5616.52"/>
    <n v="3755.873"/>
    <n v="17.387"/>
    <m/>
    <n v="26"/>
    <n v="1860.6469999999999"/>
    <x v="0"/>
    <x v="4"/>
    <n v="22"/>
    <x v="0"/>
  </r>
  <r>
    <x v="2"/>
    <x v="4"/>
    <s v="AREP"/>
    <m/>
    <x v="0"/>
    <d v="2020-05-25T00:00:00"/>
    <x v="2"/>
    <s v="Martin Francisco Cervantes Curiel"/>
    <m/>
    <m/>
    <n v="295.26"/>
    <m/>
    <n v="7676.76"/>
    <n v="5133.5950000000003"/>
    <n v="17.387"/>
    <m/>
    <n v="26"/>
    <n v="2543.165"/>
    <x v="0"/>
    <x v="4"/>
    <n v="22"/>
    <x v="0"/>
  </r>
  <r>
    <x v="2"/>
    <x v="4"/>
    <s v="AREP"/>
    <m/>
    <x v="0"/>
    <d v="2020-05-25T00:00:00"/>
    <x v="2"/>
    <s v="HUEVO PUBLICO EN GENERAL"/>
    <m/>
    <m/>
    <n v="317.11"/>
    <m/>
    <n v="8244.86"/>
    <n v="5513.4939999999997"/>
    <n v="17.387"/>
    <m/>
    <n v="26"/>
    <n v="2731.366"/>
    <x v="0"/>
    <x v="4"/>
    <n v="22"/>
    <x v="0"/>
  </r>
  <r>
    <x v="2"/>
    <x v="4"/>
    <s v="AREP"/>
    <m/>
    <x v="0"/>
    <d v="2020-05-25T00:00:00"/>
    <x v="2"/>
    <s v="Imelda fregozo Guzman"/>
    <m/>
    <m/>
    <n v="214.22"/>
    <m/>
    <n v="5569.72"/>
    <n v="3724.5770000000002"/>
    <n v="17.387"/>
    <m/>
    <n v="26"/>
    <n v="1845.143"/>
    <x v="0"/>
    <x v="4"/>
    <n v="22"/>
    <x v="0"/>
  </r>
  <r>
    <x v="2"/>
    <x v="4"/>
    <s v="AREP"/>
    <m/>
    <x v="0"/>
    <d v="2020-05-25T00:00:00"/>
    <x v="2"/>
    <s v="HUEVO PUBLICO EN GENERAL"/>
    <m/>
    <m/>
    <n v="215.81"/>
    <m/>
    <n v="5611.06"/>
    <n v="3752.2220000000002"/>
    <n v="17.387"/>
    <m/>
    <n v="26"/>
    <n v="1858.838"/>
    <x v="0"/>
    <x v="4"/>
    <n v="22"/>
    <x v="0"/>
  </r>
  <r>
    <x v="2"/>
    <x v="4"/>
    <s v="AREP"/>
    <m/>
    <x v="0"/>
    <d v="2020-05-25T00:00:00"/>
    <x v="2"/>
    <s v="Alvarez Garcia Octavio "/>
    <m/>
    <m/>
    <n v="216.37"/>
    <m/>
    <n v="5625.62"/>
    <n v="3761.9589999999998"/>
    <n v="17.387"/>
    <m/>
    <n v="26"/>
    <n v="1863.6610000000001"/>
    <x v="0"/>
    <x v="4"/>
    <n v="22"/>
    <x v="0"/>
  </r>
  <r>
    <x v="2"/>
    <x v="4"/>
    <s v="AREP"/>
    <m/>
    <x v="0"/>
    <d v="2020-05-25T00:00:00"/>
    <x v="2"/>
    <s v="Vargas Perez Maria del Rosario &quot;La Chata&quot;"/>
    <m/>
    <m/>
    <n v="286.2"/>
    <m/>
    <n v="7441.2"/>
    <n v="4976.0709999999999"/>
    <n v="17.387"/>
    <m/>
    <n v="26"/>
    <n v="2465.1289999999999"/>
    <x v="0"/>
    <x v="4"/>
    <n v="22"/>
    <x v="0"/>
  </r>
  <r>
    <x v="2"/>
    <x v="4"/>
    <s v="AREP"/>
    <m/>
    <x v="0"/>
    <d v="2020-05-25T00:00:00"/>
    <x v="2"/>
    <s v="Huerta Reyes Juan Carlos"/>
    <m/>
    <m/>
    <n v="351.1"/>
    <m/>
    <n v="9128.6"/>
    <n v="6104.4679999999998"/>
    <n v="17.387"/>
    <m/>
    <n v="26"/>
    <n v="3024.1320000000001"/>
    <x v="0"/>
    <x v="4"/>
    <n v="22"/>
    <x v="0"/>
  </r>
  <r>
    <x v="2"/>
    <x v="4"/>
    <s v="AREP"/>
    <m/>
    <x v="0"/>
    <d v="2020-05-25T00:00:00"/>
    <x v="2"/>
    <s v="Garcia Soto Salvador"/>
    <m/>
    <m/>
    <n v="1102.01"/>
    <m/>
    <n v="29203.27"/>
    <n v="19160.309000000001"/>
    <n v="17.387"/>
    <m/>
    <n v="26.5"/>
    <n v="10042.960999999999"/>
    <x v="0"/>
    <x v="4"/>
    <n v="22"/>
    <x v="0"/>
  </r>
  <r>
    <x v="2"/>
    <x v="4"/>
    <s v="AREP"/>
    <m/>
    <x v="0"/>
    <d v="2020-05-25T00:00:00"/>
    <x v="2"/>
    <s v="Loera Baltazar Carlos"/>
    <m/>
    <m/>
    <n v="429.17"/>
    <m/>
    <n v="11373.01"/>
    <n v="7461.8469999999998"/>
    <n v="17.387"/>
    <m/>
    <n v="26.5"/>
    <n v="3911.163"/>
    <x v="0"/>
    <x v="4"/>
    <n v="22"/>
    <x v="0"/>
  </r>
  <r>
    <x v="2"/>
    <x v="4"/>
    <s v="AREP"/>
    <m/>
    <x v="0"/>
    <d v="2020-05-25T00:00:00"/>
    <x v="2"/>
    <s v="HUEVO PUBLICO EN GENERAL"/>
    <m/>
    <m/>
    <n v="203.15"/>
    <m/>
    <n v="5281.9"/>
    <n v="3532.107"/>
    <n v="17.387"/>
    <m/>
    <n v="26"/>
    <n v="1749.7929999999999"/>
    <x v="0"/>
    <x v="4"/>
    <n v="22"/>
    <x v="0"/>
  </r>
  <r>
    <x v="2"/>
    <x v="4"/>
    <s v="AREP"/>
    <m/>
    <x v="0"/>
    <d v="2020-05-25T00:00:00"/>
    <x v="2"/>
    <s v="Julio Sanchez"/>
    <m/>
    <m/>
    <n v="256.82"/>
    <m/>
    <n v="6677.32"/>
    <n v="4465.25"/>
    <n v="17.387"/>
    <m/>
    <n v="26"/>
    <n v="2212.0700000000002"/>
    <x v="0"/>
    <x v="4"/>
    <n v="22"/>
    <x v="0"/>
  </r>
  <r>
    <x v="2"/>
    <x v="4"/>
    <s v="AREP"/>
    <m/>
    <x v="0"/>
    <d v="2020-05-25T00:00:00"/>
    <x v="2"/>
    <s v="Abel Paul Hernandez Perez"/>
    <m/>
    <m/>
    <n v="218.28"/>
    <m/>
    <n v="5238.72"/>
    <n v="3795.1669999999999"/>
    <n v="17.387"/>
    <m/>
    <n v="24"/>
    <n v="1443.5530000000001"/>
    <x v="0"/>
    <x v="4"/>
    <n v="22"/>
    <x v="0"/>
  </r>
  <r>
    <x v="2"/>
    <x v="4"/>
    <s v="AREP"/>
    <m/>
    <x v="0"/>
    <d v="2020-05-25T00:00:00"/>
    <x v="2"/>
    <s v="De la Torre Gudiño Jaime"/>
    <m/>
    <m/>
    <n v="217.76"/>
    <m/>
    <n v="5661.76"/>
    <n v="3786.1260000000002"/>
    <n v="17.387"/>
    <m/>
    <n v="26"/>
    <n v="1875.634"/>
    <x v="0"/>
    <x v="4"/>
    <n v="22"/>
    <x v="0"/>
  </r>
  <r>
    <x v="2"/>
    <x v="4"/>
    <s v="AREP"/>
    <m/>
    <x v="0"/>
    <d v="2020-05-25T00:00:00"/>
    <x v="2"/>
    <s v="Cobian Zamora Marlin"/>
    <m/>
    <m/>
    <n v="338.2"/>
    <m/>
    <n v="8116.8"/>
    <n v="5880.1790000000001"/>
    <n v="17.387"/>
    <m/>
    <n v="24"/>
    <n v="2236.6210000000001"/>
    <x v="0"/>
    <x v="4"/>
    <n v="22"/>
    <x v="0"/>
  </r>
  <r>
    <x v="2"/>
    <x v="4"/>
    <s v="AREP"/>
    <m/>
    <x v="0"/>
    <d v="2020-05-25T00:00:00"/>
    <x v="2"/>
    <s v="Madres Adoratrices"/>
    <m/>
    <m/>
    <n v="44.81"/>
    <m/>
    <n v="716.96"/>
    <n v="779.09799999999996"/>
    <n v="17.387"/>
    <m/>
    <n v="16"/>
    <n v="-62.137999999999998"/>
    <x v="0"/>
    <x v="4"/>
    <n v="22"/>
    <x v="0"/>
  </r>
  <r>
    <x v="2"/>
    <x v="4"/>
    <s v="AREP"/>
    <m/>
    <x v="0"/>
    <d v="2020-05-25T00:00:00"/>
    <x v="2"/>
    <s v="Cobian Hector"/>
    <m/>
    <m/>
    <n v="538.72"/>
    <m/>
    <n v="14006.72"/>
    <n v="9366.5589999999993"/>
    <n v="17.387"/>
    <m/>
    <n v="26"/>
    <n v="4640.1610000000001"/>
    <x v="0"/>
    <x v="4"/>
    <n v="22"/>
    <x v="0"/>
  </r>
  <r>
    <x v="2"/>
    <x v="4"/>
    <s v="AREP"/>
    <m/>
    <x v="0"/>
    <d v="2020-05-25T00:00:00"/>
    <x v="2"/>
    <s v="Hernandez Rosales Alicia"/>
    <m/>
    <m/>
    <n v="522.84"/>
    <m/>
    <n v="8365.44"/>
    <n v="9090.4580000000005"/>
    <n v="17.387"/>
    <m/>
    <n v="16"/>
    <n v="-725.01800000000003"/>
    <x v="0"/>
    <x v="4"/>
    <n v="22"/>
    <x v="0"/>
  </r>
  <r>
    <x v="2"/>
    <x v="4"/>
    <s v="AREP"/>
    <m/>
    <x v="0"/>
    <d v="2020-05-25T00:00:00"/>
    <x v="2"/>
    <s v="Hernandez Rosales Alicia"/>
    <m/>
    <m/>
    <n v="152.63"/>
    <m/>
    <n v="3205.23"/>
    <n v="2653.7310000000002"/>
    <n v="17.387"/>
    <m/>
    <n v="21"/>
    <n v="551.49900000000002"/>
    <x v="0"/>
    <x v="4"/>
    <n v="22"/>
    <x v="0"/>
  </r>
  <r>
    <x v="2"/>
    <x v="4"/>
    <s v="ARSPP1"/>
    <m/>
    <x v="0"/>
    <d v="2020-05-26T00:00:00"/>
    <x v="2"/>
    <s v="HUEVO PUBLICO EN GENERAL"/>
    <m/>
    <m/>
    <n v="22.9"/>
    <m/>
    <n v="606.85"/>
    <n v="654.37099999999998"/>
    <n v="28.574999999999999"/>
    <m/>
    <n v="26.5"/>
    <n v="-47.521000000000001"/>
    <x v="0"/>
    <x v="4"/>
    <n v="22"/>
    <x v="0"/>
  </r>
  <r>
    <x v="2"/>
    <x v="4"/>
    <s v="AREP"/>
    <m/>
    <x v="0"/>
    <d v="2020-05-26T00:00:00"/>
    <x v="2"/>
    <s v="Jose Refugio Palomino Castañeda"/>
    <m/>
    <m/>
    <n v="648.59"/>
    <m/>
    <n v="16863.34"/>
    <n v="11276.834999999999"/>
    <n v="17.387"/>
    <m/>
    <n v="26"/>
    <n v="5586.5050000000001"/>
    <x v="0"/>
    <x v="4"/>
    <n v="22"/>
    <x v="0"/>
  </r>
  <r>
    <x v="2"/>
    <x v="4"/>
    <s v="AREP"/>
    <m/>
    <x v="0"/>
    <d v="2020-05-26T00:00:00"/>
    <x v="2"/>
    <s v="Espinoza Gonzalez Maria Yesenia"/>
    <m/>
    <m/>
    <n v="436.14"/>
    <m/>
    <n v="11339.64"/>
    <n v="7583.0320000000002"/>
    <n v="17.387"/>
    <m/>
    <n v="26"/>
    <n v="3756.6080000000002"/>
    <x v="0"/>
    <x v="4"/>
    <n v="22"/>
    <x v="0"/>
  </r>
  <r>
    <x v="2"/>
    <x v="4"/>
    <s v="AREP"/>
    <m/>
    <x v="0"/>
    <d v="2020-05-26T00:00:00"/>
    <x v="2"/>
    <s v="HUEVO PUBLICO EN GENERAL"/>
    <m/>
    <m/>
    <n v="222.51"/>
    <m/>
    <n v="5785.26"/>
    <n v="3868.7130000000002"/>
    <n v="17.387"/>
    <m/>
    <n v="26"/>
    <n v="1916.547"/>
    <x v="0"/>
    <x v="4"/>
    <n v="22"/>
    <x v="0"/>
  </r>
  <r>
    <x v="2"/>
    <x v="4"/>
    <s v="AREP"/>
    <m/>
    <x v="0"/>
    <d v="2020-05-28T00:00:00"/>
    <x v="2"/>
    <s v="J Jesus Naranjo Ayala"/>
    <m/>
    <m/>
    <n v="130.76"/>
    <m/>
    <n v="3399.76"/>
    <n v="2118.1509999999998"/>
    <n v="16.199000000000002"/>
    <m/>
    <n v="26"/>
    <n v="1281.6089999999999"/>
    <x v="0"/>
    <x v="4"/>
    <n v="22"/>
    <x v="0"/>
  </r>
  <r>
    <x v="2"/>
    <x v="4"/>
    <s v="AREP"/>
    <m/>
    <x v="0"/>
    <d v="2020-05-28T00:00:00"/>
    <x v="2"/>
    <s v="Cesar Morales"/>
    <m/>
    <m/>
    <n v="88.25"/>
    <m/>
    <n v="2294.5"/>
    <n v="1429.5409999999999"/>
    <n v="16.199000000000002"/>
    <m/>
    <n v="26"/>
    <n v="864.95899999999995"/>
    <x v="0"/>
    <x v="4"/>
    <n v="22"/>
    <x v="0"/>
  </r>
  <r>
    <x v="2"/>
    <x v="4"/>
    <s v="AREP"/>
    <m/>
    <x v="0"/>
    <d v="2020-05-28T00:00:00"/>
    <x v="2"/>
    <s v="Panaderia Garcia"/>
    <m/>
    <m/>
    <n v="132.01"/>
    <m/>
    <n v="2112.16"/>
    <n v="2138.3989999999999"/>
    <n v="16.199000000000002"/>
    <m/>
    <n v="16"/>
    <n v="-26.239000000000001"/>
    <x v="0"/>
    <x v="4"/>
    <n v="22"/>
    <x v="0"/>
  </r>
  <r>
    <x v="2"/>
    <x v="4"/>
    <s v="AREP"/>
    <m/>
    <x v="0"/>
    <d v="2020-05-28T00:00:00"/>
    <x v="2"/>
    <s v="HUEVO PUBLICO EN GENERAL"/>
    <m/>
    <m/>
    <n v="218.06"/>
    <m/>
    <n v="5669.56"/>
    <n v="3532.3029999999999"/>
    <n v="16.199000000000002"/>
    <m/>
    <n v="26"/>
    <n v="2137.2570000000001"/>
    <x v="0"/>
    <x v="4"/>
    <n v="22"/>
    <x v="0"/>
  </r>
  <r>
    <x v="2"/>
    <x v="4"/>
    <s v="AREP"/>
    <m/>
    <x v="0"/>
    <d v="2020-05-28T00:00:00"/>
    <x v="2"/>
    <s v="HUEVO PUBLICO EN GENERAL"/>
    <m/>
    <m/>
    <n v="424.83"/>
    <m/>
    <n v="11045.58"/>
    <n v="6881.7209999999995"/>
    <n v="16.199000000000002"/>
    <m/>
    <n v="26"/>
    <n v="4163.8590000000004"/>
    <x v="0"/>
    <x v="4"/>
    <n v="22"/>
    <x v="0"/>
  </r>
  <r>
    <x v="2"/>
    <x v="4"/>
    <s v="AREP"/>
    <m/>
    <x v="0"/>
    <d v="2020-05-29T00:00:00"/>
    <x v="2"/>
    <s v="HUEVO PUBLICO EN GENERAL"/>
    <m/>
    <m/>
    <n v="43.83"/>
    <m/>
    <n v="1117.67"/>
    <n v="709.99199999999996"/>
    <n v="16.199000000000002"/>
    <m/>
    <n v="25.5001"/>
    <n v="407.678"/>
    <x v="0"/>
    <x v="4"/>
    <n v="22"/>
    <x v="0"/>
  </r>
  <r>
    <x v="2"/>
    <x v="4"/>
    <s v="AREP"/>
    <m/>
    <x v="0"/>
    <d v="2020-05-29T00:00:00"/>
    <x v="2"/>
    <s v="HUEVO PUBLICO EN GENERAL"/>
    <m/>
    <m/>
    <n v="22.27"/>
    <m/>
    <n v="345.19"/>
    <n v="360.74599999999998"/>
    <n v="16.199000000000002"/>
    <m/>
    <n v="15.5002"/>
    <n v="-15.555999999999999"/>
    <x v="0"/>
    <x v="4"/>
    <n v="22"/>
    <x v="0"/>
  </r>
  <r>
    <x v="2"/>
    <x v="4"/>
    <s v="AREP"/>
    <m/>
    <x v="0"/>
    <d v="2020-05-29T00:00:00"/>
    <x v="2"/>
    <s v="Cobian Hector"/>
    <m/>
    <m/>
    <n v="435.37"/>
    <m/>
    <n v="11101.94"/>
    <n v="7052.4560000000001"/>
    <n v="16.199000000000002"/>
    <m/>
    <n v="25.5"/>
    <n v="4049.4839999999999"/>
    <x v="0"/>
    <x v="4"/>
    <n v="22"/>
    <x v="0"/>
  </r>
  <r>
    <x v="2"/>
    <x v="4"/>
    <s v="AREP"/>
    <m/>
    <x v="0"/>
    <d v="2020-05-29T00:00:00"/>
    <x v="2"/>
    <s v="Gonzalez Contreras Crescenciano"/>
    <m/>
    <m/>
    <n v="1043.25"/>
    <m/>
    <n v="26602.880000000001"/>
    <n v="16899.361000000001"/>
    <n v="16.199000000000002"/>
    <m/>
    <n v="25.5"/>
    <n v="9703.5190000000002"/>
    <x v="0"/>
    <x v="4"/>
    <n v="22"/>
    <x v="0"/>
  </r>
  <r>
    <x v="2"/>
    <x v="4"/>
    <s v="AREP"/>
    <m/>
    <x v="0"/>
    <d v="2020-05-29T00:00:00"/>
    <x v="2"/>
    <s v="Ambriz Ruiz Manolo"/>
    <m/>
    <m/>
    <n v="647.23"/>
    <m/>
    <n v="16504.37"/>
    <n v="10484.326999999999"/>
    <n v="16.199000000000002"/>
    <m/>
    <n v="25.5"/>
    <n v="6020.0429999999997"/>
    <x v="0"/>
    <x v="4"/>
    <n v="22"/>
    <x v="0"/>
  </r>
  <r>
    <x v="2"/>
    <x v="4"/>
    <s v="AREP"/>
    <m/>
    <x v="0"/>
    <d v="2020-05-29T00:00:00"/>
    <x v="2"/>
    <s v="HUEVO PUBLICO EN GENERAL"/>
    <m/>
    <m/>
    <n v="324.5"/>
    <m/>
    <n v="8274.75"/>
    <n v="5256.4989999999998"/>
    <n v="16.199000000000002"/>
    <m/>
    <n v="25.5"/>
    <n v="3018.2510000000002"/>
    <x v="0"/>
    <x v="4"/>
    <n v="22"/>
    <x v="0"/>
  </r>
  <r>
    <x v="2"/>
    <x v="4"/>
    <s v="AREP"/>
    <m/>
    <x v="0"/>
    <d v="2020-05-29T00:00:00"/>
    <x v="2"/>
    <s v="HUEVO PUBLICO EN GENERAL"/>
    <m/>
    <m/>
    <n v="210.75"/>
    <m/>
    <n v="5374.13"/>
    <n v="3413.89"/>
    <n v="16.199000000000002"/>
    <m/>
    <n v="25.5"/>
    <n v="1960.24"/>
    <x v="0"/>
    <x v="4"/>
    <n v="22"/>
    <x v="0"/>
  </r>
  <r>
    <x v="2"/>
    <x v="4"/>
    <s v="AREP"/>
    <m/>
    <x v="0"/>
    <d v="2020-05-29T00:00:00"/>
    <x v="2"/>
    <s v="HUEVO PUBLICO EN GENERAL"/>
    <m/>
    <m/>
    <n v="215.47"/>
    <m/>
    <n v="5494.49"/>
    <n v="3490.348"/>
    <n v="16.199000000000002"/>
    <m/>
    <n v="25.5"/>
    <n v="2004.1420000000001"/>
    <x v="0"/>
    <x v="4"/>
    <n v="22"/>
    <x v="0"/>
  </r>
  <r>
    <x v="2"/>
    <x v="4"/>
    <s v="AREP"/>
    <m/>
    <x v="0"/>
    <d v="2020-05-29T00:00:00"/>
    <x v="2"/>
    <s v="Panificadora Valdez"/>
    <m/>
    <m/>
    <n v="22.25"/>
    <m/>
    <n v="344.88"/>
    <n v="360.423"/>
    <n v="16.199000000000002"/>
    <m/>
    <n v="15.5002"/>
    <n v="-15.542999999999999"/>
    <x v="0"/>
    <x v="4"/>
    <n v="22"/>
    <x v="0"/>
  </r>
  <r>
    <x v="2"/>
    <x v="4"/>
    <s v="AREP"/>
    <m/>
    <x v="0"/>
    <d v="2020-05-29T00:00:00"/>
    <x v="2"/>
    <s v="Distribuidora de Frutas y Verduras Zepeda Hnos SRL de CV"/>
    <m/>
    <m/>
    <n v="414.49"/>
    <m/>
    <n v="10776.74"/>
    <n v="6714.2259999999997"/>
    <n v="16.199000000000002"/>
    <m/>
    <n v="26"/>
    <n v="4062.5140000000001"/>
    <x v="0"/>
    <x v="4"/>
    <n v="22"/>
    <x v="0"/>
  </r>
  <r>
    <x v="2"/>
    <x v="4"/>
    <s v="AREP"/>
    <m/>
    <x v="0"/>
    <d v="2020-05-29T00:00:00"/>
    <x v="2"/>
    <s v="Distribuidora de Frutas y Verduras Zepeda Hnos SRL de CV"/>
    <m/>
    <m/>
    <n v="196.39"/>
    <m/>
    <n v="4713.3599999999997"/>
    <n v="3181.2750000000001"/>
    <n v="16.199000000000002"/>
    <m/>
    <n v="24"/>
    <n v="1532.085"/>
    <x v="0"/>
    <x v="4"/>
    <n v="22"/>
    <x v="0"/>
  </r>
  <r>
    <x v="2"/>
    <x v="4"/>
    <s v="AREP"/>
    <m/>
    <x v="0"/>
    <d v="2020-05-29T00:00:00"/>
    <x v="2"/>
    <s v="Distribuidora de Frutas y Verduras Zepeda Hnos SRL de CV"/>
    <m/>
    <m/>
    <n v="1320.81"/>
    <m/>
    <n v="34341.06"/>
    <n v="21395.491000000002"/>
    <n v="16.199000000000002"/>
    <m/>
    <n v="26"/>
    <n v="12945.569"/>
    <x v="0"/>
    <x v="4"/>
    <n v="22"/>
    <x v="0"/>
  </r>
  <r>
    <x v="2"/>
    <x v="4"/>
    <s v="AREP"/>
    <m/>
    <x v="0"/>
    <d v="2020-05-29T00:00:00"/>
    <x v="2"/>
    <s v="Distribuidora de Frutas y Verduras Zepeda Hnos SRL de CV"/>
    <m/>
    <m/>
    <n v="642.46"/>
    <m/>
    <n v="16382.73"/>
    <n v="10407.058999999999"/>
    <n v="16.199000000000002"/>
    <m/>
    <n v="25.5"/>
    <n v="5975.6710000000003"/>
    <x v="0"/>
    <x v="4"/>
    <n v="22"/>
    <x v="0"/>
  </r>
  <r>
    <x v="2"/>
    <x v="4"/>
    <s v="AREP"/>
    <m/>
    <x v="0"/>
    <d v="2020-05-29T00:00:00"/>
    <x v="2"/>
    <s v="HUEVO PUBLICO EN GENERAL"/>
    <m/>
    <m/>
    <n v="238.72"/>
    <m/>
    <n v="6087.36"/>
    <n v="3866.9690000000001"/>
    <n v="16.199000000000002"/>
    <m/>
    <n v="25.5"/>
    <n v="2220.3910000000001"/>
    <x v="0"/>
    <x v="4"/>
    <n v="22"/>
    <x v="0"/>
  </r>
  <r>
    <x v="2"/>
    <x v="4"/>
    <s v="AREP"/>
    <m/>
    <x v="0"/>
    <d v="2020-05-29T00:00:00"/>
    <x v="2"/>
    <s v="SUPER LAS PINTAS"/>
    <m/>
    <m/>
    <n v="328.6"/>
    <m/>
    <n v="8379.2999999999993"/>
    <n v="5322.9139999999998"/>
    <n v="16.199000000000002"/>
    <m/>
    <n v="25.5"/>
    <n v="3056.386"/>
    <x v="0"/>
    <x v="4"/>
    <n v="22"/>
    <x v="0"/>
  </r>
  <r>
    <x v="2"/>
    <x v="4"/>
    <s v="AREP"/>
    <m/>
    <x v="0"/>
    <d v="2020-05-29T00:00:00"/>
    <x v="2"/>
    <s v="Espinoza Gonzalez Maria Yesenia"/>
    <m/>
    <m/>
    <n v="113.24"/>
    <m/>
    <n v="2887.62"/>
    <n v="1834.348"/>
    <n v="16.199000000000002"/>
    <m/>
    <n v="25.5"/>
    <n v="1053.2719999999999"/>
    <x v="0"/>
    <x v="4"/>
    <n v="22"/>
    <x v="0"/>
  </r>
  <r>
    <x v="2"/>
    <x v="4"/>
    <s v="AREP"/>
    <m/>
    <x v="0"/>
    <d v="2020-05-29T00:00:00"/>
    <x v="2"/>
    <s v="Gonzalez Dominguez Fabiola"/>
    <m/>
    <m/>
    <n v="439.55"/>
    <m/>
    <n v="11208.53"/>
    <n v="7120.1670000000004"/>
    <n v="16.199000000000002"/>
    <m/>
    <n v="25.5"/>
    <n v="4088.3629999999998"/>
    <x v="0"/>
    <x v="4"/>
    <n v="22"/>
    <x v="0"/>
  </r>
  <r>
    <x v="2"/>
    <x v="4"/>
    <s v="AREP"/>
    <m/>
    <x v="0"/>
    <d v="2020-05-29T00:00:00"/>
    <x v="2"/>
    <s v="Gonzalez Dominguez Fabiola"/>
    <m/>
    <m/>
    <n v="98.86"/>
    <m/>
    <n v="2323.21"/>
    <n v="1601.41"/>
    <n v="16.199000000000002"/>
    <m/>
    <n v="23.5"/>
    <n v="721.8"/>
    <x v="0"/>
    <x v="4"/>
    <n v="22"/>
    <x v="0"/>
  </r>
  <r>
    <x v="2"/>
    <x v="4"/>
    <s v="AREP"/>
    <m/>
    <x v="0"/>
    <d v="2020-05-29T00:00:00"/>
    <x v="2"/>
    <s v="Huerta Reyes Juan Carlos"/>
    <m/>
    <m/>
    <n v="333.88"/>
    <m/>
    <n v="8513.94"/>
    <n v="5408.4440000000004"/>
    <n v="16.199000000000002"/>
    <m/>
    <n v="25.5"/>
    <n v="3105.4960000000001"/>
    <x v="0"/>
    <x v="4"/>
    <n v="22"/>
    <x v="0"/>
  </r>
  <r>
    <x v="2"/>
    <x v="4"/>
    <s v="AREP"/>
    <m/>
    <x v="0"/>
    <d v="2020-05-29T00:00:00"/>
    <x v="2"/>
    <s v="Martin Francisco Cervantes Curiel"/>
    <m/>
    <m/>
    <n v="214.77"/>
    <m/>
    <n v="5476.64"/>
    <n v="3479.009"/>
    <n v="16.199000000000002"/>
    <m/>
    <n v="25.5"/>
    <n v="1997.6310000000001"/>
    <x v="0"/>
    <x v="4"/>
    <n v="22"/>
    <x v="0"/>
  </r>
  <r>
    <x v="2"/>
    <x v="4"/>
    <s v="AREP"/>
    <m/>
    <x v="0"/>
    <d v="2020-05-29T00:00:00"/>
    <x v="2"/>
    <s v="HUEVO PUBLICO EN GENERAL"/>
    <m/>
    <m/>
    <n v="132.66999999999999"/>
    <m/>
    <n v="3383.09"/>
    <n v="2149.09"/>
    <n v="16.199000000000002"/>
    <m/>
    <n v="25.5"/>
    <n v="1234"/>
    <x v="0"/>
    <x v="4"/>
    <n v="22"/>
    <x v="0"/>
  </r>
  <r>
    <x v="2"/>
    <x v="4"/>
    <s v="AREP"/>
    <m/>
    <x v="0"/>
    <d v="2020-05-29T00:00:00"/>
    <x v="2"/>
    <s v="HUEVO PUBLICO EN GENERAL"/>
    <m/>
    <m/>
    <n v="79.260000000000005"/>
    <m/>
    <n v="1862.61"/>
    <n v="1283.914"/>
    <n v="16.199000000000002"/>
    <m/>
    <n v="23.5"/>
    <n v="578.69600000000003"/>
    <x v="0"/>
    <x v="4"/>
    <n v="22"/>
    <x v="0"/>
  </r>
  <r>
    <x v="2"/>
    <x v="4"/>
    <s v="AREP"/>
    <m/>
    <x v="0"/>
    <d v="2020-05-29T00:00:00"/>
    <x v="2"/>
    <s v="HUEVO PUBLICO EN GENERAL"/>
    <m/>
    <m/>
    <n v="436.91"/>
    <m/>
    <n v="11141.21"/>
    <n v="7077.402"/>
    <n v="16.199000000000002"/>
    <m/>
    <n v="25.5"/>
    <n v="4063.808"/>
    <x v="0"/>
    <x v="4"/>
    <n v="22"/>
    <x v="0"/>
  </r>
  <r>
    <x v="2"/>
    <x v="4"/>
    <s v="AREP"/>
    <m/>
    <x v="0"/>
    <d v="2020-05-29T00:00:00"/>
    <x v="2"/>
    <s v="Lopez Montaño Julio"/>
    <m/>
    <m/>
    <n v="153.62"/>
    <m/>
    <n v="3917.31"/>
    <n v="2488.4540000000002"/>
    <n v="16.199000000000002"/>
    <m/>
    <n v="25.5"/>
    <n v="1428.856"/>
    <x v="0"/>
    <x v="4"/>
    <n v="22"/>
    <x v="0"/>
  </r>
  <r>
    <x v="2"/>
    <x v="4"/>
    <s v="AREP"/>
    <m/>
    <x v="0"/>
    <d v="2020-05-29T00:00:00"/>
    <x v="2"/>
    <s v="Laura Livier Castro Mejia"/>
    <m/>
    <m/>
    <n v="244.29"/>
    <m/>
    <n v="6229.4"/>
    <n v="3957.1959999999999"/>
    <n v="16.199000000000002"/>
    <m/>
    <n v="25.5"/>
    <n v="2272.2040000000002"/>
    <x v="0"/>
    <x v="4"/>
    <n v="22"/>
    <x v="0"/>
  </r>
  <r>
    <x v="2"/>
    <x v="4"/>
    <s v="AREP"/>
    <m/>
    <x v="0"/>
    <d v="2020-05-29T00:00:00"/>
    <x v="2"/>
    <s v="HUEVO PUBLICO EN GENERAL"/>
    <m/>
    <m/>
    <n v="261.47000000000003"/>
    <m/>
    <n v="6667.49"/>
    <n v="4235.491"/>
    <n v="16.199000000000002"/>
    <m/>
    <n v="25.5"/>
    <n v="2431.9989999999998"/>
    <x v="0"/>
    <x v="4"/>
    <n v="22"/>
    <x v="0"/>
  </r>
  <r>
    <x v="2"/>
    <x v="4"/>
    <s v="AREP"/>
    <m/>
    <x v="0"/>
    <d v="2020-05-29T00:00:00"/>
    <x v="2"/>
    <s v="Imelda fregozo Guzman"/>
    <m/>
    <m/>
    <n v="213.44"/>
    <m/>
    <n v="5442.72"/>
    <n v="3457.4639999999999"/>
    <n v="16.199000000000002"/>
    <m/>
    <n v="25.5"/>
    <n v="1985.2560000000001"/>
    <x v="0"/>
    <x v="4"/>
    <n v="22"/>
    <x v="0"/>
  </r>
  <r>
    <x v="2"/>
    <x v="4"/>
    <s v="AREP"/>
    <m/>
    <x v="0"/>
    <d v="2020-05-29T00:00:00"/>
    <x v="2"/>
    <s v="Ventas Familia"/>
    <m/>
    <m/>
    <n v="3.6"/>
    <m/>
    <n v="91.8"/>
    <n v="58.316000000000003"/>
    <n v="16.199000000000002"/>
    <m/>
    <n v="25.5"/>
    <n v="33.484000000000002"/>
    <x v="0"/>
    <x v="4"/>
    <n v="22"/>
    <x v="0"/>
  </r>
  <r>
    <x v="2"/>
    <x v="4"/>
    <s v="AREP"/>
    <m/>
    <x v="0"/>
    <d v="2020-05-29T00:00:00"/>
    <x v="2"/>
    <s v="Cobian Zamora Marlin"/>
    <m/>
    <m/>
    <n v="1075.2"/>
    <m/>
    <n v="27417.599999999999"/>
    <n v="17416.912"/>
    <n v="16.199000000000002"/>
    <m/>
    <n v="25.5"/>
    <n v="10000.688"/>
    <x v="0"/>
    <x v="4"/>
    <n v="22"/>
    <x v="0"/>
  </r>
  <r>
    <x v="2"/>
    <x v="4"/>
    <s v="AREP"/>
    <m/>
    <x v="0"/>
    <d v="2020-05-29T00:00:00"/>
    <x v="2"/>
    <s v="Soc Coop Rural de Compra y Venta en C y C El Grullo SCL"/>
    <m/>
    <m/>
    <n v="1090.0999999999999"/>
    <m/>
    <n v="27797.55"/>
    <n v="17658.274000000001"/>
    <n v="16.199000000000002"/>
    <m/>
    <n v="25.5"/>
    <n v="10139.276"/>
    <x v="0"/>
    <x v="4"/>
    <n v="22"/>
    <x v="0"/>
  </r>
  <r>
    <x v="2"/>
    <x v="4"/>
    <s v="AREP"/>
    <m/>
    <x v="0"/>
    <d v="2020-05-29T00:00:00"/>
    <x v="2"/>
    <s v="Hernandez Rosales Alicia"/>
    <m/>
    <m/>
    <n v="395.79"/>
    <m/>
    <n v="6332.64"/>
    <n v="6411.3090000000002"/>
    <n v="16.199000000000002"/>
    <m/>
    <n v="16"/>
    <n v="-78.668999999999997"/>
    <x v="0"/>
    <x v="4"/>
    <n v="22"/>
    <x v="0"/>
  </r>
  <r>
    <x v="2"/>
    <x v="4"/>
    <s v="AREP"/>
    <m/>
    <x v="0"/>
    <d v="2020-05-29T00:00:00"/>
    <x v="2"/>
    <s v="Hernandez Rosales Alicia"/>
    <m/>
    <m/>
    <n v="279.91000000000003"/>
    <m/>
    <n v="5878.11"/>
    <n v="4534.1959999999999"/>
    <n v="16.199000000000002"/>
    <m/>
    <n v="21"/>
    <n v="1343.914"/>
    <x v="0"/>
    <x v="4"/>
    <n v="22"/>
    <x v="0"/>
  </r>
  <r>
    <x v="2"/>
    <x v="4"/>
    <s v="AREP"/>
    <m/>
    <x v="0"/>
    <d v="2020-05-29T00:00:00"/>
    <x v="2"/>
    <s v="SUPER LAS PINTAS"/>
    <m/>
    <m/>
    <n v="129.52000000000001"/>
    <m/>
    <n v="3367.52"/>
    <n v="2098.0639999999999"/>
    <n v="16.199000000000002"/>
    <m/>
    <n v="26"/>
    <n v="1269.4559999999999"/>
    <x v="0"/>
    <x v="4"/>
    <n v="22"/>
    <x v="0"/>
  </r>
  <r>
    <x v="2"/>
    <x v="4"/>
    <s v="AREP"/>
    <m/>
    <x v="0"/>
    <d v="2020-05-29T00:00:00"/>
    <x v="2"/>
    <s v="Espinoza Gonzalez Maria Yesenia"/>
    <m/>
    <m/>
    <n v="488.31"/>
    <m/>
    <n v="12696.06"/>
    <n v="7910.0190000000002"/>
    <n v="16.199000000000002"/>
    <m/>
    <n v="26"/>
    <n v="4786.0410000000002"/>
    <x v="0"/>
    <x v="4"/>
    <n v="22"/>
    <x v="0"/>
  </r>
  <r>
    <x v="2"/>
    <x v="4"/>
    <s v="AREP"/>
    <m/>
    <x v="0"/>
    <d v="2020-05-29T00:00:00"/>
    <x v="2"/>
    <s v="Ambriz Ruiz Manolo"/>
    <m/>
    <m/>
    <n v="148.38"/>
    <m/>
    <n v="3857.88"/>
    <n v="2403.5729999999999"/>
    <n v="16.199000000000002"/>
    <m/>
    <n v="26"/>
    <n v="1454.307"/>
    <x v="0"/>
    <x v="4"/>
    <n v="22"/>
    <x v="0"/>
  </r>
  <r>
    <x v="2"/>
    <x v="4"/>
    <s v="AREP"/>
    <m/>
    <x v="0"/>
    <d v="2020-05-29T00:00:00"/>
    <x v="2"/>
    <s v="Rosales Guzman Humberto"/>
    <m/>
    <m/>
    <n v="216.04"/>
    <m/>
    <n v="5617.04"/>
    <n v="3499.5810000000001"/>
    <n v="16.199000000000002"/>
    <m/>
    <n v="26"/>
    <n v="2117.4589999999998"/>
    <x v="0"/>
    <x v="4"/>
    <n v="22"/>
    <x v="0"/>
  </r>
  <r>
    <x v="2"/>
    <x v="4"/>
    <s v="AREP"/>
    <m/>
    <x v="0"/>
    <d v="2020-05-29T00:00:00"/>
    <x v="2"/>
    <s v="HUEVO PUBLICO EN GENERAL"/>
    <m/>
    <m/>
    <n v="324.33999999999997"/>
    <m/>
    <n v="8432.84"/>
    <n v="5253.9070000000002"/>
    <n v="16.199000000000002"/>
    <m/>
    <n v="26"/>
    <n v="3178.933"/>
    <x v="0"/>
    <x v="4"/>
    <n v="22"/>
    <x v="0"/>
  </r>
  <r>
    <x v="2"/>
    <x v="4"/>
    <s v="AREP"/>
    <m/>
    <x v="0"/>
    <d v="2020-05-29T00:00:00"/>
    <x v="2"/>
    <s v="Abel Paul Hernandez Perez"/>
    <m/>
    <m/>
    <n v="155.52000000000001"/>
    <m/>
    <n v="4043.52"/>
    <n v="2519.232"/>
    <n v="16.199000000000002"/>
    <m/>
    <n v="26"/>
    <n v="1524.288"/>
    <x v="0"/>
    <x v="4"/>
    <n v="22"/>
    <x v="0"/>
  </r>
  <r>
    <x v="2"/>
    <x v="4"/>
    <s v="AREP"/>
    <m/>
    <x v="0"/>
    <d v="2020-05-29T00:00:00"/>
    <x v="2"/>
    <s v="Abel Paul Hernandez Perez"/>
    <m/>
    <m/>
    <n v="58.96"/>
    <m/>
    <n v="1415.04"/>
    <n v="955.07899999999995"/>
    <n v="16.199000000000002"/>
    <m/>
    <n v="24"/>
    <n v="459.96100000000001"/>
    <x v="0"/>
    <x v="4"/>
    <n v="22"/>
    <x v="0"/>
  </r>
  <r>
    <x v="2"/>
    <x v="4"/>
    <s v="AREP"/>
    <m/>
    <x v="0"/>
    <d v="2020-05-29T00:00:00"/>
    <x v="2"/>
    <s v="Alvarez Garcia Octavio "/>
    <m/>
    <m/>
    <n v="326.36"/>
    <m/>
    <n v="8485.36"/>
    <n v="5286.6289999999999"/>
    <n v="16.199000000000002"/>
    <m/>
    <n v="26"/>
    <n v="3198.7310000000002"/>
    <x v="0"/>
    <x v="4"/>
    <n v="22"/>
    <x v="0"/>
  </r>
  <r>
    <x v="2"/>
    <x v="4"/>
    <s v="AREP"/>
    <m/>
    <x v="0"/>
    <d v="2020-05-29T00:00:00"/>
    <x v="2"/>
    <s v="Julio Sanchez"/>
    <m/>
    <m/>
    <n v="2573.09"/>
    <m/>
    <n v="66900.34"/>
    <n v="41680.879999999997"/>
    <n v="16.199000000000002"/>
    <m/>
    <n v="26"/>
    <n v="25219.46"/>
    <x v="0"/>
    <x v="4"/>
    <n v="22"/>
    <x v="0"/>
  </r>
  <r>
    <x v="2"/>
    <x v="4"/>
    <s v="AREP"/>
    <m/>
    <x v="0"/>
    <d v="2020-05-29T00:00:00"/>
    <x v="2"/>
    <s v="Jose Zazueta"/>
    <m/>
    <m/>
    <n v="379.32"/>
    <m/>
    <n v="9862.32"/>
    <n v="6144.5159999999996"/>
    <n v="16.199000000000002"/>
    <m/>
    <n v="26"/>
    <n v="3717.8040000000001"/>
    <x v="0"/>
    <x v="4"/>
    <n v="22"/>
    <x v="0"/>
  </r>
  <r>
    <x v="2"/>
    <x v="4"/>
    <s v="AREP"/>
    <m/>
    <x v="0"/>
    <d v="2020-05-29T00:00:00"/>
    <x v="2"/>
    <s v="Jose Zazueta"/>
    <m/>
    <m/>
    <n v="634.98"/>
    <m/>
    <n v="15239.52"/>
    <n v="10285.892"/>
    <n v="16.199000000000002"/>
    <m/>
    <n v="24"/>
    <n v="4953.6279999999997"/>
    <x v="0"/>
    <x v="4"/>
    <n v="22"/>
    <x v="0"/>
  </r>
  <r>
    <x v="2"/>
    <x v="4"/>
    <s v="AREP"/>
    <m/>
    <x v="0"/>
    <d v="2020-05-29T00:00:00"/>
    <x v="2"/>
    <s v="Cobian Hector"/>
    <m/>
    <m/>
    <n v="489.36"/>
    <m/>
    <n v="12723.36"/>
    <n v="7927.0280000000002"/>
    <n v="16.199000000000002"/>
    <m/>
    <n v="26"/>
    <n v="4796.3320000000003"/>
    <x v="0"/>
    <x v="4"/>
    <n v="22"/>
    <x v="0"/>
  </r>
  <r>
    <x v="2"/>
    <x v="4"/>
    <s v="AREP"/>
    <m/>
    <x v="0"/>
    <d v="2020-05-29T00:00:00"/>
    <x v="2"/>
    <s v="Alvarez Garcia Octavio "/>
    <m/>
    <m/>
    <n v="570.78"/>
    <m/>
    <n v="14840.28"/>
    <n v="9245.9310000000005"/>
    <n v="16.199000000000002"/>
    <m/>
    <n v="26"/>
    <n v="5594.3490000000002"/>
    <x v="0"/>
    <x v="4"/>
    <n v="22"/>
    <x v="0"/>
  </r>
  <r>
    <x v="2"/>
    <x v="4"/>
    <s v="AREP"/>
    <m/>
    <x v="0"/>
    <d v="2020-05-29T00:00:00"/>
    <x v="2"/>
    <s v="Vargas Perez Maria del Rosario &quot;La Chata&quot;"/>
    <m/>
    <m/>
    <n v="557.1"/>
    <m/>
    <n v="14484.6"/>
    <n v="9024.3320000000003"/>
    <n v="16.199000000000002"/>
    <m/>
    <n v="26"/>
    <n v="5460.268"/>
    <x v="0"/>
    <x v="4"/>
    <n v="22"/>
    <x v="0"/>
  </r>
  <r>
    <x v="2"/>
    <x v="4"/>
    <s v="APTA"/>
    <m/>
    <x v="0"/>
    <d v="2020-05-29T00:00:00"/>
    <x v="2"/>
    <s v="El Limonense"/>
    <m/>
    <m/>
    <n v="414.15"/>
    <m/>
    <n v="10560.83"/>
    <n v="7129.6289999999999"/>
    <n v="17.215"/>
    <m/>
    <n v="25.5"/>
    <n v="3431.201"/>
    <x v="0"/>
    <x v="4"/>
    <n v="22"/>
    <x v="0"/>
  </r>
  <r>
    <x v="2"/>
    <x v="4"/>
    <s v="AREP"/>
    <m/>
    <x v="0"/>
    <d v="2020-05-30T00:00:00"/>
    <x v="2"/>
    <s v="El Limonense"/>
    <m/>
    <m/>
    <n v="414.15"/>
    <m/>
    <n v="10560.83"/>
    <n v="6708.7179999999998"/>
    <n v="16.199000000000002"/>
    <m/>
    <n v="25.5"/>
    <n v="3852.1120000000001"/>
    <x v="0"/>
    <x v="4"/>
    <n v="22"/>
    <x v="0"/>
  </r>
  <r>
    <x v="2"/>
    <x v="4"/>
    <s v="APTA"/>
    <m/>
    <x v="1"/>
    <d v="2020-05-30T00:00:00"/>
    <x v="2"/>
    <s v="El Limonense"/>
    <m/>
    <m/>
    <n v="-414.15"/>
    <m/>
    <n v="-10560.83"/>
    <n v="-7129.6289999999999"/>
    <n v="-17.215"/>
    <m/>
    <n v="25.5"/>
    <n v="-3431.201"/>
    <x v="0"/>
    <x v="4"/>
    <n v="22"/>
    <x v="0"/>
  </r>
  <r>
    <x v="2"/>
    <x v="4"/>
    <s v="AREP"/>
    <m/>
    <x v="0"/>
    <d v="2020-06-01T00:00:00"/>
    <x v="2"/>
    <s v="De la Torre Gudiño Jaime"/>
    <m/>
    <m/>
    <n v="223.91"/>
    <m/>
    <n v="5709.71"/>
    <n v="3588.221"/>
    <n v="16.024999999999999"/>
    <m/>
    <n v="25.5"/>
    <n v="2121.489"/>
    <x v="0"/>
    <x v="5"/>
    <n v="23"/>
    <x v="0"/>
  </r>
  <r>
    <x v="2"/>
    <x v="4"/>
    <s v="AREP"/>
    <m/>
    <x v="0"/>
    <d v="2020-06-01T00:00:00"/>
    <x v="2"/>
    <s v="Soc Coop Rural de Compra y Venta en C y C El Grullo SCL"/>
    <m/>
    <m/>
    <n v="1055"/>
    <m/>
    <n v="26902.5"/>
    <n v="16906.672999999999"/>
    <n v="16.024999999999999"/>
    <m/>
    <n v="25.5"/>
    <n v="9995.8269999999993"/>
    <x v="0"/>
    <x v="5"/>
    <n v="23"/>
    <x v="0"/>
  </r>
  <r>
    <x v="2"/>
    <x v="4"/>
    <s v="AREP"/>
    <m/>
    <x v="0"/>
    <d v="2020-06-01T00:00:00"/>
    <x v="2"/>
    <s v="Hernandez Rosales Alicia"/>
    <m/>
    <m/>
    <n v="298.77"/>
    <m/>
    <n v="6124.79"/>
    <n v="4787.8739999999998"/>
    <n v="16.024999999999999"/>
    <m/>
    <n v="20.5"/>
    <n v="1336.9159999999999"/>
    <x v="0"/>
    <x v="5"/>
    <n v="23"/>
    <x v="0"/>
  </r>
  <r>
    <x v="2"/>
    <x v="4"/>
    <s v="AREP"/>
    <m/>
    <x v="0"/>
    <d v="2020-06-01T00:00:00"/>
    <x v="2"/>
    <s v="Hernandez Rosales Alicia"/>
    <m/>
    <m/>
    <n v="369.61"/>
    <m/>
    <n v="5728.96"/>
    <n v="5923.1049999999996"/>
    <n v="16.024999999999999"/>
    <m/>
    <n v="15.5"/>
    <n v="-194.14500000000001"/>
    <x v="0"/>
    <x v="5"/>
    <n v="23"/>
    <x v="0"/>
  </r>
  <r>
    <x v="2"/>
    <x v="4"/>
    <s v="AREP"/>
    <m/>
    <x v="0"/>
    <d v="2020-06-01T00:00:00"/>
    <x v="2"/>
    <s v="Cobian Zamora Marlin"/>
    <m/>
    <m/>
    <n v="1300.3"/>
    <m/>
    <n v="33157.65"/>
    <n v="20837.674999999999"/>
    <n v="16.024999999999999"/>
    <m/>
    <n v="25.5"/>
    <n v="12319.975"/>
    <x v="0"/>
    <x v="5"/>
    <n v="23"/>
    <x v="0"/>
  </r>
  <r>
    <x v="2"/>
    <x v="4"/>
    <s v="AREP"/>
    <m/>
    <x v="0"/>
    <d v="2020-06-01T00:00:00"/>
    <x v="2"/>
    <s v="Super Tienda Martinez SA de CV"/>
    <m/>
    <m/>
    <n v="20.92"/>
    <m/>
    <n v="533.46"/>
    <n v="335.24900000000002"/>
    <n v="16.024999999999999"/>
    <m/>
    <n v="25.5"/>
    <n v="198.21100000000001"/>
    <x v="0"/>
    <x v="5"/>
    <n v="23"/>
    <x v="0"/>
  </r>
  <r>
    <x v="2"/>
    <x v="4"/>
    <s v="AREP"/>
    <m/>
    <x v="0"/>
    <d v="2020-06-01T00:00:00"/>
    <x v="2"/>
    <s v="Vargas Perez Maria del Rosario &quot;La Chata&quot;"/>
    <m/>
    <m/>
    <n v="334.56"/>
    <m/>
    <n v="8531.2800000000007"/>
    <n v="5361.4189999999999"/>
    <n v="16.024999999999999"/>
    <m/>
    <n v="25.5"/>
    <n v="3169.8609999999999"/>
    <x v="0"/>
    <x v="5"/>
    <n v="23"/>
    <x v="0"/>
  </r>
  <r>
    <x v="2"/>
    <x v="4"/>
    <s v="AREP"/>
    <m/>
    <x v="0"/>
    <d v="2020-06-01T00:00:00"/>
    <x v="2"/>
    <s v="Super Tienda Martinez SA de CV"/>
    <m/>
    <m/>
    <n v="208.91"/>
    <m/>
    <n v="5327.21"/>
    <n v="3347.8420000000001"/>
    <n v="16.024999999999999"/>
    <m/>
    <n v="25.5"/>
    <n v="1979.3679999999999"/>
    <x v="0"/>
    <x v="5"/>
    <n v="23"/>
    <x v="0"/>
  </r>
  <r>
    <x v="2"/>
    <x v="4"/>
    <s v="AREP"/>
    <m/>
    <x v="0"/>
    <d v="2020-06-01T00:00:00"/>
    <x v="2"/>
    <s v="Abel Paul Hernandez Perez"/>
    <m/>
    <m/>
    <n v="210.12"/>
    <m/>
    <n v="5358.06"/>
    <n v="3367.232"/>
    <n v="16.024999999999999"/>
    <m/>
    <n v="25.5"/>
    <n v="1990.828"/>
    <x v="0"/>
    <x v="5"/>
    <n v="23"/>
    <x v="0"/>
  </r>
  <r>
    <x v="2"/>
    <x v="4"/>
    <s v="AREP"/>
    <m/>
    <x v="0"/>
    <d v="2020-06-01T00:00:00"/>
    <x v="2"/>
    <s v="Martin Francisco Cervantes Curiel"/>
    <m/>
    <m/>
    <n v="275.70999999999998"/>
    <m/>
    <n v="7030.61"/>
    <n v="4418.3310000000001"/>
    <n v="16.024999999999999"/>
    <m/>
    <n v="25.5"/>
    <n v="2612.279"/>
    <x v="0"/>
    <x v="5"/>
    <n v="23"/>
    <x v="0"/>
  </r>
  <r>
    <x v="2"/>
    <x v="4"/>
    <s v="AREP"/>
    <m/>
    <x v="0"/>
    <d v="2020-06-01T00:00:00"/>
    <x v="2"/>
    <s v="HUEVO PUBLICO EN GENERAL"/>
    <m/>
    <m/>
    <n v="215.41"/>
    <m/>
    <n v="5492.96"/>
    <n v="3452.0059999999999"/>
    <n v="16.024999999999999"/>
    <m/>
    <n v="25.5"/>
    <n v="2040.954"/>
    <x v="0"/>
    <x v="5"/>
    <n v="23"/>
    <x v="0"/>
  </r>
  <r>
    <x v="2"/>
    <x v="4"/>
    <s v="AREP"/>
    <m/>
    <x v="0"/>
    <d v="2020-06-01T00:00:00"/>
    <x v="2"/>
    <s v="Ambriz Ruiz Manolo"/>
    <m/>
    <m/>
    <n v="108.19"/>
    <m/>
    <n v="2758.85"/>
    <n v="1733.7750000000001"/>
    <n v="16.024999999999999"/>
    <m/>
    <n v="25.5"/>
    <n v="1025.075"/>
    <x v="0"/>
    <x v="5"/>
    <n v="23"/>
    <x v="0"/>
  </r>
  <r>
    <x v="2"/>
    <x v="4"/>
    <s v="AREP"/>
    <m/>
    <x v="0"/>
    <d v="2020-06-01T00:00:00"/>
    <x v="2"/>
    <s v="Espinoza Gonzalez Maria Yesenia"/>
    <m/>
    <m/>
    <n v="424.68"/>
    <m/>
    <n v="10829.34"/>
    <n v="6805.6170000000002"/>
    <n v="16.024999999999999"/>
    <m/>
    <n v="25.5"/>
    <n v="4023.723"/>
    <x v="0"/>
    <x v="5"/>
    <n v="23"/>
    <x v="0"/>
  </r>
  <r>
    <x v="2"/>
    <x v="4"/>
    <s v="AREP"/>
    <m/>
    <x v="0"/>
    <d v="2020-06-01T00:00:00"/>
    <x v="2"/>
    <s v="HUEVO PUBLICO EN GENERAL"/>
    <m/>
    <m/>
    <n v="664.83"/>
    <m/>
    <n v="16953.169999999998"/>
    <n v="10654.089"/>
    <n v="16.024999999999999"/>
    <m/>
    <n v="25.5"/>
    <n v="6299.0810000000001"/>
    <x v="0"/>
    <x v="5"/>
    <n v="23"/>
    <x v="0"/>
  </r>
  <r>
    <x v="2"/>
    <x v="4"/>
    <s v="AREP"/>
    <m/>
    <x v="0"/>
    <d v="2020-06-01T00:00:00"/>
    <x v="2"/>
    <s v="HUEVO PUBLICO EN GENERAL"/>
    <m/>
    <m/>
    <n v="215.47"/>
    <m/>
    <n v="5494.49"/>
    <n v="3452.9679999999998"/>
    <n v="16.024999999999999"/>
    <m/>
    <n v="25.5"/>
    <n v="2041.5219999999999"/>
    <x v="0"/>
    <x v="5"/>
    <n v="23"/>
    <x v="0"/>
  </r>
  <r>
    <x v="2"/>
    <x v="4"/>
    <s v="AREP"/>
    <m/>
    <x v="0"/>
    <d v="2020-06-01T00:00:00"/>
    <x v="2"/>
    <s v="Alvarez Garcia Octavio "/>
    <m/>
    <m/>
    <n v="220.33"/>
    <m/>
    <n v="5618.42"/>
    <n v="3530.8510000000001"/>
    <n v="16.024999999999999"/>
    <m/>
    <n v="25.5"/>
    <n v="2087.569"/>
    <x v="0"/>
    <x v="5"/>
    <n v="23"/>
    <x v="0"/>
  </r>
  <r>
    <x v="2"/>
    <x v="4"/>
    <s v="AREP"/>
    <m/>
    <x v="0"/>
    <d v="2020-06-01T00:00:00"/>
    <x v="2"/>
    <s v="HUEVO PUBLICO EN GENERAL"/>
    <m/>
    <m/>
    <n v="334.29"/>
    <m/>
    <n v="8524.4"/>
    <n v="5357.0919999999996"/>
    <n v="16.024999999999999"/>
    <m/>
    <n v="25.5"/>
    <n v="3167.308"/>
    <x v="0"/>
    <x v="5"/>
    <n v="23"/>
    <x v="0"/>
  </r>
  <r>
    <x v="2"/>
    <x v="4"/>
    <s v="AREP"/>
    <m/>
    <x v="0"/>
    <d v="2020-06-01T00:00:00"/>
    <x v="2"/>
    <s v="Imelda fregozo Guzman"/>
    <m/>
    <m/>
    <n v="226.31"/>
    <m/>
    <n v="5770.91"/>
    <n v="3626.6819999999998"/>
    <n v="16.024999999999999"/>
    <m/>
    <n v="25.5"/>
    <n v="2144.2280000000001"/>
    <x v="0"/>
    <x v="5"/>
    <n v="23"/>
    <x v="0"/>
  </r>
  <r>
    <x v="2"/>
    <x v="4"/>
    <s v="AREP"/>
    <m/>
    <x v="0"/>
    <d v="2020-06-01T00:00:00"/>
    <x v="2"/>
    <s v="Huerta Reyes Juan Carlos"/>
    <m/>
    <m/>
    <n v="362.33"/>
    <m/>
    <n v="9239.42"/>
    <n v="5806.4409999999998"/>
    <n v="16.024999999999999"/>
    <m/>
    <n v="25.5"/>
    <n v="3432.9789999999998"/>
    <x v="0"/>
    <x v="5"/>
    <n v="23"/>
    <x v="0"/>
  </r>
  <r>
    <x v="2"/>
    <x v="4"/>
    <s v="AREP"/>
    <m/>
    <x v="0"/>
    <d v="2020-06-01T00:00:00"/>
    <x v="2"/>
    <s v="Garcia Soto Salvador"/>
    <m/>
    <m/>
    <n v="1080.93"/>
    <m/>
    <n v="28104.18"/>
    <n v="17322.208999999999"/>
    <n v="16.024999999999999"/>
    <m/>
    <n v="26"/>
    <n v="10781.971"/>
    <x v="0"/>
    <x v="5"/>
    <n v="23"/>
    <x v="0"/>
  </r>
  <r>
    <x v="2"/>
    <x v="4"/>
    <s v="AREP"/>
    <m/>
    <x v="0"/>
    <d v="2020-06-01T00:00:00"/>
    <x v="2"/>
    <s v="Garcia Soto Salvador"/>
    <m/>
    <m/>
    <n v="118.93"/>
    <m/>
    <n v="2854.32"/>
    <n v="1905.8869999999999"/>
    <n v="16.024999999999999"/>
    <m/>
    <n v="24"/>
    <n v="948.43299999999999"/>
    <x v="0"/>
    <x v="5"/>
    <n v="23"/>
    <x v="0"/>
  </r>
  <r>
    <x v="2"/>
    <x v="4"/>
    <s v="AREP"/>
    <m/>
    <x v="0"/>
    <d v="2020-06-01T00:00:00"/>
    <x v="2"/>
    <s v="Loera Baltazar Carlos"/>
    <m/>
    <m/>
    <n v="440.72"/>
    <m/>
    <n v="11458.72"/>
    <n v="7062.6629999999996"/>
    <n v="16.024999999999999"/>
    <m/>
    <n v="26"/>
    <n v="4396.0569999999998"/>
    <x v="0"/>
    <x v="5"/>
    <n v="23"/>
    <x v="0"/>
  </r>
  <r>
    <x v="2"/>
    <x v="4"/>
    <s v="AREP"/>
    <m/>
    <x v="0"/>
    <d v="2020-06-01T00:00:00"/>
    <x v="2"/>
    <s v="HUEVO PUBLICO EN GENERAL"/>
    <m/>
    <m/>
    <n v="42.79"/>
    <m/>
    <n v="1091.1500000000001"/>
    <n v="685.72199999999998"/>
    <n v="16.024999999999999"/>
    <m/>
    <n v="25.5001"/>
    <n v="405.428"/>
    <x v="0"/>
    <x v="5"/>
    <n v="23"/>
    <x v="0"/>
  </r>
  <r>
    <x v="2"/>
    <x v="4"/>
    <s v="AREP"/>
    <m/>
    <x v="0"/>
    <d v="2020-06-01T00:00:00"/>
    <x v="2"/>
    <s v="HUEVO PUBLICO EN GENERAL"/>
    <m/>
    <m/>
    <n v="98.03"/>
    <m/>
    <n v="2303.71"/>
    <n v="1570.9580000000001"/>
    <n v="16.024999999999999"/>
    <m/>
    <n v="23.5001"/>
    <n v="732.75199999999995"/>
    <x v="0"/>
    <x v="5"/>
    <n v="23"/>
    <x v="0"/>
  </r>
  <r>
    <x v="2"/>
    <x v="4"/>
    <s v="AREP"/>
    <m/>
    <x v="0"/>
    <d v="2020-06-01T00:00:00"/>
    <x v="2"/>
    <s v="Julio Sanchez"/>
    <m/>
    <m/>
    <n v="445.77"/>
    <m/>
    <n v="11367.14"/>
    <n v="7143.59"/>
    <n v="16.024999999999999"/>
    <m/>
    <n v="25.5"/>
    <n v="4223.55"/>
    <x v="0"/>
    <x v="5"/>
    <n v="23"/>
    <x v="0"/>
  </r>
  <r>
    <x v="2"/>
    <x v="4"/>
    <s v="AREP"/>
    <m/>
    <x v="0"/>
    <d v="2020-06-01T00:00:00"/>
    <x v="2"/>
    <s v="HUEVO PUBLICO EN GENERAL"/>
    <m/>
    <m/>
    <n v="431.86"/>
    <m/>
    <n v="11012.43"/>
    <n v="6920.6790000000001"/>
    <n v="16.024999999999999"/>
    <m/>
    <n v="25.5"/>
    <n v="4091.7510000000002"/>
    <x v="0"/>
    <x v="5"/>
    <n v="23"/>
    <x v="0"/>
  </r>
  <r>
    <x v="2"/>
    <x v="4"/>
    <s v="AREP"/>
    <m/>
    <x v="0"/>
    <d v="2020-06-01T00:00:00"/>
    <x v="2"/>
    <s v="HUEVO PUBLICO EN GENERAL"/>
    <m/>
    <m/>
    <n v="216.97"/>
    <m/>
    <n v="5532.74"/>
    <n v="3477.0059999999999"/>
    <n v="16.024999999999999"/>
    <m/>
    <n v="25.5"/>
    <n v="2055.7339999999999"/>
    <x v="0"/>
    <x v="5"/>
    <n v="23"/>
    <x v="0"/>
  </r>
  <r>
    <x v="2"/>
    <x v="4"/>
    <s v="AREP"/>
    <m/>
    <x v="0"/>
    <d v="2020-06-04T00:00:00"/>
    <x v="2"/>
    <s v="HUEVO PUBLICO EN GENERAL"/>
    <m/>
    <m/>
    <n v="195.35"/>
    <m/>
    <n v="4883.75"/>
    <n v="3246.98"/>
    <n v="16.620999999999999"/>
    <m/>
    <n v="25"/>
    <n v="1636.77"/>
    <x v="0"/>
    <x v="5"/>
    <n v="23"/>
    <x v="0"/>
  </r>
  <r>
    <x v="2"/>
    <x v="4"/>
    <s v="AREP"/>
    <m/>
    <x v="0"/>
    <d v="2020-06-04T00:00:00"/>
    <x v="2"/>
    <s v="Distribuidora de Frutas y Verduras Zepeda Hnos SRL de CV"/>
    <m/>
    <m/>
    <n v="1271.82"/>
    <m/>
    <n v="31795.5"/>
    <n v="21139.363000000001"/>
    <n v="16.620999999999999"/>
    <m/>
    <n v="25"/>
    <n v="10656.137000000001"/>
    <x v="0"/>
    <x v="5"/>
    <n v="23"/>
    <x v="0"/>
  </r>
  <r>
    <x v="2"/>
    <x v="4"/>
    <s v="AREP"/>
    <m/>
    <x v="0"/>
    <d v="2020-06-04T00:00:00"/>
    <x v="2"/>
    <s v="Distribuidora de Frutas y Verduras Zepeda Hnos SRL de CV"/>
    <m/>
    <m/>
    <n v="1088.44"/>
    <m/>
    <n v="27755.22"/>
    <n v="18091.34"/>
    <n v="16.620999999999999"/>
    <m/>
    <n v="25.5"/>
    <n v="9663.8799999999992"/>
    <x v="0"/>
    <x v="5"/>
    <n v="23"/>
    <x v="0"/>
  </r>
  <r>
    <x v="2"/>
    <x v="4"/>
    <s v="AREP"/>
    <m/>
    <x v="0"/>
    <d v="2020-06-04T00:00:00"/>
    <x v="2"/>
    <s v="Distribuidora de Frutas y Verduras Zepeda Hnos SRL de CV"/>
    <m/>
    <m/>
    <n v="1061.8"/>
    <m/>
    <n v="26545"/>
    <n v="17648.546999999999"/>
    <n v="16.620999999999999"/>
    <m/>
    <n v="25"/>
    <n v="8896.4529999999995"/>
    <x v="0"/>
    <x v="5"/>
    <n v="23"/>
    <x v="0"/>
  </r>
  <r>
    <x v="2"/>
    <x v="4"/>
    <s v="AREP"/>
    <m/>
    <x v="0"/>
    <d v="2020-06-04T00:00:00"/>
    <x v="2"/>
    <s v="Super Tienda Martinez SA de CV"/>
    <m/>
    <m/>
    <n v="213.83"/>
    <m/>
    <n v="5345.75"/>
    <n v="3554.143"/>
    <n v="16.620999999999999"/>
    <m/>
    <n v="25"/>
    <n v="1791.607"/>
    <x v="0"/>
    <x v="5"/>
    <n v="23"/>
    <x v="0"/>
  </r>
  <r>
    <x v="2"/>
    <x v="4"/>
    <s v="AREP"/>
    <m/>
    <x v="0"/>
    <d v="2020-06-04T00:00:00"/>
    <x v="2"/>
    <s v="Alvarez Garcia Octavio "/>
    <m/>
    <m/>
    <n v="216.36"/>
    <m/>
    <n v="5409"/>
    <n v="3596.1950000000002"/>
    <n v="16.620999999999999"/>
    <m/>
    <n v="25"/>
    <n v="1812.8050000000001"/>
    <x v="0"/>
    <x v="5"/>
    <n v="23"/>
    <x v="0"/>
  </r>
  <r>
    <x v="2"/>
    <x v="4"/>
    <s v="AREP"/>
    <m/>
    <x v="0"/>
    <d v="2020-06-04T00:00:00"/>
    <x v="2"/>
    <s v="HUEVO PUBLICO EN GENERAL"/>
    <m/>
    <m/>
    <n v="328.67"/>
    <m/>
    <n v="8216.75"/>
    <n v="5462.9380000000001"/>
    <n v="16.620999999999999"/>
    <m/>
    <n v="25"/>
    <n v="2753.8119999999999"/>
    <x v="0"/>
    <x v="5"/>
    <n v="23"/>
    <x v="0"/>
  </r>
  <r>
    <x v="2"/>
    <x v="4"/>
    <s v="AREP"/>
    <m/>
    <x v="0"/>
    <d v="2020-06-04T00:00:00"/>
    <x v="2"/>
    <s v="Ambriz Ruiz Manolo"/>
    <m/>
    <m/>
    <n v="657.43"/>
    <m/>
    <n v="16435.75"/>
    <n v="10927.373"/>
    <n v="16.620999999999999"/>
    <m/>
    <n v="25"/>
    <n v="5508.3770000000004"/>
    <x v="0"/>
    <x v="5"/>
    <n v="23"/>
    <x v="0"/>
  </r>
  <r>
    <x v="2"/>
    <x v="4"/>
    <s v="AREP"/>
    <m/>
    <x v="0"/>
    <d v="2020-06-04T00:00:00"/>
    <x v="2"/>
    <s v="Gonzalez Contreras Crescenciano"/>
    <m/>
    <m/>
    <n v="2435.69"/>
    <m/>
    <n v="59674.41"/>
    <n v="40484.451000000001"/>
    <n v="16.620999999999999"/>
    <m/>
    <n v="24.5"/>
    <n v="19189.958999999999"/>
    <x v="0"/>
    <x v="5"/>
    <n v="23"/>
    <x v="0"/>
  </r>
  <r>
    <x v="2"/>
    <x v="4"/>
    <s v="AREP"/>
    <m/>
    <x v="0"/>
    <d v="2020-06-04T00:00:00"/>
    <x v="2"/>
    <s v="HUEVO PUBLICO EN GENERAL"/>
    <m/>
    <m/>
    <n v="208.53"/>
    <m/>
    <n v="5213.25"/>
    <n v="3527.0479999999998"/>
    <n v="16.914000000000001"/>
    <m/>
    <n v="25"/>
    <n v="1686.202"/>
    <x v="0"/>
    <x v="5"/>
    <n v="23"/>
    <x v="0"/>
  </r>
  <r>
    <x v="2"/>
    <x v="4"/>
    <s v="AREP"/>
    <m/>
    <x v="0"/>
    <d v="2020-06-04T00:00:00"/>
    <x v="2"/>
    <s v="HUEVO PUBLICO EN GENERAL"/>
    <m/>
    <m/>
    <n v="106.64"/>
    <m/>
    <n v="2666"/>
    <n v="1803.6949999999999"/>
    <n v="16.914000000000001"/>
    <m/>
    <n v="25"/>
    <n v="862.30499999999995"/>
    <x v="0"/>
    <x v="5"/>
    <n v="23"/>
    <x v="0"/>
  </r>
  <r>
    <x v="2"/>
    <x v="4"/>
    <s v="AREP"/>
    <m/>
    <x v="0"/>
    <d v="2020-06-04T00:00:00"/>
    <x v="2"/>
    <s v="Lopez Montaño Julio"/>
    <m/>
    <m/>
    <n v="148.33000000000001"/>
    <m/>
    <n v="3708.25"/>
    <n v="2508.8339999999998"/>
    <n v="16.914000000000001"/>
    <m/>
    <n v="25"/>
    <n v="1199.4159999999999"/>
    <x v="0"/>
    <x v="5"/>
    <n v="23"/>
    <x v="0"/>
  </r>
  <r>
    <x v="2"/>
    <x v="4"/>
    <s v="AREP"/>
    <m/>
    <x v="0"/>
    <d v="2020-06-04T00:00:00"/>
    <x v="2"/>
    <s v="Gonzalez Dominguez Fabiola"/>
    <m/>
    <m/>
    <n v="318.92"/>
    <m/>
    <n v="7973"/>
    <n v="5394.17"/>
    <n v="16.914000000000001"/>
    <m/>
    <n v="25"/>
    <n v="2578.83"/>
    <x v="0"/>
    <x v="5"/>
    <n v="23"/>
    <x v="0"/>
  </r>
  <r>
    <x v="2"/>
    <x v="4"/>
    <s v="AREP"/>
    <m/>
    <x v="0"/>
    <d v="2020-06-04T00:00:00"/>
    <x v="2"/>
    <s v="Martin Francisco Cervantes Curiel"/>
    <m/>
    <m/>
    <n v="233.73"/>
    <m/>
    <n v="5843.25"/>
    <n v="3953.2779999999998"/>
    <n v="16.914000000000001"/>
    <m/>
    <n v="25"/>
    <n v="1889.972"/>
    <x v="0"/>
    <x v="5"/>
    <n v="23"/>
    <x v="0"/>
  </r>
  <r>
    <x v="2"/>
    <x v="4"/>
    <s v="AREP"/>
    <m/>
    <x v="0"/>
    <d v="2020-06-04T00:00:00"/>
    <x v="2"/>
    <s v="Laura Livier Castro Mejia"/>
    <m/>
    <m/>
    <n v="208.39"/>
    <m/>
    <n v="5209.75"/>
    <n v="3524.68"/>
    <n v="16.914000000000001"/>
    <m/>
    <n v="25"/>
    <n v="1685.07"/>
    <x v="0"/>
    <x v="5"/>
    <n v="23"/>
    <x v="0"/>
  </r>
  <r>
    <x v="2"/>
    <x v="4"/>
    <s v="AREP"/>
    <m/>
    <x v="0"/>
    <d v="2020-06-04T00:00:00"/>
    <x v="2"/>
    <s v="HUEVO PUBLICO EN GENERAL"/>
    <m/>
    <m/>
    <n v="212.78"/>
    <m/>
    <n v="5319.5"/>
    <n v="3598.9319999999998"/>
    <n v="16.914000000000001"/>
    <m/>
    <n v="25"/>
    <n v="1720.568"/>
    <x v="0"/>
    <x v="5"/>
    <n v="23"/>
    <x v="0"/>
  </r>
  <r>
    <x v="2"/>
    <x v="4"/>
    <s v="AREP"/>
    <m/>
    <x v="0"/>
    <d v="2020-06-04T00:00:00"/>
    <x v="2"/>
    <s v="Rivai Salvador Jimenez Madera"/>
    <m/>
    <m/>
    <n v="126.17"/>
    <m/>
    <n v="3154.25"/>
    <n v="2134.0219999999999"/>
    <n v="16.914000000000001"/>
    <m/>
    <n v="25"/>
    <n v="1020.228"/>
    <x v="0"/>
    <x v="5"/>
    <n v="23"/>
    <x v="0"/>
  </r>
  <r>
    <x v="2"/>
    <x v="4"/>
    <s v="AREP"/>
    <m/>
    <x v="0"/>
    <d v="2020-06-04T00:00:00"/>
    <x v="2"/>
    <s v="HUEVO PUBLICO EN GENERAL"/>
    <m/>
    <m/>
    <n v="442.86"/>
    <m/>
    <n v="11071.5"/>
    <n v="7490.4750000000004"/>
    <n v="16.914000000000001"/>
    <m/>
    <n v="25"/>
    <n v="3581.0250000000001"/>
    <x v="0"/>
    <x v="5"/>
    <n v="23"/>
    <x v="0"/>
  </r>
  <r>
    <x v="2"/>
    <x v="4"/>
    <s v="AREP"/>
    <m/>
    <x v="0"/>
    <d v="2020-06-04T00:00:00"/>
    <x v="2"/>
    <s v="Abel Paul Hernandez Perez"/>
    <m/>
    <m/>
    <n v="217.55"/>
    <m/>
    <n v="5003.6499999999996"/>
    <n v="3679.6109999999999"/>
    <n v="16.914000000000001"/>
    <m/>
    <n v="23"/>
    <n v="1324.039"/>
    <x v="0"/>
    <x v="5"/>
    <n v="23"/>
    <x v="0"/>
  </r>
  <r>
    <x v="2"/>
    <x v="4"/>
    <s v="AREP"/>
    <m/>
    <x v="0"/>
    <d v="2020-06-04T00:00:00"/>
    <x v="2"/>
    <s v="HUEVO PUBLICO EN GENERAL"/>
    <m/>
    <m/>
    <n v="287.55"/>
    <m/>
    <n v="7188.75"/>
    <n v="4863.5820000000003"/>
    <n v="16.914000000000001"/>
    <m/>
    <n v="25"/>
    <n v="2325.1680000000001"/>
    <x v="0"/>
    <x v="5"/>
    <n v="23"/>
    <x v="0"/>
  </r>
  <r>
    <x v="2"/>
    <x v="4"/>
    <s v="AREP"/>
    <m/>
    <x v="0"/>
    <d v="2020-06-04T00:00:00"/>
    <x v="2"/>
    <s v="Imelda fregozo Guzman"/>
    <m/>
    <m/>
    <n v="455.35"/>
    <m/>
    <n v="11383.75"/>
    <n v="7701.7290000000003"/>
    <n v="16.914000000000001"/>
    <m/>
    <n v="25"/>
    <n v="3682.0210000000002"/>
    <x v="0"/>
    <x v="5"/>
    <n v="23"/>
    <x v="0"/>
  </r>
  <r>
    <x v="2"/>
    <x v="4"/>
    <s v="AREP"/>
    <m/>
    <x v="0"/>
    <d v="2020-06-04T00:00:00"/>
    <x v="2"/>
    <s v="Huerta Reyes Juan Carlos"/>
    <m/>
    <m/>
    <n v="514.38"/>
    <m/>
    <n v="12859.5"/>
    <n v="8700.1540000000005"/>
    <n v="16.914000000000001"/>
    <m/>
    <n v="25"/>
    <n v="4159.3459999999995"/>
    <x v="0"/>
    <x v="5"/>
    <n v="23"/>
    <x v="0"/>
  </r>
  <r>
    <x v="2"/>
    <x v="4"/>
    <s v="AREP"/>
    <m/>
    <x v="0"/>
    <d v="2020-06-04T00:00:00"/>
    <x v="2"/>
    <s v="Soc Coop Rural de Compra y Venta en C y C El Grullo SCL"/>
    <m/>
    <m/>
    <n v="640.79999999999995"/>
    <m/>
    <n v="16020"/>
    <n v="10838.405000000001"/>
    <n v="16.914000000000001"/>
    <m/>
    <n v="25"/>
    <n v="5181.5950000000003"/>
    <x v="0"/>
    <x v="5"/>
    <n v="23"/>
    <x v="0"/>
  </r>
  <r>
    <x v="2"/>
    <x v="4"/>
    <s v="AREP"/>
    <m/>
    <x v="0"/>
    <d v="2020-06-04T00:00:00"/>
    <x v="2"/>
    <s v="Cobian Hector"/>
    <m/>
    <m/>
    <n v="440.47"/>
    <m/>
    <n v="11011.75"/>
    <n v="7450.05"/>
    <n v="16.914000000000001"/>
    <m/>
    <n v="25"/>
    <n v="3561.7"/>
    <x v="0"/>
    <x v="5"/>
    <n v="23"/>
    <x v="0"/>
  </r>
  <r>
    <x v="2"/>
    <x v="4"/>
    <s v="AREP"/>
    <m/>
    <x v="0"/>
    <d v="2020-06-04T00:00:00"/>
    <x v="2"/>
    <s v="Hernandez Rosales Alicia"/>
    <m/>
    <m/>
    <n v="235.01"/>
    <m/>
    <n v="4700.2"/>
    <n v="3974.9279999999999"/>
    <n v="16.914000000000001"/>
    <m/>
    <n v="20"/>
    <n v="725.27200000000005"/>
    <x v="0"/>
    <x v="5"/>
    <n v="23"/>
    <x v="0"/>
  </r>
  <r>
    <x v="2"/>
    <x v="4"/>
    <s v="AREP"/>
    <m/>
    <x v="0"/>
    <d v="2020-06-04T00:00:00"/>
    <x v="2"/>
    <s v="Hernandez Rosales Alicia"/>
    <m/>
    <m/>
    <n v="218.15"/>
    <m/>
    <n v="3272.25"/>
    <n v="3689.76"/>
    <n v="16.914000000000001"/>
    <m/>
    <n v="15"/>
    <n v="-417.51"/>
    <x v="0"/>
    <x v="5"/>
    <n v="23"/>
    <x v="0"/>
  </r>
  <r>
    <x v="2"/>
    <x v="4"/>
    <s v="AREP"/>
    <m/>
    <x v="0"/>
    <d v="2020-06-04T00:00:00"/>
    <x v="2"/>
    <s v="Lopez Montaño Julio"/>
    <m/>
    <m/>
    <n v="110.23"/>
    <m/>
    <n v="2755.75"/>
    <n v="1864.415"/>
    <n v="16.914000000000001"/>
    <m/>
    <n v="25"/>
    <n v="891.33500000000004"/>
    <x v="0"/>
    <x v="5"/>
    <n v="23"/>
    <x v="0"/>
  </r>
  <r>
    <x v="2"/>
    <x v="4"/>
    <s v="AREP"/>
    <m/>
    <x v="0"/>
    <d v="2020-06-04T00:00:00"/>
    <x v="2"/>
    <s v="HUEVO PUBLICO EN GENERAL"/>
    <m/>
    <m/>
    <n v="173.05"/>
    <m/>
    <n v="4326.25"/>
    <n v="2926.944"/>
    <n v="16.914000000000001"/>
    <m/>
    <n v="25"/>
    <n v="1399.306"/>
    <x v="0"/>
    <x v="5"/>
    <n v="23"/>
    <x v="0"/>
  </r>
  <r>
    <x v="2"/>
    <x v="4"/>
    <s v="AREP"/>
    <m/>
    <x v="0"/>
    <d v="2020-06-04T00:00:00"/>
    <x v="2"/>
    <s v="SUPER LAS PINTAS"/>
    <m/>
    <m/>
    <n v="312.60000000000002"/>
    <m/>
    <n v="7815"/>
    <n v="5287.2740000000003"/>
    <n v="16.914000000000001"/>
    <m/>
    <n v="25"/>
    <n v="2527.7260000000001"/>
    <x v="0"/>
    <x v="5"/>
    <n v="23"/>
    <x v="0"/>
  </r>
  <r>
    <x v="2"/>
    <x v="4"/>
    <s v="AREP"/>
    <m/>
    <x v="0"/>
    <d v="2020-06-04T00:00:00"/>
    <x v="2"/>
    <s v="HUEVO PUBLICO EN GENERAL"/>
    <m/>
    <m/>
    <n v="130.13999999999999"/>
    <m/>
    <n v="3253.5"/>
    <n v="2201.17"/>
    <n v="16.914000000000001"/>
    <m/>
    <n v="25"/>
    <n v="1052.33"/>
    <x v="0"/>
    <x v="5"/>
    <n v="23"/>
    <x v="0"/>
  </r>
  <r>
    <x v="2"/>
    <x v="4"/>
    <s v="AREP"/>
    <m/>
    <x v="0"/>
    <d v="2020-06-04T00:00:00"/>
    <x v="2"/>
    <s v="Espinoza Gonzalez Maria Yesenia"/>
    <m/>
    <m/>
    <n v="536.97"/>
    <m/>
    <n v="13424.25"/>
    <n v="9082.2379999999994"/>
    <n v="16.914000000000001"/>
    <m/>
    <n v="25"/>
    <n v="4342.0119999999997"/>
    <x v="0"/>
    <x v="5"/>
    <n v="23"/>
    <x v="0"/>
  </r>
  <r>
    <x v="2"/>
    <x v="4"/>
    <s v="AREP"/>
    <m/>
    <x v="0"/>
    <d v="2020-06-04T00:00:00"/>
    <x v="2"/>
    <s v="Ambriz Ruiz Manolo"/>
    <m/>
    <m/>
    <n v="124.82"/>
    <m/>
    <n v="3120.5"/>
    <n v="2111.1889999999999"/>
    <n v="16.914000000000001"/>
    <m/>
    <n v="25"/>
    <n v="1009.311"/>
    <x v="0"/>
    <x v="5"/>
    <n v="23"/>
    <x v="0"/>
  </r>
  <r>
    <x v="2"/>
    <x v="4"/>
    <s v="AREP"/>
    <m/>
    <x v="0"/>
    <d v="2020-06-04T00:00:00"/>
    <x v="2"/>
    <s v="Rosales Guzman Humberto"/>
    <m/>
    <m/>
    <n v="216.63"/>
    <m/>
    <n v="5415.75"/>
    <n v="3664.0509999999999"/>
    <n v="16.914000000000001"/>
    <m/>
    <n v="25"/>
    <n v="1751.6990000000001"/>
    <x v="0"/>
    <x v="5"/>
    <n v="23"/>
    <x v="0"/>
  </r>
  <r>
    <x v="2"/>
    <x v="4"/>
    <s v="AREP"/>
    <m/>
    <x v="0"/>
    <d v="2020-06-04T00:00:00"/>
    <x v="2"/>
    <s v="Panaderia Garcia"/>
    <m/>
    <m/>
    <n v="133.22"/>
    <m/>
    <n v="1998.3"/>
    <n v="2253.2649999999999"/>
    <n v="16.914000000000001"/>
    <m/>
    <n v="15"/>
    <n v="-254.965"/>
    <x v="0"/>
    <x v="5"/>
    <n v="23"/>
    <x v="0"/>
  </r>
  <r>
    <x v="2"/>
    <x v="4"/>
    <s v="AREP"/>
    <m/>
    <x v="0"/>
    <d v="2020-06-04T00:00:00"/>
    <x v="2"/>
    <s v="Alvarez Garcia Octavio "/>
    <m/>
    <m/>
    <n v="222.48"/>
    <m/>
    <n v="5562"/>
    <n v="3762.9969999999998"/>
    <n v="16.914000000000001"/>
    <m/>
    <n v="25"/>
    <n v="1799.0029999999999"/>
    <x v="0"/>
    <x v="5"/>
    <n v="23"/>
    <x v="0"/>
  </r>
  <r>
    <x v="2"/>
    <x v="4"/>
    <s v="AREP"/>
    <m/>
    <x v="0"/>
    <d v="2020-06-04T00:00:00"/>
    <x v="2"/>
    <s v="Julio Sanchez"/>
    <m/>
    <m/>
    <n v="2684.81"/>
    <m/>
    <n v="67120.25"/>
    <n v="45410.514999999999"/>
    <n v="16.914000000000001"/>
    <m/>
    <n v="25"/>
    <n v="21709.735000000001"/>
    <x v="0"/>
    <x v="5"/>
    <n v="23"/>
    <x v="0"/>
  </r>
  <r>
    <x v="2"/>
    <x v="4"/>
    <s v="AREP"/>
    <m/>
    <x v="0"/>
    <d v="2020-06-04T00:00:00"/>
    <x v="2"/>
    <s v="Imelda fregozo Guzman"/>
    <m/>
    <m/>
    <n v="223.91"/>
    <m/>
    <n v="5597.75"/>
    <n v="3787.1840000000002"/>
    <n v="16.914000000000001"/>
    <m/>
    <n v="25"/>
    <n v="1810.566"/>
    <x v="0"/>
    <x v="5"/>
    <n v="23"/>
    <x v="0"/>
  </r>
  <r>
    <x v="2"/>
    <x v="4"/>
    <s v="AREP"/>
    <m/>
    <x v="0"/>
    <d v="2020-06-04T00:00:00"/>
    <x v="2"/>
    <s v="Cobian Zamora Marlin"/>
    <m/>
    <m/>
    <n v="1295.5999999999999"/>
    <m/>
    <n v="32390"/>
    <n v="21913.603999999999"/>
    <n v="16.914000000000001"/>
    <m/>
    <n v="25"/>
    <n v="10476.396000000001"/>
    <x v="0"/>
    <x v="5"/>
    <n v="23"/>
    <x v="0"/>
  </r>
  <r>
    <x v="2"/>
    <x v="4"/>
    <s v="AREP"/>
    <m/>
    <x v="0"/>
    <d v="2020-06-04T00:00:00"/>
    <x v="2"/>
    <s v="HUEVO PUBLICO EN GENERAL"/>
    <m/>
    <m/>
    <n v="296.74"/>
    <m/>
    <n v="7418.5"/>
    <n v="5019.0200000000004"/>
    <n v="16.914000000000001"/>
    <m/>
    <n v="25"/>
    <n v="2399.48"/>
    <x v="0"/>
    <x v="5"/>
    <n v="23"/>
    <x v="0"/>
  </r>
  <r>
    <x v="2"/>
    <x v="4"/>
    <s v="AREP"/>
    <m/>
    <x v="0"/>
    <d v="2020-06-04T00:00:00"/>
    <x v="2"/>
    <s v="Jose Zazueta"/>
    <m/>
    <m/>
    <n v="692.97"/>
    <m/>
    <n v="15938.31"/>
    <n v="11720.800999999999"/>
    <n v="16.914000000000001"/>
    <m/>
    <n v="23"/>
    <n v="4217.509"/>
    <x v="0"/>
    <x v="5"/>
    <n v="23"/>
    <x v="0"/>
  </r>
  <r>
    <x v="2"/>
    <x v="4"/>
    <s v="AREP"/>
    <m/>
    <x v="0"/>
    <d v="2020-06-04T00:00:00"/>
    <x v="2"/>
    <s v="Jose Zazueta"/>
    <m/>
    <m/>
    <n v="243.2"/>
    <m/>
    <n v="6080"/>
    <n v="4113.4520000000002"/>
    <n v="16.914000000000001"/>
    <m/>
    <n v="25"/>
    <n v="1966.548"/>
    <x v="0"/>
    <x v="5"/>
    <n v="23"/>
    <x v="0"/>
  </r>
  <r>
    <x v="2"/>
    <x v="4"/>
    <s v="AREP"/>
    <m/>
    <x v="0"/>
    <d v="2020-06-04T00:00:00"/>
    <x v="2"/>
    <s v="Alvarez Garcia Octavio "/>
    <m/>
    <m/>
    <n v="340.7"/>
    <m/>
    <n v="8517.5"/>
    <n v="5762.5540000000001"/>
    <n v="16.914000000000001"/>
    <m/>
    <n v="25"/>
    <n v="2754.9459999999999"/>
    <x v="0"/>
    <x v="5"/>
    <n v="23"/>
    <x v="0"/>
  </r>
  <r>
    <x v="2"/>
    <x v="4"/>
    <s v="AREP"/>
    <m/>
    <x v="0"/>
    <d v="2020-06-04T00:00:00"/>
    <x v="2"/>
    <s v="Vargas Perez Maria del Rosario &quot;La Chata&quot;"/>
    <m/>
    <m/>
    <n v="464.2"/>
    <m/>
    <n v="11605"/>
    <n v="7851.4160000000002"/>
    <n v="16.914000000000001"/>
    <m/>
    <n v="25"/>
    <n v="3753.5839999999998"/>
    <x v="0"/>
    <x v="5"/>
    <n v="23"/>
    <x v="0"/>
  </r>
  <r>
    <x v="2"/>
    <x v="4"/>
    <s v="AREP"/>
    <m/>
    <x v="0"/>
    <d v="2020-06-04T00:00:00"/>
    <x v="2"/>
    <s v="J Jesus Naranjo Ayala"/>
    <m/>
    <m/>
    <n v="128.56"/>
    <m/>
    <n v="3214"/>
    <n v="2174.4470000000001"/>
    <n v="16.914000000000001"/>
    <m/>
    <n v="25"/>
    <n v="1039.5530000000001"/>
    <x v="0"/>
    <x v="5"/>
    <n v="23"/>
    <x v="0"/>
  </r>
  <r>
    <x v="2"/>
    <x v="4"/>
    <s v="AREP"/>
    <m/>
    <x v="0"/>
    <d v="2020-06-04T00:00:00"/>
    <x v="2"/>
    <s v="HUEVO PUBLICO EN GENERAL"/>
    <m/>
    <m/>
    <n v="215.11"/>
    <m/>
    <n v="5377.75"/>
    <n v="3638.3420000000001"/>
    <n v="16.914000000000001"/>
    <m/>
    <n v="25"/>
    <n v="1739.4079999999999"/>
    <x v="0"/>
    <x v="5"/>
    <n v="23"/>
    <x v="0"/>
  </r>
  <r>
    <x v="2"/>
    <x v="4"/>
    <s v="AREP"/>
    <m/>
    <x v="0"/>
    <d v="2020-06-04T00:00:00"/>
    <x v="2"/>
    <s v="Cesar Morales"/>
    <m/>
    <m/>
    <n v="61.45"/>
    <m/>
    <n v="1536.25"/>
    <n v="1039.357"/>
    <n v="16.914000000000001"/>
    <m/>
    <n v="25"/>
    <n v="496.89299999999997"/>
    <x v="0"/>
    <x v="5"/>
    <n v="23"/>
    <x v="0"/>
  </r>
  <r>
    <x v="2"/>
    <x v="4"/>
    <s v="AREP"/>
    <m/>
    <x v="0"/>
    <d v="2020-06-04T00:00:00"/>
    <x v="2"/>
    <s v="HUEVO PUBLICO EN GENERAL"/>
    <m/>
    <m/>
    <n v="449.79"/>
    <m/>
    <n v="11244.75"/>
    <n v="7607.6880000000001"/>
    <n v="16.914000000000001"/>
    <m/>
    <n v="25"/>
    <n v="3637.0619999999999"/>
    <x v="0"/>
    <x v="5"/>
    <n v="23"/>
    <x v="0"/>
  </r>
  <r>
    <x v="2"/>
    <x v="4"/>
    <s v="AREP"/>
    <m/>
    <x v="0"/>
    <d v="2020-06-05T00:00:00"/>
    <x v="2"/>
    <s v="VICTOR PEREZ"/>
    <m/>
    <m/>
    <n v="39.799999999999997"/>
    <m/>
    <n v="875.6"/>
    <n v="703.93100000000004"/>
    <n v="17.687000000000001"/>
    <m/>
    <n v="22"/>
    <n v="171.66900000000001"/>
    <x v="0"/>
    <x v="5"/>
    <n v="23"/>
    <x v="0"/>
  </r>
  <r>
    <x v="2"/>
    <x v="4"/>
    <s v="AREP"/>
    <m/>
    <x v="0"/>
    <d v="2020-06-05T00:00:00"/>
    <x v="2"/>
    <s v="Madres Adoratrices"/>
    <m/>
    <m/>
    <n v="66.510000000000005"/>
    <m/>
    <n v="931.14"/>
    <n v="1176.3420000000001"/>
    <n v="17.687000000000001"/>
    <m/>
    <n v="14"/>
    <n v="-245.202"/>
    <x v="0"/>
    <x v="5"/>
    <n v="23"/>
    <x v="0"/>
  </r>
  <r>
    <x v="2"/>
    <x v="4"/>
    <s v="AREP"/>
    <m/>
    <x v="0"/>
    <d v="2020-06-05T00:00:00"/>
    <x v="2"/>
    <s v="Cobian Hector"/>
    <m/>
    <m/>
    <n v="459.16"/>
    <m/>
    <n v="11019.84"/>
    <n v="8121.0249999999996"/>
    <n v="17.687000000000001"/>
    <m/>
    <n v="24"/>
    <n v="2898.8150000000001"/>
    <x v="0"/>
    <x v="5"/>
    <n v="23"/>
    <x v="0"/>
  </r>
  <r>
    <x v="2"/>
    <x v="4"/>
    <s v="AREP"/>
    <m/>
    <x v="0"/>
    <d v="2020-06-05T00:00:00"/>
    <x v="2"/>
    <s v="Cobian Zamora Marlin"/>
    <m/>
    <m/>
    <n v="258.39999999999998"/>
    <m/>
    <n v="5684.8"/>
    <n v="4570.2430000000004"/>
    <n v="17.687000000000001"/>
    <m/>
    <n v="22"/>
    <n v="1114.557"/>
    <x v="0"/>
    <x v="5"/>
    <n v="23"/>
    <x v="0"/>
  </r>
  <r>
    <x v="2"/>
    <x v="4"/>
    <s v="AREP"/>
    <m/>
    <x v="0"/>
    <d v="2020-06-05T00:00:00"/>
    <x v="2"/>
    <s v="Cobian Zamora Marlin"/>
    <m/>
    <m/>
    <n v="1044.7"/>
    <m/>
    <n v="25072.799999999999"/>
    <n v="18477.294000000002"/>
    <n v="17.687000000000001"/>
    <m/>
    <n v="24"/>
    <n v="6595.5060000000003"/>
    <x v="0"/>
    <x v="5"/>
    <n v="23"/>
    <x v="0"/>
  </r>
  <r>
    <x v="2"/>
    <x v="4"/>
    <s v="AREP"/>
    <m/>
    <x v="0"/>
    <d v="2020-06-06T00:00:00"/>
    <x v="2"/>
    <s v="HUEVO PUBLICO EN GENERAL"/>
    <m/>
    <m/>
    <n v="279.02999999999997"/>
    <m/>
    <n v="6696.72"/>
    <n v="4796.08"/>
    <n v="17.187999999999999"/>
    <m/>
    <n v="24"/>
    <n v="1900.64"/>
    <x v="0"/>
    <x v="5"/>
    <n v="23"/>
    <x v="0"/>
  </r>
  <r>
    <x v="2"/>
    <x v="4"/>
    <s v="AREP"/>
    <m/>
    <x v="0"/>
    <d v="2020-06-06T00:00:00"/>
    <x v="2"/>
    <s v="HUEVO PUBLICO EN GENERAL"/>
    <m/>
    <m/>
    <n v="213.74"/>
    <m/>
    <n v="5129.76"/>
    <n v="3673.85"/>
    <n v="17.187999999999999"/>
    <m/>
    <n v="24"/>
    <n v="1455.91"/>
    <x v="0"/>
    <x v="5"/>
    <n v="23"/>
    <x v="0"/>
  </r>
  <r>
    <x v="2"/>
    <x v="4"/>
    <s v="AREP"/>
    <m/>
    <x v="0"/>
    <d v="2020-06-06T00:00:00"/>
    <x v="2"/>
    <s v="Espinoza Gonzalez Maria Yesenia"/>
    <m/>
    <m/>
    <n v="427.01"/>
    <m/>
    <n v="10248.24"/>
    <n v="7339.6210000000001"/>
    <n v="17.187999999999999"/>
    <m/>
    <n v="24"/>
    <n v="2908.6190000000001"/>
    <x v="0"/>
    <x v="5"/>
    <n v="23"/>
    <x v="0"/>
  </r>
  <r>
    <x v="2"/>
    <x v="4"/>
    <s v="AREP"/>
    <m/>
    <x v="0"/>
    <d v="2020-06-06T00:00:00"/>
    <x v="2"/>
    <s v="Rosales Guzman Humberto"/>
    <m/>
    <m/>
    <n v="171.88"/>
    <m/>
    <n v="4125.12"/>
    <n v="2954.3429999999998"/>
    <n v="17.187999999999999"/>
    <m/>
    <n v="24"/>
    <n v="1170.777"/>
    <x v="0"/>
    <x v="5"/>
    <n v="23"/>
    <x v="0"/>
  </r>
  <r>
    <x v="2"/>
    <x v="4"/>
    <s v="AREP"/>
    <m/>
    <x v="0"/>
    <d v="2020-06-06T00:00:00"/>
    <x v="2"/>
    <s v="HUEVO PUBLICO EN GENERAL"/>
    <m/>
    <m/>
    <n v="429.2"/>
    <m/>
    <n v="10300.799999999999"/>
    <n v="7377.2629999999999"/>
    <n v="17.187999999999999"/>
    <m/>
    <n v="24"/>
    <n v="2923.5369999999998"/>
    <x v="0"/>
    <x v="5"/>
    <n v="23"/>
    <x v="0"/>
  </r>
  <r>
    <x v="2"/>
    <x v="4"/>
    <s v="AREP"/>
    <m/>
    <x v="0"/>
    <d v="2020-06-06T00:00:00"/>
    <x v="2"/>
    <s v="Martin Francisco Cervantes Curiel"/>
    <m/>
    <m/>
    <n v="150.88"/>
    <m/>
    <n v="3621.12"/>
    <n v="2593.386"/>
    <n v="17.187999999999999"/>
    <m/>
    <n v="24"/>
    <n v="1027.7339999999999"/>
    <x v="0"/>
    <x v="5"/>
    <n v="23"/>
    <x v="0"/>
  </r>
  <r>
    <x v="2"/>
    <x v="4"/>
    <s v="AREP"/>
    <m/>
    <x v="0"/>
    <d v="2020-06-06T00:00:00"/>
    <x v="2"/>
    <s v="HUEVO PUBLICO EN GENERAL"/>
    <m/>
    <m/>
    <n v="646.26"/>
    <m/>
    <n v="15510.24"/>
    <n v="11108.178"/>
    <n v="17.187999999999999"/>
    <m/>
    <n v="24"/>
    <n v="4402.0619999999999"/>
    <x v="0"/>
    <x v="5"/>
    <n v="23"/>
    <x v="0"/>
  </r>
  <r>
    <x v="2"/>
    <x v="4"/>
    <s v="AREP"/>
    <m/>
    <x v="0"/>
    <d v="2020-06-06T00:00:00"/>
    <x v="2"/>
    <s v="HUEVO PUBLICO EN GENERAL"/>
    <m/>
    <m/>
    <n v="283.64999999999998"/>
    <m/>
    <n v="6807.6"/>
    <n v="4875.491"/>
    <n v="17.187999999999999"/>
    <m/>
    <n v="24"/>
    <n v="1932.1089999999999"/>
    <x v="0"/>
    <x v="5"/>
    <n v="23"/>
    <x v="0"/>
  </r>
  <r>
    <x v="2"/>
    <x v="4"/>
    <s v="AREP"/>
    <m/>
    <x v="0"/>
    <d v="2020-06-06T00:00:00"/>
    <x v="2"/>
    <s v="Alvarez Garcia Octavio "/>
    <m/>
    <m/>
    <n v="350.63"/>
    <m/>
    <n v="8415.1200000000008"/>
    <n v="6026.77"/>
    <n v="17.187999999999999"/>
    <m/>
    <n v="24"/>
    <n v="2388.35"/>
    <x v="0"/>
    <x v="5"/>
    <n v="23"/>
    <x v="0"/>
  </r>
  <r>
    <x v="2"/>
    <x v="4"/>
    <s v="AREP"/>
    <m/>
    <x v="0"/>
    <d v="2020-06-06T00:00:00"/>
    <x v="2"/>
    <s v="Vargas Perez Maria del Rosario &quot;La Chata&quot;"/>
    <m/>
    <m/>
    <n v="269.39999999999998"/>
    <m/>
    <n v="6465.6"/>
    <n v="4630.5559999999996"/>
    <n v="17.187999999999999"/>
    <m/>
    <n v="24"/>
    <n v="1835.0440000000001"/>
    <x v="0"/>
    <x v="5"/>
    <n v="23"/>
    <x v="0"/>
  </r>
  <r>
    <x v="2"/>
    <x v="4"/>
    <s v="AREP"/>
    <m/>
    <x v="0"/>
    <d v="2020-06-06T00:00:00"/>
    <x v="2"/>
    <s v="Huerta Reyes Juan Carlos"/>
    <m/>
    <m/>
    <n v="398.84"/>
    <m/>
    <n v="9572.16"/>
    <n v="6855.4229999999998"/>
    <n v="17.187999999999999"/>
    <m/>
    <n v="24"/>
    <n v="2716.7370000000001"/>
    <x v="0"/>
    <x v="5"/>
    <n v="23"/>
    <x v="0"/>
  </r>
  <r>
    <x v="2"/>
    <x v="4"/>
    <s v="AREP"/>
    <m/>
    <x v="0"/>
    <d v="2020-06-06T00:00:00"/>
    <x v="2"/>
    <s v="Garcia Soto Salvador"/>
    <m/>
    <m/>
    <n v="986.44"/>
    <m/>
    <n v="24167.78"/>
    <n v="16955.330000000002"/>
    <n v="17.187999999999999"/>
    <m/>
    <n v="24.5"/>
    <n v="7212.45"/>
    <x v="0"/>
    <x v="5"/>
    <n v="23"/>
    <x v="0"/>
  </r>
  <r>
    <x v="2"/>
    <x v="4"/>
    <s v="AREP"/>
    <m/>
    <x v="0"/>
    <d v="2020-06-06T00:00:00"/>
    <x v="2"/>
    <s v="Garcia Soto Salvador"/>
    <m/>
    <m/>
    <n v="296.47000000000003"/>
    <m/>
    <n v="6670.58"/>
    <n v="5095.8459999999995"/>
    <n v="17.187999999999999"/>
    <m/>
    <n v="22.5"/>
    <n v="1574.7339999999999"/>
    <x v="0"/>
    <x v="5"/>
    <n v="23"/>
    <x v="0"/>
  </r>
  <r>
    <x v="2"/>
    <x v="4"/>
    <s v="AREP"/>
    <m/>
    <x v="0"/>
    <d v="2020-06-06T00:00:00"/>
    <x v="2"/>
    <s v="Loera Baltazar Carlos"/>
    <m/>
    <m/>
    <n v="428.49"/>
    <m/>
    <n v="10498.01"/>
    <n v="7365.0590000000002"/>
    <n v="17.187999999999999"/>
    <m/>
    <n v="24.5"/>
    <n v="3132.951"/>
    <x v="0"/>
    <x v="5"/>
    <n v="23"/>
    <x v="0"/>
  </r>
  <r>
    <x v="2"/>
    <x v="4"/>
    <s v="AREP"/>
    <m/>
    <x v="0"/>
    <d v="2020-06-06T00:00:00"/>
    <x v="2"/>
    <s v="HUEVO PUBLICO EN GENERAL"/>
    <m/>
    <m/>
    <n v="21.02"/>
    <m/>
    <n v="294.27999999999997"/>
    <n v="361.3"/>
    <n v="17.187999999999999"/>
    <m/>
    <n v="14"/>
    <n v="-67.02"/>
    <x v="0"/>
    <x v="5"/>
    <n v="23"/>
    <x v="0"/>
  </r>
  <r>
    <x v="2"/>
    <x v="4"/>
    <s v="AREP"/>
    <m/>
    <x v="0"/>
    <d v="2020-06-06T00:00:00"/>
    <x v="2"/>
    <s v="HUEVO PUBLICO EN GENERAL"/>
    <m/>
    <m/>
    <n v="21.15"/>
    <m/>
    <n v="507.6"/>
    <n v="363.53500000000003"/>
    <n v="17.187999999999999"/>
    <m/>
    <n v="24"/>
    <n v="144.065"/>
    <x v="0"/>
    <x v="5"/>
    <n v="23"/>
    <x v="0"/>
  </r>
  <r>
    <x v="2"/>
    <x v="4"/>
    <s v="AREP"/>
    <m/>
    <x v="0"/>
    <d v="2020-06-06T00:00:00"/>
    <x v="2"/>
    <s v="HUEVO PUBLICO EN GENERAL"/>
    <m/>
    <m/>
    <n v="97.99"/>
    <m/>
    <n v="2155.7800000000002"/>
    <n v="1684.2919999999999"/>
    <n v="17.187999999999999"/>
    <m/>
    <n v="22"/>
    <n v="471.488"/>
    <x v="0"/>
    <x v="5"/>
    <n v="23"/>
    <x v="0"/>
  </r>
  <r>
    <x v="2"/>
    <x v="4"/>
    <s v="AREP"/>
    <m/>
    <x v="0"/>
    <d v="2020-06-06T00:00:00"/>
    <x v="2"/>
    <s v="Julio Sanchez"/>
    <m/>
    <m/>
    <n v="99.04"/>
    <m/>
    <n v="2178.88"/>
    <n v="1702.34"/>
    <n v="17.187999999999999"/>
    <m/>
    <n v="22"/>
    <n v="476.54"/>
    <x v="0"/>
    <x v="5"/>
    <n v="23"/>
    <x v="0"/>
  </r>
  <r>
    <x v="2"/>
    <x v="4"/>
    <s v="AREP"/>
    <m/>
    <x v="0"/>
    <d v="2020-06-06T00:00:00"/>
    <x v="2"/>
    <s v="Julio Sanchez"/>
    <m/>
    <m/>
    <n v="216.27"/>
    <m/>
    <n v="5190.4799999999996"/>
    <n v="3717.3359999999998"/>
    <n v="17.187999999999999"/>
    <m/>
    <n v="24"/>
    <n v="1473.144"/>
    <x v="0"/>
    <x v="5"/>
    <n v="23"/>
    <x v="0"/>
  </r>
  <r>
    <x v="2"/>
    <x v="4"/>
    <s v="AREP"/>
    <m/>
    <x v="0"/>
    <d v="2020-06-06T00:00:00"/>
    <x v="2"/>
    <s v="HUEVO PUBLICO EN GENERAL"/>
    <m/>
    <m/>
    <n v="212.19"/>
    <m/>
    <n v="5092.5600000000004"/>
    <n v="3647.2080000000001"/>
    <n v="17.187999999999999"/>
    <m/>
    <n v="24"/>
    <n v="1445.3520000000001"/>
    <x v="0"/>
    <x v="5"/>
    <n v="23"/>
    <x v="0"/>
  </r>
  <r>
    <x v="2"/>
    <x v="4"/>
    <s v="AREP"/>
    <m/>
    <x v="0"/>
    <d v="2020-06-06T00:00:00"/>
    <x v="2"/>
    <s v="El Limonense"/>
    <m/>
    <m/>
    <n v="404.23"/>
    <m/>
    <n v="9701.52"/>
    <n v="6948.0690000000004"/>
    <n v="17.187999999999999"/>
    <m/>
    <n v="24"/>
    <n v="2753.451"/>
    <x v="0"/>
    <x v="5"/>
    <n v="23"/>
    <x v="0"/>
  </r>
  <r>
    <x v="2"/>
    <x v="4"/>
    <s v="APTA"/>
    <m/>
    <x v="0"/>
    <d v="2020-06-06T00:00:00"/>
    <x v="2"/>
    <s v="Imelda fregozo Guzman"/>
    <m/>
    <m/>
    <n v="220.92"/>
    <m/>
    <n v="5302.08"/>
    <n v="3803.1570000000002"/>
    <n v="17.215"/>
    <m/>
    <n v="24"/>
    <n v="1498.923"/>
    <x v="0"/>
    <x v="5"/>
    <n v="23"/>
    <x v="0"/>
  </r>
  <r>
    <x v="2"/>
    <x v="4"/>
    <s v="ARSPP1"/>
    <m/>
    <x v="0"/>
    <d v="2020-06-08T00:00:00"/>
    <x v="2"/>
    <s v="Ventas Familia"/>
    <m/>
    <m/>
    <n v="27.74"/>
    <m/>
    <n v="665.76"/>
    <n v="539.65700000000004"/>
    <n v="19.454000000000001"/>
    <m/>
    <n v="24"/>
    <n v="126.10299999999999"/>
    <x v="0"/>
    <x v="5"/>
    <n v="24"/>
    <x v="0"/>
  </r>
  <r>
    <x v="2"/>
    <x v="4"/>
    <s v="ARSPP1"/>
    <m/>
    <x v="0"/>
    <d v="2020-06-08T00:00:00"/>
    <x v="2"/>
    <s v="Ventas Familia"/>
    <m/>
    <m/>
    <n v="23.41"/>
    <m/>
    <n v="608.66"/>
    <n v="455.42099999999999"/>
    <n v="19.454000000000001"/>
    <m/>
    <n v="26"/>
    <n v="153.239"/>
    <x v="0"/>
    <x v="5"/>
    <n v="24"/>
    <x v="0"/>
  </r>
  <r>
    <x v="2"/>
    <x v="4"/>
    <s v="AREP"/>
    <m/>
    <x v="0"/>
    <d v="2020-06-08T00:00:00"/>
    <x v="2"/>
    <s v="Operadora de Tiendas Selectas SA de CV"/>
    <m/>
    <m/>
    <n v="3262.6"/>
    <m/>
    <n v="78302.399999999994"/>
    <n v="56157.171999999999"/>
    <n v="17.212"/>
    <m/>
    <n v="24"/>
    <n v="22145.227999999999"/>
    <x v="0"/>
    <x v="5"/>
    <n v="24"/>
    <x v="0"/>
  </r>
  <r>
    <x v="2"/>
    <x v="4"/>
    <s v="AREP"/>
    <m/>
    <x v="0"/>
    <d v="2020-06-08T00:00:00"/>
    <x v="2"/>
    <s v="Distribuidora de Frutas y Verduras Zepeda Hnos SRL de CV"/>
    <m/>
    <m/>
    <n v="393.42"/>
    <m/>
    <n v="8655.24"/>
    <n v="6771.7020000000002"/>
    <n v="17.212"/>
    <m/>
    <n v="22"/>
    <n v="1883.538"/>
    <x v="0"/>
    <x v="5"/>
    <n v="24"/>
    <x v="0"/>
  </r>
  <r>
    <x v="2"/>
    <x v="4"/>
    <s v="AREP"/>
    <m/>
    <x v="0"/>
    <d v="2020-06-08T00:00:00"/>
    <x v="2"/>
    <s v="Distribuidora de Frutas y Verduras Zepeda Hnos SRL de CV"/>
    <m/>
    <m/>
    <n v="829.84"/>
    <m/>
    <n v="19916.16"/>
    <n v="14283.537"/>
    <n v="17.212"/>
    <m/>
    <n v="24"/>
    <n v="5632.6229999999996"/>
    <x v="0"/>
    <x v="5"/>
    <n v="24"/>
    <x v="0"/>
  </r>
  <r>
    <x v="2"/>
    <x v="4"/>
    <s v="AREP"/>
    <m/>
    <x v="0"/>
    <d v="2020-06-08T00:00:00"/>
    <x v="2"/>
    <s v="Soc Coop Rural de Compra y Venta en C y C El Grullo SCL"/>
    <m/>
    <m/>
    <n v="1254.3"/>
    <m/>
    <n v="30103.200000000001"/>
    <n v="21589.511999999999"/>
    <n v="17.212"/>
    <m/>
    <n v="24"/>
    <n v="8513.6880000000001"/>
    <x v="0"/>
    <x v="5"/>
    <n v="24"/>
    <x v="0"/>
  </r>
  <r>
    <x v="2"/>
    <x v="4"/>
    <s v="AREP"/>
    <m/>
    <x v="0"/>
    <d v="2020-06-08T00:00:00"/>
    <x v="2"/>
    <s v="Hernandez Rosales Alicia"/>
    <m/>
    <m/>
    <n v="321.37"/>
    <m/>
    <n v="6106.03"/>
    <n v="5531.549"/>
    <n v="17.212"/>
    <m/>
    <n v="19"/>
    <n v="574.48099999999999"/>
    <x v="0"/>
    <x v="5"/>
    <n v="24"/>
    <x v="0"/>
  </r>
  <r>
    <x v="2"/>
    <x v="4"/>
    <s v="AREP"/>
    <m/>
    <x v="0"/>
    <d v="2020-06-08T00:00:00"/>
    <x v="2"/>
    <s v="Hernandez Rosales Alicia"/>
    <m/>
    <m/>
    <n v="259.52999999999997"/>
    <m/>
    <n v="3633.42"/>
    <n v="4467.134"/>
    <n v="17.212"/>
    <m/>
    <n v="14"/>
    <n v="-833.71400000000006"/>
    <x v="0"/>
    <x v="5"/>
    <n v="24"/>
    <x v="0"/>
  </r>
  <r>
    <x v="2"/>
    <x v="4"/>
    <s v="AREP"/>
    <m/>
    <x v="0"/>
    <d v="2020-06-08T00:00:00"/>
    <x v="2"/>
    <s v="Panificadora Valdez"/>
    <m/>
    <m/>
    <n v="21.44"/>
    <m/>
    <n v="300.16000000000003"/>
    <n v="369.03399999999999"/>
    <n v="17.212"/>
    <m/>
    <n v="14"/>
    <n v="-68.873999999999995"/>
    <x v="0"/>
    <x v="5"/>
    <n v="24"/>
    <x v="0"/>
  </r>
  <r>
    <x v="2"/>
    <x v="4"/>
    <s v="AREP"/>
    <m/>
    <x v="0"/>
    <d v="2020-06-08T00:00:00"/>
    <x v="2"/>
    <s v="De la Torre Gudiño Jaime"/>
    <m/>
    <m/>
    <n v="195.99"/>
    <m/>
    <n v="4311.78"/>
    <n v="3373.4580000000001"/>
    <n v="17.212"/>
    <m/>
    <n v="22"/>
    <n v="938.322"/>
    <x v="0"/>
    <x v="5"/>
    <n v="24"/>
    <x v="0"/>
  </r>
  <r>
    <x v="2"/>
    <x v="4"/>
    <s v="AREP"/>
    <m/>
    <x v="0"/>
    <d v="2020-06-08T00:00:00"/>
    <x v="2"/>
    <s v="Imelda fregozo Guzman"/>
    <m/>
    <m/>
    <n v="220.92"/>
    <m/>
    <n v="5302.08"/>
    <n v="3797.2620000000002"/>
    <n v="17.187999999999999"/>
    <m/>
    <n v="24"/>
    <n v="1504.818"/>
    <x v="0"/>
    <x v="5"/>
    <n v="24"/>
    <x v="0"/>
  </r>
  <r>
    <x v="2"/>
    <x v="4"/>
    <s v="APTA"/>
    <m/>
    <x v="1"/>
    <d v="2020-06-08T00:00:00"/>
    <x v="2"/>
    <s v="Imelda fregozo Guzman"/>
    <m/>
    <m/>
    <n v="-220.92"/>
    <m/>
    <n v="-5302.08"/>
    <n v="-3803.1570000000002"/>
    <n v="-17.215"/>
    <m/>
    <n v="24"/>
    <n v="-1498.923"/>
    <x v="0"/>
    <x v="5"/>
    <n v="24"/>
    <x v="0"/>
  </r>
  <r>
    <x v="2"/>
    <x v="4"/>
    <s v="AREP"/>
    <m/>
    <x v="0"/>
    <d v="2020-06-09T00:00:00"/>
    <x v="2"/>
    <s v="Lopez Montaño Julio"/>
    <m/>
    <m/>
    <n v="134.47999999999999"/>
    <m/>
    <n v="3227.52"/>
    <n v="2277.268"/>
    <n v="16.934000000000001"/>
    <m/>
    <n v="24"/>
    <n v="950.25199999999995"/>
    <x v="0"/>
    <x v="5"/>
    <n v="24"/>
    <x v="0"/>
  </r>
  <r>
    <x v="2"/>
    <x v="4"/>
    <s v="AREP"/>
    <m/>
    <x v="0"/>
    <d v="2020-06-09T00:00:00"/>
    <x v="2"/>
    <s v="Espinoza Gonzalez Maria Yesenia"/>
    <m/>
    <m/>
    <n v="544.38"/>
    <m/>
    <n v="13065.12"/>
    <n v="9218.4629999999997"/>
    <n v="16.934000000000001"/>
    <m/>
    <n v="24"/>
    <n v="3846.6570000000002"/>
    <x v="0"/>
    <x v="5"/>
    <n v="24"/>
    <x v="0"/>
  </r>
  <r>
    <x v="2"/>
    <x v="4"/>
    <s v="AREP"/>
    <m/>
    <x v="0"/>
    <d v="2020-06-09T00:00:00"/>
    <x v="2"/>
    <s v="Ambriz Ruiz Manolo"/>
    <m/>
    <m/>
    <n v="178.09"/>
    <m/>
    <n v="4274.16"/>
    <n v="3015.7539999999999"/>
    <n v="16.934000000000001"/>
    <m/>
    <n v="24"/>
    <n v="1258.4059999999999"/>
    <x v="0"/>
    <x v="5"/>
    <n v="24"/>
    <x v="0"/>
  </r>
  <r>
    <x v="2"/>
    <x v="4"/>
    <s v="AREP"/>
    <m/>
    <x v="0"/>
    <d v="2020-06-09T00:00:00"/>
    <x v="2"/>
    <s v="HUEVO PUBLICO EN GENERAL"/>
    <m/>
    <m/>
    <n v="214.25"/>
    <m/>
    <n v="5142"/>
    <n v="3628.0830000000001"/>
    <n v="16.934000000000001"/>
    <m/>
    <n v="24"/>
    <n v="1513.9169999999999"/>
    <x v="0"/>
    <x v="5"/>
    <n v="24"/>
    <x v="0"/>
  </r>
  <r>
    <x v="2"/>
    <x v="4"/>
    <s v="AREP"/>
    <m/>
    <x v="0"/>
    <d v="2020-06-09T00:00:00"/>
    <x v="2"/>
    <s v="Super Tienda Martinez SA de CV"/>
    <m/>
    <m/>
    <n v="209.28"/>
    <m/>
    <n v="5022.72"/>
    <n v="3543.922"/>
    <n v="16.934000000000001"/>
    <m/>
    <n v="24"/>
    <n v="1478.798"/>
    <x v="0"/>
    <x v="5"/>
    <n v="24"/>
    <x v="0"/>
  </r>
  <r>
    <x v="2"/>
    <x v="4"/>
    <s v="AREP"/>
    <m/>
    <x v="0"/>
    <d v="2020-06-09T00:00:00"/>
    <x v="2"/>
    <s v="Alvarez Garcia Octavio "/>
    <m/>
    <m/>
    <n v="430.48"/>
    <m/>
    <n v="10331.52"/>
    <n v="7289.6949999999997"/>
    <n v="16.934000000000001"/>
    <m/>
    <n v="24"/>
    <n v="3041.8249999999998"/>
    <x v="0"/>
    <x v="5"/>
    <n v="24"/>
    <x v="0"/>
  </r>
  <r>
    <x v="2"/>
    <x v="4"/>
    <s v="AREP"/>
    <m/>
    <x v="0"/>
    <d v="2020-06-09T00:00:00"/>
    <x v="2"/>
    <s v="Julio Sanchez"/>
    <m/>
    <m/>
    <n v="2700.81"/>
    <m/>
    <n v="64819.44"/>
    <n v="45735.182000000001"/>
    <n v="16.934000000000001"/>
    <m/>
    <n v="24"/>
    <n v="19084.258000000002"/>
    <x v="0"/>
    <x v="5"/>
    <n v="24"/>
    <x v="0"/>
  </r>
  <r>
    <x v="2"/>
    <x v="4"/>
    <s v="AREP"/>
    <m/>
    <x v="0"/>
    <d v="2020-06-09T00:00:00"/>
    <x v="2"/>
    <s v="HUEVO PUBLICO EN GENERAL"/>
    <m/>
    <m/>
    <n v="319.5"/>
    <m/>
    <n v="7668"/>
    <n v="5410.3729999999996"/>
    <n v="16.934000000000001"/>
    <m/>
    <n v="24"/>
    <n v="2257.627"/>
    <x v="0"/>
    <x v="5"/>
    <n v="24"/>
    <x v="0"/>
  </r>
  <r>
    <x v="2"/>
    <x v="4"/>
    <s v="AREP"/>
    <m/>
    <x v="0"/>
    <d v="2020-06-09T00:00:00"/>
    <x v="2"/>
    <s v="Cobian Zamora Marlin"/>
    <m/>
    <m/>
    <n v="863.51"/>
    <m/>
    <n v="20724.240000000002"/>
    <n v="14622.571"/>
    <n v="16.934000000000001"/>
    <m/>
    <n v="24"/>
    <n v="6101.6689999999999"/>
    <x v="0"/>
    <x v="5"/>
    <n v="24"/>
    <x v="0"/>
  </r>
  <r>
    <x v="2"/>
    <x v="4"/>
    <s v="AREP"/>
    <m/>
    <x v="0"/>
    <d v="2020-06-09T00:00:00"/>
    <x v="2"/>
    <s v="HUEVO PUBLICO EN GENERAL"/>
    <m/>
    <m/>
    <n v="278.95999999999998"/>
    <m/>
    <n v="6695.04"/>
    <n v="4723.8739999999998"/>
    <n v="16.934000000000001"/>
    <m/>
    <n v="24"/>
    <n v="1971.1659999999999"/>
    <x v="0"/>
    <x v="5"/>
    <n v="24"/>
    <x v="0"/>
  </r>
  <r>
    <x v="2"/>
    <x v="4"/>
    <s v="AREP"/>
    <m/>
    <x v="0"/>
    <d v="2020-06-09T00:00:00"/>
    <x v="2"/>
    <s v="Alvarez Garcia Octavio "/>
    <m/>
    <m/>
    <n v="438.35"/>
    <m/>
    <n v="10520.4"/>
    <n v="7422.9650000000001"/>
    <n v="16.934000000000001"/>
    <m/>
    <n v="24"/>
    <n v="3097.4349999999999"/>
    <x v="0"/>
    <x v="5"/>
    <n v="24"/>
    <x v="0"/>
  </r>
  <r>
    <x v="2"/>
    <x v="4"/>
    <s v="AREP"/>
    <m/>
    <x v="0"/>
    <d v="2020-06-09T00:00:00"/>
    <x v="2"/>
    <s v="Vargas Perez Maria del Rosario &quot;La Chata&quot;"/>
    <m/>
    <m/>
    <n v="415.2"/>
    <m/>
    <n v="9964.7999999999993"/>
    <n v="7030.9449999999997"/>
    <n v="16.934000000000001"/>
    <m/>
    <n v="24"/>
    <n v="2933.855"/>
    <x v="0"/>
    <x v="5"/>
    <n v="24"/>
    <x v="0"/>
  </r>
  <r>
    <x v="2"/>
    <x v="4"/>
    <s v="AREP"/>
    <m/>
    <x v="0"/>
    <d v="2020-06-09T00:00:00"/>
    <x v="2"/>
    <s v="HUEVO PUBLICO EN GENERAL"/>
    <m/>
    <m/>
    <n v="102.93"/>
    <m/>
    <n v="2470.3200000000002"/>
    <n v="1743.0039999999999"/>
    <n v="16.934000000000001"/>
    <m/>
    <n v="24"/>
    <n v="727.31600000000003"/>
    <x v="0"/>
    <x v="5"/>
    <n v="24"/>
    <x v="0"/>
  </r>
  <r>
    <x v="2"/>
    <x v="4"/>
    <s v="AREP"/>
    <m/>
    <x v="0"/>
    <d v="2020-06-09T00:00:00"/>
    <x v="2"/>
    <s v="J Jesus Naranjo Ayala"/>
    <m/>
    <m/>
    <n v="127.66"/>
    <m/>
    <n v="3063.84"/>
    <n v="2161.779"/>
    <n v="16.934000000000001"/>
    <m/>
    <n v="24"/>
    <n v="902.06100000000004"/>
    <x v="0"/>
    <x v="5"/>
    <n v="24"/>
    <x v="0"/>
  </r>
  <r>
    <x v="2"/>
    <x v="4"/>
    <s v="AREP"/>
    <m/>
    <x v="0"/>
    <d v="2020-06-09T00:00:00"/>
    <x v="2"/>
    <s v="HUEVO PUBLICO EN GENERAL"/>
    <m/>
    <m/>
    <n v="423.55"/>
    <m/>
    <n v="10165.200000000001"/>
    <n v="7172.3429999999998"/>
    <n v="16.934000000000001"/>
    <m/>
    <n v="24"/>
    <n v="2992.857"/>
    <x v="0"/>
    <x v="5"/>
    <n v="24"/>
    <x v="0"/>
  </r>
  <r>
    <x v="2"/>
    <x v="4"/>
    <s v="AREP"/>
    <m/>
    <x v="0"/>
    <d v="2020-06-09T00:00:00"/>
    <x v="2"/>
    <s v="HUEVO PUBLICO EN GENERAL"/>
    <m/>
    <m/>
    <n v="221.66"/>
    <m/>
    <n v="5319.84"/>
    <n v="3753.5630000000001"/>
    <n v="16.934000000000001"/>
    <m/>
    <n v="24"/>
    <n v="1566.277"/>
    <x v="0"/>
    <x v="5"/>
    <n v="24"/>
    <x v="0"/>
  </r>
  <r>
    <x v="2"/>
    <x v="4"/>
    <s v="AREP"/>
    <m/>
    <x v="0"/>
    <d v="2020-06-09T00:00:00"/>
    <x v="2"/>
    <s v="Panaderia Garcia"/>
    <m/>
    <m/>
    <n v="130.63"/>
    <m/>
    <n v="1828.82"/>
    <n v="2212.0720000000001"/>
    <n v="16.934000000000001"/>
    <m/>
    <n v="14"/>
    <n v="-383.25200000000001"/>
    <x v="0"/>
    <x v="5"/>
    <n v="24"/>
    <x v="0"/>
  </r>
  <r>
    <x v="2"/>
    <x v="4"/>
    <s v="AREP"/>
    <m/>
    <x v="0"/>
    <d v="2020-06-09T00:00:00"/>
    <x v="2"/>
    <s v="Jose Zazueta"/>
    <m/>
    <m/>
    <n v="825.16"/>
    <m/>
    <n v="18153.52"/>
    <n v="13973.156999999999"/>
    <n v="16.934000000000001"/>
    <m/>
    <n v="22"/>
    <n v="4180.3630000000003"/>
    <x v="0"/>
    <x v="5"/>
    <n v="24"/>
    <x v="0"/>
  </r>
  <r>
    <x v="2"/>
    <x v="4"/>
    <s v="AREP"/>
    <m/>
    <x v="0"/>
    <d v="2020-06-10T00:00:00"/>
    <x v="2"/>
    <s v="Gonzalez Contreras Crescenciano"/>
    <m/>
    <m/>
    <n v="2381.41"/>
    <m/>
    <n v="55963.14"/>
    <n v="40196.436999999998"/>
    <n v="16.879000000000001"/>
    <m/>
    <n v="23.5"/>
    <n v="15766.703"/>
    <x v="0"/>
    <x v="5"/>
    <n v="24"/>
    <x v="0"/>
  </r>
  <r>
    <x v="2"/>
    <x v="4"/>
    <s v="AREP"/>
    <m/>
    <x v="0"/>
    <d v="2020-06-10T00:00:00"/>
    <x v="2"/>
    <s v="HUEVO PUBLICO EN GENERAL"/>
    <m/>
    <m/>
    <n v="21.66"/>
    <m/>
    <n v="509.01"/>
    <n v="365.60500000000002"/>
    <n v="16.879000000000001"/>
    <m/>
    <n v="23.5"/>
    <n v="143.405"/>
    <x v="0"/>
    <x v="5"/>
    <n v="24"/>
    <x v="0"/>
  </r>
  <r>
    <x v="2"/>
    <x v="4"/>
    <s v="AREP"/>
    <m/>
    <x v="0"/>
    <d v="2020-06-10T00:00:00"/>
    <x v="2"/>
    <s v="HUEVO PUBLICO EN GENERAL"/>
    <m/>
    <m/>
    <n v="277.82"/>
    <m/>
    <n v="5973.13"/>
    <n v="4689.3959999999997"/>
    <n v="16.879000000000001"/>
    <m/>
    <n v="21.5"/>
    <n v="1283.7339999999999"/>
    <x v="0"/>
    <x v="5"/>
    <n v="24"/>
    <x v="0"/>
  </r>
  <r>
    <x v="2"/>
    <x v="4"/>
    <s v="AREP"/>
    <m/>
    <x v="0"/>
    <d v="2020-06-10T00:00:00"/>
    <x v="2"/>
    <s v="HUEVO PUBLICO EN GENERAL"/>
    <m/>
    <m/>
    <n v="271.31"/>
    <m/>
    <n v="6375.79"/>
    <n v="4579.5119999999997"/>
    <n v="16.879000000000001"/>
    <m/>
    <n v="23.5"/>
    <n v="1796.278"/>
    <x v="0"/>
    <x v="5"/>
    <n v="24"/>
    <x v="0"/>
  </r>
  <r>
    <x v="2"/>
    <x v="4"/>
    <s v="AREP"/>
    <m/>
    <x v="0"/>
    <d v="2020-06-10T00:00:00"/>
    <x v="2"/>
    <s v="Abel Paul Hernandez Perez"/>
    <m/>
    <m/>
    <n v="158.16999999999999"/>
    <m/>
    <n v="3400.66"/>
    <n v="2669.7919999999999"/>
    <n v="16.879000000000001"/>
    <m/>
    <n v="21.5"/>
    <n v="730.86800000000005"/>
    <x v="0"/>
    <x v="5"/>
    <n v="24"/>
    <x v="0"/>
  </r>
  <r>
    <x v="2"/>
    <x v="4"/>
    <s v="AREP"/>
    <m/>
    <x v="0"/>
    <d v="2020-06-10T00:00:00"/>
    <x v="2"/>
    <s v="Gonzalez Dominguez Fabiola"/>
    <m/>
    <m/>
    <n v="319.98"/>
    <m/>
    <n v="7519.53"/>
    <n v="5401.0249999999996"/>
    <n v="16.879000000000001"/>
    <m/>
    <n v="23.5"/>
    <n v="2118.5050000000001"/>
    <x v="0"/>
    <x v="5"/>
    <n v="24"/>
    <x v="0"/>
  </r>
  <r>
    <x v="2"/>
    <x v="4"/>
    <s v="AREP"/>
    <m/>
    <x v="0"/>
    <d v="2020-06-10T00:00:00"/>
    <x v="2"/>
    <s v="Laura Livier Castro Mejia"/>
    <m/>
    <m/>
    <n v="208.25"/>
    <m/>
    <n v="4893.88"/>
    <n v="3515.1060000000002"/>
    <n v="16.879000000000001"/>
    <m/>
    <n v="23.5"/>
    <n v="1378.7739999999999"/>
    <x v="0"/>
    <x v="5"/>
    <n v="24"/>
    <x v="0"/>
  </r>
  <r>
    <x v="2"/>
    <x v="4"/>
    <s v="AREP"/>
    <m/>
    <x v="0"/>
    <d v="2020-06-10T00:00:00"/>
    <x v="2"/>
    <s v="Martin Francisco Cervantes Curiel"/>
    <m/>
    <m/>
    <n v="125.8"/>
    <m/>
    <n v="2956.3"/>
    <n v="2123.4110000000001"/>
    <n v="16.879000000000001"/>
    <m/>
    <n v="23.5"/>
    <n v="832.88900000000001"/>
    <x v="0"/>
    <x v="5"/>
    <n v="24"/>
    <x v="0"/>
  </r>
  <r>
    <x v="2"/>
    <x v="4"/>
    <s v="AREP"/>
    <m/>
    <x v="0"/>
    <d v="2020-06-10T00:00:00"/>
    <x v="2"/>
    <s v="HUEVO PUBLICO EN GENERAL"/>
    <m/>
    <m/>
    <n v="209.47"/>
    <m/>
    <n v="4922.55"/>
    <n v="3535.6979999999999"/>
    <n v="16.879000000000001"/>
    <m/>
    <n v="23.5"/>
    <n v="1386.8520000000001"/>
    <x v="0"/>
    <x v="5"/>
    <n v="24"/>
    <x v="0"/>
  </r>
  <r>
    <x v="2"/>
    <x v="4"/>
    <s v="AREP"/>
    <m/>
    <x v="0"/>
    <d v="2020-06-10T00:00:00"/>
    <x v="2"/>
    <s v="HUEVO PUBLICO EN GENERAL"/>
    <m/>
    <m/>
    <n v="459.98"/>
    <m/>
    <n v="10809.53"/>
    <n v="7764.1220000000003"/>
    <n v="16.879000000000001"/>
    <m/>
    <n v="23.5"/>
    <n v="3045.4079999999999"/>
    <x v="0"/>
    <x v="5"/>
    <n v="24"/>
    <x v="0"/>
  </r>
  <r>
    <x v="2"/>
    <x v="4"/>
    <s v="AREP"/>
    <m/>
    <x v="0"/>
    <d v="2020-06-10T00:00:00"/>
    <x v="2"/>
    <s v="HUEVO PUBLICO EN GENERAL"/>
    <m/>
    <m/>
    <n v="205.09"/>
    <m/>
    <n v="4819.62"/>
    <n v="3461.7669999999998"/>
    <n v="16.879000000000001"/>
    <m/>
    <n v="23.5"/>
    <n v="1357.8530000000001"/>
    <x v="0"/>
    <x v="5"/>
    <n v="24"/>
    <x v="0"/>
  </r>
  <r>
    <x v="2"/>
    <x v="4"/>
    <s v="AREP"/>
    <m/>
    <x v="0"/>
    <d v="2020-06-10T00:00:00"/>
    <x v="2"/>
    <s v="Huerta Reyes Juan Carlos"/>
    <m/>
    <m/>
    <n v="446.84"/>
    <m/>
    <n v="10500.74"/>
    <n v="7542.3280000000004"/>
    <n v="16.879000000000001"/>
    <m/>
    <n v="23.5"/>
    <n v="2958.4119999999998"/>
    <x v="0"/>
    <x v="5"/>
    <n v="24"/>
    <x v="0"/>
  </r>
  <r>
    <x v="2"/>
    <x v="4"/>
    <s v="AREP"/>
    <m/>
    <x v="0"/>
    <d v="2020-06-10T00:00:00"/>
    <x v="2"/>
    <s v="Imelda fregozo Guzman"/>
    <m/>
    <m/>
    <n v="878.41"/>
    <m/>
    <n v="20642.64"/>
    <n v="14826.91"/>
    <n v="16.879000000000001"/>
    <m/>
    <n v="23.5"/>
    <n v="5815.73"/>
    <x v="0"/>
    <x v="5"/>
    <n v="24"/>
    <x v="0"/>
  </r>
  <r>
    <x v="2"/>
    <x v="4"/>
    <s v="AREP"/>
    <m/>
    <x v="0"/>
    <d v="2020-06-10T00:00:00"/>
    <x v="2"/>
    <s v="Cobian Zamora Marlin"/>
    <m/>
    <m/>
    <n v="293.60000000000002"/>
    <m/>
    <n v="6312.4"/>
    <n v="4955.7510000000002"/>
    <n v="16.879000000000001"/>
    <m/>
    <n v="21.5"/>
    <n v="1356.6489999999999"/>
    <x v="0"/>
    <x v="5"/>
    <n v="24"/>
    <x v="0"/>
  </r>
  <r>
    <x v="2"/>
    <x v="4"/>
    <s v="AREP"/>
    <m/>
    <x v="0"/>
    <d v="2020-06-10T00:00:00"/>
    <x v="2"/>
    <s v="Hernandez Rosales Alicia"/>
    <m/>
    <m/>
    <n v="236.84"/>
    <m/>
    <n v="4381.54"/>
    <n v="3997.6840000000002"/>
    <n v="16.879000000000001"/>
    <m/>
    <n v="18.5"/>
    <n v="383.85599999999999"/>
    <x v="0"/>
    <x v="5"/>
    <n v="24"/>
    <x v="0"/>
  </r>
  <r>
    <x v="2"/>
    <x v="4"/>
    <s v="AREP"/>
    <m/>
    <x v="0"/>
    <d v="2020-06-10T00:00:00"/>
    <x v="2"/>
    <s v="Hernandez Rosales Alicia"/>
    <m/>
    <m/>
    <n v="85.38"/>
    <m/>
    <n v="1152.6300000000001"/>
    <n v="1441.1510000000001"/>
    <n v="16.879000000000001"/>
    <m/>
    <n v="13.5"/>
    <n v="-288.52100000000002"/>
    <x v="0"/>
    <x v="5"/>
    <n v="24"/>
    <x v="0"/>
  </r>
  <r>
    <x v="2"/>
    <x v="4"/>
    <s v="AREP"/>
    <m/>
    <x v="0"/>
    <d v="2020-06-10T00:00:00"/>
    <x v="2"/>
    <s v="Cobian Hector"/>
    <m/>
    <m/>
    <n v="418.77"/>
    <m/>
    <n v="9841.1"/>
    <n v="7068.527"/>
    <n v="16.879000000000001"/>
    <m/>
    <n v="23.5"/>
    <n v="2772.5729999999999"/>
    <x v="0"/>
    <x v="5"/>
    <n v="24"/>
    <x v="0"/>
  </r>
  <r>
    <x v="2"/>
    <x v="4"/>
    <s v="AREP"/>
    <m/>
    <x v="0"/>
    <d v="2020-06-10T00:00:00"/>
    <x v="2"/>
    <s v="Soc Coop Rural de Compra y Venta en C y C El Grullo SCL"/>
    <m/>
    <m/>
    <n v="668.2"/>
    <m/>
    <n v="15702.7"/>
    <n v="11278.721"/>
    <n v="16.879000000000001"/>
    <m/>
    <n v="23.5"/>
    <n v="4423.9790000000003"/>
    <x v="0"/>
    <x v="5"/>
    <n v="24"/>
    <x v="0"/>
  </r>
  <r>
    <x v="2"/>
    <x v="4"/>
    <s v="AREP"/>
    <m/>
    <x v="0"/>
    <d v="2020-06-11T00:00:00"/>
    <x v="2"/>
    <s v="Lopez Montaño Julio"/>
    <m/>
    <m/>
    <n v="218.19"/>
    <m/>
    <n v="5127.47"/>
    <n v="3646.3049999999998"/>
    <n v="16.712"/>
    <m/>
    <n v="23.5"/>
    <n v="1481.165"/>
    <x v="0"/>
    <x v="5"/>
    <n v="24"/>
    <x v="0"/>
  </r>
  <r>
    <x v="2"/>
    <x v="4"/>
    <s v="AREP"/>
    <m/>
    <x v="0"/>
    <d v="2020-06-11T00:00:00"/>
    <x v="2"/>
    <s v="HUEVO PUBLICO EN GENERAL"/>
    <m/>
    <m/>
    <n v="196.77"/>
    <m/>
    <n v="4624.1000000000004"/>
    <n v="3288.3429999999998"/>
    <n v="16.712"/>
    <m/>
    <n v="23.5"/>
    <n v="1335.7570000000001"/>
    <x v="0"/>
    <x v="5"/>
    <n v="24"/>
    <x v="0"/>
  </r>
  <r>
    <x v="2"/>
    <x v="4"/>
    <s v="AREP"/>
    <m/>
    <x v="0"/>
    <d v="2020-06-11T00:00:00"/>
    <x v="2"/>
    <s v="Cesar Morales"/>
    <m/>
    <m/>
    <n v="43.69"/>
    <m/>
    <n v="1026.72"/>
    <n v="730.13"/>
    <n v="16.712"/>
    <m/>
    <n v="23.5001"/>
    <n v="296.58999999999997"/>
    <x v="0"/>
    <x v="5"/>
    <n v="24"/>
    <x v="0"/>
  </r>
  <r>
    <x v="2"/>
    <x v="4"/>
    <s v="AREP"/>
    <m/>
    <x v="0"/>
    <d v="2020-06-11T00:00:00"/>
    <x v="2"/>
    <s v="HUEVO PUBLICO EN GENERAL"/>
    <m/>
    <m/>
    <n v="217.09"/>
    <m/>
    <n v="5101.62"/>
    <n v="3627.9229999999998"/>
    <n v="16.712"/>
    <m/>
    <n v="23.5"/>
    <n v="1473.6969999999999"/>
    <x v="0"/>
    <x v="5"/>
    <n v="24"/>
    <x v="0"/>
  </r>
  <r>
    <x v="2"/>
    <x v="4"/>
    <s v="AREP"/>
    <m/>
    <x v="0"/>
    <d v="2020-06-11T00:00:00"/>
    <x v="2"/>
    <s v="HUEVO PUBLICO EN GENERAL"/>
    <m/>
    <m/>
    <n v="328.97"/>
    <m/>
    <n v="7730.8"/>
    <n v="5497.6170000000002"/>
    <n v="16.712"/>
    <m/>
    <n v="23.5"/>
    <n v="2233.183"/>
    <x v="0"/>
    <x v="5"/>
    <n v="24"/>
    <x v="0"/>
  </r>
  <r>
    <x v="2"/>
    <x v="4"/>
    <s v="AREP"/>
    <m/>
    <x v="0"/>
    <d v="2020-06-11T00:00:00"/>
    <x v="2"/>
    <s v="Rosales Guzman Humberto"/>
    <m/>
    <m/>
    <n v="320.10000000000002"/>
    <m/>
    <n v="7522.35"/>
    <n v="5349.3850000000002"/>
    <n v="16.712"/>
    <m/>
    <n v="23.5"/>
    <n v="2172.9650000000001"/>
    <x v="0"/>
    <x v="5"/>
    <n v="24"/>
    <x v="0"/>
  </r>
  <r>
    <x v="2"/>
    <x v="4"/>
    <s v="AREP"/>
    <m/>
    <x v="0"/>
    <d v="2020-06-11T00:00:00"/>
    <x v="2"/>
    <s v="Espinoza Gonzalez Maria Yesenia"/>
    <m/>
    <m/>
    <n v="176.28"/>
    <m/>
    <n v="4142.58"/>
    <n v="2945.922"/>
    <n v="16.712"/>
    <m/>
    <n v="23.5"/>
    <n v="1196.6579999999999"/>
    <x v="0"/>
    <x v="5"/>
    <n v="24"/>
    <x v="0"/>
  </r>
  <r>
    <x v="2"/>
    <x v="4"/>
    <s v="AREP"/>
    <m/>
    <x v="0"/>
    <d v="2020-06-11T00:00:00"/>
    <x v="2"/>
    <s v="Ambriz Ruiz Manolo"/>
    <m/>
    <m/>
    <n v="721.23"/>
    <m/>
    <n v="16948.91"/>
    <n v="12052.912"/>
    <n v="16.712"/>
    <m/>
    <n v="23.5"/>
    <n v="4895.9979999999996"/>
    <x v="0"/>
    <x v="5"/>
    <n v="24"/>
    <x v="0"/>
  </r>
  <r>
    <x v="2"/>
    <x v="4"/>
    <s v="AREP"/>
    <m/>
    <x v="0"/>
    <d v="2020-06-11T00:00:00"/>
    <x v="2"/>
    <s v="Jose Refugio Palomino Castañeda"/>
    <m/>
    <m/>
    <n v="394.85"/>
    <m/>
    <n v="8489.2800000000007"/>
    <n v="6598.5780000000004"/>
    <n v="16.712"/>
    <m/>
    <n v="21.5"/>
    <n v="1890.702"/>
    <x v="0"/>
    <x v="5"/>
    <n v="24"/>
    <x v="0"/>
  </r>
  <r>
    <x v="2"/>
    <x v="4"/>
    <s v="AREP"/>
    <m/>
    <x v="0"/>
    <d v="2020-06-11T00:00:00"/>
    <x v="2"/>
    <s v="HUEVO PUBLICO EN GENERAL"/>
    <m/>
    <m/>
    <n v="21.66"/>
    <m/>
    <n v="509.01"/>
    <n v="365.60500000000002"/>
    <n v="16.879000000000001"/>
    <m/>
    <n v="23.5"/>
    <n v="143.405"/>
    <x v="0"/>
    <x v="5"/>
    <n v="24"/>
    <x v="0"/>
  </r>
  <r>
    <x v="2"/>
    <x v="4"/>
    <s v="AREP"/>
    <m/>
    <x v="0"/>
    <d v="2020-06-11T00:00:00"/>
    <x v="2"/>
    <s v="HUEVO PUBLICO EN GENERAL"/>
    <m/>
    <m/>
    <n v="138.91"/>
    <m/>
    <n v="2986.57"/>
    <n v="2344.6979999999999"/>
    <n v="16.879000000000001"/>
    <m/>
    <n v="21.5"/>
    <n v="641.87199999999996"/>
    <x v="0"/>
    <x v="5"/>
    <n v="24"/>
    <x v="0"/>
  </r>
  <r>
    <x v="2"/>
    <x v="4"/>
    <s v="AREP"/>
    <m/>
    <x v="1"/>
    <d v="2020-06-11T00:00:00"/>
    <x v="2"/>
    <s v="HUEVO PUBLICO EN GENERAL"/>
    <m/>
    <m/>
    <n v="-21.66"/>
    <m/>
    <n v="-509.01"/>
    <n v="-365.60500000000002"/>
    <n v="-16.879000000000001"/>
    <m/>
    <n v="23.5"/>
    <n v="-143.405"/>
    <x v="0"/>
    <x v="5"/>
    <n v="24"/>
    <x v="0"/>
  </r>
  <r>
    <x v="2"/>
    <x v="4"/>
    <s v="AREP"/>
    <m/>
    <x v="1"/>
    <d v="2020-06-11T00:00:00"/>
    <x v="2"/>
    <s v="HUEVO PUBLICO EN GENERAL"/>
    <m/>
    <m/>
    <n v="-142.15"/>
    <m/>
    <n v="-5973.13"/>
    <n v="-2399.3879999999999"/>
    <n v="-16.879000000000001"/>
    <m/>
    <n v="42.0199"/>
    <n v="-3573.7420000000002"/>
    <x v="0"/>
    <x v="5"/>
    <n v="24"/>
    <x v="0"/>
  </r>
  <r>
    <x v="2"/>
    <x v="4"/>
    <s v="AREP"/>
    <m/>
    <x v="1"/>
    <d v="2020-06-11T00:00:00"/>
    <x v="2"/>
    <s v="HUEVO PUBLICO EN GENERAL"/>
    <m/>
    <m/>
    <n v="-135.66999999999999"/>
    <m/>
    <n v="-5973.13"/>
    <n v="-2290.0079999999998"/>
    <n v="-16.879000000000001"/>
    <m/>
    <n v="44.026899999999998"/>
    <n v="-3683.1219999999998"/>
    <x v="0"/>
    <x v="5"/>
    <n v="24"/>
    <x v="0"/>
  </r>
  <r>
    <x v="2"/>
    <x v="4"/>
    <s v="AREP"/>
    <m/>
    <x v="0"/>
    <d v="2020-06-12T00:00:00"/>
    <x v="2"/>
    <s v="HUEVO PUBLICO EN GENERAL"/>
    <m/>
    <m/>
    <n v="22.53"/>
    <m/>
    <n v="529.46"/>
    <n v="385.21600000000001"/>
    <n v="17.097999999999999"/>
    <m/>
    <n v="23.5002"/>
    <n v="144.244"/>
    <x v="0"/>
    <x v="5"/>
    <n v="24"/>
    <x v="0"/>
  </r>
  <r>
    <x v="2"/>
    <x v="4"/>
    <s v="AREP"/>
    <m/>
    <x v="0"/>
    <d v="2020-06-12T00:00:00"/>
    <x v="2"/>
    <s v="HUEVO PUBLICO EN GENERAL"/>
    <m/>
    <m/>
    <n v="99.28"/>
    <m/>
    <n v="1864.48"/>
    <n v="1697.48"/>
    <n v="17.097999999999999"/>
    <m/>
    <n v="18.78"/>
    <n v="167"/>
    <x v="0"/>
    <x v="5"/>
    <n v="24"/>
    <x v="0"/>
  </r>
  <r>
    <x v="2"/>
    <x v="4"/>
    <s v="AREP"/>
    <m/>
    <x v="0"/>
    <d v="2020-06-12T00:00:00"/>
    <x v="2"/>
    <s v="HUEVO PUBLICO EN GENERAL"/>
    <m/>
    <m/>
    <n v="166.77"/>
    <m/>
    <n v="3919.1"/>
    <n v="2851.4169999999999"/>
    <n v="17.097999999999999"/>
    <m/>
    <n v="23.5"/>
    <n v="1067.683"/>
    <x v="0"/>
    <x v="5"/>
    <n v="24"/>
    <x v="0"/>
  </r>
  <r>
    <x v="2"/>
    <x v="4"/>
    <s v="AREP"/>
    <m/>
    <x v="0"/>
    <d v="2020-06-12T00:00:00"/>
    <x v="2"/>
    <s v="SUPER LAS PINTAS"/>
    <m/>
    <m/>
    <n v="411"/>
    <m/>
    <n v="9658.5"/>
    <n v="7027.2370000000001"/>
    <n v="17.097999999999999"/>
    <m/>
    <n v="23.5"/>
    <n v="2631.2629999999999"/>
    <x v="0"/>
    <x v="5"/>
    <n v="24"/>
    <x v="0"/>
  </r>
  <r>
    <x v="2"/>
    <x v="4"/>
    <s v="AREP"/>
    <m/>
    <x v="0"/>
    <d v="2020-06-12T00:00:00"/>
    <x v="2"/>
    <s v="HUEVO PUBLICO EN GENERAL"/>
    <m/>
    <m/>
    <n v="335.17"/>
    <m/>
    <n v="7876.5"/>
    <n v="5730.7030000000004"/>
    <n v="17.097999999999999"/>
    <m/>
    <n v="23.5"/>
    <n v="2145.797"/>
    <x v="0"/>
    <x v="5"/>
    <n v="24"/>
    <x v="0"/>
  </r>
  <r>
    <x v="2"/>
    <x v="4"/>
    <s v="AREP"/>
    <m/>
    <x v="0"/>
    <d v="2020-06-12T00:00:00"/>
    <x v="2"/>
    <s v="Rivai Salvador Jimenez Madera"/>
    <m/>
    <m/>
    <n v="165.42"/>
    <m/>
    <n v="3887.37"/>
    <n v="2828.335"/>
    <n v="17.097999999999999"/>
    <m/>
    <n v="23.5"/>
    <n v="1059.0350000000001"/>
    <x v="0"/>
    <x v="5"/>
    <n v="24"/>
    <x v="0"/>
  </r>
  <r>
    <x v="2"/>
    <x v="4"/>
    <s v="AREP"/>
    <m/>
    <x v="0"/>
    <d v="2020-06-12T00:00:00"/>
    <x v="2"/>
    <s v="HUEVO PUBLICO EN GENERAL"/>
    <m/>
    <m/>
    <n v="211.58"/>
    <m/>
    <n v="4972.13"/>
    <n v="3617.5740000000001"/>
    <n v="17.097999999999999"/>
    <m/>
    <n v="23.5"/>
    <n v="1354.556"/>
    <x v="0"/>
    <x v="5"/>
    <n v="24"/>
    <x v="0"/>
  </r>
  <r>
    <x v="2"/>
    <x v="4"/>
    <s v="AREP"/>
    <m/>
    <x v="0"/>
    <d v="2020-06-12T00:00:00"/>
    <x v="2"/>
    <s v="Cobian Hector"/>
    <m/>
    <m/>
    <n v="444.11"/>
    <m/>
    <n v="10436.59"/>
    <n v="7593.348"/>
    <n v="17.097999999999999"/>
    <m/>
    <n v="23.5"/>
    <n v="2843.2420000000002"/>
    <x v="0"/>
    <x v="5"/>
    <n v="24"/>
    <x v="0"/>
  </r>
  <r>
    <x v="2"/>
    <x v="4"/>
    <s v="GRAL"/>
    <m/>
    <x v="0"/>
    <d v="2020-06-15T00:00:00"/>
    <x v="2"/>
    <s v="Ventas Familia"/>
    <m/>
    <m/>
    <n v="27.63"/>
    <m/>
    <n v="649.30999999999995"/>
    <n v="459.798"/>
    <n v="16.640999999999998"/>
    <m/>
    <n v="23.5002"/>
    <n v="189.512"/>
    <x v="0"/>
    <x v="5"/>
    <n v="25"/>
    <x v="0"/>
  </r>
  <r>
    <x v="2"/>
    <x v="4"/>
    <s v="ARSPP1"/>
    <m/>
    <x v="0"/>
    <d v="2020-06-15T00:00:00"/>
    <x v="2"/>
    <s v="Ventas Familia"/>
    <m/>
    <m/>
    <n v="26.04"/>
    <m/>
    <n v="611.94000000000005"/>
    <n v="467.51499999999999"/>
    <n v="17.954000000000001"/>
    <m/>
    <n v="23.5"/>
    <n v="144.42500000000001"/>
    <x v="0"/>
    <x v="5"/>
    <n v="25"/>
    <x v="0"/>
  </r>
  <r>
    <x v="2"/>
    <x v="4"/>
    <s v="AREP"/>
    <m/>
    <x v="0"/>
    <d v="2020-06-15T00:00:00"/>
    <x v="2"/>
    <s v="Panificadora Valdez"/>
    <m/>
    <m/>
    <n v="21.7"/>
    <m/>
    <n v="292.95"/>
    <n v="361.13200000000001"/>
    <n v="16.641999999999999"/>
    <m/>
    <n v="13.5"/>
    <n v="-68.182000000000002"/>
    <x v="0"/>
    <x v="5"/>
    <n v="25"/>
    <x v="0"/>
  </r>
  <r>
    <x v="2"/>
    <x v="4"/>
    <s v="AREP"/>
    <m/>
    <x v="0"/>
    <d v="2020-06-15T00:00:00"/>
    <x v="2"/>
    <s v="Madres Adoratrices"/>
    <m/>
    <m/>
    <n v="61.32"/>
    <m/>
    <n v="827.82"/>
    <n v="1020.49"/>
    <n v="16.641999999999999"/>
    <m/>
    <n v="13.5"/>
    <n v="-192.67"/>
    <x v="0"/>
    <x v="5"/>
    <n v="25"/>
    <x v="0"/>
  </r>
  <r>
    <x v="2"/>
    <x v="4"/>
    <s v="AREP"/>
    <m/>
    <x v="0"/>
    <d v="2020-06-15T00:00:00"/>
    <x v="2"/>
    <s v="Ventas Familia"/>
    <m/>
    <m/>
    <n v="3.64"/>
    <m/>
    <n v="87.36"/>
    <n v="60.576999999999998"/>
    <n v="16.641999999999999"/>
    <m/>
    <n v="24"/>
    <n v="26.783000000000001"/>
    <x v="0"/>
    <x v="5"/>
    <n v="25"/>
    <x v="0"/>
  </r>
  <r>
    <x v="2"/>
    <x v="4"/>
    <s v="AREP"/>
    <m/>
    <x v="1"/>
    <d v="2020-06-15T00:00:00"/>
    <x v="2"/>
    <s v="Ventas Familia"/>
    <m/>
    <m/>
    <n v="-26.04"/>
    <m/>
    <n v="-611.94000000000005"/>
    <n v="-433.35899999999998"/>
    <n v="-16.641999999999999"/>
    <m/>
    <n v="23.5"/>
    <n v="-178.58099999999999"/>
    <x v="0"/>
    <x v="5"/>
    <n v="25"/>
    <x v="0"/>
  </r>
  <r>
    <x v="2"/>
    <x v="4"/>
    <s v="AREP"/>
    <m/>
    <x v="0"/>
    <d v="2020-06-15T00:00:00"/>
    <x v="2"/>
    <s v="Ventas Familia"/>
    <m/>
    <m/>
    <n v="26.04"/>
    <m/>
    <n v="611.94000000000005"/>
    <n v="433.35899999999998"/>
    <n v="16.641999999999999"/>
    <m/>
    <n v="23.5"/>
    <n v="178.58099999999999"/>
    <x v="0"/>
    <x v="5"/>
    <n v="25"/>
    <x v="0"/>
  </r>
  <r>
    <x v="2"/>
    <x v="4"/>
    <s v="AREP"/>
    <m/>
    <x v="0"/>
    <d v="2020-06-15T00:00:00"/>
    <x v="2"/>
    <s v="HUEVO PUBLICO EN GENERAL"/>
    <m/>
    <m/>
    <n v="23.95"/>
    <m/>
    <n v="562.83000000000004"/>
    <n v="398.577"/>
    <n v="16.641999999999999"/>
    <m/>
    <n v="23.5002"/>
    <n v="164.25299999999999"/>
    <x v="0"/>
    <x v="5"/>
    <n v="25"/>
    <x v="0"/>
  </r>
  <r>
    <x v="2"/>
    <x v="4"/>
    <s v="AREP"/>
    <m/>
    <x v="0"/>
    <d v="2020-06-15T00:00:00"/>
    <x v="2"/>
    <s v="Garcia Soto Salvador"/>
    <m/>
    <m/>
    <n v="999.19"/>
    <m/>
    <n v="23980.560000000001"/>
    <n v="16655.669000000002"/>
    <n v="16.669"/>
    <m/>
    <n v="24"/>
    <n v="7324.8909999999996"/>
    <x v="0"/>
    <x v="5"/>
    <n v="25"/>
    <x v="0"/>
  </r>
  <r>
    <x v="2"/>
    <x v="4"/>
    <s v="AREP"/>
    <m/>
    <x v="0"/>
    <d v="2020-06-15T00:00:00"/>
    <x v="2"/>
    <s v="Garcia Soto Salvador"/>
    <m/>
    <m/>
    <n v="353.68"/>
    <m/>
    <n v="7780.96"/>
    <n v="5895.5529999999999"/>
    <n v="16.669"/>
    <m/>
    <n v="22"/>
    <n v="1885.4069999999999"/>
    <x v="0"/>
    <x v="5"/>
    <n v="25"/>
    <x v="0"/>
  </r>
  <r>
    <x v="2"/>
    <x v="4"/>
    <s v="AREP"/>
    <m/>
    <x v="0"/>
    <d v="2020-06-15T00:00:00"/>
    <x v="2"/>
    <s v="Vargas Perez Maria del Rosario &quot;La Chata&quot;"/>
    <m/>
    <m/>
    <n v="431"/>
    <m/>
    <n v="10128.5"/>
    <n v="7184.4129999999996"/>
    <n v="16.669"/>
    <m/>
    <n v="23.5"/>
    <n v="2944.087"/>
    <x v="0"/>
    <x v="5"/>
    <n v="25"/>
    <x v="0"/>
  </r>
  <r>
    <x v="2"/>
    <x v="4"/>
    <s v="AREP"/>
    <m/>
    <x v="0"/>
    <d v="2020-06-15T00:00:00"/>
    <x v="2"/>
    <s v="Julio Sanchez"/>
    <m/>
    <m/>
    <n v="281.51"/>
    <m/>
    <n v="6615.49"/>
    <n v="4692.5379999999996"/>
    <n v="16.669"/>
    <m/>
    <n v="23.5"/>
    <n v="1922.952"/>
    <x v="0"/>
    <x v="5"/>
    <n v="25"/>
    <x v="0"/>
  </r>
  <r>
    <x v="2"/>
    <x v="4"/>
    <s v="AREP"/>
    <m/>
    <x v="0"/>
    <d v="2020-06-15T00:00:00"/>
    <x v="2"/>
    <s v="Julio Sanchez"/>
    <m/>
    <m/>
    <n v="137.68"/>
    <m/>
    <n v="2960.12"/>
    <n v="2295.0120000000002"/>
    <n v="16.669"/>
    <m/>
    <n v="21.5"/>
    <n v="665.10799999999995"/>
    <x v="0"/>
    <x v="5"/>
    <n v="25"/>
    <x v="0"/>
  </r>
  <r>
    <x v="2"/>
    <x v="4"/>
    <s v="AREP"/>
    <m/>
    <x v="0"/>
    <d v="2020-06-15T00:00:00"/>
    <x v="2"/>
    <s v="Loera Baltazar Carlos"/>
    <m/>
    <m/>
    <n v="425.37"/>
    <m/>
    <n v="10208.879999999999"/>
    <n v="7090.5649999999996"/>
    <n v="16.669"/>
    <m/>
    <n v="24"/>
    <n v="3118.3150000000001"/>
    <x v="0"/>
    <x v="5"/>
    <n v="25"/>
    <x v="0"/>
  </r>
  <r>
    <x v="2"/>
    <x v="4"/>
    <s v="AREP"/>
    <m/>
    <x v="0"/>
    <d v="2020-06-15T00:00:00"/>
    <x v="2"/>
    <s v="HUEVO PUBLICO EN GENERAL"/>
    <m/>
    <m/>
    <n v="149.52000000000001"/>
    <m/>
    <n v="3513.72"/>
    <n v="2492.3739999999998"/>
    <n v="16.669"/>
    <m/>
    <n v="23.5"/>
    <n v="1021.346"/>
    <x v="0"/>
    <x v="5"/>
    <n v="25"/>
    <x v="0"/>
  </r>
  <r>
    <x v="2"/>
    <x v="4"/>
    <s v="AREP"/>
    <m/>
    <x v="0"/>
    <d v="2020-06-15T00:00:00"/>
    <x v="2"/>
    <s v="HUEVO PUBLICO EN GENERAL"/>
    <m/>
    <m/>
    <n v="219.48"/>
    <m/>
    <n v="5157.78"/>
    <n v="3658.55"/>
    <n v="16.669"/>
    <m/>
    <n v="23.5"/>
    <n v="1499.23"/>
    <x v="0"/>
    <x v="5"/>
    <n v="25"/>
    <x v="0"/>
  </r>
  <r>
    <x v="2"/>
    <x v="4"/>
    <s v="AREP"/>
    <m/>
    <x v="0"/>
    <d v="2020-06-15T00:00:00"/>
    <x v="2"/>
    <s v="Espinoza Gonzalez Maria Yesenia"/>
    <m/>
    <m/>
    <n v="427.27"/>
    <m/>
    <n v="10040.85"/>
    <n v="7122.2370000000001"/>
    <n v="16.669"/>
    <m/>
    <n v="23.5"/>
    <n v="2918.6129999999998"/>
    <x v="0"/>
    <x v="5"/>
    <n v="25"/>
    <x v="0"/>
  </r>
  <r>
    <x v="2"/>
    <x v="4"/>
    <s v="AREP"/>
    <m/>
    <x v="0"/>
    <d v="2020-06-15T00:00:00"/>
    <x v="2"/>
    <s v="HUEVO PUBLICO EN GENERAL"/>
    <m/>
    <m/>
    <n v="430.92"/>
    <m/>
    <n v="10126.620000000001"/>
    <n v="7183.0789999999997"/>
    <n v="16.669"/>
    <m/>
    <n v="23.5"/>
    <n v="2943.5410000000002"/>
    <x v="0"/>
    <x v="5"/>
    <n v="25"/>
    <x v="0"/>
  </r>
  <r>
    <x v="2"/>
    <x v="4"/>
    <s v="AREP"/>
    <m/>
    <x v="0"/>
    <d v="2020-06-15T00:00:00"/>
    <x v="2"/>
    <s v="Martin Francisco Cervantes Curiel"/>
    <m/>
    <m/>
    <n v="236.79"/>
    <m/>
    <n v="5564.57"/>
    <n v="3947.0929999999998"/>
    <n v="16.669"/>
    <m/>
    <n v="23.5"/>
    <n v="1617.4770000000001"/>
    <x v="0"/>
    <x v="5"/>
    <n v="25"/>
    <x v="0"/>
  </r>
  <r>
    <x v="2"/>
    <x v="4"/>
    <s v="AREP"/>
    <m/>
    <x v="0"/>
    <d v="2020-06-15T00:00:00"/>
    <x v="2"/>
    <s v="HUEVO PUBLICO EN GENERAL"/>
    <m/>
    <m/>
    <n v="276.2"/>
    <m/>
    <n v="6490.7"/>
    <n v="4604.0249999999996"/>
    <n v="16.669"/>
    <m/>
    <n v="23.5"/>
    <n v="1886.675"/>
    <x v="0"/>
    <x v="5"/>
    <n v="25"/>
    <x v="0"/>
  </r>
  <r>
    <x v="2"/>
    <x v="4"/>
    <s v="AREP"/>
    <m/>
    <x v="0"/>
    <d v="2020-06-15T00:00:00"/>
    <x v="2"/>
    <s v="Huerta Reyes Juan Carlos"/>
    <m/>
    <m/>
    <n v="266.45"/>
    <m/>
    <n v="6261.58"/>
    <n v="4441.5010000000002"/>
    <n v="16.669"/>
    <m/>
    <n v="23.5"/>
    <n v="1820.079"/>
    <x v="0"/>
    <x v="5"/>
    <n v="25"/>
    <x v="0"/>
  </r>
  <r>
    <x v="2"/>
    <x v="4"/>
    <s v="AREP"/>
    <m/>
    <x v="0"/>
    <d v="2020-06-15T00:00:00"/>
    <x v="2"/>
    <s v="Imelda fregozo Guzman"/>
    <m/>
    <m/>
    <n v="651.20000000000005"/>
    <m/>
    <n v="15303.2"/>
    <n v="10854.964"/>
    <n v="16.669"/>
    <m/>
    <n v="23.5"/>
    <n v="4448.2359999999999"/>
    <x v="0"/>
    <x v="5"/>
    <n v="25"/>
    <x v="0"/>
  </r>
  <r>
    <x v="2"/>
    <x v="4"/>
    <s v="AREP"/>
    <m/>
    <x v="0"/>
    <d v="2020-06-16T00:00:00"/>
    <x v="2"/>
    <s v="HUEVO PUBLICO EN GENERAL"/>
    <m/>
    <m/>
    <n v="21.78"/>
    <m/>
    <n v="294.02999999999997"/>
    <n v="361.07799999999997"/>
    <n v="16.577999999999999"/>
    <m/>
    <n v="13.5"/>
    <n v="-67.048000000000002"/>
    <x v="0"/>
    <x v="5"/>
    <n v="25"/>
    <x v="0"/>
  </r>
  <r>
    <x v="2"/>
    <x v="4"/>
    <s v="AREP"/>
    <m/>
    <x v="0"/>
    <d v="2020-06-16T00:00:00"/>
    <x v="2"/>
    <s v="HUEVO PUBLICO EN GENERAL"/>
    <m/>
    <m/>
    <n v="258.3"/>
    <m/>
    <n v="6070.05"/>
    <n v="4282.2030000000004"/>
    <n v="16.577999999999999"/>
    <m/>
    <n v="23.5"/>
    <n v="1787.847"/>
    <x v="0"/>
    <x v="5"/>
    <n v="25"/>
    <x v="0"/>
  </r>
  <r>
    <x v="2"/>
    <x v="4"/>
    <s v="AREP"/>
    <m/>
    <x v="0"/>
    <d v="2020-06-16T00:00:00"/>
    <x v="2"/>
    <s v="Super Tienda Martinez SA de CV"/>
    <m/>
    <m/>
    <n v="222.48"/>
    <m/>
    <n v="5228.28"/>
    <n v="3688.364"/>
    <n v="16.577999999999999"/>
    <m/>
    <n v="23.5"/>
    <n v="1539.9159999999999"/>
    <x v="0"/>
    <x v="5"/>
    <n v="25"/>
    <x v="0"/>
  </r>
  <r>
    <x v="2"/>
    <x v="4"/>
    <s v="AREP"/>
    <m/>
    <x v="0"/>
    <d v="2020-06-16T00:00:00"/>
    <x v="2"/>
    <s v="HUEVO PUBLICO EN GENERAL"/>
    <m/>
    <m/>
    <n v="171.89"/>
    <m/>
    <n v="4039.42"/>
    <n v="2849.6619999999998"/>
    <n v="16.577999999999999"/>
    <m/>
    <n v="23.5"/>
    <n v="1189.758"/>
    <x v="0"/>
    <x v="5"/>
    <n v="25"/>
    <x v="0"/>
  </r>
  <r>
    <x v="2"/>
    <x v="4"/>
    <s v="AREP"/>
    <m/>
    <x v="0"/>
    <d v="2020-06-16T00:00:00"/>
    <x v="2"/>
    <s v="Abel Paul Hernandez Perez"/>
    <m/>
    <m/>
    <n v="195.63"/>
    <m/>
    <n v="4597.3100000000004"/>
    <n v="3243.2339999999999"/>
    <n v="16.577999999999999"/>
    <m/>
    <n v="23.5"/>
    <n v="1354.076"/>
    <x v="0"/>
    <x v="5"/>
    <n v="25"/>
    <x v="0"/>
  </r>
  <r>
    <x v="2"/>
    <x v="4"/>
    <s v="AREP"/>
    <m/>
    <x v="0"/>
    <d v="2020-06-16T00:00:00"/>
    <x v="2"/>
    <s v="Abel Paul Hernandez Perez"/>
    <m/>
    <m/>
    <n v="19.88"/>
    <m/>
    <n v="427.42"/>
    <n v="329.57900000000001"/>
    <n v="16.577999999999999"/>
    <m/>
    <n v="21.5"/>
    <n v="97.840999999999994"/>
    <x v="0"/>
    <x v="5"/>
    <n v="25"/>
    <x v="0"/>
  </r>
  <r>
    <x v="2"/>
    <x v="4"/>
    <s v="AREP"/>
    <m/>
    <x v="0"/>
    <d v="2020-06-16T00:00:00"/>
    <x v="2"/>
    <s v="HUEVO PUBLICO EN GENERAL"/>
    <m/>
    <m/>
    <n v="152.22"/>
    <m/>
    <n v="3577.17"/>
    <n v="2523.5650000000001"/>
    <n v="16.577999999999999"/>
    <m/>
    <n v="23.5"/>
    <n v="1053.605"/>
    <x v="0"/>
    <x v="5"/>
    <n v="25"/>
    <x v="0"/>
  </r>
  <r>
    <x v="2"/>
    <x v="4"/>
    <s v="AREP"/>
    <m/>
    <x v="0"/>
    <d v="2020-06-16T00:00:00"/>
    <x v="2"/>
    <s v="Espinoza Gonzalez Maria Yesenia"/>
    <m/>
    <m/>
    <n v="646.70000000000005"/>
    <m/>
    <n v="15197.45"/>
    <n v="10721.255999999999"/>
    <n v="16.577999999999999"/>
    <m/>
    <n v="23.5"/>
    <n v="4476.1940000000004"/>
    <x v="0"/>
    <x v="5"/>
    <n v="25"/>
    <x v="0"/>
  </r>
  <r>
    <x v="2"/>
    <x v="4"/>
    <s v="AREP"/>
    <m/>
    <x v="0"/>
    <d v="2020-06-16T00:00:00"/>
    <x v="2"/>
    <s v="Ambriz Ruiz Manolo"/>
    <m/>
    <m/>
    <n v="196.12"/>
    <m/>
    <n v="4608.82"/>
    <n v="3251.357"/>
    <n v="16.577999999999999"/>
    <m/>
    <n v="23.5"/>
    <n v="1357.463"/>
    <x v="0"/>
    <x v="5"/>
    <n v="25"/>
    <x v="0"/>
  </r>
  <r>
    <x v="2"/>
    <x v="4"/>
    <s v="AREP"/>
    <m/>
    <x v="0"/>
    <d v="2020-06-16T00:00:00"/>
    <x v="2"/>
    <s v="Alvarez Garcia Octavio "/>
    <m/>
    <m/>
    <n v="321.32"/>
    <m/>
    <n v="7551.02"/>
    <n v="5326.9740000000002"/>
    <n v="16.577999999999999"/>
    <m/>
    <n v="23.5"/>
    <n v="2224.0459999999998"/>
    <x v="0"/>
    <x v="5"/>
    <n v="25"/>
    <x v="0"/>
  </r>
  <r>
    <x v="2"/>
    <x v="4"/>
    <s v="AREP"/>
    <m/>
    <x v="0"/>
    <d v="2020-06-16T00:00:00"/>
    <x v="2"/>
    <s v="Julio Sanchez"/>
    <m/>
    <m/>
    <n v="2657.25"/>
    <m/>
    <n v="62445.38"/>
    <n v="44052.972000000002"/>
    <n v="16.577999999999999"/>
    <m/>
    <n v="23.5"/>
    <n v="18392.407999999999"/>
    <x v="0"/>
    <x v="5"/>
    <n v="25"/>
    <x v="0"/>
  </r>
  <r>
    <x v="2"/>
    <x v="4"/>
    <s v="AREP"/>
    <m/>
    <x v="0"/>
    <d v="2020-06-16T00:00:00"/>
    <x v="2"/>
    <s v="Jose Zazueta"/>
    <m/>
    <m/>
    <n v="436.14"/>
    <m/>
    <n v="10249.290000000001"/>
    <n v="7230.5060000000003"/>
    <n v="16.577999999999999"/>
    <m/>
    <n v="23.5"/>
    <n v="3018.7840000000001"/>
    <x v="0"/>
    <x v="5"/>
    <n v="25"/>
    <x v="0"/>
  </r>
  <r>
    <x v="2"/>
    <x v="4"/>
    <s v="AREP"/>
    <m/>
    <x v="0"/>
    <d v="2020-06-16T00:00:00"/>
    <x v="2"/>
    <s v="Jose Zazueta"/>
    <m/>
    <m/>
    <n v="634.95000000000005"/>
    <m/>
    <n v="13651.43"/>
    <n v="10526.459000000001"/>
    <n v="16.577999999999999"/>
    <m/>
    <n v="21.5"/>
    <n v="3124.971"/>
    <x v="0"/>
    <x v="5"/>
    <n v="25"/>
    <x v="0"/>
  </r>
  <r>
    <x v="2"/>
    <x v="4"/>
    <s v="AREP"/>
    <m/>
    <x v="0"/>
    <d v="2020-06-16T00:00:00"/>
    <x v="2"/>
    <s v="Cobian Hector"/>
    <m/>
    <m/>
    <n v="534.85"/>
    <m/>
    <n v="12568.98"/>
    <n v="8866.9609999999993"/>
    <n v="16.577999999999999"/>
    <m/>
    <n v="23.5"/>
    <n v="3702.0189999999998"/>
    <x v="0"/>
    <x v="5"/>
    <n v="25"/>
    <x v="0"/>
  </r>
  <r>
    <x v="2"/>
    <x v="4"/>
    <s v="AREP"/>
    <m/>
    <x v="0"/>
    <d v="2020-06-16T00:00:00"/>
    <x v="2"/>
    <s v="Alvarez Garcia Octavio "/>
    <m/>
    <m/>
    <n v="497.15"/>
    <m/>
    <n v="11683.03"/>
    <n v="8241.9549999999999"/>
    <n v="16.577999999999999"/>
    <m/>
    <n v="23.5"/>
    <n v="3441.0749999999998"/>
    <x v="0"/>
    <x v="5"/>
    <n v="25"/>
    <x v="0"/>
  </r>
  <r>
    <x v="2"/>
    <x v="4"/>
    <s v="AREP"/>
    <m/>
    <x v="0"/>
    <d v="2020-06-16T00:00:00"/>
    <x v="2"/>
    <s v="Vargas Perez Maria del Rosario &quot;La Chata&quot;"/>
    <m/>
    <m/>
    <n v="427.8"/>
    <m/>
    <n v="10053.299999999999"/>
    <n v="7092.2420000000002"/>
    <n v="16.577999999999999"/>
    <m/>
    <n v="23.5"/>
    <n v="2961.058"/>
    <x v="0"/>
    <x v="5"/>
    <n v="25"/>
    <x v="0"/>
  </r>
  <r>
    <x v="2"/>
    <x v="4"/>
    <s v="AREP"/>
    <m/>
    <x v="0"/>
    <d v="2020-06-16T00:00:00"/>
    <x v="2"/>
    <s v="J Jesus Naranjo Ayala"/>
    <m/>
    <m/>
    <n v="155.30000000000001"/>
    <m/>
    <n v="3649.55"/>
    <n v="2574.627"/>
    <n v="16.577999999999999"/>
    <m/>
    <n v="23.5"/>
    <n v="1074.923"/>
    <x v="0"/>
    <x v="5"/>
    <n v="25"/>
    <x v="0"/>
  </r>
  <r>
    <x v="2"/>
    <x v="4"/>
    <s v="AREP"/>
    <m/>
    <x v="0"/>
    <d v="2020-06-16T00:00:00"/>
    <x v="2"/>
    <s v="HUEVO PUBLICO EN GENERAL"/>
    <m/>
    <m/>
    <n v="262.52"/>
    <m/>
    <n v="6169.22"/>
    <n v="4352.1629999999996"/>
    <n v="16.577999999999999"/>
    <m/>
    <n v="23.5"/>
    <n v="1817.057"/>
    <x v="0"/>
    <x v="5"/>
    <n v="25"/>
    <x v="0"/>
  </r>
  <r>
    <x v="2"/>
    <x v="4"/>
    <s v="AREP"/>
    <m/>
    <x v="0"/>
    <d v="2020-06-16T00:00:00"/>
    <x v="2"/>
    <s v="PUBLICO EN GENERAL"/>
    <m/>
    <m/>
    <n v="552.29999999999995"/>
    <m/>
    <n v="12979.05"/>
    <n v="9156.2540000000008"/>
    <n v="16.577999999999999"/>
    <m/>
    <n v="23.5"/>
    <n v="3822.7959999999998"/>
    <x v="0"/>
    <x v="5"/>
    <n v="25"/>
    <x v="0"/>
  </r>
  <r>
    <x v="2"/>
    <x v="4"/>
    <s v="AREP"/>
    <m/>
    <x v="0"/>
    <d v="2020-06-16T00:00:00"/>
    <x v="2"/>
    <s v="Panaderia Garcia"/>
    <m/>
    <m/>
    <n v="87.81"/>
    <m/>
    <n v="1185.44"/>
    <n v="1455.75"/>
    <n v="16.577999999999999"/>
    <m/>
    <n v="13.5001"/>
    <n v="-270.31"/>
    <x v="0"/>
    <x v="5"/>
    <n v="25"/>
    <x v="0"/>
  </r>
  <r>
    <x v="2"/>
    <x v="4"/>
    <s v="AREP"/>
    <m/>
    <x v="0"/>
    <d v="2020-06-16T00:00:00"/>
    <x v="2"/>
    <s v="Cobian Zamora Marlin"/>
    <m/>
    <m/>
    <n v="419.07"/>
    <m/>
    <n v="9848.15"/>
    <n v="6947.5129999999999"/>
    <n v="16.577999999999999"/>
    <m/>
    <n v="23.5"/>
    <n v="2900.6370000000002"/>
    <x v="0"/>
    <x v="5"/>
    <n v="25"/>
    <x v="0"/>
  </r>
  <r>
    <x v="2"/>
    <x v="4"/>
    <s v="AREP"/>
    <m/>
    <x v="0"/>
    <d v="2020-06-16T00:00:00"/>
    <x v="2"/>
    <s v="Cobian Zamora Marlin"/>
    <m/>
    <m/>
    <n v="977.6"/>
    <m/>
    <n v="22973.599999999999"/>
    <n v="16207.050999999999"/>
    <n v="16.577999999999999"/>
    <m/>
    <n v="23.5"/>
    <n v="6766.549"/>
    <x v="0"/>
    <x v="5"/>
    <n v="25"/>
    <x v="0"/>
  </r>
  <r>
    <x v="2"/>
    <x v="4"/>
    <s v="AREP"/>
    <m/>
    <x v="0"/>
    <d v="2020-06-16T00:00:00"/>
    <x v="2"/>
    <s v="Soc Coop Rural de Compra y Venta en C y C El Grullo SCL"/>
    <m/>
    <m/>
    <n v="644.6"/>
    <m/>
    <n v="15148.1"/>
    <n v="10686.441000000001"/>
    <n v="16.577999999999999"/>
    <m/>
    <n v="23.5"/>
    <n v="4461.6589999999997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355.14"/>
    <m/>
    <n v="7635.51"/>
    <n v="5887.6549999999997"/>
    <n v="16.577999999999999"/>
    <m/>
    <n v="21.5"/>
    <n v="1747.855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910.57"/>
    <m/>
    <n v="21398.400000000001"/>
    <n v="15095.8"/>
    <n v="16.577999999999999"/>
    <m/>
    <n v="23.5"/>
    <n v="6302.6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571.52"/>
    <m/>
    <n v="12287.68"/>
    <n v="9474.8909999999996"/>
    <n v="16.577999999999999"/>
    <m/>
    <n v="21.5"/>
    <n v="2812.7890000000002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658.62"/>
    <m/>
    <n v="15477.57"/>
    <n v="10918.87"/>
    <n v="16.577999999999999"/>
    <m/>
    <n v="23.5"/>
    <n v="4558.7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396.19"/>
    <m/>
    <n v="8716.18"/>
    <n v="6568.1989999999996"/>
    <n v="16.577999999999999"/>
    <m/>
    <n v="22"/>
    <n v="2147.9810000000002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636.76"/>
    <m/>
    <n v="15282.24"/>
    <n v="10556.466"/>
    <n v="16.577999999999999"/>
    <m/>
    <n v="24"/>
    <n v="4725.7740000000003"/>
    <x v="0"/>
    <x v="5"/>
    <n v="25"/>
    <x v="0"/>
  </r>
  <r>
    <x v="2"/>
    <x v="4"/>
    <s v="AREP"/>
    <m/>
    <x v="0"/>
    <d v="2020-06-16T00:00:00"/>
    <x v="2"/>
    <s v="Hernandez Rosales Alicia"/>
    <m/>
    <m/>
    <n v="259.63"/>
    <m/>
    <n v="4803.16"/>
    <n v="4304.2520000000004"/>
    <n v="16.577999999999999"/>
    <m/>
    <n v="18.5"/>
    <n v="498.90800000000002"/>
    <x v="0"/>
    <x v="5"/>
    <n v="25"/>
    <x v="0"/>
  </r>
  <r>
    <x v="2"/>
    <x v="4"/>
    <s v="AREP"/>
    <m/>
    <x v="0"/>
    <d v="2020-06-16T00:00:00"/>
    <x v="2"/>
    <s v="Hernandez Rosales Alicia"/>
    <m/>
    <m/>
    <n v="131.37"/>
    <m/>
    <n v="1773.5"/>
    <n v="2177.9050000000002"/>
    <n v="16.577999999999999"/>
    <m/>
    <n v="13.5"/>
    <n v="-404.40499999999997"/>
    <x v="0"/>
    <x v="5"/>
    <n v="25"/>
    <x v="0"/>
  </r>
  <r>
    <x v="2"/>
    <x v="4"/>
    <s v="AREP"/>
    <m/>
    <x v="0"/>
    <d v="2020-06-16T00:00:00"/>
    <x v="2"/>
    <s v="Cobian Zamora Marlin"/>
    <m/>
    <m/>
    <n v="19.8"/>
    <m/>
    <n v="425.7"/>
    <n v="328.25200000000001"/>
    <n v="16.577999999999999"/>
    <m/>
    <n v="21.5"/>
    <n v="97.447999999999993"/>
    <x v="0"/>
    <x v="5"/>
    <n v="25"/>
    <x v="0"/>
  </r>
  <r>
    <x v="2"/>
    <x v="4"/>
    <s v="AREP"/>
    <m/>
    <x v="0"/>
    <d v="2020-06-16T00:00:00"/>
    <x v="2"/>
    <s v="Cobian Zamora Marlin"/>
    <m/>
    <m/>
    <n v="1053"/>
    <m/>
    <n v="24745.5"/>
    <n v="17457.062999999998"/>
    <n v="16.577999999999999"/>
    <m/>
    <n v="23.5"/>
    <n v="7288.4369999999999"/>
    <x v="0"/>
    <x v="5"/>
    <n v="25"/>
    <x v="0"/>
  </r>
  <r>
    <x v="2"/>
    <x v="4"/>
    <s v="AREP"/>
    <m/>
    <x v="0"/>
    <d v="2020-06-16T00:00:00"/>
    <x v="2"/>
    <s v="Hernandez Rosales Alicia"/>
    <m/>
    <m/>
    <n v="446.09"/>
    <m/>
    <n v="8252.67"/>
    <n v="7470.4160000000002"/>
    <n v="16.745999999999999"/>
    <m/>
    <n v="18.5"/>
    <n v="782.25400000000002"/>
    <x v="0"/>
    <x v="5"/>
    <n v="25"/>
    <x v="0"/>
  </r>
  <r>
    <x v="2"/>
    <x v="4"/>
    <s v="AREP"/>
    <m/>
    <x v="0"/>
    <d v="2020-06-16T00:00:00"/>
    <x v="2"/>
    <s v="Hernandez Rosales Alicia"/>
    <m/>
    <m/>
    <n v="346.99"/>
    <m/>
    <n v="4684.37"/>
    <n v="5823.5349999999999"/>
    <n v="16.783000000000001"/>
    <m/>
    <n v="13.5"/>
    <n v="-1139.165"/>
    <x v="0"/>
    <x v="5"/>
    <n v="25"/>
    <x v="0"/>
  </r>
  <r>
    <x v="2"/>
    <x v="4"/>
    <s v="APTA"/>
    <m/>
    <x v="1"/>
    <d v="2020-06-16T00:00:00"/>
    <x v="2"/>
    <s v="Super Tienda Martinez SA de CV"/>
    <m/>
    <m/>
    <n v="-222.48"/>
    <m/>
    <n v="-5228.28"/>
    <n v="-3830.0129999999999"/>
    <n v="-17.215"/>
    <m/>
    <n v="23.5"/>
    <n v="-1398.2670000000001"/>
    <x v="0"/>
    <x v="5"/>
    <n v="25"/>
    <x v="0"/>
  </r>
  <r>
    <x v="2"/>
    <x v="4"/>
    <s v="APTA"/>
    <m/>
    <x v="0"/>
    <d v="2020-06-16T00:00:00"/>
    <x v="2"/>
    <s v="Super Tienda Martinez SA de CV"/>
    <m/>
    <m/>
    <n v="222.48"/>
    <m/>
    <n v="5228.28"/>
    <n v="3830.0129999999999"/>
    <n v="17.215"/>
    <m/>
    <n v="23.5"/>
    <n v="1398.2670000000001"/>
    <x v="0"/>
    <x v="5"/>
    <n v="25"/>
    <x v="0"/>
  </r>
  <r>
    <x v="2"/>
    <x v="4"/>
    <s v="AREP"/>
    <m/>
    <x v="0"/>
    <d v="2020-06-18T00:00:00"/>
    <x v="2"/>
    <s v="Super Tienda Martinez SA de CV"/>
    <m/>
    <m/>
    <n v="45.08"/>
    <m/>
    <n v="1059.3800000000001"/>
    <n v="739.46500000000003"/>
    <n v="16.402999999999999"/>
    <m/>
    <n v="23.5"/>
    <n v="319.91500000000002"/>
    <x v="0"/>
    <x v="5"/>
    <n v="25"/>
    <x v="0"/>
  </r>
  <r>
    <x v="2"/>
    <x v="4"/>
    <s v="AREP"/>
    <m/>
    <x v="0"/>
    <d v="2020-06-18T00:00:00"/>
    <x v="2"/>
    <s v="HUEVO PUBLICO EN GENERAL"/>
    <m/>
    <m/>
    <n v="99.06"/>
    <m/>
    <n v="2129.79"/>
    <n v="1624.92"/>
    <n v="16.402999999999999"/>
    <m/>
    <n v="21.5"/>
    <n v="504.87"/>
    <x v="0"/>
    <x v="5"/>
    <n v="25"/>
    <x v="0"/>
  </r>
  <r>
    <x v="2"/>
    <x v="4"/>
    <s v="AREP"/>
    <m/>
    <x v="0"/>
    <d v="2020-06-18T00:00:00"/>
    <x v="2"/>
    <s v="Cesar Morales"/>
    <m/>
    <m/>
    <n v="111.16"/>
    <m/>
    <n v="2612.2600000000002"/>
    <n v="1823.402"/>
    <n v="16.402999999999999"/>
    <m/>
    <n v="23.5"/>
    <n v="788.85799999999995"/>
    <x v="0"/>
    <x v="5"/>
    <n v="25"/>
    <x v="0"/>
  </r>
  <r>
    <x v="2"/>
    <x v="4"/>
    <s v="AREP"/>
    <m/>
    <x v="0"/>
    <d v="2020-06-18T00:00:00"/>
    <x v="2"/>
    <s v="HUEVO PUBLICO EN GENERAL"/>
    <m/>
    <m/>
    <n v="196.51"/>
    <m/>
    <n v="4617.99"/>
    <n v="3223.431"/>
    <n v="16.402999999999999"/>
    <m/>
    <n v="23.5"/>
    <n v="1394.559"/>
    <x v="0"/>
    <x v="5"/>
    <n v="25"/>
    <x v="0"/>
  </r>
  <r>
    <x v="2"/>
    <x v="4"/>
    <s v="AREP"/>
    <m/>
    <x v="0"/>
    <d v="2020-06-18T00:00:00"/>
    <x v="2"/>
    <s v="Rosales Guzman Humberto"/>
    <m/>
    <m/>
    <n v="213.02"/>
    <m/>
    <n v="5005.97"/>
    <n v="3494.2510000000002"/>
    <n v="16.402999999999999"/>
    <m/>
    <n v="23.5"/>
    <n v="1511.7190000000001"/>
    <x v="0"/>
    <x v="5"/>
    <n v="25"/>
    <x v="0"/>
  </r>
  <r>
    <x v="2"/>
    <x v="4"/>
    <s v="AREP"/>
    <m/>
    <x v="0"/>
    <d v="2020-06-18T00:00:00"/>
    <x v="2"/>
    <s v="Gonzalez Dominguez Fabiola"/>
    <m/>
    <m/>
    <n v="424.35"/>
    <m/>
    <n v="9972.23"/>
    <n v="6960.7809999999999"/>
    <n v="16.402999999999999"/>
    <m/>
    <n v="23.5"/>
    <n v="3011.4490000000001"/>
    <x v="0"/>
    <x v="5"/>
    <n v="25"/>
    <x v="0"/>
  </r>
  <r>
    <x v="2"/>
    <x v="4"/>
    <s v="AREP"/>
    <m/>
    <x v="0"/>
    <d v="2020-06-18T00:00:00"/>
    <x v="2"/>
    <s v="Laura Livier Castro Mejia"/>
    <m/>
    <m/>
    <n v="316.7"/>
    <m/>
    <n v="7442.45"/>
    <n v="5194.9560000000001"/>
    <n v="16.402999999999999"/>
    <m/>
    <n v="23.5"/>
    <n v="2247.4940000000001"/>
    <x v="0"/>
    <x v="5"/>
    <n v="25"/>
    <x v="0"/>
  </r>
  <r>
    <x v="2"/>
    <x v="4"/>
    <s v="AREP"/>
    <m/>
    <x v="0"/>
    <d v="2020-06-18T00:00:00"/>
    <x v="2"/>
    <s v="HUEVO PUBLICO EN GENERAL"/>
    <m/>
    <m/>
    <n v="621.86"/>
    <m/>
    <n v="14613.71"/>
    <n v="10200.616"/>
    <n v="16.402999999999999"/>
    <m/>
    <n v="23.5"/>
    <n v="4413.0940000000001"/>
    <x v="0"/>
    <x v="5"/>
    <n v="25"/>
    <x v="0"/>
  </r>
  <r>
    <x v="2"/>
    <x v="4"/>
    <s v="AREP"/>
    <m/>
    <x v="0"/>
    <d v="2020-06-18T00:00:00"/>
    <x v="2"/>
    <s v="Martin Francisco Cervantes Curiel"/>
    <m/>
    <m/>
    <n v="123.97"/>
    <m/>
    <n v="2913.3"/>
    <n v="2033.529"/>
    <n v="16.402999999999999"/>
    <m/>
    <n v="23.5"/>
    <n v="879.77099999999996"/>
    <x v="0"/>
    <x v="5"/>
    <n v="25"/>
    <x v="0"/>
  </r>
  <r>
    <x v="2"/>
    <x v="4"/>
    <s v="AREP"/>
    <m/>
    <x v="0"/>
    <d v="2020-06-18T00:00:00"/>
    <x v="2"/>
    <s v="Huerta Reyes Juan Carlos"/>
    <m/>
    <m/>
    <n v="560.19000000000005"/>
    <m/>
    <n v="13164.47"/>
    <n v="9189.018"/>
    <n v="16.402999999999999"/>
    <m/>
    <n v="23.5"/>
    <n v="3975.4520000000002"/>
    <x v="0"/>
    <x v="5"/>
    <n v="25"/>
    <x v="0"/>
  </r>
  <r>
    <x v="2"/>
    <x v="4"/>
    <s v="AREP"/>
    <m/>
    <x v="0"/>
    <d v="2020-06-18T00:00:00"/>
    <x v="2"/>
    <s v="Imelda fregozo Guzman"/>
    <m/>
    <m/>
    <n v="760.27"/>
    <m/>
    <n v="17866.349999999999"/>
    <n v="12471.01"/>
    <n v="16.402999999999999"/>
    <m/>
    <n v="23.5"/>
    <n v="5395.34"/>
    <x v="0"/>
    <x v="5"/>
    <n v="25"/>
    <x v="0"/>
  </r>
  <r>
    <x v="2"/>
    <x v="4"/>
    <s v="AREP"/>
    <m/>
    <x v="0"/>
    <d v="2020-06-18T00:00:00"/>
    <x v="2"/>
    <s v="Vargas Perez Maria del Rosario &quot;La Chata&quot;"/>
    <m/>
    <m/>
    <n v="119.2"/>
    <m/>
    <n v="2622.4"/>
    <n v="1955.2850000000001"/>
    <n v="16.402999999999999"/>
    <m/>
    <n v="22"/>
    <n v="667.11500000000001"/>
    <x v="0"/>
    <x v="5"/>
    <n v="25"/>
    <x v="0"/>
  </r>
  <r>
    <x v="2"/>
    <x v="4"/>
    <s v="AREP"/>
    <m/>
    <x v="0"/>
    <d v="2020-06-18T00:00:00"/>
    <x v="2"/>
    <s v="Vargas Perez Maria del Rosario &quot;La Chata&quot;"/>
    <m/>
    <m/>
    <n v="299.39999999999998"/>
    <m/>
    <n v="7185.6"/>
    <n v="4911.1769999999997"/>
    <n v="16.402999999999999"/>
    <m/>
    <n v="24"/>
    <n v="2274.4229999999998"/>
    <x v="0"/>
    <x v="5"/>
    <n v="25"/>
    <x v="0"/>
  </r>
  <r>
    <x v="2"/>
    <x v="4"/>
    <s v="AREP"/>
    <m/>
    <x v="0"/>
    <d v="2020-06-18T00:00:00"/>
    <x v="2"/>
    <s v="HUEVO PUBLICO EN GENERAL"/>
    <m/>
    <m/>
    <n v="118.4"/>
    <m/>
    <n v="2604.8000000000002"/>
    <n v="1942.162"/>
    <n v="16.402999999999999"/>
    <m/>
    <n v="22"/>
    <n v="662.63800000000003"/>
    <x v="0"/>
    <x v="5"/>
    <n v="25"/>
    <x v="0"/>
  </r>
  <r>
    <x v="2"/>
    <x v="4"/>
    <s v="AREP"/>
    <m/>
    <x v="0"/>
    <d v="2020-06-18T00:00:00"/>
    <x v="2"/>
    <s v="Ambriz Ruiz Manolo"/>
    <m/>
    <m/>
    <n v="760.48"/>
    <m/>
    <n v="18251.52"/>
    <n v="12474.455"/>
    <n v="16.402999999999999"/>
    <m/>
    <n v="24"/>
    <n v="5777.0649999999996"/>
    <x v="0"/>
    <x v="5"/>
    <n v="25"/>
    <x v="0"/>
  </r>
  <r>
    <x v="2"/>
    <x v="4"/>
    <s v="AREP"/>
    <m/>
    <x v="0"/>
    <d v="2020-06-18T00:00:00"/>
    <x v="2"/>
    <s v="Gonzalez Contreras Crescenciano"/>
    <m/>
    <m/>
    <n v="1778.89"/>
    <m/>
    <n v="42693.36"/>
    <n v="29179.837"/>
    <n v="16.402999999999999"/>
    <m/>
    <n v="24"/>
    <n v="13513.522999999999"/>
    <x v="0"/>
    <x v="5"/>
    <n v="25"/>
    <x v="0"/>
  </r>
  <r>
    <x v="2"/>
    <x v="4"/>
    <s v="AREP"/>
    <m/>
    <x v="0"/>
    <d v="2020-06-18T00:00:00"/>
    <x v="2"/>
    <s v="Soc Coop Rural de Compra y Venta en C y C El Grullo SCL"/>
    <m/>
    <m/>
    <n v="629"/>
    <m/>
    <n v="15096"/>
    <n v="10317.736000000001"/>
    <n v="16.402999999999999"/>
    <m/>
    <n v="24"/>
    <n v="4778.2640000000001"/>
    <x v="0"/>
    <x v="5"/>
    <n v="25"/>
    <x v="0"/>
  </r>
  <r>
    <x v="2"/>
    <x v="4"/>
    <s v="AREP"/>
    <m/>
    <x v="0"/>
    <d v="2020-06-18T00:00:00"/>
    <x v="2"/>
    <s v="Soc Coop Rural de Compra y Venta en C y C El Grullo SCL"/>
    <m/>
    <m/>
    <n v="194.4"/>
    <m/>
    <n v="4276.8"/>
    <n v="3188.82"/>
    <n v="16.402999999999999"/>
    <m/>
    <n v="22"/>
    <n v="1087.98"/>
    <x v="0"/>
    <x v="5"/>
    <n v="25"/>
    <x v="0"/>
  </r>
  <r>
    <x v="2"/>
    <x v="4"/>
    <s v="AREP"/>
    <m/>
    <x v="0"/>
    <d v="2020-06-20T00:00:00"/>
    <x v="2"/>
    <s v="Imelda fregozo Guzman"/>
    <m/>
    <m/>
    <n v="255.83"/>
    <m/>
    <n v="6139.92"/>
    <n v="4185.3159999999998"/>
    <n v="16.36"/>
    <m/>
    <n v="24"/>
    <n v="1954.604"/>
    <x v="0"/>
    <x v="5"/>
    <n v="25"/>
    <x v="0"/>
  </r>
  <r>
    <x v="2"/>
    <x v="4"/>
    <s v="AREP"/>
    <m/>
    <x v="0"/>
    <d v="2020-06-20T00:00:00"/>
    <x v="2"/>
    <s v="Lopez Montaño Julio"/>
    <m/>
    <m/>
    <n v="194.48"/>
    <m/>
    <n v="4667.5200000000004"/>
    <n v="3181.645"/>
    <n v="16.36"/>
    <m/>
    <n v="24"/>
    <n v="1485.875"/>
    <x v="0"/>
    <x v="5"/>
    <n v="25"/>
    <x v="0"/>
  </r>
  <r>
    <x v="2"/>
    <x v="4"/>
    <s v="AREP"/>
    <m/>
    <x v="0"/>
    <d v="2020-06-20T00:00:00"/>
    <x v="2"/>
    <s v="Alvarez Garcia Octavio "/>
    <m/>
    <m/>
    <n v="608.24"/>
    <m/>
    <n v="14597.76"/>
    <n v="9950.6569999999992"/>
    <n v="16.36"/>
    <m/>
    <n v="24"/>
    <n v="4647.1030000000001"/>
    <x v="0"/>
    <x v="5"/>
    <n v="25"/>
    <x v="0"/>
  </r>
  <r>
    <x v="2"/>
    <x v="4"/>
    <s v="AREP"/>
    <m/>
    <x v="0"/>
    <d v="2020-06-20T00:00:00"/>
    <x v="2"/>
    <s v="Rosales Guzman Humberto"/>
    <m/>
    <m/>
    <n v="236.41"/>
    <m/>
    <n v="5673.84"/>
    <n v="3867.6089999999999"/>
    <n v="16.36"/>
    <m/>
    <n v="24"/>
    <n v="1806.231"/>
    <x v="0"/>
    <x v="5"/>
    <n v="25"/>
    <x v="0"/>
  </r>
  <r>
    <x v="2"/>
    <x v="4"/>
    <s v="AREP"/>
    <m/>
    <x v="0"/>
    <d v="2020-06-20T00:00:00"/>
    <x v="2"/>
    <s v="Abel Paul Hernandez Perez"/>
    <m/>
    <m/>
    <n v="99.5"/>
    <m/>
    <n v="2189"/>
    <n v="1627.7950000000001"/>
    <n v="16.36"/>
    <m/>
    <n v="22"/>
    <n v="561.20500000000004"/>
    <x v="0"/>
    <x v="5"/>
    <n v="25"/>
    <x v="0"/>
  </r>
  <r>
    <x v="2"/>
    <x v="4"/>
    <s v="AREP"/>
    <m/>
    <x v="0"/>
    <d v="2020-06-20T00:00:00"/>
    <x v="2"/>
    <s v="Martin Francisco Cervantes Curiel"/>
    <m/>
    <m/>
    <n v="211.57"/>
    <m/>
    <n v="5077.68"/>
    <n v="3461.2330000000002"/>
    <n v="16.36"/>
    <m/>
    <n v="24"/>
    <n v="1616.4469999999999"/>
    <x v="0"/>
    <x v="5"/>
    <n v="25"/>
    <x v="0"/>
  </r>
  <r>
    <x v="2"/>
    <x v="4"/>
    <s v="AREP"/>
    <m/>
    <x v="0"/>
    <d v="2020-06-20T00:00:00"/>
    <x v="2"/>
    <s v="Cobian Zamora Marlin"/>
    <m/>
    <m/>
    <n v="861.52"/>
    <m/>
    <n v="20676.48"/>
    <n v="14094.254999999999"/>
    <n v="16.36"/>
    <m/>
    <n v="24"/>
    <n v="6582.2250000000004"/>
    <x v="0"/>
    <x v="5"/>
    <n v="25"/>
    <x v="0"/>
  </r>
  <r>
    <x v="2"/>
    <x v="4"/>
    <s v="AREP"/>
    <m/>
    <x v="0"/>
    <d v="2020-06-20T00:00:00"/>
    <x v="2"/>
    <s v="Huerta Reyes Juan Carlos"/>
    <m/>
    <m/>
    <n v="245.71"/>
    <m/>
    <n v="5897.04"/>
    <n v="4019.7550000000001"/>
    <n v="16.36"/>
    <m/>
    <n v="24"/>
    <n v="1877.2850000000001"/>
    <x v="0"/>
    <x v="5"/>
    <n v="25"/>
    <x v="0"/>
  </r>
  <r>
    <x v="2"/>
    <x v="4"/>
    <s v="AREP"/>
    <m/>
    <x v="0"/>
    <d v="2020-06-20T00:00:00"/>
    <x v="2"/>
    <s v="HUEVO PUBLICO EN GENERAL"/>
    <m/>
    <m/>
    <n v="264.83"/>
    <m/>
    <n v="6355.92"/>
    <n v="4332.5540000000001"/>
    <n v="16.36"/>
    <m/>
    <n v="24"/>
    <n v="2023.366"/>
    <x v="0"/>
    <x v="5"/>
    <n v="25"/>
    <x v="0"/>
  </r>
  <r>
    <x v="2"/>
    <x v="4"/>
    <s v="AREP"/>
    <m/>
    <x v="0"/>
    <d v="2020-06-20T00:00:00"/>
    <x v="2"/>
    <s v="HUEVO PUBLICO EN GENERAL"/>
    <m/>
    <m/>
    <n v="548.85"/>
    <m/>
    <n v="13172.4"/>
    <n v="8979.0509999999995"/>
    <n v="16.36"/>
    <m/>
    <n v="24"/>
    <n v="4193.3490000000002"/>
    <x v="0"/>
    <x v="5"/>
    <n v="25"/>
    <x v="0"/>
  </r>
  <r>
    <x v="2"/>
    <x v="4"/>
    <s v="AREP"/>
    <m/>
    <x v="0"/>
    <d v="2020-06-20T00:00:00"/>
    <x v="2"/>
    <s v="Espinoza Gonzalez Maria Yesenia"/>
    <m/>
    <m/>
    <n v="444.9"/>
    <m/>
    <n v="10677.6"/>
    <n v="7278.4539999999997"/>
    <n v="16.36"/>
    <m/>
    <n v="24"/>
    <n v="3399.1460000000002"/>
    <x v="0"/>
    <x v="5"/>
    <n v="25"/>
    <x v="0"/>
  </r>
  <r>
    <x v="2"/>
    <x v="4"/>
    <s v="AREP"/>
    <m/>
    <x v="0"/>
    <d v="2020-06-20T00:00:00"/>
    <x v="2"/>
    <s v="Distribuidora de Frutas y Verduras Zepeda Hnos SRL de CV"/>
    <m/>
    <m/>
    <n v="634.16999999999996"/>
    <m/>
    <n v="15220.08"/>
    <n v="10374.865"/>
    <n v="16.36"/>
    <m/>
    <n v="24"/>
    <n v="4845.2150000000001"/>
    <x v="0"/>
    <x v="5"/>
    <n v="25"/>
    <x v="0"/>
  </r>
  <r>
    <x v="2"/>
    <x v="4"/>
    <s v="AREP"/>
    <m/>
    <x v="0"/>
    <d v="2020-06-20T00:00:00"/>
    <x v="2"/>
    <s v="Distribuidora de Frutas y Verduras Zepeda Hnos SRL de CV"/>
    <m/>
    <m/>
    <n v="194.95"/>
    <m/>
    <n v="4191.43"/>
    <n v="3189.3339999999998"/>
    <n v="16.36"/>
    <m/>
    <n v="21.5"/>
    <n v="1002.096"/>
    <x v="0"/>
    <x v="5"/>
    <n v="25"/>
    <x v="0"/>
  </r>
  <r>
    <x v="2"/>
    <x v="4"/>
    <s v="AREP"/>
    <m/>
    <x v="0"/>
    <d v="2020-06-20T00:00:00"/>
    <x v="2"/>
    <s v="Distribuidora de Frutas y Verduras Zepeda Hnos SRL de CV"/>
    <m/>
    <m/>
    <n v="194.95"/>
    <m/>
    <n v="4191.43"/>
    <n v="3189.3339999999998"/>
    <n v="16.36"/>
    <m/>
    <n v="21.5"/>
    <n v="1002.096"/>
    <x v="0"/>
    <x v="5"/>
    <n v="25"/>
    <x v="0"/>
  </r>
  <r>
    <x v="2"/>
    <x v="4"/>
    <s v="AREP"/>
    <m/>
    <x v="0"/>
    <d v="2020-06-20T00:00:00"/>
    <x v="2"/>
    <s v="Distribuidora de Frutas y Verduras Zepeda Hnos SRL de CV"/>
    <m/>
    <m/>
    <n v="1079.54"/>
    <m/>
    <n v="25369.19"/>
    <n v="17661.008999999998"/>
    <n v="16.36"/>
    <m/>
    <n v="23.5"/>
    <n v="7708.1809999999996"/>
    <x v="0"/>
    <x v="5"/>
    <n v="25"/>
    <x v="0"/>
  </r>
  <r>
    <x v="2"/>
    <x v="4"/>
    <s v="AREP"/>
    <m/>
    <x v="0"/>
    <d v="2020-06-20T00:00:00"/>
    <x v="2"/>
    <s v="Cobian Hector"/>
    <m/>
    <m/>
    <n v="444.89"/>
    <m/>
    <n v="10677.36"/>
    <n v="7278.2910000000002"/>
    <n v="16.36"/>
    <m/>
    <n v="24"/>
    <n v="3399.069"/>
    <x v="0"/>
    <x v="5"/>
    <n v="25"/>
    <x v="0"/>
  </r>
  <r>
    <x v="2"/>
    <x v="4"/>
    <s v="AREP"/>
    <m/>
    <x v="0"/>
    <d v="2020-06-20T00:00:00"/>
    <x v="2"/>
    <s v="Hernandez Rosales Alicia"/>
    <m/>
    <m/>
    <n v="304.79000000000002"/>
    <m/>
    <n v="5791.01"/>
    <n v="4986.2889999999998"/>
    <n v="16.36"/>
    <m/>
    <n v="19"/>
    <n v="804.721"/>
    <x v="0"/>
    <x v="5"/>
    <n v="25"/>
    <x v="0"/>
  </r>
  <r>
    <x v="2"/>
    <x v="4"/>
    <s v="AREP"/>
    <m/>
    <x v="0"/>
    <d v="2020-06-20T00:00:00"/>
    <x v="2"/>
    <s v="Hernandez Rosales Alicia"/>
    <m/>
    <m/>
    <n v="284.55"/>
    <m/>
    <n v="3983.7"/>
    <n v="4655.1679999999997"/>
    <n v="16.36"/>
    <m/>
    <n v="14"/>
    <n v="-671.46799999999996"/>
    <x v="0"/>
    <x v="5"/>
    <n v="25"/>
    <x v="0"/>
  </r>
  <r>
    <x v="2"/>
    <x v="4"/>
    <s v="AREP"/>
    <m/>
    <x v="1"/>
    <d v="2020-06-22T00:00:00"/>
    <x v="2"/>
    <s v="Distribuidora de Frutas y Verduras Zepeda Hnos SRL de CV"/>
    <m/>
    <m/>
    <n v="-19.32"/>
    <m/>
    <n v="-4191.43"/>
    <n v="-316.072"/>
    <n v="-16.36"/>
    <m/>
    <n v="216.9477"/>
    <n v="-3875.3580000000002"/>
    <x v="0"/>
    <x v="5"/>
    <n v="26"/>
    <x v="0"/>
  </r>
  <r>
    <x v="2"/>
    <x v="4"/>
    <s v="AREP"/>
    <m/>
    <x v="1"/>
    <d v="2020-06-22T00:00:00"/>
    <x v="2"/>
    <s v="Distribuidora de Frutas y Verduras Zepeda Hnos SRL de CV"/>
    <m/>
    <m/>
    <n v="-175.63"/>
    <m/>
    <n v="-4191.43"/>
    <n v="-2873.2620000000002"/>
    <n v="-16.36"/>
    <m/>
    <n v="23.865100000000002"/>
    <n v="-1318.1679999999999"/>
    <x v="0"/>
    <x v="5"/>
    <n v="26"/>
    <x v="0"/>
  </r>
  <r>
    <x v="2"/>
    <x v="4"/>
    <s v="GRAL"/>
    <m/>
    <x v="0"/>
    <d v="2020-06-23T00:00:00"/>
    <x v="2"/>
    <s v="Loera Baltazar Carlos"/>
    <m/>
    <m/>
    <n v="633.28"/>
    <m/>
    <n v="16465.28"/>
    <n v="10434.715"/>
    <n v="16.477"/>
    <m/>
    <n v="26"/>
    <n v="6030.5649999999996"/>
    <x v="0"/>
    <x v="5"/>
    <n v="26"/>
    <x v="0"/>
  </r>
  <r>
    <x v="2"/>
    <x v="4"/>
    <s v="GRAL"/>
    <m/>
    <x v="0"/>
    <d v="2020-06-23T00:00:00"/>
    <x v="2"/>
    <s v="Garcia Soto Salvador"/>
    <m/>
    <m/>
    <n v="1410.49"/>
    <m/>
    <n v="36672.74"/>
    <n v="23241.002"/>
    <n v="16.477"/>
    <m/>
    <n v="26"/>
    <n v="13431.737999999999"/>
    <x v="0"/>
    <x v="5"/>
    <n v="26"/>
    <x v="0"/>
  </r>
  <r>
    <x v="2"/>
    <x v="4"/>
    <s v="GRAL"/>
    <m/>
    <x v="0"/>
    <d v="2020-06-23T00:00:00"/>
    <x v="2"/>
    <s v="HUEVO PUBLICO EN GENERAL"/>
    <m/>
    <m/>
    <n v="106.97"/>
    <m/>
    <n v="2727.74"/>
    <n v="1762.5719999999999"/>
    <n v="16.477"/>
    <m/>
    <n v="25.5"/>
    <n v="965.16800000000001"/>
    <x v="0"/>
    <x v="5"/>
    <n v="26"/>
    <x v="0"/>
  </r>
  <r>
    <x v="2"/>
    <x v="4"/>
    <s v="GRAL"/>
    <m/>
    <x v="0"/>
    <d v="2020-06-23T00:00:00"/>
    <x v="2"/>
    <s v="Cobian Zamora Marlin"/>
    <m/>
    <m/>
    <n v="872.65"/>
    <m/>
    <n v="22252.58"/>
    <n v="14378.876"/>
    <n v="16.477"/>
    <m/>
    <n v="25.5"/>
    <n v="7873.7039999999997"/>
    <x v="0"/>
    <x v="5"/>
    <n v="26"/>
    <x v="0"/>
  </r>
  <r>
    <x v="2"/>
    <x v="4"/>
    <s v="ARSPP1"/>
    <m/>
    <x v="0"/>
    <d v="2020-06-24T00:00:00"/>
    <x v="2"/>
    <s v="Ventas Familia"/>
    <m/>
    <m/>
    <n v="3.69"/>
    <m/>
    <n v="86.72"/>
    <n v="67.320999999999998"/>
    <n v="18.244"/>
    <m/>
    <n v="23.5014"/>
    <n v="19.399000000000001"/>
    <x v="0"/>
    <x v="5"/>
    <n v="26"/>
    <x v="0"/>
  </r>
  <r>
    <x v="2"/>
    <x v="4"/>
    <s v="ARSPP1"/>
    <m/>
    <x v="0"/>
    <d v="2020-06-24T00:00:00"/>
    <x v="2"/>
    <s v="Ventas Familia"/>
    <m/>
    <m/>
    <n v="31.04"/>
    <m/>
    <n v="729.44"/>
    <n v="566.29499999999996"/>
    <n v="18.244"/>
    <m/>
    <n v="23.5"/>
    <n v="163.14500000000001"/>
    <x v="0"/>
    <x v="5"/>
    <n v="26"/>
    <x v="0"/>
  </r>
  <r>
    <x v="2"/>
    <x v="4"/>
    <s v="ARSJP1"/>
    <m/>
    <x v="1"/>
    <d v="2020-06-24T00:00:00"/>
    <x v="2"/>
    <s v="Ventas Familia"/>
    <m/>
    <m/>
    <n v="1E-3"/>
    <m/>
    <n v="-729.44"/>
    <n v="0"/>
    <n v="-12.436999999999999"/>
    <m/>
    <n v="-729440"/>
    <n v="-729.44"/>
    <x v="0"/>
    <x v="5"/>
    <n v="26"/>
    <x v="0"/>
  </r>
  <r>
    <x v="2"/>
    <x v="4"/>
    <s v="ARSJP1"/>
    <m/>
    <x v="1"/>
    <d v="2020-06-24T00:00:00"/>
    <x v="2"/>
    <s v="Ventas Familia"/>
    <m/>
    <m/>
    <n v="-31.04"/>
    <m/>
    <n v="-729.44"/>
    <n v="-386.05"/>
    <n v="-12.436999999999999"/>
    <m/>
    <n v="23.5"/>
    <n v="-343.39"/>
    <x v="0"/>
    <x v="5"/>
    <n v="26"/>
    <x v="0"/>
  </r>
  <r>
    <x v="2"/>
    <x v="4"/>
    <s v="ARSJP1"/>
    <m/>
    <x v="0"/>
    <d v="2020-06-24T00:00:00"/>
    <x v="2"/>
    <s v="Ventas Familia"/>
    <m/>
    <m/>
    <n v="31.04"/>
    <m/>
    <n v="729.44"/>
    <n v="386.05"/>
    <n v="12.436999999999999"/>
    <m/>
    <n v="23.5"/>
    <n v="343.39"/>
    <x v="0"/>
    <x v="5"/>
    <n v="26"/>
    <x v="0"/>
  </r>
  <r>
    <x v="2"/>
    <x v="4"/>
    <s v="AREP"/>
    <m/>
    <x v="0"/>
    <d v="2020-06-25T00:00:00"/>
    <x v="2"/>
    <s v="VICTOR PEREZ"/>
    <m/>
    <m/>
    <n v="15.5"/>
    <m/>
    <n v="364.25"/>
    <n v="280.40499999999997"/>
    <n v="18.091000000000001"/>
    <m/>
    <n v="23.5"/>
    <n v="83.844999999999999"/>
    <x v="0"/>
    <x v="5"/>
    <n v="26"/>
    <x v="0"/>
  </r>
  <r>
    <x v="2"/>
    <x v="4"/>
    <s v="AREP"/>
    <m/>
    <x v="0"/>
    <d v="2020-06-25T00:00:00"/>
    <x v="2"/>
    <s v="Martin Francisco Cervantes Curiel"/>
    <m/>
    <m/>
    <n v="256.75"/>
    <m/>
    <n v="6803.88"/>
    <n v="4644.7669999999998"/>
    <n v="18.091000000000001"/>
    <m/>
    <n v="26.5"/>
    <n v="2159.1129999999998"/>
    <x v="0"/>
    <x v="5"/>
    <n v="26"/>
    <x v="0"/>
  </r>
  <r>
    <x v="2"/>
    <x v="4"/>
    <s v="AREP"/>
    <m/>
    <x v="0"/>
    <d v="2020-06-25T00:00:00"/>
    <x v="2"/>
    <s v="Panaderia Garcia"/>
    <m/>
    <m/>
    <n v="22.24"/>
    <m/>
    <n v="366.96"/>
    <n v="402.33499999999998"/>
    <n v="18.091000000000001"/>
    <m/>
    <n v="16.5"/>
    <n v="-35.375"/>
    <x v="0"/>
    <x v="5"/>
    <n v="26"/>
    <x v="0"/>
  </r>
  <r>
    <x v="2"/>
    <x v="4"/>
    <s v="AREP"/>
    <m/>
    <x v="0"/>
    <d v="2020-06-25T00:00:00"/>
    <x v="2"/>
    <s v="Lopez Montaño Julio"/>
    <m/>
    <m/>
    <n v="240.13"/>
    <m/>
    <n v="6363.45"/>
    <n v="4344.1009999999997"/>
    <n v="18.091000000000001"/>
    <m/>
    <n v="26.5"/>
    <n v="2019.3489999999999"/>
    <x v="0"/>
    <x v="5"/>
    <n v="26"/>
    <x v="0"/>
  </r>
  <r>
    <x v="2"/>
    <x v="4"/>
    <s v="AREP"/>
    <m/>
    <x v="0"/>
    <d v="2020-06-25T00:00:00"/>
    <x v="2"/>
    <s v="HUEVO PUBLICO EN GENERAL"/>
    <m/>
    <m/>
    <n v="19.89"/>
    <m/>
    <n v="487.31"/>
    <n v="359.822"/>
    <n v="18.091000000000001"/>
    <m/>
    <n v="24.500299999999999"/>
    <n v="127.488"/>
    <x v="0"/>
    <x v="5"/>
    <n v="26"/>
    <x v="0"/>
  </r>
  <r>
    <x v="2"/>
    <x v="4"/>
    <s v="AREP"/>
    <m/>
    <x v="0"/>
    <d v="2020-06-25T00:00:00"/>
    <x v="2"/>
    <s v="Ambriz Ruiz Manolo"/>
    <m/>
    <m/>
    <n v="764.98"/>
    <m/>
    <n v="20271.97"/>
    <n v="13838.963"/>
    <n v="18.091000000000001"/>
    <m/>
    <n v="26.5"/>
    <n v="6433.0069999999996"/>
    <x v="0"/>
    <x v="5"/>
    <n v="26"/>
    <x v="0"/>
  </r>
  <r>
    <x v="2"/>
    <x v="4"/>
    <s v="AREP"/>
    <m/>
    <x v="0"/>
    <d v="2020-06-25T00:00:00"/>
    <x v="2"/>
    <s v="HUEVO PUBLICO EN GENERAL"/>
    <m/>
    <m/>
    <n v="279.98"/>
    <m/>
    <n v="7419.47"/>
    <n v="5065.0119999999997"/>
    <n v="18.091000000000001"/>
    <m/>
    <n v="26.5"/>
    <n v="2354.4580000000001"/>
    <x v="0"/>
    <x v="5"/>
    <n v="26"/>
    <x v="0"/>
  </r>
  <r>
    <x v="2"/>
    <x v="4"/>
    <s v="AREP"/>
    <m/>
    <x v="0"/>
    <d v="2020-06-25T00:00:00"/>
    <x v="2"/>
    <s v="Abel Paul Hernandez Perez"/>
    <m/>
    <m/>
    <n v="106.55"/>
    <m/>
    <n v="2823.58"/>
    <n v="1927.556"/>
    <n v="18.091000000000001"/>
    <m/>
    <n v="26.5"/>
    <n v="896.024"/>
    <x v="0"/>
    <x v="5"/>
    <n v="26"/>
    <x v="0"/>
  </r>
  <r>
    <x v="2"/>
    <x v="4"/>
    <s v="AREP"/>
    <m/>
    <x v="0"/>
    <d v="2020-06-25T00:00:00"/>
    <x v="2"/>
    <s v="Gonzalez Dominguez Fabiola"/>
    <m/>
    <m/>
    <n v="443.08"/>
    <m/>
    <n v="11741.62"/>
    <n v="8015.5919999999996"/>
    <n v="18.091000000000001"/>
    <m/>
    <n v="26.5"/>
    <n v="3726.0279999999998"/>
    <x v="0"/>
    <x v="5"/>
    <n v="26"/>
    <x v="0"/>
  </r>
  <r>
    <x v="2"/>
    <x v="4"/>
    <s v="AREP"/>
    <m/>
    <x v="0"/>
    <d v="2020-06-25T00:00:00"/>
    <x v="2"/>
    <s v="Laura Livier Castro Mejia"/>
    <m/>
    <m/>
    <n v="211.94"/>
    <m/>
    <n v="5616.41"/>
    <n v="3834.1260000000002"/>
    <n v="18.091000000000001"/>
    <m/>
    <n v="26.5"/>
    <n v="1782.2840000000001"/>
    <x v="0"/>
    <x v="5"/>
    <n v="26"/>
    <x v="0"/>
  </r>
  <r>
    <x v="2"/>
    <x v="4"/>
    <s v="AREP"/>
    <m/>
    <x v="0"/>
    <d v="2020-06-25T00:00:00"/>
    <x v="2"/>
    <s v="HUEVO PUBLICO EN GENERAL"/>
    <m/>
    <m/>
    <n v="530.69000000000005"/>
    <m/>
    <n v="14063.29"/>
    <n v="9600.5120000000006"/>
    <n v="18.091000000000001"/>
    <m/>
    <n v="26.5"/>
    <n v="4462.7780000000002"/>
    <x v="0"/>
    <x v="5"/>
    <n v="26"/>
    <x v="0"/>
  </r>
  <r>
    <x v="2"/>
    <x v="4"/>
    <s v="AREP"/>
    <m/>
    <x v="0"/>
    <d v="2020-06-25T00:00:00"/>
    <x v="2"/>
    <s v="Huerta Reyes Juan Carlos"/>
    <m/>
    <m/>
    <n v="381.93"/>
    <m/>
    <n v="10121.15"/>
    <n v="6909.3509999999997"/>
    <n v="18.091000000000001"/>
    <m/>
    <n v="26.5"/>
    <n v="3211.799"/>
    <x v="0"/>
    <x v="5"/>
    <n v="26"/>
    <x v="0"/>
  </r>
  <r>
    <x v="2"/>
    <x v="4"/>
    <s v="AREP"/>
    <m/>
    <x v="0"/>
    <d v="2020-06-25T00:00:00"/>
    <x v="2"/>
    <s v="HUEVO PUBLICO EN GENERAL"/>
    <m/>
    <m/>
    <n v="228.03"/>
    <m/>
    <n v="6042.8"/>
    <n v="4125.2039999999997"/>
    <n v="18.091000000000001"/>
    <m/>
    <n v="26.5"/>
    <n v="1917.596"/>
    <x v="0"/>
    <x v="5"/>
    <n v="26"/>
    <x v="0"/>
  </r>
  <r>
    <x v="2"/>
    <x v="4"/>
    <s v="AREP"/>
    <m/>
    <x v="0"/>
    <d v="2020-06-25T00:00:00"/>
    <x v="2"/>
    <s v="Cobian Zamora Marlin"/>
    <m/>
    <m/>
    <n v="890.98"/>
    <m/>
    <n v="23610.97"/>
    <n v="16118.380999999999"/>
    <n v="18.091000000000001"/>
    <m/>
    <n v="26.5"/>
    <n v="7492.5889999999999"/>
    <x v="0"/>
    <x v="5"/>
    <n v="26"/>
    <x v="0"/>
  </r>
  <r>
    <x v="2"/>
    <x v="4"/>
    <s v="AREP"/>
    <m/>
    <x v="0"/>
    <d v="2020-06-25T00:00:00"/>
    <x v="2"/>
    <s v="Cobian Zamora Marlin"/>
    <m/>
    <m/>
    <n v="1091.5999999999999"/>
    <m/>
    <n v="28927.4"/>
    <n v="19747.722000000002"/>
    <n v="18.091000000000001"/>
    <m/>
    <n v="26.5"/>
    <n v="9179.6779999999999"/>
    <x v="0"/>
    <x v="5"/>
    <n v="26"/>
    <x v="0"/>
  </r>
  <r>
    <x v="2"/>
    <x v="4"/>
    <s v="AREP"/>
    <m/>
    <x v="0"/>
    <d v="2020-06-25T00:00:00"/>
    <x v="2"/>
    <s v="Cobian Hector"/>
    <m/>
    <m/>
    <n v="418.99"/>
    <m/>
    <n v="11103.24"/>
    <n v="7579.7889999999998"/>
    <n v="18.091000000000001"/>
    <m/>
    <n v="26.5"/>
    <n v="3523.451"/>
    <x v="0"/>
    <x v="5"/>
    <n v="26"/>
    <x v="0"/>
  </r>
  <r>
    <x v="2"/>
    <x v="4"/>
    <s v="AREP"/>
    <m/>
    <x v="0"/>
    <d v="2020-06-25T00:00:00"/>
    <x v="2"/>
    <s v="Hernandez Rosales Alicia"/>
    <m/>
    <m/>
    <n v="448.4"/>
    <m/>
    <n v="9640.6"/>
    <n v="8111.8339999999998"/>
    <n v="18.091000000000001"/>
    <m/>
    <n v="21.5"/>
    <n v="1528.7660000000001"/>
    <x v="0"/>
    <x v="5"/>
    <n v="26"/>
    <x v="0"/>
  </r>
  <r>
    <x v="2"/>
    <x v="4"/>
    <s v="AREP"/>
    <m/>
    <x v="0"/>
    <d v="2020-06-25T00:00:00"/>
    <x v="2"/>
    <s v="Panaderia Garcia"/>
    <m/>
    <m/>
    <n v="260.26"/>
    <m/>
    <n v="4294.29"/>
    <n v="4708.2650000000003"/>
    <n v="18.091000000000001"/>
    <m/>
    <n v="16.5"/>
    <n v="-413.97500000000002"/>
    <x v="0"/>
    <x v="5"/>
    <n v="26"/>
    <x v="0"/>
  </r>
  <r>
    <x v="2"/>
    <x v="4"/>
    <s v="AREP"/>
    <m/>
    <x v="0"/>
    <d v="2020-06-25T00:00:00"/>
    <x v="2"/>
    <s v="Soc Coop Rural de Compra y Venta en C y C El Grullo SCL"/>
    <m/>
    <m/>
    <n v="883.6"/>
    <m/>
    <n v="23415.4"/>
    <n v="15984.873"/>
    <n v="18.091000000000001"/>
    <m/>
    <n v="26.5"/>
    <n v="7430.527"/>
    <x v="0"/>
    <x v="5"/>
    <n v="26"/>
    <x v="0"/>
  </r>
  <r>
    <x v="2"/>
    <x v="4"/>
    <s v="AREP"/>
    <m/>
    <x v="0"/>
    <d v="2020-06-25T00:00:00"/>
    <x v="2"/>
    <s v="Ambriz Ruiz Manolo"/>
    <m/>
    <m/>
    <n v="281.39"/>
    <m/>
    <n v="7456.84"/>
    <n v="5090.5200000000004"/>
    <n v="18.091000000000001"/>
    <m/>
    <n v="26.5"/>
    <n v="2366.3200000000002"/>
    <x v="0"/>
    <x v="5"/>
    <n v="26"/>
    <x v="0"/>
  </r>
  <r>
    <x v="2"/>
    <x v="4"/>
    <s v="AREP"/>
    <m/>
    <x v="0"/>
    <d v="2020-06-25T00:00:00"/>
    <x v="2"/>
    <s v="HUEVO PUBLICO EN GENERAL"/>
    <m/>
    <m/>
    <n v="59.88"/>
    <m/>
    <n v="1467.06"/>
    <n v="1083.2660000000001"/>
    <n v="18.091000000000001"/>
    <m/>
    <n v="24.5"/>
    <n v="383.79399999999998"/>
    <x v="0"/>
    <x v="5"/>
    <n v="26"/>
    <x v="0"/>
  </r>
  <r>
    <x v="2"/>
    <x v="4"/>
    <s v="AREP"/>
    <m/>
    <x v="0"/>
    <d v="2020-06-25T00:00:00"/>
    <x v="2"/>
    <s v="Espinoza Gonzalez Maria Yesenia"/>
    <m/>
    <m/>
    <n v="544.38"/>
    <m/>
    <n v="14426.07"/>
    <n v="9848.1720000000005"/>
    <n v="18.091000000000001"/>
    <m/>
    <n v="26.5"/>
    <n v="4577.8980000000001"/>
    <x v="0"/>
    <x v="5"/>
    <n v="26"/>
    <x v="0"/>
  </r>
  <r>
    <x v="2"/>
    <x v="4"/>
    <s v="AREP"/>
    <m/>
    <x v="0"/>
    <d v="2020-06-25T00:00:00"/>
    <x v="2"/>
    <s v="Rosales Guzman Humberto"/>
    <m/>
    <m/>
    <n v="124.12"/>
    <m/>
    <n v="3289.18"/>
    <n v="2245.4079999999999"/>
    <n v="18.091000000000001"/>
    <m/>
    <n v="26.5"/>
    <n v="1043.7719999999999"/>
    <x v="0"/>
    <x v="5"/>
    <n v="26"/>
    <x v="0"/>
  </r>
  <r>
    <x v="2"/>
    <x v="4"/>
    <s v="AREP"/>
    <m/>
    <x v="0"/>
    <d v="2020-06-25T00:00:00"/>
    <x v="2"/>
    <s v="HUEVO PUBLICO EN GENERAL"/>
    <m/>
    <m/>
    <n v="196.92"/>
    <m/>
    <n v="5218.38"/>
    <n v="3562.4050000000002"/>
    <n v="18.091000000000001"/>
    <m/>
    <n v="26.5"/>
    <n v="1655.9749999999999"/>
    <x v="0"/>
    <x v="5"/>
    <n v="26"/>
    <x v="0"/>
  </r>
  <r>
    <x v="2"/>
    <x v="4"/>
    <s v="AREP"/>
    <m/>
    <x v="0"/>
    <d v="2020-06-25T00:00:00"/>
    <x v="2"/>
    <s v="Alvarez Garcia Octavio "/>
    <m/>
    <m/>
    <n v="216.14"/>
    <m/>
    <n v="5727.71"/>
    <n v="3910.107"/>
    <n v="18.091000000000001"/>
    <m/>
    <n v="26.5"/>
    <n v="1817.6030000000001"/>
    <x v="0"/>
    <x v="5"/>
    <n v="26"/>
    <x v="0"/>
  </r>
  <r>
    <x v="2"/>
    <x v="4"/>
    <s v="AREP"/>
    <m/>
    <x v="0"/>
    <d v="2020-06-25T00:00:00"/>
    <x v="2"/>
    <s v="Julio Sanchez"/>
    <m/>
    <m/>
    <n v="2806.73"/>
    <m/>
    <n v="74378.350000000006"/>
    <n v="50775.487999999998"/>
    <n v="18.091000000000001"/>
    <m/>
    <n v="26.5"/>
    <n v="23602.862000000001"/>
    <x v="0"/>
    <x v="5"/>
    <n v="26"/>
    <x v="0"/>
  </r>
  <r>
    <x v="2"/>
    <x v="4"/>
    <s v="AREP"/>
    <m/>
    <x v="0"/>
    <d v="2020-06-25T00:00:00"/>
    <x v="2"/>
    <s v="HUEVO PUBLICO EN GENERAL"/>
    <m/>
    <m/>
    <n v="337.32"/>
    <m/>
    <n v="8938.98"/>
    <n v="6102.3280000000004"/>
    <n v="18.091000000000001"/>
    <m/>
    <n v="26.5"/>
    <n v="2836.652"/>
    <x v="0"/>
    <x v="5"/>
    <n v="26"/>
    <x v="0"/>
  </r>
  <r>
    <x v="2"/>
    <x v="4"/>
    <s v="AREP"/>
    <m/>
    <x v="0"/>
    <d v="2020-06-25T00:00:00"/>
    <x v="2"/>
    <s v="Imelda fregozo Guzman"/>
    <m/>
    <m/>
    <n v="265.76"/>
    <m/>
    <n v="7042.64"/>
    <n v="4807.7629999999999"/>
    <n v="18.091000000000001"/>
    <m/>
    <n v="26.5"/>
    <n v="2234.877"/>
    <x v="0"/>
    <x v="5"/>
    <n v="26"/>
    <x v="0"/>
  </r>
  <r>
    <x v="2"/>
    <x v="4"/>
    <s v="AREP"/>
    <m/>
    <x v="0"/>
    <d v="2020-06-25T00:00:00"/>
    <x v="2"/>
    <s v="Jose Zazueta"/>
    <m/>
    <m/>
    <n v="804.9"/>
    <m/>
    <n v="21329.85"/>
    <n v="14561.141"/>
    <n v="18.091000000000001"/>
    <m/>
    <n v="26.5"/>
    <n v="6768.7089999999998"/>
    <x v="0"/>
    <x v="5"/>
    <n v="26"/>
    <x v="0"/>
  </r>
  <r>
    <x v="2"/>
    <x v="4"/>
    <s v="AREP"/>
    <m/>
    <x v="0"/>
    <d v="2020-06-25T00:00:00"/>
    <x v="2"/>
    <s v="Jose Zazueta"/>
    <m/>
    <m/>
    <n v="337.67"/>
    <m/>
    <n v="8272.92"/>
    <n v="6108.66"/>
    <n v="18.091000000000001"/>
    <m/>
    <n v="24.5"/>
    <n v="2164.2600000000002"/>
    <x v="0"/>
    <x v="5"/>
    <n v="26"/>
    <x v="0"/>
  </r>
  <r>
    <x v="2"/>
    <x v="4"/>
    <s v="AREP"/>
    <m/>
    <x v="0"/>
    <d v="2020-06-25T00:00:00"/>
    <x v="2"/>
    <s v="Vargas Perez Maria del Rosario &quot;La Chata&quot;"/>
    <m/>
    <m/>
    <n v="441.15"/>
    <m/>
    <n v="11690.48"/>
    <n v="7980.6769999999997"/>
    <n v="18.091000000000001"/>
    <m/>
    <n v="26.5"/>
    <n v="3709.8029999999999"/>
    <x v="0"/>
    <x v="5"/>
    <n v="26"/>
    <x v="0"/>
  </r>
  <r>
    <x v="2"/>
    <x v="4"/>
    <s v="AREP"/>
    <m/>
    <x v="0"/>
    <d v="2020-06-25T00:00:00"/>
    <x v="2"/>
    <s v="Alvarez Garcia Octavio "/>
    <m/>
    <m/>
    <n v="448.37"/>
    <m/>
    <n v="11881.81"/>
    <n v="8111.2920000000004"/>
    <n v="18.091000000000001"/>
    <m/>
    <n v="26.5"/>
    <n v="3770.518"/>
    <x v="0"/>
    <x v="5"/>
    <n v="26"/>
    <x v="0"/>
  </r>
  <r>
    <x v="2"/>
    <x v="4"/>
    <s v="AREP"/>
    <m/>
    <x v="0"/>
    <d v="2020-06-25T00:00:00"/>
    <x v="2"/>
    <s v="J Jesus Naranjo Ayala"/>
    <m/>
    <m/>
    <n v="160.44999999999999"/>
    <m/>
    <n v="4251.93"/>
    <n v="2902.64"/>
    <n v="18.091000000000001"/>
    <m/>
    <n v="26.5"/>
    <n v="1349.29"/>
    <x v="0"/>
    <x v="5"/>
    <n v="26"/>
    <x v="0"/>
  </r>
  <r>
    <x v="2"/>
    <x v="4"/>
    <s v="AREP"/>
    <m/>
    <x v="0"/>
    <d v="2020-06-25T00:00:00"/>
    <x v="2"/>
    <s v="Jose Refugio Palomino Castañeda"/>
    <m/>
    <m/>
    <n v="635.89"/>
    <m/>
    <n v="16215.2"/>
    <n v="11503.645"/>
    <n v="18.091000000000001"/>
    <m/>
    <n v="25.5"/>
    <n v="4711.5550000000003"/>
    <x v="0"/>
    <x v="5"/>
    <n v="26"/>
    <x v="0"/>
  </r>
  <r>
    <x v="2"/>
    <x v="4"/>
    <s v="AREP"/>
    <m/>
    <x v="0"/>
    <d v="2020-06-25T00:00:00"/>
    <x v="2"/>
    <s v="HUEVO PUBLICO EN GENERAL"/>
    <m/>
    <m/>
    <n v="152.91999999999999"/>
    <m/>
    <n v="4052.38"/>
    <n v="2766.4180000000001"/>
    <n v="18.091000000000001"/>
    <m/>
    <n v="26.5"/>
    <n v="1285.962"/>
    <x v="0"/>
    <x v="5"/>
    <n v="26"/>
    <x v="0"/>
  </r>
  <r>
    <x v="2"/>
    <x v="4"/>
    <s v="AREP"/>
    <m/>
    <x v="0"/>
    <d v="2020-06-25T00:00:00"/>
    <x v="2"/>
    <s v="Cesar Morales"/>
    <m/>
    <m/>
    <n v="157.02000000000001"/>
    <m/>
    <n v="4161.03"/>
    <n v="2840.5889999999999"/>
    <n v="18.091000000000001"/>
    <m/>
    <n v="26.5"/>
    <n v="1320.441"/>
    <x v="0"/>
    <x v="5"/>
    <n v="26"/>
    <x v="0"/>
  </r>
  <r>
    <x v="2"/>
    <x v="4"/>
    <s v="AREP"/>
    <m/>
    <x v="0"/>
    <d v="2020-06-25T00:00:00"/>
    <x v="2"/>
    <s v="HUEVO PUBLICO EN GENERAL"/>
    <m/>
    <m/>
    <n v="269.58999999999997"/>
    <m/>
    <n v="7144.14"/>
    <n v="4877.05"/>
    <n v="18.091000000000001"/>
    <m/>
    <n v="26.5"/>
    <n v="2267.09"/>
    <x v="0"/>
    <x v="5"/>
    <n v="26"/>
    <x v="0"/>
  </r>
  <r>
    <x v="2"/>
    <x v="4"/>
    <s v="AREP"/>
    <m/>
    <x v="0"/>
    <d v="2020-06-25T00:00:00"/>
    <x v="2"/>
    <s v="HUEVO PUBLICO EN GENERAL"/>
    <m/>
    <m/>
    <n v="450.74"/>
    <m/>
    <n v="11944.61"/>
    <n v="8154.1660000000002"/>
    <n v="18.091000000000001"/>
    <m/>
    <n v="26.5"/>
    <n v="3790.444"/>
    <x v="0"/>
    <x v="5"/>
    <n v="26"/>
    <x v="0"/>
  </r>
  <r>
    <x v="2"/>
    <x v="4"/>
    <s v="AREP"/>
    <m/>
    <x v="0"/>
    <d v="2020-06-25T00:00:00"/>
    <x v="2"/>
    <s v="Panaderia Garcia"/>
    <m/>
    <m/>
    <n v="132.13999999999999"/>
    <m/>
    <n v="2180.31"/>
    <n v="2390.4949999999999"/>
    <n v="18.091000000000001"/>
    <m/>
    <n v="16.5"/>
    <n v="-210.185"/>
    <x v="0"/>
    <x v="5"/>
    <n v="26"/>
    <x v="0"/>
  </r>
  <r>
    <x v="2"/>
    <x v="4"/>
    <s v="GRAL"/>
    <m/>
    <x v="0"/>
    <d v="2020-06-26T00:00:00"/>
    <x v="2"/>
    <s v="Ventas Familia"/>
    <m/>
    <m/>
    <n v="3.5750000000000002"/>
    <m/>
    <n v="84.01"/>
    <n v="66.488"/>
    <n v="18.597999999999999"/>
    <m/>
    <n v="23.499300000000002"/>
    <n v="17.521999999999998"/>
    <x v="0"/>
    <x v="5"/>
    <n v="26"/>
    <x v="0"/>
  </r>
  <r>
    <x v="2"/>
    <x v="4"/>
    <s v="AREP"/>
    <m/>
    <x v="0"/>
    <d v="2020-06-26T00:00:00"/>
    <x v="2"/>
    <s v="Soc Coop Rural de Compra y Venta en C y C El Grullo SCL"/>
    <m/>
    <m/>
    <n v="1182.2"/>
    <m/>
    <n v="30737.200000000001"/>
    <n v="21926.115000000002"/>
    <n v="18.547000000000001"/>
    <m/>
    <n v="26"/>
    <n v="8811.0849999999991"/>
    <x v="0"/>
    <x v="5"/>
    <n v="26"/>
    <x v="0"/>
  </r>
  <r>
    <x v="2"/>
    <x v="4"/>
    <s v="AREP"/>
    <m/>
    <x v="0"/>
    <d v="2020-06-26T00:00:00"/>
    <x v="2"/>
    <s v="Panificadora Valdez"/>
    <m/>
    <m/>
    <n v="20"/>
    <m/>
    <n v="320"/>
    <n v="370.93700000000001"/>
    <n v="18.547000000000001"/>
    <m/>
    <n v="16"/>
    <n v="-50.936999999999998"/>
    <x v="0"/>
    <x v="5"/>
    <n v="26"/>
    <x v="0"/>
  </r>
  <r>
    <x v="2"/>
    <x v="4"/>
    <s v="AREP"/>
    <m/>
    <x v="0"/>
    <d v="2020-06-26T00:00:00"/>
    <x v="2"/>
    <s v="Super Tienda Martinez SA de CV"/>
    <m/>
    <m/>
    <n v="137.12"/>
    <m/>
    <n v="3633.68"/>
    <n v="2546.4859999999999"/>
    <n v="18.571000000000002"/>
    <m/>
    <n v="26.5"/>
    <n v="1087.194"/>
    <x v="0"/>
    <x v="5"/>
    <n v="26"/>
    <x v="0"/>
  </r>
  <r>
    <x v="2"/>
    <x v="4"/>
    <s v="AREP"/>
    <m/>
    <x v="0"/>
    <d v="2020-06-26T00:00:00"/>
    <x v="2"/>
    <s v="HUEVO PUBLICO EN GENERAL"/>
    <m/>
    <m/>
    <n v="227.87"/>
    <m/>
    <n v="6038.56"/>
    <n v="4231.8239999999996"/>
    <n v="18.571000000000002"/>
    <m/>
    <n v="26.5"/>
    <n v="1806.7360000000001"/>
    <x v="0"/>
    <x v="5"/>
    <n v="26"/>
    <x v="0"/>
  </r>
  <r>
    <x v="2"/>
    <x v="4"/>
    <s v="AREP"/>
    <m/>
    <x v="0"/>
    <d v="2020-06-26T00:00:00"/>
    <x v="2"/>
    <s v="Abel Paul Hernandez Perez"/>
    <m/>
    <m/>
    <n v="222.2"/>
    <m/>
    <n v="5888.3"/>
    <n v="4126.5249999999996"/>
    <n v="18.571000000000002"/>
    <m/>
    <n v="26.5"/>
    <n v="1761.7750000000001"/>
    <x v="0"/>
    <x v="5"/>
    <n v="26"/>
    <x v="0"/>
  </r>
  <r>
    <x v="2"/>
    <x v="4"/>
    <s v="AREP"/>
    <m/>
    <x v="0"/>
    <d v="2020-06-26T00:00:00"/>
    <x v="2"/>
    <s v="Rosales Guzman Humberto"/>
    <m/>
    <m/>
    <n v="337.57"/>
    <m/>
    <n v="8945.61"/>
    <n v="6269.0870000000004"/>
    <n v="18.571000000000002"/>
    <m/>
    <n v="26.5"/>
    <n v="2676.5230000000001"/>
    <x v="0"/>
    <x v="5"/>
    <n v="26"/>
    <x v="0"/>
  </r>
  <r>
    <x v="2"/>
    <x v="4"/>
    <s v="AREP"/>
    <m/>
    <x v="0"/>
    <d v="2020-06-26T00:00:00"/>
    <x v="2"/>
    <s v="HUEVO PUBLICO EN GENERAL"/>
    <m/>
    <m/>
    <n v="223.93"/>
    <m/>
    <n v="5934.15"/>
    <n v="4158.6540000000005"/>
    <n v="18.571000000000002"/>
    <m/>
    <n v="26.5"/>
    <n v="1775.4960000000001"/>
    <x v="0"/>
    <x v="5"/>
    <n v="26"/>
    <x v="0"/>
  </r>
  <r>
    <x v="2"/>
    <x v="4"/>
    <s v="AREP"/>
    <m/>
    <x v="0"/>
    <d v="2020-06-26T00:00:00"/>
    <x v="2"/>
    <s v="Distribuidora de Frutas y Verduras Zepeda Hnos SRL de CV"/>
    <m/>
    <m/>
    <n v="1295.81"/>
    <m/>
    <n v="33043.160000000003"/>
    <n v="24064.774000000001"/>
    <n v="18.571000000000002"/>
    <m/>
    <n v="25.5"/>
    <n v="8978.3860000000004"/>
    <x v="0"/>
    <x v="5"/>
    <n v="26"/>
    <x v="0"/>
  </r>
  <r>
    <x v="2"/>
    <x v="4"/>
    <s v="AREP"/>
    <m/>
    <x v="0"/>
    <d v="2020-06-26T00:00:00"/>
    <x v="2"/>
    <s v="Distribuidora de Frutas y Verduras Zepeda Hnos SRL de CV"/>
    <m/>
    <m/>
    <n v="869.87"/>
    <m/>
    <n v="22181.69"/>
    <n v="16154.548000000001"/>
    <n v="18.571000000000002"/>
    <m/>
    <n v="25.5"/>
    <n v="6027.1419999999998"/>
    <x v="0"/>
    <x v="5"/>
    <n v="26"/>
    <x v="0"/>
  </r>
  <r>
    <x v="2"/>
    <x v="4"/>
    <s v="AREP"/>
    <m/>
    <x v="0"/>
    <d v="2020-06-26T00:00:00"/>
    <x v="2"/>
    <s v="Distribuidora de Frutas y Verduras Zepeda Hnos SRL de CV"/>
    <m/>
    <m/>
    <n v="849.92"/>
    <m/>
    <n v="22522.880000000001"/>
    <n v="15784.052"/>
    <n v="18.571000000000002"/>
    <m/>
    <n v="26.5"/>
    <n v="6738.8280000000004"/>
    <x v="0"/>
    <x v="5"/>
    <n v="26"/>
    <x v="0"/>
  </r>
  <r>
    <x v="2"/>
    <x v="4"/>
    <s v="AREP"/>
    <m/>
    <x v="0"/>
    <d v="2020-06-26T00:00:00"/>
    <x v="2"/>
    <s v="Gonzalez Contreras Crescenciano"/>
    <m/>
    <m/>
    <n v="1123.1400000000001"/>
    <m/>
    <n v="29201.64"/>
    <n v="20858.080999999998"/>
    <n v="18.571000000000002"/>
    <m/>
    <n v="26"/>
    <n v="8343.5589999999993"/>
    <x v="0"/>
    <x v="5"/>
    <n v="26"/>
    <x v="0"/>
  </r>
  <r>
    <x v="2"/>
    <x v="4"/>
    <s v="AREP"/>
    <m/>
    <x v="0"/>
    <d v="2020-06-26T00:00:00"/>
    <x v="2"/>
    <s v="De la Torre Gudiño Jaime"/>
    <m/>
    <m/>
    <n v="222.91"/>
    <m/>
    <n v="5907.12"/>
    <n v="4139.7110000000002"/>
    <n v="18.571000000000002"/>
    <m/>
    <n v="26.5"/>
    <n v="1767.4090000000001"/>
    <x v="0"/>
    <x v="5"/>
    <n v="26"/>
    <x v="0"/>
  </r>
  <r>
    <x v="2"/>
    <x v="4"/>
    <s v="AREP"/>
    <m/>
    <x v="0"/>
    <d v="2020-06-27T00:00:00"/>
    <x v="2"/>
    <s v="Hernandez Rosales Alicia"/>
    <m/>
    <m/>
    <n v="201.47"/>
    <m/>
    <n v="5238.22"/>
    <n v="3757.6120000000001"/>
    <n v="18.651"/>
    <m/>
    <n v="26"/>
    <n v="1480.6079999999999"/>
    <x v="0"/>
    <x v="5"/>
    <n v="26"/>
    <x v="0"/>
  </r>
  <r>
    <x v="2"/>
    <x v="4"/>
    <s v="AREP"/>
    <m/>
    <x v="0"/>
    <d v="2020-06-27T00:00:00"/>
    <x v="2"/>
    <s v="HUEVO PUBLICO EN GENERAL"/>
    <m/>
    <m/>
    <n v="241.51"/>
    <m/>
    <n v="6279.26"/>
    <n v="4504.3969999999999"/>
    <n v="18.651"/>
    <m/>
    <n v="26"/>
    <n v="1774.8630000000001"/>
    <x v="0"/>
    <x v="5"/>
    <n v="26"/>
    <x v="0"/>
  </r>
  <r>
    <x v="2"/>
    <x v="4"/>
    <s v="AREP"/>
    <m/>
    <x v="0"/>
    <d v="2020-06-27T00:00:00"/>
    <x v="2"/>
    <s v="Abel Paul Hernandez Perez"/>
    <m/>
    <m/>
    <n v="291.8"/>
    <m/>
    <n v="7586.8"/>
    <n v="5442.3549999999996"/>
    <n v="18.651"/>
    <m/>
    <n v="26"/>
    <n v="2144.4450000000002"/>
    <x v="0"/>
    <x v="5"/>
    <n v="26"/>
    <x v="0"/>
  </r>
  <r>
    <x v="2"/>
    <x v="4"/>
    <s v="AREP"/>
    <m/>
    <x v="0"/>
    <d v="2020-06-27T00:00:00"/>
    <x v="2"/>
    <s v="SUPER LAS PINTAS"/>
    <m/>
    <m/>
    <n v="337"/>
    <m/>
    <n v="8762"/>
    <n v="6285.3789999999999"/>
    <n v="18.651"/>
    <m/>
    <n v="26"/>
    <n v="2476.6210000000001"/>
    <x v="0"/>
    <x v="5"/>
    <n v="26"/>
    <x v="0"/>
  </r>
  <r>
    <x v="2"/>
    <x v="4"/>
    <s v="AREP"/>
    <m/>
    <x v="0"/>
    <d v="2020-06-27T00:00:00"/>
    <x v="2"/>
    <s v="HUEVO PUBLICO EN GENERAL"/>
    <m/>
    <m/>
    <n v="225.59"/>
    <m/>
    <n v="5865.34"/>
    <n v="4207.473"/>
    <n v="18.651"/>
    <m/>
    <n v="26"/>
    <n v="1657.867"/>
    <x v="0"/>
    <x v="5"/>
    <n v="26"/>
    <x v="0"/>
  </r>
  <r>
    <x v="2"/>
    <x v="4"/>
    <s v="AREP"/>
    <m/>
    <x v="0"/>
    <d v="2020-06-27T00:00:00"/>
    <x v="2"/>
    <s v="Espinoza Gonzalez Maria Yesenia"/>
    <m/>
    <m/>
    <n v="446.78"/>
    <m/>
    <n v="11616.28"/>
    <n v="8332.8829999999998"/>
    <n v="18.651"/>
    <m/>
    <n v="26"/>
    <n v="3283.3969999999999"/>
    <x v="0"/>
    <x v="5"/>
    <n v="26"/>
    <x v="0"/>
  </r>
  <r>
    <x v="2"/>
    <x v="4"/>
    <s v="AREP"/>
    <m/>
    <x v="0"/>
    <d v="2020-06-27T00:00:00"/>
    <x v="2"/>
    <s v="HUEVO PUBLICO EN GENERAL"/>
    <m/>
    <m/>
    <n v="221.59"/>
    <m/>
    <n v="5761.34"/>
    <n v="4132.87"/>
    <n v="18.651"/>
    <m/>
    <n v="26"/>
    <n v="1628.47"/>
    <x v="0"/>
    <x v="5"/>
    <n v="26"/>
    <x v="0"/>
  </r>
  <r>
    <x v="2"/>
    <x v="4"/>
    <s v="AREP"/>
    <m/>
    <x v="0"/>
    <d v="2020-06-27T00:00:00"/>
    <x v="2"/>
    <s v="Rivai Salvador Jimenez Madera"/>
    <m/>
    <m/>
    <n v="183.71"/>
    <m/>
    <n v="4776.46"/>
    <n v="3426.3710000000001"/>
    <n v="18.651"/>
    <m/>
    <n v="26"/>
    <n v="1350.0889999999999"/>
    <x v="0"/>
    <x v="5"/>
    <n v="26"/>
    <x v="0"/>
  </r>
  <r>
    <x v="2"/>
    <x v="4"/>
    <s v="AREP"/>
    <m/>
    <x v="0"/>
    <d v="2020-06-27T00:00:00"/>
    <x v="2"/>
    <s v="HUEVO PUBLICO EN GENERAL"/>
    <m/>
    <m/>
    <n v="502.02"/>
    <m/>
    <n v="13052.52"/>
    <n v="9363.1620000000003"/>
    <n v="18.651"/>
    <m/>
    <n v="26"/>
    <n v="3689.3580000000002"/>
    <x v="0"/>
    <x v="5"/>
    <n v="26"/>
    <x v="0"/>
  </r>
  <r>
    <x v="2"/>
    <x v="4"/>
    <s v="AREP"/>
    <m/>
    <x v="0"/>
    <d v="2020-06-27T00:00:00"/>
    <x v="2"/>
    <s v="Martin Francisco Cervantes Curiel"/>
    <m/>
    <m/>
    <n v="221.2"/>
    <m/>
    <n v="5751.2"/>
    <n v="4125.5959999999995"/>
    <n v="18.651"/>
    <m/>
    <n v="26"/>
    <n v="1625.604"/>
    <x v="0"/>
    <x v="5"/>
    <n v="26"/>
    <x v="0"/>
  </r>
  <r>
    <x v="2"/>
    <x v="4"/>
    <s v="AREP"/>
    <m/>
    <x v="0"/>
    <d v="2020-06-27T00:00:00"/>
    <x v="2"/>
    <s v="Imelda fregozo Guzman"/>
    <m/>
    <m/>
    <n v="223.35"/>
    <m/>
    <n v="5807.1"/>
    <n v="4165.6949999999997"/>
    <n v="18.651"/>
    <m/>
    <n v="26"/>
    <n v="1641.405"/>
    <x v="0"/>
    <x v="5"/>
    <n v="26"/>
    <x v="0"/>
  </r>
  <r>
    <x v="2"/>
    <x v="4"/>
    <s v="AREP"/>
    <m/>
    <x v="0"/>
    <d v="2020-06-27T00:00:00"/>
    <x v="2"/>
    <s v="Huerta Reyes Juan Carlos"/>
    <m/>
    <m/>
    <n v="227.48"/>
    <m/>
    <n v="5914.48"/>
    <n v="4242.7240000000002"/>
    <n v="18.651"/>
    <m/>
    <n v="26"/>
    <n v="1671.7560000000001"/>
    <x v="0"/>
    <x v="5"/>
    <n v="26"/>
    <x v="0"/>
  </r>
  <r>
    <x v="2"/>
    <x v="4"/>
    <s v="AREP"/>
    <m/>
    <x v="0"/>
    <d v="2020-06-27T00:00:00"/>
    <x v="2"/>
    <s v="Garcia Soto Salvador"/>
    <m/>
    <m/>
    <n v="1115.76"/>
    <m/>
    <n v="29567.64"/>
    <n v="20810.011999999999"/>
    <n v="18.651"/>
    <m/>
    <n v="26.5"/>
    <n v="8757.6280000000006"/>
    <x v="0"/>
    <x v="5"/>
    <n v="26"/>
    <x v="0"/>
  </r>
  <r>
    <x v="2"/>
    <x v="4"/>
    <s v="AREP"/>
    <m/>
    <x v="0"/>
    <d v="2020-06-27T00:00:00"/>
    <x v="2"/>
    <s v="Loera Baltazar Carlos"/>
    <m/>
    <m/>
    <n v="397.34"/>
    <m/>
    <n v="10529.51"/>
    <n v="7410.7780000000002"/>
    <n v="18.651"/>
    <m/>
    <n v="26.5"/>
    <n v="3118.732"/>
    <x v="0"/>
    <x v="5"/>
    <n v="26"/>
    <x v="0"/>
  </r>
  <r>
    <x v="2"/>
    <x v="4"/>
    <s v="AREP"/>
    <m/>
    <x v="0"/>
    <d v="2020-06-27T00:00:00"/>
    <x v="2"/>
    <s v="Super Tienda Martinez SA de CV"/>
    <m/>
    <m/>
    <n v="151.93"/>
    <m/>
    <n v="3950.18"/>
    <n v="2833.643"/>
    <n v="18.651"/>
    <m/>
    <n v="26"/>
    <n v="1116.537"/>
    <x v="0"/>
    <x v="5"/>
    <n v="26"/>
    <x v="0"/>
  </r>
  <r>
    <x v="2"/>
    <x v="4"/>
    <s v="AREP"/>
    <m/>
    <x v="0"/>
    <d v="2020-06-27T00:00:00"/>
    <x v="2"/>
    <s v="Vargas Perez Maria del Rosario &quot;La Chata&quot;"/>
    <m/>
    <m/>
    <n v="437"/>
    <m/>
    <n v="11362"/>
    <n v="8150.4759999999997"/>
    <n v="18.651"/>
    <m/>
    <n v="26"/>
    <n v="3211.5239999999999"/>
    <x v="0"/>
    <x v="5"/>
    <n v="26"/>
    <x v="0"/>
  </r>
  <r>
    <x v="2"/>
    <x v="4"/>
    <s v="AREP"/>
    <m/>
    <x v="0"/>
    <d v="2020-06-27T00:00:00"/>
    <x v="2"/>
    <s v="Alvarez Garcia Octavio "/>
    <m/>
    <m/>
    <n v="433.57"/>
    <m/>
    <n v="11272.82"/>
    <n v="8086.5029999999997"/>
    <n v="18.651"/>
    <m/>
    <n v="26"/>
    <n v="3186.317"/>
    <x v="0"/>
    <x v="5"/>
    <n v="26"/>
    <x v="0"/>
  </r>
  <r>
    <x v="2"/>
    <x v="4"/>
    <s v="AREP"/>
    <m/>
    <x v="0"/>
    <d v="2020-06-27T00:00:00"/>
    <x v="2"/>
    <s v="Julio Sanchez"/>
    <m/>
    <m/>
    <n v="265.3"/>
    <m/>
    <n v="6897.8"/>
    <n v="4948.1040000000003"/>
    <n v="18.651"/>
    <m/>
    <n v="26"/>
    <n v="1949.6959999999999"/>
    <x v="0"/>
    <x v="5"/>
    <n v="26"/>
    <x v="0"/>
  </r>
  <r>
    <x v="2"/>
    <x v="4"/>
    <s v="AREP"/>
    <m/>
    <x v="0"/>
    <d v="2020-06-27T00:00:00"/>
    <x v="2"/>
    <s v="Cobian Hector"/>
    <m/>
    <m/>
    <n v="328.13200000000001"/>
    <m/>
    <n v="8531.43"/>
    <n v="6119.982"/>
    <n v="18.651"/>
    <m/>
    <n v="26"/>
    <n v="2411.4479999999999"/>
    <x v="0"/>
    <x v="5"/>
    <n v="26"/>
    <x v="0"/>
  </r>
  <r>
    <x v="2"/>
    <x v="4"/>
    <s v="AREP"/>
    <m/>
    <x v="0"/>
    <d v="2020-06-27T00:00:00"/>
    <x v="2"/>
    <s v="HUEVO PUBLICO EN GENERAL"/>
    <m/>
    <m/>
    <n v="333.99"/>
    <m/>
    <n v="8683.74"/>
    <n v="6229.2389999999996"/>
    <n v="18.651"/>
    <m/>
    <n v="26"/>
    <n v="2454.5010000000002"/>
    <x v="0"/>
    <x v="5"/>
    <n v="26"/>
    <x v="0"/>
  </r>
  <r>
    <x v="2"/>
    <x v="4"/>
    <s v="AREP"/>
    <m/>
    <x v="0"/>
    <d v="2020-06-27T00:00:00"/>
    <x v="2"/>
    <s v="HUEVO PUBLICO EN GENERAL"/>
    <m/>
    <m/>
    <n v="445.68"/>
    <m/>
    <n v="11587.68"/>
    <n v="8312.3670000000002"/>
    <n v="18.651"/>
    <m/>
    <n v="26"/>
    <n v="3275.3130000000001"/>
    <x v="0"/>
    <x v="5"/>
    <n v="26"/>
    <x v="0"/>
  </r>
  <r>
    <x v="2"/>
    <x v="4"/>
    <s v="ARSPP1"/>
    <m/>
    <x v="0"/>
    <d v="2020-06-29T00:00:00"/>
    <x v="2"/>
    <s v="Ventas Familia"/>
    <m/>
    <m/>
    <n v="27.56"/>
    <m/>
    <n v="661.44"/>
    <n v="555.92100000000005"/>
    <n v="20.170999999999999"/>
    <m/>
    <n v="24"/>
    <n v="105.51900000000001"/>
    <x v="0"/>
    <x v="5"/>
    <n v="27"/>
    <x v="0"/>
  </r>
  <r>
    <x v="2"/>
    <x v="4"/>
    <s v="AREP"/>
    <m/>
    <x v="0"/>
    <d v="2020-06-29T00:00:00"/>
    <x v="2"/>
    <s v="Cobian Zamora Marlin"/>
    <m/>
    <m/>
    <n v="895.7"/>
    <m/>
    <n v="23288.2"/>
    <n v="16582.526999999998"/>
    <n v="18.513000000000002"/>
    <m/>
    <n v="26"/>
    <n v="6705.6729999999998"/>
    <x v="0"/>
    <x v="5"/>
    <n v="27"/>
    <x v="0"/>
  </r>
  <r>
    <x v="2"/>
    <x v="4"/>
    <s v="AREP"/>
    <m/>
    <x v="0"/>
    <d v="2020-06-29T00:00:00"/>
    <x v="2"/>
    <s v="Hernandez Rosales Alicia"/>
    <m/>
    <m/>
    <n v="419.37"/>
    <m/>
    <n v="8806.77"/>
    <n v="7821.6589999999997"/>
    <n v="18.651"/>
    <m/>
    <n v="21"/>
    <n v="985.11099999999999"/>
    <x v="0"/>
    <x v="5"/>
    <n v="27"/>
    <x v="0"/>
  </r>
  <r>
    <x v="2"/>
    <x v="4"/>
    <s v="AREP"/>
    <m/>
    <x v="0"/>
    <d v="2020-06-29T00:00:00"/>
    <x v="2"/>
    <s v="Hernandez Rosales Alicia"/>
    <m/>
    <m/>
    <n v="266.77999999999997"/>
    <m/>
    <n v="4268.4799999999996"/>
    <n v="4975.7070000000003"/>
    <n v="18.651"/>
    <m/>
    <n v="16"/>
    <n v="-707.22699999999998"/>
    <x v="0"/>
    <x v="5"/>
    <n v="27"/>
    <x v="0"/>
  </r>
  <r>
    <x v="2"/>
    <x v="4"/>
    <s v="AREP"/>
    <m/>
    <x v="0"/>
    <d v="2020-06-30T00:00:00"/>
    <x v="2"/>
    <s v="HUEVO PUBLICO EN GENERAL"/>
    <m/>
    <m/>
    <n v="68.36"/>
    <m/>
    <n v="1674.82"/>
    <n v="1171.2539999999999"/>
    <n v="17.134"/>
    <m/>
    <n v="24.5"/>
    <n v="503.56599999999997"/>
    <x v="0"/>
    <x v="5"/>
    <n v="27"/>
    <x v="0"/>
  </r>
  <r>
    <x v="2"/>
    <x v="4"/>
    <s v="AREP"/>
    <m/>
    <x v="0"/>
    <d v="2020-06-30T00:00:00"/>
    <x v="2"/>
    <s v="HUEVO PUBLICO EN GENERAL"/>
    <m/>
    <m/>
    <n v="219.77"/>
    <m/>
    <n v="5384.37"/>
    <n v="3765.4540000000002"/>
    <n v="17.134"/>
    <m/>
    <n v="24.5"/>
    <n v="1618.9159999999999"/>
    <x v="0"/>
    <x v="5"/>
    <n v="27"/>
    <x v="0"/>
  </r>
  <r>
    <x v="2"/>
    <x v="4"/>
    <s v="AREP"/>
    <m/>
    <x v="0"/>
    <d v="2020-06-30T00:00:00"/>
    <x v="2"/>
    <s v="Panaderia Garcia"/>
    <m/>
    <m/>
    <n v="179.13"/>
    <m/>
    <n v="2597.39"/>
    <n v="3069.1439999999998"/>
    <n v="17.134"/>
    <m/>
    <n v="14.5"/>
    <n v="-471.75400000000002"/>
    <x v="0"/>
    <x v="5"/>
    <n v="27"/>
    <x v="0"/>
  </r>
  <r>
    <x v="2"/>
    <x v="4"/>
    <s v="AREP"/>
    <m/>
    <x v="0"/>
    <d v="2020-06-30T00:00:00"/>
    <x v="2"/>
    <s v="Ambriz Ruiz Manolo"/>
    <m/>
    <m/>
    <n v="152.75"/>
    <m/>
    <n v="3742.38"/>
    <n v="2617.1590000000001"/>
    <n v="17.134"/>
    <m/>
    <n v="24.5"/>
    <n v="1125.221"/>
    <x v="0"/>
    <x v="5"/>
    <n v="27"/>
    <x v="0"/>
  </r>
  <r>
    <x v="2"/>
    <x v="4"/>
    <s v="AREP"/>
    <m/>
    <x v="0"/>
    <d v="2020-06-30T00:00:00"/>
    <x v="2"/>
    <s v="Espinoza Gonzalez Maria Yesenia"/>
    <m/>
    <m/>
    <n v="551.36"/>
    <m/>
    <n v="13508.32"/>
    <n v="9446.7890000000007"/>
    <n v="17.134"/>
    <m/>
    <n v="24.5"/>
    <n v="4061.5309999999999"/>
    <x v="0"/>
    <x v="5"/>
    <n v="27"/>
    <x v="0"/>
  </r>
  <r>
    <x v="2"/>
    <x v="4"/>
    <s v="AREP"/>
    <m/>
    <x v="0"/>
    <d v="2020-06-30T00:00:00"/>
    <x v="2"/>
    <s v="HUEVO PUBLICO EN GENERAL"/>
    <m/>
    <m/>
    <n v="444.44"/>
    <m/>
    <n v="10888.78"/>
    <n v="7614.8630000000003"/>
    <n v="17.134"/>
    <m/>
    <n v="24.5"/>
    <n v="3273.9169999999999"/>
    <x v="0"/>
    <x v="5"/>
    <n v="27"/>
    <x v="0"/>
  </r>
  <r>
    <x v="2"/>
    <x v="4"/>
    <s v="AREP"/>
    <m/>
    <x v="0"/>
    <d v="2020-06-30T00:00:00"/>
    <x v="2"/>
    <s v="Alvarez Garcia Octavio "/>
    <m/>
    <m/>
    <n v="212.8"/>
    <m/>
    <n v="5213.6000000000004"/>
    <n v="3646.0329999999999"/>
    <n v="17.134"/>
    <m/>
    <n v="24.5"/>
    <n v="1567.567"/>
    <x v="0"/>
    <x v="5"/>
    <n v="27"/>
    <x v="0"/>
  </r>
  <r>
    <x v="2"/>
    <x v="4"/>
    <s v="AREP"/>
    <m/>
    <x v="0"/>
    <d v="2020-06-30T00:00:00"/>
    <x v="2"/>
    <s v="Julio Sanchez"/>
    <m/>
    <m/>
    <n v="2846.01"/>
    <m/>
    <n v="69727.25"/>
    <n v="48762.432999999997"/>
    <n v="17.134"/>
    <m/>
    <n v="24.5"/>
    <n v="20964.816999999999"/>
    <x v="0"/>
    <x v="5"/>
    <n v="27"/>
    <x v="0"/>
  </r>
  <r>
    <x v="2"/>
    <x v="4"/>
    <s v="AREP"/>
    <m/>
    <x v="0"/>
    <d v="2020-06-30T00:00:00"/>
    <x v="2"/>
    <s v="HUEVO PUBLICO EN GENERAL"/>
    <m/>
    <m/>
    <n v="331.97"/>
    <m/>
    <n v="8133.27"/>
    <n v="5687.8450000000003"/>
    <n v="17.134"/>
    <m/>
    <n v="24.5"/>
    <n v="2445.4250000000002"/>
    <x v="0"/>
    <x v="5"/>
    <n v="27"/>
    <x v="0"/>
  </r>
  <r>
    <x v="2"/>
    <x v="4"/>
    <s v="AREP"/>
    <m/>
    <x v="0"/>
    <d v="2020-06-30T00:00:00"/>
    <x v="2"/>
    <s v="HUEVO PUBLICO EN GENERAL"/>
    <m/>
    <m/>
    <n v="195.7"/>
    <m/>
    <n v="4794.6499999999996"/>
    <n v="3353.0479999999998"/>
    <n v="17.134"/>
    <m/>
    <n v="24.5"/>
    <n v="1441.6020000000001"/>
    <x v="0"/>
    <x v="5"/>
    <n v="27"/>
    <x v="0"/>
  </r>
  <r>
    <x v="2"/>
    <x v="4"/>
    <s v="AREP"/>
    <m/>
    <x v="0"/>
    <d v="2020-06-30T00:00:00"/>
    <x v="2"/>
    <s v="Alvarez Garcia Octavio "/>
    <m/>
    <m/>
    <n v="870.12"/>
    <m/>
    <n v="21317.94"/>
    <n v="14908.299000000001"/>
    <n v="17.134"/>
    <m/>
    <n v="24.5"/>
    <n v="6409.6409999999996"/>
    <x v="0"/>
    <x v="5"/>
    <n v="27"/>
    <x v="0"/>
  </r>
  <r>
    <x v="2"/>
    <x v="4"/>
    <s v="AREP"/>
    <m/>
    <x v="0"/>
    <d v="2020-06-30T00:00:00"/>
    <x v="2"/>
    <s v="Vargas Perez Maria del Rosario &quot;La Chata&quot;"/>
    <m/>
    <m/>
    <n v="645.27"/>
    <m/>
    <n v="15809.12"/>
    <n v="11055.806"/>
    <n v="17.134"/>
    <m/>
    <n v="24.5"/>
    <n v="4753.3140000000003"/>
    <x v="0"/>
    <x v="5"/>
    <n v="27"/>
    <x v="0"/>
  </r>
  <r>
    <x v="2"/>
    <x v="4"/>
    <s v="AREP"/>
    <m/>
    <x v="0"/>
    <d v="2020-06-30T00:00:00"/>
    <x v="2"/>
    <s v="J Jesus Naranjo Ayala"/>
    <m/>
    <m/>
    <n v="156.47999999999999"/>
    <m/>
    <n v="3833.76"/>
    <n v="2681.0680000000002"/>
    <n v="17.134"/>
    <m/>
    <n v="24.5"/>
    <n v="1152.692"/>
    <x v="0"/>
    <x v="5"/>
    <n v="27"/>
    <x v="0"/>
  </r>
  <r>
    <x v="2"/>
    <x v="4"/>
    <s v="AREP"/>
    <m/>
    <x v="0"/>
    <d v="2020-06-30T00:00:00"/>
    <x v="2"/>
    <s v="Cesar Morales"/>
    <m/>
    <m/>
    <n v="83.26"/>
    <m/>
    <n v="2039.87"/>
    <n v="1426.5450000000001"/>
    <n v="17.134"/>
    <m/>
    <n v="24.5"/>
    <n v="613.32500000000005"/>
    <x v="0"/>
    <x v="5"/>
    <n v="27"/>
    <x v="0"/>
  </r>
  <r>
    <x v="2"/>
    <x v="4"/>
    <s v="AREP"/>
    <m/>
    <x v="0"/>
    <d v="2020-06-30T00:00:00"/>
    <x v="2"/>
    <s v="HUEVO PUBLICO EN GENERAL"/>
    <m/>
    <m/>
    <n v="295.49"/>
    <m/>
    <n v="7239.51"/>
    <n v="5062.8109999999997"/>
    <n v="17.134"/>
    <m/>
    <n v="24.5"/>
    <n v="2176.6990000000001"/>
    <x v="0"/>
    <x v="5"/>
    <n v="27"/>
    <x v="0"/>
  </r>
  <r>
    <x v="2"/>
    <x v="4"/>
    <s v="GRAL"/>
    <m/>
    <x v="0"/>
    <d v="2020-07-02T00:00:00"/>
    <x v="2"/>
    <s v="Gonzalez Contreras Crescenciano"/>
    <m/>
    <m/>
    <n v="2198.06"/>
    <m/>
    <n v="52753.440000000002"/>
    <n v="36761.404999999999"/>
    <n v="16.724"/>
    <m/>
    <n v="24"/>
    <n v="15992.035"/>
    <x v="0"/>
    <x v="6"/>
    <n v="27"/>
    <x v="0"/>
  </r>
  <r>
    <x v="2"/>
    <x v="4"/>
    <s v="AREP"/>
    <m/>
    <x v="0"/>
    <d v="2020-07-02T00:00:00"/>
    <x v="2"/>
    <s v="Martin Francisco Cervantes Curiel"/>
    <m/>
    <m/>
    <n v="310.64"/>
    <m/>
    <n v="7610.68"/>
    <n v="5300.9170000000004"/>
    <n v="17.065000000000001"/>
    <m/>
    <n v="24.5"/>
    <n v="2309.7629999999999"/>
    <x v="0"/>
    <x v="6"/>
    <n v="27"/>
    <x v="0"/>
  </r>
  <r>
    <x v="2"/>
    <x v="4"/>
    <s v="AREP"/>
    <m/>
    <x v="0"/>
    <d v="2020-07-02T00:00:00"/>
    <x v="2"/>
    <s v="Lopez Montaño Julio"/>
    <m/>
    <m/>
    <n v="260.7"/>
    <m/>
    <n v="6387.15"/>
    <n v="4448.7160000000003"/>
    <n v="17.065000000000001"/>
    <m/>
    <n v="24.5"/>
    <n v="1938.434"/>
    <x v="0"/>
    <x v="6"/>
    <n v="27"/>
    <x v="0"/>
  </r>
  <r>
    <x v="2"/>
    <x v="4"/>
    <s v="AREP"/>
    <m/>
    <x v="0"/>
    <d v="2020-07-02T00:00:00"/>
    <x v="2"/>
    <s v="Abel Paul Hernandez Perez"/>
    <m/>
    <m/>
    <n v="215.48"/>
    <m/>
    <n v="5279.26"/>
    <n v="3677.0590000000002"/>
    <n v="17.065000000000001"/>
    <m/>
    <n v="24.5"/>
    <n v="1602.201"/>
    <x v="0"/>
    <x v="6"/>
    <n v="27"/>
    <x v="0"/>
  </r>
  <r>
    <x v="2"/>
    <x v="4"/>
    <s v="AREP"/>
    <m/>
    <x v="0"/>
    <d v="2020-07-02T00:00:00"/>
    <x v="2"/>
    <s v="Gonzalez Dominguez Fabiola"/>
    <m/>
    <m/>
    <n v="441.32"/>
    <m/>
    <n v="10812.34"/>
    <n v="7530.9059999999999"/>
    <n v="17.065000000000001"/>
    <m/>
    <n v="24.5"/>
    <n v="3281.4340000000002"/>
    <x v="0"/>
    <x v="6"/>
    <n v="27"/>
    <x v="0"/>
  </r>
  <r>
    <x v="2"/>
    <x v="4"/>
    <s v="AREP"/>
    <m/>
    <x v="0"/>
    <d v="2020-07-02T00:00:00"/>
    <x v="2"/>
    <s v="Ambriz Ruiz Manolo"/>
    <m/>
    <m/>
    <n v="651.09"/>
    <m/>
    <n v="15951.71"/>
    <n v="11110.527"/>
    <n v="17.065000000000001"/>
    <m/>
    <n v="24.5"/>
    <n v="4841.183"/>
    <x v="0"/>
    <x v="6"/>
    <n v="27"/>
    <x v="0"/>
  </r>
  <r>
    <x v="2"/>
    <x v="4"/>
    <s v="AREP"/>
    <m/>
    <x v="0"/>
    <d v="2020-07-02T00:00:00"/>
    <x v="2"/>
    <s v="HUEVO PUBLICO EN GENERAL"/>
    <m/>
    <m/>
    <n v="438.44"/>
    <m/>
    <n v="10741.78"/>
    <n v="7481.76"/>
    <n v="17.065000000000001"/>
    <m/>
    <n v="24.5"/>
    <n v="3260.02"/>
    <x v="0"/>
    <x v="6"/>
    <n v="27"/>
    <x v="0"/>
  </r>
  <r>
    <x v="2"/>
    <x v="4"/>
    <s v="AREP"/>
    <m/>
    <x v="0"/>
    <d v="2020-07-02T00:00:00"/>
    <x v="2"/>
    <s v="Laura Livier Castro Mejia"/>
    <m/>
    <m/>
    <n v="213.97"/>
    <m/>
    <n v="5242.2700000000004"/>
    <n v="3651.2910000000002"/>
    <n v="17.065000000000001"/>
    <m/>
    <n v="24.5"/>
    <n v="1590.979"/>
    <x v="0"/>
    <x v="6"/>
    <n v="27"/>
    <x v="0"/>
  </r>
  <r>
    <x v="2"/>
    <x v="4"/>
    <s v="AREP"/>
    <m/>
    <x v="0"/>
    <d v="2020-07-02T00:00:00"/>
    <x v="2"/>
    <s v="HUEVO PUBLICO EN GENERAL"/>
    <m/>
    <m/>
    <n v="440.5"/>
    <m/>
    <n v="10792.25"/>
    <n v="7516.9129999999996"/>
    <n v="17.065000000000001"/>
    <m/>
    <n v="24.5"/>
    <n v="3275.337"/>
    <x v="0"/>
    <x v="6"/>
    <n v="27"/>
    <x v="0"/>
  </r>
  <r>
    <x v="2"/>
    <x v="4"/>
    <s v="AREP"/>
    <m/>
    <x v="0"/>
    <d v="2020-07-02T00:00:00"/>
    <x v="2"/>
    <s v="Huerta Reyes Juan Carlos"/>
    <m/>
    <m/>
    <n v="551.5"/>
    <m/>
    <n v="13511.75"/>
    <n v="9411.0730000000003"/>
    <n v="17.065000000000001"/>
    <m/>
    <n v="24.5"/>
    <n v="4100.6769999999997"/>
    <x v="0"/>
    <x v="6"/>
    <n v="27"/>
    <x v="0"/>
  </r>
  <r>
    <x v="2"/>
    <x v="4"/>
    <s v="AREP"/>
    <m/>
    <x v="0"/>
    <d v="2020-07-02T00:00:00"/>
    <x v="2"/>
    <s v="De la Torre Gudiño Jaime"/>
    <m/>
    <m/>
    <n v="89.13"/>
    <m/>
    <n v="2183.69"/>
    <n v="1520.9590000000001"/>
    <n v="17.065000000000001"/>
    <m/>
    <n v="24.5001"/>
    <n v="662.73099999999999"/>
    <x v="0"/>
    <x v="6"/>
    <n v="27"/>
    <x v="0"/>
  </r>
  <r>
    <x v="2"/>
    <x v="4"/>
    <s v="AREP"/>
    <m/>
    <x v="0"/>
    <d v="2020-07-02T00:00:00"/>
    <x v="2"/>
    <s v="Cobian Zamora Marlin"/>
    <m/>
    <m/>
    <n v="1111.3"/>
    <m/>
    <n v="27226.85"/>
    <n v="18963.780999999999"/>
    <n v="17.065000000000001"/>
    <m/>
    <n v="24.5"/>
    <n v="8263.0689999999995"/>
    <x v="0"/>
    <x v="6"/>
    <n v="27"/>
    <x v="0"/>
  </r>
  <r>
    <x v="2"/>
    <x v="4"/>
    <s v="AREP"/>
    <m/>
    <x v="0"/>
    <d v="2020-07-02T00:00:00"/>
    <x v="2"/>
    <s v="Cobian Hector"/>
    <m/>
    <m/>
    <n v="447.76"/>
    <m/>
    <n v="10970.12"/>
    <n v="7640.8010000000004"/>
    <n v="17.065000000000001"/>
    <m/>
    <n v="24.5"/>
    <n v="3329.319"/>
    <x v="0"/>
    <x v="6"/>
    <n v="27"/>
    <x v="0"/>
  </r>
  <r>
    <x v="2"/>
    <x v="4"/>
    <s v="AREP"/>
    <m/>
    <x v="0"/>
    <d v="2020-07-02T00:00:00"/>
    <x v="2"/>
    <s v="Soc Coop Rural de Compra y Venta en C y C El Grullo SCL"/>
    <m/>
    <m/>
    <n v="1308.2"/>
    <m/>
    <n v="32050.9"/>
    <n v="22323.780999999999"/>
    <n v="17.065000000000001"/>
    <m/>
    <n v="24.5"/>
    <n v="9727.1190000000006"/>
    <x v="0"/>
    <x v="6"/>
    <n v="27"/>
    <x v="0"/>
  </r>
  <r>
    <x v="2"/>
    <x v="4"/>
    <s v="AREP"/>
    <m/>
    <x v="0"/>
    <d v="2020-07-02T00:00:00"/>
    <x v="2"/>
    <s v="Hernandez Rosales Alicia"/>
    <m/>
    <m/>
    <n v="308.72000000000003"/>
    <m/>
    <n v="6020.04"/>
    <n v="5268.1530000000002"/>
    <n v="17.065000000000001"/>
    <m/>
    <n v="19.5"/>
    <n v="751.88699999999994"/>
    <x v="0"/>
    <x v="6"/>
    <n v="27"/>
    <x v="0"/>
  </r>
  <r>
    <x v="2"/>
    <x v="4"/>
    <s v="AREP"/>
    <m/>
    <x v="0"/>
    <d v="2020-07-02T00:00:00"/>
    <x v="2"/>
    <s v="Hernandez Rosales Alicia"/>
    <m/>
    <m/>
    <n v="153.53"/>
    <m/>
    <n v="2226.19"/>
    <n v="2619.913"/>
    <n v="17.065000000000001"/>
    <m/>
    <n v="14.5"/>
    <n v="-393.72300000000001"/>
    <x v="0"/>
    <x v="6"/>
    <n v="27"/>
    <x v="0"/>
  </r>
  <r>
    <x v="2"/>
    <x v="4"/>
    <s v="AREP"/>
    <m/>
    <x v="0"/>
    <d v="2020-07-03T00:00:00"/>
    <x v="2"/>
    <s v="De la Torre Gudiño Jaime"/>
    <m/>
    <m/>
    <n v="329.71"/>
    <m/>
    <n v="8737.32"/>
    <n v="5626.3370000000004"/>
    <n v="17.065000000000001"/>
    <m/>
    <n v="26.5"/>
    <n v="3110.9830000000002"/>
    <x v="0"/>
    <x v="6"/>
    <n v="27"/>
    <x v="0"/>
  </r>
  <r>
    <x v="2"/>
    <x v="4"/>
    <s v="ARSPP1"/>
    <m/>
    <x v="0"/>
    <d v="2020-07-06T00:00:00"/>
    <x v="2"/>
    <s v="Ventas Familia"/>
    <m/>
    <m/>
    <n v="29.63"/>
    <m/>
    <n v="622.23"/>
    <n v="558.351"/>
    <n v="18.844000000000001"/>
    <m/>
    <n v="21"/>
    <n v="63.878999999999998"/>
    <x v="0"/>
    <x v="6"/>
    <n v="28"/>
    <x v="0"/>
  </r>
  <r>
    <x v="2"/>
    <x v="4"/>
    <s v="AREP"/>
    <m/>
    <x v="0"/>
    <d v="2020-07-06T00:00:00"/>
    <x v="2"/>
    <s v="Jose Refugio Palomino Castañeda"/>
    <m/>
    <m/>
    <n v="778.41"/>
    <m/>
    <n v="18681.84"/>
    <n v="13100.936"/>
    <n v="16.829999999999998"/>
    <m/>
    <n v="24"/>
    <n v="5580.9040000000005"/>
    <x v="0"/>
    <x v="6"/>
    <n v="28"/>
    <x v="0"/>
  </r>
  <r>
    <x v="2"/>
    <x v="4"/>
    <s v="AREP"/>
    <m/>
    <x v="0"/>
    <d v="2020-07-06T00:00:00"/>
    <x v="2"/>
    <s v="HUEVO PUBLICO EN GENERAL"/>
    <m/>
    <m/>
    <n v="174.92"/>
    <m/>
    <n v="4198.08"/>
    <n v="2943.97"/>
    <n v="16.829999999999998"/>
    <m/>
    <n v="24"/>
    <n v="1254.1099999999999"/>
    <x v="0"/>
    <x v="6"/>
    <n v="28"/>
    <x v="0"/>
  </r>
  <r>
    <x v="2"/>
    <x v="4"/>
    <s v="AREP"/>
    <m/>
    <x v="0"/>
    <d v="2020-07-06T00:00:00"/>
    <x v="2"/>
    <s v="Jose Zazueta"/>
    <m/>
    <m/>
    <n v="212.19"/>
    <m/>
    <n v="5092.5600000000004"/>
    <n v="3571.2379999999998"/>
    <n v="16.829999999999998"/>
    <m/>
    <n v="24"/>
    <n v="1521.3219999999999"/>
    <x v="0"/>
    <x v="6"/>
    <n v="28"/>
    <x v="0"/>
  </r>
  <r>
    <x v="2"/>
    <x v="4"/>
    <s v="AREP"/>
    <m/>
    <x v="0"/>
    <d v="2020-07-06T00:00:00"/>
    <x v="2"/>
    <s v="HUEVO PUBLICO EN GENERAL"/>
    <m/>
    <m/>
    <n v="222.63"/>
    <m/>
    <n v="5343.12"/>
    <n v="3746.9470000000001"/>
    <n v="16.829999999999998"/>
    <m/>
    <n v="24"/>
    <n v="1596.173"/>
    <x v="0"/>
    <x v="6"/>
    <n v="28"/>
    <x v="0"/>
  </r>
  <r>
    <x v="2"/>
    <x v="4"/>
    <s v="AREP"/>
    <m/>
    <x v="0"/>
    <d v="2020-07-06T00:00:00"/>
    <x v="2"/>
    <s v="HUEVO PUBLICO EN GENERAL"/>
    <m/>
    <m/>
    <n v="217.31"/>
    <m/>
    <n v="5215.4399999999996"/>
    <n v="3657.41"/>
    <n v="16.829999999999998"/>
    <m/>
    <n v="24"/>
    <n v="1558.03"/>
    <x v="0"/>
    <x v="6"/>
    <n v="28"/>
    <x v="0"/>
  </r>
  <r>
    <x v="2"/>
    <x v="4"/>
    <s v="AREP"/>
    <m/>
    <x v="0"/>
    <d v="2020-07-06T00:00:00"/>
    <x v="2"/>
    <s v="Hernandez Rosales Alicia"/>
    <m/>
    <m/>
    <n v="22.18"/>
    <m/>
    <n v="310.52"/>
    <n v="373.298"/>
    <n v="16.829999999999998"/>
    <m/>
    <n v="14"/>
    <n v="-62.777999999999999"/>
    <x v="0"/>
    <x v="6"/>
    <n v="28"/>
    <x v="0"/>
  </r>
  <r>
    <x v="2"/>
    <x v="4"/>
    <s v="AREP"/>
    <m/>
    <x v="0"/>
    <d v="2020-07-06T00:00:00"/>
    <x v="2"/>
    <s v="Super Tienda Martinez SA de CV"/>
    <m/>
    <m/>
    <n v="221.83"/>
    <m/>
    <n v="5323.92"/>
    <n v="3733.4830000000002"/>
    <n v="16.829999999999998"/>
    <m/>
    <n v="24"/>
    <n v="1590.4369999999999"/>
    <x v="0"/>
    <x v="6"/>
    <n v="28"/>
    <x v="0"/>
  </r>
  <r>
    <x v="2"/>
    <x v="4"/>
    <s v="AREP"/>
    <m/>
    <x v="0"/>
    <d v="2020-07-06T00:00:00"/>
    <x v="2"/>
    <s v="Vargas Perez Maria del Rosario &quot;La Chata&quot;"/>
    <m/>
    <m/>
    <n v="223.9"/>
    <m/>
    <n v="5373.6"/>
    <n v="3768.3220000000001"/>
    <n v="16.829999999999998"/>
    <m/>
    <n v="24"/>
    <n v="1605.278"/>
    <x v="0"/>
    <x v="6"/>
    <n v="28"/>
    <x v="0"/>
  </r>
  <r>
    <x v="2"/>
    <x v="4"/>
    <s v="AREP"/>
    <m/>
    <x v="0"/>
    <d v="2020-07-06T00:00:00"/>
    <x v="2"/>
    <s v="HUEVO PUBLICO EN GENERAL"/>
    <m/>
    <m/>
    <n v="552.92999999999995"/>
    <m/>
    <n v="13270.32"/>
    <n v="9306.0220000000008"/>
    <n v="16.829999999999998"/>
    <m/>
    <n v="24"/>
    <n v="3964.2979999999998"/>
    <x v="0"/>
    <x v="6"/>
    <n v="28"/>
    <x v="0"/>
  </r>
  <r>
    <x v="2"/>
    <x v="4"/>
    <s v="AREP"/>
    <m/>
    <x v="0"/>
    <d v="2020-07-06T00:00:00"/>
    <x v="2"/>
    <s v="Madres Adoratrices"/>
    <m/>
    <m/>
    <n v="67.16"/>
    <m/>
    <n v="940.24"/>
    <n v="1130.328"/>
    <n v="16.829999999999998"/>
    <m/>
    <n v="14"/>
    <n v="-190.08799999999999"/>
    <x v="0"/>
    <x v="6"/>
    <n v="28"/>
    <x v="0"/>
  </r>
  <r>
    <x v="2"/>
    <x v="4"/>
    <s v="AREP"/>
    <m/>
    <x v="0"/>
    <d v="2020-07-06T00:00:00"/>
    <x v="2"/>
    <s v="Panificadora Valdez"/>
    <m/>
    <m/>
    <n v="22.21"/>
    <m/>
    <n v="310.94"/>
    <n v="373.803"/>
    <n v="16.829999999999998"/>
    <m/>
    <n v="14"/>
    <n v="-62.863"/>
    <x v="0"/>
    <x v="6"/>
    <n v="28"/>
    <x v="0"/>
  </r>
  <r>
    <x v="2"/>
    <x v="4"/>
    <s v="AREP"/>
    <m/>
    <x v="0"/>
    <d v="2020-07-06T00:00:00"/>
    <x v="2"/>
    <s v="Distribuidora de Frutas y Verduras Zepeda Hnos SRL de CV"/>
    <m/>
    <m/>
    <n v="1294.3699999999999"/>
    <m/>
    <n v="31064.880000000001"/>
    <n v="21784.738000000001"/>
    <n v="16.829999999999998"/>
    <m/>
    <n v="24"/>
    <n v="9280.1419999999998"/>
    <x v="0"/>
    <x v="6"/>
    <n v="28"/>
    <x v="0"/>
  </r>
  <r>
    <x v="2"/>
    <x v="4"/>
    <s v="AREP"/>
    <m/>
    <x v="0"/>
    <d v="2020-07-06T00:00:00"/>
    <x v="2"/>
    <s v="Distribuidora de Frutas y Verduras Zepeda Hnos SRL de CV"/>
    <m/>
    <m/>
    <n v="1314.75"/>
    <m/>
    <n v="32211.38"/>
    <n v="22127.741000000002"/>
    <n v="16.829999999999998"/>
    <m/>
    <n v="24.5"/>
    <n v="10083.638999999999"/>
    <x v="0"/>
    <x v="6"/>
    <n v="28"/>
    <x v="0"/>
  </r>
  <r>
    <x v="2"/>
    <x v="4"/>
    <s v="AREP"/>
    <m/>
    <x v="0"/>
    <d v="2020-07-06T00:00:00"/>
    <x v="2"/>
    <s v="Distribuidora de Frutas y Verduras Zepeda Hnos SRL de CV"/>
    <m/>
    <m/>
    <n v="1287.3900000000001"/>
    <m/>
    <n v="33472.14"/>
    <n v="21667.261999999999"/>
    <n v="16.829999999999998"/>
    <m/>
    <n v="26"/>
    <n v="11804.878000000001"/>
    <x v="0"/>
    <x v="6"/>
    <n v="28"/>
    <x v="0"/>
  </r>
  <r>
    <x v="2"/>
    <x v="4"/>
    <s v="ARSPP1"/>
    <m/>
    <x v="0"/>
    <d v="2020-07-07T00:00:00"/>
    <x v="2"/>
    <s v="Ventas Familia"/>
    <m/>
    <m/>
    <n v="25.46"/>
    <m/>
    <n v="611.04"/>
    <n v="479.77100000000002"/>
    <n v="18.844000000000001"/>
    <m/>
    <n v="24"/>
    <n v="131.26900000000001"/>
    <x v="0"/>
    <x v="6"/>
    <n v="28"/>
    <x v="0"/>
  </r>
  <r>
    <x v="2"/>
    <x v="4"/>
    <s v="ARSPP1"/>
    <m/>
    <x v="0"/>
    <d v="2020-07-07T00:00:00"/>
    <x v="2"/>
    <s v="Ventas Familia"/>
    <m/>
    <m/>
    <n v="22.36"/>
    <m/>
    <n v="536.64"/>
    <n v="421.35500000000002"/>
    <n v="18.844000000000001"/>
    <m/>
    <n v="24"/>
    <n v="115.285"/>
    <x v="0"/>
    <x v="6"/>
    <n v="28"/>
    <x v="0"/>
  </r>
  <r>
    <x v="2"/>
    <x v="4"/>
    <s v="ARSPP1"/>
    <m/>
    <x v="0"/>
    <d v="2020-07-07T00:00:00"/>
    <x v="2"/>
    <s v="Ventas Familia"/>
    <m/>
    <m/>
    <n v="5.95"/>
    <m/>
    <n v="142.80000000000001"/>
    <n v="112.123"/>
    <n v="18.844000000000001"/>
    <m/>
    <n v="24"/>
    <n v="30.677"/>
    <x v="0"/>
    <x v="6"/>
    <n v="28"/>
    <x v="0"/>
  </r>
  <r>
    <x v="2"/>
    <x v="4"/>
    <s v="AREP"/>
    <m/>
    <x v="0"/>
    <d v="2020-07-07T00:00:00"/>
    <x v="2"/>
    <s v="Hernandez Rosales Alicia"/>
    <m/>
    <m/>
    <n v="308.06"/>
    <m/>
    <n v="4312.84"/>
    <n v="5140.3490000000002"/>
    <n v="16.686"/>
    <m/>
    <n v="14"/>
    <n v="-827.50900000000001"/>
    <x v="0"/>
    <x v="6"/>
    <n v="28"/>
    <x v="0"/>
  </r>
  <r>
    <x v="2"/>
    <x v="4"/>
    <s v="AREP"/>
    <m/>
    <x v="0"/>
    <d v="2020-07-07T00:00:00"/>
    <x v="2"/>
    <s v="Hernandez Rosales Alicia"/>
    <m/>
    <m/>
    <n v="393.27"/>
    <m/>
    <n v="7472.13"/>
    <n v="6562.1790000000001"/>
    <n v="16.686"/>
    <m/>
    <n v="19"/>
    <n v="909.95100000000002"/>
    <x v="0"/>
    <x v="6"/>
    <n v="28"/>
    <x v="0"/>
  </r>
  <r>
    <x v="2"/>
    <x v="4"/>
    <s v="AREP"/>
    <m/>
    <x v="0"/>
    <d v="2020-07-07T00:00:00"/>
    <x v="2"/>
    <s v="Imelda fregozo Guzman"/>
    <m/>
    <m/>
    <n v="381.42"/>
    <m/>
    <n v="8963.3700000000008"/>
    <n v="6364.4480000000003"/>
    <n v="16.686"/>
    <m/>
    <n v="23.5"/>
    <n v="2598.922"/>
    <x v="0"/>
    <x v="6"/>
    <n v="28"/>
    <x v="0"/>
  </r>
  <r>
    <x v="2"/>
    <x v="4"/>
    <s v="AREP"/>
    <m/>
    <x v="0"/>
    <d v="2020-07-07T00:00:00"/>
    <x v="2"/>
    <s v="HUEVO PUBLICO EN GENERAL"/>
    <m/>
    <m/>
    <n v="224.21"/>
    <m/>
    <n v="5381.04"/>
    <n v="3741.2109999999998"/>
    <n v="16.686"/>
    <m/>
    <n v="24"/>
    <n v="1639.829"/>
    <x v="0"/>
    <x v="6"/>
    <n v="28"/>
    <x v="0"/>
  </r>
  <r>
    <x v="2"/>
    <x v="4"/>
    <s v="AREP"/>
    <m/>
    <x v="0"/>
    <d v="2020-07-07T00:00:00"/>
    <x v="2"/>
    <s v="Espinoza Gonzalez Maria Yesenia"/>
    <m/>
    <m/>
    <n v="448.52"/>
    <m/>
    <n v="10764.48"/>
    <n v="7484.0910000000003"/>
    <n v="16.686"/>
    <m/>
    <n v="24"/>
    <n v="3280.3890000000001"/>
    <x v="0"/>
    <x v="6"/>
    <n v="28"/>
    <x v="0"/>
  </r>
  <r>
    <x v="2"/>
    <x v="4"/>
    <s v="AREP"/>
    <m/>
    <x v="0"/>
    <d v="2020-07-07T00:00:00"/>
    <x v="2"/>
    <s v="HUEVO PUBLICO EN GENERAL"/>
    <m/>
    <m/>
    <n v="826.65"/>
    <m/>
    <n v="19426.28"/>
    <n v="13793.642"/>
    <n v="16.686"/>
    <m/>
    <n v="23.5"/>
    <n v="5632.6379999999999"/>
    <x v="0"/>
    <x v="6"/>
    <n v="28"/>
    <x v="0"/>
  </r>
  <r>
    <x v="2"/>
    <x v="4"/>
    <s v="AREP"/>
    <m/>
    <x v="0"/>
    <d v="2020-07-07T00:00:00"/>
    <x v="2"/>
    <s v="HUEVO PUBLICO EN GENERAL"/>
    <m/>
    <m/>
    <n v="22.09"/>
    <m/>
    <n v="519.12"/>
    <n v="368.59800000000001"/>
    <n v="16.686"/>
    <m/>
    <n v="23.5002"/>
    <n v="150.52199999999999"/>
    <x v="0"/>
    <x v="6"/>
    <n v="28"/>
    <x v="0"/>
  </r>
  <r>
    <x v="2"/>
    <x v="4"/>
    <s v="AREP"/>
    <m/>
    <x v="0"/>
    <d v="2020-07-07T00:00:00"/>
    <x v="2"/>
    <s v="Cobian Zamora Marlin"/>
    <m/>
    <m/>
    <n v="1105.4000000000001"/>
    <m/>
    <n v="26529.599999999999"/>
    <n v="18444.918000000001"/>
    <n v="16.686"/>
    <m/>
    <n v="24"/>
    <n v="8084.6819999999998"/>
    <x v="0"/>
    <x v="6"/>
    <n v="28"/>
    <x v="0"/>
  </r>
  <r>
    <x v="2"/>
    <x v="4"/>
    <s v="AREP"/>
    <m/>
    <x v="0"/>
    <d v="2020-07-07T00:00:00"/>
    <x v="2"/>
    <s v="HUEVO PUBLICO EN GENERAL"/>
    <m/>
    <m/>
    <n v="220.75"/>
    <m/>
    <n v="5187.63"/>
    <n v="3683.4769999999999"/>
    <n v="16.686"/>
    <m/>
    <n v="23.5"/>
    <n v="1504.153"/>
    <x v="0"/>
    <x v="6"/>
    <n v="28"/>
    <x v="0"/>
  </r>
  <r>
    <x v="2"/>
    <x v="4"/>
    <s v="AREP"/>
    <m/>
    <x v="0"/>
    <d v="2020-07-07T00:00:00"/>
    <x v="2"/>
    <s v="Alvarez Garcia Octavio "/>
    <m/>
    <m/>
    <n v="218.74"/>
    <m/>
    <n v="5249.76"/>
    <n v="3649.9380000000001"/>
    <n v="16.686"/>
    <m/>
    <n v="24"/>
    <n v="1599.8219999999999"/>
    <x v="0"/>
    <x v="6"/>
    <n v="28"/>
    <x v="0"/>
  </r>
  <r>
    <x v="2"/>
    <x v="4"/>
    <s v="AREP"/>
    <m/>
    <x v="0"/>
    <d v="2020-07-07T00:00:00"/>
    <x v="2"/>
    <s v="Super Tienda Martinez SA de CV"/>
    <m/>
    <m/>
    <n v="336.05"/>
    <m/>
    <n v="7897.18"/>
    <n v="5607.3950000000004"/>
    <n v="16.686"/>
    <m/>
    <n v="23.5"/>
    <n v="2289.7849999999999"/>
    <x v="0"/>
    <x v="6"/>
    <n v="28"/>
    <x v="0"/>
  </r>
  <r>
    <x v="2"/>
    <x v="4"/>
    <s v="AREP"/>
    <m/>
    <x v="0"/>
    <d v="2020-07-07T00:00:00"/>
    <x v="2"/>
    <s v="Martin Francisco Cervantes Curiel"/>
    <m/>
    <m/>
    <n v="222.08"/>
    <m/>
    <n v="5329.92"/>
    <n v="3705.67"/>
    <n v="16.686"/>
    <m/>
    <n v="24"/>
    <n v="1624.25"/>
    <x v="0"/>
    <x v="6"/>
    <n v="28"/>
    <x v="0"/>
  </r>
  <r>
    <x v="2"/>
    <x v="4"/>
    <s v="AREP"/>
    <m/>
    <x v="0"/>
    <d v="2020-07-07T00:00:00"/>
    <x v="2"/>
    <s v="Huerta Reyes Juan Carlos"/>
    <m/>
    <m/>
    <n v="334.72"/>
    <m/>
    <n v="8033.28"/>
    <n v="5585.2030000000004"/>
    <n v="16.686"/>
    <m/>
    <n v="24"/>
    <n v="2448.0770000000002"/>
    <x v="0"/>
    <x v="6"/>
    <n v="28"/>
    <x v="0"/>
  </r>
  <r>
    <x v="2"/>
    <x v="4"/>
    <s v="AREP"/>
    <m/>
    <x v="0"/>
    <d v="2020-07-07T00:00:00"/>
    <x v="2"/>
    <s v="Garcia Soto Salvador"/>
    <m/>
    <m/>
    <n v="666.11"/>
    <m/>
    <n v="16319.7"/>
    <n v="11114.84"/>
    <n v="16.686"/>
    <m/>
    <n v="24.5"/>
    <n v="5204.8599999999997"/>
    <x v="0"/>
    <x v="6"/>
    <n v="28"/>
    <x v="0"/>
  </r>
  <r>
    <x v="2"/>
    <x v="4"/>
    <s v="AREP"/>
    <m/>
    <x v="0"/>
    <d v="2020-07-07T00:00:00"/>
    <x v="2"/>
    <s v="Loera Baltazar Carlos"/>
    <m/>
    <m/>
    <n v="547.87"/>
    <m/>
    <n v="13422.82"/>
    <n v="9141.8649999999998"/>
    <n v="16.686"/>
    <m/>
    <n v="24.5"/>
    <n v="4280.9549999999999"/>
    <x v="0"/>
    <x v="6"/>
    <n v="28"/>
    <x v="0"/>
  </r>
  <r>
    <x v="2"/>
    <x v="4"/>
    <s v="AREP"/>
    <m/>
    <x v="0"/>
    <d v="2020-07-07T00:00:00"/>
    <x v="2"/>
    <s v="HUEVO PUBLICO EN GENERAL"/>
    <m/>
    <m/>
    <n v="111.49"/>
    <m/>
    <n v="2675.76"/>
    <n v="1860.3440000000001"/>
    <n v="16.686"/>
    <m/>
    <n v="24"/>
    <n v="815.41600000000005"/>
    <x v="0"/>
    <x v="6"/>
    <n v="28"/>
    <x v="0"/>
  </r>
  <r>
    <x v="2"/>
    <x v="4"/>
    <s v="AREP"/>
    <m/>
    <x v="0"/>
    <d v="2020-07-07T00:00:00"/>
    <x v="2"/>
    <s v="Julio Sanchez"/>
    <m/>
    <m/>
    <n v="113.46"/>
    <m/>
    <n v="2723.04"/>
    <n v="1893.2149999999999"/>
    <n v="16.686"/>
    <m/>
    <n v="24"/>
    <n v="829.82500000000005"/>
    <x v="0"/>
    <x v="6"/>
    <n v="28"/>
    <x v="0"/>
  </r>
  <r>
    <x v="2"/>
    <x v="4"/>
    <s v="AREP"/>
    <m/>
    <x v="0"/>
    <d v="2020-07-07T00:00:00"/>
    <x v="2"/>
    <s v="Cobian Hector"/>
    <m/>
    <m/>
    <n v="440.06"/>
    <m/>
    <n v="10561.44"/>
    <n v="7342.9260000000004"/>
    <n v="16.686"/>
    <m/>
    <n v="24"/>
    <n v="3218.5140000000001"/>
    <x v="0"/>
    <x v="6"/>
    <n v="28"/>
    <x v="0"/>
  </r>
  <r>
    <x v="2"/>
    <x v="4"/>
    <s v="AREP"/>
    <m/>
    <x v="0"/>
    <d v="2020-07-08T00:00:00"/>
    <x v="2"/>
    <s v="Alvarez Garcia Octavio "/>
    <m/>
    <m/>
    <n v="213.33"/>
    <m/>
    <n v="5013.26"/>
    <n v="3147.0549999999998"/>
    <n v="14.752000000000001"/>
    <m/>
    <n v="23.5"/>
    <n v="1866.2049999999999"/>
    <x v="0"/>
    <x v="6"/>
    <n v="28"/>
    <x v="0"/>
  </r>
  <r>
    <x v="2"/>
    <x v="4"/>
    <s v="AREP"/>
    <m/>
    <x v="0"/>
    <d v="2020-07-08T00:00:00"/>
    <x v="2"/>
    <s v="Julio Sanchez"/>
    <m/>
    <m/>
    <n v="2963.6"/>
    <m/>
    <n v="69644.600000000006"/>
    <n v="43719.184000000001"/>
    <n v="14.752000000000001"/>
    <m/>
    <n v="23.5"/>
    <n v="25925.416000000001"/>
    <x v="0"/>
    <x v="6"/>
    <n v="28"/>
    <x v="0"/>
  </r>
  <r>
    <x v="2"/>
    <x v="4"/>
    <s v="AREP"/>
    <m/>
    <x v="0"/>
    <d v="2020-07-08T00:00:00"/>
    <x v="2"/>
    <s v="Cobian Zamora Marlin"/>
    <m/>
    <m/>
    <n v="406"/>
    <m/>
    <n v="9541"/>
    <n v="5989.3329999999996"/>
    <n v="14.752000000000001"/>
    <m/>
    <n v="23.5"/>
    <n v="3551.6669999999999"/>
    <x v="0"/>
    <x v="6"/>
    <n v="28"/>
    <x v="0"/>
  </r>
  <r>
    <x v="2"/>
    <x v="4"/>
    <s v="AREP"/>
    <m/>
    <x v="0"/>
    <d v="2020-07-08T00:00:00"/>
    <x v="2"/>
    <s v="HUEVO PUBLICO EN GENERAL"/>
    <m/>
    <m/>
    <n v="260.20999999999998"/>
    <m/>
    <n v="6114.94"/>
    <n v="3838.6320000000001"/>
    <n v="14.752000000000001"/>
    <m/>
    <n v="23.5"/>
    <n v="2276.308"/>
    <x v="0"/>
    <x v="6"/>
    <n v="28"/>
    <x v="0"/>
  </r>
  <r>
    <x v="2"/>
    <x v="4"/>
    <s v="AREP"/>
    <m/>
    <x v="0"/>
    <d v="2020-07-08T00:00:00"/>
    <x v="2"/>
    <s v="Alvarez Garcia Octavio "/>
    <m/>
    <m/>
    <n v="663.36"/>
    <m/>
    <n v="15588.96"/>
    <n v="9785.9220000000005"/>
    <n v="14.752000000000001"/>
    <m/>
    <n v="23.5"/>
    <n v="5803.0379999999996"/>
    <x v="0"/>
    <x v="6"/>
    <n v="28"/>
    <x v="0"/>
  </r>
  <r>
    <x v="2"/>
    <x v="4"/>
    <s v="AREP"/>
    <m/>
    <x v="0"/>
    <d v="2020-07-08T00:00:00"/>
    <x v="2"/>
    <s v="Vargas Perez Maria del Rosario &quot;La Chata&quot;"/>
    <m/>
    <m/>
    <n v="663.36"/>
    <m/>
    <n v="15588.96"/>
    <n v="9785.9220000000005"/>
    <n v="14.752000000000001"/>
    <m/>
    <n v="23.5"/>
    <n v="5803.0379999999996"/>
    <x v="0"/>
    <x v="6"/>
    <n v="28"/>
    <x v="0"/>
  </r>
  <r>
    <x v="2"/>
    <x v="4"/>
    <s v="AREP"/>
    <m/>
    <x v="0"/>
    <d v="2020-07-08T00:00:00"/>
    <x v="2"/>
    <s v="J Jesus Naranjo Ayala"/>
    <m/>
    <m/>
    <n v="157.18"/>
    <m/>
    <n v="3693.73"/>
    <n v="2318.7280000000001"/>
    <n v="14.752000000000001"/>
    <m/>
    <n v="23.5"/>
    <n v="1375.002"/>
    <x v="0"/>
    <x v="6"/>
    <n v="28"/>
    <x v="0"/>
  </r>
  <r>
    <x v="2"/>
    <x v="4"/>
    <s v="AREP"/>
    <m/>
    <x v="0"/>
    <d v="2020-07-08T00:00:00"/>
    <x v="2"/>
    <s v="Cesar Morales"/>
    <m/>
    <m/>
    <n v="85.77"/>
    <m/>
    <n v="2015.6"/>
    <n v="1265.2840000000001"/>
    <n v="14.752000000000001"/>
    <m/>
    <n v="23.5001"/>
    <n v="750.31600000000003"/>
    <x v="0"/>
    <x v="6"/>
    <n v="28"/>
    <x v="0"/>
  </r>
  <r>
    <x v="2"/>
    <x v="4"/>
    <s v="AREP"/>
    <m/>
    <x v="0"/>
    <d v="2020-07-08T00:00:00"/>
    <x v="2"/>
    <s v="HUEVO PUBLICO EN GENERAL"/>
    <m/>
    <m/>
    <n v="339.41"/>
    <m/>
    <n v="7976.14"/>
    <n v="5006.9939999999997"/>
    <n v="14.752000000000001"/>
    <m/>
    <n v="23.5"/>
    <n v="2969.1460000000002"/>
    <x v="0"/>
    <x v="6"/>
    <n v="28"/>
    <x v="0"/>
  </r>
  <r>
    <x v="2"/>
    <x v="4"/>
    <s v="AREP"/>
    <m/>
    <x v="0"/>
    <d v="2020-07-09T00:00:00"/>
    <x v="2"/>
    <s v="Cobian Hector"/>
    <m/>
    <m/>
    <n v="451.84"/>
    <m/>
    <n v="10618.24"/>
    <n v="6226.723"/>
    <n v="13.781000000000001"/>
    <m/>
    <n v="23.5"/>
    <n v="4391.5169999999998"/>
    <x v="0"/>
    <x v="6"/>
    <n v="28"/>
    <x v="0"/>
  </r>
  <r>
    <x v="2"/>
    <x v="4"/>
    <s v="AREP"/>
    <m/>
    <x v="0"/>
    <d v="2020-07-09T00:00:00"/>
    <x v="2"/>
    <s v="Soc Coop Rural de Compra y Venta en C y C El Grullo SCL"/>
    <m/>
    <m/>
    <n v="667.2"/>
    <m/>
    <n v="15679.2"/>
    <n v="9194.5580000000009"/>
    <n v="13.781000000000001"/>
    <m/>
    <n v="23.5"/>
    <n v="6484.6419999999998"/>
    <x v="0"/>
    <x v="6"/>
    <n v="28"/>
    <x v="0"/>
  </r>
  <r>
    <x v="2"/>
    <x v="4"/>
    <s v="AREP"/>
    <m/>
    <x v="0"/>
    <d v="2020-07-09T00:00:00"/>
    <x v="2"/>
    <s v="Distribuidora de Frutas y Verduras Zepeda Hnos SRL de CV"/>
    <m/>
    <m/>
    <n v="1314.76"/>
    <m/>
    <n v="30896.86"/>
    <n v="18118.462"/>
    <n v="13.781000000000001"/>
    <m/>
    <n v="23.5"/>
    <n v="12778.397999999999"/>
    <x v="0"/>
    <x v="6"/>
    <n v="28"/>
    <x v="0"/>
  </r>
  <r>
    <x v="2"/>
    <x v="4"/>
    <s v="AREP"/>
    <m/>
    <x v="0"/>
    <d v="2020-07-09T00:00:00"/>
    <x v="2"/>
    <s v="Distribuidora de Frutas y Verduras Zepeda Hnos SRL de CV"/>
    <m/>
    <m/>
    <n v="1302.44"/>
    <m/>
    <n v="30607.34"/>
    <n v="17948.682000000001"/>
    <n v="13.781000000000001"/>
    <m/>
    <n v="23.5"/>
    <n v="12658.657999999999"/>
    <x v="0"/>
    <x v="6"/>
    <n v="28"/>
    <x v="0"/>
  </r>
  <r>
    <x v="2"/>
    <x v="4"/>
    <s v="AREP"/>
    <m/>
    <x v="0"/>
    <d v="2020-07-09T00:00:00"/>
    <x v="2"/>
    <s v="Distribuidora de Frutas y Verduras Zepeda Hnos SRL de CV"/>
    <m/>
    <m/>
    <n v="1269.3699999999999"/>
    <m/>
    <n v="30464.880000000001"/>
    <n v="17492.951000000001"/>
    <n v="13.781000000000001"/>
    <m/>
    <n v="24"/>
    <n v="12971.929"/>
    <x v="0"/>
    <x v="6"/>
    <n v="28"/>
    <x v="0"/>
  </r>
  <r>
    <x v="2"/>
    <x v="4"/>
    <s v="AREP"/>
    <m/>
    <x v="0"/>
    <d v="2020-07-09T00:00:00"/>
    <x v="2"/>
    <s v="Cobian Zamora Marlin"/>
    <m/>
    <m/>
    <n v="804.5"/>
    <m/>
    <n v="18905.75"/>
    <n v="11406.460999999999"/>
    <n v="14.178000000000001"/>
    <m/>
    <n v="23.5"/>
    <n v="7499.2889999999998"/>
    <x v="0"/>
    <x v="6"/>
    <n v="28"/>
    <x v="0"/>
  </r>
  <r>
    <x v="2"/>
    <x v="4"/>
    <s v="AREP"/>
    <m/>
    <x v="0"/>
    <d v="2020-07-09T00:00:00"/>
    <x v="2"/>
    <s v="Lopez Montaño Julio"/>
    <m/>
    <m/>
    <n v="240.3"/>
    <m/>
    <n v="5647.05"/>
    <n v="3407.0509999999999"/>
    <n v="14.178000000000001"/>
    <m/>
    <n v="23.5"/>
    <n v="2239.9989999999998"/>
    <x v="0"/>
    <x v="6"/>
    <n v="28"/>
    <x v="0"/>
  </r>
  <r>
    <x v="2"/>
    <x v="4"/>
    <s v="AREP"/>
    <m/>
    <x v="0"/>
    <d v="2020-07-09T00:00:00"/>
    <x v="2"/>
    <s v="HUEVO PUBLICO EN GENERAL"/>
    <m/>
    <m/>
    <n v="370.31"/>
    <m/>
    <n v="8702.2900000000009"/>
    <n v="5250.375"/>
    <n v="14.178000000000001"/>
    <m/>
    <n v="23.5"/>
    <n v="3451.915"/>
    <x v="0"/>
    <x v="6"/>
    <n v="28"/>
    <x v="0"/>
  </r>
  <r>
    <x v="2"/>
    <x v="4"/>
    <s v="AREP"/>
    <m/>
    <x v="0"/>
    <d v="2020-07-09T00:00:00"/>
    <x v="2"/>
    <s v="Ambriz Ruiz Manolo"/>
    <m/>
    <m/>
    <n v="256.95"/>
    <m/>
    <n v="6038.33"/>
    <n v="3643.12"/>
    <n v="14.178000000000001"/>
    <m/>
    <n v="23.5"/>
    <n v="2395.21"/>
    <x v="0"/>
    <x v="6"/>
    <n v="28"/>
    <x v="0"/>
  </r>
  <r>
    <x v="2"/>
    <x v="4"/>
    <s v="AREP"/>
    <m/>
    <x v="0"/>
    <d v="2020-07-09T00:00:00"/>
    <x v="2"/>
    <s v="Gonzalez Contreras Crescenciano"/>
    <m/>
    <m/>
    <n v="1118.73"/>
    <m/>
    <n v="26290.16"/>
    <n v="15861.715"/>
    <n v="14.178000000000001"/>
    <m/>
    <n v="23.5"/>
    <n v="10428.445"/>
    <x v="0"/>
    <x v="6"/>
    <n v="28"/>
    <x v="0"/>
  </r>
  <r>
    <x v="2"/>
    <x v="4"/>
    <s v="AREP"/>
    <m/>
    <x v="0"/>
    <d v="2020-07-09T00:00:00"/>
    <x v="2"/>
    <s v="Cobian Zamora Marlin"/>
    <m/>
    <m/>
    <n v="661.2"/>
    <m/>
    <n v="15538.2"/>
    <n v="9374.7070000000003"/>
    <n v="14.178000000000001"/>
    <m/>
    <n v="23.5"/>
    <n v="6163.4930000000004"/>
    <x v="0"/>
    <x v="6"/>
    <n v="28"/>
    <x v="0"/>
  </r>
  <r>
    <x v="2"/>
    <x v="4"/>
    <s v="AREP"/>
    <m/>
    <x v="0"/>
    <d v="2020-07-09T00:00:00"/>
    <x v="2"/>
    <s v="Hernandez Rosales Alicia"/>
    <m/>
    <m/>
    <n v="439.42"/>
    <m/>
    <n v="8129.27"/>
    <n v="6230.2389999999996"/>
    <n v="14.178000000000001"/>
    <m/>
    <n v="18.5"/>
    <n v="1899.0309999999999"/>
    <x v="0"/>
    <x v="6"/>
    <n v="28"/>
    <x v="0"/>
  </r>
  <r>
    <x v="2"/>
    <x v="4"/>
    <s v="AREP"/>
    <m/>
    <x v="0"/>
    <d v="2020-07-09T00:00:00"/>
    <x v="2"/>
    <s v="Hernandez Rosales Alicia"/>
    <m/>
    <m/>
    <n v="286.44"/>
    <m/>
    <n v="3866.94"/>
    <n v="4061.239"/>
    <n v="14.178000000000001"/>
    <m/>
    <n v="13.5"/>
    <n v="-194.29900000000001"/>
    <x v="0"/>
    <x v="6"/>
    <n v="28"/>
    <x v="0"/>
  </r>
  <r>
    <x v="2"/>
    <x v="4"/>
    <s v="AREP"/>
    <m/>
    <x v="0"/>
    <d v="2020-07-09T00:00:00"/>
    <x v="2"/>
    <s v="Ambriz Ruiz Manolo"/>
    <m/>
    <m/>
    <n v="438.75"/>
    <m/>
    <n v="10310.629999999999"/>
    <n v="6220.7389999999996"/>
    <n v="14.178000000000001"/>
    <m/>
    <n v="23.5"/>
    <n v="4089.8910000000001"/>
    <x v="0"/>
    <x v="6"/>
    <n v="28"/>
    <x v="0"/>
  </r>
  <r>
    <x v="2"/>
    <x v="4"/>
    <s v="AREP"/>
    <m/>
    <x v="0"/>
    <d v="2020-07-09T00:00:00"/>
    <x v="2"/>
    <s v="Abel Paul Hernandez Perez"/>
    <m/>
    <m/>
    <n v="87.77"/>
    <m/>
    <n v="2062.6"/>
    <n v="1244.431"/>
    <n v="14.178000000000001"/>
    <m/>
    <n v="23.5001"/>
    <n v="818.16899999999998"/>
    <x v="0"/>
    <x v="6"/>
    <n v="28"/>
    <x v="0"/>
  </r>
  <r>
    <x v="2"/>
    <x v="4"/>
    <s v="AREP"/>
    <m/>
    <x v="0"/>
    <d v="2020-07-09T00:00:00"/>
    <x v="2"/>
    <s v="Abel Paul Hernandez Perez"/>
    <m/>
    <m/>
    <n v="39.9"/>
    <m/>
    <n v="857.85"/>
    <n v="565.71500000000003"/>
    <n v="14.178000000000001"/>
    <m/>
    <n v="21.5"/>
    <n v="292.13499999999999"/>
    <x v="0"/>
    <x v="6"/>
    <n v="28"/>
    <x v="0"/>
  </r>
  <r>
    <x v="2"/>
    <x v="4"/>
    <s v="AREP"/>
    <m/>
    <x v="0"/>
    <d v="2020-07-09T00:00:00"/>
    <x v="2"/>
    <s v="HUEVO PUBLICO EN GENERAL"/>
    <m/>
    <m/>
    <n v="219.06"/>
    <m/>
    <n v="5147.91"/>
    <n v="3105.9029999999998"/>
    <n v="14.178000000000001"/>
    <m/>
    <n v="23.5"/>
    <n v="2042.0070000000001"/>
    <x v="0"/>
    <x v="6"/>
    <n v="28"/>
    <x v="0"/>
  </r>
  <r>
    <x v="2"/>
    <x v="4"/>
    <s v="AREP"/>
    <m/>
    <x v="0"/>
    <d v="2020-07-09T00:00:00"/>
    <x v="2"/>
    <s v="HUEVO PUBLICO EN GENERAL"/>
    <m/>
    <m/>
    <n v="323.62"/>
    <m/>
    <n v="7605.07"/>
    <n v="4588.3890000000001"/>
    <n v="14.178000000000001"/>
    <m/>
    <n v="23.5"/>
    <n v="3016.681"/>
    <x v="0"/>
    <x v="6"/>
    <n v="28"/>
    <x v="0"/>
  </r>
  <r>
    <x v="2"/>
    <x v="4"/>
    <s v="AREP"/>
    <m/>
    <x v="0"/>
    <d v="2020-07-09T00:00:00"/>
    <x v="2"/>
    <s v="Gonzalez Dominguez Fabiola"/>
    <m/>
    <m/>
    <n v="330.57"/>
    <m/>
    <n v="7768.4"/>
    <n v="4686.9279999999999"/>
    <n v="14.178000000000001"/>
    <m/>
    <n v="23.5"/>
    <n v="3081.4720000000002"/>
    <x v="0"/>
    <x v="6"/>
    <n v="28"/>
    <x v="0"/>
  </r>
  <r>
    <x v="2"/>
    <x v="4"/>
    <s v="AREP"/>
    <m/>
    <x v="0"/>
    <d v="2020-07-09T00:00:00"/>
    <x v="2"/>
    <s v="Laura Livier Castro Mejia"/>
    <m/>
    <m/>
    <n v="325.27"/>
    <m/>
    <n v="7643.85"/>
    <n v="4611.7830000000004"/>
    <n v="14.178000000000001"/>
    <m/>
    <n v="23.5"/>
    <n v="3032.067"/>
    <x v="0"/>
    <x v="6"/>
    <n v="28"/>
    <x v="0"/>
  </r>
  <r>
    <x v="2"/>
    <x v="4"/>
    <s v="AREP"/>
    <m/>
    <x v="0"/>
    <d v="2020-07-09T00:00:00"/>
    <x v="2"/>
    <s v="Martin Francisco Cervantes Curiel"/>
    <m/>
    <m/>
    <n v="174.75"/>
    <m/>
    <n v="4106.63"/>
    <n v="2477.6619999999998"/>
    <n v="14.178000000000001"/>
    <m/>
    <n v="23.5"/>
    <n v="1628.9680000000001"/>
    <x v="0"/>
    <x v="6"/>
    <n v="28"/>
    <x v="0"/>
  </r>
  <r>
    <x v="2"/>
    <x v="4"/>
    <s v="AREP"/>
    <m/>
    <x v="0"/>
    <d v="2020-07-09T00:00:00"/>
    <x v="2"/>
    <s v="Imelda fregozo Guzman"/>
    <m/>
    <m/>
    <n v="262.52"/>
    <m/>
    <n v="6169.22"/>
    <n v="3722.0929999999998"/>
    <n v="14.178000000000001"/>
    <m/>
    <n v="23.5"/>
    <n v="2447.127"/>
    <x v="0"/>
    <x v="6"/>
    <n v="28"/>
    <x v="0"/>
  </r>
  <r>
    <x v="2"/>
    <x v="4"/>
    <s v="AREP"/>
    <m/>
    <x v="0"/>
    <d v="2020-07-09T00:00:00"/>
    <x v="2"/>
    <s v="Huerta Reyes Juan Carlos"/>
    <m/>
    <m/>
    <n v="551.44000000000005"/>
    <m/>
    <n v="12958.84"/>
    <n v="7818.4939999999997"/>
    <n v="14.178000000000001"/>
    <m/>
    <n v="23.5"/>
    <n v="5140.3459999999995"/>
    <x v="0"/>
    <x v="6"/>
    <n v="28"/>
    <x v="0"/>
  </r>
  <r>
    <x v="2"/>
    <x v="4"/>
    <s v="AREP"/>
    <m/>
    <x v="0"/>
    <d v="2020-07-09T00:00:00"/>
    <x v="2"/>
    <s v="Soc Coop Rural de Compra y Venta en C y C El Grullo SCL"/>
    <m/>
    <m/>
    <n v="960"/>
    <m/>
    <n v="22560"/>
    <n v="13611.19"/>
    <n v="14.178000000000001"/>
    <m/>
    <n v="23.5"/>
    <n v="8948.81"/>
    <x v="0"/>
    <x v="6"/>
    <n v="28"/>
    <x v="0"/>
  </r>
  <r>
    <x v="2"/>
    <x v="4"/>
    <s v="AREP"/>
    <m/>
    <x v="0"/>
    <d v="2020-07-09T00:00:00"/>
    <x v="2"/>
    <s v="Cobian Hector"/>
    <m/>
    <m/>
    <n v="434.42"/>
    <m/>
    <n v="10208.870000000001"/>
    <n v="6159.3469999999998"/>
    <n v="14.178000000000001"/>
    <m/>
    <n v="23.5"/>
    <n v="4049.5230000000001"/>
    <x v="0"/>
    <x v="6"/>
    <n v="28"/>
    <x v="0"/>
  </r>
  <r>
    <x v="2"/>
    <x v="4"/>
    <s v="AREP"/>
    <m/>
    <x v="0"/>
    <d v="2020-07-09T00:00:00"/>
    <x v="2"/>
    <s v="Garcia Soto Salvador"/>
    <m/>
    <m/>
    <n v="20.84"/>
    <m/>
    <n v="0"/>
    <n v="306.42500000000001"/>
    <n v="14.704000000000001"/>
    <m/>
    <n v="0"/>
    <n v="-306.42500000000001"/>
    <x v="0"/>
    <x v="6"/>
    <n v="28"/>
    <x v="0"/>
  </r>
  <r>
    <x v="2"/>
    <x v="4"/>
    <s v="AREP"/>
    <m/>
    <x v="0"/>
    <d v="2020-07-09T00:00:00"/>
    <x v="2"/>
    <s v="Soc Coop Rural de Compra y Venta en C y C El Grullo SCL"/>
    <m/>
    <m/>
    <n v="899.4"/>
    <m/>
    <n v="21585.599999999999"/>
    <n v="13224.504999999999"/>
    <n v="14.704000000000001"/>
    <m/>
    <n v="24"/>
    <n v="8361.0949999999993"/>
    <x v="0"/>
    <x v="6"/>
    <n v="28"/>
    <x v="0"/>
  </r>
  <r>
    <x v="2"/>
    <x v="4"/>
    <s v="AREP"/>
    <m/>
    <x v="0"/>
    <d v="2020-07-09T00:00:00"/>
    <x v="2"/>
    <s v="Gonzalez Contreras Crescenciano"/>
    <m/>
    <m/>
    <n v="874.59"/>
    <m/>
    <n v="20552.87"/>
    <n v="12859.706"/>
    <n v="14.704000000000001"/>
    <m/>
    <n v="23.5"/>
    <n v="7693.1639999999998"/>
    <x v="0"/>
    <x v="6"/>
    <n v="28"/>
    <x v="0"/>
  </r>
  <r>
    <x v="2"/>
    <x v="4"/>
    <s v="AREP"/>
    <m/>
    <x v="0"/>
    <d v="2020-07-09T00:00:00"/>
    <x v="2"/>
    <s v="Jose Zazueta"/>
    <m/>
    <m/>
    <n v="1290.6500000000001"/>
    <m/>
    <n v="30330.28"/>
    <n v="18977.326000000001"/>
    <n v="14.704000000000001"/>
    <m/>
    <n v="23.5"/>
    <n v="11352.954"/>
    <x v="0"/>
    <x v="6"/>
    <n v="28"/>
    <x v="0"/>
  </r>
  <r>
    <x v="2"/>
    <x v="4"/>
    <s v="AREP"/>
    <m/>
    <x v="0"/>
    <d v="2020-07-09T00:00:00"/>
    <x v="2"/>
    <s v="Panaderia Garcia"/>
    <m/>
    <m/>
    <n v="44.67"/>
    <m/>
    <n v="603.04999999999995"/>
    <n v="656.81399999999996"/>
    <n v="14.704000000000001"/>
    <m/>
    <n v="13.5001"/>
    <n v="-53.764000000000003"/>
    <x v="0"/>
    <x v="6"/>
    <n v="28"/>
    <x v="0"/>
  </r>
  <r>
    <x v="2"/>
    <x v="4"/>
    <s v="AREP"/>
    <m/>
    <x v="0"/>
    <d v="2020-07-09T00:00:00"/>
    <x v="2"/>
    <s v="HUEVO PUBLICO EN GENERAL"/>
    <m/>
    <m/>
    <n v="133.04"/>
    <m/>
    <n v="3126.44"/>
    <n v="1956.18"/>
    <n v="14.704000000000001"/>
    <m/>
    <n v="23.5"/>
    <n v="1170.26"/>
    <x v="0"/>
    <x v="6"/>
    <n v="28"/>
    <x v="0"/>
  </r>
  <r>
    <x v="2"/>
    <x v="4"/>
    <s v="AREP"/>
    <m/>
    <x v="0"/>
    <d v="2020-07-09T00:00:00"/>
    <x v="2"/>
    <s v="SUPER LAS PINTAS"/>
    <m/>
    <m/>
    <n v="373.33"/>
    <m/>
    <n v="8773.26"/>
    <n v="5489.3310000000001"/>
    <n v="14.704000000000001"/>
    <m/>
    <n v="23.5"/>
    <n v="3283.9290000000001"/>
    <x v="0"/>
    <x v="6"/>
    <n v="28"/>
    <x v="0"/>
  </r>
  <r>
    <x v="2"/>
    <x v="4"/>
    <s v="AREP"/>
    <m/>
    <x v="0"/>
    <d v="2020-07-09T00:00:00"/>
    <x v="2"/>
    <s v="Rosales Guzman Humberto"/>
    <m/>
    <m/>
    <n v="177.84"/>
    <m/>
    <n v="4179.24"/>
    <n v="2614.9050000000002"/>
    <n v="14.704000000000001"/>
    <m/>
    <n v="23.5"/>
    <n v="1564.335"/>
    <x v="0"/>
    <x v="6"/>
    <n v="28"/>
    <x v="0"/>
  </r>
  <r>
    <x v="2"/>
    <x v="4"/>
    <s v="AREP"/>
    <m/>
    <x v="0"/>
    <d v="2020-07-09T00:00:00"/>
    <x v="2"/>
    <s v="Espinoza Gonzalez Maria Yesenia"/>
    <m/>
    <m/>
    <n v="444.81"/>
    <m/>
    <n v="10453.040000000001"/>
    <n v="6540.3509999999997"/>
    <n v="14.704000000000001"/>
    <m/>
    <n v="23.5"/>
    <n v="3912.6889999999999"/>
    <x v="0"/>
    <x v="6"/>
    <n v="28"/>
    <x v="0"/>
  </r>
  <r>
    <x v="2"/>
    <x v="4"/>
    <s v="AREP"/>
    <m/>
    <x v="0"/>
    <d v="2020-07-09T00:00:00"/>
    <x v="2"/>
    <s v="Ambriz Ruiz Manolo"/>
    <m/>
    <m/>
    <n v="176.32"/>
    <m/>
    <n v="4143.5200000000004"/>
    <n v="2592.556"/>
    <n v="14.704000000000001"/>
    <m/>
    <n v="23.5"/>
    <n v="1550.9639999999999"/>
    <x v="0"/>
    <x v="6"/>
    <n v="28"/>
    <x v="0"/>
  </r>
  <r>
    <x v="2"/>
    <x v="4"/>
    <s v="AREP"/>
    <m/>
    <x v="0"/>
    <d v="2020-07-09T00:00:00"/>
    <x v="2"/>
    <s v="Panaderia Garcia"/>
    <m/>
    <m/>
    <n v="135.68"/>
    <m/>
    <n v="1831.68"/>
    <n v="1994.998"/>
    <n v="14.704000000000001"/>
    <m/>
    <n v="13.5"/>
    <n v="-163.31800000000001"/>
    <x v="0"/>
    <x v="6"/>
    <n v="28"/>
    <x v="0"/>
  </r>
  <r>
    <x v="2"/>
    <x v="4"/>
    <s v="AREP"/>
    <m/>
    <x v="0"/>
    <d v="2020-07-09T00:00:00"/>
    <x v="2"/>
    <s v="HUEVO PUBLICO EN GENERAL"/>
    <m/>
    <m/>
    <n v="438.99"/>
    <m/>
    <n v="10316.27"/>
    <n v="6454.7759999999998"/>
    <n v="14.704000000000001"/>
    <m/>
    <n v="23.5"/>
    <n v="3861.4940000000001"/>
    <x v="0"/>
    <x v="6"/>
    <n v="28"/>
    <x v="0"/>
  </r>
  <r>
    <x v="2"/>
    <x v="4"/>
    <s v="AREP"/>
    <m/>
    <x v="0"/>
    <d v="2020-07-11T00:00:00"/>
    <x v="2"/>
    <s v="Hernandez Rosales Alicia"/>
    <m/>
    <m/>
    <n v="242.16"/>
    <m/>
    <n v="4479.96"/>
    <n v="3331.49"/>
    <n v="13.757"/>
    <m/>
    <n v="18.5"/>
    <n v="1148.47"/>
    <x v="0"/>
    <x v="6"/>
    <n v="28"/>
    <x v="0"/>
  </r>
  <r>
    <x v="2"/>
    <x v="4"/>
    <s v="AREP"/>
    <m/>
    <x v="0"/>
    <d v="2020-07-11T00:00:00"/>
    <x v="2"/>
    <s v="Hernandez Rosales Alicia"/>
    <m/>
    <m/>
    <n v="448.35"/>
    <m/>
    <n v="6052.73"/>
    <n v="6168.1270000000004"/>
    <n v="13.757"/>
    <m/>
    <n v="13.5"/>
    <n v="-115.39700000000001"/>
    <x v="0"/>
    <x v="6"/>
    <n v="28"/>
    <x v="0"/>
  </r>
  <r>
    <x v="2"/>
    <x v="4"/>
    <s v="AREP"/>
    <m/>
    <x v="0"/>
    <d v="2020-07-11T00:00:00"/>
    <x v="2"/>
    <s v="Panificadora Valdez"/>
    <m/>
    <m/>
    <n v="22.66"/>
    <m/>
    <n v="305.91000000000003"/>
    <n v="311.74299999999999"/>
    <n v="13.757"/>
    <m/>
    <n v="13.5"/>
    <n v="-5.8330000000000002"/>
    <x v="0"/>
    <x v="6"/>
    <n v="28"/>
    <x v="0"/>
  </r>
  <r>
    <x v="2"/>
    <x v="4"/>
    <s v="AREP"/>
    <m/>
    <x v="0"/>
    <d v="2020-07-11T00:00:00"/>
    <x v="2"/>
    <s v="Alvarez Garcia Octavio "/>
    <m/>
    <m/>
    <n v="261.07"/>
    <m/>
    <n v="6135.15"/>
    <n v="3618.7829999999999"/>
    <n v="13.861000000000001"/>
    <m/>
    <n v="23.5"/>
    <n v="2516.3670000000002"/>
    <x v="0"/>
    <x v="6"/>
    <n v="28"/>
    <x v="0"/>
  </r>
  <r>
    <x v="2"/>
    <x v="4"/>
    <s v="AREP"/>
    <m/>
    <x v="0"/>
    <d v="2020-07-11T00:00:00"/>
    <x v="2"/>
    <s v="HUEVO PUBLICO EN GENERAL"/>
    <m/>
    <m/>
    <n v="104.22"/>
    <m/>
    <n v="2449.17"/>
    <n v="1444.63"/>
    <n v="13.861000000000001"/>
    <m/>
    <n v="23.5"/>
    <n v="1004.54"/>
    <x v="0"/>
    <x v="6"/>
    <n v="28"/>
    <x v="0"/>
  </r>
  <r>
    <x v="2"/>
    <x v="4"/>
    <s v="AREP"/>
    <m/>
    <x v="0"/>
    <d v="2020-07-11T00:00:00"/>
    <x v="2"/>
    <s v="HUEVO PUBLICO EN GENERAL"/>
    <m/>
    <m/>
    <n v="325.37"/>
    <m/>
    <n v="7646.2"/>
    <n v="4510.067"/>
    <n v="13.861000000000001"/>
    <m/>
    <n v="23.5"/>
    <n v="3136.1329999999998"/>
    <x v="0"/>
    <x v="6"/>
    <n v="28"/>
    <x v="0"/>
  </r>
  <r>
    <x v="2"/>
    <x v="4"/>
    <s v="AREP"/>
    <m/>
    <x v="0"/>
    <d v="2020-07-11T00:00:00"/>
    <x v="2"/>
    <s v="Super Tienda Martinez SA de CV"/>
    <m/>
    <m/>
    <n v="223.6"/>
    <m/>
    <n v="5254.6"/>
    <n v="3099.3980000000001"/>
    <n v="13.861000000000001"/>
    <m/>
    <n v="23.5"/>
    <n v="2155.2020000000002"/>
    <x v="0"/>
    <x v="6"/>
    <n v="28"/>
    <x v="0"/>
  </r>
  <r>
    <x v="2"/>
    <x v="4"/>
    <s v="AREP"/>
    <m/>
    <x v="0"/>
    <d v="2020-07-11T00:00:00"/>
    <x v="2"/>
    <s v="Espinoza Gonzalez Maria Yesenia"/>
    <m/>
    <m/>
    <n v="434.82"/>
    <m/>
    <n v="10218.27"/>
    <n v="6027.192"/>
    <n v="13.861000000000001"/>
    <m/>
    <n v="23.5"/>
    <n v="4191.0780000000004"/>
    <x v="0"/>
    <x v="6"/>
    <n v="28"/>
    <x v="0"/>
  </r>
  <r>
    <x v="2"/>
    <x v="4"/>
    <s v="AREP"/>
    <m/>
    <x v="0"/>
    <d v="2020-07-11T00:00:00"/>
    <x v="2"/>
    <s v="Rosales Guzman Humberto"/>
    <m/>
    <m/>
    <n v="223.01"/>
    <m/>
    <n v="5240.74"/>
    <n v="3091.22"/>
    <n v="13.861000000000001"/>
    <m/>
    <n v="23.5"/>
    <n v="2149.52"/>
    <x v="0"/>
    <x v="6"/>
    <n v="28"/>
    <x v="0"/>
  </r>
  <r>
    <x v="2"/>
    <x v="4"/>
    <s v="AREP"/>
    <m/>
    <x v="0"/>
    <d v="2020-07-11T00:00:00"/>
    <x v="2"/>
    <s v="HUEVO PUBLICO EN GENERAL"/>
    <m/>
    <m/>
    <n v="512.75"/>
    <m/>
    <n v="12049.63"/>
    <n v="7107.4070000000002"/>
    <n v="13.861000000000001"/>
    <m/>
    <n v="23.5"/>
    <n v="4942.223"/>
    <x v="0"/>
    <x v="6"/>
    <n v="28"/>
    <x v="0"/>
  </r>
  <r>
    <x v="2"/>
    <x v="4"/>
    <s v="AREP"/>
    <m/>
    <x v="0"/>
    <d v="2020-07-11T00:00:00"/>
    <x v="2"/>
    <s v="Martin Francisco Cervantes Curiel"/>
    <m/>
    <m/>
    <n v="154.66999999999999"/>
    <m/>
    <n v="3634.75"/>
    <n v="2143.9349999999999"/>
    <n v="13.861000000000001"/>
    <m/>
    <n v="23.5"/>
    <n v="1490.8150000000001"/>
    <x v="0"/>
    <x v="6"/>
    <n v="28"/>
    <x v="0"/>
  </r>
  <r>
    <x v="2"/>
    <x v="4"/>
    <s v="AREP"/>
    <m/>
    <x v="0"/>
    <d v="2020-07-11T00:00:00"/>
    <x v="2"/>
    <s v="Huerta Reyes Juan Carlos"/>
    <m/>
    <m/>
    <n v="333.51"/>
    <m/>
    <n v="7837.49"/>
    <n v="4622.8990000000003"/>
    <n v="13.861000000000001"/>
    <m/>
    <n v="23.5"/>
    <n v="3214.5909999999999"/>
    <x v="0"/>
    <x v="6"/>
    <n v="28"/>
    <x v="0"/>
  </r>
  <r>
    <x v="2"/>
    <x v="4"/>
    <s v="AREP"/>
    <m/>
    <x v="0"/>
    <d v="2020-07-11T00:00:00"/>
    <x v="2"/>
    <s v="HUEVO PUBLICO EN GENERAL"/>
    <m/>
    <m/>
    <n v="336.12"/>
    <m/>
    <n v="7898.82"/>
    <n v="4659.0770000000002"/>
    <n v="13.861000000000001"/>
    <m/>
    <n v="23.5"/>
    <n v="3239.7429999999999"/>
    <x v="0"/>
    <x v="6"/>
    <n v="28"/>
    <x v="0"/>
  </r>
  <r>
    <x v="2"/>
    <x v="4"/>
    <s v="AREP"/>
    <m/>
    <x v="0"/>
    <d v="2020-07-11T00:00:00"/>
    <x v="2"/>
    <s v="Imelda fregozo Guzman"/>
    <m/>
    <m/>
    <n v="221.54"/>
    <m/>
    <n v="5206.1899999999996"/>
    <n v="3070.8429999999998"/>
    <n v="13.861000000000001"/>
    <m/>
    <n v="23.5"/>
    <n v="2135.3470000000002"/>
    <x v="0"/>
    <x v="6"/>
    <n v="28"/>
    <x v="0"/>
  </r>
  <r>
    <x v="2"/>
    <x v="4"/>
    <s v="AREP"/>
    <m/>
    <x v="0"/>
    <d v="2020-07-11T00:00:00"/>
    <x v="2"/>
    <s v="SUPER LAS PINTAS"/>
    <m/>
    <m/>
    <n v="111.9"/>
    <m/>
    <n v="2629.65"/>
    <n v="1551.085"/>
    <n v="13.861000000000001"/>
    <m/>
    <n v="23.5"/>
    <n v="1078.5650000000001"/>
    <x v="0"/>
    <x v="6"/>
    <n v="28"/>
    <x v="0"/>
  </r>
  <r>
    <x v="2"/>
    <x v="4"/>
    <s v="AREP"/>
    <m/>
    <x v="0"/>
    <d v="2020-07-11T00:00:00"/>
    <x v="2"/>
    <s v="HUEVO PUBLICO EN GENERAL"/>
    <m/>
    <m/>
    <n v="435.79"/>
    <m/>
    <n v="10241.07"/>
    <n v="6040.6379999999999"/>
    <n v="13.861000000000001"/>
    <m/>
    <n v="23.5"/>
    <n v="4200.4319999999998"/>
    <x v="0"/>
    <x v="6"/>
    <n v="28"/>
    <x v="0"/>
  </r>
  <r>
    <x v="2"/>
    <x v="4"/>
    <s v="AREP"/>
    <m/>
    <x v="0"/>
    <d v="2020-07-11T00:00:00"/>
    <x v="2"/>
    <s v="Garcia Soto Salvador"/>
    <m/>
    <m/>
    <n v="1099"/>
    <m/>
    <n v="26376"/>
    <n v="15233.623"/>
    <n v="13.861000000000001"/>
    <m/>
    <n v="24"/>
    <n v="11142.377"/>
    <x v="0"/>
    <x v="6"/>
    <n v="28"/>
    <x v="0"/>
  </r>
  <r>
    <x v="2"/>
    <x v="4"/>
    <s v="AREP"/>
    <m/>
    <x v="0"/>
    <d v="2020-07-11T00:00:00"/>
    <x v="2"/>
    <s v="Loera Baltazar Carlos"/>
    <m/>
    <m/>
    <n v="436.37"/>
    <m/>
    <n v="10472.879999999999"/>
    <n v="6048.6769999999997"/>
    <n v="13.861000000000001"/>
    <m/>
    <n v="24"/>
    <n v="4424.2030000000004"/>
    <x v="0"/>
    <x v="6"/>
    <n v="28"/>
    <x v="0"/>
  </r>
  <r>
    <x v="2"/>
    <x v="4"/>
    <s v="AREP"/>
    <m/>
    <x v="0"/>
    <d v="2020-07-11T00:00:00"/>
    <x v="2"/>
    <s v="Julio Sanchez"/>
    <m/>
    <m/>
    <n v="67.48"/>
    <m/>
    <n v="1585.78"/>
    <n v="935.36400000000003"/>
    <n v="13.861000000000001"/>
    <m/>
    <n v="23.5"/>
    <n v="650.41600000000005"/>
    <x v="0"/>
    <x v="6"/>
    <n v="28"/>
    <x v="0"/>
  </r>
  <r>
    <x v="2"/>
    <x v="4"/>
    <s v="AREP"/>
    <m/>
    <x v="0"/>
    <d v="2020-07-11T00:00:00"/>
    <x v="2"/>
    <s v="Vargas Perez Maria del Rosario &quot;La Chata&quot;"/>
    <m/>
    <m/>
    <n v="198.64"/>
    <m/>
    <n v="4668.04"/>
    <n v="2753.4189999999999"/>
    <n v="13.861000000000001"/>
    <m/>
    <n v="23.5"/>
    <n v="1914.6210000000001"/>
    <x v="0"/>
    <x v="6"/>
    <n v="28"/>
    <x v="0"/>
  </r>
  <r>
    <x v="2"/>
    <x v="4"/>
    <s v="AREP"/>
    <m/>
    <x v="0"/>
    <d v="2020-07-11T00:00:00"/>
    <x v="2"/>
    <s v="HUEVO PUBLICO EN GENERAL"/>
    <m/>
    <m/>
    <n v="220.03"/>
    <m/>
    <n v="5170.71"/>
    <n v="3049.913"/>
    <n v="13.861000000000001"/>
    <m/>
    <n v="23.5"/>
    <n v="2120.797"/>
    <x v="0"/>
    <x v="6"/>
    <n v="28"/>
    <x v="0"/>
  </r>
  <r>
    <x v="2"/>
    <x v="4"/>
    <s v="AREP"/>
    <m/>
    <x v="0"/>
    <d v="2020-07-11T00:00:00"/>
    <x v="2"/>
    <s v="Abel Paul Hernandez Perez"/>
    <m/>
    <m/>
    <n v="152.77000000000001"/>
    <m/>
    <n v="3590.1"/>
    <n v="2117.598"/>
    <n v="13.861000000000001"/>
    <m/>
    <n v="23.5"/>
    <n v="1472.502"/>
    <x v="0"/>
    <x v="6"/>
    <n v="28"/>
    <x v="0"/>
  </r>
  <r>
    <x v="2"/>
    <x v="4"/>
    <s v="AREP"/>
    <m/>
    <x v="0"/>
    <d v="2020-07-11T00:00:00"/>
    <x v="2"/>
    <s v="Abel Paul Hernandez Perez"/>
    <m/>
    <m/>
    <n v="19.64"/>
    <m/>
    <n v="422.26"/>
    <n v="272.23700000000002"/>
    <n v="13.861000000000001"/>
    <m/>
    <n v="21.5"/>
    <n v="150.023"/>
    <x v="0"/>
    <x v="6"/>
    <n v="28"/>
    <x v="0"/>
  </r>
  <r>
    <x v="2"/>
    <x v="4"/>
    <s v="AREP"/>
    <m/>
    <x v="0"/>
    <d v="2020-07-11T00:00:00"/>
    <x v="2"/>
    <s v="HUEVO PUBLICO EN GENERAL"/>
    <m/>
    <m/>
    <n v="223.15"/>
    <m/>
    <n v="5244.03"/>
    <n v="3093.16"/>
    <n v="13.861000000000001"/>
    <m/>
    <n v="23.5"/>
    <n v="2150.87"/>
    <x v="0"/>
    <x v="6"/>
    <n v="28"/>
    <x v="0"/>
  </r>
  <r>
    <x v="2"/>
    <x v="4"/>
    <s v="AREP"/>
    <m/>
    <x v="0"/>
    <d v="2020-07-13T00:00:00"/>
    <x v="2"/>
    <s v="Soc Coop Rural de Compra y Venta en C y C El Grullo SCL"/>
    <m/>
    <m/>
    <n v="887.4"/>
    <m/>
    <n v="20853.900000000001"/>
    <n v="12030.315000000001"/>
    <n v="13.557"/>
    <m/>
    <n v="23.5"/>
    <n v="8823.5849999999991"/>
    <x v="0"/>
    <x v="6"/>
    <n v="29"/>
    <x v="0"/>
  </r>
  <r>
    <x v="2"/>
    <x v="4"/>
    <s v="ARSPP1"/>
    <m/>
    <x v="0"/>
    <d v="2020-07-14T00:00:00"/>
    <x v="2"/>
    <s v="Ventas Familia"/>
    <m/>
    <m/>
    <n v="27.01"/>
    <m/>
    <n v="661.75"/>
    <n v="163.77099999999999"/>
    <n v="6.0629999999999997"/>
    <m/>
    <n v="24.5002"/>
    <n v="497.97899999999998"/>
    <x v="0"/>
    <x v="6"/>
    <n v="29"/>
    <x v="0"/>
  </r>
  <r>
    <x v="2"/>
    <x v="4"/>
    <s v="ARSPP1"/>
    <m/>
    <x v="0"/>
    <d v="2020-07-14T00:00:00"/>
    <x v="2"/>
    <s v="Ventas Familia"/>
    <m/>
    <m/>
    <n v="3.85"/>
    <m/>
    <n v="94.33"/>
    <n v="23.344000000000001"/>
    <n v="6.0629999999999997"/>
    <m/>
    <n v="24.501300000000001"/>
    <n v="70.986000000000004"/>
    <x v="0"/>
    <x v="6"/>
    <n v="29"/>
    <x v="0"/>
  </r>
  <r>
    <x v="2"/>
    <x v="4"/>
    <s v="AREP"/>
    <m/>
    <x v="0"/>
    <d v="2020-07-14T00:00:00"/>
    <x v="2"/>
    <s v="Ventas Familia"/>
    <m/>
    <m/>
    <n v="2.85"/>
    <m/>
    <n v="69.83"/>
    <n v="33.939"/>
    <n v="11.907999999999999"/>
    <m/>
    <n v="24.501799999999999"/>
    <n v="35.890999999999998"/>
    <x v="0"/>
    <x v="6"/>
    <n v="29"/>
    <x v="0"/>
  </r>
  <r>
    <x v="2"/>
    <x v="4"/>
    <s v="AREP"/>
    <m/>
    <x v="0"/>
    <d v="2020-07-14T00:00:00"/>
    <x v="2"/>
    <s v="Soc Coop Rural de Compra y Venta en C y C El Grullo SCL"/>
    <m/>
    <m/>
    <n v="660"/>
    <m/>
    <n v="16170"/>
    <n v="7859.4840000000004"/>
    <n v="11.907999999999999"/>
    <m/>
    <n v="24.5"/>
    <n v="8310.5159999999996"/>
    <x v="0"/>
    <x v="6"/>
    <n v="29"/>
    <x v="0"/>
  </r>
  <r>
    <x v="2"/>
    <x v="4"/>
    <s v="AREP"/>
    <m/>
    <x v="0"/>
    <d v="2020-07-14T00:00:00"/>
    <x v="2"/>
    <s v="Hernandez Rosales Alicia"/>
    <m/>
    <m/>
    <n v="132.87"/>
    <m/>
    <n v="1926.62"/>
    <n v="1582.2570000000001"/>
    <n v="11.907999999999999"/>
    <m/>
    <n v="14.5"/>
    <n v="344.363"/>
    <x v="0"/>
    <x v="6"/>
    <n v="29"/>
    <x v="0"/>
  </r>
  <r>
    <x v="2"/>
    <x v="4"/>
    <s v="AREP"/>
    <m/>
    <x v="0"/>
    <d v="2020-07-14T00:00:00"/>
    <x v="2"/>
    <s v="Hernandez Rosales Alicia"/>
    <m/>
    <m/>
    <n v="330.53"/>
    <m/>
    <n v="6445.34"/>
    <n v="3936.0529999999999"/>
    <n v="11.907999999999999"/>
    <m/>
    <n v="19.5"/>
    <n v="2509.2869999999998"/>
    <x v="0"/>
    <x v="6"/>
    <n v="29"/>
    <x v="0"/>
  </r>
  <r>
    <x v="2"/>
    <x v="4"/>
    <s v="AREP"/>
    <m/>
    <x v="0"/>
    <d v="2020-07-14T00:00:00"/>
    <x v="2"/>
    <s v="De la Torre Gudiño Jaime"/>
    <m/>
    <m/>
    <n v="244.19"/>
    <m/>
    <n v="5982.66"/>
    <n v="2907.89"/>
    <n v="11.907999999999999"/>
    <m/>
    <n v="24.5"/>
    <n v="3074.77"/>
    <x v="0"/>
    <x v="6"/>
    <n v="29"/>
    <x v="0"/>
  </r>
  <r>
    <x v="2"/>
    <x v="4"/>
    <s v="AREP"/>
    <m/>
    <x v="0"/>
    <d v="2020-07-14T00:00:00"/>
    <x v="2"/>
    <s v="Cobian Hector"/>
    <m/>
    <m/>
    <n v="441.3"/>
    <m/>
    <n v="10811.85"/>
    <n v="5255.1369999999997"/>
    <n v="11.907999999999999"/>
    <m/>
    <n v="24.5"/>
    <n v="5556.7129999999997"/>
    <x v="0"/>
    <x v="6"/>
    <n v="29"/>
    <x v="0"/>
  </r>
  <r>
    <x v="2"/>
    <x v="4"/>
    <s v="AREP"/>
    <m/>
    <x v="0"/>
    <d v="2020-07-14T00:00:00"/>
    <x v="2"/>
    <s v="Panaderia Garcia"/>
    <m/>
    <m/>
    <n v="21.37"/>
    <m/>
    <n v="416.72"/>
    <n v="330.49299999999999"/>
    <n v="15.465"/>
    <m/>
    <n v="19.5002"/>
    <n v="86.227000000000004"/>
    <x v="0"/>
    <x v="6"/>
    <n v="29"/>
    <x v="0"/>
  </r>
  <r>
    <x v="2"/>
    <x v="4"/>
    <s v="AREP"/>
    <m/>
    <x v="0"/>
    <d v="2020-07-14T00:00:00"/>
    <x v="2"/>
    <s v="Panaderia Garcia"/>
    <m/>
    <m/>
    <n v="22.07"/>
    <m/>
    <n v="320.02"/>
    <n v="341.31900000000002"/>
    <n v="15.465"/>
    <m/>
    <n v="14.5002"/>
    <n v="-21.298999999999999"/>
    <x v="0"/>
    <x v="6"/>
    <n v="29"/>
    <x v="0"/>
  </r>
  <r>
    <x v="2"/>
    <x v="4"/>
    <s v="AREP"/>
    <m/>
    <x v="0"/>
    <d v="2020-07-14T00:00:00"/>
    <x v="2"/>
    <s v="Lopez Montaño Julio"/>
    <m/>
    <m/>
    <n v="19.82"/>
    <m/>
    <n v="445.95"/>
    <n v="306.52199999999999"/>
    <n v="15.465"/>
    <m/>
    <n v="22.5"/>
    <n v="139.428"/>
    <x v="0"/>
    <x v="6"/>
    <n v="29"/>
    <x v="0"/>
  </r>
  <r>
    <x v="2"/>
    <x v="4"/>
    <s v="AREP"/>
    <m/>
    <x v="0"/>
    <d v="2020-07-14T00:00:00"/>
    <x v="2"/>
    <s v="Abel Paul Hernandez Perez"/>
    <m/>
    <m/>
    <n v="287.86"/>
    <m/>
    <n v="7052.57"/>
    <n v="4451.8370000000004"/>
    <n v="15.465"/>
    <m/>
    <n v="24.5"/>
    <n v="2600.7330000000002"/>
    <x v="0"/>
    <x v="6"/>
    <n v="29"/>
    <x v="0"/>
  </r>
  <r>
    <x v="2"/>
    <x v="4"/>
    <s v="AREP"/>
    <m/>
    <x v="0"/>
    <d v="2020-07-14T00:00:00"/>
    <x v="2"/>
    <s v="HUEVO PUBLICO EN GENERAL"/>
    <m/>
    <m/>
    <n v="111.31"/>
    <m/>
    <n v="2727.1"/>
    <n v="1721.441"/>
    <n v="15.465"/>
    <m/>
    <n v="24.5"/>
    <n v="1005.659"/>
    <x v="0"/>
    <x v="6"/>
    <n v="29"/>
    <x v="0"/>
  </r>
  <r>
    <x v="2"/>
    <x v="4"/>
    <s v="AREP"/>
    <m/>
    <x v="0"/>
    <d v="2020-07-14T00:00:00"/>
    <x v="2"/>
    <s v="HUEVO PUBLICO EN GENERAL"/>
    <m/>
    <m/>
    <n v="156.13999999999999"/>
    <m/>
    <n v="3825.43"/>
    <n v="2414.75"/>
    <n v="15.465"/>
    <m/>
    <n v="24.5"/>
    <n v="1410.68"/>
    <x v="0"/>
    <x v="6"/>
    <n v="29"/>
    <x v="0"/>
  </r>
  <r>
    <x v="2"/>
    <x v="4"/>
    <s v="AREP"/>
    <m/>
    <x v="0"/>
    <d v="2020-07-14T00:00:00"/>
    <x v="2"/>
    <s v="Espinoza Gonzalez Maria Yesenia"/>
    <m/>
    <m/>
    <n v="472.09"/>
    <m/>
    <n v="11566.21"/>
    <n v="7301.0069999999996"/>
    <n v="15.465"/>
    <m/>
    <n v="24.5"/>
    <n v="4265.2030000000004"/>
    <x v="0"/>
    <x v="6"/>
    <n v="29"/>
    <x v="0"/>
  </r>
  <r>
    <x v="2"/>
    <x v="4"/>
    <s v="AREP"/>
    <m/>
    <x v="0"/>
    <d v="2020-07-14T00:00:00"/>
    <x v="2"/>
    <s v="Ambriz Ruiz Manolo"/>
    <m/>
    <m/>
    <n v="162.1"/>
    <m/>
    <n v="3971.45"/>
    <n v="2506.9229999999998"/>
    <n v="15.465"/>
    <m/>
    <n v="24.5"/>
    <n v="1464.527"/>
    <x v="0"/>
    <x v="6"/>
    <n v="29"/>
    <x v="0"/>
  </r>
  <r>
    <x v="2"/>
    <x v="4"/>
    <s v="AREP"/>
    <m/>
    <x v="0"/>
    <d v="2020-07-14T00:00:00"/>
    <x v="2"/>
    <s v="Panaderia Garcia"/>
    <m/>
    <m/>
    <n v="129.47999999999999"/>
    <m/>
    <n v="1877.46"/>
    <n v="2002.4449999999999"/>
    <n v="15.465"/>
    <m/>
    <n v="14.5"/>
    <n v="-124.985"/>
    <x v="0"/>
    <x v="6"/>
    <n v="29"/>
    <x v="0"/>
  </r>
  <r>
    <x v="2"/>
    <x v="4"/>
    <s v="AREP"/>
    <m/>
    <x v="0"/>
    <d v="2020-07-14T00:00:00"/>
    <x v="2"/>
    <s v="Alvarez Garcia Octavio "/>
    <m/>
    <m/>
    <n v="157.38"/>
    <m/>
    <n v="3855.81"/>
    <n v="2433.9270000000001"/>
    <n v="15.465"/>
    <m/>
    <n v="24.5"/>
    <n v="1421.883"/>
    <x v="0"/>
    <x v="6"/>
    <n v="29"/>
    <x v="0"/>
  </r>
  <r>
    <x v="2"/>
    <x v="4"/>
    <s v="AREP"/>
    <m/>
    <x v="0"/>
    <d v="2020-07-14T00:00:00"/>
    <x v="2"/>
    <s v="Jose Zazueta"/>
    <m/>
    <m/>
    <n v="39.85"/>
    <m/>
    <n v="896.63"/>
    <n v="616.29200000000003"/>
    <n v="15.465"/>
    <m/>
    <n v="22.5001"/>
    <n v="280.33800000000002"/>
    <x v="0"/>
    <x v="6"/>
    <n v="29"/>
    <x v="0"/>
  </r>
  <r>
    <x v="2"/>
    <x v="4"/>
    <s v="AREP"/>
    <m/>
    <x v="0"/>
    <d v="2020-07-14T00:00:00"/>
    <x v="2"/>
    <s v="Jose Zazueta"/>
    <m/>
    <m/>
    <n v="1169.6500000000001"/>
    <m/>
    <n v="28656.43"/>
    <n v="18088.973000000002"/>
    <n v="15.465"/>
    <m/>
    <n v="24.5"/>
    <n v="10567.457"/>
    <x v="0"/>
    <x v="6"/>
    <n v="29"/>
    <x v="0"/>
  </r>
  <r>
    <x v="2"/>
    <x v="4"/>
    <s v="AREP"/>
    <m/>
    <x v="0"/>
    <d v="2020-07-14T00:00:00"/>
    <x v="2"/>
    <s v="Julio Sanchez"/>
    <m/>
    <m/>
    <n v="2776.53"/>
    <m/>
    <n v="68024.990000000005"/>
    <n v="42939.832000000002"/>
    <n v="15.465"/>
    <m/>
    <n v="24.5"/>
    <n v="25085.157999999999"/>
    <x v="0"/>
    <x v="6"/>
    <n v="29"/>
    <x v="0"/>
  </r>
  <r>
    <x v="2"/>
    <x v="4"/>
    <s v="AREP"/>
    <m/>
    <x v="0"/>
    <d v="2020-07-14T00:00:00"/>
    <x v="2"/>
    <s v="HUEVO PUBLICO EN GENERAL"/>
    <m/>
    <m/>
    <n v="353.28"/>
    <m/>
    <n v="8655.36"/>
    <n v="5463.576"/>
    <n v="15.465"/>
    <m/>
    <n v="24.5"/>
    <n v="3191.7840000000001"/>
    <x v="0"/>
    <x v="6"/>
    <n v="29"/>
    <x v="0"/>
  </r>
  <r>
    <x v="2"/>
    <x v="4"/>
    <s v="AREP"/>
    <m/>
    <x v="0"/>
    <d v="2020-07-14T00:00:00"/>
    <x v="2"/>
    <s v="Cobian Zamora Marlin"/>
    <m/>
    <m/>
    <n v="872.39"/>
    <m/>
    <n v="20501.169999999998"/>
    <n v="13491.761"/>
    <n v="15.465"/>
    <m/>
    <n v="23.5"/>
    <n v="7009.4089999999997"/>
    <x v="0"/>
    <x v="6"/>
    <n v="29"/>
    <x v="0"/>
  </r>
  <r>
    <x v="2"/>
    <x v="4"/>
    <s v="AREP"/>
    <m/>
    <x v="0"/>
    <d v="2020-07-14T00:00:00"/>
    <x v="2"/>
    <s v="Cobian Zamora Marlin"/>
    <m/>
    <m/>
    <n v="678.64"/>
    <m/>
    <n v="16626.68"/>
    <n v="10495.361999999999"/>
    <n v="15.465"/>
    <m/>
    <n v="24.5"/>
    <n v="6131.3180000000002"/>
    <x v="0"/>
    <x v="6"/>
    <n v="29"/>
    <x v="0"/>
  </r>
  <r>
    <x v="2"/>
    <x v="4"/>
    <s v="AREP"/>
    <m/>
    <x v="0"/>
    <d v="2020-07-14T00:00:00"/>
    <x v="2"/>
    <s v="Alvarez Garcia Octavio "/>
    <m/>
    <m/>
    <n v="481.62"/>
    <m/>
    <n v="11799.69"/>
    <n v="7448.3909999999996"/>
    <n v="15.465"/>
    <m/>
    <n v="24.5"/>
    <n v="4351.299"/>
    <x v="0"/>
    <x v="6"/>
    <n v="29"/>
    <x v="0"/>
  </r>
  <r>
    <x v="2"/>
    <x v="4"/>
    <s v="AREP"/>
    <m/>
    <x v="0"/>
    <d v="2020-07-14T00:00:00"/>
    <x v="2"/>
    <s v="Vargas Perez Maria del Rosario &quot;La Chata&quot;"/>
    <m/>
    <m/>
    <n v="505.58"/>
    <m/>
    <n v="12386.71"/>
    <n v="7818.94"/>
    <n v="15.465"/>
    <m/>
    <n v="24.5"/>
    <n v="4567.7700000000004"/>
    <x v="0"/>
    <x v="6"/>
    <n v="29"/>
    <x v="0"/>
  </r>
  <r>
    <x v="2"/>
    <x v="4"/>
    <s v="AREP"/>
    <m/>
    <x v="0"/>
    <d v="2020-07-14T00:00:00"/>
    <x v="2"/>
    <s v="J Jesus Naranjo Ayala"/>
    <m/>
    <m/>
    <n v="131.69999999999999"/>
    <m/>
    <n v="3226.65"/>
    <n v="2036.778"/>
    <n v="15.465"/>
    <m/>
    <n v="24.5"/>
    <n v="1189.8720000000001"/>
    <x v="0"/>
    <x v="6"/>
    <n v="29"/>
    <x v="0"/>
  </r>
  <r>
    <x v="2"/>
    <x v="4"/>
    <s v="AREP"/>
    <m/>
    <x v="0"/>
    <d v="2020-07-14T00:00:00"/>
    <x v="2"/>
    <s v="HUEVO PUBLICO EN GENERAL"/>
    <m/>
    <m/>
    <n v="360.37"/>
    <m/>
    <n v="8829.07"/>
    <n v="5573.2250000000004"/>
    <n v="15.465"/>
    <m/>
    <n v="24.5"/>
    <n v="3255.8449999999998"/>
    <x v="0"/>
    <x v="6"/>
    <n v="29"/>
    <x v="0"/>
  </r>
  <r>
    <x v="2"/>
    <x v="4"/>
    <s v="AREP"/>
    <m/>
    <x v="0"/>
    <d v="2020-07-14T00:00:00"/>
    <x v="2"/>
    <s v="HUEVO PUBLICO EN GENERAL"/>
    <m/>
    <m/>
    <n v="443.78"/>
    <m/>
    <n v="10872.61"/>
    <n v="6863.1850000000004"/>
    <n v="15.465"/>
    <m/>
    <n v="24.5"/>
    <n v="4009.4250000000002"/>
    <x v="0"/>
    <x v="6"/>
    <n v="29"/>
    <x v="0"/>
  </r>
  <r>
    <x v="2"/>
    <x v="4"/>
    <s v="AREP"/>
    <m/>
    <x v="0"/>
    <d v="2020-07-15T00:00:00"/>
    <x v="2"/>
    <s v="HUEVO PUBLICO EN GENERAL"/>
    <m/>
    <m/>
    <n v="261.82"/>
    <m/>
    <n v="6414.59"/>
    <n v="4345.049"/>
    <n v="16.596"/>
    <m/>
    <n v="24.5"/>
    <n v="2069.5410000000002"/>
    <x v="0"/>
    <x v="6"/>
    <n v="29"/>
    <x v="0"/>
  </r>
  <r>
    <x v="2"/>
    <x v="4"/>
    <s v="AREP"/>
    <m/>
    <x v="0"/>
    <d v="2020-07-15T00:00:00"/>
    <x v="2"/>
    <s v="Ambriz Ruiz Manolo"/>
    <m/>
    <m/>
    <n v="264.19"/>
    <m/>
    <n v="6472.66"/>
    <n v="4384.3810000000003"/>
    <n v="16.596"/>
    <m/>
    <n v="24.5"/>
    <n v="2088.279"/>
    <x v="0"/>
    <x v="6"/>
    <n v="29"/>
    <x v="0"/>
  </r>
  <r>
    <x v="2"/>
    <x v="4"/>
    <s v="AREP"/>
    <m/>
    <x v="0"/>
    <d v="2020-07-15T00:00:00"/>
    <x v="2"/>
    <s v="Abel Paul Hernandez Perez"/>
    <m/>
    <m/>
    <n v="79.709999999999994"/>
    <m/>
    <n v="1793.48"/>
    <n v="1322.8320000000001"/>
    <n v="16.596"/>
    <m/>
    <n v="22.5001"/>
    <n v="470.64800000000002"/>
    <x v="0"/>
    <x v="6"/>
    <n v="29"/>
    <x v="0"/>
  </r>
  <r>
    <x v="2"/>
    <x v="4"/>
    <s v="AREP"/>
    <m/>
    <x v="0"/>
    <d v="2020-07-15T00:00:00"/>
    <x v="2"/>
    <s v="HUEVO PUBLICO EN GENERAL"/>
    <m/>
    <m/>
    <n v="477.58"/>
    <m/>
    <n v="11700.71"/>
    <n v="7925.7070000000003"/>
    <n v="16.596"/>
    <m/>
    <n v="24.5"/>
    <n v="3775.0030000000002"/>
    <x v="0"/>
    <x v="6"/>
    <n v="29"/>
    <x v="0"/>
  </r>
  <r>
    <x v="2"/>
    <x v="4"/>
    <s v="AREP"/>
    <m/>
    <x v="0"/>
    <d v="2020-07-15T00:00:00"/>
    <x v="2"/>
    <s v="Gonzalez Dominguez Fabiola"/>
    <m/>
    <m/>
    <n v="399.39"/>
    <m/>
    <n v="9785.06"/>
    <n v="6628.1009999999997"/>
    <n v="16.596"/>
    <m/>
    <n v="24.5"/>
    <n v="3156.9589999999998"/>
    <x v="0"/>
    <x v="6"/>
    <n v="29"/>
    <x v="0"/>
  </r>
  <r>
    <x v="2"/>
    <x v="4"/>
    <s v="AREP"/>
    <m/>
    <x v="0"/>
    <d v="2020-07-15T00:00:00"/>
    <x v="2"/>
    <s v="Laura Livier Castro Mejia"/>
    <m/>
    <m/>
    <n v="260.17"/>
    <m/>
    <n v="6374.17"/>
    <n v="4317.6670000000004"/>
    <n v="16.596"/>
    <m/>
    <n v="24.5"/>
    <n v="2056.5030000000002"/>
    <x v="0"/>
    <x v="6"/>
    <n v="29"/>
    <x v="0"/>
  </r>
  <r>
    <x v="2"/>
    <x v="4"/>
    <s v="AREP"/>
    <m/>
    <x v="0"/>
    <d v="2020-07-15T00:00:00"/>
    <x v="2"/>
    <s v="Martin Francisco Cervantes Curiel"/>
    <m/>
    <m/>
    <n v="218.67"/>
    <m/>
    <n v="5357.42"/>
    <n v="3628.951"/>
    <n v="16.596"/>
    <m/>
    <n v="24.5"/>
    <n v="1728.4690000000001"/>
    <x v="0"/>
    <x v="6"/>
    <n v="29"/>
    <x v="0"/>
  </r>
  <r>
    <x v="2"/>
    <x v="4"/>
    <s v="AREP"/>
    <m/>
    <x v="0"/>
    <d v="2020-07-15T00:00:00"/>
    <x v="2"/>
    <s v="Imelda fregozo Guzman"/>
    <m/>
    <m/>
    <n v="213.35"/>
    <m/>
    <n v="5227.08"/>
    <n v="3540.663"/>
    <n v="16.596"/>
    <m/>
    <n v="24.5"/>
    <n v="1686.4169999999999"/>
    <x v="0"/>
    <x v="6"/>
    <n v="29"/>
    <x v="0"/>
  </r>
  <r>
    <x v="2"/>
    <x v="4"/>
    <s v="AREP"/>
    <m/>
    <x v="0"/>
    <d v="2020-07-15T00:00:00"/>
    <x v="2"/>
    <s v="HUEVO PUBLICO EN GENERAL"/>
    <m/>
    <m/>
    <n v="282"/>
    <m/>
    <n v="6909"/>
    <n v="4679.9480000000003"/>
    <n v="16.596"/>
    <m/>
    <n v="24.5"/>
    <n v="2229.0520000000001"/>
    <x v="0"/>
    <x v="6"/>
    <n v="29"/>
    <x v="0"/>
  </r>
  <r>
    <x v="2"/>
    <x v="4"/>
    <s v="AREP"/>
    <m/>
    <x v="0"/>
    <d v="2020-07-15T00:00:00"/>
    <x v="2"/>
    <s v="Huerta Reyes Juan Carlos"/>
    <m/>
    <m/>
    <n v="437.95"/>
    <m/>
    <n v="10729.78"/>
    <n v="7268.0249999999996"/>
    <n v="16.596"/>
    <m/>
    <n v="24.5"/>
    <n v="3461.7550000000001"/>
    <x v="0"/>
    <x v="6"/>
    <n v="29"/>
    <x v="0"/>
  </r>
  <r>
    <x v="2"/>
    <x v="4"/>
    <s v="AREP"/>
    <m/>
    <x v="0"/>
    <d v="2020-07-16T00:00:00"/>
    <x v="2"/>
    <s v="Ambriz Ruiz Manolo"/>
    <m/>
    <m/>
    <n v="401.09"/>
    <m/>
    <n v="9826.7099999999991"/>
    <n v="6644.357"/>
    <n v="16.565999999999999"/>
    <m/>
    <n v="24.5"/>
    <n v="3182.3530000000001"/>
    <x v="0"/>
    <x v="6"/>
    <n v="29"/>
    <x v="0"/>
  </r>
  <r>
    <x v="2"/>
    <x v="4"/>
    <s v="AREP"/>
    <m/>
    <x v="0"/>
    <d v="2020-07-16T00:00:00"/>
    <x v="2"/>
    <s v="HUEVO PUBLICO EN GENERAL"/>
    <m/>
    <m/>
    <n v="437.2"/>
    <m/>
    <n v="10711.4"/>
    <n v="7242.5460000000003"/>
    <n v="16.565999999999999"/>
    <m/>
    <n v="24.5"/>
    <n v="3468.8539999999998"/>
    <x v="0"/>
    <x v="6"/>
    <n v="29"/>
    <x v="0"/>
  </r>
  <r>
    <x v="2"/>
    <x v="4"/>
    <s v="AREP"/>
    <m/>
    <x v="0"/>
    <d v="2020-07-16T00:00:00"/>
    <x v="2"/>
    <s v="Distribuidora de Frutas y Verduras Zepeda Hnos SRL de CV"/>
    <m/>
    <m/>
    <n v="996.98"/>
    <m/>
    <n v="23429.03"/>
    <n v="16515.722000000002"/>
    <n v="16.565999999999999"/>
    <m/>
    <n v="23.5"/>
    <n v="6913.308"/>
    <x v="0"/>
    <x v="6"/>
    <n v="29"/>
    <x v="0"/>
  </r>
  <r>
    <x v="2"/>
    <x v="4"/>
    <s v="AREP"/>
    <m/>
    <x v="0"/>
    <d v="2020-07-16T00:00:00"/>
    <x v="2"/>
    <s v="Distribuidora de Frutas y Verduras Zepeda Hnos SRL de CV"/>
    <m/>
    <m/>
    <n v="1280.3900000000001"/>
    <m/>
    <n v="30089.17"/>
    <n v="21210.621999999999"/>
    <n v="16.565999999999999"/>
    <m/>
    <n v="23.5"/>
    <n v="8878.5480000000007"/>
    <x v="0"/>
    <x v="6"/>
    <n v="29"/>
    <x v="0"/>
  </r>
  <r>
    <x v="2"/>
    <x v="4"/>
    <s v="AREP"/>
    <m/>
    <x v="0"/>
    <d v="2020-07-16T00:00:00"/>
    <x v="2"/>
    <s v="Distribuidora de Frutas y Verduras Zepeda Hnos SRL de CV"/>
    <m/>
    <m/>
    <n v="79.09"/>
    <m/>
    <n v="1779.53"/>
    <n v="1310.1849999999999"/>
    <n v="16.565999999999999"/>
    <m/>
    <n v="22.5001"/>
    <n v="469.34500000000003"/>
    <x v="0"/>
    <x v="6"/>
    <n v="29"/>
    <x v="0"/>
  </r>
  <r>
    <x v="2"/>
    <x v="4"/>
    <s v="AREP"/>
    <m/>
    <x v="0"/>
    <d v="2020-07-16T00:00:00"/>
    <x v="2"/>
    <s v="Distribuidora de Frutas y Verduras Zepeda Hnos SRL de CV"/>
    <m/>
    <m/>
    <n v="1073.94"/>
    <m/>
    <n v="26311.53"/>
    <n v="17790.623"/>
    <n v="16.565999999999999"/>
    <m/>
    <n v="24.5"/>
    <n v="8520.9069999999992"/>
    <x v="0"/>
    <x v="6"/>
    <n v="29"/>
    <x v="0"/>
  </r>
  <r>
    <x v="2"/>
    <x v="4"/>
    <s v="AREP"/>
    <m/>
    <x v="0"/>
    <d v="2020-07-16T00:00:00"/>
    <x v="2"/>
    <s v="Cobian Zamora Marlin"/>
    <m/>
    <m/>
    <n v="876.46"/>
    <m/>
    <n v="21473.27"/>
    <n v="14519.218000000001"/>
    <n v="16.565999999999999"/>
    <m/>
    <n v="24.5"/>
    <n v="6954.0519999999997"/>
    <x v="0"/>
    <x v="6"/>
    <n v="29"/>
    <x v="0"/>
  </r>
  <r>
    <x v="2"/>
    <x v="4"/>
    <s v="AREP"/>
    <m/>
    <x v="0"/>
    <d v="2020-07-16T00:00:00"/>
    <x v="2"/>
    <s v="Gonzalez Contreras Crescenciano"/>
    <m/>
    <m/>
    <n v="992.33"/>
    <m/>
    <n v="24312.09"/>
    <n v="16438.691999999999"/>
    <n v="16.565999999999999"/>
    <m/>
    <n v="24.5"/>
    <n v="7873.3980000000001"/>
    <x v="0"/>
    <x v="6"/>
    <n v="29"/>
    <x v="0"/>
  </r>
  <r>
    <x v="2"/>
    <x v="4"/>
    <s v="GRAL"/>
    <m/>
    <x v="0"/>
    <d v="2020-07-18T00:00:00"/>
    <x v="2"/>
    <s v="Hernandez Rosales Alicia"/>
    <m/>
    <m/>
    <n v="264.06"/>
    <m/>
    <n v="3696.84"/>
    <n v="4740.152"/>
    <n v="17.951000000000001"/>
    <m/>
    <n v="14"/>
    <n v="-1043.3119999999999"/>
    <x v="0"/>
    <x v="6"/>
    <n v="29"/>
    <x v="0"/>
  </r>
  <r>
    <x v="2"/>
    <x v="4"/>
    <s v="GRAL"/>
    <m/>
    <x v="0"/>
    <d v="2020-07-18T00:00:00"/>
    <x v="2"/>
    <s v="Hernandez Rosales Alicia"/>
    <m/>
    <m/>
    <n v="450.37"/>
    <m/>
    <n v="8557.0300000000007"/>
    <n v="8084.61"/>
    <n v="17.951000000000001"/>
    <m/>
    <n v="19"/>
    <n v="472.42"/>
    <x v="0"/>
    <x v="6"/>
    <n v="29"/>
    <x v="0"/>
  </r>
  <r>
    <x v="2"/>
    <x v="4"/>
    <s v="ARSPP1"/>
    <m/>
    <x v="0"/>
    <d v="2020-07-18T00:00:00"/>
    <x v="2"/>
    <s v="Ventas Familia"/>
    <m/>
    <m/>
    <n v="2.85"/>
    <m/>
    <n v="69.83"/>
    <n v="17.280999999999999"/>
    <n v="6.0629999999999997"/>
    <m/>
    <n v="24.501799999999999"/>
    <n v="52.548999999999999"/>
    <x v="0"/>
    <x v="6"/>
    <n v="29"/>
    <x v="0"/>
  </r>
  <r>
    <x v="2"/>
    <x v="4"/>
    <s v="AREP"/>
    <m/>
    <x v="1"/>
    <d v="2020-07-18T00:00:00"/>
    <x v="2"/>
    <s v="Ventas Familia"/>
    <m/>
    <m/>
    <n v="-2.4900000000000002"/>
    <m/>
    <n v="-69.83"/>
    <n v="-29.652999999999999"/>
    <n v="-11.907999999999999"/>
    <m/>
    <n v="28.0442"/>
    <n v="-40.177"/>
    <x v="0"/>
    <x v="6"/>
    <n v="29"/>
    <x v="0"/>
  </r>
  <r>
    <x v="2"/>
    <x v="4"/>
    <s v="AREP"/>
    <m/>
    <x v="1"/>
    <d v="2020-07-18T00:00:00"/>
    <x v="2"/>
    <s v="Ventas Familia"/>
    <m/>
    <m/>
    <n v="-0.36"/>
    <m/>
    <n v="-69.83"/>
    <n v="-6.4610000000000003"/>
    <n v="-17.951000000000001"/>
    <m/>
    <n v="193.97219999999999"/>
    <n v="-63.369"/>
    <x v="0"/>
    <x v="6"/>
    <n v="29"/>
    <x v="0"/>
  </r>
  <r>
    <x v="2"/>
    <x v="4"/>
    <s v="AREP"/>
    <m/>
    <x v="0"/>
    <d v="2020-07-18T00:00:00"/>
    <x v="2"/>
    <s v="Martin Francisco Cervantes Curiel"/>
    <m/>
    <m/>
    <n v="175.65"/>
    <m/>
    <n v="4215.6000000000004"/>
    <n v="3153.0659999999998"/>
    <n v="17.951000000000001"/>
    <m/>
    <n v="24"/>
    <n v="1062.5340000000001"/>
    <x v="0"/>
    <x v="6"/>
    <n v="29"/>
    <x v="0"/>
  </r>
  <r>
    <x v="2"/>
    <x v="4"/>
    <s v="AREP"/>
    <m/>
    <x v="0"/>
    <d v="2020-07-18T00:00:00"/>
    <x v="2"/>
    <s v="HUEVO PUBLICO EN GENERAL"/>
    <m/>
    <m/>
    <n v="109.99"/>
    <m/>
    <n v="2639.76"/>
    <n v="1974.414"/>
    <n v="17.951000000000001"/>
    <m/>
    <n v="24"/>
    <n v="665.346"/>
    <x v="0"/>
    <x v="6"/>
    <n v="29"/>
    <x v="0"/>
  </r>
  <r>
    <x v="2"/>
    <x v="4"/>
    <s v="AREP"/>
    <m/>
    <x v="0"/>
    <d v="2020-07-18T00:00:00"/>
    <x v="2"/>
    <s v="Cesar Morales"/>
    <m/>
    <m/>
    <n v="65.989999999999995"/>
    <m/>
    <n v="1583.76"/>
    <n v="1184.576"/>
    <n v="17.951000000000001"/>
    <m/>
    <n v="24"/>
    <n v="399.18400000000003"/>
    <x v="0"/>
    <x v="6"/>
    <n v="29"/>
    <x v="0"/>
  </r>
  <r>
    <x v="2"/>
    <x v="4"/>
    <s v="AREP"/>
    <m/>
    <x v="0"/>
    <d v="2020-07-18T00:00:00"/>
    <x v="2"/>
    <s v="Super Tienda Martinez SA de CV"/>
    <m/>
    <m/>
    <n v="113.14"/>
    <m/>
    <n v="2715.36"/>
    <n v="2030.9590000000001"/>
    <n v="17.951000000000001"/>
    <m/>
    <n v="24"/>
    <n v="684.40099999999995"/>
    <x v="0"/>
    <x v="6"/>
    <n v="29"/>
    <x v="0"/>
  </r>
  <r>
    <x v="2"/>
    <x v="4"/>
    <s v="AREP"/>
    <m/>
    <x v="0"/>
    <d v="2020-07-18T00:00:00"/>
    <x v="2"/>
    <s v="HUEVO PUBLICO EN GENERAL"/>
    <m/>
    <m/>
    <n v="571.24"/>
    <m/>
    <n v="13709.76"/>
    <n v="10254.242"/>
    <n v="17.951000000000001"/>
    <m/>
    <n v="24"/>
    <n v="3455.518"/>
    <x v="0"/>
    <x v="6"/>
    <n v="29"/>
    <x v="0"/>
  </r>
  <r>
    <x v="2"/>
    <x v="4"/>
    <s v="AREP"/>
    <m/>
    <x v="0"/>
    <d v="2020-07-18T00:00:00"/>
    <x v="2"/>
    <s v="Espinoza Gonzalez Maria Yesenia"/>
    <m/>
    <m/>
    <n v="549.63"/>
    <m/>
    <n v="13191.12"/>
    <n v="9866.3250000000007"/>
    <n v="17.951000000000001"/>
    <m/>
    <n v="24"/>
    <n v="3324.7950000000001"/>
    <x v="0"/>
    <x v="6"/>
    <n v="29"/>
    <x v="0"/>
  </r>
  <r>
    <x v="2"/>
    <x v="4"/>
    <s v="AREP"/>
    <m/>
    <x v="0"/>
    <d v="2020-07-18T00:00:00"/>
    <x v="2"/>
    <s v="Rosales Guzman Humberto"/>
    <m/>
    <m/>
    <n v="174.46"/>
    <m/>
    <n v="4187.04"/>
    <n v="3131.7049999999999"/>
    <n v="17.951000000000001"/>
    <m/>
    <n v="24"/>
    <n v="1055.335"/>
    <x v="0"/>
    <x v="6"/>
    <n v="29"/>
    <x v="0"/>
  </r>
  <r>
    <x v="2"/>
    <x v="4"/>
    <s v="AREP"/>
    <m/>
    <x v="0"/>
    <d v="2020-07-18T00:00:00"/>
    <x v="2"/>
    <s v="Huerta Reyes Juan Carlos"/>
    <m/>
    <m/>
    <n v="341.04"/>
    <m/>
    <n v="8184.96"/>
    <n v="6121.9570000000003"/>
    <n v="17.951000000000001"/>
    <m/>
    <n v="24"/>
    <n v="2063.0030000000002"/>
    <x v="0"/>
    <x v="6"/>
    <n v="29"/>
    <x v="0"/>
  </r>
  <r>
    <x v="2"/>
    <x v="4"/>
    <s v="AREP"/>
    <m/>
    <x v="0"/>
    <d v="2020-07-18T00:00:00"/>
    <x v="2"/>
    <s v="Imelda fregozo Guzman"/>
    <m/>
    <m/>
    <n v="215.27"/>
    <m/>
    <n v="5166.4799999999996"/>
    <n v="3864.279"/>
    <n v="17.951000000000001"/>
    <m/>
    <n v="24"/>
    <n v="1302.201"/>
    <x v="0"/>
    <x v="6"/>
    <n v="29"/>
    <x v="0"/>
  </r>
  <r>
    <x v="2"/>
    <x v="4"/>
    <s v="AREP"/>
    <m/>
    <x v="0"/>
    <d v="2020-07-18T00:00:00"/>
    <x v="2"/>
    <s v="Garcia Soto Salvador"/>
    <m/>
    <m/>
    <n v="1053.04"/>
    <m/>
    <n v="25799.48"/>
    <n v="18902.960999999999"/>
    <n v="17.951000000000001"/>
    <m/>
    <n v="24.5"/>
    <n v="6896.5190000000002"/>
    <x v="0"/>
    <x v="6"/>
    <n v="29"/>
    <x v="0"/>
  </r>
  <r>
    <x v="2"/>
    <x v="4"/>
    <s v="AREP"/>
    <m/>
    <x v="0"/>
    <d v="2020-07-18T00:00:00"/>
    <x v="2"/>
    <s v="Loera Baltazar Carlos"/>
    <m/>
    <m/>
    <n v="441.43"/>
    <m/>
    <n v="10815.04"/>
    <n v="7924.0429999999997"/>
    <n v="17.951000000000001"/>
    <m/>
    <n v="24.5"/>
    <n v="2890.9969999999998"/>
    <x v="0"/>
    <x v="6"/>
    <n v="29"/>
    <x v="0"/>
  </r>
  <r>
    <x v="2"/>
    <x v="4"/>
    <s v="AREP"/>
    <m/>
    <x v="0"/>
    <d v="2020-07-18T00:00:00"/>
    <x v="2"/>
    <s v="SUPER LAS PINTAS"/>
    <m/>
    <m/>
    <n v="327.68"/>
    <m/>
    <n v="7864.32"/>
    <n v="5882.134"/>
    <n v="17.951000000000001"/>
    <m/>
    <n v="24"/>
    <n v="1982.1859999999999"/>
    <x v="0"/>
    <x v="6"/>
    <n v="29"/>
    <x v="0"/>
  </r>
  <r>
    <x v="2"/>
    <x v="4"/>
    <s v="AREP"/>
    <m/>
    <x v="0"/>
    <d v="2020-07-18T00:00:00"/>
    <x v="2"/>
    <s v="Vargas Perez Maria del Rosario &quot;La Chata&quot;"/>
    <m/>
    <m/>
    <n v="258.7"/>
    <m/>
    <n v="6208.8"/>
    <n v="4643.884"/>
    <n v="17.951000000000001"/>
    <m/>
    <n v="24"/>
    <n v="1564.9159999999999"/>
    <x v="0"/>
    <x v="6"/>
    <n v="29"/>
    <x v="0"/>
  </r>
  <r>
    <x v="2"/>
    <x v="4"/>
    <s v="AREP"/>
    <m/>
    <x v="0"/>
    <d v="2020-07-18T00:00:00"/>
    <x v="2"/>
    <s v="Julio Sanchez"/>
    <m/>
    <m/>
    <n v="88.1"/>
    <m/>
    <n v="2114.4"/>
    <n v="1581.47"/>
    <n v="17.951000000000001"/>
    <m/>
    <n v="24"/>
    <n v="532.92999999999995"/>
    <x v="0"/>
    <x v="6"/>
    <n v="29"/>
    <x v="0"/>
  </r>
  <r>
    <x v="2"/>
    <x v="4"/>
    <s v="AREP"/>
    <m/>
    <x v="0"/>
    <d v="2020-07-18T00:00:00"/>
    <x v="2"/>
    <s v="Alvarez Garcia Octavio "/>
    <m/>
    <m/>
    <n v="480.98"/>
    <m/>
    <n v="11543.52"/>
    <n v="8633.9989999999998"/>
    <n v="17.951000000000001"/>
    <m/>
    <n v="24"/>
    <n v="2909.5210000000002"/>
    <x v="0"/>
    <x v="6"/>
    <n v="29"/>
    <x v="0"/>
  </r>
  <r>
    <x v="2"/>
    <x v="4"/>
    <s v="AREP"/>
    <m/>
    <x v="0"/>
    <d v="2020-07-18T00:00:00"/>
    <x v="2"/>
    <s v="HUEVO PUBLICO EN GENERAL"/>
    <m/>
    <m/>
    <n v="212.42"/>
    <m/>
    <n v="5098.08"/>
    <n v="3813.1190000000001"/>
    <n v="17.951000000000001"/>
    <m/>
    <n v="24"/>
    <n v="1284.961"/>
    <x v="0"/>
    <x v="6"/>
    <n v="29"/>
    <x v="0"/>
  </r>
  <r>
    <x v="2"/>
    <x v="4"/>
    <s v="AREP"/>
    <m/>
    <x v="0"/>
    <d v="2020-07-18T00:00:00"/>
    <x v="2"/>
    <s v="Cobian Hector"/>
    <m/>
    <m/>
    <n v="393.04"/>
    <m/>
    <n v="9629.48"/>
    <n v="7055.4009999999998"/>
    <n v="17.951000000000001"/>
    <m/>
    <n v="24.5"/>
    <n v="2574.0790000000002"/>
    <x v="0"/>
    <x v="6"/>
    <n v="29"/>
    <x v="0"/>
  </r>
  <r>
    <x v="2"/>
    <x v="4"/>
    <s v="GRAL"/>
    <m/>
    <x v="0"/>
    <d v="2020-07-20T00:00:00"/>
    <x v="2"/>
    <s v="Cobian Zamora Marlin"/>
    <m/>
    <m/>
    <n v="1287.67"/>
    <m/>
    <n v="30904.080000000002"/>
    <n v="23271.331999999999"/>
    <n v="18.071999999999999"/>
    <m/>
    <n v="24"/>
    <n v="7632.7479999999996"/>
    <x v="0"/>
    <x v="6"/>
    <n v="30"/>
    <x v="0"/>
  </r>
  <r>
    <x v="2"/>
    <x v="4"/>
    <s v="GRAL"/>
    <m/>
    <x v="0"/>
    <d v="2020-07-20T00:00:00"/>
    <x v="2"/>
    <s v="Soc Coop Rural de Compra y Venta en C y C El Grullo SCL"/>
    <m/>
    <m/>
    <n v="882.8"/>
    <m/>
    <n v="21187.200000000001"/>
    <n v="15847.179"/>
    <n v="17.951000000000001"/>
    <m/>
    <n v="24"/>
    <n v="5340.0209999999997"/>
    <x v="0"/>
    <x v="6"/>
    <n v="30"/>
    <x v="0"/>
  </r>
  <r>
    <x v="2"/>
    <x v="4"/>
    <s v="GRAL"/>
    <m/>
    <x v="0"/>
    <d v="2020-07-20T00:00:00"/>
    <x v="2"/>
    <s v="HUEVO PUBLICO EN GENERAL"/>
    <m/>
    <m/>
    <n v="443.61"/>
    <m/>
    <n v="10646.64"/>
    <n v="7963.2610000000004"/>
    <n v="17.951000000000001"/>
    <m/>
    <n v="24"/>
    <n v="2683.3789999999999"/>
    <x v="0"/>
    <x v="6"/>
    <n v="30"/>
    <x v="0"/>
  </r>
  <r>
    <x v="2"/>
    <x v="4"/>
    <s v="ARSPP1"/>
    <m/>
    <x v="0"/>
    <d v="2020-07-21T00:00:00"/>
    <x v="2"/>
    <s v="Ventas Familia"/>
    <m/>
    <m/>
    <n v="27.78"/>
    <m/>
    <n v="666.72"/>
    <n v="336.11"/>
    <n v="12.099"/>
    <m/>
    <n v="24"/>
    <n v="330.61"/>
    <x v="0"/>
    <x v="6"/>
    <n v="30"/>
    <x v="0"/>
  </r>
  <r>
    <x v="2"/>
    <x v="4"/>
    <s v="AREP"/>
    <m/>
    <x v="0"/>
    <d v="2020-07-21T00:00:00"/>
    <x v="2"/>
    <s v="Madres Adoratrices"/>
    <m/>
    <m/>
    <n v="66.349999999999994"/>
    <m/>
    <n v="1260.6500000000001"/>
    <n v="1075.921"/>
    <n v="16.216000000000001"/>
    <m/>
    <n v="19"/>
    <n v="184.72900000000001"/>
    <x v="0"/>
    <x v="6"/>
    <n v="30"/>
    <x v="0"/>
  </r>
  <r>
    <x v="2"/>
    <x v="4"/>
    <s v="AREP"/>
    <m/>
    <x v="0"/>
    <d v="2020-07-21T00:00:00"/>
    <x v="2"/>
    <s v="Cobian Zamora Marlin"/>
    <m/>
    <m/>
    <n v="268"/>
    <m/>
    <n v="6432"/>
    <n v="4345.8450000000003"/>
    <n v="16.216000000000001"/>
    <m/>
    <n v="24"/>
    <n v="2086.1550000000002"/>
    <x v="0"/>
    <x v="6"/>
    <n v="30"/>
    <x v="0"/>
  </r>
  <r>
    <x v="2"/>
    <x v="4"/>
    <s v="AREP"/>
    <m/>
    <x v="0"/>
    <d v="2020-07-21T00:00:00"/>
    <x v="2"/>
    <s v="Cobian Hector"/>
    <m/>
    <m/>
    <n v="443.4"/>
    <m/>
    <n v="10641.6"/>
    <n v="7190.1040000000003"/>
    <n v="16.216000000000001"/>
    <m/>
    <n v="24"/>
    <n v="3451.4960000000001"/>
    <x v="0"/>
    <x v="6"/>
    <n v="30"/>
    <x v="0"/>
  </r>
  <r>
    <x v="2"/>
    <x v="4"/>
    <s v="AREP"/>
    <m/>
    <x v="0"/>
    <d v="2020-07-21T00:00:00"/>
    <x v="2"/>
    <s v="Espinoza Gonzalez Maria Yesenia"/>
    <m/>
    <m/>
    <n v="631.78"/>
    <m/>
    <n v="15162.72"/>
    <n v="10244.843999999999"/>
    <n v="16.216000000000001"/>
    <m/>
    <n v="24"/>
    <n v="4917.8760000000002"/>
    <x v="0"/>
    <x v="6"/>
    <n v="30"/>
    <x v="0"/>
  </r>
  <r>
    <x v="2"/>
    <x v="4"/>
    <s v="AREP"/>
    <m/>
    <x v="0"/>
    <d v="2020-07-21T00:00:00"/>
    <x v="2"/>
    <s v="HUEVO PUBLICO EN GENERAL"/>
    <m/>
    <m/>
    <n v="220.73"/>
    <m/>
    <n v="5297.52"/>
    <n v="3579.3229999999999"/>
    <n v="16.216000000000001"/>
    <m/>
    <n v="24"/>
    <n v="1718.1969999999999"/>
    <x v="0"/>
    <x v="6"/>
    <n v="30"/>
    <x v="0"/>
  </r>
  <r>
    <x v="2"/>
    <x v="4"/>
    <s v="AREP"/>
    <m/>
    <x v="0"/>
    <d v="2020-07-21T00:00:00"/>
    <x v="2"/>
    <s v="Ambriz Ruiz Manolo"/>
    <m/>
    <m/>
    <n v="173.41"/>
    <m/>
    <n v="4161.84"/>
    <n v="2811.989"/>
    <n v="16.216000000000001"/>
    <m/>
    <n v="24"/>
    <n v="1349.8510000000001"/>
    <x v="0"/>
    <x v="6"/>
    <n v="30"/>
    <x v="0"/>
  </r>
  <r>
    <x v="2"/>
    <x v="4"/>
    <s v="AREP"/>
    <m/>
    <x v="0"/>
    <d v="2020-07-21T00:00:00"/>
    <x v="2"/>
    <s v="HUEVO PUBLICO EN GENERAL"/>
    <m/>
    <m/>
    <n v="307.64999999999998"/>
    <m/>
    <n v="7383.6"/>
    <n v="4988.8029999999999"/>
    <n v="16.216000000000001"/>
    <m/>
    <n v="24"/>
    <n v="2394.797"/>
    <x v="0"/>
    <x v="6"/>
    <n v="30"/>
    <x v="0"/>
  </r>
  <r>
    <x v="2"/>
    <x v="4"/>
    <s v="AREP"/>
    <m/>
    <x v="0"/>
    <d v="2020-07-21T00:00:00"/>
    <x v="2"/>
    <s v="Lopez Montaño Julio"/>
    <m/>
    <m/>
    <n v="131.72999999999999"/>
    <m/>
    <n v="3161.52"/>
    <n v="2136.1129999999998"/>
    <n v="16.216000000000001"/>
    <m/>
    <n v="24"/>
    <n v="1025.4069999999999"/>
    <x v="0"/>
    <x v="6"/>
    <n v="30"/>
    <x v="0"/>
  </r>
  <r>
    <x v="2"/>
    <x v="4"/>
    <s v="AREP"/>
    <m/>
    <x v="0"/>
    <d v="2020-07-21T00:00:00"/>
    <x v="2"/>
    <s v="Alvarez Garcia Octavio "/>
    <m/>
    <m/>
    <n v="923.95"/>
    <m/>
    <n v="22174.799999999999"/>
    <n v="14982.626"/>
    <n v="16.216000000000001"/>
    <m/>
    <n v="24"/>
    <n v="7192.174"/>
    <x v="0"/>
    <x v="6"/>
    <n v="30"/>
    <x v="0"/>
  </r>
  <r>
    <x v="2"/>
    <x v="4"/>
    <s v="AREP"/>
    <m/>
    <x v="0"/>
    <d v="2020-07-21T00:00:00"/>
    <x v="2"/>
    <s v="Julio Sanchez"/>
    <m/>
    <m/>
    <n v="2837.05"/>
    <m/>
    <n v="68089.2"/>
    <n v="46005.152000000002"/>
    <n v="16.216000000000001"/>
    <m/>
    <n v="24"/>
    <n v="22084.047999999999"/>
    <x v="0"/>
    <x v="6"/>
    <n v="30"/>
    <x v="0"/>
  </r>
  <r>
    <x v="2"/>
    <x v="4"/>
    <s v="AREP"/>
    <m/>
    <x v="0"/>
    <d v="2020-07-21T00:00:00"/>
    <x v="2"/>
    <s v="Vargas Perez Maria del Rosario &quot;La Chata&quot;"/>
    <m/>
    <m/>
    <n v="442.1"/>
    <m/>
    <n v="10610.4"/>
    <n v="7169.0230000000001"/>
    <n v="16.216000000000001"/>
    <m/>
    <n v="24"/>
    <n v="3441.377"/>
    <x v="0"/>
    <x v="6"/>
    <n v="30"/>
    <x v="0"/>
  </r>
  <r>
    <x v="2"/>
    <x v="4"/>
    <s v="AREP"/>
    <m/>
    <x v="0"/>
    <d v="2020-07-21T00:00:00"/>
    <x v="2"/>
    <s v="HUEVO PUBLICO EN GENERAL"/>
    <m/>
    <m/>
    <n v="221.59"/>
    <m/>
    <n v="5318.16"/>
    <n v="3593.268"/>
    <n v="16.216000000000001"/>
    <m/>
    <n v="24"/>
    <n v="1724.8920000000001"/>
    <x v="0"/>
    <x v="6"/>
    <n v="30"/>
    <x v="0"/>
  </r>
  <r>
    <x v="2"/>
    <x v="4"/>
    <s v="AREP"/>
    <m/>
    <x v="0"/>
    <d v="2020-07-21T00:00:00"/>
    <x v="2"/>
    <s v="Panaderia Garcia"/>
    <m/>
    <m/>
    <n v="23.21"/>
    <m/>
    <n v="557.04"/>
    <n v="376.37"/>
    <n v="16.216000000000001"/>
    <m/>
    <n v="24"/>
    <n v="180.67"/>
    <x v="0"/>
    <x v="6"/>
    <n v="30"/>
    <x v="0"/>
  </r>
  <r>
    <x v="2"/>
    <x v="4"/>
    <s v="AREP"/>
    <m/>
    <x v="0"/>
    <d v="2020-07-21T00:00:00"/>
    <x v="2"/>
    <s v="Panaderia Garcia"/>
    <m/>
    <m/>
    <n v="67.260000000000005"/>
    <m/>
    <n v="941.64"/>
    <n v="1090.6769999999999"/>
    <n v="16.216000000000001"/>
    <m/>
    <n v="14"/>
    <n v="-149.03700000000001"/>
    <x v="0"/>
    <x v="6"/>
    <n v="30"/>
    <x v="0"/>
  </r>
  <r>
    <x v="2"/>
    <x v="4"/>
    <s v="AREP"/>
    <m/>
    <x v="0"/>
    <d v="2020-07-21T00:00:00"/>
    <x v="2"/>
    <s v="Panaderia Garcia"/>
    <m/>
    <m/>
    <n v="64.900000000000006"/>
    <m/>
    <n v="1233.0999999999999"/>
    <n v="1052.4079999999999"/>
    <n v="16.216000000000001"/>
    <m/>
    <n v="19"/>
    <n v="180.69200000000001"/>
    <x v="0"/>
    <x v="6"/>
    <n v="30"/>
    <x v="0"/>
  </r>
  <r>
    <x v="2"/>
    <x v="4"/>
    <s v="AREP"/>
    <m/>
    <x v="0"/>
    <d v="2020-07-21T00:00:00"/>
    <x v="2"/>
    <s v="HUEVO PUBLICO EN GENERAL"/>
    <m/>
    <m/>
    <n v="291.62"/>
    <m/>
    <n v="6998.88"/>
    <n v="4728.8639999999996"/>
    <n v="16.216000000000001"/>
    <m/>
    <n v="24"/>
    <n v="2270.0160000000001"/>
    <x v="0"/>
    <x v="6"/>
    <n v="30"/>
    <x v="0"/>
  </r>
  <r>
    <x v="2"/>
    <x v="4"/>
    <s v="AREP"/>
    <m/>
    <x v="0"/>
    <d v="2020-07-21T00:00:00"/>
    <x v="2"/>
    <s v="HUEVO PUBLICO EN GENERAL"/>
    <m/>
    <m/>
    <n v="310.17"/>
    <m/>
    <n v="7444.08"/>
    <n v="5029.6670000000004"/>
    <n v="16.216000000000001"/>
    <m/>
    <n v="24"/>
    <n v="2414.413"/>
    <x v="0"/>
    <x v="6"/>
    <n v="30"/>
    <x v="0"/>
  </r>
  <r>
    <x v="2"/>
    <x v="4"/>
    <s v="AREP"/>
    <m/>
    <x v="0"/>
    <d v="2020-07-22T00:00:00"/>
    <x v="2"/>
    <s v="Soc Coop Rural de Compra y Venta en C y C El Grullo SCL"/>
    <m/>
    <m/>
    <n v="376.8"/>
    <m/>
    <n v="9043.2000000000007"/>
    <n v="6038.6239999999998"/>
    <n v="16.026"/>
    <m/>
    <n v="24"/>
    <n v="3004.576"/>
    <x v="0"/>
    <x v="6"/>
    <n v="30"/>
    <x v="0"/>
  </r>
  <r>
    <x v="2"/>
    <x v="4"/>
    <s v="AREP"/>
    <m/>
    <x v="0"/>
    <d v="2020-07-22T00:00:00"/>
    <x v="2"/>
    <s v="Hernandez Rosales Alicia"/>
    <m/>
    <m/>
    <n v="106.63"/>
    <m/>
    <n v="1492.82"/>
    <n v="1708.86"/>
    <n v="16.026"/>
    <m/>
    <n v="14"/>
    <n v="-216.04"/>
    <x v="0"/>
    <x v="6"/>
    <n v="30"/>
    <x v="0"/>
  </r>
  <r>
    <x v="2"/>
    <x v="4"/>
    <s v="AREP"/>
    <m/>
    <x v="0"/>
    <d v="2020-07-22T00:00:00"/>
    <x v="2"/>
    <s v="Hernandez Rosales Alicia"/>
    <m/>
    <m/>
    <n v="281.31"/>
    <m/>
    <n v="5344.89"/>
    <n v="4508.2950000000001"/>
    <n v="16.026"/>
    <m/>
    <n v="19"/>
    <n v="836.59500000000003"/>
    <x v="0"/>
    <x v="6"/>
    <n v="30"/>
    <x v="0"/>
  </r>
  <r>
    <x v="2"/>
    <x v="4"/>
    <s v="AREP"/>
    <m/>
    <x v="0"/>
    <d v="2020-07-22T00:00:00"/>
    <x v="2"/>
    <s v="HUEVO PUBLICO EN GENERAL"/>
    <m/>
    <m/>
    <n v="87.36"/>
    <m/>
    <n v="2096.64"/>
    <n v="1400.038"/>
    <n v="16.026"/>
    <m/>
    <n v="24"/>
    <n v="696.60199999999998"/>
    <x v="0"/>
    <x v="6"/>
    <n v="30"/>
    <x v="0"/>
  </r>
  <r>
    <x v="2"/>
    <x v="4"/>
    <s v="AREP"/>
    <m/>
    <x v="0"/>
    <d v="2020-07-22T00:00:00"/>
    <x v="2"/>
    <s v="Abel Paul Hernandez Perez"/>
    <m/>
    <m/>
    <n v="175.41"/>
    <m/>
    <n v="4209.84"/>
    <n v="2811.134"/>
    <n v="16.026"/>
    <m/>
    <n v="24"/>
    <n v="1398.7059999999999"/>
    <x v="0"/>
    <x v="6"/>
    <n v="30"/>
    <x v="0"/>
  </r>
  <r>
    <x v="2"/>
    <x v="4"/>
    <s v="AREP"/>
    <m/>
    <x v="0"/>
    <d v="2020-07-22T00:00:00"/>
    <x v="2"/>
    <s v="Rosales Guzman Humberto"/>
    <m/>
    <m/>
    <n v="217.14"/>
    <m/>
    <n v="5211.3599999999997"/>
    <n v="3479.902"/>
    <n v="16.026"/>
    <m/>
    <n v="24"/>
    <n v="1731.4580000000001"/>
    <x v="0"/>
    <x v="6"/>
    <n v="30"/>
    <x v="0"/>
  </r>
  <r>
    <x v="2"/>
    <x v="4"/>
    <s v="AREP"/>
    <m/>
    <x v="0"/>
    <d v="2020-07-22T00:00:00"/>
    <x v="2"/>
    <s v="J Jesus Naranjo Ayala"/>
    <m/>
    <m/>
    <n v="107.29"/>
    <m/>
    <n v="2574.96"/>
    <n v="1719.4369999999999"/>
    <n v="16.026"/>
    <m/>
    <n v="24"/>
    <n v="855.52300000000002"/>
    <x v="0"/>
    <x v="6"/>
    <n v="30"/>
    <x v="0"/>
  </r>
  <r>
    <x v="2"/>
    <x v="4"/>
    <s v="AREP"/>
    <m/>
    <x v="0"/>
    <d v="2020-07-22T00:00:00"/>
    <x v="2"/>
    <s v="J Jesus Naranjo Ayala"/>
    <m/>
    <m/>
    <n v="43.17"/>
    <m/>
    <n v="820.23"/>
    <n v="691.846"/>
    <n v="16.026"/>
    <m/>
    <n v="19"/>
    <n v="128.38399999999999"/>
    <x v="0"/>
    <x v="6"/>
    <n v="30"/>
    <x v="0"/>
  </r>
  <r>
    <x v="2"/>
    <x v="4"/>
    <s v="AREP"/>
    <m/>
    <x v="0"/>
    <d v="2020-07-22T00:00:00"/>
    <x v="2"/>
    <s v="Gonzalez Dominguez Fabiola"/>
    <m/>
    <m/>
    <n v="331.12"/>
    <m/>
    <n v="7946.88"/>
    <n v="5306.5529999999999"/>
    <n v="16.026"/>
    <m/>
    <n v="24"/>
    <n v="2640.3270000000002"/>
    <x v="0"/>
    <x v="6"/>
    <n v="30"/>
    <x v="0"/>
  </r>
  <r>
    <x v="2"/>
    <x v="4"/>
    <s v="AREP"/>
    <m/>
    <x v="0"/>
    <d v="2020-07-22T00:00:00"/>
    <x v="2"/>
    <s v="Laura Livier Castro Mejia"/>
    <m/>
    <m/>
    <n v="259.08"/>
    <m/>
    <n v="6217.92"/>
    <n v="4152.0349999999999"/>
    <n v="16.026"/>
    <m/>
    <n v="24"/>
    <n v="2065.8850000000002"/>
    <x v="0"/>
    <x v="6"/>
    <n v="30"/>
    <x v="0"/>
  </r>
  <r>
    <x v="2"/>
    <x v="4"/>
    <s v="AREP"/>
    <m/>
    <x v="0"/>
    <d v="2020-07-22T00:00:00"/>
    <x v="2"/>
    <s v="Martin Francisco Cervantes Curiel"/>
    <m/>
    <m/>
    <n v="152.19999999999999"/>
    <m/>
    <n v="3652.8"/>
    <n v="2439.1680000000001"/>
    <n v="16.026"/>
    <m/>
    <n v="24"/>
    <n v="1213.6320000000001"/>
    <x v="0"/>
    <x v="6"/>
    <n v="30"/>
    <x v="0"/>
  </r>
  <r>
    <x v="2"/>
    <x v="4"/>
    <s v="AREP"/>
    <m/>
    <x v="0"/>
    <d v="2020-07-22T00:00:00"/>
    <x v="2"/>
    <s v="Imelda fregozo Guzman"/>
    <m/>
    <m/>
    <n v="254.78"/>
    <m/>
    <n v="6114.72"/>
    <n v="4083.123"/>
    <n v="16.026"/>
    <m/>
    <n v="24"/>
    <n v="2031.597"/>
    <x v="0"/>
    <x v="6"/>
    <n v="30"/>
    <x v="0"/>
  </r>
  <r>
    <x v="2"/>
    <x v="4"/>
    <s v="AREP"/>
    <m/>
    <x v="0"/>
    <d v="2020-07-22T00:00:00"/>
    <x v="2"/>
    <s v="HUEVO PUBLICO EN GENERAL"/>
    <m/>
    <m/>
    <n v="431.29"/>
    <m/>
    <n v="10350.959999999999"/>
    <n v="6911.8850000000002"/>
    <n v="16.026"/>
    <m/>
    <n v="24"/>
    <n v="3439.0749999999998"/>
    <x v="0"/>
    <x v="6"/>
    <n v="30"/>
    <x v="0"/>
  </r>
  <r>
    <x v="2"/>
    <x v="4"/>
    <s v="AREP"/>
    <m/>
    <x v="0"/>
    <d v="2020-07-22T00:00:00"/>
    <x v="2"/>
    <s v="Huerta Reyes Juan Carlos"/>
    <m/>
    <m/>
    <n v="438.93"/>
    <m/>
    <n v="10534.32"/>
    <n v="7034.3239999999996"/>
    <n v="16.026"/>
    <m/>
    <n v="24"/>
    <n v="3499.9960000000001"/>
    <x v="0"/>
    <x v="6"/>
    <n v="30"/>
    <x v="0"/>
  </r>
  <r>
    <x v="2"/>
    <x v="4"/>
    <s v="AREP"/>
    <m/>
    <x v="0"/>
    <d v="2020-07-22T00:00:00"/>
    <x v="2"/>
    <s v="HUEVO PUBLICO EN GENERAL"/>
    <m/>
    <m/>
    <n v="266.76"/>
    <m/>
    <n v="6402.24"/>
    <n v="4275.1149999999998"/>
    <n v="16.026"/>
    <m/>
    <n v="24"/>
    <n v="2127.125"/>
    <x v="0"/>
    <x v="6"/>
    <n v="30"/>
    <x v="0"/>
  </r>
  <r>
    <x v="2"/>
    <x v="4"/>
    <s v="AREP"/>
    <m/>
    <x v="0"/>
    <d v="2020-07-22T00:00:00"/>
    <x v="2"/>
    <s v="Panificadora Valdez"/>
    <m/>
    <m/>
    <n v="21.99"/>
    <m/>
    <n v="307.86"/>
    <n v="352.41300000000001"/>
    <n v="16.026"/>
    <m/>
    <n v="14"/>
    <n v="-44.552999999999997"/>
    <x v="0"/>
    <x v="6"/>
    <n v="30"/>
    <x v="0"/>
  </r>
  <r>
    <x v="2"/>
    <x v="4"/>
    <s v="AREP"/>
    <m/>
    <x v="0"/>
    <d v="2020-07-22T00:00:00"/>
    <x v="2"/>
    <s v="Cobian Zamora Marlin"/>
    <m/>
    <m/>
    <n v="661.47"/>
    <m/>
    <n v="15875.28"/>
    <n v="10600.767"/>
    <n v="16.026"/>
    <m/>
    <n v="24"/>
    <n v="5274.5129999999999"/>
    <x v="0"/>
    <x v="6"/>
    <n v="30"/>
    <x v="0"/>
  </r>
  <r>
    <x v="2"/>
    <x v="4"/>
    <s v="AREP"/>
    <m/>
    <x v="0"/>
    <d v="2020-07-23T00:00:00"/>
    <x v="2"/>
    <s v="Gonzalez Contreras Crescenciano"/>
    <m/>
    <m/>
    <n v="1123.1199999999999"/>
    <m/>
    <n v="26954.880000000001"/>
    <n v="18012.370999999999"/>
    <n v="16.038"/>
    <m/>
    <n v="24"/>
    <n v="8942.509"/>
    <x v="0"/>
    <x v="6"/>
    <n v="30"/>
    <x v="0"/>
  </r>
  <r>
    <x v="2"/>
    <x v="4"/>
    <s v="AREP"/>
    <m/>
    <x v="0"/>
    <d v="2020-07-23T00:00:00"/>
    <x v="2"/>
    <s v="Julio Sanchez"/>
    <m/>
    <m/>
    <n v="176.15"/>
    <m/>
    <n v="4227.6000000000004"/>
    <n v="2825.058"/>
    <n v="16.038"/>
    <m/>
    <n v="24"/>
    <n v="1402.5419999999999"/>
    <x v="0"/>
    <x v="6"/>
    <n v="30"/>
    <x v="0"/>
  </r>
  <r>
    <x v="2"/>
    <x v="4"/>
    <s v="AREP"/>
    <m/>
    <x v="0"/>
    <d v="2020-07-23T00:00:00"/>
    <x v="2"/>
    <s v="SUPER LAS PINTAS"/>
    <m/>
    <m/>
    <n v="263.52"/>
    <m/>
    <n v="6324.48"/>
    <n v="4226.28"/>
    <n v="16.038"/>
    <m/>
    <n v="24"/>
    <n v="2098.1999999999998"/>
    <x v="0"/>
    <x v="6"/>
    <n v="30"/>
    <x v="0"/>
  </r>
  <r>
    <x v="2"/>
    <x v="4"/>
    <s v="AREP"/>
    <m/>
    <x v="0"/>
    <d v="2020-07-23T00:00:00"/>
    <x v="2"/>
    <s v="Ambriz Ruiz Manolo"/>
    <m/>
    <m/>
    <n v="718.16"/>
    <m/>
    <n v="17235.84"/>
    <n v="11517.705"/>
    <n v="16.038"/>
    <m/>
    <n v="24"/>
    <n v="5718.1350000000002"/>
    <x v="0"/>
    <x v="6"/>
    <n v="30"/>
    <x v="0"/>
  </r>
  <r>
    <x v="2"/>
    <x v="4"/>
    <s v="AREP"/>
    <m/>
    <x v="0"/>
    <d v="2020-07-23T00:00:00"/>
    <x v="2"/>
    <s v="Distribuidora de Frutas y Verduras Zepeda Hnos SRL de CV"/>
    <m/>
    <m/>
    <n v="1264.1300000000001"/>
    <m/>
    <n v="30339.119999999999"/>
    <n v="20273.861000000001"/>
    <n v="16.038"/>
    <m/>
    <n v="24"/>
    <n v="10065.259"/>
    <x v="0"/>
    <x v="6"/>
    <n v="30"/>
    <x v="0"/>
  </r>
  <r>
    <x v="2"/>
    <x v="4"/>
    <s v="AREP"/>
    <m/>
    <x v="0"/>
    <d v="2020-07-23T00:00:00"/>
    <x v="2"/>
    <s v="Distribuidora de Frutas y Verduras Zepeda Hnos SRL de CV"/>
    <m/>
    <m/>
    <n v="1283.04"/>
    <m/>
    <n v="30792.959999999999"/>
    <n v="20577.135999999999"/>
    <n v="16.038"/>
    <m/>
    <n v="24"/>
    <n v="10215.824000000001"/>
    <x v="0"/>
    <x v="6"/>
    <n v="30"/>
    <x v="0"/>
  </r>
  <r>
    <x v="2"/>
    <x v="4"/>
    <s v="AREP"/>
    <m/>
    <x v="0"/>
    <d v="2020-07-23T00:00:00"/>
    <x v="2"/>
    <s v="Distribuidora de Frutas y Verduras Zepeda Hnos SRL de CV"/>
    <m/>
    <m/>
    <n v="1080.93"/>
    <m/>
    <n v="25942.32"/>
    <n v="17335.736000000001"/>
    <n v="16.038"/>
    <m/>
    <n v="24"/>
    <n v="8606.5840000000007"/>
    <x v="0"/>
    <x v="6"/>
    <n v="30"/>
    <x v="0"/>
  </r>
  <r>
    <x v="2"/>
    <x v="4"/>
    <s v="AREP"/>
    <m/>
    <x v="0"/>
    <d v="2020-07-24T00:00:00"/>
    <x v="2"/>
    <s v="Espinoza Gonzalez Maria Yesenia"/>
    <m/>
    <m/>
    <n v="26.24"/>
    <m/>
    <n v="629.76"/>
    <n v="420.83199999999999"/>
    <n v="16.038"/>
    <m/>
    <n v="24"/>
    <n v="208.928"/>
    <x v="0"/>
    <x v="6"/>
    <n v="30"/>
    <x v="0"/>
  </r>
  <r>
    <x v="2"/>
    <x v="4"/>
    <s v="AREP"/>
    <m/>
    <x v="0"/>
    <d v="2020-07-25T00:00:00"/>
    <x v="2"/>
    <s v="Hernandez Rosales Alicia"/>
    <m/>
    <m/>
    <n v="109.84"/>
    <m/>
    <n v="1537.76"/>
    <n v="1733.623"/>
    <n v="15.782999999999999"/>
    <m/>
    <n v="14"/>
    <n v="-195.863"/>
    <x v="0"/>
    <x v="6"/>
    <n v="30"/>
    <x v="0"/>
  </r>
  <r>
    <x v="2"/>
    <x v="4"/>
    <s v="AREP"/>
    <m/>
    <x v="0"/>
    <d v="2020-07-25T00:00:00"/>
    <x v="2"/>
    <s v="Hernandez Rosales Alicia"/>
    <m/>
    <m/>
    <n v="326.89999999999998"/>
    <m/>
    <n v="6211.1"/>
    <n v="5159.518"/>
    <n v="15.782999999999999"/>
    <m/>
    <n v="19"/>
    <n v="1051.5820000000001"/>
    <x v="0"/>
    <x v="6"/>
    <n v="30"/>
    <x v="0"/>
  </r>
  <r>
    <x v="2"/>
    <x v="4"/>
    <s v="AREP"/>
    <m/>
    <x v="0"/>
    <d v="2020-07-25T00:00:00"/>
    <x v="2"/>
    <s v="HUEVO PUBLICO EN GENERAL"/>
    <m/>
    <m/>
    <n v="132.77000000000001"/>
    <m/>
    <n v="3186.48"/>
    <n v="2095.5309999999999"/>
    <n v="15.782999999999999"/>
    <m/>
    <n v="24"/>
    <n v="1090.9490000000001"/>
    <x v="0"/>
    <x v="6"/>
    <n v="30"/>
    <x v="0"/>
  </r>
  <r>
    <x v="2"/>
    <x v="4"/>
    <s v="AREP"/>
    <m/>
    <x v="0"/>
    <d v="2020-07-25T00:00:00"/>
    <x v="2"/>
    <s v="Abel Paul Hernandez Perez"/>
    <m/>
    <m/>
    <n v="331.68"/>
    <m/>
    <n v="7960.32"/>
    <n v="5234.9610000000002"/>
    <n v="15.782999999999999"/>
    <m/>
    <n v="24"/>
    <n v="2725.3589999999999"/>
    <x v="0"/>
    <x v="6"/>
    <n v="30"/>
    <x v="0"/>
  </r>
  <r>
    <x v="2"/>
    <x v="4"/>
    <s v="AREP"/>
    <m/>
    <x v="0"/>
    <d v="2020-07-25T00:00:00"/>
    <x v="2"/>
    <s v="Espinoza Gonzalez Maria Yesenia"/>
    <m/>
    <m/>
    <n v="440.65"/>
    <m/>
    <n v="10575.6"/>
    <n v="6954.8530000000001"/>
    <n v="15.782999999999999"/>
    <m/>
    <n v="24"/>
    <n v="3620.7469999999998"/>
    <x v="0"/>
    <x v="6"/>
    <n v="30"/>
    <x v="0"/>
  </r>
  <r>
    <x v="2"/>
    <x v="4"/>
    <s v="AREP"/>
    <m/>
    <x v="0"/>
    <d v="2020-07-25T00:00:00"/>
    <x v="2"/>
    <s v="Alvarez Garcia Octavio "/>
    <m/>
    <m/>
    <n v="221.61"/>
    <m/>
    <n v="5318.64"/>
    <n v="3497.7080000000001"/>
    <n v="15.782999999999999"/>
    <m/>
    <n v="24"/>
    <n v="1820.932"/>
    <x v="0"/>
    <x v="6"/>
    <n v="30"/>
    <x v="0"/>
  </r>
  <r>
    <x v="2"/>
    <x v="4"/>
    <s v="AREP"/>
    <m/>
    <x v="0"/>
    <d v="2020-07-25T00:00:00"/>
    <x v="2"/>
    <s v="Rosales Guzman Humberto"/>
    <m/>
    <m/>
    <n v="175.13"/>
    <m/>
    <n v="4203.12"/>
    <n v="2764.1060000000002"/>
    <n v="15.782999999999999"/>
    <m/>
    <n v="24"/>
    <n v="1439.0139999999999"/>
    <x v="0"/>
    <x v="6"/>
    <n v="30"/>
    <x v="0"/>
  </r>
  <r>
    <x v="2"/>
    <x v="4"/>
    <s v="AREP"/>
    <m/>
    <x v="0"/>
    <d v="2020-07-25T00:00:00"/>
    <x v="2"/>
    <s v="Vargas Perez Maria del Rosario &quot;La Chata&quot;"/>
    <m/>
    <m/>
    <n v="216.76"/>
    <m/>
    <n v="5202.24"/>
    <n v="3421.16"/>
    <n v="15.782999999999999"/>
    <m/>
    <n v="24"/>
    <n v="1781.08"/>
    <x v="0"/>
    <x v="6"/>
    <n v="30"/>
    <x v="0"/>
  </r>
  <r>
    <x v="2"/>
    <x v="4"/>
    <s v="AREP"/>
    <m/>
    <x v="0"/>
    <d v="2020-07-25T00:00:00"/>
    <x v="2"/>
    <s v="HUEVO PUBLICO EN GENERAL"/>
    <m/>
    <m/>
    <n v="435.05"/>
    <m/>
    <n v="10441.200000000001"/>
    <n v="6866.4669999999996"/>
    <n v="15.782999999999999"/>
    <m/>
    <n v="24"/>
    <n v="3574.7330000000002"/>
    <x v="0"/>
    <x v="6"/>
    <n v="30"/>
    <x v="0"/>
  </r>
  <r>
    <x v="2"/>
    <x v="4"/>
    <s v="AREP"/>
    <m/>
    <x v="0"/>
    <d v="2020-07-25T00:00:00"/>
    <x v="2"/>
    <s v="Martin Francisco Cervantes Curiel"/>
    <m/>
    <m/>
    <n v="192.88"/>
    <m/>
    <n v="4629.12"/>
    <n v="3044.2579999999998"/>
    <n v="15.782999999999999"/>
    <m/>
    <n v="24"/>
    <n v="1584.8620000000001"/>
    <x v="0"/>
    <x v="6"/>
    <n v="30"/>
    <x v="0"/>
  </r>
  <r>
    <x v="2"/>
    <x v="4"/>
    <s v="AREP"/>
    <m/>
    <x v="0"/>
    <d v="2020-07-25T00:00:00"/>
    <x v="2"/>
    <s v="Huerta Reyes Juan Carlos"/>
    <m/>
    <m/>
    <n v="347.86"/>
    <m/>
    <n v="8348.64"/>
    <n v="5490.3329999999996"/>
    <n v="15.782999999999999"/>
    <m/>
    <n v="24"/>
    <n v="2858.3069999999998"/>
    <x v="0"/>
    <x v="6"/>
    <n v="30"/>
    <x v="0"/>
  </r>
  <r>
    <x v="2"/>
    <x v="4"/>
    <s v="AREP"/>
    <m/>
    <x v="0"/>
    <d v="2020-07-25T00:00:00"/>
    <x v="2"/>
    <s v="Imelda fregozo Guzman"/>
    <m/>
    <m/>
    <n v="214.38"/>
    <m/>
    <n v="5145.12"/>
    <n v="3383.596"/>
    <n v="15.782999999999999"/>
    <m/>
    <n v="24"/>
    <n v="1761.5239999999999"/>
    <x v="0"/>
    <x v="6"/>
    <n v="30"/>
    <x v="0"/>
  </r>
  <r>
    <x v="2"/>
    <x v="4"/>
    <s v="AREP"/>
    <m/>
    <x v="0"/>
    <d v="2020-07-25T00:00:00"/>
    <x v="2"/>
    <s v="Garcia Soto Salvador"/>
    <m/>
    <m/>
    <n v="1199.07"/>
    <m/>
    <n v="29377.22"/>
    <n v="18925.124"/>
    <n v="15.782999999999999"/>
    <m/>
    <n v="24.5"/>
    <n v="10452.096"/>
    <x v="0"/>
    <x v="6"/>
    <n v="30"/>
    <x v="0"/>
  </r>
  <r>
    <x v="2"/>
    <x v="4"/>
    <s v="AREP"/>
    <m/>
    <x v="0"/>
    <d v="2020-07-25T00:00:00"/>
    <x v="2"/>
    <s v="Loera Baltazar Carlos"/>
    <m/>
    <m/>
    <n v="436.84"/>
    <m/>
    <n v="10702.58"/>
    <n v="6894.7190000000001"/>
    <n v="15.782999999999999"/>
    <m/>
    <n v="24.5"/>
    <n v="3807.8609999999999"/>
    <x v="0"/>
    <x v="6"/>
    <n v="30"/>
    <x v="0"/>
  </r>
  <r>
    <x v="2"/>
    <x v="4"/>
    <s v="AREP"/>
    <m/>
    <x v="0"/>
    <d v="2020-07-25T00:00:00"/>
    <x v="2"/>
    <s v="HUEVO PUBLICO EN GENERAL"/>
    <m/>
    <m/>
    <n v="322.07"/>
    <m/>
    <n v="7729.68"/>
    <n v="5083.2849999999999"/>
    <n v="15.782999999999999"/>
    <m/>
    <n v="24"/>
    <n v="2646.395"/>
    <x v="0"/>
    <x v="6"/>
    <n v="30"/>
    <x v="0"/>
  </r>
  <r>
    <x v="2"/>
    <x v="4"/>
    <s v="AREP"/>
    <m/>
    <x v="0"/>
    <d v="2020-07-25T00:00:00"/>
    <x v="2"/>
    <s v="HUEVO PUBLICO EN GENERAL"/>
    <m/>
    <m/>
    <n v="432.52"/>
    <m/>
    <n v="10380.48"/>
    <n v="6826.5360000000001"/>
    <n v="15.782999999999999"/>
    <m/>
    <n v="24"/>
    <n v="3553.944"/>
    <x v="0"/>
    <x v="6"/>
    <n v="30"/>
    <x v="0"/>
  </r>
  <r>
    <x v="2"/>
    <x v="4"/>
    <s v="AREP"/>
    <m/>
    <x v="0"/>
    <d v="2020-07-25T00:00:00"/>
    <x v="2"/>
    <s v="Cobian Hector"/>
    <m/>
    <m/>
    <n v="434.92"/>
    <m/>
    <n v="10438.08"/>
    <n v="6864.4160000000002"/>
    <n v="15.782999999999999"/>
    <m/>
    <n v="24"/>
    <n v="3573.6640000000002"/>
    <x v="0"/>
    <x v="6"/>
    <n v="30"/>
    <x v="0"/>
  </r>
  <r>
    <x v="2"/>
    <x v="4"/>
    <s v="AREP"/>
    <m/>
    <x v="0"/>
    <d v="2020-07-25T00:00:00"/>
    <x v="2"/>
    <s v="Cobian Zamora Marlin"/>
    <m/>
    <m/>
    <n v="659.11"/>
    <m/>
    <n v="15818.64"/>
    <n v="10402.843999999999"/>
    <n v="15.782999999999999"/>
    <m/>
    <n v="24"/>
    <n v="5415.7960000000003"/>
    <x v="0"/>
    <x v="6"/>
    <n v="30"/>
    <x v="0"/>
  </r>
  <r>
    <x v="2"/>
    <x v="4"/>
    <s v="ARSPP1"/>
    <m/>
    <x v="0"/>
    <d v="2020-07-28T00:00:00"/>
    <x v="2"/>
    <s v="Ventas Familia"/>
    <m/>
    <m/>
    <n v="30.5"/>
    <m/>
    <n v="716.75"/>
    <n v="529.31399999999996"/>
    <n v="17.355"/>
    <m/>
    <n v="23.5"/>
    <n v="187.43600000000001"/>
    <x v="0"/>
    <x v="6"/>
    <n v="31"/>
    <x v="0"/>
  </r>
  <r>
    <x v="2"/>
    <x v="4"/>
    <s v="AREP"/>
    <m/>
    <x v="0"/>
    <d v="2020-07-28T00:00:00"/>
    <x v="2"/>
    <s v="HUEVO PUBLICO EN GENERAL"/>
    <m/>
    <m/>
    <n v="616.32000000000005"/>
    <m/>
    <n v="14483.52"/>
    <n v="9657.2180000000008"/>
    <n v="15.669"/>
    <m/>
    <n v="23.5"/>
    <n v="4826.3019999999997"/>
    <x v="0"/>
    <x v="6"/>
    <n v="31"/>
    <x v="0"/>
  </r>
  <r>
    <x v="2"/>
    <x v="4"/>
    <s v="AREP"/>
    <m/>
    <x v="1"/>
    <d v="2020-07-28T00:00:00"/>
    <x v="2"/>
    <s v="PUBLICO EN GENERAL"/>
    <m/>
    <m/>
    <n v="-616.32000000000005"/>
    <m/>
    <n v="-14483.52"/>
    <n v="-9657.2180000000008"/>
    <n v="-15.669"/>
    <m/>
    <n v="23.5"/>
    <n v="-4826.3019999999997"/>
    <x v="0"/>
    <x v="6"/>
    <n v="31"/>
    <x v="0"/>
  </r>
  <r>
    <x v="2"/>
    <x v="4"/>
    <s v="AREP"/>
    <m/>
    <x v="0"/>
    <d v="2020-07-28T00:00:00"/>
    <x v="2"/>
    <s v="HUEVO PUBLICO EN GENERAL"/>
    <m/>
    <m/>
    <n v="257.94"/>
    <m/>
    <n v="6061.59"/>
    <n v="4041.7040000000002"/>
    <n v="15.669"/>
    <m/>
    <n v="23.5"/>
    <n v="2019.886"/>
    <x v="0"/>
    <x v="6"/>
    <n v="31"/>
    <x v="0"/>
  </r>
  <r>
    <x v="2"/>
    <x v="4"/>
    <s v="AREP"/>
    <m/>
    <x v="0"/>
    <d v="2020-07-28T00:00:00"/>
    <x v="2"/>
    <s v="Espinoza Gonzalez Maria Yesenia"/>
    <m/>
    <m/>
    <n v="483.28"/>
    <m/>
    <n v="11357.08"/>
    <n v="7572.5929999999998"/>
    <n v="15.669"/>
    <m/>
    <n v="23.5"/>
    <n v="3784.4870000000001"/>
    <x v="0"/>
    <x v="6"/>
    <n v="31"/>
    <x v="0"/>
  </r>
  <r>
    <x v="2"/>
    <x v="4"/>
    <s v="AREP"/>
    <m/>
    <x v="0"/>
    <d v="2020-07-28T00:00:00"/>
    <x v="2"/>
    <s v="Ambriz Ruiz Manolo"/>
    <m/>
    <m/>
    <n v="193.47"/>
    <m/>
    <n v="4618.13"/>
    <n v="3031.5129999999999"/>
    <n v="15.669"/>
    <m/>
    <n v="23.87"/>
    <n v="1586.617"/>
    <x v="0"/>
    <x v="6"/>
    <n v="31"/>
    <x v="0"/>
  </r>
  <r>
    <x v="2"/>
    <x v="4"/>
    <s v="AREP"/>
    <m/>
    <x v="0"/>
    <d v="2020-07-28T00:00:00"/>
    <x v="2"/>
    <s v="Alvarez Garcia Octavio "/>
    <m/>
    <m/>
    <n v="258.3"/>
    <m/>
    <n v="6070.05"/>
    <n v="4047.3449999999998"/>
    <n v="15.669"/>
    <m/>
    <n v="23.5"/>
    <n v="2022.7049999999999"/>
    <x v="0"/>
    <x v="6"/>
    <n v="31"/>
    <x v="0"/>
  </r>
  <r>
    <x v="2"/>
    <x v="4"/>
    <s v="AREP"/>
    <m/>
    <x v="0"/>
    <d v="2020-07-28T00:00:00"/>
    <x v="2"/>
    <s v="Julio Sanchez"/>
    <m/>
    <m/>
    <n v="2628.87"/>
    <m/>
    <n v="61778.45"/>
    <n v="41192.192000000003"/>
    <n v="15.669"/>
    <m/>
    <n v="23.5"/>
    <n v="20586.258000000002"/>
    <x v="0"/>
    <x v="6"/>
    <n v="31"/>
    <x v="0"/>
  </r>
  <r>
    <x v="2"/>
    <x v="4"/>
    <s v="AREP"/>
    <m/>
    <x v="0"/>
    <d v="2020-07-28T00:00:00"/>
    <x v="2"/>
    <s v="HUEVO PUBLICO EN GENERAL"/>
    <m/>
    <m/>
    <n v="222.02"/>
    <m/>
    <n v="5217.47"/>
    <n v="3478.8670000000002"/>
    <n v="15.669"/>
    <m/>
    <n v="23.5"/>
    <n v="1738.6030000000001"/>
    <x v="0"/>
    <x v="6"/>
    <n v="31"/>
    <x v="0"/>
  </r>
  <r>
    <x v="2"/>
    <x v="4"/>
    <s v="AREP"/>
    <m/>
    <x v="0"/>
    <d v="2020-07-28T00:00:00"/>
    <x v="2"/>
    <s v="Cobian Zamora Marlin"/>
    <m/>
    <m/>
    <n v="882.17"/>
    <m/>
    <n v="21172.080000000002"/>
    <n v="13822.865"/>
    <n v="15.669"/>
    <m/>
    <n v="24"/>
    <n v="7349.2150000000001"/>
    <x v="0"/>
    <x v="6"/>
    <n v="31"/>
    <x v="0"/>
  </r>
  <r>
    <x v="2"/>
    <x v="4"/>
    <s v="AREP"/>
    <m/>
    <x v="0"/>
    <d v="2020-07-28T00:00:00"/>
    <x v="2"/>
    <s v="Cobian Zamora Marlin"/>
    <m/>
    <m/>
    <n v="441.96"/>
    <m/>
    <n v="10386.06"/>
    <n v="6925.143"/>
    <n v="15.669"/>
    <m/>
    <n v="23.5"/>
    <n v="3460.9169999999999"/>
    <x v="0"/>
    <x v="6"/>
    <n v="31"/>
    <x v="0"/>
  </r>
  <r>
    <x v="2"/>
    <x v="4"/>
    <s v="AREP"/>
    <m/>
    <x v="0"/>
    <d v="2020-07-28T00:00:00"/>
    <x v="2"/>
    <s v="HUEVO PUBLICO EN GENERAL"/>
    <m/>
    <m/>
    <n v="170.19"/>
    <m/>
    <n v="3999.47"/>
    <n v="2666.7350000000001"/>
    <n v="15.669"/>
    <m/>
    <n v="23.5"/>
    <n v="1332.7349999999999"/>
    <x v="0"/>
    <x v="6"/>
    <n v="31"/>
    <x v="0"/>
  </r>
  <r>
    <x v="2"/>
    <x v="4"/>
    <s v="AREP"/>
    <m/>
    <x v="0"/>
    <d v="2020-07-28T00:00:00"/>
    <x v="2"/>
    <s v="Alvarez Garcia Octavio "/>
    <m/>
    <m/>
    <n v="433.11"/>
    <m/>
    <n v="10178.09"/>
    <n v="6786.4709999999995"/>
    <n v="15.669"/>
    <m/>
    <n v="23.5"/>
    <n v="3391.6190000000001"/>
    <x v="0"/>
    <x v="6"/>
    <n v="31"/>
    <x v="0"/>
  </r>
  <r>
    <x v="2"/>
    <x v="4"/>
    <s v="AREP"/>
    <m/>
    <x v="0"/>
    <d v="2020-07-28T00:00:00"/>
    <x v="2"/>
    <s v="Vargas Perez Maria del Rosario &quot;La Chata&quot;"/>
    <m/>
    <m/>
    <n v="476.02"/>
    <m/>
    <n v="11186.47"/>
    <n v="7458.835"/>
    <n v="15.669"/>
    <m/>
    <n v="23.5"/>
    <n v="3727.6350000000002"/>
    <x v="0"/>
    <x v="6"/>
    <n v="31"/>
    <x v="0"/>
  </r>
  <r>
    <x v="2"/>
    <x v="4"/>
    <s v="AREP"/>
    <m/>
    <x v="0"/>
    <d v="2020-07-28T00:00:00"/>
    <x v="2"/>
    <s v="Cesar Morales"/>
    <m/>
    <m/>
    <n v="109.99"/>
    <m/>
    <n v="2584.77"/>
    <n v="1723.451"/>
    <n v="15.669"/>
    <m/>
    <n v="23.5"/>
    <n v="861.31899999999996"/>
    <x v="0"/>
    <x v="6"/>
    <n v="31"/>
    <x v="0"/>
  </r>
  <r>
    <x v="2"/>
    <x v="4"/>
    <s v="AREP"/>
    <m/>
    <x v="0"/>
    <d v="2020-07-28T00:00:00"/>
    <x v="2"/>
    <s v="HUEVO PUBLICO EN GENERAL"/>
    <m/>
    <m/>
    <n v="109.9"/>
    <m/>
    <n v="2582.65"/>
    <n v="1722.0409999999999"/>
    <n v="15.669"/>
    <m/>
    <n v="23.5"/>
    <n v="860.60900000000004"/>
    <x v="0"/>
    <x v="6"/>
    <n v="31"/>
    <x v="0"/>
  </r>
  <r>
    <x v="2"/>
    <x v="4"/>
    <s v="AREP"/>
    <m/>
    <x v="0"/>
    <d v="2020-07-28T00:00:00"/>
    <x v="2"/>
    <s v="HUEVO PUBLICO EN GENERAL"/>
    <m/>
    <m/>
    <n v="332.21"/>
    <m/>
    <n v="7806.94"/>
    <n v="5205.4530000000004"/>
    <n v="15.669"/>
    <m/>
    <n v="23.5"/>
    <n v="2601.4870000000001"/>
    <x v="0"/>
    <x v="6"/>
    <n v="31"/>
    <x v="0"/>
  </r>
  <r>
    <x v="2"/>
    <x v="4"/>
    <s v="AREP"/>
    <m/>
    <x v="0"/>
    <d v="2020-07-28T00:00:00"/>
    <x v="2"/>
    <s v="PUBLICO EN GENERAL"/>
    <m/>
    <m/>
    <n v="616.32000000000005"/>
    <m/>
    <n v="14483.52"/>
    <n v="9657.2180000000008"/>
    <n v="15.669"/>
    <m/>
    <n v="23.5"/>
    <n v="4826.3019999999997"/>
    <x v="0"/>
    <x v="6"/>
    <n v="31"/>
    <x v="0"/>
  </r>
  <r>
    <x v="2"/>
    <x v="4"/>
    <s v="AREP"/>
    <m/>
    <x v="0"/>
    <d v="2020-07-28T00:00:00"/>
    <x v="2"/>
    <s v="Panaderia Garcia"/>
    <m/>
    <m/>
    <n v="42.35"/>
    <m/>
    <n v="783.48"/>
    <n v="663.58900000000006"/>
    <n v="15.669"/>
    <m/>
    <n v="18.5001"/>
    <n v="119.89100000000001"/>
    <x v="0"/>
    <x v="6"/>
    <n v="31"/>
    <x v="0"/>
  </r>
  <r>
    <x v="2"/>
    <x v="4"/>
    <s v="AREP"/>
    <m/>
    <x v="0"/>
    <d v="2020-07-28T00:00:00"/>
    <x v="2"/>
    <s v="Panaderia Garcia"/>
    <m/>
    <m/>
    <n v="108.53"/>
    <m/>
    <n v="1465.16"/>
    <n v="1700.5740000000001"/>
    <n v="15.669"/>
    <m/>
    <n v="13.5"/>
    <n v="-235.41399999999999"/>
    <x v="0"/>
    <x v="6"/>
    <n v="31"/>
    <x v="0"/>
  </r>
  <r>
    <x v="2"/>
    <x v="4"/>
    <s v="AREP"/>
    <m/>
    <x v="0"/>
    <d v="2020-07-28T00:00:00"/>
    <x v="2"/>
    <s v="Panaderia Garcia"/>
    <m/>
    <m/>
    <n v="20.85"/>
    <m/>
    <n v="385.73"/>
    <n v="326.702"/>
    <n v="15.669"/>
    <m/>
    <n v="18.5002"/>
    <n v="59.027999999999999"/>
    <x v="0"/>
    <x v="6"/>
    <n v="31"/>
    <x v="0"/>
  </r>
  <r>
    <x v="2"/>
    <x v="4"/>
    <s v="AREP"/>
    <m/>
    <x v="0"/>
    <d v="2020-07-28T00:00:00"/>
    <x v="2"/>
    <s v="Soc Coop Rural de Compra y Venta en C y C El Grullo SCL"/>
    <m/>
    <m/>
    <n v="654"/>
    <m/>
    <n v="15696"/>
    <n v="10023.594999999999"/>
    <n v="15.327"/>
    <m/>
    <n v="24"/>
    <n v="5672.4049999999997"/>
    <x v="0"/>
    <x v="6"/>
    <n v="31"/>
    <x v="0"/>
  </r>
  <r>
    <x v="2"/>
    <x v="4"/>
    <s v="AREP"/>
    <m/>
    <x v="0"/>
    <d v="2020-07-28T00:00:00"/>
    <x v="2"/>
    <s v="HUEVO PUBLICO EN GENERAL"/>
    <m/>
    <m/>
    <n v="320.26"/>
    <m/>
    <n v="7686.24"/>
    <n v="4908.4960000000001"/>
    <n v="15.327"/>
    <m/>
    <n v="24"/>
    <n v="2777.7440000000001"/>
    <x v="0"/>
    <x v="6"/>
    <n v="31"/>
    <x v="0"/>
  </r>
  <r>
    <x v="2"/>
    <x v="4"/>
    <s v="AREP"/>
    <m/>
    <x v="0"/>
    <d v="2020-07-28T00:00:00"/>
    <x v="2"/>
    <s v="De la Torre Gudiño Jaime"/>
    <m/>
    <m/>
    <n v="219.72"/>
    <m/>
    <n v="5273.28"/>
    <n v="3367.56"/>
    <n v="15.327"/>
    <m/>
    <n v="24"/>
    <n v="1905.72"/>
    <x v="0"/>
    <x v="6"/>
    <n v="31"/>
    <x v="0"/>
  </r>
  <r>
    <x v="2"/>
    <x v="4"/>
    <s v="AREP"/>
    <m/>
    <x v="0"/>
    <d v="2020-07-29T00:00:00"/>
    <x v="2"/>
    <s v="Panificadora Valdez"/>
    <m/>
    <m/>
    <n v="20.3"/>
    <m/>
    <n v="274.05"/>
    <n v="318.15800000000002"/>
    <n v="15.673"/>
    <m/>
    <n v="13.5"/>
    <n v="-44.107999999999997"/>
    <x v="0"/>
    <x v="6"/>
    <n v="31"/>
    <x v="0"/>
  </r>
  <r>
    <x v="2"/>
    <x v="4"/>
    <s v="AREP"/>
    <m/>
    <x v="0"/>
    <d v="2020-07-29T00:00:00"/>
    <x v="2"/>
    <s v="Hernandez Rosales Alicia"/>
    <m/>
    <m/>
    <n v="88.87"/>
    <m/>
    <n v="1199.75"/>
    <n v="1398.492"/>
    <n v="15.736000000000001"/>
    <m/>
    <n v="13.5001"/>
    <n v="-198.74199999999999"/>
    <x v="0"/>
    <x v="6"/>
    <n v="31"/>
    <x v="0"/>
  </r>
  <r>
    <x v="2"/>
    <x v="4"/>
    <s v="AREP"/>
    <m/>
    <x v="0"/>
    <d v="2020-07-29T00:00:00"/>
    <x v="2"/>
    <s v="Hernandez Rosales Alicia"/>
    <m/>
    <m/>
    <n v="372.39"/>
    <m/>
    <n v="6889.22"/>
    <n v="5860.07"/>
    <n v="15.736000000000001"/>
    <m/>
    <n v="18.5"/>
    <n v="1029.1500000000001"/>
    <x v="0"/>
    <x v="6"/>
    <n v="31"/>
    <x v="0"/>
  </r>
  <r>
    <x v="2"/>
    <x v="4"/>
    <s v="AREP"/>
    <m/>
    <x v="0"/>
    <d v="2020-07-29T00:00:00"/>
    <x v="2"/>
    <s v="Rosales Guzman Humberto"/>
    <m/>
    <m/>
    <n v="220.5"/>
    <m/>
    <n v="5181.75"/>
    <n v="3469.8719999999998"/>
    <n v="15.736000000000001"/>
    <m/>
    <n v="23.5"/>
    <n v="1711.8779999999999"/>
    <x v="0"/>
    <x v="6"/>
    <n v="31"/>
    <x v="0"/>
  </r>
  <r>
    <x v="2"/>
    <x v="4"/>
    <s v="AREP"/>
    <m/>
    <x v="0"/>
    <d v="2020-07-29T00:00:00"/>
    <x v="2"/>
    <s v="J Jesus Naranjo Ayala"/>
    <m/>
    <m/>
    <n v="109.14"/>
    <m/>
    <n v="2564.79"/>
    <n v="1717.4680000000001"/>
    <n v="15.736000000000001"/>
    <m/>
    <n v="23.5"/>
    <n v="847.322"/>
    <x v="0"/>
    <x v="6"/>
    <n v="31"/>
    <x v="0"/>
  </r>
  <r>
    <x v="2"/>
    <x v="4"/>
    <s v="AREP"/>
    <m/>
    <x v="0"/>
    <d v="2020-07-29T00:00:00"/>
    <x v="2"/>
    <s v="HUEVO PUBLICO EN GENERAL"/>
    <m/>
    <m/>
    <n v="191.1"/>
    <m/>
    <n v="4490.8500000000004"/>
    <n v="3007.2220000000002"/>
    <n v="15.736000000000001"/>
    <m/>
    <n v="23.5"/>
    <n v="1483.6279999999999"/>
    <x v="0"/>
    <x v="6"/>
    <n v="31"/>
    <x v="0"/>
  </r>
  <r>
    <x v="2"/>
    <x v="4"/>
    <s v="AREP"/>
    <m/>
    <x v="0"/>
    <d v="2020-07-29T00:00:00"/>
    <x v="2"/>
    <s v="J Jesus Naranjo Ayala"/>
    <m/>
    <m/>
    <n v="45.69"/>
    <m/>
    <n v="845.27"/>
    <n v="718.995"/>
    <n v="15.736000000000001"/>
    <m/>
    <n v="18.5001"/>
    <n v="126.27500000000001"/>
    <x v="0"/>
    <x v="6"/>
    <n v="31"/>
    <x v="0"/>
  </r>
  <r>
    <x v="2"/>
    <x v="4"/>
    <s v="AREP"/>
    <m/>
    <x v="0"/>
    <d v="2020-07-29T00:00:00"/>
    <x v="2"/>
    <s v="HUEVO PUBLICO EN GENERAL"/>
    <m/>
    <m/>
    <n v="109.21"/>
    <m/>
    <n v="2566.44"/>
    <n v="1718.57"/>
    <n v="15.736000000000001"/>
    <m/>
    <n v="23.5"/>
    <n v="847.87"/>
    <x v="0"/>
    <x v="6"/>
    <n v="31"/>
    <x v="0"/>
  </r>
  <r>
    <x v="2"/>
    <x v="4"/>
    <s v="AREP"/>
    <m/>
    <x v="0"/>
    <d v="2020-07-29T00:00:00"/>
    <x v="2"/>
    <s v="Gonzalez Dominguez Fabiola"/>
    <m/>
    <m/>
    <n v="441.24"/>
    <m/>
    <n v="10369.14"/>
    <n v="6943.52"/>
    <n v="15.736000000000001"/>
    <m/>
    <n v="23.5"/>
    <n v="3425.62"/>
    <x v="0"/>
    <x v="6"/>
    <n v="31"/>
    <x v="0"/>
  </r>
  <r>
    <x v="2"/>
    <x v="4"/>
    <s v="AREP"/>
    <m/>
    <x v="0"/>
    <d v="2020-07-29T00:00:00"/>
    <x v="2"/>
    <s v="Laura Livier Castro Mejia"/>
    <m/>
    <m/>
    <n v="395.94"/>
    <m/>
    <n v="9304.59"/>
    <n v="6230.6620000000003"/>
    <n v="15.736000000000001"/>
    <m/>
    <n v="23.5"/>
    <n v="3073.9279999999999"/>
    <x v="0"/>
    <x v="6"/>
    <n v="31"/>
    <x v="0"/>
  </r>
  <r>
    <x v="2"/>
    <x v="4"/>
    <s v="AREP"/>
    <m/>
    <x v="0"/>
    <d v="2020-07-29T00:00:00"/>
    <x v="2"/>
    <s v="Julio Sanchez"/>
    <m/>
    <m/>
    <n v="440.23"/>
    <m/>
    <n v="10345.41"/>
    <n v="6927.6260000000002"/>
    <n v="15.736000000000001"/>
    <m/>
    <n v="23.5"/>
    <n v="3417.7840000000001"/>
    <x v="0"/>
    <x v="6"/>
    <n v="31"/>
    <x v="0"/>
  </r>
  <r>
    <x v="2"/>
    <x v="4"/>
    <s v="AREP"/>
    <m/>
    <x v="0"/>
    <d v="2020-07-29T00:00:00"/>
    <x v="2"/>
    <s v="Martin Francisco Cervantes Curiel"/>
    <m/>
    <m/>
    <n v="194.17"/>
    <m/>
    <n v="4563"/>
    <n v="3055.5329999999999"/>
    <n v="15.736000000000001"/>
    <m/>
    <n v="23.5"/>
    <n v="1507.4670000000001"/>
    <x v="0"/>
    <x v="6"/>
    <n v="31"/>
    <x v="0"/>
  </r>
  <r>
    <x v="2"/>
    <x v="4"/>
    <s v="AREP"/>
    <m/>
    <x v="0"/>
    <d v="2020-07-29T00:00:00"/>
    <x v="2"/>
    <s v="Imelda fregozo Guzman"/>
    <m/>
    <m/>
    <n v="278.31"/>
    <m/>
    <n v="6540.29"/>
    <n v="4379.5919999999996"/>
    <n v="15.736000000000001"/>
    <m/>
    <n v="23.5"/>
    <n v="2160.6979999999999"/>
    <x v="0"/>
    <x v="6"/>
    <n v="31"/>
    <x v="0"/>
  </r>
  <r>
    <x v="2"/>
    <x v="4"/>
    <s v="AREP"/>
    <m/>
    <x v="0"/>
    <d v="2020-07-29T00:00:00"/>
    <x v="2"/>
    <s v="Super Tienda Martinez SA de CV"/>
    <m/>
    <m/>
    <n v="168.82"/>
    <m/>
    <n v="3967.27"/>
    <n v="2656.616"/>
    <n v="15.736000000000001"/>
    <m/>
    <n v="23.5"/>
    <n v="1310.654"/>
    <x v="0"/>
    <x v="6"/>
    <n v="31"/>
    <x v="0"/>
  </r>
  <r>
    <x v="2"/>
    <x v="4"/>
    <s v="AREP"/>
    <m/>
    <x v="0"/>
    <d v="2020-07-29T00:00:00"/>
    <x v="2"/>
    <s v="Huerta Reyes Juan Carlos"/>
    <m/>
    <m/>
    <n v="397.23"/>
    <m/>
    <n v="9334.91"/>
    <n v="6250.9620000000004"/>
    <n v="15.736000000000001"/>
    <m/>
    <n v="23.5"/>
    <n v="3083.9479999999999"/>
    <x v="0"/>
    <x v="6"/>
    <n v="31"/>
    <x v="0"/>
  </r>
  <r>
    <x v="2"/>
    <x v="4"/>
    <s v="AREP"/>
    <m/>
    <x v="0"/>
    <d v="2020-07-29T00:00:00"/>
    <x v="2"/>
    <s v="HUEVO PUBLICO EN GENERAL"/>
    <m/>
    <m/>
    <n v="213.59"/>
    <m/>
    <n v="5019.37"/>
    <n v="3361.1329999999998"/>
    <n v="15.736000000000001"/>
    <m/>
    <n v="23.5"/>
    <n v="1658.2370000000001"/>
    <x v="0"/>
    <x v="6"/>
    <n v="31"/>
    <x v="0"/>
  </r>
  <r>
    <x v="2"/>
    <x v="4"/>
    <s v="AREP"/>
    <m/>
    <x v="0"/>
    <d v="2020-07-29T00:00:00"/>
    <x v="2"/>
    <s v="HUEVO PUBLICO EN GENERAL"/>
    <m/>
    <m/>
    <n v="540.46"/>
    <m/>
    <n v="12700.81"/>
    <n v="8504.884"/>
    <n v="15.736000000000001"/>
    <m/>
    <n v="23.5"/>
    <n v="4195.9260000000004"/>
    <x v="0"/>
    <x v="6"/>
    <n v="31"/>
    <x v="0"/>
  </r>
  <r>
    <x v="2"/>
    <x v="4"/>
    <s v="AREP"/>
    <m/>
    <x v="0"/>
    <d v="2020-07-30T00:00:00"/>
    <x v="2"/>
    <s v="Gonzalez Contreras Crescenciano"/>
    <m/>
    <m/>
    <n v="873.38"/>
    <m/>
    <n v="20087.740000000002"/>
    <n v="13633.972"/>
    <n v="15.611000000000001"/>
    <m/>
    <n v="23"/>
    <n v="6453.768"/>
    <x v="0"/>
    <x v="6"/>
    <n v="31"/>
    <x v="0"/>
  </r>
  <r>
    <x v="2"/>
    <x v="4"/>
    <s v="AREP"/>
    <m/>
    <x v="0"/>
    <d v="2020-07-30T00:00:00"/>
    <x v="2"/>
    <s v="Cobian Zamora Marlin"/>
    <m/>
    <m/>
    <n v="888.33"/>
    <m/>
    <n v="20431.59"/>
    <n v="13867.35"/>
    <n v="15.611000000000001"/>
    <m/>
    <n v="23"/>
    <n v="6564.24"/>
    <x v="0"/>
    <x v="6"/>
    <n v="31"/>
    <x v="0"/>
  </r>
  <r>
    <x v="2"/>
    <x v="4"/>
    <s v="AREP"/>
    <m/>
    <x v="0"/>
    <d v="2020-07-30T00:00:00"/>
    <x v="2"/>
    <s v="VICTOR PEREZ"/>
    <m/>
    <m/>
    <n v="44.05"/>
    <m/>
    <n v="1013.15"/>
    <n v="687.64599999999996"/>
    <n v="15.611000000000001"/>
    <m/>
    <n v="23"/>
    <n v="325.50400000000002"/>
    <x v="0"/>
    <x v="6"/>
    <n v="31"/>
    <x v="0"/>
  </r>
  <r>
    <x v="2"/>
    <x v="4"/>
    <s v="AREP"/>
    <m/>
    <x v="0"/>
    <d v="2020-07-30T00:00:00"/>
    <x v="2"/>
    <s v="Ambriz Ruiz Manolo"/>
    <m/>
    <m/>
    <n v="753.52"/>
    <m/>
    <n v="17330.96"/>
    <n v="11762.887000000001"/>
    <n v="15.611000000000001"/>
    <m/>
    <n v="23"/>
    <n v="5568.0730000000003"/>
    <x v="0"/>
    <x v="6"/>
    <n v="31"/>
    <x v="0"/>
  </r>
  <r>
    <x v="2"/>
    <x v="4"/>
    <s v="AREP"/>
    <m/>
    <x v="0"/>
    <d v="2020-07-30T00:00:00"/>
    <x v="2"/>
    <s v="Distribuidora de Frutas y Verduras Zepeda Hnos SRL de CV"/>
    <m/>
    <m/>
    <n v="966.47"/>
    <m/>
    <n v="22228.81"/>
    <n v="15087.161"/>
    <n v="15.611000000000001"/>
    <m/>
    <n v="23"/>
    <n v="7141.6490000000003"/>
    <x v="0"/>
    <x v="6"/>
    <n v="31"/>
    <x v="0"/>
  </r>
  <r>
    <x v="2"/>
    <x v="4"/>
    <s v="AREP"/>
    <m/>
    <x v="0"/>
    <d v="2020-07-30T00:00:00"/>
    <x v="2"/>
    <s v="Distribuidora de Frutas y Verduras Zepeda Hnos SRL de CV"/>
    <m/>
    <m/>
    <n v="1296.6500000000001"/>
    <m/>
    <n v="30471.279999999999"/>
    <n v="20241.464"/>
    <n v="15.611000000000001"/>
    <m/>
    <n v="23.5"/>
    <n v="10229.816000000001"/>
    <x v="0"/>
    <x v="6"/>
    <n v="31"/>
    <x v="0"/>
  </r>
  <r>
    <x v="2"/>
    <x v="4"/>
    <s v="AREP"/>
    <m/>
    <x v="0"/>
    <d v="2020-07-30T00:00:00"/>
    <x v="2"/>
    <s v="Distribuidora de Frutas y Verduras Zepeda Hnos SRL de CV"/>
    <m/>
    <m/>
    <n v="990.5"/>
    <m/>
    <n v="23772"/>
    <n v="15462.282999999999"/>
    <n v="15.611000000000001"/>
    <m/>
    <n v="24"/>
    <n v="8309.7170000000006"/>
    <x v="0"/>
    <x v="6"/>
    <n v="31"/>
    <x v="0"/>
  </r>
  <r>
    <x v="2"/>
    <x v="4"/>
    <s v="AREP"/>
    <m/>
    <x v="0"/>
    <d v="2020-08-01T00:00:00"/>
    <x v="2"/>
    <s v="Hernandez Rosales Alicia"/>
    <m/>
    <m/>
    <n v="175.87"/>
    <m/>
    <n v="2286.31"/>
    <n v="2770.4110000000001"/>
    <n v="15.753"/>
    <m/>
    <n v="13"/>
    <n v="-484.101"/>
    <x v="0"/>
    <x v="7"/>
    <n v="31"/>
    <x v="0"/>
  </r>
  <r>
    <x v="2"/>
    <x v="4"/>
    <s v="AREP"/>
    <m/>
    <x v="0"/>
    <d v="2020-08-01T00:00:00"/>
    <x v="2"/>
    <s v="Hernandez Rosales Alicia"/>
    <m/>
    <m/>
    <n v="286.69"/>
    <m/>
    <n v="5160.42"/>
    <n v="4516.1149999999998"/>
    <n v="15.753"/>
    <m/>
    <n v="18"/>
    <n v="644.30499999999995"/>
    <x v="0"/>
    <x v="7"/>
    <n v="31"/>
    <x v="0"/>
  </r>
  <r>
    <x v="2"/>
    <x v="4"/>
    <s v="AREP"/>
    <m/>
    <x v="0"/>
    <d v="2020-08-01T00:00:00"/>
    <x v="2"/>
    <s v="Alvarez Garcia Octavio "/>
    <m/>
    <m/>
    <n v="346.56"/>
    <m/>
    <n v="7970.88"/>
    <n v="5459.223"/>
    <n v="15.753"/>
    <m/>
    <n v="23"/>
    <n v="2511.6570000000002"/>
    <x v="0"/>
    <x v="7"/>
    <n v="31"/>
    <x v="0"/>
  </r>
  <r>
    <x v="2"/>
    <x v="4"/>
    <s v="AREP"/>
    <m/>
    <x v="0"/>
    <d v="2020-08-01T00:00:00"/>
    <x v="2"/>
    <s v="Espinoza Gonzalez Maria Yesenia"/>
    <m/>
    <m/>
    <n v="545.52"/>
    <m/>
    <n v="12546.96"/>
    <n v="8593.3610000000008"/>
    <n v="15.753"/>
    <m/>
    <n v="23"/>
    <n v="3953.5990000000002"/>
    <x v="0"/>
    <x v="7"/>
    <n v="31"/>
    <x v="0"/>
  </r>
  <r>
    <x v="2"/>
    <x v="4"/>
    <s v="AREP"/>
    <m/>
    <x v="0"/>
    <d v="2020-08-01T00:00:00"/>
    <x v="2"/>
    <s v="Rosales Guzman Humberto"/>
    <m/>
    <m/>
    <n v="109.17"/>
    <m/>
    <n v="2510.91"/>
    <n v="1719.712"/>
    <n v="15.753"/>
    <m/>
    <n v="23"/>
    <n v="791.19799999999998"/>
    <x v="0"/>
    <x v="7"/>
    <n v="31"/>
    <x v="0"/>
  </r>
  <r>
    <x v="2"/>
    <x v="4"/>
    <s v="AREP"/>
    <m/>
    <x v="0"/>
    <d v="2020-08-01T00:00:00"/>
    <x v="2"/>
    <s v="HUEVO PUBLICO EN GENERAL"/>
    <m/>
    <m/>
    <n v="83.84"/>
    <m/>
    <n v="1928.32"/>
    <n v="1320.6980000000001"/>
    <n v="15.753"/>
    <m/>
    <n v="23"/>
    <n v="607.62199999999996"/>
    <x v="0"/>
    <x v="7"/>
    <n v="31"/>
    <x v="0"/>
  </r>
  <r>
    <x v="2"/>
    <x v="4"/>
    <s v="AREP"/>
    <m/>
    <x v="0"/>
    <d v="2020-08-01T00:00:00"/>
    <x v="2"/>
    <s v="Huerta Reyes Juan Carlos"/>
    <m/>
    <m/>
    <n v="393.69"/>
    <m/>
    <n v="9054.8700000000008"/>
    <n v="6201.643"/>
    <n v="15.753"/>
    <m/>
    <n v="23"/>
    <n v="2853.2269999999999"/>
    <x v="0"/>
    <x v="7"/>
    <n v="31"/>
    <x v="0"/>
  </r>
  <r>
    <x v="2"/>
    <x v="4"/>
    <s v="AREP"/>
    <m/>
    <x v="0"/>
    <d v="2020-08-01T00:00:00"/>
    <x v="2"/>
    <s v="Martin Francisco Cervantes Curiel"/>
    <m/>
    <m/>
    <n v="175.34"/>
    <m/>
    <n v="4032.82"/>
    <n v="2762.0619999999999"/>
    <n v="15.753"/>
    <m/>
    <n v="23"/>
    <n v="1270.758"/>
    <x v="0"/>
    <x v="7"/>
    <n v="31"/>
    <x v="0"/>
  </r>
  <r>
    <x v="2"/>
    <x v="4"/>
    <s v="AREP"/>
    <m/>
    <x v="0"/>
    <d v="2020-08-01T00:00:00"/>
    <x v="2"/>
    <s v="HUEVO PUBLICO EN GENERAL"/>
    <m/>
    <m/>
    <n v="215.27"/>
    <m/>
    <n v="4951.21"/>
    <n v="3391.0630000000001"/>
    <n v="15.753"/>
    <m/>
    <n v="23"/>
    <n v="1560.1469999999999"/>
    <x v="0"/>
    <x v="7"/>
    <n v="31"/>
    <x v="0"/>
  </r>
  <r>
    <x v="2"/>
    <x v="4"/>
    <s v="AREP"/>
    <m/>
    <x v="0"/>
    <d v="2020-08-01T00:00:00"/>
    <x v="2"/>
    <s v="HUEVO PUBLICO EN GENERAL"/>
    <m/>
    <m/>
    <n v="547.39"/>
    <m/>
    <n v="12589.97"/>
    <n v="8622.8189999999995"/>
    <n v="15.753"/>
    <m/>
    <n v="23"/>
    <n v="3967.1509999999998"/>
    <x v="0"/>
    <x v="7"/>
    <n v="31"/>
    <x v="0"/>
  </r>
  <r>
    <x v="2"/>
    <x v="4"/>
    <s v="AREP"/>
    <m/>
    <x v="0"/>
    <d v="2020-08-01T00:00:00"/>
    <x v="2"/>
    <s v="HUEVO PUBLICO EN GENERAL"/>
    <m/>
    <m/>
    <n v="630.64"/>
    <m/>
    <n v="14504.72"/>
    <n v="9934.223"/>
    <n v="15.753"/>
    <m/>
    <n v="23"/>
    <n v="4570.4970000000003"/>
    <x v="0"/>
    <x v="7"/>
    <n v="31"/>
    <x v="0"/>
  </r>
  <r>
    <x v="2"/>
    <x v="4"/>
    <s v="AREP"/>
    <m/>
    <x v="0"/>
    <d v="2020-08-01T00:00:00"/>
    <x v="2"/>
    <s v="Imelda fregozo Guzman"/>
    <m/>
    <m/>
    <n v="264.56"/>
    <m/>
    <n v="6084.88"/>
    <n v="4167.509"/>
    <n v="15.753"/>
    <m/>
    <n v="23"/>
    <n v="1917.3710000000001"/>
    <x v="0"/>
    <x v="7"/>
    <n v="31"/>
    <x v="0"/>
  </r>
  <r>
    <x v="2"/>
    <x v="4"/>
    <s v="AREP"/>
    <m/>
    <x v="0"/>
    <d v="2020-08-01T00:00:00"/>
    <x v="2"/>
    <s v="Vargas Perez Maria del Rosario &quot;La Chata&quot;"/>
    <m/>
    <m/>
    <n v="329.45"/>
    <m/>
    <n v="7577.35"/>
    <n v="5189.6959999999999"/>
    <n v="15.753"/>
    <m/>
    <n v="23"/>
    <n v="2387.654"/>
    <x v="0"/>
    <x v="7"/>
    <n v="31"/>
    <x v="0"/>
  </r>
  <r>
    <x v="2"/>
    <x v="4"/>
    <s v="AREP"/>
    <m/>
    <x v="0"/>
    <d v="2020-08-01T00:00:00"/>
    <x v="2"/>
    <s v="HUEVO PUBLICO EN GENERAL"/>
    <m/>
    <m/>
    <n v="111.02"/>
    <m/>
    <n v="2553.46"/>
    <n v="1748.854"/>
    <n v="15.753"/>
    <m/>
    <n v="23"/>
    <n v="804.60599999999999"/>
    <x v="0"/>
    <x v="7"/>
    <n v="31"/>
    <x v="0"/>
  </r>
  <r>
    <x v="2"/>
    <x v="4"/>
    <s v="AREP"/>
    <m/>
    <x v="0"/>
    <d v="2020-08-01T00:00:00"/>
    <x v="2"/>
    <s v="Garcia Soto Salvador"/>
    <m/>
    <m/>
    <n v="1316.52"/>
    <m/>
    <n v="30938.22"/>
    <n v="20738.62"/>
    <n v="15.753"/>
    <m/>
    <n v="23.5"/>
    <n v="10199.6"/>
    <x v="0"/>
    <x v="7"/>
    <n v="31"/>
    <x v="0"/>
  </r>
  <r>
    <x v="2"/>
    <x v="4"/>
    <s v="AREP"/>
    <m/>
    <x v="0"/>
    <d v="2020-08-01T00:00:00"/>
    <x v="2"/>
    <s v="Loera Baltazar Carlos"/>
    <m/>
    <m/>
    <n v="540.54999999999995"/>
    <m/>
    <n v="12702.93"/>
    <n v="8515.0709999999999"/>
    <n v="15.753"/>
    <m/>
    <n v="23.5"/>
    <n v="4187.8590000000004"/>
    <x v="0"/>
    <x v="7"/>
    <n v="31"/>
    <x v="0"/>
  </r>
  <r>
    <x v="2"/>
    <x v="4"/>
    <s v="AREP"/>
    <m/>
    <x v="0"/>
    <d v="2020-08-01T00:00:00"/>
    <x v="2"/>
    <s v="HUEVO PUBLICO EN GENERAL"/>
    <m/>
    <m/>
    <n v="110.09"/>
    <m/>
    <n v="2532.0700000000002"/>
    <n v="1734.204"/>
    <n v="15.753"/>
    <m/>
    <n v="23"/>
    <n v="797.86599999999999"/>
    <x v="0"/>
    <x v="7"/>
    <n v="31"/>
    <x v="0"/>
  </r>
  <r>
    <x v="2"/>
    <x v="4"/>
    <s v="AREP"/>
    <m/>
    <x v="0"/>
    <d v="2020-08-01T00:00:00"/>
    <x v="2"/>
    <s v="Cobian Hector"/>
    <m/>
    <m/>
    <n v="432.51"/>
    <m/>
    <n v="10163.99"/>
    <n v="6813.1589999999997"/>
    <n v="15.753"/>
    <m/>
    <n v="23.5"/>
    <n v="3350.8310000000001"/>
    <x v="0"/>
    <x v="7"/>
    <n v="31"/>
    <x v="0"/>
  </r>
  <r>
    <x v="2"/>
    <x v="4"/>
    <s v="AREP"/>
    <m/>
    <x v="0"/>
    <d v="2020-08-01T00:00:00"/>
    <x v="2"/>
    <s v="Cobian Hector"/>
    <m/>
    <m/>
    <n v="322.93"/>
    <m/>
    <n v="7427.39"/>
    <n v="5086.9889999999996"/>
    <n v="15.753"/>
    <m/>
    <n v="23"/>
    <n v="2340.4009999999998"/>
    <x v="0"/>
    <x v="7"/>
    <n v="31"/>
    <x v="0"/>
  </r>
  <r>
    <x v="2"/>
    <x v="4"/>
    <s v="ARSPP1"/>
    <m/>
    <x v="0"/>
    <d v="2020-08-04T00:00:00"/>
    <x v="2"/>
    <s v="Ventas Familia"/>
    <m/>
    <m/>
    <n v="3.33"/>
    <m/>
    <n v="76.59"/>
    <n v="60.161999999999999"/>
    <n v="18.067"/>
    <m/>
    <n v="23"/>
    <n v="16.428000000000001"/>
    <x v="0"/>
    <x v="7"/>
    <n v="32"/>
    <x v="0"/>
  </r>
  <r>
    <x v="2"/>
    <x v="4"/>
    <s v="ARSPP1"/>
    <m/>
    <x v="0"/>
    <d v="2020-08-04T00:00:00"/>
    <x v="2"/>
    <s v="Ventas Familia"/>
    <m/>
    <m/>
    <n v="23.6"/>
    <m/>
    <n v="542.79999999999995"/>
    <n v="426.37400000000002"/>
    <n v="18.067"/>
    <m/>
    <n v="23"/>
    <n v="116.426"/>
    <x v="0"/>
    <x v="7"/>
    <n v="32"/>
    <x v="0"/>
  </r>
  <r>
    <x v="2"/>
    <x v="4"/>
    <s v="AREP"/>
    <m/>
    <x v="0"/>
    <d v="2020-08-04T00:00:00"/>
    <x v="2"/>
    <s v="Espinoza Gonzalez Maria Yesenia"/>
    <m/>
    <m/>
    <n v="474.1"/>
    <m/>
    <n v="10904.3"/>
    <n v="7042.991"/>
    <n v="14.855"/>
    <m/>
    <n v="23"/>
    <n v="3861.3090000000002"/>
    <x v="0"/>
    <x v="7"/>
    <n v="32"/>
    <x v="0"/>
  </r>
  <r>
    <x v="2"/>
    <x v="4"/>
    <s v="AREP"/>
    <m/>
    <x v="0"/>
    <d v="2020-08-04T00:00:00"/>
    <x v="2"/>
    <s v="Ambriz Ruiz Manolo"/>
    <m/>
    <m/>
    <n v="209.97"/>
    <m/>
    <n v="4806.21"/>
    <n v="3119.2089999999998"/>
    <n v="14.855"/>
    <m/>
    <n v="22.89"/>
    <n v="1687.001"/>
    <x v="0"/>
    <x v="7"/>
    <n v="32"/>
    <x v="0"/>
  </r>
  <r>
    <x v="2"/>
    <x v="4"/>
    <s v="AREP"/>
    <m/>
    <x v="0"/>
    <d v="2020-08-04T00:00:00"/>
    <x v="2"/>
    <s v="Abel Paul Hernandez Perez"/>
    <m/>
    <m/>
    <n v="325.51"/>
    <m/>
    <n v="7486.73"/>
    <n v="4835.6130000000003"/>
    <n v="14.855"/>
    <m/>
    <n v="23"/>
    <n v="2651.1170000000002"/>
    <x v="0"/>
    <x v="7"/>
    <n v="32"/>
    <x v="0"/>
  </r>
  <r>
    <x v="2"/>
    <x v="4"/>
    <s v="AREP"/>
    <m/>
    <x v="0"/>
    <d v="2020-08-04T00:00:00"/>
    <x v="2"/>
    <s v="Vargas Perez Maria del Rosario &quot;La Chata&quot;"/>
    <m/>
    <m/>
    <n v="177"/>
    <m/>
    <n v="4071"/>
    <n v="2629.4229999999998"/>
    <n v="14.855"/>
    <m/>
    <n v="23"/>
    <n v="1441.577"/>
    <x v="0"/>
    <x v="7"/>
    <n v="32"/>
    <x v="0"/>
  </r>
  <r>
    <x v="2"/>
    <x v="4"/>
    <s v="AREP"/>
    <m/>
    <x v="0"/>
    <d v="2020-08-04T00:00:00"/>
    <x v="2"/>
    <s v="Alvarez Garcia Octavio "/>
    <m/>
    <m/>
    <n v="389.42"/>
    <m/>
    <n v="8956.66"/>
    <n v="5785.027"/>
    <n v="14.855"/>
    <m/>
    <n v="23"/>
    <n v="3171.6329999999998"/>
    <x v="0"/>
    <x v="7"/>
    <n v="32"/>
    <x v="0"/>
  </r>
  <r>
    <x v="2"/>
    <x v="4"/>
    <s v="AREP"/>
    <m/>
    <x v="0"/>
    <d v="2020-08-04T00:00:00"/>
    <x v="2"/>
    <s v="Julio Sanchez"/>
    <m/>
    <m/>
    <n v="2647.98"/>
    <m/>
    <n v="60903.54"/>
    <n v="39337.057999999997"/>
    <n v="14.855"/>
    <m/>
    <n v="23"/>
    <n v="21566.482"/>
    <x v="0"/>
    <x v="7"/>
    <n v="32"/>
    <x v="0"/>
  </r>
  <r>
    <x v="2"/>
    <x v="4"/>
    <s v="AREP"/>
    <m/>
    <x v="0"/>
    <d v="2020-08-04T00:00:00"/>
    <x v="2"/>
    <s v="Jose Zazueta"/>
    <m/>
    <m/>
    <n v="873.24"/>
    <m/>
    <n v="20084.52"/>
    <n v="12972.414000000001"/>
    <n v="14.855"/>
    <m/>
    <n v="23"/>
    <n v="7112.1059999999998"/>
    <x v="0"/>
    <x v="7"/>
    <n v="32"/>
    <x v="0"/>
  </r>
  <r>
    <x v="2"/>
    <x v="4"/>
    <s v="AREP"/>
    <m/>
    <x v="0"/>
    <d v="2020-08-04T00:00:00"/>
    <x v="2"/>
    <s v="Cobian Zamora Marlin"/>
    <m/>
    <m/>
    <n v="1105"/>
    <m/>
    <n v="25415"/>
    <n v="16415.324000000001"/>
    <n v="14.855"/>
    <m/>
    <n v="23"/>
    <n v="8999.6759999999995"/>
    <x v="0"/>
    <x v="7"/>
    <n v="32"/>
    <x v="0"/>
  </r>
  <r>
    <x v="2"/>
    <x v="4"/>
    <s v="AREP"/>
    <m/>
    <x v="0"/>
    <d v="2020-08-04T00:00:00"/>
    <x v="2"/>
    <s v="Vargas Perez Maria del Rosario &quot;La Chata&quot;"/>
    <m/>
    <m/>
    <n v="257.2"/>
    <m/>
    <n v="5915.6"/>
    <n v="3820.8339999999998"/>
    <n v="14.855"/>
    <m/>
    <n v="23"/>
    <n v="2094.7660000000001"/>
    <x v="0"/>
    <x v="7"/>
    <n v="32"/>
    <x v="0"/>
  </r>
  <r>
    <x v="2"/>
    <x v="4"/>
    <s v="AREP"/>
    <m/>
    <x v="0"/>
    <d v="2020-08-04T00:00:00"/>
    <x v="2"/>
    <s v="HUEVO PUBLICO EN GENERAL"/>
    <m/>
    <m/>
    <n v="536.99"/>
    <m/>
    <n v="12350.77"/>
    <n v="7977.2529999999997"/>
    <n v="14.855"/>
    <m/>
    <n v="23"/>
    <n v="4373.5169999999998"/>
    <x v="0"/>
    <x v="7"/>
    <n v="32"/>
    <x v="0"/>
  </r>
  <r>
    <x v="2"/>
    <x v="4"/>
    <s v="AREP"/>
    <m/>
    <x v="0"/>
    <d v="2020-08-04T00:00:00"/>
    <x v="2"/>
    <s v="J Jesus Naranjo Ayala"/>
    <m/>
    <m/>
    <n v="130.54"/>
    <m/>
    <n v="3002.42"/>
    <n v="1939.2370000000001"/>
    <n v="14.855"/>
    <m/>
    <n v="23"/>
    <n v="1063.183"/>
    <x v="0"/>
    <x v="7"/>
    <n v="32"/>
    <x v="0"/>
  </r>
  <r>
    <x v="2"/>
    <x v="4"/>
    <s v="AREP"/>
    <m/>
    <x v="0"/>
    <d v="2020-08-04T00:00:00"/>
    <x v="2"/>
    <s v="HUEVO PUBLICO EN GENERAL"/>
    <m/>
    <m/>
    <n v="260.02"/>
    <m/>
    <n v="5980.46"/>
    <n v="3862.7260000000001"/>
    <n v="14.855"/>
    <m/>
    <n v="23"/>
    <n v="2117.7339999999999"/>
    <x v="0"/>
    <x v="7"/>
    <n v="32"/>
    <x v="0"/>
  </r>
  <r>
    <x v="2"/>
    <x v="4"/>
    <s v="AREP"/>
    <m/>
    <x v="0"/>
    <d v="2020-08-04T00:00:00"/>
    <x v="2"/>
    <s v="HUEVO PUBLICO EN GENERAL"/>
    <m/>
    <m/>
    <n v="266.95999999999998"/>
    <m/>
    <n v="6140.08"/>
    <n v="3965.8229999999999"/>
    <n v="14.855"/>
    <m/>
    <n v="23"/>
    <n v="2174.2570000000001"/>
    <x v="0"/>
    <x v="7"/>
    <n v="32"/>
    <x v="0"/>
  </r>
  <r>
    <x v="2"/>
    <x v="4"/>
    <s v="AREP"/>
    <m/>
    <x v="0"/>
    <d v="2020-08-04T00:00:00"/>
    <x v="2"/>
    <s v="Panaderia Garcia"/>
    <m/>
    <m/>
    <n v="108.52"/>
    <m/>
    <n v="1953.36"/>
    <n v="1612.1179999999999"/>
    <n v="14.855"/>
    <m/>
    <n v="18"/>
    <n v="341.24200000000002"/>
    <x v="0"/>
    <x v="7"/>
    <n v="32"/>
    <x v="0"/>
  </r>
  <r>
    <x v="2"/>
    <x v="4"/>
    <s v="AREP"/>
    <m/>
    <x v="0"/>
    <d v="2020-08-04T00:00:00"/>
    <x v="2"/>
    <s v="Soc Coop Rural de Compra y Venta en C y C El Grullo SCL"/>
    <m/>
    <m/>
    <n v="669.2"/>
    <m/>
    <n v="15391.6"/>
    <n v="10383.022999999999"/>
    <n v="15.516"/>
    <m/>
    <n v="23"/>
    <n v="5008.5770000000002"/>
    <x v="0"/>
    <x v="7"/>
    <n v="32"/>
    <x v="0"/>
  </r>
  <r>
    <x v="2"/>
    <x v="4"/>
    <s v="AREP"/>
    <m/>
    <x v="0"/>
    <d v="2020-08-05T00:00:00"/>
    <x v="2"/>
    <s v="Hernandez Rosales Alicia"/>
    <m/>
    <m/>
    <n v="153.03"/>
    <m/>
    <n v="1989.39"/>
    <n v="2341.3180000000002"/>
    <n v="15.3"/>
    <m/>
    <n v="13"/>
    <n v="-351.928"/>
    <x v="0"/>
    <x v="7"/>
    <n v="32"/>
    <x v="0"/>
  </r>
  <r>
    <x v="2"/>
    <x v="4"/>
    <s v="AREP"/>
    <m/>
    <x v="0"/>
    <d v="2020-08-05T00:00:00"/>
    <x v="2"/>
    <s v="Hernandez Rosales Alicia"/>
    <m/>
    <m/>
    <n v="287.47000000000003"/>
    <m/>
    <n v="5174.46"/>
    <n v="4398.2139999999999"/>
    <n v="15.3"/>
    <m/>
    <n v="18"/>
    <n v="776.24599999999998"/>
    <x v="0"/>
    <x v="7"/>
    <n v="32"/>
    <x v="0"/>
  </r>
  <r>
    <x v="2"/>
    <x v="4"/>
    <s v="AREP"/>
    <m/>
    <x v="0"/>
    <d v="2020-08-05T00:00:00"/>
    <x v="2"/>
    <s v="Panaderia Garcia"/>
    <m/>
    <m/>
    <n v="64.81"/>
    <m/>
    <n v="1166.58"/>
    <n v="991.57600000000002"/>
    <n v="15.3"/>
    <m/>
    <n v="18"/>
    <n v="175.00399999999999"/>
    <x v="0"/>
    <x v="7"/>
    <n v="32"/>
    <x v="0"/>
  </r>
  <r>
    <x v="2"/>
    <x v="4"/>
    <s v="AREP"/>
    <m/>
    <x v="0"/>
    <d v="2020-08-05T00:00:00"/>
    <x v="2"/>
    <s v="Gonzalez Dominguez Fabiola"/>
    <m/>
    <m/>
    <n v="423.02"/>
    <m/>
    <n v="9729.4599999999991"/>
    <n v="6472.0929999999998"/>
    <n v="15.3"/>
    <m/>
    <n v="23"/>
    <n v="3257.3670000000002"/>
    <x v="0"/>
    <x v="7"/>
    <n v="32"/>
    <x v="0"/>
  </r>
  <r>
    <x v="2"/>
    <x v="4"/>
    <s v="AREP"/>
    <m/>
    <x v="0"/>
    <d v="2020-08-05T00:00:00"/>
    <x v="2"/>
    <s v="Laura Livier Castro Mejia"/>
    <m/>
    <m/>
    <n v="109.77"/>
    <m/>
    <n v="2524.71"/>
    <n v="1679.452"/>
    <n v="15.3"/>
    <m/>
    <n v="23"/>
    <n v="845.25800000000004"/>
    <x v="0"/>
    <x v="7"/>
    <n v="32"/>
    <x v="0"/>
  </r>
  <r>
    <x v="2"/>
    <x v="4"/>
    <s v="AREP"/>
    <m/>
    <x v="0"/>
    <d v="2020-08-05T00:00:00"/>
    <x v="2"/>
    <s v="HUEVO PUBLICO EN GENERAL"/>
    <m/>
    <m/>
    <n v="556.29999999999995"/>
    <m/>
    <n v="12794.9"/>
    <n v="8511.241"/>
    <n v="15.3"/>
    <m/>
    <n v="23"/>
    <n v="4283.6589999999997"/>
    <x v="0"/>
    <x v="7"/>
    <n v="32"/>
    <x v="0"/>
  </r>
  <r>
    <x v="2"/>
    <x v="4"/>
    <s v="AREP"/>
    <m/>
    <x v="0"/>
    <d v="2020-08-05T00:00:00"/>
    <x v="2"/>
    <s v="Martin Francisco Cervantes Curiel"/>
    <m/>
    <m/>
    <n v="154.82"/>
    <m/>
    <n v="3560.86"/>
    <n v="2368.7049999999999"/>
    <n v="15.3"/>
    <m/>
    <n v="23"/>
    <n v="1192.155"/>
    <x v="0"/>
    <x v="7"/>
    <n v="32"/>
    <x v="0"/>
  </r>
  <r>
    <x v="2"/>
    <x v="4"/>
    <s v="AREP"/>
    <m/>
    <x v="0"/>
    <d v="2020-08-05T00:00:00"/>
    <x v="2"/>
    <s v="Imelda fregozo Guzman"/>
    <m/>
    <m/>
    <n v="303.66000000000003"/>
    <m/>
    <n v="6984.18"/>
    <n v="4645.9170000000004"/>
    <n v="15.3"/>
    <m/>
    <n v="23"/>
    <n v="2338.2629999999999"/>
    <x v="0"/>
    <x v="7"/>
    <n v="32"/>
    <x v="0"/>
  </r>
  <r>
    <x v="2"/>
    <x v="4"/>
    <s v="AREP"/>
    <m/>
    <x v="0"/>
    <d v="2020-08-05T00:00:00"/>
    <x v="2"/>
    <s v="Rosales Guzman Humberto"/>
    <m/>
    <m/>
    <n v="328.59"/>
    <m/>
    <n v="7557.57"/>
    <n v="5027.3389999999999"/>
    <n v="15.3"/>
    <m/>
    <n v="23"/>
    <n v="2530.2310000000002"/>
    <x v="0"/>
    <x v="7"/>
    <n v="32"/>
    <x v="0"/>
  </r>
  <r>
    <x v="2"/>
    <x v="4"/>
    <s v="AREP"/>
    <m/>
    <x v="0"/>
    <d v="2020-08-05T00:00:00"/>
    <x v="2"/>
    <s v="HUEVO PUBLICO EN GENERAL"/>
    <m/>
    <m/>
    <n v="325.51"/>
    <m/>
    <n v="7486.73"/>
    <n v="4980.2160000000003"/>
    <n v="15.3"/>
    <m/>
    <n v="23"/>
    <n v="2506.5140000000001"/>
    <x v="0"/>
    <x v="7"/>
    <n v="32"/>
    <x v="0"/>
  </r>
  <r>
    <x v="2"/>
    <x v="4"/>
    <s v="AREP"/>
    <m/>
    <x v="0"/>
    <d v="2020-08-05T00:00:00"/>
    <x v="2"/>
    <s v="Huerta Reyes Juan Carlos"/>
    <m/>
    <m/>
    <n v="433.03"/>
    <m/>
    <n v="9959.69"/>
    <n v="6625.2430000000004"/>
    <n v="15.3"/>
    <m/>
    <n v="23"/>
    <n v="3334.4470000000001"/>
    <x v="0"/>
    <x v="7"/>
    <n v="32"/>
    <x v="0"/>
  </r>
  <r>
    <x v="2"/>
    <x v="4"/>
    <s v="AREP"/>
    <m/>
    <x v="0"/>
    <d v="2020-08-05T00:00:00"/>
    <x v="2"/>
    <s v="Cobian Zamora Marlin"/>
    <m/>
    <m/>
    <n v="661.58"/>
    <m/>
    <n v="15216.34"/>
    <n v="10121.996999999999"/>
    <n v="15.3"/>
    <m/>
    <n v="23"/>
    <n v="5094.3429999999998"/>
    <x v="0"/>
    <x v="7"/>
    <n v="32"/>
    <x v="0"/>
  </r>
  <r>
    <x v="2"/>
    <x v="4"/>
    <s v="AREP"/>
    <m/>
    <x v="0"/>
    <d v="2020-08-05T00:00:00"/>
    <x v="2"/>
    <s v="Cobian Hector"/>
    <m/>
    <m/>
    <n v="176.53"/>
    <m/>
    <n v="4060.19"/>
    <n v="2700.8620000000001"/>
    <n v="15.3"/>
    <m/>
    <n v="23"/>
    <n v="1359.328"/>
    <x v="0"/>
    <x v="7"/>
    <n v="32"/>
    <x v="0"/>
  </r>
  <r>
    <x v="2"/>
    <x v="4"/>
    <s v="AREP"/>
    <m/>
    <x v="0"/>
    <d v="2020-08-05T00:00:00"/>
    <x v="2"/>
    <s v="Cobian Hector"/>
    <m/>
    <m/>
    <n v="436.17"/>
    <m/>
    <n v="10031.91"/>
    <n v="6673.2839999999997"/>
    <n v="15.3"/>
    <m/>
    <n v="23"/>
    <n v="3358.6260000000002"/>
    <x v="0"/>
    <x v="7"/>
    <n v="32"/>
    <x v="0"/>
  </r>
  <r>
    <x v="2"/>
    <x v="4"/>
    <s v="AREP"/>
    <m/>
    <x v="0"/>
    <d v="2020-08-06T00:00:00"/>
    <x v="2"/>
    <s v="De la Torre Gudiño Jaime"/>
    <m/>
    <m/>
    <n v="65.040000000000006"/>
    <m/>
    <n v="1495.92"/>
    <n v="947.14099999999996"/>
    <n v="14.561999999999999"/>
    <m/>
    <n v="23"/>
    <n v="548.779"/>
    <x v="0"/>
    <x v="7"/>
    <n v="32"/>
    <x v="0"/>
  </r>
  <r>
    <x v="2"/>
    <x v="4"/>
    <s v="AREP"/>
    <m/>
    <x v="0"/>
    <d v="2020-08-06T00:00:00"/>
    <x v="2"/>
    <s v="Distribuidora de Frutas y Verduras Zepeda Hnos SRL de CV"/>
    <m/>
    <m/>
    <n v="1169.3900000000001"/>
    <m/>
    <n v="26895.97"/>
    <n v="17029.178"/>
    <n v="14.561999999999999"/>
    <m/>
    <n v="23"/>
    <n v="9866.7919999999995"/>
    <x v="0"/>
    <x v="7"/>
    <n v="32"/>
    <x v="0"/>
  </r>
  <r>
    <x v="2"/>
    <x v="4"/>
    <s v="AREP"/>
    <m/>
    <x v="0"/>
    <d v="2020-08-06T00:00:00"/>
    <x v="2"/>
    <s v="Distribuidora de Frutas y Verduras Zepeda Hnos SRL de CV"/>
    <m/>
    <m/>
    <n v="1529.01"/>
    <m/>
    <n v="35167.230000000003"/>
    <n v="22266.124"/>
    <n v="14.561999999999999"/>
    <m/>
    <n v="23"/>
    <n v="12901.106"/>
    <x v="0"/>
    <x v="7"/>
    <n v="32"/>
    <x v="0"/>
  </r>
  <r>
    <x v="2"/>
    <x v="4"/>
    <s v="AREP"/>
    <m/>
    <x v="0"/>
    <d v="2020-08-06T00:00:00"/>
    <x v="2"/>
    <s v="Distribuidora de Frutas y Verduras Zepeda Hnos SRL de CV"/>
    <m/>
    <m/>
    <n v="973.17"/>
    <m/>
    <n v="22382.91"/>
    <n v="14171.735000000001"/>
    <n v="14.561999999999999"/>
    <m/>
    <n v="23"/>
    <n v="8211.1749999999993"/>
    <x v="0"/>
    <x v="7"/>
    <n v="32"/>
    <x v="0"/>
  </r>
  <r>
    <x v="2"/>
    <x v="4"/>
    <s v="AREP"/>
    <m/>
    <x v="0"/>
    <d v="2020-08-06T00:00:00"/>
    <x v="2"/>
    <s v="Cobian Zamora Marlin"/>
    <m/>
    <m/>
    <n v="762.65"/>
    <m/>
    <n v="17540.95"/>
    <n v="11106.049000000001"/>
    <n v="14.561999999999999"/>
    <m/>
    <n v="23"/>
    <n v="6434.9009999999998"/>
    <x v="0"/>
    <x v="7"/>
    <n v="32"/>
    <x v="0"/>
  </r>
  <r>
    <x v="2"/>
    <x v="4"/>
    <s v="AREP"/>
    <m/>
    <x v="0"/>
    <d v="2020-08-06T00:00:00"/>
    <x v="2"/>
    <s v="Soc Coop Rural de Compra y Venta en C y C El Grullo SCL"/>
    <m/>
    <m/>
    <n v="217"/>
    <m/>
    <n v="4991"/>
    <n v="3160.0509999999999"/>
    <n v="14.561999999999999"/>
    <m/>
    <n v="23"/>
    <n v="1830.9490000000001"/>
    <x v="0"/>
    <x v="7"/>
    <n v="32"/>
    <x v="0"/>
  </r>
  <r>
    <x v="2"/>
    <x v="4"/>
    <s v="AREP"/>
    <m/>
    <x v="0"/>
    <d v="2020-08-06T00:00:00"/>
    <x v="2"/>
    <s v="Cesar Morales"/>
    <m/>
    <m/>
    <n v="107.47"/>
    <m/>
    <n v="2471.81"/>
    <n v="1565.0260000000001"/>
    <n v="14.561999999999999"/>
    <m/>
    <n v="23"/>
    <n v="906.78399999999999"/>
    <x v="0"/>
    <x v="7"/>
    <n v="32"/>
    <x v="0"/>
  </r>
  <r>
    <x v="2"/>
    <x v="4"/>
    <s v="AREP"/>
    <m/>
    <x v="0"/>
    <d v="2020-08-06T00:00:00"/>
    <x v="2"/>
    <s v="Julio Sanchez"/>
    <m/>
    <m/>
    <n v="451.09"/>
    <m/>
    <n v="10375.07"/>
    <n v="6568.973"/>
    <n v="14.561999999999999"/>
    <m/>
    <n v="23"/>
    <n v="3806.0970000000002"/>
    <x v="0"/>
    <x v="7"/>
    <n v="32"/>
    <x v="0"/>
  </r>
  <r>
    <x v="2"/>
    <x v="4"/>
    <s v="AREP"/>
    <m/>
    <x v="0"/>
    <d v="2020-08-06T00:00:00"/>
    <x v="2"/>
    <s v="Ambriz Ruiz Manolo"/>
    <m/>
    <m/>
    <n v="751.9"/>
    <m/>
    <n v="17293.7"/>
    <n v="10949.502"/>
    <n v="14.561999999999999"/>
    <m/>
    <n v="23"/>
    <n v="6344.1980000000003"/>
    <x v="0"/>
    <x v="7"/>
    <n v="32"/>
    <x v="0"/>
  </r>
  <r>
    <x v="2"/>
    <x v="4"/>
    <s v="AREP"/>
    <m/>
    <x v="0"/>
    <d v="2020-08-10T00:00:00"/>
    <x v="2"/>
    <s v="Soc Coop Rural de Compra y Venta en C y C El Grullo SCL"/>
    <m/>
    <m/>
    <n v="594.4"/>
    <m/>
    <n v="13374"/>
    <n v="8559.2849999999999"/>
    <n v="14.4"/>
    <m/>
    <n v="22.5"/>
    <n v="4814.7150000000001"/>
    <x v="0"/>
    <x v="7"/>
    <n v="33"/>
    <x v="0"/>
  </r>
  <r>
    <x v="2"/>
    <x v="4"/>
    <s v="AREP"/>
    <m/>
    <x v="0"/>
    <d v="2020-08-10T00:00:00"/>
    <x v="2"/>
    <s v="HUEVO PUBLICO EN GENERAL"/>
    <m/>
    <m/>
    <n v="190.09"/>
    <m/>
    <n v="4277.03"/>
    <n v="2766.232"/>
    <n v="14.552"/>
    <m/>
    <n v="22.5"/>
    <n v="1510.798"/>
    <x v="0"/>
    <x v="7"/>
    <n v="33"/>
    <x v="0"/>
  </r>
  <r>
    <x v="2"/>
    <x v="4"/>
    <s v="AREP"/>
    <m/>
    <x v="0"/>
    <d v="2020-08-10T00:00:00"/>
    <x v="2"/>
    <s v="Espinoza Gonzalez Maria Yesenia"/>
    <m/>
    <m/>
    <n v="436.76"/>
    <m/>
    <n v="9827.1"/>
    <n v="6355.8289999999997"/>
    <n v="14.552"/>
    <m/>
    <n v="22.5"/>
    <n v="3471.2710000000002"/>
    <x v="0"/>
    <x v="7"/>
    <n v="33"/>
    <x v="0"/>
  </r>
  <r>
    <x v="2"/>
    <x v="4"/>
    <s v="AREP"/>
    <m/>
    <x v="0"/>
    <d v="2020-08-10T00:00:00"/>
    <x v="2"/>
    <s v="Vargas Perez Maria del Rosario &quot;La Chata&quot;"/>
    <m/>
    <m/>
    <n v="218.45"/>
    <m/>
    <n v="4915.13"/>
    <n v="3178.933"/>
    <n v="14.552"/>
    <m/>
    <n v="22.5"/>
    <n v="1736.1969999999999"/>
    <x v="0"/>
    <x v="7"/>
    <n v="33"/>
    <x v="0"/>
  </r>
  <r>
    <x v="2"/>
    <x v="4"/>
    <s v="AREP"/>
    <m/>
    <x v="0"/>
    <d v="2020-08-10T00:00:00"/>
    <x v="2"/>
    <s v="Alvarez Garcia Octavio "/>
    <m/>
    <m/>
    <n v="218.92"/>
    <m/>
    <n v="4925.7"/>
    <n v="3185.7730000000001"/>
    <n v="14.552"/>
    <m/>
    <n v="22.5"/>
    <n v="1739.9269999999999"/>
    <x v="0"/>
    <x v="7"/>
    <n v="33"/>
    <x v="0"/>
  </r>
  <r>
    <x v="2"/>
    <x v="4"/>
    <s v="AREP"/>
    <m/>
    <x v="0"/>
    <d v="2020-08-10T00:00:00"/>
    <x v="2"/>
    <s v="HUEVO PUBLICO EN GENERAL"/>
    <m/>
    <m/>
    <n v="263.85000000000002"/>
    <m/>
    <n v="5936.63"/>
    <n v="3839.6039999999998"/>
    <n v="14.552"/>
    <m/>
    <n v="22.5"/>
    <n v="2097.0259999999998"/>
    <x v="0"/>
    <x v="7"/>
    <n v="33"/>
    <x v="0"/>
  </r>
  <r>
    <x v="2"/>
    <x v="4"/>
    <s v="AREP"/>
    <m/>
    <x v="0"/>
    <d v="2020-08-10T00:00:00"/>
    <x v="2"/>
    <s v="Huerta Reyes Juan Carlos"/>
    <m/>
    <m/>
    <n v="460.32"/>
    <m/>
    <n v="10357.200000000001"/>
    <n v="6698.6790000000001"/>
    <n v="14.552"/>
    <m/>
    <n v="22.5"/>
    <n v="3658.5210000000002"/>
    <x v="0"/>
    <x v="7"/>
    <n v="33"/>
    <x v="0"/>
  </r>
  <r>
    <x v="2"/>
    <x v="4"/>
    <s v="AREP"/>
    <m/>
    <x v="0"/>
    <d v="2020-08-10T00:00:00"/>
    <x v="2"/>
    <s v="Martin Francisco Cervantes Curiel"/>
    <m/>
    <m/>
    <n v="217.91"/>
    <m/>
    <n v="4902.9799999999996"/>
    <n v="3171.0749999999998"/>
    <n v="14.552"/>
    <m/>
    <n v="22.5"/>
    <n v="1731.905"/>
    <x v="0"/>
    <x v="7"/>
    <n v="33"/>
    <x v="0"/>
  </r>
  <r>
    <x v="2"/>
    <x v="4"/>
    <s v="AREP"/>
    <m/>
    <x v="0"/>
    <d v="2020-08-10T00:00:00"/>
    <x v="2"/>
    <s v="Imelda fregozo Guzman"/>
    <m/>
    <m/>
    <n v="263.39999999999998"/>
    <m/>
    <n v="5926.5"/>
    <n v="3833.0549999999998"/>
    <n v="14.552"/>
    <m/>
    <n v="22.5"/>
    <n v="2093.4450000000002"/>
    <x v="0"/>
    <x v="7"/>
    <n v="33"/>
    <x v="0"/>
  </r>
  <r>
    <x v="2"/>
    <x v="4"/>
    <s v="AREP"/>
    <m/>
    <x v="0"/>
    <d v="2020-08-10T00:00:00"/>
    <x v="2"/>
    <s v="Garcia Soto Salvador"/>
    <m/>
    <m/>
    <n v="1200.18"/>
    <m/>
    <n v="27604.14"/>
    <n v="17465.287"/>
    <n v="14.552"/>
    <m/>
    <n v="23"/>
    <n v="10138.852999999999"/>
    <x v="0"/>
    <x v="7"/>
    <n v="33"/>
    <x v="0"/>
  </r>
  <r>
    <x v="2"/>
    <x v="4"/>
    <s v="AREP"/>
    <m/>
    <x v="0"/>
    <d v="2020-08-10T00:00:00"/>
    <x v="2"/>
    <s v="Loera Baltazar Carlos"/>
    <m/>
    <m/>
    <n v="523.49"/>
    <m/>
    <n v="12040.27"/>
    <n v="7617.9430000000002"/>
    <n v="14.552"/>
    <m/>
    <n v="23"/>
    <n v="4422.3270000000002"/>
    <x v="0"/>
    <x v="7"/>
    <n v="33"/>
    <x v="0"/>
  </r>
  <r>
    <x v="2"/>
    <x v="4"/>
    <s v="AREP"/>
    <m/>
    <x v="0"/>
    <d v="2020-08-10T00:00:00"/>
    <x v="2"/>
    <s v="HUEVO PUBLICO EN GENERAL"/>
    <m/>
    <m/>
    <n v="330.01"/>
    <m/>
    <n v="7425.23"/>
    <n v="4802.3789999999999"/>
    <n v="14.552"/>
    <m/>
    <n v="22.5"/>
    <n v="2622.8510000000001"/>
    <x v="0"/>
    <x v="7"/>
    <n v="33"/>
    <x v="0"/>
  </r>
  <r>
    <x v="2"/>
    <x v="4"/>
    <s v="AREP"/>
    <m/>
    <x v="0"/>
    <d v="2020-08-10T00:00:00"/>
    <x v="2"/>
    <s v="HUEVO PUBLICO EN GENERAL"/>
    <m/>
    <m/>
    <n v="456.7"/>
    <m/>
    <n v="10275.75"/>
    <n v="6646"/>
    <n v="14.552"/>
    <m/>
    <n v="22.5"/>
    <n v="3629.75"/>
    <x v="0"/>
    <x v="7"/>
    <n v="33"/>
    <x v="0"/>
  </r>
  <r>
    <x v="2"/>
    <x v="4"/>
    <s v="AREP"/>
    <m/>
    <x v="0"/>
    <d v="2020-08-10T00:00:00"/>
    <x v="2"/>
    <s v="Laura Livier Castro Mejia"/>
    <m/>
    <m/>
    <n v="214.22"/>
    <m/>
    <n v="4819.95"/>
    <n v="3117.377"/>
    <n v="14.552"/>
    <m/>
    <n v="22.5"/>
    <n v="1702.5730000000001"/>
    <x v="0"/>
    <x v="7"/>
    <n v="33"/>
    <x v="0"/>
  </r>
  <r>
    <x v="2"/>
    <x v="4"/>
    <s v="AREP"/>
    <m/>
    <x v="0"/>
    <d v="2020-08-10T00:00:00"/>
    <x v="2"/>
    <s v="Cobian Hector"/>
    <m/>
    <m/>
    <n v="403.57"/>
    <m/>
    <n v="9080.33"/>
    <n v="5872.84"/>
    <n v="14.552"/>
    <m/>
    <n v="22.5"/>
    <n v="3207.49"/>
    <x v="0"/>
    <x v="7"/>
    <n v="33"/>
    <x v="0"/>
  </r>
  <r>
    <x v="2"/>
    <x v="4"/>
    <s v="AREP"/>
    <m/>
    <x v="0"/>
    <d v="2020-08-10T00:00:00"/>
    <x v="2"/>
    <s v="Madres Adoratrices"/>
    <m/>
    <m/>
    <n v="43.3"/>
    <m/>
    <n v="541.25"/>
    <n v="630.11099999999999"/>
    <n v="14.552"/>
    <m/>
    <n v="12.5"/>
    <n v="-88.861000000000004"/>
    <x v="0"/>
    <x v="7"/>
    <n v="33"/>
    <x v="0"/>
  </r>
  <r>
    <x v="2"/>
    <x v="4"/>
    <s v="AREP"/>
    <m/>
    <x v="0"/>
    <d v="2020-08-10T00:00:00"/>
    <x v="2"/>
    <s v="HUEVO PUBLICO EN GENERAL"/>
    <m/>
    <m/>
    <n v="107.46"/>
    <m/>
    <n v="2417.85"/>
    <n v="1563.7819999999999"/>
    <n v="14.552"/>
    <m/>
    <n v="22.5"/>
    <n v="854.06799999999998"/>
    <x v="0"/>
    <x v="7"/>
    <n v="33"/>
    <x v="0"/>
  </r>
  <r>
    <x v="2"/>
    <x v="4"/>
    <s v="AREP"/>
    <m/>
    <x v="0"/>
    <d v="2020-08-10T00:00:00"/>
    <x v="2"/>
    <s v="HUEVO PUBLICO EN GENERAL"/>
    <m/>
    <m/>
    <n v="22.27"/>
    <m/>
    <n v="501.08"/>
    <n v="324.07799999999997"/>
    <n v="14.552"/>
    <m/>
    <n v="22.5002"/>
    <n v="177.00200000000001"/>
    <x v="0"/>
    <x v="7"/>
    <n v="33"/>
    <x v="0"/>
  </r>
  <r>
    <x v="2"/>
    <x v="4"/>
    <s v="AREP"/>
    <m/>
    <x v="0"/>
    <d v="2020-08-10T00:00:00"/>
    <x v="2"/>
    <s v="Panificadora Valdez"/>
    <m/>
    <m/>
    <n v="21.74"/>
    <m/>
    <n v="271.75"/>
    <n v="316.36500000000001"/>
    <n v="14.552"/>
    <m/>
    <n v="12.5"/>
    <n v="-44.615000000000002"/>
    <x v="0"/>
    <x v="7"/>
    <n v="33"/>
    <x v="0"/>
  </r>
  <r>
    <x v="2"/>
    <x v="4"/>
    <s v="ARSPP1"/>
    <m/>
    <x v="0"/>
    <d v="2020-08-12T00:00:00"/>
    <x v="2"/>
    <s v="Ventas Familia"/>
    <m/>
    <m/>
    <n v="22.09"/>
    <m/>
    <n v="497.03"/>
    <n v="476.661"/>
    <n v="21.577999999999999"/>
    <m/>
    <n v="22.5002"/>
    <n v="20.369"/>
    <x v="0"/>
    <x v="7"/>
    <n v="33"/>
    <x v="0"/>
  </r>
  <r>
    <x v="2"/>
    <x v="4"/>
    <s v="ARSPP1"/>
    <m/>
    <x v="0"/>
    <d v="2020-08-12T00:00:00"/>
    <x v="2"/>
    <s v="Ventas Familia"/>
    <m/>
    <m/>
    <n v="8.76"/>
    <m/>
    <n v="197.1"/>
    <n v="189.02500000000001"/>
    <n v="21.577999999999999"/>
    <m/>
    <n v="22.5"/>
    <n v="8.0749999999999993"/>
    <x v="0"/>
    <x v="7"/>
    <n v="33"/>
    <x v="0"/>
  </r>
  <r>
    <x v="2"/>
    <x v="4"/>
    <s v="AREP"/>
    <m/>
    <x v="0"/>
    <d v="2020-08-12T00:00:00"/>
    <x v="2"/>
    <s v="Hernandez Rosales Alicia"/>
    <m/>
    <m/>
    <n v="263.36"/>
    <m/>
    <n v="5925.6"/>
    <n v="3699.9850000000001"/>
    <n v="14.048999999999999"/>
    <m/>
    <n v="22.5"/>
    <n v="2225.6149999999998"/>
    <x v="0"/>
    <x v="7"/>
    <n v="33"/>
    <x v="0"/>
  </r>
  <r>
    <x v="2"/>
    <x v="4"/>
    <s v="AREP"/>
    <m/>
    <x v="1"/>
    <d v="2020-08-12T00:00:00"/>
    <x v="2"/>
    <s v="Panaderia Garcia"/>
    <m/>
    <m/>
    <n v="-263.36"/>
    <m/>
    <n v="-5925.6"/>
    <n v="-3699.9850000000001"/>
    <n v="-14.048999999999999"/>
    <m/>
    <n v="22.5"/>
    <n v="-2225.6149999999998"/>
    <x v="0"/>
    <x v="7"/>
    <n v="33"/>
    <x v="0"/>
  </r>
  <r>
    <x v="2"/>
    <x v="4"/>
    <s v="AREP"/>
    <m/>
    <x v="0"/>
    <d v="2020-08-12T00:00:00"/>
    <x v="2"/>
    <s v="Panaderia Garcia"/>
    <m/>
    <m/>
    <n v="263.36"/>
    <m/>
    <n v="5925.6"/>
    <n v="3699.9850000000001"/>
    <n v="14.048999999999999"/>
    <m/>
    <n v="22.5"/>
    <n v="2225.6149999999998"/>
    <x v="0"/>
    <x v="7"/>
    <n v="33"/>
    <x v="0"/>
  </r>
  <r>
    <x v="2"/>
    <x v="4"/>
    <s v="AREP"/>
    <m/>
    <x v="0"/>
    <d v="2020-08-12T00:00:00"/>
    <x v="2"/>
    <s v="HUEVO PUBLICO EN GENERAL"/>
    <m/>
    <m/>
    <n v="43.51"/>
    <m/>
    <n v="957.22"/>
    <n v="640.05999999999995"/>
    <n v="14.711"/>
    <m/>
    <n v="22"/>
    <n v="317.16000000000003"/>
    <x v="0"/>
    <x v="7"/>
    <n v="33"/>
    <x v="0"/>
  </r>
  <r>
    <x v="2"/>
    <x v="4"/>
    <s v="AREP"/>
    <m/>
    <x v="0"/>
    <d v="2020-08-12T00:00:00"/>
    <x v="2"/>
    <s v="Espinoza Gonzalez Maria Yesenia"/>
    <m/>
    <m/>
    <n v="196.76"/>
    <m/>
    <n v="4328.72"/>
    <n v="2894.4650000000001"/>
    <n v="14.711"/>
    <m/>
    <n v="22"/>
    <n v="1434.2550000000001"/>
    <x v="0"/>
    <x v="7"/>
    <n v="33"/>
    <x v="0"/>
  </r>
  <r>
    <x v="2"/>
    <x v="4"/>
    <s v="AREP"/>
    <m/>
    <x v="0"/>
    <d v="2020-08-12T00:00:00"/>
    <x v="2"/>
    <s v="Alvarez Garcia Octavio "/>
    <m/>
    <m/>
    <n v="218.84"/>
    <m/>
    <n v="4814.4799999999996"/>
    <n v="3219.2759999999998"/>
    <n v="14.711"/>
    <m/>
    <n v="22"/>
    <n v="1595.204"/>
    <x v="0"/>
    <x v="7"/>
    <n v="33"/>
    <x v="0"/>
  </r>
  <r>
    <x v="2"/>
    <x v="4"/>
    <s v="AREP"/>
    <m/>
    <x v="0"/>
    <d v="2020-08-12T00:00:00"/>
    <x v="2"/>
    <s v="Vargas Perez Maria del Rosario &quot;La Chata&quot;"/>
    <m/>
    <m/>
    <n v="200.9"/>
    <m/>
    <n v="4419.8"/>
    <n v="2955.3670000000002"/>
    <n v="14.711"/>
    <m/>
    <n v="22"/>
    <n v="1464.433"/>
    <x v="0"/>
    <x v="7"/>
    <n v="33"/>
    <x v="0"/>
  </r>
  <r>
    <x v="2"/>
    <x v="4"/>
    <s v="AREP"/>
    <m/>
    <x v="0"/>
    <d v="2020-08-12T00:00:00"/>
    <x v="2"/>
    <s v="Gonzalez Dominguez Fabiola"/>
    <m/>
    <m/>
    <n v="176.79"/>
    <m/>
    <n v="3889.38"/>
    <n v="2600.694"/>
    <n v="14.711"/>
    <m/>
    <n v="22"/>
    <n v="1288.6859999999999"/>
    <x v="0"/>
    <x v="7"/>
    <n v="33"/>
    <x v="0"/>
  </r>
  <r>
    <x v="2"/>
    <x v="4"/>
    <s v="AREP"/>
    <m/>
    <x v="0"/>
    <d v="2020-08-12T00:00:00"/>
    <x v="2"/>
    <s v="Martin Francisco Cervantes Curiel"/>
    <m/>
    <m/>
    <n v="131.88999999999999"/>
    <m/>
    <n v="2901.58"/>
    <n v="1940.1859999999999"/>
    <n v="14.711"/>
    <m/>
    <n v="22"/>
    <n v="961.39400000000001"/>
    <x v="0"/>
    <x v="7"/>
    <n v="33"/>
    <x v="0"/>
  </r>
  <r>
    <x v="2"/>
    <x v="4"/>
    <s v="AREP"/>
    <m/>
    <x v="0"/>
    <d v="2020-08-12T00:00:00"/>
    <x v="2"/>
    <s v="Huerta Reyes Juan Carlos"/>
    <m/>
    <m/>
    <n v="442.04"/>
    <m/>
    <n v="9945.9"/>
    <n v="6502.69"/>
    <n v="14.711"/>
    <m/>
    <n v="22.5"/>
    <n v="3443.21"/>
    <x v="0"/>
    <x v="7"/>
    <n v="33"/>
    <x v="0"/>
  </r>
  <r>
    <x v="2"/>
    <x v="4"/>
    <s v="AREP"/>
    <m/>
    <x v="0"/>
    <d v="2020-08-12T00:00:00"/>
    <x v="2"/>
    <s v="Imelda fregozo Guzman"/>
    <m/>
    <m/>
    <n v="307.58"/>
    <m/>
    <n v="6920.55"/>
    <n v="4524.6980000000003"/>
    <n v="14.711"/>
    <m/>
    <n v="22.5"/>
    <n v="2395.8519999999999"/>
    <x v="0"/>
    <x v="7"/>
    <n v="33"/>
    <x v="0"/>
  </r>
  <r>
    <x v="2"/>
    <x v="4"/>
    <s v="AREP"/>
    <m/>
    <x v="0"/>
    <d v="2020-08-12T00:00:00"/>
    <x v="2"/>
    <s v="Julio Sanchez"/>
    <m/>
    <m/>
    <n v="437.61"/>
    <m/>
    <n v="9846.23"/>
    <n v="6437.5219999999999"/>
    <n v="14.711"/>
    <m/>
    <n v="22.5"/>
    <n v="3408.7080000000001"/>
    <x v="0"/>
    <x v="7"/>
    <n v="33"/>
    <x v="0"/>
  </r>
  <r>
    <x v="2"/>
    <x v="4"/>
    <s v="AREP"/>
    <m/>
    <x v="0"/>
    <d v="2020-08-12T00:00:00"/>
    <x v="2"/>
    <s v="HUEVO PUBLICO EN GENERAL"/>
    <m/>
    <m/>
    <n v="439.77"/>
    <m/>
    <n v="9894.83"/>
    <n v="6469.2969999999996"/>
    <n v="14.711"/>
    <m/>
    <n v="22.5"/>
    <n v="3425.5329999999999"/>
    <x v="0"/>
    <x v="7"/>
    <n v="33"/>
    <x v="0"/>
  </r>
  <r>
    <x v="2"/>
    <x v="4"/>
    <s v="AREP"/>
    <m/>
    <x v="0"/>
    <d v="2020-08-12T00:00:00"/>
    <x v="2"/>
    <s v="HUEVO PUBLICO EN GENERAL"/>
    <m/>
    <m/>
    <n v="243.92"/>
    <m/>
    <n v="5488.2"/>
    <n v="3588.2190000000001"/>
    <n v="14.711"/>
    <m/>
    <n v="22.5"/>
    <n v="1899.981"/>
    <x v="0"/>
    <x v="7"/>
    <n v="33"/>
    <x v="0"/>
  </r>
  <r>
    <x v="2"/>
    <x v="4"/>
    <s v="AREP"/>
    <m/>
    <x v="0"/>
    <d v="2020-08-12T00:00:00"/>
    <x v="2"/>
    <s v="Cobian Hector"/>
    <m/>
    <m/>
    <n v="366.3"/>
    <m/>
    <n v="8241.75"/>
    <n v="5388.5060000000003"/>
    <n v="14.711"/>
    <m/>
    <n v="22.5"/>
    <n v="2853.2440000000001"/>
    <x v="0"/>
    <x v="7"/>
    <n v="33"/>
    <x v="0"/>
  </r>
  <r>
    <x v="2"/>
    <x v="4"/>
    <s v="AREP"/>
    <m/>
    <x v="0"/>
    <d v="2020-08-12T00:00:00"/>
    <x v="2"/>
    <s v="Cobian Zamora Marlin"/>
    <m/>
    <m/>
    <n v="436.3"/>
    <m/>
    <n v="9816.75"/>
    <n v="6418.2510000000002"/>
    <n v="14.711"/>
    <m/>
    <n v="22.5"/>
    <n v="3398.4989999999998"/>
    <x v="0"/>
    <x v="7"/>
    <n v="33"/>
    <x v="0"/>
  </r>
  <r>
    <x v="2"/>
    <x v="4"/>
    <s v="AREP"/>
    <m/>
    <x v="0"/>
    <d v="2020-08-12T00:00:00"/>
    <x v="2"/>
    <s v="De la Torre Gudiño Jaime"/>
    <m/>
    <m/>
    <n v="109.77"/>
    <m/>
    <n v="2524.71"/>
    <n v="1614.787"/>
    <n v="14.711"/>
    <m/>
    <n v="23"/>
    <n v="909.923"/>
    <x v="0"/>
    <x v="7"/>
    <n v="33"/>
    <x v="0"/>
  </r>
  <r>
    <x v="2"/>
    <x v="4"/>
    <s v="AREP"/>
    <m/>
    <x v="0"/>
    <d v="2020-08-12T00:00:00"/>
    <x v="2"/>
    <s v="Cobian Zamora Marlin"/>
    <m/>
    <m/>
    <n v="1091.8499999999999"/>
    <m/>
    <n v="24566.63"/>
    <n v="16061.808999999999"/>
    <n v="14.711"/>
    <m/>
    <n v="22.5"/>
    <n v="8504.8209999999999"/>
    <x v="0"/>
    <x v="7"/>
    <n v="33"/>
    <x v="0"/>
  </r>
  <r>
    <x v="2"/>
    <x v="4"/>
    <s v="AREP"/>
    <m/>
    <x v="0"/>
    <d v="2020-08-12T00:00:00"/>
    <x v="2"/>
    <s v="Alvarez Garcia Octavio "/>
    <m/>
    <m/>
    <n v="196.16"/>
    <m/>
    <n v="4413.6000000000004"/>
    <n v="2885.6390000000001"/>
    <n v="14.711"/>
    <m/>
    <n v="22.5"/>
    <n v="1527.961"/>
    <x v="0"/>
    <x v="7"/>
    <n v="33"/>
    <x v="0"/>
  </r>
  <r>
    <x v="2"/>
    <x v="4"/>
    <s v="AREP"/>
    <m/>
    <x v="0"/>
    <d v="2020-08-12T00:00:00"/>
    <x v="2"/>
    <s v="Vargas Perez Maria del Rosario &quot;La Chata&quot;"/>
    <m/>
    <m/>
    <n v="219.41"/>
    <m/>
    <n v="4936.7299999999996"/>
    <n v="3227.6610000000001"/>
    <n v="14.711"/>
    <m/>
    <n v="22.5"/>
    <n v="1709.069"/>
    <x v="0"/>
    <x v="7"/>
    <n v="33"/>
    <x v="0"/>
  </r>
  <r>
    <x v="2"/>
    <x v="4"/>
    <s v="AREP"/>
    <m/>
    <x v="0"/>
    <d v="2020-08-12T00:00:00"/>
    <x v="2"/>
    <s v="Espinoza Gonzalez Maria Yesenia"/>
    <m/>
    <m/>
    <n v="215.51"/>
    <m/>
    <n v="4848.9799999999996"/>
    <n v="3170.2890000000002"/>
    <n v="14.711"/>
    <m/>
    <n v="22.5"/>
    <n v="1678.691"/>
    <x v="0"/>
    <x v="7"/>
    <n v="33"/>
    <x v="0"/>
  </r>
  <r>
    <x v="2"/>
    <x v="4"/>
    <s v="AREP"/>
    <m/>
    <x v="0"/>
    <d v="2020-08-12T00:00:00"/>
    <x v="2"/>
    <s v="Ambriz Ruiz Manolo"/>
    <m/>
    <m/>
    <n v="128.61000000000001"/>
    <m/>
    <n v="2893.73"/>
    <n v="1891.9349999999999"/>
    <n v="14.711"/>
    <m/>
    <n v="22.5"/>
    <n v="1001.795"/>
    <x v="0"/>
    <x v="7"/>
    <n v="33"/>
    <x v="0"/>
  </r>
  <r>
    <x v="2"/>
    <x v="4"/>
    <s v="AREP"/>
    <m/>
    <x v="0"/>
    <d v="2020-08-12T00:00:00"/>
    <x v="2"/>
    <s v="Julio Sanchez"/>
    <m/>
    <m/>
    <n v="1826.71"/>
    <m/>
    <n v="41100.980000000003"/>
    <n v="26872.067999999999"/>
    <n v="14.711"/>
    <m/>
    <n v="22.5"/>
    <n v="14228.912"/>
    <x v="0"/>
    <x v="7"/>
    <n v="33"/>
    <x v="0"/>
  </r>
  <r>
    <x v="2"/>
    <x v="4"/>
    <s v="AREP"/>
    <m/>
    <x v="0"/>
    <d v="2020-08-12T00:00:00"/>
    <x v="2"/>
    <s v="HUEVO PUBLICO EN GENERAL"/>
    <m/>
    <m/>
    <n v="194.39"/>
    <m/>
    <n v="4373.78"/>
    <n v="2859.6010000000001"/>
    <n v="14.711"/>
    <m/>
    <n v="22.5"/>
    <n v="1514.1790000000001"/>
    <x v="0"/>
    <x v="7"/>
    <n v="33"/>
    <x v="0"/>
  </r>
  <r>
    <x v="2"/>
    <x v="4"/>
    <s v="AREP"/>
    <m/>
    <x v="0"/>
    <d v="2020-08-12T00:00:00"/>
    <x v="2"/>
    <s v="Panaderia Garcia"/>
    <m/>
    <m/>
    <n v="88.32"/>
    <m/>
    <n v="1104"/>
    <n v="1299.2429999999999"/>
    <n v="14.711"/>
    <m/>
    <n v="12.5"/>
    <n v="-195.24299999999999"/>
    <x v="0"/>
    <x v="7"/>
    <n v="33"/>
    <x v="0"/>
  </r>
  <r>
    <x v="2"/>
    <x v="4"/>
    <s v="AREP"/>
    <m/>
    <x v="0"/>
    <d v="2020-08-12T00:00:00"/>
    <x v="2"/>
    <s v="Panaderia Garcia"/>
    <m/>
    <m/>
    <n v="66.67"/>
    <m/>
    <n v="1166.73"/>
    <n v="980.75800000000004"/>
    <n v="14.711"/>
    <m/>
    <n v="17.5001"/>
    <n v="185.97200000000001"/>
    <x v="0"/>
    <x v="7"/>
    <n v="33"/>
    <x v="0"/>
  </r>
  <r>
    <x v="2"/>
    <x v="4"/>
    <s v="AREP"/>
    <m/>
    <x v="0"/>
    <d v="2020-08-12T00:00:00"/>
    <x v="2"/>
    <s v="HUEVO PUBLICO EN GENERAL"/>
    <m/>
    <m/>
    <n v="216.06"/>
    <m/>
    <n v="4861.3500000000004"/>
    <n v="3178.38"/>
    <n v="14.711"/>
    <m/>
    <n v="22.5"/>
    <n v="1682.97"/>
    <x v="0"/>
    <x v="7"/>
    <n v="33"/>
    <x v="0"/>
  </r>
  <r>
    <x v="2"/>
    <x v="4"/>
    <s v="AREP"/>
    <m/>
    <x v="0"/>
    <d v="2020-08-12T00:00:00"/>
    <x v="2"/>
    <s v="HUEVO PUBLICO EN GENERAL"/>
    <m/>
    <m/>
    <n v="396.88"/>
    <m/>
    <n v="8929.7999999999993"/>
    <n v="5838.3580000000002"/>
    <n v="14.711"/>
    <m/>
    <n v="22.5"/>
    <n v="3091.442"/>
    <x v="0"/>
    <x v="7"/>
    <n v="33"/>
    <x v="0"/>
  </r>
  <r>
    <x v="2"/>
    <x v="4"/>
    <s v="GRAL"/>
    <m/>
    <x v="1"/>
    <d v="2020-08-13T00:00:00"/>
    <x v="2"/>
    <s v="Hernandez Rosales Alicia"/>
    <m/>
    <m/>
    <n v="-304.14999999999998"/>
    <m/>
    <n v="-5322.63"/>
    <n v="-4274.6139999999996"/>
    <n v="-14.054"/>
    <m/>
    <n v="17.5"/>
    <n v="-1048.0160000000001"/>
    <x v="0"/>
    <x v="7"/>
    <n v="33"/>
    <x v="0"/>
  </r>
  <r>
    <x v="2"/>
    <x v="4"/>
    <s v="GRAL"/>
    <m/>
    <x v="0"/>
    <d v="2020-08-13T00:00:00"/>
    <x v="2"/>
    <s v="Hernandez Rosales Alicia"/>
    <m/>
    <m/>
    <n v="304.14999999999998"/>
    <m/>
    <n v="5322.63"/>
    <n v="4274.6139999999996"/>
    <n v="14.054"/>
    <m/>
    <n v="17.5"/>
    <n v="1048.0160000000001"/>
    <x v="0"/>
    <x v="7"/>
    <n v="33"/>
    <x v="0"/>
  </r>
  <r>
    <x v="2"/>
    <x v="4"/>
    <s v="GRAL"/>
    <m/>
    <x v="1"/>
    <d v="2020-08-13T00:00:00"/>
    <x v="2"/>
    <s v="Hernandez Rosales Alicia"/>
    <m/>
    <m/>
    <n v="-153.29"/>
    <m/>
    <n v="-2682.58"/>
    <n v="-2154.3829999999998"/>
    <n v="-14.054"/>
    <m/>
    <n v="17.5"/>
    <n v="-528.197"/>
    <x v="0"/>
    <x v="7"/>
    <n v="33"/>
    <x v="0"/>
  </r>
  <r>
    <x v="2"/>
    <x v="4"/>
    <s v="GRAL"/>
    <m/>
    <x v="0"/>
    <d v="2020-08-13T00:00:00"/>
    <x v="2"/>
    <s v="Hernandez Rosales Alicia"/>
    <m/>
    <m/>
    <n v="153.29"/>
    <m/>
    <n v="2682.58"/>
    <n v="2154.3829999999998"/>
    <n v="14.054"/>
    <m/>
    <n v="17.5"/>
    <n v="528.197"/>
    <x v="0"/>
    <x v="7"/>
    <n v="33"/>
    <x v="0"/>
  </r>
  <r>
    <x v="2"/>
    <x v="4"/>
    <s v="AREP"/>
    <m/>
    <x v="0"/>
    <d v="2020-08-13T00:00:00"/>
    <x v="2"/>
    <s v="Panaderia Garcia"/>
    <m/>
    <m/>
    <n v="38.28"/>
    <m/>
    <n v="650.76"/>
    <n v="537.80200000000002"/>
    <n v="14.048999999999999"/>
    <m/>
    <n v="17"/>
    <n v="112.958"/>
    <x v="0"/>
    <x v="7"/>
    <n v="33"/>
    <x v="0"/>
  </r>
  <r>
    <x v="2"/>
    <x v="4"/>
    <s v="AREP"/>
    <m/>
    <x v="0"/>
    <d v="2020-08-13T00:00:00"/>
    <x v="2"/>
    <s v="Abel Paul Hernandez Perez"/>
    <m/>
    <m/>
    <n v="216.9"/>
    <m/>
    <n v="4771.8"/>
    <n v="3047.261"/>
    <n v="14.048999999999999"/>
    <m/>
    <n v="22"/>
    <n v="1724.539"/>
    <x v="0"/>
    <x v="7"/>
    <n v="33"/>
    <x v="0"/>
  </r>
  <r>
    <x v="2"/>
    <x v="4"/>
    <s v="AREP"/>
    <m/>
    <x v="0"/>
    <d v="2020-08-13T00:00:00"/>
    <x v="2"/>
    <s v="Cobian Zamora Marlin"/>
    <m/>
    <m/>
    <n v="882.15"/>
    <m/>
    <n v="19407.3"/>
    <n v="12393.460999999999"/>
    <n v="14.048999999999999"/>
    <m/>
    <n v="22"/>
    <n v="7013.8389999999999"/>
    <x v="0"/>
    <x v="7"/>
    <n v="33"/>
    <x v="0"/>
  </r>
  <r>
    <x v="2"/>
    <x v="4"/>
    <s v="AREP"/>
    <m/>
    <x v="0"/>
    <d v="2020-08-13T00:00:00"/>
    <x v="2"/>
    <s v="Ambriz Ruiz Manolo"/>
    <m/>
    <m/>
    <n v="435.3"/>
    <m/>
    <n v="9576.6"/>
    <n v="6115.5969999999998"/>
    <n v="14.048999999999999"/>
    <m/>
    <n v="22"/>
    <n v="3461.0030000000002"/>
    <x v="0"/>
    <x v="7"/>
    <n v="33"/>
    <x v="0"/>
  </r>
  <r>
    <x v="2"/>
    <x v="4"/>
    <s v="AREP"/>
    <m/>
    <x v="0"/>
    <d v="2020-08-13T00:00:00"/>
    <x v="2"/>
    <s v="Espinoza Gonzalez Maria Yesenia"/>
    <m/>
    <m/>
    <n v="196.12"/>
    <m/>
    <n v="4314.6400000000003"/>
    <n v="2755.32"/>
    <n v="14.048999999999999"/>
    <m/>
    <n v="22"/>
    <n v="1559.32"/>
    <x v="0"/>
    <x v="7"/>
    <n v="33"/>
    <x v="0"/>
  </r>
  <r>
    <x v="2"/>
    <x v="4"/>
    <s v="AREP"/>
    <m/>
    <x v="0"/>
    <d v="2020-08-13T00:00:00"/>
    <x v="2"/>
    <s v="Super Tienda Martinez SA de CV"/>
    <m/>
    <m/>
    <n v="110.52"/>
    <m/>
    <n v="2431.44"/>
    <n v="1552.712"/>
    <n v="14.048999999999999"/>
    <m/>
    <n v="22"/>
    <n v="878.72799999999995"/>
    <x v="0"/>
    <x v="7"/>
    <n v="33"/>
    <x v="0"/>
  </r>
  <r>
    <x v="2"/>
    <x v="4"/>
    <s v="AREP"/>
    <m/>
    <x v="0"/>
    <d v="2020-08-13T00:00:00"/>
    <x v="2"/>
    <s v="Vargas Perez Maria del Rosario &quot;La Chata&quot;"/>
    <m/>
    <m/>
    <n v="219.2"/>
    <m/>
    <n v="4822.3999999999996"/>
    <n v="3079.5740000000001"/>
    <n v="14.048999999999999"/>
    <m/>
    <n v="22"/>
    <n v="1742.826"/>
    <x v="0"/>
    <x v="7"/>
    <n v="33"/>
    <x v="0"/>
  </r>
  <r>
    <x v="2"/>
    <x v="4"/>
    <s v="AREP"/>
    <m/>
    <x v="0"/>
    <d v="2020-08-13T00:00:00"/>
    <x v="2"/>
    <s v="Alvarez Garcia Octavio "/>
    <m/>
    <m/>
    <n v="218.47"/>
    <m/>
    <n v="4806.34"/>
    <n v="3069.319"/>
    <n v="14.048999999999999"/>
    <m/>
    <n v="22"/>
    <n v="1737.021"/>
    <x v="0"/>
    <x v="7"/>
    <n v="33"/>
    <x v="0"/>
  </r>
  <r>
    <x v="2"/>
    <x v="4"/>
    <s v="AREP"/>
    <m/>
    <x v="0"/>
    <d v="2020-08-13T00:00:00"/>
    <x v="2"/>
    <s v="HUEVO PUBLICO EN GENERAL"/>
    <m/>
    <m/>
    <n v="217.71"/>
    <m/>
    <n v="4789.62"/>
    <n v="3058.6410000000001"/>
    <n v="14.048999999999999"/>
    <m/>
    <n v="22"/>
    <n v="1730.979"/>
    <x v="0"/>
    <x v="7"/>
    <n v="33"/>
    <x v="0"/>
  </r>
  <r>
    <x v="2"/>
    <x v="4"/>
    <s v="AREP"/>
    <m/>
    <x v="0"/>
    <d v="2020-08-13T00:00:00"/>
    <x v="2"/>
    <s v="Cesar Morales"/>
    <m/>
    <m/>
    <n v="87.27"/>
    <m/>
    <n v="1919.94"/>
    <n v="1226.07"/>
    <n v="14.048999999999999"/>
    <m/>
    <n v="22"/>
    <n v="693.87"/>
    <x v="0"/>
    <x v="7"/>
    <n v="33"/>
    <x v="0"/>
  </r>
  <r>
    <x v="2"/>
    <x v="4"/>
    <s v="AREP"/>
    <m/>
    <x v="0"/>
    <d v="2020-08-13T00:00:00"/>
    <x v="2"/>
    <s v="Julio Sanchez"/>
    <m/>
    <m/>
    <n v="608.20000000000005"/>
    <m/>
    <n v="13380.4"/>
    <n v="8544.6949999999997"/>
    <n v="14.048999999999999"/>
    <m/>
    <n v="22"/>
    <n v="4835.7049999999999"/>
    <x v="0"/>
    <x v="7"/>
    <n v="33"/>
    <x v="0"/>
  </r>
  <r>
    <x v="2"/>
    <x v="4"/>
    <s v="AREP"/>
    <m/>
    <x v="0"/>
    <d v="2020-08-13T00:00:00"/>
    <x v="2"/>
    <s v="J Jesus Naranjo Ayala"/>
    <m/>
    <m/>
    <n v="175.8"/>
    <m/>
    <n v="3867.6"/>
    <n v="2469.8409999999999"/>
    <n v="14.048999999999999"/>
    <m/>
    <n v="22"/>
    <n v="1397.759"/>
    <x v="0"/>
    <x v="7"/>
    <n v="33"/>
    <x v="0"/>
  </r>
  <r>
    <x v="2"/>
    <x v="4"/>
    <s v="AREP"/>
    <m/>
    <x v="1"/>
    <d v="2020-08-13T00:00:00"/>
    <x v="2"/>
    <s v="J Jesus Naranjo Ayala"/>
    <m/>
    <m/>
    <n v="-175.8"/>
    <m/>
    <n v="-3252.3"/>
    <n v="-2469.8409999999999"/>
    <n v="-14.048999999999999"/>
    <m/>
    <n v="18.5"/>
    <n v="-782.45899999999995"/>
    <x v="0"/>
    <x v="7"/>
    <n v="33"/>
    <x v="0"/>
  </r>
  <r>
    <x v="2"/>
    <x v="4"/>
    <s v="AREP"/>
    <m/>
    <x v="0"/>
    <d v="2020-08-13T00:00:00"/>
    <x v="2"/>
    <s v="J Jesus Naranjo Ayala"/>
    <m/>
    <m/>
    <n v="175.8"/>
    <m/>
    <n v="3252.3"/>
    <n v="2469.8409999999999"/>
    <n v="14.048999999999999"/>
    <m/>
    <n v="18.5"/>
    <n v="782.45899999999995"/>
    <x v="0"/>
    <x v="7"/>
    <n v="33"/>
    <x v="0"/>
  </r>
  <r>
    <x v="2"/>
    <x v="4"/>
    <s v="AREP"/>
    <m/>
    <x v="0"/>
    <d v="2020-08-13T00:00:00"/>
    <x v="2"/>
    <s v="Rosales Guzman Humberto"/>
    <m/>
    <m/>
    <n v="311.51"/>
    <m/>
    <n v="6853.22"/>
    <n v="4376.4520000000002"/>
    <n v="14.048999999999999"/>
    <m/>
    <n v="22"/>
    <n v="2476.768"/>
    <x v="0"/>
    <x v="7"/>
    <n v="33"/>
    <x v="0"/>
  </r>
  <r>
    <x v="2"/>
    <x v="4"/>
    <s v="AREP"/>
    <m/>
    <x v="0"/>
    <d v="2020-08-13T00:00:00"/>
    <x v="2"/>
    <s v="Laura Livier Castro Mejia"/>
    <m/>
    <m/>
    <n v="109.43"/>
    <m/>
    <n v="2407.46"/>
    <n v="1537.3989999999999"/>
    <n v="14.048999999999999"/>
    <m/>
    <n v="22"/>
    <n v="870.06100000000004"/>
    <x v="0"/>
    <x v="7"/>
    <n v="33"/>
    <x v="0"/>
  </r>
  <r>
    <x v="2"/>
    <x v="4"/>
    <s v="AREP"/>
    <m/>
    <x v="0"/>
    <d v="2020-08-13T00:00:00"/>
    <x v="2"/>
    <s v="HUEVO PUBLICO EN GENERAL"/>
    <m/>
    <m/>
    <n v="262.05"/>
    <m/>
    <n v="5765.1"/>
    <n v="3681.5810000000001"/>
    <n v="14.048999999999999"/>
    <m/>
    <n v="22"/>
    <n v="2083.5189999999998"/>
    <x v="0"/>
    <x v="7"/>
    <n v="33"/>
    <x v="0"/>
  </r>
  <r>
    <x v="2"/>
    <x v="4"/>
    <s v="AREP"/>
    <m/>
    <x v="0"/>
    <d v="2020-08-13T00:00:00"/>
    <x v="2"/>
    <s v="Hernandez Rosales Alicia"/>
    <m/>
    <m/>
    <n v="260.23"/>
    <m/>
    <n v="4423.91"/>
    <n v="3656.011"/>
    <n v="14.048999999999999"/>
    <m/>
    <n v="17"/>
    <n v="767.899"/>
    <x v="0"/>
    <x v="7"/>
    <n v="33"/>
    <x v="0"/>
  </r>
  <r>
    <x v="2"/>
    <x v="4"/>
    <s v="AREP"/>
    <m/>
    <x v="0"/>
    <d v="2020-08-13T00:00:00"/>
    <x v="2"/>
    <s v="Hernandez Rosales Alicia"/>
    <m/>
    <m/>
    <n v="104.18"/>
    <m/>
    <n v="1250.1600000000001"/>
    <n v="1463.6410000000001"/>
    <n v="14.048999999999999"/>
    <m/>
    <n v="12"/>
    <n v="-213.48099999999999"/>
    <x v="0"/>
    <x v="7"/>
    <n v="33"/>
    <x v="0"/>
  </r>
  <r>
    <x v="2"/>
    <x v="4"/>
    <s v="AREP"/>
    <m/>
    <x v="0"/>
    <d v="2020-08-13T00:00:00"/>
    <x v="2"/>
    <s v="Hernandez Rosales Alicia"/>
    <m/>
    <m/>
    <n v="109.22"/>
    <m/>
    <n v="2457.4499999999998"/>
    <n v="1534.4490000000001"/>
    <n v="14.048999999999999"/>
    <m/>
    <n v="22.5"/>
    <n v="923.00099999999998"/>
    <x v="0"/>
    <x v="7"/>
    <n v="33"/>
    <x v="0"/>
  </r>
  <r>
    <x v="2"/>
    <x v="4"/>
    <s v="AREP"/>
    <m/>
    <x v="1"/>
    <d v="2020-08-13T00:00:00"/>
    <x v="2"/>
    <s v="Hernandez Rosales Alicia"/>
    <m/>
    <m/>
    <n v="-109.22"/>
    <m/>
    <n v="-2457.4499999999998"/>
    <n v="-1534.4490000000001"/>
    <n v="-14.048999999999999"/>
    <m/>
    <n v="22.5"/>
    <n v="-923.00099999999998"/>
    <x v="0"/>
    <x v="7"/>
    <n v="33"/>
    <x v="0"/>
  </r>
  <r>
    <x v="2"/>
    <x v="4"/>
    <s v="AREP"/>
    <m/>
    <x v="0"/>
    <d v="2020-08-13T00:00:00"/>
    <x v="2"/>
    <s v="Hernandez Rosales Alicia"/>
    <m/>
    <m/>
    <n v="304.14999999999998"/>
    <m/>
    <n v="5322.63"/>
    <n v="4273.05"/>
    <n v="14.048999999999999"/>
    <m/>
    <n v="17.5"/>
    <n v="1049.58"/>
    <x v="0"/>
    <x v="7"/>
    <n v="33"/>
    <x v="0"/>
  </r>
  <r>
    <x v="2"/>
    <x v="4"/>
    <s v="AREP"/>
    <m/>
    <x v="0"/>
    <d v="2020-08-13T00:00:00"/>
    <x v="2"/>
    <s v="Hernandez Rosales Alicia"/>
    <m/>
    <m/>
    <n v="43.14"/>
    <m/>
    <n v="539.25"/>
    <n v="606.08000000000004"/>
    <n v="14.048999999999999"/>
    <m/>
    <n v="12.5"/>
    <n v="-66.83"/>
    <x v="0"/>
    <x v="7"/>
    <n v="33"/>
    <x v="0"/>
  </r>
  <r>
    <x v="2"/>
    <x v="4"/>
    <s v="AREP"/>
    <m/>
    <x v="0"/>
    <d v="2020-08-13T00:00:00"/>
    <x v="2"/>
    <s v="Hernandez Rosales Alicia"/>
    <m/>
    <m/>
    <n v="153.29"/>
    <m/>
    <n v="2682.58"/>
    <n v="2153.5949999999998"/>
    <n v="14.048999999999999"/>
    <m/>
    <n v="17.5"/>
    <n v="528.98500000000001"/>
    <x v="0"/>
    <x v="7"/>
    <n v="33"/>
    <x v="0"/>
  </r>
  <r>
    <x v="2"/>
    <x v="4"/>
    <s v="AREP"/>
    <m/>
    <x v="0"/>
    <d v="2020-08-13T00:00:00"/>
    <x v="2"/>
    <s v="Hernandez Rosales Alicia"/>
    <m/>
    <m/>
    <n v="109.22"/>
    <m/>
    <n v="2457.4499999999998"/>
    <n v="1534.4490000000001"/>
    <n v="14.048999999999999"/>
    <m/>
    <n v="22.5"/>
    <n v="923.00099999999998"/>
    <x v="0"/>
    <x v="7"/>
    <n v="33"/>
    <x v="0"/>
  </r>
  <r>
    <x v="2"/>
    <x v="4"/>
    <s v="GRAL"/>
    <m/>
    <x v="0"/>
    <d v="2020-08-14T00:00:00"/>
    <x v="2"/>
    <s v="Gonzalez Contreras Crescenciano"/>
    <m/>
    <m/>
    <n v="1093.7"/>
    <m/>
    <n v="24061.4"/>
    <n v="15371.183999999999"/>
    <n v="14.054"/>
    <m/>
    <n v="22"/>
    <n v="8690.2160000000003"/>
    <x v="0"/>
    <x v="7"/>
    <n v="33"/>
    <x v="0"/>
  </r>
  <r>
    <x v="2"/>
    <x v="4"/>
    <s v="AREP"/>
    <m/>
    <x v="0"/>
    <d v="2020-08-14T00:00:00"/>
    <x v="2"/>
    <s v="HUEVO PUBLICO EN GENERAL"/>
    <m/>
    <m/>
    <n v="173.39"/>
    <m/>
    <n v="3814.58"/>
    <n v="2613.6889999999999"/>
    <n v="15.074"/>
    <m/>
    <n v="22"/>
    <n v="1200.8910000000001"/>
    <x v="0"/>
    <x v="7"/>
    <n v="33"/>
    <x v="0"/>
  </r>
  <r>
    <x v="2"/>
    <x v="4"/>
    <s v="AREP"/>
    <m/>
    <x v="0"/>
    <d v="2020-08-14T00:00:00"/>
    <x v="2"/>
    <s v="Ambriz Ruiz Manolo"/>
    <m/>
    <m/>
    <n v="261.44"/>
    <m/>
    <n v="5751.68"/>
    <n v="3940.9589999999998"/>
    <n v="15.074"/>
    <m/>
    <n v="22"/>
    <n v="1810.721"/>
    <x v="0"/>
    <x v="7"/>
    <n v="33"/>
    <x v="0"/>
  </r>
  <r>
    <x v="2"/>
    <x v="4"/>
    <s v="AREP"/>
    <m/>
    <x v="0"/>
    <d v="2020-08-14T00:00:00"/>
    <x v="2"/>
    <s v="Espinoza Gonzalez Maria Yesenia"/>
    <m/>
    <m/>
    <n v="370.69"/>
    <m/>
    <n v="8155.18"/>
    <n v="5587.799"/>
    <n v="15.074"/>
    <m/>
    <n v="22"/>
    <n v="2567.3809999999999"/>
    <x v="0"/>
    <x v="7"/>
    <n v="33"/>
    <x v="0"/>
  </r>
  <r>
    <x v="2"/>
    <x v="4"/>
    <s v="AREP"/>
    <m/>
    <x v="0"/>
    <d v="2020-08-14T00:00:00"/>
    <x v="2"/>
    <s v="Alvarez Garcia Octavio "/>
    <m/>
    <m/>
    <n v="221.33"/>
    <m/>
    <n v="4869.26"/>
    <n v="3336.3389999999999"/>
    <n v="15.074"/>
    <m/>
    <n v="22"/>
    <n v="1532.921"/>
    <x v="0"/>
    <x v="7"/>
    <n v="33"/>
    <x v="0"/>
  </r>
  <r>
    <x v="2"/>
    <x v="4"/>
    <s v="AREP"/>
    <m/>
    <x v="0"/>
    <d v="2020-08-14T00:00:00"/>
    <x v="2"/>
    <s v="Vargas Perez Maria del Rosario &quot;La Chata&quot;"/>
    <m/>
    <m/>
    <n v="150.5"/>
    <m/>
    <n v="3311"/>
    <n v="2268.6439999999998"/>
    <n v="15.074"/>
    <m/>
    <n v="22"/>
    <n v="1042.356"/>
    <x v="0"/>
    <x v="7"/>
    <n v="33"/>
    <x v="0"/>
  </r>
  <r>
    <x v="2"/>
    <x v="4"/>
    <s v="AREP"/>
    <m/>
    <x v="0"/>
    <d v="2020-08-14T00:00:00"/>
    <x v="2"/>
    <s v="Gonzalez Dominguez Fabiola"/>
    <m/>
    <m/>
    <n v="152.76"/>
    <m/>
    <n v="3360.72"/>
    <n v="2302.7109999999998"/>
    <n v="15.074"/>
    <m/>
    <n v="22"/>
    <n v="1058.009"/>
    <x v="0"/>
    <x v="7"/>
    <n v="33"/>
    <x v="0"/>
  </r>
  <r>
    <x v="2"/>
    <x v="4"/>
    <s v="AREP"/>
    <m/>
    <x v="0"/>
    <d v="2020-08-14T00:00:00"/>
    <x v="2"/>
    <s v="HUEVO PUBLICO EN GENERAL"/>
    <m/>
    <m/>
    <n v="348.51"/>
    <m/>
    <n v="7667.22"/>
    <n v="5253.4560000000001"/>
    <n v="15.074"/>
    <m/>
    <n v="22"/>
    <n v="2413.7640000000001"/>
    <x v="0"/>
    <x v="7"/>
    <n v="33"/>
    <x v="0"/>
  </r>
  <r>
    <x v="2"/>
    <x v="4"/>
    <s v="AREP"/>
    <m/>
    <x v="0"/>
    <d v="2020-08-14T00:00:00"/>
    <x v="2"/>
    <s v="HUEVO PUBLICO EN GENERAL"/>
    <m/>
    <m/>
    <n v="374.52"/>
    <m/>
    <n v="8239.44"/>
    <n v="5645.5320000000002"/>
    <n v="15.074"/>
    <m/>
    <n v="22"/>
    <n v="2593.9079999999999"/>
    <x v="0"/>
    <x v="7"/>
    <n v="33"/>
    <x v="0"/>
  </r>
  <r>
    <x v="2"/>
    <x v="4"/>
    <s v="AREP"/>
    <m/>
    <x v="0"/>
    <d v="2020-08-14T00:00:00"/>
    <x v="2"/>
    <s v="Martin Francisco Cervantes Curiel"/>
    <m/>
    <m/>
    <n v="196.96"/>
    <m/>
    <n v="4333.12"/>
    <n v="2968.9839999999999"/>
    <n v="15.074"/>
    <m/>
    <n v="22"/>
    <n v="1364.136"/>
    <x v="0"/>
    <x v="7"/>
    <n v="33"/>
    <x v="0"/>
  </r>
  <r>
    <x v="2"/>
    <x v="4"/>
    <s v="AREP"/>
    <m/>
    <x v="0"/>
    <d v="2020-08-14T00:00:00"/>
    <x v="2"/>
    <s v="Huerta Reyes Juan Carlos"/>
    <m/>
    <m/>
    <n v="304.14999999999998"/>
    <m/>
    <n v="6691.3"/>
    <n v="4584.7709999999997"/>
    <n v="15.074"/>
    <m/>
    <n v="22"/>
    <n v="2106.529"/>
    <x v="0"/>
    <x v="7"/>
    <n v="33"/>
    <x v="0"/>
  </r>
  <r>
    <x v="2"/>
    <x v="4"/>
    <s v="AREP"/>
    <m/>
    <x v="0"/>
    <d v="2020-08-14T00:00:00"/>
    <x v="2"/>
    <s v="HUEVO PUBLICO EN GENERAL"/>
    <m/>
    <m/>
    <n v="259.89"/>
    <m/>
    <n v="5717.58"/>
    <n v="3917.5940000000001"/>
    <n v="15.074"/>
    <m/>
    <n v="22"/>
    <n v="1799.9860000000001"/>
    <x v="0"/>
    <x v="7"/>
    <n v="33"/>
    <x v="0"/>
  </r>
  <r>
    <x v="2"/>
    <x v="4"/>
    <s v="AREP"/>
    <m/>
    <x v="0"/>
    <d v="2020-08-14T00:00:00"/>
    <x v="2"/>
    <s v="Imelda fregozo Guzman"/>
    <m/>
    <m/>
    <n v="332.65"/>
    <m/>
    <n v="7318.3"/>
    <n v="5014.3819999999996"/>
    <n v="15.074"/>
    <m/>
    <n v="22"/>
    <n v="2303.9180000000001"/>
    <x v="0"/>
    <x v="7"/>
    <n v="33"/>
    <x v="0"/>
  </r>
  <r>
    <x v="2"/>
    <x v="4"/>
    <s v="AREP"/>
    <m/>
    <x v="0"/>
    <d v="2020-08-14T00:00:00"/>
    <x v="2"/>
    <s v="Cobian Hector"/>
    <m/>
    <m/>
    <n v="370.95"/>
    <m/>
    <n v="8160.9"/>
    <n v="5591.7179999999998"/>
    <n v="15.074"/>
    <m/>
    <n v="22"/>
    <n v="2569.1819999999998"/>
    <x v="0"/>
    <x v="7"/>
    <n v="33"/>
    <x v="0"/>
  </r>
  <r>
    <x v="2"/>
    <x v="4"/>
    <s v="AREP"/>
    <m/>
    <x v="0"/>
    <d v="2020-08-17T00:00:00"/>
    <x v="2"/>
    <s v="Cobian Zamora Marlin"/>
    <m/>
    <m/>
    <n v="1109.8499999999999"/>
    <m/>
    <n v="24416.7"/>
    <n v="15613.268"/>
    <n v="14.068"/>
    <m/>
    <n v="22"/>
    <n v="8803.4320000000007"/>
    <x v="0"/>
    <x v="7"/>
    <n v="34"/>
    <x v="0"/>
  </r>
  <r>
    <x v="2"/>
    <x v="4"/>
    <s v="AREP"/>
    <m/>
    <x v="0"/>
    <d v="2020-08-17T00:00:00"/>
    <x v="2"/>
    <s v="Distribuidora de Frutas y Verduras Zepeda Hnos SRL de CV"/>
    <m/>
    <m/>
    <n v="1214.98"/>
    <m/>
    <n v="26729.56"/>
    <n v="17092.226999999999"/>
    <n v="14.068"/>
    <m/>
    <n v="22"/>
    <n v="9637.3330000000005"/>
    <x v="0"/>
    <x v="7"/>
    <n v="34"/>
    <x v="0"/>
  </r>
  <r>
    <x v="2"/>
    <x v="4"/>
    <s v="AREP"/>
    <m/>
    <x v="0"/>
    <d v="2020-08-17T00:00:00"/>
    <x v="2"/>
    <s v="Distribuidora de Frutas y Verduras Zepeda Hnos SRL de CV"/>
    <m/>
    <m/>
    <n v="1300.05"/>
    <m/>
    <n v="28601.1"/>
    <n v="18288.984"/>
    <n v="14.068"/>
    <m/>
    <n v="22"/>
    <n v="10312.116"/>
    <x v="0"/>
    <x v="7"/>
    <n v="34"/>
    <x v="0"/>
  </r>
  <r>
    <x v="2"/>
    <x v="4"/>
    <s v="AREP"/>
    <m/>
    <x v="0"/>
    <d v="2020-08-17T00:00:00"/>
    <x v="2"/>
    <s v="Distribuidora de Frutas y Verduras Zepeda Hnos SRL de CV"/>
    <m/>
    <m/>
    <n v="1461.36"/>
    <m/>
    <n v="32880.6"/>
    <n v="20558.277999999998"/>
    <n v="14.068"/>
    <m/>
    <n v="22.5"/>
    <n v="12322.322"/>
    <x v="0"/>
    <x v="7"/>
    <n v="34"/>
    <x v="0"/>
  </r>
  <r>
    <x v="2"/>
    <x v="4"/>
    <s v="AREP"/>
    <m/>
    <x v="0"/>
    <d v="2020-08-17T00:00:00"/>
    <x v="2"/>
    <s v="Distribuidora de Frutas y Verduras Zepeda Hnos SRL de CV"/>
    <m/>
    <m/>
    <n v="1133.3800000000001"/>
    <m/>
    <n v="25501.05"/>
    <n v="15944.286"/>
    <n v="14.068"/>
    <m/>
    <n v="22.5"/>
    <n v="9556.7639999999992"/>
    <x v="0"/>
    <x v="7"/>
    <n v="34"/>
    <x v="0"/>
  </r>
  <r>
    <x v="2"/>
    <x v="4"/>
    <s v="AREP"/>
    <m/>
    <x v="0"/>
    <d v="2020-08-17T00:00:00"/>
    <x v="2"/>
    <s v="Garcia Soto Salvador"/>
    <m/>
    <m/>
    <n v="1388.03"/>
    <m/>
    <n v="31230.68"/>
    <n v="19526.678"/>
    <n v="14.068"/>
    <m/>
    <n v="22.5"/>
    <n v="11704.002"/>
    <x v="0"/>
    <x v="7"/>
    <n v="34"/>
    <x v="0"/>
  </r>
  <r>
    <x v="2"/>
    <x v="4"/>
    <s v="AREP"/>
    <m/>
    <x v="0"/>
    <d v="2020-08-17T00:00:00"/>
    <x v="2"/>
    <s v="Loera Baltazar Carlos"/>
    <m/>
    <m/>
    <n v="653.32000000000005"/>
    <m/>
    <n v="14699.7"/>
    <n v="9190.8459999999995"/>
    <n v="14.068"/>
    <m/>
    <n v="22.5"/>
    <n v="5508.8540000000003"/>
    <x v="0"/>
    <x v="7"/>
    <n v="34"/>
    <x v="0"/>
  </r>
  <r>
    <x v="2"/>
    <x v="4"/>
    <s v="AREP"/>
    <m/>
    <x v="0"/>
    <d v="2020-08-17T00:00:00"/>
    <x v="2"/>
    <s v="Laura Livier Castro Mejia"/>
    <m/>
    <m/>
    <n v="217.97"/>
    <m/>
    <n v="4795.34"/>
    <n v="3066.3820000000001"/>
    <n v="14.068"/>
    <m/>
    <n v="22"/>
    <n v="1728.9580000000001"/>
    <x v="0"/>
    <x v="7"/>
    <n v="34"/>
    <x v="0"/>
  </r>
  <r>
    <x v="2"/>
    <x v="4"/>
    <s v="ARSPP1"/>
    <m/>
    <x v="0"/>
    <d v="2020-08-20T00:00:00"/>
    <x v="2"/>
    <s v="HUEVO PUBLICO EN GENERAL"/>
    <m/>
    <m/>
    <n v="43.45"/>
    <m/>
    <n v="955.9"/>
    <n v="804.15599999999995"/>
    <n v="18.507999999999999"/>
    <m/>
    <n v="22"/>
    <n v="151.744"/>
    <x v="0"/>
    <x v="7"/>
    <n v="34"/>
    <x v="0"/>
  </r>
  <r>
    <x v="2"/>
    <x v="4"/>
    <s v="ARSPP1"/>
    <m/>
    <x v="0"/>
    <d v="2020-08-20T00:00:00"/>
    <x v="2"/>
    <s v="Ventas Familia"/>
    <m/>
    <m/>
    <n v="3.85"/>
    <m/>
    <n v="84.7"/>
    <n v="71.254000000000005"/>
    <n v="18.507999999999999"/>
    <m/>
    <n v="22"/>
    <n v="13.446"/>
    <x v="0"/>
    <x v="7"/>
    <n v="34"/>
    <x v="0"/>
  </r>
  <r>
    <x v="2"/>
    <x v="4"/>
    <s v="ARSPP1"/>
    <m/>
    <x v="0"/>
    <d v="2020-08-20T00:00:00"/>
    <x v="2"/>
    <s v="Ventas Familia"/>
    <m/>
    <m/>
    <n v="23.68"/>
    <m/>
    <n v="520.96"/>
    <n v="438.26"/>
    <n v="18.507999999999999"/>
    <m/>
    <n v="22"/>
    <n v="82.7"/>
    <x v="0"/>
    <x v="7"/>
    <n v="34"/>
    <x v="0"/>
  </r>
  <r>
    <x v="2"/>
    <x v="4"/>
    <s v="AREP"/>
    <m/>
    <x v="1"/>
    <d v="2020-08-20T00:00:00"/>
    <x v="2"/>
    <s v="HUEVO PUBLICO EN GENERAL"/>
    <m/>
    <m/>
    <n v="-43.45"/>
    <m/>
    <n v="-955.9"/>
    <n v="-741.05200000000002"/>
    <n v="-17.055"/>
    <m/>
    <n v="22"/>
    <n v="-214.84800000000001"/>
    <x v="0"/>
    <x v="7"/>
    <n v="34"/>
    <x v="0"/>
  </r>
  <r>
    <x v="2"/>
    <x v="4"/>
    <s v="AREP"/>
    <m/>
    <x v="1"/>
    <d v="2020-08-20T00:00:00"/>
    <x v="2"/>
    <s v="Ventas Familia"/>
    <m/>
    <m/>
    <n v="-3.85"/>
    <m/>
    <n v="-84.7"/>
    <n v="-65.662999999999997"/>
    <n v="-17.055"/>
    <m/>
    <n v="22"/>
    <n v="-19.036999999999999"/>
    <x v="0"/>
    <x v="7"/>
    <n v="34"/>
    <x v="0"/>
  </r>
  <r>
    <x v="2"/>
    <x v="4"/>
    <s v="AREP"/>
    <m/>
    <x v="1"/>
    <d v="2020-08-20T00:00:00"/>
    <x v="2"/>
    <s v="Ventas Familia"/>
    <m/>
    <m/>
    <n v="-23.68"/>
    <m/>
    <n v="-520.96"/>
    <n v="-403.86900000000003"/>
    <n v="-17.055"/>
    <m/>
    <n v="22"/>
    <n v="-117.09099999999999"/>
    <x v="0"/>
    <x v="7"/>
    <n v="34"/>
    <x v="0"/>
  </r>
  <r>
    <x v="2"/>
    <x v="4"/>
    <s v="AREP"/>
    <m/>
    <x v="0"/>
    <d v="2020-08-20T00:00:00"/>
    <x v="2"/>
    <s v="Cobian Zamora Marlin"/>
    <m/>
    <m/>
    <n v="880.61"/>
    <m/>
    <n v="19373.419999999998"/>
    <n v="15019.06"/>
    <n v="17.055"/>
    <m/>
    <n v="22"/>
    <n v="4354.3599999999997"/>
    <x v="0"/>
    <x v="7"/>
    <n v="34"/>
    <x v="0"/>
  </r>
  <r>
    <x v="2"/>
    <x v="4"/>
    <s v="AREP"/>
    <m/>
    <x v="0"/>
    <d v="2020-08-20T00:00:00"/>
    <x v="2"/>
    <s v="Hernandez Rosales Alicia"/>
    <m/>
    <m/>
    <n v="44.18"/>
    <m/>
    <n v="751.06"/>
    <n v="753.50300000000004"/>
    <n v="17.055"/>
    <m/>
    <n v="17"/>
    <n v="-2.4430000000000001"/>
    <x v="0"/>
    <x v="7"/>
    <n v="34"/>
    <x v="0"/>
  </r>
  <r>
    <x v="2"/>
    <x v="4"/>
    <s v="AREP"/>
    <m/>
    <x v="0"/>
    <d v="2020-08-20T00:00:00"/>
    <x v="2"/>
    <s v="HUEVO PUBLICO EN GENERAL"/>
    <m/>
    <m/>
    <n v="86.93"/>
    <m/>
    <n v="1912.46"/>
    <n v="1482.616"/>
    <n v="17.055"/>
    <m/>
    <n v="22"/>
    <n v="429.84399999999999"/>
    <x v="0"/>
    <x v="7"/>
    <n v="34"/>
    <x v="0"/>
  </r>
  <r>
    <x v="2"/>
    <x v="4"/>
    <s v="AREP"/>
    <m/>
    <x v="0"/>
    <d v="2020-08-20T00:00:00"/>
    <x v="2"/>
    <s v="HUEVO PUBLICO EN GENERAL"/>
    <m/>
    <m/>
    <n v="86.8"/>
    <m/>
    <n v="1909.6"/>
    <n v="1480.3989999999999"/>
    <n v="17.055"/>
    <m/>
    <n v="22"/>
    <n v="429.20100000000002"/>
    <x v="0"/>
    <x v="7"/>
    <n v="34"/>
    <x v="0"/>
  </r>
  <r>
    <x v="2"/>
    <x v="4"/>
    <s v="AREP"/>
    <m/>
    <x v="0"/>
    <d v="2020-08-20T00:00:00"/>
    <x v="2"/>
    <s v="Espinoza Gonzalez Maria Yesenia"/>
    <m/>
    <m/>
    <n v="219.59"/>
    <m/>
    <n v="4830.9799999999996"/>
    <n v="3745.1709999999998"/>
    <n v="17.055"/>
    <m/>
    <n v="22"/>
    <n v="1085.809"/>
    <x v="0"/>
    <x v="7"/>
    <n v="34"/>
    <x v="0"/>
  </r>
  <r>
    <x v="2"/>
    <x v="4"/>
    <s v="AREP"/>
    <m/>
    <x v="0"/>
    <d v="2020-08-20T00:00:00"/>
    <x v="2"/>
    <s v="Alvarez Garcia Octavio "/>
    <m/>
    <m/>
    <n v="360.83"/>
    <m/>
    <n v="7938.26"/>
    <n v="6154.0609999999997"/>
    <n v="17.055"/>
    <m/>
    <n v="22"/>
    <n v="1784.1990000000001"/>
    <x v="0"/>
    <x v="7"/>
    <n v="34"/>
    <x v="0"/>
  </r>
  <r>
    <x v="2"/>
    <x v="4"/>
    <s v="AREP"/>
    <m/>
    <x v="0"/>
    <d v="2020-08-20T00:00:00"/>
    <x v="2"/>
    <s v="Vargas Perez Maria del Rosario &quot;La Chata&quot;"/>
    <m/>
    <m/>
    <n v="262.3"/>
    <m/>
    <n v="5770.6"/>
    <n v="4473.6030000000001"/>
    <n v="17.055"/>
    <m/>
    <n v="22"/>
    <n v="1296.9970000000001"/>
    <x v="0"/>
    <x v="7"/>
    <n v="34"/>
    <x v="0"/>
  </r>
  <r>
    <x v="2"/>
    <x v="4"/>
    <s v="AREP"/>
    <m/>
    <x v="0"/>
    <d v="2020-08-20T00:00:00"/>
    <x v="2"/>
    <s v="Julio Sanchez"/>
    <m/>
    <m/>
    <n v="440.71"/>
    <m/>
    <n v="9695.6200000000008"/>
    <n v="7516.4369999999999"/>
    <n v="17.055"/>
    <m/>
    <n v="22"/>
    <n v="2179.183"/>
    <x v="0"/>
    <x v="7"/>
    <n v="34"/>
    <x v="0"/>
  </r>
  <r>
    <x v="2"/>
    <x v="4"/>
    <s v="AREP"/>
    <m/>
    <x v="0"/>
    <d v="2020-08-20T00:00:00"/>
    <x v="2"/>
    <s v="HUEVO PUBLICO EN GENERAL"/>
    <m/>
    <m/>
    <n v="220.44"/>
    <m/>
    <n v="4849.68"/>
    <n v="3759.6680000000001"/>
    <n v="17.055"/>
    <m/>
    <n v="22"/>
    <n v="1090.0119999999999"/>
    <x v="0"/>
    <x v="7"/>
    <n v="34"/>
    <x v="0"/>
  </r>
  <r>
    <x v="2"/>
    <x v="4"/>
    <s v="AREP"/>
    <m/>
    <x v="0"/>
    <d v="2020-08-20T00:00:00"/>
    <x v="2"/>
    <s v="Gonzalez Dominguez Fabiola"/>
    <m/>
    <m/>
    <n v="219.3"/>
    <m/>
    <n v="4824.6000000000004"/>
    <n v="3740.2249999999999"/>
    <n v="17.055"/>
    <m/>
    <n v="22"/>
    <n v="1084.375"/>
    <x v="0"/>
    <x v="7"/>
    <n v="34"/>
    <x v="0"/>
  </r>
  <r>
    <x v="2"/>
    <x v="4"/>
    <s v="AREP"/>
    <m/>
    <x v="0"/>
    <d v="2020-08-20T00:00:00"/>
    <x v="2"/>
    <s v="Martin Francisco Cervantes Curiel"/>
    <m/>
    <m/>
    <n v="194.94"/>
    <m/>
    <n v="4288.68"/>
    <n v="3324.7579999999998"/>
    <n v="17.055"/>
    <m/>
    <n v="22"/>
    <n v="963.92200000000003"/>
    <x v="0"/>
    <x v="7"/>
    <n v="34"/>
    <x v="0"/>
  </r>
  <r>
    <x v="2"/>
    <x v="4"/>
    <s v="AREP"/>
    <m/>
    <x v="0"/>
    <d v="2020-08-20T00:00:00"/>
    <x v="2"/>
    <s v="HUEVO PUBLICO EN GENERAL"/>
    <m/>
    <m/>
    <n v="226.11"/>
    <m/>
    <n v="4974.42"/>
    <n v="3856.3719999999998"/>
    <n v="17.055"/>
    <m/>
    <n v="22"/>
    <n v="1118.048"/>
    <x v="0"/>
    <x v="7"/>
    <n v="34"/>
    <x v="0"/>
  </r>
  <r>
    <x v="2"/>
    <x v="4"/>
    <s v="AREP"/>
    <m/>
    <x v="0"/>
    <d v="2020-08-20T00:00:00"/>
    <x v="2"/>
    <s v="Huerta Reyes Juan Carlos"/>
    <m/>
    <m/>
    <n v="399.02"/>
    <m/>
    <n v="8778.44"/>
    <n v="6805.402"/>
    <n v="17.055"/>
    <m/>
    <n v="22"/>
    <n v="1973.038"/>
    <x v="0"/>
    <x v="7"/>
    <n v="34"/>
    <x v="0"/>
  </r>
  <r>
    <x v="2"/>
    <x v="4"/>
    <s v="AREP"/>
    <m/>
    <x v="0"/>
    <d v="2020-08-20T00:00:00"/>
    <x v="2"/>
    <s v="Imelda fregozo Guzman"/>
    <m/>
    <m/>
    <n v="218.37"/>
    <m/>
    <n v="4804.1400000000003"/>
    <n v="3724.364"/>
    <n v="17.055"/>
    <m/>
    <n v="22"/>
    <n v="1079.7760000000001"/>
    <x v="0"/>
    <x v="7"/>
    <n v="34"/>
    <x v="0"/>
  </r>
  <r>
    <x v="2"/>
    <x v="4"/>
    <s v="AREP"/>
    <m/>
    <x v="0"/>
    <d v="2020-08-20T00:00:00"/>
    <x v="2"/>
    <s v="Cobian Hector"/>
    <m/>
    <m/>
    <n v="324.06"/>
    <m/>
    <n v="7129.32"/>
    <n v="5526.9380000000001"/>
    <n v="17.055"/>
    <m/>
    <n v="22"/>
    <n v="1602.3820000000001"/>
    <x v="0"/>
    <x v="7"/>
    <n v="34"/>
    <x v="0"/>
  </r>
  <r>
    <x v="2"/>
    <x v="4"/>
    <s v="AREP"/>
    <m/>
    <x v="0"/>
    <d v="2020-08-20T00:00:00"/>
    <x v="2"/>
    <s v="Panificadora Valdez"/>
    <m/>
    <m/>
    <n v="20.84"/>
    <m/>
    <n v="250.08"/>
    <n v="355.43200000000002"/>
    <n v="17.055"/>
    <m/>
    <n v="12"/>
    <n v="-105.352"/>
    <x v="0"/>
    <x v="7"/>
    <n v="34"/>
    <x v="0"/>
  </r>
  <r>
    <x v="2"/>
    <x v="4"/>
    <s v="AREP"/>
    <m/>
    <x v="0"/>
    <d v="2020-08-20T00:00:00"/>
    <x v="2"/>
    <s v="De la Torre Gudiño Jaime"/>
    <m/>
    <m/>
    <n v="223.92"/>
    <m/>
    <n v="4926.24"/>
    <n v="3819.0210000000002"/>
    <n v="17.055"/>
    <m/>
    <n v="22"/>
    <n v="1107.2190000000001"/>
    <x v="0"/>
    <x v="7"/>
    <n v="34"/>
    <x v="0"/>
  </r>
  <r>
    <x v="2"/>
    <x v="4"/>
    <s v="AREP"/>
    <m/>
    <x v="0"/>
    <d v="2020-08-20T00:00:00"/>
    <x v="2"/>
    <s v="Abel Paul Hernandez Perez"/>
    <m/>
    <m/>
    <n v="199.29"/>
    <m/>
    <n v="4384.38"/>
    <n v="3398.9490000000001"/>
    <n v="17.055"/>
    <m/>
    <n v="22"/>
    <n v="985.43100000000004"/>
    <x v="0"/>
    <x v="7"/>
    <n v="34"/>
    <x v="0"/>
  </r>
  <r>
    <x v="2"/>
    <x v="4"/>
    <s v="AREP"/>
    <m/>
    <x v="0"/>
    <d v="2020-08-20T00:00:00"/>
    <x v="2"/>
    <s v="J Jesus Naranjo Ayala"/>
    <m/>
    <m/>
    <n v="110.22"/>
    <m/>
    <n v="2424.84"/>
    <n v="1879.8340000000001"/>
    <n v="17.055"/>
    <m/>
    <n v="22"/>
    <n v="545.00599999999997"/>
    <x v="0"/>
    <x v="7"/>
    <n v="34"/>
    <x v="0"/>
  </r>
  <r>
    <x v="2"/>
    <x v="4"/>
    <s v="AREP"/>
    <m/>
    <x v="0"/>
    <d v="2020-08-20T00:00:00"/>
    <x v="2"/>
    <s v="Alvarez Garcia Octavio "/>
    <m/>
    <m/>
    <n v="287.06"/>
    <m/>
    <n v="6315.32"/>
    <n v="4895.8919999999998"/>
    <n v="17.055"/>
    <m/>
    <n v="22"/>
    <n v="1419.4280000000001"/>
    <x v="0"/>
    <x v="7"/>
    <n v="34"/>
    <x v="0"/>
  </r>
  <r>
    <x v="2"/>
    <x v="4"/>
    <s v="AREP"/>
    <m/>
    <x v="0"/>
    <d v="2020-08-20T00:00:00"/>
    <x v="2"/>
    <s v="Vargas Perez Maria del Rosario &quot;La Chata&quot;"/>
    <m/>
    <m/>
    <n v="218.2"/>
    <m/>
    <n v="4800.3999999999996"/>
    <n v="3721.4639999999999"/>
    <n v="17.055"/>
    <m/>
    <n v="22"/>
    <n v="1078.9359999999999"/>
    <x v="0"/>
    <x v="7"/>
    <n v="34"/>
    <x v="0"/>
  </r>
  <r>
    <x v="2"/>
    <x v="4"/>
    <s v="AREP"/>
    <m/>
    <x v="0"/>
    <d v="2020-08-20T00:00:00"/>
    <x v="2"/>
    <s v="Ambriz Ruiz Manolo"/>
    <m/>
    <m/>
    <n v="694.98"/>
    <m/>
    <n v="15289.56"/>
    <n v="11853.085999999999"/>
    <n v="17.055"/>
    <m/>
    <n v="22"/>
    <n v="3436.4740000000002"/>
    <x v="0"/>
    <x v="7"/>
    <n v="34"/>
    <x v="0"/>
  </r>
  <r>
    <x v="2"/>
    <x v="4"/>
    <s v="AREP"/>
    <m/>
    <x v="0"/>
    <d v="2020-08-20T00:00:00"/>
    <x v="2"/>
    <s v="Rosales Guzman Humberto"/>
    <m/>
    <m/>
    <n v="261.77"/>
    <m/>
    <n v="5758.94"/>
    <n v="4464.5630000000001"/>
    <n v="17.055"/>
    <m/>
    <n v="22"/>
    <n v="1294.377"/>
    <x v="0"/>
    <x v="7"/>
    <n v="34"/>
    <x v="0"/>
  </r>
  <r>
    <x v="2"/>
    <x v="4"/>
    <s v="AREP"/>
    <m/>
    <x v="0"/>
    <d v="2020-08-20T00:00:00"/>
    <x v="2"/>
    <s v="HUEVO PUBLICO EN GENERAL"/>
    <m/>
    <m/>
    <n v="175.14"/>
    <m/>
    <n v="3853.08"/>
    <n v="2987.0639999999999"/>
    <n v="17.055"/>
    <m/>
    <n v="22"/>
    <n v="866.01599999999996"/>
    <x v="0"/>
    <x v="7"/>
    <n v="34"/>
    <x v="0"/>
  </r>
  <r>
    <x v="2"/>
    <x v="4"/>
    <s v="AREP"/>
    <m/>
    <x v="0"/>
    <d v="2020-08-20T00:00:00"/>
    <x v="2"/>
    <s v="Hernandez Rosales Alicia"/>
    <m/>
    <m/>
    <n v="325.12"/>
    <m/>
    <n v="5527.04"/>
    <n v="5545.0159999999996"/>
    <n v="17.055"/>
    <m/>
    <n v="17"/>
    <n v="-17.975999999999999"/>
    <x v="0"/>
    <x v="7"/>
    <n v="34"/>
    <x v="0"/>
  </r>
  <r>
    <x v="2"/>
    <x v="4"/>
    <s v="AREP"/>
    <m/>
    <x v="0"/>
    <d v="2020-08-20T00:00:00"/>
    <x v="2"/>
    <s v="Hernandez Rosales Alicia"/>
    <m/>
    <m/>
    <n v="131.77000000000001"/>
    <m/>
    <n v="1581.24"/>
    <n v="2247.3760000000002"/>
    <n v="17.055"/>
    <m/>
    <n v="12"/>
    <n v="-666.13599999999997"/>
    <x v="0"/>
    <x v="7"/>
    <n v="34"/>
    <x v="0"/>
  </r>
  <r>
    <x v="2"/>
    <x v="4"/>
    <s v="AREP"/>
    <m/>
    <x v="0"/>
    <d v="2020-08-20T00:00:00"/>
    <x v="2"/>
    <s v="Hernandez Rosales Alicia"/>
    <m/>
    <m/>
    <n v="200.51"/>
    <m/>
    <n v="4411.22"/>
    <n v="3419.7559999999999"/>
    <n v="17.055"/>
    <m/>
    <n v="22"/>
    <n v="991.46400000000006"/>
    <x v="0"/>
    <x v="7"/>
    <n v="34"/>
    <x v="0"/>
  </r>
  <r>
    <x v="2"/>
    <x v="4"/>
    <s v="AREP"/>
    <m/>
    <x v="0"/>
    <d v="2020-08-20T00:00:00"/>
    <x v="2"/>
    <s v="Hernandez Rosales Alicia"/>
    <m/>
    <m/>
    <n v="86.87"/>
    <m/>
    <n v="1042.44"/>
    <n v="1481.5930000000001"/>
    <n v="17.055"/>
    <m/>
    <n v="12"/>
    <n v="-439.15300000000002"/>
    <x v="0"/>
    <x v="7"/>
    <n v="34"/>
    <x v="0"/>
  </r>
  <r>
    <x v="2"/>
    <x v="4"/>
    <s v="AREP"/>
    <m/>
    <x v="0"/>
    <d v="2020-08-20T00:00:00"/>
    <x v="2"/>
    <s v="Hernandez Rosales Alicia"/>
    <m/>
    <m/>
    <n v="260.64"/>
    <m/>
    <n v="4430.88"/>
    <n v="4445.2910000000002"/>
    <n v="17.055"/>
    <m/>
    <n v="17"/>
    <n v="-14.411"/>
    <x v="0"/>
    <x v="7"/>
    <n v="34"/>
    <x v="0"/>
  </r>
  <r>
    <x v="2"/>
    <x v="4"/>
    <s v="AREP"/>
    <m/>
    <x v="0"/>
    <d v="2020-08-20T00:00:00"/>
    <x v="2"/>
    <s v="HUEVO PUBLICO EN GENERAL"/>
    <m/>
    <m/>
    <n v="546.35"/>
    <m/>
    <n v="12019.7"/>
    <n v="9318.1579999999994"/>
    <n v="17.055"/>
    <m/>
    <n v="22"/>
    <n v="2701.5419999999999"/>
    <x v="0"/>
    <x v="7"/>
    <n v="34"/>
    <x v="0"/>
  </r>
  <r>
    <x v="2"/>
    <x v="4"/>
    <s v="AREP"/>
    <m/>
    <x v="0"/>
    <d v="2020-08-20T00:00:00"/>
    <x v="2"/>
    <s v="Ventas Familia"/>
    <m/>
    <m/>
    <n v="23.68"/>
    <m/>
    <n v="520.96"/>
    <n v="403.86900000000003"/>
    <n v="17.055"/>
    <m/>
    <n v="22"/>
    <n v="117.09099999999999"/>
    <x v="0"/>
    <x v="7"/>
    <n v="34"/>
    <x v="0"/>
  </r>
  <r>
    <x v="2"/>
    <x v="4"/>
    <s v="AREP"/>
    <m/>
    <x v="0"/>
    <d v="2020-08-20T00:00:00"/>
    <x v="2"/>
    <s v="HUEVO PUBLICO EN GENERAL"/>
    <m/>
    <m/>
    <n v="43.45"/>
    <m/>
    <n v="955.9"/>
    <n v="741.05200000000002"/>
    <n v="17.055"/>
    <m/>
    <n v="22"/>
    <n v="214.84800000000001"/>
    <x v="0"/>
    <x v="7"/>
    <n v="34"/>
    <x v="0"/>
  </r>
  <r>
    <x v="2"/>
    <x v="4"/>
    <s v="AREP"/>
    <m/>
    <x v="0"/>
    <d v="2020-08-20T00:00:00"/>
    <x v="2"/>
    <s v="Ventas Familia"/>
    <m/>
    <m/>
    <n v="3.85"/>
    <m/>
    <n v="84.7"/>
    <n v="65.662999999999997"/>
    <n v="17.055"/>
    <m/>
    <n v="22"/>
    <n v="19.036999999999999"/>
    <x v="0"/>
    <x v="7"/>
    <n v="34"/>
    <x v="0"/>
  </r>
  <r>
    <x v="2"/>
    <x v="4"/>
    <s v="AREP"/>
    <m/>
    <x v="0"/>
    <d v="2020-08-20T00:00:00"/>
    <x v="2"/>
    <s v="Ambriz Ruiz Manolo"/>
    <m/>
    <m/>
    <n v="154.69999999999999"/>
    <m/>
    <n v="3403.4"/>
    <n v="2486.951"/>
    <n v="16.076000000000001"/>
    <m/>
    <n v="22"/>
    <n v="916.44899999999996"/>
    <x v="0"/>
    <x v="7"/>
    <n v="34"/>
    <x v="0"/>
  </r>
  <r>
    <x v="2"/>
    <x v="4"/>
    <s v="AREP"/>
    <m/>
    <x v="0"/>
    <d v="2020-08-20T00:00:00"/>
    <x v="2"/>
    <s v="Espinoza Gonzalez Maria Yesenia"/>
    <m/>
    <m/>
    <n v="217.52"/>
    <m/>
    <n v="4785.4399999999996"/>
    <n v="3496.8420000000001"/>
    <n v="16.076000000000001"/>
    <m/>
    <n v="22"/>
    <n v="1288.598"/>
    <x v="0"/>
    <x v="7"/>
    <n v="34"/>
    <x v="0"/>
  </r>
  <r>
    <x v="2"/>
    <x v="4"/>
    <s v="AREP"/>
    <m/>
    <x v="0"/>
    <d v="2020-08-20T00:00:00"/>
    <x v="2"/>
    <s v="Jose Zazueta"/>
    <m/>
    <m/>
    <n v="771.91"/>
    <m/>
    <n v="16982.02"/>
    <n v="12409.191999999999"/>
    <n v="16.076000000000001"/>
    <m/>
    <n v="22"/>
    <n v="4572.8280000000004"/>
    <x v="0"/>
    <x v="7"/>
    <n v="34"/>
    <x v="0"/>
  </r>
  <r>
    <x v="2"/>
    <x v="4"/>
    <s v="AREP"/>
    <m/>
    <x v="0"/>
    <d v="2020-08-20T00:00:00"/>
    <x v="2"/>
    <s v="Julio Sanchez"/>
    <m/>
    <m/>
    <n v="1928.45"/>
    <m/>
    <n v="42425.9"/>
    <n v="31001.68"/>
    <n v="16.076000000000001"/>
    <m/>
    <n v="22"/>
    <n v="11424.22"/>
    <x v="0"/>
    <x v="7"/>
    <n v="34"/>
    <x v="0"/>
  </r>
  <r>
    <x v="2"/>
    <x v="4"/>
    <s v="AREP"/>
    <m/>
    <x v="0"/>
    <d v="2020-08-20T00:00:00"/>
    <x v="2"/>
    <s v="Panaderia Garcia"/>
    <m/>
    <m/>
    <n v="21.66"/>
    <m/>
    <n v="368.22"/>
    <n v="348.20499999999998"/>
    <n v="16.076000000000001"/>
    <m/>
    <n v="17"/>
    <n v="20.015000000000001"/>
    <x v="0"/>
    <x v="7"/>
    <n v="34"/>
    <x v="0"/>
  </r>
  <r>
    <x v="2"/>
    <x v="4"/>
    <s v="AREP"/>
    <m/>
    <x v="0"/>
    <d v="2020-08-20T00:00:00"/>
    <x v="2"/>
    <s v="Hernandez Rosales Alicia"/>
    <m/>
    <m/>
    <n v="87.02"/>
    <m/>
    <n v="1044.24"/>
    <n v="1398.93"/>
    <n v="16.076000000000001"/>
    <m/>
    <n v="12"/>
    <n v="-354.69"/>
    <x v="0"/>
    <x v="7"/>
    <n v="34"/>
    <x v="0"/>
  </r>
  <r>
    <x v="2"/>
    <x v="4"/>
    <s v="AREP"/>
    <m/>
    <x v="0"/>
    <d v="2020-08-20T00:00:00"/>
    <x v="2"/>
    <s v="HUEVO PUBLICO EN GENERAL"/>
    <m/>
    <m/>
    <n v="436.63"/>
    <m/>
    <n v="9605.86"/>
    <n v="7019.2449999999999"/>
    <n v="16.076000000000001"/>
    <m/>
    <n v="22"/>
    <n v="2586.6149999999998"/>
    <x v="0"/>
    <x v="7"/>
    <n v="34"/>
    <x v="0"/>
  </r>
  <r>
    <x v="2"/>
    <x v="4"/>
    <s v="AREP"/>
    <m/>
    <x v="0"/>
    <d v="2020-08-20T00:00:00"/>
    <x v="2"/>
    <s v="HUEVO PUBLICO EN GENERAL"/>
    <m/>
    <m/>
    <n v="262.67"/>
    <m/>
    <n v="5778.74"/>
    <n v="4222.6719999999996"/>
    <n v="16.076000000000001"/>
    <m/>
    <n v="22"/>
    <n v="1556.068"/>
    <x v="0"/>
    <x v="7"/>
    <n v="34"/>
    <x v="0"/>
  </r>
  <r>
    <x v="2"/>
    <x v="4"/>
    <s v="AREP"/>
    <m/>
    <x v="0"/>
    <d v="2020-08-20T00:00:00"/>
    <x v="2"/>
    <s v="Soc Coop Rural de Compra y Venta en C y C El Grullo SCL"/>
    <m/>
    <m/>
    <n v="656.4"/>
    <m/>
    <n v="14440.8"/>
    <n v="10552.259"/>
    <n v="16.076000000000001"/>
    <m/>
    <n v="22"/>
    <n v="3888.5410000000002"/>
    <x v="0"/>
    <x v="7"/>
    <n v="34"/>
    <x v="0"/>
  </r>
  <r>
    <x v="2"/>
    <x v="4"/>
    <s v="AREP"/>
    <m/>
    <x v="0"/>
    <d v="2020-08-20T00:00:00"/>
    <x v="2"/>
    <s v="Distribuidora de Frutas y Verduras Zepeda Hnos SRL de CV"/>
    <m/>
    <m/>
    <n v="1306.78"/>
    <m/>
    <n v="28749.16"/>
    <n v="21007.74"/>
    <n v="16.076000000000001"/>
    <m/>
    <n v="22"/>
    <n v="7741.42"/>
    <x v="0"/>
    <x v="7"/>
    <n v="34"/>
    <x v="0"/>
  </r>
  <r>
    <x v="2"/>
    <x v="4"/>
    <s v="AREP"/>
    <m/>
    <x v="0"/>
    <d v="2020-08-21T00:00:00"/>
    <x v="2"/>
    <s v="Cobian Hector"/>
    <m/>
    <m/>
    <n v="317.58"/>
    <m/>
    <n v="6986.76"/>
    <n v="5483.9160000000002"/>
    <n v="17.268000000000001"/>
    <m/>
    <n v="22"/>
    <n v="1502.8440000000001"/>
    <x v="0"/>
    <x v="7"/>
    <n v="34"/>
    <x v="0"/>
  </r>
  <r>
    <x v="2"/>
    <x v="4"/>
    <s v="AREP"/>
    <m/>
    <x v="0"/>
    <d v="2020-08-21T00:00:00"/>
    <x v="2"/>
    <s v="Cobian Zamora Marlin"/>
    <m/>
    <m/>
    <n v="662.23"/>
    <m/>
    <n v="14569.06"/>
    <n v="11435.272000000001"/>
    <n v="17.268000000000001"/>
    <m/>
    <n v="22"/>
    <n v="3133.788"/>
    <x v="0"/>
    <x v="7"/>
    <n v="34"/>
    <x v="0"/>
  </r>
  <r>
    <x v="2"/>
    <x v="4"/>
    <s v="AREP"/>
    <m/>
    <x v="0"/>
    <d v="2020-08-21T00:00:00"/>
    <x v="2"/>
    <s v="Gonzalez Contreras Crescenciano"/>
    <m/>
    <m/>
    <n v="1098.52"/>
    <m/>
    <n v="24167.439999999999"/>
    <n v="18969.052"/>
    <n v="17.268000000000001"/>
    <m/>
    <n v="22"/>
    <n v="5198.3879999999999"/>
    <x v="0"/>
    <x v="7"/>
    <n v="34"/>
    <x v="0"/>
  </r>
  <r>
    <x v="2"/>
    <x v="4"/>
    <s v="AREP"/>
    <m/>
    <x v="0"/>
    <d v="2020-08-21T00:00:00"/>
    <x v="2"/>
    <s v="Julio Sanchez"/>
    <m/>
    <m/>
    <n v="440.59"/>
    <m/>
    <n v="9692.98"/>
    <n v="7608.0309999999999"/>
    <n v="17.268000000000001"/>
    <m/>
    <n v="22"/>
    <n v="2084.9490000000001"/>
    <x v="0"/>
    <x v="7"/>
    <n v="34"/>
    <x v="0"/>
  </r>
  <r>
    <x v="2"/>
    <x v="4"/>
    <s v="AREP"/>
    <m/>
    <x v="0"/>
    <d v="2020-08-21T00:00:00"/>
    <x v="2"/>
    <s v="HUEVO PUBLICO EN GENERAL"/>
    <m/>
    <m/>
    <n v="43.04"/>
    <m/>
    <n v="731.68"/>
    <n v="743.20699999999999"/>
    <n v="17.268000000000001"/>
    <m/>
    <n v="17"/>
    <n v="-11.526999999999999"/>
    <x v="0"/>
    <x v="7"/>
    <n v="34"/>
    <x v="0"/>
  </r>
  <r>
    <x v="2"/>
    <x v="4"/>
    <s v="AREP"/>
    <m/>
    <x v="0"/>
    <d v="2020-08-21T00:00:00"/>
    <x v="2"/>
    <s v="HUEVO PUBLICO EN GENERAL"/>
    <m/>
    <m/>
    <n v="86.74"/>
    <m/>
    <n v="1908.28"/>
    <n v="1497.8109999999999"/>
    <n v="17.268000000000001"/>
    <m/>
    <n v="22"/>
    <n v="410.46899999999999"/>
    <x v="0"/>
    <x v="7"/>
    <n v="34"/>
    <x v="0"/>
  </r>
  <r>
    <x v="2"/>
    <x v="4"/>
    <s v="AREP"/>
    <m/>
    <x v="0"/>
    <d v="2020-08-21T00:00:00"/>
    <x v="2"/>
    <s v="Vargas Perez Maria del Rosario &quot;La Chata&quot;"/>
    <m/>
    <m/>
    <n v="286.10000000000002"/>
    <m/>
    <n v="6294.2"/>
    <n v="4940.3249999999998"/>
    <n v="17.268000000000001"/>
    <m/>
    <n v="22"/>
    <n v="1353.875"/>
    <x v="0"/>
    <x v="7"/>
    <n v="34"/>
    <x v="0"/>
  </r>
  <r>
    <x v="2"/>
    <x v="4"/>
    <s v="AREP"/>
    <m/>
    <x v="0"/>
    <d v="2020-08-21T00:00:00"/>
    <x v="2"/>
    <s v="HUEVO PUBLICO EN GENERAL"/>
    <m/>
    <m/>
    <n v="220.26"/>
    <m/>
    <n v="4845.72"/>
    <n v="3803.4110000000001"/>
    <n v="17.268000000000001"/>
    <m/>
    <n v="22"/>
    <n v="1042.309"/>
    <x v="0"/>
    <x v="7"/>
    <n v="34"/>
    <x v="0"/>
  </r>
  <r>
    <x v="2"/>
    <x v="4"/>
    <s v="AREP"/>
    <m/>
    <x v="0"/>
    <d v="2020-08-24T00:00:00"/>
    <x v="2"/>
    <s v="HUEVO PUBLICO EN GENERAL"/>
    <m/>
    <m/>
    <n v="241.78"/>
    <m/>
    <n v="5319.16"/>
    <n v="4211.9350000000004"/>
    <n v="17.420999999999999"/>
    <m/>
    <n v="22"/>
    <n v="1107.2249999999999"/>
    <x v="0"/>
    <x v="7"/>
    <n v="35"/>
    <x v="0"/>
  </r>
  <r>
    <x v="2"/>
    <x v="4"/>
    <s v="AREP"/>
    <m/>
    <x v="0"/>
    <d v="2020-08-24T00:00:00"/>
    <x v="2"/>
    <s v="Ambriz Ruiz Manolo"/>
    <m/>
    <m/>
    <n v="196.46"/>
    <m/>
    <n v="4322.12"/>
    <n v="3422.4369999999999"/>
    <n v="17.420999999999999"/>
    <m/>
    <n v="22"/>
    <n v="899.68299999999999"/>
    <x v="0"/>
    <x v="7"/>
    <n v="35"/>
    <x v="0"/>
  </r>
  <r>
    <x v="2"/>
    <x v="4"/>
    <s v="AREP"/>
    <m/>
    <x v="0"/>
    <d v="2020-08-24T00:00:00"/>
    <x v="2"/>
    <s v="Espinoza Gonzalez Maria Yesenia"/>
    <m/>
    <m/>
    <n v="240.12"/>
    <m/>
    <n v="5282.64"/>
    <n v="4183.0169999999998"/>
    <n v="17.420999999999999"/>
    <m/>
    <n v="22"/>
    <n v="1099.623"/>
    <x v="0"/>
    <x v="7"/>
    <n v="35"/>
    <x v="0"/>
  </r>
  <r>
    <x v="2"/>
    <x v="4"/>
    <s v="AREP"/>
    <m/>
    <x v="0"/>
    <d v="2020-08-24T00:00:00"/>
    <x v="2"/>
    <s v="Panaderia Garcia"/>
    <m/>
    <m/>
    <n v="67.16"/>
    <m/>
    <n v="1141.72"/>
    <n v="1169.963"/>
    <n v="17.420999999999999"/>
    <m/>
    <n v="17"/>
    <n v="-28.242999999999999"/>
    <x v="0"/>
    <x v="7"/>
    <n v="35"/>
    <x v="0"/>
  </r>
  <r>
    <x v="2"/>
    <x v="4"/>
    <s v="AREP"/>
    <m/>
    <x v="0"/>
    <d v="2020-08-24T00:00:00"/>
    <x v="2"/>
    <s v="Panaderia Garcia"/>
    <m/>
    <m/>
    <n v="21.93"/>
    <m/>
    <n v="263.16000000000003"/>
    <n v="382.03199999999998"/>
    <n v="17.420999999999999"/>
    <m/>
    <n v="12"/>
    <n v="-118.872"/>
    <x v="0"/>
    <x v="7"/>
    <n v="35"/>
    <x v="0"/>
  </r>
  <r>
    <x v="2"/>
    <x v="4"/>
    <s v="AREP"/>
    <m/>
    <x v="0"/>
    <d v="2020-08-24T00:00:00"/>
    <x v="2"/>
    <s v="Julio Sanchez"/>
    <m/>
    <m/>
    <n v="2039.58"/>
    <m/>
    <n v="44870.76"/>
    <n v="35530.557999999997"/>
    <n v="17.420999999999999"/>
    <m/>
    <n v="22"/>
    <n v="9340.2019999999993"/>
    <x v="0"/>
    <x v="7"/>
    <n v="35"/>
    <x v="0"/>
  </r>
  <r>
    <x v="2"/>
    <x v="4"/>
    <s v="AREP"/>
    <m/>
    <x v="0"/>
    <d v="2020-08-24T00:00:00"/>
    <x v="2"/>
    <s v="HUEVO PUBLICO EN GENERAL"/>
    <m/>
    <m/>
    <n v="314.94"/>
    <m/>
    <n v="6928.68"/>
    <n v="5486.4210000000003"/>
    <n v="17.420999999999999"/>
    <m/>
    <n v="22"/>
    <n v="1442.259"/>
    <x v="0"/>
    <x v="7"/>
    <n v="35"/>
    <x v="0"/>
  </r>
  <r>
    <x v="2"/>
    <x v="4"/>
    <s v="AREP"/>
    <m/>
    <x v="0"/>
    <d v="2020-08-24T00:00:00"/>
    <x v="2"/>
    <s v="Soc Coop Rural de Compra y Venta en C y C El Grullo SCL"/>
    <m/>
    <m/>
    <n v="550.79999999999995"/>
    <m/>
    <n v="12117.6"/>
    <n v="9595.2260000000006"/>
    <n v="17.420999999999999"/>
    <m/>
    <n v="22"/>
    <n v="2522.3739999999998"/>
    <x v="0"/>
    <x v="7"/>
    <n v="35"/>
    <x v="0"/>
  </r>
  <r>
    <x v="2"/>
    <x v="4"/>
    <s v="AREP"/>
    <m/>
    <x v="0"/>
    <d v="2020-08-24T00:00:00"/>
    <x v="2"/>
    <s v="Cobian Zamora Marlin"/>
    <m/>
    <m/>
    <n v="889.87"/>
    <m/>
    <n v="19577.14"/>
    <n v="15445.163"/>
    <n v="17.356999999999999"/>
    <m/>
    <n v="22"/>
    <n v="4131.9769999999999"/>
    <x v="0"/>
    <x v="7"/>
    <n v="35"/>
    <x v="0"/>
  </r>
  <r>
    <x v="2"/>
    <x v="4"/>
    <s v="AREP"/>
    <m/>
    <x v="0"/>
    <d v="2020-08-24T00:00:00"/>
    <x v="2"/>
    <s v="De la Torre Gudiño Jaime"/>
    <m/>
    <m/>
    <n v="225.1"/>
    <m/>
    <n v="4952.2"/>
    <n v="3906.982"/>
    <n v="17.356999999999999"/>
    <m/>
    <n v="22"/>
    <n v="1045.2180000000001"/>
    <x v="0"/>
    <x v="7"/>
    <n v="35"/>
    <x v="0"/>
  </r>
  <r>
    <x v="2"/>
    <x v="4"/>
    <s v="AREP"/>
    <m/>
    <x v="0"/>
    <d v="2020-08-24T00:00:00"/>
    <x v="2"/>
    <s v="Distribuidora de Frutas y Verduras Zepeda Hnos SRL de CV"/>
    <m/>
    <m/>
    <n v="1111.69"/>
    <m/>
    <n v="24457.18"/>
    <n v="19295.215"/>
    <n v="17.356999999999999"/>
    <m/>
    <n v="22"/>
    <n v="5161.9650000000001"/>
    <x v="0"/>
    <x v="7"/>
    <n v="35"/>
    <x v="0"/>
  </r>
  <r>
    <x v="2"/>
    <x v="4"/>
    <s v="AREP"/>
    <m/>
    <x v="0"/>
    <d v="2020-08-24T00:00:00"/>
    <x v="2"/>
    <s v="Distribuidora de Frutas y Verduras Zepeda Hnos SRL de CV"/>
    <m/>
    <m/>
    <n v="1105.8499999999999"/>
    <m/>
    <n v="24328.7"/>
    <n v="19193.851999999999"/>
    <n v="17.356999999999999"/>
    <m/>
    <n v="22"/>
    <n v="5134.848"/>
    <x v="0"/>
    <x v="7"/>
    <n v="35"/>
    <x v="0"/>
  </r>
  <r>
    <x v="2"/>
    <x v="4"/>
    <s v="AREP"/>
    <m/>
    <x v="0"/>
    <d v="2020-08-24T00:00:00"/>
    <x v="2"/>
    <s v="HUEVO PUBLICO EN GENERAL"/>
    <m/>
    <m/>
    <n v="557.94000000000005"/>
    <m/>
    <n v="12274.68"/>
    <n v="9683.9699999999993"/>
    <n v="17.356999999999999"/>
    <m/>
    <n v="22"/>
    <n v="2590.71"/>
    <x v="0"/>
    <x v="7"/>
    <n v="35"/>
    <x v="0"/>
  </r>
  <r>
    <x v="2"/>
    <x v="4"/>
    <s v="AREP"/>
    <m/>
    <x v="0"/>
    <d v="2020-08-24T00:00:00"/>
    <x v="2"/>
    <s v="Garcia Soto Salvador"/>
    <m/>
    <m/>
    <n v="1162.7"/>
    <m/>
    <n v="26160.75"/>
    <n v="20180.578000000001"/>
    <n v="17.356999999999999"/>
    <m/>
    <n v="22.5"/>
    <n v="5980.1719999999996"/>
    <x v="0"/>
    <x v="7"/>
    <n v="35"/>
    <x v="0"/>
  </r>
  <r>
    <x v="2"/>
    <x v="4"/>
    <s v="AREP"/>
    <m/>
    <x v="0"/>
    <d v="2020-08-24T00:00:00"/>
    <x v="2"/>
    <s v="Loera Baltazar Carlos"/>
    <m/>
    <m/>
    <n v="547.6"/>
    <m/>
    <n v="12321"/>
    <n v="9504.5020000000004"/>
    <n v="17.356999999999999"/>
    <m/>
    <n v="22.5"/>
    <n v="2816.498"/>
    <x v="0"/>
    <x v="7"/>
    <n v="35"/>
    <x v="0"/>
  </r>
  <r>
    <x v="2"/>
    <x v="4"/>
    <s v="AREP"/>
    <m/>
    <x v="0"/>
    <d v="2020-08-24T00:00:00"/>
    <x v="2"/>
    <s v="HUEVO PUBLICO EN GENERAL"/>
    <m/>
    <m/>
    <n v="442.91"/>
    <m/>
    <n v="9744.02"/>
    <n v="7687.4340000000002"/>
    <n v="17.356999999999999"/>
    <m/>
    <n v="22"/>
    <n v="2056.5859999999998"/>
    <x v="0"/>
    <x v="7"/>
    <n v="35"/>
    <x v="0"/>
  </r>
  <r>
    <x v="2"/>
    <x v="4"/>
    <s v="AREP"/>
    <m/>
    <x v="0"/>
    <d v="2020-08-24T00:00:00"/>
    <x v="2"/>
    <s v="HUEVO PUBLICO EN GENERAL"/>
    <m/>
    <m/>
    <n v="131.15"/>
    <m/>
    <n v="2885.3"/>
    <n v="2276.3249999999998"/>
    <n v="17.356999999999999"/>
    <m/>
    <n v="22"/>
    <n v="608.97500000000002"/>
    <x v="0"/>
    <x v="7"/>
    <n v="35"/>
    <x v="0"/>
  </r>
  <r>
    <x v="2"/>
    <x v="4"/>
    <s v="AREP"/>
    <m/>
    <x v="0"/>
    <d v="2020-08-24T00:00:00"/>
    <x v="2"/>
    <s v="Panaderia Garcia"/>
    <m/>
    <m/>
    <n v="21.93"/>
    <m/>
    <n v="263.16000000000003"/>
    <n v="380.63099999999997"/>
    <n v="17.356999999999999"/>
    <m/>
    <n v="12"/>
    <n v="-117.471"/>
    <x v="0"/>
    <x v="7"/>
    <n v="35"/>
    <x v="0"/>
  </r>
  <r>
    <x v="2"/>
    <x v="4"/>
    <s v="AREP"/>
    <m/>
    <x v="0"/>
    <d v="2020-08-24T00:00:00"/>
    <x v="2"/>
    <s v="Laura Livier Castro Mejia"/>
    <m/>
    <m/>
    <n v="241.95"/>
    <m/>
    <n v="5322.9"/>
    <n v="4199.442"/>
    <n v="17.356999999999999"/>
    <m/>
    <n v="22"/>
    <n v="1123.4580000000001"/>
    <x v="0"/>
    <x v="7"/>
    <n v="35"/>
    <x v="0"/>
  </r>
  <r>
    <x v="2"/>
    <x v="4"/>
    <s v="AREP"/>
    <m/>
    <x v="0"/>
    <d v="2020-08-24T00:00:00"/>
    <x v="2"/>
    <s v="Espinoza Gonzalez Maria Yesenia"/>
    <m/>
    <m/>
    <n v="444.8"/>
    <m/>
    <n v="9785.6"/>
    <n v="7720.2380000000003"/>
    <n v="17.356999999999999"/>
    <m/>
    <n v="22"/>
    <n v="2065.3620000000001"/>
    <x v="0"/>
    <x v="7"/>
    <n v="35"/>
    <x v="0"/>
  </r>
  <r>
    <x v="2"/>
    <x v="4"/>
    <s v="AREP"/>
    <m/>
    <x v="0"/>
    <d v="2020-08-24T00:00:00"/>
    <x v="2"/>
    <s v="Super Tienda Martinez SA de CV"/>
    <m/>
    <m/>
    <n v="131.21"/>
    <m/>
    <n v="2886.62"/>
    <n v="2277.366"/>
    <n v="17.356999999999999"/>
    <m/>
    <n v="22"/>
    <n v="609.25400000000002"/>
    <x v="0"/>
    <x v="7"/>
    <n v="35"/>
    <x v="0"/>
  </r>
  <r>
    <x v="2"/>
    <x v="4"/>
    <s v="AREP"/>
    <m/>
    <x v="0"/>
    <d v="2020-08-24T00:00:00"/>
    <x v="2"/>
    <s v="Alvarez Garcia Octavio "/>
    <m/>
    <m/>
    <n v="219.48"/>
    <m/>
    <n v="4828.5600000000004"/>
    <n v="3809.4380000000001"/>
    <n v="17.356999999999999"/>
    <m/>
    <n v="22"/>
    <n v="1019.122"/>
    <x v="0"/>
    <x v="7"/>
    <n v="35"/>
    <x v="0"/>
  </r>
  <r>
    <x v="2"/>
    <x v="4"/>
    <s v="AREP"/>
    <m/>
    <x v="0"/>
    <d v="2020-08-24T00:00:00"/>
    <x v="2"/>
    <s v="Vargas Perez Maria del Rosario &quot;La Chata&quot;"/>
    <m/>
    <m/>
    <n v="155.30000000000001"/>
    <m/>
    <n v="3416.6"/>
    <n v="2695.4879999999998"/>
    <n v="17.356999999999999"/>
    <m/>
    <n v="22"/>
    <n v="721.11199999999997"/>
    <x v="0"/>
    <x v="7"/>
    <n v="35"/>
    <x v="0"/>
  </r>
  <r>
    <x v="2"/>
    <x v="4"/>
    <s v="AREP"/>
    <m/>
    <x v="0"/>
    <d v="2020-08-24T00:00:00"/>
    <x v="2"/>
    <s v="Cesar Morales"/>
    <m/>
    <m/>
    <n v="85.99"/>
    <m/>
    <n v="1891.78"/>
    <n v="1492.498"/>
    <n v="17.356999999999999"/>
    <m/>
    <n v="22"/>
    <n v="399.28199999999998"/>
    <x v="0"/>
    <x v="7"/>
    <n v="35"/>
    <x v="0"/>
  </r>
  <r>
    <x v="2"/>
    <x v="4"/>
    <s v="AREP"/>
    <m/>
    <x v="0"/>
    <d v="2020-08-24T00:00:00"/>
    <x v="2"/>
    <s v="Gonzalez Dominguez Fabiola"/>
    <m/>
    <m/>
    <n v="108.78"/>
    <m/>
    <n v="2393.16"/>
    <n v="1888.056"/>
    <n v="17.356999999999999"/>
    <m/>
    <n v="22"/>
    <n v="505.10399999999998"/>
    <x v="0"/>
    <x v="7"/>
    <n v="35"/>
    <x v="0"/>
  </r>
  <r>
    <x v="2"/>
    <x v="4"/>
    <s v="AREP"/>
    <m/>
    <x v="0"/>
    <d v="2020-08-24T00:00:00"/>
    <x v="2"/>
    <s v="Martin Francisco Cervantes Curiel"/>
    <m/>
    <m/>
    <n v="220.75"/>
    <m/>
    <n v="4856.5"/>
    <n v="3831.4810000000002"/>
    <n v="17.356999999999999"/>
    <m/>
    <n v="22"/>
    <n v="1025.019"/>
    <x v="0"/>
    <x v="7"/>
    <n v="35"/>
    <x v="0"/>
  </r>
  <r>
    <x v="2"/>
    <x v="4"/>
    <s v="AREP"/>
    <m/>
    <x v="0"/>
    <d v="2020-08-24T00:00:00"/>
    <x v="2"/>
    <s v="HUEVO PUBLICO EN GENERAL"/>
    <m/>
    <m/>
    <n v="171.69"/>
    <m/>
    <n v="3777.18"/>
    <n v="2979.9630000000002"/>
    <n v="17.356999999999999"/>
    <m/>
    <n v="22"/>
    <n v="797.21699999999998"/>
    <x v="0"/>
    <x v="7"/>
    <n v="35"/>
    <x v="0"/>
  </r>
  <r>
    <x v="2"/>
    <x v="4"/>
    <s v="AREP"/>
    <m/>
    <x v="0"/>
    <d v="2020-08-24T00:00:00"/>
    <x v="2"/>
    <s v="Huerta Reyes Juan Carlos"/>
    <m/>
    <m/>
    <n v="330.1"/>
    <m/>
    <n v="7262.2"/>
    <n v="5729.43"/>
    <n v="17.356999999999999"/>
    <m/>
    <n v="22"/>
    <n v="1532.77"/>
    <x v="0"/>
    <x v="7"/>
    <n v="35"/>
    <x v="0"/>
  </r>
  <r>
    <x v="2"/>
    <x v="4"/>
    <s v="AREP"/>
    <m/>
    <x v="0"/>
    <d v="2020-08-24T00:00:00"/>
    <x v="2"/>
    <s v="Imelda fregozo Guzman"/>
    <m/>
    <m/>
    <n v="220.48"/>
    <m/>
    <n v="4850.5600000000004"/>
    <n v="3826.7939999999999"/>
    <n v="17.356999999999999"/>
    <m/>
    <n v="22"/>
    <n v="1023.766"/>
    <x v="0"/>
    <x v="7"/>
    <n v="35"/>
    <x v="0"/>
  </r>
  <r>
    <x v="2"/>
    <x v="4"/>
    <s v="ARSPP1"/>
    <m/>
    <x v="0"/>
    <d v="2020-08-25T00:00:00"/>
    <x v="2"/>
    <s v="Ventas Familia"/>
    <m/>
    <m/>
    <n v="3.78"/>
    <m/>
    <n v="83.16"/>
    <n v="74.587000000000003"/>
    <n v="19.731999999999999"/>
    <m/>
    <n v="22"/>
    <n v="8.5730000000000004"/>
    <x v="0"/>
    <x v="7"/>
    <n v="35"/>
    <x v="0"/>
  </r>
  <r>
    <x v="2"/>
    <x v="4"/>
    <s v="ARSPP1"/>
    <m/>
    <x v="0"/>
    <d v="2020-08-25T00:00:00"/>
    <x v="2"/>
    <s v="Ventas Familia"/>
    <m/>
    <m/>
    <n v="22.12"/>
    <m/>
    <n v="486.64"/>
    <n v="436.47300000000001"/>
    <n v="19.731999999999999"/>
    <m/>
    <n v="22"/>
    <n v="50.167000000000002"/>
    <x v="0"/>
    <x v="7"/>
    <n v="35"/>
    <x v="0"/>
  </r>
  <r>
    <x v="2"/>
    <x v="4"/>
    <s v="AREP"/>
    <m/>
    <x v="0"/>
    <d v="2020-08-25T00:00:00"/>
    <x v="2"/>
    <s v="Cobian Zamora Marlin"/>
    <m/>
    <m/>
    <n v="554.34"/>
    <m/>
    <n v="12195.48"/>
    <n v="8572.4850000000006"/>
    <n v="15.464"/>
    <m/>
    <n v="22"/>
    <n v="3622.9949999999999"/>
    <x v="0"/>
    <x v="7"/>
    <n v="35"/>
    <x v="0"/>
  </r>
  <r>
    <x v="2"/>
    <x v="4"/>
    <s v="AREP"/>
    <m/>
    <x v="0"/>
    <d v="2020-08-25T00:00:00"/>
    <x v="2"/>
    <s v="Madres Adoratrices"/>
    <m/>
    <m/>
    <n v="42.18"/>
    <m/>
    <n v="506.16"/>
    <n v="652.28499999999997"/>
    <n v="15.464"/>
    <m/>
    <n v="12"/>
    <n v="-146.125"/>
    <x v="0"/>
    <x v="7"/>
    <n v="35"/>
    <x v="0"/>
  </r>
  <r>
    <x v="2"/>
    <x v="4"/>
    <s v="AREP"/>
    <m/>
    <x v="0"/>
    <d v="2020-08-25T00:00:00"/>
    <x v="2"/>
    <s v="HUEVO PUBLICO EN GENERAL"/>
    <m/>
    <m/>
    <n v="88.46"/>
    <m/>
    <n v="1946.12"/>
    <n v="1367.973"/>
    <n v="15.464"/>
    <m/>
    <n v="22"/>
    <n v="578.14700000000005"/>
    <x v="0"/>
    <x v="7"/>
    <n v="35"/>
    <x v="0"/>
  </r>
  <r>
    <x v="2"/>
    <x v="4"/>
    <s v="AREP"/>
    <m/>
    <x v="0"/>
    <d v="2020-08-25T00:00:00"/>
    <x v="2"/>
    <s v="Espinoza Gonzalez Maria Yesenia"/>
    <m/>
    <m/>
    <n v="218.61"/>
    <m/>
    <n v="4809.42"/>
    <n v="3380.652"/>
    <n v="15.464"/>
    <m/>
    <n v="22"/>
    <n v="1428.768"/>
    <x v="0"/>
    <x v="7"/>
    <n v="35"/>
    <x v="0"/>
  </r>
  <r>
    <x v="2"/>
    <x v="4"/>
    <s v="AREP"/>
    <m/>
    <x v="0"/>
    <d v="2020-08-25T00:00:00"/>
    <x v="2"/>
    <s v="Rosales Guzman Humberto"/>
    <m/>
    <m/>
    <n v="110.73"/>
    <m/>
    <n v="2436.06"/>
    <n v="1712.3630000000001"/>
    <n v="15.464"/>
    <m/>
    <n v="22"/>
    <n v="723.697"/>
    <x v="0"/>
    <x v="7"/>
    <n v="35"/>
    <x v="0"/>
  </r>
  <r>
    <x v="2"/>
    <x v="4"/>
    <s v="AREP"/>
    <m/>
    <x v="0"/>
    <d v="2020-08-25T00:00:00"/>
    <x v="2"/>
    <s v="Gonzalez Dominguez Fabiola"/>
    <m/>
    <m/>
    <n v="111.43"/>
    <m/>
    <n v="2451.46"/>
    <n v="1723.1880000000001"/>
    <n v="15.464"/>
    <m/>
    <n v="22"/>
    <n v="728.27200000000005"/>
    <x v="0"/>
    <x v="7"/>
    <n v="35"/>
    <x v="0"/>
  </r>
  <r>
    <x v="2"/>
    <x v="4"/>
    <s v="AREP"/>
    <m/>
    <x v="0"/>
    <d v="2020-08-25T00:00:00"/>
    <x v="2"/>
    <s v="Vargas Perez Maria del Rosario &quot;La Chata&quot;"/>
    <m/>
    <m/>
    <n v="303.60000000000002"/>
    <m/>
    <n v="6679.2"/>
    <n v="4694.9639999999999"/>
    <n v="15.464"/>
    <m/>
    <n v="22"/>
    <n v="1984.2360000000001"/>
    <x v="0"/>
    <x v="7"/>
    <n v="35"/>
    <x v="0"/>
  </r>
  <r>
    <x v="2"/>
    <x v="4"/>
    <s v="AREP"/>
    <m/>
    <x v="0"/>
    <d v="2020-08-25T00:00:00"/>
    <x v="2"/>
    <s v="Alvarez Garcia Octavio "/>
    <m/>
    <m/>
    <n v="219.71"/>
    <m/>
    <n v="4833.62"/>
    <n v="3397.663"/>
    <n v="15.464"/>
    <m/>
    <n v="22"/>
    <n v="1435.9570000000001"/>
    <x v="0"/>
    <x v="7"/>
    <n v="35"/>
    <x v="0"/>
  </r>
  <r>
    <x v="2"/>
    <x v="4"/>
    <s v="AREP"/>
    <m/>
    <x v="0"/>
    <d v="2020-08-25T00:00:00"/>
    <x v="2"/>
    <s v="HUEVO PUBLICO EN GENERAL"/>
    <m/>
    <m/>
    <n v="437.14"/>
    <m/>
    <n v="9617.08"/>
    <n v="6760.0680000000002"/>
    <n v="15.464"/>
    <m/>
    <n v="22"/>
    <n v="2857.0120000000002"/>
    <x v="0"/>
    <x v="7"/>
    <n v="35"/>
    <x v="0"/>
  </r>
  <r>
    <x v="2"/>
    <x v="4"/>
    <s v="AREP"/>
    <m/>
    <x v="0"/>
    <d v="2020-08-25T00:00:00"/>
    <x v="2"/>
    <s v="Martin Francisco Cervantes Curiel"/>
    <m/>
    <m/>
    <n v="217.4"/>
    <m/>
    <n v="4782.8"/>
    <n v="3361.9409999999998"/>
    <n v="15.464"/>
    <m/>
    <n v="22"/>
    <n v="1420.8589999999999"/>
    <x v="0"/>
    <x v="7"/>
    <n v="35"/>
    <x v="0"/>
  </r>
  <r>
    <x v="2"/>
    <x v="4"/>
    <s v="AREP"/>
    <m/>
    <x v="0"/>
    <d v="2020-08-25T00:00:00"/>
    <x v="2"/>
    <s v="Huerta Reyes Juan Carlos"/>
    <m/>
    <m/>
    <n v="483.07"/>
    <m/>
    <n v="10627.54"/>
    <n v="7470.3429999999998"/>
    <n v="15.464"/>
    <m/>
    <n v="22"/>
    <n v="3157.1970000000001"/>
    <x v="0"/>
    <x v="7"/>
    <n v="35"/>
    <x v="0"/>
  </r>
  <r>
    <x v="2"/>
    <x v="4"/>
    <s v="AREP"/>
    <m/>
    <x v="0"/>
    <d v="2020-08-25T00:00:00"/>
    <x v="2"/>
    <s v="Imelda fregozo Guzman"/>
    <m/>
    <m/>
    <n v="240.71"/>
    <m/>
    <n v="5295.62"/>
    <n v="3722.4140000000002"/>
    <n v="15.464"/>
    <m/>
    <n v="22"/>
    <n v="1573.2059999999999"/>
    <x v="0"/>
    <x v="7"/>
    <n v="35"/>
    <x v="0"/>
  </r>
  <r>
    <x v="2"/>
    <x v="4"/>
    <s v="AREP"/>
    <m/>
    <x v="0"/>
    <d v="2020-08-25T00:00:00"/>
    <x v="2"/>
    <s v="Julio Sanchez"/>
    <m/>
    <m/>
    <n v="435.61"/>
    <m/>
    <n v="9583.42"/>
    <n v="6736.4070000000002"/>
    <n v="15.464"/>
    <m/>
    <n v="22"/>
    <n v="2847.0129999999999"/>
    <x v="0"/>
    <x v="7"/>
    <n v="35"/>
    <x v="0"/>
  </r>
  <r>
    <x v="2"/>
    <x v="4"/>
    <s v="AREP"/>
    <m/>
    <x v="0"/>
    <d v="2020-08-25T00:00:00"/>
    <x v="2"/>
    <s v="HUEVO PUBLICO EN GENERAL"/>
    <m/>
    <m/>
    <n v="221.22"/>
    <m/>
    <n v="4866.84"/>
    <n v="3421.0140000000001"/>
    <n v="15.464"/>
    <m/>
    <n v="22"/>
    <n v="1445.826"/>
    <x v="0"/>
    <x v="7"/>
    <n v="35"/>
    <x v="0"/>
  </r>
  <r>
    <x v="2"/>
    <x v="4"/>
    <s v="AREP"/>
    <m/>
    <x v="0"/>
    <d v="2020-08-25T00:00:00"/>
    <x v="2"/>
    <s v="HUEVO PUBLICO EN GENERAL"/>
    <m/>
    <m/>
    <n v="107.83"/>
    <m/>
    <n v="2372.2600000000002"/>
    <n v="1667.5160000000001"/>
    <n v="15.464"/>
    <m/>
    <n v="22"/>
    <n v="704.74400000000003"/>
    <x v="0"/>
    <x v="7"/>
    <n v="35"/>
    <x v="0"/>
  </r>
  <r>
    <x v="2"/>
    <x v="4"/>
    <s v="AREP"/>
    <m/>
    <x v="0"/>
    <d v="2020-08-25T00:00:00"/>
    <x v="2"/>
    <s v="Cobian Hector"/>
    <m/>
    <m/>
    <n v="366.88"/>
    <m/>
    <n v="8071.36"/>
    <n v="5673.5450000000001"/>
    <n v="15.464"/>
    <m/>
    <n v="22"/>
    <n v="2397.8150000000001"/>
    <x v="0"/>
    <x v="7"/>
    <n v="35"/>
    <x v="0"/>
  </r>
  <r>
    <x v="2"/>
    <x v="4"/>
    <s v="AREP"/>
    <m/>
    <x v="0"/>
    <d v="2020-08-27T00:00:00"/>
    <x v="2"/>
    <s v="Gonzalez Contreras Crescenciano"/>
    <m/>
    <m/>
    <n v="1086.1199999999999"/>
    <m/>
    <n v="23894.639999999999"/>
    <n v="16911.911"/>
    <n v="15.571"/>
    <m/>
    <n v="22"/>
    <n v="6982.7290000000003"/>
    <x v="0"/>
    <x v="7"/>
    <n v="35"/>
    <x v="0"/>
  </r>
  <r>
    <x v="2"/>
    <x v="4"/>
    <s v="AREP"/>
    <m/>
    <x v="0"/>
    <d v="2020-08-27T00:00:00"/>
    <x v="2"/>
    <s v="Cobian Hector"/>
    <m/>
    <m/>
    <n v="379.41"/>
    <m/>
    <n v="8347.02"/>
    <n v="5907.7709999999997"/>
    <n v="15.571"/>
    <m/>
    <n v="22"/>
    <n v="2439.2489999999998"/>
    <x v="0"/>
    <x v="7"/>
    <n v="35"/>
    <x v="0"/>
  </r>
  <r>
    <x v="2"/>
    <x v="4"/>
    <s v="AREP"/>
    <m/>
    <x v="0"/>
    <d v="2020-08-27T00:00:00"/>
    <x v="2"/>
    <s v="Distribuidora de Frutas y Verduras Zepeda Hnos SRL de CV"/>
    <m/>
    <m/>
    <n v="1205.25"/>
    <m/>
    <n v="26515.5"/>
    <n v="18766.877"/>
    <n v="15.571"/>
    <m/>
    <n v="22"/>
    <n v="7748.6229999999996"/>
    <x v="0"/>
    <x v="7"/>
    <n v="35"/>
    <x v="0"/>
  </r>
  <r>
    <x v="2"/>
    <x v="4"/>
    <s v="AREP"/>
    <m/>
    <x v="0"/>
    <d v="2020-08-27T00:00:00"/>
    <x v="2"/>
    <s v="Distribuidora de Frutas y Verduras Zepeda Hnos SRL de CV"/>
    <m/>
    <m/>
    <n v="1204.29"/>
    <m/>
    <n v="26494.38"/>
    <n v="18751.929"/>
    <n v="15.571"/>
    <m/>
    <n v="22"/>
    <n v="7742.451"/>
    <x v="0"/>
    <x v="7"/>
    <n v="35"/>
    <x v="0"/>
  </r>
  <r>
    <x v="2"/>
    <x v="4"/>
    <s v="AREP"/>
    <m/>
    <x v="0"/>
    <d v="2020-08-27T00:00:00"/>
    <x v="2"/>
    <s v="Panificadora Valdez"/>
    <m/>
    <m/>
    <n v="21.75"/>
    <m/>
    <n v="261"/>
    <n v="338.66800000000001"/>
    <n v="15.571"/>
    <m/>
    <n v="12"/>
    <n v="-77.668000000000006"/>
    <x v="0"/>
    <x v="7"/>
    <n v="35"/>
    <x v="0"/>
  </r>
  <r>
    <x v="2"/>
    <x v="4"/>
    <s v="AREP"/>
    <m/>
    <x v="0"/>
    <d v="2020-08-27T00:00:00"/>
    <x v="2"/>
    <s v="Cobian Zamora Marlin"/>
    <m/>
    <m/>
    <n v="885.88"/>
    <m/>
    <n v="19489.36"/>
    <n v="13424.726000000001"/>
    <n v="15.154"/>
    <m/>
    <n v="22"/>
    <n v="6064.634"/>
    <x v="0"/>
    <x v="7"/>
    <n v="35"/>
    <x v="0"/>
  </r>
  <r>
    <x v="2"/>
    <x v="4"/>
    <s v="AREP"/>
    <m/>
    <x v="0"/>
    <d v="2020-08-27T00:00:00"/>
    <x v="2"/>
    <s v="Madres Adoratrices"/>
    <m/>
    <m/>
    <n v="58.09"/>
    <m/>
    <n v="1045.6199999999999"/>
    <n v="880.30200000000002"/>
    <n v="15.154"/>
    <m/>
    <n v="18"/>
    <n v="165.31800000000001"/>
    <x v="0"/>
    <x v="7"/>
    <n v="35"/>
    <x v="0"/>
  </r>
  <r>
    <x v="2"/>
    <x v="4"/>
    <s v="AREP"/>
    <m/>
    <x v="0"/>
    <d v="2020-08-27T00:00:00"/>
    <x v="2"/>
    <s v="Abel Paul Hernandez Perez"/>
    <m/>
    <m/>
    <n v="177.15"/>
    <m/>
    <n v="3897.3"/>
    <n v="2684.5509999999999"/>
    <n v="15.154"/>
    <m/>
    <n v="22"/>
    <n v="1212.749"/>
    <x v="0"/>
    <x v="7"/>
    <n v="35"/>
    <x v="0"/>
  </r>
  <r>
    <x v="2"/>
    <x v="4"/>
    <s v="AREP"/>
    <m/>
    <x v="0"/>
    <d v="2020-08-27T00:00:00"/>
    <x v="2"/>
    <s v="Ambriz Ruiz Manolo"/>
    <m/>
    <m/>
    <n v="662.41"/>
    <m/>
    <n v="14573.02"/>
    <n v="10038.236000000001"/>
    <n v="15.154"/>
    <m/>
    <n v="22"/>
    <n v="4534.7839999999997"/>
    <x v="0"/>
    <x v="7"/>
    <n v="35"/>
    <x v="0"/>
  </r>
  <r>
    <x v="2"/>
    <x v="4"/>
    <s v="AREP"/>
    <m/>
    <x v="0"/>
    <d v="2020-08-27T00:00:00"/>
    <x v="2"/>
    <s v="Gonzalez Dominguez Fabiola"/>
    <m/>
    <m/>
    <n v="219.45"/>
    <m/>
    <n v="4827.8999999999996"/>
    <n v="3325.57"/>
    <n v="15.154"/>
    <m/>
    <n v="22"/>
    <n v="1502.33"/>
    <x v="0"/>
    <x v="7"/>
    <n v="35"/>
    <x v="0"/>
  </r>
  <r>
    <x v="2"/>
    <x v="4"/>
    <s v="AREP"/>
    <m/>
    <x v="0"/>
    <d v="2020-08-27T00:00:00"/>
    <x v="2"/>
    <s v="J Jesus Naranjo Ayala"/>
    <m/>
    <m/>
    <n v="175.25"/>
    <m/>
    <n v="3855.5"/>
    <n v="2655.7579999999998"/>
    <n v="15.154"/>
    <m/>
    <n v="22"/>
    <n v="1199.742"/>
    <x v="0"/>
    <x v="7"/>
    <n v="35"/>
    <x v="0"/>
  </r>
  <r>
    <x v="2"/>
    <x v="4"/>
    <s v="AREP"/>
    <m/>
    <x v="0"/>
    <d v="2020-08-27T00:00:00"/>
    <x v="2"/>
    <s v="Julio Sanchez"/>
    <m/>
    <m/>
    <n v="434.66"/>
    <m/>
    <n v="9562.52"/>
    <n v="6586.8869999999997"/>
    <n v="15.154"/>
    <m/>
    <n v="22"/>
    <n v="2975.6329999999998"/>
    <x v="0"/>
    <x v="7"/>
    <n v="35"/>
    <x v="0"/>
  </r>
  <r>
    <x v="2"/>
    <x v="4"/>
    <s v="AREP"/>
    <m/>
    <x v="0"/>
    <d v="2020-08-27T00:00:00"/>
    <x v="2"/>
    <s v="Alvarez Garcia Octavio "/>
    <m/>
    <m/>
    <n v="220.68"/>
    <m/>
    <n v="4854.96"/>
    <n v="3344.21"/>
    <n v="15.154"/>
    <m/>
    <n v="22"/>
    <n v="1510.75"/>
    <x v="0"/>
    <x v="7"/>
    <n v="35"/>
    <x v="0"/>
  </r>
  <r>
    <x v="2"/>
    <x v="4"/>
    <s v="AREP"/>
    <m/>
    <x v="0"/>
    <d v="2020-08-27T00:00:00"/>
    <x v="2"/>
    <s v="Vargas Perez Maria del Rosario &quot;La Chata&quot;"/>
    <m/>
    <m/>
    <n v="218.3"/>
    <m/>
    <n v="4802.6000000000004"/>
    <n v="3308.143"/>
    <n v="15.154"/>
    <m/>
    <n v="22"/>
    <n v="1494.4570000000001"/>
    <x v="0"/>
    <x v="7"/>
    <n v="35"/>
    <x v="0"/>
  </r>
  <r>
    <x v="2"/>
    <x v="4"/>
    <s v="AREP"/>
    <m/>
    <x v="0"/>
    <d v="2020-08-27T00:00:00"/>
    <x v="2"/>
    <s v="Rosales Guzman Humberto"/>
    <m/>
    <m/>
    <n v="215.84"/>
    <m/>
    <n v="4748.4799999999996"/>
    <n v="3270.864"/>
    <n v="15.154"/>
    <m/>
    <n v="22"/>
    <n v="1477.616"/>
    <x v="0"/>
    <x v="7"/>
    <n v="35"/>
    <x v="0"/>
  </r>
  <r>
    <x v="2"/>
    <x v="4"/>
    <s v="AREP"/>
    <m/>
    <x v="0"/>
    <d v="2020-08-27T00:00:00"/>
    <x v="2"/>
    <s v="HUEVO PUBLICO EN GENERAL"/>
    <m/>
    <m/>
    <n v="217.87"/>
    <m/>
    <n v="4793.1400000000003"/>
    <n v="3301.627"/>
    <n v="15.154"/>
    <m/>
    <n v="22"/>
    <n v="1491.5129999999999"/>
    <x v="0"/>
    <x v="7"/>
    <n v="35"/>
    <x v="0"/>
  </r>
  <r>
    <x v="2"/>
    <x v="4"/>
    <s v="AREP"/>
    <m/>
    <x v="0"/>
    <d v="2020-08-27T00:00:00"/>
    <x v="2"/>
    <s v="Hernandez Rosales Alicia"/>
    <m/>
    <m/>
    <n v="43.98"/>
    <m/>
    <n v="527.76"/>
    <n v="666.47799999999995"/>
    <n v="15.154"/>
    <m/>
    <n v="12"/>
    <n v="-138.71799999999999"/>
    <x v="0"/>
    <x v="7"/>
    <n v="35"/>
    <x v="0"/>
  </r>
  <r>
    <x v="2"/>
    <x v="4"/>
    <s v="AREP"/>
    <m/>
    <x v="0"/>
    <d v="2020-08-27T00:00:00"/>
    <x v="2"/>
    <s v="Hernandez Rosales Alicia"/>
    <m/>
    <m/>
    <n v="216.29"/>
    <m/>
    <n v="3676.93"/>
    <n v="3277.683"/>
    <n v="15.154"/>
    <m/>
    <n v="17"/>
    <n v="399.24700000000001"/>
    <x v="0"/>
    <x v="7"/>
    <n v="35"/>
    <x v="0"/>
  </r>
  <r>
    <x v="2"/>
    <x v="4"/>
    <s v="AREP"/>
    <m/>
    <x v="0"/>
    <d v="2020-08-27T00:00:00"/>
    <x v="2"/>
    <s v="Hernandez Rosales Alicia"/>
    <m/>
    <m/>
    <n v="63.18"/>
    <m/>
    <n v="758.16"/>
    <n v="957.43700000000001"/>
    <n v="15.154"/>
    <m/>
    <n v="12"/>
    <n v="-199.27699999999999"/>
    <x v="0"/>
    <x v="7"/>
    <n v="35"/>
    <x v="0"/>
  </r>
  <r>
    <x v="2"/>
    <x v="4"/>
    <s v="AREP"/>
    <m/>
    <x v="0"/>
    <d v="2020-08-27T00:00:00"/>
    <x v="2"/>
    <s v="Hernandez Rosales Alicia"/>
    <m/>
    <m/>
    <n v="89.44"/>
    <m/>
    <n v="1520.48"/>
    <n v="1355.384"/>
    <n v="15.154"/>
    <m/>
    <n v="17"/>
    <n v="165.096"/>
    <x v="0"/>
    <x v="7"/>
    <n v="35"/>
    <x v="0"/>
  </r>
  <r>
    <x v="2"/>
    <x v="4"/>
    <s v="AREP"/>
    <m/>
    <x v="0"/>
    <d v="2020-08-27T00:00:00"/>
    <x v="2"/>
    <s v="Hernandez Rosales Alicia"/>
    <m/>
    <m/>
    <n v="109.72"/>
    <m/>
    <n v="2413.84"/>
    <n v="1662.7090000000001"/>
    <n v="15.154"/>
    <m/>
    <n v="22"/>
    <n v="751.13099999999997"/>
    <x v="0"/>
    <x v="7"/>
    <n v="35"/>
    <x v="0"/>
  </r>
  <r>
    <x v="2"/>
    <x v="4"/>
    <s v="AREP"/>
    <m/>
    <x v="0"/>
    <d v="2020-08-27T00:00:00"/>
    <x v="2"/>
    <s v="Hernandez Rosales Alicia"/>
    <m/>
    <m/>
    <n v="86.84"/>
    <m/>
    <n v="1042.08"/>
    <n v="1315.9829999999999"/>
    <n v="15.154"/>
    <m/>
    <n v="12"/>
    <n v="-273.90300000000002"/>
    <x v="0"/>
    <x v="7"/>
    <n v="35"/>
    <x v="0"/>
  </r>
  <r>
    <x v="2"/>
    <x v="4"/>
    <s v="AREP"/>
    <m/>
    <x v="0"/>
    <d v="2020-08-27T00:00:00"/>
    <x v="2"/>
    <s v="Hernandez Rosales Alicia"/>
    <m/>
    <m/>
    <n v="308.13"/>
    <m/>
    <n v="5238.21"/>
    <n v="4669.4369999999999"/>
    <n v="15.154"/>
    <m/>
    <n v="17"/>
    <n v="568.77300000000002"/>
    <x v="0"/>
    <x v="7"/>
    <n v="35"/>
    <x v="0"/>
  </r>
  <r>
    <x v="2"/>
    <x v="4"/>
    <s v="AREP"/>
    <m/>
    <x v="0"/>
    <d v="2020-08-27T00:00:00"/>
    <x v="2"/>
    <s v="Hernandez Rosales Alicia"/>
    <m/>
    <m/>
    <n v="175.5"/>
    <m/>
    <n v="3861"/>
    <n v="2659.547"/>
    <n v="15.154"/>
    <m/>
    <n v="22"/>
    <n v="1201.453"/>
    <x v="0"/>
    <x v="7"/>
    <n v="35"/>
    <x v="0"/>
  </r>
  <r>
    <x v="2"/>
    <x v="4"/>
    <s v="AREP"/>
    <m/>
    <x v="0"/>
    <d v="2020-08-27T00:00:00"/>
    <x v="2"/>
    <s v="HUEVO PUBLICO EN GENERAL"/>
    <m/>
    <m/>
    <n v="20.99"/>
    <m/>
    <n v="461.78"/>
    <n v="318.08499999999998"/>
    <n v="15.154"/>
    <m/>
    <n v="22"/>
    <n v="143.69499999999999"/>
    <x v="0"/>
    <x v="7"/>
    <n v="35"/>
    <x v="0"/>
  </r>
  <r>
    <x v="2"/>
    <x v="4"/>
    <s v="AREP"/>
    <m/>
    <x v="0"/>
    <d v="2020-08-29T00:00:00"/>
    <x v="2"/>
    <s v="HUEVO PUBLICO EN GENERAL"/>
    <m/>
    <m/>
    <n v="110.25"/>
    <m/>
    <n v="2425.5"/>
    <n v="1654.7080000000001"/>
    <n v="15.009"/>
    <m/>
    <n v="22"/>
    <n v="770.79200000000003"/>
    <x v="0"/>
    <x v="7"/>
    <n v="35"/>
    <x v="0"/>
  </r>
  <r>
    <x v="2"/>
    <x v="4"/>
    <s v="AREP"/>
    <m/>
    <x v="0"/>
    <d v="2020-08-29T00:00:00"/>
    <x v="2"/>
    <s v="Ambriz Ruiz Manolo"/>
    <m/>
    <m/>
    <n v="352.52"/>
    <m/>
    <n v="7755.44"/>
    <n v="5290.8620000000001"/>
    <n v="15.009"/>
    <m/>
    <n v="22"/>
    <n v="2464.578"/>
    <x v="0"/>
    <x v="7"/>
    <n v="35"/>
    <x v="0"/>
  </r>
  <r>
    <x v="2"/>
    <x v="4"/>
    <s v="AREP"/>
    <m/>
    <x v="0"/>
    <d v="2020-08-29T00:00:00"/>
    <x v="2"/>
    <s v="HUEVO PUBLICO EN GENERAL"/>
    <m/>
    <m/>
    <n v="88.61"/>
    <m/>
    <n v="1949.42"/>
    <n v="1329.92"/>
    <n v="15.009"/>
    <m/>
    <n v="22"/>
    <n v="619.5"/>
    <x v="0"/>
    <x v="7"/>
    <n v="35"/>
    <x v="0"/>
  </r>
  <r>
    <x v="2"/>
    <x v="4"/>
    <s v="AREP"/>
    <m/>
    <x v="0"/>
    <d v="2020-08-29T00:00:00"/>
    <x v="2"/>
    <s v="HUEVO PUBLICO EN GENERAL"/>
    <m/>
    <m/>
    <n v="444.13"/>
    <m/>
    <n v="9770.86"/>
    <n v="6665.8069999999998"/>
    <n v="15.009"/>
    <m/>
    <n v="22"/>
    <n v="3105.0529999999999"/>
    <x v="0"/>
    <x v="7"/>
    <n v="35"/>
    <x v="0"/>
  </r>
  <r>
    <x v="2"/>
    <x v="4"/>
    <s v="AREP"/>
    <m/>
    <x v="0"/>
    <d v="2020-08-29T00:00:00"/>
    <x v="2"/>
    <s v="Espinoza Gonzalez Maria Yesenia"/>
    <m/>
    <m/>
    <n v="441.79"/>
    <m/>
    <n v="9719.3799999999992"/>
    <n v="6630.6869999999999"/>
    <n v="15.009"/>
    <m/>
    <n v="22"/>
    <n v="3088.6930000000002"/>
    <x v="0"/>
    <x v="7"/>
    <n v="35"/>
    <x v="0"/>
  </r>
  <r>
    <x v="2"/>
    <x v="4"/>
    <s v="AREP"/>
    <m/>
    <x v="0"/>
    <d v="2020-08-29T00:00:00"/>
    <x v="2"/>
    <s v="Gonzalez Dominguez Fabiola"/>
    <m/>
    <m/>
    <n v="110.59"/>
    <m/>
    <n v="2432.98"/>
    <n v="1659.81"/>
    <n v="15.009"/>
    <m/>
    <n v="22"/>
    <n v="773.17"/>
    <x v="0"/>
    <x v="7"/>
    <n v="35"/>
    <x v="0"/>
  </r>
  <r>
    <x v="2"/>
    <x v="4"/>
    <s v="AREP"/>
    <m/>
    <x v="0"/>
    <d v="2020-08-29T00:00:00"/>
    <x v="2"/>
    <s v="Super Tienda Martinez SA de CV"/>
    <m/>
    <m/>
    <n v="155.32"/>
    <m/>
    <n v="3417.04"/>
    <n v="2331.1489999999999"/>
    <n v="15.009"/>
    <m/>
    <n v="22"/>
    <n v="1085.8910000000001"/>
    <x v="0"/>
    <x v="7"/>
    <n v="35"/>
    <x v="0"/>
  </r>
  <r>
    <x v="2"/>
    <x v="4"/>
    <s v="AREP"/>
    <m/>
    <x v="0"/>
    <d v="2020-08-29T00:00:00"/>
    <x v="2"/>
    <s v="Cesar Morales"/>
    <m/>
    <m/>
    <n v="109.6"/>
    <m/>
    <n v="2411.1999999999998"/>
    <n v="1644.952"/>
    <n v="15.009"/>
    <m/>
    <n v="22"/>
    <n v="766.24800000000005"/>
    <x v="0"/>
    <x v="7"/>
    <n v="35"/>
    <x v="0"/>
  </r>
  <r>
    <x v="2"/>
    <x v="4"/>
    <s v="AREP"/>
    <m/>
    <x v="0"/>
    <d v="2020-08-29T00:00:00"/>
    <x v="2"/>
    <s v="HUEVO PUBLICO EN GENERAL"/>
    <m/>
    <m/>
    <n v="264.49"/>
    <m/>
    <n v="5818.78"/>
    <n v="3969.6469999999999"/>
    <n v="15.009"/>
    <m/>
    <n v="22"/>
    <n v="1849.133"/>
    <x v="0"/>
    <x v="7"/>
    <n v="35"/>
    <x v="0"/>
  </r>
  <r>
    <x v="2"/>
    <x v="4"/>
    <s v="AREP"/>
    <m/>
    <x v="0"/>
    <d v="2020-08-29T00:00:00"/>
    <x v="2"/>
    <s v="Alvarez Garcia Octavio "/>
    <m/>
    <m/>
    <n v="220.79"/>
    <m/>
    <n v="4857.38"/>
    <n v="3313.768"/>
    <n v="15.009"/>
    <m/>
    <n v="22"/>
    <n v="1543.6120000000001"/>
    <x v="0"/>
    <x v="7"/>
    <n v="35"/>
    <x v="0"/>
  </r>
  <r>
    <x v="2"/>
    <x v="4"/>
    <s v="AREP"/>
    <m/>
    <x v="0"/>
    <d v="2020-08-29T00:00:00"/>
    <x v="2"/>
    <s v="Vargas Perez Maria del Rosario &quot;La Chata&quot;"/>
    <m/>
    <m/>
    <n v="155.4"/>
    <m/>
    <n v="3418.8"/>
    <n v="2332.35"/>
    <n v="15.009"/>
    <m/>
    <n v="22"/>
    <n v="1086.45"/>
    <x v="0"/>
    <x v="7"/>
    <n v="35"/>
    <x v="0"/>
  </r>
  <r>
    <x v="2"/>
    <x v="4"/>
    <s v="AREP"/>
    <m/>
    <x v="0"/>
    <d v="2020-08-29T00:00:00"/>
    <x v="2"/>
    <s v="Laura Livier Castro Mejia"/>
    <m/>
    <m/>
    <n v="174.93"/>
    <m/>
    <n v="3848.46"/>
    <n v="2625.4690000000001"/>
    <n v="15.009"/>
    <m/>
    <n v="22"/>
    <n v="1222.991"/>
    <x v="0"/>
    <x v="7"/>
    <n v="35"/>
    <x v="0"/>
  </r>
  <r>
    <x v="2"/>
    <x v="4"/>
    <s v="AREP"/>
    <m/>
    <x v="0"/>
    <d v="2020-08-29T00:00:00"/>
    <x v="2"/>
    <s v="Martin Francisco Cervantes Curiel"/>
    <m/>
    <m/>
    <n v="261.73"/>
    <m/>
    <n v="5758.06"/>
    <n v="3928.223"/>
    <n v="15.009"/>
    <m/>
    <n v="22"/>
    <n v="1829.837"/>
    <x v="0"/>
    <x v="7"/>
    <n v="35"/>
    <x v="0"/>
  </r>
  <r>
    <x v="2"/>
    <x v="4"/>
    <s v="AREP"/>
    <m/>
    <x v="0"/>
    <d v="2020-08-29T00:00:00"/>
    <x v="2"/>
    <s v="Hernandez Rosales Alicia"/>
    <m/>
    <m/>
    <n v="240.99"/>
    <m/>
    <n v="5301.78"/>
    <n v="3616.9430000000002"/>
    <n v="15.009"/>
    <m/>
    <n v="22"/>
    <n v="1684.837"/>
    <x v="0"/>
    <x v="7"/>
    <n v="35"/>
    <x v="0"/>
  </r>
  <r>
    <x v="2"/>
    <x v="4"/>
    <s v="AREP"/>
    <m/>
    <x v="0"/>
    <d v="2020-08-29T00:00:00"/>
    <x v="2"/>
    <s v="Hernandez Rosales Alicia"/>
    <m/>
    <m/>
    <n v="63.31"/>
    <m/>
    <n v="1076.27"/>
    <n v="950.2"/>
    <n v="15.009"/>
    <m/>
    <n v="17"/>
    <n v="126.07"/>
    <x v="0"/>
    <x v="7"/>
    <n v="35"/>
    <x v="0"/>
  </r>
  <r>
    <x v="2"/>
    <x v="4"/>
    <s v="AREP"/>
    <m/>
    <x v="0"/>
    <d v="2020-08-29T00:00:00"/>
    <x v="2"/>
    <s v="Hernandez Rosales Alicia"/>
    <m/>
    <m/>
    <n v="86.38"/>
    <m/>
    <n v="1036.56"/>
    <n v="1296.45"/>
    <n v="15.009"/>
    <m/>
    <n v="12"/>
    <n v="-259.89"/>
    <x v="0"/>
    <x v="7"/>
    <n v="35"/>
    <x v="0"/>
  </r>
  <r>
    <x v="2"/>
    <x v="4"/>
    <s v="AREP"/>
    <m/>
    <x v="0"/>
    <d v="2020-08-29T00:00:00"/>
    <x v="2"/>
    <s v="Hernandez Rosales Alicia"/>
    <m/>
    <m/>
    <n v="239.79"/>
    <m/>
    <n v="4076.43"/>
    <n v="3598.933"/>
    <n v="15.009"/>
    <m/>
    <n v="17"/>
    <n v="477.49700000000001"/>
    <x v="0"/>
    <x v="7"/>
    <n v="35"/>
    <x v="0"/>
  </r>
  <r>
    <x v="2"/>
    <x v="4"/>
    <s v="AREP"/>
    <m/>
    <x v="0"/>
    <d v="2020-08-31T00:00:00"/>
    <x v="2"/>
    <s v="HUEVO PUBLICO EN GENERAL"/>
    <m/>
    <m/>
    <n v="555.45000000000005"/>
    <m/>
    <n v="12219.9"/>
    <n v="8472.3549999999996"/>
    <n v="15.253"/>
    <m/>
    <n v="22"/>
    <n v="3747.5450000000001"/>
    <x v="0"/>
    <x v="7"/>
    <n v="36"/>
    <x v="0"/>
  </r>
  <r>
    <x v="2"/>
    <x v="4"/>
    <s v="AREP"/>
    <m/>
    <x v="0"/>
    <d v="2020-08-31T00:00:00"/>
    <x v="2"/>
    <s v="Soc Coop Rural de Compra y Venta en C y C El Grullo SCL"/>
    <m/>
    <m/>
    <n v="180.89"/>
    <m/>
    <n v="3979.58"/>
    <n v="2759.14"/>
    <n v="15.253"/>
    <m/>
    <n v="22"/>
    <n v="1220.44"/>
    <x v="0"/>
    <x v="7"/>
    <n v="36"/>
    <x v="0"/>
  </r>
  <r>
    <x v="2"/>
    <x v="4"/>
    <s v="AREP"/>
    <m/>
    <x v="0"/>
    <d v="2020-08-31T00:00:00"/>
    <x v="2"/>
    <s v="Distribuidora de Frutas y Verduras Zepeda Hnos SRL de CV"/>
    <m/>
    <m/>
    <n v="889.3"/>
    <m/>
    <n v="19564.599999999999"/>
    <n v="13564.615"/>
    <n v="15.253"/>
    <m/>
    <n v="22"/>
    <n v="5999.9849999999997"/>
    <x v="0"/>
    <x v="7"/>
    <n v="36"/>
    <x v="0"/>
  </r>
  <r>
    <x v="2"/>
    <x v="4"/>
    <s v="AREP"/>
    <m/>
    <x v="0"/>
    <d v="2020-08-31T00:00:00"/>
    <x v="2"/>
    <s v="De la Torre Gudiño Jaime"/>
    <m/>
    <m/>
    <n v="222.09"/>
    <m/>
    <n v="4885.9799999999996"/>
    <n v="3387.569"/>
    <n v="15.253"/>
    <m/>
    <n v="22"/>
    <n v="1498.4110000000001"/>
    <x v="0"/>
    <x v="7"/>
    <n v="36"/>
    <x v="0"/>
  </r>
  <r>
    <x v="2"/>
    <x v="4"/>
    <s v="AREP"/>
    <m/>
    <x v="0"/>
    <d v="2020-08-31T00:00:00"/>
    <x v="2"/>
    <s v="HUEVO PUBLICO EN GENERAL"/>
    <m/>
    <m/>
    <n v="268.32"/>
    <m/>
    <n v="5903.04"/>
    <n v="4092.7220000000002"/>
    <n v="15.253"/>
    <m/>
    <n v="22"/>
    <n v="1810.318"/>
    <x v="0"/>
    <x v="7"/>
    <n v="36"/>
    <x v="0"/>
  </r>
  <r>
    <x v="2"/>
    <x v="4"/>
    <s v="AREP"/>
    <m/>
    <x v="0"/>
    <d v="2020-08-31T00:00:00"/>
    <x v="2"/>
    <s v="Imelda fregozo Guzman"/>
    <m/>
    <m/>
    <n v="327.44"/>
    <m/>
    <n v="7203.68"/>
    <n v="4994.4870000000001"/>
    <n v="15.253"/>
    <m/>
    <n v="22"/>
    <n v="2209.1930000000002"/>
    <x v="0"/>
    <x v="7"/>
    <n v="36"/>
    <x v="0"/>
  </r>
  <r>
    <x v="2"/>
    <x v="4"/>
    <s v="AREP"/>
    <m/>
    <x v="0"/>
    <d v="2020-08-31T00:00:00"/>
    <x v="2"/>
    <s v="Garcia Soto Salvador"/>
    <m/>
    <m/>
    <n v="883.61"/>
    <m/>
    <n v="19881.23"/>
    <n v="13477.824000000001"/>
    <n v="15.253"/>
    <m/>
    <n v="22.5"/>
    <n v="6403.4059999999999"/>
    <x v="0"/>
    <x v="7"/>
    <n v="36"/>
    <x v="0"/>
  </r>
  <r>
    <x v="2"/>
    <x v="4"/>
    <s v="AREP"/>
    <m/>
    <x v="0"/>
    <d v="2020-08-31T00:00:00"/>
    <x v="2"/>
    <s v="Loera Baltazar Carlos"/>
    <m/>
    <m/>
    <n v="574.14"/>
    <m/>
    <n v="12631.08"/>
    <n v="8757.4359999999997"/>
    <n v="15.253"/>
    <m/>
    <n v="22"/>
    <n v="3873.6439999999998"/>
    <x v="0"/>
    <x v="7"/>
    <n v="36"/>
    <x v="0"/>
  </r>
  <r>
    <x v="2"/>
    <x v="4"/>
    <s v="ARSPP1"/>
    <m/>
    <x v="0"/>
    <d v="2020-09-01T00:00:00"/>
    <x v="2"/>
    <s v="Ventas Familia"/>
    <m/>
    <m/>
    <n v="20.07"/>
    <m/>
    <n v="441.54"/>
    <n v="411.06799999999998"/>
    <n v="20.481999999999999"/>
    <m/>
    <n v="22"/>
    <n v="30.472000000000001"/>
    <x v="0"/>
    <x v="8"/>
    <n v="36"/>
    <x v="0"/>
  </r>
  <r>
    <x v="2"/>
    <x v="4"/>
    <s v="ARSPP1"/>
    <m/>
    <x v="0"/>
    <d v="2020-09-02T00:00:00"/>
    <x v="2"/>
    <s v="Ventas Familia"/>
    <m/>
    <m/>
    <n v="20.12"/>
    <m/>
    <n v="442.64"/>
    <n v="411.85599999999999"/>
    <n v="20.47"/>
    <m/>
    <n v="22"/>
    <n v="30.783999999999999"/>
    <x v="0"/>
    <x v="8"/>
    <n v="36"/>
    <x v="0"/>
  </r>
  <r>
    <x v="2"/>
    <x v="4"/>
    <s v="ARSPP1"/>
    <m/>
    <x v="1"/>
    <d v="2020-09-02T00:00:00"/>
    <x v="2"/>
    <s v="Ventas Familia"/>
    <m/>
    <m/>
    <n v="-22.12"/>
    <m/>
    <n v="-486.64"/>
    <n v="-436.47300000000001"/>
    <n v="-19.731999999999999"/>
    <m/>
    <n v="22"/>
    <n v="-50.167000000000002"/>
    <x v="0"/>
    <x v="8"/>
    <n v="36"/>
    <x v="0"/>
  </r>
  <r>
    <x v="2"/>
    <x v="4"/>
    <s v="AREP"/>
    <m/>
    <x v="0"/>
    <d v="2020-09-02T00:00:00"/>
    <x v="2"/>
    <s v="Cobian Zamora Marlin"/>
    <m/>
    <m/>
    <n v="554.05999999999995"/>
    <m/>
    <n v="12189.32"/>
    <n v="9053.4189999999999"/>
    <n v="16.34"/>
    <m/>
    <n v="22"/>
    <n v="3135.9009999999998"/>
    <x v="0"/>
    <x v="8"/>
    <n v="36"/>
    <x v="0"/>
  </r>
  <r>
    <x v="2"/>
    <x v="4"/>
    <s v="AREP"/>
    <m/>
    <x v="0"/>
    <d v="2020-09-02T00:00:00"/>
    <x v="2"/>
    <s v="HUEVO PUBLICO EN GENERAL"/>
    <m/>
    <m/>
    <n v="67.41"/>
    <m/>
    <n v="1483.02"/>
    <n v="1101.489"/>
    <n v="16.34"/>
    <m/>
    <n v="22"/>
    <n v="381.53100000000001"/>
    <x v="0"/>
    <x v="8"/>
    <n v="36"/>
    <x v="0"/>
  </r>
  <r>
    <x v="2"/>
    <x v="4"/>
    <s v="AREP"/>
    <m/>
    <x v="0"/>
    <d v="2020-09-02T00:00:00"/>
    <x v="2"/>
    <s v="Panaderia Garcia"/>
    <m/>
    <m/>
    <n v="44.85"/>
    <m/>
    <n v="762.45"/>
    <n v="732.85500000000002"/>
    <n v="16.34"/>
    <m/>
    <n v="17"/>
    <n v="29.594999999999999"/>
    <x v="0"/>
    <x v="8"/>
    <n v="36"/>
    <x v="0"/>
  </r>
  <r>
    <x v="2"/>
    <x v="4"/>
    <s v="AREP"/>
    <m/>
    <x v="0"/>
    <d v="2020-09-02T00:00:00"/>
    <x v="2"/>
    <s v="Espinoza Gonzalez Maria Yesenia"/>
    <m/>
    <m/>
    <n v="223.32"/>
    <m/>
    <n v="4913.04"/>
    <n v="3649.0810000000001"/>
    <n v="16.34"/>
    <m/>
    <n v="22"/>
    <n v="1263.9590000000001"/>
    <x v="0"/>
    <x v="8"/>
    <n v="36"/>
    <x v="0"/>
  </r>
  <r>
    <x v="2"/>
    <x v="4"/>
    <s v="AREP"/>
    <m/>
    <x v="0"/>
    <d v="2020-09-02T00:00:00"/>
    <x v="2"/>
    <s v="HUEVO PUBLICO EN GENERAL"/>
    <m/>
    <m/>
    <n v="109.47"/>
    <m/>
    <n v="2408.34"/>
    <n v="1788.7550000000001"/>
    <n v="16.34"/>
    <m/>
    <n v="22"/>
    <n v="619.58500000000004"/>
    <x v="0"/>
    <x v="8"/>
    <n v="36"/>
    <x v="0"/>
  </r>
  <r>
    <x v="2"/>
    <x v="4"/>
    <s v="AREP"/>
    <m/>
    <x v="0"/>
    <d v="2020-09-02T00:00:00"/>
    <x v="2"/>
    <s v="Alvarez Garcia Octavio "/>
    <m/>
    <m/>
    <n v="266.37"/>
    <m/>
    <n v="5860.14"/>
    <n v="4352.5240000000003"/>
    <n v="16.34"/>
    <m/>
    <n v="22"/>
    <n v="1507.616"/>
    <x v="0"/>
    <x v="8"/>
    <n v="36"/>
    <x v="0"/>
  </r>
  <r>
    <x v="2"/>
    <x v="4"/>
    <s v="AREP"/>
    <m/>
    <x v="0"/>
    <d v="2020-09-02T00:00:00"/>
    <x v="2"/>
    <s v="Vargas Perez Maria del Rosario &quot;La Chata&quot;"/>
    <m/>
    <m/>
    <n v="327.7"/>
    <m/>
    <n v="7209.4"/>
    <n v="5354.665"/>
    <n v="16.34"/>
    <m/>
    <n v="22"/>
    <n v="1854.7349999999999"/>
    <x v="0"/>
    <x v="8"/>
    <n v="36"/>
    <x v="0"/>
  </r>
  <r>
    <x v="2"/>
    <x v="4"/>
    <s v="AREP"/>
    <m/>
    <x v="0"/>
    <d v="2020-09-02T00:00:00"/>
    <x v="2"/>
    <s v="Gonzalez Dominguez Fabiola"/>
    <m/>
    <m/>
    <n v="222.93"/>
    <m/>
    <n v="4904.46"/>
    <n v="3642.7080000000001"/>
    <n v="16.34"/>
    <m/>
    <n v="22"/>
    <n v="1261.752"/>
    <x v="0"/>
    <x v="8"/>
    <n v="36"/>
    <x v="0"/>
  </r>
  <r>
    <x v="2"/>
    <x v="4"/>
    <s v="AREP"/>
    <m/>
    <x v="0"/>
    <d v="2020-09-02T00:00:00"/>
    <x v="2"/>
    <s v="Gonzalez Dominguez Fabiola"/>
    <m/>
    <m/>
    <n v="147.66999999999999"/>
    <m/>
    <n v="2658.06"/>
    <n v="2412.9490000000001"/>
    <n v="16.34"/>
    <m/>
    <n v="18"/>
    <n v="245.11099999999999"/>
    <x v="0"/>
    <x v="8"/>
    <n v="36"/>
    <x v="0"/>
  </r>
  <r>
    <x v="2"/>
    <x v="4"/>
    <s v="AREP"/>
    <m/>
    <x v="0"/>
    <d v="2020-09-02T00:00:00"/>
    <x v="2"/>
    <s v="Martin Francisco Cervantes Curiel"/>
    <m/>
    <m/>
    <n v="154.16999999999999"/>
    <m/>
    <n v="3391.74"/>
    <n v="2519.16"/>
    <n v="16.34"/>
    <m/>
    <n v="22"/>
    <n v="872.58"/>
    <x v="0"/>
    <x v="8"/>
    <n v="36"/>
    <x v="0"/>
  </r>
  <r>
    <x v="2"/>
    <x v="4"/>
    <s v="AREP"/>
    <m/>
    <x v="0"/>
    <d v="2020-09-02T00:00:00"/>
    <x v="2"/>
    <s v="HUEVO PUBLICO EN GENERAL"/>
    <m/>
    <m/>
    <n v="218.75"/>
    <m/>
    <n v="4812.5"/>
    <n v="3574.4059999999999"/>
    <n v="16.34"/>
    <m/>
    <n v="22"/>
    <n v="1238.0940000000001"/>
    <x v="0"/>
    <x v="8"/>
    <n v="36"/>
    <x v="0"/>
  </r>
  <r>
    <x v="2"/>
    <x v="4"/>
    <s v="AREP"/>
    <m/>
    <x v="0"/>
    <d v="2020-09-02T00:00:00"/>
    <x v="2"/>
    <s v="Imelda fregozo Guzman"/>
    <m/>
    <m/>
    <n v="266.74"/>
    <m/>
    <n v="5868.28"/>
    <n v="4358.57"/>
    <n v="16.34"/>
    <m/>
    <n v="22"/>
    <n v="1509.71"/>
    <x v="0"/>
    <x v="8"/>
    <n v="36"/>
    <x v="0"/>
  </r>
  <r>
    <x v="2"/>
    <x v="4"/>
    <s v="AREP"/>
    <m/>
    <x v="0"/>
    <d v="2020-09-02T00:00:00"/>
    <x v="2"/>
    <s v="Huerta Reyes Juan Carlos"/>
    <m/>
    <m/>
    <n v="659.04"/>
    <m/>
    <n v="14498.88"/>
    <n v="10768.808000000001"/>
    <n v="16.34"/>
    <m/>
    <n v="22"/>
    <n v="3730.0720000000001"/>
    <x v="0"/>
    <x v="8"/>
    <n v="36"/>
    <x v="0"/>
  </r>
  <r>
    <x v="2"/>
    <x v="4"/>
    <s v="AREP"/>
    <m/>
    <x v="0"/>
    <d v="2020-09-02T00:00:00"/>
    <x v="2"/>
    <s v="Cobian Hector"/>
    <m/>
    <m/>
    <n v="448.85"/>
    <m/>
    <n v="9874.7000000000007"/>
    <n v="7334.2730000000001"/>
    <n v="16.34"/>
    <m/>
    <n v="22"/>
    <n v="2540.4270000000001"/>
    <x v="0"/>
    <x v="8"/>
    <n v="36"/>
    <x v="0"/>
  </r>
  <r>
    <x v="2"/>
    <x v="4"/>
    <s v="AREP"/>
    <m/>
    <x v="0"/>
    <d v="2020-09-02T00:00:00"/>
    <x v="2"/>
    <s v="HUEVO PUBLICO EN GENERAL"/>
    <m/>
    <m/>
    <n v="547.52"/>
    <m/>
    <n v="12045.44"/>
    <n v="8946.5550000000003"/>
    <n v="16.34"/>
    <m/>
    <n v="22"/>
    <n v="3098.8850000000002"/>
    <x v="0"/>
    <x v="8"/>
    <n v="36"/>
    <x v="0"/>
  </r>
  <r>
    <x v="2"/>
    <x v="4"/>
    <s v="AREP"/>
    <m/>
    <x v="0"/>
    <d v="2020-09-02T00:00:00"/>
    <x v="2"/>
    <s v="HUEVO PUBLICO EN GENERAL"/>
    <m/>
    <m/>
    <n v="203.27"/>
    <m/>
    <n v="4471.9399999999996"/>
    <n v="3321.4609999999998"/>
    <n v="16.34"/>
    <m/>
    <n v="22"/>
    <n v="1150.479"/>
    <x v="0"/>
    <x v="8"/>
    <n v="36"/>
    <x v="0"/>
  </r>
  <r>
    <x v="2"/>
    <x v="4"/>
    <s v="AREP"/>
    <m/>
    <x v="0"/>
    <d v="2020-09-02T00:00:00"/>
    <x v="2"/>
    <s v="Cobian Zamora Marlin"/>
    <m/>
    <m/>
    <n v="902.12"/>
    <m/>
    <n v="19846.64"/>
    <n v="14740.769"/>
    <n v="16.34"/>
    <m/>
    <n v="22"/>
    <n v="5105.8710000000001"/>
    <x v="0"/>
    <x v="8"/>
    <n v="36"/>
    <x v="0"/>
  </r>
  <r>
    <x v="2"/>
    <x v="4"/>
    <s v="AREP"/>
    <m/>
    <x v="0"/>
    <d v="2020-09-02T00:00:00"/>
    <x v="2"/>
    <s v="Ambriz Ruiz Manolo"/>
    <m/>
    <m/>
    <n v="178.68"/>
    <m/>
    <n v="3930.96"/>
    <n v="2919.6570000000002"/>
    <n v="16.34"/>
    <m/>
    <n v="22"/>
    <n v="1011.303"/>
    <x v="0"/>
    <x v="8"/>
    <n v="36"/>
    <x v="0"/>
  </r>
  <r>
    <x v="2"/>
    <x v="4"/>
    <s v="AREP"/>
    <m/>
    <x v="0"/>
    <d v="2020-09-02T00:00:00"/>
    <x v="2"/>
    <s v="Espinoza Gonzalez Maria Yesenia"/>
    <m/>
    <m/>
    <n v="264.83999999999997"/>
    <m/>
    <n v="5826.48"/>
    <n v="4327.5230000000001"/>
    <n v="16.34"/>
    <m/>
    <n v="22"/>
    <n v="1498.9570000000001"/>
    <x v="0"/>
    <x v="8"/>
    <n v="36"/>
    <x v="0"/>
  </r>
  <r>
    <x v="2"/>
    <x v="4"/>
    <s v="AREP"/>
    <m/>
    <x v="0"/>
    <d v="2020-09-02T00:00:00"/>
    <x v="2"/>
    <s v="Abel Paul Hernandez Perez"/>
    <m/>
    <m/>
    <n v="210.77"/>
    <m/>
    <n v="3793.86"/>
    <n v="3444.0120000000002"/>
    <n v="16.34"/>
    <m/>
    <n v="18"/>
    <n v="349.84800000000001"/>
    <x v="0"/>
    <x v="8"/>
    <n v="36"/>
    <x v="0"/>
  </r>
  <r>
    <x v="2"/>
    <x v="4"/>
    <s v="AREP"/>
    <m/>
    <x v="0"/>
    <d v="2020-09-02T00:00:00"/>
    <x v="2"/>
    <s v="HUEVO PUBLICO EN GENERAL"/>
    <m/>
    <m/>
    <n v="154.41"/>
    <m/>
    <n v="3397.02"/>
    <n v="2523.0810000000001"/>
    <n v="16.34"/>
    <m/>
    <n v="22"/>
    <n v="873.93899999999996"/>
    <x v="0"/>
    <x v="8"/>
    <n v="36"/>
    <x v="0"/>
  </r>
  <r>
    <x v="2"/>
    <x v="4"/>
    <s v="AREP"/>
    <m/>
    <x v="0"/>
    <d v="2020-09-02T00:00:00"/>
    <x v="2"/>
    <s v="Panaderia Garcia"/>
    <m/>
    <m/>
    <n v="88.31"/>
    <m/>
    <n v="1059.72"/>
    <n v="1442.998"/>
    <n v="16.34"/>
    <m/>
    <n v="12"/>
    <n v="-383.27800000000002"/>
    <x v="0"/>
    <x v="8"/>
    <n v="36"/>
    <x v="0"/>
  </r>
  <r>
    <x v="2"/>
    <x v="4"/>
    <s v="AREP"/>
    <m/>
    <x v="0"/>
    <d v="2020-09-02T00:00:00"/>
    <x v="2"/>
    <s v="Panaderia Garcia"/>
    <m/>
    <m/>
    <n v="43.53"/>
    <m/>
    <n v="740.01"/>
    <n v="711.28599999999994"/>
    <n v="16.34"/>
    <m/>
    <n v="17"/>
    <n v="28.724"/>
    <x v="0"/>
    <x v="8"/>
    <n v="36"/>
    <x v="0"/>
  </r>
  <r>
    <x v="2"/>
    <x v="4"/>
    <s v="AREP"/>
    <m/>
    <x v="0"/>
    <d v="2020-09-02T00:00:00"/>
    <x v="2"/>
    <s v="HUEVO PUBLICO EN GENERAL"/>
    <m/>
    <m/>
    <n v="219.78"/>
    <m/>
    <n v="4835.16"/>
    <n v="3591.2370000000001"/>
    <n v="16.34"/>
    <m/>
    <n v="22"/>
    <n v="1243.923"/>
    <x v="0"/>
    <x v="8"/>
    <n v="36"/>
    <x v="0"/>
  </r>
  <r>
    <x v="2"/>
    <x v="4"/>
    <s v="AREP"/>
    <m/>
    <x v="0"/>
    <d v="2020-09-02T00:00:00"/>
    <x v="2"/>
    <s v="Julio Sanchez"/>
    <m/>
    <m/>
    <n v="2552.8200000000002"/>
    <m/>
    <n v="56162.04"/>
    <n v="41713.442999999999"/>
    <n v="16.34"/>
    <m/>
    <n v="22"/>
    <n v="14448.597"/>
    <x v="0"/>
    <x v="8"/>
    <n v="36"/>
    <x v="0"/>
  </r>
  <r>
    <x v="2"/>
    <x v="4"/>
    <s v="AREP"/>
    <m/>
    <x v="0"/>
    <d v="2020-09-02T00:00:00"/>
    <x v="2"/>
    <s v="Soc Coop Rural de Compra y Venta en C y C El Grullo SCL"/>
    <m/>
    <m/>
    <n v="579.79999999999995"/>
    <m/>
    <n v="12755.6"/>
    <n v="9474.0149999999994"/>
    <n v="16.34"/>
    <m/>
    <n v="22"/>
    <n v="3281.585"/>
    <x v="0"/>
    <x v="8"/>
    <n v="36"/>
    <x v="0"/>
  </r>
  <r>
    <x v="2"/>
    <x v="4"/>
    <s v="GRAL"/>
    <m/>
    <x v="0"/>
    <d v="2020-09-03T00:00:00"/>
    <x v="2"/>
    <s v="Gonzalez Contreras Crescenciano"/>
    <m/>
    <m/>
    <n v="1091.6600000000001"/>
    <m/>
    <n v="24016.52"/>
    <n v="17671.13"/>
    <n v="16.187000000000001"/>
    <m/>
    <n v="22"/>
    <n v="6345.39"/>
    <x v="0"/>
    <x v="8"/>
    <n v="36"/>
    <x v="0"/>
  </r>
  <r>
    <x v="2"/>
    <x v="4"/>
    <s v="AREP"/>
    <m/>
    <x v="0"/>
    <d v="2020-09-03T00:00:00"/>
    <x v="2"/>
    <s v="Cobian Zamora Marlin"/>
    <m/>
    <m/>
    <n v="796.19"/>
    <m/>
    <n v="17516.18"/>
    <n v="12888.754999999999"/>
    <n v="16.187999999999999"/>
    <m/>
    <n v="22"/>
    <n v="4627.4250000000002"/>
    <x v="0"/>
    <x v="8"/>
    <n v="36"/>
    <x v="0"/>
  </r>
  <r>
    <x v="2"/>
    <x v="4"/>
    <s v="AREP"/>
    <m/>
    <x v="0"/>
    <d v="2020-09-03T00:00:00"/>
    <x v="2"/>
    <s v="Distribuidora de Frutas y Verduras Zepeda Hnos SRL de CV"/>
    <m/>
    <m/>
    <n v="1226.82"/>
    <m/>
    <n v="26990.04"/>
    <n v="19859.810000000001"/>
    <n v="16.187999999999999"/>
    <m/>
    <n v="22"/>
    <n v="7130.23"/>
    <x v="0"/>
    <x v="8"/>
    <n v="36"/>
    <x v="0"/>
  </r>
  <r>
    <x v="2"/>
    <x v="4"/>
    <s v="AREP"/>
    <m/>
    <x v="0"/>
    <d v="2020-09-03T00:00:00"/>
    <x v="2"/>
    <s v="Distribuidora de Frutas y Verduras Zepeda Hnos SRL de CV"/>
    <m/>
    <m/>
    <n v="1091.6600000000001"/>
    <m/>
    <n v="24016.52"/>
    <n v="17671.833999999999"/>
    <n v="16.187999999999999"/>
    <m/>
    <n v="22"/>
    <n v="6344.6859999999997"/>
    <x v="0"/>
    <x v="8"/>
    <n v="36"/>
    <x v="0"/>
  </r>
  <r>
    <x v="2"/>
    <x v="4"/>
    <s v="AREP"/>
    <m/>
    <x v="0"/>
    <d v="2020-09-03T00:00:00"/>
    <x v="2"/>
    <s v="HUEVO PUBLICO EN GENERAL"/>
    <m/>
    <m/>
    <n v="89.11"/>
    <m/>
    <n v="1960.42"/>
    <n v="1442.5160000000001"/>
    <n v="16.187999999999999"/>
    <m/>
    <n v="22"/>
    <n v="517.904"/>
    <x v="0"/>
    <x v="8"/>
    <n v="36"/>
    <x v="0"/>
  </r>
  <r>
    <x v="2"/>
    <x v="4"/>
    <s v="AREP"/>
    <m/>
    <x v="0"/>
    <d v="2020-09-03T00:00:00"/>
    <x v="2"/>
    <s v="Super Tienda Martinez SA de CV"/>
    <m/>
    <m/>
    <n v="82.81"/>
    <m/>
    <n v="1490.58"/>
    <n v="1340.5309999999999"/>
    <n v="16.187999999999999"/>
    <m/>
    <n v="18"/>
    <n v="150.04900000000001"/>
    <x v="0"/>
    <x v="8"/>
    <n v="36"/>
    <x v="0"/>
  </r>
  <r>
    <x v="2"/>
    <x v="4"/>
    <s v="AREP"/>
    <m/>
    <x v="0"/>
    <d v="2020-09-03T00:00:00"/>
    <x v="2"/>
    <s v="Rosales Guzman Humberto"/>
    <m/>
    <m/>
    <n v="88.19"/>
    <m/>
    <n v="1940.18"/>
    <n v="1427.623"/>
    <n v="16.187999999999999"/>
    <m/>
    <n v="22"/>
    <n v="512.55700000000002"/>
    <x v="0"/>
    <x v="8"/>
    <n v="36"/>
    <x v="0"/>
  </r>
  <r>
    <x v="2"/>
    <x v="4"/>
    <s v="AREP"/>
    <m/>
    <x v="0"/>
    <d v="2020-09-03T00:00:00"/>
    <x v="2"/>
    <s v="Rosales Guzman Humberto"/>
    <m/>
    <m/>
    <n v="66.180000000000007"/>
    <m/>
    <n v="1191.24"/>
    <n v="1071.3240000000001"/>
    <n v="16.187999999999999"/>
    <m/>
    <n v="18"/>
    <n v="119.916"/>
    <x v="0"/>
    <x v="8"/>
    <n v="36"/>
    <x v="0"/>
  </r>
  <r>
    <x v="2"/>
    <x v="4"/>
    <s v="AREP"/>
    <m/>
    <x v="0"/>
    <d v="2020-09-03T00:00:00"/>
    <x v="2"/>
    <s v="HUEVO PUBLICO EN GENERAL"/>
    <m/>
    <m/>
    <n v="243.08"/>
    <m/>
    <n v="5347.76"/>
    <n v="3934.9879999999998"/>
    <n v="16.187999999999999"/>
    <m/>
    <n v="22"/>
    <n v="1412.7719999999999"/>
    <x v="0"/>
    <x v="8"/>
    <n v="36"/>
    <x v="0"/>
  </r>
  <r>
    <x v="2"/>
    <x v="4"/>
    <s v="AREP"/>
    <m/>
    <x v="0"/>
    <d v="2020-09-03T00:00:00"/>
    <x v="2"/>
    <s v="Julio Sanchez"/>
    <m/>
    <m/>
    <n v="417.19"/>
    <m/>
    <n v="9178.18"/>
    <n v="6753.4880000000003"/>
    <n v="16.187999999999999"/>
    <m/>
    <n v="22"/>
    <n v="2424.692"/>
    <x v="0"/>
    <x v="8"/>
    <n v="36"/>
    <x v="0"/>
  </r>
  <r>
    <x v="2"/>
    <x v="4"/>
    <s v="AREP"/>
    <m/>
    <x v="0"/>
    <d v="2020-09-03T00:00:00"/>
    <x v="2"/>
    <s v="Alvarez Garcia Octavio "/>
    <m/>
    <m/>
    <n v="176.83"/>
    <m/>
    <n v="3890.26"/>
    <n v="2862.5309999999999"/>
    <n v="16.187999999999999"/>
    <m/>
    <n v="22"/>
    <n v="1027.729"/>
    <x v="0"/>
    <x v="8"/>
    <n v="36"/>
    <x v="0"/>
  </r>
  <r>
    <x v="2"/>
    <x v="4"/>
    <s v="AREP"/>
    <m/>
    <x v="0"/>
    <d v="2020-09-03T00:00:00"/>
    <x v="2"/>
    <s v="Vargas Perez Maria del Rosario &quot;La Chata&quot;"/>
    <m/>
    <m/>
    <n v="176.6"/>
    <m/>
    <n v="3885.2"/>
    <n v="2858.808"/>
    <n v="16.187999999999999"/>
    <m/>
    <n v="22"/>
    <n v="1026.3920000000001"/>
    <x v="0"/>
    <x v="8"/>
    <n v="36"/>
    <x v="0"/>
  </r>
  <r>
    <x v="2"/>
    <x v="4"/>
    <s v="AREP"/>
    <m/>
    <x v="0"/>
    <d v="2020-09-03T00:00:00"/>
    <x v="2"/>
    <s v="HUEVO PUBLICO EN GENERAL"/>
    <m/>
    <m/>
    <n v="175.62"/>
    <m/>
    <n v="3863.64"/>
    <n v="2842.9430000000002"/>
    <n v="16.187999999999999"/>
    <m/>
    <n v="22"/>
    <n v="1020.697"/>
    <x v="0"/>
    <x v="8"/>
    <n v="36"/>
    <x v="0"/>
  </r>
  <r>
    <x v="2"/>
    <x v="4"/>
    <s v="AREP"/>
    <m/>
    <x v="0"/>
    <d v="2020-09-03T00:00:00"/>
    <x v="2"/>
    <s v="J Jesus Naranjo Ayala"/>
    <m/>
    <m/>
    <n v="176.39"/>
    <m/>
    <n v="3880.58"/>
    <n v="2855.4079999999999"/>
    <n v="16.187999999999999"/>
    <m/>
    <n v="22"/>
    <n v="1025.172"/>
    <x v="0"/>
    <x v="8"/>
    <n v="36"/>
    <x v="0"/>
  </r>
  <r>
    <x v="2"/>
    <x v="4"/>
    <s v="AREP"/>
    <m/>
    <x v="0"/>
    <d v="2020-09-03T00:00:00"/>
    <x v="2"/>
    <s v="Ambriz Ruiz Manolo"/>
    <m/>
    <m/>
    <n v="745.78"/>
    <m/>
    <n v="16407.16"/>
    <n v="12072.715"/>
    <n v="16.187999999999999"/>
    <m/>
    <n v="22"/>
    <n v="4334.4449999999997"/>
    <x v="0"/>
    <x v="8"/>
    <n v="36"/>
    <x v="0"/>
  </r>
  <r>
    <x v="2"/>
    <x v="4"/>
    <s v="AREP"/>
    <m/>
    <x v="0"/>
    <d v="2020-09-03T00:00:00"/>
    <x v="2"/>
    <s v="Hernandez Rosales Alicia"/>
    <m/>
    <m/>
    <n v="44.28"/>
    <m/>
    <n v="752.76"/>
    <n v="716.80600000000004"/>
    <n v="16.187999999999999"/>
    <m/>
    <n v="17"/>
    <n v="35.954000000000001"/>
    <x v="0"/>
    <x v="8"/>
    <n v="36"/>
    <x v="0"/>
  </r>
  <r>
    <x v="2"/>
    <x v="4"/>
    <s v="AREP"/>
    <m/>
    <x v="0"/>
    <d v="2020-09-03T00:00:00"/>
    <x v="2"/>
    <s v="Hernandez Rosales Alicia"/>
    <m/>
    <m/>
    <n v="22"/>
    <m/>
    <n v="264"/>
    <n v="356.137"/>
    <n v="16.187999999999999"/>
    <m/>
    <n v="12"/>
    <n v="-92.137"/>
    <x v="0"/>
    <x v="8"/>
    <n v="36"/>
    <x v="0"/>
  </r>
  <r>
    <x v="2"/>
    <x v="4"/>
    <s v="AREP"/>
    <m/>
    <x v="0"/>
    <d v="2020-09-03T00:00:00"/>
    <x v="2"/>
    <s v="Hernandez Rosales Alicia"/>
    <m/>
    <m/>
    <n v="219.66"/>
    <m/>
    <n v="4832.5200000000004"/>
    <n v="3555.8649999999998"/>
    <n v="16.187999999999999"/>
    <m/>
    <n v="22"/>
    <n v="1276.655"/>
    <x v="0"/>
    <x v="8"/>
    <n v="36"/>
    <x v="0"/>
  </r>
  <r>
    <x v="2"/>
    <x v="4"/>
    <s v="AREP"/>
    <m/>
    <x v="0"/>
    <d v="2020-09-03T00:00:00"/>
    <x v="2"/>
    <s v="Hernandez Rosales Alicia"/>
    <m/>
    <m/>
    <n v="63.24"/>
    <m/>
    <n v="758.88"/>
    <n v="1023.732"/>
    <n v="16.187999999999999"/>
    <m/>
    <n v="12"/>
    <n v="-264.85199999999998"/>
    <x v="0"/>
    <x v="8"/>
    <n v="36"/>
    <x v="0"/>
  </r>
  <r>
    <x v="2"/>
    <x v="4"/>
    <s v="AREP"/>
    <m/>
    <x v="0"/>
    <d v="2020-09-03T00:00:00"/>
    <x v="2"/>
    <s v="Hernandez Rosales Alicia"/>
    <m/>
    <m/>
    <n v="307.61"/>
    <m/>
    <n v="5229.37"/>
    <n v="4979.6030000000001"/>
    <n v="16.187999999999999"/>
    <m/>
    <n v="17"/>
    <n v="249.767"/>
    <x v="0"/>
    <x v="8"/>
    <n v="36"/>
    <x v="0"/>
  </r>
  <r>
    <x v="2"/>
    <x v="4"/>
    <s v="AREP"/>
    <m/>
    <x v="0"/>
    <d v="2020-09-05T00:00:00"/>
    <x v="2"/>
    <s v="HUEVO PUBLICO EN GENERAL"/>
    <m/>
    <m/>
    <n v="174.84"/>
    <m/>
    <n v="3846.48"/>
    <n v="2964.2959999999998"/>
    <n v="16.954000000000001"/>
    <m/>
    <n v="22"/>
    <n v="882.18399999999997"/>
    <x v="0"/>
    <x v="8"/>
    <n v="36"/>
    <x v="0"/>
  </r>
  <r>
    <x v="2"/>
    <x v="4"/>
    <s v="AREP"/>
    <m/>
    <x v="0"/>
    <d v="2020-09-05T00:00:00"/>
    <x v="2"/>
    <s v="Cesar Morales"/>
    <m/>
    <m/>
    <n v="86.94"/>
    <m/>
    <n v="1912.68"/>
    <n v="1474.01"/>
    <n v="16.954000000000001"/>
    <m/>
    <n v="22"/>
    <n v="438.67"/>
    <x v="0"/>
    <x v="8"/>
    <n v="36"/>
    <x v="0"/>
  </r>
  <r>
    <x v="2"/>
    <x v="4"/>
    <s v="AREP"/>
    <m/>
    <x v="0"/>
    <d v="2020-09-05T00:00:00"/>
    <x v="2"/>
    <s v="HUEVO PUBLICO EN GENERAL"/>
    <m/>
    <m/>
    <n v="579.77"/>
    <m/>
    <n v="12754.94"/>
    <n v="9829.616"/>
    <n v="16.954000000000001"/>
    <m/>
    <n v="22"/>
    <n v="2925.3240000000001"/>
    <x v="0"/>
    <x v="8"/>
    <n v="36"/>
    <x v="0"/>
  </r>
  <r>
    <x v="2"/>
    <x v="4"/>
    <s v="AREP"/>
    <m/>
    <x v="0"/>
    <d v="2020-09-05T00:00:00"/>
    <x v="2"/>
    <s v="Espinoza Gonzalez Maria Yesenia"/>
    <m/>
    <m/>
    <n v="394.02"/>
    <m/>
    <n v="8668.44"/>
    <n v="6680.348"/>
    <n v="16.954000000000001"/>
    <m/>
    <n v="22"/>
    <n v="1988.0920000000001"/>
    <x v="0"/>
    <x v="8"/>
    <n v="36"/>
    <x v="0"/>
  </r>
  <r>
    <x v="2"/>
    <x v="4"/>
    <s v="AREP"/>
    <m/>
    <x v="0"/>
    <d v="2020-09-05T00:00:00"/>
    <x v="2"/>
    <s v="Espinoza Gonzalez Maria Yesenia"/>
    <m/>
    <m/>
    <n v="150.19999999999999"/>
    <m/>
    <n v="2703.6"/>
    <n v="2546.5410000000002"/>
    <n v="16.954000000000001"/>
    <m/>
    <n v="18"/>
    <n v="157.059"/>
    <x v="0"/>
    <x v="8"/>
    <n v="36"/>
    <x v="0"/>
  </r>
  <r>
    <x v="2"/>
    <x v="4"/>
    <s v="AREP"/>
    <m/>
    <x v="0"/>
    <d v="2020-09-05T00:00:00"/>
    <x v="2"/>
    <s v="Alvarez Garcia Octavio "/>
    <m/>
    <m/>
    <n v="100.54"/>
    <m/>
    <n v="1809.72"/>
    <n v="1704.5889999999999"/>
    <n v="16.954000000000001"/>
    <m/>
    <n v="18"/>
    <n v="105.131"/>
    <x v="0"/>
    <x v="8"/>
    <n v="36"/>
    <x v="0"/>
  </r>
  <r>
    <x v="2"/>
    <x v="4"/>
    <s v="AREP"/>
    <m/>
    <x v="0"/>
    <d v="2020-09-05T00:00:00"/>
    <x v="2"/>
    <s v="Alvarez Garcia Octavio "/>
    <m/>
    <m/>
    <n v="109.97"/>
    <m/>
    <n v="2419.34"/>
    <n v="1864.4680000000001"/>
    <n v="16.954000000000001"/>
    <m/>
    <n v="22"/>
    <n v="554.87199999999996"/>
    <x v="0"/>
    <x v="8"/>
    <n v="36"/>
    <x v="0"/>
  </r>
  <r>
    <x v="2"/>
    <x v="4"/>
    <s v="AREP"/>
    <m/>
    <x v="0"/>
    <d v="2020-09-05T00:00:00"/>
    <x v="2"/>
    <s v="Vargas Perez Maria del Rosario &quot;La Chata&quot;"/>
    <m/>
    <m/>
    <n v="175.7"/>
    <m/>
    <n v="3865.4"/>
    <n v="2978.877"/>
    <n v="16.954000000000001"/>
    <m/>
    <n v="22"/>
    <n v="886.52300000000002"/>
    <x v="0"/>
    <x v="8"/>
    <n v="36"/>
    <x v="0"/>
  </r>
  <r>
    <x v="2"/>
    <x v="4"/>
    <s v="AREP"/>
    <m/>
    <x v="0"/>
    <d v="2020-09-05T00:00:00"/>
    <x v="2"/>
    <s v="Laura Livier Castro Mejia"/>
    <m/>
    <m/>
    <n v="215.56"/>
    <m/>
    <n v="4742.32"/>
    <n v="3654.6770000000001"/>
    <n v="16.954000000000001"/>
    <m/>
    <n v="22"/>
    <n v="1087.643"/>
    <x v="0"/>
    <x v="8"/>
    <n v="36"/>
    <x v="0"/>
  </r>
  <r>
    <x v="2"/>
    <x v="4"/>
    <s v="AREP"/>
    <m/>
    <x v="0"/>
    <d v="2020-09-05T00:00:00"/>
    <x v="2"/>
    <s v="Laura Livier Castro Mejia"/>
    <m/>
    <m/>
    <n v="83.25"/>
    <m/>
    <n v="1498.5"/>
    <n v="1411.4490000000001"/>
    <n v="16.954000000000001"/>
    <m/>
    <n v="18"/>
    <n v="87.051000000000002"/>
    <x v="0"/>
    <x v="8"/>
    <n v="36"/>
    <x v="0"/>
  </r>
  <r>
    <x v="2"/>
    <x v="4"/>
    <s v="AREP"/>
    <m/>
    <x v="0"/>
    <d v="2020-09-05T00:00:00"/>
    <x v="2"/>
    <s v="HUEVO PUBLICO EN GENERAL"/>
    <m/>
    <m/>
    <n v="217.72"/>
    <m/>
    <n v="4789.84"/>
    <n v="3691.2979999999998"/>
    <n v="16.954000000000001"/>
    <m/>
    <n v="22"/>
    <n v="1098.5419999999999"/>
    <x v="0"/>
    <x v="8"/>
    <n v="36"/>
    <x v="0"/>
  </r>
  <r>
    <x v="2"/>
    <x v="4"/>
    <s v="AREP"/>
    <m/>
    <x v="0"/>
    <d v="2020-09-05T00:00:00"/>
    <x v="2"/>
    <s v="Martin Francisco Cervantes Curiel"/>
    <m/>
    <m/>
    <n v="285.58999999999997"/>
    <m/>
    <n v="6282.98"/>
    <n v="4841.9889999999996"/>
    <n v="16.954000000000001"/>
    <m/>
    <n v="22"/>
    <n v="1440.991"/>
    <x v="0"/>
    <x v="8"/>
    <n v="36"/>
    <x v="0"/>
  </r>
  <r>
    <x v="2"/>
    <x v="4"/>
    <s v="AREP"/>
    <m/>
    <x v="0"/>
    <d v="2020-09-05T00:00:00"/>
    <x v="2"/>
    <s v="Huerta Reyes Juan Carlos"/>
    <m/>
    <m/>
    <n v="328.74"/>
    <m/>
    <n v="7232.28"/>
    <n v="5573.5690000000004"/>
    <n v="16.954000000000001"/>
    <m/>
    <n v="22"/>
    <n v="1658.711"/>
    <x v="0"/>
    <x v="8"/>
    <n v="36"/>
    <x v="0"/>
  </r>
  <r>
    <x v="2"/>
    <x v="4"/>
    <s v="AREP"/>
    <m/>
    <x v="0"/>
    <d v="2020-09-05T00:00:00"/>
    <x v="2"/>
    <s v="Soc Coop Rural de Compra y Venta en C y C El Grullo SCL"/>
    <m/>
    <m/>
    <n v="227.02"/>
    <m/>
    <n v="4994.4399999999996"/>
    <n v="3848.9740000000002"/>
    <n v="16.954000000000001"/>
    <m/>
    <n v="22"/>
    <n v="1145.4659999999999"/>
    <x v="0"/>
    <x v="8"/>
    <n v="36"/>
    <x v="0"/>
  </r>
  <r>
    <x v="2"/>
    <x v="4"/>
    <s v="AREP"/>
    <m/>
    <x v="0"/>
    <d v="2020-09-05T00:00:00"/>
    <x v="2"/>
    <s v="Soc Coop Rural de Compra y Venta en C y C El Grullo SCL"/>
    <m/>
    <m/>
    <n v="327.94"/>
    <m/>
    <n v="7214.68"/>
    <n v="5560.0050000000001"/>
    <n v="16.954000000000001"/>
    <m/>
    <n v="22"/>
    <n v="1654.675"/>
    <x v="0"/>
    <x v="8"/>
    <n v="36"/>
    <x v="0"/>
  </r>
  <r>
    <x v="2"/>
    <x v="4"/>
    <s v="AREP"/>
    <m/>
    <x v="0"/>
    <d v="2020-09-05T00:00:00"/>
    <x v="2"/>
    <s v="Cobian Hector"/>
    <m/>
    <m/>
    <n v="371.95"/>
    <m/>
    <n v="8182.9"/>
    <n v="6306.1660000000002"/>
    <n v="16.954000000000001"/>
    <m/>
    <n v="22"/>
    <n v="1876.7339999999999"/>
    <x v="0"/>
    <x v="8"/>
    <n v="36"/>
    <x v="0"/>
  </r>
  <r>
    <x v="2"/>
    <x v="4"/>
    <s v="GRAL"/>
    <m/>
    <x v="0"/>
    <d v="2020-09-07T00:00:00"/>
    <x v="2"/>
    <s v="Loera Baltazar Carlos"/>
    <m/>
    <m/>
    <n v="650"/>
    <m/>
    <n v="14625"/>
    <n v="10684.996999999999"/>
    <n v="16.437999999999999"/>
    <m/>
    <n v="22.5"/>
    <n v="3940.0030000000002"/>
    <x v="0"/>
    <x v="8"/>
    <n v="37"/>
    <x v="0"/>
  </r>
  <r>
    <x v="2"/>
    <x v="4"/>
    <s v="GRAL"/>
    <m/>
    <x v="0"/>
    <d v="2020-09-07T00:00:00"/>
    <x v="2"/>
    <s v="Garcia Soto Salvador"/>
    <m/>
    <m/>
    <n v="1159"/>
    <m/>
    <n v="26077.5"/>
    <n v="19052.171999999999"/>
    <n v="16.437999999999999"/>
    <m/>
    <n v="22.5"/>
    <n v="7025.3280000000004"/>
    <x v="0"/>
    <x v="8"/>
    <n v="37"/>
    <x v="0"/>
  </r>
  <r>
    <x v="2"/>
    <x v="4"/>
    <s v="ARSPP1"/>
    <m/>
    <x v="0"/>
    <d v="2020-09-09T00:00:00"/>
    <x v="2"/>
    <s v="HUEVO PUBLICO EN GENERAL"/>
    <m/>
    <m/>
    <n v="44.86"/>
    <m/>
    <n v="986.92"/>
    <n v="1047.3489999999999"/>
    <n v="23.347000000000001"/>
    <m/>
    <n v="22"/>
    <n v="-60.429000000000002"/>
    <x v="0"/>
    <x v="8"/>
    <n v="37"/>
    <x v="0"/>
  </r>
  <r>
    <x v="2"/>
    <x v="4"/>
    <s v="ARSPP1"/>
    <m/>
    <x v="0"/>
    <d v="2020-09-09T00:00:00"/>
    <x v="2"/>
    <s v="Ventas Familia"/>
    <m/>
    <m/>
    <n v="23.82"/>
    <m/>
    <n v="524.04"/>
    <n v="556.12699999999995"/>
    <n v="23.347000000000001"/>
    <m/>
    <n v="22"/>
    <n v="-32.087000000000003"/>
    <x v="0"/>
    <x v="8"/>
    <n v="37"/>
    <x v="0"/>
  </r>
  <r>
    <x v="2"/>
    <x v="4"/>
    <s v="AREP"/>
    <m/>
    <x v="0"/>
    <d v="2020-09-09T00:00:00"/>
    <x v="2"/>
    <s v="Cobian Zamora Marlin"/>
    <m/>
    <m/>
    <n v="446.78"/>
    <m/>
    <n v="9829.16"/>
    <n v="7807.174"/>
    <n v="17.474"/>
    <m/>
    <n v="22"/>
    <n v="2021.9860000000001"/>
    <x v="0"/>
    <x v="8"/>
    <n v="37"/>
    <x v="0"/>
  </r>
  <r>
    <x v="2"/>
    <x v="4"/>
    <s v="AREP"/>
    <m/>
    <x v="0"/>
    <d v="2020-09-09T00:00:00"/>
    <x v="2"/>
    <s v="HUEVO PUBLICO EN GENERAL"/>
    <m/>
    <m/>
    <n v="43.84"/>
    <m/>
    <n v="964.48"/>
    <n v="766.07399999999996"/>
    <n v="17.474"/>
    <m/>
    <n v="22"/>
    <n v="198.40600000000001"/>
    <x v="0"/>
    <x v="8"/>
    <n v="37"/>
    <x v="0"/>
  </r>
  <r>
    <x v="2"/>
    <x v="4"/>
    <s v="AREP"/>
    <m/>
    <x v="0"/>
    <d v="2020-09-09T00:00:00"/>
    <x v="2"/>
    <s v="Abel Paul Hernandez Perez"/>
    <m/>
    <m/>
    <n v="156.04"/>
    <m/>
    <n v="2808.72"/>
    <n v="2726.692"/>
    <n v="17.474"/>
    <m/>
    <n v="18"/>
    <n v="82.028000000000006"/>
    <x v="0"/>
    <x v="8"/>
    <n v="37"/>
    <x v="0"/>
  </r>
  <r>
    <x v="2"/>
    <x v="4"/>
    <s v="AREP"/>
    <m/>
    <x v="0"/>
    <d v="2020-09-09T00:00:00"/>
    <x v="2"/>
    <s v="Panaderia Garcia"/>
    <m/>
    <m/>
    <n v="42.12"/>
    <m/>
    <n v="716.04"/>
    <n v="736.01800000000003"/>
    <n v="17.474"/>
    <m/>
    <n v="17"/>
    <n v="-19.978000000000002"/>
    <x v="0"/>
    <x v="8"/>
    <n v="37"/>
    <x v="0"/>
  </r>
  <r>
    <x v="2"/>
    <x v="4"/>
    <s v="AREP"/>
    <m/>
    <x v="0"/>
    <d v="2020-09-09T00:00:00"/>
    <x v="2"/>
    <s v="Espinoza Gonzalez Maria Yesenia"/>
    <m/>
    <m/>
    <n v="51.98"/>
    <m/>
    <n v="935.64"/>
    <n v="908.31500000000005"/>
    <n v="17.474"/>
    <m/>
    <n v="18"/>
    <n v="27.324999999999999"/>
    <x v="0"/>
    <x v="8"/>
    <n v="37"/>
    <x v="0"/>
  </r>
  <r>
    <x v="2"/>
    <x v="4"/>
    <s v="AREP"/>
    <m/>
    <x v="0"/>
    <d v="2020-09-09T00:00:00"/>
    <x v="2"/>
    <s v="Espinoza Gonzalez Maria Yesenia"/>
    <m/>
    <m/>
    <n v="154.22"/>
    <m/>
    <n v="3392.84"/>
    <n v="2694.8890000000001"/>
    <n v="17.474"/>
    <m/>
    <n v="22"/>
    <n v="697.95100000000002"/>
    <x v="0"/>
    <x v="8"/>
    <n v="37"/>
    <x v="0"/>
  </r>
  <r>
    <x v="2"/>
    <x v="4"/>
    <s v="AREP"/>
    <m/>
    <x v="0"/>
    <d v="2020-09-09T00:00:00"/>
    <x v="2"/>
    <s v="Rosales Guzman Humberto"/>
    <m/>
    <m/>
    <n v="86.28"/>
    <m/>
    <n v="1553.04"/>
    <n v="1507.684"/>
    <n v="17.474"/>
    <m/>
    <n v="18"/>
    <n v="45.356000000000002"/>
    <x v="0"/>
    <x v="8"/>
    <n v="37"/>
    <x v="0"/>
  </r>
  <r>
    <x v="2"/>
    <x v="4"/>
    <s v="AREP"/>
    <m/>
    <x v="0"/>
    <d v="2020-09-09T00:00:00"/>
    <x v="2"/>
    <s v="HUEVO PUBLICO EN GENERAL"/>
    <m/>
    <m/>
    <n v="160.1"/>
    <m/>
    <n v="3522.2"/>
    <n v="2797.6379999999999"/>
    <n v="17.474"/>
    <m/>
    <n v="22"/>
    <n v="724.56200000000001"/>
    <x v="0"/>
    <x v="8"/>
    <n v="37"/>
    <x v="0"/>
  </r>
  <r>
    <x v="2"/>
    <x v="4"/>
    <s v="AREP"/>
    <m/>
    <x v="0"/>
    <d v="2020-09-09T00:00:00"/>
    <x v="2"/>
    <s v="Alvarez Garcia Octavio "/>
    <m/>
    <m/>
    <n v="138.13"/>
    <m/>
    <n v="2486.34"/>
    <n v="2413.7269999999999"/>
    <n v="17.474"/>
    <m/>
    <n v="18"/>
    <n v="72.613"/>
    <x v="0"/>
    <x v="8"/>
    <n v="37"/>
    <x v="0"/>
  </r>
  <r>
    <x v="2"/>
    <x v="4"/>
    <s v="AREP"/>
    <m/>
    <x v="0"/>
    <d v="2020-09-09T00:00:00"/>
    <x v="2"/>
    <s v="Alvarez Garcia Octavio "/>
    <m/>
    <m/>
    <n v="220.83"/>
    <m/>
    <n v="4858.26"/>
    <n v="3858.8530000000001"/>
    <n v="17.474"/>
    <m/>
    <n v="22"/>
    <n v="999.40700000000004"/>
    <x v="0"/>
    <x v="8"/>
    <n v="37"/>
    <x v="0"/>
  </r>
  <r>
    <x v="2"/>
    <x v="4"/>
    <s v="AREP"/>
    <m/>
    <x v="0"/>
    <d v="2020-09-09T00:00:00"/>
    <x v="2"/>
    <s v="Gonzalez Dominguez Fabiola"/>
    <m/>
    <m/>
    <n v="175.53"/>
    <m/>
    <n v="3861.66"/>
    <n v="3067.2660000000001"/>
    <n v="17.474"/>
    <m/>
    <n v="22"/>
    <n v="794.39400000000001"/>
    <x v="0"/>
    <x v="8"/>
    <n v="37"/>
    <x v="0"/>
  </r>
  <r>
    <x v="2"/>
    <x v="4"/>
    <s v="AREP"/>
    <m/>
    <x v="0"/>
    <d v="2020-09-09T00:00:00"/>
    <x v="2"/>
    <s v="Martin Francisco Cervantes Curiel"/>
    <m/>
    <m/>
    <n v="201.09"/>
    <m/>
    <n v="4423.9799999999996"/>
    <n v="3513.91"/>
    <n v="17.474"/>
    <m/>
    <n v="22"/>
    <n v="910.07"/>
    <x v="0"/>
    <x v="8"/>
    <n v="37"/>
    <x v="0"/>
  </r>
  <r>
    <x v="2"/>
    <x v="4"/>
    <s v="AREP"/>
    <m/>
    <x v="0"/>
    <d v="2020-09-09T00:00:00"/>
    <x v="2"/>
    <s v="HUEVO PUBLICO EN GENERAL"/>
    <m/>
    <m/>
    <n v="441.73"/>
    <m/>
    <n v="9718.06"/>
    <n v="7718.9290000000001"/>
    <n v="17.474"/>
    <m/>
    <n v="22"/>
    <n v="1999.1310000000001"/>
    <x v="0"/>
    <x v="8"/>
    <n v="37"/>
    <x v="0"/>
  </r>
  <r>
    <x v="2"/>
    <x v="4"/>
    <s v="AREP"/>
    <m/>
    <x v="0"/>
    <d v="2020-09-09T00:00:00"/>
    <x v="2"/>
    <s v="Huerta Reyes Juan Carlos"/>
    <m/>
    <m/>
    <n v="436.27"/>
    <m/>
    <n v="9597.94"/>
    <n v="7623.5190000000002"/>
    <n v="17.474"/>
    <m/>
    <n v="22"/>
    <n v="1974.421"/>
    <x v="0"/>
    <x v="8"/>
    <n v="37"/>
    <x v="0"/>
  </r>
  <r>
    <x v="2"/>
    <x v="4"/>
    <s v="AREP"/>
    <m/>
    <x v="0"/>
    <d v="2020-09-09T00:00:00"/>
    <x v="2"/>
    <s v="Vargas Perez Maria del Rosario &quot;La Chata&quot;"/>
    <m/>
    <m/>
    <n v="312.2"/>
    <m/>
    <n v="6868.4"/>
    <n v="5455.4809999999998"/>
    <n v="17.474"/>
    <m/>
    <n v="22"/>
    <n v="1412.9190000000001"/>
    <x v="0"/>
    <x v="8"/>
    <n v="37"/>
    <x v="0"/>
  </r>
  <r>
    <x v="2"/>
    <x v="4"/>
    <s v="AREP"/>
    <m/>
    <x v="0"/>
    <d v="2020-09-09T00:00:00"/>
    <x v="2"/>
    <s v="Imelda fregozo Guzman"/>
    <m/>
    <m/>
    <n v="217.54"/>
    <m/>
    <n v="4785.88"/>
    <n v="3801.3620000000001"/>
    <n v="17.474"/>
    <m/>
    <n v="22"/>
    <n v="984.51800000000003"/>
    <x v="0"/>
    <x v="8"/>
    <n v="37"/>
    <x v="0"/>
  </r>
  <r>
    <x v="2"/>
    <x v="4"/>
    <s v="AREP"/>
    <m/>
    <x v="0"/>
    <d v="2020-09-09T00:00:00"/>
    <x v="2"/>
    <s v="HUEVO PUBLICO EN GENERAL"/>
    <m/>
    <m/>
    <n v="307.45"/>
    <m/>
    <n v="6763.9"/>
    <n v="5372.4780000000001"/>
    <n v="17.474"/>
    <m/>
    <n v="22"/>
    <n v="1391.422"/>
    <x v="0"/>
    <x v="8"/>
    <n v="37"/>
    <x v="0"/>
  </r>
  <r>
    <x v="2"/>
    <x v="4"/>
    <s v="AREP"/>
    <m/>
    <x v="0"/>
    <d v="2020-09-09T00:00:00"/>
    <x v="2"/>
    <s v="Soc Coop Rural de Compra y Venta en C y C El Grullo SCL"/>
    <m/>
    <m/>
    <n v="435"/>
    <m/>
    <n v="9570"/>
    <n v="7601.3270000000002"/>
    <n v="17.474"/>
    <m/>
    <n v="22"/>
    <n v="1968.673"/>
    <x v="0"/>
    <x v="8"/>
    <n v="37"/>
    <x v="0"/>
  </r>
  <r>
    <x v="2"/>
    <x v="4"/>
    <s v="AREP"/>
    <m/>
    <x v="0"/>
    <d v="2020-09-09T00:00:00"/>
    <x v="2"/>
    <s v="Cobian Hector"/>
    <m/>
    <m/>
    <n v="396.68"/>
    <m/>
    <n v="8726.9599999999991"/>
    <n v="6931.7110000000002"/>
    <n v="17.474"/>
    <m/>
    <n v="22"/>
    <n v="1795.249"/>
    <x v="0"/>
    <x v="8"/>
    <n v="37"/>
    <x v="0"/>
  </r>
  <r>
    <x v="2"/>
    <x v="4"/>
    <s v="AREP"/>
    <m/>
    <x v="0"/>
    <d v="2020-09-09T00:00:00"/>
    <x v="2"/>
    <s v="HUEVO PUBLICO EN GENERAL"/>
    <m/>
    <m/>
    <n v="250.5"/>
    <m/>
    <n v="5511"/>
    <n v="4377.3159999999998"/>
    <n v="17.474"/>
    <m/>
    <n v="22"/>
    <n v="1133.684"/>
    <x v="0"/>
    <x v="8"/>
    <n v="37"/>
    <x v="0"/>
  </r>
  <r>
    <x v="2"/>
    <x v="4"/>
    <s v="AREP"/>
    <m/>
    <x v="0"/>
    <d v="2020-09-09T00:00:00"/>
    <x v="2"/>
    <s v="HUEVO PUBLICO EN GENERAL"/>
    <m/>
    <m/>
    <n v="433.55"/>
    <m/>
    <n v="9538.1"/>
    <n v="7575.9889999999996"/>
    <n v="17.474"/>
    <m/>
    <n v="22"/>
    <n v="1962.1110000000001"/>
    <x v="0"/>
    <x v="8"/>
    <n v="37"/>
    <x v="0"/>
  </r>
  <r>
    <x v="2"/>
    <x v="4"/>
    <s v="AREP"/>
    <m/>
    <x v="0"/>
    <d v="2020-09-09T00:00:00"/>
    <x v="2"/>
    <s v="Jose Zazueta"/>
    <m/>
    <m/>
    <n v="700.19"/>
    <m/>
    <n v="12603.42"/>
    <n v="12235.341"/>
    <n v="17.474"/>
    <m/>
    <n v="18"/>
    <n v="368.07900000000001"/>
    <x v="0"/>
    <x v="8"/>
    <n v="37"/>
    <x v="0"/>
  </r>
  <r>
    <x v="2"/>
    <x v="4"/>
    <s v="AREP"/>
    <m/>
    <x v="0"/>
    <d v="2020-09-09T00:00:00"/>
    <x v="2"/>
    <s v="Jose Zazueta"/>
    <m/>
    <m/>
    <n v="197.02"/>
    <m/>
    <n v="4334.4399999999996"/>
    <n v="3442.79"/>
    <n v="17.474"/>
    <m/>
    <n v="22"/>
    <n v="891.65"/>
    <x v="0"/>
    <x v="8"/>
    <n v="37"/>
    <x v="0"/>
  </r>
  <r>
    <x v="2"/>
    <x v="4"/>
    <s v="AREP"/>
    <m/>
    <x v="0"/>
    <d v="2020-09-09T00:00:00"/>
    <x v="2"/>
    <s v="Espinoza Gonzalez Maria Yesenia"/>
    <m/>
    <m/>
    <n v="223.27"/>
    <m/>
    <n v="4911.9399999999996"/>
    <n v="3901.49"/>
    <n v="17.474"/>
    <m/>
    <n v="22"/>
    <n v="1010.45"/>
    <x v="0"/>
    <x v="8"/>
    <n v="37"/>
    <x v="0"/>
  </r>
  <r>
    <x v="2"/>
    <x v="4"/>
    <s v="AREP"/>
    <m/>
    <x v="0"/>
    <d v="2020-09-09T00:00:00"/>
    <x v="2"/>
    <s v="Panaderia Garcia"/>
    <m/>
    <m/>
    <n v="129.56"/>
    <m/>
    <n v="1554.72"/>
    <n v="2263.9720000000002"/>
    <n v="17.474"/>
    <m/>
    <n v="12"/>
    <n v="-709.25199999999995"/>
    <x v="0"/>
    <x v="8"/>
    <n v="37"/>
    <x v="0"/>
  </r>
  <r>
    <x v="2"/>
    <x v="4"/>
    <s v="AREP"/>
    <m/>
    <x v="0"/>
    <d v="2020-09-09T00:00:00"/>
    <x v="2"/>
    <s v="HUEVO PUBLICO EN GENERAL"/>
    <m/>
    <m/>
    <n v="177.62"/>
    <m/>
    <n v="3907.64"/>
    <n v="3103.788"/>
    <n v="17.474"/>
    <m/>
    <n v="22"/>
    <n v="803.85199999999998"/>
    <x v="0"/>
    <x v="8"/>
    <n v="37"/>
    <x v="0"/>
  </r>
  <r>
    <x v="2"/>
    <x v="4"/>
    <s v="AREP"/>
    <m/>
    <x v="0"/>
    <d v="2020-09-09T00:00:00"/>
    <x v="2"/>
    <s v="Julio Sanchez"/>
    <m/>
    <m/>
    <n v="2626.88"/>
    <m/>
    <n v="57791.360000000001"/>
    <n v="45902.928"/>
    <n v="17.474"/>
    <m/>
    <n v="22"/>
    <n v="11888.432000000001"/>
    <x v="0"/>
    <x v="8"/>
    <n v="37"/>
    <x v="0"/>
  </r>
  <r>
    <x v="2"/>
    <x v="4"/>
    <s v="AREP"/>
    <m/>
    <x v="0"/>
    <d v="2020-09-09T00:00:00"/>
    <x v="2"/>
    <s v="Cobian Zamora Marlin"/>
    <m/>
    <m/>
    <n v="890.95"/>
    <m/>
    <n v="19600.900000000001"/>
    <n v="15568.741"/>
    <n v="17.474"/>
    <m/>
    <n v="22"/>
    <n v="4032.1590000000001"/>
    <x v="0"/>
    <x v="8"/>
    <n v="37"/>
    <x v="0"/>
  </r>
  <r>
    <x v="2"/>
    <x v="4"/>
    <s v="AREP"/>
    <m/>
    <x v="0"/>
    <d v="2020-09-09T00:00:00"/>
    <x v="2"/>
    <s v="De la Torre Gudiño Jaime"/>
    <m/>
    <m/>
    <n v="225.73"/>
    <m/>
    <n v="4966.0600000000004"/>
    <n v="3944.4769999999999"/>
    <n v="17.474"/>
    <m/>
    <n v="22"/>
    <n v="1021.583"/>
    <x v="0"/>
    <x v="8"/>
    <n v="37"/>
    <x v="0"/>
  </r>
  <r>
    <x v="2"/>
    <x v="4"/>
    <s v="AREP"/>
    <m/>
    <x v="0"/>
    <d v="2020-09-10T00:00:00"/>
    <x v="2"/>
    <s v="HUEVO PUBLICO EN GENERAL"/>
    <m/>
    <m/>
    <n v="108.84"/>
    <m/>
    <n v="2394.48"/>
    <n v="1927.2280000000001"/>
    <n v="17.707000000000001"/>
    <m/>
    <n v="22"/>
    <n v="467.25200000000001"/>
    <x v="0"/>
    <x v="8"/>
    <n v="37"/>
    <x v="0"/>
  </r>
  <r>
    <x v="2"/>
    <x v="4"/>
    <s v="AREP"/>
    <m/>
    <x v="0"/>
    <d v="2020-09-10T00:00:00"/>
    <x v="2"/>
    <s v="HUEVO PUBLICO EN GENERAL"/>
    <m/>
    <m/>
    <n v="151.33000000000001"/>
    <m/>
    <n v="3329.26"/>
    <n v="2679.598"/>
    <n v="17.707000000000001"/>
    <m/>
    <n v="22"/>
    <n v="649.66200000000003"/>
    <x v="0"/>
    <x v="8"/>
    <n v="37"/>
    <x v="0"/>
  </r>
  <r>
    <x v="2"/>
    <x v="4"/>
    <s v="AREP"/>
    <m/>
    <x v="0"/>
    <d v="2020-09-10T00:00:00"/>
    <x v="2"/>
    <s v="Super Tienda Martinez SA de CV"/>
    <m/>
    <m/>
    <n v="193.28"/>
    <m/>
    <n v="3479.04"/>
    <n v="3422.4059999999999"/>
    <n v="17.707000000000001"/>
    <m/>
    <n v="18"/>
    <n v="56.634"/>
    <x v="0"/>
    <x v="8"/>
    <n v="37"/>
    <x v="0"/>
  </r>
  <r>
    <x v="2"/>
    <x v="4"/>
    <s v="AREP"/>
    <m/>
    <x v="0"/>
    <d v="2020-09-10T00:00:00"/>
    <x v="2"/>
    <s v="J Jesus Naranjo Ayala"/>
    <m/>
    <m/>
    <n v="177.26"/>
    <m/>
    <n v="3899.72"/>
    <n v="3138.74"/>
    <n v="17.707000000000001"/>
    <m/>
    <n v="22"/>
    <n v="760.98"/>
    <x v="0"/>
    <x v="8"/>
    <n v="37"/>
    <x v="0"/>
  </r>
  <r>
    <x v="2"/>
    <x v="4"/>
    <s v="AREP"/>
    <m/>
    <x v="0"/>
    <d v="2020-09-10T00:00:00"/>
    <x v="2"/>
    <s v="Rosales Guzman Humberto"/>
    <m/>
    <m/>
    <n v="69.87"/>
    <m/>
    <n v="1257.6600000000001"/>
    <n v="1237.1869999999999"/>
    <n v="17.707000000000001"/>
    <m/>
    <n v="18"/>
    <n v="20.472999999999999"/>
    <x v="0"/>
    <x v="8"/>
    <n v="37"/>
    <x v="0"/>
  </r>
  <r>
    <x v="2"/>
    <x v="4"/>
    <s v="AREP"/>
    <m/>
    <x v="0"/>
    <d v="2020-09-10T00:00:00"/>
    <x v="2"/>
    <s v="Rosales Guzman Humberto"/>
    <m/>
    <m/>
    <n v="110.66"/>
    <m/>
    <n v="2434.52"/>
    <n v="1959.4549999999999"/>
    <n v="17.707000000000001"/>
    <m/>
    <n v="22"/>
    <n v="475.065"/>
    <x v="0"/>
    <x v="8"/>
    <n v="37"/>
    <x v="0"/>
  </r>
  <r>
    <x v="2"/>
    <x v="4"/>
    <s v="AREP"/>
    <m/>
    <x v="0"/>
    <d v="2020-09-10T00:00:00"/>
    <x v="2"/>
    <s v="Ambriz Ruiz Manolo"/>
    <m/>
    <m/>
    <n v="767.44"/>
    <m/>
    <n v="16883.68"/>
    <n v="13589.049000000001"/>
    <n v="17.707000000000001"/>
    <m/>
    <n v="22"/>
    <n v="3294.6309999999999"/>
    <x v="0"/>
    <x v="8"/>
    <n v="37"/>
    <x v="0"/>
  </r>
  <r>
    <x v="2"/>
    <x v="4"/>
    <s v="AREP"/>
    <m/>
    <x v="0"/>
    <d v="2020-09-10T00:00:00"/>
    <x v="2"/>
    <s v="HUEVO PUBLICO EN GENERAL"/>
    <m/>
    <m/>
    <n v="327.18"/>
    <m/>
    <n v="7197.96"/>
    <n v="5793.3710000000001"/>
    <n v="17.707000000000001"/>
    <m/>
    <n v="22"/>
    <n v="1404.5889999999999"/>
    <x v="0"/>
    <x v="8"/>
    <n v="37"/>
    <x v="0"/>
  </r>
  <r>
    <x v="2"/>
    <x v="4"/>
    <s v="AREP"/>
    <m/>
    <x v="0"/>
    <d v="2020-09-10T00:00:00"/>
    <x v="2"/>
    <s v="Super Tienda Martinez SA de CV"/>
    <m/>
    <m/>
    <n v="158.27000000000001"/>
    <m/>
    <n v="2848.86"/>
    <n v="2802.4850000000001"/>
    <n v="17.707000000000001"/>
    <m/>
    <n v="18"/>
    <n v="46.375"/>
    <x v="0"/>
    <x v="8"/>
    <n v="37"/>
    <x v="0"/>
  </r>
  <r>
    <x v="2"/>
    <x v="4"/>
    <s v="AREP"/>
    <m/>
    <x v="0"/>
    <d v="2020-09-10T00:00:00"/>
    <x v="2"/>
    <s v="Alvarez Garcia Octavio "/>
    <m/>
    <m/>
    <n v="405.72"/>
    <m/>
    <n v="8925.84"/>
    <n v="7184.0780000000004"/>
    <n v="17.707000000000001"/>
    <m/>
    <n v="22"/>
    <n v="1741.7619999999999"/>
    <x v="0"/>
    <x v="8"/>
    <n v="37"/>
    <x v="0"/>
  </r>
  <r>
    <x v="2"/>
    <x v="4"/>
    <s v="AREP"/>
    <m/>
    <x v="0"/>
    <d v="2020-09-10T00:00:00"/>
    <x v="2"/>
    <s v="Vargas Perez Maria del Rosario &quot;La Chata&quot;"/>
    <m/>
    <m/>
    <n v="265"/>
    <m/>
    <n v="5830"/>
    <n v="4692.3509999999997"/>
    <n v="17.707000000000001"/>
    <m/>
    <n v="22"/>
    <n v="1137.6489999999999"/>
    <x v="0"/>
    <x v="8"/>
    <n v="37"/>
    <x v="0"/>
  </r>
  <r>
    <x v="2"/>
    <x v="4"/>
    <s v="AREP"/>
    <m/>
    <x v="0"/>
    <d v="2020-09-10T00:00:00"/>
    <x v="2"/>
    <s v="HUEVO PUBLICO EN GENERAL"/>
    <m/>
    <m/>
    <n v="313.18"/>
    <m/>
    <n v="6889.96"/>
    <n v="5545.4740000000002"/>
    <n v="17.707000000000001"/>
    <m/>
    <n v="22"/>
    <n v="1344.4860000000001"/>
    <x v="0"/>
    <x v="8"/>
    <n v="37"/>
    <x v="0"/>
  </r>
  <r>
    <x v="2"/>
    <x v="4"/>
    <s v="AREP"/>
    <m/>
    <x v="0"/>
    <d v="2020-09-10T00:00:00"/>
    <x v="2"/>
    <s v="Hernandez Rosales Alicia"/>
    <m/>
    <m/>
    <n v="43.69"/>
    <m/>
    <n v="524.28"/>
    <n v="773.61800000000005"/>
    <n v="17.707000000000001"/>
    <m/>
    <n v="12"/>
    <n v="-249.33799999999999"/>
    <x v="0"/>
    <x v="8"/>
    <n v="37"/>
    <x v="0"/>
  </r>
  <r>
    <x v="2"/>
    <x v="4"/>
    <s v="AREP"/>
    <m/>
    <x v="0"/>
    <d v="2020-09-10T00:00:00"/>
    <x v="2"/>
    <s v="Hernandez Rosales Alicia"/>
    <m/>
    <m/>
    <n v="176.9"/>
    <m/>
    <n v="3007.3"/>
    <n v="3132.366"/>
    <n v="17.707000000000001"/>
    <m/>
    <n v="17"/>
    <n v="-125.066"/>
    <x v="0"/>
    <x v="8"/>
    <n v="37"/>
    <x v="0"/>
  </r>
  <r>
    <x v="2"/>
    <x v="4"/>
    <s v="AREP"/>
    <m/>
    <x v="0"/>
    <d v="2020-09-10T00:00:00"/>
    <x v="2"/>
    <s v="Panificadora Valdez"/>
    <m/>
    <m/>
    <n v="22.08"/>
    <m/>
    <n v="264.95999999999998"/>
    <n v="390.97"/>
    <n v="17.707000000000001"/>
    <m/>
    <n v="12"/>
    <n v="-126.01"/>
    <x v="0"/>
    <x v="8"/>
    <n v="37"/>
    <x v="0"/>
  </r>
  <r>
    <x v="2"/>
    <x v="4"/>
    <s v="AREP"/>
    <m/>
    <x v="0"/>
    <d v="2020-09-10T00:00:00"/>
    <x v="2"/>
    <s v="Hernandez Rosales Alicia"/>
    <m/>
    <m/>
    <n v="62.23"/>
    <m/>
    <n v="746.76"/>
    <n v="1101.9059999999999"/>
    <n v="17.707000000000001"/>
    <m/>
    <n v="12"/>
    <n v="-355.14600000000002"/>
    <x v="0"/>
    <x v="8"/>
    <n v="37"/>
    <x v="0"/>
  </r>
  <r>
    <x v="2"/>
    <x v="4"/>
    <s v="AREP"/>
    <m/>
    <x v="0"/>
    <d v="2020-09-10T00:00:00"/>
    <x v="2"/>
    <s v="Hernandez Rosales Alicia"/>
    <m/>
    <m/>
    <n v="416.59"/>
    <m/>
    <n v="7082.03"/>
    <n v="7376.5529999999999"/>
    <n v="17.707000000000001"/>
    <m/>
    <n v="17"/>
    <n v="-294.52300000000002"/>
    <x v="0"/>
    <x v="8"/>
    <n v="37"/>
    <x v="0"/>
  </r>
  <r>
    <x v="2"/>
    <x v="4"/>
    <s v="AREP"/>
    <m/>
    <x v="0"/>
    <d v="2020-09-10T00:00:00"/>
    <x v="2"/>
    <s v="Hernandez Rosales Alicia"/>
    <m/>
    <m/>
    <n v="66.14"/>
    <m/>
    <n v="1455.08"/>
    <n v="1171.1400000000001"/>
    <n v="17.707000000000001"/>
    <m/>
    <n v="22"/>
    <n v="283.94"/>
    <x v="0"/>
    <x v="8"/>
    <n v="37"/>
    <x v="0"/>
  </r>
  <r>
    <x v="2"/>
    <x v="4"/>
    <s v="AREP"/>
    <m/>
    <x v="0"/>
    <d v="2020-09-10T00:00:00"/>
    <x v="2"/>
    <s v="Hernandez Rosales Alicia"/>
    <m/>
    <m/>
    <n v="130.93"/>
    <m/>
    <n v="1571.16"/>
    <n v="2318.3760000000002"/>
    <n v="17.707000000000001"/>
    <m/>
    <n v="12"/>
    <n v="-747.21600000000001"/>
    <x v="0"/>
    <x v="8"/>
    <n v="37"/>
    <x v="0"/>
  </r>
  <r>
    <x v="2"/>
    <x v="4"/>
    <s v="AREP"/>
    <m/>
    <x v="0"/>
    <d v="2020-09-10T00:00:00"/>
    <x v="2"/>
    <s v="Hernandez Rosales Alicia"/>
    <m/>
    <m/>
    <n v="264.05"/>
    <m/>
    <n v="4488.8500000000004"/>
    <n v="4675.5290000000005"/>
    <n v="17.707000000000001"/>
    <m/>
    <n v="17"/>
    <n v="-186.679"/>
    <x v="0"/>
    <x v="8"/>
    <n v="37"/>
    <x v="0"/>
  </r>
  <r>
    <x v="2"/>
    <x v="4"/>
    <s v="AREP"/>
    <m/>
    <x v="0"/>
    <d v="2020-09-10T00:00:00"/>
    <x v="2"/>
    <s v="Hernandez Rosales Alicia"/>
    <m/>
    <m/>
    <n v="127.16"/>
    <m/>
    <n v="2288.88"/>
    <n v="2251.62"/>
    <n v="17.707000000000001"/>
    <m/>
    <n v="18"/>
    <n v="37.26"/>
    <x v="0"/>
    <x v="8"/>
    <n v="37"/>
    <x v="0"/>
  </r>
  <r>
    <x v="2"/>
    <x v="4"/>
    <s v="AREP"/>
    <m/>
    <x v="0"/>
    <d v="2020-09-11T00:00:00"/>
    <x v="2"/>
    <s v="Jose Zazueta"/>
    <m/>
    <m/>
    <n v="428.11"/>
    <m/>
    <n v="8562.2000000000007"/>
    <n v="7537.2790000000005"/>
    <n v="17.606000000000002"/>
    <m/>
    <n v="20"/>
    <n v="1024.921"/>
    <x v="0"/>
    <x v="8"/>
    <n v="37"/>
    <x v="0"/>
  </r>
  <r>
    <x v="2"/>
    <x v="4"/>
    <s v="AREP"/>
    <m/>
    <x v="0"/>
    <d v="2020-09-11T00:00:00"/>
    <x v="2"/>
    <s v="Gonzalez Contreras Crescenciano"/>
    <m/>
    <m/>
    <n v="1114.49"/>
    <m/>
    <n v="24518.78"/>
    <n v="19621.644"/>
    <n v="17.606000000000002"/>
    <m/>
    <n v="22"/>
    <n v="4897.1360000000004"/>
    <x v="0"/>
    <x v="8"/>
    <n v="37"/>
    <x v="0"/>
  </r>
  <r>
    <x v="2"/>
    <x v="4"/>
    <s v="AREP"/>
    <m/>
    <x v="0"/>
    <d v="2020-09-11T00:00:00"/>
    <x v="2"/>
    <s v="Laura Livier Castro Mejia"/>
    <m/>
    <m/>
    <n v="109.23"/>
    <m/>
    <n v="2403.06"/>
    <n v="1923.097"/>
    <n v="17.606000000000002"/>
    <m/>
    <n v="22"/>
    <n v="479.96300000000002"/>
    <x v="0"/>
    <x v="8"/>
    <n v="37"/>
    <x v="0"/>
  </r>
  <r>
    <x v="2"/>
    <x v="4"/>
    <s v="AREP"/>
    <m/>
    <x v="0"/>
    <d v="2020-09-11T00:00:00"/>
    <x v="2"/>
    <s v="Gonzalez Dominguez Fabiola"/>
    <m/>
    <m/>
    <n v="238.06"/>
    <m/>
    <n v="5237.32"/>
    <n v="4191.2700000000004"/>
    <n v="17.606000000000002"/>
    <m/>
    <n v="22"/>
    <n v="1046.05"/>
    <x v="0"/>
    <x v="8"/>
    <n v="37"/>
    <x v="0"/>
  </r>
  <r>
    <x v="2"/>
    <x v="4"/>
    <s v="AREP"/>
    <m/>
    <x v="0"/>
    <d v="2020-09-11T00:00:00"/>
    <x v="2"/>
    <s v="Julio Sanchez"/>
    <m/>
    <m/>
    <n v="422.55"/>
    <m/>
    <n v="9296.1"/>
    <n v="7439.39"/>
    <n v="17.606000000000002"/>
    <m/>
    <n v="22"/>
    <n v="1856.71"/>
    <x v="0"/>
    <x v="8"/>
    <n v="37"/>
    <x v="0"/>
  </r>
  <r>
    <x v="2"/>
    <x v="4"/>
    <s v="AREP"/>
    <m/>
    <x v="0"/>
    <d v="2020-09-11T00:00:00"/>
    <x v="2"/>
    <s v="Cobian Zamora Marlin"/>
    <m/>
    <m/>
    <n v="178.04"/>
    <m/>
    <n v="3204.72"/>
    <n v="3134.5619999999999"/>
    <n v="17.606000000000002"/>
    <m/>
    <n v="18"/>
    <n v="70.158000000000001"/>
    <x v="0"/>
    <x v="8"/>
    <n v="37"/>
    <x v="0"/>
  </r>
  <r>
    <x v="2"/>
    <x v="4"/>
    <s v="AREP"/>
    <m/>
    <x v="0"/>
    <d v="2020-09-11T00:00:00"/>
    <x v="2"/>
    <s v="Cobian Zamora Marlin"/>
    <m/>
    <m/>
    <n v="671.14"/>
    <m/>
    <n v="14765.08"/>
    <n v="11816.05"/>
    <n v="17.606000000000002"/>
    <m/>
    <n v="22"/>
    <n v="2949.03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176.96"/>
    <m/>
    <n v="3185.28"/>
    <n v="3115.547"/>
    <n v="17.606000000000002"/>
    <m/>
    <n v="18"/>
    <n v="69.733000000000004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883.97"/>
    <m/>
    <n v="19447.34"/>
    <n v="15563.123"/>
    <n v="17.606000000000002"/>
    <m/>
    <n v="22"/>
    <n v="3884.2170000000001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167.79"/>
    <m/>
    <n v="3020.22"/>
    <n v="2954.1010000000001"/>
    <n v="17.606000000000002"/>
    <m/>
    <n v="18"/>
    <n v="66.119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1206.43"/>
    <m/>
    <n v="26541.46"/>
    <n v="21240.333999999999"/>
    <n v="17.606000000000002"/>
    <m/>
    <n v="22"/>
    <n v="5301.1260000000002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1224.01"/>
    <m/>
    <n v="26928.22"/>
    <n v="21549.846000000001"/>
    <n v="17.606000000000002"/>
    <m/>
    <n v="22"/>
    <n v="5378.3739999999998"/>
    <x v="0"/>
    <x v="8"/>
    <n v="37"/>
    <x v="0"/>
  </r>
  <r>
    <x v="2"/>
    <x v="4"/>
    <s v="AREP"/>
    <m/>
    <x v="0"/>
    <d v="2020-09-12T00:00:00"/>
    <x v="2"/>
    <s v="Distribuidora de Frutas y Verduras Zepeda Hnos SRL de CV"/>
    <m/>
    <m/>
    <n v="180.63"/>
    <m/>
    <n v="3612.6"/>
    <n v="3234.3429999999998"/>
    <n v="17.905999999999999"/>
    <m/>
    <n v="20"/>
    <n v="378.25700000000001"/>
    <x v="0"/>
    <x v="8"/>
    <n v="37"/>
    <x v="0"/>
  </r>
  <r>
    <x v="2"/>
    <x v="4"/>
    <s v="AREP"/>
    <m/>
    <x v="0"/>
    <d v="2020-09-12T00:00:00"/>
    <x v="2"/>
    <s v="Distribuidora de Frutas y Verduras Zepeda Hnos SRL de CV"/>
    <m/>
    <m/>
    <n v="888.24"/>
    <m/>
    <n v="19541.28"/>
    <n v="15904.74"/>
    <n v="17.905999999999999"/>
    <m/>
    <n v="22"/>
    <n v="3636.54"/>
    <x v="0"/>
    <x v="8"/>
    <n v="37"/>
    <x v="0"/>
  </r>
  <r>
    <x v="2"/>
    <x v="4"/>
    <s v="AREP"/>
    <m/>
    <x v="0"/>
    <d v="2020-09-12T00:00:00"/>
    <x v="2"/>
    <s v="HUEVO PUBLICO EN GENERAL"/>
    <m/>
    <m/>
    <n v="85.88"/>
    <m/>
    <n v="1889.36"/>
    <n v="1537.759"/>
    <n v="17.905999999999999"/>
    <m/>
    <n v="22"/>
    <n v="351.601"/>
    <x v="0"/>
    <x v="8"/>
    <n v="37"/>
    <x v="0"/>
  </r>
  <r>
    <x v="2"/>
    <x v="4"/>
    <s v="AREP"/>
    <m/>
    <x v="0"/>
    <d v="2020-09-12T00:00:00"/>
    <x v="2"/>
    <s v="Cobian Zamora Marlin"/>
    <m/>
    <m/>
    <n v="444.08"/>
    <m/>
    <n v="9769.76"/>
    <n v="7951.6540000000005"/>
    <n v="17.905999999999999"/>
    <m/>
    <n v="22"/>
    <n v="1818.106"/>
    <x v="0"/>
    <x v="8"/>
    <n v="37"/>
    <x v="0"/>
  </r>
  <r>
    <x v="2"/>
    <x v="4"/>
    <s v="AREP"/>
    <m/>
    <x v="0"/>
    <d v="2020-09-12T00:00:00"/>
    <x v="2"/>
    <s v="Espinoza Gonzalez Maria Yesenia"/>
    <m/>
    <m/>
    <n v="420.74"/>
    <m/>
    <n v="9256.2800000000007"/>
    <n v="7533.73"/>
    <n v="17.905999999999999"/>
    <m/>
    <n v="22"/>
    <n v="1722.55"/>
    <x v="0"/>
    <x v="8"/>
    <n v="37"/>
    <x v="0"/>
  </r>
  <r>
    <x v="2"/>
    <x v="4"/>
    <s v="AREP"/>
    <m/>
    <x v="0"/>
    <d v="2020-09-12T00:00:00"/>
    <x v="2"/>
    <s v="Vargas Perez Maria del Rosario &quot;La Chata&quot;"/>
    <m/>
    <m/>
    <n v="221.5"/>
    <m/>
    <n v="4873"/>
    <n v="3966.1579999999999"/>
    <n v="17.905999999999999"/>
    <m/>
    <n v="22"/>
    <n v="906.84199999999998"/>
    <x v="0"/>
    <x v="8"/>
    <n v="37"/>
    <x v="0"/>
  </r>
  <r>
    <x v="2"/>
    <x v="4"/>
    <s v="AREP"/>
    <m/>
    <x v="0"/>
    <d v="2020-09-12T00:00:00"/>
    <x v="2"/>
    <s v="Cesar Morales"/>
    <m/>
    <m/>
    <n v="87.28"/>
    <m/>
    <n v="1920.16"/>
    <n v="1562.827"/>
    <n v="17.905999999999999"/>
    <m/>
    <n v="22"/>
    <n v="357.33300000000003"/>
    <x v="0"/>
    <x v="8"/>
    <n v="37"/>
    <x v="0"/>
  </r>
  <r>
    <x v="2"/>
    <x v="4"/>
    <s v="AREP"/>
    <m/>
    <x v="0"/>
    <d v="2020-09-12T00:00:00"/>
    <x v="2"/>
    <s v="Martin Francisco Cervantes Curiel"/>
    <m/>
    <m/>
    <n v="198.7"/>
    <m/>
    <n v="4371.3999999999996"/>
    <n v="3557.9029999999998"/>
    <n v="17.905999999999999"/>
    <m/>
    <n v="22"/>
    <n v="813.49699999999996"/>
    <x v="0"/>
    <x v="8"/>
    <n v="37"/>
    <x v="0"/>
  </r>
  <r>
    <x v="2"/>
    <x v="4"/>
    <s v="AREP"/>
    <m/>
    <x v="0"/>
    <d v="2020-09-12T00:00:00"/>
    <x v="2"/>
    <s v="Abel Paul Hernandez Perez"/>
    <m/>
    <m/>
    <n v="105.77"/>
    <m/>
    <n v="2115.4"/>
    <n v="1893.9079999999999"/>
    <n v="17.905999999999999"/>
    <m/>
    <n v="20"/>
    <n v="221.49199999999999"/>
    <x v="0"/>
    <x v="8"/>
    <n v="37"/>
    <x v="0"/>
  </r>
  <r>
    <x v="2"/>
    <x v="4"/>
    <s v="AREP"/>
    <m/>
    <x v="0"/>
    <d v="2020-09-12T00:00:00"/>
    <x v="2"/>
    <s v="Laura Livier Castro Mejia"/>
    <m/>
    <m/>
    <n v="110.79"/>
    <m/>
    <n v="2437.38"/>
    <n v="1983.7950000000001"/>
    <n v="17.905999999999999"/>
    <m/>
    <n v="22"/>
    <n v="453.58499999999998"/>
    <x v="0"/>
    <x v="8"/>
    <n v="37"/>
    <x v="0"/>
  </r>
  <r>
    <x v="2"/>
    <x v="4"/>
    <s v="AREP"/>
    <m/>
    <x v="0"/>
    <d v="2020-09-12T00:00:00"/>
    <x v="2"/>
    <s v="HUEVO PUBLICO EN GENERAL"/>
    <m/>
    <m/>
    <n v="553.21"/>
    <m/>
    <n v="12170.62"/>
    <n v="9905.7250000000004"/>
    <n v="17.905999999999999"/>
    <m/>
    <n v="22"/>
    <n v="2264.895"/>
    <x v="0"/>
    <x v="8"/>
    <n v="37"/>
    <x v="0"/>
  </r>
  <r>
    <x v="2"/>
    <x v="4"/>
    <s v="AREP"/>
    <m/>
    <x v="0"/>
    <d v="2020-09-12T00:00:00"/>
    <x v="2"/>
    <s v="HUEVO PUBLICO EN GENERAL"/>
    <m/>
    <m/>
    <n v="305.45"/>
    <m/>
    <n v="6719.9"/>
    <n v="5469.3580000000002"/>
    <n v="17.905999999999999"/>
    <m/>
    <n v="22"/>
    <n v="1250.5419999999999"/>
    <x v="0"/>
    <x v="8"/>
    <n v="37"/>
    <x v="0"/>
  </r>
  <r>
    <x v="2"/>
    <x v="4"/>
    <s v="AREP"/>
    <m/>
    <x v="0"/>
    <d v="2020-09-12T00:00:00"/>
    <x v="2"/>
    <s v="Imelda fregozo Guzman"/>
    <m/>
    <m/>
    <n v="35.76"/>
    <m/>
    <n v="715.2"/>
    <n v="640.31500000000005"/>
    <n v="17.905999999999999"/>
    <m/>
    <n v="20"/>
    <n v="74.885000000000005"/>
    <x v="0"/>
    <x v="8"/>
    <n v="37"/>
    <x v="0"/>
  </r>
  <r>
    <x v="2"/>
    <x v="4"/>
    <s v="AREP"/>
    <m/>
    <x v="0"/>
    <d v="2020-09-12T00:00:00"/>
    <x v="2"/>
    <s v="Imelda fregozo Guzman"/>
    <m/>
    <m/>
    <n v="269.24"/>
    <m/>
    <n v="5923.28"/>
    <n v="4820.9859999999999"/>
    <n v="17.905999999999999"/>
    <m/>
    <n v="22"/>
    <n v="1102.2940000000001"/>
    <x v="0"/>
    <x v="8"/>
    <n v="37"/>
    <x v="0"/>
  </r>
  <r>
    <x v="2"/>
    <x v="4"/>
    <s v="AREP"/>
    <m/>
    <x v="0"/>
    <d v="2020-09-12T00:00:00"/>
    <x v="2"/>
    <s v="Huerta Reyes Juan Carlos"/>
    <m/>
    <m/>
    <n v="370.67"/>
    <m/>
    <n v="8154.74"/>
    <n v="6637.1819999999998"/>
    <n v="17.905999999999999"/>
    <m/>
    <n v="22"/>
    <n v="1517.558"/>
    <x v="0"/>
    <x v="8"/>
    <n v="37"/>
    <x v="0"/>
  </r>
  <r>
    <x v="2"/>
    <x v="4"/>
    <s v="AREP"/>
    <m/>
    <x v="0"/>
    <d v="2020-09-12T00:00:00"/>
    <x v="2"/>
    <s v="Madres Adoratrices"/>
    <m/>
    <m/>
    <n v="21.46"/>
    <m/>
    <n v="257.52"/>
    <n v="384.26100000000002"/>
    <n v="17.905999999999999"/>
    <m/>
    <n v="12"/>
    <n v="-126.741"/>
    <x v="0"/>
    <x v="8"/>
    <n v="37"/>
    <x v="0"/>
  </r>
  <r>
    <x v="2"/>
    <x v="4"/>
    <s v="AREP"/>
    <m/>
    <x v="0"/>
    <d v="2020-09-12T00:00:00"/>
    <x v="2"/>
    <s v="Cobian Hector"/>
    <m/>
    <m/>
    <n v="348.16"/>
    <m/>
    <n v="7659.52"/>
    <n v="6234.12"/>
    <n v="17.905999999999999"/>
    <m/>
    <n v="22"/>
    <n v="1425.4"/>
    <x v="0"/>
    <x v="8"/>
    <n v="37"/>
    <x v="0"/>
  </r>
  <r>
    <x v="2"/>
    <x v="4"/>
    <s v="AREP"/>
    <m/>
    <x v="0"/>
    <d v="2020-09-12T00:00:00"/>
    <x v="2"/>
    <s v="Hernandez Rosales Alicia"/>
    <m/>
    <m/>
    <n v="105.49"/>
    <m/>
    <n v="1265.8800000000001"/>
    <n v="1888.894"/>
    <n v="17.905999999999999"/>
    <m/>
    <n v="12"/>
    <n v="-623.01400000000001"/>
    <x v="0"/>
    <x v="8"/>
    <n v="37"/>
    <x v="0"/>
  </r>
  <r>
    <x v="2"/>
    <x v="4"/>
    <s v="AREP"/>
    <m/>
    <x v="0"/>
    <d v="2020-09-12T00:00:00"/>
    <x v="2"/>
    <s v="Hernandez Rosales Alicia"/>
    <m/>
    <m/>
    <n v="196.16"/>
    <m/>
    <n v="3334.72"/>
    <n v="3512.422"/>
    <n v="17.905999999999999"/>
    <m/>
    <n v="17"/>
    <n v="-177.702"/>
    <x v="0"/>
    <x v="8"/>
    <n v="37"/>
    <x v="0"/>
  </r>
  <r>
    <x v="2"/>
    <x v="4"/>
    <s v="ARSPP1"/>
    <m/>
    <x v="0"/>
    <d v="2020-09-14T00:00:00"/>
    <x v="2"/>
    <s v="Ventas Familia"/>
    <m/>
    <m/>
    <n v="22.25"/>
    <m/>
    <n v="489.5"/>
    <n v="429.17599999999999"/>
    <n v="19.289000000000001"/>
    <m/>
    <n v="22"/>
    <n v="60.323999999999998"/>
    <x v="0"/>
    <x v="8"/>
    <n v="38"/>
    <x v="0"/>
  </r>
  <r>
    <x v="2"/>
    <x v="4"/>
    <s v="AREP"/>
    <m/>
    <x v="0"/>
    <d v="2020-09-14T00:00:00"/>
    <x v="2"/>
    <s v="HUEVO PUBLICO EN GENERAL"/>
    <m/>
    <m/>
    <n v="109.73"/>
    <m/>
    <n v="2414.06"/>
    <n v="1986.4449999999999"/>
    <n v="18.103000000000002"/>
    <m/>
    <n v="22"/>
    <n v="427.61500000000001"/>
    <x v="0"/>
    <x v="8"/>
    <n v="38"/>
    <x v="0"/>
  </r>
  <r>
    <x v="2"/>
    <x v="4"/>
    <s v="AREP"/>
    <m/>
    <x v="0"/>
    <d v="2020-09-14T00:00:00"/>
    <x v="2"/>
    <s v="HUEVO PUBLICO EN GENERAL"/>
    <m/>
    <m/>
    <n v="35.47"/>
    <m/>
    <n v="709.4"/>
    <n v="642.11400000000003"/>
    <n v="18.103000000000002"/>
    <m/>
    <n v="20"/>
    <n v="67.286000000000001"/>
    <x v="0"/>
    <x v="8"/>
    <n v="38"/>
    <x v="0"/>
  </r>
  <r>
    <x v="2"/>
    <x v="4"/>
    <s v="AREP"/>
    <m/>
    <x v="0"/>
    <d v="2020-09-14T00:00:00"/>
    <x v="2"/>
    <s v="HUEVO PUBLICO EN GENERAL"/>
    <m/>
    <m/>
    <n v="399.18"/>
    <m/>
    <n v="8781.9599999999991"/>
    <n v="7226.3649999999998"/>
    <n v="18.103000000000002"/>
    <m/>
    <n v="22"/>
    <n v="1555.595"/>
    <x v="0"/>
    <x v="8"/>
    <n v="38"/>
    <x v="0"/>
  </r>
  <r>
    <x v="2"/>
    <x v="4"/>
    <s v="AREP"/>
    <m/>
    <x v="0"/>
    <d v="2020-09-14T00:00:00"/>
    <x v="2"/>
    <s v="HUEVO PUBLICO EN GENERAL"/>
    <m/>
    <m/>
    <n v="159.18"/>
    <m/>
    <n v="3501.96"/>
    <n v="2881.6390000000001"/>
    <n v="18.103000000000002"/>
    <m/>
    <n v="22"/>
    <n v="620.32100000000003"/>
    <x v="0"/>
    <x v="8"/>
    <n v="38"/>
    <x v="0"/>
  </r>
  <r>
    <x v="2"/>
    <x v="4"/>
    <s v="AREP"/>
    <m/>
    <x v="0"/>
    <d v="2020-09-14T00:00:00"/>
    <x v="2"/>
    <s v="Espinoza Gonzalez Maria Yesenia"/>
    <m/>
    <m/>
    <n v="270.38"/>
    <m/>
    <n v="5407.6"/>
    <n v="4894.6959999999999"/>
    <n v="18.103000000000002"/>
    <m/>
    <n v="20"/>
    <n v="512.904"/>
    <x v="0"/>
    <x v="8"/>
    <n v="38"/>
    <x v="0"/>
  </r>
  <r>
    <x v="2"/>
    <x v="4"/>
    <s v="AREP"/>
    <m/>
    <x v="0"/>
    <d v="2020-09-14T00:00:00"/>
    <x v="2"/>
    <s v="Garcia Soto Salvador"/>
    <m/>
    <m/>
    <n v="882.79"/>
    <m/>
    <n v="19862.78"/>
    <n v="15981.168"/>
    <n v="18.103000000000002"/>
    <m/>
    <n v="22.5"/>
    <n v="3881.6120000000001"/>
    <x v="0"/>
    <x v="8"/>
    <n v="38"/>
    <x v="0"/>
  </r>
  <r>
    <x v="2"/>
    <x v="4"/>
    <s v="AREP"/>
    <m/>
    <x v="0"/>
    <d v="2020-09-14T00:00:00"/>
    <x v="2"/>
    <s v="Loera Baltazar Carlos"/>
    <m/>
    <m/>
    <n v="552.13"/>
    <m/>
    <n v="12422.93"/>
    <n v="9995.2219999999998"/>
    <n v="18.103000000000002"/>
    <m/>
    <n v="22.5"/>
    <n v="2427.7080000000001"/>
    <x v="0"/>
    <x v="8"/>
    <n v="38"/>
    <x v="0"/>
  </r>
  <r>
    <x v="2"/>
    <x v="4"/>
    <s v="AREP"/>
    <m/>
    <x v="0"/>
    <d v="2020-09-15T00:00:00"/>
    <x v="2"/>
    <s v="Cobian Hector"/>
    <m/>
    <m/>
    <n v="436.96"/>
    <m/>
    <n v="9613.1200000000008"/>
    <n v="6826.1049999999996"/>
    <n v="15.622"/>
    <m/>
    <n v="22"/>
    <n v="2787.0149999999999"/>
    <x v="0"/>
    <x v="8"/>
    <n v="38"/>
    <x v="0"/>
  </r>
  <r>
    <x v="2"/>
    <x v="4"/>
    <s v="AREP"/>
    <m/>
    <x v="0"/>
    <d v="2020-09-15T00:00:00"/>
    <x v="2"/>
    <s v="Cobian Zamora Marlin"/>
    <m/>
    <m/>
    <n v="218.56"/>
    <m/>
    <n v="4371.2"/>
    <n v="3414.3020000000001"/>
    <n v="15.622"/>
    <m/>
    <n v="20"/>
    <n v="956.89800000000002"/>
    <x v="0"/>
    <x v="8"/>
    <n v="38"/>
    <x v="0"/>
  </r>
  <r>
    <x v="2"/>
    <x v="4"/>
    <s v="AREP"/>
    <m/>
    <x v="0"/>
    <d v="2020-09-15T00:00:00"/>
    <x v="2"/>
    <s v="Cobian Zamora Marlin"/>
    <m/>
    <m/>
    <n v="739.38"/>
    <m/>
    <n v="16266.36"/>
    <n v="11550.453"/>
    <n v="15.622"/>
    <m/>
    <n v="22"/>
    <n v="4715.9070000000002"/>
    <x v="0"/>
    <x v="8"/>
    <n v="38"/>
    <x v="0"/>
  </r>
  <r>
    <x v="2"/>
    <x v="4"/>
    <s v="AREP"/>
    <m/>
    <x v="0"/>
    <d v="2020-09-15T00:00:00"/>
    <x v="2"/>
    <s v="De la Torre Gudiño Jaime"/>
    <m/>
    <m/>
    <n v="221.95"/>
    <m/>
    <n v="4882.8999999999996"/>
    <n v="3467.26"/>
    <n v="15.622"/>
    <m/>
    <n v="22"/>
    <n v="1415.64"/>
    <x v="0"/>
    <x v="8"/>
    <n v="38"/>
    <x v="0"/>
  </r>
  <r>
    <x v="2"/>
    <x v="4"/>
    <s v="AREP"/>
    <m/>
    <x v="0"/>
    <d v="2020-09-15T00:00:00"/>
    <x v="2"/>
    <s v="HUEVO PUBLICO EN GENERAL"/>
    <m/>
    <m/>
    <n v="359.42"/>
    <m/>
    <n v="7907.24"/>
    <n v="5725.4530000000004"/>
    <n v="15.93"/>
    <m/>
    <n v="22"/>
    <n v="2181.7869999999998"/>
    <x v="0"/>
    <x v="8"/>
    <n v="38"/>
    <x v="0"/>
  </r>
  <r>
    <x v="2"/>
    <x v="4"/>
    <s v="AREP"/>
    <m/>
    <x v="0"/>
    <d v="2020-09-15T00:00:00"/>
    <x v="2"/>
    <s v="Espinoza Gonzalez Maria Yesenia"/>
    <m/>
    <m/>
    <n v="222.38"/>
    <m/>
    <n v="4892.3599999999997"/>
    <n v="3542.4470000000001"/>
    <n v="15.93"/>
    <m/>
    <n v="22"/>
    <n v="1349.913"/>
    <x v="0"/>
    <x v="8"/>
    <n v="38"/>
    <x v="0"/>
  </r>
  <r>
    <x v="2"/>
    <x v="4"/>
    <s v="AREP"/>
    <m/>
    <x v="0"/>
    <d v="2020-09-15T00:00:00"/>
    <x v="2"/>
    <s v="Panaderia Garcia"/>
    <m/>
    <m/>
    <n v="89.32"/>
    <m/>
    <n v="1518.44"/>
    <n v="1422.8409999999999"/>
    <n v="15.93"/>
    <m/>
    <n v="17"/>
    <n v="95.599000000000004"/>
    <x v="0"/>
    <x v="8"/>
    <n v="38"/>
    <x v="0"/>
  </r>
  <r>
    <x v="2"/>
    <x v="4"/>
    <s v="AREP"/>
    <m/>
    <x v="0"/>
    <d v="2020-09-15T00:00:00"/>
    <x v="2"/>
    <s v="Vargas Perez Maria del Rosario &quot;La Chata&quot;"/>
    <m/>
    <m/>
    <n v="223"/>
    <m/>
    <n v="4906"/>
    <n v="3552.3229999999999"/>
    <n v="15.93"/>
    <m/>
    <n v="22"/>
    <n v="1353.6769999999999"/>
    <x v="0"/>
    <x v="8"/>
    <n v="38"/>
    <x v="0"/>
  </r>
  <r>
    <x v="2"/>
    <x v="4"/>
    <s v="AREP"/>
    <m/>
    <x v="0"/>
    <d v="2020-09-15T00:00:00"/>
    <x v="2"/>
    <s v="Alvarez Garcia Octavio "/>
    <m/>
    <m/>
    <n v="112.25"/>
    <m/>
    <n v="2469.5"/>
    <n v="1788.1089999999999"/>
    <n v="15.93"/>
    <m/>
    <n v="22"/>
    <n v="681.39099999999996"/>
    <x v="0"/>
    <x v="8"/>
    <n v="38"/>
    <x v="0"/>
  </r>
  <r>
    <x v="2"/>
    <x v="4"/>
    <s v="AREP"/>
    <m/>
    <x v="0"/>
    <d v="2020-09-15T00:00:00"/>
    <x v="2"/>
    <s v="Jose Zazueta"/>
    <m/>
    <m/>
    <n v="485.67"/>
    <m/>
    <n v="10684.74"/>
    <n v="7736.5770000000002"/>
    <n v="15.93"/>
    <m/>
    <n v="22"/>
    <n v="2948.163"/>
    <x v="0"/>
    <x v="8"/>
    <n v="38"/>
    <x v="0"/>
  </r>
  <r>
    <x v="2"/>
    <x v="4"/>
    <s v="AREP"/>
    <m/>
    <x v="0"/>
    <d v="2020-09-15T00:00:00"/>
    <x v="2"/>
    <s v="Jose Zazueta"/>
    <m/>
    <m/>
    <n v="699.95"/>
    <m/>
    <n v="13999"/>
    <n v="11149.993"/>
    <n v="15.93"/>
    <m/>
    <n v="20"/>
    <n v="2849.0070000000001"/>
    <x v="0"/>
    <x v="8"/>
    <n v="38"/>
    <x v="0"/>
  </r>
  <r>
    <x v="2"/>
    <x v="4"/>
    <s v="AREP"/>
    <m/>
    <x v="0"/>
    <d v="2020-09-15T00:00:00"/>
    <x v="2"/>
    <s v="HUEVO PUBLICO EN GENERAL"/>
    <m/>
    <m/>
    <n v="335.13"/>
    <m/>
    <n v="7372.86"/>
    <n v="5338.52"/>
    <n v="15.93"/>
    <m/>
    <n v="22"/>
    <n v="2034.34"/>
    <x v="0"/>
    <x v="8"/>
    <n v="38"/>
    <x v="0"/>
  </r>
  <r>
    <x v="2"/>
    <x v="4"/>
    <s v="AREP"/>
    <m/>
    <x v="0"/>
    <d v="2020-09-15T00:00:00"/>
    <x v="2"/>
    <s v="Julio Sanchez"/>
    <m/>
    <m/>
    <n v="184.41"/>
    <m/>
    <n v="3688.2"/>
    <n v="2937.596"/>
    <n v="15.93"/>
    <m/>
    <n v="20"/>
    <n v="750.60400000000004"/>
    <x v="0"/>
    <x v="8"/>
    <n v="38"/>
    <x v="0"/>
  </r>
  <r>
    <x v="2"/>
    <x v="4"/>
    <s v="AREP"/>
    <m/>
    <x v="0"/>
    <d v="2020-09-15T00:00:00"/>
    <x v="2"/>
    <s v="Julio Sanchez"/>
    <m/>
    <m/>
    <n v="2372.63"/>
    <m/>
    <n v="52197.86"/>
    <n v="37795.284"/>
    <n v="15.93"/>
    <m/>
    <n v="22"/>
    <n v="14402.575999999999"/>
    <x v="0"/>
    <x v="8"/>
    <n v="38"/>
    <x v="0"/>
  </r>
  <r>
    <x v="2"/>
    <x v="4"/>
    <s v="AREP"/>
    <m/>
    <x v="0"/>
    <d v="2020-09-15T00:00:00"/>
    <x v="2"/>
    <s v="HUEVO PUBLICO EN GENERAL"/>
    <m/>
    <m/>
    <n v="307.89"/>
    <m/>
    <n v="6773.58"/>
    <n v="4904.5950000000003"/>
    <n v="15.93"/>
    <m/>
    <n v="22"/>
    <n v="1868.9849999999999"/>
    <x v="0"/>
    <x v="8"/>
    <n v="38"/>
    <x v="0"/>
  </r>
  <r>
    <x v="2"/>
    <x v="4"/>
    <s v="AREP"/>
    <m/>
    <x v="0"/>
    <d v="2020-09-16T00:00:00"/>
    <x v="2"/>
    <s v="Panaderia Garcia"/>
    <m/>
    <m/>
    <n v="44.1"/>
    <m/>
    <n v="749.7"/>
    <n v="688.92200000000003"/>
    <n v="15.622"/>
    <m/>
    <n v="17"/>
    <n v="60.777999999999999"/>
    <x v="0"/>
    <x v="8"/>
    <n v="38"/>
    <x v="0"/>
  </r>
  <r>
    <x v="2"/>
    <x v="4"/>
    <s v="AREP"/>
    <m/>
    <x v="0"/>
    <d v="2020-09-16T00:00:00"/>
    <x v="2"/>
    <s v="HUEVO PUBLICO EN GENERAL"/>
    <m/>
    <m/>
    <n v="109.23"/>
    <m/>
    <n v="2403.06"/>
    <n v="1706.37"/>
    <n v="15.622"/>
    <m/>
    <n v="22"/>
    <n v="696.69"/>
    <x v="0"/>
    <x v="8"/>
    <n v="38"/>
    <x v="0"/>
  </r>
  <r>
    <x v="2"/>
    <x v="4"/>
    <s v="AREP"/>
    <m/>
    <x v="0"/>
    <d v="2020-09-16T00:00:00"/>
    <x v="2"/>
    <s v="Espinoza Gonzalez Maria Yesenia"/>
    <m/>
    <m/>
    <n v="92.45"/>
    <m/>
    <n v="1849"/>
    <n v="1444.2360000000001"/>
    <n v="15.622"/>
    <m/>
    <n v="20"/>
    <n v="404.76400000000001"/>
    <x v="0"/>
    <x v="8"/>
    <n v="38"/>
    <x v="0"/>
  </r>
  <r>
    <x v="2"/>
    <x v="4"/>
    <s v="AREP"/>
    <m/>
    <x v="0"/>
    <d v="2020-09-16T00:00:00"/>
    <x v="2"/>
    <s v="Espinoza Gonzalez Maria Yesenia"/>
    <m/>
    <m/>
    <n v="221.7"/>
    <m/>
    <n v="4877.3999999999996"/>
    <n v="3463.355"/>
    <n v="15.622"/>
    <m/>
    <n v="22"/>
    <n v="1414.0450000000001"/>
    <x v="0"/>
    <x v="8"/>
    <n v="38"/>
    <x v="0"/>
  </r>
  <r>
    <x v="2"/>
    <x v="4"/>
    <s v="AREP"/>
    <m/>
    <x v="0"/>
    <d v="2020-09-16T00:00:00"/>
    <x v="2"/>
    <s v="Huerta Reyes Juan Carlos"/>
    <m/>
    <m/>
    <n v="396.11"/>
    <m/>
    <n v="8714.42"/>
    <n v="6187.9539999999997"/>
    <n v="15.622"/>
    <m/>
    <n v="22"/>
    <n v="2526.4659999999999"/>
    <x v="0"/>
    <x v="8"/>
    <n v="38"/>
    <x v="0"/>
  </r>
  <r>
    <x v="2"/>
    <x v="4"/>
    <s v="AREP"/>
    <m/>
    <x v="1"/>
    <d v="2020-09-16T00:00:00"/>
    <x v="2"/>
    <s v="Huerta Reyes Juan Carlos"/>
    <m/>
    <m/>
    <n v="-396.11"/>
    <m/>
    <n v="-8714.42"/>
    <n v="-6187.9539999999997"/>
    <n v="-15.622"/>
    <m/>
    <n v="22"/>
    <n v="-2526.4659999999999"/>
    <x v="0"/>
    <x v="8"/>
    <n v="38"/>
    <x v="0"/>
  </r>
  <r>
    <x v="2"/>
    <x v="4"/>
    <s v="AREP"/>
    <m/>
    <x v="1"/>
    <d v="2020-09-16T00:00:00"/>
    <x v="2"/>
    <s v="Cobian Hector"/>
    <m/>
    <m/>
    <n v="-436.96"/>
    <m/>
    <n v="-9613.1200000000008"/>
    <n v="-6826.1049999999996"/>
    <n v="-15.622"/>
    <m/>
    <n v="22"/>
    <n v="-2787.0149999999999"/>
    <x v="0"/>
    <x v="8"/>
    <n v="38"/>
    <x v="0"/>
  </r>
  <r>
    <x v="2"/>
    <x v="4"/>
    <s v="AREP"/>
    <m/>
    <x v="0"/>
    <d v="2020-09-16T00:00:00"/>
    <x v="2"/>
    <s v="Gonzalez Dominguez Fabiola"/>
    <m/>
    <m/>
    <n v="92.47"/>
    <m/>
    <n v="1849.4"/>
    <n v="1444.549"/>
    <n v="15.622"/>
    <m/>
    <n v="20"/>
    <n v="404.851"/>
    <x v="0"/>
    <x v="8"/>
    <n v="38"/>
    <x v="0"/>
  </r>
  <r>
    <x v="2"/>
    <x v="4"/>
    <s v="AREP"/>
    <m/>
    <x v="0"/>
    <d v="2020-09-16T00:00:00"/>
    <x v="2"/>
    <s v="Gonzalez Dominguez Fabiola"/>
    <m/>
    <m/>
    <n v="198.99"/>
    <m/>
    <n v="4377.78"/>
    <n v="3108.5839999999998"/>
    <n v="15.622"/>
    <m/>
    <n v="22"/>
    <n v="1269.1959999999999"/>
    <x v="0"/>
    <x v="8"/>
    <n v="38"/>
    <x v="0"/>
  </r>
  <r>
    <x v="2"/>
    <x v="4"/>
    <s v="AREP"/>
    <m/>
    <x v="0"/>
    <d v="2020-09-16T00:00:00"/>
    <x v="2"/>
    <s v="Rosales Guzman Humberto"/>
    <m/>
    <m/>
    <n v="55.1"/>
    <m/>
    <n v="1102"/>
    <n v="860.76199999999994"/>
    <n v="15.622"/>
    <m/>
    <n v="20"/>
    <n v="241.238"/>
    <x v="0"/>
    <x v="8"/>
    <n v="38"/>
    <x v="0"/>
  </r>
  <r>
    <x v="2"/>
    <x v="4"/>
    <s v="AREP"/>
    <m/>
    <x v="0"/>
    <d v="2020-09-16T00:00:00"/>
    <x v="2"/>
    <s v="Rosales Guzman Humberto"/>
    <m/>
    <m/>
    <n v="221.07"/>
    <m/>
    <n v="4863.54"/>
    <n v="3453.5129999999999"/>
    <n v="15.622"/>
    <m/>
    <n v="22"/>
    <n v="1410.027"/>
    <x v="0"/>
    <x v="8"/>
    <n v="38"/>
    <x v="0"/>
  </r>
  <r>
    <x v="2"/>
    <x v="4"/>
    <s v="AREP"/>
    <m/>
    <x v="0"/>
    <d v="2020-09-16T00:00:00"/>
    <x v="2"/>
    <s v="Vargas Perez Maria del Rosario &quot;La Chata&quot;"/>
    <m/>
    <m/>
    <n v="153.80000000000001"/>
    <m/>
    <n v="3383.6"/>
    <n v="2402.634"/>
    <n v="15.622"/>
    <m/>
    <n v="22"/>
    <n v="980.96600000000001"/>
    <x v="0"/>
    <x v="8"/>
    <n v="38"/>
    <x v="0"/>
  </r>
  <r>
    <x v="2"/>
    <x v="4"/>
    <s v="AREP"/>
    <m/>
    <x v="0"/>
    <d v="2020-09-16T00:00:00"/>
    <x v="2"/>
    <s v="Laura Livier Castro Mejia"/>
    <m/>
    <m/>
    <n v="110.39"/>
    <m/>
    <n v="2428.58"/>
    <n v="1724.491"/>
    <n v="15.622"/>
    <m/>
    <n v="22"/>
    <n v="704.08900000000006"/>
    <x v="0"/>
    <x v="8"/>
    <n v="38"/>
    <x v="0"/>
  </r>
  <r>
    <x v="2"/>
    <x v="4"/>
    <s v="AREP"/>
    <m/>
    <x v="0"/>
    <d v="2020-09-16T00:00:00"/>
    <x v="2"/>
    <s v="Laura Livier Castro Mejia"/>
    <m/>
    <m/>
    <n v="91.06"/>
    <m/>
    <n v="1821.2"/>
    <n v="1422.5219999999999"/>
    <n v="15.622"/>
    <m/>
    <n v="20"/>
    <n v="398.678"/>
    <x v="0"/>
    <x v="8"/>
    <n v="38"/>
    <x v="0"/>
  </r>
  <r>
    <x v="2"/>
    <x v="4"/>
    <s v="AREP"/>
    <m/>
    <x v="0"/>
    <d v="2020-09-16T00:00:00"/>
    <x v="2"/>
    <s v="Martin Francisco Cervantes Curiel"/>
    <m/>
    <m/>
    <n v="218.16"/>
    <m/>
    <n v="4799.5200000000004"/>
    <n v="3408.0540000000001"/>
    <n v="15.622"/>
    <m/>
    <n v="22"/>
    <n v="1391.4659999999999"/>
    <x v="0"/>
    <x v="8"/>
    <n v="38"/>
    <x v="0"/>
  </r>
  <r>
    <x v="2"/>
    <x v="4"/>
    <s v="AREP"/>
    <m/>
    <x v="0"/>
    <d v="2020-09-16T00:00:00"/>
    <x v="2"/>
    <s v="HUEVO PUBLICO EN GENERAL"/>
    <m/>
    <m/>
    <n v="440.92"/>
    <m/>
    <n v="9700.24"/>
    <n v="6887.9679999999998"/>
    <n v="15.622"/>
    <m/>
    <n v="22"/>
    <n v="2812.2719999999999"/>
    <x v="0"/>
    <x v="8"/>
    <n v="38"/>
    <x v="0"/>
  </r>
  <r>
    <x v="2"/>
    <x v="4"/>
    <s v="AREP"/>
    <m/>
    <x v="0"/>
    <d v="2020-09-16T00:00:00"/>
    <x v="2"/>
    <s v="Imelda fregozo Guzman"/>
    <m/>
    <m/>
    <n v="311.23"/>
    <m/>
    <n v="6847.06"/>
    <n v="4861.9750000000004"/>
    <n v="15.622"/>
    <m/>
    <n v="22"/>
    <n v="1985.085"/>
    <x v="0"/>
    <x v="8"/>
    <n v="38"/>
    <x v="0"/>
  </r>
  <r>
    <x v="2"/>
    <x v="4"/>
    <s v="AREP"/>
    <m/>
    <x v="0"/>
    <d v="2020-09-16T00:00:00"/>
    <x v="2"/>
    <s v="Huerta Reyes Juan Carlos"/>
    <m/>
    <m/>
    <n v="396.11"/>
    <m/>
    <n v="8714.42"/>
    <n v="6187.9539999999997"/>
    <n v="15.622"/>
    <m/>
    <n v="22"/>
    <n v="2526.4659999999999"/>
    <x v="0"/>
    <x v="8"/>
    <n v="38"/>
    <x v="0"/>
  </r>
  <r>
    <x v="2"/>
    <x v="4"/>
    <s v="AREP"/>
    <m/>
    <x v="0"/>
    <d v="2020-09-16T00:00:00"/>
    <x v="2"/>
    <s v="HUEVO PUBLICO EN GENERAL"/>
    <m/>
    <m/>
    <n v="18.46"/>
    <m/>
    <n v="369.2"/>
    <n v="288.37900000000002"/>
    <n v="15.622"/>
    <m/>
    <n v="20"/>
    <n v="80.820999999999998"/>
    <x v="0"/>
    <x v="8"/>
    <n v="38"/>
    <x v="0"/>
  </r>
  <r>
    <x v="2"/>
    <x v="4"/>
    <s v="AREP"/>
    <m/>
    <x v="0"/>
    <d v="2020-09-16T00:00:00"/>
    <x v="2"/>
    <s v="HUEVO PUBLICO EN GENERAL"/>
    <m/>
    <m/>
    <n v="219.08"/>
    <m/>
    <n v="4819.76"/>
    <n v="3422.4259999999999"/>
    <n v="15.622"/>
    <m/>
    <n v="22"/>
    <n v="1397.3340000000001"/>
    <x v="0"/>
    <x v="8"/>
    <n v="38"/>
    <x v="0"/>
  </r>
  <r>
    <x v="2"/>
    <x v="4"/>
    <s v="AREP"/>
    <m/>
    <x v="0"/>
    <d v="2020-09-16T00:00:00"/>
    <x v="2"/>
    <s v="Cobian Hector"/>
    <m/>
    <m/>
    <n v="436.96"/>
    <m/>
    <n v="9613.1200000000008"/>
    <n v="6826.1049999999996"/>
    <n v="15.622"/>
    <m/>
    <n v="22"/>
    <n v="2787.0149999999999"/>
    <x v="0"/>
    <x v="8"/>
    <n v="38"/>
    <x v="0"/>
  </r>
  <r>
    <x v="2"/>
    <x v="4"/>
    <s v="AREP"/>
    <m/>
    <x v="0"/>
    <d v="2020-09-18T00:00:00"/>
    <x v="2"/>
    <s v="Jose Zazueta"/>
    <m/>
    <m/>
    <n v="188.23"/>
    <m/>
    <n v="3764.6"/>
    <n v="2831.5309999999999"/>
    <n v="15.042999999999999"/>
    <m/>
    <n v="20"/>
    <n v="933.06899999999996"/>
    <x v="0"/>
    <x v="8"/>
    <n v="38"/>
    <x v="0"/>
  </r>
  <r>
    <x v="2"/>
    <x v="4"/>
    <s v="AREP"/>
    <m/>
    <x v="0"/>
    <d v="2020-09-18T00:00:00"/>
    <x v="2"/>
    <s v="SUPER LAS PINTAS"/>
    <m/>
    <m/>
    <n v="107.2"/>
    <m/>
    <n v="2358.4"/>
    <n v="1612.6020000000001"/>
    <n v="15.042999999999999"/>
    <m/>
    <n v="22"/>
    <n v="745.798"/>
    <x v="0"/>
    <x v="8"/>
    <n v="38"/>
    <x v="0"/>
  </r>
  <r>
    <x v="2"/>
    <x v="4"/>
    <s v="AREP"/>
    <m/>
    <x v="0"/>
    <d v="2020-09-18T00:00:00"/>
    <x v="2"/>
    <s v="Gonzalez Contreras Crescenciano"/>
    <m/>
    <m/>
    <n v="149.35"/>
    <m/>
    <n v="2987"/>
    <n v="2246.6619999999998"/>
    <n v="15.042999999999999"/>
    <m/>
    <n v="20"/>
    <n v="740.33799999999997"/>
    <x v="0"/>
    <x v="8"/>
    <n v="38"/>
    <x v="0"/>
  </r>
  <r>
    <x v="2"/>
    <x v="4"/>
    <s v="AREP"/>
    <m/>
    <x v="0"/>
    <d v="2020-09-18T00:00:00"/>
    <x v="2"/>
    <s v="Gonzalez Contreras Crescenciano"/>
    <m/>
    <m/>
    <n v="1236.18"/>
    <m/>
    <n v="27195.96"/>
    <n v="18595.772000000001"/>
    <n v="15.042999999999999"/>
    <m/>
    <n v="22"/>
    <n v="8600.1880000000001"/>
    <x v="0"/>
    <x v="8"/>
    <n v="38"/>
    <x v="0"/>
  </r>
  <r>
    <x v="2"/>
    <x v="4"/>
    <s v="AREP"/>
    <m/>
    <x v="0"/>
    <d v="2020-09-18T00:00:00"/>
    <x v="2"/>
    <s v="Madres Adoratrices"/>
    <m/>
    <m/>
    <n v="43.16"/>
    <m/>
    <n v="517.91999999999996"/>
    <n v="649.25300000000004"/>
    <n v="15.042999999999999"/>
    <m/>
    <n v="12"/>
    <n v="-131.333"/>
    <x v="0"/>
    <x v="8"/>
    <n v="38"/>
    <x v="0"/>
  </r>
  <r>
    <x v="2"/>
    <x v="4"/>
    <s v="AREP"/>
    <m/>
    <x v="0"/>
    <d v="2020-09-18T00:00:00"/>
    <x v="2"/>
    <s v="Madres Adoratrices"/>
    <m/>
    <m/>
    <n v="44.66"/>
    <m/>
    <n v="759.22"/>
    <n v="671.81700000000001"/>
    <n v="15.042999999999999"/>
    <m/>
    <n v="17"/>
    <n v="87.403000000000006"/>
    <x v="0"/>
    <x v="8"/>
    <n v="38"/>
    <x v="0"/>
  </r>
  <r>
    <x v="2"/>
    <x v="4"/>
    <s v="AREP"/>
    <m/>
    <x v="0"/>
    <d v="2020-09-18T00:00:00"/>
    <x v="2"/>
    <s v="Julio Sanchez"/>
    <m/>
    <m/>
    <n v="187.17"/>
    <m/>
    <n v="3743.4"/>
    <n v="2815.5859999999998"/>
    <n v="15.042999999999999"/>
    <m/>
    <n v="20"/>
    <n v="927.81399999999996"/>
    <x v="0"/>
    <x v="8"/>
    <n v="38"/>
    <x v="0"/>
  </r>
  <r>
    <x v="2"/>
    <x v="4"/>
    <s v="AREP"/>
    <m/>
    <x v="0"/>
    <d v="2020-09-18T00:00:00"/>
    <x v="2"/>
    <s v="Julio Sanchez"/>
    <m/>
    <m/>
    <n v="227.24"/>
    <m/>
    <n v="4999.28"/>
    <n v="3418.3560000000002"/>
    <n v="15.042999999999999"/>
    <m/>
    <n v="22"/>
    <n v="1580.924"/>
    <x v="0"/>
    <x v="8"/>
    <n v="38"/>
    <x v="0"/>
  </r>
  <r>
    <x v="2"/>
    <x v="4"/>
    <s v="AREP"/>
    <m/>
    <x v="0"/>
    <d v="2020-09-18T00:00:00"/>
    <x v="2"/>
    <s v="Soc Coop Rural de Compra y Venta en C y C El Grullo SCL"/>
    <m/>
    <m/>
    <n v="341.4"/>
    <m/>
    <n v="7510.8"/>
    <n v="5135.6570000000002"/>
    <n v="15.042999999999999"/>
    <m/>
    <n v="22"/>
    <n v="2375.143"/>
    <x v="0"/>
    <x v="8"/>
    <n v="38"/>
    <x v="0"/>
  </r>
  <r>
    <x v="2"/>
    <x v="4"/>
    <s v="AREP"/>
    <m/>
    <x v="0"/>
    <d v="2020-09-18T00:00:00"/>
    <x v="2"/>
    <s v="Distribuidora de Frutas y Verduras Zepeda Hnos SRL de CV"/>
    <m/>
    <m/>
    <n v="280.73"/>
    <m/>
    <n v="5614.6"/>
    <n v="4223.0020000000004"/>
    <n v="15.042999999999999"/>
    <m/>
    <n v="20"/>
    <n v="1391.598"/>
    <x v="0"/>
    <x v="8"/>
    <n v="38"/>
    <x v="0"/>
  </r>
  <r>
    <x v="2"/>
    <x v="4"/>
    <s v="AREP"/>
    <m/>
    <x v="0"/>
    <d v="2020-09-18T00:00:00"/>
    <x v="2"/>
    <s v="Distribuidora de Frutas y Verduras Zepeda Hnos SRL de CV"/>
    <m/>
    <m/>
    <n v="1001.49"/>
    <m/>
    <n v="22032.78"/>
    <n v="15065.346"/>
    <n v="15.042999999999999"/>
    <m/>
    <n v="22"/>
    <n v="6967.4340000000002"/>
    <x v="0"/>
    <x v="8"/>
    <n v="38"/>
    <x v="0"/>
  </r>
  <r>
    <x v="2"/>
    <x v="4"/>
    <s v="AREP"/>
    <m/>
    <x v="0"/>
    <d v="2020-09-18T00:00:00"/>
    <x v="2"/>
    <s v="Distribuidora de Frutas y Verduras Zepeda Hnos SRL de CV"/>
    <m/>
    <m/>
    <n v="272.51"/>
    <m/>
    <n v="5450.2"/>
    <n v="4099.3490000000002"/>
    <n v="15.042999999999999"/>
    <m/>
    <n v="20"/>
    <n v="1350.8510000000001"/>
    <x v="0"/>
    <x v="8"/>
    <n v="38"/>
    <x v="0"/>
  </r>
  <r>
    <x v="2"/>
    <x v="4"/>
    <s v="AREP"/>
    <m/>
    <x v="0"/>
    <d v="2020-09-18T00:00:00"/>
    <x v="2"/>
    <s v="Distribuidora de Frutas y Verduras Zepeda Hnos SRL de CV"/>
    <m/>
    <m/>
    <n v="1104.94"/>
    <m/>
    <n v="24308.68"/>
    <n v="16621.538"/>
    <n v="15.042999999999999"/>
    <m/>
    <n v="22"/>
    <n v="7687.1419999999998"/>
    <x v="0"/>
    <x v="8"/>
    <n v="38"/>
    <x v="0"/>
  </r>
  <r>
    <x v="2"/>
    <x v="4"/>
    <s v="AREP"/>
    <m/>
    <x v="0"/>
    <d v="2020-09-18T00:00:00"/>
    <x v="2"/>
    <s v="Cobian Zamora Marlin"/>
    <m/>
    <m/>
    <n v="667.85"/>
    <m/>
    <n v="14692.7"/>
    <n v="9713.6280000000006"/>
    <n v="14.545"/>
    <m/>
    <n v="22"/>
    <n v="4979.0720000000001"/>
    <x v="0"/>
    <x v="8"/>
    <n v="38"/>
    <x v="0"/>
  </r>
  <r>
    <x v="2"/>
    <x v="4"/>
    <s v="AREP"/>
    <m/>
    <x v="0"/>
    <d v="2020-09-18T00:00:00"/>
    <x v="2"/>
    <s v="Cobian Zamora Marlin"/>
    <m/>
    <m/>
    <n v="556.6"/>
    <m/>
    <n v="12245.2"/>
    <n v="8095.5379999999996"/>
    <n v="14.545"/>
    <m/>
    <n v="22"/>
    <n v="4149.6620000000003"/>
    <x v="0"/>
    <x v="8"/>
    <n v="38"/>
    <x v="0"/>
  </r>
  <r>
    <x v="2"/>
    <x v="4"/>
    <s v="AREP"/>
    <m/>
    <x v="0"/>
    <d v="2020-09-18T00:00:00"/>
    <x v="2"/>
    <s v="HUEVO PUBLICO EN GENERAL"/>
    <m/>
    <m/>
    <n v="240.81"/>
    <m/>
    <n v="5297.82"/>
    <n v="3502.491"/>
    <n v="14.545"/>
    <m/>
    <n v="22"/>
    <n v="1795.329"/>
    <x v="0"/>
    <x v="8"/>
    <n v="38"/>
    <x v="0"/>
  </r>
  <r>
    <x v="2"/>
    <x v="4"/>
    <s v="AREP"/>
    <m/>
    <x v="0"/>
    <d v="2020-09-18T00:00:00"/>
    <x v="2"/>
    <s v="Ambriz Ruiz Manolo"/>
    <m/>
    <m/>
    <n v="129.44"/>
    <m/>
    <n v="2588.8000000000002"/>
    <n v="1882.6559999999999"/>
    <n v="14.545"/>
    <m/>
    <n v="20"/>
    <n v="706.14400000000001"/>
    <x v="0"/>
    <x v="8"/>
    <n v="38"/>
    <x v="0"/>
  </r>
  <r>
    <x v="2"/>
    <x v="4"/>
    <s v="AREP"/>
    <m/>
    <x v="0"/>
    <d v="2020-09-18T00:00:00"/>
    <x v="2"/>
    <s v="Ambriz Ruiz Manolo"/>
    <m/>
    <m/>
    <n v="445.14"/>
    <m/>
    <n v="9793.08"/>
    <n v="6474.3940000000002"/>
    <n v="14.545"/>
    <m/>
    <n v="22"/>
    <n v="3318.6860000000001"/>
    <x v="0"/>
    <x v="8"/>
    <n v="38"/>
    <x v="0"/>
  </r>
  <r>
    <x v="2"/>
    <x v="4"/>
    <s v="AREP"/>
    <m/>
    <x v="0"/>
    <d v="2020-09-18T00:00:00"/>
    <x v="2"/>
    <s v="HUEVO PUBLICO EN GENERAL"/>
    <m/>
    <m/>
    <n v="147.96"/>
    <m/>
    <n v="2959.2"/>
    <n v="2152.0230000000001"/>
    <n v="14.545"/>
    <m/>
    <n v="20"/>
    <n v="807.17700000000002"/>
    <x v="0"/>
    <x v="8"/>
    <n v="38"/>
    <x v="0"/>
  </r>
  <r>
    <x v="2"/>
    <x v="4"/>
    <s v="AREP"/>
    <m/>
    <x v="0"/>
    <d v="2020-09-18T00:00:00"/>
    <x v="2"/>
    <s v="HUEVO PUBLICO EN GENERAL"/>
    <m/>
    <m/>
    <n v="511.66"/>
    <m/>
    <n v="11256.52"/>
    <n v="7441.9030000000002"/>
    <n v="14.545"/>
    <m/>
    <n v="22"/>
    <n v="3814.6170000000002"/>
    <x v="0"/>
    <x v="8"/>
    <n v="38"/>
    <x v="0"/>
  </r>
  <r>
    <x v="2"/>
    <x v="4"/>
    <s v="AREP"/>
    <m/>
    <x v="0"/>
    <d v="2020-09-18T00:00:00"/>
    <x v="2"/>
    <s v="J Jesus Naranjo Ayala"/>
    <m/>
    <m/>
    <n v="175.95"/>
    <m/>
    <n v="3870.9"/>
    <n v="2559.127"/>
    <n v="14.545"/>
    <m/>
    <n v="22"/>
    <n v="1311.7729999999999"/>
    <x v="0"/>
    <x v="8"/>
    <n v="38"/>
    <x v="0"/>
  </r>
  <r>
    <x v="2"/>
    <x v="4"/>
    <s v="AREP"/>
    <m/>
    <x v="0"/>
    <d v="2020-09-18T00:00:00"/>
    <x v="2"/>
    <s v="Alvarez Garcia Octavio "/>
    <m/>
    <m/>
    <n v="132.59"/>
    <m/>
    <n v="2916.98"/>
    <n v="1928.472"/>
    <n v="14.545"/>
    <m/>
    <n v="22"/>
    <n v="988.50800000000004"/>
    <x v="0"/>
    <x v="8"/>
    <n v="38"/>
    <x v="0"/>
  </r>
  <r>
    <x v="2"/>
    <x v="4"/>
    <s v="AREP"/>
    <m/>
    <x v="0"/>
    <d v="2020-09-18T00:00:00"/>
    <x v="2"/>
    <s v="Vargas Perez Maria del Rosario &quot;La Chata&quot;"/>
    <m/>
    <m/>
    <n v="131.6"/>
    <m/>
    <n v="2895.2"/>
    <n v="1914.0730000000001"/>
    <n v="14.545"/>
    <m/>
    <n v="22"/>
    <n v="981.12699999999995"/>
    <x v="0"/>
    <x v="8"/>
    <n v="38"/>
    <x v="0"/>
  </r>
  <r>
    <x v="2"/>
    <x v="4"/>
    <s v="AREP"/>
    <m/>
    <x v="0"/>
    <d v="2020-09-18T00:00:00"/>
    <x v="2"/>
    <s v="Abel Paul Hernandez Perez"/>
    <m/>
    <m/>
    <n v="148.24"/>
    <m/>
    <n v="2964.8"/>
    <n v="2156.0949999999998"/>
    <n v="14.545"/>
    <m/>
    <n v="20"/>
    <n v="808.70500000000004"/>
    <x v="0"/>
    <x v="8"/>
    <n v="38"/>
    <x v="0"/>
  </r>
  <r>
    <x v="2"/>
    <x v="4"/>
    <s v="AREP"/>
    <m/>
    <x v="0"/>
    <d v="2020-09-18T00:00:00"/>
    <x v="2"/>
    <s v="HUEVO PUBLICO EN GENERAL"/>
    <m/>
    <m/>
    <n v="309.89999999999998"/>
    <m/>
    <n v="6817.8"/>
    <n v="4507.3789999999999"/>
    <n v="14.545"/>
    <m/>
    <n v="22"/>
    <n v="2310.4209999999998"/>
    <x v="0"/>
    <x v="8"/>
    <n v="38"/>
    <x v="0"/>
  </r>
  <r>
    <x v="2"/>
    <x v="4"/>
    <s v="AREP"/>
    <m/>
    <x v="0"/>
    <d v="2020-09-18T00:00:00"/>
    <x v="2"/>
    <s v="Soc Coop Rural de Compra y Venta en C y C El Grullo SCL"/>
    <m/>
    <m/>
    <n v="185.2"/>
    <m/>
    <n v="3704"/>
    <n v="2693.6640000000002"/>
    <n v="14.545"/>
    <m/>
    <n v="20"/>
    <n v="1010.336"/>
    <x v="0"/>
    <x v="8"/>
    <n v="38"/>
    <x v="0"/>
  </r>
  <r>
    <x v="2"/>
    <x v="4"/>
    <s v="AREP"/>
    <m/>
    <x v="0"/>
    <d v="2020-09-18T00:00:00"/>
    <x v="2"/>
    <s v="Soc Coop Rural de Compra y Venta en C y C El Grullo SCL"/>
    <m/>
    <m/>
    <n v="441.4"/>
    <m/>
    <n v="9710.7999999999993"/>
    <n v="6419.9970000000003"/>
    <n v="14.545"/>
    <m/>
    <n v="22"/>
    <n v="3290.8029999999999"/>
    <x v="0"/>
    <x v="8"/>
    <n v="38"/>
    <x v="0"/>
  </r>
  <r>
    <x v="2"/>
    <x v="4"/>
    <s v="AREP"/>
    <m/>
    <x v="0"/>
    <d v="2020-09-18T00:00:00"/>
    <x v="2"/>
    <s v="Hernandez Rosales Alicia"/>
    <m/>
    <m/>
    <n v="87.95"/>
    <m/>
    <n v="1055.4000000000001"/>
    <n v="1279.2"/>
    <n v="14.545"/>
    <m/>
    <n v="12"/>
    <n v="-223.8"/>
    <x v="0"/>
    <x v="8"/>
    <n v="38"/>
    <x v="0"/>
  </r>
  <r>
    <x v="2"/>
    <x v="4"/>
    <s v="AREP"/>
    <m/>
    <x v="0"/>
    <d v="2020-09-18T00:00:00"/>
    <x v="2"/>
    <s v="Hernandez Rosales Alicia"/>
    <m/>
    <m/>
    <n v="220.56"/>
    <m/>
    <n v="3749.52"/>
    <n v="3207.962"/>
    <n v="14.545"/>
    <m/>
    <n v="17"/>
    <n v="541.55799999999999"/>
    <x v="0"/>
    <x v="8"/>
    <n v="38"/>
    <x v="0"/>
  </r>
  <r>
    <x v="2"/>
    <x v="4"/>
    <s v="AREP"/>
    <m/>
    <x v="0"/>
    <d v="2020-09-18T00:00:00"/>
    <x v="2"/>
    <s v="Hernandez Rosales Alicia"/>
    <m/>
    <m/>
    <n v="129.35"/>
    <m/>
    <n v="1552.2"/>
    <n v="1881.347"/>
    <n v="14.545"/>
    <m/>
    <n v="12"/>
    <n v="-329.14699999999999"/>
    <x v="0"/>
    <x v="8"/>
    <n v="38"/>
    <x v="0"/>
  </r>
  <r>
    <x v="2"/>
    <x v="4"/>
    <s v="AREP"/>
    <m/>
    <x v="0"/>
    <d v="2020-09-18T00:00:00"/>
    <x v="2"/>
    <s v="Hernandez Rosales Alicia"/>
    <m/>
    <m/>
    <n v="206.55"/>
    <m/>
    <n v="3511.35"/>
    <n v="3004.192"/>
    <n v="14.545"/>
    <m/>
    <n v="17"/>
    <n v="507.15800000000002"/>
    <x v="0"/>
    <x v="8"/>
    <n v="38"/>
    <x v="0"/>
  </r>
  <r>
    <x v="2"/>
    <x v="4"/>
    <s v="AREP"/>
    <m/>
    <x v="0"/>
    <d v="2020-09-18T00:00:00"/>
    <x v="2"/>
    <s v="Panificadora Valdez"/>
    <m/>
    <m/>
    <n v="21.55"/>
    <m/>
    <n v="258.60000000000002"/>
    <n v="313.43700000000001"/>
    <n v="14.545"/>
    <m/>
    <n v="12"/>
    <n v="-54.837000000000003"/>
    <x v="0"/>
    <x v="8"/>
    <n v="38"/>
    <x v="0"/>
  </r>
  <r>
    <x v="2"/>
    <x v="4"/>
    <s v="AREP"/>
    <m/>
    <x v="0"/>
    <d v="2020-09-19T00:00:00"/>
    <x v="2"/>
    <s v="HUEVO PUBLICO EN GENERAL"/>
    <m/>
    <m/>
    <n v="22"/>
    <m/>
    <n v="484"/>
    <n v="312.755"/>
    <n v="14.215999999999999"/>
    <m/>
    <n v="22"/>
    <n v="171.245"/>
    <x v="0"/>
    <x v="8"/>
    <n v="38"/>
    <x v="0"/>
  </r>
  <r>
    <x v="2"/>
    <x v="4"/>
    <s v="AREP"/>
    <m/>
    <x v="0"/>
    <d v="2020-09-19T00:00:00"/>
    <x v="2"/>
    <s v="Cobian Zamora Marlin"/>
    <m/>
    <m/>
    <n v="578.29999999999995"/>
    <m/>
    <n v="12722.6"/>
    <n v="8221.1910000000007"/>
    <n v="14.215999999999999"/>
    <m/>
    <n v="22"/>
    <n v="4501.4089999999997"/>
    <x v="0"/>
    <x v="8"/>
    <n v="38"/>
    <x v="0"/>
  </r>
  <r>
    <x v="2"/>
    <x v="4"/>
    <s v="AREP"/>
    <m/>
    <x v="0"/>
    <d v="2020-09-19T00:00:00"/>
    <x v="2"/>
    <s v="Cobian Zamora Marlin"/>
    <m/>
    <m/>
    <n v="378.87"/>
    <m/>
    <n v="7577.4"/>
    <n v="5386.067"/>
    <n v="14.215999999999999"/>
    <m/>
    <n v="20"/>
    <n v="2191.3330000000001"/>
    <x v="0"/>
    <x v="8"/>
    <n v="38"/>
    <x v="0"/>
  </r>
  <r>
    <x v="2"/>
    <x v="4"/>
    <s v="AREP"/>
    <m/>
    <x v="0"/>
    <d v="2020-09-19T00:00:00"/>
    <x v="2"/>
    <s v="HUEVO PUBLICO EN GENERAL"/>
    <m/>
    <m/>
    <n v="89.12"/>
    <m/>
    <n v="1960.64"/>
    <n v="1266.942"/>
    <n v="14.215999999999999"/>
    <m/>
    <n v="22"/>
    <n v="693.69799999999998"/>
    <x v="0"/>
    <x v="8"/>
    <n v="38"/>
    <x v="0"/>
  </r>
  <r>
    <x v="2"/>
    <x v="4"/>
    <s v="AREP"/>
    <m/>
    <x v="0"/>
    <d v="2020-09-19T00:00:00"/>
    <x v="2"/>
    <s v="HUEVO PUBLICO EN GENERAL"/>
    <m/>
    <m/>
    <n v="94.08"/>
    <m/>
    <n v="1881.6"/>
    <n v="1337.454"/>
    <n v="14.215999999999999"/>
    <m/>
    <n v="20"/>
    <n v="544.14599999999996"/>
    <x v="0"/>
    <x v="8"/>
    <n v="38"/>
    <x v="0"/>
  </r>
  <r>
    <x v="2"/>
    <x v="4"/>
    <s v="AREP"/>
    <m/>
    <x v="0"/>
    <d v="2020-09-19T00:00:00"/>
    <x v="2"/>
    <s v="Espinoza Gonzalez Maria Yesenia"/>
    <m/>
    <m/>
    <n v="74.97"/>
    <m/>
    <n v="1499.4"/>
    <n v="1065.7840000000001"/>
    <n v="14.215999999999999"/>
    <m/>
    <n v="20"/>
    <n v="433.61599999999999"/>
    <x v="0"/>
    <x v="8"/>
    <n v="38"/>
    <x v="0"/>
  </r>
  <r>
    <x v="2"/>
    <x v="4"/>
    <s v="AREP"/>
    <m/>
    <x v="0"/>
    <d v="2020-09-19T00:00:00"/>
    <x v="2"/>
    <s v="Espinoza Gonzalez Maria Yesenia"/>
    <m/>
    <m/>
    <n v="329.97"/>
    <m/>
    <n v="7259.34"/>
    <n v="4690.8980000000001"/>
    <n v="14.215999999999999"/>
    <m/>
    <n v="22"/>
    <n v="2568.442"/>
    <x v="0"/>
    <x v="8"/>
    <n v="38"/>
    <x v="0"/>
  </r>
  <r>
    <x v="2"/>
    <x v="4"/>
    <s v="AREP"/>
    <m/>
    <x v="0"/>
    <d v="2020-09-19T00:00:00"/>
    <x v="2"/>
    <s v="Vargas Perez Maria del Rosario &quot;La Chata&quot;"/>
    <m/>
    <m/>
    <n v="263.89999999999998"/>
    <m/>
    <n v="5805.8"/>
    <n v="3751.6379999999999"/>
    <n v="14.215999999999999"/>
    <m/>
    <n v="22"/>
    <n v="2054.1619999999998"/>
    <x v="0"/>
    <x v="8"/>
    <n v="38"/>
    <x v="0"/>
  </r>
  <r>
    <x v="2"/>
    <x v="4"/>
    <s v="AREP"/>
    <m/>
    <x v="0"/>
    <d v="2020-09-19T00:00:00"/>
    <x v="2"/>
    <s v="Alvarez Garcia Octavio "/>
    <m/>
    <m/>
    <n v="222.59"/>
    <m/>
    <n v="4896.9799999999996"/>
    <n v="3164.37"/>
    <n v="14.215999999999999"/>
    <m/>
    <n v="22"/>
    <n v="1732.61"/>
    <x v="0"/>
    <x v="8"/>
    <n v="38"/>
    <x v="0"/>
  </r>
  <r>
    <x v="2"/>
    <x v="4"/>
    <s v="AREP"/>
    <m/>
    <x v="0"/>
    <d v="2020-09-19T00:00:00"/>
    <x v="2"/>
    <s v="Super Tienda Martinez SA de CV"/>
    <m/>
    <m/>
    <n v="111.81"/>
    <m/>
    <n v="2236.1999999999998"/>
    <n v="1589.5060000000001"/>
    <n v="14.215999999999999"/>
    <m/>
    <n v="20"/>
    <n v="646.69399999999996"/>
    <x v="0"/>
    <x v="8"/>
    <n v="38"/>
    <x v="0"/>
  </r>
  <r>
    <x v="2"/>
    <x v="4"/>
    <s v="AREP"/>
    <m/>
    <x v="0"/>
    <d v="2020-09-19T00:00:00"/>
    <x v="2"/>
    <s v="Cesar Morales"/>
    <m/>
    <m/>
    <n v="89.61"/>
    <m/>
    <n v="1971.42"/>
    <n v="1273.9079999999999"/>
    <n v="14.215999999999999"/>
    <m/>
    <n v="22"/>
    <n v="697.51199999999994"/>
    <x v="0"/>
    <x v="8"/>
    <n v="38"/>
    <x v="0"/>
  </r>
  <r>
    <x v="2"/>
    <x v="4"/>
    <s v="AREP"/>
    <m/>
    <x v="0"/>
    <d v="2020-09-19T00:00:00"/>
    <x v="2"/>
    <s v="HUEVO PUBLICO EN GENERAL"/>
    <m/>
    <m/>
    <n v="263.8"/>
    <m/>
    <n v="5803.6"/>
    <n v="3750.2170000000001"/>
    <n v="14.215999999999999"/>
    <m/>
    <n v="22"/>
    <n v="2053.3829999999998"/>
    <x v="0"/>
    <x v="8"/>
    <n v="38"/>
    <x v="0"/>
  </r>
  <r>
    <x v="2"/>
    <x v="4"/>
    <s v="AREP"/>
    <m/>
    <x v="0"/>
    <d v="2020-09-19T00:00:00"/>
    <x v="2"/>
    <s v="Gonzalez Dominguez Fabiola"/>
    <m/>
    <m/>
    <n v="56"/>
    <m/>
    <n v="1120"/>
    <n v="796.10400000000004"/>
    <n v="14.215999999999999"/>
    <m/>
    <n v="20"/>
    <n v="323.89600000000002"/>
    <x v="0"/>
    <x v="8"/>
    <n v="38"/>
    <x v="0"/>
  </r>
  <r>
    <x v="2"/>
    <x v="4"/>
    <s v="AREP"/>
    <m/>
    <x v="0"/>
    <d v="2020-09-19T00:00:00"/>
    <x v="2"/>
    <s v="Gonzalez Dominguez Fabiola"/>
    <m/>
    <m/>
    <n v="87.93"/>
    <m/>
    <n v="1934.46"/>
    <n v="1250.0250000000001"/>
    <n v="14.215999999999999"/>
    <m/>
    <n v="22"/>
    <n v="684.43499999999995"/>
    <x v="0"/>
    <x v="8"/>
    <n v="38"/>
    <x v="0"/>
  </r>
  <r>
    <x v="2"/>
    <x v="4"/>
    <s v="AREP"/>
    <m/>
    <x v="0"/>
    <d v="2020-09-19T00:00:00"/>
    <x v="2"/>
    <s v="HUEVO PUBLICO EN GENERAL"/>
    <m/>
    <m/>
    <n v="442.99"/>
    <m/>
    <n v="9745.7800000000007"/>
    <n v="6297.6059999999998"/>
    <n v="14.215999999999999"/>
    <m/>
    <n v="22"/>
    <n v="3448.174"/>
    <x v="0"/>
    <x v="8"/>
    <n v="38"/>
    <x v="0"/>
  </r>
  <r>
    <x v="2"/>
    <x v="4"/>
    <s v="AREP"/>
    <m/>
    <x v="0"/>
    <d v="2020-09-19T00:00:00"/>
    <x v="2"/>
    <s v="Laura Livier Castro Mejia"/>
    <m/>
    <m/>
    <n v="131.68"/>
    <m/>
    <n v="2633.6"/>
    <n v="1871.981"/>
    <n v="14.215999999999999"/>
    <m/>
    <n v="20"/>
    <n v="761.61900000000003"/>
    <x v="0"/>
    <x v="8"/>
    <n v="38"/>
    <x v="0"/>
  </r>
  <r>
    <x v="2"/>
    <x v="4"/>
    <s v="AREP"/>
    <m/>
    <x v="0"/>
    <d v="2020-09-19T00:00:00"/>
    <x v="2"/>
    <s v="Laura Livier Castro Mejia"/>
    <m/>
    <m/>
    <n v="66.02"/>
    <m/>
    <n v="1452.44"/>
    <n v="938.54899999999998"/>
    <n v="14.215999999999999"/>
    <m/>
    <n v="22"/>
    <n v="513.89099999999996"/>
    <x v="0"/>
    <x v="8"/>
    <n v="38"/>
    <x v="0"/>
  </r>
  <r>
    <x v="2"/>
    <x v="4"/>
    <s v="AREP"/>
    <m/>
    <x v="0"/>
    <d v="2020-09-19T00:00:00"/>
    <x v="2"/>
    <s v="Martin Francisco Cervantes Curiel"/>
    <m/>
    <m/>
    <n v="219.5"/>
    <m/>
    <n v="4829"/>
    <n v="3120.442"/>
    <n v="14.215999999999999"/>
    <m/>
    <n v="22"/>
    <n v="1708.558"/>
    <x v="0"/>
    <x v="8"/>
    <n v="38"/>
    <x v="0"/>
  </r>
  <r>
    <x v="2"/>
    <x v="4"/>
    <s v="AREP"/>
    <m/>
    <x v="0"/>
    <d v="2020-09-19T00:00:00"/>
    <x v="2"/>
    <s v="Imelda fregozo Guzman"/>
    <m/>
    <m/>
    <n v="331.08"/>
    <m/>
    <n v="7283.76"/>
    <n v="4706.6779999999999"/>
    <n v="14.215999999999999"/>
    <m/>
    <n v="22"/>
    <n v="2577.0819999999999"/>
    <x v="0"/>
    <x v="8"/>
    <n v="38"/>
    <x v="0"/>
  </r>
  <r>
    <x v="2"/>
    <x v="4"/>
    <s v="AREP"/>
    <m/>
    <x v="0"/>
    <d v="2020-09-19T00:00:00"/>
    <x v="2"/>
    <s v="Huerta Reyes Juan Carlos"/>
    <m/>
    <m/>
    <n v="332.36"/>
    <m/>
    <n v="7311.92"/>
    <n v="4724.875"/>
    <n v="14.215999999999999"/>
    <m/>
    <n v="22"/>
    <n v="2587.0450000000001"/>
    <x v="0"/>
    <x v="8"/>
    <n v="38"/>
    <x v="0"/>
  </r>
  <r>
    <x v="2"/>
    <x v="4"/>
    <s v="AREP"/>
    <m/>
    <x v="0"/>
    <d v="2020-09-19T00:00:00"/>
    <x v="2"/>
    <s v="Cobian Hector"/>
    <m/>
    <m/>
    <n v="330.71"/>
    <m/>
    <n v="7275.62"/>
    <n v="4701.4179999999997"/>
    <n v="14.215999999999999"/>
    <m/>
    <n v="22"/>
    <n v="2574.2020000000002"/>
    <x v="0"/>
    <x v="8"/>
    <n v="38"/>
    <x v="0"/>
  </r>
  <r>
    <x v="2"/>
    <x v="4"/>
    <s v="GRAL"/>
    <m/>
    <x v="0"/>
    <d v="2020-09-21T00:00:00"/>
    <x v="2"/>
    <s v="Loera Baltazar Carlos"/>
    <m/>
    <m/>
    <n v="434.4"/>
    <m/>
    <n v="9774"/>
    <n v="6619.9260000000004"/>
    <n v="15.239000000000001"/>
    <m/>
    <n v="22.5"/>
    <n v="3154.0740000000001"/>
    <x v="0"/>
    <x v="8"/>
    <n v="39"/>
    <x v="0"/>
  </r>
  <r>
    <x v="2"/>
    <x v="4"/>
    <s v="GRAL"/>
    <m/>
    <x v="0"/>
    <d v="2020-09-21T00:00:00"/>
    <x v="2"/>
    <s v="HUEVO PUBLICO EN GENERAL"/>
    <m/>
    <m/>
    <n v="873.92"/>
    <m/>
    <n v="19663.2"/>
    <n v="13317.877"/>
    <n v="15.239000000000001"/>
    <m/>
    <n v="22.5"/>
    <n v="6345.3230000000003"/>
    <x v="0"/>
    <x v="8"/>
    <n v="39"/>
    <x v="0"/>
  </r>
  <r>
    <x v="2"/>
    <x v="4"/>
    <s v="GRAL"/>
    <m/>
    <x v="0"/>
    <d v="2020-09-21T00:00:00"/>
    <x v="2"/>
    <s v="HUEVO PUBLICO EN GENERAL"/>
    <m/>
    <m/>
    <n v="107.61"/>
    <m/>
    <n v="2367.42"/>
    <n v="1639.895"/>
    <n v="15.239000000000001"/>
    <m/>
    <n v="22"/>
    <n v="727.52499999999998"/>
    <x v="0"/>
    <x v="8"/>
    <n v="39"/>
    <x v="0"/>
  </r>
  <r>
    <x v="2"/>
    <x v="4"/>
    <s v="GRAL"/>
    <m/>
    <x v="0"/>
    <d v="2020-09-22T00:00:00"/>
    <x v="2"/>
    <s v="Ventas Familia"/>
    <m/>
    <m/>
    <n v="3.83"/>
    <m/>
    <n v="84.26"/>
    <n v="53.173000000000002"/>
    <n v="13.882999999999999"/>
    <m/>
    <n v="22"/>
    <n v="31.087"/>
    <x v="0"/>
    <x v="8"/>
    <n v="39"/>
    <x v="0"/>
  </r>
  <r>
    <x v="2"/>
    <x v="4"/>
    <s v="ARSPP1"/>
    <m/>
    <x v="0"/>
    <d v="2020-09-22T00:00:00"/>
    <x v="2"/>
    <s v="Ventas Familia"/>
    <m/>
    <m/>
    <n v="21.96"/>
    <m/>
    <n v="483.12"/>
    <n v="419.16399999999999"/>
    <n v="19.088000000000001"/>
    <m/>
    <n v="22"/>
    <n v="63.956000000000003"/>
    <x v="0"/>
    <x v="8"/>
    <n v="39"/>
    <x v="0"/>
  </r>
  <r>
    <x v="2"/>
    <x v="4"/>
    <s v="AREP"/>
    <m/>
    <x v="0"/>
    <d v="2020-09-22T00:00:00"/>
    <x v="2"/>
    <s v="HUEVO PUBLICO EN GENERAL"/>
    <m/>
    <m/>
    <n v="292.05"/>
    <m/>
    <n v="6425.1"/>
    <n v="5022.924"/>
    <n v="17.199000000000002"/>
    <m/>
    <n v="22"/>
    <n v="1402.1759999999999"/>
    <x v="0"/>
    <x v="8"/>
    <n v="39"/>
    <x v="0"/>
  </r>
  <r>
    <x v="2"/>
    <x v="4"/>
    <s v="AREP"/>
    <m/>
    <x v="0"/>
    <d v="2020-09-22T00:00:00"/>
    <x v="2"/>
    <s v="Soc Coop Rural de Compra y Venta en C y C El Grullo SCL"/>
    <m/>
    <m/>
    <n v="386"/>
    <m/>
    <n v="8492"/>
    <n v="6638.7560000000003"/>
    <n v="17.199000000000002"/>
    <m/>
    <n v="22"/>
    <n v="1853.2439999999999"/>
    <x v="0"/>
    <x v="8"/>
    <n v="39"/>
    <x v="0"/>
  </r>
  <r>
    <x v="2"/>
    <x v="4"/>
    <s v="AREP"/>
    <m/>
    <x v="0"/>
    <d v="2020-09-22T00:00:00"/>
    <x v="2"/>
    <s v="Cobian Zamora Marlin"/>
    <m/>
    <m/>
    <n v="666.11"/>
    <m/>
    <n v="14654.42"/>
    <n v="11456.325999999999"/>
    <n v="17.199000000000002"/>
    <m/>
    <n v="22"/>
    <n v="3198.0940000000001"/>
    <x v="0"/>
    <x v="8"/>
    <n v="39"/>
    <x v="0"/>
  </r>
  <r>
    <x v="2"/>
    <x v="4"/>
    <s v="AREP"/>
    <m/>
    <x v="0"/>
    <d v="2020-09-22T00:00:00"/>
    <x v="2"/>
    <s v="Cobian Hector"/>
    <m/>
    <m/>
    <n v="332.68"/>
    <m/>
    <n v="7318.96"/>
    <n v="5721.7129999999997"/>
    <n v="17.199000000000002"/>
    <m/>
    <n v="22"/>
    <n v="1597.2470000000001"/>
    <x v="0"/>
    <x v="8"/>
    <n v="39"/>
    <x v="0"/>
  </r>
  <r>
    <x v="2"/>
    <x v="4"/>
    <s v="AREP"/>
    <m/>
    <x v="0"/>
    <d v="2020-09-22T00:00:00"/>
    <x v="2"/>
    <s v="Hernandez Rosales Alicia"/>
    <m/>
    <m/>
    <n v="84.03"/>
    <m/>
    <n v="1008.36"/>
    <n v="1445.2190000000001"/>
    <n v="17.199000000000002"/>
    <m/>
    <n v="12"/>
    <n v="-436.85899999999998"/>
    <x v="0"/>
    <x v="8"/>
    <n v="39"/>
    <x v="0"/>
  </r>
  <r>
    <x v="2"/>
    <x v="4"/>
    <s v="AREP"/>
    <m/>
    <x v="0"/>
    <d v="2020-09-22T00:00:00"/>
    <x v="2"/>
    <s v="Hernandez Rosales Alicia"/>
    <m/>
    <m/>
    <n v="482.8"/>
    <m/>
    <n v="8207.6"/>
    <n v="8303.6049999999996"/>
    <n v="17.199000000000002"/>
    <m/>
    <n v="17"/>
    <n v="-96.004999999999995"/>
    <x v="0"/>
    <x v="8"/>
    <n v="39"/>
    <x v="0"/>
  </r>
  <r>
    <x v="2"/>
    <x v="4"/>
    <s v="AREP"/>
    <m/>
    <x v="0"/>
    <d v="2020-09-22T00:00:00"/>
    <x v="2"/>
    <s v="Panificadora Valdez"/>
    <m/>
    <m/>
    <n v="21.47"/>
    <m/>
    <n v="257.64"/>
    <n v="369.25900000000001"/>
    <n v="17.199000000000002"/>
    <m/>
    <n v="12"/>
    <n v="-111.619"/>
    <x v="0"/>
    <x v="8"/>
    <n v="39"/>
    <x v="0"/>
  </r>
  <r>
    <x v="2"/>
    <x v="4"/>
    <s v="AREP"/>
    <m/>
    <x v="0"/>
    <d v="2020-09-22T00:00:00"/>
    <x v="2"/>
    <s v="Jose Zazueta"/>
    <m/>
    <m/>
    <n v="200.77"/>
    <m/>
    <n v="4416.9399999999996"/>
    <n v="2789.154"/>
    <n v="13.891999999999999"/>
    <m/>
    <n v="22"/>
    <n v="1627.7860000000001"/>
    <x v="0"/>
    <x v="8"/>
    <n v="39"/>
    <x v="0"/>
  </r>
  <r>
    <x v="2"/>
    <x v="4"/>
    <s v="AREP"/>
    <m/>
    <x v="0"/>
    <d v="2020-09-22T00:00:00"/>
    <x v="2"/>
    <s v="Jose Zazueta"/>
    <m/>
    <m/>
    <n v="974.41"/>
    <m/>
    <n v="19488.2"/>
    <n v="13536.78"/>
    <n v="13.891999999999999"/>
    <m/>
    <n v="20"/>
    <n v="5951.42"/>
    <x v="0"/>
    <x v="8"/>
    <n v="39"/>
    <x v="0"/>
  </r>
  <r>
    <x v="2"/>
    <x v="4"/>
    <s v="AREP"/>
    <m/>
    <x v="0"/>
    <d v="2020-09-22T00:00:00"/>
    <x v="2"/>
    <s v="HUEVO PUBLICO EN GENERAL"/>
    <m/>
    <m/>
    <n v="350.31"/>
    <m/>
    <n v="7706.82"/>
    <n v="4866.6059999999998"/>
    <n v="13.891999999999999"/>
    <m/>
    <n v="22"/>
    <n v="2840.2139999999999"/>
    <x v="0"/>
    <x v="8"/>
    <n v="39"/>
    <x v="0"/>
  </r>
  <r>
    <x v="2"/>
    <x v="4"/>
    <s v="AREP"/>
    <m/>
    <x v="0"/>
    <d v="2020-09-22T00:00:00"/>
    <x v="2"/>
    <s v="Panaderia Garcia"/>
    <m/>
    <m/>
    <n v="22.25"/>
    <m/>
    <n v="378.25"/>
    <n v="309.10300000000001"/>
    <n v="13.891999999999999"/>
    <m/>
    <n v="17"/>
    <n v="69.147000000000006"/>
    <x v="0"/>
    <x v="8"/>
    <n v="39"/>
    <x v="0"/>
  </r>
  <r>
    <x v="2"/>
    <x v="4"/>
    <s v="AREP"/>
    <m/>
    <x v="0"/>
    <d v="2020-09-22T00:00:00"/>
    <x v="2"/>
    <s v="Ambriz Ruiz Manolo"/>
    <m/>
    <m/>
    <n v="198.77"/>
    <m/>
    <n v="4372.9399999999996"/>
    <n v="2761.3690000000001"/>
    <n v="13.891999999999999"/>
    <m/>
    <n v="22"/>
    <n v="1611.5709999999999"/>
    <x v="0"/>
    <x v="8"/>
    <n v="39"/>
    <x v="0"/>
  </r>
  <r>
    <x v="2"/>
    <x v="4"/>
    <s v="AREP"/>
    <m/>
    <x v="0"/>
    <d v="2020-09-22T00:00:00"/>
    <x v="2"/>
    <s v="Espinoza Gonzalez Maria Yesenia"/>
    <m/>
    <m/>
    <n v="312.95"/>
    <m/>
    <n v="6884.9"/>
    <n v="4347.59"/>
    <n v="13.891999999999999"/>
    <m/>
    <n v="22"/>
    <n v="2537.31"/>
    <x v="0"/>
    <x v="8"/>
    <n v="39"/>
    <x v="0"/>
  </r>
  <r>
    <x v="2"/>
    <x v="4"/>
    <s v="AREP"/>
    <m/>
    <x v="0"/>
    <d v="2020-09-22T00:00:00"/>
    <x v="2"/>
    <s v="Alvarez Garcia Octavio "/>
    <m/>
    <m/>
    <n v="133.18"/>
    <m/>
    <n v="2929.96"/>
    <n v="1850.174"/>
    <n v="13.891999999999999"/>
    <m/>
    <n v="22"/>
    <n v="1079.7860000000001"/>
    <x v="0"/>
    <x v="8"/>
    <n v="39"/>
    <x v="0"/>
  </r>
  <r>
    <x v="2"/>
    <x v="4"/>
    <s v="AREP"/>
    <m/>
    <x v="0"/>
    <d v="2020-09-22T00:00:00"/>
    <x v="2"/>
    <s v="Rosales Guzman Humberto"/>
    <m/>
    <m/>
    <n v="221.15"/>
    <m/>
    <n v="4865.3"/>
    <n v="3072.279"/>
    <n v="13.891999999999999"/>
    <m/>
    <n v="22"/>
    <n v="1793.021"/>
    <x v="0"/>
    <x v="8"/>
    <n v="39"/>
    <x v="0"/>
  </r>
  <r>
    <x v="2"/>
    <x v="4"/>
    <s v="AREP"/>
    <m/>
    <x v="0"/>
    <d v="2020-09-22T00:00:00"/>
    <x v="2"/>
    <s v="J Jesus Naranjo Ayala"/>
    <m/>
    <m/>
    <n v="154.13999999999999"/>
    <m/>
    <n v="3391.08"/>
    <n v="2141.357"/>
    <n v="13.891999999999999"/>
    <m/>
    <n v="22"/>
    <n v="1249.723"/>
    <x v="0"/>
    <x v="8"/>
    <n v="39"/>
    <x v="0"/>
  </r>
  <r>
    <x v="2"/>
    <x v="4"/>
    <s v="AREP"/>
    <m/>
    <x v="0"/>
    <d v="2020-09-22T00:00:00"/>
    <x v="2"/>
    <s v="HUEVO PUBLICO EN GENERAL"/>
    <m/>
    <m/>
    <n v="330.18"/>
    <m/>
    <n v="7263.96"/>
    <n v="4586.9539999999997"/>
    <n v="13.891999999999999"/>
    <m/>
    <n v="22"/>
    <n v="2677.0059999999999"/>
    <x v="0"/>
    <x v="8"/>
    <n v="39"/>
    <x v="0"/>
  </r>
  <r>
    <x v="2"/>
    <x v="4"/>
    <s v="AREP"/>
    <m/>
    <x v="0"/>
    <d v="2020-09-22T00:00:00"/>
    <x v="2"/>
    <s v="Julio Sanchez"/>
    <m/>
    <m/>
    <n v="285.31"/>
    <m/>
    <n v="5706.2"/>
    <n v="3963.6080000000002"/>
    <n v="13.891999999999999"/>
    <m/>
    <n v="20"/>
    <n v="1742.5920000000001"/>
    <x v="0"/>
    <x v="8"/>
    <n v="39"/>
    <x v="0"/>
  </r>
  <r>
    <x v="2"/>
    <x v="4"/>
    <s v="AREP"/>
    <m/>
    <x v="0"/>
    <d v="2020-09-22T00:00:00"/>
    <x v="2"/>
    <s v="Julio Sanchez"/>
    <m/>
    <m/>
    <n v="2241.21"/>
    <m/>
    <n v="49306.62"/>
    <n v="31135.526000000002"/>
    <n v="13.891999999999999"/>
    <m/>
    <n v="22"/>
    <n v="18171.094000000001"/>
    <x v="0"/>
    <x v="8"/>
    <n v="39"/>
    <x v="0"/>
  </r>
  <r>
    <x v="2"/>
    <x v="4"/>
    <s v="AREP"/>
    <m/>
    <x v="0"/>
    <d v="2020-09-22T00:00:00"/>
    <x v="2"/>
    <s v="HUEVO PUBLICO EN GENERAL"/>
    <m/>
    <m/>
    <n v="573.98"/>
    <m/>
    <n v="12627.56"/>
    <n v="7973.893"/>
    <n v="13.891999999999999"/>
    <m/>
    <n v="22"/>
    <n v="4653.6670000000004"/>
    <x v="0"/>
    <x v="8"/>
    <n v="39"/>
    <x v="0"/>
  </r>
  <r>
    <x v="2"/>
    <x v="4"/>
    <s v="AREP"/>
    <m/>
    <x v="0"/>
    <d v="2020-09-22T00:00:00"/>
    <x v="2"/>
    <s v="Panaderia Garcia"/>
    <m/>
    <m/>
    <n v="87.68"/>
    <m/>
    <n v="1490.56"/>
    <n v="1218.075"/>
    <n v="13.891999999999999"/>
    <m/>
    <n v="17"/>
    <n v="272.48500000000001"/>
    <x v="0"/>
    <x v="8"/>
    <n v="39"/>
    <x v="0"/>
  </r>
  <r>
    <x v="2"/>
    <x v="4"/>
    <s v="AREP"/>
    <m/>
    <x v="0"/>
    <d v="2020-09-22T00:00:00"/>
    <x v="2"/>
    <s v="Panaderia Garcia"/>
    <m/>
    <m/>
    <n v="65.739999999999995"/>
    <m/>
    <n v="788.88"/>
    <n v="913.279"/>
    <n v="13.891999999999999"/>
    <m/>
    <n v="12"/>
    <n v="-124.399"/>
    <x v="0"/>
    <x v="8"/>
    <n v="39"/>
    <x v="0"/>
  </r>
  <r>
    <x v="2"/>
    <x v="4"/>
    <s v="AREP"/>
    <m/>
    <x v="0"/>
    <d v="2020-09-23T00:00:00"/>
    <x v="2"/>
    <s v="Cobian Zamora Marlin"/>
    <m/>
    <m/>
    <n v="669.91"/>
    <m/>
    <n v="14738.02"/>
    <n v="11243.040999999999"/>
    <n v="16.783000000000001"/>
    <m/>
    <n v="22"/>
    <n v="3494.9789999999998"/>
    <x v="0"/>
    <x v="8"/>
    <n v="39"/>
    <x v="0"/>
  </r>
  <r>
    <x v="2"/>
    <x v="4"/>
    <s v="AREP"/>
    <m/>
    <x v="0"/>
    <d v="2020-09-23T00:00:00"/>
    <x v="2"/>
    <s v="SUPER LAS PINTAS"/>
    <m/>
    <m/>
    <n v="75.900000000000006"/>
    <m/>
    <n v="1518"/>
    <n v="1273.8230000000001"/>
    <n v="16.783000000000001"/>
    <m/>
    <n v="20"/>
    <n v="244.17699999999999"/>
    <x v="0"/>
    <x v="8"/>
    <n v="39"/>
    <x v="0"/>
  </r>
  <r>
    <x v="2"/>
    <x v="4"/>
    <s v="AREP"/>
    <m/>
    <x v="0"/>
    <d v="2020-09-23T00:00:00"/>
    <x v="2"/>
    <s v="SUPER LAS PINTAS"/>
    <m/>
    <m/>
    <n v="522.16"/>
    <m/>
    <n v="11487.52"/>
    <n v="8763.3649999999998"/>
    <n v="16.783000000000001"/>
    <m/>
    <n v="22"/>
    <n v="2724.1550000000002"/>
    <x v="0"/>
    <x v="8"/>
    <n v="39"/>
    <x v="0"/>
  </r>
  <r>
    <x v="2"/>
    <x v="4"/>
    <s v="AREP"/>
    <m/>
    <x v="0"/>
    <d v="2020-09-23T00:00:00"/>
    <x v="2"/>
    <s v="Ambriz Ruiz Manolo"/>
    <m/>
    <m/>
    <n v="38.67"/>
    <m/>
    <n v="773.4"/>
    <n v="648.995"/>
    <n v="16.783000000000001"/>
    <m/>
    <n v="20"/>
    <n v="124.405"/>
    <x v="0"/>
    <x v="8"/>
    <n v="39"/>
    <x v="0"/>
  </r>
  <r>
    <x v="2"/>
    <x v="4"/>
    <s v="AREP"/>
    <m/>
    <x v="0"/>
    <d v="2020-09-23T00:00:00"/>
    <x v="2"/>
    <s v="Ambriz Ruiz Manolo"/>
    <m/>
    <m/>
    <n v="694.06"/>
    <m/>
    <n v="15269.32"/>
    <n v="11648.348"/>
    <n v="16.783000000000001"/>
    <m/>
    <n v="22"/>
    <n v="3620.9720000000002"/>
    <x v="0"/>
    <x v="8"/>
    <n v="39"/>
    <x v="0"/>
  </r>
  <r>
    <x v="2"/>
    <x v="4"/>
    <s v="AREP"/>
    <m/>
    <x v="0"/>
    <d v="2020-09-23T00:00:00"/>
    <x v="2"/>
    <s v="HUEVO PUBLICO EN GENERAL"/>
    <m/>
    <m/>
    <n v="266.52999999999997"/>
    <m/>
    <n v="5863.66"/>
    <n v="4473.1499999999996"/>
    <n v="16.783000000000001"/>
    <m/>
    <n v="22"/>
    <n v="1390.51"/>
    <x v="0"/>
    <x v="8"/>
    <n v="39"/>
    <x v="0"/>
  </r>
  <r>
    <x v="2"/>
    <x v="4"/>
    <s v="AREP"/>
    <m/>
    <x v="0"/>
    <d v="2020-09-23T00:00:00"/>
    <x v="2"/>
    <s v="Vargas Perez Maria del Rosario &quot;La Chata&quot;"/>
    <m/>
    <m/>
    <n v="220.9"/>
    <m/>
    <n v="4859.8"/>
    <n v="3707.3449999999998"/>
    <n v="16.783000000000001"/>
    <m/>
    <n v="22"/>
    <n v="1152.4549999999999"/>
    <x v="0"/>
    <x v="8"/>
    <n v="39"/>
    <x v="0"/>
  </r>
  <r>
    <x v="2"/>
    <x v="4"/>
    <s v="AREP"/>
    <m/>
    <x v="0"/>
    <d v="2020-09-23T00:00:00"/>
    <x v="2"/>
    <s v="HUEVO PUBLICO EN GENERAL"/>
    <m/>
    <m/>
    <n v="331.63"/>
    <m/>
    <n v="7295.86"/>
    <n v="5565.7169999999996"/>
    <n v="16.783000000000001"/>
    <m/>
    <n v="22"/>
    <n v="1730.143"/>
    <x v="0"/>
    <x v="8"/>
    <n v="39"/>
    <x v="0"/>
  </r>
  <r>
    <x v="2"/>
    <x v="4"/>
    <s v="AREP"/>
    <m/>
    <x v="0"/>
    <d v="2020-09-23T00:00:00"/>
    <x v="2"/>
    <s v="Super Tienda Martinez SA de CV"/>
    <m/>
    <m/>
    <n v="193.41"/>
    <m/>
    <n v="3868.2"/>
    <n v="3245.9830000000002"/>
    <n v="16.783000000000001"/>
    <m/>
    <n v="20"/>
    <n v="622.21699999999998"/>
    <x v="0"/>
    <x v="8"/>
    <n v="39"/>
    <x v="0"/>
  </r>
  <r>
    <x v="2"/>
    <x v="4"/>
    <s v="AREP"/>
    <m/>
    <x v="0"/>
    <d v="2020-09-23T00:00:00"/>
    <x v="2"/>
    <s v="Cesar Morales"/>
    <m/>
    <m/>
    <n v="88.69"/>
    <m/>
    <n v="1951.18"/>
    <n v="1488.4760000000001"/>
    <n v="16.783000000000001"/>
    <m/>
    <n v="22"/>
    <n v="462.70400000000001"/>
    <x v="0"/>
    <x v="8"/>
    <n v="39"/>
    <x v="0"/>
  </r>
  <r>
    <x v="2"/>
    <x v="4"/>
    <s v="AREP"/>
    <m/>
    <x v="0"/>
    <d v="2020-09-23T00:00:00"/>
    <x v="2"/>
    <s v="Super Tienda Martinez SA de CV"/>
    <m/>
    <m/>
    <n v="96.25"/>
    <m/>
    <n v="1925"/>
    <n v="1615.355"/>
    <n v="16.783000000000001"/>
    <m/>
    <n v="20"/>
    <n v="309.64499999999998"/>
    <x v="0"/>
    <x v="8"/>
    <n v="39"/>
    <x v="0"/>
  </r>
  <r>
    <x v="2"/>
    <x v="4"/>
    <s v="AREP"/>
    <m/>
    <x v="0"/>
    <d v="2020-09-23T00:00:00"/>
    <x v="2"/>
    <s v="Gonzalez Dominguez Fabiola"/>
    <m/>
    <m/>
    <n v="193.28"/>
    <m/>
    <n v="3865.6"/>
    <n v="3243.8009999999999"/>
    <n v="16.783000000000001"/>
    <m/>
    <n v="20"/>
    <n v="621.79899999999998"/>
    <x v="0"/>
    <x v="8"/>
    <n v="39"/>
    <x v="0"/>
  </r>
  <r>
    <x v="2"/>
    <x v="4"/>
    <s v="AREP"/>
    <m/>
    <x v="0"/>
    <d v="2020-09-23T00:00:00"/>
    <x v="2"/>
    <s v="Laura Livier Castro Mejia"/>
    <m/>
    <m/>
    <n v="96.21"/>
    <m/>
    <n v="1924.2"/>
    <n v="1614.684"/>
    <n v="16.783000000000001"/>
    <m/>
    <n v="20"/>
    <n v="309.51600000000002"/>
    <x v="0"/>
    <x v="8"/>
    <n v="39"/>
    <x v="0"/>
  </r>
  <r>
    <x v="2"/>
    <x v="4"/>
    <s v="AREP"/>
    <m/>
    <x v="0"/>
    <d v="2020-09-23T00:00:00"/>
    <x v="2"/>
    <s v="Laura Livier Castro Mejia"/>
    <m/>
    <m/>
    <n v="220.18"/>
    <m/>
    <n v="4843.96"/>
    <n v="3695.2620000000002"/>
    <n v="16.783000000000001"/>
    <m/>
    <n v="22"/>
    <n v="1148.6980000000001"/>
    <x v="0"/>
    <x v="8"/>
    <n v="39"/>
    <x v="0"/>
  </r>
  <r>
    <x v="2"/>
    <x v="4"/>
    <s v="AREP"/>
    <m/>
    <x v="0"/>
    <d v="2020-09-23T00:00:00"/>
    <x v="2"/>
    <s v="Soc Coop Rural de Compra y Venta en C y C El Grullo SCL"/>
    <m/>
    <m/>
    <n v="546.9"/>
    <m/>
    <n v="12031.8"/>
    <n v="9178.5750000000007"/>
    <n v="16.783000000000001"/>
    <m/>
    <n v="22"/>
    <n v="2853.2249999999999"/>
    <x v="0"/>
    <x v="8"/>
    <n v="39"/>
    <x v="0"/>
  </r>
  <r>
    <x v="2"/>
    <x v="4"/>
    <s v="AREP"/>
    <m/>
    <x v="0"/>
    <d v="2020-09-23T00:00:00"/>
    <x v="2"/>
    <s v="Abel Paul Hernandez Perez"/>
    <m/>
    <m/>
    <n v="232.53"/>
    <m/>
    <n v="4650.6000000000004"/>
    <n v="3999.2489999999998"/>
    <n v="17.199000000000002"/>
    <m/>
    <n v="20"/>
    <n v="651.351"/>
    <x v="0"/>
    <x v="8"/>
    <n v="39"/>
    <x v="0"/>
  </r>
  <r>
    <x v="2"/>
    <x v="4"/>
    <s v="AREP"/>
    <m/>
    <x v="0"/>
    <d v="2020-09-23T00:00:00"/>
    <x v="2"/>
    <s v="HUEVO PUBLICO EN GENERAL"/>
    <m/>
    <m/>
    <n v="126.6"/>
    <m/>
    <n v="2785.2"/>
    <n v="2177.3739999999998"/>
    <n v="17.199000000000002"/>
    <m/>
    <n v="22"/>
    <n v="607.82600000000002"/>
    <x v="0"/>
    <x v="8"/>
    <n v="39"/>
    <x v="0"/>
  </r>
  <r>
    <x v="2"/>
    <x v="4"/>
    <s v="AREP"/>
    <m/>
    <x v="0"/>
    <d v="2020-09-23T00:00:00"/>
    <x v="2"/>
    <s v="Espinoza Gonzalez Maria Yesenia"/>
    <m/>
    <m/>
    <n v="219.89"/>
    <m/>
    <n v="4837.58"/>
    <n v="3781.855"/>
    <n v="17.199000000000002"/>
    <m/>
    <n v="22"/>
    <n v="1055.7249999999999"/>
    <x v="0"/>
    <x v="8"/>
    <n v="39"/>
    <x v="0"/>
  </r>
  <r>
    <x v="2"/>
    <x v="4"/>
    <s v="AREP"/>
    <m/>
    <x v="0"/>
    <d v="2020-09-23T00:00:00"/>
    <x v="2"/>
    <s v="Gonzalez Dominguez Fabiola"/>
    <m/>
    <m/>
    <n v="18.79"/>
    <m/>
    <n v="375.8"/>
    <n v="323.166"/>
    <n v="17.199000000000002"/>
    <m/>
    <n v="20"/>
    <n v="52.634"/>
    <x v="0"/>
    <x v="8"/>
    <n v="39"/>
    <x v="0"/>
  </r>
  <r>
    <x v="2"/>
    <x v="4"/>
    <s v="AREP"/>
    <m/>
    <x v="0"/>
    <d v="2020-09-23T00:00:00"/>
    <x v="2"/>
    <s v="Gonzalez Dominguez Fabiola"/>
    <m/>
    <m/>
    <n v="264.73"/>
    <m/>
    <n v="5824.06"/>
    <n v="4553.0519999999997"/>
    <n v="17.199000000000002"/>
    <m/>
    <n v="22"/>
    <n v="1271.008"/>
    <x v="0"/>
    <x v="8"/>
    <n v="39"/>
    <x v="0"/>
  </r>
  <r>
    <x v="2"/>
    <x v="4"/>
    <s v="AREP"/>
    <m/>
    <x v="0"/>
    <d v="2020-09-23T00:00:00"/>
    <x v="2"/>
    <s v="HUEVO PUBLICO EN GENERAL"/>
    <m/>
    <m/>
    <n v="374.03"/>
    <m/>
    <n v="8228.66"/>
    <n v="6432.8860000000004"/>
    <n v="17.199000000000002"/>
    <m/>
    <n v="22"/>
    <n v="1795.7739999999999"/>
    <x v="0"/>
    <x v="8"/>
    <n v="39"/>
    <x v="0"/>
  </r>
  <r>
    <x v="2"/>
    <x v="4"/>
    <s v="AREP"/>
    <m/>
    <x v="0"/>
    <d v="2020-09-23T00:00:00"/>
    <x v="2"/>
    <s v="Vargas Perez Maria del Rosario &quot;La Chata&quot;"/>
    <m/>
    <m/>
    <n v="332.8"/>
    <m/>
    <n v="7321.6"/>
    <n v="5723.777"/>
    <n v="17.199000000000002"/>
    <m/>
    <n v="22"/>
    <n v="1597.8230000000001"/>
    <x v="0"/>
    <x v="8"/>
    <n v="39"/>
    <x v="0"/>
  </r>
  <r>
    <x v="2"/>
    <x v="4"/>
    <s v="AREP"/>
    <m/>
    <x v="0"/>
    <d v="2020-09-23T00:00:00"/>
    <x v="2"/>
    <s v="Alvarez Garcia Octavio "/>
    <m/>
    <m/>
    <n v="96.33"/>
    <m/>
    <n v="1926.6"/>
    <n v="1656.7650000000001"/>
    <n v="17.199000000000002"/>
    <m/>
    <n v="20"/>
    <n v="269.83499999999998"/>
    <x v="0"/>
    <x v="8"/>
    <n v="39"/>
    <x v="0"/>
  </r>
  <r>
    <x v="2"/>
    <x v="4"/>
    <s v="AREP"/>
    <m/>
    <x v="0"/>
    <d v="2020-09-23T00:00:00"/>
    <x v="2"/>
    <s v="Alvarez Garcia Octavio "/>
    <m/>
    <m/>
    <n v="220.41"/>
    <m/>
    <n v="4849.0200000000004"/>
    <n v="3790.799"/>
    <n v="17.199000000000002"/>
    <m/>
    <n v="22"/>
    <n v="1058.221"/>
    <x v="0"/>
    <x v="8"/>
    <n v="39"/>
    <x v="0"/>
  </r>
  <r>
    <x v="2"/>
    <x v="4"/>
    <s v="AREP"/>
    <m/>
    <x v="0"/>
    <d v="2020-09-23T00:00:00"/>
    <x v="2"/>
    <s v="Martin Francisco Cervantes Curiel"/>
    <m/>
    <m/>
    <n v="197.84"/>
    <m/>
    <n v="4352.4799999999996"/>
    <n v="3402.6210000000001"/>
    <n v="17.199000000000002"/>
    <m/>
    <n v="22"/>
    <n v="949.85900000000004"/>
    <x v="0"/>
    <x v="8"/>
    <n v="39"/>
    <x v="0"/>
  </r>
  <r>
    <x v="2"/>
    <x v="4"/>
    <s v="AREP"/>
    <m/>
    <x v="0"/>
    <d v="2020-09-23T00:00:00"/>
    <x v="2"/>
    <s v="Huerta Reyes Juan Carlos"/>
    <m/>
    <m/>
    <n v="333.75"/>
    <m/>
    <n v="7342.5"/>
    <n v="5740.116"/>
    <n v="17.199000000000002"/>
    <m/>
    <n v="22"/>
    <n v="1602.384"/>
    <x v="0"/>
    <x v="8"/>
    <n v="39"/>
    <x v="0"/>
  </r>
  <r>
    <x v="2"/>
    <x v="4"/>
    <s v="AREP"/>
    <m/>
    <x v="0"/>
    <d v="2020-09-23T00:00:00"/>
    <x v="2"/>
    <s v="Imelda fregozo Guzman"/>
    <m/>
    <m/>
    <n v="272.54000000000002"/>
    <m/>
    <n v="5995.88"/>
    <n v="4687.375"/>
    <n v="17.199000000000002"/>
    <m/>
    <n v="22"/>
    <n v="1308.5050000000001"/>
    <x v="0"/>
    <x v="8"/>
    <n v="39"/>
    <x v="0"/>
  </r>
  <r>
    <x v="2"/>
    <x v="4"/>
    <s v="AREP"/>
    <m/>
    <x v="0"/>
    <d v="2020-09-23T00:00:00"/>
    <x v="2"/>
    <s v="HUEVO PUBLICO EN GENERAL"/>
    <m/>
    <m/>
    <n v="19.329999999999998"/>
    <m/>
    <n v="386.6"/>
    <n v="332.45400000000001"/>
    <n v="17.199000000000002"/>
    <m/>
    <n v="20"/>
    <n v="54.146000000000001"/>
    <x v="0"/>
    <x v="8"/>
    <n v="39"/>
    <x v="0"/>
  </r>
  <r>
    <x v="2"/>
    <x v="4"/>
    <s v="AREP"/>
    <m/>
    <x v="0"/>
    <d v="2020-09-24T00:00:00"/>
    <x v="2"/>
    <s v="Jose Zazueta"/>
    <m/>
    <m/>
    <n v="268.85000000000002"/>
    <m/>
    <n v="5377"/>
    <n v="4612.5550000000003"/>
    <n v="17.157"/>
    <m/>
    <n v="20"/>
    <n v="764.44500000000005"/>
    <x v="0"/>
    <x v="8"/>
    <n v="39"/>
    <x v="0"/>
  </r>
  <r>
    <x v="2"/>
    <x v="4"/>
    <s v="AREP"/>
    <m/>
    <x v="0"/>
    <d v="2020-09-24T00:00:00"/>
    <x v="2"/>
    <s v="Gonzalez Contreras Crescenciano"/>
    <m/>
    <m/>
    <n v="1084.7"/>
    <m/>
    <n v="23863.4"/>
    <n v="18765.179"/>
    <n v="17.3"/>
    <m/>
    <n v="22"/>
    <n v="5098.2209999999995"/>
    <x v="0"/>
    <x v="8"/>
    <n v="39"/>
    <x v="0"/>
  </r>
  <r>
    <x v="2"/>
    <x v="4"/>
    <s v="AREP"/>
    <m/>
    <x v="0"/>
    <d v="2020-09-24T00:00:00"/>
    <x v="2"/>
    <s v="Julio Sanchez"/>
    <m/>
    <m/>
    <n v="241.28"/>
    <m/>
    <n v="5308.16"/>
    <n v="4174.1149999999998"/>
    <n v="17.3"/>
    <m/>
    <n v="22"/>
    <n v="1134.0450000000001"/>
    <x v="0"/>
    <x v="8"/>
    <n v="39"/>
    <x v="0"/>
  </r>
  <r>
    <x v="2"/>
    <x v="4"/>
    <s v="AREP"/>
    <m/>
    <x v="0"/>
    <d v="2020-09-24T00:00:00"/>
    <x v="2"/>
    <s v="Julio Sanchez"/>
    <m/>
    <m/>
    <n v="213.42"/>
    <m/>
    <n v="4268.3999999999996"/>
    <n v="3692.14"/>
    <n v="17.3"/>
    <m/>
    <n v="20"/>
    <n v="576.26"/>
    <x v="0"/>
    <x v="8"/>
    <n v="39"/>
    <x v="0"/>
  </r>
  <r>
    <x v="2"/>
    <x v="4"/>
    <s v="AREP"/>
    <m/>
    <x v="0"/>
    <d v="2020-09-24T00:00:00"/>
    <x v="2"/>
    <s v="Soc Coop Rural de Compra y Venta en C y C El Grullo SCL"/>
    <m/>
    <m/>
    <n v="461.4"/>
    <m/>
    <n v="10150.799999999999"/>
    <n v="7982.1639999999998"/>
    <n v="17.3"/>
    <m/>
    <n v="22"/>
    <n v="2168.636"/>
    <x v="0"/>
    <x v="8"/>
    <n v="39"/>
    <x v="0"/>
  </r>
  <r>
    <x v="2"/>
    <x v="4"/>
    <s v="AREP"/>
    <m/>
    <x v="0"/>
    <d v="2020-09-24T00:00:00"/>
    <x v="2"/>
    <s v="De la Torre Gudiño Jaime"/>
    <m/>
    <m/>
    <n v="291.88"/>
    <m/>
    <n v="5837.6"/>
    <n v="5049.4889999999996"/>
    <n v="17.3"/>
    <m/>
    <n v="20"/>
    <n v="788.11099999999999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194.13"/>
    <m/>
    <n v="3882.6"/>
    <n v="3358.4259999999999"/>
    <n v="17.3"/>
    <m/>
    <n v="20"/>
    <n v="524.17399999999998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882.94"/>
    <m/>
    <n v="19424.68"/>
    <n v="15274.755999999999"/>
    <n v="17.3"/>
    <m/>
    <n v="22"/>
    <n v="4149.924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378.86"/>
    <m/>
    <n v="7577.2"/>
    <n v="6554.232"/>
    <n v="17.3"/>
    <m/>
    <n v="20"/>
    <n v="1022.968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1209.17"/>
    <m/>
    <n v="26601.74"/>
    <n v="20918.494999999999"/>
    <n v="17.3"/>
    <m/>
    <n v="22"/>
    <n v="5683.2449999999999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261.67"/>
    <m/>
    <n v="5233.3999999999996"/>
    <n v="4526.8590000000004"/>
    <n v="17.3"/>
    <m/>
    <n v="20"/>
    <n v="706.54100000000005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1007.2"/>
    <m/>
    <n v="22158.400000000001"/>
    <n v="17424.438999999998"/>
    <n v="17.3"/>
    <m/>
    <n v="22"/>
    <n v="4733.9610000000002"/>
    <x v="0"/>
    <x v="8"/>
    <n v="39"/>
    <x v="0"/>
  </r>
  <r>
    <x v="2"/>
    <x v="4"/>
    <s v="AREP"/>
    <m/>
    <x v="0"/>
    <d v="2020-09-26T00:00:00"/>
    <x v="2"/>
    <s v="Cobian Zamora Marlin"/>
    <m/>
    <m/>
    <n v="659.16"/>
    <m/>
    <n v="14171.94"/>
    <n v="16249.069"/>
    <n v="24.651"/>
    <m/>
    <n v="21.5"/>
    <n v="-2077.1289999999999"/>
    <x v="0"/>
    <x v="8"/>
    <n v="39"/>
    <x v="0"/>
  </r>
  <r>
    <x v="2"/>
    <x v="4"/>
    <s v="AREP"/>
    <m/>
    <x v="0"/>
    <d v="2020-09-26T00:00:00"/>
    <x v="2"/>
    <s v="HUEVO PUBLICO EN GENERAL"/>
    <m/>
    <m/>
    <n v="173.06"/>
    <m/>
    <n v="3374.67"/>
    <n v="4266.1319999999996"/>
    <n v="24.651"/>
    <m/>
    <n v="19.5"/>
    <n v="-891.46199999999999"/>
    <x v="0"/>
    <x v="8"/>
    <n v="39"/>
    <x v="0"/>
  </r>
  <r>
    <x v="2"/>
    <x v="4"/>
    <s v="AREP"/>
    <m/>
    <x v="0"/>
    <d v="2020-09-26T00:00:00"/>
    <x v="2"/>
    <s v="HUEVO PUBLICO EN GENERAL"/>
    <m/>
    <m/>
    <n v="281.99"/>
    <m/>
    <n v="6062.79"/>
    <n v="6951.3850000000002"/>
    <n v="24.651"/>
    <m/>
    <n v="21.5"/>
    <n v="-888.59500000000003"/>
    <x v="0"/>
    <x v="8"/>
    <n v="39"/>
    <x v="0"/>
  </r>
  <r>
    <x v="2"/>
    <x v="4"/>
    <s v="AREP"/>
    <m/>
    <x v="0"/>
    <d v="2020-09-26T00:00:00"/>
    <x v="2"/>
    <s v="Espinoza Gonzalez Maria Yesenia"/>
    <m/>
    <m/>
    <n v="464.11"/>
    <m/>
    <n v="9978.3700000000008"/>
    <n v="11440.857"/>
    <n v="24.651"/>
    <m/>
    <n v="21.5"/>
    <n v="-1462.4870000000001"/>
    <x v="0"/>
    <x v="8"/>
    <n v="39"/>
    <x v="0"/>
  </r>
  <r>
    <x v="2"/>
    <x v="4"/>
    <s v="AREP"/>
    <m/>
    <x v="0"/>
    <d v="2020-09-26T00:00:00"/>
    <x v="2"/>
    <s v="Rosales Guzman Humberto"/>
    <m/>
    <m/>
    <n v="212.72"/>
    <m/>
    <n v="4148.04"/>
    <n v="5243.7979999999998"/>
    <n v="24.651"/>
    <m/>
    <n v="19.5"/>
    <n v="-1095.758"/>
    <x v="0"/>
    <x v="8"/>
    <n v="39"/>
    <x v="0"/>
  </r>
  <r>
    <x v="2"/>
    <x v="4"/>
    <s v="AREP"/>
    <m/>
    <x v="0"/>
    <d v="2020-09-26T00:00:00"/>
    <x v="2"/>
    <s v="Alvarez Garcia Octavio "/>
    <m/>
    <m/>
    <n v="57.92"/>
    <m/>
    <n v="1129.44"/>
    <n v="1427.796"/>
    <n v="24.651"/>
    <m/>
    <n v="19.5"/>
    <n v="-298.35599999999999"/>
    <x v="0"/>
    <x v="8"/>
    <n v="39"/>
    <x v="0"/>
  </r>
  <r>
    <x v="2"/>
    <x v="4"/>
    <s v="AREP"/>
    <m/>
    <x v="0"/>
    <d v="2020-09-26T00:00:00"/>
    <x v="2"/>
    <s v="Alvarez Garcia Octavio "/>
    <m/>
    <m/>
    <n v="195.36"/>
    <m/>
    <n v="4200.24"/>
    <n v="4815.8540000000003"/>
    <n v="24.651"/>
    <m/>
    <n v="21.5"/>
    <n v="-615.61400000000003"/>
    <x v="0"/>
    <x v="8"/>
    <n v="39"/>
    <x v="0"/>
  </r>
  <r>
    <x v="2"/>
    <x v="4"/>
    <s v="AREP"/>
    <m/>
    <x v="0"/>
    <d v="2020-09-26T00:00:00"/>
    <x v="2"/>
    <s v="Vargas Perez Maria del Rosario &quot;La Chata&quot;"/>
    <m/>
    <m/>
    <n v="196.3"/>
    <m/>
    <n v="4220.45"/>
    <n v="4839.0259999999998"/>
    <n v="24.651"/>
    <m/>
    <n v="21.5"/>
    <n v="-618.57600000000002"/>
    <x v="0"/>
    <x v="8"/>
    <n v="39"/>
    <x v="0"/>
  </r>
  <r>
    <x v="2"/>
    <x v="4"/>
    <s v="AREP"/>
    <m/>
    <x v="0"/>
    <d v="2020-09-26T00:00:00"/>
    <x v="2"/>
    <s v="HUEVO PUBLICO EN GENERAL"/>
    <m/>
    <m/>
    <n v="443.09"/>
    <m/>
    <n v="9526.44"/>
    <n v="10922.689"/>
    <n v="24.651"/>
    <m/>
    <n v="21.5"/>
    <n v="-1396.249"/>
    <x v="0"/>
    <x v="8"/>
    <n v="39"/>
    <x v="0"/>
  </r>
  <r>
    <x v="2"/>
    <x v="4"/>
    <s v="AREP"/>
    <m/>
    <x v="0"/>
    <d v="2020-09-26T00:00:00"/>
    <x v="2"/>
    <s v="HUEVO PUBLICO EN GENERAL"/>
    <m/>
    <m/>
    <n v="19.3"/>
    <m/>
    <n v="376.35"/>
    <n v="475.76799999999997"/>
    <n v="24.651"/>
    <m/>
    <n v="19.5"/>
    <n v="-99.418000000000006"/>
    <x v="0"/>
    <x v="8"/>
    <n v="39"/>
    <x v="0"/>
  </r>
  <r>
    <x v="2"/>
    <x v="4"/>
    <s v="AREP"/>
    <m/>
    <x v="0"/>
    <d v="2020-09-26T00:00:00"/>
    <x v="2"/>
    <s v="HUEVO PUBLICO EN GENERAL"/>
    <m/>
    <m/>
    <n v="374.45"/>
    <m/>
    <n v="8050.68"/>
    <n v="9230.6329999999998"/>
    <n v="24.651"/>
    <m/>
    <n v="21.5"/>
    <n v="-1179.953"/>
    <x v="0"/>
    <x v="8"/>
    <n v="39"/>
    <x v="0"/>
  </r>
  <r>
    <x v="2"/>
    <x v="4"/>
    <s v="AREP"/>
    <m/>
    <x v="0"/>
    <d v="2020-09-26T00:00:00"/>
    <x v="2"/>
    <s v="Laura Livier Castro Mejia"/>
    <m/>
    <m/>
    <n v="110.43"/>
    <m/>
    <n v="2429.46"/>
    <n v="2722.2289999999998"/>
    <n v="24.651"/>
    <m/>
    <n v="22"/>
    <n v="-292.76900000000001"/>
    <x v="0"/>
    <x v="8"/>
    <n v="39"/>
    <x v="0"/>
  </r>
  <r>
    <x v="2"/>
    <x v="4"/>
    <s v="AREP"/>
    <m/>
    <x v="0"/>
    <d v="2020-09-26T00:00:00"/>
    <x v="2"/>
    <s v="Martin Francisco Cervantes Curiel"/>
    <m/>
    <m/>
    <n v="217.94"/>
    <m/>
    <n v="4794.68"/>
    <n v="5372.4769999999999"/>
    <n v="24.651"/>
    <m/>
    <n v="22"/>
    <n v="-577.79700000000003"/>
    <x v="0"/>
    <x v="8"/>
    <n v="39"/>
    <x v="0"/>
  </r>
  <r>
    <x v="2"/>
    <x v="4"/>
    <s v="AREP"/>
    <m/>
    <x v="0"/>
    <d v="2020-09-26T00:00:00"/>
    <x v="2"/>
    <s v="Huerta Reyes Juan Carlos"/>
    <m/>
    <m/>
    <n v="329.29"/>
    <m/>
    <n v="7244.38"/>
    <n v="8117.3860000000004"/>
    <n v="24.651"/>
    <m/>
    <n v="22"/>
    <n v="-873.00599999999997"/>
    <x v="0"/>
    <x v="8"/>
    <n v="39"/>
    <x v="0"/>
  </r>
  <r>
    <x v="2"/>
    <x v="4"/>
    <s v="AREP"/>
    <m/>
    <x v="0"/>
    <d v="2020-09-26T00:00:00"/>
    <x v="2"/>
    <s v="Cobian Hector"/>
    <m/>
    <m/>
    <n v="329.65"/>
    <m/>
    <n v="7252.3"/>
    <n v="8126.26"/>
    <n v="24.651"/>
    <m/>
    <n v="22"/>
    <n v="-873.96"/>
    <x v="0"/>
    <x v="8"/>
    <n v="39"/>
    <x v="0"/>
  </r>
  <r>
    <x v="2"/>
    <x v="4"/>
    <s v="AREP"/>
    <m/>
    <x v="0"/>
    <d v="2020-09-26T00:00:00"/>
    <x v="2"/>
    <s v="Hernandez Rosales Alicia"/>
    <m/>
    <m/>
    <n v="151.25"/>
    <m/>
    <n v="1815"/>
    <n v="3728.49"/>
    <n v="24.651"/>
    <m/>
    <n v="12"/>
    <n v="-1913.49"/>
    <x v="0"/>
    <x v="8"/>
    <n v="39"/>
    <x v="0"/>
  </r>
  <r>
    <x v="2"/>
    <x v="4"/>
    <s v="AREP"/>
    <m/>
    <x v="0"/>
    <d v="2020-09-26T00:00:00"/>
    <x v="2"/>
    <s v="Hernandez Rosales Alicia"/>
    <m/>
    <m/>
    <n v="261.24"/>
    <m/>
    <n v="4441.08"/>
    <n v="6439.8729999999996"/>
    <n v="24.651"/>
    <m/>
    <n v="17"/>
    <n v="-1998.7929999999999"/>
    <x v="0"/>
    <x v="8"/>
    <n v="39"/>
    <x v="0"/>
  </r>
  <r>
    <x v="2"/>
    <x v="4"/>
    <s v="ARSPP1"/>
    <m/>
    <x v="0"/>
    <d v="2020-09-28T00:00:00"/>
    <x v="2"/>
    <s v="Ventas Familia"/>
    <m/>
    <m/>
    <n v="3.86"/>
    <m/>
    <n v="84.92"/>
    <n v="68.004999999999995"/>
    <n v="17.617999999999999"/>
    <m/>
    <n v="22"/>
    <n v="16.914999999999999"/>
    <x v="0"/>
    <x v="8"/>
    <n v="40"/>
    <x v="0"/>
  </r>
  <r>
    <x v="2"/>
    <x v="4"/>
    <s v="ARSPP1"/>
    <m/>
    <x v="0"/>
    <d v="2020-09-28T00:00:00"/>
    <x v="2"/>
    <s v="Ventas Familia"/>
    <m/>
    <m/>
    <n v="20.83"/>
    <m/>
    <n v="458.26"/>
    <n v="366.98"/>
    <n v="17.617999999999999"/>
    <m/>
    <n v="22"/>
    <n v="91.28"/>
    <x v="0"/>
    <x v="8"/>
    <n v="40"/>
    <x v="0"/>
  </r>
  <r>
    <x v="2"/>
    <x v="4"/>
    <s v="AREP"/>
    <m/>
    <x v="0"/>
    <d v="2020-09-28T00:00:00"/>
    <x v="2"/>
    <s v="Jose Zazueta"/>
    <m/>
    <m/>
    <n v="1273.05"/>
    <m/>
    <n v="24187.95"/>
    <n v="22007.746999999999"/>
    <n v="17.286999999999999"/>
    <m/>
    <n v="19"/>
    <n v="2180.203"/>
    <x v="0"/>
    <x v="8"/>
    <n v="40"/>
    <x v="0"/>
  </r>
  <r>
    <x v="2"/>
    <x v="4"/>
    <s v="AREP"/>
    <m/>
    <x v="0"/>
    <d v="2020-09-28T00:00:00"/>
    <x v="2"/>
    <s v="Panaderia Garcia"/>
    <m/>
    <m/>
    <n v="42.86"/>
    <m/>
    <n v="685.76"/>
    <n v="740.93899999999996"/>
    <n v="17.286999999999999"/>
    <m/>
    <n v="16"/>
    <n v="-55.179000000000002"/>
    <x v="0"/>
    <x v="8"/>
    <n v="40"/>
    <x v="0"/>
  </r>
  <r>
    <x v="2"/>
    <x v="4"/>
    <s v="AREP"/>
    <m/>
    <x v="0"/>
    <d v="2020-09-28T00:00:00"/>
    <x v="2"/>
    <s v="Ambriz Ruiz Manolo"/>
    <m/>
    <m/>
    <n v="325.83"/>
    <m/>
    <n v="6842.43"/>
    <n v="5632.759"/>
    <n v="17.286999999999999"/>
    <m/>
    <n v="21"/>
    <n v="1209.671"/>
    <x v="0"/>
    <x v="8"/>
    <n v="40"/>
    <x v="0"/>
  </r>
  <r>
    <x v="2"/>
    <x v="4"/>
    <s v="AREP"/>
    <m/>
    <x v="0"/>
    <d v="2020-09-28T00:00:00"/>
    <x v="2"/>
    <s v="Espinoza Gonzalez Maria Yesenia"/>
    <m/>
    <m/>
    <n v="468.5"/>
    <m/>
    <n v="9838.5"/>
    <n v="8099.1549999999997"/>
    <n v="17.286999999999999"/>
    <m/>
    <n v="21"/>
    <n v="1739.345"/>
    <x v="0"/>
    <x v="8"/>
    <n v="40"/>
    <x v="0"/>
  </r>
  <r>
    <x v="2"/>
    <x v="4"/>
    <s v="AREP"/>
    <m/>
    <x v="0"/>
    <d v="2020-09-28T00:00:00"/>
    <x v="2"/>
    <s v="HUEVO PUBLICO EN GENERAL"/>
    <m/>
    <m/>
    <n v="309.76"/>
    <m/>
    <n v="6504.96"/>
    <n v="5354.95"/>
    <n v="17.286999999999999"/>
    <m/>
    <n v="21"/>
    <n v="1150.01"/>
    <x v="0"/>
    <x v="8"/>
    <n v="40"/>
    <x v="0"/>
  </r>
  <r>
    <x v="2"/>
    <x v="4"/>
    <s v="AREP"/>
    <m/>
    <x v="0"/>
    <d v="2020-09-28T00:00:00"/>
    <x v="2"/>
    <s v="Alvarez Garcia Octavio "/>
    <m/>
    <m/>
    <n v="131.99"/>
    <m/>
    <n v="2771.79"/>
    <n v="2281.7660000000001"/>
    <n v="17.286999999999999"/>
    <m/>
    <n v="21"/>
    <n v="490.024"/>
    <x v="0"/>
    <x v="8"/>
    <n v="40"/>
    <x v="0"/>
  </r>
  <r>
    <x v="2"/>
    <x v="4"/>
    <s v="AREP"/>
    <m/>
    <x v="0"/>
    <d v="2020-09-28T00:00:00"/>
    <x v="2"/>
    <s v="Vargas Perez Maria del Rosario &quot;La Chata&quot;"/>
    <m/>
    <m/>
    <n v="111"/>
    <m/>
    <n v="2331"/>
    <n v="1918.903"/>
    <n v="17.286999999999999"/>
    <m/>
    <n v="21"/>
    <n v="412.09699999999998"/>
    <x v="0"/>
    <x v="8"/>
    <n v="40"/>
    <x v="0"/>
  </r>
  <r>
    <x v="2"/>
    <x v="4"/>
    <s v="AREP"/>
    <m/>
    <x v="0"/>
    <d v="2020-09-28T00:00:00"/>
    <x v="2"/>
    <s v="HUEVO PUBLICO EN GENERAL"/>
    <m/>
    <m/>
    <n v="442.57"/>
    <m/>
    <n v="9293.9699999999993"/>
    <n v="7650.8919999999998"/>
    <n v="17.286999999999999"/>
    <m/>
    <n v="21"/>
    <n v="1643.078"/>
    <x v="0"/>
    <x v="8"/>
    <n v="40"/>
    <x v="0"/>
  </r>
  <r>
    <x v="2"/>
    <x v="4"/>
    <s v="AREP"/>
    <m/>
    <x v="0"/>
    <d v="2020-09-28T00:00:00"/>
    <x v="2"/>
    <s v="Julio Sanchez"/>
    <m/>
    <m/>
    <n v="195.9"/>
    <m/>
    <n v="3722.1"/>
    <n v="3386.605"/>
    <n v="17.286999999999999"/>
    <m/>
    <n v="19"/>
    <n v="335.495"/>
    <x v="0"/>
    <x v="8"/>
    <n v="40"/>
    <x v="0"/>
  </r>
  <r>
    <x v="2"/>
    <x v="4"/>
    <s v="AREP"/>
    <m/>
    <x v="0"/>
    <d v="2020-09-28T00:00:00"/>
    <x v="2"/>
    <s v="Julio Sanchez"/>
    <m/>
    <m/>
    <n v="2408.11"/>
    <m/>
    <n v="50570.31"/>
    <n v="41630.002999999997"/>
    <n v="17.286999999999999"/>
    <m/>
    <n v="21"/>
    <n v="8940.3070000000007"/>
    <x v="0"/>
    <x v="8"/>
    <n v="40"/>
    <x v="0"/>
  </r>
  <r>
    <x v="2"/>
    <x v="4"/>
    <s v="AREP"/>
    <m/>
    <x v="0"/>
    <d v="2020-09-28T00:00:00"/>
    <x v="2"/>
    <s v="Panaderia Garcia"/>
    <m/>
    <m/>
    <n v="129.11000000000001"/>
    <m/>
    <n v="1420.21"/>
    <n v="2231.9780000000001"/>
    <n v="17.286999999999999"/>
    <m/>
    <n v="11"/>
    <n v="-811.76800000000003"/>
    <x v="0"/>
    <x v="8"/>
    <n v="40"/>
    <x v="0"/>
  </r>
  <r>
    <x v="2"/>
    <x v="4"/>
    <s v="AREP"/>
    <m/>
    <x v="0"/>
    <d v="2020-09-28T00:00:00"/>
    <x v="2"/>
    <s v="HUEVO PUBLICO EN GENERAL"/>
    <m/>
    <m/>
    <n v="216.11"/>
    <m/>
    <n v="4646.37"/>
    <n v="3693.5970000000002"/>
    <n v="17.091000000000001"/>
    <m/>
    <n v="21.5"/>
    <n v="952.77300000000002"/>
    <x v="0"/>
    <x v="8"/>
    <n v="40"/>
    <x v="0"/>
  </r>
  <r>
    <x v="2"/>
    <x v="4"/>
    <s v="AREP"/>
    <m/>
    <x v="0"/>
    <d v="2020-09-28T00:00:00"/>
    <x v="2"/>
    <s v="HUEVO PUBLICO EN GENERAL"/>
    <m/>
    <m/>
    <n v="217.24"/>
    <m/>
    <n v="4670.66"/>
    <n v="3712.91"/>
    <n v="17.091000000000001"/>
    <m/>
    <n v="21.5"/>
    <n v="957.75"/>
    <x v="0"/>
    <x v="8"/>
    <n v="40"/>
    <x v="0"/>
  </r>
  <r>
    <x v="2"/>
    <x v="4"/>
    <s v="AREP"/>
    <m/>
    <x v="0"/>
    <d v="2020-09-28T00:00:00"/>
    <x v="2"/>
    <s v="Garcia Soto Salvador"/>
    <m/>
    <m/>
    <n v="250.72"/>
    <m/>
    <n v="5014.3999999999996"/>
    <n v="4285.1260000000002"/>
    <n v="17.091000000000001"/>
    <m/>
    <n v="20"/>
    <n v="729.274"/>
    <x v="0"/>
    <x v="8"/>
    <n v="40"/>
    <x v="0"/>
  </r>
  <r>
    <x v="2"/>
    <x v="4"/>
    <s v="AREP"/>
    <m/>
    <x v="0"/>
    <d v="2020-09-28T00:00:00"/>
    <x v="2"/>
    <s v="Garcia Soto Salvador"/>
    <m/>
    <m/>
    <n v="765.84"/>
    <m/>
    <n v="16848.48"/>
    <n v="13089.186"/>
    <n v="17.091000000000001"/>
    <m/>
    <n v="22"/>
    <n v="3759.2939999999999"/>
    <x v="0"/>
    <x v="8"/>
    <n v="40"/>
    <x v="0"/>
  </r>
  <r>
    <x v="2"/>
    <x v="4"/>
    <s v="AREP"/>
    <m/>
    <x v="0"/>
    <d v="2020-09-28T00:00:00"/>
    <x v="2"/>
    <s v="Loera Baltazar Carlos"/>
    <m/>
    <m/>
    <n v="95.8"/>
    <m/>
    <n v="1916"/>
    <n v="1637.345"/>
    <n v="17.091000000000001"/>
    <m/>
    <n v="20"/>
    <n v="278.65499999999997"/>
    <x v="0"/>
    <x v="8"/>
    <n v="40"/>
    <x v="0"/>
  </r>
  <r>
    <x v="2"/>
    <x v="4"/>
    <s v="AREP"/>
    <m/>
    <x v="0"/>
    <d v="2020-09-28T00:00:00"/>
    <x v="2"/>
    <s v="Loera Baltazar Carlos"/>
    <m/>
    <m/>
    <n v="336.84"/>
    <m/>
    <n v="7410.48"/>
    <n v="5757.027"/>
    <n v="17.091000000000001"/>
    <m/>
    <n v="22"/>
    <n v="1653.453"/>
    <x v="0"/>
    <x v="8"/>
    <n v="40"/>
    <x v="0"/>
  </r>
  <r>
    <x v="2"/>
    <x v="4"/>
    <s v="AREP"/>
    <m/>
    <x v="0"/>
    <d v="2020-09-29T00:00:00"/>
    <x v="2"/>
    <s v="Super Tienda Martinez SA de CV"/>
    <m/>
    <m/>
    <n v="78.319999999999993"/>
    <m/>
    <n v="1488.08"/>
    <n v="1294.319"/>
    <n v="16.526"/>
    <m/>
    <n v="19"/>
    <n v="193.761"/>
    <x v="0"/>
    <x v="8"/>
    <n v="40"/>
    <x v="0"/>
  </r>
  <r>
    <x v="2"/>
    <x v="4"/>
    <s v="AREP"/>
    <m/>
    <x v="0"/>
    <d v="2020-09-29T00:00:00"/>
    <x v="2"/>
    <s v="Super Tienda Martinez SA de CV"/>
    <m/>
    <m/>
    <n v="109.46"/>
    <m/>
    <n v="2298.66"/>
    <n v="1808.94"/>
    <n v="16.526"/>
    <m/>
    <n v="21"/>
    <n v="489.72"/>
    <x v="0"/>
    <x v="8"/>
    <n v="40"/>
    <x v="0"/>
  </r>
  <r>
    <x v="2"/>
    <x v="4"/>
    <s v="AREP"/>
    <m/>
    <x v="0"/>
    <d v="2020-09-29T00:00:00"/>
    <x v="2"/>
    <s v="HUEVO PUBLICO EN GENERAL"/>
    <m/>
    <m/>
    <n v="325.73"/>
    <m/>
    <n v="6840.33"/>
    <n v="5383.027"/>
    <n v="16.526"/>
    <m/>
    <n v="21"/>
    <n v="1457.3030000000001"/>
    <x v="0"/>
    <x v="8"/>
    <n v="40"/>
    <x v="0"/>
  </r>
  <r>
    <x v="2"/>
    <x v="4"/>
    <s v="AREP"/>
    <m/>
    <x v="0"/>
    <d v="2020-09-29T00:00:00"/>
    <x v="2"/>
    <s v="Espinoza Gonzalez Maria Yesenia"/>
    <m/>
    <m/>
    <n v="218.33"/>
    <m/>
    <n v="4584.93"/>
    <n v="3608.13"/>
    <n v="16.526"/>
    <m/>
    <n v="21"/>
    <n v="976.8"/>
    <x v="0"/>
    <x v="8"/>
    <n v="40"/>
    <x v="0"/>
  </r>
  <r>
    <x v="2"/>
    <x v="4"/>
    <s v="AREP"/>
    <m/>
    <x v="0"/>
    <d v="2020-09-29T00:00:00"/>
    <x v="2"/>
    <s v="Vargas Perez Maria del Rosario &quot;La Chata&quot;"/>
    <m/>
    <m/>
    <n v="330.1"/>
    <m/>
    <n v="6932.1"/>
    <n v="5455.2460000000001"/>
    <n v="16.526"/>
    <m/>
    <n v="21"/>
    <n v="1476.854"/>
    <x v="0"/>
    <x v="8"/>
    <n v="40"/>
    <x v="0"/>
  </r>
  <r>
    <x v="2"/>
    <x v="4"/>
    <s v="AREP"/>
    <m/>
    <x v="0"/>
    <d v="2020-09-29T00:00:00"/>
    <x v="2"/>
    <s v="Gonzalez Dominguez Fabiola"/>
    <m/>
    <m/>
    <n v="309.37"/>
    <m/>
    <n v="6496.77"/>
    <n v="5112.6610000000001"/>
    <n v="16.526"/>
    <m/>
    <n v="21"/>
    <n v="1384.1089999999999"/>
    <x v="0"/>
    <x v="8"/>
    <n v="40"/>
    <x v="0"/>
  </r>
  <r>
    <x v="2"/>
    <x v="4"/>
    <s v="AREP"/>
    <m/>
    <x v="0"/>
    <d v="2020-09-29T00:00:00"/>
    <x v="2"/>
    <s v="Martin Francisco Cervantes Curiel"/>
    <m/>
    <m/>
    <n v="175.41"/>
    <m/>
    <n v="3683.61"/>
    <n v="2898.8330000000001"/>
    <n v="16.526"/>
    <m/>
    <n v="21"/>
    <n v="784.77700000000004"/>
    <x v="0"/>
    <x v="8"/>
    <n v="40"/>
    <x v="0"/>
  </r>
  <r>
    <x v="2"/>
    <x v="4"/>
    <s v="AREP"/>
    <m/>
    <x v="0"/>
    <d v="2020-09-29T00:00:00"/>
    <x v="2"/>
    <s v="Imelda fregozo Guzman"/>
    <m/>
    <m/>
    <n v="329.95"/>
    <m/>
    <n v="6928.95"/>
    <n v="5452.7669999999998"/>
    <n v="16.526"/>
    <m/>
    <n v="21"/>
    <n v="1476.183"/>
    <x v="0"/>
    <x v="8"/>
    <n v="40"/>
    <x v="0"/>
  </r>
  <r>
    <x v="2"/>
    <x v="4"/>
    <s v="AREP"/>
    <m/>
    <x v="0"/>
    <d v="2020-09-29T00:00:00"/>
    <x v="2"/>
    <s v="Huerta Reyes Juan Carlos"/>
    <m/>
    <m/>
    <n v="440.2"/>
    <m/>
    <n v="9244.2000000000007"/>
    <n v="7274.7629999999999"/>
    <n v="16.526"/>
    <m/>
    <n v="21"/>
    <n v="1969.4369999999999"/>
    <x v="0"/>
    <x v="8"/>
    <n v="40"/>
    <x v="0"/>
  </r>
  <r>
    <x v="2"/>
    <x v="4"/>
    <s v="AREP"/>
    <m/>
    <x v="0"/>
    <d v="2020-09-29T00:00:00"/>
    <x v="2"/>
    <s v="HUEVO PUBLICO EN GENERAL"/>
    <m/>
    <m/>
    <n v="309.76"/>
    <m/>
    <n v="6504.96"/>
    <n v="5119.1059999999998"/>
    <n v="16.526"/>
    <m/>
    <n v="21"/>
    <n v="1385.854"/>
    <x v="0"/>
    <x v="8"/>
    <n v="40"/>
    <x v="0"/>
  </r>
  <r>
    <x v="2"/>
    <x v="4"/>
    <s v="AREP"/>
    <m/>
    <x v="0"/>
    <d v="2020-09-29T00:00:00"/>
    <x v="2"/>
    <s v="Cobian Hector"/>
    <m/>
    <m/>
    <n v="397.77"/>
    <m/>
    <n v="8353.17"/>
    <n v="6573.5630000000001"/>
    <n v="16.526"/>
    <m/>
    <n v="21"/>
    <n v="1779.607"/>
    <x v="0"/>
    <x v="8"/>
    <n v="40"/>
    <x v="0"/>
  </r>
  <r>
    <x v="2"/>
    <x v="4"/>
    <s v="AREP"/>
    <m/>
    <x v="0"/>
    <d v="2020-09-29T00:00:00"/>
    <x v="2"/>
    <s v="Soc Coop Rural de Compra y Venta en C y C El Grullo SCL"/>
    <m/>
    <m/>
    <n v="208.9"/>
    <m/>
    <n v="4491.3500000000004"/>
    <n v="3452.29"/>
    <n v="16.526"/>
    <m/>
    <n v="21.5"/>
    <n v="1039.06"/>
    <x v="0"/>
    <x v="8"/>
    <n v="40"/>
    <x v="0"/>
  </r>
  <r>
    <x v="2"/>
    <x v="4"/>
    <s v="AREP"/>
    <m/>
    <x v="0"/>
    <d v="2020-09-29T00:00:00"/>
    <x v="2"/>
    <s v="Soc Coop Rural de Compra y Venta en C y C El Grullo SCL"/>
    <m/>
    <m/>
    <n v="504.79"/>
    <m/>
    <n v="10600.59"/>
    <n v="8342.1790000000001"/>
    <n v="16.526"/>
    <m/>
    <n v="21"/>
    <n v="2258.4110000000001"/>
    <x v="0"/>
    <x v="8"/>
    <n v="40"/>
    <x v="0"/>
  </r>
  <r>
    <x v="2"/>
    <x v="4"/>
    <s v="AREP"/>
    <m/>
    <x v="0"/>
    <d v="2020-09-29T00:00:00"/>
    <x v="2"/>
    <s v="Hernandez Rosales Alicia"/>
    <m/>
    <m/>
    <n v="292.74"/>
    <m/>
    <n v="5562.06"/>
    <n v="4837.8329999999996"/>
    <n v="16.526"/>
    <m/>
    <n v="19"/>
    <n v="724.22699999999998"/>
    <x v="0"/>
    <x v="8"/>
    <n v="40"/>
    <x v="0"/>
  </r>
  <r>
    <x v="2"/>
    <x v="4"/>
    <s v="AREP"/>
    <m/>
    <x v="0"/>
    <d v="2020-09-29T00:00:00"/>
    <x v="2"/>
    <s v="Hernandez Rosales Alicia"/>
    <m/>
    <m/>
    <n v="21.55"/>
    <m/>
    <n v="237.05"/>
    <n v="356.13600000000002"/>
    <n v="16.526"/>
    <m/>
    <n v="11"/>
    <n v="-119.086"/>
    <x v="0"/>
    <x v="8"/>
    <n v="40"/>
    <x v="0"/>
  </r>
  <r>
    <x v="2"/>
    <x v="4"/>
    <s v="AREP"/>
    <m/>
    <x v="0"/>
    <d v="2020-09-29T00:00:00"/>
    <x v="2"/>
    <s v="Hernandez Rosales Alicia"/>
    <m/>
    <m/>
    <n v="285.02"/>
    <m/>
    <n v="4560.32"/>
    <n v="4710.2520000000004"/>
    <n v="16.526"/>
    <m/>
    <n v="16"/>
    <n v="-149.93199999999999"/>
    <x v="0"/>
    <x v="8"/>
    <n v="40"/>
    <x v="0"/>
  </r>
  <r>
    <x v="2"/>
    <x v="4"/>
    <s v="AREP"/>
    <m/>
    <x v="0"/>
    <d v="2020-09-29T00:00:00"/>
    <x v="2"/>
    <s v="Cobian Zamora Marlin"/>
    <m/>
    <m/>
    <n v="441.79"/>
    <m/>
    <n v="9277.59"/>
    <n v="7468.0029999999997"/>
    <n v="16.904"/>
    <m/>
    <n v="21"/>
    <n v="1809.587"/>
    <x v="0"/>
    <x v="8"/>
    <n v="40"/>
    <x v="0"/>
  </r>
  <r>
    <x v="2"/>
    <x v="4"/>
    <s v="AREP"/>
    <m/>
    <x v="0"/>
    <d v="2020-09-29T00:00:00"/>
    <x v="2"/>
    <s v="Cobian Zamora Marlin"/>
    <m/>
    <m/>
    <n v="667.29"/>
    <m/>
    <n v="14346.74"/>
    <n v="11279.848"/>
    <n v="16.904"/>
    <m/>
    <n v="21.5"/>
    <n v="3066.8919999999998"/>
    <x v="0"/>
    <x v="8"/>
    <n v="40"/>
    <x v="0"/>
  </r>
  <r>
    <x v="2"/>
    <x v="4"/>
    <s v="AREP"/>
    <m/>
    <x v="0"/>
    <d v="2020-09-30T00:00:00"/>
    <x v="2"/>
    <s v="Cobian Zamora Marlin"/>
    <m/>
    <m/>
    <n v="240.32"/>
    <m/>
    <n v="4566.08"/>
    <n v="3941.8560000000002"/>
    <n v="16.402999999999999"/>
    <m/>
    <n v="19"/>
    <n v="624.22400000000005"/>
    <x v="0"/>
    <x v="8"/>
    <n v="40"/>
    <x v="0"/>
  </r>
  <r>
    <x v="2"/>
    <x v="4"/>
    <s v="AREP"/>
    <m/>
    <x v="0"/>
    <d v="2020-09-30T00:00:00"/>
    <x v="2"/>
    <s v="Cobian Zamora Marlin"/>
    <m/>
    <m/>
    <n v="668.84"/>
    <m/>
    <n v="14045.64"/>
    <n v="10970.668"/>
    <n v="16.402999999999999"/>
    <m/>
    <n v="21"/>
    <n v="3074.9720000000002"/>
    <x v="0"/>
    <x v="8"/>
    <n v="40"/>
    <x v="0"/>
  </r>
  <r>
    <x v="2"/>
    <x v="4"/>
    <s v="AREP"/>
    <m/>
    <x v="0"/>
    <d v="2020-09-30T00:00:00"/>
    <x v="2"/>
    <s v="HUEVO PUBLICO EN GENERAL"/>
    <m/>
    <m/>
    <n v="82.77"/>
    <m/>
    <n v="1738.17"/>
    <n v="1357.818"/>
    <n v="16.405000000000001"/>
    <m/>
    <n v="21"/>
    <n v="380.35199999999998"/>
    <x v="0"/>
    <x v="8"/>
    <n v="40"/>
    <x v="0"/>
  </r>
  <r>
    <x v="2"/>
    <x v="4"/>
    <s v="AREP"/>
    <m/>
    <x v="0"/>
    <d v="2020-09-30T00:00:00"/>
    <x v="2"/>
    <s v="HUEVO PUBLICO EN GENERAL"/>
    <m/>
    <m/>
    <n v="334.26"/>
    <m/>
    <n v="7019.46"/>
    <n v="5483.4369999999999"/>
    <n v="16.405000000000001"/>
    <m/>
    <n v="21"/>
    <n v="1536.0229999999999"/>
    <x v="0"/>
    <x v="8"/>
    <n v="40"/>
    <x v="0"/>
  </r>
  <r>
    <x v="2"/>
    <x v="4"/>
    <s v="AREP"/>
    <m/>
    <x v="0"/>
    <d v="2020-09-30T00:00:00"/>
    <x v="2"/>
    <s v="Ambriz Ruiz Manolo"/>
    <m/>
    <m/>
    <n v="773.22"/>
    <m/>
    <n v="16237.62"/>
    <n v="12684.447"/>
    <n v="16.405000000000001"/>
    <m/>
    <n v="21"/>
    <n v="3553.1729999999998"/>
    <x v="0"/>
    <x v="8"/>
    <n v="40"/>
    <x v="0"/>
  </r>
  <r>
    <x v="2"/>
    <x v="4"/>
    <s v="AREP"/>
    <m/>
    <x v="0"/>
    <d v="2020-09-30T00:00:00"/>
    <x v="2"/>
    <s v="Laura Livier Castro Mejia"/>
    <m/>
    <m/>
    <n v="327.81"/>
    <m/>
    <n v="6884.01"/>
    <n v="5377.6270000000004"/>
    <n v="16.405000000000001"/>
    <m/>
    <n v="21"/>
    <n v="1506.383"/>
    <x v="0"/>
    <x v="8"/>
    <n v="40"/>
    <x v="0"/>
  </r>
  <r>
    <x v="2"/>
    <x v="4"/>
    <s v="AREP"/>
    <m/>
    <x v="0"/>
    <d v="2020-09-30T00:00:00"/>
    <x v="2"/>
    <s v="Super Tienda Martinez SA de CV"/>
    <m/>
    <m/>
    <n v="236.56"/>
    <m/>
    <n v="4494.6400000000003"/>
    <n v="3880.6970000000001"/>
    <n v="16.405000000000001"/>
    <m/>
    <n v="19"/>
    <n v="613.94299999999998"/>
    <x v="0"/>
    <x v="8"/>
    <n v="40"/>
    <x v="0"/>
  </r>
  <r>
    <x v="2"/>
    <x v="4"/>
    <s v="AREP"/>
    <m/>
    <x v="0"/>
    <d v="2020-09-30T00:00:00"/>
    <x v="2"/>
    <s v="HUEVO PUBLICO EN GENERAL"/>
    <m/>
    <m/>
    <n v="330.72"/>
    <m/>
    <n v="6945.12"/>
    <n v="5425.3639999999996"/>
    <n v="16.405000000000001"/>
    <m/>
    <n v="21"/>
    <n v="1519.7560000000001"/>
    <x v="0"/>
    <x v="8"/>
    <n v="40"/>
    <x v="0"/>
  </r>
  <r>
    <x v="2"/>
    <x v="4"/>
    <s v="AREP"/>
    <m/>
    <x v="1"/>
    <d v="2020-09-30T00:00:00"/>
    <x v="2"/>
    <s v="HUEVO PUBLICO EN GENERAL"/>
    <m/>
    <m/>
    <n v="-117.99"/>
    <m/>
    <n v="-2477.79"/>
    <n v="-1935.5909999999999"/>
    <n v="-16.405000000000001"/>
    <m/>
    <n v="21"/>
    <n v="-542.19899999999996"/>
    <x v="0"/>
    <x v="8"/>
    <n v="40"/>
    <x v="0"/>
  </r>
  <r>
    <x v="2"/>
    <x v="4"/>
    <s v="AREP"/>
    <m/>
    <x v="0"/>
    <d v="2020-09-30T00:00:00"/>
    <x v="2"/>
    <s v="HUEVO PUBLICO EN GENERAL"/>
    <m/>
    <m/>
    <n v="117.99"/>
    <m/>
    <n v="2477.79"/>
    <n v="1935.5909999999999"/>
    <n v="16.405000000000001"/>
    <m/>
    <n v="21"/>
    <n v="542.19899999999996"/>
    <x v="0"/>
    <x v="8"/>
    <n v="40"/>
    <x v="0"/>
  </r>
  <r>
    <x v="2"/>
    <x v="4"/>
    <s v="AREP"/>
    <m/>
    <x v="0"/>
    <d v="2020-09-30T00:00:00"/>
    <x v="2"/>
    <s v="Rosales Guzman Humberto"/>
    <m/>
    <m/>
    <n v="117.99"/>
    <m/>
    <n v="2241.81"/>
    <n v="1935.5909999999999"/>
    <n v="16.405000000000001"/>
    <m/>
    <n v="19"/>
    <n v="306.21899999999999"/>
    <x v="0"/>
    <x v="8"/>
    <n v="40"/>
    <x v="0"/>
  </r>
  <r>
    <x v="2"/>
    <x v="4"/>
    <s v="AREP"/>
    <m/>
    <x v="0"/>
    <d v="2020-09-30T00:00:00"/>
    <x v="2"/>
    <s v="Rosales Guzman Humberto"/>
    <m/>
    <m/>
    <n v="242.28"/>
    <m/>
    <n v="5087.88"/>
    <n v="3974.5320000000002"/>
    <n v="16.405000000000001"/>
    <m/>
    <n v="21"/>
    <n v="1113.348"/>
    <x v="0"/>
    <x v="8"/>
    <n v="40"/>
    <x v="0"/>
  </r>
  <r>
    <x v="2"/>
    <x v="4"/>
    <s v="AREP"/>
    <m/>
    <x v="0"/>
    <d v="2020-09-30T00:00:00"/>
    <x v="2"/>
    <s v="Abel Paul Hernandez Perez"/>
    <m/>
    <m/>
    <n v="156.93"/>
    <m/>
    <n v="2981.67"/>
    <n v="2574.3910000000001"/>
    <n v="16.405000000000001"/>
    <m/>
    <n v="19"/>
    <n v="407.279"/>
    <x v="0"/>
    <x v="8"/>
    <n v="40"/>
    <x v="0"/>
  </r>
  <r>
    <x v="2"/>
    <x v="4"/>
    <s v="AREP"/>
    <m/>
    <x v="0"/>
    <d v="2020-09-30T00:00:00"/>
    <x v="2"/>
    <s v="Alvarez Garcia Octavio "/>
    <m/>
    <m/>
    <n v="334.78"/>
    <m/>
    <n v="7030.38"/>
    <n v="5491.9679999999998"/>
    <n v="16.405000000000001"/>
    <m/>
    <n v="21"/>
    <n v="1538.412"/>
    <x v="0"/>
    <x v="8"/>
    <n v="40"/>
    <x v="0"/>
  </r>
  <r>
    <x v="2"/>
    <x v="4"/>
    <s v="AREP"/>
    <m/>
    <x v="0"/>
    <d v="2020-09-30T00:00:00"/>
    <x v="2"/>
    <s v="Vargas Perez Maria del Rosario &quot;La Chata&quot;"/>
    <m/>
    <m/>
    <n v="218.3"/>
    <m/>
    <n v="4584.3"/>
    <n v="3581.1469999999999"/>
    <n v="16.405000000000001"/>
    <m/>
    <n v="21"/>
    <n v="1003.153"/>
    <x v="0"/>
    <x v="8"/>
    <n v="40"/>
    <x v="0"/>
  </r>
  <r>
    <x v="2"/>
    <x v="4"/>
    <s v="AREP"/>
    <m/>
    <x v="0"/>
    <d v="2020-09-30T00:00:00"/>
    <x v="2"/>
    <s v="Soc Coop Rural de Compra y Venta en C y C El Grullo SCL"/>
    <m/>
    <m/>
    <n v="196.4"/>
    <m/>
    <n v="3731.6"/>
    <n v="3221.884"/>
    <n v="16.405000000000001"/>
    <m/>
    <n v="19"/>
    <n v="509.71600000000001"/>
    <x v="0"/>
    <x v="8"/>
    <n v="40"/>
    <x v="0"/>
  </r>
  <r>
    <x v="2"/>
    <x v="4"/>
    <s v="AREP"/>
    <m/>
    <x v="0"/>
    <d v="2020-09-30T00:00:00"/>
    <x v="2"/>
    <s v="Soc Coop Rural de Compra y Venta en C y C El Grullo SCL"/>
    <m/>
    <m/>
    <n v="329"/>
    <m/>
    <n v="6909"/>
    <n v="5397.1480000000001"/>
    <n v="16.405000000000001"/>
    <m/>
    <n v="21"/>
    <n v="1511.8520000000001"/>
    <x v="0"/>
    <x v="8"/>
    <n v="40"/>
    <x v="0"/>
  </r>
  <r>
    <x v="2"/>
    <x v="4"/>
    <s v="AREP"/>
    <m/>
    <x v="0"/>
    <d v="2020-09-30T00:00:00"/>
    <x v="2"/>
    <s v="Madres Adoratrices"/>
    <m/>
    <m/>
    <n v="62.62"/>
    <m/>
    <n v="688.82"/>
    <n v="1027.2629999999999"/>
    <n v="16.405000000000001"/>
    <m/>
    <n v="11"/>
    <n v="-338.44299999999998"/>
    <x v="0"/>
    <x v="8"/>
    <n v="40"/>
    <x v="0"/>
  </r>
  <r>
    <x v="2"/>
    <x v="4"/>
    <s v="AREP"/>
    <m/>
    <x v="0"/>
    <d v="2020-09-30T00:00:00"/>
    <x v="2"/>
    <s v="Panificadora Valdez"/>
    <m/>
    <m/>
    <n v="21.73"/>
    <m/>
    <n v="239.03"/>
    <n v="356.47399999999999"/>
    <n v="16.405000000000001"/>
    <m/>
    <n v="11"/>
    <n v="-117.444"/>
    <x v="0"/>
    <x v="8"/>
    <n v="40"/>
    <x v="0"/>
  </r>
  <r>
    <x v="2"/>
    <x v="4"/>
    <s v="AREP"/>
    <m/>
    <x v="0"/>
    <d v="2020-10-02T00:00:00"/>
    <x v="2"/>
    <s v="Imelda fregozo Guzman"/>
    <m/>
    <m/>
    <n v="385.94"/>
    <m/>
    <n v="8104.74"/>
    <n v="6297.92"/>
    <n v="16.318000000000001"/>
    <m/>
    <n v="21"/>
    <n v="1806.82"/>
    <x v="0"/>
    <x v="9"/>
    <n v="40"/>
    <x v="0"/>
  </r>
  <r>
    <x v="2"/>
    <x v="4"/>
    <s v="AREP"/>
    <m/>
    <x v="0"/>
    <d v="2020-10-02T00:00:00"/>
    <x v="2"/>
    <s v="Gonzalez Contreras Crescenciano"/>
    <m/>
    <m/>
    <n v="197.73"/>
    <m/>
    <n v="3756.87"/>
    <n v="3226.636"/>
    <n v="16.318000000000001"/>
    <m/>
    <n v="19"/>
    <n v="530.23400000000004"/>
    <x v="0"/>
    <x v="9"/>
    <n v="40"/>
    <x v="0"/>
  </r>
  <r>
    <x v="2"/>
    <x v="4"/>
    <s v="AREP"/>
    <m/>
    <x v="0"/>
    <d v="2020-10-02T00:00:00"/>
    <x v="2"/>
    <s v="Gonzalez Contreras Crescenciano"/>
    <m/>
    <m/>
    <n v="351.1"/>
    <m/>
    <n v="7373.1"/>
    <n v="5729.3879999999999"/>
    <n v="16.318000000000001"/>
    <m/>
    <n v="21"/>
    <n v="1643.712"/>
    <x v="0"/>
    <x v="9"/>
    <n v="40"/>
    <x v="0"/>
  </r>
  <r>
    <x v="2"/>
    <x v="4"/>
    <s v="AREP"/>
    <m/>
    <x v="0"/>
    <d v="2020-10-02T00:00:00"/>
    <x v="2"/>
    <s v="HUEVO PUBLICO EN GENERAL"/>
    <m/>
    <m/>
    <n v="464.7"/>
    <m/>
    <n v="9758.7000000000007"/>
    <n v="7583.1570000000002"/>
    <n v="16.318000000000001"/>
    <m/>
    <n v="21"/>
    <n v="2175.5430000000001"/>
    <x v="0"/>
    <x v="9"/>
    <n v="40"/>
    <x v="0"/>
  </r>
  <r>
    <x v="2"/>
    <x v="4"/>
    <s v="AREP"/>
    <m/>
    <x v="0"/>
    <d v="2020-10-02T00:00:00"/>
    <x v="2"/>
    <s v="HUEVO PUBLICO EN GENERAL"/>
    <m/>
    <m/>
    <n v="332.36"/>
    <m/>
    <n v="6979.56"/>
    <n v="5423.5810000000001"/>
    <n v="16.318000000000001"/>
    <m/>
    <n v="21"/>
    <n v="1555.979"/>
    <x v="0"/>
    <x v="9"/>
    <n v="40"/>
    <x v="0"/>
  </r>
  <r>
    <x v="2"/>
    <x v="4"/>
    <s v="AREP"/>
    <m/>
    <x v="0"/>
    <d v="2020-10-02T00:00:00"/>
    <x v="2"/>
    <s v="Espinoza Gonzalez Maria Yesenia"/>
    <m/>
    <m/>
    <n v="437.31"/>
    <m/>
    <n v="9183.51"/>
    <n v="7136.1959999999999"/>
    <n v="16.318000000000001"/>
    <m/>
    <n v="21"/>
    <n v="2047.3140000000001"/>
    <x v="0"/>
    <x v="9"/>
    <n v="40"/>
    <x v="0"/>
  </r>
  <r>
    <x v="2"/>
    <x v="4"/>
    <s v="AREP"/>
    <m/>
    <x v="0"/>
    <d v="2020-10-02T00:00:00"/>
    <x v="2"/>
    <s v="Martin Francisco Cervantes Curiel"/>
    <m/>
    <m/>
    <n v="221.38"/>
    <m/>
    <n v="4648.9799999999996"/>
    <n v="3612.5659999999998"/>
    <n v="16.318000000000001"/>
    <m/>
    <n v="21"/>
    <n v="1036.414"/>
    <x v="0"/>
    <x v="9"/>
    <n v="40"/>
    <x v="0"/>
  </r>
  <r>
    <x v="2"/>
    <x v="4"/>
    <s v="AREP"/>
    <m/>
    <x v="0"/>
    <d v="2020-10-02T00:00:00"/>
    <x v="2"/>
    <s v="Huerta Reyes Juan Carlos"/>
    <m/>
    <m/>
    <n v="510.61"/>
    <m/>
    <n v="10722.81"/>
    <n v="8332.3340000000007"/>
    <n v="16.318000000000001"/>
    <m/>
    <n v="21"/>
    <n v="2390.4760000000001"/>
    <x v="0"/>
    <x v="9"/>
    <n v="40"/>
    <x v="0"/>
  </r>
  <r>
    <x v="2"/>
    <x v="4"/>
    <s v="AREP"/>
    <m/>
    <x v="0"/>
    <d v="2020-10-02T00:00:00"/>
    <x v="2"/>
    <s v="Cobian Hector"/>
    <m/>
    <m/>
    <n v="329.63"/>
    <m/>
    <n v="6922.23"/>
    <n v="5379.0320000000002"/>
    <n v="16.318000000000001"/>
    <m/>
    <n v="21"/>
    <n v="1543.1980000000001"/>
    <x v="0"/>
    <x v="9"/>
    <n v="40"/>
    <x v="0"/>
  </r>
  <r>
    <x v="2"/>
    <x v="4"/>
    <s v="AREP"/>
    <m/>
    <x v="0"/>
    <d v="2020-10-02T00:00:00"/>
    <x v="2"/>
    <s v="Hernandez Rosales Alicia"/>
    <m/>
    <m/>
    <n v="87.08"/>
    <m/>
    <n v="957.88"/>
    <n v="1421.0060000000001"/>
    <n v="16.318000000000001"/>
    <m/>
    <n v="11"/>
    <n v="-463.12599999999998"/>
    <x v="0"/>
    <x v="9"/>
    <n v="40"/>
    <x v="0"/>
  </r>
  <r>
    <x v="2"/>
    <x v="4"/>
    <s v="AREP"/>
    <m/>
    <x v="0"/>
    <d v="2020-10-02T00:00:00"/>
    <x v="2"/>
    <s v="Hernandez Rosales Alicia"/>
    <m/>
    <m/>
    <n v="218.32"/>
    <m/>
    <n v="4584.72"/>
    <n v="3562.6309999999999"/>
    <n v="16.318000000000001"/>
    <m/>
    <n v="21"/>
    <n v="1022.0890000000001"/>
    <x v="0"/>
    <x v="9"/>
    <n v="40"/>
    <x v="0"/>
  </r>
  <r>
    <x v="2"/>
    <x v="4"/>
    <s v="AREP"/>
    <m/>
    <x v="0"/>
    <d v="2020-10-02T00:00:00"/>
    <x v="2"/>
    <s v="Hernandez Rosales Alicia"/>
    <m/>
    <m/>
    <n v="262.16000000000003"/>
    <m/>
    <n v="4194.5600000000004"/>
    <n v="4278.03"/>
    <n v="16.318000000000001"/>
    <m/>
    <n v="16"/>
    <n v="-83.47"/>
    <x v="0"/>
    <x v="9"/>
    <n v="40"/>
    <x v="0"/>
  </r>
  <r>
    <x v="2"/>
    <x v="4"/>
    <s v="AREP"/>
    <m/>
    <x v="0"/>
    <d v="2020-10-02T00:00:00"/>
    <x v="2"/>
    <s v="Jose Zazueta"/>
    <m/>
    <m/>
    <n v="317.88"/>
    <m/>
    <n v="6039.72"/>
    <n v="5204.9530000000004"/>
    <n v="16.373999999999999"/>
    <m/>
    <n v="19"/>
    <n v="834.76700000000005"/>
    <x v="0"/>
    <x v="9"/>
    <n v="40"/>
    <x v="0"/>
  </r>
  <r>
    <x v="2"/>
    <x v="4"/>
    <s v="AREP"/>
    <m/>
    <x v="0"/>
    <d v="2020-10-02T00:00:00"/>
    <x v="2"/>
    <s v="Gonzalez Contreras Crescenciano"/>
    <m/>
    <m/>
    <n v="1540.59"/>
    <m/>
    <n v="32352.39"/>
    <n v="25225.552"/>
    <n v="16.373999999999999"/>
    <m/>
    <n v="21"/>
    <n v="7126.8379999999997"/>
    <x v="0"/>
    <x v="9"/>
    <n v="40"/>
    <x v="0"/>
  </r>
  <r>
    <x v="2"/>
    <x v="4"/>
    <s v="AREP"/>
    <m/>
    <x v="0"/>
    <d v="2020-10-02T00:00:00"/>
    <x v="2"/>
    <s v="HUEVO PUBLICO EN GENERAL"/>
    <m/>
    <m/>
    <n v="131.91"/>
    <m/>
    <n v="2770.11"/>
    <n v="2159.8890000000001"/>
    <n v="16.373999999999999"/>
    <m/>
    <n v="21"/>
    <n v="610.221"/>
    <x v="0"/>
    <x v="9"/>
    <n v="40"/>
    <x v="0"/>
  </r>
  <r>
    <x v="2"/>
    <x v="4"/>
    <s v="AREP"/>
    <m/>
    <x v="0"/>
    <d v="2020-10-02T00:00:00"/>
    <x v="2"/>
    <s v="Julio Sanchez"/>
    <m/>
    <m/>
    <n v="235.56"/>
    <m/>
    <n v="4475.6400000000003"/>
    <n v="3857.049"/>
    <n v="16.373999999999999"/>
    <m/>
    <n v="19"/>
    <n v="618.59100000000001"/>
    <x v="0"/>
    <x v="9"/>
    <n v="40"/>
    <x v="0"/>
  </r>
  <r>
    <x v="2"/>
    <x v="4"/>
    <s v="AREP"/>
    <m/>
    <x v="0"/>
    <d v="2020-10-02T00:00:00"/>
    <x v="2"/>
    <s v="Julio Sanchez"/>
    <m/>
    <m/>
    <n v="294.06"/>
    <m/>
    <n v="6175.26"/>
    <n v="4814.9250000000002"/>
    <n v="16.373999999999999"/>
    <m/>
    <n v="21"/>
    <n v="1360.335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197.24"/>
    <m/>
    <n v="3747.56"/>
    <n v="3229.5990000000002"/>
    <n v="16.373999999999999"/>
    <m/>
    <n v="19"/>
    <n v="517.96100000000001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883.42"/>
    <m/>
    <n v="18551.82"/>
    <n v="14465.08"/>
    <n v="16.373999999999999"/>
    <m/>
    <n v="21"/>
    <n v="4086.74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293.68"/>
    <m/>
    <n v="5579.92"/>
    <n v="4808.7030000000004"/>
    <n v="16.373999999999999"/>
    <m/>
    <n v="19"/>
    <n v="771.21699999999998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661.23"/>
    <m/>
    <n v="13885.83"/>
    <n v="10826.950999999999"/>
    <n v="16.373999999999999"/>
    <m/>
    <n v="21"/>
    <n v="3058.8789999999999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371.89"/>
    <m/>
    <n v="7251.86"/>
    <n v="6089.31"/>
    <n v="16.373999999999999"/>
    <m/>
    <n v="19.5"/>
    <n v="1162.55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933.98"/>
    <m/>
    <n v="20080.57"/>
    <n v="15292.947"/>
    <n v="16.373999999999999"/>
    <m/>
    <n v="21.5"/>
    <n v="4787.6229999999996"/>
    <x v="0"/>
    <x v="9"/>
    <n v="40"/>
    <x v="0"/>
  </r>
  <r>
    <x v="2"/>
    <x v="4"/>
    <s v="AREP"/>
    <m/>
    <x v="0"/>
    <d v="2020-10-05T00:00:00"/>
    <x v="2"/>
    <s v="HUEVO PUBLICO EN GENERAL"/>
    <m/>
    <m/>
    <n v="173.05"/>
    <m/>
    <n v="3634.05"/>
    <n v="2838.8739999999998"/>
    <n v="16.405000000000001"/>
    <m/>
    <n v="21"/>
    <n v="795.17600000000004"/>
    <x v="0"/>
    <x v="9"/>
    <n v="41"/>
    <x v="0"/>
  </r>
  <r>
    <x v="2"/>
    <x v="4"/>
    <s v="AREP"/>
    <m/>
    <x v="0"/>
    <d v="2020-10-05T00:00:00"/>
    <x v="2"/>
    <s v="HUEVO PUBLICO EN GENERAL"/>
    <m/>
    <m/>
    <n v="79.03"/>
    <m/>
    <n v="1501.57"/>
    <n v="1296.482"/>
    <n v="16.405000000000001"/>
    <m/>
    <n v="19"/>
    <n v="205.08799999999999"/>
    <x v="0"/>
    <x v="9"/>
    <n v="41"/>
    <x v="0"/>
  </r>
  <r>
    <x v="2"/>
    <x v="4"/>
    <s v="AREP"/>
    <m/>
    <x v="0"/>
    <d v="2020-10-05T00:00:00"/>
    <x v="2"/>
    <s v="HUEVO PUBLICO EN GENERAL"/>
    <m/>
    <m/>
    <n v="438.34"/>
    <m/>
    <n v="9205.14"/>
    <n v="7190.9380000000001"/>
    <n v="16.405000000000001"/>
    <m/>
    <n v="21"/>
    <n v="2014.202"/>
    <x v="0"/>
    <x v="9"/>
    <n v="41"/>
    <x v="0"/>
  </r>
  <r>
    <x v="2"/>
    <x v="4"/>
    <s v="AREP"/>
    <m/>
    <x v="0"/>
    <d v="2020-10-05T00:00:00"/>
    <x v="2"/>
    <s v="HUEVO PUBLICO EN GENERAL"/>
    <m/>
    <m/>
    <n v="309.19"/>
    <m/>
    <n v="6492.99"/>
    <n v="5072.241"/>
    <n v="16.405000000000001"/>
    <m/>
    <n v="21"/>
    <n v="1420.749"/>
    <x v="0"/>
    <x v="9"/>
    <n v="41"/>
    <x v="0"/>
  </r>
  <r>
    <x v="2"/>
    <x v="4"/>
    <s v="AREP"/>
    <m/>
    <x v="0"/>
    <d v="2020-10-05T00:00:00"/>
    <x v="2"/>
    <s v="Cesar Morales"/>
    <m/>
    <m/>
    <n v="85.72"/>
    <m/>
    <n v="1800.12"/>
    <n v="1406.231"/>
    <n v="16.405000000000001"/>
    <m/>
    <n v="21"/>
    <n v="393.88900000000001"/>
    <x v="0"/>
    <x v="9"/>
    <n v="41"/>
    <x v="0"/>
  </r>
  <r>
    <x v="2"/>
    <x v="4"/>
    <s v="AREP"/>
    <m/>
    <x v="0"/>
    <d v="2020-10-05T00:00:00"/>
    <x v="2"/>
    <s v="Julio Sanchez"/>
    <m/>
    <m/>
    <n v="66.52"/>
    <m/>
    <n v="1396.92"/>
    <n v="1091.2560000000001"/>
    <n v="16.405000000000001"/>
    <m/>
    <n v="21"/>
    <n v="305.66399999999999"/>
    <x v="0"/>
    <x v="9"/>
    <n v="41"/>
    <x v="0"/>
  </r>
  <r>
    <x v="2"/>
    <x v="4"/>
    <s v="AREP"/>
    <m/>
    <x v="0"/>
    <d v="2020-10-05T00:00:00"/>
    <x v="2"/>
    <s v="Garcia Soto Salvador"/>
    <m/>
    <m/>
    <n v="1091.6400000000001"/>
    <m/>
    <n v="23470.26"/>
    <n v="17908.280999999999"/>
    <n v="16.405000000000001"/>
    <m/>
    <n v="21.5"/>
    <n v="5561.9790000000003"/>
    <x v="0"/>
    <x v="9"/>
    <n v="41"/>
    <x v="0"/>
  </r>
  <r>
    <x v="2"/>
    <x v="4"/>
    <s v="AREP"/>
    <m/>
    <x v="0"/>
    <d v="2020-10-05T00:00:00"/>
    <x v="2"/>
    <s v="Loera Baltazar Carlos"/>
    <m/>
    <m/>
    <n v="197.66"/>
    <m/>
    <n v="3854.37"/>
    <n v="3242.5990000000002"/>
    <n v="16.405000000000001"/>
    <m/>
    <n v="19.5"/>
    <n v="611.77099999999996"/>
    <x v="0"/>
    <x v="9"/>
    <n v="41"/>
    <x v="0"/>
  </r>
  <r>
    <x v="2"/>
    <x v="4"/>
    <s v="AREP"/>
    <m/>
    <x v="0"/>
    <d v="2020-10-05T00:00:00"/>
    <x v="2"/>
    <s v="Loera Baltazar Carlos"/>
    <m/>
    <m/>
    <n v="331.96"/>
    <m/>
    <n v="7137.14"/>
    <n v="5445.7820000000002"/>
    <n v="16.405000000000001"/>
    <m/>
    <n v="21.5"/>
    <n v="1691.3579999999999"/>
    <x v="0"/>
    <x v="9"/>
    <n v="41"/>
    <x v="0"/>
  </r>
  <r>
    <x v="2"/>
    <x v="4"/>
    <s v="ARSPP1"/>
    <m/>
    <x v="0"/>
    <d v="2020-10-06T00:00:00"/>
    <x v="2"/>
    <s v="Ventas Familia"/>
    <m/>
    <m/>
    <n v="22.71"/>
    <m/>
    <n v="476.91"/>
    <n v="370.79300000000001"/>
    <n v="16.327000000000002"/>
    <m/>
    <n v="21"/>
    <n v="106.117"/>
    <x v="0"/>
    <x v="9"/>
    <n v="41"/>
    <x v="0"/>
  </r>
  <r>
    <x v="2"/>
    <x v="4"/>
    <s v="AREP"/>
    <m/>
    <x v="0"/>
    <d v="2020-10-06T00:00:00"/>
    <x v="2"/>
    <s v="Super Tienda Martinez SA de CV"/>
    <m/>
    <m/>
    <n v="265.45"/>
    <m/>
    <n v="5707.18"/>
    <n v="4310.9380000000001"/>
    <n v="16.239999999999998"/>
    <m/>
    <n v="21.5"/>
    <n v="1396.242"/>
    <x v="0"/>
    <x v="9"/>
    <n v="41"/>
    <x v="0"/>
  </r>
  <r>
    <x v="2"/>
    <x v="4"/>
    <s v="AREP"/>
    <m/>
    <x v="0"/>
    <d v="2020-10-06T00:00:00"/>
    <x v="2"/>
    <s v="Espinoza Gonzalez Maria Yesenia"/>
    <m/>
    <m/>
    <n v="220.88"/>
    <m/>
    <n v="4748.92"/>
    <n v="3587.1170000000002"/>
    <n v="16.239999999999998"/>
    <m/>
    <n v="21.5"/>
    <n v="1161.8030000000001"/>
    <x v="0"/>
    <x v="9"/>
    <n v="41"/>
    <x v="0"/>
  </r>
  <r>
    <x v="2"/>
    <x v="4"/>
    <s v="AREP"/>
    <m/>
    <x v="0"/>
    <d v="2020-10-06T00:00:00"/>
    <x v="2"/>
    <s v="HUEVO PUBLICO EN GENERAL"/>
    <m/>
    <m/>
    <n v="438.87"/>
    <m/>
    <n v="9435.7099999999991"/>
    <n v="7127.299"/>
    <n v="16.239999999999998"/>
    <m/>
    <n v="21.5"/>
    <n v="2308.4110000000001"/>
    <x v="0"/>
    <x v="9"/>
    <n v="41"/>
    <x v="0"/>
  </r>
  <r>
    <x v="2"/>
    <x v="4"/>
    <s v="AREP"/>
    <m/>
    <x v="0"/>
    <d v="2020-10-06T00:00:00"/>
    <x v="2"/>
    <s v="Gonzalez Dominguez Fabiola"/>
    <m/>
    <m/>
    <n v="439.98"/>
    <m/>
    <n v="9459.57"/>
    <n v="7145.326"/>
    <n v="16.239999999999998"/>
    <m/>
    <n v="21.5"/>
    <n v="2314.2440000000001"/>
    <x v="0"/>
    <x v="9"/>
    <n v="41"/>
    <x v="0"/>
  </r>
  <r>
    <x v="2"/>
    <x v="4"/>
    <s v="AREP"/>
    <m/>
    <x v="0"/>
    <d v="2020-10-06T00:00:00"/>
    <x v="2"/>
    <s v="HUEVO PUBLICO EN GENERAL"/>
    <m/>
    <m/>
    <n v="329.38"/>
    <m/>
    <n v="7081.67"/>
    <n v="5349.1689999999999"/>
    <n v="16.239999999999998"/>
    <m/>
    <n v="21.5"/>
    <n v="1732.501"/>
    <x v="0"/>
    <x v="9"/>
    <n v="41"/>
    <x v="0"/>
  </r>
  <r>
    <x v="2"/>
    <x v="4"/>
    <s v="AREP"/>
    <m/>
    <x v="0"/>
    <d v="2020-10-06T00:00:00"/>
    <x v="2"/>
    <s v="J Jesus Naranjo Ayala"/>
    <m/>
    <m/>
    <n v="176.41"/>
    <m/>
    <n v="3792.82"/>
    <n v="2864.9189999999999"/>
    <n v="16.239999999999998"/>
    <m/>
    <n v="21.5"/>
    <n v="927.90099999999995"/>
    <x v="0"/>
    <x v="9"/>
    <n v="41"/>
    <x v="0"/>
  </r>
  <r>
    <x v="2"/>
    <x v="4"/>
    <s v="AREP"/>
    <m/>
    <x v="0"/>
    <d v="2020-10-06T00:00:00"/>
    <x v="2"/>
    <s v="Laura Livier Castro Mejia"/>
    <m/>
    <m/>
    <n v="334.08"/>
    <m/>
    <n v="7182.72"/>
    <n v="5425.4979999999996"/>
    <n v="16.239999999999998"/>
    <m/>
    <n v="21.5"/>
    <n v="1757.222"/>
    <x v="0"/>
    <x v="9"/>
    <n v="41"/>
    <x v="0"/>
  </r>
  <r>
    <x v="2"/>
    <x v="4"/>
    <s v="AREP"/>
    <m/>
    <x v="0"/>
    <d v="2020-10-06T00:00:00"/>
    <x v="2"/>
    <s v="Martin Francisco Cervantes Curiel"/>
    <m/>
    <m/>
    <n v="131.22999999999999"/>
    <m/>
    <n v="2821.45"/>
    <n v="2131.19"/>
    <n v="16.239999999999998"/>
    <m/>
    <n v="21.5"/>
    <n v="690.26"/>
    <x v="0"/>
    <x v="9"/>
    <n v="41"/>
    <x v="0"/>
  </r>
  <r>
    <x v="2"/>
    <x v="4"/>
    <s v="AREP"/>
    <m/>
    <x v="0"/>
    <d v="2020-10-06T00:00:00"/>
    <x v="2"/>
    <s v="Huerta Reyes Juan Carlos"/>
    <m/>
    <m/>
    <n v="330.45"/>
    <m/>
    <n v="7104.68"/>
    <n v="5366.5460000000003"/>
    <n v="16.239999999999998"/>
    <m/>
    <n v="21.5"/>
    <n v="1738.134"/>
    <x v="0"/>
    <x v="9"/>
    <n v="41"/>
    <x v="0"/>
  </r>
  <r>
    <x v="2"/>
    <x v="4"/>
    <s v="AREP"/>
    <m/>
    <x v="0"/>
    <d v="2020-10-06T00:00:00"/>
    <x v="2"/>
    <s v="Imelda fregozo Guzman"/>
    <m/>
    <m/>
    <n v="341.95"/>
    <m/>
    <n v="7351.93"/>
    <n v="5553.3069999999998"/>
    <n v="16.239999999999998"/>
    <m/>
    <n v="21.5"/>
    <n v="1798.623"/>
    <x v="0"/>
    <x v="9"/>
    <n v="41"/>
    <x v="0"/>
  </r>
  <r>
    <x v="2"/>
    <x v="4"/>
    <s v="AREP"/>
    <m/>
    <x v="0"/>
    <d v="2020-10-06T00:00:00"/>
    <x v="2"/>
    <s v="Soc Coop Rural de Compra y Venta en C y C El Grullo SCL"/>
    <m/>
    <m/>
    <n v="495"/>
    <m/>
    <n v="10642.5"/>
    <n v="8038.857"/>
    <n v="16.239999999999998"/>
    <m/>
    <n v="21.5"/>
    <n v="2603.643"/>
    <x v="0"/>
    <x v="9"/>
    <n v="41"/>
    <x v="0"/>
  </r>
  <r>
    <x v="2"/>
    <x v="4"/>
    <s v="AREP"/>
    <m/>
    <x v="0"/>
    <d v="2020-10-06T00:00:00"/>
    <x v="2"/>
    <s v="Soc Coop Rural de Compra y Venta en C y C El Grullo SCL"/>
    <m/>
    <m/>
    <n v="252.56"/>
    <m/>
    <n v="5303.76"/>
    <n v="4101.6030000000001"/>
    <n v="16.239999999999998"/>
    <m/>
    <n v="21"/>
    <n v="1202.1569999999999"/>
    <x v="0"/>
    <x v="9"/>
    <n v="41"/>
    <x v="0"/>
  </r>
  <r>
    <x v="2"/>
    <x v="4"/>
    <s v="AREP"/>
    <m/>
    <x v="0"/>
    <d v="2020-10-06T00:00:00"/>
    <x v="2"/>
    <s v="Hernandez Rosales Alicia"/>
    <m/>
    <m/>
    <n v="138.15"/>
    <m/>
    <n v="2693.93"/>
    <n v="2243.5720000000001"/>
    <n v="16.239999999999998"/>
    <m/>
    <n v="19.5"/>
    <n v="450.358"/>
    <x v="0"/>
    <x v="9"/>
    <n v="41"/>
    <x v="0"/>
  </r>
  <r>
    <x v="2"/>
    <x v="4"/>
    <s v="AREP"/>
    <m/>
    <x v="0"/>
    <d v="2020-10-06T00:00:00"/>
    <x v="2"/>
    <s v="Hernandez Rosales Alicia"/>
    <m/>
    <m/>
    <n v="84.52"/>
    <m/>
    <n v="971.98"/>
    <n v="1372.614"/>
    <n v="16.239999999999998"/>
    <m/>
    <n v="11.5"/>
    <n v="-400.63400000000001"/>
    <x v="0"/>
    <x v="9"/>
    <n v="41"/>
    <x v="0"/>
  </r>
  <r>
    <x v="2"/>
    <x v="4"/>
    <s v="AREP"/>
    <m/>
    <x v="0"/>
    <d v="2020-10-06T00:00:00"/>
    <x v="2"/>
    <s v="Hernandez Rosales Alicia"/>
    <m/>
    <m/>
    <n v="323.44"/>
    <m/>
    <n v="5336.76"/>
    <n v="5252.7030000000004"/>
    <n v="16.239999999999998"/>
    <m/>
    <n v="16.5"/>
    <n v="84.057000000000002"/>
    <x v="0"/>
    <x v="9"/>
    <n v="41"/>
    <x v="0"/>
  </r>
  <r>
    <x v="2"/>
    <x v="4"/>
    <s v="AREP"/>
    <m/>
    <x v="0"/>
    <d v="2020-10-06T00:00:00"/>
    <x v="2"/>
    <s v="Cobian Hector"/>
    <m/>
    <m/>
    <n v="336.08"/>
    <m/>
    <n v="7225.72"/>
    <n v="5457.9780000000001"/>
    <n v="16.239999999999998"/>
    <m/>
    <n v="21.5"/>
    <n v="1767.742"/>
    <x v="0"/>
    <x v="9"/>
    <n v="41"/>
    <x v="0"/>
  </r>
  <r>
    <x v="2"/>
    <x v="4"/>
    <s v="AREP"/>
    <m/>
    <x v="0"/>
    <d v="2020-10-06T00:00:00"/>
    <x v="2"/>
    <s v="Panaderia Garcia"/>
    <m/>
    <m/>
    <n v="22.16"/>
    <m/>
    <n v="354.56"/>
    <n v="359.07600000000002"/>
    <n v="16.204000000000001"/>
    <m/>
    <n v="16"/>
    <n v="-4.516"/>
    <x v="0"/>
    <x v="9"/>
    <n v="41"/>
    <x v="0"/>
  </r>
  <r>
    <x v="2"/>
    <x v="4"/>
    <s v="AREP"/>
    <m/>
    <x v="0"/>
    <d v="2020-10-06T00:00:00"/>
    <x v="2"/>
    <s v="Ambriz Ruiz Manolo"/>
    <m/>
    <m/>
    <n v="265.7"/>
    <m/>
    <n v="5579.7"/>
    <n v="4305.3410000000003"/>
    <n v="16.204000000000001"/>
    <m/>
    <n v="21"/>
    <n v="1274.3589999999999"/>
    <x v="0"/>
    <x v="9"/>
    <n v="41"/>
    <x v="0"/>
  </r>
  <r>
    <x v="2"/>
    <x v="4"/>
    <s v="AREP"/>
    <m/>
    <x v="0"/>
    <d v="2020-10-06T00:00:00"/>
    <x v="2"/>
    <s v="HUEVO PUBLICO EN GENERAL"/>
    <m/>
    <m/>
    <n v="353"/>
    <m/>
    <n v="7589.5"/>
    <n v="5719.93"/>
    <n v="16.204000000000001"/>
    <m/>
    <n v="21.5"/>
    <n v="1869.57"/>
    <x v="0"/>
    <x v="9"/>
    <n v="41"/>
    <x v="0"/>
  </r>
  <r>
    <x v="2"/>
    <x v="4"/>
    <s v="AREP"/>
    <m/>
    <x v="0"/>
    <d v="2020-10-06T00:00:00"/>
    <x v="2"/>
    <s v="Espinoza Gonzalez Maria Yesenia"/>
    <m/>
    <m/>
    <n v="334.02"/>
    <m/>
    <n v="7181.43"/>
    <n v="5412.3829999999998"/>
    <n v="16.204000000000001"/>
    <m/>
    <n v="21.5"/>
    <n v="1769.047"/>
    <x v="0"/>
    <x v="9"/>
    <n v="41"/>
    <x v="0"/>
  </r>
  <r>
    <x v="2"/>
    <x v="4"/>
    <s v="AREP"/>
    <m/>
    <x v="0"/>
    <d v="2020-10-06T00:00:00"/>
    <x v="2"/>
    <s v="Vargas Perez Maria del Rosario &quot;La Chata&quot;"/>
    <m/>
    <m/>
    <n v="323"/>
    <m/>
    <n v="6944.5"/>
    <n v="5233.817"/>
    <n v="16.204000000000001"/>
    <m/>
    <n v="21.5"/>
    <n v="1710.683"/>
    <x v="0"/>
    <x v="9"/>
    <n v="41"/>
    <x v="0"/>
  </r>
  <r>
    <x v="2"/>
    <x v="4"/>
    <s v="AREP"/>
    <m/>
    <x v="0"/>
    <d v="2020-10-06T00:00:00"/>
    <x v="2"/>
    <s v="Alvarez Garcia Octavio "/>
    <m/>
    <m/>
    <n v="285.45999999999998"/>
    <m/>
    <n v="6137.39"/>
    <n v="4625.5280000000002"/>
    <n v="16.204000000000001"/>
    <m/>
    <n v="21.5"/>
    <n v="1511.8620000000001"/>
    <x v="0"/>
    <x v="9"/>
    <n v="41"/>
    <x v="0"/>
  </r>
  <r>
    <x v="2"/>
    <x v="4"/>
    <s v="AREP"/>
    <m/>
    <x v="0"/>
    <d v="2020-10-06T00:00:00"/>
    <x v="2"/>
    <s v="HUEVO PUBLICO EN GENERAL"/>
    <m/>
    <m/>
    <n v="319.7"/>
    <m/>
    <n v="6713.7"/>
    <n v="5180.3450000000003"/>
    <n v="16.204000000000001"/>
    <m/>
    <n v="21"/>
    <n v="1533.355"/>
    <x v="0"/>
    <x v="9"/>
    <n v="41"/>
    <x v="0"/>
  </r>
  <r>
    <x v="2"/>
    <x v="4"/>
    <s v="AREP"/>
    <m/>
    <x v="0"/>
    <d v="2020-10-06T00:00:00"/>
    <x v="2"/>
    <s v="Julio Sanchez"/>
    <m/>
    <m/>
    <n v="2634.4"/>
    <m/>
    <n v="55322.400000000001"/>
    <n v="42687.209000000003"/>
    <n v="16.204000000000001"/>
    <m/>
    <n v="21"/>
    <n v="12635.191000000001"/>
    <x v="0"/>
    <x v="9"/>
    <n v="41"/>
    <x v="0"/>
  </r>
  <r>
    <x v="2"/>
    <x v="4"/>
    <s v="AREP"/>
    <m/>
    <x v="0"/>
    <d v="2020-10-06T00:00:00"/>
    <x v="2"/>
    <s v="Panaderia Garcia"/>
    <m/>
    <m/>
    <n v="131.53"/>
    <m/>
    <n v="1446.83"/>
    <n v="2131.2820000000002"/>
    <n v="16.204000000000001"/>
    <m/>
    <n v="11"/>
    <n v="-684.452"/>
    <x v="0"/>
    <x v="9"/>
    <n v="41"/>
    <x v="0"/>
  </r>
  <r>
    <x v="2"/>
    <x v="4"/>
    <s v="AREP"/>
    <m/>
    <x v="0"/>
    <d v="2020-10-06T00:00:00"/>
    <x v="2"/>
    <s v="Cobian Zamora Marlin"/>
    <m/>
    <m/>
    <n v="1099.82"/>
    <m/>
    <n v="23096.22"/>
    <n v="17952.858"/>
    <n v="16.323"/>
    <m/>
    <n v="21"/>
    <n v="5143.3620000000001"/>
    <x v="0"/>
    <x v="9"/>
    <n v="41"/>
    <x v="0"/>
  </r>
  <r>
    <x v="2"/>
    <x v="4"/>
    <s v="AREP"/>
    <m/>
    <x v="0"/>
    <d v="2020-10-06T00:00:00"/>
    <x v="2"/>
    <s v="Jose Zazueta"/>
    <m/>
    <m/>
    <n v="993.38"/>
    <m/>
    <n v="18874.22"/>
    <n v="16215.39"/>
    <n v="16.323"/>
    <m/>
    <n v="19"/>
    <n v="2658.83"/>
    <x v="0"/>
    <x v="9"/>
    <n v="41"/>
    <x v="0"/>
  </r>
  <r>
    <x v="2"/>
    <x v="4"/>
    <s v="AREP"/>
    <m/>
    <x v="0"/>
    <d v="2020-10-06T00:00:00"/>
    <x v="2"/>
    <s v="Jose Zazueta"/>
    <m/>
    <m/>
    <n v="301.85000000000002"/>
    <m/>
    <n v="6338.85"/>
    <n v="4927.2340000000004"/>
    <n v="16.323"/>
    <m/>
    <n v="21"/>
    <n v="1411.616"/>
    <x v="0"/>
    <x v="9"/>
    <n v="41"/>
    <x v="0"/>
  </r>
  <r>
    <x v="2"/>
    <x v="4"/>
    <s v="AREP"/>
    <m/>
    <x v="1"/>
    <d v="2020-10-06T00:00:00"/>
    <x v="2"/>
    <s v="Panaderia Garcia"/>
    <m/>
    <m/>
    <n v="-131.53"/>
    <m/>
    <n v="-1446.83"/>
    <n v="-2147.0239999999999"/>
    <n v="-16.323"/>
    <m/>
    <n v="11"/>
    <n v="700.19399999999996"/>
    <x v="0"/>
    <x v="9"/>
    <n v="41"/>
    <x v="0"/>
  </r>
  <r>
    <x v="2"/>
    <x v="4"/>
    <s v="AREP"/>
    <m/>
    <x v="0"/>
    <d v="2020-10-06T00:00:00"/>
    <x v="2"/>
    <s v="Panaderia Garcia"/>
    <m/>
    <m/>
    <n v="131.53"/>
    <m/>
    <n v="1446.83"/>
    <n v="2147.0239999999999"/>
    <n v="16.323"/>
    <m/>
    <n v="11"/>
    <n v="-700.19399999999996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119.21"/>
    <m/>
    <n v="2563.02"/>
    <n v="1936.673"/>
    <n v="16.245999999999999"/>
    <m/>
    <n v="21.5"/>
    <n v="626.34699999999998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852.1"/>
    <m/>
    <n v="20024.349999999999"/>
    <n v="13843.127"/>
    <n v="16.245999999999999"/>
    <m/>
    <n v="23.5"/>
    <n v="6181.223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237.35"/>
    <m/>
    <n v="4509.6499999999996"/>
    <n v="3855.9630000000002"/>
    <n v="16.245999999999999"/>
    <m/>
    <n v="19"/>
    <n v="653.68700000000001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198.7"/>
    <m/>
    <n v="3775.3"/>
    <n v="3228.0590000000002"/>
    <n v="16.245999999999999"/>
    <m/>
    <n v="19"/>
    <n v="547.24099999999999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874.7"/>
    <m/>
    <n v="18368.7"/>
    <n v="14210.285"/>
    <n v="16.245999999999999"/>
    <m/>
    <n v="21"/>
    <n v="4158.415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877.21"/>
    <m/>
    <n v="18421.41"/>
    <n v="14251.062"/>
    <n v="16.245999999999999"/>
    <m/>
    <n v="21"/>
    <n v="4170.348"/>
    <x v="0"/>
    <x v="9"/>
    <n v="41"/>
    <x v="0"/>
  </r>
  <r>
    <x v="2"/>
    <x v="4"/>
    <s v="AREP"/>
    <m/>
    <x v="0"/>
    <d v="2020-10-08T00:00:00"/>
    <x v="2"/>
    <s v="Cobian Zamora Marlin"/>
    <m/>
    <m/>
    <n v="878.8"/>
    <m/>
    <n v="20651.8"/>
    <n v="14276.893"/>
    <n v="16.245999999999999"/>
    <m/>
    <n v="23.5"/>
    <n v="6374.9070000000002"/>
    <x v="0"/>
    <x v="9"/>
    <n v="41"/>
    <x v="0"/>
  </r>
  <r>
    <x v="2"/>
    <x v="4"/>
    <s v="AREP"/>
    <m/>
    <x v="0"/>
    <d v="2020-10-08T00:00:00"/>
    <x v="2"/>
    <s v="Cobian Hector"/>
    <m/>
    <m/>
    <n v="347.58"/>
    <m/>
    <n v="8341.92"/>
    <n v="5646.7479999999996"/>
    <n v="16.245999999999999"/>
    <m/>
    <n v="24"/>
    <n v="2695.172"/>
    <x v="0"/>
    <x v="9"/>
    <n v="41"/>
    <x v="0"/>
  </r>
  <r>
    <x v="2"/>
    <x v="4"/>
    <s v="AREP"/>
    <m/>
    <x v="0"/>
    <d v="2020-10-08T00:00:00"/>
    <x v="2"/>
    <s v="Gonzalez Contreras Crescenciano"/>
    <m/>
    <m/>
    <n v="19.86"/>
    <m/>
    <n v="426.99"/>
    <n v="321.68599999999998"/>
    <n v="16.198"/>
    <m/>
    <n v="21.5"/>
    <n v="105.304"/>
    <x v="0"/>
    <x v="9"/>
    <n v="41"/>
    <x v="0"/>
  </r>
  <r>
    <x v="2"/>
    <x v="4"/>
    <s v="AREP"/>
    <m/>
    <x v="0"/>
    <d v="2020-10-08T00:00:00"/>
    <x v="2"/>
    <s v="Gonzalez Contreras Crescenciano"/>
    <m/>
    <m/>
    <n v="1913.5"/>
    <m/>
    <n v="44967.25"/>
    <n v="30994.25"/>
    <n v="16.198"/>
    <m/>
    <n v="23.5"/>
    <n v="13973"/>
    <x v="0"/>
    <x v="9"/>
    <n v="41"/>
    <x v="0"/>
  </r>
  <r>
    <x v="2"/>
    <x v="4"/>
    <s v="AREP"/>
    <m/>
    <x v="0"/>
    <d v="2020-10-08T00:00:00"/>
    <x v="2"/>
    <s v="HUEVO PUBLICO EN GENERAL"/>
    <m/>
    <m/>
    <n v="433.12"/>
    <m/>
    <n v="10178.32"/>
    <n v="7016.2039999999997"/>
    <n v="16.199000000000002"/>
    <m/>
    <n v="23.5"/>
    <n v="3162.116"/>
    <x v="0"/>
    <x v="9"/>
    <n v="41"/>
    <x v="0"/>
  </r>
  <r>
    <x v="2"/>
    <x v="4"/>
    <s v="AREP"/>
    <m/>
    <x v="0"/>
    <d v="2020-10-08T00:00:00"/>
    <x v="2"/>
    <s v="Ambriz Ruiz Manolo"/>
    <m/>
    <m/>
    <n v="769.04"/>
    <m/>
    <n v="18072.439999999999"/>
    <n v="12457.843000000001"/>
    <n v="16.199000000000002"/>
    <m/>
    <n v="23.5"/>
    <n v="5614.5969999999998"/>
    <x v="0"/>
    <x v="9"/>
    <n v="41"/>
    <x v="0"/>
  </r>
  <r>
    <x v="2"/>
    <x v="4"/>
    <s v="AREP"/>
    <m/>
    <x v="0"/>
    <d v="2020-10-08T00:00:00"/>
    <x v="2"/>
    <s v="HUEVO PUBLICO EN GENERAL"/>
    <m/>
    <m/>
    <n v="325.52999999999997"/>
    <m/>
    <n v="7649.96"/>
    <n v="5273.33"/>
    <n v="16.199000000000002"/>
    <m/>
    <n v="23.5"/>
    <n v="2376.63"/>
    <x v="0"/>
    <x v="9"/>
    <n v="41"/>
    <x v="0"/>
  </r>
  <r>
    <x v="2"/>
    <x v="4"/>
    <s v="AREP"/>
    <m/>
    <x v="0"/>
    <d v="2020-10-08T00:00:00"/>
    <x v="2"/>
    <s v="Cesar Morales"/>
    <m/>
    <m/>
    <n v="86.26"/>
    <m/>
    <n v="2027.11"/>
    <n v="1397.3440000000001"/>
    <n v="16.199000000000002"/>
    <m/>
    <n v="23.5"/>
    <n v="629.76599999999996"/>
    <x v="0"/>
    <x v="9"/>
    <n v="41"/>
    <x v="0"/>
  </r>
  <r>
    <x v="2"/>
    <x v="4"/>
    <s v="AREP"/>
    <m/>
    <x v="0"/>
    <d v="2020-10-08T00:00:00"/>
    <x v="2"/>
    <s v="HUEVO PUBLICO EN GENERAL"/>
    <m/>
    <m/>
    <n v="90.09"/>
    <m/>
    <n v="2117.12"/>
    <n v="1459.3869999999999"/>
    <n v="16.199000000000002"/>
    <m/>
    <n v="23.5001"/>
    <n v="657.73299999999995"/>
    <x v="0"/>
    <x v="9"/>
    <n v="41"/>
    <x v="0"/>
  </r>
  <r>
    <x v="2"/>
    <x v="4"/>
    <s v="AREP"/>
    <m/>
    <x v="0"/>
    <d v="2020-10-08T00:00:00"/>
    <x v="2"/>
    <s v="HUEVO PUBLICO EN GENERAL"/>
    <m/>
    <m/>
    <n v="119.1"/>
    <m/>
    <n v="2560.65"/>
    <n v="1929.326"/>
    <n v="16.199000000000002"/>
    <m/>
    <n v="21.5"/>
    <n v="631.32399999999996"/>
    <x v="0"/>
    <x v="9"/>
    <n v="41"/>
    <x v="0"/>
  </r>
  <r>
    <x v="2"/>
    <x v="4"/>
    <s v="AREP"/>
    <m/>
    <x v="0"/>
    <d v="2020-10-08T00:00:00"/>
    <x v="2"/>
    <s v="Super Tienda Martinez SA de CV"/>
    <m/>
    <m/>
    <n v="219.78"/>
    <m/>
    <n v="5164.83"/>
    <n v="3560.2629999999999"/>
    <n v="16.199000000000002"/>
    <m/>
    <n v="23.5"/>
    <n v="1604.567"/>
    <x v="0"/>
    <x v="9"/>
    <n v="41"/>
    <x v="0"/>
  </r>
  <r>
    <x v="2"/>
    <x v="4"/>
    <s v="AREP"/>
    <m/>
    <x v="0"/>
    <d v="2020-10-08T00:00:00"/>
    <x v="2"/>
    <s v="Julio Sanchez"/>
    <m/>
    <m/>
    <n v="437.51"/>
    <m/>
    <n v="10281.49"/>
    <n v="7087.3180000000002"/>
    <n v="16.199000000000002"/>
    <m/>
    <n v="23.5"/>
    <n v="3194.172"/>
    <x v="0"/>
    <x v="9"/>
    <n v="41"/>
    <x v="0"/>
  </r>
  <r>
    <x v="2"/>
    <x v="4"/>
    <s v="AREP"/>
    <m/>
    <x v="0"/>
    <d v="2020-10-08T00:00:00"/>
    <x v="2"/>
    <s v="Alvarez Garcia Octavio "/>
    <m/>
    <m/>
    <n v="437"/>
    <m/>
    <n v="10269.5"/>
    <n v="7079.0559999999996"/>
    <n v="16.199000000000002"/>
    <m/>
    <n v="23.5"/>
    <n v="3190.444"/>
    <x v="0"/>
    <x v="9"/>
    <n v="41"/>
    <x v="0"/>
  </r>
  <r>
    <x v="2"/>
    <x v="4"/>
    <s v="AREP"/>
    <m/>
    <x v="0"/>
    <d v="2020-10-08T00:00:00"/>
    <x v="2"/>
    <s v="Vargas Perez Maria del Rosario &quot;La Chata&quot;"/>
    <m/>
    <m/>
    <n v="322.60000000000002"/>
    <m/>
    <n v="7581.1"/>
    <n v="5225.866"/>
    <n v="16.199000000000002"/>
    <m/>
    <n v="23.5"/>
    <n v="2355.2339999999999"/>
    <x v="0"/>
    <x v="9"/>
    <n v="41"/>
    <x v="0"/>
  </r>
  <r>
    <x v="2"/>
    <x v="4"/>
    <s v="AREP"/>
    <m/>
    <x v="0"/>
    <d v="2020-10-08T00:00:00"/>
    <x v="2"/>
    <s v="Soc Coop Rural de Compra y Venta en C y C El Grullo SCL"/>
    <m/>
    <m/>
    <n v="663.8"/>
    <m/>
    <n v="14271.7"/>
    <n v="10753.038"/>
    <n v="16.199000000000002"/>
    <m/>
    <n v="21.5"/>
    <n v="3518.6619999999998"/>
    <x v="0"/>
    <x v="9"/>
    <n v="41"/>
    <x v="0"/>
  </r>
  <r>
    <x v="2"/>
    <x v="4"/>
    <s v="AREP"/>
    <m/>
    <x v="0"/>
    <d v="2020-10-10T00:00:00"/>
    <x v="2"/>
    <s v="Garcia Soto Salvador"/>
    <m/>
    <m/>
    <n v="852.47"/>
    <m/>
    <n v="21311.75"/>
    <n v="13909.654"/>
    <n v="16.317"/>
    <m/>
    <n v="25"/>
    <n v="7402.0959999999995"/>
    <x v="0"/>
    <x v="9"/>
    <n v="41"/>
    <x v="0"/>
  </r>
  <r>
    <x v="2"/>
    <x v="4"/>
    <s v="AREP"/>
    <m/>
    <x v="0"/>
    <d v="2020-10-10T00:00:00"/>
    <x v="2"/>
    <s v="Loera Baltazar Carlos"/>
    <m/>
    <m/>
    <n v="487.4"/>
    <m/>
    <n v="12185"/>
    <n v="7952.8490000000002"/>
    <n v="16.317"/>
    <m/>
    <n v="25"/>
    <n v="4232.1509999999998"/>
    <x v="0"/>
    <x v="9"/>
    <n v="41"/>
    <x v="0"/>
  </r>
  <r>
    <x v="2"/>
    <x v="4"/>
    <s v="AREP"/>
    <m/>
    <x v="0"/>
    <d v="2020-10-10T00:00:00"/>
    <x v="2"/>
    <s v="Cobian Zamora Marlin"/>
    <m/>
    <m/>
    <n v="1101.94"/>
    <m/>
    <n v="26997.53"/>
    <n v="17875.342000000001"/>
    <n v="16.222000000000001"/>
    <m/>
    <n v="24.5"/>
    <n v="9122.1880000000001"/>
    <x v="0"/>
    <x v="9"/>
    <n v="41"/>
    <x v="0"/>
  </r>
  <r>
    <x v="2"/>
    <x v="4"/>
    <s v="AREP"/>
    <m/>
    <x v="0"/>
    <d v="2020-10-10T00:00:00"/>
    <x v="2"/>
    <s v="De la Torre Gudiño Jaime"/>
    <m/>
    <m/>
    <n v="331.85"/>
    <m/>
    <n v="8130.33"/>
    <n v="5383.1719999999996"/>
    <n v="16.222000000000001"/>
    <m/>
    <n v="24.5"/>
    <n v="2747.1579999999999"/>
    <x v="0"/>
    <x v="9"/>
    <n v="41"/>
    <x v="0"/>
  </r>
  <r>
    <x v="2"/>
    <x v="4"/>
    <s v="AREP"/>
    <m/>
    <x v="0"/>
    <d v="2020-10-10T00:00:00"/>
    <x v="2"/>
    <s v="HUEVO PUBLICO EN GENERAL"/>
    <m/>
    <m/>
    <n v="108.85"/>
    <m/>
    <n v="2666.83"/>
    <n v="1765.732"/>
    <n v="16.222000000000001"/>
    <m/>
    <n v="24.5"/>
    <n v="901.09799999999996"/>
    <x v="0"/>
    <x v="9"/>
    <n v="41"/>
    <x v="0"/>
  </r>
  <r>
    <x v="2"/>
    <x v="4"/>
    <s v="AREP"/>
    <m/>
    <x v="0"/>
    <d v="2020-10-10T00:00:00"/>
    <x v="2"/>
    <s v="HUEVO PUBLICO EN GENERAL"/>
    <m/>
    <m/>
    <n v="413.37"/>
    <m/>
    <n v="9920.8799999999992"/>
    <n v="6705.5649999999996"/>
    <n v="16.222000000000001"/>
    <m/>
    <n v="24"/>
    <n v="3215.3150000000001"/>
    <x v="0"/>
    <x v="9"/>
    <n v="41"/>
    <x v="0"/>
  </r>
  <r>
    <x v="2"/>
    <x v="4"/>
    <s v="AREP"/>
    <m/>
    <x v="0"/>
    <d v="2020-10-10T00:00:00"/>
    <x v="2"/>
    <s v="SUPER LAS PINTAS"/>
    <m/>
    <m/>
    <n v="344"/>
    <m/>
    <n v="8428"/>
    <n v="5580.2650000000003"/>
    <n v="16.222000000000001"/>
    <m/>
    <n v="24.5"/>
    <n v="2847.7350000000001"/>
    <x v="0"/>
    <x v="9"/>
    <n v="41"/>
    <x v="0"/>
  </r>
  <r>
    <x v="2"/>
    <x v="4"/>
    <s v="AREP"/>
    <m/>
    <x v="0"/>
    <d v="2020-10-10T00:00:00"/>
    <x v="2"/>
    <s v="Espinoza Gonzalez Maria Yesenia"/>
    <m/>
    <m/>
    <n v="437.3"/>
    <m/>
    <n v="10713.85"/>
    <n v="7093.75"/>
    <n v="16.222000000000001"/>
    <m/>
    <n v="24.5"/>
    <n v="3620.1"/>
    <x v="0"/>
    <x v="9"/>
    <n v="41"/>
    <x v="0"/>
  </r>
  <r>
    <x v="2"/>
    <x v="4"/>
    <s v="AREP"/>
    <m/>
    <x v="0"/>
    <d v="2020-10-10T00:00:00"/>
    <x v="2"/>
    <s v="HUEVO PUBLICO EN GENERAL"/>
    <m/>
    <m/>
    <n v="368"/>
    <m/>
    <n v="9016"/>
    <n v="5969.5860000000002"/>
    <n v="16.222000000000001"/>
    <m/>
    <n v="24.5"/>
    <n v="3046.4140000000002"/>
    <x v="0"/>
    <x v="9"/>
    <n v="41"/>
    <x v="0"/>
  </r>
  <r>
    <x v="2"/>
    <x v="4"/>
    <s v="AREP"/>
    <m/>
    <x v="0"/>
    <d v="2020-10-10T00:00:00"/>
    <x v="2"/>
    <s v="Laura Livier Castro Mejia"/>
    <m/>
    <m/>
    <n v="108.79"/>
    <m/>
    <n v="2665.36"/>
    <n v="1764.759"/>
    <n v="16.222000000000001"/>
    <m/>
    <n v="24.5"/>
    <n v="900.601"/>
    <x v="0"/>
    <x v="9"/>
    <n v="41"/>
    <x v="0"/>
  </r>
  <r>
    <x v="2"/>
    <x v="4"/>
    <s v="AREP"/>
    <m/>
    <x v="0"/>
    <d v="2020-10-10T00:00:00"/>
    <x v="2"/>
    <s v="Martin Francisco Cervantes Curiel"/>
    <m/>
    <m/>
    <n v="171.56"/>
    <m/>
    <n v="4203.22"/>
    <n v="2782.9949999999999"/>
    <n v="16.222000000000001"/>
    <m/>
    <n v="24.5"/>
    <n v="1420.2249999999999"/>
    <x v="0"/>
    <x v="9"/>
    <n v="41"/>
    <x v="0"/>
  </r>
  <r>
    <x v="2"/>
    <x v="4"/>
    <s v="AREP"/>
    <m/>
    <x v="0"/>
    <d v="2020-10-10T00:00:00"/>
    <x v="2"/>
    <s v="Huerta Reyes Juan Carlos"/>
    <m/>
    <m/>
    <n v="310.31"/>
    <m/>
    <n v="7602.6"/>
    <n v="5033.7560000000003"/>
    <n v="16.222000000000001"/>
    <m/>
    <n v="24.5"/>
    <n v="2568.8440000000001"/>
    <x v="0"/>
    <x v="9"/>
    <n v="41"/>
    <x v="0"/>
  </r>
  <r>
    <x v="2"/>
    <x v="4"/>
    <s v="AREP"/>
    <m/>
    <x v="0"/>
    <d v="2020-10-10T00:00:00"/>
    <x v="2"/>
    <s v="Imelda fregozo Guzman"/>
    <m/>
    <m/>
    <n v="318.77"/>
    <m/>
    <n v="7809.87"/>
    <n v="5170.9920000000002"/>
    <n v="16.222000000000001"/>
    <m/>
    <n v="24.5"/>
    <n v="2638.8780000000002"/>
    <x v="0"/>
    <x v="9"/>
    <n v="41"/>
    <x v="0"/>
  </r>
  <r>
    <x v="2"/>
    <x v="4"/>
    <s v="AREP"/>
    <m/>
    <x v="0"/>
    <d v="2020-10-10T00:00:00"/>
    <x v="2"/>
    <s v="Rosales Guzman Humberto"/>
    <m/>
    <m/>
    <n v="215.89"/>
    <m/>
    <n v="5289.31"/>
    <n v="3502.1030000000001"/>
    <n v="16.222000000000001"/>
    <m/>
    <n v="24.5"/>
    <n v="1787.2070000000001"/>
    <x v="0"/>
    <x v="9"/>
    <n v="41"/>
    <x v="0"/>
  </r>
  <r>
    <x v="2"/>
    <x v="4"/>
    <s v="AREP"/>
    <m/>
    <x v="0"/>
    <d v="2020-10-10T00:00:00"/>
    <x v="2"/>
    <s v="Rosales Guzman Humberto"/>
    <m/>
    <m/>
    <n v="99.53"/>
    <m/>
    <n v="2239.4299999999998"/>
    <n v="1614.546"/>
    <n v="16.222000000000001"/>
    <m/>
    <n v="22.5001"/>
    <n v="624.88400000000001"/>
    <x v="0"/>
    <x v="9"/>
    <n v="41"/>
    <x v="0"/>
  </r>
  <r>
    <x v="2"/>
    <x v="4"/>
    <s v="AREP"/>
    <m/>
    <x v="0"/>
    <d v="2020-10-10T00:00:00"/>
    <x v="2"/>
    <s v="Alvarez Garcia Octavio "/>
    <m/>
    <m/>
    <n v="215.87"/>
    <m/>
    <n v="5180.88"/>
    <n v="3501.779"/>
    <n v="16.222000000000001"/>
    <m/>
    <n v="24"/>
    <n v="1679.1010000000001"/>
    <x v="0"/>
    <x v="9"/>
    <n v="41"/>
    <x v="0"/>
  </r>
  <r>
    <x v="2"/>
    <x v="4"/>
    <s v="AREP"/>
    <m/>
    <x v="0"/>
    <d v="2020-10-10T00:00:00"/>
    <x v="2"/>
    <s v="HUEVO PUBLICO EN GENERAL"/>
    <m/>
    <m/>
    <n v="326.69"/>
    <m/>
    <n v="7840.56"/>
    <n v="5299.4679999999998"/>
    <n v="16.222000000000001"/>
    <m/>
    <n v="24"/>
    <n v="2541.0920000000001"/>
    <x v="0"/>
    <x v="9"/>
    <n v="41"/>
    <x v="0"/>
  </r>
  <r>
    <x v="2"/>
    <x v="4"/>
    <s v="AREP"/>
    <m/>
    <x v="0"/>
    <d v="2020-10-10T00:00:00"/>
    <x v="2"/>
    <s v="Hernandez Rosales Alicia"/>
    <m/>
    <m/>
    <n v="198.63"/>
    <m/>
    <n v="4767.12"/>
    <n v="3222.1170000000002"/>
    <n v="16.222000000000001"/>
    <m/>
    <n v="24"/>
    <n v="1545.0029999999999"/>
    <x v="0"/>
    <x v="9"/>
    <n v="41"/>
    <x v="0"/>
  </r>
  <r>
    <x v="2"/>
    <x v="4"/>
    <s v="AREP"/>
    <m/>
    <x v="0"/>
    <d v="2020-10-10T00:00:00"/>
    <x v="2"/>
    <s v="Hernandez Rosales Alicia"/>
    <m/>
    <m/>
    <n v="173.99"/>
    <m/>
    <n v="2435.86"/>
    <n v="2822.4140000000002"/>
    <n v="16.222000000000001"/>
    <m/>
    <n v="14"/>
    <n v="-386.55399999999997"/>
    <x v="0"/>
    <x v="9"/>
    <n v="41"/>
    <x v="0"/>
  </r>
  <r>
    <x v="2"/>
    <x v="4"/>
    <s v="AREP"/>
    <m/>
    <x v="0"/>
    <d v="2020-10-10T00:00:00"/>
    <x v="2"/>
    <s v="Hernandez Rosales Alicia"/>
    <m/>
    <m/>
    <n v="177.21"/>
    <m/>
    <n v="3366.99"/>
    <n v="2874.6480000000001"/>
    <n v="16.222000000000001"/>
    <m/>
    <n v="19"/>
    <n v="492.34199999999998"/>
    <x v="0"/>
    <x v="9"/>
    <n v="41"/>
    <x v="0"/>
  </r>
  <r>
    <x v="2"/>
    <x v="4"/>
    <s v="ARSPP1"/>
    <m/>
    <x v="0"/>
    <d v="2020-10-13T00:00:00"/>
    <x v="2"/>
    <s v="Ventas Familia"/>
    <m/>
    <m/>
    <n v="17.21"/>
    <m/>
    <n v="413.04"/>
    <n v="258.95800000000003"/>
    <n v="15.047000000000001"/>
    <m/>
    <n v="24"/>
    <n v="154.08199999999999"/>
    <x v="0"/>
    <x v="9"/>
    <n v="42"/>
    <x v="0"/>
  </r>
  <r>
    <x v="2"/>
    <x v="4"/>
    <s v="AREP"/>
    <m/>
    <x v="0"/>
    <d v="2020-10-13T00:00:00"/>
    <x v="2"/>
    <s v="HUEVO PUBLICO EN GENERAL"/>
    <m/>
    <m/>
    <n v="60.55"/>
    <m/>
    <n v="1604.58"/>
    <n v="1003.1369999999999"/>
    <n v="16.567"/>
    <m/>
    <n v="26.5001"/>
    <n v="601.44299999999998"/>
    <x v="0"/>
    <x v="9"/>
    <n v="42"/>
    <x v="0"/>
  </r>
  <r>
    <x v="2"/>
    <x v="4"/>
    <s v="AREP"/>
    <m/>
    <x v="0"/>
    <d v="2020-10-13T00:00:00"/>
    <x v="2"/>
    <s v="HUEVO PUBLICO EN GENERAL"/>
    <m/>
    <m/>
    <n v="79.739999999999995"/>
    <m/>
    <n v="1953.63"/>
    <n v="1321.06"/>
    <n v="16.567"/>
    <m/>
    <n v="24.5"/>
    <n v="632.57000000000005"/>
    <x v="0"/>
    <x v="9"/>
    <n v="42"/>
    <x v="0"/>
  </r>
  <r>
    <x v="2"/>
    <x v="4"/>
    <s v="AREP"/>
    <m/>
    <x v="0"/>
    <d v="2020-10-13T00:00:00"/>
    <x v="2"/>
    <s v="HUEVO PUBLICO EN GENERAL"/>
    <m/>
    <m/>
    <n v="547.42999999999995"/>
    <m/>
    <n v="14506.9"/>
    <n v="9069.32"/>
    <n v="16.567"/>
    <m/>
    <n v="26.5"/>
    <n v="5437.58"/>
    <x v="0"/>
    <x v="9"/>
    <n v="42"/>
    <x v="0"/>
  </r>
  <r>
    <x v="2"/>
    <x v="4"/>
    <s v="AREP"/>
    <m/>
    <x v="0"/>
    <d v="2020-10-13T00:00:00"/>
    <x v="2"/>
    <s v="Espinoza Gonzalez Maria Yesenia"/>
    <m/>
    <m/>
    <n v="467.14"/>
    <m/>
    <n v="12379.21"/>
    <n v="7739.1490000000003"/>
    <n v="16.567"/>
    <m/>
    <n v="26.5"/>
    <n v="4640.0609999999997"/>
    <x v="0"/>
    <x v="9"/>
    <n v="42"/>
    <x v="0"/>
  </r>
  <r>
    <x v="2"/>
    <x v="4"/>
    <s v="AREP"/>
    <m/>
    <x v="0"/>
    <d v="2020-10-13T00:00:00"/>
    <x v="2"/>
    <s v="HUEVO PUBLICO EN GENERAL"/>
    <m/>
    <m/>
    <n v="240.38"/>
    <m/>
    <n v="6370.07"/>
    <n v="3982.3960000000002"/>
    <n v="16.567"/>
    <m/>
    <n v="26.5"/>
    <n v="2387.674"/>
    <x v="0"/>
    <x v="9"/>
    <n v="42"/>
    <x v="0"/>
  </r>
  <r>
    <x v="2"/>
    <x v="4"/>
    <s v="AREP"/>
    <m/>
    <x v="0"/>
    <d v="2020-10-13T00:00:00"/>
    <x v="2"/>
    <s v="Alvarez Garcia Octavio "/>
    <m/>
    <m/>
    <n v="510"/>
    <m/>
    <n v="13515"/>
    <n v="8449.2139999999999"/>
    <n v="16.567"/>
    <m/>
    <n v="26.5"/>
    <n v="5065.7860000000001"/>
    <x v="0"/>
    <x v="9"/>
    <n v="42"/>
    <x v="0"/>
  </r>
  <r>
    <x v="2"/>
    <x v="4"/>
    <s v="AREP"/>
    <m/>
    <x v="0"/>
    <d v="2020-10-13T00:00:00"/>
    <x v="2"/>
    <s v="Martin Francisco Cervantes Curiel"/>
    <m/>
    <m/>
    <n v="178.98"/>
    <m/>
    <n v="4742.97"/>
    <n v="2965.1770000000001"/>
    <n v="16.567"/>
    <m/>
    <n v="26.5"/>
    <n v="1777.7929999999999"/>
    <x v="0"/>
    <x v="9"/>
    <n v="42"/>
    <x v="0"/>
  </r>
  <r>
    <x v="2"/>
    <x v="4"/>
    <s v="AREP"/>
    <m/>
    <x v="0"/>
    <d v="2020-10-13T00:00:00"/>
    <x v="2"/>
    <s v="Huerta Reyes Juan Carlos"/>
    <m/>
    <m/>
    <n v="463.78"/>
    <m/>
    <n v="12290.17"/>
    <n v="7683.4840000000004"/>
    <n v="16.567"/>
    <m/>
    <n v="26.5"/>
    <n v="4606.6859999999997"/>
    <x v="0"/>
    <x v="9"/>
    <n v="42"/>
    <x v="0"/>
  </r>
  <r>
    <x v="2"/>
    <x v="4"/>
    <s v="AREP"/>
    <m/>
    <x v="0"/>
    <d v="2020-10-13T00:00:00"/>
    <x v="2"/>
    <s v="Soc Coop Rural de Compra y Venta en C y C El Grullo SCL"/>
    <m/>
    <m/>
    <n v="466.02"/>
    <m/>
    <n v="11417.49"/>
    <n v="7720.5940000000001"/>
    <n v="16.567"/>
    <m/>
    <n v="24.5"/>
    <n v="3696.8960000000002"/>
    <x v="0"/>
    <x v="9"/>
    <n v="42"/>
    <x v="0"/>
  </r>
  <r>
    <x v="2"/>
    <x v="4"/>
    <s v="AREP"/>
    <m/>
    <x v="0"/>
    <d v="2020-10-13T00:00:00"/>
    <x v="2"/>
    <s v="Soc Coop Rural de Compra y Venta en C y C El Grullo SCL"/>
    <m/>
    <m/>
    <n v="335.6"/>
    <m/>
    <n v="8893.4"/>
    <n v="5559.9139999999998"/>
    <n v="16.567"/>
    <m/>
    <n v="26.5"/>
    <n v="3333.4859999999999"/>
    <x v="0"/>
    <x v="9"/>
    <n v="42"/>
    <x v="0"/>
  </r>
  <r>
    <x v="2"/>
    <x v="4"/>
    <s v="AREP"/>
    <m/>
    <x v="0"/>
    <d v="2020-10-13T00:00:00"/>
    <x v="2"/>
    <s v="Cobian Hector"/>
    <m/>
    <m/>
    <n v="331.66"/>
    <m/>
    <n v="8788.99"/>
    <n v="5494.64"/>
    <n v="16.567"/>
    <m/>
    <n v="26.5"/>
    <n v="3294.35"/>
    <x v="0"/>
    <x v="9"/>
    <n v="42"/>
    <x v="0"/>
  </r>
  <r>
    <x v="2"/>
    <x v="4"/>
    <s v="AREP"/>
    <m/>
    <x v="0"/>
    <d v="2020-10-13T00:00:00"/>
    <x v="2"/>
    <s v="Cobian Zamora Marlin"/>
    <m/>
    <m/>
    <n v="550.9"/>
    <m/>
    <n v="14047.95"/>
    <n v="9126.8080000000009"/>
    <n v="16.567"/>
    <m/>
    <n v="25.5"/>
    <n v="4921.1419999999998"/>
    <x v="0"/>
    <x v="9"/>
    <n v="42"/>
    <x v="0"/>
  </r>
  <r>
    <x v="2"/>
    <x v="4"/>
    <s v="AREP"/>
    <m/>
    <x v="0"/>
    <d v="2020-10-13T00:00:00"/>
    <x v="2"/>
    <s v="Panaderia Garcia"/>
    <m/>
    <m/>
    <n v="21.94"/>
    <m/>
    <n v="449.77"/>
    <n v="373.512"/>
    <n v="17.024000000000001"/>
    <m/>
    <n v="20.5"/>
    <n v="76.257999999999996"/>
    <x v="0"/>
    <x v="9"/>
    <n v="42"/>
    <x v="0"/>
  </r>
  <r>
    <x v="2"/>
    <x v="4"/>
    <s v="AREP"/>
    <m/>
    <x v="0"/>
    <d v="2020-10-13T00:00:00"/>
    <x v="2"/>
    <s v="HUEVO PUBLICO EN GENERAL"/>
    <m/>
    <m/>
    <n v="110.23"/>
    <m/>
    <n v="2810.87"/>
    <n v="1876.585"/>
    <n v="17.024000000000001"/>
    <m/>
    <n v="25.5"/>
    <n v="934.28499999999997"/>
    <x v="0"/>
    <x v="9"/>
    <n v="42"/>
    <x v="0"/>
  </r>
  <r>
    <x v="2"/>
    <x v="4"/>
    <s v="AREP"/>
    <m/>
    <x v="0"/>
    <d v="2020-10-13T00:00:00"/>
    <x v="2"/>
    <s v="Ambriz Ruiz Manolo"/>
    <m/>
    <m/>
    <n v="288.64999999999998"/>
    <m/>
    <n v="7360.58"/>
    <n v="4914.0559999999996"/>
    <n v="17.024000000000001"/>
    <m/>
    <n v="25.5"/>
    <n v="2446.5239999999999"/>
    <x v="0"/>
    <x v="9"/>
    <n v="42"/>
    <x v="0"/>
  </r>
  <r>
    <x v="2"/>
    <x v="4"/>
    <s v="AREP"/>
    <m/>
    <x v="0"/>
    <d v="2020-10-13T00:00:00"/>
    <x v="2"/>
    <s v="HUEVO PUBLICO EN GENERAL"/>
    <m/>
    <m/>
    <n v="471.95"/>
    <m/>
    <n v="12034.73"/>
    <n v="8034.6040000000003"/>
    <n v="17.024000000000001"/>
    <m/>
    <n v="25.5"/>
    <n v="4000.1260000000002"/>
    <x v="0"/>
    <x v="9"/>
    <n v="42"/>
    <x v="0"/>
  </r>
  <r>
    <x v="2"/>
    <x v="4"/>
    <s v="AREP"/>
    <m/>
    <x v="0"/>
    <d v="2020-10-13T00:00:00"/>
    <x v="2"/>
    <s v="Jose Zazueta"/>
    <m/>
    <m/>
    <n v="1124.19"/>
    <m/>
    <n v="28666.85"/>
    <n v="19138.513999999999"/>
    <n v="17.024000000000001"/>
    <m/>
    <n v="25.5"/>
    <n v="9528.3359999999993"/>
    <x v="0"/>
    <x v="9"/>
    <n v="42"/>
    <x v="0"/>
  </r>
  <r>
    <x v="2"/>
    <x v="4"/>
    <s v="AREP"/>
    <m/>
    <x v="0"/>
    <d v="2020-10-13T00:00:00"/>
    <x v="2"/>
    <s v="Laura Livier Castro Mejia"/>
    <m/>
    <m/>
    <n v="199.81"/>
    <m/>
    <n v="5095.16"/>
    <n v="3401.6190000000001"/>
    <n v="17.024000000000001"/>
    <m/>
    <n v="25.5"/>
    <n v="1693.5409999999999"/>
    <x v="0"/>
    <x v="9"/>
    <n v="42"/>
    <x v="0"/>
  </r>
  <r>
    <x v="2"/>
    <x v="4"/>
    <s v="AREP"/>
    <m/>
    <x v="0"/>
    <d v="2020-10-13T00:00:00"/>
    <x v="2"/>
    <s v="Gonzalez Dominguez Fabiola"/>
    <m/>
    <m/>
    <n v="390.75"/>
    <m/>
    <n v="9964.1299999999992"/>
    <n v="6652.2340000000004"/>
    <n v="17.024000000000001"/>
    <m/>
    <n v="25.5"/>
    <n v="3311.8960000000002"/>
    <x v="0"/>
    <x v="9"/>
    <n v="42"/>
    <x v="0"/>
  </r>
  <r>
    <x v="2"/>
    <x v="4"/>
    <s v="AREP"/>
    <m/>
    <x v="0"/>
    <d v="2020-10-13T00:00:00"/>
    <x v="2"/>
    <s v="Vargas Perez Maria del Rosario &quot;La Chata&quot;"/>
    <m/>
    <m/>
    <n v="565.5"/>
    <m/>
    <n v="14420.25"/>
    <n v="9627.2250000000004"/>
    <n v="17.024000000000001"/>
    <m/>
    <n v="25.5"/>
    <n v="4793.0249999999996"/>
    <x v="0"/>
    <x v="9"/>
    <n v="42"/>
    <x v="0"/>
  </r>
  <r>
    <x v="2"/>
    <x v="4"/>
    <s v="AREP"/>
    <m/>
    <x v="0"/>
    <d v="2020-10-13T00:00:00"/>
    <x v="2"/>
    <s v="HUEVO PUBLICO EN GENERAL"/>
    <m/>
    <m/>
    <n v="323.24"/>
    <m/>
    <n v="8242.6200000000008"/>
    <n v="5502.9250000000002"/>
    <n v="17.024000000000001"/>
    <m/>
    <n v="25.5"/>
    <n v="2739.6950000000002"/>
    <x v="0"/>
    <x v="9"/>
    <n v="42"/>
    <x v="0"/>
  </r>
  <r>
    <x v="2"/>
    <x v="4"/>
    <s v="AREP"/>
    <m/>
    <x v="0"/>
    <d v="2020-10-13T00:00:00"/>
    <x v="2"/>
    <s v="J Jesus Naranjo Ayala"/>
    <m/>
    <m/>
    <n v="155.83000000000001"/>
    <m/>
    <n v="3973.67"/>
    <n v="2652.8919999999998"/>
    <n v="17.024000000000001"/>
    <m/>
    <n v="25.5"/>
    <n v="1320.778"/>
    <x v="0"/>
    <x v="9"/>
    <n v="42"/>
    <x v="0"/>
  </r>
  <r>
    <x v="2"/>
    <x v="4"/>
    <s v="AREP"/>
    <m/>
    <x v="0"/>
    <d v="2020-10-13T00:00:00"/>
    <x v="2"/>
    <s v="Julio Sanchez"/>
    <m/>
    <m/>
    <n v="3045.68"/>
    <m/>
    <n v="77664.84"/>
    <n v="51850.48"/>
    <n v="17.024000000000001"/>
    <m/>
    <n v="25.5"/>
    <n v="25814.36"/>
    <x v="0"/>
    <x v="9"/>
    <n v="42"/>
    <x v="0"/>
  </r>
  <r>
    <x v="2"/>
    <x v="4"/>
    <s v="AREP"/>
    <m/>
    <x v="0"/>
    <d v="2020-10-13T00:00:00"/>
    <x v="2"/>
    <s v="HUEVO PUBLICO EN GENERAL"/>
    <m/>
    <m/>
    <n v="683.79"/>
    <m/>
    <n v="17436.650000000001"/>
    <n v="11641.026"/>
    <n v="17.024000000000001"/>
    <m/>
    <n v="25.5"/>
    <n v="5795.6239999999998"/>
    <x v="0"/>
    <x v="9"/>
    <n v="42"/>
    <x v="0"/>
  </r>
  <r>
    <x v="2"/>
    <x v="4"/>
    <s v="AREP"/>
    <m/>
    <x v="0"/>
    <d v="2020-10-13T00:00:00"/>
    <x v="2"/>
    <s v="Panaderia Garcia"/>
    <m/>
    <m/>
    <n v="154.27000000000001"/>
    <m/>
    <n v="2391.19"/>
    <n v="2626.3339999999998"/>
    <n v="17.024000000000001"/>
    <m/>
    <n v="15.5"/>
    <n v="-235.14400000000001"/>
    <x v="0"/>
    <x v="9"/>
    <n v="42"/>
    <x v="0"/>
  </r>
  <r>
    <x v="2"/>
    <x v="4"/>
    <s v="AREP"/>
    <m/>
    <x v="0"/>
    <d v="2020-10-15T00:00:00"/>
    <x v="2"/>
    <s v="Abel Paul Hernandez Perez"/>
    <m/>
    <m/>
    <n v="173.84"/>
    <m/>
    <n v="4606.76"/>
    <n v="3027.297"/>
    <n v="17.414000000000001"/>
    <m/>
    <n v="26.5"/>
    <n v="1579.463"/>
    <x v="0"/>
    <x v="9"/>
    <n v="42"/>
    <x v="0"/>
  </r>
  <r>
    <x v="2"/>
    <x v="4"/>
    <s v="AREP"/>
    <m/>
    <x v="0"/>
    <d v="2020-10-15T00:00:00"/>
    <x v="2"/>
    <s v="HUEVO PUBLICO EN GENERAL"/>
    <m/>
    <m/>
    <n v="219.04"/>
    <m/>
    <n v="5804.56"/>
    <n v="3814.422"/>
    <n v="17.414000000000001"/>
    <m/>
    <n v="26.5"/>
    <n v="1990.1379999999999"/>
    <x v="0"/>
    <x v="9"/>
    <n v="42"/>
    <x v="0"/>
  </r>
  <r>
    <x v="2"/>
    <x v="4"/>
    <s v="AREP"/>
    <m/>
    <x v="0"/>
    <d v="2020-10-15T00:00:00"/>
    <x v="2"/>
    <s v="HUEVO PUBLICO EN GENERAL"/>
    <m/>
    <m/>
    <n v="337.38"/>
    <m/>
    <n v="8940.57"/>
    <n v="5875.2269999999999"/>
    <n v="17.414000000000001"/>
    <m/>
    <n v="26.5"/>
    <n v="3065.3429999999998"/>
    <x v="0"/>
    <x v="9"/>
    <n v="42"/>
    <x v="0"/>
  </r>
  <r>
    <x v="2"/>
    <x v="4"/>
    <s v="AREP"/>
    <m/>
    <x v="0"/>
    <d v="2020-10-15T00:00:00"/>
    <x v="2"/>
    <s v="Ambriz Ruiz Manolo"/>
    <m/>
    <m/>
    <n v="571.19000000000005"/>
    <m/>
    <n v="15136.54"/>
    <n v="9946.857"/>
    <n v="17.414000000000001"/>
    <m/>
    <n v="26.5"/>
    <n v="5189.683"/>
    <x v="0"/>
    <x v="9"/>
    <n v="42"/>
    <x v="0"/>
  </r>
  <r>
    <x v="2"/>
    <x v="4"/>
    <s v="AREP"/>
    <m/>
    <x v="0"/>
    <d v="2020-10-15T00:00:00"/>
    <x v="2"/>
    <s v="HUEVO PUBLICO EN GENERAL"/>
    <m/>
    <m/>
    <n v="240.94"/>
    <m/>
    <n v="6384.91"/>
    <n v="4195.7939999999999"/>
    <n v="17.414000000000001"/>
    <m/>
    <n v="26.5"/>
    <n v="2189.116"/>
    <x v="0"/>
    <x v="9"/>
    <n v="42"/>
    <x v="0"/>
  </r>
  <r>
    <x v="2"/>
    <x v="4"/>
    <s v="AREP"/>
    <m/>
    <x v="0"/>
    <d v="2020-10-15T00:00:00"/>
    <x v="2"/>
    <s v="Espinoza Gonzalez Maria Yesenia"/>
    <m/>
    <m/>
    <n v="219.38"/>
    <m/>
    <n v="5813.57"/>
    <n v="3820.3429999999998"/>
    <n v="17.414000000000001"/>
    <m/>
    <n v="26.5"/>
    <n v="1993.2270000000001"/>
    <x v="0"/>
    <x v="9"/>
    <n v="42"/>
    <x v="0"/>
  </r>
  <r>
    <x v="2"/>
    <x v="4"/>
    <s v="AREP"/>
    <m/>
    <x v="0"/>
    <d v="2020-10-15T00:00:00"/>
    <x v="2"/>
    <s v="Rosales Guzman Humberto"/>
    <m/>
    <m/>
    <n v="207.82"/>
    <m/>
    <n v="5507.23"/>
    <n v="3619.0340000000001"/>
    <n v="17.414000000000001"/>
    <m/>
    <n v="26.5"/>
    <n v="1888.1959999999999"/>
    <x v="0"/>
    <x v="9"/>
    <n v="42"/>
    <x v="0"/>
  </r>
  <r>
    <x v="2"/>
    <x v="4"/>
    <s v="AREP"/>
    <m/>
    <x v="0"/>
    <d v="2020-10-15T00:00:00"/>
    <x v="2"/>
    <s v="HUEVO PUBLICO EN GENERAL"/>
    <m/>
    <m/>
    <n v="220.6"/>
    <m/>
    <n v="5845.9"/>
    <n v="3841.5880000000002"/>
    <n v="17.414000000000001"/>
    <m/>
    <n v="26.5"/>
    <n v="2004.3119999999999"/>
    <x v="0"/>
    <x v="9"/>
    <n v="42"/>
    <x v="0"/>
  </r>
  <r>
    <x v="2"/>
    <x v="4"/>
    <s v="AREP"/>
    <m/>
    <x v="0"/>
    <d v="2020-10-15T00:00:00"/>
    <x v="2"/>
    <s v="Soc Coop Rural de Compra y Venta en C y C El Grullo SCL"/>
    <m/>
    <m/>
    <n v="655.6"/>
    <m/>
    <n v="17373.400000000001"/>
    <n v="11416.796"/>
    <n v="17.414000000000001"/>
    <m/>
    <n v="26.5"/>
    <n v="5956.6040000000003"/>
    <x v="0"/>
    <x v="9"/>
    <n v="42"/>
    <x v="0"/>
  </r>
  <r>
    <x v="2"/>
    <x v="4"/>
    <s v="AREP"/>
    <m/>
    <x v="0"/>
    <d v="2020-10-15T00:00:00"/>
    <x v="2"/>
    <s v="Hernandez Rosales Alicia"/>
    <m/>
    <m/>
    <n v="66.22"/>
    <m/>
    <n v="1026.4100000000001"/>
    <n v="1153.173"/>
    <n v="17.414000000000001"/>
    <m/>
    <n v="15.5"/>
    <n v="-126.76300000000001"/>
    <x v="0"/>
    <x v="9"/>
    <n v="42"/>
    <x v="0"/>
  </r>
  <r>
    <x v="2"/>
    <x v="4"/>
    <s v="AREP"/>
    <m/>
    <x v="0"/>
    <d v="2020-10-15T00:00:00"/>
    <x v="2"/>
    <s v="Hernandez Rosales Alicia"/>
    <m/>
    <m/>
    <n v="299.85000000000002"/>
    <m/>
    <n v="6146.93"/>
    <n v="5221.6689999999999"/>
    <n v="17.414000000000001"/>
    <m/>
    <n v="20.5"/>
    <n v="925.26099999999997"/>
    <x v="0"/>
    <x v="9"/>
    <n v="42"/>
    <x v="0"/>
  </r>
  <r>
    <x v="2"/>
    <x v="4"/>
    <s v="AREP"/>
    <m/>
    <x v="0"/>
    <d v="2020-10-15T00:00:00"/>
    <x v="2"/>
    <s v="Hernandez Rosales Alicia"/>
    <m/>
    <m/>
    <n v="173.13"/>
    <m/>
    <n v="4414.82"/>
    <n v="3014.933"/>
    <n v="17.414000000000001"/>
    <m/>
    <n v="25.5"/>
    <n v="1399.8869999999999"/>
    <x v="0"/>
    <x v="9"/>
    <n v="42"/>
    <x v="0"/>
  </r>
  <r>
    <x v="2"/>
    <x v="4"/>
    <s v="AREP"/>
    <m/>
    <x v="0"/>
    <d v="2020-10-15T00:00:00"/>
    <x v="2"/>
    <s v="Panificadora Valdez"/>
    <m/>
    <m/>
    <n v="21.92"/>
    <m/>
    <n v="361.68"/>
    <n v="381.721"/>
    <n v="17.414000000000001"/>
    <m/>
    <n v="16.5"/>
    <n v="-20.041"/>
    <x v="0"/>
    <x v="9"/>
    <n v="42"/>
    <x v="0"/>
  </r>
  <r>
    <x v="2"/>
    <x v="4"/>
    <s v="GRAL"/>
    <m/>
    <x v="0"/>
    <d v="2020-10-16T00:00:00"/>
    <x v="2"/>
    <s v="Hernandez Rosales Alicia"/>
    <m/>
    <m/>
    <n v="196.51"/>
    <m/>
    <n v="4224.97"/>
    <n v="3440.087"/>
    <n v="17.506"/>
    <m/>
    <n v="21.5"/>
    <n v="784.88300000000004"/>
    <x v="0"/>
    <x v="9"/>
    <n v="42"/>
    <x v="0"/>
  </r>
  <r>
    <x v="2"/>
    <x v="4"/>
    <s v="AREP"/>
    <m/>
    <x v="0"/>
    <d v="2020-10-16T00:00:00"/>
    <x v="2"/>
    <s v="Cobian Zamora Marlin"/>
    <m/>
    <m/>
    <n v="447.43"/>
    <m/>
    <n v="11856.9"/>
    <n v="7775.5010000000002"/>
    <n v="17.378"/>
    <m/>
    <n v="26.5"/>
    <n v="4081.3989999999999"/>
    <x v="0"/>
    <x v="9"/>
    <n v="42"/>
    <x v="0"/>
  </r>
  <r>
    <x v="2"/>
    <x v="4"/>
    <s v="AREP"/>
    <m/>
    <x v="0"/>
    <d v="2020-10-16T00:00:00"/>
    <x v="2"/>
    <s v="Madres Adoratrices"/>
    <m/>
    <m/>
    <n v="88.92"/>
    <m/>
    <n v="1467.18"/>
    <n v="1545.2639999999999"/>
    <n v="17.378"/>
    <m/>
    <n v="16.5"/>
    <n v="-78.084000000000003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1448.91"/>
    <m/>
    <n v="38396.120000000003"/>
    <n v="25179.361000000001"/>
    <n v="17.378"/>
    <m/>
    <n v="26.5"/>
    <n v="13216.759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19.5"/>
    <m/>
    <n v="438.75"/>
    <n v="338.87400000000002"/>
    <n v="17.378"/>
    <m/>
    <n v="22.5"/>
    <n v="99.876000000000005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1073.96"/>
    <m/>
    <n v="26312.02"/>
    <n v="18663.427"/>
    <n v="17.378"/>
    <m/>
    <n v="24.5"/>
    <n v="7648.5929999999998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99.36"/>
    <m/>
    <n v="2235.6"/>
    <n v="1726.692"/>
    <n v="17.378"/>
    <m/>
    <n v="22.5"/>
    <n v="508.90800000000002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1293.82"/>
    <m/>
    <n v="31698.59"/>
    <n v="22484.185000000001"/>
    <n v="17.378"/>
    <m/>
    <n v="24.5"/>
    <n v="9214.4050000000007"/>
    <x v="0"/>
    <x v="9"/>
    <n v="42"/>
    <x v="0"/>
  </r>
  <r>
    <x v="2"/>
    <x v="4"/>
    <s v="AREP"/>
    <m/>
    <x v="0"/>
    <d v="2020-10-16T00:00:00"/>
    <x v="2"/>
    <s v="De la Torre Gudiño Jaime"/>
    <m/>
    <m/>
    <n v="393.51"/>
    <m/>
    <n v="10821.53"/>
    <n v="6838.4719999999998"/>
    <n v="17.378"/>
    <m/>
    <n v="27.5"/>
    <n v="3983.058"/>
    <x v="0"/>
    <x v="9"/>
    <n v="42"/>
    <x v="0"/>
  </r>
  <r>
    <x v="2"/>
    <x v="4"/>
    <s v="AREP"/>
    <m/>
    <x v="0"/>
    <d v="2020-10-16T00:00:00"/>
    <x v="2"/>
    <s v="De la Torre Gudiño Jaime"/>
    <m/>
    <m/>
    <n v="393.51"/>
    <m/>
    <n v="10821.53"/>
    <n v="6838.4719999999998"/>
    <n v="17.378"/>
    <m/>
    <n v="27.5"/>
    <n v="3983.058"/>
    <x v="0"/>
    <x v="9"/>
    <n v="42"/>
    <x v="0"/>
  </r>
  <r>
    <x v="2"/>
    <x v="4"/>
    <s v="AREP"/>
    <m/>
    <x v="0"/>
    <d v="2020-10-16T00:00:00"/>
    <x v="2"/>
    <s v="Gonzalez Contreras Crescenciano"/>
    <m/>
    <m/>
    <n v="19.899999999999999"/>
    <m/>
    <n v="487.55"/>
    <n v="345.82499999999999"/>
    <n v="17.378"/>
    <m/>
    <n v="24.5"/>
    <n v="141.72499999999999"/>
    <x v="0"/>
    <x v="9"/>
    <n v="42"/>
    <x v="0"/>
  </r>
  <r>
    <x v="2"/>
    <x v="4"/>
    <s v="AREP"/>
    <m/>
    <x v="0"/>
    <d v="2020-10-16T00:00:00"/>
    <x v="2"/>
    <s v="Gonzalez Contreras Crescenciano"/>
    <m/>
    <m/>
    <n v="2058.89"/>
    <m/>
    <n v="54560.59"/>
    <n v="35779.678"/>
    <n v="17.378"/>
    <m/>
    <n v="26.5"/>
    <n v="18780.912"/>
    <x v="0"/>
    <x v="9"/>
    <n v="42"/>
    <x v="0"/>
  </r>
  <r>
    <x v="2"/>
    <x v="4"/>
    <s v="AREP"/>
    <m/>
    <x v="0"/>
    <d v="2020-10-16T00:00:00"/>
    <x v="2"/>
    <s v="Cobian Hector"/>
    <m/>
    <m/>
    <n v="257.76"/>
    <m/>
    <n v="6830.64"/>
    <n v="4479.3890000000001"/>
    <n v="17.378"/>
    <m/>
    <n v="26.5"/>
    <n v="2351.2510000000002"/>
    <x v="0"/>
    <x v="9"/>
    <n v="42"/>
    <x v="0"/>
  </r>
  <r>
    <x v="2"/>
    <x v="4"/>
    <s v="AREP"/>
    <m/>
    <x v="0"/>
    <d v="2020-10-16T00:00:00"/>
    <x v="2"/>
    <s v="Hernandez Rosales Alicia"/>
    <m/>
    <m/>
    <n v="112.17"/>
    <m/>
    <n v="1850.81"/>
    <n v="1949.306"/>
    <n v="17.378"/>
    <m/>
    <n v="16.5"/>
    <n v="-98.495999999999995"/>
    <x v="0"/>
    <x v="9"/>
    <n v="42"/>
    <x v="0"/>
  </r>
  <r>
    <x v="2"/>
    <x v="4"/>
    <s v="AREP"/>
    <m/>
    <x v="0"/>
    <d v="2020-10-16T00:00:00"/>
    <x v="2"/>
    <s v="Hernandez Rosales Alicia"/>
    <m/>
    <m/>
    <n v="347.85"/>
    <m/>
    <n v="9218.0300000000007"/>
    <n v="6044.9859999999999"/>
    <n v="17.378"/>
    <m/>
    <n v="26.5"/>
    <n v="3173.0439999999999"/>
    <x v="0"/>
    <x v="9"/>
    <n v="42"/>
    <x v="0"/>
  </r>
  <r>
    <x v="2"/>
    <x v="4"/>
    <s v="GRAL"/>
    <m/>
    <x v="1"/>
    <d v="2020-10-17T00:00:00"/>
    <x v="2"/>
    <s v="Hernandez Rosales Alicia"/>
    <m/>
    <m/>
    <n v="-196.51"/>
    <m/>
    <n v="-4224.97"/>
    <n v="-3440.087"/>
    <n v="-17.506"/>
    <m/>
    <n v="21.5"/>
    <n v="-784.88300000000004"/>
    <x v="0"/>
    <x v="9"/>
    <n v="42"/>
    <x v="0"/>
  </r>
  <r>
    <x v="2"/>
    <x v="4"/>
    <s v="AREP"/>
    <m/>
    <x v="0"/>
    <d v="2020-10-17T00:00:00"/>
    <x v="2"/>
    <s v="HUEVO PUBLICO EN GENERAL"/>
    <m/>
    <m/>
    <n v="22.38"/>
    <m/>
    <n v="503.55"/>
    <n v="390.91899999999998"/>
    <n v="17.466999999999999"/>
    <m/>
    <n v="22.5"/>
    <n v="112.631"/>
    <x v="0"/>
    <x v="9"/>
    <n v="42"/>
    <x v="0"/>
  </r>
  <r>
    <x v="2"/>
    <x v="4"/>
    <s v="AREP"/>
    <m/>
    <x v="0"/>
    <d v="2020-10-17T00:00:00"/>
    <x v="2"/>
    <s v="HUEVO PUBLICO EN GENERAL"/>
    <m/>
    <m/>
    <n v="430.04"/>
    <m/>
    <n v="11826.1"/>
    <n v="7511.6620000000003"/>
    <n v="17.466999999999999"/>
    <m/>
    <n v="27.5"/>
    <n v="4314.4380000000001"/>
    <x v="0"/>
    <x v="9"/>
    <n v="42"/>
    <x v="0"/>
  </r>
  <r>
    <x v="2"/>
    <x v="4"/>
    <s v="AREP"/>
    <m/>
    <x v="0"/>
    <d v="2020-10-17T00:00:00"/>
    <x v="2"/>
    <s v="HUEVO PUBLICO EN GENERAL"/>
    <m/>
    <m/>
    <n v="264.02999999999997"/>
    <m/>
    <n v="7260.83"/>
    <n v="4611.9059999999999"/>
    <n v="17.466999999999999"/>
    <m/>
    <n v="27.5"/>
    <n v="2648.924"/>
    <x v="0"/>
    <x v="9"/>
    <n v="42"/>
    <x v="0"/>
  </r>
  <r>
    <x v="2"/>
    <x v="4"/>
    <s v="AREP"/>
    <m/>
    <x v="0"/>
    <d v="2020-10-17T00:00:00"/>
    <x v="2"/>
    <s v="Espinoza Gonzalez Maria Yesenia"/>
    <m/>
    <m/>
    <n v="440.94"/>
    <m/>
    <n v="12125.85"/>
    <n v="7702.0559999999996"/>
    <n v="17.466999999999999"/>
    <m/>
    <n v="27.5"/>
    <n v="4423.7939999999999"/>
    <x v="0"/>
    <x v="9"/>
    <n v="42"/>
    <x v="0"/>
  </r>
  <r>
    <x v="2"/>
    <x v="4"/>
    <s v="AREP"/>
    <m/>
    <x v="0"/>
    <d v="2020-10-17T00:00:00"/>
    <x v="2"/>
    <s v="Cesar Morales"/>
    <m/>
    <m/>
    <n v="88.5"/>
    <m/>
    <n v="2433.75"/>
    <n v="1545.8610000000001"/>
    <n v="17.466999999999999"/>
    <m/>
    <n v="27.5"/>
    <n v="887.88900000000001"/>
    <x v="0"/>
    <x v="9"/>
    <n v="42"/>
    <x v="0"/>
  </r>
  <r>
    <x v="2"/>
    <x v="4"/>
    <s v="AREP"/>
    <m/>
    <x v="0"/>
    <d v="2020-10-17T00:00:00"/>
    <x v="2"/>
    <s v="Martin Francisco Cervantes Curiel"/>
    <m/>
    <m/>
    <n v="151.47"/>
    <m/>
    <n v="4165.43"/>
    <n v="2645.7809999999999"/>
    <n v="17.466999999999999"/>
    <m/>
    <n v="27.5"/>
    <n v="1519.6489999999999"/>
    <x v="0"/>
    <x v="9"/>
    <n v="42"/>
    <x v="0"/>
  </r>
  <r>
    <x v="2"/>
    <x v="4"/>
    <s v="AREP"/>
    <m/>
    <x v="0"/>
    <d v="2020-10-17T00:00:00"/>
    <x v="2"/>
    <s v="Huerta Reyes Juan Carlos"/>
    <m/>
    <m/>
    <n v="446.62"/>
    <m/>
    <n v="12282.05"/>
    <n v="7801.2709999999997"/>
    <n v="17.466999999999999"/>
    <m/>
    <n v="27.5"/>
    <n v="4480.7790000000005"/>
    <x v="0"/>
    <x v="9"/>
    <n v="42"/>
    <x v="0"/>
  </r>
  <r>
    <x v="2"/>
    <x v="4"/>
    <s v="AREP"/>
    <m/>
    <x v="0"/>
    <d v="2020-10-17T00:00:00"/>
    <x v="2"/>
    <s v="HUEVO PUBLICO EN GENERAL"/>
    <m/>
    <m/>
    <n v="278.05"/>
    <m/>
    <n v="7646.38"/>
    <n v="4856.799"/>
    <n v="17.466999999999999"/>
    <m/>
    <n v="27.5"/>
    <n v="2789.5810000000001"/>
    <x v="0"/>
    <x v="9"/>
    <n v="42"/>
    <x v="0"/>
  </r>
  <r>
    <x v="2"/>
    <x v="4"/>
    <s v="AREP"/>
    <m/>
    <x v="0"/>
    <d v="2020-10-17T00:00:00"/>
    <x v="2"/>
    <s v="Super Tienda Martinez SA de CV"/>
    <m/>
    <m/>
    <n v="220.6"/>
    <m/>
    <n v="6066.5"/>
    <n v="3853.299"/>
    <n v="17.466999999999999"/>
    <m/>
    <n v="27.5"/>
    <n v="2213.201"/>
    <x v="0"/>
    <x v="9"/>
    <n v="42"/>
    <x v="0"/>
  </r>
  <r>
    <x v="2"/>
    <x v="4"/>
    <s v="AREP"/>
    <m/>
    <x v="0"/>
    <d v="2020-10-17T00:00:00"/>
    <x v="2"/>
    <s v="HUEVO PUBLICO EN GENERAL"/>
    <m/>
    <m/>
    <n v="275.98"/>
    <m/>
    <n v="7589.45"/>
    <n v="4820.6409999999996"/>
    <n v="17.466999999999999"/>
    <m/>
    <n v="27.5"/>
    <n v="2768.8090000000002"/>
    <x v="0"/>
    <x v="9"/>
    <n v="42"/>
    <x v="0"/>
  </r>
  <r>
    <x v="2"/>
    <x v="4"/>
    <s v="AREP"/>
    <m/>
    <x v="0"/>
    <d v="2020-10-17T00:00:00"/>
    <x v="2"/>
    <s v="Alvarez Garcia Octavio "/>
    <m/>
    <m/>
    <n v="217.08"/>
    <m/>
    <n v="5969.7"/>
    <n v="3791.8139999999999"/>
    <n v="17.466999999999999"/>
    <m/>
    <n v="27.5"/>
    <n v="2177.886"/>
    <x v="0"/>
    <x v="9"/>
    <n v="42"/>
    <x v="0"/>
  </r>
  <r>
    <x v="2"/>
    <x v="4"/>
    <s v="AREP"/>
    <m/>
    <x v="0"/>
    <d v="2020-10-17T00:00:00"/>
    <x v="2"/>
    <s v="HUEVO PUBLICO EN GENERAL"/>
    <m/>
    <m/>
    <n v="430.8"/>
    <m/>
    <n v="11847"/>
    <n v="7524.9369999999999"/>
    <n v="17.466999999999999"/>
    <m/>
    <n v="27.5"/>
    <n v="4322.0630000000001"/>
    <x v="0"/>
    <x v="9"/>
    <n v="42"/>
    <x v="0"/>
  </r>
  <r>
    <x v="2"/>
    <x v="4"/>
    <s v="AREP"/>
    <m/>
    <x v="0"/>
    <d v="2020-10-17T00:00:00"/>
    <x v="2"/>
    <s v="Hernandez Rosales Alicia"/>
    <m/>
    <m/>
    <n v="196.51"/>
    <m/>
    <n v="4224.97"/>
    <n v="3414.9780000000001"/>
    <n v="17.378"/>
    <m/>
    <n v="21.5"/>
    <n v="809.99199999999996"/>
    <x v="0"/>
    <x v="9"/>
    <n v="42"/>
    <x v="0"/>
  </r>
  <r>
    <x v="2"/>
    <x v="4"/>
    <s v="AREP"/>
    <m/>
    <x v="1"/>
    <d v="2020-10-17T00:00:00"/>
    <x v="2"/>
    <s v="De la Torre Gudiño Jaime"/>
    <m/>
    <m/>
    <n v="-188.54"/>
    <m/>
    <n v="-10821.53"/>
    <n v="-3276.4760000000001"/>
    <n v="-17.378"/>
    <m/>
    <n v="57.396500000000003"/>
    <n v="-7545.0540000000001"/>
    <x v="0"/>
    <x v="9"/>
    <n v="42"/>
    <x v="0"/>
  </r>
  <r>
    <x v="2"/>
    <x v="4"/>
    <s v="AREP"/>
    <m/>
    <x v="1"/>
    <d v="2020-10-17T00:00:00"/>
    <x v="2"/>
    <s v="De la Torre Gudiño Jaime"/>
    <m/>
    <m/>
    <n v="-204.97"/>
    <m/>
    <n v="-10821.53"/>
    <n v="-3561.9960000000001"/>
    <n v="-17.378"/>
    <m/>
    <n v="52.795699999999997"/>
    <n v="-7259.5339999999997"/>
    <x v="0"/>
    <x v="9"/>
    <n v="42"/>
    <x v="0"/>
  </r>
  <r>
    <x v="2"/>
    <x v="4"/>
    <s v="AREP"/>
    <m/>
    <x v="0"/>
    <d v="2020-10-19T00:00:00"/>
    <x v="2"/>
    <s v="Soc Coop Rural de Compra y Venta en C y C El Grullo SCL"/>
    <m/>
    <m/>
    <n v="324.33999999999997"/>
    <m/>
    <n v="8919.35"/>
    <n v="5644.732"/>
    <n v="17.404"/>
    <m/>
    <n v="27.5"/>
    <n v="3274.6179999999999"/>
    <x v="0"/>
    <x v="9"/>
    <n v="43"/>
    <x v="0"/>
  </r>
  <r>
    <x v="2"/>
    <x v="4"/>
    <s v="AREP"/>
    <m/>
    <x v="0"/>
    <d v="2020-10-19T00:00:00"/>
    <x v="2"/>
    <s v="Soc Coop Rural de Compra y Venta en C y C El Grullo SCL"/>
    <m/>
    <m/>
    <n v="649.20000000000005"/>
    <m/>
    <n v="17853"/>
    <n v="11298.514999999999"/>
    <n v="17.404"/>
    <m/>
    <n v="27.5"/>
    <n v="6554.4849999999997"/>
    <x v="0"/>
    <x v="9"/>
    <n v="43"/>
    <x v="0"/>
  </r>
  <r>
    <x v="2"/>
    <x v="4"/>
    <s v="AREP"/>
    <m/>
    <x v="0"/>
    <d v="2020-10-19T00:00:00"/>
    <x v="2"/>
    <s v="Garcia Soto Salvador"/>
    <m/>
    <m/>
    <n v="1037.79"/>
    <m/>
    <n v="29058.12"/>
    <n v="18061.437999999998"/>
    <n v="17.404"/>
    <m/>
    <n v="28"/>
    <n v="10996.682000000001"/>
    <x v="0"/>
    <x v="9"/>
    <n v="43"/>
    <x v="0"/>
  </r>
  <r>
    <x v="2"/>
    <x v="4"/>
    <s v="AREP"/>
    <m/>
    <x v="0"/>
    <d v="2020-10-19T00:00:00"/>
    <x v="2"/>
    <s v="Loera Baltazar Carlos"/>
    <m/>
    <m/>
    <n v="451.12"/>
    <m/>
    <n v="12631.36"/>
    <n v="7851.18"/>
    <n v="17.404"/>
    <m/>
    <n v="28"/>
    <n v="4780.18"/>
    <x v="0"/>
    <x v="9"/>
    <n v="43"/>
    <x v="0"/>
  </r>
  <r>
    <x v="2"/>
    <x v="4"/>
    <s v="AREP"/>
    <m/>
    <x v="0"/>
    <d v="2020-10-19T00:00:00"/>
    <x v="2"/>
    <s v="Cobian Zamora Marlin"/>
    <m/>
    <m/>
    <n v="653.14"/>
    <m/>
    <n v="17961.349999999999"/>
    <n v="11367.085999999999"/>
    <n v="17.404"/>
    <m/>
    <n v="27.5"/>
    <n v="6594.2640000000001"/>
    <x v="0"/>
    <x v="9"/>
    <n v="43"/>
    <x v="0"/>
  </r>
  <r>
    <x v="2"/>
    <x v="4"/>
    <s v="AREP"/>
    <m/>
    <x v="0"/>
    <d v="2020-10-19T00:00:00"/>
    <x v="2"/>
    <s v="Distribuidora de Frutas y Verduras Zepeda Hnos SRL de CV"/>
    <m/>
    <m/>
    <n v="1090.3900000000001"/>
    <m/>
    <n v="29985.73"/>
    <n v="18976.875"/>
    <n v="17.404"/>
    <m/>
    <n v="27.5"/>
    <n v="11008.855"/>
    <x v="0"/>
    <x v="9"/>
    <n v="43"/>
    <x v="0"/>
  </r>
  <r>
    <x v="2"/>
    <x v="4"/>
    <s v="ARSPP1"/>
    <m/>
    <x v="0"/>
    <d v="2020-10-20T00:00:00"/>
    <x v="2"/>
    <s v="HUEVO PUBLICO EN GENERAL"/>
    <m/>
    <m/>
    <n v="49.83"/>
    <m/>
    <n v="1395.24"/>
    <n v="822.654"/>
    <n v="16.509"/>
    <m/>
    <n v="28"/>
    <n v="572.58600000000001"/>
    <x v="0"/>
    <x v="9"/>
    <n v="43"/>
    <x v="0"/>
  </r>
  <r>
    <x v="2"/>
    <x v="4"/>
    <s v="ARSPP1"/>
    <m/>
    <x v="0"/>
    <d v="2020-10-20T00:00:00"/>
    <x v="2"/>
    <s v="Ventas Familia"/>
    <m/>
    <m/>
    <n v="6.01"/>
    <m/>
    <n v="168.28"/>
    <n v="99.22"/>
    <n v="16.509"/>
    <m/>
    <n v="28"/>
    <n v="69.06"/>
    <x v="0"/>
    <x v="9"/>
    <n v="43"/>
    <x v="0"/>
  </r>
  <r>
    <x v="2"/>
    <x v="4"/>
    <s v="ARSPP1"/>
    <m/>
    <x v="0"/>
    <d v="2020-10-20T00:00:00"/>
    <x v="2"/>
    <s v="Ventas Familia"/>
    <m/>
    <m/>
    <n v="21.22"/>
    <m/>
    <n v="594.16"/>
    <n v="350.32600000000002"/>
    <n v="16.509"/>
    <m/>
    <n v="28"/>
    <n v="243.834"/>
    <x v="0"/>
    <x v="9"/>
    <n v="43"/>
    <x v="0"/>
  </r>
  <r>
    <x v="2"/>
    <x v="4"/>
    <s v="AREP"/>
    <m/>
    <x v="0"/>
    <d v="2020-10-20T00:00:00"/>
    <x v="2"/>
    <s v="HUEVO PUBLICO EN GENERAL"/>
    <m/>
    <m/>
    <n v="62.54"/>
    <m/>
    <n v="1751.12"/>
    <n v="989.98199999999997"/>
    <n v="15.83"/>
    <m/>
    <n v="28"/>
    <n v="761.13800000000003"/>
    <x v="0"/>
    <x v="9"/>
    <n v="43"/>
    <x v="0"/>
  </r>
  <r>
    <x v="2"/>
    <x v="4"/>
    <s v="AREP"/>
    <m/>
    <x v="0"/>
    <d v="2020-10-20T00:00:00"/>
    <x v="2"/>
    <s v="HUEVO PUBLICO EN GENERAL"/>
    <m/>
    <m/>
    <n v="59.83"/>
    <m/>
    <n v="1555.58"/>
    <n v="947.08399999999995"/>
    <n v="15.83"/>
    <m/>
    <n v="26"/>
    <n v="608.49599999999998"/>
    <x v="0"/>
    <x v="9"/>
    <n v="43"/>
    <x v="0"/>
  </r>
  <r>
    <x v="2"/>
    <x v="4"/>
    <s v="AREP"/>
    <m/>
    <x v="0"/>
    <d v="2020-10-20T00:00:00"/>
    <x v="2"/>
    <s v="Espinoza Gonzalez Maria Yesenia"/>
    <m/>
    <m/>
    <n v="111.43"/>
    <m/>
    <n v="3120.04"/>
    <n v="1763.8910000000001"/>
    <n v="15.83"/>
    <m/>
    <n v="28"/>
    <n v="1356.1489999999999"/>
    <x v="0"/>
    <x v="9"/>
    <n v="43"/>
    <x v="0"/>
  </r>
  <r>
    <x v="2"/>
    <x v="4"/>
    <s v="AREP"/>
    <m/>
    <x v="0"/>
    <d v="2020-10-20T00:00:00"/>
    <x v="2"/>
    <s v="Gonzalez Dominguez Fabiola"/>
    <m/>
    <m/>
    <n v="219.93"/>
    <m/>
    <n v="6158.04"/>
    <n v="3481.4009999999998"/>
    <n v="15.83"/>
    <m/>
    <n v="28"/>
    <n v="2676.6390000000001"/>
    <x v="0"/>
    <x v="9"/>
    <n v="43"/>
    <x v="0"/>
  </r>
  <r>
    <x v="2"/>
    <x v="4"/>
    <s v="AREP"/>
    <m/>
    <x v="0"/>
    <d v="2020-10-20T00:00:00"/>
    <x v="2"/>
    <s v="Alvarez Garcia Octavio "/>
    <m/>
    <m/>
    <n v="218.65"/>
    <m/>
    <n v="6122.2"/>
    <n v="3461.1390000000001"/>
    <n v="15.83"/>
    <m/>
    <n v="28"/>
    <n v="2661.0610000000001"/>
    <x v="0"/>
    <x v="9"/>
    <n v="43"/>
    <x v="0"/>
  </r>
  <r>
    <x v="2"/>
    <x v="4"/>
    <s v="AREP"/>
    <m/>
    <x v="0"/>
    <d v="2020-10-20T00:00:00"/>
    <x v="2"/>
    <s v="Vargas Perez Maria del Rosario &quot;La Chata&quot;"/>
    <m/>
    <m/>
    <n v="309"/>
    <m/>
    <n v="8652"/>
    <n v="4891.3419999999996"/>
    <n v="15.83"/>
    <m/>
    <n v="28"/>
    <n v="3760.6579999999999"/>
    <x v="0"/>
    <x v="9"/>
    <n v="43"/>
    <x v="0"/>
  </r>
  <r>
    <x v="2"/>
    <x v="4"/>
    <s v="AREP"/>
    <m/>
    <x v="0"/>
    <d v="2020-10-20T00:00:00"/>
    <x v="2"/>
    <s v="J Jesus Naranjo Ayala"/>
    <m/>
    <m/>
    <n v="43.91"/>
    <m/>
    <n v="790.38"/>
    <n v="695.077"/>
    <n v="15.83"/>
    <m/>
    <n v="18"/>
    <n v="95.302999999999997"/>
    <x v="0"/>
    <x v="9"/>
    <n v="43"/>
    <x v="0"/>
  </r>
  <r>
    <x v="2"/>
    <x v="4"/>
    <s v="AREP"/>
    <m/>
    <x v="0"/>
    <d v="2020-10-20T00:00:00"/>
    <x v="2"/>
    <s v="J Jesus Naranjo Ayala"/>
    <m/>
    <m/>
    <n v="111"/>
    <m/>
    <n v="3108"/>
    <n v="1757.0840000000001"/>
    <n v="15.83"/>
    <m/>
    <n v="28"/>
    <n v="1350.9159999999999"/>
    <x v="0"/>
    <x v="9"/>
    <n v="43"/>
    <x v="0"/>
  </r>
  <r>
    <x v="2"/>
    <x v="4"/>
    <s v="AREP"/>
    <m/>
    <x v="0"/>
    <d v="2020-10-20T00:00:00"/>
    <x v="2"/>
    <s v="HUEVO PUBLICO EN GENERAL"/>
    <m/>
    <m/>
    <n v="437.72"/>
    <m/>
    <n v="12256.16"/>
    <n v="6928.9260000000004"/>
    <n v="15.83"/>
    <m/>
    <n v="28"/>
    <n v="5327.2340000000004"/>
    <x v="0"/>
    <x v="9"/>
    <n v="43"/>
    <x v="0"/>
  </r>
  <r>
    <x v="2"/>
    <x v="4"/>
    <s v="AREP"/>
    <m/>
    <x v="0"/>
    <d v="2020-10-20T00:00:00"/>
    <x v="2"/>
    <s v="Martin Francisco Cervantes Curiel"/>
    <m/>
    <m/>
    <n v="131.68"/>
    <m/>
    <n v="3687.04"/>
    <n v="2084.44"/>
    <n v="15.83"/>
    <m/>
    <n v="28"/>
    <n v="1602.6"/>
    <x v="0"/>
    <x v="9"/>
    <n v="43"/>
    <x v="0"/>
  </r>
  <r>
    <x v="2"/>
    <x v="4"/>
    <s v="AREP"/>
    <m/>
    <x v="0"/>
    <d v="2020-10-20T00:00:00"/>
    <x v="2"/>
    <s v="Imelda fregozo Guzman"/>
    <m/>
    <m/>
    <n v="231.54"/>
    <m/>
    <n v="6483.12"/>
    <n v="3665.1819999999998"/>
    <n v="15.83"/>
    <m/>
    <n v="28"/>
    <n v="2817.9380000000001"/>
    <x v="0"/>
    <x v="9"/>
    <n v="43"/>
    <x v="0"/>
  </r>
  <r>
    <x v="2"/>
    <x v="4"/>
    <s v="AREP"/>
    <m/>
    <x v="0"/>
    <d v="2020-10-20T00:00:00"/>
    <x v="2"/>
    <s v="Huerta Reyes Juan Carlos"/>
    <m/>
    <m/>
    <n v="453.74"/>
    <m/>
    <n v="12704.72"/>
    <n v="7182.5159999999996"/>
    <n v="15.83"/>
    <m/>
    <n v="28"/>
    <n v="5522.2039999999997"/>
    <x v="0"/>
    <x v="9"/>
    <n v="43"/>
    <x v="0"/>
  </r>
  <r>
    <x v="2"/>
    <x v="4"/>
    <s v="AREP"/>
    <m/>
    <x v="0"/>
    <d v="2020-10-20T00:00:00"/>
    <x v="2"/>
    <s v="HUEVO PUBLICO EN GENERAL"/>
    <m/>
    <m/>
    <n v="108.58"/>
    <m/>
    <n v="3040.24"/>
    <n v="1718.7760000000001"/>
    <n v="15.83"/>
    <m/>
    <n v="28"/>
    <n v="1321.4639999999999"/>
    <x v="0"/>
    <x v="9"/>
    <n v="43"/>
    <x v="0"/>
  </r>
  <r>
    <x v="2"/>
    <x v="4"/>
    <s v="AREP"/>
    <m/>
    <x v="0"/>
    <d v="2020-10-20T00:00:00"/>
    <x v="2"/>
    <s v="Cobian Zamora Marlin"/>
    <m/>
    <m/>
    <n v="740.7"/>
    <m/>
    <n v="20369.25"/>
    <n v="11724.975"/>
    <n v="15.83"/>
    <m/>
    <n v="27.5"/>
    <n v="8644.2749999999996"/>
    <x v="0"/>
    <x v="9"/>
    <n v="43"/>
    <x v="0"/>
  </r>
  <r>
    <x v="2"/>
    <x v="4"/>
    <s v="AREP"/>
    <m/>
    <x v="0"/>
    <d v="2020-10-20T00:00:00"/>
    <x v="2"/>
    <s v="Cobian Hector"/>
    <m/>
    <m/>
    <n v="324.92"/>
    <m/>
    <n v="9097.76"/>
    <n v="5143.3490000000002"/>
    <n v="15.83"/>
    <m/>
    <n v="28"/>
    <n v="3954.4110000000001"/>
    <x v="0"/>
    <x v="9"/>
    <n v="43"/>
    <x v="0"/>
  </r>
  <r>
    <x v="2"/>
    <x v="4"/>
    <s v="AREP"/>
    <m/>
    <x v="0"/>
    <d v="2020-10-20T00:00:00"/>
    <x v="2"/>
    <s v="Hernandez Rosales Alicia"/>
    <m/>
    <m/>
    <n v="328.17"/>
    <m/>
    <n v="7547.91"/>
    <n v="5194.7950000000001"/>
    <n v="15.83"/>
    <m/>
    <n v="23"/>
    <n v="2353.1149999999998"/>
    <x v="0"/>
    <x v="9"/>
    <n v="43"/>
    <x v="0"/>
  </r>
  <r>
    <x v="2"/>
    <x v="4"/>
    <s v="AREP"/>
    <m/>
    <x v="0"/>
    <d v="2020-10-20T00:00:00"/>
    <x v="2"/>
    <s v="Hernandez Rosales Alicia"/>
    <m/>
    <m/>
    <n v="389.84"/>
    <m/>
    <n v="7017.12"/>
    <n v="6171.0060000000003"/>
    <n v="15.83"/>
    <m/>
    <n v="18"/>
    <n v="846.11400000000003"/>
    <x v="0"/>
    <x v="9"/>
    <n v="43"/>
    <x v="0"/>
  </r>
  <r>
    <x v="2"/>
    <x v="4"/>
    <s v="AREP"/>
    <m/>
    <x v="0"/>
    <d v="2020-10-20T00:00:00"/>
    <x v="2"/>
    <s v="HUEVO PUBLICO EN GENERAL"/>
    <m/>
    <m/>
    <n v="229.59"/>
    <m/>
    <n v="6428.52"/>
    <n v="3613.1680000000001"/>
    <n v="15.737"/>
    <m/>
    <n v="28"/>
    <n v="2815.3519999999999"/>
    <x v="0"/>
    <x v="9"/>
    <n v="43"/>
    <x v="0"/>
  </r>
  <r>
    <x v="2"/>
    <x v="4"/>
    <s v="AREP"/>
    <m/>
    <x v="0"/>
    <d v="2020-10-20T00:00:00"/>
    <x v="2"/>
    <s v="HUEVO PUBLICO EN GENERAL"/>
    <m/>
    <m/>
    <n v="260.16000000000003"/>
    <m/>
    <n v="7284.48"/>
    <n v="4096.0060000000003"/>
    <n v="15.744"/>
    <m/>
    <n v="28"/>
    <n v="3188.4740000000002"/>
    <x v="0"/>
    <x v="9"/>
    <n v="43"/>
    <x v="0"/>
  </r>
  <r>
    <x v="2"/>
    <x v="4"/>
    <s v="AREP"/>
    <m/>
    <x v="0"/>
    <d v="2020-10-20T00:00:00"/>
    <x v="2"/>
    <s v="Jose Zazueta"/>
    <m/>
    <m/>
    <n v="1160.4100000000001"/>
    <m/>
    <n v="32491.48"/>
    <n v="18269.704000000002"/>
    <n v="15.744"/>
    <m/>
    <n v="28"/>
    <n v="14221.776"/>
    <x v="0"/>
    <x v="9"/>
    <n v="43"/>
    <x v="0"/>
  </r>
  <r>
    <x v="2"/>
    <x v="4"/>
    <s v="AREP"/>
    <m/>
    <x v="0"/>
    <d v="2020-10-20T00:00:00"/>
    <x v="2"/>
    <s v="Panaderia Garcia"/>
    <m/>
    <m/>
    <n v="22.1"/>
    <m/>
    <n v="508.3"/>
    <n v="347.94600000000003"/>
    <n v="15.744"/>
    <m/>
    <n v="23"/>
    <n v="160.35400000000001"/>
    <x v="0"/>
    <x v="9"/>
    <n v="43"/>
    <x v="0"/>
  </r>
  <r>
    <x v="2"/>
    <x v="4"/>
    <s v="AREP"/>
    <m/>
    <x v="0"/>
    <d v="2020-10-20T00:00:00"/>
    <x v="2"/>
    <s v="Ambriz Ruiz Manolo"/>
    <m/>
    <m/>
    <n v="215.86"/>
    <m/>
    <n v="6044.08"/>
    <n v="3398.5390000000002"/>
    <n v="15.744"/>
    <m/>
    <n v="28"/>
    <n v="2645.5410000000002"/>
    <x v="0"/>
    <x v="9"/>
    <n v="43"/>
    <x v="0"/>
  </r>
  <r>
    <x v="2"/>
    <x v="4"/>
    <s v="AREP"/>
    <m/>
    <x v="0"/>
    <d v="2020-10-20T00:00:00"/>
    <x v="2"/>
    <s v="Espinoza Gonzalez Maria Yesenia"/>
    <m/>
    <m/>
    <n v="478.25"/>
    <m/>
    <n v="13391"/>
    <n v="7529.6540000000005"/>
    <n v="15.744"/>
    <m/>
    <n v="28"/>
    <n v="5861.3459999999995"/>
    <x v="0"/>
    <x v="9"/>
    <n v="43"/>
    <x v="0"/>
  </r>
  <r>
    <x v="2"/>
    <x v="4"/>
    <s v="AREP"/>
    <m/>
    <x v="0"/>
    <d v="2020-10-20T00:00:00"/>
    <x v="2"/>
    <s v="Julio Sanchez"/>
    <m/>
    <m/>
    <n v="2863"/>
    <m/>
    <n v="80164"/>
    <n v="45087.400999999998"/>
    <n v="15.747999999999999"/>
    <m/>
    <n v="28"/>
    <n v="35076.599000000002"/>
    <x v="0"/>
    <x v="9"/>
    <n v="43"/>
    <x v="0"/>
  </r>
  <r>
    <x v="2"/>
    <x v="4"/>
    <s v="AREP"/>
    <m/>
    <x v="0"/>
    <d v="2020-10-20T00:00:00"/>
    <x v="2"/>
    <s v="HUEVO PUBLICO EN GENERAL"/>
    <m/>
    <m/>
    <n v="427.5"/>
    <m/>
    <n v="11970"/>
    <n v="6738.6170000000002"/>
    <n v="15.763"/>
    <m/>
    <n v="28"/>
    <n v="5231.3829999999998"/>
    <x v="0"/>
    <x v="9"/>
    <n v="43"/>
    <x v="0"/>
  </r>
  <r>
    <x v="2"/>
    <x v="4"/>
    <s v="AREP"/>
    <m/>
    <x v="0"/>
    <d v="2020-10-20T00:00:00"/>
    <x v="2"/>
    <s v="Panaderia Garcia"/>
    <m/>
    <m/>
    <n v="155.57"/>
    <m/>
    <n v="2800.26"/>
    <n v="2452.2260000000001"/>
    <n v="15.763"/>
    <m/>
    <n v="18"/>
    <n v="348.03399999999999"/>
    <x v="0"/>
    <x v="9"/>
    <n v="43"/>
    <x v="0"/>
  </r>
  <r>
    <x v="2"/>
    <x v="4"/>
    <s v="AREP"/>
    <m/>
    <x v="0"/>
    <d v="2020-10-20T00:00:00"/>
    <x v="2"/>
    <s v="Garcia Soto Salvador"/>
    <m/>
    <m/>
    <n v="1037.29"/>
    <m/>
    <n v="29044.12"/>
    <n v="18052.736000000001"/>
    <n v="17.404"/>
    <m/>
    <n v="28"/>
    <n v="10991.384"/>
    <x v="0"/>
    <x v="9"/>
    <n v="43"/>
    <x v="0"/>
  </r>
  <r>
    <x v="2"/>
    <x v="4"/>
    <s v="AREP"/>
    <m/>
    <x v="1"/>
    <d v="2020-10-20T00:00:00"/>
    <x v="2"/>
    <s v="Garcia Soto Salvador"/>
    <m/>
    <m/>
    <n v="-1037.79"/>
    <m/>
    <n v="-29058.12"/>
    <n v="-18061.437999999998"/>
    <n v="-17.404"/>
    <m/>
    <n v="28"/>
    <n v="-10996.682000000001"/>
    <x v="0"/>
    <x v="9"/>
    <n v="43"/>
    <x v="0"/>
  </r>
  <r>
    <x v="2"/>
    <x v="4"/>
    <s v="ARSPP1"/>
    <m/>
    <x v="0"/>
    <d v="2020-10-22T00:00:00"/>
    <x v="2"/>
    <s v="HUEVO PUBLICO EN GENERAL"/>
    <m/>
    <m/>
    <n v="45.87"/>
    <m/>
    <n v="1284.3599999999999"/>
    <n v="757.27800000000002"/>
    <n v="16.509"/>
    <m/>
    <n v="28"/>
    <n v="527.08199999999999"/>
    <x v="0"/>
    <x v="9"/>
    <n v="43"/>
    <x v="0"/>
  </r>
  <r>
    <x v="2"/>
    <x v="4"/>
    <s v="ARSPP1"/>
    <m/>
    <x v="1"/>
    <d v="2020-10-22T00:00:00"/>
    <x v="2"/>
    <s v="HUEVO PUBLICO EN GENERAL"/>
    <m/>
    <m/>
    <n v="-49.83"/>
    <m/>
    <n v="-1395.24"/>
    <n v="-822.654"/>
    <n v="-16.509"/>
    <m/>
    <n v="28"/>
    <n v="-572.58600000000001"/>
    <x v="0"/>
    <x v="9"/>
    <n v="43"/>
    <x v="0"/>
  </r>
  <r>
    <x v="2"/>
    <x v="4"/>
    <s v="AREP"/>
    <m/>
    <x v="0"/>
    <d v="2020-10-22T00:00:00"/>
    <x v="2"/>
    <s v="Gonzalez Contreras Crescenciano"/>
    <m/>
    <m/>
    <n v="1041.6400000000001"/>
    <m/>
    <n v="29165.919999999998"/>
    <n v="15858.816000000001"/>
    <n v="15.225"/>
    <m/>
    <n v="28"/>
    <n v="13307.103999999999"/>
    <x v="0"/>
    <x v="9"/>
    <n v="43"/>
    <x v="0"/>
  </r>
  <r>
    <x v="2"/>
    <x v="4"/>
    <s v="AREP"/>
    <m/>
    <x v="0"/>
    <d v="2020-10-22T00:00:00"/>
    <x v="2"/>
    <s v="SUPER LAS PINTAS"/>
    <m/>
    <m/>
    <n v="246.31"/>
    <m/>
    <n v="6896.68"/>
    <n v="3750.0340000000001"/>
    <n v="15.225"/>
    <m/>
    <n v="28"/>
    <n v="3146.6460000000002"/>
    <x v="0"/>
    <x v="9"/>
    <n v="43"/>
    <x v="0"/>
  </r>
  <r>
    <x v="2"/>
    <x v="4"/>
    <s v="AREP"/>
    <m/>
    <x v="0"/>
    <d v="2020-10-22T00:00:00"/>
    <x v="2"/>
    <s v="HUEVO PUBLICO EN GENERAL"/>
    <m/>
    <m/>
    <n v="551.42999999999995"/>
    <m/>
    <n v="15440.04"/>
    <n v="8395.4410000000007"/>
    <n v="15.225"/>
    <m/>
    <n v="28"/>
    <n v="7044.5990000000002"/>
    <x v="0"/>
    <x v="9"/>
    <n v="43"/>
    <x v="0"/>
  </r>
  <r>
    <x v="2"/>
    <x v="4"/>
    <s v="AREP"/>
    <m/>
    <x v="0"/>
    <d v="2020-10-22T00:00:00"/>
    <x v="2"/>
    <s v="Julio Sanchez"/>
    <m/>
    <m/>
    <n v="206.12"/>
    <m/>
    <n v="5771.36"/>
    <n v="3138.1469999999999"/>
    <n v="15.225"/>
    <m/>
    <n v="28"/>
    <n v="2633.2130000000002"/>
    <x v="0"/>
    <x v="9"/>
    <n v="43"/>
    <x v="0"/>
  </r>
  <r>
    <x v="2"/>
    <x v="4"/>
    <s v="AREP"/>
    <m/>
    <x v="0"/>
    <d v="2020-10-22T00:00:00"/>
    <x v="2"/>
    <s v="Madres Adoratrices"/>
    <m/>
    <m/>
    <n v="79.209999999999994"/>
    <m/>
    <n v="1425.78"/>
    <n v="1205.961"/>
    <n v="15.225"/>
    <m/>
    <n v="18"/>
    <n v="219.81899999999999"/>
    <x v="0"/>
    <x v="9"/>
    <n v="43"/>
    <x v="0"/>
  </r>
  <r>
    <x v="2"/>
    <x v="4"/>
    <s v="AREP"/>
    <m/>
    <x v="0"/>
    <d v="2020-10-22T00:00:00"/>
    <x v="2"/>
    <s v="Rosales Guzman Humberto"/>
    <m/>
    <m/>
    <n v="170.02"/>
    <m/>
    <n v="4760.5600000000004"/>
    <n v="2553.6289999999999"/>
    <n v="15.02"/>
    <m/>
    <n v="28"/>
    <n v="2206.931"/>
    <x v="0"/>
    <x v="9"/>
    <n v="43"/>
    <x v="0"/>
  </r>
  <r>
    <x v="2"/>
    <x v="4"/>
    <s v="AREP"/>
    <m/>
    <x v="0"/>
    <d v="2020-10-22T00:00:00"/>
    <x v="2"/>
    <s v="Ambriz Ruiz Manolo"/>
    <m/>
    <m/>
    <n v="755.53"/>
    <m/>
    <n v="21154.84"/>
    <n v="11347.744000000001"/>
    <n v="15.02"/>
    <m/>
    <n v="28"/>
    <n v="9807.0959999999995"/>
    <x v="0"/>
    <x v="9"/>
    <n v="43"/>
    <x v="0"/>
  </r>
  <r>
    <x v="2"/>
    <x v="4"/>
    <s v="AREP"/>
    <m/>
    <x v="0"/>
    <d v="2020-10-22T00:00:00"/>
    <x v="2"/>
    <s v="HUEVO PUBLICO EN GENERAL"/>
    <m/>
    <m/>
    <n v="241.8"/>
    <m/>
    <n v="6770.4"/>
    <n v="3631.7350000000001"/>
    <n v="15.02"/>
    <m/>
    <n v="28"/>
    <n v="3138.665"/>
    <x v="0"/>
    <x v="9"/>
    <n v="43"/>
    <x v="0"/>
  </r>
  <r>
    <x v="2"/>
    <x v="4"/>
    <s v="AREP"/>
    <m/>
    <x v="0"/>
    <d v="2020-10-22T00:00:00"/>
    <x v="2"/>
    <s v="Alvarez Garcia Octavio "/>
    <m/>
    <m/>
    <n v="208.38"/>
    <m/>
    <n v="5834.64"/>
    <n v="3129.78"/>
    <n v="15.02"/>
    <m/>
    <n v="28"/>
    <n v="2704.86"/>
    <x v="0"/>
    <x v="9"/>
    <n v="43"/>
    <x v="0"/>
  </r>
  <r>
    <x v="2"/>
    <x v="4"/>
    <s v="AREP"/>
    <m/>
    <x v="0"/>
    <d v="2020-10-22T00:00:00"/>
    <x v="2"/>
    <s v="Vargas Perez Maria del Rosario &quot;La Chata&quot;"/>
    <m/>
    <m/>
    <n v="170.8"/>
    <m/>
    <n v="4782.3999999999996"/>
    <n v="2565.3440000000001"/>
    <n v="15.02"/>
    <m/>
    <n v="28"/>
    <n v="2217.056"/>
    <x v="0"/>
    <x v="9"/>
    <n v="43"/>
    <x v="0"/>
  </r>
  <r>
    <x v="2"/>
    <x v="4"/>
    <s v="AREP"/>
    <m/>
    <x v="0"/>
    <d v="2020-10-22T00:00:00"/>
    <x v="2"/>
    <s v="Gonzalez Dominguez Fabiola"/>
    <m/>
    <m/>
    <n v="214.01"/>
    <m/>
    <n v="5992.28"/>
    <n v="3214.3409999999999"/>
    <n v="15.02"/>
    <m/>
    <n v="28"/>
    <n v="2777.9389999999999"/>
    <x v="0"/>
    <x v="9"/>
    <n v="43"/>
    <x v="0"/>
  </r>
  <r>
    <x v="2"/>
    <x v="4"/>
    <s v="AREP"/>
    <m/>
    <x v="0"/>
    <d v="2020-10-22T00:00:00"/>
    <x v="2"/>
    <s v="Laura Livier Castro Mejia"/>
    <m/>
    <m/>
    <n v="257.32"/>
    <m/>
    <n v="7204.96"/>
    <n v="3864.8389999999999"/>
    <n v="15.02"/>
    <m/>
    <n v="28"/>
    <n v="3340.1210000000001"/>
    <x v="0"/>
    <x v="9"/>
    <n v="43"/>
    <x v="0"/>
  </r>
  <r>
    <x v="2"/>
    <x v="4"/>
    <s v="AREP"/>
    <m/>
    <x v="0"/>
    <d v="2020-10-22T00:00:00"/>
    <x v="2"/>
    <s v="HUEVO PUBLICO EN GENERAL"/>
    <m/>
    <m/>
    <n v="259.95"/>
    <m/>
    <n v="7278.6"/>
    <n v="3904.34"/>
    <n v="15.02"/>
    <m/>
    <n v="28"/>
    <n v="3374.26"/>
    <x v="0"/>
    <x v="9"/>
    <n v="43"/>
    <x v="0"/>
  </r>
  <r>
    <x v="2"/>
    <x v="4"/>
    <s v="AREP"/>
    <m/>
    <x v="0"/>
    <d v="2020-10-22T00:00:00"/>
    <x v="2"/>
    <s v="Cobian Zamora Marlin"/>
    <m/>
    <m/>
    <n v="878.72"/>
    <m/>
    <n v="24604.16"/>
    <n v="13198.005999999999"/>
    <n v="15.02"/>
    <m/>
    <n v="28"/>
    <n v="11406.154"/>
    <x v="0"/>
    <x v="9"/>
    <n v="43"/>
    <x v="0"/>
  </r>
  <r>
    <x v="2"/>
    <x v="4"/>
    <s v="AREP"/>
    <m/>
    <x v="0"/>
    <d v="2020-10-23T00:00:00"/>
    <x v="2"/>
    <s v="Cobian Hector"/>
    <m/>
    <m/>
    <n v="322.57"/>
    <m/>
    <n v="9031.9599999999991"/>
    <n v="4846.6090000000004"/>
    <n v="15.025"/>
    <m/>
    <n v="28"/>
    <n v="4185.3509999999997"/>
    <x v="0"/>
    <x v="9"/>
    <n v="43"/>
    <x v="0"/>
  </r>
  <r>
    <x v="2"/>
    <x v="4"/>
    <s v="AREP"/>
    <m/>
    <x v="0"/>
    <d v="2020-10-23T00:00:00"/>
    <x v="2"/>
    <s v="Distribuidora de Frutas y Verduras Zepeda Hnos SRL de CV"/>
    <m/>
    <m/>
    <n v="1433.32"/>
    <m/>
    <n v="40132.959999999999"/>
    <n v="21535.611000000001"/>
    <n v="15.025"/>
    <m/>
    <n v="28"/>
    <n v="18597.348999999998"/>
    <x v="0"/>
    <x v="9"/>
    <n v="43"/>
    <x v="0"/>
  </r>
  <r>
    <x v="2"/>
    <x v="4"/>
    <s v="AREP"/>
    <m/>
    <x v="0"/>
    <d v="2020-10-23T00:00:00"/>
    <x v="2"/>
    <s v="Distribuidora de Frutas y Verduras Zepeda Hnos SRL de CV"/>
    <m/>
    <m/>
    <n v="1295.82"/>
    <m/>
    <n v="35635.050000000003"/>
    <n v="19469.675999999999"/>
    <n v="15.025"/>
    <m/>
    <n v="27.5"/>
    <n v="16165.374"/>
    <x v="0"/>
    <x v="9"/>
    <n v="43"/>
    <x v="0"/>
  </r>
  <r>
    <x v="2"/>
    <x v="4"/>
    <s v="AREP"/>
    <m/>
    <x v="0"/>
    <d v="2020-10-24T00:00:00"/>
    <x v="2"/>
    <s v="Cesar Morales"/>
    <m/>
    <m/>
    <n v="65.930000000000007"/>
    <m/>
    <n v="1846.04"/>
    <n v="999.18299999999999"/>
    <n v="15.154999999999999"/>
    <m/>
    <n v="28"/>
    <n v="846.85699999999997"/>
    <x v="0"/>
    <x v="9"/>
    <n v="43"/>
    <x v="0"/>
  </r>
  <r>
    <x v="2"/>
    <x v="4"/>
    <s v="AREP"/>
    <m/>
    <x v="0"/>
    <d v="2020-10-24T00:00:00"/>
    <x v="2"/>
    <s v="Abel Paul Hernandez Perez"/>
    <m/>
    <m/>
    <n v="210.39"/>
    <m/>
    <n v="5890.92"/>
    <n v="3188.5039999999999"/>
    <n v="15.154999999999999"/>
    <m/>
    <n v="28"/>
    <n v="2702.4160000000002"/>
    <x v="0"/>
    <x v="9"/>
    <n v="43"/>
    <x v="0"/>
  </r>
  <r>
    <x v="2"/>
    <x v="4"/>
    <s v="AREP"/>
    <m/>
    <x v="0"/>
    <d v="2020-10-24T00:00:00"/>
    <x v="2"/>
    <s v="HUEVO PUBLICO EN GENERAL"/>
    <m/>
    <m/>
    <n v="321.05"/>
    <m/>
    <n v="8989.4"/>
    <n v="4865.58"/>
    <n v="15.154999999999999"/>
    <m/>
    <n v="28"/>
    <n v="4123.82"/>
    <x v="0"/>
    <x v="9"/>
    <n v="43"/>
    <x v="0"/>
  </r>
  <r>
    <x v="2"/>
    <x v="4"/>
    <s v="AREP"/>
    <m/>
    <x v="0"/>
    <d v="2020-10-24T00:00:00"/>
    <x v="2"/>
    <s v="Espinoza Gonzalez Maria Yesenia"/>
    <m/>
    <m/>
    <n v="495.69"/>
    <m/>
    <n v="13879.32"/>
    <n v="7512.2849999999999"/>
    <n v="15.154999999999999"/>
    <m/>
    <n v="28"/>
    <n v="6367.0349999999999"/>
    <x v="0"/>
    <x v="9"/>
    <n v="43"/>
    <x v="0"/>
  </r>
  <r>
    <x v="2"/>
    <x v="4"/>
    <s v="AREP"/>
    <m/>
    <x v="0"/>
    <d v="2020-10-24T00:00:00"/>
    <x v="2"/>
    <s v="Super Tienda Martinez SA de CV"/>
    <m/>
    <m/>
    <n v="107.55"/>
    <m/>
    <n v="3011.4"/>
    <n v="1629.943"/>
    <n v="15.154999999999999"/>
    <m/>
    <n v="28"/>
    <n v="1381.4570000000001"/>
    <x v="0"/>
    <x v="9"/>
    <n v="43"/>
    <x v="0"/>
  </r>
  <r>
    <x v="2"/>
    <x v="4"/>
    <s v="AREP"/>
    <m/>
    <x v="0"/>
    <d v="2020-10-24T00:00:00"/>
    <x v="2"/>
    <s v="Alvarez Garcia Octavio "/>
    <m/>
    <m/>
    <n v="215.91"/>
    <m/>
    <n v="6045.48"/>
    <n v="3272.1610000000001"/>
    <n v="15.154999999999999"/>
    <m/>
    <n v="28"/>
    <n v="2773.319"/>
    <x v="0"/>
    <x v="9"/>
    <n v="43"/>
    <x v="0"/>
  </r>
  <r>
    <x v="2"/>
    <x v="4"/>
    <s v="AREP"/>
    <m/>
    <x v="0"/>
    <d v="2020-10-24T00:00:00"/>
    <x v="2"/>
    <s v="Vargas Perez Maria del Rosario &quot;La Chata&quot;"/>
    <m/>
    <m/>
    <n v="320.2"/>
    <m/>
    <n v="8965.6"/>
    <n v="4852.6980000000003"/>
    <n v="15.154999999999999"/>
    <m/>
    <n v="28"/>
    <n v="4112.902"/>
    <x v="0"/>
    <x v="9"/>
    <n v="43"/>
    <x v="0"/>
  </r>
  <r>
    <x v="2"/>
    <x v="4"/>
    <s v="AREP"/>
    <m/>
    <x v="0"/>
    <d v="2020-10-24T00:00:00"/>
    <x v="2"/>
    <s v="HUEVO PUBLICO EN GENERAL"/>
    <m/>
    <m/>
    <n v="254.92"/>
    <m/>
    <n v="7137.76"/>
    <n v="3863.366"/>
    <n v="15.154999999999999"/>
    <m/>
    <n v="28"/>
    <n v="3274.3939999999998"/>
    <x v="0"/>
    <x v="9"/>
    <n v="43"/>
    <x v="0"/>
  </r>
  <r>
    <x v="2"/>
    <x v="4"/>
    <s v="AREP"/>
    <m/>
    <x v="0"/>
    <d v="2020-10-24T00:00:00"/>
    <x v="2"/>
    <s v="Martin Francisco Cervantes Curiel"/>
    <m/>
    <m/>
    <n v="102.6"/>
    <m/>
    <n v="2872.8"/>
    <n v="1554.924"/>
    <n v="15.154999999999999"/>
    <m/>
    <n v="28"/>
    <n v="1317.876"/>
    <x v="0"/>
    <x v="9"/>
    <n v="43"/>
    <x v="0"/>
  </r>
  <r>
    <x v="2"/>
    <x v="4"/>
    <s v="AREP"/>
    <m/>
    <x v="0"/>
    <d v="2020-10-24T00:00:00"/>
    <x v="2"/>
    <s v="Huerta Reyes Juan Carlos"/>
    <m/>
    <m/>
    <n v="326.37"/>
    <m/>
    <n v="9138.36"/>
    <n v="4946.2049999999999"/>
    <n v="15.154999999999999"/>
    <m/>
    <n v="28"/>
    <n v="4192.1549999999997"/>
    <x v="0"/>
    <x v="9"/>
    <n v="43"/>
    <x v="0"/>
  </r>
  <r>
    <x v="2"/>
    <x v="4"/>
    <s v="AREP"/>
    <m/>
    <x v="0"/>
    <d v="2020-10-24T00:00:00"/>
    <x v="2"/>
    <s v="Imelda fregozo Guzman"/>
    <m/>
    <m/>
    <n v="268.31"/>
    <m/>
    <n v="7512.68"/>
    <n v="4066.2939999999999"/>
    <n v="15.154999999999999"/>
    <m/>
    <n v="28"/>
    <n v="3446.386"/>
    <x v="0"/>
    <x v="9"/>
    <n v="43"/>
    <x v="0"/>
  </r>
  <r>
    <x v="2"/>
    <x v="4"/>
    <s v="AREP"/>
    <m/>
    <x v="0"/>
    <d v="2020-10-24T00:00:00"/>
    <x v="2"/>
    <s v="Hernandez Rosales Alicia"/>
    <m/>
    <m/>
    <n v="86.93"/>
    <m/>
    <n v="1564.74"/>
    <n v="1317.442"/>
    <n v="15.154999999999999"/>
    <m/>
    <n v="18"/>
    <n v="247.298"/>
    <x v="0"/>
    <x v="9"/>
    <n v="43"/>
    <x v="0"/>
  </r>
  <r>
    <x v="2"/>
    <x v="4"/>
    <s v="AREP"/>
    <m/>
    <x v="0"/>
    <d v="2020-10-24T00:00:00"/>
    <x v="2"/>
    <s v="Hernandez Rosales Alicia"/>
    <m/>
    <m/>
    <n v="153.94999999999999"/>
    <m/>
    <n v="3540.85"/>
    <n v="2333.1439999999998"/>
    <n v="15.154999999999999"/>
    <m/>
    <n v="23"/>
    <n v="1207.7059999999999"/>
    <x v="0"/>
    <x v="9"/>
    <n v="43"/>
    <x v="0"/>
  </r>
  <r>
    <x v="2"/>
    <x v="4"/>
    <s v="AREP"/>
    <m/>
    <x v="0"/>
    <d v="2020-10-26T00:00:00"/>
    <x v="2"/>
    <s v="Garcia Soto Salvador"/>
    <m/>
    <m/>
    <n v="1004.04"/>
    <m/>
    <n v="28113.119999999999"/>
    <n v="15159.605"/>
    <n v="15.099"/>
    <m/>
    <n v="28"/>
    <n v="12953.514999999999"/>
    <x v="0"/>
    <x v="9"/>
    <n v="44"/>
    <x v="0"/>
  </r>
  <r>
    <x v="2"/>
    <x v="4"/>
    <s v="AREP"/>
    <m/>
    <x v="0"/>
    <d v="2020-10-26T00:00:00"/>
    <x v="2"/>
    <s v="Loera Baltazar Carlos"/>
    <m/>
    <m/>
    <n v="498.28"/>
    <m/>
    <n v="13951.84"/>
    <n v="7523.3339999999998"/>
    <n v="15.099"/>
    <m/>
    <n v="28"/>
    <n v="6428.5060000000003"/>
    <x v="0"/>
    <x v="9"/>
    <n v="44"/>
    <x v="0"/>
  </r>
  <r>
    <x v="2"/>
    <x v="4"/>
    <s v="AREP"/>
    <m/>
    <x v="0"/>
    <d v="2020-10-26T00:00:00"/>
    <x v="2"/>
    <s v="HUEVO PUBLICO EN GENERAL"/>
    <m/>
    <m/>
    <n v="216.04"/>
    <m/>
    <n v="6049.12"/>
    <n v="3261.9029999999998"/>
    <n v="15.099"/>
    <m/>
    <n v="28"/>
    <n v="2787.2170000000001"/>
    <x v="0"/>
    <x v="9"/>
    <n v="44"/>
    <x v="0"/>
  </r>
  <r>
    <x v="2"/>
    <x v="4"/>
    <s v="AREP"/>
    <m/>
    <x v="0"/>
    <d v="2020-10-27T00:00:00"/>
    <x v="2"/>
    <s v="HUEVO PUBLICO EN GENERAL"/>
    <m/>
    <m/>
    <n v="257.29000000000002"/>
    <m/>
    <n v="7075.48"/>
    <n v="4548.5649999999996"/>
    <n v="17.678999999999998"/>
    <m/>
    <n v="27.5"/>
    <n v="2526.915"/>
    <x v="0"/>
    <x v="9"/>
    <n v="44"/>
    <x v="0"/>
  </r>
  <r>
    <x v="2"/>
    <x v="4"/>
    <s v="AREP"/>
    <m/>
    <x v="0"/>
    <d v="2020-10-27T00:00:00"/>
    <x v="2"/>
    <s v="Alvarez Garcia Octavio "/>
    <m/>
    <m/>
    <n v="105.37"/>
    <m/>
    <n v="2897.68"/>
    <n v="1862.809"/>
    <n v="17.678999999999998"/>
    <m/>
    <n v="27.5"/>
    <n v="1034.8710000000001"/>
    <x v="0"/>
    <x v="9"/>
    <n v="44"/>
    <x v="0"/>
  </r>
  <r>
    <x v="2"/>
    <x v="4"/>
    <s v="AREP"/>
    <m/>
    <x v="0"/>
    <d v="2020-10-27T00:00:00"/>
    <x v="2"/>
    <s v="Vargas Perez Maria del Rosario &quot;La Chata&quot;"/>
    <m/>
    <m/>
    <n v="128.9"/>
    <m/>
    <n v="3544.75"/>
    <n v="2278.79"/>
    <n v="17.678999999999998"/>
    <m/>
    <n v="27.5"/>
    <n v="1265.96"/>
    <x v="0"/>
    <x v="9"/>
    <n v="44"/>
    <x v="0"/>
  </r>
  <r>
    <x v="2"/>
    <x v="4"/>
    <s v="AREP"/>
    <m/>
    <x v="0"/>
    <d v="2020-10-27T00:00:00"/>
    <x v="2"/>
    <s v="HUEVO PUBLICO EN GENERAL"/>
    <m/>
    <m/>
    <n v="124.72"/>
    <m/>
    <n v="3429.8"/>
    <n v="2204.893"/>
    <n v="17.678999999999998"/>
    <m/>
    <n v="27.5"/>
    <n v="1224.9069999999999"/>
    <x v="0"/>
    <x v="9"/>
    <n v="44"/>
    <x v="0"/>
  </r>
  <r>
    <x v="2"/>
    <x v="4"/>
    <s v="AREP"/>
    <m/>
    <x v="0"/>
    <d v="2020-10-27T00:00:00"/>
    <x v="2"/>
    <s v="Gonzalez Dominguez Fabiola"/>
    <m/>
    <m/>
    <n v="104.68"/>
    <m/>
    <n v="2878.7"/>
    <n v="1850.6110000000001"/>
    <n v="17.678999999999998"/>
    <m/>
    <n v="27.5"/>
    <n v="1028.0889999999999"/>
    <x v="0"/>
    <x v="9"/>
    <n v="44"/>
    <x v="0"/>
  </r>
  <r>
    <x v="2"/>
    <x v="4"/>
    <s v="AREP"/>
    <m/>
    <x v="0"/>
    <d v="2020-10-27T00:00:00"/>
    <x v="2"/>
    <s v="Martin Francisco Cervantes Curiel"/>
    <m/>
    <m/>
    <n v="123.31"/>
    <m/>
    <n v="3391.03"/>
    <n v="2179.9659999999999"/>
    <n v="17.678999999999998"/>
    <m/>
    <n v="27.5"/>
    <n v="1211.0640000000001"/>
    <x v="0"/>
    <x v="9"/>
    <n v="44"/>
    <x v="0"/>
  </r>
  <r>
    <x v="2"/>
    <x v="4"/>
    <s v="AREP"/>
    <m/>
    <x v="0"/>
    <d v="2020-10-27T00:00:00"/>
    <x v="2"/>
    <s v="Huerta Reyes Juan Carlos"/>
    <m/>
    <m/>
    <n v="373.06"/>
    <m/>
    <n v="10259.15"/>
    <n v="6595.2330000000002"/>
    <n v="17.678999999999998"/>
    <m/>
    <n v="27.5"/>
    <n v="3663.9169999999999"/>
    <x v="0"/>
    <x v="9"/>
    <n v="44"/>
    <x v="0"/>
  </r>
  <r>
    <x v="2"/>
    <x v="4"/>
    <s v="AREP"/>
    <m/>
    <x v="0"/>
    <d v="2020-10-27T00:00:00"/>
    <x v="2"/>
    <s v="Imelda fregozo Guzman"/>
    <m/>
    <m/>
    <n v="167.95"/>
    <m/>
    <n v="4618.63"/>
    <n v="2969.145"/>
    <n v="17.678999999999998"/>
    <m/>
    <n v="27.5"/>
    <n v="1649.4849999999999"/>
    <x v="0"/>
    <x v="9"/>
    <n v="44"/>
    <x v="0"/>
  </r>
  <r>
    <x v="2"/>
    <x v="4"/>
    <s v="AREP"/>
    <m/>
    <x v="0"/>
    <d v="2020-10-27T00:00:00"/>
    <x v="2"/>
    <s v="Cobian Hector"/>
    <m/>
    <m/>
    <n v="211.65"/>
    <m/>
    <n v="5926.2"/>
    <n v="3741.7069999999999"/>
    <n v="17.678999999999998"/>
    <m/>
    <n v="28"/>
    <n v="2184.4929999999999"/>
    <x v="0"/>
    <x v="9"/>
    <n v="44"/>
    <x v="0"/>
  </r>
  <r>
    <x v="2"/>
    <x v="4"/>
    <s v="AREP"/>
    <m/>
    <x v="0"/>
    <d v="2020-10-27T00:00:00"/>
    <x v="2"/>
    <s v="Hernandez Rosales Alicia"/>
    <m/>
    <m/>
    <n v="106.33"/>
    <m/>
    <n v="2977.24"/>
    <n v="1879.7809999999999"/>
    <n v="17.678999999999998"/>
    <m/>
    <n v="28"/>
    <n v="1097.4590000000001"/>
    <x v="0"/>
    <x v="9"/>
    <n v="44"/>
    <x v="0"/>
  </r>
  <r>
    <x v="2"/>
    <x v="4"/>
    <s v="AREP"/>
    <m/>
    <x v="0"/>
    <d v="2020-10-27T00:00:00"/>
    <x v="2"/>
    <s v="Hernandez Rosales Alicia"/>
    <m/>
    <m/>
    <n v="41.54"/>
    <m/>
    <n v="747.72"/>
    <n v="734.375"/>
    <n v="17.678999999999998"/>
    <m/>
    <n v="18"/>
    <n v="13.345000000000001"/>
    <x v="0"/>
    <x v="9"/>
    <n v="44"/>
    <x v="0"/>
  </r>
  <r>
    <x v="2"/>
    <x v="4"/>
    <s v="AREP"/>
    <m/>
    <x v="0"/>
    <d v="2020-10-27T00:00:00"/>
    <x v="2"/>
    <s v="Hernandez Rosales Alicia"/>
    <m/>
    <m/>
    <n v="170.8"/>
    <m/>
    <n v="3928.4"/>
    <n v="3019.53"/>
    <n v="17.678999999999998"/>
    <m/>
    <n v="23"/>
    <n v="908.87"/>
    <x v="0"/>
    <x v="9"/>
    <n v="44"/>
    <x v="0"/>
  </r>
  <r>
    <x v="2"/>
    <x v="4"/>
    <s v="AREP"/>
    <m/>
    <x v="0"/>
    <d v="2020-10-27T00:00:00"/>
    <x v="2"/>
    <s v="Cobian Zamora Marlin"/>
    <m/>
    <m/>
    <n v="868.8"/>
    <m/>
    <n v="24326.400000000001"/>
    <n v="15359.295"/>
    <n v="17.678999999999998"/>
    <m/>
    <n v="28"/>
    <n v="8967.1049999999996"/>
    <x v="0"/>
    <x v="9"/>
    <n v="44"/>
    <x v="0"/>
  </r>
  <r>
    <x v="2"/>
    <x v="4"/>
    <s v="AREP"/>
    <m/>
    <x v="0"/>
    <d v="2020-10-27T00:00:00"/>
    <x v="2"/>
    <s v="Jose Zazueta"/>
    <m/>
    <m/>
    <n v="1286.4000000000001"/>
    <m/>
    <n v="36019.199999999997"/>
    <n v="22741.938999999998"/>
    <n v="17.678999999999998"/>
    <m/>
    <n v="28"/>
    <n v="13277.261"/>
    <x v="0"/>
    <x v="9"/>
    <n v="44"/>
    <x v="0"/>
  </r>
  <r>
    <x v="2"/>
    <x v="4"/>
    <s v="AREP"/>
    <m/>
    <x v="0"/>
    <d v="2020-10-27T00:00:00"/>
    <x v="2"/>
    <s v="HUEVO PUBLICO EN GENERAL"/>
    <m/>
    <m/>
    <n v="359.1"/>
    <m/>
    <n v="10054.799999999999"/>
    <n v="6348.4380000000001"/>
    <n v="17.678999999999998"/>
    <m/>
    <n v="28"/>
    <n v="3706.3620000000001"/>
    <x v="0"/>
    <x v="9"/>
    <n v="44"/>
    <x v="0"/>
  </r>
  <r>
    <x v="2"/>
    <x v="4"/>
    <s v="AREP"/>
    <m/>
    <x v="0"/>
    <d v="2020-10-27T00:00:00"/>
    <x v="2"/>
    <s v="HUEVO PUBLICO EN GENERAL"/>
    <m/>
    <m/>
    <n v="253.15"/>
    <m/>
    <n v="7088.2"/>
    <n v="4475.375"/>
    <n v="17.678999999999998"/>
    <m/>
    <n v="28"/>
    <n v="2612.8249999999998"/>
    <x v="0"/>
    <x v="9"/>
    <n v="44"/>
    <x v="0"/>
  </r>
  <r>
    <x v="2"/>
    <x v="4"/>
    <s v="AREP"/>
    <m/>
    <x v="0"/>
    <d v="2020-10-27T00:00:00"/>
    <x v="2"/>
    <s v="Espinoza Gonzalez Maria Yesenia"/>
    <m/>
    <m/>
    <n v="345.73"/>
    <m/>
    <n v="9680.44"/>
    <n v="6058.9120000000003"/>
    <n v="17.524999999999999"/>
    <m/>
    <n v="28"/>
    <n v="3621.5279999999998"/>
    <x v="0"/>
    <x v="9"/>
    <n v="44"/>
    <x v="0"/>
  </r>
  <r>
    <x v="2"/>
    <x v="4"/>
    <s v="AREP"/>
    <m/>
    <x v="0"/>
    <d v="2020-10-27T00:00:00"/>
    <x v="2"/>
    <s v="Julio Sanchez"/>
    <m/>
    <m/>
    <n v="2407.13"/>
    <m/>
    <n v="67399.64"/>
    <n v="42184.909"/>
    <n v="17.524999999999999"/>
    <m/>
    <n v="28"/>
    <n v="25214.731"/>
    <x v="0"/>
    <x v="9"/>
    <n v="44"/>
    <x v="0"/>
  </r>
  <r>
    <x v="2"/>
    <x v="4"/>
    <s v="AREP"/>
    <m/>
    <x v="0"/>
    <d v="2020-10-27T00:00:00"/>
    <x v="2"/>
    <s v="HUEVO PUBLICO EN GENERAL"/>
    <m/>
    <m/>
    <n v="424.94"/>
    <m/>
    <n v="11898.32"/>
    <n v="7146.5439999999999"/>
    <n v="16.818000000000001"/>
    <m/>
    <n v="28"/>
    <n v="4751.7759999999998"/>
    <x v="0"/>
    <x v="9"/>
    <n v="44"/>
    <x v="0"/>
  </r>
  <r>
    <x v="2"/>
    <x v="4"/>
    <s v="AREP"/>
    <m/>
    <x v="0"/>
    <d v="2020-10-27T00:00:00"/>
    <x v="2"/>
    <s v="Panaderia Garcia"/>
    <m/>
    <m/>
    <n v="43.78"/>
    <m/>
    <n v="1006.94"/>
    <n v="736.28200000000004"/>
    <n v="16.818000000000001"/>
    <m/>
    <n v="23"/>
    <n v="270.65800000000002"/>
    <x v="0"/>
    <x v="9"/>
    <n v="44"/>
    <x v="0"/>
  </r>
  <r>
    <x v="2"/>
    <x v="4"/>
    <s v="AREP"/>
    <m/>
    <x v="0"/>
    <d v="2020-10-27T00:00:00"/>
    <x v="2"/>
    <s v="Panaderia Garcia"/>
    <m/>
    <m/>
    <n v="108.03"/>
    <m/>
    <n v="1944.54"/>
    <n v="1816.8240000000001"/>
    <n v="16.818000000000001"/>
    <m/>
    <n v="18"/>
    <n v="127.71599999999999"/>
    <x v="0"/>
    <x v="9"/>
    <n v="44"/>
    <x v="0"/>
  </r>
  <r>
    <x v="2"/>
    <x v="4"/>
    <s v="AREP"/>
    <m/>
    <x v="0"/>
    <d v="2020-10-29T00:00:00"/>
    <x v="2"/>
    <s v="HUEVO PUBLICO EN GENERAL"/>
    <m/>
    <m/>
    <n v="246.57"/>
    <m/>
    <n v="6780.68"/>
    <n v="4958.1530000000002"/>
    <n v="20.109000000000002"/>
    <m/>
    <n v="27.5"/>
    <n v="1822.527"/>
    <x v="0"/>
    <x v="9"/>
    <n v="44"/>
    <x v="0"/>
  </r>
  <r>
    <x v="2"/>
    <x v="4"/>
    <s v="AREP"/>
    <m/>
    <x v="0"/>
    <d v="2020-10-29T00:00:00"/>
    <x v="2"/>
    <s v="Imelda fregozo Guzman"/>
    <m/>
    <m/>
    <n v="39.72"/>
    <m/>
    <n v="1012.86"/>
    <n v="798.71"/>
    <n v="20.109000000000002"/>
    <m/>
    <n v="25.5"/>
    <n v="214.15"/>
    <x v="0"/>
    <x v="9"/>
    <n v="44"/>
    <x v="0"/>
  </r>
  <r>
    <x v="2"/>
    <x v="4"/>
    <s v="AREP"/>
    <m/>
    <x v="0"/>
    <d v="2020-10-29T00:00:00"/>
    <x v="2"/>
    <s v="Ambriz Ruiz Manolo"/>
    <m/>
    <m/>
    <n v="476.6"/>
    <m/>
    <n v="13106.5"/>
    <n v="9583.7119999999995"/>
    <n v="20.109000000000002"/>
    <m/>
    <n v="27.5"/>
    <n v="3522.788"/>
    <x v="0"/>
    <x v="9"/>
    <n v="44"/>
    <x v="0"/>
  </r>
  <r>
    <x v="2"/>
    <x v="4"/>
    <s v="AREP"/>
    <m/>
    <x v="0"/>
    <d v="2020-10-29T00:00:00"/>
    <x v="2"/>
    <s v="Laura Livier Castro Mejia"/>
    <m/>
    <m/>
    <n v="128.06"/>
    <m/>
    <n v="3521.65"/>
    <n v="2575.0949999999998"/>
    <n v="20.109000000000002"/>
    <m/>
    <n v="27.5"/>
    <n v="946.55499999999995"/>
    <x v="0"/>
    <x v="9"/>
    <n v="44"/>
    <x v="0"/>
  </r>
  <r>
    <x v="2"/>
    <x v="4"/>
    <s v="AREP"/>
    <m/>
    <x v="0"/>
    <d v="2020-10-29T00:00:00"/>
    <x v="2"/>
    <s v="Rosales Guzman Humberto"/>
    <m/>
    <m/>
    <n v="168.44"/>
    <m/>
    <n v="4632.1000000000004"/>
    <n v="3387.076"/>
    <n v="20.109000000000002"/>
    <m/>
    <n v="27.5"/>
    <n v="1245.0239999999999"/>
    <x v="0"/>
    <x v="9"/>
    <n v="44"/>
    <x v="0"/>
  </r>
  <r>
    <x v="2"/>
    <x v="4"/>
    <s v="AREP"/>
    <m/>
    <x v="0"/>
    <d v="2020-10-29T00:00:00"/>
    <x v="2"/>
    <s v="HUEVO PUBLICO EN GENERAL"/>
    <m/>
    <m/>
    <n v="325.14"/>
    <m/>
    <n v="8941.35"/>
    <n v="6538.0780000000004"/>
    <n v="20.109000000000002"/>
    <m/>
    <n v="27.5"/>
    <n v="2403.2719999999999"/>
    <x v="0"/>
    <x v="9"/>
    <n v="44"/>
    <x v="0"/>
  </r>
  <r>
    <x v="2"/>
    <x v="4"/>
    <s v="AREP"/>
    <m/>
    <x v="0"/>
    <d v="2020-10-29T00:00:00"/>
    <x v="2"/>
    <s v="Vargas Perez Maria del Rosario &quot;La Chata&quot;"/>
    <m/>
    <m/>
    <n v="212.8"/>
    <m/>
    <n v="5852"/>
    <n v="4279.0889999999999"/>
    <n v="20.109000000000002"/>
    <m/>
    <n v="27.5"/>
    <n v="1572.9110000000001"/>
    <x v="0"/>
    <x v="9"/>
    <n v="44"/>
    <x v="0"/>
  </r>
  <r>
    <x v="2"/>
    <x v="4"/>
    <s v="AREP"/>
    <m/>
    <x v="0"/>
    <d v="2020-10-29T00:00:00"/>
    <x v="2"/>
    <s v="J Jesus Naranjo Ayala"/>
    <m/>
    <m/>
    <n v="22.31"/>
    <m/>
    <n v="390.43"/>
    <n v="448.62099999999998"/>
    <n v="20.109000000000002"/>
    <m/>
    <n v="17.5002"/>
    <n v="-58.191000000000003"/>
    <x v="0"/>
    <x v="9"/>
    <n v="44"/>
    <x v="0"/>
  </r>
  <r>
    <x v="2"/>
    <x v="4"/>
    <s v="AREP"/>
    <m/>
    <x v="0"/>
    <d v="2020-10-29T00:00:00"/>
    <x v="2"/>
    <s v="J Jesus Naranjo Ayala"/>
    <m/>
    <m/>
    <n v="150.86000000000001"/>
    <m/>
    <n v="4148.6499999999996"/>
    <n v="3033.5680000000002"/>
    <n v="20.109000000000002"/>
    <m/>
    <n v="27.5"/>
    <n v="1115.0820000000001"/>
    <x v="0"/>
    <x v="9"/>
    <n v="44"/>
    <x v="0"/>
  </r>
  <r>
    <x v="2"/>
    <x v="4"/>
    <s v="AREP"/>
    <m/>
    <x v="0"/>
    <d v="2020-10-29T00:00:00"/>
    <x v="2"/>
    <s v="Cobian Zamora Marlin"/>
    <m/>
    <m/>
    <n v="645.95000000000005"/>
    <m/>
    <n v="17763.63"/>
    <n v="12989.085999999999"/>
    <n v="20.109000000000002"/>
    <m/>
    <n v="27.5"/>
    <n v="4774.5439999999999"/>
    <x v="0"/>
    <x v="9"/>
    <n v="44"/>
    <x v="0"/>
  </r>
  <r>
    <x v="2"/>
    <x v="4"/>
    <s v="AREP"/>
    <m/>
    <x v="0"/>
    <d v="2020-10-29T00:00:00"/>
    <x v="2"/>
    <s v="Panaderia Garcia"/>
    <m/>
    <m/>
    <n v="20.94"/>
    <m/>
    <n v="366.45"/>
    <n v="421.072"/>
    <n v="20.109000000000002"/>
    <m/>
    <n v="17.5"/>
    <n v="-54.622"/>
    <x v="0"/>
    <x v="9"/>
    <n v="44"/>
    <x v="0"/>
  </r>
  <r>
    <x v="2"/>
    <x v="4"/>
    <s v="AREP"/>
    <m/>
    <x v="0"/>
    <d v="2020-10-30T00:00:00"/>
    <x v="2"/>
    <s v="Espinoza Gonzalez Maria Yesenia"/>
    <m/>
    <m/>
    <n v="322.22000000000003"/>
    <m/>
    <n v="8861.0499999999993"/>
    <n v="6472.4489999999996"/>
    <n v="20.087"/>
    <m/>
    <n v="27.5"/>
    <n v="2388.6010000000001"/>
    <x v="0"/>
    <x v="9"/>
    <n v="44"/>
    <x v="0"/>
  </r>
  <r>
    <x v="2"/>
    <x v="4"/>
    <s v="AREP"/>
    <m/>
    <x v="0"/>
    <d v="2020-10-30T00:00:00"/>
    <x v="2"/>
    <s v="Huerta Reyes Juan Carlos"/>
    <m/>
    <m/>
    <n v="330.25"/>
    <m/>
    <n v="9081.8799999999992"/>
    <n v="6633.7479999999996"/>
    <n v="20.087"/>
    <m/>
    <n v="27.5"/>
    <n v="2448.1320000000001"/>
    <x v="0"/>
    <x v="9"/>
    <n v="44"/>
    <x v="0"/>
  </r>
  <r>
    <x v="2"/>
    <x v="4"/>
    <s v="AREP"/>
    <m/>
    <x v="0"/>
    <d v="2020-10-30T00:00:00"/>
    <x v="2"/>
    <s v="Imelda fregozo Guzman"/>
    <m/>
    <m/>
    <n v="104.22"/>
    <m/>
    <n v="2866.05"/>
    <n v="2093.4720000000002"/>
    <n v="20.087"/>
    <m/>
    <n v="27.5"/>
    <n v="772.57799999999997"/>
    <x v="0"/>
    <x v="9"/>
    <n v="44"/>
    <x v="0"/>
  </r>
  <r>
    <x v="2"/>
    <x v="4"/>
    <s v="AREP"/>
    <m/>
    <x v="0"/>
    <d v="2020-10-30T00:00:00"/>
    <x v="2"/>
    <s v="Martin Francisco Cervantes Curiel"/>
    <m/>
    <m/>
    <n v="128.53"/>
    <m/>
    <n v="3534.58"/>
    <n v="2581.788"/>
    <n v="20.087"/>
    <m/>
    <n v="27.5"/>
    <n v="952.79200000000003"/>
    <x v="0"/>
    <x v="9"/>
    <n v="44"/>
    <x v="0"/>
  </r>
  <r>
    <x v="2"/>
    <x v="4"/>
    <s v="AREP"/>
    <m/>
    <x v="0"/>
    <d v="2020-10-30T00:00:00"/>
    <x v="2"/>
    <s v="Gonzalez Dominguez Fabiola"/>
    <m/>
    <m/>
    <n v="79.06"/>
    <m/>
    <n v="2016.03"/>
    <n v="1588.0820000000001"/>
    <n v="20.087"/>
    <m/>
    <n v="25.5"/>
    <n v="427.94799999999998"/>
    <x v="0"/>
    <x v="9"/>
    <n v="44"/>
    <x v="0"/>
  </r>
  <r>
    <x v="2"/>
    <x v="4"/>
    <s v="AREP"/>
    <m/>
    <x v="0"/>
    <d v="2020-10-30T00:00:00"/>
    <x v="2"/>
    <s v="Gonzalez Dominguez Fabiola"/>
    <m/>
    <m/>
    <n v="66.92"/>
    <m/>
    <n v="1840.3"/>
    <n v="1344.2249999999999"/>
    <n v="20.087"/>
    <m/>
    <n v="27.5"/>
    <n v="496.07499999999999"/>
    <x v="0"/>
    <x v="9"/>
    <n v="44"/>
    <x v="0"/>
  </r>
  <r>
    <x v="2"/>
    <x v="4"/>
    <s v="AREP"/>
    <m/>
    <x v="0"/>
    <d v="2020-10-30T00:00:00"/>
    <x v="2"/>
    <s v="Alvarez Garcia Octavio "/>
    <m/>
    <m/>
    <n v="213.94"/>
    <m/>
    <n v="5883.35"/>
    <n v="4297.4229999999998"/>
    <n v="20.087"/>
    <m/>
    <n v="27.5"/>
    <n v="1585.9269999999999"/>
    <x v="0"/>
    <x v="9"/>
    <n v="44"/>
    <x v="0"/>
  </r>
  <r>
    <x v="2"/>
    <x v="4"/>
    <s v="AREP"/>
    <m/>
    <x v="0"/>
    <d v="2020-10-30T00:00:00"/>
    <x v="2"/>
    <s v="HUEVO PUBLICO EN GENERAL"/>
    <m/>
    <m/>
    <n v="241.32"/>
    <m/>
    <n v="6636.3"/>
    <n v="4847.4070000000002"/>
    <n v="20.087"/>
    <m/>
    <n v="27.5"/>
    <n v="1788.893"/>
    <x v="0"/>
    <x v="9"/>
    <n v="44"/>
    <x v="0"/>
  </r>
  <r>
    <x v="2"/>
    <x v="4"/>
    <s v="AREP"/>
    <m/>
    <x v="0"/>
    <d v="2020-10-30T00:00:00"/>
    <x v="2"/>
    <s v="Vargas Perez Maria del Rosario &quot;La Chata&quot;"/>
    <m/>
    <m/>
    <n v="211.11"/>
    <m/>
    <n v="5805.53"/>
    <n v="4240.5770000000002"/>
    <n v="20.087"/>
    <m/>
    <n v="27.5"/>
    <n v="1564.953"/>
    <x v="0"/>
    <x v="9"/>
    <n v="44"/>
    <x v="0"/>
  </r>
  <r>
    <x v="2"/>
    <x v="4"/>
    <s v="AREP"/>
    <m/>
    <x v="0"/>
    <d v="2020-10-30T00:00:00"/>
    <x v="2"/>
    <s v="HUEVO PUBLICO EN GENERAL"/>
    <m/>
    <m/>
    <n v="427.87"/>
    <m/>
    <n v="11766.43"/>
    <n v="8594.6450000000004"/>
    <n v="20.087"/>
    <m/>
    <n v="27.5"/>
    <n v="3171.7849999999999"/>
    <x v="0"/>
    <x v="9"/>
    <n v="44"/>
    <x v="0"/>
  </r>
  <r>
    <x v="2"/>
    <x v="4"/>
    <s v="AREP"/>
    <m/>
    <x v="0"/>
    <d v="2020-10-30T00:00:00"/>
    <x v="2"/>
    <s v="Gonzalez Contreras Crescenciano"/>
    <m/>
    <m/>
    <n v="678.85"/>
    <m/>
    <n v="18668.38"/>
    <n v="13636.093000000001"/>
    <n v="20.087"/>
    <m/>
    <n v="27.5"/>
    <n v="5032.2870000000003"/>
    <x v="0"/>
    <x v="9"/>
    <n v="44"/>
    <x v="0"/>
  </r>
  <r>
    <x v="2"/>
    <x v="4"/>
    <s v="AREP"/>
    <m/>
    <x v="0"/>
    <d v="2020-10-30T00:00:00"/>
    <x v="2"/>
    <s v="SUPER LAS PINTAS"/>
    <m/>
    <m/>
    <n v="128.51"/>
    <m/>
    <n v="3534.03"/>
    <n v="2581.3870000000002"/>
    <n v="20.087"/>
    <m/>
    <n v="27.5"/>
    <n v="952.64300000000003"/>
    <x v="0"/>
    <x v="9"/>
    <n v="44"/>
    <x v="0"/>
  </r>
  <r>
    <x v="2"/>
    <x v="4"/>
    <s v="AREP"/>
    <m/>
    <x v="0"/>
    <d v="2020-10-30T00:00:00"/>
    <x v="2"/>
    <s v="SUPER LAS PINTAS"/>
    <m/>
    <m/>
    <n v="19.920000000000002"/>
    <m/>
    <n v="507.96"/>
    <n v="400.13400000000001"/>
    <n v="20.087"/>
    <m/>
    <n v="25.5"/>
    <n v="107.82599999999999"/>
    <x v="0"/>
    <x v="9"/>
    <n v="44"/>
    <x v="0"/>
  </r>
  <r>
    <x v="2"/>
    <x v="4"/>
    <s v="AREP"/>
    <m/>
    <x v="0"/>
    <d v="2020-10-30T00:00:00"/>
    <x v="2"/>
    <s v="Julio Sanchez"/>
    <m/>
    <m/>
    <n v="293.7"/>
    <m/>
    <n v="8076.75"/>
    <n v="5899.5659999999998"/>
    <n v="20.087"/>
    <m/>
    <n v="27.5"/>
    <n v="2177.1840000000002"/>
    <x v="0"/>
    <x v="9"/>
    <n v="44"/>
    <x v="0"/>
  </r>
  <r>
    <x v="2"/>
    <x v="4"/>
    <s v="AREP"/>
    <m/>
    <x v="0"/>
    <d v="2020-10-30T00:00:00"/>
    <x v="2"/>
    <s v="Soc Coop Rural de Compra y Venta en C y C El Grullo SCL"/>
    <m/>
    <m/>
    <n v="427.62"/>
    <m/>
    <n v="11759.55"/>
    <n v="8589.6239999999998"/>
    <n v="20.087"/>
    <m/>
    <n v="27.5"/>
    <n v="3169.9259999999999"/>
    <x v="0"/>
    <x v="9"/>
    <n v="44"/>
    <x v="0"/>
  </r>
  <r>
    <x v="2"/>
    <x v="4"/>
    <s v="AREP"/>
    <m/>
    <x v="0"/>
    <d v="2020-10-30T00:00:00"/>
    <x v="2"/>
    <s v="Distribuidora de Frutas y Verduras Zepeda Hnos SRL de CV"/>
    <m/>
    <m/>
    <n v="976.44"/>
    <m/>
    <n v="26852.1"/>
    <n v="19613.576000000001"/>
    <n v="20.087"/>
    <m/>
    <n v="27.5"/>
    <n v="7238.5240000000003"/>
    <x v="0"/>
    <x v="9"/>
    <n v="44"/>
    <x v="0"/>
  </r>
  <r>
    <x v="2"/>
    <x v="4"/>
    <s v="AREP"/>
    <m/>
    <x v="0"/>
    <d v="2020-10-30T00:00:00"/>
    <x v="2"/>
    <s v="Distribuidora de Frutas y Verduras Zepeda Hnos SRL de CV"/>
    <m/>
    <m/>
    <n v="644.16999999999996"/>
    <m/>
    <n v="17714.68"/>
    <n v="12933.826999999999"/>
    <n v="20.077999999999999"/>
    <m/>
    <n v="27.5"/>
    <n v="4780.8530000000001"/>
    <x v="0"/>
    <x v="9"/>
    <n v="44"/>
    <x v="0"/>
  </r>
  <r>
    <x v="2"/>
    <x v="4"/>
    <s v="AREP"/>
    <m/>
    <x v="0"/>
    <d v="2020-10-30T00:00:00"/>
    <x v="2"/>
    <s v="Distribuidora de Frutas y Verduras Zepeda Hnos SRL de CV"/>
    <m/>
    <m/>
    <n v="1077.96"/>
    <m/>
    <n v="30182.880000000001"/>
    <n v="21643.584999999999"/>
    <n v="20.077999999999999"/>
    <m/>
    <n v="28"/>
    <n v="8539.2950000000001"/>
    <x v="0"/>
    <x v="9"/>
    <n v="44"/>
    <x v="0"/>
  </r>
  <r>
    <x v="2"/>
    <x v="4"/>
    <s v="AREP"/>
    <m/>
    <x v="0"/>
    <d v="2020-10-31T00:00:00"/>
    <x v="2"/>
    <s v="Cobian Zamora Marlin"/>
    <m/>
    <m/>
    <n v="585.03"/>
    <m/>
    <n v="16088.33"/>
    <n v="11701.695"/>
    <n v="20.001999999999999"/>
    <m/>
    <n v="27.5"/>
    <n v="4386.6350000000002"/>
    <x v="0"/>
    <x v="9"/>
    <n v="44"/>
    <x v="0"/>
  </r>
  <r>
    <x v="2"/>
    <x v="4"/>
    <s v="AREP"/>
    <m/>
    <x v="0"/>
    <d v="2020-11-02T00:00:00"/>
    <x v="2"/>
    <s v="HUEVO PUBLICO EN GENERAL"/>
    <m/>
    <m/>
    <n v="435.08"/>
    <m/>
    <n v="11964.7"/>
    <n v="8755.2620000000006"/>
    <n v="20.123000000000001"/>
    <m/>
    <n v="27.5"/>
    <n v="3209.4380000000001"/>
    <x v="0"/>
    <x v="10"/>
    <n v="45"/>
    <x v="0"/>
  </r>
  <r>
    <x v="2"/>
    <x v="4"/>
    <s v="AREP"/>
    <m/>
    <x v="0"/>
    <d v="2020-11-02T00:00:00"/>
    <x v="2"/>
    <s v="Garcia Soto Salvador"/>
    <m/>
    <m/>
    <n v="953.96"/>
    <m/>
    <n v="26710.880000000001"/>
    <n v="19196.859"/>
    <n v="20.123000000000001"/>
    <m/>
    <n v="28"/>
    <n v="7514.0209999999997"/>
    <x v="0"/>
    <x v="10"/>
    <n v="45"/>
    <x v="0"/>
  </r>
  <r>
    <x v="2"/>
    <x v="4"/>
    <s v="AREP"/>
    <m/>
    <x v="0"/>
    <d v="2020-11-02T00:00:00"/>
    <x v="2"/>
    <s v="Distribuidora de Frutas y Verduras Zepeda Hnos SRL de CV"/>
    <m/>
    <m/>
    <n v="913.54"/>
    <m/>
    <n v="25122.35"/>
    <n v="18383.473999999998"/>
    <n v="20.123000000000001"/>
    <m/>
    <n v="27.5"/>
    <n v="6738.8760000000002"/>
    <x v="0"/>
    <x v="10"/>
    <n v="45"/>
    <x v="0"/>
  </r>
  <r>
    <x v="2"/>
    <x v="4"/>
    <s v="AREP"/>
    <m/>
    <x v="0"/>
    <d v="2020-11-04T00:00:00"/>
    <x v="2"/>
    <s v="Super Tienda Martinez SA de CV"/>
    <m/>
    <m/>
    <n v="19.989999999999998"/>
    <m/>
    <n v="489.76"/>
    <n v="394.69299999999998"/>
    <n v="19.745000000000001"/>
    <m/>
    <n v="24.500299999999999"/>
    <n v="95.066999999999993"/>
    <x v="0"/>
    <x v="10"/>
    <n v="45"/>
    <x v="0"/>
  </r>
  <r>
    <x v="2"/>
    <x v="4"/>
    <s v="AREP"/>
    <m/>
    <x v="0"/>
    <d v="2020-11-04T00:00:00"/>
    <x v="2"/>
    <s v="Gonzalez Dominguez Fabiola"/>
    <m/>
    <m/>
    <n v="19.920000000000002"/>
    <m/>
    <n v="488.04"/>
    <n v="393.31099999999998"/>
    <n v="19.745000000000001"/>
    <m/>
    <n v="24.5"/>
    <n v="94.728999999999999"/>
    <x v="0"/>
    <x v="10"/>
    <n v="45"/>
    <x v="0"/>
  </r>
  <r>
    <x v="2"/>
    <x v="4"/>
    <s v="AREP"/>
    <m/>
    <x v="0"/>
    <d v="2020-11-04T00:00:00"/>
    <x v="2"/>
    <s v="Gonzalez Dominguez Fabiola"/>
    <m/>
    <m/>
    <n v="127.55"/>
    <m/>
    <n v="3380.08"/>
    <n v="2518.415"/>
    <n v="19.745000000000001"/>
    <m/>
    <n v="26.5"/>
    <n v="861.66499999999996"/>
    <x v="0"/>
    <x v="10"/>
    <n v="45"/>
    <x v="0"/>
  </r>
  <r>
    <x v="2"/>
    <x v="4"/>
    <s v="AREP"/>
    <m/>
    <x v="0"/>
    <d v="2020-11-04T00:00:00"/>
    <x v="2"/>
    <s v="Rosales Guzman Humberto"/>
    <m/>
    <m/>
    <n v="64.75"/>
    <m/>
    <n v="1715.88"/>
    <n v="1278.4590000000001"/>
    <n v="19.745000000000001"/>
    <m/>
    <n v="26.5001"/>
    <n v="437.42099999999999"/>
    <x v="0"/>
    <x v="10"/>
    <n v="45"/>
    <x v="0"/>
  </r>
  <r>
    <x v="2"/>
    <x v="4"/>
    <s v="AREP"/>
    <m/>
    <x v="0"/>
    <d v="2020-11-04T00:00:00"/>
    <x v="2"/>
    <s v="Espinoza Gonzalez Maria Yesenia"/>
    <m/>
    <m/>
    <n v="213.49"/>
    <m/>
    <n v="5657.49"/>
    <n v="4215.2610000000004"/>
    <n v="19.745000000000001"/>
    <m/>
    <n v="26.5"/>
    <n v="1442.229"/>
    <x v="0"/>
    <x v="10"/>
    <n v="45"/>
    <x v="0"/>
  </r>
  <r>
    <x v="2"/>
    <x v="4"/>
    <s v="AREP"/>
    <m/>
    <x v="0"/>
    <d v="2020-11-04T00:00:00"/>
    <x v="2"/>
    <s v="Ambriz Ruiz Manolo"/>
    <m/>
    <m/>
    <n v="537.83000000000004"/>
    <m/>
    <n v="14252.5"/>
    <n v="10619.203"/>
    <n v="19.745000000000001"/>
    <m/>
    <n v="26.5"/>
    <n v="3633.297"/>
    <x v="0"/>
    <x v="10"/>
    <n v="45"/>
    <x v="0"/>
  </r>
  <r>
    <x v="2"/>
    <x v="4"/>
    <s v="AREP"/>
    <m/>
    <x v="0"/>
    <d v="2020-11-04T00:00:00"/>
    <x v="2"/>
    <s v="Alvarez Garcia Octavio "/>
    <m/>
    <m/>
    <n v="216.56"/>
    <m/>
    <n v="5847.12"/>
    <n v="4275.8760000000002"/>
    <n v="19.745000000000001"/>
    <m/>
    <n v="27"/>
    <n v="1571.2439999999999"/>
    <x v="0"/>
    <x v="10"/>
    <n v="45"/>
    <x v="0"/>
  </r>
  <r>
    <x v="2"/>
    <x v="4"/>
    <s v="AREP"/>
    <m/>
    <x v="0"/>
    <d v="2020-11-04T00:00:00"/>
    <x v="2"/>
    <s v="Julio Sanchez"/>
    <m/>
    <m/>
    <n v="216.06"/>
    <m/>
    <n v="5833.62"/>
    <n v="4266.0039999999999"/>
    <n v="19.745000000000001"/>
    <m/>
    <n v="27"/>
    <n v="1567.616"/>
    <x v="0"/>
    <x v="10"/>
    <n v="45"/>
    <x v="0"/>
  </r>
  <r>
    <x v="2"/>
    <x v="4"/>
    <s v="AREP"/>
    <m/>
    <x v="0"/>
    <d v="2020-11-04T00:00:00"/>
    <x v="2"/>
    <s v="J Jesus Naranjo Ayala"/>
    <m/>
    <m/>
    <n v="128.52000000000001"/>
    <m/>
    <n v="3470.04"/>
    <n v="2537.5680000000002"/>
    <n v="19.745000000000001"/>
    <m/>
    <n v="27"/>
    <n v="932.47199999999998"/>
    <x v="0"/>
    <x v="10"/>
    <n v="45"/>
    <x v="0"/>
  </r>
  <r>
    <x v="2"/>
    <x v="4"/>
    <s v="AREP"/>
    <m/>
    <x v="0"/>
    <d v="2020-11-04T00:00:00"/>
    <x v="2"/>
    <s v="Cesar Morales"/>
    <m/>
    <m/>
    <n v="63.55"/>
    <m/>
    <n v="1715.85"/>
    <n v="1254.7650000000001"/>
    <n v="19.745000000000001"/>
    <m/>
    <n v="27"/>
    <n v="461.08499999999998"/>
    <x v="0"/>
    <x v="10"/>
    <n v="45"/>
    <x v="0"/>
  </r>
  <r>
    <x v="2"/>
    <x v="4"/>
    <s v="AREP"/>
    <m/>
    <x v="0"/>
    <d v="2020-11-04T00:00:00"/>
    <x v="2"/>
    <s v="Hernandez Rosales Alicia"/>
    <m/>
    <m/>
    <n v="129.27000000000001"/>
    <m/>
    <n v="3490.29"/>
    <n v="2552.3760000000002"/>
    <n v="19.745000000000001"/>
    <m/>
    <n v="27"/>
    <n v="937.91399999999999"/>
    <x v="0"/>
    <x v="10"/>
    <n v="45"/>
    <x v="0"/>
  </r>
  <r>
    <x v="2"/>
    <x v="4"/>
    <s v="AREP"/>
    <m/>
    <x v="0"/>
    <d v="2020-11-04T00:00:00"/>
    <x v="2"/>
    <s v="Hernandez Rosales Alicia"/>
    <m/>
    <m/>
    <n v="86.03"/>
    <m/>
    <n v="1462.51"/>
    <n v="1698.6220000000001"/>
    <n v="19.745000000000001"/>
    <m/>
    <n v="17"/>
    <n v="-236.11199999999999"/>
    <x v="0"/>
    <x v="10"/>
    <n v="45"/>
    <x v="0"/>
  </r>
  <r>
    <x v="2"/>
    <x v="4"/>
    <s v="AREP"/>
    <m/>
    <x v="0"/>
    <d v="2020-11-04T00:00:00"/>
    <x v="2"/>
    <s v="Hernandez Rosales Alicia"/>
    <m/>
    <m/>
    <n v="107.33"/>
    <m/>
    <n v="2361.2600000000002"/>
    <n v="2119.181"/>
    <n v="19.745000000000001"/>
    <m/>
    <n v="22"/>
    <n v="242.07900000000001"/>
    <x v="0"/>
    <x v="10"/>
    <n v="45"/>
    <x v="0"/>
  </r>
  <r>
    <x v="2"/>
    <x v="4"/>
    <s v="AREP"/>
    <m/>
    <x v="0"/>
    <d v="2020-11-04T00:00:00"/>
    <x v="2"/>
    <s v="Cobian Zamora Marlin"/>
    <m/>
    <m/>
    <n v="438.73"/>
    <m/>
    <n v="11845.71"/>
    <n v="8662.52"/>
    <n v="19.745000000000001"/>
    <m/>
    <n v="27"/>
    <n v="3183.19"/>
    <x v="0"/>
    <x v="10"/>
    <n v="45"/>
    <x v="0"/>
  </r>
  <r>
    <x v="2"/>
    <x v="4"/>
    <s v="AREP"/>
    <m/>
    <x v="0"/>
    <d v="2020-11-04T00:00:00"/>
    <x v="2"/>
    <s v="HUEVO PUBLICO EN GENERAL"/>
    <m/>
    <m/>
    <n v="544.91"/>
    <m/>
    <n v="14712.57"/>
    <n v="10758.994000000001"/>
    <n v="19.745000000000001"/>
    <m/>
    <n v="27"/>
    <n v="3953.576"/>
    <x v="0"/>
    <x v="10"/>
    <n v="45"/>
    <x v="0"/>
  </r>
  <r>
    <x v="2"/>
    <x v="4"/>
    <s v="AREP"/>
    <m/>
    <x v="0"/>
    <d v="2020-11-04T00:00:00"/>
    <x v="2"/>
    <s v="HUEVO PUBLICO EN GENERAL"/>
    <m/>
    <m/>
    <n v="59.55"/>
    <m/>
    <n v="1488.75"/>
    <n v="1175.787"/>
    <n v="19.745000000000001"/>
    <m/>
    <n v="25"/>
    <n v="312.96300000000002"/>
    <x v="0"/>
    <x v="10"/>
    <n v="45"/>
    <x v="0"/>
  </r>
  <r>
    <x v="2"/>
    <x v="4"/>
    <s v="AREP"/>
    <m/>
    <x v="0"/>
    <d v="2020-11-04T00:00:00"/>
    <x v="2"/>
    <s v="Alvarez Garcia Octavio "/>
    <m/>
    <m/>
    <n v="85.29"/>
    <m/>
    <n v="2302.83"/>
    <n v="1684.011"/>
    <n v="19.745000000000001"/>
    <m/>
    <n v="27"/>
    <n v="618.81899999999996"/>
    <x v="0"/>
    <x v="10"/>
    <n v="45"/>
    <x v="0"/>
  </r>
  <r>
    <x v="2"/>
    <x v="4"/>
    <s v="AREP"/>
    <m/>
    <x v="0"/>
    <d v="2020-11-04T00:00:00"/>
    <x v="2"/>
    <s v="Alvarez Garcia Octavio "/>
    <m/>
    <m/>
    <n v="19.989999999999998"/>
    <m/>
    <n v="499.75"/>
    <n v="394.69299999999998"/>
    <n v="19.745000000000001"/>
    <m/>
    <n v="25"/>
    <n v="105.057"/>
    <x v="0"/>
    <x v="10"/>
    <n v="45"/>
    <x v="0"/>
  </r>
  <r>
    <x v="2"/>
    <x v="4"/>
    <s v="AREP"/>
    <m/>
    <x v="0"/>
    <d v="2020-11-04T00:00:00"/>
    <x v="2"/>
    <s v="Vargas Perez Maria del Rosario &quot;La Chata&quot;"/>
    <m/>
    <m/>
    <n v="104.6"/>
    <m/>
    <n v="2824.2"/>
    <n v="2065.2779999999998"/>
    <n v="19.745000000000001"/>
    <m/>
    <n v="27"/>
    <n v="758.92200000000003"/>
    <x v="0"/>
    <x v="10"/>
    <n v="45"/>
    <x v="0"/>
  </r>
  <r>
    <x v="2"/>
    <x v="4"/>
    <s v="AREP"/>
    <m/>
    <x v="0"/>
    <d v="2020-11-04T00:00:00"/>
    <x v="2"/>
    <s v="Gonzalez Dominguez Fabiola"/>
    <m/>
    <m/>
    <n v="214.93"/>
    <m/>
    <n v="5803.11"/>
    <n v="4243.6930000000002"/>
    <n v="19.745000000000001"/>
    <m/>
    <n v="27"/>
    <n v="1559.4169999999999"/>
    <x v="0"/>
    <x v="10"/>
    <n v="45"/>
    <x v="0"/>
  </r>
  <r>
    <x v="2"/>
    <x v="4"/>
    <s v="AREP"/>
    <m/>
    <x v="0"/>
    <d v="2020-11-04T00:00:00"/>
    <x v="2"/>
    <s v="Laura Livier Castro Mejia"/>
    <m/>
    <m/>
    <n v="106.98"/>
    <m/>
    <n v="2888.46"/>
    <n v="2112.27"/>
    <n v="19.745000000000001"/>
    <m/>
    <n v="27"/>
    <n v="776.19"/>
    <x v="0"/>
    <x v="10"/>
    <n v="45"/>
    <x v="0"/>
  </r>
  <r>
    <x v="2"/>
    <x v="4"/>
    <s v="AREP"/>
    <m/>
    <x v="0"/>
    <d v="2020-11-04T00:00:00"/>
    <x v="2"/>
    <s v="Martin Francisco Cervantes Curiel"/>
    <m/>
    <m/>
    <n v="173.12"/>
    <m/>
    <n v="4674.24"/>
    <n v="3418.174"/>
    <n v="19.745000000000001"/>
    <m/>
    <n v="27"/>
    <n v="1256.066"/>
    <x v="0"/>
    <x v="10"/>
    <n v="45"/>
    <x v="0"/>
  </r>
  <r>
    <x v="2"/>
    <x v="4"/>
    <s v="AREP"/>
    <m/>
    <x v="0"/>
    <d v="2020-11-04T00:00:00"/>
    <x v="2"/>
    <s v="Julio Sanchez"/>
    <m/>
    <m/>
    <n v="210.17"/>
    <m/>
    <n v="5674.59"/>
    <n v="4149.7089999999998"/>
    <n v="19.745000000000001"/>
    <m/>
    <n v="27"/>
    <n v="1524.8810000000001"/>
    <x v="0"/>
    <x v="10"/>
    <n v="45"/>
    <x v="0"/>
  </r>
  <r>
    <x v="2"/>
    <x v="4"/>
    <s v="AREP"/>
    <m/>
    <x v="0"/>
    <d v="2020-11-04T00:00:00"/>
    <x v="2"/>
    <s v="Huerta Reyes Juan Carlos"/>
    <m/>
    <m/>
    <n v="327.78"/>
    <m/>
    <n v="8850.06"/>
    <n v="6471.8639999999996"/>
    <n v="19.745000000000001"/>
    <m/>
    <n v="27"/>
    <n v="2378.1959999999999"/>
    <x v="0"/>
    <x v="10"/>
    <n v="45"/>
    <x v="0"/>
  </r>
  <r>
    <x v="2"/>
    <x v="4"/>
    <s v="AREP"/>
    <m/>
    <x v="0"/>
    <d v="2020-11-04T00:00:00"/>
    <x v="2"/>
    <s v="Imelda fregozo Guzman"/>
    <m/>
    <m/>
    <n v="175.32"/>
    <m/>
    <n v="4733.6400000000003"/>
    <n v="3461.6120000000001"/>
    <n v="19.745000000000001"/>
    <m/>
    <n v="27"/>
    <n v="1272.028"/>
    <x v="0"/>
    <x v="10"/>
    <n v="45"/>
    <x v="0"/>
  </r>
  <r>
    <x v="2"/>
    <x v="4"/>
    <s v="AREP"/>
    <m/>
    <x v="0"/>
    <d v="2020-11-04T00:00:00"/>
    <x v="2"/>
    <s v="HUEVO PUBLICO EN GENERAL"/>
    <m/>
    <m/>
    <n v="206.48"/>
    <m/>
    <n v="5574.96"/>
    <n v="4076.8519999999999"/>
    <n v="19.745000000000001"/>
    <m/>
    <n v="27"/>
    <n v="1498.1079999999999"/>
    <x v="0"/>
    <x v="10"/>
    <n v="45"/>
    <x v="0"/>
  </r>
  <r>
    <x v="2"/>
    <x v="4"/>
    <s v="AREP"/>
    <m/>
    <x v="0"/>
    <d v="2020-11-04T00:00:00"/>
    <x v="2"/>
    <s v="Hernandez Rosales Alicia"/>
    <m/>
    <m/>
    <n v="34.44"/>
    <m/>
    <n v="757.68"/>
    <n v="680.00199999999995"/>
    <n v="19.745000000000001"/>
    <m/>
    <n v="22"/>
    <n v="77.677999999999997"/>
    <x v="0"/>
    <x v="10"/>
    <n v="45"/>
    <x v="0"/>
  </r>
  <r>
    <x v="2"/>
    <x v="4"/>
    <s v="AREP"/>
    <m/>
    <x v="0"/>
    <d v="2020-11-04T00:00:00"/>
    <x v="2"/>
    <s v="Hernandez Rosales Alicia"/>
    <m/>
    <m/>
    <n v="44.02"/>
    <m/>
    <n v="748.34"/>
    <n v="869.154"/>
    <n v="19.745000000000001"/>
    <m/>
    <n v="17"/>
    <n v="-120.81399999999999"/>
    <x v="0"/>
    <x v="10"/>
    <n v="45"/>
    <x v="0"/>
  </r>
  <r>
    <x v="2"/>
    <x v="4"/>
    <s v="AREP"/>
    <m/>
    <x v="0"/>
    <d v="2020-11-04T00:00:00"/>
    <x v="2"/>
    <s v="Hernandez Rosales Alicia"/>
    <m/>
    <m/>
    <n v="216.47"/>
    <m/>
    <n v="5844.69"/>
    <n v="4274.0990000000002"/>
    <n v="19.745000000000001"/>
    <m/>
    <n v="27"/>
    <n v="1570.5909999999999"/>
    <x v="0"/>
    <x v="10"/>
    <n v="45"/>
    <x v="0"/>
  </r>
  <r>
    <x v="2"/>
    <x v="4"/>
    <s v="AREP"/>
    <m/>
    <x v="0"/>
    <d v="2020-11-04T00:00:00"/>
    <x v="2"/>
    <s v="Hernandez Rosales Alicia"/>
    <m/>
    <m/>
    <n v="64.56"/>
    <m/>
    <n v="1129.8"/>
    <n v="1274.7070000000001"/>
    <n v="19.745000000000001"/>
    <m/>
    <n v="17.5"/>
    <n v="-144.90700000000001"/>
    <x v="0"/>
    <x v="10"/>
    <n v="45"/>
    <x v="0"/>
  </r>
  <r>
    <x v="2"/>
    <x v="4"/>
    <s v="AREP"/>
    <m/>
    <x v="0"/>
    <d v="2020-11-04T00:00:00"/>
    <x v="2"/>
    <s v="Hernandez Rosales Alicia"/>
    <m/>
    <m/>
    <n v="64.64"/>
    <m/>
    <n v="1454.4"/>
    <n v="1276.287"/>
    <n v="19.745000000000001"/>
    <m/>
    <n v="22.5"/>
    <n v="178.113"/>
    <x v="0"/>
    <x v="10"/>
    <n v="45"/>
    <x v="0"/>
  </r>
  <r>
    <x v="2"/>
    <x v="4"/>
    <s v="AREP"/>
    <m/>
    <x v="0"/>
    <d v="2020-11-04T00:00:00"/>
    <x v="2"/>
    <s v="Hernandez Rosales Alicia"/>
    <m/>
    <m/>
    <n v="173.67"/>
    <m/>
    <n v="4775.93"/>
    <n v="3429.0329999999999"/>
    <n v="19.745000000000001"/>
    <m/>
    <n v="27.5"/>
    <n v="1346.8969999999999"/>
    <x v="0"/>
    <x v="10"/>
    <n v="45"/>
    <x v="0"/>
  </r>
  <r>
    <x v="2"/>
    <x v="4"/>
    <s v="AREP"/>
    <m/>
    <x v="0"/>
    <d v="2020-11-04T00:00:00"/>
    <x v="2"/>
    <s v="Hernandez Rosales Alicia"/>
    <m/>
    <m/>
    <n v="22.22"/>
    <m/>
    <n v="388.85"/>
    <n v="438.72399999999999"/>
    <n v="19.745000000000001"/>
    <m/>
    <n v="17.5"/>
    <n v="-49.874000000000002"/>
    <x v="0"/>
    <x v="10"/>
    <n v="45"/>
    <x v="0"/>
  </r>
  <r>
    <x v="2"/>
    <x v="4"/>
    <s v="AREP"/>
    <m/>
    <x v="0"/>
    <d v="2020-11-04T00:00:00"/>
    <x v="2"/>
    <s v="Hernandez Rosales Alicia"/>
    <m/>
    <m/>
    <n v="20.98"/>
    <m/>
    <n v="472.05"/>
    <n v="414.24"/>
    <n v="19.745000000000001"/>
    <m/>
    <n v="22.5"/>
    <n v="57.81"/>
    <x v="0"/>
    <x v="10"/>
    <n v="45"/>
    <x v="0"/>
  </r>
  <r>
    <x v="2"/>
    <x v="4"/>
    <s v="AREP"/>
    <m/>
    <x v="0"/>
    <d v="2020-11-04T00:00:00"/>
    <x v="2"/>
    <s v="Hernandez Rosales Alicia"/>
    <m/>
    <m/>
    <n v="210.93"/>
    <m/>
    <n v="5800.58"/>
    <n v="4164.7150000000001"/>
    <n v="19.745000000000001"/>
    <m/>
    <n v="27.5"/>
    <n v="1635.865"/>
    <x v="0"/>
    <x v="10"/>
    <n v="45"/>
    <x v="0"/>
  </r>
  <r>
    <x v="2"/>
    <x v="4"/>
    <s v="AREP"/>
    <m/>
    <x v="0"/>
    <d v="2020-11-04T00:00:00"/>
    <x v="2"/>
    <s v="Hernandez Rosales Alicia"/>
    <m/>
    <m/>
    <n v="41.9"/>
    <m/>
    <n v="942.75"/>
    <n v="827.29600000000005"/>
    <n v="19.745000000000001"/>
    <m/>
    <n v="22.5"/>
    <n v="115.45399999999999"/>
    <x v="0"/>
    <x v="10"/>
    <n v="45"/>
    <x v="0"/>
  </r>
  <r>
    <x v="2"/>
    <x v="4"/>
    <s v="AREP"/>
    <m/>
    <x v="0"/>
    <d v="2020-11-04T00:00:00"/>
    <x v="2"/>
    <s v="Hernandez Rosales Alicia"/>
    <m/>
    <m/>
    <n v="109.73"/>
    <m/>
    <n v="3017.58"/>
    <n v="2166.5680000000002"/>
    <n v="19.745000000000001"/>
    <m/>
    <n v="27.5"/>
    <n v="851.01199999999994"/>
    <x v="0"/>
    <x v="10"/>
    <n v="45"/>
    <x v="0"/>
  </r>
  <r>
    <x v="2"/>
    <x v="4"/>
    <s v="AREP"/>
    <m/>
    <x v="0"/>
    <d v="2020-11-04T00:00:00"/>
    <x v="2"/>
    <s v="HUEVO PUBLICO EN GENERAL"/>
    <m/>
    <m/>
    <n v="319.51"/>
    <m/>
    <n v="8626.77"/>
    <n v="6308.576"/>
    <n v="19.745000000000001"/>
    <m/>
    <n v="27"/>
    <n v="2318.194"/>
    <x v="0"/>
    <x v="10"/>
    <n v="45"/>
    <x v="0"/>
  </r>
  <r>
    <x v="2"/>
    <x v="4"/>
    <s v="AREP"/>
    <m/>
    <x v="0"/>
    <d v="2020-11-04T00:00:00"/>
    <x v="2"/>
    <s v="Ambriz Ruiz Manolo"/>
    <m/>
    <m/>
    <n v="298.67"/>
    <m/>
    <n v="8064.09"/>
    <n v="5897.1"/>
    <n v="19.745000000000001"/>
    <m/>
    <n v="27"/>
    <n v="2166.9899999999998"/>
    <x v="0"/>
    <x v="10"/>
    <n v="45"/>
    <x v="0"/>
  </r>
  <r>
    <x v="2"/>
    <x v="4"/>
    <s v="AREP"/>
    <m/>
    <x v="0"/>
    <d v="2020-11-04T00:00:00"/>
    <x v="2"/>
    <s v="Espinoza Gonzalez Maria Yesenia"/>
    <m/>
    <m/>
    <n v="220.96"/>
    <m/>
    <n v="5965.92"/>
    <n v="4362.7520000000004"/>
    <n v="19.745000000000001"/>
    <m/>
    <n v="27"/>
    <n v="1603.1679999999999"/>
    <x v="0"/>
    <x v="10"/>
    <n v="45"/>
    <x v="0"/>
  </r>
  <r>
    <x v="2"/>
    <x v="4"/>
    <s v="AREP"/>
    <m/>
    <x v="0"/>
    <d v="2020-11-04T00:00:00"/>
    <x v="2"/>
    <s v="Alvarez Garcia Octavio "/>
    <m/>
    <m/>
    <n v="153.37"/>
    <m/>
    <n v="4140.99"/>
    <n v="3028.2190000000001"/>
    <n v="19.745000000000001"/>
    <m/>
    <n v="27"/>
    <n v="1112.771"/>
    <x v="0"/>
    <x v="10"/>
    <n v="45"/>
    <x v="0"/>
  </r>
  <r>
    <x v="2"/>
    <x v="4"/>
    <s v="AREP"/>
    <m/>
    <x v="0"/>
    <d v="2020-11-04T00:00:00"/>
    <x v="2"/>
    <s v="Vargas Perez Maria del Rosario &quot;La Chata&quot;"/>
    <m/>
    <m/>
    <n v="155.30000000000001"/>
    <m/>
    <n v="4193.1000000000004"/>
    <n v="3066.326"/>
    <n v="19.745000000000001"/>
    <m/>
    <n v="27"/>
    <n v="1126.7739999999999"/>
    <x v="0"/>
    <x v="10"/>
    <n v="45"/>
    <x v="0"/>
  </r>
  <r>
    <x v="2"/>
    <x v="4"/>
    <s v="AREP"/>
    <m/>
    <x v="0"/>
    <d v="2020-11-04T00:00:00"/>
    <x v="2"/>
    <s v="Julio Sanchez"/>
    <m/>
    <m/>
    <n v="1315.08"/>
    <m/>
    <n v="35507.160000000003"/>
    <n v="25965.643"/>
    <n v="19.745000000000001"/>
    <m/>
    <n v="27"/>
    <n v="9541.5169999999998"/>
    <x v="0"/>
    <x v="10"/>
    <n v="45"/>
    <x v="0"/>
  </r>
  <r>
    <x v="2"/>
    <x v="4"/>
    <s v="AREP"/>
    <m/>
    <x v="0"/>
    <d v="2020-11-04T00:00:00"/>
    <x v="2"/>
    <s v="HUEVO PUBLICO EN GENERAL"/>
    <m/>
    <m/>
    <n v="434.56"/>
    <m/>
    <n v="11950.4"/>
    <n v="8580.1849999999995"/>
    <n v="19.745000000000001"/>
    <m/>
    <n v="27.5"/>
    <n v="3370.2150000000001"/>
    <x v="0"/>
    <x v="10"/>
    <n v="45"/>
    <x v="0"/>
  </r>
  <r>
    <x v="2"/>
    <x v="4"/>
    <s v="AREP"/>
    <m/>
    <x v="0"/>
    <d v="2020-11-04T00:00:00"/>
    <x v="2"/>
    <s v="HUEVO PUBLICO EN GENERAL"/>
    <m/>
    <m/>
    <n v="237.71"/>
    <m/>
    <n v="6418.17"/>
    <n v="4693.473"/>
    <n v="19.745000000000001"/>
    <m/>
    <n v="27"/>
    <n v="1724.6969999999999"/>
    <x v="0"/>
    <x v="10"/>
    <n v="45"/>
    <x v="0"/>
  </r>
  <r>
    <x v="2"/>
    <x v="4"/>
    <s v="AREP"/>
    <m/>
    <x v="0"/>
    <d v="2020-11-04T00:00:00"/>
    <x v="2"/>
    <s v="Panaderia Garcia"/>
    <m/>
    <m/>
    <n v="60.27"/>
    <m/>
    <n v="1024.5899999999999"/>
    <n v="1190.0029999999999"/>
    <n v="19.745000000000001"/>
    <m/>
    <n v="17"/>
    <n v="-165.41300000000001"/>
    <x v="0"/>
    <x v="10"/>
    <n v="45"/>
    <x v="0"/>
  </r>
  <r>
    <x v="2"/>
    <x v="4"/>
    <s v="AREP"/>
    <m/>
    <x v="0"/>
    <d v="2020-11-04T00:00:00"/>
    <x v="2"/>
    <s v="Panaderia Garcia"/>
    <m/>
    <m/>
    <n v="86.24"/>
    <m/>
    <n v="1897.28"/>
    <n v="1702.769"/>
    <n v="19.745000000000001"/>
    <m/>
    <n v="22"/>
    <n v="194.511"/>
    <x v="0"/>
    <x v="10"/>
    <n v="45"/>
    <x v="0"/>
  </r>
  <r>
    <x v="2"/>
    <x v="4"/>
    <s v="AREP"/>
    <m/>
    <x v="0"/>
    <d v="2020-11-04T00:00:00"/>
    <x v="2"/>
    <s v="Rosales Guzman Humberto"/>
    <m/>
    <m/>
    <n v="104.46"/>
    <m/>
    <n v="2820.42"/>
    <n v="2062.5140000000001"/>
    <n v="19.745000000000001"/>
    <m/>
    <n v="27"/>
    <n v="757.90599999999995"/>
    <x v="0"/>
    <x v="10"/>
    <n v="45"/>
    <x v="0"/>
  </r>
  <r>
    <x v="2"/>
    <x v="4"/>
    <s v="AREP"/>
    <m/>
    <x v="0"/>
    <d v="2020-11-04T00:00:00"/>
    <x v="2"/>
    <s v="Cobian Zamora Marlin"/>
    <m/>
    <m/>
    <n v="637.04999999999995"/>
    <m/>
    <n v="17200.349999999999"/>
    <n v="12578.255999999999"/>
    <n v="19.745000000000001"/>
    <m/>
    <n v="27"/>
    <n v="4622.0940000000001"/>
    <x v="0"/>
    <x v="10"/>
    <n v="45"/>
    <x v="0"/>
  </r>
  <r>
    <x v="2"/>
    <x v="4"/>
    <s v="AREP"/>
    <m/>
    <x v="0"/>
    <d v="2020-11-04T00:00:00"/>
    <x v="2"/>
    <s v="Cobian Hector"/>
    <m/>
    <m/>
    <n v="434.42"/>
    <m/>
    <n v="11946.55"/>
    <n v="8577.4210000000003"/>
    <n v="19.745000000000001"/>
    <m/>
    <n v="27.5"/>
    <n v="3369.1289999999999"/>
    <x v="0"/>
    <x v="10"/>
    <n v="45"/>
    <x v="0"/>
  </r>
  <r>
    <x v="2"/>
    <x v="4"/>
    <s v="AREP"/>
    <m/>
    <x v="0"/>
    <d v="2020-11-04T00:00:00"/>
    <x v="2"/>
    <s v="Cobian Hector"/>
    <m/>
    <m/>
    <n v="324.45"/>
    <m/>
    <n v="8922.3799999999992"/>
    <n v="6406.1139999999996"/>
    <n v="19.745000000000001"/>
    <m/>
    <n v="27.5"/>
    <n v="2516.2660000000001"/>
    <x v="0"/>
    <x v="10"/>
    <n v="45"/>
    <x v="0"/>
  </r>
  <r>
    <x v="2"/>
    <x v="4"/>
    <s v="GRAL"/>
    <m/>
    <x v="0"/>
    <d v="2020-11-05T00:00:00"/>
    <x v="2"/>
    <s v="Ventas Familia"/>
    <m/>
    <m/>
    <n v="9.2899999999999991"/>
    <m/>
    <n v="255.48"/>
    <n v="183.44300000000001"/>
    <n v="19.745999999999999"/>
    <m/>
    <n v="27.500499999999999"/>
    <n v="72.037000000000006"/>
    <x v="0"/>
    <x v="10"/>
    <n v="45"/>
    <x v="0"/>
  </r>
  <r>
    <x v="2"/>
    <x v="4"/>
    <s v="AREP"/>
    <m/>
    <x v="0"/>
    <d v="2020-11-06T00:00:00"/>
    <x v="2"/>
    <s v="HUEVO PUBLICO EN GENERAL"/>
    <m/>
    <m/>
    <n v="39.83"/>
    <m/>
    <n v="995.75"/>
    <n v="779.23299999999995"/>
    <n v="19.564"/>
    <m/>
    <n v="25"/>
    <n v="216.517"/>
    <x v="0"/>
    <x v="10"/>
    <n v="45"/>
    <x v="0"/>
  </r>
  <r>
    <x v="2"/>
    <x v="4"/>
    <s v="AREP"/>
    <m/>
    <x v="0"/>
    <d v="2020-11-06T00:00:00"/>
    <x v="2"/>
    <s v="Espinoza Gonzalez Maria Yesenia"/>
    <m/>
    <m/>
    <n v="79.45"/>
    <m/>
    <n v="1986.25"/>
    <n v="1554.3579999999999"/>
    <n v="19.564"/>
    <m/>
    <n v="25"/>
    <n v="431.892"/>
    <x v="0"/>
    <x v="10"/>
    <n v="45"/>
    <x v="0"/>
  </r>
  <r>
    <x v="2"/>
    <x v="4"/>
    <s v="AREP"/>
    <m/>
    <x v="0"/>
    <d v="2020-11-06T00:00:00"/>
    <x v="2"/>
    <s v="Espinoza Gonzalez Maria Yesenia"/>
    <m/>
    <m/>
    <n v="147.15"/>
    <m/>
    <n v="3973.05"/>
    <n v="2878.84"/>
    <n v="19.564"/>
    <m/>
    <n v="27"/>
    <n v="1094.21"/>
    <x v="0"/>
    <x v="10"/>
    <n v="45"/>
    <x v="0"/>
  </r>
  <r>
    <x v="2"/>
    <x v="4"/>
    <s v="AREP"/>
    <m/>
    <x v="0"/>
    <d v="2020-11-06T00:00:00"/>
    <x v="2"/>
    <s v="HUEVO PUBLICO EN GENERAL"/>
    <m/>
    <m/>
    <n v="153.11000000000001"/>
    <m/>
    <n v="4133.97"/>
    <n v="2995.4409999999998"/>
    <n v="19.564"/>
    <m/>
    <n v="27"/>
    <n v="1138.529"/>
    <x v="0"/>
    <x v="10"/>
    <n v="45"/>
    <x v="0"/>
  </r>
  <r>
    <x v="2"/>
    <x v="4"/>
    <s v="AREP"/>
    <m/>
    <x v="0"/>
    <d v="2020-11-06T00:00:00"/>
    <x v="2"/>
    <s v="Super Tienda Martinez SA de CV"/>
    <m/>
    <m/>
    <n v="110.29"/>
    <m/>
    <n v="2977.83"/>
    <n v="2157.7109999999998"/>
    <n v="19.564"/>
    <m/>
    <n v="27"/>
    <n v="820.11900000000003"/>
    <x v="0"/>
    <x v="10"/>
    <n v="45"/>
    <x v="0"/>
  </r>
  <r>
    <x v="2"/>
    <x v="4"/>
    <s v="AREP"/>
    <m/>
    <x v="0"/>
    <d v="2020-11-06T00:00:00"/>
    <x v="2"/>
    <s v="Vargas Perez Maria del Rosario &quot;La Chata&quot;"/>
    <m/>
    <m/>
    <n v="192.8"/>
    <m/>
    <n v="5205.6000000000004"/>
    <n v="3771.9349999999999"/>
    <n v="19.564"/>
    <m/>
    <n v="27"/>
    <n v="1433.665"/>
    <x v="0"/>
    <x v="10"/>
    <n v="45"/>
    <x v="0"/>
  </r>
  <r>
    <x v="2"/>
    <x v="4"/>
    <s v="AREP"/>
    <m/>
    <x v="0"/>
    <d v="2020-11-06T00:00:00"/>
    <x v="2"/>
    <s v="Alvarez Garcia Octavio "/>
    <m/>
    <m/>
    <n v="213.48"/>
    <m/>
    <n v="5763.96"/>
    <n v="4176.518"/>
    <n v="19.564"/>
    <m/>
    <n v="27"/>
    <n v="1587.442"/>
    <x v="0"/>
    <x v="10"/>
    <n v="45"/>
    <x v="0"/>
  </r>
  <r>
    <x v="2"/>
    <x v="4"/>
    <s v="AREP"/>
    <m/>
    <x v="0"/>
    <d v="2020-11-06T00:00:00"/>
    <x v="2"/>
    <s v="Laura Livier Castro Mejia"/>
    <m/>
    <m/>
    <n v="107.91"/>
    <m/>
    <n v="2859.62"/>
    <n v="2111.1489999999999"/>
    <n v="19.564"/>
    <m/>
    <n v="26.5"/>
    <n v="748.471"/>
    <x v="0"/>
    <x v="10"/>
    <n v="45"/>
    <x v="0"/>
  </r>
  <r>
    <x v="2"/>
    <x v="4"/>
    <s v="AREP"/>
    <m/>
    <x v="0"/>
    <d v="2020-11-06T00:00:00"/>
    <x v="2"/>
    <s v="Martin Francisco Cervantes Curiel"/>
    <m/>
    <m/>
    <n v="126.23"/>
    <m/>
    <n v="3345.1"/>
    <n v="2469.5610000000001"/>
    <n v="19.564"/>
    <m/>
    <n v="26.5"/>
    <n v="875.53899999999999"/>
    <x v="0"/>
    <x v="10"/>
    <n v="45"/>
    <x v="0"/>
  </r>
  <r>
    <x v="2"/>
    <x v="4"/>
    <s v="AREP"/>
    <m/>
    <x v="0"/>
    <d v="2020-11-06T00:00:00"/>
    <x v="2"/>
    <s v="Huerta Reyes Juan Carlos"/>
    <m/>
    <m/>
    <n v="222"/>
    <m/>
    <n v="5883"/>
    <n v="4343.2030000000004"/>
    <n v="19.564"/>
    <m/>
    <n v="26.5"/>
    <n v="1539.797"/>
    <x v="0"/>
    <x v="10"/>
    <n v="45"/>
    <x v="0"/>
  </r>
  <r>
    <x v="2"/>
    <x v="4"/>
    <s v="AREP"/>
    <m/>
    <x v="0"/>
    <d v="2020-11-06T00:00:00"/>
    <x v="2"/>
    <s v="Imelda fregozo Guzman"/>
    <m/>
    <m/>
    <n v="170.78"/>
    <m/>
    <n v="4525.67"/>
    <n v="3341.136"/>
    <n v="19.564"/>
    <m/>
    <n v="26.5"/>
    <n v="1184.5340000000001"/>
    <x v="0"/>
    <x v="10"/>
    <n v="45"/>
    <x v="0"/>
  </r>
  <r>
    <x v="2"/>
    <x v="4"/>
    <s v="AREP"/>
    <m/>
    <x v="0"/>
    <d v="2020-11-06T00:00:00"/>
    <x v="2"/>
    <s v="Madres Adoratrices"/>
    <m/>
    <m/>
    <n v="22.03"/>
    <m/>
    <n v="363.5"/>
    <n v="430.99400000000003"/>
    <n v="19.564"/>
    <m/>
    <n v="16.5002"/>
    <n v="-67.494"/>
    <x v="0"/>
    <x v="10"/>
    <n v="45"/>
    <x v="0"/>
  </r>
  <r>
    <x v="2"/>
    <x v="4"/>
    <s v="AREP"/>
    <m/>
    <x v="0"/>
    <d v="2020-11-06T00:00:00"/>
    <x v="2"/>
    <s v="Madres Adoratrices"/>
    <m/>
    <m/>
    <n v="21.86"/>
    <m/>
    <n v="469.99"/>
    <n v="427.66899999999998"/>
    <n v="19.564"/>
    <m/>
    <n v="21.5"/>
    <n v="42.320999999999998"/>
    <x v="0"/>
    <x v="10"/>
    <n v="45"/>
    <x v="0"/>
  </r>
  <r>
    <x v="2"/>
    <x v="4"/>
    <s v="AREP"/>
    <m/>
    <x v="0"/>
    <d v="2020-11-06T00:00:00"/>
    <x v="2"/>
    <s v="Cobian Hector"/>
    <m/>
    <m/>
    <n v="300.79000000000002"/>
    <m/>
    <n v="7970.94"/>
    <n v="5884.6490000000003"/>
    <n v="19.564"/>
    <m/>
    <n v="26.5"/>
    <n v="2086.2910000000002"/>
    <x v="0"/>
    <x v="10"/>
    <n v="45"/>
    <x v="0"/>
  </r>
  <r>
    <x v="2"/>
    <x v="4"/>
    <s v="AREP"/>
    <m/>
    <x v="0"/>
    <d v="2020-11-06T00:00:00"/>
    <x v="2"/>
    <s v="Panificadora Valdez"/>
    <m/>
    <m/>
    <n v="21.81"/>
    <m/>
    <n v="359.87"/>
    <n v="426.69"/>
    <n v="19.564"/>
    <m/>
    <n v="16.5002"/>
    <n v="-66.819999999999993"/>
    <x v="0"/>
    <x v="10"/>
    <n v="45"/>
    <x v="0"/>
  </r>
  <r>
    <x v="2"/>
    <x v="4"/>
    <s v="AREP"/>
    <m/>
    <x v="0"/>
    <d v="2020-11-06T00:00:00"/>
    <x v="2"/>
    <s v="HUEVO PUBLICO EN GENERAL"/>
    <m/>
    <m/>
    <n v="44.36"/>
    <m/>
    <n v="1175.54"/>
    <n v="870.553"/>
    <n v="19.625"/>
    <m/>
    <n v="26.5"/>
    <n v="304.98700000000002"/>
    <x v="0"/>
    <x v="10"/>
    <n v="45"/>
    <x v="0"/>
  </r>
  <r>
    <x v="2"/>
    <x v="4"/>
    <s v="AREP"/>
    <m/>
    <x v="0"/>
    <d v="2020-11-06T00:00:00"/>
    <x v="2"/>
    <s v="Abel Paul Hernandez Perez"/>
    <m/>
    <m/>
    <n v="44.61"/>
    <m/>
    <n v="1182.17"/>
    <n v="875.45899999999995"/>
    <n v="19.625"/>
    <m/>
    <n v="26.5001"/>
    <n v="306.71100000000001"/>
    <x v="0"/>
    <x v="10"/>
    <n v="45"/>
    <x v="0"/>
  </r>
  <r>
    <x v="2"/>
    <x v="4"/>
    <s v="AREP"/>
    <m/>
    <x v="0"/>
    <d v="2020-11-06T00:00:00"/>
    <x v="2"/>
    <s v="Abel Paul Hernandez Perez"/>
    <m/>
    <m/>
    <n v="59.7"/>
    <m/>
    <n v="1462.65"/>
    <n v="1171.597"/>
    <n v="19.625"/>
    <m/>
    <n v="24.5"/>
    <n v="291.053"/>
    <x v="0"/>
    <x v="10"/>
    <n v="45"/>
    <x v="0"/>
  </r>
  <r>
    <x v="2"/>
    <x v="4"/>
    <s v="AREP"/>
    <m/>
    <x v="0"/>
    <d v="2020-11-06T00:00:00"/>
    <x v="2"/>
    <s v="HUEVO PUBLICO EN GENERAL"/>
    <m/>
    <m/>
    <n v="109.52"/>
    <m/>
    <n v="2902.28"/>
    <n v="2149.3009999999999"/>
    <n v="19.625"/>
    <m/>
    <n v="26.5"/>
    <n v="752.97900000000004"/>
    <x v="0"/>
    <x v="10"/>
    <n v="45"/>
    <x v="0"/>
  </r>
  <r>
    <x v="2"/>
    <x v="4"/>
    <s v="AREP"/>
    <m/>
    <x v="0"/>
    <d v="2020-11-06T00:00:00"/>
    <x v="2"/>
    <s v="Alvarez Garcia Octavio "/>
    <m/>
    <m/>
    <n v="87.32"/>
    <m/>
    <n v="2313.98"/>
    <n v="1713.6320000000001"/>
    <n v="19.625"/>
    <m/>
    <n v="26.5"/>
    <n v="600.34799999999996"/>
    <x v="0"/>
    <x v="10"/>
    <n v="45"/>
    <x v="0"/>
  </r>
  <r>
    <x v="2"/>
    <x v="4"/>
    <s v="AREP"/>
    <m/>
    <x v="0"/>
    <d v="2020-11-06T00:00:00"/>
    <x v="2"/>
    <s v="Julio Sanchez"/>
    <m/>
    <m/>
    <n v="520.86"/>
    <m/>
    <n v="13802.79"/>
    <n v="10221.739"/>
    <n v="19.625"/>
    <m/>
    <n v="26.5"/>
    <n v="3581.0509999999999"/>
    <x v="0"/>
    <x v="10"/>
    <n v="45"/>
    <x v="0"/>
  </r>
  <r>
    <x v="2"/>
    <x v="4"/>
    <s v="AREP"/>
    <m/>
    <x v="0"/>
    <d v="2020-11-06T00:00:00"/>
    <x v="2"/>
    <s v="Vargas Perez Maria del Rosario &quot;La Chata&quot;"/>
    <m/>
    <m/>
    <n v="170.4"/>
    <m/>
    <n v="4515.6000000000004"/>
    <n v="3344.0549999999998"/>
    <n v="19.625"/>
    <m/>
    <n v="26.5"/>
    <n v="1171.5450000000001"/>
    <x v="0"/>
    <x v="10"/>
    <n v="45"/>
    <x v="0"/>
  </r>
  <r>
    <x v="2"/>
    <x v="4"/>
    <s v="AREP"/>
    <m/>
    <x v="0"/>
    <d v="2020-11-06T00:00:00"/>
    <x v="2"/>
    <s v="HUEVO PUBLICO EN GENERAL"/>
    <m/>
    <m/>
    <n v="322.67"/>
    <m/>
    <n v="8550.76"/>
    <n v="6332.3130000000001"/>
    <n v="19.625"/>
    <m/>
    <n v="26.5"/>
    <n v="2218.4470000000001"/>
    <x v="0"/>
    <x v="10"/>
    <n v="45"/>
    <x v="0"/>
  </r>
  <r>
    <x v="2"/>
    <x v="4"/>
    <s v="AREP"/>
    <m/>
    <x v="0"/>
    <d v="2020-11-06T00:00:00"/>
    <x v="2"/>
    <s v="HUEVO PUBLICO EN GENERAL"/>
    <m/>
    <m/>
    <n v="216.57"/>
    <m/>
    <n v="5739.11"/>
    <n v="4250.1279999999997"/>
    <n v="19.625"/>
    <m/>
    <n v="26.5"/>
    <n v="1488.982"/>
    <x v="0"/>
    <x v="10"/>
    <n v="45"/>
    <x v="0"/>
  </r>
  <r>
    <x v="2"/>
    <x v="4"/>
    <s v="AREP"/>
    <m/>
    <x v="0"/>
    <d v="2020-11-06T00:00:00"/>
    <x v="2"/>
    <s v="De la Torre Gudiño Jaime"/>
    <m/>
    <m/>
    <n v="151.83000000000001"/>
    <m/>
    <n v="4023.5"/>
    <n v="2979.623"/>
    <n v="19.625"/>
    <m/>
    <n v="26.5"/>
    <n v="1043.877"/>
    <x v="0"/>
    <x v="10"/>
    <n v="45"/>
    <x v="0"/>
  </r>
  <r>
    <x v="2"/>
    <x v="4"/>
    <s v="AREP"/>
    <m/>
    <x v="0"/>
    <d v="2020-11-09T00:00:00"/>
    <x v="2"/>
    <s v="Distribuidora de Frutas y Verduras Zepeda Hnos SRL de CV"/>
    <m/>
    <m/>
    <n v="969.06"/>
    <m/>
    <n v="25680.09"/>
    <n v="18983.629000000001"/>
    <n v="19.59"/>
    <m/>
    <n v="26.5"/>
    <n v="6696.4610000000002"/>
    <x v="0"/>
    <x v="10"/>
    <n v="46"/>
    <x v="0"/>
  </r>
  <r>
    <x v="2"/>
    <x v="4"/>
    <s v="AREP"/>
    <m/>
    <x v="0"/>
    <d v="2020-11-09T00:00:00"/>
    <x v="2"/>
    <s v="Distribuidora de Frutas y Verduras Zepeda Hnos SRL de CV"/>
    <m/>
    <m/>
    <n v="1323.14"/>
    <m/>
    <n v="35724.78"/>
    <n v="25941.196"/>
    <n v="19.606000000000002"/>
    <m/>
    <n v="27"/>
    <n v="9783.5840000000007"/>
    <x v="0"/>
    <x v="10"/>
    <n v="46"/>
    <x v="0"/>
  </r>
  <r>
    <x v="2"/>
    <x v="4"/>
    <s v="AREP"/>
    <m/>
    <x v="0"/>
    <d v="2020-11-09T00:00:00"/>
    <x v="2"/>
    <s v="HUEVO PUBLICO EN GENERAL"/>
    <m/>
    <m/>
    <n v="542.11"/>
    <m/>
    <n v="14636.97"/>
    <n v="10598.859"/>
    <n v="19.550999999999998"/>
    <m/>
    <n v="27"/>
    <n v="4038.1109999999999"/>
    <x v="0"/>
    <x v="10"/>
    <n v="46"/>
    <x v="0"/>
  </r>
  <r>
    <x v="2"/>
    <x v="4"/>
    <s v="AREP"/>
    <m/>
    <x v="0"/>
    <d v="2020-11-09T00:00:00"/>
    <x v="2"/>
    <s v="HUEVO PUBLICO EN GENERAL"/>
    <m/>
    <m/>
    <n v="19.8"/>
    <m/>
    <n v="495"/>
    <n v="387.11200000000002"/>
    <n v="19.550999999999998"/>
    <m/>
    <n v="25"/>
    <n v="107.88800000000001"/>
    <x v="0"/>
    <x v="10"/>
    <n v="46"/>
    <x v="0"/>
  </r>
  <r>
    <x v="2"/>
    <x v="4"/>
    <s v="AREP"/>
    <m/>
    <x v="0"/>
    <d v="2020-11-09T00:00:00"/>
    <x v="2"/>
    <s v="HUEVO PUBLICO EN GENERAL"/>
    <m/>
    <m/>
    <n v="238.73"/>
    <m/>
    <n v="6445.71"/>
    <n v="4667.4399999999996"/>
    <n v="19.550999999999998"/>
    <m/>
    <n v="27"/>
    <n v="1778.27"/>
    <x v="0"/>
    <x v="10"/>
    <n v="46"/>
    <x v="0"/>
  </r>
  <r>
    <x v="2"/>
    <x v="4"/>
    <s v="AREP"/>
    <m/>
    <x v="0"/>
    <d v="2020-11-09T00:00:00"/>
    <x v="2"/>
    <s v="Loera Baltazar Carlos"/>
    <m/>
    <m/>
    <n v="79.02"/>
    <m/>
    <n v="2015.01"/>
    <n v="1544.93"/>
    <n v="19.550999999999998"/>
    <m/>
    <n v="25.5"/>
    <n v="470.08"/>
    <x v="0"/>
    <x v="10"/>
    <n v="46"/>
    <x v="0"/>
  </r>
  <r>
    <x v="2"/>
    <x v="4"/>
    <s v="AREP"/>
    <m/>
    <x v="0"/>
    <d v="2020-11-09T00:00:00"/>
    <x v="2"/>
    <s v="Loera Baltazar Carlos"/>
    <m/>
    <m/>
    <n v="217.89"/>
    <m/>
    <n v="5991.98"/>
    <n v="4259.9939999999997"/>
    <n v="19.550999999999998"/>
    <m/>
    <n v="27.5"/>
    <n v="1731.9860000000001"/>
    <x v="0"/>
    <x v="10"/>
    <n v="46"/>
    <x v="0"/>
  </r>
  <r>
    <x v="2"/>
    <x v="4"/>
    <s v="AREP"/>
    <m/>
    <x v="0"/>
    <d v="2020-11-09T00:00:00"/>
    <x v="2"/>
    <s v="Garcia Soto Salvador"/>
    <m/>
    <m/>
    <n v="1037.47"/>
    <m/>
    <n v="28530.43"/>
    <n v="20283.703000000001"/>
    <n v="19.550999999999998"/>
    <m/>
    <n v="27.5"/>
    <n v="8246.7270000000008"/>
    <x v="0"/>
    <x v="10"/>
    <n v="46"/>
    <x v="0"/>
  </r>
  <r>
    <x v="2"/>
    <x v="4"/>
    <s v="AREP"/>
    <m/>
    <x v="0"/>
    <d v="2020-11-09T00:00:00"/>
    <x v="2"/>
    <s v="HUEVO PUBLICO EN GENERAL"/>
    <m/>
    <m/>
    <n v="152.57"/>
    <m/>
    <n v="4119.3900000000003"/>
    <n v="2982.915"/>
    <n v="19.550999999999998"/>
    <m/>
    <n v="27"/>
    <n v="1136.4749999999999"/>
    <x v="0"/>
    <x v="10"/>
    <n v="46"/>
    <x v="0"/>
  </r>
  <r>
    <x v="2"/>
    <x v="4"/>
    <s v="AREP"/>
    <m/>
    <x v="0"/>
    <d v="2020-11-09T00:00:00"/>
    <x v="2"/>
    <s v="Cobian Zamora Marlin"/>
    <m/>
    <m/>
    <n v="650.11"/>
    <m/>
    <n v="17227.919999999998"/>
    <n v="12710.380999999999"/>
    <n v="19.550999999999998"/>
    <m/>
    <n v="26.5"/>
    <n v="4517.5389999999998"/>
    <x v="0"/>
    <x v="10"/>
    <n v="46"/>
    <x v="0"/>
  </r>
  <r>
    <x v="2"/>
    <x v="4"/>
    <s v="AREP"/>
    <m/>
    <x v="0"/>
    <d v="2020-11-11T00:00:00"/>
    <x v="2"/>
    <s v="Cobian Hector"/>
    <m/>
    <m/>
    <n v="335.75"/>
    <m/>
    <n v="8897.3799999999992"/>
    <n v="6167.5659999999998"/>
    <n v="18.37"/>
    <m/>
    <n v="26.5"/>
    <n v="2729.8139999999999"/>
    <x v="0"/>
    <x v="10"/>
    <n v="46"/>
    <x v="0"/>
  </r>
  <r>
    <x v="2"/>
    <x v="4"/>
    <s v="AREP"/>
    <m/>
    <x v="0"/>
    <d v="2020-11-11T00:00:00"/>
    <x v="2"/>
    <s v="Cobian Zamora Marlin"/>
    <m/>
    <m/>
    <n v="644.57000000000005"/>
    <m/>
    <n v="17081.11"/>
    <n v="11840.441000000001"/>
    <n v="18.37"/>
    <m/>
    <n v="26.5"/>
    <n v="5240.6689999999999"/>
    <x v="0"/>
    <x v="10"/>
    <n v="46"/>
    <x v="0"/>
  </r>
  <r>
    <x v="2"/>
    <x v="4"/>
    <s v="AREP"/>
    <m/>
    <x v="0"/>
    <d v="2020-11-11T00:00:00"/>
    <x v="2"/>
    <s v="Jose Zazueta"/>
    <m/>
    <m/>
    <n v="99.65"/>
    <m/>
    <n v="2441.4299999999998"/>
    <n v="1830.5229999999999"/>
    <n v="18.37"/>
    <m/>
    <n v="24.5001"/>
    <n v="610.90700000000004"/>
    <x v="0"/>
    <x v="10"/>
    <n v="46"/>
    <x v="0"/>
  </r>
  <r>
    <x v="2"/>
    <x v="4"/>
    <s v="AREP"/>
    <m/>
    <x v="0"/>
    <d v="2020-11-11T00:00:00"/>
    <x v="2"/>
    <s v="Jose Zazueta"/>
    <m/>
    <m/>
    <n v="967.87"/>
    <m/>
    <n v="25648.560000000001"/>
    <n v="17779.306"/>
    <n v="18.37"/>
    <m/>
    <n v="26.5"/>
    <n v="7869.2539999999999"/>
    <x v="0"/>
    <x v="10"/>
    <n v="46"/>
    <x v="0"/>
  </r>
  <r>
    <x v="2"/>
    <x v="4"/>
    <s v="AREP"/>
    <m/>
    <x v="0"/>
    <d v="2020-11-11T00:00:00"/>
    <x v="2"/>
    <s v="HUEVO PUBLICO EN GENERAL"/>
    <m/>
    <m/>
    <n v="39.9"/>
    <m/>
    <n v="977.55"/>
    <n v="732.94399999999996"/>
    <n v="18.37"/>
    <m/>
    <n v="24.5"/>
    <n v="244.60599999999999"/>
    <x v="0"/>
    <x v="10"/>
    <n v="46"/>
    <x v="0"/>
  </r>
  <r>
    <x v="2"/>
    <x v="4"/>
    <s v="AREP"/>
    <m/>
    <x v="0"/>
    <d v="2020-11-11T00:00:00"/>
    <x v="2"/>
    <s v="Ambriz Ruiz Manolo"/>
    <m/>
    <m/>
    <n v="300.39"/>
    <m/>
    <n v="7960.34"/>
    <n v="5518.02"/>
    <n v="18.37"/>
    <m/>
    <n v="26.5"/>
    <n v="2442.3200000000002"/>
    <x v="0"/>
    <x v="10"/>
    <n v="46"/>
    <x v="0"/>
  </r>
  <r>
    <x v="2"/>
    <x v="4"/>
    <s v="AREP"/>
    <m/>
    <x v="0"/>
    <d v="2020-11-11T00:00:00"/>
    <x v="2"/>
    <s v="Espinoza Gonzalez Maria Yesenia"/>
    <m/>
    <m/>
    <n v="192.23"/>
    <m/>
    <n v="5094.1000000000004"/>
    <n v="3531.1729999999998"/>
    <n v="18.37"/>
    <m/>
    <n v="26.5"/>
    <n v="1562.9269999999999"/>
    <x v="0"/>
    <x v="10"/>
    <n v="46"/>
    <x v="0"/>
  </r>
  <r>
    <x v="2"/>
    <x v="4"/>
    <s v="AREP"/>
    <m/>
    <x v="0"/>
    <d v="2020-11-11T00:00:00"/>
    <x v="2"/>
    <s v="Julio Sanchez"/>
    <m/>
    <m/>
    <n v="1426.92"/>
    <m/>
    <n v="37813.379999999997"/>
    <n v="26211.833999999999"/>
    <n v="18.37"/>
    <m/>
    <n v="26.5"/>
    <n v="11601.546"/>
    <x v="0"/>
    <x v="10"/>
    <n v="46"/>
    <x v="0"/>
  </r>
  <r>
    <x v="2"/>
    <x v="4"/>
    <s v="AREP"/>
    <m/>
    <x v="0"/>
    <d v="2020-11-11T00:00:00"/>
    <x v="2"/>
    <s v="HUEVO PUBLICO EN GENERAL"/>
    <m/>
    <m/>
    <n v="220.46"/>
    <m/>
    <n v="5842.19"/>
    <n v="4049.7440000000001"/>
    <n v="18.37"/>
    <m/>
    <n v="26.5"/>
    <n v="1792.4459999999999"/>
    <x v="0"/>
    <x v="10"/>
    <n v="46"/>
    <x v="0"/>
  </r>
  <r>
    <x v="2"/>
    <x v="4"/>
    <s v="AREP"/>
    <m/>
    <x v="0"/>
    <d v="2020-11-11T00:00:00"/>
    <x v="2"/>
    <s v="Panaderia Garcia"/>
    <m/>
    <m/>
    <n v="64.099999999999994"/>
    <m/>
    <n v="1378.15"/>
    <n v="1177.4860000000001"/>
    <n v="18.37"/>
    <m/>
    <n v="21.5"/>
    <n v="200.66399999999999"/>
    <x v="0"/>
    <x v="10"/>
    <n v="46"/>
    <x v="0"/>
  </r>
  <r>
    <x v="2"/>
    <x v="4"/>
    <s v="AREP"/>
    <m/>
    <x v="0"/>
    <d v="2020-11-11T00:00:00"/>
    <x v="2"/>
    <s v="Panaderia Garcia"/>
    <m/>
    <m/>
    <n v="86.28"/>
    <m/>
    <n v="1423.62"/>
    <n v="1584.922"/>
    <n v="18.37"/>
    <m/>
    <n v="16.5"/>
    <n v="-161.30199999999999"/>
    <x v="0"/>
    <x v="10"/>
    <n v="46"/>
    <x v="0"/>
  </r>
  <r>
    <x v="2"/>
    <x v="4"/>
    <s v="AREP"/>
    <m/>
    <x v="0"/>
    <d v="2020-11-11T00:00:00"/>
    <x v="2"/>
    <s v="HUEVO PUBLICO EN GENERAL"/>
    <m/>
    <m/>
    <n v="217.27"/>
    <m/>
    <n v="5757.66"/>
    <n v="3991.145"/>
    <n v="18.37"/>
    <m/>
    <n v="26.5"/>
    <n v="1766.5150000000001"/>
    <x v="0"/>
    <x v="10"/>
    <n v="46"/>
    <x v="0"/>
  </r>
  <r>
    <x v="2"/>
    <x v="4"/>
    <s v="AREP"/>
    <m/>
    <x v="0"/>
    <d v="2020-11-12T00:00:00"/>
    <x v="2"/>
    <s v="Distribuidora de Frutas y Verduras Zepeda Hnos SRL de CV"/>
    <m/>
    <m/>
    <n v="982.41"/>
    <m/>
    <n v="26033.87"/>
    <n v="17602.458999999999"/>
    <n v="17.917999999999999"/>
    <m/>
    <n v="26.5"/>
    <n v="8431.4110000000001"/>
    <x v="0"/>
    <x v="10"/>
    <n v="46"/>
    <x v="0"/>
  </r>
  <r>
    <x v="2"/>
    <x v="4"/>
    <s v="AREP"/>
    <m/>
    <x v="0"/>
    <d v="2020-11-12T00:00:00"/>
    <x v="2"/>
    <s v="Distribuidora de Frutas y Verduras Zepeda Hnos SRL de CV"/>
    <m/>
    <m/>
    <n v="978.41"/>
    <m/>
    <n v="25927.87"/>
    <n v="17530.789000000001"/>
    <n v="17.917999999999999"/>
    <m/>
    <n v="26.5"/>
    <n v="8397.0810000000001"/>
    <x v="0"/>
    <x v="10"/>
    <n v="46"/>
    <x v="0"/>
  </r>
  <r>
    <x v="2"/>
    <x v="4"/>
    <s v="AREP"/>
    <m/>
    <x v="0"/>
    <d v="2020-11-12T00:00:00"/>
    <x v="2"/>
    <s v="Distribuidora de Frutas y Verduras Zepeda Hnos SRL de CV"/>
    <m/>
    <m/>
    <n v="1551.03"/>
    <m/>
    <n v="41102.300000000003"/>
    <n v="27790.781999999999"/>
    <n v="17.917999999999999"/>
    <m/>
    <n v="26.5"/>
    <n v="13311.518"/>
    <x v="0"/>
    <x v="10"/>
    <n v="46"/>
    <x v="0"/>
  </r>
  <r>
    <x v="2"/>
    <x v="4"/>
    <s v="AREP"/>
    <m/>
    <x v="0"/>
    <d v="2020-11-12T00:00:00"/>
    <x v="2"/>
    <s v="Hernandez Rosales Alicia"/>
    <m/>
    <m/>
    <n v="213.37"/>
    <m/>
    <n v="5654.31"/>
    <n v="3823.085"/>
    <n v="17.917999999999999"/>
    <m/>
    <n v="26.5"/>
    <n v="1831.2249999999999"/>
    <x v="0"/>
    <x v="10"/>
    <n v="46"/>
    <x v="0"/>
  </r>
  <r>
    <x v="2"/>
    <x v="4"/>
    <s v="AREP"/>
    <m/>
    <x v="0"/>
    <d v="2020-11-12T00:00:00"/>
    <x v="2"/>
    <s v="Hernandez Rosales Alicia"/>
    <m/>
    <m/>
    <n v="43.71"/>
    <m/>
    <n v="721.22"/>
    <n v="783.18"/>
    <n v="17.917999999999999"/>
    <m/>
    <n v="16.5001"/>
    <n v="-61.96"/>
    <x v="0"/>
    <x v="10"/>
    <n v="46"/>
    <x v="0"/>
  </r>
  <r>
    <x v="2"/>
    <x v="4"/>
    <s v="AREP"/>
    <m/>
    <x v="0"/>
    <d v="2020-11-12T00:00:00"/>
    <x v="2"/>
    <s v="Hernandez Rosales Alicia"/>
    <m/>
    <m/>
    <n v="85.96"/>
    <m/>
    <n v="1848.14"/>
    <n v="1540.2"/>
    <n v="17.917999999999999"/>
    <m/>
    <n v="21.5"/>
    <n v="307.94"/>
    <x v="0"/>
    <x v="10"/>
    <n v="46"/>
    <x v="0"/>
  </r>
  <r>
    <x v="2"/>
    <x v="4"/>
    <s v="AREP"/>
    <m/>
    <x v="0"/>
    <d v="2020-11-12T00:00:00"/>
    <x v="2"/>
    <s v="Hernandez Rosales Alicia"/>
    <m/>
    <m/>
    <n v="87.38"/>
    <m/>
    <n v="2315.5700000000002"/>
    <n v="1565.643"/>
    <n v="17.917999999999999"/>
    <m/>
    <n v="26.5"/>
    <n v="749.92700000000002"/>
    <x v="0"/>
    <x v="10"/>
    <n v="46"/>
    <x v="0"/>
  </r>
  <r>
    <x v="2"/>
    <x v="4"/>
    <s v="AREP"/>
    <m/>
    <x v="0"/>
    <d v="2020-11-12T00:00:00"/>
    <x v="2"/>
    <s v="Hernandez Rosales Alicia"/>
    <m/>
    <m/>
    <n v="43.45"/>
    <m/>
    <n v="738.65"/>
    <n v="778.52099999999996"/>
    <n v="17.917999999999999"/>
    <m/>
    <n v="17"/>
    <n v="-39.871000000000002"/>
    <x v="0"/>
    <x v="10"/>
    <n v="46"/>
    <x v="0"/>
  </r>
  <r>
    <x v="2"/>
    <x v="4"/>
    <s v="AREP"/>
    <m/>
    <x v="0"/>
    <d v="2020-11-12T00:00:00"/>
    <x v="2"/>
    <s v="Hernandez Rosales Alicia"/>
    <m/>
    <m/>
    <n v="21.83"/>
    <m/>
    <n v="480.26"/>
    <n v="391.142"/>
    <n v="17.917999999999999"/>
    <m/>
    <n v="22"/>
    <n v="89.117999999999995"/>
    <x v="0"/>
    <x v="10"/>
    <n v="46"/>
    <x v="0"/>
  </r>
  <r>
    <x v="2"/>
    <x v="4"/>
    <s v="AREP"/>
    <m/>
    <x v="0"/>
    <d v="2020-11-12T00:00:00"/>
    <x v="2"/>
    <s v="Hernandez Rosales Alicia"/>
    <m/>
    <m/>
    <n v="154.36000000000001"/>
    <m/>
    <n v="4167.72"/>
    <n v="2765.7649999999999"/>
    <n v="17.917999999999999"/>
    <m/>
    <n v="27"/>
    <n v="1401.9549999999999"/>
    <x v="0"/>
    <x v="10"/>
    <n v="46"/>
    <x v="0"/>
  </r>
  <r>
    <x v="2"/>
    <x v="4"/>
    <s v="AREP"/>
    <m/>
    <x v="0"/>
    <d v="2020-11-12T00:00:00"/>
    <x v="2"/>
    <s v="Cobian Zamora Marlin"/>
    <m/>
    <m/>
    <n v="656.03"/>
    <m/>
    <n v="17384.8"/>
    <n v="11754.503000000001"/>
    <n v="17.917999999999999"/>
    <m/>
    <n v="26.5"/>
    <n v="5630.2969999999996"/>
    <x v="0"/>
    <x v="10"/>
    <n v="46"/>
    <x v="0"/>
  </r>
  <r>
    <x v="2"/>
    <x v="4"/>
    <s v="AREP"/>
    <m/>
    <x v="0"/>
    <d v="2020-11-12T00:00:00"/>
    <x v="2"/>
    <s v="Cobian Zamora Marlin"/>
    <m/>
    <m/>
    <n v="540.36"/>
    <m/>
    <n v="14319.54"/>
    <n v="9681.9709999999995"/>
    <n v="17.917999999999999"/>
    <m/>
    <n v="26.5"/>
    <n v="4637.5690000000004"/>
    <x v="0"/>
    <x v="10"/>
    <n v="46"/>
    <x v="0"/>
  </r>
  <r>
    <x v="2"/>
    <x v="4"/>
    <s v="AREP"/>
    <m/>
    <x v="0"/>
    <d v="2020-11-12T00:00:00"/>
    <x v="2"/>
    <s v="HUEVO PUBLICO EN GENERAL"/>
    <m/>
    <m/>
    <n v="279.39"/>
    <m/>
    <n v="7403.84"/>
    <n v="5006.0069999999996"/>
    <n v="17.917999999999999"/>
    <m/>
    <n v="26.5"/>
    <n v="2397.8330000000001"/>
    <x v="0"/>
    <x v="10"/>
    <n v="46"/>
    <x v="0"/>
  </r>
  <r>
    <x v="2"/>
    <x v="4"/>
    <s v="AREP"/>
    <m/>
    <x v="0"/>
    <d v="2020-11-12T00:00:00"/>
    <x v="2"/>
    <s v="HUEVO PUBLICO EN GENERAL"/>
    <m/>
    <m/>
    <n v="435.01"/>
    <m/>
    <n v="11527.77"/>
    <n v="7794.348"/>
    <n v="17.917999999999999"/>
    <m/>
    <n v="26.5"/>
    <n v="3733.422"/>
    <x v="0"/>
    <x v="10"/>
    <n v="46"/>
    <x v="0"/>
  </r>
  <r>
    <x v="2"/>
    <x v="4"/>
    <s v="AREP"/>
    <m/>
    <x v="0"/>
    <d v="2020-11-12T00:00:00"/>
    <x v="2"/>
    <s v="HUEVO PUBLICO EN GENERAL"/>
    <m/>
    <m/>
    <n v="19.850000000000001"/>
    <m/>
    <n v="486.33"/>
    <n v="355.66500000000002"/>
    <n v="17.917999999999999"/>
    <m/>
    <n v="24.500299999999999"/>
    <n v="130.66499999999999"/>
    <x v="0"/>
    <x v="10"/>
    <n v="46"/>
    <x v="0"/>
  </r>
  <r>
    <x v="2"/>
    <x v="4"/>
    <s v="AREP"/>
    <m/>
    <x v="0"/>
    <d v="2020-11-12T00:00:00"/>
    <x v="2"/>
    <s v="HUEVO PUBLICO EN GENERAL"/>
    <m/>
    <m/>
    <n v="171.49"/>
    <m/>
    <n v="4544.49"/>
    <n v="3072.694"/>
    <n v="17.917999999999999"/>
    <m/>
    <n v="26.5"/>
    <n v="1471.796"/>
    <x v="0"/>
    <x v="10"/>
    <n v="46"/>
    <x v="0"/>
  </r>
  <r>
    <x v="2"/>
    <x v="4"/>
    <s v="AREP"/>
    <m/>
    <x v="0"/>
    <d v="2020-11-12T00:00:00"/>
    <x v="2"/>
    <s v="Ambriz Ruiz Manolo"/>
    <m/>
    <m/>
    <n v="524.96"/>
    <m/>
    <n v="13911.44"/>
    <n v="9406.0390000000007"/>
    <n v="17.917999999999999"/>
    <m/>
    <n v="26.5"/>
    <n v="4505.4009999999998"/>
    <x v="0"/>
    <x v="10"/>
    <n v="46"/>
    <x v="0"/>
  </r>
  <r>
    <x v="2"/>
    <x v="4"/>
    <s v="AREP"/>
    <m/>
    <x v="0"/>
    <d v="2020-11-12T00:00:00"/>
    <x v="2"/>
    <s v="Alvarez Garcia Octavio "/>
    <m/>
    <m/>
    <n v="109.7"/>
    <m/>
    <n v="2907.05"/>
    <n v="1965.5640000000001"/>
    <n v="17.917999999999999"/>
    <m/>
    <n v="26.5"/>
    <n v="941.48599999999999"/>
    <x v="0"/>
    <x v="10"/>
    <n v="46"/>
    <x v="0"/>
  </r>
  <r>
    <x v="2"/>
    <x v="4"/>
    <s v="AREP"/>
    <m/>
    <x v="0"/>
    <d v="2020-11-12T00:00:00"/>
    <x v="2"/>
    <s v="Alvarez Garcia Octavio "/>
    <m/>
    <m/>
    <n v="222.66"/>
    <m/>
    <n v="5900.49"/>
    <n v="3989.54"/>
    <n v="17.917999999999999"/>
    <m/>
    <n v="26.5"/>
    <n v="1910.95"/>
    <x v="0"/>
    <x v="10"/>
    <n v="46"/>
    <x v="0"/>
  </r>
  <r>
    <x v="2"/>
    <x v="4"/>
    <s v="AREP"/>
    <m/>
    <x v="0"/>
    <d v="2020-11-12T00:00:00"/>
    <x v="2"/>
    <s v="Vargas Perez Maria del Rosario &quot;La Chata&quot;"/>
    <m/>
    <m/>
    <n v="256.05"/>
    <m/>
    <n v="6785.33"/>
    <n v="4587.8090000000002"/>
    <n v="17.917999999999999"/>
    <m/>
    <n v="26.5"/>
    <n v="2197.5210000000002"/>
    <x v="0"/>
    <x v="10"/>
    <n v="46"/>
    <x v="0"/>
  </r>
  <r>
    <x v="2"/>
    <x v="4"/>
    <s v="AREP"/>
    <m/>
    <x v="0"/>
    <d v="2020-11-12T00:00:00"/>
    <x v="2"/>
    <s v="J Jesus Naranjo Ayala"/>
    <m/>
    <m/>
    <n v="150"/>
    <m/>
    <n v="3975"/>
    <n v="2687.645"/>
    <n v="17.917999999999999"/>
    <m/>
    <n v="26.5"/>
    <n v="1287.355"/>
    <x v="0"/>
    <x v="10"/>
    <n v="46"/>
    <x v="0"/>
  </r>
  <r>
    <x v="2"/>
    <x v="4"/>
    <s v="AREP"/>
    <m/>
    <x v="0"/>
    <d v="2020-11-12T00:00:00"/>
    <x v="2"/>
    <s v="HUEVO PUBLICO EN GENERAL"/>
    <m/>
    <m/>
    <n v="435.55"/>
    <m/>
    <n v="11542.08"/>
    <n v="7804.0240000000003"/>
    <n v="17.917999999999999"/>
    <m/>
    <n v="26.5"/>
    <n v="3738.056"/>
    <x v="0"/>
    <x v="10"/>
    <n v="46"/>
    <x v="0"/>
  </r>
  <r>
    <x v="2"/>
    <x v="4"/>
    <s v="AREP"/>
    <m/>
    <x v="0"/>
    <d v="2020-11-12T00:00:00"/>
    <x v="2"/>
    <s v="Gonzalez Dominguez Fabiola"/>
    <m/>
    <m/>
    <n v="329.14"/>
    <m/>
    <n v="8722.2099999999991"/>
    <n v="5897.4089999999997"/>
    <n v="17.917999999999999"/>
    <m/>
    <n v="26.5"/>
    <n v="2824.8009999999999"/>
    <x v="0"/>
    <x v="10"/>
    <n v="46"/>
    <x v="0"/>
  </r>
  <r>
    <x v="2"/>
    <x v="4"/>
    <s v="AREP"/>
    <m/>
    <x v="0"/>
    <d v="2020-11-12T00:00:00"/>
    <x v="2"/>
    <s v="Laura Livier Castro Mejia"/>
    <m/>
    <m/>
    <n v="123.47"/>
    <m/>
    <n v="3271.96"/>
    <n v="2212.29"/>
    <n v="17.917999999999999"/>
    <m/>
    <n v="26.5"/>
    <n v="1059.67"/>
    <x v="0"/>
    <x v="10"/>
    <n v="46"/>
    <x v="0"/>
  </r>
  <r>
    <x v="2"/>
    <x v="4"/>
    <s v="AREP"/>
    <m/>
    <x v="0"/>
    <d v="2020-11-12T00:00:00"/>
    <x v="2"/>
    <s v="Martin Francisco Cervantes Curiel"/>
    <m/>
    <m/>
    <n v="149.43"/>
    <m/>
    <n v="3959.9"/>
    <n v="2677.4319999999998"/>
    <n v="17.917999999999999"/>
    <m/>
    <n v="26.5"/>
    <n v="1282.4680000000001"/>
    <x v="0"/>
    <x v="10"/>
    <n v="46"/>
    <x v="0"/>
  </r>
  <r>
    <x v="2"/>
    <x v="4"/>
    <s v="AREP"/>
    <m/>
    <x v="0"/>
    <d v="2020-11-12T00:00:00"/>
    <x v="2"/>
    <s v="Huerta Reyes Juan Carlos"/>
    <m/>
    <m/>
    <n v="448.2"/>
    <m/>
    <n v="11877.3"/>
    <n v="8030.6819999999998"/>
    <n v="17.917999999999999"/>
    <m/>
    <n v="26.5"/>
    <n v="3846.6179999999999"/>
    <x v="0"/>
    <x v="10"/>
    <n v="46"/>
    <x v="0"/>
  </r>
  <r>
    <x v="2"/>
    <x v="4"/>
    <s v="AREP"/>
    <m/>
    <x v="0"/>
    <d v="2020-11-12T00:00:00"/>
    <x v="2"/>
    <s v="Imelda fregozo Guzman"/>
    <m/>
    <m/>
    <n v="216.26"/>
    <m/>
    <n v="5730.89"/>
    <n v="3874.8670000000002"/>
    <n v="17.917999999999999"/>
    <m/>
    <n v="26.5"/>
    <n v="1856.0229999999999"/>
    <x v="0"/>
    <x v="10"/>
    <n v="46"/>
    <x v="0"/>
  </r>
  <r>
    <x v="2"/>
    <x v="4"/>
    <s v="AREP"/>
    <m/>
    <x v="0"/>
    <d v="2020-11-12T00:00:00"/>
    <x v="2"/>
    <s v="Julio Sanchez"/>
    <m/>
    <m/>
    <n v="321.07"/>
    <m/>
    <n v="8508.36"/>
    <n v="5752.8140000000003"/>
    <n v="17.917999999999999"/>
    <m/>
    <n v="26.5"/>
    <n v="2755.5459999999998"/>
    <x v="0"/>
    <x v="10"/>
    <n v="46"/>
    <x v="0"/>
  </r>
  <r>
    <x v="2"/>
    <x v="4"/>
    <s v="AREP"/>
    <m/>
    <x v="0"/>
    <d v="2020-11-13T00:00:00"/>
    <x v="2"/>
    <s v="Vargas Perez Maria del Rosario &quot;La Chata&quot;"/>
    <m/>
    <m/>
    <n v="284.87"/>
    <m/>
    <n v="7549.06"/>
    <n v="5013.7160000000003"/>
    <n v="17.600000000000001"/>
    <m/>
    <n v="26.5"/>
    <n v="2535.3440000000001"/>
    <x v="0"/>
    <x v="10"/>
    <n v="46"/>
    <x v="0"/>
  </r>
  <r>
    <x v="2"/>
    <x v="4"/>
    <s v="AREP"/>
    <m/>
    <x v="0"/>
    <d v="2020-11-13T00:00:00"/>
    <x v="2"/>
    <s v="Julio Sanchez"/>
    <m/>
    <m/>
    <n v="323.88"/>
    <m/>
    <n v="8582.82"/>
    <n v="5700.2929999999997"/>
    <n v="17.600000000000001"/>
    <m/>
    <n v="26.5"/>
    <n v="2882.527"/>
    <x v="0"/>
    <x v="10"/>
    <n v="46"/>
    <x v="0"/>
  </r>
  <r>
    <x v="2"/>
    <x v="4"/>
    <s v="AREP"/>
    <m/>
    <x v="0"/>
    <d v="2020-11-13T00:00:00"/>
    <x v="2"/>
    <s v="Rosales Guzman Humberto"/>
    <m/>
    <m/>
    <n v="152.61000000000001"/>
    <m/>
    <n v="4044.17"/>
    <n v="2685.9380000000001"/>
    <n v="17.600000000000001"/>
    <m/>
    <n v="26.5"/>
    <n v="1358.232"/>
    <x v="0"/>
    <x v="10"/>
    <n v="46"/>
    <x v="0"/>
  </r>
  <r>
    <x v="2"/>
    <x v="4"/>
    <s v="AREP"/>
    <m/>
    <x v="0"/>
    <d v="2020-11-13T00:00:00"/>
    <x v="2"/>
    <s v="HUEVO PUBLICO EN GENERAL"/>
    <m/>
    <m/>
    <n v="330.1"/>
    <m/>
    <n v="8747.65"/>
    <n v="5809.7650000000003"/>
    <n v="17.600000000000001"/>
    <m/>
    <n v="26.5"/>
    <n v="2937.8850000000002"/>
    <x v="0"/>
    <x v="10"/>
    <n v="46"/>
    <x v="0"/>
  </r>
  <r>
    <x v="2"/>
    <x v="4"/>
    <s v="AREP"/>
    <m/>
    <x v="0"/>
    <d v="2020-11-13T00:00:00"/>
    <x v="2"/>
    <s v="HUEVO PUBLICO EN GENERAL"/>
    <m/>
    <m/>
    <n v="216.38"/>
    <m/>
    <n v="5734.07"/>
    <n v="3808.2910000000002"/>
    <n v="17.600000000000001"/>
    <m/>
    <n v="26.5"/>
    <n v="1925.779"/>
    <x v="0"/>
    <x v="10"/>
    <n v="46"/>
    <x v="0"/>
  </r>
  <r>
    <x v="2"/>
    <x v="4"/>
    <s v="AREP"/>
    <m/>
    <x v="0"/>
    <d v="2020-11-13T00:00:00"/>
    <x v="2"/>
    <s v="Gonzalez Contreras Crescenciano"/>
    <m/>
    <m/>
    <n v="19.7"/>
    <m/>
    <n v="482.65"/>
    <n v="346.72"/>
    <n v="17.600000000000001"/>
    <m/>
    <n v="24.5"/>
    <n v="135.93"/>
    <x v="0"/>
    <x v="10"/>
    <n v="46"/>
    <x v="0"/>
  </r>
  <r>
    <x v="2"/>
    <x v="4"/>
    <s v="AREP"/>
    <m/>
    <x v="0"/>
    <d v="2020-11-13T00:00:00"/>
    <x v="2"/>
    <s v="Gonzalez Contreras Crescenciano"/>
    <m/>
    <m/>
    <n v="605.16"/>
    <m/>
    <n v="16036.74"/>
    <n v="10650.825000000001"/>
    <n v="17.600000000000001"/>
    <m/>
    <n v="26.5"/>
    <n v="5385.915"/>
    <x v="0"/>
    <x v="10"/>
    <n v="46"/>
    <x v="0"/>
  </r>
  <r>
    <x v="2"/>
    <x v="4"/>
    <s v="AREP"/>
    <m/>
    <x v="0"/>
    <d v="2020-11-14T00:00:00"/>
    <x v="2"/>
    <s v="Abel Paul Hernandez Perez"/>
    <m/>
    <m/>
    <n v="64.650000000000006"/>
    <m/>
    <n v="1713.23"/>
    <n v="1138.6010000000001"/>
    <n v="17.611999999999998"/>
    <m/>
    <n v="26.5001"/>
    <n v="574.62900000000002"/>
    <x v="0"/>
    <x v="10"/>
    <n v="46"/>
    <x v="0"/>
  </r>
  <r>
    <x v="2"/>
    <x v="4"/>
    <s v="AREP"/>
    <m/>
    <x v="0"/>
    <d v="2020-11-14T00:00:00"/>
    <x v="2"/>
    <s v="Espinoza Gonzalez Maria Yesenia"/>
    <m/>
    <m/>
    <n v="215.6"/>
    <m/>
    <n v="5713.4"/>
    <n v="3797.0990000000002"/>
    <n v="17.611999999999998"/>
    <m/>
    <n v="26.5"/>
    <n v="1916.3009999999999"/>
    <x v="0"/>
    <x v="10"/>
    <n v="46"/>
    <x v="0"/>
  </r>
  <r>
    <x v="2"/>
    <x v="4"/>
    <s v="AREP"/>
    <m/>
    <x v="0"/>
    <d v="2020-11-14T00:00:00"/>
    <x v="2"/>
    <s v="HUEVO PUBLICO EN GENERAL"/>
    <m/>
    <m/>
    <n v="109.7"/>
    <m/>
    <n v="2907.05"/>
    <n v="1932.0119999999999"/>
    <n v="17.611999999999998"/>
    <m/>
    <n v="26.5"/>
    <n v="975.03800000000001"/>
    <x v="0"/>
    <x v="10"/>
    <n v="46"/>
    <x v="0"/>
  </r>
  <r>
    <x v="2"/>
    <x v="4"/>
    <s v="AREP"/>
    <m/>
    <x v="0"/>
    <d v="2020-11-14T00:00:00"/>
    <x v="2"/>
    <s v="Alvarez Garcia Octavio "/>
    <m/>
    <m/>
    <n v="239.47"/>
    <m/>
    <n v="6345.96"/>
    <n v="4217.4920000000002"/>
    <n v="17.611999999999998"/>
    <m/>
    <n v="26.5"/>
    <n v="2128.4679999999998"/>
    <x v="0"/>
    <x v="10"/>
    <n v="46"/>
    <x v="0"/>
  </r>
  <r>
    <x v="2"/>
    <x v="4"/>
    <s v="AREP"/>
    <m/>
    <x v="0"/>
    <d v="2020-11-14T00:00:00"/>
    <x v="2"/>
    <s v="Gonzalez Dominguez Fabiola"/>
    <m/>
    <m/>
    <n v="111.9"/>
    <m/>
    <n v="2965.35"/>
    <n v="1970.758"/>
    <n v="17.611999999999998"/>
    <m/>
    <n v="26.5"/>
    <n v="994.59199999999998"/>
    <x v="0"/>
    <x v="10"/>
    <n v="46"/>
    <x v="0"/>
  </r>
  <r>
    <x v="2"/>
    <x v="4"/>
    <s v="AREP"/>
    <m/>
    <x v="0"/>
    <d v="2020-11-14T00:00:00"/>
    <x v="2"/>
    <s v="Martin Francisco Cervantes Curiel"/>
    <m/>
    <m/>
    <n v="104.1"/>
    <m/>
    <n v="2758.65"/>
    <n v="1833.386"/>
    <n v="17.611999999999998"/>
    <m/>
    <n v="26.5"/>
    <n v="925.26400000000001"/>
    <x v="0"/>
    <x v="10"/>
    <n v="46"/>
    <x v="0"/>
  </r>
  <r>
    <x v="2"/>
    <x v="4"/>
    <s v="AREP"/>
    <m/>
    <x v="0"/>
    <d v="2020-11-14T00:00:00"/>
    <x v="2"/>
    <s v="Imelda fregozo Guzman"/>
    <m/>
    <m/>
    <n v="170.17"/>
    <m/>
    <n v="4509.51"/>
    <n v="2996.9960000000001"/>
    <n v="17.611999999999998"/>
    <m/>
    <n v="26.5"/>
    <n v="1512.5139999999999"/>
    <x v="0"/>
    <x v="10"/>
    <n v="46"/>
    <x v="0"/>
  </r>
  <r>
    <x v="2"/>
    <x v="4"/>
    <s v="AREP"/>
    <m/>
    <x v="0"/>
    <d v="2020-11-14T00:00:00"/>
    <x v="2"/>
    <s v="Huerta Reyes Juan Carlos"/>
    <m/>
    <m/>
    <n v="221.44"/>
    <m/>
    <n v="5868.16"/>
    <n v="3899.9520000000002"/>
    <n v="17.611999999999998"/>
    <m/>
    <n v="26.5"/>
    <n v="1968.2080000000001"/>
    <x v="0"/>
    <x v="10"/>
    <n v="46"/>
    <x v="0"/>
  </r>
  <r>
    <x v="2"/>
    <x v="4"/>
    <s v="AREP"/>
    <m/>
    <x v="0"/>
    <d v="2020-11-14T00:00:00"/>
    <x v="2"/>
    <s v="Hernandez Rosales Alicia"/>
    <m/>
    <m/>
    <n v="174.73"/>
    <m/>
    <n v="2883.05"/>
    <n v="3077.306"/>
    <n v="17.611999999999998"/>
    <m/>
    <n v="16.5"/>
    <n v="-194.256"/>
    <x v="0"/>
    <x v="10"/>
    <n v="46"/>
    <x v="0"/>
  </r>
  <r>
    <x v="2"/>
    <x v="4"/>
    <s v="AREP"/>
    <m/>
    <x v="0"/>
    <d v="2020-11-14T00:00:00"/>
    <x v="2"/>
    <s v="Hernandez Rosales Alicia"/>
    <m/>
    <m/>
    <n v="229.98"/>
    <m/>
    <n v="4944.57"/>
    <n v="4050.357"/>
    <n v="17.611999999999998"/>
    <m/>
    <n v="21.5"/>
    <n v="894.21299999999997"/>
    <x v="0"/>
    <x v="10"/>
    <n v="46"/>
    <x v="0"/>
  </r>
  <r>
    <x v="2"/>
    <x v="4"/>
    <s v="AREP"/>
    <m/>
    <x v="0"/>
    <d v="2020-11-14T00:00:00"/>
    <x v="2"/>
    <s v="Madres Adoratrices"/>
    <m/>
    <m/>
    <n v="43.76"/>
    <m/>
    <n v="940.84"/>
    <n v="770.69100000000003"/>
    <n v="17.611999999999998"/>
    <m/>
    <n v="21.5"/>
    <n v="170.149"/>
    <x v="0"/>
    <x v="10"/>
    <n v="46"/>
    <x v="0"/>
  </r>
  <r>
    <x v="2"/>
    <x v="4"/>
    <s v="AREP"/>
    <m/>
    <x v="0"/>
    <d v="2020-11-14T00:00:00"/>
    <x v="2"/>
    <s v="Cobian Hector"/>
    <m/>
    <m/>
    <n v="335.96"/>
    <m/>
    <n v="8902.94"/>
    <n v="5916.8530000000001"/>
    <n v="17.611999999999998"/>
    <m/>
    <n v="26.5"/>
    <n v="2986.087"/>
    <x v="0"/>
    <x v="10"/>
    <n v="46"/>
    <x v="0"/>
  </r>
  <r>
    <x v="2"/>
    <x v="4"/>
    <s v="AREP"/>
    <m/>
    <x v="0"/>
    <d v="2020-11-14T00:00:00"/>
    <x v="2"/>
    <s v="Cobian Zamora Marlin"/>
    <m/>
    <m/>
    <n v="540.54999999999995"/>
    <m/>
    <n v="14324.58"/>
    <n v="9520.0470000000005"/>
    <n v="17.611999999999998"/>
    <m/>
    <n v="26.5"/>
    <n v="4804.5330000000004"/>
    <x v="0"/>
    <x v="10"/>
    <n v="46"/>
    <x v="0"/>
  </r>
  <r>
    <x v="2"/>
    <x v="4"/>
    <s v="AREP"/>
    <m/>
    <x v="0"/>
    <d v="2020-11-16T00:00:00"/>
    <x v="2"/>
    <s v="Garcia Soto Salvador"/>
    <m/>
    <m/>
    <n v="973.95"/>
    <m/>
    <n v="26296.65"/>
    <n v="17018.557000000001"/>
    <n v="17.474"/>
    <m/>
    <n v="27"/>
    <n v="9278.0930000000008"/>
    <x v="0"/>
    <x v="10"/>
    <n v="47"/>
    <x v="0"/>
  </r>
  <r>
    <x v="2"/>
    <x v="4"/>
    <s v="AREP"/>
    <m/>
    <x v="0"/>
    <d v="2020-11-16T00:00:00"/>
    <x v="2"/>
    <s v="Loera Baltazar Carlos"/>
    <m/>
    <m/>
    <n v="326.42"/>
    <m/>
    <n v="8813.34"/>
    <n v="5703.7809999999999"/>
    <n v="17.474"/>
    <m/>
    <n v="27"/>
    <n v="3109.5590000000002"/>
    <x v="0"/>
    <x v="10"/>
    <n v="47"/>
    <x v="0"/>
  </r>
  <r>
    <x v="2"/>
    <x v="4"/>
    <s v="AREP"/>
    <m/>
    <x v="0"/>
    <d v="2020-11-19T00:00:00"/>
    <x v="2"/>
    <s v="Jose Zazueta"/>
    <m/>
    <m/>
    <n v="933.3"/>
    <m/>
    <n v="24732.45"/>
    <n v="18370.701000000001"/>
    <n v="19.684000000000001"/>
    <m/>
    <n v="26.5"/>
    <n v="6361.7489999999998"/>
    <x v="0"/>
    <x v="10"/>
    <n v="47"/>
    <x v="0"/>
  </r>
  <r>
    <x v="2"/>
    <x v="4"/>
    <s v="AREP"/>
    <m/>
    <x v="0"/>
    <d v="2020-11-19T00:00:00"/>
    <x v="2"/>
    <s v="HUEVO PUBLICO EN GENERAL"/>
    <m/>
    <m/>
    <n v="548.91999999999996"/>
    <m/>
    <n v="14546.38"/>
    <n v="9585.5"/>
    <n v="17.462"/>
    <m/>
    <n v="26.5"/>
    <n v="4960.88"/>
    <x v="0"/>
    <x v="10"/>
    <n v="47"/>
    <x v="0"/>
  </r>
  <r>
    <x v="2"/>
    <x v="4"/>
    <s v="AREP"/>
    <m/>
    <x v="0"/>
    <d v="2020-11-19T00:00:00"/>
    <x v="2"/>
    <s v="HUEVO PUBLICO EN GENERAL"/>
    <m/>
    <m/>
    <n v="263.60000000000002"/>
    <m/>
    <n v="6985.4"/>
    <n v="4603.1080000000002"/>
    <n v="17.462"/>
    <m/>
    <n v="26.5"/>
    <n v="2382.2919999999999"/>
    <x v="0"/>
    <x v="10"/>
    <n v="47"/>
    <x v="0"/>
  </r>
  <r>
    <x v="2"/>
    <x v="4"/>
    <s v="AREP"/>
    <m/>
    <x v="0"/>
    <d v="2020-11-19T00:00:00"/>
    <x v="2"/>
    <s v="HUEVO PUBLICO EN GENERAL"/>
    <m/>
    <m/>
    <n v="336.77"/>
    <m/>
    <n v="8756.02"/>
    <n v="5880.8370000000004"/>
    <n v="17.462"/>
    <m/>
    <n v="26"/>
    <n v="2875.183"/>
    <x v="0"/>
    <x v="10"/>
    <n v="47"/>
    <x v="0"/>
  </r>
  <r>
    <x v="2"/>
    <x v="4"/>
    <s v="AREP"/>
    <m/>
    <x v="0"/>
    <d v="2020-11-19T00:00:00"/>
    <x v="2"/>
    <s v="Ambriz Ruiz Manolo"/>
    <m/>
    <m/>
    <n v="43.13"/>
    <m/>
    <n v="1142.95"/>
    <n v="753.15599999999995"/>
    <n v="17.462"/>
    <m/>
    <n v="26.5001"/>
    <n v="389.79399999999998"/>
    <x v="0"/>
    <x v="10"/>
    <n v="47"/>
    <x v="0"/>
  </r>
  <r>
    <x v="2"/>
    <x v="4"/>
    <s v="AREP"/>
    <m/>
    <x v="0"/>
    <d v="2020-11-19T00:00:00"/>
    <x v="2"/>
    <s v="Espinoza Gonzalez Maria Yesenia"/>
    <m/>
    <m/>
    <n v="311.92"/>
    <m/>
    <n v="8265.8799999999992"/>
    <n v="5446.8940000000002"/>
    <n v="17.462"/>
    <m/>
    <n v="26.5"/>
    <n v="2818.9859999999999"/>
    <x v="0"/>
    <x v="10"/>
    <n v="47"/>
    <x v="0"/>
  </r>
  <r>
    <x v="2"/>
    <x v="4"/>
    <s v="AREP"/>
    <m/>
    <x v="0"/>
    <d v="2020-11-19T00:00:00"/>
    <x v="2"/>
    <s v="Alvarez Garcia Octavio "/>
    <m/>
    <m/>
    <n v="177.13"/>
    <m/>
    <n v="4693.95"/>
    <n v="3093.1280000000002"/>
    <n v="17.462"/>
    <m/>
    <n v="26.5"/>
    <n v="1600.8219999999999"/>
    <x v="0"/>
    <x v="10"/>
    <n v="47"/>
    <x v="0"/>
  </r>
  <r>
    <x v="2"/>
    <x v="4"/>
    <s v="AREP"/>
    <m/>
    <x v="0"/>
    <d v="2020-11-19T00:00:00"/>
    <x v="2"/>
    <s v="Panaderia Garcia"/>
    <m/>
    <m/>
    <n v="22.48"/>
    <m/>
    <n v="483.32"/>
    <n v="392.55599999999998"/>
    <n v="17.462"/>
    <m/>
    <n v="21.5"/>
    <n v="90.763999999999996"/>
    <x v="0"/>
    <x v="10"/>
    <n v="47"/>
    <x v="0"/>
  </r>
  <r>
    <x v="2"/>
    <x v="4"/>
    <s v="AREP"/>
    <m/>
    <x v="0"/>
    <d v="2020-11-19T00:00:00"/>
    <x v="2"/>
    <s v="Panaderia Garcia"/>
    <m/>
    <m/>
    <n v="22.07"/>
    <m/>
    <n v="364.16"/>
    <n v="385.39699999999999"/>
    <n v="17.462"/>
    <m/>
    <n v="16.5002"/>
    <n v="-21.236999999999998"/>
    <x v="0"/>
    <x v="10"/>
    <n v="47"/>
    <x v="0"/>
  </r>
  <r>
    <x v="2"/>
    <x v="4"/>
    <s v="AREP"/>
    <m/>
    <x v="0"/>
    <d v="2020-11-19T00:00:00"/>
    <x v="2"/>
    <s v="HUEVO PUBLICO EN GENERAL"/>
    <m/>
    <m/>
    <n v="111.08"/>
    <m/>
    <n v="2943.62"/>
    <n v="1939.731"/>
    <n v="17.462"/>
    <m/>
    <n v="26.5"/>
    <n v="1003.889"/>
    <x v="0"/>
    <x v="10"/>
    <n v="47"/>
    <x v="0"/>
  </r>
  <r>
    <x v="2"/>
    <x v="4"/>
    <s v="AREP"/>
    <m/>
    <x v="0"/>
    <d v="2020-11-19T00:00:00"/>
    <x v="2"/>
    <s v="HUEVO PUBLICO EN GENERAL"/>
    <m/>
    <m/>
    <n v="112.35"/>
    <m/>
    <n v="2977.28"/>
    <n v="1961.9090000000001"/>
    <n v="17.462"/>
    <m/>
    <n v="26.5"/>
    <n v="1015.371"/>
    <x v="0"/>
    <x v="10"/>
    <n v="47"/>
    <x v="0"/>
  </r>
  <r>
    <x v="2"/>
    <x v="4"/>
    <s v="AREP"/>
    <m/>
    <x v="0"/>
    <d v="2020-11-19T00:00:00"/>
    <x v="2"/>
    <s v="HUEVO PUBLICO EN GENERAL"/>
    <m/>
    <m/>
    <n v="108.57"/>
    <m/>
    <n v="2877.11"/>
    <n v="1895.9010000000001"/>
    <n v="17.462"/>
    <m/>
    <n v="26.5"/>
    <n v="981.20899999999995"/>
    <x v="0"/>
    <x v="10"/>
    <n v="47"/>
    <x v="0"/>
  </r>
  <r>
    <x v="2"/>
    <x v="4"/>
    <s v="AREP"/>
    <m/>
    <x v="0"/>
    <d v="2020-11-19T00:00:00"/>
    <x v="2"/>
    <s v="Julio Sanchez"/>
    <m/>
    <m/>
    <n v="1426.59"/>
    <m/>
    <n v="37804.639999999999"/>
    <n v="24911.789000000001"/>
    <n v="17.462"/>
    <m/>
    <n v="26.5"/>
    <n v="12892.851000000001"/>
    <x v="0"/>
    <x v="10"/>
    <n v="47"/>
    <x v="0"/>
  </r>
  <r>
    <x v="2"/>
    <x v="4"/>
    <s v="AREP"/>
    <m/>
    <x v="0"/>
    <d v="2020-11-19T00:00:00"/>
    <x v="2"/>
    <s v="HUEVO PUBLICO EN GENERAL"/>
    <m/>
    <m/>
    <n v="331.15"/>
    <m/>
    <n v="8775.48"/>
    <n v="5782.6980000000003"/>
    <n v="17.462"/>
    <m/>
    <n v="26.5"/>
    <n v="2992.7820000000002"/>
    <x v="0"/>
    <x v="10"/>
    <n v="47"/>
    <x v="0"/>
  </r>
  <r>
    <x v="2"/>
    <x v="4"/>
    <s v="AREP"/>
    <m/>
    <x v="0"/>
    <d v="2020-11-19T00:00:00"/>
    <x v="2"/>
    <s v="Panaderia Garcia"/>
    <m/>
    <m/>
    <n v="131.66"/>
    <m/>
    <n v="2172.39"/>
    <n v="2299.1089999999999"/>
    <n v="17.462"/>
    <m/>
    <n v="16.5"/>
    <n v="-126.71899999999999"/>
    <x v="0"/>
    <x v="10"/>
    <n v="47"/>
    <x v="0"/>
  </r>
  <r>
    <x v="2"/>
    <x v="4"/>
    <s v="AREP"/>
    <m/>
    <x v="0"/>
    <d v="2020-11-19T00:00:00"/>
    <x v="2"/>
    <s v="Panificadora Valdez"/>
    <m/>
    <m/>
    <n v="19.27"/>
    <m/>
    <n v="317.95999999999998"/>
    <n v="336.50200000000001"/>
    <n v="17.462"/>
    <m/>
    <n v="16.500299999999999"/>
    <n v="-18.542000000000002"/>
    <x v="0"/>
    <x v="10"/>
    <n v="47"/>
    <x v="0"/>
  </r>
  <r>
    <x v="2"/>
    <x v="4"/>
    <s v="GRAL"/>
    <m/>
    <x v="0"/>
    <d v="2020-11-20T00:00:00"/>
    <x v="2"/>
    <s v="Ventas Familia"/>
    <m/>
    <m/>
    <n v="9.9"/>
    <m/>
    <n v="232.65"/>
    <n v="194.833"/>
    <n v="19.68"/>
    <m/>
    <n v="23.5"/>
    <n v="37.817"/>
    <x v="0"/>
    <x v="10"/>
    <n v="47"/>
    <x v="0"/>
  </r>
  <r>
    <x v="2"/>
    <x v="4"/>
    <s v="GRAL"/>
    <m/>
    <x v="1"/>
    <d v="2020-11-20T00:00:00"/>
    <x v="2"/>
    <s v="Cobian Hector"/>
    <m/>
    <m/>
    <n v="-333.46"/>
    <m/>
    <n v="-8836.69"/>
    <n v="-6562.5379999999996"/>
    <n v="-19.68"/>
    <m/>
    <n v="26.5"/>
    <n v="-2274.152"/>
    <x v="0"/>
    <x v="10"/>
    <n v="47"/>
    <x v="0"/>
  </r>
  <r>
    <x v="2"/>
    <x v="4"/>
    <s v="GRAL"/>
    <m/>
    <x v="0"/>
    <d v="2020-11-20T00:00:00"/>
    <x v="2"/>
    <s v="Cobian Hector"/>
    <m/>
    <m/>
    <n v="333.46"/>
    <m/>
    <n v="8836.69"/>
    <n v="6562.5379999999996"/>
    <n v="19.68"/>
    <m/>
    <n v="26.5"/>
    <n v="2274.152"/>
    <x v="0"/>
    <x v="10"/>
    <n v="47"/>
    <x v="0"/>
  </r>
  <r>
    <x v="2"/>
    <x v="4"/>
    <s v="AREP"/>
    <m/>
    <x v="0"/>
    <d v="2020-11-20T00:00:00"/>
    <x v="2"/>
    <s v="HUEVO PUBLICO EN GENERAL"/>
    <m/>
    <m/>
    <n v="399.95"/>
    <m/>
    <n v="10998.63"/>
    <n v="7925.2889999999998"/>
    <n v="19.815999999999999"/>
    <m/>
    <n v="27.5"/>
    <n v="3073.3409999999999"/>
    <x v="0"/>
    <x v="10"/>
    <n v="47"/>
    <x v="0"/>
  </r>
  <r>
    <x v="2"/>
    <x v="4"/>
    <s v="AREP"/>
    <m/>
    <x v="0"/>
    <d v="2020-11-20T00:00:00"/>
    <x v="2"/>
    <s v="Julio Sanchez"/>
    <m/>
    <m/>
    <n v="222.2"/>
    <m/>
    <n v="6110.5"/>
    <n v="4403.0479999999998"/>
    <n v="19.815999999999999"/>
    <m/>
    <n v="27.5"/>
    <n v="1707.452"/>
    <x v="0"/>
    <x v="10"/>
    <n v="47"/>
    <x v="0"/>
  </r>
  <r>
    <x v="2"/>
    <x v="4"/>
    <s v="AREP"/>
    <m/>
    <x v="0"/>
    <d v="2020-11-20T00:00:00"/>
    <x v="2"/>
    <s v="Rosales Guzman Humberto"/>
    <m/>
    <m/>
    <n v="214.44"/>
    <m/>
    <n v="5897.1"/>
    <n v="4249.2790000000005"/>
    <n v="19.815999999999999"/>
    <m/>
    <n v="27.5"/>
    <n v="1647.8209999999999"/>
    <x v="0"/>
    <x v="10"/>
    <n v="47"/>
    <x v="0"/>
  </r>
  <r>
    <x v="2"/>
    <x v="4"/>
    <s v="AREP"/>
    <m/>
    <x v="0"/>
    <d v="2020-11-20T00:00:00"/>
    <x v="2"/>
    <s v="HUEVO PUBLICO EN GENERAL"/>
    <m/>
    <m/>
    <n v="323.2"/>
    <m/>
    <n v="8888"/>
    <n v="6404.4340000000002"/>
    <n v="19.815999999999999"/>
    <m/>
    <n v="27.5"/>
    <n v="2483.5659999999998"/>
    <x v="0"/>
    <x v="10"/>
    <n v="47"/>
    <x v="0"/>
  </r>
  <r>
    <x v="2"/>
    <x v="4"/>
    <s v="AREP"/>
    <m/>
    <x v="0"/>
    <d v="2020-11-20T00:00:00"/>
    <x v="2"/>
    <s v="J Jesus Naranjo Ayala"/>
    <m/>
    <m/>
    <n v="106.54"/>
    <m/>
    <n v="2929.85"/>
    <n v="2111.165"/>
    <n v="19.815999999999999"/>
    <m/>
    <n v="27.5"/>
    <n v="818.68499999999995"/>
    <x v="0"/>
    <x v="10"/>
    <n v="47"/>
    <x v="0"/>
  </r>
  <r>
    <x v="2"/>
    <x v="4"/>
    <s v="AREP"/>
    <m/>
    <x v="0"/>
    <d v="2020-11-20T00:00:00"/>
    <x v="2"/>
    <s v="Huerta Reyes Juan Carlos"/>
    <m/>
    <m/>
    <n v="438.74"/>
    <m/>
    <n v="12065.35"/>
    <n v="8693.94"/>
    <n v="19.815999999999999"/>
    <m/>
    <n v="27.5"/>
    <n v="3371.41"/>
    <x v="0"/>
    <x v="10"/>
    <n v="47"/>
    <x v="0"/>
  </r>
  <r>
    <x v="2"/>
    <x v="4"/>
    <s v="AREP"/>
    <m/>
    <x v="0"/>
    <d v="2020-11-20T00:00:00"/>
    <x v="2"/>
    <s v="Imelda fregozo Guzman"/>
    <m/>
    <m/>
    <n v="324.62"/>
    <m/>
    <n v="8927.0499999999993"/>
    <n v="6432.5720000000001"/>
    <n v="19.815999999999999"/>
    <m/>
    <n v="27.5"/>
    <n v="2494.4780000000001"/>
    <x v="0"/>
    <x v="10"/>
    <n v="47"/>
    <x v="0"/>
  </r>
  <r>
    <x v="2"/>
    <x v="4"/>
    <s v="AREP"/>
    <m/>
    <x v="0"/>
    <d v="2020-11-20T00:00:00"/>
    <x v="2"/>
    <s v="Abel Paul Hernandez Perez"/>
    <m/>
    <m/>
    <n v="46.82"/>
    <m/>
    <n v="1076.8599999999999"/>
    <n v="927.77099999999996"/>
    <n v="19.815999999999999"/>
    <m/>
    <n v="23"/>
    <n v="149.089"/>
    <x v="0"/>
    <x v="10"/>
    <n v="47"/>
    <x v="0"/>
  </r>
  <r>
    <x v="2"/>
    <x v="4"/>
    <s v="AREP"/>
    <m/>
    <x v="0"/>
    <d v="2020-11-20T00:00:00"/>
    <x v="2"/>
    <s v="Julio Sanchez"/>
    <m/>
    <m/>
    <n v="393.69"/>
    <m/>
    <n v="10826.48"/>
    <n v="7801.2430000000004"/>
    <n v="19.815999999999999"/>
    <m/>
    <n v="27.5"/>
    <n v="3025.2370000000001"/>
    <x v="0"/>
    <x v="10"/>
    <n v="47"/>
    <x v="0"/>
  </r>
  <r>
    <x v="2"/>
    <x v="4"/>
    <s v="AREP"/>
    <m/>
    <x v="0"/>
    <d v="2020-11-20T00:00:00"/>
    <x v="2"/>
    <s v="HUEVO PUBLICO EN GENERAL"/>
    <m/>
    <m/>
    <n v="194.88"/>
    <m/>
    <n v="5359.2"/>
    <n v="3861.6840000000002"/>
    <n v="19.815999999999999"/>
    <m/>
    <n v="27.5"/>
    <n v="1497.5160000000001"/>
    <x v="0"/>
    <x v="10"/>
    <n v="47"/>
    <x v="0"/>
  </r>
  <r>
    <x v="2"/>
    <x v="4"/>
    <s v="AREP"/>
    <m/>
    <x v="0"/>
    <d v="2020-11-20T00:00:00"/>
    <x v="2"/>
    <s v="HUEVO PUBLICO EN GENERAL"/>
    <m/>
    <m/>
    <n v="170.73"/>
    <m/>
    <n v="4695.08"/>
    <n v="3383.134"/>
    <n v="19.815999999999999"/>
    <m/>
    <n v="27.5"/>
    <n v="1311.9459999999999"/>
    <x v="0"/>
    <x v="10"/>
    <n v="47"/>
    <x v="0"/>
  </r>
  <r>
    <x v="2"/>
    <x v="4"/>
    <s v="AREP"/>
    <m/>
    <x v="0"/>
    <d v="2020-11-20T00:00:00"/>
    <x v="2"/>
    <s v="Ambriz Ruiz Manolo"/>
    <m/>
    <m/>
    <n v="436.65"/>
    <m/>
    <n v="12007.88"/>
    <n v="8652.5249999999996"/>
    <n v="19.815999999999999"/>
    <m/>
    <n v="27.5"/>
    <n v="3355.355"/>
    <x v="0"/>
    <x v="10"/>
    <n v="47"/>
    <x v="0"/>
  </r>
  <r>
    <x v="2"/>
    <x v="4"/>
    <s v="AREP"/>
    <m/>
    <x v="0"/>
    <d v="2020-11-20T00:00:00"/>
    <x v="2"/>
    <s v="Cobian Zamora Marlin"/>
    <m/>
    <m/>
    <n v="661.6"/>
    <m/>
    <n v="18194"/>
    <n v="13110.066999999999"/>
    <n v="19.815999999999999"/>
    <m/>
    <n v="27.5"/>
    <n v="5083.933"/>
    <x v="0"/>
    <x v="10"/>
    <n v="47"/>
    <x v="0"/>
  </r>
  <r>
    <x v="2"/>
    <x v="4"/>
    <s v="AREP"/>
    <m/>
    <x v="0"/>
    <d v="2020-11-20T00:00:00"/>
    <x v="2"/>
    <s v="Espinoza Gonzalez Maria Yesenia"/>
    <m/>
    <m/>
    <n v="44.37"/>
    <m/>
    <n v="1175.81"/>
    <n v="873.36099999999999"/>
    <n v="19.684000000000001"/>
    <m/>
    <n v="26.5001"/>
    <n v="302.44900000000001"/>
    <x v="0"/>
    <x v="10"/>
    <n v="47"/>
    <x v="0"/>
  </r>
  <r>
    <x v="2"/>
    <x v="4"/>
    <s v="AREP"/>
    <m/>
    <x v="0"/>
    <d v="2020-11-20T00:00:00"/>
    <x v="2"/>
    <s v="Vargas Perez Maria del Rosario &quot;La Chata&quot;"/>
    <m/>
    <m/>
    <n v="220.4"/>
    <m/>
    <n v="5840.6"/>
    <n v="4338.2650000000003"/>
    <n v="19.684000000000001"/>
    <m/>
    <n v="26.5"/>
    <n v="1502.335"/>
    <x v="0"/>
    <x v="10"/>
    <n v="47"/>
    <x v="0"/>
  </r>
  <r>
    <x v="2"/>
    <x v="4"/>
    <s v="AREP"/>
    <m/>
    <x v="0"/>
    <d v="2020-11-20T00:00:00"/>
    <x v="2"/>
    <s v="Alvarez Garcia Octavio "/>
    <m/>
    <m/>
    <n v="216.72"/>
    <m/>
    <n v="5743.08"/>
    <n v="4265.8289999999997"/>
    <n v="19.684000000000001"/>
    <m/>
    <n v="26.5"/>
    <n v="1477.251"/>
    <x v="0"/>
    <x v="10"/>
    <n v="47"/>
    <x v="0"/>
  </r>
  <r>
    <x v="2"/>
    <x v="4"/>
    <s v="AREP"/>
    <m/>
    <x v="0"/>
    <d v="2020-11-20T00:00:00"/>
    <x v="2"/>
    <s v="HUEVO PUBLICO EN GENERAL"/>
    <m/>
    <m/>
    <n v="222.48"/>
    <m/>
    <n v="5895.72"/>
    <n v="4379.2070000000003"/>
    <n v="19.684000000000001"/>
    <m/>
    <n v="26.5"/>
    <n v="1516.5129999999999"/>
    <x v="0"/>
    <x v="10"/>
    <n v="47"/>
    <x v="0"/>
  </r>
  <r>
    <x v="2"/>
    <x v="4"/>
    <s v="AREP"/>
    <m/>
    <x v="0"/>
    <d v="2020-11-20T00:00:00"/>
    <x v="2"/>
    <s v="Gonzalez Dominguez Fabiola"/>
    <m/>
    <m/>
    <n v="443.84"/>
    <m/>
    <n v="11761.76"/>
    <n v="8736.3680000000004"/>
    <n v="19.684000000000001"/>
    <m/>
    <n v="26.5"/>
    <n v="3025.3919999999998"/>
    <x v="0"/>
    <x v="10"/>
    <n v="47"/>
    <x v="0"/>
  </r>
  <r>
    <x v="2"/>
    <x v="4"/>
    <s v="AREP"/>
    <m/>
    <x v="0"/>
    <d v="2020-11-20T00:00:00"/>
    <x v="2"/>
    <s v="Julio Sanchez"/>
    <m/>
    <m/>
    <n v="331.84"/>
    <m/>
    <n v="8793.76"/>
    <n v="6531.8050000000003"/>
    <n v="19.684000000000001"/>
    <m/>
    <n v="26.5"/>
    <n v="2261.9549999999999"/>
    <x v="0"/>
    <x v="10"/>
    <n v="47"/>
    <x v="0"/>
  </r>
  <r>
    <x v="2"/>
    <x v="4"/>
    <s v="AREP"/>
    <m/>
    <x v="0"/>
    <d v="2020-11-20T00:00:00"/>
    <x v="2"/>
    <s v="Laura Livier Castro Mejia"/>
    <m/>
    <m/>
    <n v="131.05000000000001"/>
    <m/>
    <n v="3472.83"/>
    <n v="2579.5349999999999"/>
    <n v="19.684000000000001"/>
    <m/>
    <n v="26.5"/>
    <n v="893.29499999999996"/>
    <x v="0"/>
    <x v="10"/>
    <n v="47"/>
    <x v="0"/>
  </r>
  <r>
    <x v="2"/>
    <x v="4"/>
    <s v="AREP"/>
    <m/>
    <x v="0"/>
    <d v="2020-11-20T00:00:00"/>
    <x v="2"/>
    <s v="Martin Francisco Cervantes Curiel"/>
    <m/>
    <m/>
    <n v="149.19"/>
    <m/>
    <n v="3953.54"/>
    <n v="2936.596"/>
    <n v="19.684000000000001"/>
    <m/>
    <n v="26.5"/>
    <n v="1016.944"/>
    <x v="0"/>
    <x v="10"/>
    <n v="47"/>
    <x v="0"/>
  </r>
  <r>
    <x v="2"/>
    <x v="4"/>
    <s v="AREP"/>
    <m/>
    <x v="0"/>
    <d v="2020-11-20T00:00:00"/>
    <x v="2"/>
    <s v="Cobian Hector"/>
    <m/>
    <m/>
    <n v="333.46"/>
    <m/>
    <n v="8836.69"/>
    <n v="6563.692"/>
    <n v="19.684000000000001"/>
    <m/>
    <n v="26.5"/>
    <n v="2272.998"/>
    <x v="0"/>
    <x v="10"/>
    <n v="47"/>
    <x v="0"/>
  </r>
  <r>
    <x v="2"/>
    <x v="4"/>
    <s v="AREP"/>
    <m/>
    <x v="0"/>
    <d v="2020-11-20T00:00:00"/>
    <x v="2"/>
    <s v="Huerta Reyes Juan Carlos"/>
    <m/>
    <m/>
    <n v="439.68"/>
    <m/>
    <n v="11651.52"/>
    <n v="8654.4840000000004"/>
    <n v="19.684000000000001"/>
    <m/>
    <n v="26.5"/>
    <n v="2997.0360000000001"/>
    <x v="0"/>
    <x v="10"/>
    <n v="47"/>
    <x v="0"/>
  </r>
  <r>
    <x v="2"/>
    <x v="4"/>
    <s v="AREP"/>
    <m/>
    <x v="0"/>
    <d v="2020-11-20T00:00:00"/>
    <x v="2"/>
    <s v="Imelda fregozo Guzman"/>
    <m/>
    <m/>
    <n v="210.71"/>
    <m/>
    <n v="5583.82"/>
    <n v="4147.5309999999999"/>
    <n v="19.684000000000001"/>
    <m/>
    <n v="26.5"/>
    <n v="1436.289"/>
    <x v="0"/>
    <x v="10"/>
    <n v="47"/>
    <x v="0"/>
  </r>
  <r>
    <x v="2"/>
    <x v="4"/>
    <s v="AREP"/>
    <m/>
    <x v="0"/>
    <d v="2020-11-20T00:00:00"/>
    <x v="2"/>
    <s v="Cobian Zamora Marlin"/>
    <m/>
    <m/>
    <n v="661.78"/>
    <m/>
    <n v="17537.169999999998"/>
    <n v="13026.210999999999"/>
    <n v="19.684000000000001"/>
    <m/>
    <n v="26.5"/>
    <n v="4510.9589999999998"/>
    <x v="0"/>
    <x v="10"/>
    <n v="47"/>
    <x v="0"/>
  </r>
  <r>
    <x v="2"/>
    <x v="4"/>
    <s v="AREP"/>
    <m/>
    <x v="0"/>
    <d v="2020-11-20T00:00:00"/>
    <x v="2"/>
    <s v="Cobian Zamora Marlin"/>
    <m/>
    <m/>
    <n v="550"/>
    <m/>
    <n v="14575"/>
    <n v="10825.977999999999"/>
    <n v="19.684000000000001"/>
    <m/>
    <n v="26.5"/>
    <n v="3749.0219999999999"/>
    <x v="0"/>
    <x v="10"/>
    <n v="47"/>
    <x v="0"/>
  </r>
  <r>
    <x v="2"/>
    <x v="4"/>
    <s v="AREP"/>
    <m/>
    <x v="0"/>
    <d v="2020-11-20T00:00:00"/>
    <x v="2"/>
    <s v="Soc Coop Rural de Compra y Venta en C y C El Grullo SCL"/>
    <m/>
    <m/>
    <n v="573.79999999999995"/>
    <m/>
    <n v="15205.7"/>
    <n v="11294.448"/>
    <n v="19.684000000000001"/>
    <m/>
    <n v="26.5"/>
    <n v="3911.252"/>
    <x v="0"/>
    <x v="10"/>
    <n v="47"/>
    <x v="0"/>
  </r>
  <r>
    <x v="2"/>
    <x v="4"/>
    <s v="AREP"/>
    <m/>
    <x v="0"/>
    <d v="2020-11-20T00:00:00"/>
    <x v="2"/>
    <s v="Hernandez Rosales Alicia"/>
    <m/>
    <m/>
    <n v="219.89"/>
    <m/>
    <n v="5827.09"/>
    <n v="4328.2259999999997"/>
    <n v="19.684000000000001"/>
    <m/>
    <n v="26.5"/>
    <n v="1498.864"/>
    <x v="0"/>
    <x v="10"/>
    <n v="47"/>
    <x v="0"/>
  </r>
  <r>
    <x v="2"/>
    <x v="4"/>
    <s v="AREP"/>
    <m/>
    <x v="0"/>
    <d v="2020-11-20T00:00:00"/>
    <x v="2"/>
    <s v="Hernandez Rosales Alicia"/>
    <m/>
    <m/>
    <n v="22.42"/>
    <m/>
    <n v="369.93"/>
    <n v="441.30599999999998"/>
    <n v="19.684000000000001"/>
    <m/>
    <n v="16.5"/>
    <n v="-71.376000000000005"/>
    <x v="0"/>
    <x v="10"/>
    <n v="47"/>
    <x v="0"/>
  </r>
  <r>
    <x v="2"/>
    <x v="4"/>
    <s v="AREP"/>
    <m/>
    <x v="0"/>
    <d v="2020-11-20T00:00:00"/>
    <x v="2"/>
    <s v="Hernandez Rosales Alicia"/>
    <m/>
    <m/>
    <n v="195.32"/>
    <m/>
    <n v="4199.38"/>
    <n v="3844.6"/>
    <n v="19.684000000000001"/>
    <m/>
    <n v="21.5"/>
    <n v="354.78"/>
    <x v="0"/>
    <x v="10"/>
    <n v="47"/>
    <x v="0"/>
  </r>
  <r>
    <x v="2"/>
    <x v="4"/>
    <s v="AREP"/>
    <m/>
    <x v="0"/>
    <d v="2020-11-21T00:00:00"/>
    <x v="2"/>
    <s v="Alvarez Garcia Octavio "/>
    <m/>
    <m/>
    <n v="88.16"/>
    <m/>
    <n v="2512.56"/>
    <n v="1747.086"/>
    <n v="19.817"/>
    <m/>
    <n v="28.5"/>
    <n v="765.47400000000005"/>
    <x v="0"/>
    <x v="10"/>
    <n v="47"/>
    <x v="0"/>
  </r>
  <r>
    <x v="2"/>
    <x v="4"/>
    <s v="AREP"/>
    <m/>
    <x v="0"/>
    <d v="2020-11-21T00:00:00"/>
    <x v="2"/>
    <s v="Alvarez Garcia Octavio "/>
    <m/>
    <m/>
    <n v="63.95"/>
    <m/>
    <n v="1534.8"/>
    <n v="1267.3109999999999"/>
    <n v="19.817"/>
    <m/>
    <n v="24"/>
    <n v="267.48899999999998"/>
    <x v="0"/>
    <x v="10"/>
    <n v="47"/>
    <x v="0"/>
  </r>
  <r>
    <x v="2"/>
    <x v="4"/>
    <s v="AREP"/>
    <m/>
    <x v="0"/>
    <d v="2020-11-21T00:00:00"/>
    <x v="2"/>
    <s v="HUEVO PUBLICO EN GENERAL"/>
    <m/>
    <m/>
    <n v="327.62"/>
    <m/>
    <n v="9337.17"/>
    <n v="6492.5150000000003"/>
    <n v="19.817"/>
    <m/>
    <n v="28.5"/>
    <n v="2844.6550000000002"/>
    <x v="0"/>
    <x v="10"/>
    <n v="47"/>
    <x v="0"/>
  </r>
  <r>
    <x v="2"/>
    <x v="4"/>
    <s v="AREP"/>
    <m/>
    <x v="0"/>
    <d v="2020-11-21T00:00:00"/>
    <x v="2"/>
    <s v="Espinoza Gonzalez Maria Yesenia"/>
    <m/>
    <m/>
    <n v="215.35"/>
    <m/>
    <n v="6137.48"/>
    <n v="4267.6369999999997"/>
    <n v="19.817"/>
    <m/>
    <n v="28.5"/>
    <n v="1869.8430000000001"/>
    <x v="0"/>
    <x v="10"/>
    <n v="47"/>
    <x v="0"/>
  </r>
  <r>
    <x v="2"/>
    <x v="4"/>
    <s v="AREP"/>
    <m/>
    <x v="0"/>
    <d v="2020-11-21T00:00:00"/>
    <x v="2"/>
    <s v="Ambriz Ruiz Manolo"/>
    <m/>
    <m/>
    <n v="322.10000000000002"/>
    <m/>
    <n v="9179.85"/>
    <n v="6383.1239999999998"/>
    <n v="19.817"/>
    <m/>
    <n v="28.5"/>
    <n v="2796.7260000000001"/>
    <x v="0"/>
    <x v="10"/>
    <n v="47"/>
    <x v="0"/>
  </r>
  <r>
    <x v="2"/>
    <x v="4"/>
    <s v="AREP"/>
    <m/>
    <x v="0"/>
    <d v="2020-11-21T00:00:00"/>
    <x v="2"/>
    <s v="Martin Francisco Cervantes Curiel"/>
    <m/>
    <m/>
    <n v="105.42"/>
    <m/>
    <n v="3004.47"/>
    <n v="2089.1309999999999"/>
    <n v="19.817"/>
    <m/>
    <n v="28.5"/>
    <n v="915.33900000000006"/>
    <x v="0"/>
    <x v="10"/>
    <n v="47"/>
    <x v="0"/>
  </r>
  <r>
    <x v="2"/>
    <x v="4"/>
    <s v="AREP"/>
    <m/>
    <x v="0"/>
    <d v="2020-11-21T00:00:00"/>
    <x v="2"/>
    <s v="Distribuidora de Frutas y Verduras Zepeda Hnos SRL de CV"/>
    <m/>
    <m/>
    <n v="1228.72"/>
    <m/>
    <n v="33789.800000000003"/>
    <n v="24349.806"/>
    <n v="19.817"/>
    <m/>
    <n v="27.5"/>
    <n v="9439.9940000000006"/>
    <x v="0"/>
    <x v="10"/>
    <n v="47"/>
    <x v="0"/>
  </r>
  <r>
    <x v="2"/>
    <x v="4"/>
    <s v="AREP"/>
    <m/>
    <x v="0"/>
    <d v="2020-11-21T00:00:00"/>
    <x v="2"/>
    <s v="Distribuidora de Frutas y Verduras Zepeda Hnos SRL de CV"/>
    <m/>
    <m/>
    <n v="1431.51"/>
    <m/>
    <n v="37935.019999999997"/>
    <n v="28368.539000000001"/>
    <n v="19.817"/>
    <m/>
    <n v="26.5"/>
    <n v="9566.4809999999998"/>
    <x v="0"/>
    <x v="10"/>
    <n v="47"/>
    <x v="0"/>
  </r>
  <r>
    <x v="2"/>
    <x v="4"/>
    <s v="AREP"/>
    <m/>
    <x v="0"/>
    <d v="2020-11-21T00:00:00"/>
    <x v="2"/>
    <s v="Distribuidora de Frutas y Verduras Zepeda Hnos SRL de CV"/>
    <m/>
    <m/>
    <n v="999.27"/>
    <m/>
    <n v="26480.66"/>
    <n v="19802.746999999999"/>
    <n v="19.817"/>
    <m/>
    <n v="26.5"/>
    <n v="6677.9129999999996"/>
    <x v="0"/>
    <x v="10"/>
    <n v="47"/>
    <x v="0"/>
  </r>
  <r>
    <x v="2"/>
    <x v="4"/>
    <s v="AREP"/>
    <m/>
    <x v="0"/>
    <d v="2020-11-21T00:00:00"/>
    <x v="2"/>
    <s v="Cobian Zamora Marlin"/>
    <m/>
    <m/>
    <n v="655.12"/>
    <m/>
    <n v="18015.8"/>
    <n v="12982.653"/>
    <n v="19.817"/>
    <m/>
    <n v="27.5"/>
    <n v="5033.1469999999999"/>
    <x v="0"/>
    <x v="10"/>
    <n v="47"/>
    <x v="0"/>
  </r>
  <r>
    <x v="2"/>
    <x v="4"/>
    <s v="AREP"/>
    <m/>
    <x v="0"/>
    <d v="2020-11-21T00:00:00"/>
    <x v="2"/>
    <s v="Cobian Hector"/>
    <m/>
    <m/>
    <n v="322.39999999999998"/>
    <m/>
    <n v="8866"/>
    <n v="6389.07"/>
    <n v="19.817"/>
    <m/>
    <n v="27.5"/>
    <n v="2476.9299999999998"/>
    <x v="0"/>
    <x v="10"/>
    <n v="47"/>
    <x v="0"/>
  </r>
  <r>
    <x v="2"/>
    <x v="4"/>
    <s v="AREP"/>
    <m/>
    <x v="0"/>
    <d v="2020-11-21T00:00:00"/>
    <x v="2"/>
    <s v="Hernandez Rosales Alicia"/>
    <m/>
    <m/>
    <n v="131.69999999999999"/>
    <m/>
    <n v="2304.75"/>
    <n v="2609.9270000000001"/>
    <n v="19.817"/>
    <m/>
    <n v="17.5"/>
    <n v="-305.17700000000002"/>
    <x v="0"/>
    <x v="10"/>
    <n v="47"/>
    <x v="0"/>
  </r>
  <r>
    <x v="2"/>
    <x v="4"/>
    <s v="AREP"/>
    <m/>
    <x v="0"/>
    <d v="2020-11-21T00:00:00"/>
    <x v="2"/>
    <s v="Hernandez Rosales Alicia"/>
    <m/>
    <m/>
    <n v="187.53"/>
    <m/>
    <n v="4219.43"/>
    <n v="3716.3220000000001"/>
    <n v="19.817"/>
    <m/>
    <n v="22.5"/>
    <n v="503.108"/>
    <x v="0"/>
    <x v="10"/>
    <n v="47"/>
    <x v="0"/>
  </r>
  <r>
    <x v="2"/>
    <x v="4"/>
    <s v="GRAL"/>
    <m/>
    <x v="0"/>
    <d v="2020-11-24T00:00:00"/>
    <x v="2"/>
    <s v="Ventas Familia"/>
    <m/>
    <m/>
    <n v="3.72"/>
    <m/>
    <n v="104.16"/>
    <n v="74.084999999999994"/>
    <n v="19.914999999999999"/>
    <m/>
    <n v="28"/>
    <n v="30.074999999999999"/>
    <x v="0"/>
    <x v="10"/>
    <n v="48"/>
    <x v="0"/>
  </r>
  <r>
    <x v="2"/>
    <x v="4"/>
    <s v="AREP"/>
    <m/>
    <x v="0"/>
    <d v="2020-11-24T00:00:00"/>
    <x v="2"/>
    <s v="HUEVO PUBLICO EN GENERAL"/>
    <m/>
    <m/>
    <n v="555.41"/>
    <m/>
    <n v="15829.19"/>
    <n v="11061.232"/>
    <n v="19.914999999999999"/>
    <m/>
    <n v="28.5"/>
    <n v="4767.9579999999996"/>
    <x v="0"/>
    <x v="10"/>
    <n v="48"/>
    <x v="0"/>
  </r>
  <r>
    <x v="2"/>
    <x v="4"/>
    <s v="AREP"/>
    <m/>
    <x v="0"/>
    <d v="2020-11-24T00:00:00"/>
    <x v="2"/>
    <s v="Alvarez Garcia Octavio "/>
    <m/>
    <m/>
    <n v="132.59"/>
    <m/>
    <n v="3778.82"/>
    <n v="2640.5880000000002"/>
    <n v="19.914999999999999"/>
    <m/>
    <n v="28.5"/>
    <n v="1138.232"/>
    <x v="0"/>
    <x v="10"/>
    <n v="48"/>
    <x v="0"/>
  </r>
  <r>
    <x v="2"/>
    <x v="4"/>
    <s v="AREP"/>
    <m/>
    <x v="0"/>
    <d v="2020-11-24T00:00:00"/>
    <x v="2"/>
    <s v="Garcia Soto Salvador"/>
    <m/>
    <m/>
    <n v="964.15"/>
    <m/>
    <n v="27960.35"/>
    <n v="19201.467000000001"/>
    <n v="19.914999999999999"/>
    <m/>
    <n v="29"/>
    <n v="8758.8829999999998"/>
    <x v="0"/>
    <x v="10"/>
    <n v="48"/>
    <x v="0"/>
  </r>
  <r>
    <x v="2"/>
    <x v="4"/>
    <s v="AREP"/>
    <m/>
    <x v="0"/>
    <d v="2020-11-24T00:00:00"/>
    <x v="2"/>
    <s v="Loera Baltazar Carlos"/>
    <m/>
    <m/>
    <n v="324.12"/>
    <m/>
    <n v="9399.48"/>
    <n v="6454.991"/>
    <n v="19.914999999999999"/>
    <m/>
    <n v="29"/>
    <n v="2944.489"/>
    <x v="0"/>
    <x v="10"/>
    <n v="48"/>
    <x v="0"/>
  </r>
  <r>
    <x v="2"/>
    <x v="4"/>
    <s v="AREP"/>
    <m/>
    <x v="0"/>
    <d v="2020-11-24T00:00:00"/>
    <x v="2"/>
    <s v="Espinoza Gonzalez Maria Yesenia"/>
    <m/>
    <m/>
    <n v="65.61"/>
    <m/>
    <n v="1869.89"/>
    <n v="1306.652"/>
    <n v="19.914999999999999"/>
    <m/>
    <n v="28.5001"/>
    <n v="563.23800000000006"/>
    <x v="0"/>
    <x v="10"/>
    <n v="48"/>
    <x v="0"/>
  </r>
  <r>
    <x v="2"/>
    <x v="4"/>
    <s v="AREP"/>
    <m/>
    <x v="0"/>
    <d v="2020-11-24T00:00:00"/>
    <x v="2"/>
    <s v="Espinoza Gonzalez Maria Yesenia"/>
    <m/>
    <m/>
    <n v="48.16"/>
    <m/>
    <n v="1155.8399999999999"/>
    <n v="959.12699999999995"/>
    <n v="19.914999999999999"/>
    <m/>
    <n v="24"/>
    <n v="196.71299999999999"/>
    <x v="0"/>
    <x v="10"/>
    <n v="48"/>
    <x v="0"/>
  </r>
  <r>
    <x v="2"/>
    <x v="4"/>
    <s v="AREP"/>
    <m/>
    <x v="0"/>
    <d v="2020-11-26T00:00:00"/>
    <x v="2"/>
    <s v="Jose Zazueta"/>
    <m/>
    <m/>
    <n v="981.34"/>
    <m/>
    <n v="28949.53"/>
    <n v="19672.256000000001"/>
    <n v="20.045999999999999"/>
    <m/>
    <n v="29.5"/>
    <n v="9277.2739999999994"/>
    <x v="0"/>
    <x v="10"/>
    <n v="48"/>
    <x v="0"/>
  </r>
  <r>
    <x v="2"/>
    <x v="4"/>
    <s v="AREP"/>
    <m/>
    <x v="0"/>
    <d v="2020-11-26T00:00:00"/>
    <x v="2"/>
    <s v="Panaderia Garcia"/>
    <m/>
    <m/>
    <n v="22.34"/>
    <m/>
    <n v="435.63"/>
    <n v="447.83499999999998"/>
    <n v="20.045999999999999"/>
    <m/>
    <n v="19.5"/>
    <n v="-12.205"/>
    <x v="0"/>
    <x v="10"/>
    <n v="48"/>
    <x v="0"/>
  </r>
  <r>
    <x v="2"/>
    <x v="4"/>
    <s v="AREP"/>
    <m/>
    <x v="0"/>
    <d v="2020-11-26T00:00:00"/>
    <x v="2"/>
    <s v="Abel Paul Hernandez Perez"/>
    <m/>
    <m/>
    <n v="85.89"/>
    <m/>
    <n v="2190.1999999999998"/>
    <n v="1721.778"/>
    <n v="20.045999999999999"/>
    <m/>
    <n v="25.5001"/>
    <n v="468.42200000000003"/>
    <x v="0"/>
    <x v="10"/>
    <n v="48"/>
    <x v="0"/>
  </r>
  <r>
    <x v="2"/>
    <x v="4"/>
    <s v="AREP"/>
    <m/>
    <x v="0"/>
    <d v="2020-11-26T00:00:00"/>
    <x v="2"/>
    <s v="Ambriz Ruiz Manolo"/>
    <m/>
    <m/>
    <n v="157.21"/>
    <m/>
    <n v="4637.7"/>
    <n v="3151.482"/>
    <n v="20.045999999999999"/>
    <m/>
    <n v="29.5"/>
    <n v="1486.2180000000001"/>
    <x v="0"/>
    <x v="10"/>
    <n v="48"/>
    <x v="0"/>
  </r>
  <r>
    <x v="2"/>
    <x v="4"/>
    <s v="AREP"/>
    <m/>
    <x v="0"/>
    <d v="2020-11-26T00:00:00"/>
    <x v="2"/>
    <s v="De la Torre Gudiño Jaime"/>
    <m/>
    <m/>
    <n v="223.94"/>
    <m/>
    <n v="6382.29"/>
    <n v="4489.1729999999998"/>
    <n v="20.045999999999999"/>
    <m/>
    <n v="28.5"/>
    <n v="1893.117"/>
    <x v="0"/>
    <x v="10"/>
    <n v="48"/>
    <x v="0"/>
  </r>
  <r>
    <x v="2"/>
    <x v="4"/>
    <s v="AREP"/>
    <m/>
    <x v="0"/>
    <d v="2020-11-26T00:00:00"/>
    <x v="2"/>
    <s v="Espinoza Gonzalez Maria Yesenia"/>
    <m/>
    <m/>
    <n v="332.98"/>
    <m/>
    <n v="9822.91"/>
    <n v="6675.0240000000003"/>
    <n v="20.045999999999999"/>
    <m/>
    <n v="29.5"/>
    <n v="3147.886"/>
    <x v="0"/>
    <x v="10"/>
    <n v="48"/>
    <x v="0"/>
  </r>
  <r>
    <x v="2"/>
    <x v="4"/>
    <s v="AREP"/>
    <m/>
    <x v="0"/>
    <d v="2020-11-26T00:00:00"/>
    <x v="2"/>
    <s v="Panaderia Garcia"/>
    <m/>
    <m/>
    <n v="45.18"/>
    <m/>
    <n v="881.01"/>
    <n v="905.69299999999998"/>
    <n v="20.045999999999999"/>
    <m/>
    <n v="19.5"/>
    <n v="-24.683"/>
    <x v="0"/>
    <x v="10"/>
    <n v="48"/>
    <x v="0"/>
  </r>
  <r>
    <x v="2"/>
    <x v="4"/>
    <s v="AREP"/>
    <m/>
    <x v="0"/>
    <d v="2020-11-26T00:00:00"/>
    <x v="2"/>
    <s v="Alvarez Garcia Octavio "/>
    <m/>
    <m/>
    <n v="49"/>
    <m/>
    <n v="1249.5"/>
    <n v="982.27"/>
    <n v="20.045999999999999"/>
    <m/>
    <n v="25.5"/>
    <n v="267.23"/>
    <x v="0"/>
    <x v="10"/>
    <n v="48"/>
    <x v="0"/>
  </r>
  <r>
    <x v="2"/>
    <x v="4"/>
    <s v="AREP"/>
    <m/>
    <x v="0"/>
    <d v="2020-11-26T00:00:00"/>
    <x v="2"/>
    <s v="Alvarez Garcia Octavio "/>
    <m/>
    <m/>
    <n v="174.78"/>
    <m/>
    <n v="5156.01"/>
    <n v="3503.6959999999999"/>
    <n v="20.045999999999999"/>
    <m/>
    <n v="29.5"/>
    <n v="1652.3140000000001"/>
    <x v="0"/>
    <x v="10"/>
    <n v="48"/>
    <x v="0"/>
  </r>
  <r>
    <x v="2"/>
    <x v="4"/>
    <s v="AREP"/>
    <m/>
    <x v="0"/>
    <d v="2020-11-26T00:00:00"/>
    <x v="2"/>
    <s v="Vargas Perez Maria del Rosario &quot;La Chata&quot;"/>
    <m/>
    <m/>
    <n v="216.7"/>
    <m/>
    <n v="6392.65"/>
    <n v="4344.0379999999996"/>
    <n v="20.045999999999999"/>
    <m/>
    <n v="29.5"/>
    <n v="2048.6120000000001"/>
    <x v="0"/>
    <x v="10"/>
    <n v="48"/>
    <x v="0"/>
  </r>
  <r>
    <x v="2"/>
    <x v="4"/>
    <s v="AREP"/>
    <m/>
    <x v="0"/>
    <d v="2020-11-26T00:00:00"/>
    <x v="2"/>
    <s v="Julio Sanchez"/>
    <m/>
    <m/>
    <n v="1775.97"/>
    <m/>
    <n v="52391.12"/>
    <n v="35601.663"/>
    <n v="20.045999999999999"/>
    <m/>
    <n v="29.5"/>
    <n v="16789.456999999999"/>
    <x v="0"/>
    <x v="10"/>
    <n v="48"/>
    <x v="0"/>
  </r>
  <r>
    <x v="2"/>
    <x v="4"/>
    <s v="AREP"/>
    <m/>
    <x v="0"/>
    <d v="2020-11-26T00:00:00"/>
    <x v="2"/>
    <s v="HUEVO PUBLICO EN GENERAL"/>
    <m/>
    <m/>
    <n v="223.09"/>
    <m/>
    <n v="6581.16"/>
    <n v="4472.134"/>
    <n v="20.045999999999999"/>
    <m/>
    <n v="29.5"/>
    <n v="2109.0259999999998"/>
    <x v="0"/>
    <x v="10"/>
    <n v="48"/>
    <x v="0"/>
  </r>
  <r>
    <x v="2"/>
    <x v="4"/>
    <s v="AREP"/>
    <m/>
    <x v="0"/>
    <d v="2020-11-26T00:00:00"/>
    <x v="2"/>
    <s v="Hernandez Rosales Alicia"/>
    <m/>
    <m/>
    <n v="66.900000000000006"/>
    <m/>
    <n v="1237.6500000000001"/>
    <n v="1341.0989999999999"/>
    <n v="20.045999999999999"/>
    <m/>
    <n v="18.5"/>
    <n v="-103.449"/>
    <x v="0"/>
    <x v="10"/>
    <n v="48"/>
    <x v="0"/>
  </r>
  <r>
    <x v="2"/>
    <x v="4"/>
    <s v="AREP"/>
    <m/>
    <x v="0"/>
    <d v="2020-11-26T00:00:00"/>
    <x v="2"/>
    <s v="Hernandez Rosales Alicia"/>
    <m/>
    <m/>
    <n v="177.46"/>
    <m/>
    <n v="4170.3100000000004"/>
    <n v="3557.42"/>
    <n v="20.045999999999999"/>
    <m/>
    <n v="23.5"/>
    <n v="612.89"/>
    <x v="0"/>
    <x v="10"/>
    <n v="48"/>
    <x v="0"/>
  </r>
  <r>
    <x v="2"/>
    <x v="4"/>
    <s v="AREP"/>
    <m/>
    <x v="0"/>
    <d v="2020-11-26T00:00:00"/>
    <x v="2"/>
    <s v="Hernandez Rosales Alicia"/>
    <m/>
    <m/>
    <n v="89.28"/>
    <m/>
    <n v="2544.48"/>
    <n v="1789.7349999999999"/>
    <n v="20.045999999999999"/>
    <m/>
    <n v="28.5"/>
    <n v="754.745"/>
    <x v="0"/>
    <x v="10"/>
    <n v="48"/>
    <x v="0"/>
  </r>
  <r>
    <x v="2"/>
    <x v="4"/>
    <s v="AREP"/>
    <m/>
    <x v="0"/>
    <d v="2020-11-27T00:00:00"/>
    <x v="2"/>
    <s v="Rosales Guzman Humberto"/>
    <m/>
    <m/>
    <n v="50.3"/>
    <m/>
    <n v="1282.6500000000001"/>
    <n v="1008.33"/>
    <n v="20.045999999999999"/>
    <m/>
    <n v="25.5"/>
    <n v="274.32"/>
    <x v="0"/>
    <x v="10"/>
    <n v="48"/>
    <x v="0"/>
  </r>
  <r>
    <x v="2"/>
    <x v="4"/>
    <s v="AREP"/>
    <m/>
    <x v="0"/>
    <d v="2020-11-27T00:00:00"/>
    <x v="2"/>
    <s v="Cesar Morales"/>
    <m/>
    <m/>
    <n v="43.24"/>
    <m/>
    <n v="1275.58"/>
    <n v="866.803"/>
    <n v="20.045999999999999"/>
    <m/>
    <n v="29.5"/>
    <n v="408.77699999999999"/>
    <x v="0"/>
    <x v="10"/>
    <n v="48"/>
    <x v="0"/>
  </r>
  <r>
    <x v="2"/>
    <x v="4"/>
    <s v="AREP"/>
    <m/>
    <x v="0"/>
    <d v="2020-11-27T00:00:00"/>
    <x v="2"/>
    <s v="Super Tienda Martinez SA de CV"/>
    <m/>
    <m/>
    <n v="100.36"/>
    <m/>
    <n v="2559.1799999999998"/>
    <n v="2011.8489999999999"/>
    <n v="20.045999999999999"/>
    <m/>
    <n v="25.5"/>
    <n v="547.33100000000002"/>
    <x v="0"/>
    <x v="10"/>
    <n v="48"/>
    <x v="0"/>
  </r>
  <r>
    <x v="2"/>
    <x v="4"/>
    <s v="AREP"/>
    <m/>
    <x v="0"/>
    <d v="2020-11-27T00:00:00"/>
    <x v="2"/>
    <s v="Alvarez Garcia Octavio "/>
    <m/>
    <m/>
    <n v="177.69"/>
    <m/>
    <n v="5241.8599999999997"/>
    <n v="3562.0309999999999"/>
    <n v="20.045999999999999"/>
    <m/>
    <n v="29.5"/>
    <n v="1679.829"/>
    <x v="0"/>
    <x v="10"/>
    <n v="48"/>
    <x v="0"/>
  </r>
  <r>
    <x v="2"/>
    <x v="4"/>
    <s v="AREP"/>
    <m/>
    <x v="0"/>
    <d v="2020-11-27T00:00:00"/>
    <x v="2"/>
    <s v="Ambriz Ruiz Manolo"/>
    <m/>
    <m/>
    <n v="661.17"/>
    <m/>
    <n v="19504.52"/>
    <n v="13254.025"/>
    <n v="20.045999999999999"/>
    <m/>
    <n v="29.5"/>
    <n v="6250.4949999999999"/>
    <x v="0"/>
    <x v="10"/>
    <n v="48"/>
    <x v="0"/>
  </r>
  <r>
    <x v="2"/>
    <x v="4"/>
    <s v="AREP"/>
    <m/>
    <x v="0"/>
    <d v="2020-11-27T00:00:00"/>
    <x v="2"/>
    <s v="Panaderia Garcia"/>
    <m/>
    <m/>
    <n v="45.07"/>
    <m/>
    <n v="878.87"/>
    <n v="903.48800000000006"/>
    <n v="20.045999999999999"/>
    <m/>
    <n v="19.5001"/>
    <n v="-24.617999999999999"/>
    <x v="0"/>
    <x v="10"/>
    <n v="48"/>
    <x v="0"/>
  </r>
  <r>
    <x v="2"/>
    <x v="4"/>
    <s v="AREP"/>
    <m/>
    <x v="0"/>
    <d v="2020-11-27T00:00:00"/>
    <x v="2"/>
    <s v="Panaderia Garcia"/>
    <m/>
    <m/>
    <n v="43.31"/>
    <m/>
    <n v="1061.0999999999999"/>
    <n v="868.20600000000002"/>
    <n v="20.045999999999999"/>
    <m/>
    <n v="24.5001"/>
    <n v="192.89400000000001"/>
    <x v="0"/>
    <x v="10"/>
    <n v="48"/>
    <x v="0"/>
  </r>
  <r>
    <x v="2"/>
    <x v="4"/>
    <s v="AREP"/>
    <m/>
    <x v="0"/>
    <d v="2020-11-27T00:00:00"/>
    <x v="2"/>
    <s v="HUEVO PUBLICO EN GENERAL"/>
    <m/>
    <m/>
    <n v="286.45999999999998"/>
    <m/>
    <n v="8450.57"/>
    <n v="5742.4690000000001"/>
    <n v="20.045999999999999"/>
    <m/>
    <n v="29.5"/>
    <n v="2708.1010000000001"/>
    <x v="0"/>
    <x v="10"/>
    <n v="48"/>
    <x v="0"/>
  </r>
  <r>
    <x v="2"/>
    <x v="4"/>
    <s v="AREP"/>
    <m/>
    <x v="0"/>
    <d v="2020-11-27T00:00:00"/>
    <x v="2"/>
    <s v="HUEVO PUBLICO EN GENERAL"/>
    <m/>
    <m/>
    <n v="44.63"/>
    <m/>
    <n v="1316.59"/>
    <n v="894.66700000000003"/>
    <n v="20.045999999999999"/>
    <m/>
    <n v="29.5001"/>
    <n v="421.923"/>
    <x v="0"/>
    <x v="10"/>
    <n v="48"/>
    <x v="0"/>
  </r>
  <r>
    <x v="2"/>
    <x v="4"/>
    <s v="AREP"/>
    <m/>
    <x v="0"/>
    <d v="2020-11-27T00:00:00"/>
    <x v="2"/>
    <s v="Soc Coop Rural de Compra y Venta en C y C El Grullo SCL"/>
    <m/>
    <m/>
    <n v="546.04"/>
    <m/>
    <n v="16108.18"/>
    <n v="10946.093000000001"/>
    <n v="20.045999999999999"/>
    <m/>
    <n v="29.5"/>
    <n v="5162.0870000000004"/>
    <x v="0"/>
    <x v="10"/>
    <n v="48"/>
    <x v="0"/>
  </r>
  <r>
    <x v="2"/>
    <x v="4"/>
    <s v="AREP"/>
    <m/>
    <x v="0"/>
    <d v="2020-11-27T00:00:00"/>
    <x v="2"/>
    <s v="Cobian Zamora Marlin"/>
    <m/>
    <m/>
    <n v="767.42"/>
    <m/>
    <n v="21871.47"/>
    <n v="15383.947"/>
    <n v="20.045999999999999"/>
    <m/>
    <n v="28.5"/>
    <n v="6487.5230000000001"/>
    <x v="0"/>
    <x v="10"/>
    <n v="48"/>
    <x v="0"/>
  </r>
  <r>
    <x v="2"/>
    <x v="4"/>
    <s v="AREP"/>
    <m/>
    <x v="0"/>
    <d v="2020-11-27T00:00:00"/>
    <x v="2"/>
    <s v="Cobian Zamora Marlin"/>
    <m/>
    <m/>
    <n v="703.9"/>
    <m/>
    <n v="20765.05"/>
    <n v="14110.605"/>
    <n v="20.045999999999999"/>
    <m/>
    <n v="29.5"/>
    <n v="6654.4449999999997"/>
    <x v="0"/>
    <x v="10"/>
    <n v="48"/>
    <x v="0"/>
  </r>
  <r>
    <x v="2"/>
    <x v="4"/>
    <s v="AREP"/>
    <m/>
    <x v="0"/>
    <d v="2020-11-27T00:00:00"/>
    <x v="2"/>
    <s v="Cobian Hector"/>
    <m/>
    <m/>
    <n v="394.11"/>
    <m/>
    <n v="11626.25"/>
    <n v="7900.4549999999999"/>
    <n v="20.045999999999999"/>
    <m/>
    <n v="29.5"/>
    <n v="3725.7950000000001"/>
    <x v="0"/>
    <x v="10"/>
    <n v="48"/>
    <x v="0"/>
  </r>
  <r>
    <x v="2"/>
    <x v="4"/>
    <s v="AREP"/>
    <m/>
    <x v="0"/>
    <d v="2020-11-27T00:00:00"/>
    <x v="2"/>
    <s v="HUEVO PUBLICO EN GENERAL"/>
    <m/>
    <m/>
    <n v="657.48"/>
    <m/>
    <n v="19395.66"/>
    <n v="13180.055"/>
    <n v="20.045999999999999"/>
    <m/>
    <n v="29.5"/>
    <n v="6215.6049999999996"/>
    <x v="0"/>
    <x v="10"/>
    <n v="48"/>
    <x v="0"/>
  </r>
  <r>
    <x v="2"/>
    <x v="4"/>
    <s v="AREP"/>
    <m/>
    <x v="0"/>
    <d v="2020-11-27T00:00:00"/>
    <x v="2"/>
    <s v="Panificadora Valdez"/>
    <m/>
    <m/>
    <n v="20.95"/>
    <m/>
    <n v="408.53"/>
    <n v="419.97"/>
    <n v="20.045999999999999"/>
    <m/>
    <n v="19.5002"/>
    <n v="-11.44"/>
    <x v="0"/>
    <x v="10"/>
    <n v="48"/>
    <x v="0"/>
  </r>
  <r>
    <x v="2"/>
    <x v="4"/>
    <s v="AREP"/>
    <m/>
    <x v="0"/>
    <d v="2020-11-27T00:00:00"/>
    <x v="2"/>
    <s v="HUEVO PUBLICO EN GENERAL"/>
    <m/>
    <m/>
    <n v="66.3"/>
    <m/>
    <n v="1690.65"/>
    <n v="1329.0709999999999"/>
    <n v="20.045999999999999"/>
    <m/>
    <n v="25.5"/>
    <n v="361.57900000000001"/>
    <x v="0"/>
    <x v="10"/>
    <n v="48"/>
    <x v="0"/>
  </r>
  <r>
    <x v="2"/>
    <x v="4"/>
    <s v="AREP"/>
    <m/>
    <x v="0"/>
    <d v="2020-11-27T00:00:00"/>
    <x v="2"/>
    <s v="Martin Francisco Cervantes Curiel"/>
    <m/>
    <m/>
    <n v="238.59"/>
    <m/>
    <n v="7038.41"/>
    <n v="4782.8519999999999"/>
    <n v="20.045999999999999"/>
    <m/>
    <n v="29.5"/>
    <n v="2255.558"/>
    <x v="0"/>
    <x v="10"/>
    <n v="48"/>
    <x v="0"/>
  </r>
  <r>
    <x v="2"/>
    <x v="4"/>
    <s v="AREP"/>
    <m/>
    <x v="0"/>
    <d v="2020-11-27T00:00:00"/>
    <x v="2"/>
    <s v="Julio Sanchez"/>
    <m/>
    <m/>
    <n v="223.89"/>
    <m/>
    <n v="6604.76"/>
    <n v="4488.1710000000003"/>
    <n v="20.045999999999999"/>
    <m/>
    <n v="29.5"/>
    <n v="2116.5889999999999"/>
    <x v="0"/>
    <x v="10"/>
    <n v="48"/>
    <x v="0"/>
  </r>
  <r>
    <x v="2"/>
    <x v="4"/>
    <s v="AREP"/>
    <m/>
    <x v="0"/>
    <d v="2020-11-27T00:00:00"/>
    <x v="2"/>
    <s v="Vargas Perez Maria del Rosario &quot;La Chata&quot;"/>
    <m/>
    <m/>
    <n v="155.43"/>
    <m/>
    <n v="4585.1899999999996"/>
    <n v="3115.8"/>
    <n v="20.045999999999999"/>
    <m/>
    <n v="29.5"/>
    <n v="1469.39"/>
    <x v="0"/>
    <x v="10"/>
    <n v="48"/>
    <x v="0"/>
  </r>
  <r>
    <x v="2"/>
    <x v="4"/>
    <s v="AREP"/>
    <m/>
    <x v="0"/>
    <d v="2020-11-27T00:00:00"/>
    <x v="2"/>
    <s v="Gonzalez Dominguez Fabiola"/>
    <m/>
    <m/>
    <n v="49.47"/>
    <m/>
    <n v="1261.49"/>
    <n v="991.69100000000003"/>
    <n v="20.045999999999999"/>
    <m/>
    <n v="25.5001"/>
    <n v="269.79899999999998"/>
    <x v="0"/>
    <x v="10"/>
    <n v="48"/>
    <x v="0"/>
  </r>
  <r>
    <x v="2"/>
    <x v="4"/>
    <s v="AREP"/>
    <m/>
    <x v="0"/>
    <d v="2020-11-27T00:00:00"/>
    <x v="2"/>
    <s v="Gonzalez Dominguez Fabiola"/>
    <m/>
    <m/>
    <n v="354.43"/>
    <m/>
    <n v="10455.69"/>
    <n v="7105.0169999999998"/>
    <n v="20.045999999999999"/>
    <m/>
    <n v="29.5"/>
    <n v="3350.6729999999998"/>
    <x v="0"/>
    <x v="10"/>
    <n v="48"/>
    <x v="0"/>
  </r>
  <r>
    <x v="2"/>
    <x v="4"/>
    <s v="AREP"/>
    <m/>
    <x v="0"/>
    <d v="2020-11-27T00:00:00"/>
    <x v="2"/>
    <s v="Huerta Reyes Juan Carlos"/>
    <m/>
    <m/>
    <n v="449.57"/>
    <m/>
    <n v="13262.32"/>
    <n v="9012.2240000000002"/>
    <n v="20.045999999999999"/>
    <m/>
    <n v="29.5"/>
    <n v="4250.0959999999995"/>
    <x v="0"/>
    <x v="10"/>
    <n v="48"/>
    <x v="0"/>
  </r>
  <r>
    <x v="2"/>
    <x v="4"/>
    <s v="AREP"/>
    <m/>
    <x v="0"/>
    <d v="2020-11-27T00:00:00"/>
    <x v="2"/>
    <s v="Imelda fregozo Guzman"/>
    <m/>
    <m/>
    <n v="333.56"/>
    <m/>
    <n v="9840.02"/>
    <n v="6686.6509999999998"/>
    <n v="20.045999999999999"/>
    <m/>
    <n v="29.5"/>
    <n v="3153.3690000000001"/>
    <x v="0"/>
    <x v="10"/>
    <n v="48"/>
    <x v="0"/>
  </r>
  <r>
    <x v="2"/>
    <x v="4"/>
    <s v="AREP"/>
    <m/>
    <x v="0"/>
    <d v="2020-11-27T00:00:00"/>
    <x v="2"/>
    <s v="HUEVO PUBLICO EN GENERAL"/>
    <m/>
    <m/>
    <n v="175.86"/>
    <m/>
    <n v="5187.87"/>
    <n v="3525.346"/>
    <n v="20.045999999999999"/>
    <m/>
    <n v="29.5"/>
    <n v="1662.5239999999999"/>
    <x v="0"/>
    <x v="10"/>
    <n v="48"/>
    <x v="0"/>
  </r>
  <r>
    <x v="2"/>
    <x v="4"/>
    <s v="AREP"/>
    <m/>
    <x v="0"/>
    <d v="2020-11-27T00:00:00"/>
    <x v="2"/>
    <s v="Hernandez Rosales Alicia"/>
    <m/>
    <m/>
    <n v="44.94"/>
    <m/>
    <n v="876.33"/>
    <n v="900.88199999999995"/>
    <n v="20.045999999999999"/>
    <m/>
    <n v="19.5"/>
    <n v="-24.552"/>
    <x v="0"/>
    <x v="10"/>
    <n v="48"/>
    <x v="0"/>
  </r>
  <r>
    <x v="2"/>
    <x v="4"/>
    <s v="AREP"/>
    <m/>
    <x v="0"/>
    <d v="2020-11-27T00:00:00"/>
    <x v="2"/>
    <s v="Hernandez Rosales Alicia"/>
    <m/>
    <m/>
    <n v="87.84"/>
    <m/>
    <n v="2152.08"/>
    <n v="1760.8689999999999"/>
    <n v="20.045999999999999"/>
    <m/>
    <n v="24.5"/>
    <n v="391.21100000000001"/>
    <x v="0"/>
    <x v="10"/>
    <n v="48"/>
    <x v="0"/>
  </r>
  <r>
    <x v="2"/>
    <x v="4"/>
    <s v="AREP"/>
    <m/>
    <x v="0"/>
    <d v="2020-11-27T00:00:00"/>
    <x v="2"/>
    <s v="Hernandez Rosales Alicia"/>
    <m/>
    <m/>
    <n v="310.36"/>
    <m/>
    <n v="9155.6200000000008"/>
    <n v="6221.576"/>
    <n v="20.045999999999999"/>
    <m/>
    <n v="29.5"/>
    <n v="2934.0439999999999"/>
    <x v="0"/>
    <x v="10"/>
    <n v="48"/>
    <x v="0"/>
  </r>
  <r>
    <x v="2"/>
    <x v="4"/>
    <s v="AREP"/>
    <m/>
    <x v="0"/>
    <d v="2020-12-03T00:00:00"/>
    <x v="2"/>
    <s v="HUEVO PUBLICO EN GENERAL"/>
    <m/>
    <m/>
    <n v="33.950000000000003"/>
    <m/>
    <n v="865.73"/>
    <n v="672.75199999999995"/>
    <n v="19.815999999999999"/>
    <m/>
    <n v="25.5001"/>
    <n v="192.97800000000001"/>
    <x v="0"/>
    <x v="11"/>
    <n v="49"/>
    <x v="0"/>
  </r>
  <r>
    <x v="2"/>
    <x v="4"/>
    <s v="AREP"/>
    <m/>
    <x v="1"/>
    <d v="2020-12-03T00:00:00"/>
    <x v="2"/>
    <s v="PUBLICO EN GENERAL"/>
    <m/>
    <m/>
    <n v="-33.69"/>
    <m/>
    <n v="-865.73"/>
    <n v="-667.601"/>
    <n v="-19.815999999999999"/>
    <m/>
    <n v="25.696899999999999"/>
    <n v="-198.12899999999999"/>
    <x v="0"/>
    <x v="11"/>
    <n v="49"/>
    <x v="0"/>
  </r>
  <r>
    <x v="2"/>
    <x v="4"/>
    <s v="AREP"/>
    <m/>
    <x v="1"/>
    <d v="2020-12-03T00:00:00"/>
    <x v="2"/>
    <s v="PUBLICO EN GENERAL"/>
    <m/>
    <m/>
    <n v="-0.26"/>
    <m/>
    <n v="-865.73"/>
    <n v="-5.1509999999999998"/>
    <n v="-19.815999999999999"/>
    <m/>
    <n v="3329.7307999999998"/>
    <n v="-860.57899999999995"/>
    <x v="0"/>
    <x v="11"/>
    <n v="49"/>
    <x v="0"/>
  </r>
  <r>
    <x v="2"/>
    <x v="4"/>
    <s v="AREP"/>
    <m/>
    <x v="0"/>
    <d v="2020-12-03T00:00:00"/>
    <x v="2"/>
    <s v="HUEVO PUBLICO EN GENERAL"/>
    <m/>
    <m/>
    <n v="586.4"/>
    <m/>
    <n v="17298.8"/>
    <n v="11620.075000000001"/>
    <n v="19.815999999999999"/>
    <m/>
    <n v="29.5"/>
    <n v="5678.7250000000004"/>
    <x v="0"/>
    <x v="11"/>
    <n v="49"/>
    <x v="0"/>
  </r>
  <r>
    <x v="2"/>
    <x v="4"/>
    <s v="AREP"/>
    <m/>
    <x v="0"/>
    <d v="2020-12-03T00:00:00"/>
    <x v="2"/>
    <s v="Abel Paul Hernandez Perez"/>
    <m/>
    <m/>
    <n v="173.04"/>
    <m/>
    <n v="4499.04"/>
    <n v="3428.953"/>
    <n v="19.815999999999999"/>
    <m/>
    <n v="26"/>
    <n v="1070.087"/>
    <x v="0"/>
    <x v="11"/>
    <n v="49"/>
    <x v="0"/>
  </r>
  <r>
    <x v="2"/>
    <x v="4"/>
    <s v="AREP"/>
    <m/>
    <x v="0"/>
    <d v="2020-12-03T00:00:00"/>
    <x v="2"/>
    <s v="HUEVO PUBLICO EN GENERAL"/>
    <m/>
    <m/>
    <n v="376.91"/>
    <m/>
    <n v="11118.85"/>
    <n v="7468.8310000000001"/>
    <n v="19.815999999999999"/>
    <m/>
    <n v="29.5"/>
    <n v="3650.0189999999998"/>
    <x v="0"/>
    <x v="11"/>
    <n v="49"/>
    <x v="0"/>
  </r>
  <r>
    <x v="2"/>
    <x v="4"/>
    <s v="AREP"/>
    <m/>
    <x v="0"/>
    <d v="2020-12-03T00:00:00"/>
    <x v="2"/>
    <s v="Garcia Soto Salvador"/>
    <m/>
    <m/>
    <n v="990.39"/>
    <m/>
    <n v="29711.7"/>
    <n v="19625.523000000001"/>
    <n v="19.815999999999999"/>
    <m/>
    <n v="30"/>
    <n v="10086.177"/>
    <x v="0"/>
    <x v="11"/>
    <n v="49"/>
    <x v="0"/>
  </r>
  <r>
    <x v="2"/>
    <x v="4"/>
    <s v="AREP"/>
    <m/>
    <x v="0"/>
    <d v="2020-12-03T00:00:00"/>
    <x v="2"/>
    <s v="Loera Baltazar Carlos"/>
    <m/>
    <m/>
    <n v="571.41999999999996"/>
    <m/>
    <n v="17142.599999999999"/>
    <n v="11323.232"/>
    <n v="19.815999999999999"/>
    <m/>
    <n v="30"/>
    <n v="5819.3680000000004"/>
    <x v="0"/>
    <x v="11"/>
    <n v="49"/>
    <x v="0"/>
  </r>
  <r>
    <x v="2"/>
    <x v="4"/>
    <s v="AREP"/>
    <m/>
    <x v="0"/>
    <d v="2020-12-03T00:00:00"/>
    <x v="2"/>
    <s v="Madres Adoratrices"/>
    <m/>
    <m/>
    <n v="22.45"/>
    <m/>
    <n v="437.78"/>
    <n v="444.86799999999999"/>
    <n v="19.815999999999999"/>
    <m/>
    <n v="19.5002"/>
    <n v="-7.0880000000000001"/>
    <x v="0"/>
    <x v="11"/>
    <n v="49"/>
    <x v="0"/>
  </r>
  <r>
    <x v="2"/>
    <x v="4"/>
    <s v="AREP"/>
    <m/>
    <x v="0"/>
    <d v="2020-12-03T00:00:00"/>
    <x v="2"/>
    <s v="Madres Adoratrices"/>
    <m/>
    <m/>
    <n v="22.69"/>
    <m/>
    <n v="555.91"/>
    <n v="449.62400000000002"/>
    <n v="19.815999999999999"/>
    <m/>
    <n v="24.5002"/>
    <n v="106.286"/>
    <x v="0"/>
    <x v="11"/>
    <n v="49"/>
    <x v="0"/>
  </r>
  <r>
    <x v="2"/>
    <x v="4"/>
    <s v="AREP"/>
    <m/>
    <x v="0"/>
    <d v="2020-12-03T00:00:00"/>
    <x v="2"/>
    <s v="Super Tienda Martinez SA de CV"/>
    <m/>
    <m/>
    <n v="137.32"/>
    <m/>
    <n v="3501.66"/>
    <n v="2721.127"/>
    <n v="19.815999999999999"/>
    <m/>
    <n v="25.5"/>
    <n v="780.53300000000002"/>
    <x v="0"/>
    <x v="11"/>
    <n v="49"/>
    <x v="0"/>
  </r>
  <r>
    <x v="2"/>
    <x v="4"/>
    <s v="AREP"/>
    <m/>
    <x v="0"/>
    <d v="2020-12-03T00:00:00"/>
    <x v="2"/>
    <s v="HUEVO PUBLICO EN GENERAL"/>
    <m/>
    <m/>
    <n v="336.87"/>
    <m/>
    <n v="9937.67"/>
    <n v="6675.4"/>
    <n v="19.815999999999999"/>
    <m/>
    <n v="29.5"/>
    <n v="3262.27"/>
    <x v="0"/>
    <x v="11"/>
    <n v="49"/>
    <x v="0"/>
  </r>
  <r>
    <x v="2"/>
    <x v="4"/>
    <s v="AREP"/>
    <m/>
    <x v="0"/>
    <d v="2020-12-03T00:00:00"/>
    <x v="2"/>
    <s v="HUEVO PUBLICO EN GENERAL"/>
    <m/>
    <m/>
    <n v="284.67"/>
    <m/>
    <n v="8397.77"/>
    <n v="5641.0079999999998"/>
    <n v="19.815999999999999"/>
    <m/>
    <n v="29.5"/>
    <n v="2756.7620000000002"/>
    <x v="0"/>
    <x v="11"/>
    <n v="49"/>
    <x v="0"/>
  </r>
  <r>
    <x v="2"/>
    <x v="4"/>
    <s v="AREP"/>
    <m/>
    <x v="0"/>
    <d v="2020-12-03T00:00:00"/>
    <x v="2"/>
    <s v="HUEVO PUBLICO EN GENERAL"/>
    <m/>
    <m/>
    <n v="556.29999999999995"/>
    <m/>
    <n v="16410.849999999999"/>
    <n v="11023.615"/>
    <n v="19.815999999999999"/>
    <m/>
    <n v="29.5"/>
    <n v="5387.2349999999997"/>
    <x v="0"/>
    <x v="11"/>
    <n v="49"/>
    <x v="0"/>
  </r>
  <r>
    <x v="2"/>
    <x v="4"/>
    <s v="AREP"/>
    <m/>
    <x v="0"/>
    <d v="2020-12-03T00:00:00"/>
    <x v="2"/>
    <s v="Espinoza Gonzalez Maria Yesenia"/>
    <m/>
    <m/>
    <n v="334.21"/>
    <m/>
    <n v="9859.2000000000007"/>
    <n v="6622.69"/>
    <n v="19.815999999999999"/>
    <m/>
    <n v="29.5"/>
    <n v="3236.51"/>
    <x v="0"/>
    <x v="11"/>
    <n v="49"/>
    <x v="0"/>
  </r>
  <r>
    <x v="2"/>
    <x v="4"/>
    <s v="AREP"/>
    <m/>
    <x v="0"/>
    <d v="2020-12-03T00:00:00"/>
    <x v="2"/>
    <s v="Alvarez Garcia Octavio "/>
    <m/>
    <m/>
    <n v="84.5"/>
    <m/>
    <n v="2154.75"/>
    <n v="1674.4480000000001"/>
    <n v="19.815999999999999"/>
    <m/>
    <n v="25.5"/>
    <n v="480.30200000000002"/>
    <x v="0"/>
    <x v="11"/>
    <n v="49"/>
    <x v="0"/>
  </r>
  <r>
    <x v="2"/>
    <x v="4"/>
    <s v="AREP"/>
    <m/>
    <x v="0"/>
    <d v="2020-12-03T00:00:00"/>
    <x v="2"/>
    <s v="Alvarez Garcia Octavio "/>
    <m/>
    <m/>
    <n v="221.44"/>
    <m/>
    <n v="6532.48"/>
    <n v="4388.0450000000001"/>
    <n v="19.815999999999999"/>
    <m/>
    <n v="29.5"/>
    <n v="2144.4349999999999"/>
    <x v="0"/>
    <x v="11"/>
    <n v="49"/>
    <x v="0"/>
  </r>
  <r>
    <x v="2"/>
    <x v="4"/>
    <s v="AREP"/>
    <m/>
    <x v="0"/>
    <d v="2020-12-03T00:00:00"/>
    <x v="2"/>
    <s v="Vargas Perez Maria del Rosario &quot;La Chata&quot;"/>
    <m/>
    <m/>
    <n v="223.7"/>
    <m/>
    <n v="6599.15"/>
    <n v="4432.8289999999997"/>
    <n v="19.815999999999999"/>
    <m/>
    <n v="29.5"/>
    <n v="2166.3209999999999"/>
    <x v="0"/>
    <x v="11"/>
    <n v="49"/>
    <x v="0"/>
  </r>
  <r>
    <x v="2"/>
    <x v="4"/>
    <s v="AREP"/>
    <m/>
    <x v="0"/>
    <d v="2020-12-03T00:00:00"/>
    <x v="2"/>
    <s v="Laura Livier Castro Mejia"/>
    <m/>
    <m/>
    <n v="219.98"/>
    <m/>
    <n v="6489.41"/>
    <n v="4359.1139999999996"/>
    <n v="19.815999999999999"/>
    <m/>
    <n v="29.5"/>
    <n v="2130.2959999999998"/>
    <x v="0"/>
    <x v="11"/>
    <n v="49"/>
    <x v="0"/>
  </r>
  <r>
    <x v="2"/>
    <x v="4"/>
    <s v="AREP"/>
    <m/>
    <x v="0"/>
    <d v="2020-12-03T00:00:00"/>
    <x v="2"/>
    <s v="Martin Francisco Cervantes Curiel"/>
    <m/>
    <m/>
    <n v="110.16"/>
    <m/>
    <n v="3249.72"/>
    <n v="2182.9259999999999"/>
    <n v="19.815999999999999"/>
    <m/>
    <n v="29.5"/>
    <n v="1066.7940000000001"/>
    <x v="0"/>
    <x v="11"/>
    <n v="49"/>
    <x v="0"/>
  </r>
  <r>
    <x v="2"/>
    <x v="4"/>
    <s v="AREP"/>
    <m/>
    <x v="0"/>
    <d v="2020-12-03T00:00:00"/>
    <x v="2"/>
    <s v="Imelda fregozo Guzman"/>
    <m/>
    <m/>
    <n v="243.37"/>
    <m/>
    <n v="7179.42"/>
    <n v="4822.6090000000004"/>
    <n v="19.815999999999999"/>
    <m/>
    <n v="29.5"/>
    <n v="2356.8110000000001"/>
    <x v="0"/>
    <x v="11"/>
    <n v="49"/>
    <x v="0"/>
  </r>
  <r>
    <x v="2"/>
    <x v="4"/>
    <s v="AREP"/>
    <m/>
    <x v="0"/>
    <d v="2020-12-03T00:00:00"/>
    <x v="2"/>
    <s v="Huerta Reyes Juan Carlos"/>
    <m/>
    <m/>
    <n v="400.31"/>
    <m/>
    <n v="11809.15"/>
    <n v="7932.5249999999996"/>
    <n v="19.815999999999999"/>
    <m/>
    <n v="29.5"/>
    <n v="3876.625"/>
    <x v="0"/>
    <x v="11"/>
    <n v="49"/>
    <x v="0"/>
  </r>
  <r>
    <x v="2"/>
    <x v="4"/>
    <s v="AREP"/>
    <m/>
    <x v="0"/>
    <d v="2020-12-03T00:00:00"/>
    <x v="2"/>
    <s v="Hernandez Rosales Alicia"/>
    <m/>
    <m/>
    <n v="264.68"/>
    <m/>
    <n v="7808.06"/>
    <n v="5244.8869999999997"/>
    <n v="19.815999999999999"/>
    <m/>
    <n v="29.5"/>
    <n v="2563.1729999999998"/>
    <x v="0"/>
    <x v="11"/>
    <n v="49"/>
    <x v="0"/>
  </r>
  <r>
    <x v="2"/>
    <x v="4"/>
    <s v="AREP"/>
    <m/>
    <x v="0"/>
    <d v="2020-12-03T00:00:00"/>
    <x v="2"/>
    <s v="Hernandez Rosales Alicia"/>
    <m/>
    <m/>
    <n v="131.09"/>
    <m/>
    <n v="2556.2600000000002"/>
    <n v="2597.6729999999998"/>
    <n v="19.815999999999999"/>
    <m/>
    <n v="19.5"/>
    <n v="-41.412999999999997"/>
    <x v="0"/>
    <x v="11"/>
    <n v="49"/>
    <x v="0"/>
  </r>
  <r>
    <x v="2"/>
    <x v="4"/>
    <s v="AREP"/>
    <m/>
    <x v="0"/>
    <d v="2020-12-03T00:00:00"/>
    <x v="2"/>
    <s v="Hernandez Rosales Alicia"/>
    <m/>
    <m/>
    <n v="88.92"/>
    <m/>
    <n v="2178.54"/>
    <n v="1762.0350000000001"/>
    <n v="19.815999999999999"/>
    <m/>
    <n v="24.5"/>
    <n v="416.505"/>
    <x v="0"/>
    <x v="11"/>
    <n v="49"/>
    <x v="0"/>
  </r>
  <r>
    <x v="2"/>
    <x v="4"/>
    <s v="AREP"/>
    <m/>
    <x v="0"/>
    <d v="2020-12-03T00:00:00"/>
    <x v="2"/>
    <s v="Rosales Guzman Humberto"/>
    <m/>
    <m/>
    <n v="85.37"/>
    <m/>
    <n v="2176.94"/>
    <n v="1691.6880000000001"/>
    <n v="19.815999999999999"/>
    <m/>
    <n v="25.5001"/>
    <n v="485.25200000000001"/>
    <x v="0"/>
    <x v="11"/>
    <n v="49"/>
    <x v="0"/>
  </r>
  <r>
    <x v="2"/>
    <x v="4"/>
    <s v="AREP"/>
    <m/>
    <x v="0"/>
    <d v="2020-12-03T00:00:00"/>
    <x v="2"/>
    <s v="Rosales Guzman Humberto"/>
    <m/>
    <m/>
    <n v="133.44"/>
    <m/>
    <n v="3936.48"/>
    <n v="2644.241"/>
    <n v="19.815999999999999"/>
    <m/>
    <n v="29.5"/>
    <n v="1292.239"/>
    <x v="0"/>
    <x v="11"/>
    <n v="49"/>
    <x v="0"/>
  </r>
  <r>
    <x v="2"/>
    <x v="4"/>
    <s v="AREP"/>
    <m/>
    <x v="1"/>
    <d v="2020-12-03T00:00:00"/>
    <x v="2"/>
    <s v="Alvarez Garcia Octavio "/>
    <m/>
    <m/>
    <n v="-227.64"/>
    <m/>
    <n v="-6829.2"/>
    <n v="-4510.9040000000005"/>
    <n v="-19.815999999999999"/>
    <m/>
    <n v="30"/>
    <n v="-2318.2959999999998"/>
    <x v="0"/>
    <x v="11"/>
    <n v="49"/>
    <x v="0"/>
  </r>
  <r>
    <x v="2"/>
    <x v="4"/>
    <s v="AREP"/>
    <m/>
    <x v="1"/>
    <d v="2020-12-03T00:00:00"/>
    <x v="2"/>
    <s v="Vargas Perez Maria del Rosario &quot;La Chata&quot;"/>
    <m/>
    <m/>
    <n v="-227.68"/>
    <m/>
    <n v="-6830.4"/>
    <n v="-4511.6959999999999"/>
    <n v="-19.815999999999999"/>
    <m/>
    <n v="30"/>
    <n v="-2318.7040000000002"/>
    <x v="0"/>
    <x v="11"/>
    <n v="49"/>
    <x v="0"/>
  </r>
  <r>
    <x v="2"/>
    <x v="4"/>
    <s v="AREP"/>
    <m/>
    <x v="1"/>
    <d v="2020-12-03T00:00:00"/>
    <x v="2"/>
    <s v="HUEVO PUBLICO EN GENERAL"/>
    <m/>
    <m/>
    <n v="-224"/>
    <m/>
    <n v="-6720"/>
    <n v="-4438.7740000000003"/>
    <n v="-19.815999999999999"/>
    <m/>
    <n v="30"/>
    <n v="-2281.2260000000001"/>
    <x v="0"/>
    <x v="11"/>
    <n v="49"/>
    <x v="0"/>
  </r>
  <r>
    <x v="2"/>
    <x v="4"/>
    <s v="AREP"/>
    <m/>
    <x v="1"/>
    <d v="2020-12-03T00:00:00"/>
    <x v="2"/>
    <s v="Julio Sanchez"/>
    <m/>
    <m/>
    <n v="-87.33"/>
    <m/>
    <n v="-2401.58"/>
    <n v="-1730.527"/>
    <n v="-19.815999999999999"/>
    <m/>
    <n v="27.5001"/>
    <n v="-671.053"/>
    <x v="0"/>
    <x v="11"/>
    <n v="49"/>
    <x v="0"/>
  </r>
  <r>
    <x v="2"/>
    <x v="4"/>
    <s v="AREP"/>
    <m/>
    <x v="1"/>
    <d v="2020-12-03T00:00:00"/>
    <x v="2"/>
    <s v="Julio Sanchez"/>
    <m/>
    <m/>
    <n v="-1843.52"/>
    <m/>
    <n v="-54383.839999999997"/>
    <n v="-36531.108"/>
    <n v="-19.815999999999999"/>
    <m/>
    <n v="29.5"/>
    <n v="-17852.732"/>
    <x v="0"/>
    <x v="11"/>
    <n v="49"/>
    <x v="0"/>
  </r>
  <r>
    <x v="2"/>
    <x v="4"/>
    <s v="AREP"/>
    <m/>
    <x v="1"/>
    <d v="2020-12-03T00:00:00"/>
    <x v="2"/>
    <s v="Panaderia Garcia"/>
    <m/>
    <m/>
    <n v="-22.2"/>
    <m/>
    <n v="-543.9"/>
    <n v="-439.91399999999999"/>
    <n v="-19.815999999999999"/>
    <m/>
    <n v="24.5"/>
    <n v="-103.986"/>
    <x v="0"/>
    <x v="11"/>
    <n v="49"/>
    <x v="0"/>
  </r>
  <r>
    <x v="2"/>
    <x v="4"/>
    <s v="AREP"/>
    <m/>
    <x v="1"/>
    <d v="2020-12-03T00:00:00"/>
    <x v="2"/>
    <s v="Panaderia Garcia"/>
    <m/>
    <m/>
    <n v="-111.54"/>
    <m/>
    <n v="-2175.0300000000002"/>
    <n v="-2210.2719999999999"/>
    <n v="-19.815999999999999"/>
    <m/>
    <n v="19.5"/>
    <n v="35.241999999999997"/>
    <x v="0"/>
    <x v="11"/>
    <n v="49"/>
    <x v="0"/>
  </r>
  <r>
    <x v="2"/>
    <x v="4"/>
    <s v="AREP"/>
    <m/>
    <x v="0"/>
    <d v="2020-12-03T00:00:00"/>
    <x v="2"/>
    <s v="Alvarez Garcia Octavio "/>
    <m/>
    <m/>
    <n v="227.64"/>
    <m/>
    <n v="6829.2"/>
    <n v="4510.9040000000005"/>
    <n v="19.815999999999999"/>
    <m/>
    <n v="30"/>
    <n v="2318.2959999999998"/>
    <x v="0"/>
    <x v="11"/>
    <n v="49"/>
    <x v="0"/>
  </r>
  <r>
    <x v="2"/>
    <x v="4"/>
    <s v="AREP"/>
    <m/>
    <x v="0"/>
    <d v="2020-12-03T00:00:00"/>
    <x v="2"/>
    <s v="Vargas Perez Maria del Rosario &quot;La Chata&quot;"/>
    <m/>
    <m/>
    <n v="227.68"/>
    <m/>
    <n v="6830.4"/>
    <n v="4511.6959999999999"/>
    <n v="19.815999999999999"/>
    <m/>
    <n v="30"/>
    <n v="2318.7040000000002"/>
    <x v="0"/>
    <x v="11"/>
    <n v="49"/>
    <x v="0"/>
  </r>
  <r>
    <x v="2"/>
    <x v="4"/>
    <s v="AREP"/>
    <m/>
    <x v="0"/>
    <d v="2020-12-03T00:00:00"/>
    <x v="2"/>
    <s v="HUEVO PUBLICO EN GENERAL"/>
    <m/>
    <m/>
    <n v="224"/>
    <m/>
    <n v="6720"/>
    <n v="4438.7740000000003"/>
    <n v="19.815999999999999"/>
    <m/>
    <n v="30"/>
    <n v="2281.2260000000001"/>
    <x v="0"/>
    <x v="11"/>
    <n v="49"/>
    <x v="0"/>
  </r>
  <r>
    <x v="2"/>
    <x v="4"/>
    <s v="AREP"/>
    <m/>
    <x v="0"/>
    <d v="2020-12-03T00:00:00"/>
    <x v="2"/>
    <s v="Julio Sanchez"/>
    <m/>
    <m/>
    <n v="87.33"/>
    <m/>
    <n v="2401.58"/>
    <n v="1730.527"/>
    <n v="19.815999999999999"/>
    <m/>
    <n v="27.5001"/>
    <n v="671.053"/>
    <x v="0"/>
    <x v="11"/>
    <n v="49"/>
    <x v="0"/>
  </r>
  <r>
    <x v="2"/>
    <x v="4"/>
    <s v="AREP"/>
    <m/>
    <x v="0"/>
    <d v="2020-12-03T00:00:00"/>
    <x v="2"/>
    <s v="Julio Sanchez"/>
    <m/>
    <m/>
    <n v="1843.52"/>
    <m/>
    <n v="54383.839999999997"/>
    <n v="36531.108"/>
    <n v="19.815999999999999"/>
    <m/>
    <n v="29.5"/>
    <n v="17852.732"/>
    <x v="0"/>
    <x v="11"/>
    <n v="49"/>
    <x v="0"/>
  </r>
  <r>
    <x v="2"/>
    <x v="4"/>
    <s v="AREP"/>
    <m/>
    <x v="0"/>
    <d v="2020-12-03T00:00:00"/>
    <x v="2"/>
    <s v="Panaderia Garcia"/>
    <m/>
    <m/>
    <n v="22.2"/>
    <m/>
    <n v="543.9"/>
    <n v="439.91399999999999"/>
    <n v="19.815999999999999"/>
    <m/>
    <n v="24.5"/>
    <n v="103.986"/>
    <x v="0"/>
    <x v="11"/>
    <n v="49"/>
    <x v="0"/>
  </r>
  <r>
    <x v="2"/>
    <x v="4"/>
    <s v="AREP"/>
    <m/>
    <x v="0"/>
    <d v="2020-12-03T00:00:00"/>
    <x v="2"/>
    <s v="Panaderia Garcia"/>
    <m/>
    <m/>
    <n v="111.54"/>
    <m/>
    <n v="2175.0300000000002"/>
    <n v="2210.2719999999999"/>
    <n v="19.815999999999999"/>
    <m/>
    <n v="19.5"/>
    <n v="-35.241999999999997"/>
    <x v="0"/>
    <x v="11"/>
    <n v="49"/>
    <x v="0"/>
  </r>
  <r>
    <x v="2"/>
    <x v="4"/>
    <s v="AREP"/>
    <m/>
    <x v="0"/>
    <d v="2020-12-03T00:00:00"/>
    <x v="2"/>
    <s v="Cobian Hector"/>
    <m/>
    <m/>
    <n v="347.87"/>
    <m/>
    <n v="10262.17"/>
    <n v="6893.3760000000002"/>
    <n v="19.815999999999999"/>
    <m/>
    <n v="29.5"/>
    <n v="3368.7939999999999"/>
    <x v="0"/>
    <x v="11"/>
    <n v="49"/>
    <x v="0"/>
  </r>
  <r>
    <x v="2"/>
    <x v="4"/>
    <s v="AREP"/>
    <m/>
    <x v="0"/>
    <d v="2020-12-03T00:00:00"/>
    <x v="2"/>
    <s v="Cobian Zamora Marlin"/>
    <m/>
    <m/>
    <n v="549.58000000000004"/>
    <m/>
    <n v="16212.61"/>
    <n v="10890.451999999999"/>
    <n v="19.815999999999999"/>
    <m/>
    <n v="29.5"/>
    <n v="5322.1580000000004"/>
    <x v="0"/>
    <x v="11"/>
    <n v="49"/>
    <x v="0"/>
  </r>
  <r>
    <x v="2"/>
    <x v="4"/>
    <s v="AREP"/>
    <m/>
    <x v="0"/>
    <d v="2020-12-03T00:00:00"/>
    <x v="2"/>
    <s v="Gonzalez Contreras Crescenciano"/>
    <m/>
    <m/>
    <n v="666.4"/>
    <m/>
    <n v="19658.8"/>
    <n v="13205.352000000001"/>
    <n v="19.815999999999999"/>
    <m/>
    <n v="29.5"/>
    <n v="6453.4480000000003"/>
    <x v="0"/>
    <x v="11"/>
    <n v="49"/>
    <x v="0"/>
  </r>
  <r>
    <x v="2"/>
    <x v="4"/>
    <s v="AREP"/>
    <m/>
    <x v="0"/>
    <d v="2020-12-03T00:00:00"/>
    <x v="2"/>
    <s v="PUBLICO EN GENERAL"/>
    <m/>
    <m/>
    <n v="33.950000000000003"/>
    <m/>
    <n v="865.73"/>
    <n v="672.75199999999995"/>
    <n v="19.815999999999999"/>
    <m/>
    <n v="25.5001"/>
    <n v="192.97800000000001"/>
    <x v="0"/>
    <x v="11"/>
    <n v="49"/>
    <x v="0"/>
  </r>
  <r>
    <x v="2"/>
    <x v="4"/>
    <s v="AREP"/>
    <m/>
    <x v="0"/>
    <d v="2020-12-03T00:00:00"/>
    <x v="2"/>
    <s v="Julio Sanchez"/>
    <m/>
    <m/>
    <n v="67.17"/>
    <m/>
    <n v="1712.84"/>
    <n v="1331.038"/>
    <n v="19.815999999999999"/>
    <m/>
    <n v="25.5001"/>
    <n v="381.80200000000002"/>
    <x v="0"/>
    <x v="11"/>
    <n v="49"/>
    <x v="0"/>
  </r>
  <r>
    <x v="2"/>
    <x v="4"/>
    <s v="AREP"/>
    <m/>
    <x v="0"/>
    <d v="2020-12-03T00:00:00"/>
    <x v="2"/>
    <s v="Julio Sanchez"/>
    <m/>
    <m/>
    <n v="395.21"/>
    <m/>
    <n v="11658.7"/>
    <n v="7831.4629999999997"/>
    <n v="19.815999999999999"/>
    <m/>
    <n v="29.5"/>
    <n v="3827.2370000000001"/>
    <x v="0"/>
    <x v="11"/>
    <n v="49"/>
    <x v="0"/>
  </r>
  <r>
    <x v="2"/>
    <x v="4"/>
    <s v="AREP"/>
    <m/>
    <x v="0"/>
    <d v="2020-12-03T00:00:00"/>
    <x v="2"/>
    <s v="J Jesus Naranjo Ayala"/>
    <m/>
    <m/>
    <n v="157.51"/>
    <m/>
    <n v="4646.55"/>
    <n v="3121.2109999999998"/>
    <n v="19.815999999999999"/>
    <m/>
    <n v="29.5"/>
    <n v="1525.3389999999999"/>
    <x v="0"/>
    <x v="11"/>
    <n v="49"/>
    <x v="0"/>
  </r>
  <r>
    <x v="2"/>
    <x v="4"/>
    <s v="AREP"/>
    <m/>
    <x v="0"/>
    <d v="2020-12-03T00:00:00"/>
    <x v="2"/>
    <s v="Distribuidora de Frutas y Verduras Zepeda Hnos SRL de CV"/>
    <m/>
    <m/>
    <n v="1173.04"/>
    <m/>
    <n v="33431.64"/>
    <n v="23244.906999999999"/>
    <n v="19.815999999999999"/>
    <m/>
    <n v="28.5"/>
    <n v="10186.733"/>
    <x v="0"/>
    <x v="11"/>
    <n v="49"/>
    <x v="0"/>
  </r>
  <r>
    <x v="2"/>
    <x v="4"/>
    <s v="AREP"/>
    <m/>
    <x v="0"/>
    <d v="2020-12-03T00:00:00"/>
    <x v="2"/>
    <s v="Distribuidora de Frutas y Verduras Zepeda Hnos SRL de CV"/>
    <m/>
    <m/>
    <n v="1486.43"/>
    <m/>
    <n v="42363.26"/>
    <n v="29455.028999999999"/>
    <n v="19.815999999999999"/>
    <m/>
    <n v="28.5"/>
    <n v="12908.231"/>
    <x v="0"/>
    <x v="11"/>
    <n v="49"/>
    <x v="0"/>
  </r>
  <r>
    <x v="2"/>
    <x v="4"/>
    <s v="AREP"/>
    <m/>
    <x v="0"/>
    <d v="2020-12-03T00:00:00"/>
    <x v="2"/>
    <s v="Distribuidora de Frutas y Verduras Zepeda Hnos SRL de CV"/>
    <m/>
    <m/>
    <n v="1115.1300000000001"/>
    <m/>
    <n v="32896.339999999997"/>
    <n v="22097.365000000002"/>
    <n v="19.815999999999999"/>
    <m/>
    <n v="29.5"/>
    <n v="10798.975"/>
    <x v="0"/>
    <x v="11"/>
    <n v="49"/>
    <x v="0"/>
  </r>
  <r>
    <x v="2"/>
    <x v="4"/>
    <s v="GRAL"/>
    <m/>
    <x v="0"/>
    <d v="2020-12-05T00:00:00"/>
    <x v="2"/>
    <s v="Ventas Familia"/>
    <m/>
    <m/>
    <n v="9.4700000000000006"/>
    <m/>
    <n v="241.49"/>
    <n v="187.654"/>
    <n v="19.815999999999999"/>
    <m/>
    <n v="25.500499999999999"/>
    <n v="53.835999999999999"/>
    <x v="0"/>
    <x v="11"/>
    <n v="49"/>
    <x v="0"/>
  </r>
  <r>
    <x v="2"/>
    <x v="4"/>
    <s v="GRAL"/>
    <m/>
    <x v="0"/>
    <d v="2020-12-05T00:00:00"/>
    <x v="2"/>
    <s v="Ventas Familia"/>
    <m/>
    <m/>
    <n v="9.01"/>
    <m/>
    <n v="229.76"/>
    <n v="178.53899999999999"/>
    <n v="19.815999999999999"/>
    <m/>
    <n v="25.500599999999999"/>
    <n v="51.220999999999997"/>
    <x v="0"/>
    <x v="11"/>
    <n v="49"/>
    <x v="0"/>
  </r>
  <r>
    <x v="2"/>
    <x v="4"/>
    <s v="GRAL"/>
    <m/>
    <x v="0"/>
    <d v="2020-12-05T00:00:00"/>
    <x v="2"/>
    <s v="Ventas Familia"/>
    <m/>
    <m/>
    <n v="9.9"/>
    <m/>
    <n v="252.45"/>
    <n v="196.17500000000001"/>
    <n v="19.815999999999999"/>
    <m/>
    <n v="25.5"/>
    <n v="56.274999999999999"/>
    <x v="0"/>
    <x v="11"/>
    <n v="49"/>
    <x v="0"/>
  </r>
  <r>
    <x v="2"/>
    <x v="4"/>
    <s v="GRAL"/>
    <m/>
    <x v="0"/>
    <d v="2020-12-05T00:00:00"/>
    <x v="2"/>
    <s v="Ventas Familia"/>
    <m/>
    <m/>
    <n v="5.8"/>
    <m/>
    <n v="174"/>
    <n v="114.931"/>
    <n v="19.815999999999999"/>
    <m/>
    <n v="30"/>
    <n v="59.069000000000003"/>
    <x v="0"/>
    <x v="11"/>
    <n v="49"/>
    <x v="0"/>
  </r>
  <r>
    <x v="2"/>
    <x v="4"/>
    <s v="GRAL"/>
    <m/>
    <x v="0"/>
    <d v="2020-12-05T00:00:00"/>
    <x v="2"/>
    <s v="Ventas Familia"/>
    <m/>
    <m/>
    <n v="7.22"/>
    <m/>
    <n v="180.5"/>
    <n v="143.06899999999999"/>
    <n v="19.815999999999999"/>
    <m/>
    <n v="25"/>
    <n v="37.430999999999997"/>
    <x v="0"/>
    <x v="11"/>
    <n v="49"/>
    <x v="0"/>
  </r>
  <r>
    <x v="2"/>
    <x v="4"/>
    <s v="GRAL"/>
    <m/>
    <x v="0"/>
    <d v="2020-12-07T00:00:00"/>
    <x v="2"/>
    <s v="Vargas Perez Maria del Rosario &quot;La Chata&quot;"/>
    <m/>
    <m/>
    <n v="227.68"/>
    <m/>
    <n v="6830.4"/>
    <n v="4775.8149999999996"/>
    <n v="20.975999999999999"/>
    <m/>
    <n v="30"/>
    <n v="2054.585"/>
    <x v="0"/>
    <x v="11"/>
    <n v="50"/>
    <x v="0"/>
  </r>
  <r>
    <x v="2"/>
    <x v="4"/>
    <s v="AREP"/>
    <m/>
    <x v="0"/>
    <d v="2020-12-07T00:00:00"/>
    <x v="2"/>
    <s v="Madres Adoratrices"/>
    <m/>
    <m/>
    <n v="89.88"/>
    <m/>
    <n v="1797.6"/>
    <n v="1885.32"/>
    <n v="20.975999999999999"/>
    <m/>
    <n v="20"/>
    <n v="-87.72"/>
    <x v="0"/>
    <x v="11"/>
    <n v="50"/>
    <x v="0"/>
  </r>
  <r>
    <x v="2"/>
    <x v="4"/>
    <s v="AREP"/>
    <m/>
    <x v="0"/>
    <d v="2020-12-07T00:00:00"/>
    <x v="2"/>
    <s v="HUEVO PUBLICO EN GENERAL"/>
    <m/>
    <m/>
    <n v="181.03"/>
    <m/>
    <n v="5430.9"/>
    <n v="3797.279"/>
    <n v="20.975999999999999"/>
    <m/>
    <n v="30"/>
    <n v="1633.6210000000001"/>
    <x v="0"/>
    <x v="11"/>
    <n v="50"/>
    <x v="0"/>
  </r>
  <r>
    <x v="2"/>
    <x v="4"/>
    <s v="AREP"/>
    <m/>
    <x v="0"/>
    <d v="2020-12-07T00:00:00"/>
    <x v="2"/>
    <s v="HUEVO PUBLICO EN GENERAL"/>
    <m/>
    <m/>
    <n v="64.19"/>
    <m/>
    <n v="1925.7"/>
    <n v="1346.4469999999999"/>
    <n v="20.975999999999999"/>
    <m/>
    <n v="30"/>
    <n v="579.25300000000004"/>
    <x v="0"/>
    <x v="11"/>
    <n v="50"/>
    <x v="0"/>
  </r>
  <r>
    <x v="2"/>
    <x v="4"/>
    <s v="AREP"/>
    <m/>
    <x v="0"/>
    <d v="2020-12-07T00:00:00"/>
    <x v="2"/>
    <s v="HUEVO PUBLICO EN GENERAL"/>
    <m/>
    <m/>
    <n v="55.37"/>
    <m/>
    <n v="1550.36"/>
    <n v="1161.4390000000001"/>
    <n v="20.975999999999999"/>
    <m/>
    <n v="28"/>
    <n v="388.92099999999999"/>
    <x v="0"/>
    <x v="11"/>
    <n v="50"/>
    <x v="0"/>
  </r>
  <r>
    <x v="2"/>
    <x v="4"/>
    <s v="AREP"/>
    <m/>
    <x v="0"/>
    <d v="2020-12-07T00:00:00"/>
    <x v="2"/>
    <s v="HUEVO PUBLICO EN GENERAL"/>
    <m/>
    <m/>
    <n v="185.85"/>
    <m/>
    <n v="5203.8"/>
    <n v="3898.3829999999998"/>
    <n v="20.975999999999999"/>
    <m/>
    <n v="28"/>
    <n v="1305.4169999999999"/>
    <x v="0"/>
    <x v="11"/>
    <n v="50"/>
    <x v="0"/>
  </r>
  <r>
    <x v="2"/>
    <x v="4"/>
    <s v="AREP"/>
    <m/>
    <x v="0"/>
    <d v="2020-12-07T00:00:00"/>
    <x v="2"/>
    <s v="De la Torre Gudiño Jaime"/>
    <m/>
    <m/>
    <n v="167.15"/>
    <m/>
    <n v="4680.2"/>
    <n v="3506.1329999999998"/>
    <n v="20.975999999999999"/>
    <m/>
    <n v="28"/>
    <n v="1174.067"/>
    <x v="0"/>
    <x v="11"/>
    <n v="50"/>
    <x v="0"/>
  </r>
  <r>
    <x v="2"/>
    <x v="4"/>
    <s v="AREP"/>
    <m/>
    <x v="0"/>
    <d v="2020-12-07T00:00:00"/>
    <x v="2"/>
    <s v="Espinoza Gonzalez Maria Yesenia"/>
    <m/>
    <m/>
    <n v="91.8"/>
    <m/>
    <n v="2570.4"/>
    <n v="1925.5940000000001"/>
    <n v="20.975999999999999"/>
    <m/>
    <n v="28"/>
    <n v="644.80600000000004"/>
    <x v="0"/>
    <x v="11"/>
    <n v="50"/>
    <x v="0"/>
  </r>
  <r>
    <x v="2"/>
    <x v="4"/>
    <s v="AREP"/>
    <m/>
    <x v="0"/>
    <d v="2020-12-07T00:00:00"/>
    <x v="2"/>
    <s v="Espinoza Gonzalez Maria Yesenia"/>
    <m/>
    <m/>
    <n v="449.14"/>
    <m/>
    <n v="13474.2"/>
    <n v="9421.1460000000006"/>
    <n v="20.975999999999999"/>
    <m/>
    <n v="30"/>
    <n v="4053.0540000000001"/>
    <x v="0"/>
    <x v="11"/>
    <n v="50"/>
    <x v="0"/>
  </r>
  <r>
    <x v="2"/>
    <x v="4"/>
    <s v="AREP"/>
    <m/>
    <x v="0"/>
    <d v="2020-12-07T00:00:00"/>
    <x v="2"/>
    <s v="Imelda fregozo Guzman"/>
    <m/>
    <m/>
    <n v="36.82"/>
    <m/>
    <n v="1030.96"/>
    <n v="772.33500000000004"/>
    <n v="20.975999999999999"/>
    <m/>
    <n v="28"/>
    <n v="258.625"/>
    <x v="0"/>
    <x v="11"/>
    <n v="50"/>
    <x v="0"/>
  </r>
  <r>
    <x v="2"/>
    <x v="4"/>
    <s v="AREP"/>
    <m/>
    <x v="0"/>
    <d v="2020-12-07T00:00:00"/>
    <x v="2"/>
    <s v="Imelda fregozo Guzman"/>
    <m/>
    <m/>
    <n v="340.41"/>
    <m/>
    <n v="10212.299999999999"/>
    <n v="7140.4290000000001"/>
    <n v="20.975999999999999"/>
    <m/>
    <n v="30"/>
    <n v="3071.8710000000001"/>
    <x v="0"/>
    <x v="11"/>
    <n v="50"/>
    <x v="0"/>
  </r>
  <r>
    <x v="2"/>
    <x v="4"/>
    <s v="AREP"/>
    <m/>
    <x v="0"/>
    <d v="2020-12-07T00:00:00"/>
    <x v="2"/>
    <s v="Huerta Reyes Juan Carlos"/>
    <m/>
    <m/>
    <n v="563.38"/>
    <m/>
    <n v="16901.400000000001"/>
    <n v="11817.44"/>
    <n v="20.975999999999999"/>
    <m/>
    <n v="30"/>
    <n v="5083.96"/>
    <x v="0"/>
    <x v="11"/>
    <n v="50"/>
    <x v="0"/>
  </r>
  <r>
    <x v="2"/>
    <x v="4"/>
    <s v="AREP"/>
    <m/>
    <x v="0"/>
    <d v="2020-12-07T00:00:00"/>
    <x v="2"/>
    <s v="Martin Francisco Cervantes Curiel"/>
    <m/>
    <m/>
    <n v="136.22"/>
    <m/>
    <n v="4086.6"/>
    <n v="2857.346"/>
    <n v="20.975999999999999"/>
    <m/>
    <n v="30"/>
    <n v="1229.2539999999999"/>
    <x v="0"/>
    <x v="11"/>
    <n v="50"/>
    <x v="0"/>
  </r>
  <r>
    <x v="2"/>
    <x v="4"/>
    <s v="AREP"/>
    <m/>
    <x v="0"/>
    <d v="2020-12-07T00:00:00"/>
    <x v="2"/>
    <s v="Vargas Perez Maria del Rosario &quot;La Chata&quot;"/>
    <m/>
    <m/>
    <n v="182.92"/>
    <m/>
    <n v="5487.6"/>
    <n v="3836.924"/>
    <n v="20.975999999999999"/>
    <m/>
    <n v="30"/>
    <n v="1650.6759999999999"/>
    <x v="0"/>
    <x v="11"/>
    <n v="50"/>
    <x v="0"/>
  </r>
  <r>
    <x v="2"/>
    <x v="4"/>
    <s v="AREP"/>
    <m/>
    <x v="0"/>
    <d v="2020-12-07T00:00:00"/>
    <x v="2"/>
    <s v="Alvarez Garcia Octavio "/>
    <m/>
    <m/>
    <n v="335.27"/>
    <m/>
    <n v="10058.1"/>
    <n v="7032.6120000000001"/>
    <n v="20.975999999999999"/>
    <m/>
    <n v="30"/>
    <n v="3025.4879999999998"/>
    <x v="0"/>
    <x v="11"/>
    <n v="50"/>
    <x v="0"/>
  </r>
  <r>
    <x v="2"/>
    <x v="4"/>
    <s v="AREP"/>
    <m/>
    <x v="0"/>
    <d v="2020-12-07T00:00:00"/>
    <x v="2"/>
    <s v="HUEVO PUBLICO EN GENERAL"/>
    <m/>
    <m/>
    <n v="441.57"/>
    <m/>
    <n v="13247.1"/>
    <n v="9262.3580000000002"/>
    <n v="20.975999999999999"/>
    <m/>
    <n v="30"/>
    <n v="3984.7420000000002"/>
    <x v="0"/>
    <x v="11"/>
    <n v="50"/>
    <x v="0"/>
  </r>
  <r>
    <x v="2"/>
    <x v="4"/>
    <s v="AREP"/>
    <m/>
    <x v="0"/>
    <d v="2020-12-07T00:00:00"/>
    <x v="2"/>
    <s v="Cobian Hector"/>
    <m/>
    <m/>
    <n v="335.49"/>
    <m/>
    <n v="10064.700000000001"/>
    <n v="7037.2269999999999"/>
    <n v="20.975999999999999"/>
    <m/>
    <n v="30"/>
    <n v="3027.473"/>
    <x v="0"/>
    <x v="11"/>
    <n v="50"/>
    <x v="0"/>
  </r>
  <r>
    <x v="2"/>
    <x v="4"/>
    <s v="AREP"/>
    <m/>
    <x v="0"/>
    <d v="2020-12-07T00:00:00"/>
    <x v="2"/>
    <s v="HUEVO PUBLICO EN GENERAL"/>
    <m/>
    <m/>
    <n v="284.72000000000003"/>
    <m/>
    <n v="7972.16"/>
    <n v="5972.277"/>
    <n v="20.975999999999999"/>
    <m/>
    <n v="28"/>
    <n v="1999.883"/>
    <x v="0"/>
    <x v="11"/>
    <n v="50"/>
    <x v="0"/>
  </r>
  <r>
    <x v="2"/>
    <x v="4"/>
    <s v="AREP"/>
    <m/>
    <x v="0"/>
    <d v="2020-12-07T00:00:00"/>
    <x v="2"/>
    <s v="Imelda fregozo Guzman"/>
    <m/>
    <m/>
    <n v="66.75"/>
    <m/>
    <n v="2002.5"/>
    <n v="1400.146"/>
    <n v="20.975999999999999"/>
    <m/>
    <n v="30"/>
    <n v="602.35400000000004"/>
    <x v="0"/>
    <x v="11"/>
    <n v="50"/>
    <x v="0"/>
  </r>
  <r>
    <x v="2"/>
    <x v="4"/>
    <s v="AREP"/>
    <m/>
    <x v="0"/>
    <d v="2020-12-07T00:00:00"/>
    <x v="2"/>
    <s v="HUEVO PUBLICO EN GENERAL"/>
    <m/>
    <m/>
    <n v="160.68"/>
    <m/>
    <n v="4820.3999999999996"/>
    <n v="3370.4180000000001"/>
    <n v="20.975999999999999"/>
    <m/>
    <n v="30"/>
    <n v="1449.982"/>
    <x v="0"/>
    <x v="11"/>
    <n v="50"/>
    <x v="0"/>
  </r>
  <r>
    <x v="2"/>
    <x v="4"/>
    <s v="AREP"/>
    <m/>
    <x v="0"/>
    <d v="2020-12-07T00:00:00"/>
    <x v="2"/>
    <s v="Abel Paul Hernandez Perez"/>
    <m/>
    <m/>
    <n v="112.54"/>
    <m/>
    <n v="3151.12"/>
    <n v="2360.6350000000002"/>
    <n v="20.975999999999999"/>
    <m/>
    <n v="28"/>
    <n v="790.48500000000001"/>
    <x v="0"/>
    <x v="11"/>
    <n v="50"/>
    <x v="0"/>
  </r>
  <r>
    <x v="2"/>
    <x v="4"/>
    <s v="AREP"/>
    <m/>
    <x v="0"/>
    <d v="2020-12-07T00:00:00"/>
    <x v="2"/>
    <s v="Garcia Soto Salvador"/>
    <m/>
    <m/>
    <n v="789.68"/>
    <m/>
    <n v="24085.24"/>
    <n v="16564.302"/>
    <n v="20.975999999999999"/>
    <m/>
    <n v="30.5"/>
    <n v="7520.9380000000001"/>
    <x v="0"/>
    <x v="11"/>
    <n v="50"/>
    <x v="0"/>
  </r>
  <r>
    <x v="2"/>
    <x v="4"/>
    <s v="AREP"/>
    <m/>
    <x v="0"/>
    <d v="2020-12-07T00:00:00"/>
    <x v="2"/>
    <s v="Loera Baltazar Carlos"/>
    <m/>
    <m/>
    <n v="442.5"/>
    <m/>
    <n v="13496.25"/>
    <n v="9281.8649999999998"/>
    <n v="20.975999999999999"/>
    <m/>
    <n v="30.5"/>
    <n v="4214.3850000000002"/>
    <x v="0"/>
    <x v="11"/>
    <n v="50"/>
    <x v="0"/>
  </r>
  <r>
    <x v="2"/>
    <x v="4"/>
    <s v="AREP"/>
    <m/>
    <x v="0"/>
    <d v="2020-12-07T00:00:00"/>
    <x v="2"/>
    <s v="Cobian Zamora Marlin"/>
    <m/>
    <m/>
    <n v="169.1"/>
    <m/>
    <n v="4734.8"/>
    <n v="3547.0360000000001"/>
    <n v="20.975999999999999"/>
    <m/>
    <n v="28"/>
    <n v="1187.7639999999999"/>
    <x v="0"/>
    <x v="11"/>
    <n v="50"/>
    <x v="0"/>
  </r>
  <r>
    <x v="2"/>
    <x v="4"/>
    <s v="AREP"/>
    <m/>
    <x v="0"/>
    <d v="2020-12-07T00:00:00"/>
    <x v="2"/>
    <s v="Cobian Zamora Marlin"/>
    <m/>
    <m/>
    <n v="695.3"/>
    <m/>
    <n v="20859"/>
    <n v="14584.59"/>
    <n v="20.975999999999999"/>
    <m/>
    <n v="30"/>
    <n v="6274.41"/>
    <x v="0"/>
    <x v="11"/>
    <n v="50"/>
    <x v="0"/>
  </r>
  <r>
    <x v="2"/>
    <x v="4"/>
    <s v="AREP"/>
    <m/>
    <x v="0"/>
    <d v="2020-12-07T00:00:00"/>
    <x v="2"/>
    <s v="Cobian Zamora Marlin"/>
    <m/>
    <m/>
    <n v="674.45"/>
    <m/>
    <n v="20233.5"/>
    <n v="14147.241"/>
    <n v="20.975999999999999"/>
    <m/>
    <n v="30"/>
    <n v="6086.259"/>
    <x v="0"/>
    <x v="11"/>
    <n v="50"/>
    <x v="0"/>
  </r>
  <r>
    <x v="2"/>
    <x v="4"/>
    <s v="AREP"/>
    <m/>
    <x v="0"/>
    <d v="2020-12-07T00:00:00"/>
    <x v="2"/>
    <s v="HUEVO PUBLICO EN GENERAL"/>
    <m/>
    <m/>
    <n v="110.33"/>
    <m/>
    <n v="3309.9"/>
    <n v="2314.2779999999998"/>
    <n v="20.975999999999999"/>
    <m/>
    <n v="30"/>
    <n v="995.62199999999996"/>
    <x v="0"/>
    <x v="11"/>
    <n v="50"/>
    <x v="0"/>
  </r>
  <r>
    <x v="2"/>
    <x v="4"/>
    <s v="AREP"/>
    <m/>
    <x v="0"/>
    <d v="2020-12-07T00:00:00"/>
    <x v="2"/>
    <s v="HUEVO PUBLICO EN GENERAL"/>
    <m/>
    <m/>
    <n v="147.29"/>
    <m/>
    <n v="4124.12"/>
    <n v="3089.55"/>
    <n v="20.975999999999999"/>
    <m/>
    <n v="28"/>
    <n v="1034.57"/>
    <x v="0"/>
    <x v="11"/>
    <n v="50"/>
    <x v="0"/>
  </r>
  <r>
    <x v="2"/>
    <x v="4"/>
    <s v="AREP"/>
    <m/>
    <x v="0"/>
    <d v="2020-12-07T00:00:00"/>
    <x v="2"/>
    <s v="Gonzalez Contreras Crescenciano"/>
    <m/>
    <m/>
    <n v="1195.78"/>
    <m/>
    <n v="35873.4"/>
    <n v="25082.639999999999"/>
    <n v="20.975999999999999"/>
    <m/>
    <n v="30"/>
    <n v="10790.76"/>
    <x v="0"/>
    <x v="11"/>
    <n v="50"/>
    <x v="0"/>
  </r>
  <r>
    <x v="2"/>
    <x v="4"/>
    <s v="AREP"/>
    <m/>
    <x v="0"/>
    <d v="2020-12-07T00:00:00"/>
    <x v="2"/>
    <s v="Laura Livier Castro Mejia"/>
    <m/>
    <m/>
    <n v="333.17"/>
    <m/>
    <n v="9995.1"/>
    <n v="6988.5590000000002"/>
    <n v="20.975999999999999"/>
    <m/>
    <n v="30"/>
    <n v="3006.5410000000002"/>
    <x v="0"/>
    <x v="11"/>
    <n v="50"/>
    <x v="0"/>
  </r>
  <r>
    <x v="2"/>
    <x v="4"/>
    <s v="AREP"/>
    <m/>
    <x v="0"/>
    <d v="2020-12-07T00:00:00"/>
    <x v="2"/>
    <s v="HUEVO PUBLICO EN GENERAL"/>
    <m/>
    <m/>
    <n v="201.09"/>
    <m/>
    <n v="6032.7"/>
    <n v="4218.0540000000001"/>
    <n v="20.975999999999999"/>
    <m/>
    <n v="30"/>
    <n v="1814.646"/>
    <x v="0"/>
    <x v="11"/>
    <n v="50"/>
    <x v="0"/>
  </r>
  <r>
    <x v="2"/>
    <x v="4"/>
    <s v="AREP"/>
    <m/>
    <x v="0"/>
    <d v="2020-12-07T00:00:00"/>
    <x v="2"/>
    <s v="J Jesus Naranjo Ayala"/>
    <m/>
    <m/>
    <n v="117.81"/>
    <m/>
    <n v="3534.3"/>
    <n v="2471.1770000000001"/>
    <n v="20.975999999999999"/>
    <m/>
    <n v="30"/>
    <n v="1063.123"/>
    <x v="0"/>
    <x v="11"/>
    <n v="50"/>
    <x v="0"/>
  </r>
  <r>
    <x v="2"/>
    <x v="4"/>
    <s v="AREP"/>
    <m/>
    <x v="0"/>
    <d v="2020-12-07T00:00:00"/>
    <x v="2"/>
    <s v="J Jesus Naranjo Ayala"/>
    <m/>
    <m/>
    <n v="44.78"/>
    <m/>
    <n v="895.6"/>
    <n v="939.303"/>
    <n v="20.975999999999999"/>
    <m/>
    <n v="20"/>
    <n v="-43.703000000000003"/>
    <x v="0"/>
    <x v="11"/>
    <n v="50"/>
    <x v="0"/>
  </r>
  <r>
    <x v="2"/>
    <x v="4"/>
    <s v="AREP"/>
    <m/>
    <x v="0"/>
    <d v="2020-12-07T00:00:00"/>
    <x v="2"/>
    <s v="Julio Sanchez"/>
    <m/>
    <m/>
    <n v="164.58"/>
    <m/>
    <n v="4608.24"/>
    <n v="3452.2220000000002"/>
    <n v="20.975999999999999"/>
    <m/>
    <n v="28"/>
    <n v="1156.018"/>
    <x v="0"/>
    <x v="11"/>
    <n v="50"/>
    <x v="0"/>
  </r>
  <r>
    <x v="2"/>
    <x v="4"/>
    <s v="AREP"/>
    <m/>
    <x v="0"/>
    <d v="2020-12-07T00:00:00"/>
    <x v="2"/>
    <s v="Julio Sanchez"/>
    <m/>
    <m/>
    <n v="243.4"/>
    <m/>
    <n v="7302"/>
    <n v="5105.5460000000003"/>
    <n v="20.975999999999999"/>
    <m/>
    <n v="30"/>
    <n v="2196.4540000000002"/>
    <x v="0"/>
    <x v="11"/>
    <n v="50"/>
    <x v="0"/>
  </r>
  <r>
    <x v="2"/>
    <x v="4"/>
    <s v="AREP"/>
    <m/>
    <x v="0"/>
    <d v="2020-12-07T00:00:00"/>
    <x v="2"/>
    <s v="Cesar Morales"/>
    <m/>
    <m/>
    <n v="115.52"/>
    <m/>
    <n v="3465.6"/>
    <n v="2423.1419999999998"/>
    <n v="20.975999999999999"/>
    <m/>
    <n v="30"/>
    <n v="1042.4580000000001"/>
    <x v="0"/>
    <x v="11"/>
    <n v="50"/>
    <x v="0"/>
  </r>
  <r>
    <x v="2"/>
    <x v="4"/>
    <s v="AREP"/>
    <m/>
    <x v="0"/>
    <d v="2020-12-07T00:00:00"/>
    <x v="2"/>
    <s v="Distribuidora de Frutas y Verduras Zepeda Hnos SRL de CV"/>
    <m/>
    <m/>
    <n v="1122.04"/>
    <m/>
    <n v="33661.199999999997"/>
    <n v="23535.853999999999"/>
    <n v="20.975999999999999"/>
    <m/>
    <n v="30"/>
    <n v="10125.346"/>
    <x v="0"/>
    <x v="11"/>
    <n v="50"/>
    <x v="0"/>
  </r>
  <r>
    <x v="2"/>
    <x v="4"/>
    <s v="AREP"/>
    <m/>
    <x v="0"/>
    <d v="2020-12-07T00:00:00"/>
    <x v="2"/>
    <s v="Distribuidora de Frutas y Verduras Zepeda Hnos SRL de CV"/>
    <m/>
    <m/>
    <n v="163.03"/>
    <m/>
    <n v="4564.84"/>
    <n v="3419.7089999999998"/>
    <n v="20.975999999999999"/>
    <m/>
    <n v="28"/>
    <n v="1145.1310000000001"/>
    <x v="0"/>
    <x v="11"/>
    <n v="50"/>
    <x v="0"/>
  </r>
  <r>
    <x v="2"/>
    <x v="4"/>
    <s v="AREP"/>
    <m/>
    <x v="0"/>
    <d v="2020-12-07T00:00:00"/>
    <x v="2"/>
    <s v="Distribuidora de Frutas y Verduras Zepeda Hnos SRL de CV"/>
    <m/>
    <m/>
    <n v="1632"/>
    <m/>
    <n v="48144"/>
    <n v="34232.749000000003"/>
    <n v="20.975999999999999"/>
    <m/>
    <n v="29.5"/>
    <n v="13911.251"/>
    <x v="0"/>
    <x v="11"/>
    <n v="50"/>
    <x v="0"/>
  </r>
  <r>
    <x v="2"/>
    <x v="4"/>
    <s v="AREP"/>
    <m/>
    <x v="0"/>
    <d v="2020-12-07T00:00:00"/>
    <x v="2"/>
    <s v="Distribuidora de Frutas y Verduras Zepeda Hnos SRL de CV"/>
    <m/>
    <m/>
    <n v="1223.06"/>
    <m/>
    <n v="36080.269999999997"/>
    <n v="25654.844000000001"/>
    <n v="20.975999999999999"/>
    <m/>
    <n v="29.5"/>
    <n v="10425.425999999999"/>
    <x v="0"/>
    <x v="11"/>
    <n v="50"/>
    <x v="0"/>
  </r>
  <r>
    <x v="2"/>
    <x v="4"/>
    <s v="AREP"/>
    <m/>
    <x v="0"/>
    <d v="2020-12-07T00:00:00"/>
    <x v="2"/>
    <s v="Cobian Zamora Marlin"/>
    <m/>
    <m/>
    <n v="1120.4000000000001"/>
    <m/>
    <n v="33612"/>
    <n v="23501.453000000001"/>
    <n v="20.975999999999999"/>
    <m/>
    <n v="30"/>
    <n v="10110.547"/>
    <x v="0"/>
    <x v="11"/>
    <n v="50"/>
    <x v="0"/>
  </r>
  <r>
    <x v="2"/>
    <x v="4"/>
    <s v="AREP"/>
    <m/>
    <x v="0"/>
    <d v="2020-12-07T00:00:00"/>
    <x v="2"/>
    <s v="Abel Paul Hernandez Perez"/>
    <m/>
    <m/>
    <n v="127.74"/>
    <m/>
    <n v="3576.72"/>
    <n v="2679.4679999999998"/>
    <n v="20.975999999999999"/>
    <m/>
    <n v="28"/>
    <n v="897.25199999999995"/>
    <x v="0"/>
    <x v="11"/>
    <n v="50"/>
    <x v="0"/>
  </r>
  <r>
    <x v="2"/>
    <x v="4"/>
    <s v="AREP"/>
    <m/>
    <x v="0"/>
    <d v="2020-12-07T00:00:00"/>
    <x v="2"/>
    <s v="HUEVO PUBLICO EN GENERAL"/>
    <m/>
    <m/>
    <n v="217.61"/>
    <m/>
    <n v="6528.3"/>
    <n v="4564.576"/>
    <n v="20.975999999999999"/>
    <m/>
    <n v="30"/>
    <n v="1963.7239999999999"/>
    <x v="0"/>
    <x v="11"/>
    <n v="50"/>
    <x v="0"/>
  </r>
  <r>
    <x v="2"/>
    <x v="4"/>
    <s v="AREP"/>
    <m/>
    <x v="0"/>
    <d v="2020-12-07T00:00:00"/>
    <x v="2"/>
    <s v="HUEVO PUBLICO EN GENERAL"/>
    <m/>
    <m/>
    <n v="429.03"/>
    <m/>
    <n v="12870.9"/>
    <n v="8999.3109999999997"/>
    <n v="20.975999999999999"/>
    <m/>
    <n v="30"/>
    <n v="3871.5889999999999"/>
    <x v="0"/>
    <x v="11"/>
    <n v="50"/>
    <x v="0"/>
  </r>
  <r>
    <x v="2"/>
    <x v="4"/>
    <s v="AREP"/>
    <m/>
    <x v="0"/>
    <d v="2020-12-07T00:00:00"/>
    <x v="2"/>
    <s v="HUEVO PUBLICO EN GENERAL"/>
    <m/>
    <m/>
    <n v="181.98"/>
    <m/>
    <n v="5459.4"/>
    <n v="3817.203"/>
    <n v="20.975999999999999"/>
    <m/>
    <n v="30"/>
    <n v="1642.1969999999999"/>
    <x v="0"/>
    <x v="11"/>
    <n v="50"/>
    <x v="0"/>
  </r>
  <r>
    <x v="2"/>
    <x v="4"/>
    <s v="AREP"/>
    <m/>
    <x v="0"/>
    <d v="2020-12-07T00:00:00"/>
    <x v="2"/>
    <s v="Super Tienda Martinez SA de CV"/>
    <m/>
    <m/>
    <n v="127.26"/>
    <m/>
    <n v="3563.28"/>
    <n v="2669.3989999999999"/>
    <n v="20.975999999999999"/>
    <m/>
    <n v="28"/>
    <n v="893.88099999999997"/>
    <x v="0"/>
    <x v="11"/>
    <n v="50"/>
    <x v="0"/>
  </r>
  <r>
    <x v="2"/>
    <x v="4"/>
    <s v="AREP"/>
    <m/>
    <x v="0"/>
    <d v="2020-12-07T00:00:00"/>
    <x v="2"/>
    <s v="Vargas Perez Maria del Rosario &quot;La Chata&quot;"/>
    <m/>
    <m/>
    <n v="115"/>
    <m/>
    <n v="3450"/>
    <n v="2412.2339999999999"/>
    <n v="20.975999999999999"/>
    <m/>
    <n v="30"/>
    <n v="1037.7660000000001"/>
    <x v="0"/>
    <x v="11"/>
    <n v="50"/>
    <x v="0"/>
  </r>
  <r>
    <x v="2"/>
    <x v="4"/>
    <s v="AREP"/>
    <m/>
    <x v="0"/>
    <d v="2020-12-07T00:00:00"/>
    <x v="2"/>
    <s v="Rosales Guzman Humberto"/>
    <m/>
    <m/>
    <n v="90.58"/>
    <m/>
    <n v="2536.2399999999998"/>
    <n v="1900"/>
    <n v="20.975999999999999"/>
    <m/>
    <n v="28"/>
    <n v="636.24"/>
    <x v="0"/>
    <x v="11"/>
    <n v="50"/>
    <x v="0"/>
  </r>
  <r>
    <x v="2"/>
    <x v="4"/>
    <s v="AREP"/>
    <m/>
    <x v="0"/>
    <d v="2020-12-07T00:00:00"/>
    <x v="2"/>
    <s v="Rosales Guzman Humberto"/>
    <m/>
    <m/>
    <n v="222.66"/>
    <m/>
    <n v="6679.8"/>
    <n v="4670.5010000000002"/>
    <n v="20.975999999999999"/>
    <m/>
    <n v="30"/>
    <n v="2009.299"/>
    <x v="0"/>
    <x v="11"/>
    <n v="50"/>
    <x v="0"/>
  </r>
  <r>
    <x v="2"/>
    <x v="4"/>
    <s v="AREP"/>
    <m/>
    <x v="0"/>
    <d v="2020-12-07T00:00:00"/>
    <x v="2"/>
    <s v="Ambriz Ruiz Manolo"/>
    <m/>
    <m/>
    <n v="671.36"/>
    <m/>
    <n v="20140.8"/>
    <n v="14082.401"/>
    <n v="20.975999999999999"/>
    <m/>
    <n v="30"/>
    <n v="6058.3990000000003"/>
    <x v="0"/>
    <x v="11"/>
    <n v="50"/>
    <x v="0"/>
  </r>
  <r>
    <x v="2"/>
    <x v="4"/>
    <s v="AREP"/>
    <m/>
    <x v="0"/>
    <d v="2020-12-07T00:00:00"/>
    <x v="2"/>
    <s v="Espinoza Gonzalez Maria Yesenia"/>
    <m/>
    <m/>
    <n v="91.05"/>
    <m/>
    <n v="2549.4"/>
    <n v="1909.8579999999999"/>
    <n v="20.975999999999999"/>
    <m/>
    <n v="28"/>
    <n v="639.54200000000003"/>
    <x v="0"/>
    <x v="11"/>
    <n v="50"/>
    <x v="0"/>
  </r>
  <r>
    <x v="2"/>
    <x v="4"/>
    <s v="AREP"/>
    <m/>
    <x v="0"/>
    <d v="2020-12-07T00:00:00"/>
    <x v="2"/>
    <s v="Espinoza Gonzalez Maria Yesenia"/>
    <m/>
    <m/>
    <n v="222.48"/>
    <m/>
    <n v="6674.4"/>
    <n v="4666.7250000000004"/>
    <n v="20.975999999999999"/>
    <m/>
    <n v="30"/>
    <n v="2007.675"/>
    <x v="0"/>
    <x v="11"/>
    <n v="50"/>
    <x v="0"/>
  </r>
  <r>
    <x v="2"/>
    <x v="4"/>
    <s v="AREP"/>
    <m/>
    <x v="0"/>
    <d v="2020-12-07T00:00:00"/>
    <x v="2"/>
    <s v="Hernandez Rosales Alicia"/>
    <m/>
    <m/>
    <n v="112.02"/>
    <m/>
    <n v="2800.5"/>
    <n v="2349.7240000000002"/>
    <n v="20.975999999999999"/>
    <m/>
    <n v="25"/>
    <n v="450.77600000000001"/>
    <x v="0"/>
    <x v="11"/>
    <n v="50"/>
    <x v="0"/>
  </r>
  <r>
    <x v="2"/>
    <x v="4"/>
    <s v="AREP"/>
    <m/>
    <x v="0"/>
    <d v="2020-12-07T00:00:00"/>
    <x v="2"/>
    <s v="Hernandez Rosales Alicia"/>
    <m/>
    <m/>
    <n v="87.68"/>
    <m/>
    <n v="1753.6"/>
    <n v="1839.17"/>
    <n v="20.975999999999999"/>
    <m/>
    <n v="20"/>
    <n v="-85.57"/>
    <x v="0"/>
    <x v="11"/>
    <n v="50"/>
    <x v="0"/>
  </r>
  <r>
    <x v="2"/>
    <x v="4"/>
    <s v="AREP"/>
    <m/>
    <x v="0"/>
    <d v="2020-12-07T00:00:00"/>
    <x v="2"/>
    <s v="Hernandez Rosales Alicia"/>
    <m/>
    <m/>
    <n v="244.9"/>
    <m/>
    <n v="7347"/>
    <n v="5137.0050000000001"/>
    <n v="20.975999999999999"/>
    <m/>
    <n v="30"/>
    <n v="2209.9949999999999"/>
    <x v="0"/>
    <x v="11"/>
    <n v="50"/>
    <x v="0"/>
  </r>
  <r>
    <x v="2"/>
    <x v="4"/>
    <s v="AREP"/>
    <m/>
    <x v="0"/>
    <d v="2020-12-07T00:00:00"/>
    <x v="2"/>
    <s v="Hernandez Rosales Alicia"/>
    <m/>
    <m/>
    <n v="110.65"/>
    <m/>
    <n v="2766.25"/>
    <n v="2320.9870000000001"/>
    <n v="20.975999999999999"/>
    <m/>
    <n v="25"/>
    <n v="445.26299999999998"/>
    <x v="0"/>
    <x v="11"/>
    <n v="50"/>
    <x v="0"/>
  </r>
  <r>
    <x v="2"/>
    <x v="4"/>
    <s v="AREP"/>
    <m/>
    <x v="0"/>
    <d v="2020-12-07T00:00:00"/>
    <x v="2"/>
    <s v="Hernandez Rosales Alicia"/>
    <m/>
    <m/>
    <n v="329.1"/>
    <m/>
    <n v="9873"/>
    <n v="6903.1790000000001"/>
    <n v="20.975999999999999"/>
    <m/>
    <n v="30"/>
    <n v="2969.8209999999999"/>
    <x v="0"/>
    <x v="11"/>
    <n v="50"/>
    <x v="0"/>
  </r>
  <r>
    <x v="2"/>
    <x v="4"/>
    <s v="AREP"/>
    <m/>
    <x v="0"/>
    <d v="2020-12-07T00:00:00"/>
    <x v="2"/>
    <s v="HUEVO PUBLICO EN GENERAL"/>
    <m/>
    <m/>
    <n v="62.45"/>
    <m/>
    <n v="1873.5"/>
    <n v="1309.9449999999999"/>
    <n v="20.975999999999999"/>
    <m/>
    <n v="30"/>
    <n v="563.55499999999995"/>
    <x v="0"/>
    <x v="11"/>
    <n v="50"/>
    <x v="0"/>
  </r>
  <r>
    <x v="2"/>
    <x v="4"/>
    <s v="AREP"/>
    <m/>
    <x v="0"/>
    <d v="2020-12-07T00:00:00"/>
    <x v="2"/>
    <s v="Panaderia Garcia"/>
    <m/>
    <m/>
    <n v="43.08"/>
    <m/>
    <n v="1077"/>
    <n v="903.64200000000005"/>
    <n v="20.975999999999999"/>
    <m/>
    <n v="25"/>
    <n v="173.358"/>
    <x v="0"/>
    <x v="11"/>
    <n v="50"/>
    <x v="0"/>
  </r>
  <r>
    <x v="2"/>
    <x v="4"/>
    <s v="AREP"/>
    <m/>
    <x v="0"/>
    <d v="2020-12-07T00:00:00"/>
    <x v="2"/>
    <s v="Super Tienda Martinez SA de CV"/>
    <m/>
    <m/>
    <n v="52.42"/>
    <m/>
    <n v="1467.76"/>
    <n v="1099.557"/>
    <n v="20.975999999999999"/>
    <m/>
    <n v="28"/>
    <n v="368.20299999999997"/>
    <x v="0"/>
    <x v="11"/>
    <n v="50"/>
    <x v="0"/>
  </r>
  <r>
    <x v="2"/>
    <x v="4"/>
    <s v="AREP"/>
    <m/>
    <x v="0"/>
    <d v="2020-12-07T00:00:00"/>
    <x v="2"/>
    <s v="HUEVO PUBLICO EN GENERAL"/>
    <m/>
    <m/>
    <n v="179.06"/>
    <m/>
    <n v="5371.8"/>
    <n v="3755.944"/>
    <n v="20.975999999999999"/>
    <m/>
    <n v="30"/>
    <n v="1615.856"/>
    <x v="0"/>
    <x v="11"/>
    <n v="50"/>
    <x v="0"/>
  </r>
  <r>
    <x v="2"/>
    <x v="4"/>
    <s v="AREP"/>
    <m/>
    <x v="0"/>
    <d v="2020-12-07T00:00:00"/>
    <x v="2"/>
    <s v="Vargas Perez Maria del Rosario &quot;La Chata&quot;"/>
    <m/>
    <m/>
    <n v="152.69999999999999"/>
    <m/>
    <n v="4581"/>
    <n v="3203.0189999999998"/>
    <n v="20.975999999999999"/>
    <m/>
    <n v="30"/>
    <n v="1377.981"/>
    <x v="0"/>
    <x v="11"/>
    <n v="50"/>
    <x v="0"/>
  </r>
  <r>
    <x v="2"/>
    <x v="4"/>
    <s v="AREP"/>
    <m/>
    <x v="0"/>
    <d v="2020-12-07T00:00:00"/>
    <x v="2"/>
    <s v="Julio Sanchez"/>
    <m/>
    <m/>
    <n v="224.96"/>
    <m/>
    <n v="6748.8"/>
    <n v="4718.7160000000003"/>
    <n v="20.975999999999999"/>
    <m/>
    <n v="30"/>
    <n v="2030.0840000000001"/>
    <x v="0"/>
    <x v="11"/>
    <n v="50"/>
    <x v="0"/>
  </r>
  <r>
    <x v="2"/>
    <x v="4"/>
    <s v="AREP"/>
    <m/>
    <x v="0"/>
    <d v="2020-12-07T00:00:00"/>
    <x v="2"/>
    <s v="Gonzalez Dominguez Fabiola"/>
    <m/>
    <m/>
    <n v="340.47"/>
    <m/>
    <n v="10214.1"/>
    <n v="7141.6239999999998"/>
    <n v="20.975999999999999"/>
    <m/>
    <n v="30"/>
    <n v="3072.4760000000001"/>
    <x v="0"/>
    <x v="11"/>
    <n v="50"/>
    <x v="0"/>
  </r>
  <r>
    <x v="2"/>
    <x v="4"/>
    <s v="AREP"/>
    <m/>
    <x v="0"/>
    <d v="2020-12-07T00:00:00"/>
    <x v="2"/>
    <s v="HUEVO PUBLICO EN GENERAL"/>
    <m/>
    <m/>
    <n v="470.04"/>
    <m/>
    <n v="14101.2"/>
    <n v="9859.4500000000007"/>
    <n v="20.975999999999999"/>
    <m/>
    <n v="30"/>
    <n v="4241.75"/>
    <x v="0"/>
    <x v="11"/>
    <n v="50"/>
    <x v="0"/>
  </r>
  <r>
    <x v="2"/>
    <x v="4"/>
    <s v="AREP"/>
    <m/>
    <x v="0"/>
    <d v="2020-12-07T00:00:00"/>
    <x v="2"/>
    <s v="Martin Francisco Cervantes Curiel"/>
    <m/>
    <m/>
    <n v="182.29"/>
    <m/>
    <n v="5468.7"/>
    <n v="3823.6680000000001"/>
    <n v="20.975999999999999"/>
    <m/>
    <n v="30"/>
    <n v="1645.0319999999999"/>
    <x v="0"/>
    <x v="11"/>
    <n v="50"/>
    <x v="0"/>
  </r>
  <r>
    <x v="2"/>
    <x v="4"/>
    <s v="AREP"/>
    <m/>
    <x v="0"/>
    <d v="2020-12-07T00:00:00"/>
    <x v="2"/>
    <s v="Imelda fregozo Guzman"/>
    <m/>
    <m/>
    <n v="336.24"/>
    <m/>
    <n v="10087.200000000001"/>
    <n v="7052.884"/>
    <n v="20.975999999999999"/>
    <m/>
    <n v="30"/>
    <n v="3034.3159999999998"/>
    <x v="0"/>
    <x v="11"/>
    <n v="50"/>
    <x v="0"/>
  </r>
  <r>
    <x v="2"/>
    <x v="4"/>
    <s v="AREP"/>
    <m/>
    <x v="0"/>
    <d v="2020-12-07T00:00:00"/>
    <x v="2"/>
    <s v="Huerta Reyes Juan Carlos"/>
    <m/>
    <m/>
    <n v="335.11"/>
    <m/>
    <n v="10053.299999999999"/>
    <n v="7029.0959999999995"/>
    <n v="20.975000000000001"/>
    <m/>
    <n v="30"/>
    <n v="3024.2040000000002"/>
    <x v="0"/>
    <x v="11"/>
    <n v="50"/>
    <x v="0"/>
  </r>
  <r>
    <x v="2"/>
    <x v="4"/>
    <s v="AREP"/>
    <m/>
    <x v="0"/>
    <d v="2020-12-07T00:00:00"/>
    <x v="2"/>
    <s v="Panificadora Valdez"/>
    <m/>
    <m/>
    <n v="22.54"/>
    <m/>
    <n v="450.8"/>
    <n v="472.78800000000001"/>
    <n v="20.975000000000001"/>
    <m/>
    <n v="20"/>
    <n v="-21.988"/>
    <x v="0"/>
    <x v="11"/>
    <n v="50"/>
    <x v="0"/>
  </r>
  <r>
    <x v="2"/>
    <x v="4"/>
    <s v="AREP"/>
    <m/>
    <x v="0"/>
    <d v="2020-12-07T00:00:00"/>
    <x v="2"/>
    <s v="Cobian Hector"/>
    <m/>
    <m/>
    <n v="398.95"/>
    <m/>
    <n v="11968.5"/>
    <n v="8368.1710000000003"/>
    <n v="20.975000000000001"/>
    <m/>
    <n v="30"/>
    <n v="3600.3290000000002"/>
    <x v="0"/>
    <x v="11"/>
    <n v="50"/>
    <x v="0"/>
  </r>
  <r>
    <x v="2"/>
    <x v="4"/>
    <s v="AREP"/>
    <m/>
    <x v="0"/>
    <d v="2020-12-07T00:00:00"/>
    <x v="2"/>
    <s v="Soc Coop Rural de Compra y Venta en C y C El Grullo SCL"/>
    <m/>
    <m/>
    <n v="447"/>
    <m/>
    <n v="13410"/>
    <n v="9376.0429999999997"/>
    <n v="20.975000000000001"/>
    <m/>
    <n v="30"/>
    <n v="4033.9569999999999"/>
    <x v="0"/>
    <x v="11"/>
    <n v="50"/>
    <x v="0"/>
  </r>
  <r>
    <x v="2"/>
    <x v="4"/>
    <s v="AREP"/>
    <m/>
    <x v="0"/>
    <d v="2020-12-07T00:00:00"/>
    <x v="2"/>
    <s v="Jose Zazueta"/>
    <m/>
    <m/>
    <n v="852.91"/>
    <m/>
    <n v="23455.03"/>
    <n v="17890.204000000002"/>
    <n v="20.975000000000001"/>
    <m/>
    <n v="27.5"/>
    <n v="5564.826"/>
    <x v="0"/>
    <x v="11"/>
    <n v="50"/>
    <x v="0"/>
  </r>
  <r>
    <x v="2"/>
    <x v="4"/>
    <s v="AREP"/>
    <m/>
    <x v="0"/>
    <d v="2020-12-07T00:00:00"/>
    <x v="2"/>
    <s v="Jose Zazueta"/>
    <m/>
    <m/>
    <n v="281.99"/>
    <m/>
    <n v="8318.7099999999991"/>
    <n v="5914.8779999999997"/>
    <n v="20.975000000000001"/>
    <m/>
    <n v="29.5"/>
    <n v="2403.8319999999999"/>
    <x v="0"/>
    <x v="11"/>
    <n v="50"/>
    <x v="0"/>
  </r>
  <r>
    <x v="2"/>
    <x v="4"/>
    <s v="AREP"/>
    <m/>
    <x v="0"/>
    <d v="2020-12-07T00:00:00"/>
    <x v="2"/>
    <s v="Cobian Zamora Marlin"/>
    <m/>
    <m/>
    <n v="1138.33"/>
    <m/>
    <n v="33580.74"/>
    <n v="23877.027999999998"/>
    <n v="20.975000000000001"/>
    <m/>
    <n v="29.5"/>
    <n v="9703.7119999999995"/>
    <x v="0"/>
    <x v="11"/>
    <n v="50"/>
    <x v="0"/>
  </r>
  <r>
    <x v="2"/>
    <x v="4"/>
    <s v="AREP"/>
    <m/>
    <x v="0"/>
    <d v="2020-12-07T00:00:00"/>
    <x v="2"/>
    <s v="HUEVO PUBLICO EN GENERAL"/>
    <m/>
    <m/>
    <n v="104.38"/>
    <m/>
    <n v="2922.64"/>
    <n v="2189.4209999999998"/>
    <n v="20.975000000000001"/>
    <m/>
    <n v="28"/>
    <n v="733.21900000000005"/>
    <x v="0"/>
    <x v="11"/>
    <n v="50"/>
    <x v="0"/>
  </r>
  <r>
    <x v="2"/>
    <x v="4"/>
    <s v="AREP"/>
    <m/>
    <x v="0"/>
    <d v="2020-12-07T00:00:00"/>
    <x v="2"/>
    <s v="Ambriz Ruiz Manolo"/>
    <m/>
    <m/>
    <n v="263.24"/>
    <m/>
    <n v="7765.58"/>
    <n v="5521.5879999999997"/>
    <n v="20.975000000000001"/>
    <m/>
    <n v="29.5"/>
    <n v="2243.9920000000002"/>
    <x v="0"/>
    <x v="11"/>
    <n v="50"/>
    <x v="0"/>
  </r>
  <r>
    <x v="2"/>
    <x v="4"/>
    <s v="AREP"/>
    <m/>
    <x v="0"/>
    <d v="2020-12-07T00:00:00"/>
    <x v="2"/>
    <s v="Espinoza Gonzalez Maria Yesenia"/>
    <m/>
    <m/>
    <n v="69.7"/>
    <m/>
    <n v="1951.6"/>
    <n v="1461.992"/>
    <n v="20.975000000000001"/>
    <m/>
    <n v="28"/>
    <n v="489.608"/>
    <x v="0"/>
    <x v="11"/>
    <n v="50"/>
    <x v="0"/>
  </r>
  <r>
    <x v="2"/>
    <x v="4"/>
    <s v="AREP"/>
    <m/>
    <x v="0"/>
    <d v="2020-12-07T00:00:00"/>
    <x v="2"/>
    <s v="Espinoza Gonzalez Maria Yesenia"/>
    <m/>
    <m/>
    <n v="386.39"/>
    <m/>
    <n v="11591.7"/>
    <n v="8104.7190000000001"/>
    <n v="20.975000000000001"/>
    <m/>
    <n v="30"/>
    <n v="3486.9810000000002"/>
    <x v="0"/>
    <x v="11"/>
    <n v="50"/>
    <x v="0"/>
  </r>
  <r>
    <x v="2"/>
    <x v="4"/>
    <s v="AREP"/>
    <m/>
    <x v="0"/>
    <d v="2020-12-07T00:00:00"/>
    <x v="2"/>
    <s v="Alvarez Garcia Octavio "/>
    <m/>
    <m/>
    <n v="227.64"/>
    <m/>
    <n v="6829.2"/>
    <n v="4774.8599999999997"/>
    <n v="20.975000000000001"/>
    <m/>
    <n v="30"/>
    <n v="2054.34"/>
    <x v="0"/>
    <x v="11"/>
    <n v="50"/>
    <x v="0"/>
  </r>
  <r>
    <x v="2"/>
    <x v="4"/>
    <s v="AREP"/>
    <m/>
    <x v="0"/>
    <d v="2020-12-07T00:00:00"/>
    <x v="2"/>
    <s v="HUEVO PUBLICO EN GENERAL"/>
    <m/>
    <m/>
    <n v="224"/>
    <m/>
    <n v="6720"/>
    <n v="4698.509"/>
    <n v="20.975000000000001"/>
    <m/>
    <n v="30"/>
    <n v="2021.491"/>
    <x v="0"/>
    <x v="11"/>
    <n v="50"/>
    <x v="0"/>
  </r>
  <r>
    <x v="2"/>
    <x v="4"/>
    <s v="AREP"/>
    <m/>
    <x v="0"/>
    <d v="2020-12-07T00:00:00"/>
    <x v="2"/>
    <s v="Julio Sanchez"/>
    <m/>
    <m/>
    <n v="87.33"/>
    <m/>
    <n v="2401.58"/>
    <n v="1831.789"/>
    <n v="20.975000000000001"/>
    <m/>
    <n v="27.5001"/>
    <n v="569.79100000000005"/>
    <x v="0"/>
    <x v="11"/>
    <n v="50"/>
    <x v="0"/>
  </r>
  <r>
    <x v="2"/>
    <x v="4"/>
    <s v="AREP"/>
    <m/>
    <x v="0"/>
    <d v="2020-12-07T00:00:00"/>
    <x v="2"/>
    <s v="Julio Sanchez"/>
    <m/>
    <m/>
    <n v="1843.52"/>
    <m/>
    <n v="54383.839999999997"/>
    <n v="38667.947"/>
    <n v="20.975000000000001"/>
    <m/>
    <n v="29.5"/>
    <n v="15715.893"/>
    <x v="0"/>
    <x v="11"/>
    <n v="50"/>
    <x v="0"/>
  </r>
  <r>
    <x v="2"/>
    <x v="4"/>
    <s v="AREP"/>
    <m/>
    <x v="0"/>
    <d v="2020-12-07T00:00:00"/>
    <x v="2"/>
    <s v="Panaderia Garcia"/>
    <m/>
    <m/>
    <n v="22.2"/>
    <m/>
    <n v="543.9"/>
    <n v="465.64600000000002"/>
    <n v="20.975000000000001"/>
    <m/>
    <n v="24.5"/>
    <n v="78.254000000000005"/>
    <x v="0"/>
    <x v="11"/>
    <n v="50"/>
    <x v="0"/>
  </r>
  <r>
    <x v="2"/>
    <x v="4"/>
    <s v="AREP"/>
    <m/>
    <x v="0"/>
    <d v="2020-12-07T00:00:00"/>
    <x v="2"/>
    <s v="Panaderia Garcia"/>
    <m/>
    <m/>
    <n v="111.54"/>
    <m/>
    <n v="2175.0300000000002"/>
    <n v="2339.558"/>
    <n v="20.975000000000001"/>
    <m/>
    <n v="19.5"/>
    <n v="-164.52799999999999"/>
    <x v="0"/>
    <x v="11"/>
    <n v="50"/>
    <x v="0"/>
  </r>
  <r>
    <x v="2"/>
    <x v="4"/>
    <s v="GRAL"/>
    <m/>
    <x v="0"/>
    <d v="2020-12-08T00:00:00"/>
    <x v="2"/>
    <s v="Ventas Familia"/>
    <m/>
    <m/>
    <n v="3.76"/>
    <m/>
    <n v="109.04"/>
    <n v="78.87"/>
    <n v="20.975999999999999"/>
    <m/>
    <n v="29"/>
    <n v="30.17"/>
    <x v="0"/>
    <x v="11"/>
    <n v="50"/>
    <x v="0"/>
  </r>
  <r>
    <x v="2"/>
    <x v="4"/>
    <s v="GRAL"/>
    <m/>
    <x v="1"/>
    <d v="2020-12-08T00:00:00"/>
    <x v="2"/>
    <s v="Vargas Perez Maria del Rosario &quot;La Chata&quot;"/>
    <m/>
    <m/>
    <n v="-227.68"/>
    <m/>
    <n v="-6830.4"/>
    <n v="-4775.8149999999996"/>
    <n v="-20.975999999999999"/>
    <m/>
    <n v="30"/>
    <n v="-2054.585"/>
    <x v="0"/>
    <x v="11"/>
    <n v="50"/>
    <x v="0"/>
  </r>
  <r>
    <x v="2"/>
    <x v="4"/>
    <s v="AREP"/>
    <m/>
    <x v="0"/>
    <d v="2020-12-08T00:00:00"/>
    <x v="2"/>
    <s v="Ambriz Ruiz Manolo"/>
    <m/>
    <m/>
    <n v="181.35"/>
    <m/>
    <n v="5259.15"/>
    <n v="3803.9969999999998"/>
    <n v="20.975999999999999"/>
    <m/>
    <n v="29"/>
    <n v="1455.153"/>
    <x v="0"/>
    <x v="11"/>
    <n v="50"/>
    <x v="0"/>
  </r>
  <r>
    <x v="2"/>
    <x v="4"/>
    <s v="AREP"/>
    <m/>
    <x v="0"/>
    <d v="2020-12-08T00:00:00"/>
    <x v="2"/>
    <s v="Espinoza Gonzalez Maria Yesenia"/>
    <m/>
    <m/>
    <n v="406.09"/>
    <m/>
    <n v="11776.61"/>
    <n v="8518.1419999999998"/>
    <n v="20.975999999999999"/>
    <m/>
    <n v="29"/>
    <n v="3258.4679999999998"/>
    <x v="0"/>
    <x v="11"/>
    <n v="50"/>
    <x v="0"/>
  </r>
  <r>
    <x v="2"/>
    <x v="4"/>
    <s v="AREP"/>
    <m/>
    <x v="0"/>
    <d v="2020-12-08T00:00:00"/>
    <x v="2"/>
    <s v="HUEVO PUBLICO EN GENERAL"/>
    <m/>
    <m/>
    <n v="224"/>
    <m/>
    <n v="6496"/>
    <n v="4698.6229999999996"/>
    <n v="20.975999999999999"/>
    <m/>
    <n v="29"/>
    <n v="1797.377"/>
    <x v="0"/>
    <x v="11"/>
    <n v="50"/>
    <x v="0"/>
  </r>
  <r>
    <x v="2"/>
    <x v="4"/>
    <s v="AREP"/>
    <m/>
    <x v="0"/>
    <d v="2020-12-08T00:00:00"/>
    <x v="2"/>
    <s v="Panaderia Garcia"/>
    <m/>
    <m/>
    <n v="44.23"/>
    <m/>
    <n v="1061.52"/>
    <n v="927.76800000000003"/>
    <n v="20.975999999999999"/>
    <m/>
    <n v="24"/>
    <n v="133.75200000000001"/>
    <x v="0"/>
    <x v="11"/>
    <n v="50"/>
    <x v="0"/>
  </r>
  <r>
    <x v="2"/>
    <x v="4"/>
    <s v="AREP"/>
    <m/>
    <x v="0"/>
    <d v="2020-12-08T00:00:00"/>
    <x v="2"/>
    <s v="HUEVO PUBLICO EN GENERAL"/>
    <m/>
    <m/>
    <n v="243.45"/>
    <m/>
    <n v="7060.05"/>
    <n v="5106.6059999999998"/>
    <n v="20.975999999999999"/>
    <m/>
    <n v="29"/>
    <n v="1953.444"/>
    <x v="0"/>
    <x v="11"/>
    <n v="50"/>
    <x v="0"/>
  </r>
  <r>
    <x v="2"/>
    <x v="4"/>
    <s v="AREP"/>
    <m/>
    <x v="0"/>
    <d v="2020-12-08T00:00:00"/>
    <x v="2"/>
    <s v="Alvarez Garcia Octavio "/>
    <m/>
    <m/>
    <n v="452.69"/>
    <m/>
    <n v="13128.01"/>
    <n v="9495.6229999999996"/>
    <n v="20.975999999999999"/>
    <m/>
    <n v="29"/>
    <n v="3632.3870000000002"/>
    <x v="0"/>
    <x v="11"/>
    <n v="50"/>
    <x v="0"/>
  </r>
  <r>
    <x v="2"/>
    <x v="4"/>
    <s v="AREP"/>
    <m/>
    <x v="0"/>
    <d v="2020-12-08T00:00:00"/>
    <x v="2"/>
    <s v="Super Tienda Martinez SA de CV"/>
    <m/>
    <m/>
    <n v="225.41"/>
    <m/>
    <n v="6536.89"/>
    <n v="4728.1989999999996"/>
    <n v="20.975999999999999"/>
    <m/>
    <n v="29"/>
    <n v="1808.691"/>
    <x v="0"/>
    <x v="11"/>
    <n v="50"/>
    <x v="0"/>
  </r>
  <r>
    <x v="2"/>
    <x v="4"/>
    <s v="AREP"/>
    <m/>
    <x v="0"/>
    <d v="2020-12-08T00:00:00"/>
    <x v="2"/>
    <s v="Vargas Perez Maria del Rosario &quot;La Chata&quot;"/>
    <m/>
    <m/>
    <n v="449.1"/>
    <m/>
    <n v="13023.9"/>
    <n v="9420.32"/>
    <n v="20.975999999999999"/>
    <m/>
    <n v="29"/>
    <n v="3603.58"/>
    <x v="0"/>
    <x v="11"/>
    <n v="50"/>
    <x v="0"/>
  </r>
  <r>
    <x v="2"/>
    <x v="4"/>
    <s v="AREP"/>
    <m/>
    <x v="0"/>
    <d v="2020-12-08T00:00:00"/>
    <x v="2"/>
    <s v="Julio Sanchez"/>
    <m/>
    <m/>
    <n v="189.03"/>
    <m/>
    <n v="5103.8100000000004"/>
    <n v="3965.0920000000001"/>
    <n v="20.975999999999999"/>
    <m/>
    <n v="27"/>
    <n v="1138.7180000000001"/>
    <x v="0"/>
    <x v="11"/>
    <n v="50"/>
    <x v="0"/>
  </r>
  <r>
    <x v="2"/>
    <x v="4"/>
    <s v="AREP"/>
    <m/>
    <x v="0"/>
    <d v="2020-12-08T00:00:00"/>
    <x v="2"/>
    <s v="Julio Sanchez"/>
    <m/>
    <m/>
    <n v="2538.34"/>
    <m/>
    <n v="73611.86"/>
    <n v="53244.209000000003"/>
    <n v="20.975999999999999"/>
    <m/>
    <n v="29"/>
    <n v="20367.651000000002"/>
    <x v="0"/>
    <x v="11"/>
    <n v="50"/>
    <x v="0"/>
  </r>
  <r>
    <x v="2"/>
    <x v="4"/>
    <s v="AREP"/>
    <m/>
    <x v="0"/>
    <d v="2020-12-08T00:00:00"/>
    <x v="2"/>
    <s v="HUEVO PUBLICO EN GENERAL"/>
    <m/>
    <m/>
    <n v="455.58"/>
    <m/>
    <n v="13211.82"/>
    <n v="9556.2440000000006"/>
    <n v="20.975999999999999"/>
    <m/>
    <n v="29"/>
    <n v="3655.576"/>
    <x v="0"/>
    <x v="11"/>
    <n v="50"/>
    <x v="0"/>
  </r>
  <r>
    <x v="2"/>
    <x v="4"/>
    <s v="AREP"/>
    <m/>
    <x v="0"/>
    <d v="2020-12-08T00:00:00"/>
    <x v="2"/>
    <s v="Panaderia Garcia"/>
    <m/>
    <m/>
    <n v="157.51"/>
    <m/>
    <n v="3071.45"/>
    <n v="3303.9290000000001"/>
    <n v="20.975999999999999"/>
    <m/>
    <n v="19.5"/>
    <n v="-232.47900000000001"/>
    <x v="0"/>
    <x v="11"/>
    <n v="50"/>
    <x v="0"/>
  </r>
  <r>
    <x v="2"/>
    <x v="4"/>
    <s v="AREP"/>
    <m/>
    <x v="0"/>
    <d v="2020-12-08T00:00:00"/>
    <x v="2"/>
    <s v="Vargas Perez Maria del Rosario &quot;La Chata&quot;"/>
    <m/>
    <m/>
    <n v="227.68"/>
    <m/>
    <n v="6830.4"/>
    <n v="4775.808"/>
    <n v="20.975999999999999"/>
    <m/>
    <n v="30"/>
    <n v="2054.5920000000001"/>
    <x v="0"/>
    <x v="11"/>
    <n v="50"/>
    <x v="0"/>
  </r>
  <r>
    <x v="2"/>
    <x v="4"/>
    <s v="AREP"/>
    <m/>
    <x v="0"/>
    <d v="2020-12-09T00:00:00"/>
    <x v="2"/>
    <s v="J Jesus Naranjo Ayala"/>
    <m/>
    <m/>
    <n v="116.7"/>
    <m/>
    <n v="3384.3"/>
    <n v="2408.067"/>
    <n v="20.635000000000002"/>
    <m/>
    <n v="29"/>
    <n v="976.23299999999995"/>
    <x v="0"/>
    <x v="11"/>
    <n v="50"/>
    <x v="0"/>
  </r>
  <r>
    <x v="2"/>
    <x v="4"/>
    <s v="AREP"/>
    <m/>
    <x v="0"/>
    <d v="2020-12-09T00:00:00"/>
    <x v="2"/>
    <s v="Gonzalez Dominguez Fabiola"/>
    <m/>
    <m/>
    <n v="411.13"/>
    <m/>
    <n v="11922.77"/>
    <n v="8483.5339999999997"/>
    <n v="20.635000000000002"/>
    <m/>
    <n v="29"/>
    <n v="3439.2359999999999"/>
    <x v="0"/>
    <x v="11"/>
    <n v="50"/>
    <x v="0"/>
  </r>
  <r>
    <x v="2"/>
    <x v="4"/>
    <s v="AREP"/>
    <m/>
    <x v="0"/>
    <d v="2020-12-09T00:00:00"/>
    <x v="2"/>
    <s v="HUEVO PUBLICO EN GENERAL"/>
    <m/>
    <m/>
    <n v="347.04"/>
    <m/>
    <n v="10064.16"/>
    <n v="7161.0569999999998"/>
    <n v="20.635000000000002"/>
    <m/>
    <n v="29"/>
    <n v="2903.1030000000001"/>
    <x v="0"/>
    <x v="11"/>
    <n v="50"/>
    <x v="0"/>
  </r>
  <r>
    <x v="2"/>
    <x v="4"/>
    <s v="AREP"/>
    <m/>
    <x v="0"/>
    <d v="2020-12-09T00:00:00"/>
    <x v="2"/>
    <s v="HUEVO PUBLICO EN GENERAL"/>
    <m/>
    <m/>
    <n v="227.05"/>
    <m/>
    <n v="6584.45"/>
    <n v="4685.1030000000001"/>
    <n v="20.635000000000002"/>
    <m/>
    <n v="29"/>
    <n v="1899.347"/>
    <x v="0"/>
    <x v="11"/>
    <n v="50"/>
    <x v="0"/>
  </r>
  <r>
    <x v="2"/>
    <x v="4"/>
    <s v="AREP"/>
    <m/>
    <x v="0"/>
    <d v="2020-12-09T00:00:00"/>
    <x v="2"/>
    <s v="Laura Livier Castro Mejia"/>
    <m/>
    <m/>
    <n v="345.14"/>
    <m/>
    <n v="10009.06"/>
    <n v="7121.8519999999999"/>
    <n v="20.635000000000002"/>
    <m/>
    <n v="29"/>
    <n v="2887.2080000000001"/>
    <x v="0"/>
    <x v="11"/>
    <n v="50"/>
    <x v="0"/>
  </r>
  <r>
    <x v="2"/>
    <x v="4"/>
    <s v="AREP"/>
    <m/>
    <x v="0"/>
    <d v="2020-12-09T00:00:00"/>
    <x v="2"/>
    <s v="Martin Francisco Cervantes Curiel"/>
    <m/>
    <m/>
    <n v="136.35"/>
    <m/>
    <n v="3954.15"/>
    <n v="2813.538"/>
    <n v="20.635000000000002"/>
    <m/>
    <n v="29"/>
    <n v="1140.6120000000001"/>
    <x v="0"/>
    <x v="11"/>
    <n v="50"/>
    <x v="0"/>
  </r>
  <r>
    <x v="2"/>
    <x v="4"/>
    <s v="AREP"/>
    <m/>
    <x v="0"/>
    <d v="2020-12-09T00:00:00"/>
    <x v="2"/>
    <s v="HUEVO PUBLICO EN GENERAL"/>
    <m/>
    <m/>
    <n v="227.69"/>
    <m/>
    <n v="6603.01"/>
    <n v="4698.3090000000002"/>
    <n v="20.635000000000002"/>
    <m/>
    <n v="29"/>
    <n v="1904.701"/>
    <x v="0"/>
    <x v="11"/>
    <n v="50"/>
    <x v="0"/>
  </r>
  <r>
    <x v="2"/>
    <x v="4"/>
    <s v="AREP"/>
    <m/>
    <x v="0"/>
    <d v="2020-12-09T00:00:00"/>
    <x v="2"/>
    <s v="Huerta Reyes Juan Carlos"/>
    <m/>
    <m/>
    <n v="559.65"/>
    <m/>
    <n v="16229.85"/>
    <n v="11548.196"/>
    <n v="20.635000000000002"/>
    <m/>
    <n v="29"/>
    <n v="4681.6540000000005"/>
    <x v="0"/>
    <x v="11"/>
    <n v="50"/>
    <x v="0"/>
  </r>
  <r>
    <x v="2"/>
    <x v="4"/>
    <s v="AREP"/>
    <m/>
    <x v="0"/>
    <d v="2020-12-09T00:00:00"/>
    <x v="2"/>
    <s v="Imelda fregozo Guzman"/>
    <m/>
    <m/>
    <n v="177.77"/>
    <m/>
    <n v="5155.33"/>
    <n v="3668.2260000000001"/>
    <n v="20.635000000000002"/>
    <m/>
    <n v="29"/>
    <n v="1487.104"/>
    <x v="0"/>
    <x v="11"/>
    <n v="50"/>
    <x v="0"/>
  </r>
  <r>
    <x v="2"/>
    <x v="4"/>
    <s v="AREP"/>
    <m/>
    <x v="0"/>
    <d v="2020-12-09T00:00:00"/>
    <x v="2"/>
    <s v="Soc Coop Rural de Compra y Venta en C y C El Grullo SCL"/>
    <m/>
    <m/>
    <n v="674"/>
    <m/>
    <n v="19546"/>
    <n v="13907.771000000001"/>
    <n v="20.635000000000002"/>
    <m/>
    <n v="29"/>
    <n v="5638.2290000000003"/>
    <x v="0"/>
    <x v="11"/>
    <n v="50"/>
    <x v="0"/>
  </r>
  <r>
    <x v="2"/>
    <x v="4"/>
    <s v="AREP"/>
    <m/>
    <x v="0"/>
    <d v="2020-12-09T00:00:00"/>
    <x v="2"/>
    <s v="Cobian Hector"/>
    <m/>
    <m/>
    <n v="334.07"/>
    <m/>
    <n v="9688.0300000000007"/>
    <n v="6893.4260000000004"/>
    <n v="20.635000000000002"/>
    <m/>
    <n v="29"/>
    <n v="2794.6039999999998"/>
    <x v="0"/>
    <x v="11"/>
    <n v="50"/>
    <x v="0"/>
  </r>
  <r>
    <x v="2"/>
    <x v="4"/>
    <s v="AREP"/>
    <m/>
    <x v="0"/>
    <d v="2020-12-09T00:00:00"/>
    <x v="2"/>
    <s v="Jose Zazueta"/>
    <m/>
    <m/>
    <n v="1023.45"/>
    <m/>
    <n v="27633.15"/>
    <n v="21118.558000000001"/>
    <n v="20.635000000000002"/>
    <m/>
    <n v="27"/>
    <n v="6514.5919999999996"/>
    <x v="0"/>
    <x v="11"/>
    <n v="50"/>
    <x v="0"/>
  </r>
  <r>
    <x v="2"/>
    <x v="4"/>
    <s v="AREP"/>
    <m/>
    <x v="0"/>
    <d v="2020-12-09T00:00:00"/>
    <x v="2"/>
    <s v="Jose Zazueta"/>
    <m/>
    <m/>
    <n v="264.97000000000003"/>
    <m/>
    <n v="7684.13"/>
    <n v="5467.57"/>
    <n v="20.635000000000002"/>
    <m/>
    <n v="29"/>
    <n v="2216.56"/>
    <x v="0"/>
    <x v="11"/>
    <n v="50"/>
    <x v="0"/>
  </r>
  <r>
    <x v="2"/>
    <x v="4"/>
    <s v="AREP"/>
    <m/>
    <x v="0"/>
    <d v="2020-12-10T00:00:00"/>
    <x v="2"/>
    <s v="Distribuidora de Frutas y Verduras Zepeda Hnos SRL de CV"/>
    <m/>
    <m/>
    <n v="285.85000000000002"/>
    <m/>
    <n v="7717.95"/>
    <n v="5898.0150000000003"/>
    <n v="20.632999999999999"/>
    <m/>
    <n v="27"/>
    <n v="1819.9349999999999"/>
    <x v="0"/>
    <x v="11"/>
    <n v="50"/>
    <x v="0"/>
  </r>
  <r>
    <x v="2"/>
    <x v="4"/>
    <s v="AREP"/>
    <m/>
    <x v="0"/>
    <d v="2020-12-10T00:00:00"/>
    <x v="2"/>
    <s v="Distribuidora de Frutas y Verduras Zepeda Hnos SRL de CV"/>
    <m/>
    <m/>
    <n v="1143.51"/>
    <m/>
    <n v="33161.79"/>
    <n v="23594.33"/>
    <n v="20.632999999999999"/>
    <m/>
    <n v="29"/>
    <n v="9567.4599999999991"/>
    <x v="0"/>
    <x v="11"/>
    <n v="50"/>
    <x v="0"/>
  </r>
  <r>
    <x v="2"/>
    <x v="4"/>
    <s v="AREP"/>
    <m/>
    <x v="0"/>
    <d v="2020-12-10T00:00:00"/>
    <x v="2"/>
    <s v="Distribuidora de Frutas y Verduras Zepeda Hnos SRL de CV"/>
    <m/>
    <m/>
    <n v="281.41000000000003"/>
    <m/>
    <n v="7879.48"/>
    <n v="5806.4030000000002"/>
    <n v="20.632999999999999"/>
    <m/>
    <n v="28"/>
    <n v="2073.0770000000002"/>
    <x v="0"/>
    <x v="11"/>
    <n v="50"/>
    <x v="0"/>
  </r>
  <r>
    <x v="2"/>
    <x v="4"/>
    <s v="AREP"/>
    <m/>
    <x v="0"/>
    <d v="2020-12-10T00:00:00"/>
    <x v="2"/>
    <s v="Distribuidora de Frutas y Verduras Zepeda Hnos SRL de CV"/>
    <m/>
    <m/>
    <n v="1135.22"/>
    <m/>
    <n v="34056.6"/>
    <n v="23423.279999999999"/>
    <n v="20.632999999999999"/>
    <m/>
    <n v="30"/>
    <n v="10633.32"/>
    <x v="0"/>
    <x v="11"/>
    <n v="50"/>
    <x v="0"/>
  </r>
  <r>
    <x v="2"/>
    <x v="4"/>
    <s v="AREP"/>
    <m/>
    <x v="0"/>
    <d v="2020-12-10T00:00:00"/>
    <x v="2"/>
    <s v="HUEVO PUBLICO EN GENERAL"/>
    <m/>
    <m/>
    <n v="268.10000000000002"/>
    <m/>
    <n v="7640.85"/>
    <n v="5531.7749999999996"/>
    <n v="20.632999999999999"/>
    <m/>
    <n v="28.5"/>
    <n v="2109.0749999999998"/>
    <x v="0"/>
    <x v="11"/>
    <n v="50"/>
    <x v="0"/>
  </r>
  <r>
    <x v="2"/>
    <x v="4"/>
    <s v="AREP"/>
    <m/>
    <x v="0"/>
    <d v="2020-12-10T00:00:00"/>
    <x v="2"/>
    <s v="HUEVO PUBLICO EN GENERAL"/>
    <m/>
    <m/>
    <n v="19.28"/>
    <m/>
    <n v="510.92"/>
    <n v="397.80900000000003"/>
    <n v="20.632999999999999"/>
    <m/>
    <n v="26.5"/>
    <n v="113.111"/>
    <x v="0"/>
    <x v="11"/>
    <n v="50"/>
    <x v="0"/>
  </r>
  <r>
    <x v="2"/>
    <x v="4"/>
    <s v="AREP"/>
    <m/>
    <x v="0"/>
    <d v="2020-12-10T00:00:00"/>
    <x v="2"/>
    <s v="HUEVO PUBLICO EN GENERAL"/>
    <m/>
    <m/>
    <n v="201.76"/>
    <m/>
    <n v="5750.16"/>
    <n v="4162.9650000000001"/>
    <n v="20.632999999999999"/>
    <m/>
    <n v="28.5"/>
    <n v="1587.1949999999999"/>
    <x v="0"/>
    <x v="11"/>
    <n v="50"/>
    <x v="0"/>
  </r>
  <r>
    <x v="2"/>
    <x v="4"/>
    <s v="AREP"/>
    <m/>
    <x v="0"/>
    <d v="2020-12-10T00:00:00"/>
    <x v="2"/>
    <s v="SUPER LAS PINTAS"/>
    <m/>
    <m/>
    <n v="152.77000000000001"/>
    <m/>
    <n v="4048.41"/>
    <n v="3152.1419999999998"/>
    <n v="20.632999999999999"/>
    <m/>
    <n v="26.5"/>
    <n v="896.26800000000003"/>
    <x v="0"/>
    <x v="11"/>
    <n v="50"/>
    <x v="0"/>
  </r>
  <r>
    <x v="2"/>
    <x v="4"/>
    <s v="AREP"/>
    <m/>
    <x v="0"/>
    <d v="2020-12-10T00:00:00"/>
    <x v="2"/>
    <s v="Rosales Guzman Humberto"/>
    <m/>
    <m/>
    <n v="111.74"/>
    <m/>
    <n v="3184.59"/>
    <n v="2305.56"/>
    <n v="20.632999999999999"/>
    <m/>
    <n v="28.5"/>
    <n v="879.03"/>
    <x v="0"/>
    <x v="11"/>
    <n v="50"/>
    <x v="0"/>
  </r>
  <r>
    <x v="2"/>
    <x v="4"/>
    <s v="AREP"/>
    <m/>
    <x v="0"/>
    <d v="2020-12-10T00:00:00"/>
    <x v="2"/>
    <s v="Rosales Guzman Humberto"/>
    <m/>
    <m/>
    <n v="96.29"/>
    <m/>
    <n v="2551.69"/>
    <n v="1986.7760000000001"/>
    <n v="20.632999999999999"/>
    <m/>
    <n v="26.5001"/>
    <n v="564.91399999999999"/>
    <x v="0"/>
    <x v="11"/>
    <n v="50"/>
    <x v="0"/>
  </r>
  <r>
    <x v="2"/>
    <x v="4"/>
    <s v="AREP"/>
    <m/>
    <x v="0"/>
    <d v="2020-12-10T00:00:00"/>
    <x v="2"/>
    <s v="Ambriz Ruiz Manolo"/>
    <m/>
    <m/>
    <n v="714.92"/>
    <m/>
    <n v="20375.22"/>
    <n v="14751.125"/>
    <n v="20.632999999999999"/>
    <m/>
    <n v="28.5"/>
    <n v="5624.0950000000003"/>
    <x v="0"/>
    <x v="11"/>
    <n v="50"/>
    <x v="0"/>
  </r>
  <r>
    <x v="2"/>
    <x v="4"/>
    <s v="AREP"/>
    <m/>
    <x v="0"/>
    <d v="2020-12-10T00:00:00"/>
    <x v="2"/>
    <s v="Soc Coop Rural de Compra y Venta en C y C El Grullo SCL"/>
    <m/>
    <m/>
    <n v="386.4"/>
    <m/>
    <n v="10239.6"/>
    <n v="7972.6890000000003"/>
    <n v="20.632999999999999"/>
    <m/>
    <n v="26.5"/>
    <n v="2266.9110000000001"/>
    <x v="0"/>
    <x v="11"/>
    <n v="50"/>
    <x v="0"/>
  </r>
  <r>
    <x v="2"/>
    <x v="4"/>
    <s v="AREP"/>
    <m/>
    <x v="0"/>
    <d v="2020-12-10T00:00:00"/>
    <x v="2"/>
    <s v="Soc Coop Rural de Compra y Venta en C y C El Grullo SCL"/>
    <m/>
    <m/>
    <n v="679.2"/>
    <m/>
    <n v="19357.2"/>
    <n v="14014.105"/>
    <n v="20.632999999999999"/>
    <m/>
    <n v="28.5"/>
    <n v="5343.0950000000003"/>
    <x v="0"/>
    <x v="11"/>
    <n v="50"/>
    <x v="0"/>
  </r>
  <r>
    <x v="2"/>
    <x v="4"/>
    <s v="AREP"/>
    <m/>
    <x v="0"/>
    <d v="2020-12-10T00:00:00"/>
    <x v="2"/>
    <s v="Cobian Zamora Marlin"/>
    <m/>
    <m/>
    <n v="1362.57"/>
    <m/>
    <n v="39514.53"/>
    <n v="28114.25"/>
    <n v="20.632999999999999"/>
    <m/>
    <n v="29"/>
    <n v="11400.28"/>
    <x v="0"/>
    <x v="11"/>
    <n v="50"/>
    <x v="0"/>
  </r>
  <r>
    <x v="2"/>
    <x v="4"/>
    <s v="AREP"/>
    <m/>
    <x v="0"/>
    <d v="2020-12-10T00:00:00"/>
    <x v="2"/>
    <s v="Super Tienda Martinez SA de CV"/>
    <m/>
    <m/>
    <n v="74.95"/>
    <m/>
    <n v="2023.65"/>
    <n v="1546.569"/>
    <n v="20.635000000000002"/>
    <m/>
    <n v="27"/>
    <n v="477.08100000000002"/>
    <x v="0"/>
    <x v="11"/>
    <n v="50"/>
    <x v="0"/>
  </r>
  <r>
    <x v="2"/>
    <x v="4"/>
    <s v="AREP"/>
    <m/>
    <x v="0"/>
    <d v="2020-12-10T00:00:00"/>
    <x v="2"/>
    <s v="Super Tienda Martinez SA de CV"/>
    <m/>
    <m/>
    <n v="105.96"/>
    <m/>
    <n v="3072.84"/>
    <n v="2186.4499999999998"/>
    <n v="20.635000000000002"/>
    <m/>
    <n v="29"/>
    <n v="886.39"/>
    <x v="0"/>
    <x v="11"/>
    <n v="50"/>
    <x v="0"/>
  </r>
  <r>
    <x v="2"/>
    <x v="4"/>
    <s v="AREP"/>
    <m/>
    <x v="0"/>
    <d v="2020-12-11T00:00:00"/>
    <x v="2"/>
    <s v="HUEVO PUBLICO EN GENERAL"/>
    <m/>
    <m/>
    <n v="388.92"/>
    <m/>
    <n v="10111.92"/>
    <n v="8008.86"/>
    <n v="20.593"/>
    <m/>
    <n v="26"/>
    <n v="2103.06"/>
    <x v="0"/>
    <x v="11"/>
    <n v="50"/>
    <x v="0"/>
  </r>
  <r>
    <x v="2"/>
    <x v="4"/>
    <s v="AREP"/>
    <m/>
    <x v="0"/>
    <d v="2020-12-11T00:00:00"/>
    <x v="2"/>
    <s v="HUEVO PUBLICO EN GENERAL"/>
    <m/>
    <m/>
    <n v="38.479999999999997"/>
    <m/>
    <n v="1000.48"/>
    <n v="792.40200000000004"/>
    <n v="20.593"/>
    <m/>
    <n v="26"/>
    <n v="208.078"/>
    <x v="0"/>
    <x v="11"/>
    <n v="50"/>
    <x v="0"/>
  </r>
  <r>
    <x v="2"/>
    <x v="4"/>
    <s v="AREP"/>
    <m/>
    <x v="0"/>
    <d v="2020-12-11T00:00:00"/>
    <x v="2"/>
    <s v="HUEVO PUBLICO EN GENERAL"/>
    <m/>
    <m/>
    <n v="362.25"/>
    <m/>
    <n v="10143"/>
    <n v="7459.6559999999999"/>
    <n v="20.593"/>
    <m/>
    <n v="28"/>
    <n v="2683.3440000000001"/>
    <x v="0"/>
    <x v="11"/>
    <n v="50"/>
    <x v="0"/>
  </r>
  <r>
    <x v="2"/>
    <x v="4"/>
    <s v="AREP"/>
    <m/>
    <x v="0"/>
    <d v="2020-12-11T00:00:00"/>
    <x v="2"/>
    <s v="Espinoza Gonzalez Maria Yesenia"/>
    <m/>
    <m/>
    <n v="500.45"/>
    <m/>
    <n v="14012.6"/>
    <n v="10305.549000000001"/>
    <n v="20.593"/>
    <m/>
    <n v="28"/>
    <n v="3707.0509999999999"/>
    <x v="0"/>
    <x v="11"/>
    <n v="50"/>
    <x v="0"/>
  </r>
  <r>
    <x v="2"/>
    <x v="4"/>
    <s v="AREP"/>
    <m/>
    <x v="0"/>
    <d v="2020-12-11T00:00:00"/>
    <x v="2"/>
    <s v="HUEVO PUBLICO EN GENERAL"/>
    <m/>
    <m/>
    <n v="459.09"/>
    <m/>
    <n v="12854.52"/>
    <n v="9453.84"/>
    <n v="20.593"/>
    <m/>
    <n v="28"/>
    <n v="3400.68"/>
    <x v="0"/>
    <x v="11"/>
    <n v="50"/>
    <x v="0"/>
  </r>
  <r>
    <x v="2"/>
    <x v="4"/>
    <s v="AREP"/>
    <m/>
    <x v="0"/>
    <d v="2020-12-11T00:00:00"/>
    <x v="2"/>
    <s v="Cesar Morales"/>
    <m/>
    <m/>
    <n v="89.84"/>
    <m/>
    <n v="2515.52"/>
    <n v="1850.0360000000001"/>
    <n v="20.593"/>
    <m/>
    <n v="28"/>
    <n v="665.48400000000004"/>
    <x v="0"/>
    <x v="11"/>
    <n v="50"/>
    <x v="0"/>
  </r>
  <r>
    <x v="2"/>
    <x v="4"/>
    <s v="AREP"/>
    <m/>
    <x v="0"/>
    <d v="2020-12-11T00:00:00"/>
    <x v="2"/>
    <s v="Super Tienda Martinez SA de CV"/>
    <m/>
    <m/>
    <n v="173.57"/>
    <m/>
    <n v="4512.82"/>
    <n v="3574.2510000000002"/>
    <n v="20.593"/>
    <m/>
    <n v="26"/>
    <n v="938.56899999999996"/>
    <x v="0"/>
    <x v="11"/>
    <n v="50"/>
    <x v="0"/>
  </r>
  <r>
    <x v="2"/>
    <x v="4"/>
    <s v="AREP"/>
    <m/>
    <x v="0"/>
    <d v="2020-12-11T00:00:00"/>
    <x v="2"/>
    <s v="Los Chanos Autlense SC de RL"/>
    <m/>
    <m/>
    <n v="115.52"/>
    <m/>
    <n v="3234.56"/>
    <n v="2378.8530000000001"/>
    <n v="20.593"/>
    <m/>
    <n v="28"/>
    <n v="855.70699999999999"/>
    <x v="0"/>
    <x v="11"/>
    <n v="50"/>
    <x v="0"/>
  </r>
  <r>
    <x v="2"/>
    <x v="4"/>
    <s v="AREP"/>
    <m/>
    <x v="0"/>
    <d v="2020-12-11T00:00:00"/>
    <x v="2"/>
    <s v="Los Chanos Autlense SC de RL"/>
    <m/>
    <m/>
    <n v="96.65"/>
    <m/>
    <n v="2512.9"/>
    <n v="1990.271"/>
    <n v="20.593"/>
    <m/>
    <n v="26"/>
    <n v="522.62900000000002"/>
    <x v="0"/>
    <x v="11"/>
    <n v="50"/>
    <x v="0"/>
  </r>
  <r>
    <x v="2"/>
    <x v="4"/>
    <s v="AREP"/>
    <m/>
    <x v="0"/>
    <d v="2020-12-11T00:00:00"/>
    <x v="2"/>
    <s v="Alvarez Garcia Octavio "/>
    <m/>
    <m/>
    <n v="474.15"/>
    <m/>
    <n v="13276.2"/>
    <n v="9763.9639999999999"/>
    <n v="20.593"/>
    <m/>
    <n v="28"/>
    <n v="3512.2359999999999"/>
    <x v="0"/>
    <x v="11"/>
    <n v="50"/>
    <x v="0"/>
  </r>
  <r>
    <x v="2"/>
    <x v="4"/>
    <s v="AREP"/>
    <m/>
    <x v="0"/>
    <d v="2020-12-11T00:00:00"/>
    <x v="2"/>
    <s v="Vargas Perez Maria del Rosario &quot;La Chata&quot;"/>
    <m/>
    <m/>
    <n v="224.4"/>
    <m/>
    <n v="6283.2"/>
    <n v="4620.9709999999995"/>
    <n v="20.593"/>
    <m/>
    <n v="28"/>
    <n v="1662.229"/>
    <x v="0"/>
    <x v="11"/>
    <n v="50"/>
    <x v="0"/>
  </r>
  <r>
    <x v="2"/>
    <x v="4"/>
    <s v="AREP"/>
    <m/>
    <x v="0"/>
    <d v="2020-12-11T00:00:00"/>
    <x v="2"/>
    <s v="Martin Francisco Cervantes Curiel"/>
    <m/>
    <m/>
    <n v="111.57"/>
    <m/>
    <n v="3123.96"/>
    <n v="2297.5120000000002"/>
    <n v="20.593"/>
    <m/>
    <n v="28"/>
    <n v="826.44799999999998"/>
    <x v="0"/>
    <x v="11"/>
    <n v="50"/>
    <x v="0"/>
  </r>
  <r>
    <x v="2"/>
    <x v="4"/>
    <s v="AREP"/>
    <m/>
    <x v="0"/>
    <d v="2020-12-11T00:00:00"/>
    <x v="2"/>
    <s v="Madres Adoratrices"/>
    <m/>
    <m/>
    <n v="45.7"/>
    <m/>
    <n v="845.45"/>
    <n v="941.08"/>
    <n v="20.593"/>
    <m/>
    <n v="18.5"/>
    <n v="-95.63"/>
    <x v="0"/>
    <x v="11"/>
    <n v="50"/>
    <x v="0"/>
  </r>
  <r>
    <x v="2"/>
    <x v="4"/>
    <s v="AREP"/>
    <m/>
    <x v="0"/>
    <d v="2020-12-11T00:00:00"/>
    <x v="2"/>
    <s v="Huerta Reyes Juan Carlos"/>
    <m/>
    <m/>
    <n v="359.47"/>
    <m/>
    <n v="10065.16"/>
    <n v="7402.4089999999997"/>
    <n v="20.593"/>
    <m/>
    <n v="28"/>
    <n v="2662.7510000000002"/>
    <x v="0"/>
    <x v="11"/>
    <n v="50"/>
    <x v="0"/>
  </r>
  <r>
    <x v="2"/>
    <x v="4"/>
    <s v="AREP"/>
    <m/>
    <x v="0"/>
    <d v="2020-12-11T00:00:00"/>
    <x v="2"/>
    <s v="Imelda fregozo Guzman"/>
    <m/>
    <m/>
    <n v="225.82"/>
    <m/>
    <n v="6322.96"/>
    <n v="4650.2129999999997"/>
    <n v="20.593"/>
    <m/>
    <n v="28"/>
    <n v="1672.7470000000001"/>
    <x v="0"/>
    <x v="11"/>
    <n v="50"/>
    <x v="0"/>
  </r>
  <r>
    <x v="2"/>
    <x v="4"/>
    <s v="AREP"/>
    <m/>
    <x v="0"/>
    <d v="2020-12-11T00:00:00"/>
    <x v="2"/>
    <s v="Hernandez Rosales Alicia"/>
    <m/>
    <m/>
    <n v="204.7"/>
    <m/>
    <n v="5833.95"/>
    <n v="4215.2979999999998"/>
    <n v="20.593"/>
    <m/>
    <n v="28.5"/>
    <n v="1618.652"/>
    <x v="0"/>
    <x v="11"/>
    <n v="50"/>
    <x v="0"/>
  </r>
  <r>
    <x v="2"/>
    <x v="4"/>
    <s v="AREP"/>
    <m/>
    <x v="0"/>
    <d v="2020-12-11T00:00:00"/>
    <x v="2"/>
    <s v="Hernandez Rosales Alicia"/>
    <m/>
    <m/>
    <n v="135.27000000000001"/>
    <m/>
    <n v="2502.5"/>
    <n v="2785.556"/>
    <n v="20.593"/>
    <m/>
    <n v="18.5"/>
    <n v="-283.05599999999998"/>
    <x v="0"/>
    <x v="11"/>
    <n v="50"/>
    <x v="0"/>
  </r>
  <r>
    <x v="2"/>
    <x v="4"/>
    <s v="AREP"/>
    <m/>
    <x v="0"/>
    <d v="2020-12-11T00:00:00"/>
    <x v="2"/>
    <s v="Hernandez Rosales Alicia"/>
    <m/>
    <m/>
    <n v="227.2"/>
    <m/>
    <n v="5339.2"/>
    <n v="4678.6310000000003"/>
    <n v="20.593"/>
    <m/>
    <n v="23.5"/>
    <n v="660.56899999999996"/>
    <x v="0"/>
    <x v="11"/>
    <n v="50"/>
    <x v="0"/>
  </r>
  <r>
    <x v="2"/>
    <x v="4"/>
    <s v="AREP"/>
    <m/>
    <x v="0"/>
    <d v="2020-12-11T00:00:00"/>
    <x v="2"/>
    <s v="Hernandez Rosales Alicia"/>
    <m/>
    <m/>
    <n v="69.55"/>
    <m/>
    <n v="1321.45"/>
    <n v="1432.213"/>
    <n v="20.593"/>
    <m/>
    <n v="19"/>
    <n v="-110.76300000000001"/>
    <x v="0"/>
    <x v="11"/>
    <n v="50"/>
    <x v="0"/>
  </r>
  <r>
    <x v="2"/>
    <x v="4"/>
    <s v="AREP"/>
    <m/>
    <x v="0"/>
    <d v="2020-12-11T00:00:00"/>
    <x v="2"/>
    <s v="Hernandez Rosales Alicia"/>
    <m/>
    <m/>
    <n v="89.54"/>
    <m/>
    <n v="2148.96"/>
    <n v="1843.8579999999999"/>
    <n v="20.593"/>
    <m/>
    <n v="24"/>
    <n v="305.10199999999998"/>
    <x v="0"/>
    <x v="11"/>
    <n v="50"/>
    <x v="0"/>
  </r>
  <r>
    <x v="2"/>
    <x v="4"/>
    <s v="AREP"/>
    <m/>
    <x v="0"/>
    <d v="2020-12-11T00:00:00"/>
    <x v="2"/>
    <s v="Hernandez Rosales Alicia"/>
    <m/>
    <m/>
    <n v="419.15"/>
    <m/>
    <n v="12155.35"/>
    <n v="8631.3729999999996"/>
    <n v="20.593"/>
    <m/>
    <n v="29"/>
    <n v="3523.9769999999999"/>
    <x v="0"/>
    <x v="11"/>
    <n v="50"/>
    <x v="0"/>
  </r>
  <r>
    <x v="2"/>
    <x v="4"/>
    <s v="AREP"/>
    <m/>
    <x v="0"/>
    <d v="2020-12-11T00:00:00"/>
    <x v="2"/>
    <s v="Hernandez Rosales Alicia"/>
    <m/>
    <m/>
    <n v="419.15"/>
    <m/>
    <n v="12155.35"/>
    <n v="8631.3729999999996"/>
    <n v="20.593"/>
    <m/>
    <n v="29"/>
    <n v="3523.9769999999999"/>
    <x v="0"/>
    <x v="11"/>
    <n v="50"/>
    <x v="0"/>
  </r>
  <r>
    <x v="2"/>
    <x v="4"/>
    <s v="AREP"/>
    <m/>
    <x v="0"/>
    <d v="2020-12-11T00:00:00"/>
    <x v="2"/>
    <s v="Hernandez Rosales Alicia"/>
    <m/>
    <m/>
    <n v="247.72"/>
    <m/>
    <n v="6193"/>
    <n v="5101.1899999999996"/>
    <n v="20.593"/>
    <m/>
    <n v="25"/>
    <n v="1091.81"/>
    <x v="0"/>
    <x v="11"/>
    <n v="50"/>
    <x v="0"/>
  </r>
  <r>
    <x v="2"/>
    <x v="4"/>
    <s v="AREP"/>
    <m/>
    <x v="0"/>
    <d v="2020-12-11T00:00:00"/>
    <x v="2"/>
    <s v="Hernandez Rosales Alicia"/>
    <m/>
    <m/>
    <n v="314.26"/>
    <m/>
    <n v="9427.7999999999993"/>
    <n v="6471.4189999999999"/>
    <n v="20.593"/>
    <m/>
    <n v="30"/>
    <n v="2956.3809999999999"/>
    <x v="0"/>
    <x v="11"/>
    <n v="50"/>
    <x v="0"/>
  </r>
  <r>
    <x v="2"/>
    <x v="4"/>
    <s v="AREP"/>
    <m/>
    <x v="0"/>
    <d v="2020-12-11T00:00:00"/>
    <x v="2"/>
    <s v="Cobian Hector"/>
    <m/>
    <m/>
    <n v="275.64999999999998"/>
    <m/>
    <n v="7856.03"/>
    <n v="5676.34"/>
    <n v="20.593"/>
    <m/>
    <n v="28.5"/>
    <n v="2179.69"/>
    <x v="0"/>
    <x v="11"/>
    <n v="50"/>
    <x v="0"/>
  </r>
  <r>
    <x v="2"/>
    <x v="4"/>
    <s v="AREP"/>
    <m/>
    <x v="0"/>
    <d v="2020-12-11T00:00:00"/>
    <x v="2"/>
    <s v="Gonzalez Contreras Crescenciano"/>
    <m/>
    <m/>
    <n v="1050.1199999999999"/>
    <m/>
    <n v="29928.42"/>
    <n v="21657.326000000001"/>
    <n v="20.623999999999999"/>
    <m/>
    <n v="28.5"/>
    <n v="8271.0939999999991"/>
    <x v="0"/>
    <x v="11"/>
    <n v="50"/>
    <x v="0"/>
  </r>
  <r>
    <x v="2"/>
    <x v="4"/>
    <s v="AREP"/>
    <m/>
    <x v="0"/>
    <d v="2020-12-11T00:00:00"/>
    <x v="2"/>
    <s v="HUEVO PUBLICO EN GENERAL"/>
    <m/>
    <m/>
    <n v="77.61"/>
    <m/>
    <n v="2056.67"/>
    <n v="1600.6030000000001"/>
    <n v="20.623999999999999"/>
    <m/>
    <n v="26.5001"/>
    <n v="456.06700000000001"/>
    <x v="0"/>
    <x v="11"/>
    <n v="50"/>
    <x v="0"/>
  </r>
  <r>
    <x v="2"/>
    <x v="4"/>
    <s v="AREP"/>
    <m/>
    <x v="0"/>
    <d v="2020-12-11T00:00:00"/>
    <x v="2"/>
    <s v="SUPER LAS PINTAS"/>
    <m/>
    <m/>
    <n v="273"/>
    <m/>
    <n v="7780.5"/>
    <n v="5630.2610000000004"/>
    <n v="20.623999999999999"/>
    <m/>
    <n v="28.5"/>
    <n v="2150.239"/>
    <x v="0"/>
    <x v="11"/>
    <n v="50"/>
    <x v="0"/>
  </r>
  <r>
    <x v="2"/>
    <x v="4"/>
    <s v="AREP"/>
    <m/>
    <x v="0"/>
    <d v="2020-12-11T00:00:00"/>
    <x v="2"/>
    <s v="HUEVO PUBLICO EN GENERAL"/>
    <m/>
    <m/>
    <n v="180.93"/>
    <m/>
    <n v="5156.51"/>
    <n v="3731.44"/>
    <n v="20.623999999999999"/>
    <m/>
    <n v="28.5"/>
    <n v="1425.07"/>
    <x v="0"/>
    <x v="11"/>
    <n v="50"/>
    <x v="0"/>
  </r>
  <r>
    <x v="2"/>
    <x v="4"/>
    <s v="AREP"/>
    <m/>
    <x v="0"/>
    <d v="2020-12-11T00:00:00"/>
    <x v="2"/>
    <s v="Julio Sanchez"/>
    <m/>
    <m/>
    <n v="110.69"/>
    <m/>
    <n v="3154.67"/>
    <n v="2282.8339999999998"/>
    <n v="20.623999999999999"/>
    <m/>
    <n v="28.5"/>
    <n v="871.83600000000001"/>
    <x v="0"/>
    <x v="11"/>
    <n v="50"/>
    <x v="0"/>
  </r>
  <r>
    <x v="2"/>
    <x v="4"/>
    <s v="AREP"/>
    <m/>
    <x v="0"/>
    <d v="2020-12-11T00:00:00"/>
    <x v="2"/>
    <s v="HUEVO PUBLICO EN GENERAL"/>
    <m/>
    <m/>
    <n v="192.71"/>
    <m/>
    <n v="5106.82"/>
    <n v="3974.3870000000002"/>
    <n v="20.623999999999999"/>
    <m/>
    <n v="26.5"/>
    <n v="1132.433"/>
    <x v="0"/>
    <x v="11"/>
    <n v="50"/>
    <x v="0"/>
  </r>
  <r>
    <x v="2"/>
    <x v="4"/>
    <s v="AREP"/>
    <m/>
    <x v="0"/>
    <d v="2020-12-11T00:00:00"/>
    <x v="2"/>
    <s v="HUEVO PUBLICO EN GENERAL"/>
    <m/>
    <m/>
    <n v="340.04"/>
    <m/>
    <n v="9691.14"/>
    <n v="7012.8720000000003"/>
    <n v="20.623999999999999"/>
    <m/>
    <n v="28.5"/>
    <n v="2678.268"/>
    <x v="0"/>
    <x v="11"/>
    <n v="50"/>
    <x v="0"/>
  </r>
  <r>
    <x v="2"/>
    <x v="4"/>
    <s v="AREP"/>
    <m/>
    <x v="0"/>
    <d v="2020-12-11T00:00:00"/>
    <x v="2"/>
    <s v="HUEVO PUBLICO EN GENERAL"/>
    <m/>
    <m/>
    <n v="230.9"/>
    <m/>
    <n v="6118.85"/>
    <n v="4762.0050000000001"/>
    <n v="20.623999999999999"/>
    <m/>
    <n v="26.5"/>
    <n v="1356.845"/>
    <x v="0"/>
    <x v="11"/>
    <n v="50"/>
    <x v="0"/>
  </r>
  <r>
    <x v="2"/>
    <x v="4"/>
    <s v="AREP"/>
    <m/>
    <x v="0"/>
    <d v="2020-12-11T00:00:00"/>
    <x v="2"/>
    <s v="Soc Coop Rural de Compra y Venta en C y C El Grullo SCL"/>
    <m/>
    <m/>
    <n v="453.6"/>
    <m/>
    <n v="12927.6"/>
    <n v="9354.8950000000004"/>
    <n v="20.623999999999999"/>
    <m/>
    <n v="28.5"/>
    <n v="3572.7049999999999"/>
    <x v="0"/>
    <x v="11"/>
    <n v="50"/>
    <x v="0"/>
  </r>
  <r>
    <x v="2"/>
    <x v="4"/>
    <s v="AREP"/>
    <m/>
    <x v="0"/>
    <d v="2020-12-11T00:00:00"/>
    <x v="2"/>
    <s v="Distribuidora de Frutas y Verduras Zepeda Hnos SRL de CV"/>
    <m/>
    <m/>
    <n v="19.02"/>
    <m/>
    <n v="532.55999999999995"/>
    <n v="392.262"/>
    <n v="20.623999999999999"/>
    <m/>
    <n v="28"/>
    <n v="140.298"/>
    <x v="0"/>
    <x v="11"/>
    <n v="50"/>
    <x v="0"/>
  </r>
  <r>
    <x v="2"/>
    <x v="4"/>
    <s v="AREP"/>
    <m/>
    <x v="0"/>
    <d v="2020-12-11T00:00:00"/>
    <x v="2"/>
    <s v="Distribuidora de Frutas y Verduras Zepeda Hnos SRL de CV"/>
    <m/>
    <m/>
    <n v="898.78"/>
    <m/>
    <n v="25615.23"/>
    <n v="18536.14"/>
    <n v="20.623999999999999"/>
    <m/>
    <n v="28.5"/>
    <n v="7079.09"/>
    <x v="0"/>
    <x v="11"/>
    <n v="50"/>
    <x v="0"/>
  </r>
  <r>
    <x v="2"/>
    <x v="4"/>
    <s v="AREP"/>
    <m/>
    <x v="0"/>
    <d v="2020-12-11T00:00:00"/>
    <x v="2"/>
    <s v="De la Torre Gudiño Jaime"/>
    <m/>
    <m/>
    <n v="193.52"/>
    <m/>
    <n v="5128.28"/>
    <n v="3991.0920000000001"/>
    <n v="20.623999999999999"/>
    <m/>
    <n v="26.5"/>
    <n v="1137.1880000000001"/>
    <x v="0"/>
    <x v="11"/>
    <n v="50"/>
    <x v="0"/>
  </r>
  <r>
    <x v="2"/>
    <x v="4"/>
    <s v="GRAL"/>
    <m/>
    <x v="0"/>
    <d v="2020-12-12T00:00:00"/>
    <x v="2"/>
    <s v="Ventas Familia"/>
    <m/>
    <m/>
    <n v="9.6300000000000008"/>
    <m/>
    <n v="269.64"/>
    <n v="198.60599999999999"/>
    <n v="20.623999999999999"/>
    <m/>
    <n v="28"/>
    <n v="71.034000000000006"/>
    <x v="0"/>
    <x v="11"/>
    <n v="50"/>
    <x v="0"/>
  </r>
  <r>
    <x v="2"/>
    <x v="4"/>
    <s v="AREP"/>
    <m/>
    <x v="0"/>
    <d v="2020-12-14T00:00:00"/>
    <x v="2"/>
    <s v="Cobian Zamora Marlin"/>
    <m/>
    <m/>
    <n v="1130.1500000000001"/>
    <m/>
    <n v="31644.2"/>
    <n v="23310.623"/>
    <n v="20.626000000000001"/>
    <m/>
    <n v="28"/>
    <n v="8333.5769999999993"/>
    <x v="0"/>
    <x v="11"/>
    <n v="51"/>
    <x v="0"/>
  </r>
  <r>
    <x v="2"/>
    <x v="4"/>
    <s v="AREP"/>
    <m/>
    <x v="0"/>
    <d v="2020-12-14T00:00:00"/>
    <x v="2"/>
    <s v="Jose Refugio Palomino Castañeda"/>
    <m/>
    <m/>
    <n v="428.58"/>
    <m/>
    <n v="11143.08"/>
    <n v="8839.9480000000003"/>
    <n v="20.626000000000001"/>
    <m/>
    <n v="26"/>
    <n v="2303.1320000000001"/>
    <x v="0"/>
    <x v="11"/>
    <n v="51"/>
    <x v="0"/>
  </r>
  <r>
    <x v="2"/>
    <x v="4"/>
    <s v="AREP"/>
    <m/>
    <x v="0"/>
    <d v="2020-12-14T00:00:00"/>
    <x v="2"/>
    <s v="Jose Refugio Palomino Castañeda"/>
    <m/>
    <m/>
    <n v="512.5"/>
    <m/>
    <n v="14350"/>
    <n v="10570.893"/>
    <n v="20.626000000000001"/>
    <m/>
    <n v="28"/>
    <n v="3779.107"/>
    <x v="0"/>
    <x v="11"/>
    <n v="51"/>
    <x v="0"/>
  </r>
  <r>
    <x v="2"/>
    <x v="4"/>
    <s v="AREP"/>
    <m/>
    <x v="0"/>
    <d v="2020-12-14T00:00:00"/>
    <x v="2"/>
    <s v="HUEVO PUBLICO EN GENERAL"/>
    <m/>
    <m/>
    <n v="137.55000000000001"/>
    <m/>
    <n v="3851.4"/>
    <n v="2837.1239999999998"/>
    <n v="20.626000000000001"/>
    <m/>
    <n v="28"/>
    <n v="1014.276"/>
    <x v="0"/>
    <x v="11"/>
    <n v="51"/>
    <x v="0"/>
  </r>
  <r>
    <x v="2"/>
    <x v="4"/>
    <s v="AREP"/>
    <m/>
    <x v="0"/>
    <d v="2020-12-14T00:00:00"/>
    <x v="2"/>
    <s v="Garcia Soto Salvador"/>
    <m/>
    <m/>
    <n v="954.69"/>
    <m/>
    <n v="27208.67"/>
    <n v="19691.562000000002"/>
    <n v="20.626000000000001"/>
    <m/>
    <n v="28.5"/>
    <n v="7517.1080000000002"/>
    <x v="0"/>
    <x v="11"/>
    <n v="51"/>
    <x v="0"/>
  </r>
  <r>
    <x v="2"/>
    <x v="4"/>
    <s v="AREP"/>
    <m/>
    <x v="0"/>
    <d v="2020-12-14T00:00:00"/>
    <x v="2"/>
    <s v="Loera Baltazar Carlos"/>
    <m/>
    <m/>
    <n v="569.13"/>
    <m/>
    <n v="16220.21"/>
    <n v="11738.95"/>
    <n v="20.626000000000001"/>
    <m/>
    <n v="28.5"/>
    <n v="4481.26"/>
    <x v="0"/>
    <x v="11"/>
    <n v="51"/>
    <x v="0"/>
  </r>
  <r>
    <x v="2"/>
    <x v="4"/>
    <s v="AREP"/>
    <m/>
    <x v="1"/>
    <d v="2020-12-14T00:00:00"/>
    <x v="2"/>
    <s v="Hernandez Rosales Alicia"/>
    <m/>
    <m/>
    <n v="-113.24"/>
    <m/>
    <n v="-12155.35"/>
    <n v="-2331.9029999999998"/>
    <n v="-20.593"/>
    <m/>
    <n v="107.3415"/>
    <n v="-9823.4470000000001"/>
    <x v="0"/>
    <x v="11"/>
    <n v="51"/>
    <x v="0"/>
  </r>
  <r>
    <x v="2"/>
    <x v="4"/>
    <s v="AREP"/>
    <m/>
    <x v="1"/>
    <d v="2020-12-14T00:00:00"/>
    <x v="2"/>
    <s v="Hernandez Rosales Alicia"/>
    <m/>
    <m/>
    <n v="-305.91000000000003"/>
    <m/>
    <n v="-12155.35"/>
    <n v="-6299.47"/>
    <n v="-20.593"/>
    <m/>
    <n v="39.735100000000003"/>
    <n v="-5855.88"/>
    <x v="0"/>
    <x v="11"/>
    <n v="51"/>
    <x v="0"/>
  </r>
  <r>
    <x v="2"/>
    <x v="4"/>
    <s v="AREP"/>
    <m/>
    <x v="0"/>
    <d v="2020-12-15T00:00:00"/>
    <x v="2"/>
    <s v="Panaderia Garcia"/>
    <m/>
    <m/>
    <n v="21.7"/>
    <m/>
    <n v="466.55"/>
    <n v="425.03300000000002"/>
    <n v="19.587"/>
    <m/>
    <n v="21.5"/>
    <n v="41.517000000000003"/>
    <x v="0"/>
    <x v="11"/>
    <n v="51"/>
    <x v="0"/>
  </r>
  <r>
    <x v="2"/>
    <x v="4"/>
    <s v="AREP"/>
    <m/>
    <x v="0"/>
    <d v="2020-12-15T00:00:00"/>
    <x v="2"/>
    <s v="Panaderia Garcia"/>
    <m/>
    <m/>
    <n v="22.65"/>
    <m/>
    <n v="373.73"/>
    <n v="443.64"/>
    <n v="19.587"/>
    <m/>
    <n v="16.5002"/>
    <n v="-69.91"/>
    <x v="0"/>
    <x v="11"/>
    <n v="51"/>
    <x v="0"/>
  </r>
  <r>
    <x v="2"/>
    <x v="4"/>
    <s v="AREP"/>
    <m/>
    <x v="0"/>
    <d v="2020-12-15T00:00:00"/>
    <x v="2"/>
    <s v="Jose Zazueta"/>
    <m/>
    <m/>
    <n v="1231.1400000000001"/>
    <m/>
    <n v="30162.93"/>
    <n v="24114.043000000001"/>
    <n v="19.587"/>
    <m/>
    <n v="24.5"/>
    <n v="6048.8869999999997"/>
    <x v="0"/>
    <x v="11"/>
    <n v="51"/>
    <x v="0"/>
  </r>
  <r>
    <x v="2"/>
    <x v="4"/>
    <s v="AREP"/>
    <m/>
    <x v="0"/>
    <d v="2020-12-15T00:00:00"/>
    <x v="2"/>
    <s v="Ambriz Ruiz Manolo"/>
    <m/>
    <m/>
    <n v="275.10000000000002"/>
    <m/>
    <n v="7290.15"/>
    <n v="5388.3180000000002"/>
    <n v="19.587"/>
    <m/>
    <n v="26.5"/>
    <n v="1901.8320000000001"/>
    <x v="0"/>
    <x v="11"/>
    <n v="51"/>
    <x v="0"/>
  </r>
  <r>
    <x v="2"/>
    <x v="4"/>
    <s v="AREP"/>
    <m/>
    <x v="0"/>
    <d v="2020-12-15T00:00:00"/>
    <x v="2"/>
    <s v="Espinoza Gonzalez Maria Yesenia"/>
    <m/>
    <m/>
    <n v="97.24"/>
    <m/>
    <n v="2382.38"/>
    <n v="1904.616"/>
    <n v="19.587"/>
    <m/>
    <n v="24.5"/>
    <n v="477.76400000000001"/>
    <x v="0"/>
    <x v="11"/>
    <n v="51"/>
    <x v="0"/>
  </r>
  <r>
    <x v="2"/>
    <x v="4"/>
    <s v="AREP"/>
    <m/>
    <x v="0"/>
    <d v="2020-12-15T00:00:00"/>
    <x v="2"/>
    <s v="Espinoza Gonzalez Maria Yesenia"/>
    <m/>
    <m/>
    <n v="575.88"/>
    <m/>
    <n v="15260.82"/>
    <n v="11279.623"/>
    <n v="19.587"/>
    <m/>
    <n v="26.5"/>
    <n v="3981.1970000000001"/>
    <x v="0"/>
    <x v="11"/>
    <n v="51"/>
    <x v="0"/>
  </r>
  <r>
    <x v="2"/>
    <x v="4"/>
    <s v="AREP"/>
    <m/>
    <x v="0"/>
    <d v="2020-12-15T00:00:00"/>
    <x v="2"/>
    <s v="Panaderia Garcia"/>
    <m/>
    <m/>
    <n v="137.08000000000001"/>
    <m/>
    <n v="2261.8200000000002"/>
    <n v="2684.953"/>
    <n v="19.587"/>
    <m/>
    <n v="16.5"/>
    <n v="-423.13299999999998"/>
    <x v="0"/>
    <x v="11"/>
    <n v="51"/>
    <x v="0"/>
  </r>
  <r>
    <x v="2"/>
    <x v="4"/>
    <s v="AREP"/>
    <m/>
    <x v="0"/>
    <d v="2020-12-15T00:00:00"/>
    <x v="2"/>
    <s v="HUEVO PUBLICO EN GENERAL"/>
    <m/>
    <m/>
    <n v="379.07"/>
    <m/>
    <n v="10045.36"/>
    <n v="7424.7529999999997"/>
    <n v="19.587"/>
    <m/>
    <n v="26.5"/>
    <n v="2620.607"/>
    <x v="0"/>
    <x v="11"/>
    <n v="51"/>
    <x v="0"/>
  </r>
  <r>
    <x v="2"/>
    <x v="4"/>
    <s v="AREP"/>
    <m/>
    <x v="0"/>
    <d v="2020-12-15T00:00:00"/>
    <x v="2"/>
    <s v="Laura Livier Castro Mejia"/>
    <m/>
    <m/>
    <n v="281.57"/>
    <m/>
    <n v="7461.61"/>
    <n v="5515.0439999999999"/>
    <n v="19.587"/>
    <m/>
    <n v="26.5"/>
    <n v="1946.566"/>
    <x v="0"/>
    <x v="11"/>
    <n v="51"/>
    <x v="0"/>
  </r>
  <r>
    <x v="2"/>
    <x v="4"/>
    <s v="AREP"/>
    <m/>
    <x v="0"/>
    <d v="2020-12-15T00:00:00"/>
    <x v="2"/>
    <s v="Gonzalez Dominguez Fabiola"/>
    <m/>
    <m/>
    <n v="183.07"/>
    <m/>
    <n v="4851.3599999999997"/>
    <n v="3585.748"/>
    <n v="19.587"/>
    <m/>
    <n v="26.5"/>
    <n v="1265.6120000000001"/>
    <x v="0"/>
    <x v="11"/>
    <n v="51"/>
    <x v="0"/>
  </r>
  <r>
    <x v="2"/>
    <x v="4"/>
    <s v="AREP"/>
    <m/>
    <x v="0"/>
    <d v="2020-12-15T00:00:00"/>
    <x v="2"/>
    <s v="Vargas Perez Maria del Rosario &quot;La Chata&quot;"/>
    <m/>
    <m/>
    <n v="570.09"/>
    <m/>
    <n v="15107.39"/>
    <n v="11166.216"/>
    <n v="19.587"/>
    <m/>
    <n v="26.5"/>
    <n v="3941.174"/>
    <x v="0"/>
    <x v="11"/>
    <n v="51"/>
    <x v="0"/>
  </r>
  <r>
    <x v="2"/>
    <x v="4"/>
    <s v="AREP"/>
    <m/>
    <x v="0"/>
    <d v="2020-12-15T00:00:00"/>
    <x v="2"/>
    <s v="HUEVO PUBLICO EN GENERAL"/>
    <m/>
    <m/>
    <n v="271.16000000000003"/>
    <m/>
    <n v="7185.74"/>
    <n v="5311.1459999999997"/>
    <n v="19.587"/>
    <m/>
    <n v="26.5"/>
    <n v="1874.5940000000001"/>
    <x v="0"/>
    <x v="11"/>
    <n v="51"/>
    <x v="0"/>
  </r>
  <r>
    <x v="2"/>
    <x v="4"/>
    <s v="AREP"/>
    <m/>
    <x v="0"/>
    <d v="2020-12-15T00:00:00"/>
    <x v="2"/>
    <s v="Julio Sanchez"/>
    <m/>
    <m/>
    <n v="292.77999999999997"/>
    <m/>
    <n v="7173.11"/>
    <n v="5734.6109999999999"/>
    <n v="19.587"/>
    <m/>
    <n v="24.5"/>
    <n v="1438.499"/>
    <x v="0"/>
    <x v="11"/>
    <n v="51"/>
    <x v="0"/>
  </r>
  <r>
    <x v="2"/>
    <x v="4"/>
    <s v="AREP"/>
    <m/>
    <x v="0"/>
    <d v="2020-12-15T00:00:00"/>
    <x v="2"/>
    <s v="Julio Sanchez"/>
    <m/>
    <m/>
    <n v="2619.56"/>
    <m/>
    <n v="69418.34"/>
    <n v="51308.690999999999"/>
    <n v="19.587"/>
    <m/>
    <n v="26.5"/>
    <n v="18109.649000000001"/>
    <x v="0"/>
    <x v="11"/>
    <n v="51"/>
    <x v="0"/>
  </r>
  <r>
    <x v="2"/>
    <x v="4"/>
    <s v="AREP"/>
    <m/>
    <x v="0"/>
    <d v="2020-12-16T00:00:00"/>
    <x v="2"/>
    <s v="Martin Francisco Cervantes Curiel"/>
    <m/>
    <m/>
    <n v="111.89"/>
    <m/>
    <n v="2853.2"/>
    <n v="2186.9279999999999"/>
    <n v="19.545000000000002"/>
    <m/>
    <n v="25.5"/>
    <n v="666.27200000000005"/>
    <x v="0"/>
    <x v="11"/>
    <n v="51"/>
    <x v="0"/>
  </r>
  <r>
    <x v="2"/>
    <x v="4"/>
    <s v="AREP"/>
    <m/>
    <x v="0"/>
    <d v="2020-12-16T00:00:00"/>
    <x v="2"/>
    <s v="HUEVO PUBLICO EN GENERAL"/>
    <m/>
    <m/>
    <n v="19.73"/>
    <m/>
    <n v="463.66"/>
    <n v="385.63"/>
    <n v="19.545000000000002"/>
    <m/>
    <n v="23.500299999999999"/>
    <n v="78.03"/>
    <x v="0"/>
    <x v="11"/>
    <n v="51"/>
    <x v="0"/>
  </r>
  <r>
    <x v="2"/>
    <x v="4"/>
    <s v="AREP"/>
    <m/>
    <x v="0"/>
    <d v="2020-12-16T00:00:00"/>
    <x v="2"/>
    <s v="HUEVO PUBLICO EN GENERAL"/>
    <m/>
    <m/>
    <n v="293.54000000000002"/>
    <m/>
    <n v="6898.19"/>
    <n v="5737.3389999999999"/>
    <n v="19.545000000000002"/>
    <m/>
    <n v="23.5"/>
    <n v="1160.8510000000001"/>
    <x v="0"/>
    <x v="11"/>
    <n v="51"/>
    <x v="0"/>
  </r>
  <r>
    <x v="2"/>
    <x v="4"/>
    <s v="AREP"/>
    <m/>
    <x v="0"/>
    <d v="2020-12-16T00:00:00"/>
    <x v="2"/>
    <s v="Imelda fregozo Guzman"/>
    <m/>
    <m/>
    <n v="78.87"/>
    <m/>
    <n v="1853.45"/>
    <n v="1541.5409999999999"/>
    <n v="19.545000000000002"/>
    <m/>
    <n v="23.5001"/>
    <n v="311.90899999999999"/>
    <x v="0"/>
    <x v="11"/>
    <n v="51"/>
    <x v="0"/>
  </r>
  <r>
    <x v="2"/>
    <x v="4"/>
    <s v="AREP"/>
    <m/>
    <x v="0"/>
    <d v="2020-12-16T00:00:00"/>
    <x v="2"/>
    <s v="Imelda fregozo Guzman"/>
    <m/>
    <m/>
    <n v="92.35"/>
    <m/>
    <n v="2354.9299999999998"/>
    <n v="1805.0119999999999"/>
    <n v="19.545000000000002"/>
    <m/>
    <n v="25.5001"/>
    <n v="549.91800000000001"/>
    <x v="0"/>
    <x v="11"/>
    <n v="51"/>
    <x v="0"/>
  </r>
  <r>
    <x v="2"/>
    <x v="4"/>
    <s v="AREP"/>
    <m/>
    <x v="0"/>
    <d v="2020-12-16T00:00:00"/>
    <x v="2"/>
    <s v="Huerta Reyes Juan Carlos"/>
    <m/>
    <m/>
    <n v="511.07"/>
    <m/>
    <n v="13032.29"/>
    <n v="9989.0370000000003"/>
    <n v="19.545000000000002"/>
    <m/>
    <n v="25.5"/>
    <n v="3043.2530000000002"/>
    <x v="0"/>
    <x v="11"/>
    <n v="51"/>
    <x v="0"/>
  </r>
  <r>
    <x v="2"/>
    <x v="4"/>
    <s v="AREP"/>
    <m/>
    <x v="0"/>
    <d v="2020-12-16T00:00:00"/>
    <x v="2"/>
    <s v="HUEVO PUBLICO EN GENERAL"/>
    <m/>
    <m/>
    <n v="89.58"/>
    <m/>
    <n v="2284.29"/>
    <n v="1750.8720000000001"/>
    <n v="19.545000000000002"/>
    <m/>
    <n v="25.5"/>
    <n v="533.41800000000001"/>
    <x v="0"/>
    <x v="11"/>
    <n v="51"/>
    <x v="0"/>
  </r>
  <r>
    <x v="2"/>
    <x v="4"/>
    <s v="AREP"/>
    <m/>
    <x v="0"/>
    <d v="2020-12-16T00:00:00"/>
    <x v="2"/>
    <s v="HUEVO PUBLICO EN GENERAL"/>
    <m/>
    <m/>
    <n v="158.18"/>
    <m/>
    <n v="3717.23"/>
    <n v="3091.6819999999998"/>
    <n v="19.545000000000002"/>
    <m/>
    <n v="23.5"/>
    <n v="625.548"/>
    <x v="0"/>
    <x v="11"/>
    <n v="51"/>
    <x v="0"/>
  </r>
  <r>
    <x v="2"/>
    <x v="4"/>
    <s v="AREP"/>
    <m/>
    <x v="0"/>
    <d v="2020-12-16T00:00:00"/>
    <x v="2"/>
    <s v="HUEVO PUBLICO EN GENERAL"/>
    <m/>
    <m/>
    <n v="464.82"/>
    <m/>
    <n v="11852.91"/>
    <n v="9085.0650000000005"/>
    <n v="19.545000000000002"/>
    <m/>
    <n v="25.5"/>
    <n v="2767.8449999999998"/>
    <x v="0"/>
    <x v="11"/>
    <n v="51"/>
    <x v="0"/>
  </r>
  <r>
    <x v="2"/>
    <x v="4"/>
    <s v="AREP"/>
    <m/>
    <x v="0"/>
    <d v="2020-12-16T00:00:00"/>
    <x v="2"/>
    <s v="Soc Coop Rural de Compra y Venta en C y C El Grullo SCL"/>
    <m/>
    <m/>
    <n v="1140.5999999999999"/>
    <m/>
    <n v="29085.3"/>
    <n v="22293.415000000001"/>
    <n v="19.545000000000002"/>
    <m/>
    <n v="25.5"/>
    <n v="6791.8850000000002"/>
    <x v="0"/>
    <x v="11"/>
    <n v="51"/>
    <x v="0"/>
  </r>
  <r>
    <x v="2"/>
    <x v="4"/>
    <s v="AREP"/>
    <m/>
    <x v="0"/>
    <d v="2020-12-16T00:00:00"/>
    <x v="2"/>
    <s v="Cobian Hector"/>
    <m/>
    <m/>
    <n v="338.57"/>
    <m/>
    <n v="8633.5400000000009"/>
    <n v="6617.4660000000003"/>
    <n v="19.545000000000002"/>
    <m/>
    <n v="25.5"/>
    <n v="2016.0740000000001"/>
    <x v="0"/>
    <x v="11"/>
    <n v="51"/>
    <x v="0"/>
  </r>
  <r>
    <x v="2"/>
    <x v="4"/>
    <s v="AREP"/>
    <m/>
    <x v="0"/>
    <d v="2020-12-16T00:00:00"/>
    <x v="2"/>
    <s v="Hernandez Rosales Alicia"/>
    <m/>
    <m/>
    <n v="362.75"/>
    <m/>
    <n v="9250.1299999999992"/>
    <n v="7090.0720000000001"/>
    <n v="19.545000000000002"/>
    <m/>
    <n v="25.5"/>
    <n v="2160.058"/>
    <x v="0"/>
    <x v="11"/>
    <n v="51"/>
    <x v="0"/>
  </r>
  <r>
    <x v="2"/>
    <x v="4"/>
    <s v="AREP"/>
    <m/>
    <x v="0"/>
    <d v="2020-12-16T00:00:00"/>
    <x v="2"/>
    <s v="Hernandez Rosales Alicia"/>
    <m/>
    <m/>
    <n v="66.14"/>
    <m/>
    <n v="1025.17"/>
    <n v="1292.729"/>
    <n v="19.545000000000002"/>
    <m/>
    <n v="15.5"/>
    <n v="-267.55900000000003"/>
    <x v="0"/>
    <x v="11"/>
    <n v="51"/>
    <x v="0"/>
  </r>
  <r>
    <x v="2"/>
    <x v="4"/>
    <s v="AREP"/>
    <m/>
    <x v="0"/>
    <d v="2020-12-16T00:00:00"/>
    <x v="2"/>
    <s v="Hernandez Rosales Alicia"/>
    <m/>
    <m/>
    <n v="250.48"/>
    <m/>
    <n v="5134.84"/>
    <n v="4895.7169999999996"/>
    <n v="19.545000000000002"/>
    <m/>
    <n v="20.5"/>
    <n v="239.12299999999999"/>
    <x v="0"/>
    <x v="11"/>
    <n v="51"/>
    <x v="0"/>
  </r>
  <r>
    <x v="2"/>
    <x v="4"/>
    <s v="AREP"/>
    <m/>
    <x v="0"/>
    <d v="2020-12-16T00:00:00"/>
    <x v="2"/>
    <s v="Cobian Zamora Marlin"/>
    <m/>
    <m/>
    <n v="683.7"/>
    <m/>
    <n v="18118.05"/>
    <n v="13363.148999999999"/>
    <n v="19.545000000000002"/>
    <m/>
    <n v="26.5"/>
    <n v="4754.9009999999998"/>
    <x v="0"/>
    <x v="11"/>
    <n v="51"/>
    <x v="0"/>
  </r>
  <r>
    <x v="2"/>
    <x v="4"/>
    <s v="AREP"/>
    <m/>
    <x v="0"/>
    <d v="2020-12-16T00:00:00"/>
    <x v="2"/>
    <s v="Panificadora Valdez"/>
    <m/>
    <m/>
    <n v="22.77"/>
    <m/>
    <n v="375.71"/>
    <n v="445.04700000000003"/>
    <n v="19.545000000000002"/>
    <m/>
    <n v="16.5002"/>
    <n v="-69.337000000000003"/>
    <x v="0"/>
    <x v="11"/>
    <n v="51"/>
    <x v="0"/>
  </r>
  <r>
    <x v="2"/>
    <x v="4"/>
    <s v="AREP"/>
    <m/>
    <x v="0"/>
    <d v="2020-12-17T00:00:00"/>
    <x v="2"/>
    <s v="HUEVO PUBLICO EN GENERAL"/>
    <m/>
    <m/>
    <n v="115.62"/>
    <m/>
    <n v="2948.31"/>
    <n v="2201.8870000000002"/>
    <n v="19.044"/>
    <m/>
    <n v="25.5"/>
    <n v="746.423"/>
    <x v="0"/>
    <x v="11"/>
    <n v="51"/>
    <x v="0"/>
  </r>
  <r>
    <x v="2"/>
    <x v="4"/>
    <s v="AREP"/>
    <m/>
    <x v="0"/>
    <d v="2020-12-17T00:00:00"/>
    <x v="2"/>
    <s v="Abel Paul Hernandez Perez"/>
    <m/>
    <m/>
    <n v="295.7"/>
    <m/>
    <n v="6948.95"/>
    <n v="5631.3609999999999"/>
    <n v="19.044"/>
    <m/>
    <n v="23.5"/>
    <n v="1317.5889999999999"/>
    <x v="0"/>
    <x v="11"/>
    <n v="51"/>
    <x v="0"/>
  </r>
  <r>
    <x v="2"/>
    <x v="4"/>
    <s v="AREP"/>
    <m/>
    <x v="0"/>
    <d v="2020-12-17T00:00:00"/>
    <x v="2"/>
    <s v="Super Tienda Martinez SA de CV"/>
    <m/>
    <m/>
    <n v="137.47999999999999"/>
    <m/>
    <n v="3230.78"/>
    <n v="2618.192"/>
    <n v="19.044"/>
    <m/>
    <n v="23.5"/>
    <n v="612.58799999999997"/>
    <x v="0"/>
    <x v="11"/>
    <n v="51"/>
    <x v="0"/>
  </r>
  <r>
    <x v="2"/>
    <x v="4"/>
    <s v="AREP"/>
    <m/>
    <x v="0"/>
    <d v="2020-12-17T00:00:00"/>
    <x v="2"/>
    <s v="SUPER LAS PINTAS"/>
    <m/>
    <m/>
    <n v="454"/>
    <m/>
    <n v="11577"/>
    <n v="8646.0529999999999"/>
    <n v="19.044"/>
    <m/>
    <n v="25.5"/>
    <n v="2930.9470000000001"/>
    <x v="0"/>
    <x v="11"/>
    <n v="51"/>
    <x v="0"/>
  </r>
  <r>
    <x v="2"/>
    <x v="4"/>
    <s v="AREP"/>
    <m/>
    <x v="0"/>
    <d v="2020-12-17T00:00:00"/>
    <x v="2"/>
    <s v="Ambriz Ruiz Manolo"/>
    <m/>
    <m/>
    <n v="694"/>
    <m/>
    <n v="17697"/>
    <n v="13216.653"/>
    <n v="19.044"/>
    <m/>
    <n v="25.5"/>
    <n v="4480.3469999999998"/>
    <x v="0"/>
    <x v="11"/>
    <n v="51"/>
    <x v="0"/>
  </r>
  <r>
    <x v="2"/>
    <x v="4"/>
    <s v="AREP"/>
    <m/>
    <x v="0"/>
    <d v="2020-12-17T00:00:00"/>
    <x v="2"/>
    <s v="HUEVO PUBLICO EN GENERAL"/>
    <m/>
    <m/>
    <n v="182.7"/>
    <m/>
    <n v="4658.8500000000004"/>
    <n v="3479.37"/>
    <n v="19.044"/>
    <m/>
    <n v="25.5"/>
    <n v="1179.48"/>
    <x v="0"/>
    <x v="11"/>
    <n v="51"/>
    <x v="0"/>
  </r>
  <r>
    <x v="2"/>
    <x v="4"/>
    <s v="AREP"/>
    <m/>
    <x v="0"/>
    <d v="2020-12-17T00:00:00"/>
    <x v="2"/>
    <s v="J Jesus Naranjo Ayala"/>
    <m/>
    <m/>
    <n v="189.25"/>
    <m/>
    <n v="4825.88"/>
    <n v="3604.1089999999999"/>
    <n v="19.044"/>
    <m/>
    <n v="25.5"/>
    <n v="1221.771"/>
    <x v="0"/>
    <x v="11"/>
    <n v="51"/>
    <x v="0"/>
  </r>
  <r>
    <x v="2"/>
    <x v="4"/>
    <s v="AREP"/>
    <m/>
    <x v="0"/>
    <d v="2020-12-17T00:00:00"/>
    <x v="2"/>
    <s v="Rosales Guzman Humberto"/>
    <m/>
    <m/>
    <n v="339.37"/>
    <m/>
    <n v="8653.94"/>
    <n v="6463.02"/>
    <n v="19.044"/>
    <m/>
    <n v="25.5"/>
    <n v="2190.92"/>
    <x v="0"/>
    <x v="11"/>
    <n v="51"/>
    <x v="0"/>
  </r>
  <r>
    <x v="2"/>
    <x v="4"/>
    <s v="AREP"/>
    <m/>
    <x v="0"/>
    <d v="2020-12-17T00:00:00"/>
    <x v="2"/>
    <s v="HUEVO PUBLICO EN GENERAL"/>
    <m/>
    <m/>
    <n v="455.93"/>
    <m/>
    <n v="11626.22"/>
    <n v="8682.8080000000009"/>
    <n v="19.044"/>
    <m/>
    <n v="25.5"/>
    <n v="2943.4119999999998"/>
    <x v="0"/>
    <x v="11"/>
    <n v="51"/>
    <x v="0"/>
  </r>
  <r>
    <x v="2"/>
    <x v="4"/>
    <s v="AREP"/>
    <m/>
    <x v="0"/>
    <d v="2020-12-17T00:00:00"/>
    <x v="2"/>
    <s v="HUEVO PUBLICO EN GENERAL"/>
    <m/>
    <m/>
    <n v="320.76"/>
    <m/>
    <n v="8179.38"/>
    <n v="6108.6080000000002"/>
    <n v="19.044"/>
    <m/>
    <n v="25.5"/>
    <n v="2070.7719999999999"/>
    <x v="0"/>
    <x v="11"/>
    <n v="51"/>
    <x v="0"/>
  </r>
  <r>
    <x v="2"/>
    <x v="4"/>
    <s v="AREP"/>
    <m/>
    <x v="0"/>
    <d v="2020-12-17T00:00:00"/>
    <x v="2"/>
    <s v="Alvarez Garcia Octavio "/>
    <m/>
    <m/>
    <n v="453.4"/>
    <m/>
    <n v="11561.7"/>
    <n v="8634.6260000000002"/>
    <n v="19.044"/>
    <m/>
    <n v="25.5"/>
    <n v="2927.0740000000001"/>
    <x v="0"/>
    <x v="11"/>
    <n v="51"/>
    <x v="0"/>
  </r>
  <r>
    <x v="2"/>
    <x v="4"/>
    <s v="AREP"/>
    <m/>
    <x v="0"/>
    <d v="2020-12-17T00:00:00"/>
    <x v="2"/>
    <s v="Distribuidora de Frutas y Verduras Zepeda Hnos SRL de CV"/>
    <m/>
    <m/>
    <n v="296.95"/>
    <m/>
    <n v="6978.33"/>
    <n v="5655.1660000000002"/>
    <n v="19.044"/>
    <m/>
    <n v="23.5"/>
    <n v="1323.164"/>
    <x v="0"/>
    <x v="11"/>
    <n v="51"/>
    <x v="0"/>
  </r>
  <r>
    <x v="2"/>
    <x v="4"/>
    <s v="AREP"/>
    <m/>
    <x v="0"/>
    <d v="2020-12-17T00:00:00"/>
    <x v="2"/>
    <s v="Distribuidora de Frutas y Verduras Zepeda Hnos SRL de CV"/>
    <m/>
    <m/>
    <n v="1288.19"/>
    <m/>
    <n v="34137.040000000001"/>
    <n v="24532.508000000002"/>
    <n v="19.044"/>
    <m/>
    <n v="26.5"/>
    <n v="9604.5319999999992"/>
    <x v="0"/>
    <x v="11"/>
    <n v="51"/>
    <x v="0"/>
  </r>
  <r>
    <x v="2"/>
    <x v="4"/>
    <s v="AREP"/>
    <m/>
    <x v="0"/>
    <d v="2020-12-17T00:00:00"/>
    <x v="2"/>
    <s v="Distribuidora de Frutas y Verduras Zepeda Hnos SRL de CV"/>
    <m/>
    <m/>
    <n v="291.72000000000003"/>
    <m/>
    <n v="7584.72"/>
    <n v="5555.5649999999996"/>
    <n v="19.044"/>
    <m/>
    <n v="26"/>
    <n v="2029.155"/>
    <x v="0"/>
    <x v="11"/>
    <n v="51"/>
    <x v="0"/>
  </r>
  <r>
    <x v="2"/>
    <x v="4"/>
    <s v="AREP"/>
    <m/>
    <x v="0"/>
    <d v="2020-12-17T00:00:00"/>
    <x v="2"/>
    <s v="Distribuidora de Frutas y Verduras Zepeda Hnos SRL de CV"/>
    <m/>
    <m/>
    <n v="923.25"/>
    <m/>
    <n v="25851"/>
    <n v="17582.528999999999"/>
    <n v="19.044"/>
    <m/>
    <n v="28"/>
    <n v="8268.4709999999995"/>
    <x v="0"/>
    <x v="11"/>
    <n v="51"/>
    <x v="0"/>
  </r>
  <r>
    <x v="2"/>
    <x v="4"/>
    <s v="AREP"/>
    <m/>
    <x v="0"/>
    <d v="2020-12-17T00:00:00"/>
    <x v="2"/>
    <s v="De la Torre Gudiño Jaime"/>
    <m/>
    <m/>
    <n v="223.56"/>
    <m/>
    <n v="5700.78"/>
    <n v="4257.5140000000001"/>
    <n v="19.044"/>
    <m/>
    <n v="25.5"/>
    <n v="1443.2660000000001"/>
    <x v="0"/>
    <x v="11"/>
    <n v="51"/>
    <x v="0"/>
  </r>
  <r>
    <x v="2"/>
    <x v="4"/>
    <s v="AREP"/>
    <m/>
    <x v="0"/>
    <d v="2020-12-18T00:00:00"/>
    <x v="2"/>
    <s v="Julio Sanchez"/>
    <m/>
    <m/>
    <n v="2538.34"/>
    <m/>
    <n v="73611.86"/>
    <n v="51885.714999999997"/>
    <n v="20.440999999999999"/>
    <m/>
    <n v="29"/>
    <n v="21726.145"/>
    <x v="0"/>
    <x v="11"/>
    <n v="51"/>
    <x v="0"/>
  </r>
  <r>
    <x v="2"/>
    <x v="4"/>
    <s v="AREP"/>
    <m/>
    <x v="1"/>
    <d v="2020-12-18T00:00:00"/>
    <x v="2"/>
    <s v="Julio Sanchez"/>
    <m/>
    <m/>
    <n v="-2538.34"/>
    <m/>
    <n v="-73611.86"/>
    <n v="-53244.209000000003"/>
    <n v="-20.975999999999999"/>
    <m/>
    <n v="29"/>
    <n v="-20367.651000000002"/>
    <x v="0"/>
    <x v="11"/>
    <n v="51"/>
    <x v="0"/>
  </r>
  <r>
    <x v="2"/>
    <x v="4"/>
    <s v="AREP"/>
    <m/>
    <x v="0"/>
    <d v="2020-12-18T00:00:00"/>
    <x v="2"/>
    <s v="Gonzalez Contreras Crescenciano"/>
    <m/>
    <m/>
    <n v="1012.64"/>
    <m/>
    <n v="25822.32"/>
    <n v="19282.807000000001"/>
    <n v="19.042000000000002"/>
    <m/>
    <n v="25.5"/>
    <n v="6539.5129999999999"/>
    <x v="0"/>
    <x v="11"/>
    <n v="51"/>
    <x v="0"/>
  </r>
  <r>
    <x v="2"/>
    <x v="4"/>
    <s v="AREP"/>
    <m/>
    <x v="0"/>
    <d v="2020-12-18T00:00:00"/>
    <x v="2"/>
    <s v="VICTOR PEREZ"/>
    <m/>
    <m/>
    <n v="39.840000000000003"/>
    <m/>
    <n v="936.24"/>
    <n v="758.63800000000003"/>
    <n v="19.042000000000002"/>
    <m/>
    <n v="23.5"/>
    <n v="177.602"/>
    <x v="0"/>
    <x v="11"/>
    <n v="51"/>
    <x v="0"/>
  </r>
  <r>
    <x v="2"/>
    <x v="4"/>
    <s v="AREP"/>
    <m/>
    <x v="0"/>
    <d v="2020-12-18T00:00:00"/>
    <x v="2"/>
    <s v="Cobian Zamora Marlin"/>
    <m/>
    <m/>
    <n v="1153.4000000000001"/>
    <m/>
    <n v="29411.7"/>
    <n v="21963.174999999999"/>
    <n v="19.042000000000002"/>
    <m/>
    <n v="25.5"/>
    <n v="7448.5249999999996"/>
    <x v="0"/>
    <x v="11"/>
    <n v="51"/>
    <x v="0"/>
  </r>
  <r>
    <x v="2"/>
    <x v="4"/>
    <s v="AREP"/>
    <m/>
    <x v="0"/>
    <d v="2020-12-18T00:00:00"/>
    <x v="2"/>
    <s v="Cobian Hector"/>
    <m/>
    <m/>
    <n v="450.49"/>
    <m/>
    <n v="11487.5"/>
    <n v="8578.2819999999992"/>
    <n v="19.042000000000002"/>
    <m/>
    <n v="25.5"/>
    <n v="2909.2179999999998"/>
    <x v="0"/>
    <x v="11"/>
    <n v="51"/>
    <x v="0"/>
  </r>
  <r>
    <x v="2"/>
    <x v="4"/>
    <s v="AREP"/>
    <m/>
    <x v="0"/>
    <d v="2020-12-18T00:00:00"/>
    <x v="2"/>
    <s v="Soc Coop Rural de Compra y Venta en C y C El Grullo SCL"/>
    <m/>
    <m/>
    <n v="896.8"/>
    <m/>
    <n v="22868.400000000001"/>
    <n v="17076.968000000001"/>
    <n v="19.042000000000002"/>
    <m/>
    <n v="25.5"/>
    <n v="5791.4319999999998"/>
    <x v="0"/>
    <x v="11"/>
    <n v="51"/>
    <x v="0"/>
  </r>
  <r>
    <x v="2"/>
    <x v="4"/>
    <s v="AREP"/>
    <m/>
    <x v="0"/>
    <d v="2020-12-19T00:00:00"/>
    <x v="2"/>
    <s v="HUEVO PUBLICO EN GENERAL"/>
    <m/>
    <m/>
    <n v="98.03"/>
    <m/>
    <n v="2303.71"/>
    <n v="1880.905"/>
    <n v="19.187000000000001"/>
    <m/>
    <n v="23.5001"/>
    <n v="422.80500000000001"/>
    <x v="0"/>
    <x v="11"/>
    <n v="51"/>
    <x v="0"/>
  </r>
  <r>
    <x v="2"/>
    <x v="4"/>
    <s v="AREP"/>
    <m/>
    <x v="0"/>
    <d v="2020-12-19T00:00:00"/>
    <x v="2"/>
    <s v="HUEVO PUBLICO EN GENERAL"/>
    <m/>
    <m/>
    <n v="285.75"/>
    <m/>
    <n v="7286.63"/>
    <n v="5482.6949999999997"/>
    <n v="19.187000000000001"/>
    <m/>
    <n v="25.5"/>
    <n v="1803.9349999999999"/>
    <x v="0"/>
    <x v="11"/>
    <n v="51"/>
    <x v="0"/>
  </r>
  <r>
    <x v="2"/>
    <x v="4"/>
    <s v="AREP"/>
    <m/>
    <x v="0"/>
    <d v="2020-12-19T00:00:00"/>
    <x v="2"/>
    <s v="Super Tienda Martinez SA de CV"/>
    <m/>
    <m/>
    <n v="158.80000000000001"/>
    <m/>
    <n v="3731.8"/>
    <n v="3046.9009999999998"/>
    <n v="19.187000000000001"/>
    <m/>
    <n v="23.5"/>
    <n v="684.899"/>
    <x v="0"/>
    <x v="11"/>
    <n v="51"/>
    <x v="0"/>
  </r>
  <r>
    <x v="2"/>
    <x v="4"/>
    <s v="AREP"/>
    <m/>
    <x v="0"/>
    <d v="2020-12-19T00:00:00"/>
    <x v="2"/>
    <s v="HUEVO PUBLICO EN GENERAL"/>
    <m/>
    <m/>
    <n v="639.14"/>
    <m/>
    <n v="16298.07"/>
    <n v="12263.200999999999"/>
    <n v="19.187000000000001"/>
    <m/>
    <n v="25.5"/>
    <n v="4034.8690000000001"/>
    <x v="0"/>
    <x v="11"/>
    <n v="51"/>
    <x v="0"/>
  </r>
  <r>
    <x v="2"/>
    <x v="4"/>
    <s v="AREP"/>
    <m/>
    <x v="0"/>
    <d v="2020-12-19T00:00:00"/>
    <x v="2"/>
    <s v="HUEVO PUBLICO EN GENERAL"/>
    <m/>
    <m/>
    <n v="273.70999999999998"/>
    <m/>
    <n v="6979.61"/>
    <n v="5251.683"/>
    <n v="19.187000000000001"/>
    <m/>
    <n v="25.5"/>
    <n v="1727.9269999999999"/>
    <x v="0"/>
    <x v="11"/>
    <n v="51"/>
    <x v="0"/>
  </r>
  <r>
    <x v="2"/>
    <x v="4"/>
    <s v="AREP"/>
    <m/>
    <x v="0"/>
    <d v="2020-12-19T00:00:00"/>
    <x v="2"/>
    <s v="Alvarez Garcia Octavio "/>
    <m/>
    <m/>
    <n v="225.27"/>
    <m/>
    <n v="5744.39"/>
    <n v="4322.2629999999999"/>
    <n v="19.187000000000001"/>
    <m/>
    <n v="25.5"/>
    <n v="1422.127"/>
    <x v="0"/>
    <x v="11"/>
    <n v="51"/>
    <x v="0"/>
  </r>
  <r>
    <x v="2"/>
    <x v="4"/>
    <s v="AREP"/>
    <m/>
    <x v="0"/>
    <d v="2020-12-19T00:00:00"/>
    <x v="2"/>
    <s v="Vargas Perez Maria del Rosario &quot;La Chata&quot;"/>
    <m/>
    <m/>
    <n v="220.8"/>
    <m/>
    <n v="5630.4"/>
    <n v="4236.4970000000003"/>
    <n v="19.187000000000001"/>
    <m/>
    <n v="25.5"/>
    <n v="1393.903"/>
    <x v="0"/>
    <x v="11"/>
    <n v="51"/>
    <x v="0"/>
  </r>
  <r>
    <x v="2"/>
    <x v="4"/>
    <s v="AREP"/>
    <m/>
    <x v="0"/>
    <d v="2020-12-19T00:00:00"/>
    <x v="2"/>
    <s v="Espinoza Gonzalez Maria Yesenia"/>
    <m/>
    <m/>
    <n v="568.51"/>
    <m/>
    <n v="14497.01"/>
    <n v="10908.021000000001"/>
    <n v="19.187000000000001"/>
    <m/>
    <n v="25.5"/>
    <n v="3588.989"/>
    <x v="0"/>
    <x v="11"/>
    <n v="51"/>
    <x v="0"/>
  </r>
  <r>
    <x v="2"/>
    <x v="4"/>
    <s v="AREP"/>
    <m/>
    <x v="0"/>
    <d v="2020-12-19T00:00:00"/>
    <x v="2"/>
    <s v="HUEVO PUBLICO EN GENERAL"/>
    <m/>
    <m/>
    <n v="297.05"/>
    <m/>
    <n v="6980.68"/>
    <n v="5699.509"/>
    <n v="19.187000000000001"/>
    <m/>
    <n v="23.5"/>
    <n v="1281.171"/>
    <x v="0"/>
    <x v="11"/>
    <n v="51"/>
    <x v="0"/>
  </r>
  <r>
    <x v="2"/>
    <x v="4"/>
    <s v="AREP"/>
    <m/>
    <x v="0"/>
    <d v="2020-12-19T00:00:00"/>
    <x v="2"/>
    <s v="Imelda fregozo Guzman"/>
    <m/>
    <m/>
    <n v="271.18"/>
    <m/>
    <n v="6915.09"/>
    <n v="5203.1400000000003"/>
    <n v="19.187000000000001"/>
    <m/>
    <n v="25.5"/>
    <n v="1711.95"/>
    <x v="0"/>
    <x v="11"/>
    <n v="51"/>
    <x v="0"/>
  </r>
  <r>
    <x v="2"/>
    <x v="4"/>
    <s v="AREP"/>
    <m/>
    <x v="0"/>
    <d v="2020-12-19T00:00:00"/>
    <x v="2"/>
    <s v="Huerta Reyes Juan Carlos"/>
    <m/>
    <m/>
    <n v="365.24"/>
    <m/>
    <n v="9313.6200000000008"/>
    <n v="7007.8720000000003"/>
    <n v="19.187000000000001"/>
    <m/>
    <n v="25.5"/>
    <n v="2305.748"/>
    <x v="0"/>
    <x v="11"/>
    <n v="51"/>
    <x v="0"/>
  </r>
  <r>
    <x v="2"/>
    <x v="4"/>
    <s v="AREP"/>
    <m/>
    <x v="0"/>
    <d v="2020-12-19T00:00:00"/>
    <x v="2"/>
    <s v="Hernandez Rosales Alicia"/>
    <m/>
    <m/>
    <n v="1299.44"/>
    <m/>
    <n v="33135.72"/>
    <n v="24932.400000000001"/>
    <n v="19.187000000000001"/>
    <m/>
    <n v="25.5"/>
    <n v="8203.32"/>
    <x v="0"/>
    <x v="11"/>
    <n v="51"/>
    <x v="0"/>
  </r>
  <r>
    <x v="2"/>
    <x v="4"/>
    <s v="AREP"/>
    <m/>
    <x v="0"/>
    <d v="2020-12-19T00:00:00"/>
    <x v="2"/>
    <s v="Hernandez Rosales Alicia"/>
    <m/>
    <m/>
    <n v="160.44999999999999"/>
    <m/>
    <n v="2486.98"/>
    <n v="3078.56"/>
    <n v="19.187000000000001"/>
    <m/>
    <n v="15.5"/>
    <n v="-591.58000000000004"/>
    <x v="0"/>
    <x v="11"/>
    <n v="51"/>
    <x v="0"/>
  </r>
  <r>
    <x v="2"/>
    <x v="4"/>
    <s v="AREP"/>
    <m/>
    <x v="0"/>
    <d v="2020-12-19T00:00:00"/>
    <x v="2"/>
    <s v="Hernandez Rosales Alicia"/>
    <m/>
    <m/>
    <n v="115.22"/>
    <m/>
    <n v="2362.0100000000002"/>
    <n v="2210.73"/>
    <n v="19.187000000000001"/>
    <m/>
    <n v="20.5"/>
    <n v="151.28"/>
    <x v="0"/>
    <x v="11"/>
    <n v="51"/>
    <x v="0"/>
  </r>
  <r>
    <x v="2"/>
    <x v="4"/>
    <s v="AREP"/>
    <m/>
    <x v="0"/>
    <d v="2020-12-19T00:00:00"/>
    <x v="2"/>
    <s v="Madres Adoratrices"/>
    <m/>
    <m/>
    <n v="45.32"/>
    <m/>
    <n v="702.46"/>
    <n v="869.55600000000004"/>
    <n v="19.187000000000001"/>
    <m/>
    <n v="15.5"/>
    <n v="-167.096"/>
    <x v="0"/>
    <x v="11"/>
    <n v="51"/>
    <x v="0"/>
  </r>
  <r>
    <x v="2"/>
    <x v="4"/>
    <s v="AREP"/>
    <m/>
    <x v="0"/>
    <d v="2020-12-19T00:00:00"/>
    <x v="2"/>
    <s v="Madres Adoratrices"/>
    <m/>
    <m/>
    <n v="44.96"/>
    <m/>
    <n v="901.9"/>
    <n v="862.649"/>
    <n v="19.187000000000001"/>
    <m/>
    <n v="20.060099999999998"/>
    <n v="39.250999999999998"/>
    <x v="0"/>
    <x v="11"/>
    <n v="51"/>
    <x v="0"/>
  </r>
  <r>
    <x v="2"/>
    <x v="4"/>
    <s v="AREP"/>
    <m/>
    <x v="0"/>
    <d v="2020-12-21T00:00:00"/>
    <x v="2"/>
    <s v="HUEVO PUBLICO EN GENERAL"/>
    <m/>
    <m/>
    <n v="343.78"/>
    <m/>
    <n v="8766.39"/>
    <n v="6463.9160000000002"/>
    <n v="18.802"/>
    <m/>
    <n v="25.5"/>
    <n v="2302.4740000000002"/>
    <x v="0"/>
    <x v="11"/>
    <n v="52"/>
    <x v="0"/>
  </r>
  <r>
    <x v="2"/>
    <x v="4"/>
    <s v="AREP"/>
    <m/>
    <x v="0"/>
    <d v="2020-12-21T00:00:00"/>
    <x v="2"/>
    <s v="Garcia Soto Salvador"/>
    <m/>
    <m/>
    <n v="949.42"/>
    <m/>
    <n v="24684.92"/>
    <n v="17851.449000000001"/>
    <n v="18.802"/>
    <m/>
    <n v="26"/>
    <n v="6833.4709999999995"/>
    <x v="0"/>
    <x v="11"/>
    <n v="52"/>
    <x v="0"/>
  </r>
  <r>
    <x v="2"/>
    <x v="4"/>
    <s v="AREP"/>
    <m/>
    <x v="0"/>
    <d v="2020-12-21T00:00:00"/>
    <x v="2"/>
    <s v="Loera Baltazar Carlos"/>
    <m/>
    <m/>
    <n v="440.41"/>
    <m/>
    <n v="11450.66"/>
    <n v="8280.7990000000009"/>
    <n v="18.802"/>
    <m/>
    <n v="26"/>
    <n v="3169.8609999999999"/>
    <x v="0"/>
    <x v="11"/>
    <n v="52"/>
    <x v="0"/>
  </r>
  <r>
    <x v="2"/>
    <x v="4"/>
    <s v="AREP"/>
    <m/>
    <x v="0"/>
    <d v="2020-12-21T00:00:00"/>
    <x v="2"/>
    <s v="El Limonense"/>
    <m/>
    <m/>
    <n v="447.62"/>
    <m/>
    <n v="11414.31"/>
    <n v="8416.3649999999998"/>
    <n v="18.802"/>
    <m/>
    <n v="25.5"/>
    <n v="2997.9450000000002"/>
    <x v="0"/>
    <x v="11"/>
    <n v="52"/>
    <x v="0"/>
  </r>
  <r>
    <x v="2"/>
    <x v="4"/>
    <s v="AREP"/>
    <m/>
    <x v="0"/>
    <d v="2020-12-23T00:00:00"/>
    <x v="2"/>
    <s v="Ventas Familia"/>
    <m/>
    <m/>
    <n v="9.8699999999999992"/>
    <m/>
    <n v="227.01"/>
    <n v="174.55199999999999"/>
    <n v="17.684999999999999"/>
    <m/>
    <n v="23"/>
    <n v="52.457999999999998"/>
    <x v="0"/>
    <x v="11"/>
    <n v="52"/>
    <x v="0"/>
  </r>
  <r>
    <x v="2"/>
    <x v="4"/>
    <s v="AREP"/>
    <m/>
    <x v="0"/>
    <d v="2020-12-23T00:00:00"/>
    <x v="2"/>
    <s v="HUEVO PUBLICO EN GENERAL"/>
    <m/>
    <m/>
    <n v="110.69"/>
    <m/>
    <n v="2877.94"/>
    <n v="1957.5650000000001"/>
    <n v="17.684999999999999"/>
    <m/>
    <n v="26"/>
    <n v="920.375"/>
    <x v="0"/>
    <x v="11"/>
    <n v="52"/>
    <x v="0"/>
  </r>
  <r>
    <x v="2"/>
    <x v="4"/>
    <s v="AREP"/>
    <m/>
    <x v="0"/>
    <d v="2020-12-23T00:00:00"/>
    <x v="2"/>
    <s v="Imelda fregozo Guzman"/>
    <m/>
    <m/>
    <n v="263.57"/>
    <m/>
    <n v="6852.82"/>
    <n v="4661.2640000000001"/>
    <n v="17.684999999999999"/>
    <m/>
    <n v="26"/>
    <n v="2191.556"/>
    <x v="0"/>
    <x v="11"/>
    <n v="52"/>
    <x v="0"/>
  </r>
  <r>
    <x v="2"/>
    <x v="4"/>
    <s v="AREP"/>
    <m/>
    <x v="0"/>
    <d v="2020-12-23T00:00:00"/>
    <x v="2"/>
    <s v="Gonzalez Dominguez Fabiola"/>
    <m/>
    <m/>
    <n v="564.28"/>
    <m/>
    <n v="14671.28"/>
    <n v="9979.3529999999992"/>
    <n v="17.684999999999999"/>
    <m/>
    <n v="26"/>
    <n v="4691.9269999999997"/>
    <x v="0"/>
    <x v="11"/>
    <n v="52"/>
    <x v="0"/>
  </r>
  <r>
    <x v="2"/>
    <x v="4"/>
    <s v="AREP"/>
    <m/>
    <x v="0"/>
    <d v="2020-12-23T00:00:00"/>
    <x v="2"/>
    <s v="Rosales Guzman Humberto"/>
    <m/>
    <m/>
    <n v="342.23"/>
    <m/>
    <n v="8897.98"/>
    <n v="6052.3739999999998"/>
    <n v="17.684999999999999"/>
    <m/>
    <n v="26"/>
    <n v="2845.6060000000002"/>
    <x v="0"/>
    <x v="11"/>
    <n v="52"/>
    <x v="0"/>
  </r>
  <r>
    <x v="2"/>
    <x v="4"/>
    <s v="AREP"/>
    <m/>
    <x v="0"/>
    <d v="2020-12-23T00:00:00"/>
    <x v="2"/>
    <s v="Alvarez Garcia Octavio "/>
    <m/>
    <m/>
    <n v="440.53"/>
    <m/>
    <n v="11453.78"/>
    <n v="7790.8209999999999"/>
    <n v="17.684999999999999"/>
    <m/>
    <n v="26"/>
    <n v="3662.9589999999998"/>
    <x v="0"/>
    <x v="11"/>
    <n v="52"/>
    <x v="0"/>
  </r>
  <r>
    <x v="2"/>
    <x v="4"/>
    <s v="AREP"/>
    <m/>
    <x v="0"/>
    <d v="2020-12-23T00:00:00"/>
    <x v="2"/>
    <s v="Laura Livier Castro Mejia"/>
    <m/>
    <m/>
    <n v="444.24"/>
    <m/>
    <n v="11550.24"/>
    <n v="7856.4319999999998"/>
    <n v="17.684999999999999"/>
    <m/>
    <n v="26"/>
    <n v="3693.808"/>
    <x v="0"/>
    <x v="11"/>
    <n v="52"/>
    <x v="0"/>
  </r>
  <r>
    <x v="2"/>
    <x v="4"/>
    <s v="AREP"/>
    <m/>
    <x v="0"/>
    <d v="2020-12-23T00:00:00"/>
    <x v="2"/>
    <s v="Martin Francisco Cervantes Curiel"/>
    <m/>
    <m/>
    <n v="179.7"/>
    <m/>
    <n v="4672.2"/>
    <n v="3178.0140000000001"/>
    <n v="17.684999999999999"/>
    <m/>
    <n v="26"/>
    <n v="1494.1859999999999"/>
    <x v="0"/>
    <x v="11"/>
    <n v="52"/>
    <x v="0"/>
  </r>
  <r>
    <x v="2"/>
    <x v="4"/>
    <s v="AREP"/>
    <m/>
    <x v="0"/>
    <d v="2020-12-23T00:00:00"/>
    <x v="2"/>
    <s v="HUEVO PUBLICO EN GENERAL"/>
    <m/>
    <m/>
    <n v="290.14999999999998"/>
    <m/>
    <n v="7543.9"/>
    <n v="5131.3339999999998"/>
    <n v="17.684999999999999"/>
    <m/>
    <n v="26"/>
    <n v="2412.5659999999998"/>
    <x v="0"/>
    <x v="11"/>
    <n v="52"/>
    <x v="0"/>
  </r>
  <r>
    <x v="2"/>
    <x v="4"/>
    <s v="AREP"/>
    <m/>
    <x v="0"/>
    <d v="2020-12-23T00:00:00"/>
    <x v="2"/>
    <s v="Cobian Zamora Marlin"/>
    <m/>
    <m/>
    <n v="869.02"/>
    <m/>
    <n v="22160.01"/>
    <n v="15368.712"/>
    <n v="17.684999999999999"/>
    <m/>
    <n v="25.5"/>
    <n v="6791.2979999999998"/>
    <x v="0"/>
    <x v="11"/>
    <n v="52"/>
    <x v="0"/>
  </r>
  <r>
    <x v="2"/>
    <x v="4"/>
    <s v="AREP"/>
    <m/>
    <x v="0"/>
    <d v="2020-12-23T00:00:00"/>
    <x v="2"/>
    <s v="Cobian Zamora Marlin"/>
    <m/>
    <m/>
    <n v="672.3"/>
    <m/>
    <n v="17479.8"/>
    <n v="11889.698"/>
    <n v="17.684999999999999"/>
    <m/>
    <n v="26"/>
    <n v="5590.1019999999999"/>
    <x v="0"/>
    <x v="11"/>
    <n v="52"/>
    <x v="0"/>
  </r>
  <r>
    <x v="2"/>
    <x v="4"/>
    <s v="AREP"/>
    <m/>
    <x v="0"/>
    <d v="2020-12-23T00:00:00"/>
    <x v="2"/>
    <s v="Soc Coop Rural de Compra y Venta en C y C El Grullo SCL"/>
    <m/>
    <m/>
    <n v="1109.8"/>
    <m/>
    <n v="28854.799999999999"/>
    <n v="19626.933000000001"/>
    <n v="17.684999999999999"/>
    <m/>
    <n v="26"/>
    <n v="9227.8670000000002"/>
    <x v="0"/>
    <x v="11"/>
    <n v="52"/>
    <x v="0"/>
  </r>
  <r>
    <x v="2"/>
    <x v="4"/>
    <s v="AREP"/>
    <m/>
    <x v="0"/>
    <d v="2020-12-23T00:00:00"/>
    <x v="2"/>
    <s v="Cobian Hector"/>
    <m/>
    <m/>
    <n v="461.51"/>
    <m/>
    <n v="11768.51"/>
    <n v="8161.8540000000003"/>
    <n v="17.684999999999999"/>
    <m/>
    <n v="25.5"/>
    <n v="3606.6559999999999"/>
    <x v="0"/>
    <x v="11"/>
    <n v="52"/>
    <x v="0"/>
  </r>
  <r>
    <x v="2"/>
    <x v="4"/>
    <s v="AREP"/>
    <m/>
    <x v="0"/>
    <d v="2020-12-23T00:00:00"/>
    <x v="2"/>
    <s v="HUEVO PUBLICO EN GENERAL"/>
    <m/>
    <m/>
    <n v="247.59"/>
    <m/>
    <n v="6313.55"/>
    <n v="4378.6559999999999"/>
    <n v="17.684999999999999"/>
    <m/>
    <n v="25.5"/>
    <n v="1934.894"/>
    <x v="0"/>
    <x v="11"/>
    <n v="52"/>
    <x v="0"/>
  </r>
  <r>
    <x v="2"/>
    <x v="4"/>
    <s v="AREP"/>
    <m/>
    <x v="0"/>
    <d v="2020-12-23T00:00:00"/>
    <x v="2"/>
    <s v="Panaderia Garcia"/>
    <m/>
    <m/>
    <n v="43.24"/>
    <m/>
    <n v="886.42"/>
    <n v="764.70399999999995"/>
    <n v="17.684999999999999"/>
    <m/>
    <n v="20.5"/>
    <n v="121.71599999999999"/>
    <x v="0"/>
    <x v="11"/>
    <n v="52"/>
    <x v="0"/>
  </r>
  <r>
    <x v="2"/>
    <x v="4"/>
    <s v="AREP"/>
    <m/>
    <x v="0"/>
    <d v="2020-12-23T00:00:00"/>
    <x v="2"/>
    <s v="Espinoza Gonzalez Maria Yesenia"/>
    <m/>
    <m/>
    <n v="542.71"/>
    <m/>
    <n v="13839.11"/>
    <n v="9597.8850000000002"/>
    <n v="17.684999999999999"/>
    <m/>
    <n v="25.5"/>
    <n v="4241.2250000000004"/>
    <x v="0"/>
    <x v="11"/>
    <n v="52"/>
    <x v="0"/>
  </r>
  <r>
    <x v="2"/>
    <x v="4"/>
    <s v="AREP"/>
    <m/>
    <x v="0"/>
    <d v="2020-12-23T00:00:00"/>
    <x v="2"/>
    <s v="Ambriz Ruiz Manolo"/>
    <m/>
    <m/>
    <n v="667.37"/>
    <m/>
    <n v="17017.939999999999"/>
    <n v="11802.51"/>
    <n v="17.684999999999999"/>
    <m/>
    <n v="25.5"/>
    <n v="5215.43"/>
    <x v="0"/>
    <x v="11"/>
    <n v="52"/>
    <x v="0"/>
  </r>
  <r>
    <x v="2"/>
    <x v="4"/>
    <s v="AREP"/>
    <m/>
    <x v="0"/>
    <d v="2020-12-23T00:00:00"/>
    <x v="2"/>
    <s v="HUEVO PUBLICO EN GENERAL"/>
    <m/>
    <m/>
    <n v="327.86"/>
    <m/>
    <n v="8360.43"/>
    <n v="5798.2389999999996"/>
    <n v="17.684999999999999"/>
    <m/>
    <n v="25.5"/>
    <n v="2562.1909999999998"/>
    <x v="0"/>
    <x v="11"/>
    <n v="52"/>
    <x v="0"/>
  </r>
  <r>
    <x v="2"/>
    <x v="4"/>
    <s v="AREP"/>
    <m/>
    <x v="0"/>
    <d v="2020-12-23T00:00:00"/>
    <x v="2"/>
    <s v="Julio Sanchez"/>
    <m/>
    <m/>
    <n v="2943.88"/>
    <m/>
    <n v="75068.94"/>
    <n v="52062.834999999999"/>
    <n v="17.684999999999999"/>
    <m/>
    <n v="25.5"/>
    <n v="23006.105"/>
    <x v="0"/>
    <x v="11"/>
    <n v="52"/>
    <x v="0"/>
  </r>
  <r>
    <x v="2"/>
    <x v="4"/>
    <s v="AREP"/>
    <m/>
    <x v="0"/>
    <d v="2020-12-23T00:00:00"/>
    <x v="2"/>
    <s v="Jose Zazueta"/>
    <m/>
    <m/>
    <n v="101.03"/>
    <m/>
    <n v="2576.27"/>
    <n v="1786.7260000000001"/>
    <n v="17.684999999999999"/>
    <m/>
    <n v="25.5"/>
    <n v="789.54399999999998"/>
    <x v="0"/>
    <x v="11"/>
    <n v="52"/>
    <x v="0"/>
  </r>
  <r>
    <x v="2"/>
    <x v="4"/>
    <s v="AREP"/>
    <m/>
    <x v="0"/>
    <d v="2020-12-23T00:00:00"/>
    <x v="2"/>
    <s v="Jose Zazueta"/>
    <m/>
    <m/>
    <n v="733.92"/>
    <m/>
    <n v="17247.12"/>
    <n v="12979.454"/>
    <n v="17.684999999999999"/>
    <m/>
    <n v="23.5"/>
    <n v="4267.6660000000002"/>
    <x v="0"/>
    <x v="11"/>
    <n v="52"/>
    <x v="0"/>
  </r>
  <r>
    <x v="2"/>
    <x v="4"/>
    <s v="AREP"/>
    <m/>
    <x v="0"/>
    <d v="2020-12-23T00:00:00"/>
    <x v="2"/>
    <s v="Los Chanos Autlense SC de RL"/>
    <m/>
    <m/>
    <n v="160.05000000000001"/>
    <m/>
    <n v="4081.28"/>
    <n v="2830.5010000000002"/>
    <n v="17.684999999999999"/>
    <m/>
    <n v="25.5"/>
    <n v="1250.779"/>
    <x v="0"/>
    <x v="11"/>
    <n v="52"/>
    <x v="0"/>
  </r>
  <r>
    <x v="2"/>
    <x v="4"/>
    <s v="AREP"/>
    <m/>
    <x v="0"/>
    <d v="2020-12-23T00:00:00"/>
    <x v="2"/>
    <s v="HUEVO PUBLICO EN GENERAL"/>
    <m/>
    <m/>
    <n v="485.71"/>
    <m/>
    <n v="12385.61"/>
    <n v="8589.8340000000007"/>
    <n v="17.684999999999999"/>
    <m/>
    <n v="25.5"/>
    <n v="3795.7759999999998"/>
    <x v="0"/>
    <x v="11"/>
    <n v="52"/>
    <x v="0"/>
  </r>
  <r>
    <x v="2"/>
    <x v="4"/>
    <s v="AREP"/>
    <m/>
    <x v="0"/>
    <d v="2020-12-23T00:00:00"/>
    <x v="2"/>
    <s v="Vargas Perez Maria del Rosario &quot;La Chata&quot;"/>
    <m/>
    <m/>
    <n v="572.29999999999995"/>
    <m/>
    <n v="14593.65"/>
    <n v="10121.187"/>
    <n v="17.684999999999999"/>
    <m/>
    <n v="25.5"/>
    <n v="4472.4629999999997"/>
    <x v="0"/>
    <x v="11"/>
    <n v="52"/>
    <x v="0"/>
  </r>
  <r>
    <x v="2"/>
    <x v="4"/>
    <s v="AREP"/>
    <m/>
    <x v="0"/>
    <d v="2020-12-23T00:00:00"/>
    <x v="2"/>
    <s v="Hernandez Rosales Alicia"/>
    <m/>
    <m/>
    <n v="224.51"/>
    <m/>
    <n v="3479.91"/>
    <n v="3970.4839999999999"/>
    <n v="17.684999999999999"/>
    <m/>
    <n v="15.5"/>
    <n v="-490.57400000000001"/>
    <x v="0"/>
    <x v="11"/>
    <n v="52"/>
    <x v="0"/>
  </r>
  <r>
    <x v="2"/>
    <x v="4"/>
    <s v="GRAL"/>
    <m/>
    <x v="0"/>
    <d v="2020-12-24T00:00:00"/>
    <x v="2"/>
    <s v="Ventas Familia"/>
    <m/>
    <m/>
    <n v="9.8699999999999992"/>
    <m/>
    <n v="256.62"/>
    <n v="167.45"/>
    <n v="16.966000000000001"/>
    <m/>
    <n v="26"/>
    <n v="89.17"/>
    <x v="0"/>
    <x v="11"/>
    <n v="52"/>
    <x v="0"/>
  </r>
  <r>
    <x v="2"/>
    <x v="4"/>
    <s v="AREP"/>
    <m/>
    <x v="0"/>
    <d v="2020-12-24T00:00:00"/>
    <x v="2"/>
    <s v="HUEVO PUBLICO EN GENERAL"/>
    <m/>
    <m/>
    <n v="285.49"/>
    <m/>
    <n v="7422.74"/>
    <n v="4851.549"/>
    <n v="16.994"/>
    <m/>
    <n v="26"/>
    <n v="2571.1909999999998"/>
    <x v="0"/>
    <x v="11"/>
    <n v="52"/>
    <x v="0"/>
  </r>
  <r>
    <x v="2"/>
    <x v="4"/>
    <s v="AREP"/>
    <m/>
    <x v="0"/>
    <d v="2020-12-24T00:00:00"/>
    <x v="2"/>
    <s v="HUEVO PUBLICO EN GENERAL"/>
    <m/>
    <m/>
    <n v="380.22"/>
    <m/>
    <n v="9885.7199999999993"/>
    <n v="6461.3689999999997"/>
    <n v="16.994"/>
    <m/>
    <n v="26"/>
    <n v="3424.3510000000001"/>
    <x v="0"/>
    <x v="11"/>
    <n v="52"/>
    <x v="0"/>
  </r>
  <r>
    <x v="2"/>
    <x v="4"/>
    <s v="AREP"/>
    <m/>
    <x v="0"/>
    <d v="2020-12-24T00:00:00"/>
    <x v="2"/>
    <s v="Julio Sanchez"/>
    <m/>
    <m/>
    <n v="104.68"/>
    <m/>
    <n v="2702.84"/>
    <n v="1778.9069999999999"/>
    <n v="16.994"/>
    <m/>
    <n v="25.82"/>
    <n v="923.93299999999999"/>
    <x v="0"/>
    <x v="11"/>
    <n v="52"/>
    <x v="0"/>
  </r>
  <r>
    <x v="2"/>
    <x v="4"/>
    <s v="AREP"/>
    <m/>
    <x v="0"/>
    <d v="2020-12-24T00:00:00"/>
    <x v="2"/>
    <s v="Super Tienda Martinez SA de CV"/>
    <m/>
    <m/>
    <n v="207.88"/>
    <m/>
    <n v="5404.88"/>
    <n v="3532.663"/>
    <n v="16.994"/>
    <m/>
    <n v="26"/>
    <n v="1872.2170000000001"/>
    <x v="0"/>
    <x v="11"/>
    <n v="52"/>
    <x v="0"/>
  </r>
  <r>
    <x v="2"/>
    <x v="4"/>
    <s v="AREP"/>
    <m/>
    <x v="0"/>
    <d v="2020-12-24T00:00:00"/>
    <x v="2"/>
    <s v="Ambriz Ruiz Manolo"/>
    <m/>
    <m/>
    <n v="550.73"/>
    <m/>
    <n v="14318.98"/>
    <n v="9358.9750000000004"/>
    <n v="16.994"/>
    <m/>
    <n v="26"/>
    <n v="4960.0050000000001"/>
    <x v="0"/>
    <x v="11"/>
    <n v="52"/>
    <x v="0"/>
  </r>
  <r>
    <x v="2"/>
    <x v="4"/>
    <s v="AREP"/>
    <m/>
    <x v="0"/>
    <d v="2020-12-24T00:00:00"/>
    <x v="2"/>
    <s v="Gonzalez Contreras Crescenciano"/>
    <m/>
    <m/>
    <n v="1025.93"/>
    <m/>
    <n v="26674.18"/>
    <n v="17434.411"/>
    <n v="16.994"/>
    <m/>
    <n v="26"/>
    <n v="9239.7690000000002"/>
    <x v="0"/>
    <x v="11"/>
    <n v="52"/>
    <x v="0"/>
  </r>
  <r>
    <x v="2"/>
    <x v="4"/>
    <s v="AREP"/>
    <m/>
    <x v="0"/>
    <d v="2020-12-24T00:00:00"/>
    <x v="2"/>
    <s v="HUEVO PUBLICO EN GENERAL"/>
    <m/>
    <m/>
    <n v="223.83"/>
    <m/>
    <n v="5819.58"/>
    <n v="3803.7139999999999"/>
    <n v="16.994"/>
    <m/>
    <n v="26"/>
    <n v="2015.866"/>
    <x v="0"/>
    <x v="11"/>
    <n v="52"/>
    <x v="0"/>
  </r>
  <r>
    <x v="2"/>
    <x v="4"/>
    <s v="AREP"/>
    <m/>
    <x v="0"/>
    <d v="2020-12-24T00:00:00"/>
    <x v="2"/>
    <s v="HUEVO PUBLICO EN GENERAL"/>
    <m/>
    <m/>
    <n v="440.21"/>
    <m/>
    <n v="11445.46"/>
    <n v="7480.8239999999996"/>
    <n v="16.994"/>
    <m/>
    <n v="26"/>
    <n v="3964.636"/>
    <x v="0"/>
    <x v="11"/>
    <n v="52"/>
    <x v="0"/>
  </r>
  <r>
    <x v="2"/>
    <x v="4"/>
    <s v="AREP"/>
    <m/>
    <x v="0"/>
    <d v="2020-12-24T00:00:00"/>
    <x v="2"/>
    <s v="Huerta Reyes Juan Carlos"/>
    <m/>
    <m/>
    <n v="691.6"/>
    <m/>
    <n v="17981.599999999999"/>
    <n v="11752.886"/>
    <n v="16.994"/>
    <m/>
    <n v="26"/>
    <n v="6228.7139999999999"/>
    <x v="0"/>
    <x v="11"/>
    <n v="52"/>
    <x v="0"/>
  </r>
  <r>
    <x v="2"/>
    <x v="4"/>
    <s v="AREP"/>
    <m/>
    <x v="0"/>
    <d v="2020-12-24T00:00:00"/>
    <x v="2"/>
    <s v="De la Torre Gudiño Jaime"/>
    <m/>
    <m/>
    <n v="218.82"/>
    <m/>
    <n v="5689.32"/>
    <n v="3718.5749999999998"/>
    <n v="16.994"/>
    <m/>
    <n v="26"/>
    <n v="1970.7449999999999"/>
    <x v="0"/>
    <x v="11"/>
    <n v="52"/>
    <x v="0"/>
  </r>
  <r>
    <x v="2"/>
    <x v="4"/>
    <s v="AREP"/>
    <m/>
    <x v="0"/>
    <d v="2020-12-24T00:00:00"/>
    <x v="2"/>
    <s v="Hernandez Rosales Alicia"/>
    <m/>
    <m/>
    <n v="349.7"/>
    <m/>
    <n v="7343.7"/>
    <n v="5942.7190000000001"/>
    <n v="16.994"/>
    <m/>
    <n v="21"/>
    <n v="1400.981"/>
    <x v="0"/>
    <x v="11"/>
    <n v="52"/>
    <x v="0"/>
  </r>
  <r>
    <x v="2"/>
    <x v="4"/>
    <s v="AREP"/>
    <m/>
    <x v="0"/>
    <d v="2020-12-24T00:00:00"/>
    <x v="2"/>
    <s v="Hernandez Rosales Alicia"/>
    <m/>
    <m/>
    <n v="111.9"/>
    <m/>
    <n v="1790.4"/>
    <n v="1901.6020000000001"/>
    <n v="16.994"/>
    <m/>
    <n v="16"/>
    <n v="-111.202"/>
    <x v="0"/>
    <x v="11"/>
    <n v="52"/>
    <x v="0"/>
  </r>
  <r>
    <x v="2"/>
    <x v="4"/>
    <s v="AREP"/>
    <m/>
    <x v="0"/>
    <d v="2020-12-24T00:00:00"/>
    <x v="2"/>
    <s v="Hernandez Rosales Alicia"/>
    <m/>
    <m/>
    <n v="322.77"/>
    <m/>
    <n v="8392.02"/>
    <n v="5485.0770000000002"/>
    <n v="16.994"/>
    <m/>
    <n v="26"/>
    <n v="2906.9430000000002"/>
    <x v="0"/>
    <x v="11"/>
    <n v="52"/>
    <x v="0"/>
  </r>
  <r>
    <x v="2"/>
    <x v="4"/>
    <s v="AREP"/>
    <m/>
    <x v="1"/>
    <d v="2020-12-24T00:00:00"/>
    <x v="2"/>
    <s v="Ventas Familia"/>
    <m/>
    <m/>
    <n v="-9.8699999999999992"/>
    <m/>
    <n v="-227.01"/>
    <n v="-174.55199999999999"/>
    <n v="-17.684999999999999"/>
    <m/>
    <n v="23"/>
    <n v="-52.457999999999998"/>
    <x v="0"/>
    <x v="11"/>
    <n v="52"/>
    <x v="0"/>
  </r>
  <r>
    <x v="2"/>
    <x v="4"/>
    <s v="AREP"/>
    <m/>
    <x v="0"/>
    <d v="2020-12-26T00:00:00"/>
    <x v="2"/>
    <s v="Madres Adoratrices"/>
    <m/>
    <m/>
    <n v="22.57"/>
    <m/>
    <n v="361.12"/>
    <n v="383.065"/>
    <n v="16.972000000000001"/>
    <m/>
    <n v="16"/>
    <n v="-21.945"/>
    <x v="0"/>
    <x v="11"/>
    <n v="52"/>
    <x v="0"/>
  </r>
  <r>
    <x v="2"/>
    <x v="4"/>
    <s v="AREP"/>
    <m/>
    <x v="0"/>
    <d v="2020-12-26T00:00:00"/>
    <x v="2"/>
    <s v="Madres Adoratrices"/>
    <m/>
    <m/>
    <n v="69.5"/>
    <m/>
    <n v="1459.5"/>
    <n v="1179.575"/>
    <n v="16.972000000000001"/>
    <m/>
    <n v="21"/>
    <n v="279.92500000000001"/>
    <x v="0"/>
    <x v="11"/>
    <n v="52"/>
    <x v="0"/>
  </r>
  <r>
    <x v="2"/>
    <x v="4"/>
    <s v="AREP"/>
    <m/>
    <x v="0"/>
    <d v="2020-12-26T00:00:00"/>
    <x v="2"/>
    <s v="HUEVO PUBLICO EN GENERAL"/>
    <m/>
    <m/>
    <n v="145.88999999999999"/>
    <m/>
    <n v="3793.14"/>
    <n v="2476.0889999999999"/>
    <n v="16.972000000000001"/>
    <m/>
    <n v="26"/>
    <n v="1317.0509999999999"/>
    <x v="0"/>
    <x v="11"/>
    <n v="52"/>
    <x v="0"/>
  </r>
  <r>
    <x v="2"/>
    <x v="4"/>
    <s v="AREP"/>
    <m/>
    <x v="0"/>
    <d v="2020-12-26T00:00:00"/>
    <x v="2"/>
    <s v="HUEVO PUBLICO EN GENERAL"/>
    <m/>
    <m/>
    <n v="99.55"/>
    <m/>
    <n v="2389.1999999999998"/>
    <n v="1689.5920000000001"/>
    <n v="16.972000000000001"/>
    <m/>
    <n v="24"/>
    <n v="699.60799999999995"/>
    <x v="0"/>
    <x v="11"/>
    <n v="52"/>
    <x v="0"/>
  </r>
  <r>
    <x v="2"/>
    <x v="4"/>
    <s v="AREP"/>
    <m/>
    <x v="0"/>
    <d v="2020-12-26T00:00:00"/>
    <x v="2"/>
    <s v="Cobian Hector"/>
    <m/>
    <m/>
    <n v="241.77"/>
    <m/>
    <n v="6286.02"/>
    <n v="4103.393"/>
    <n v="16.972000000000001"/>
    <m/>
    <n v="26"/>
    <n v="2182.627"/>
    <x v="0"/>
    <x v="11"/>
    <n v="52"/>
    <x v="0"/>
  </r>
  <r>
    <x v="2"/>
    <x v="4"/>
    <s v="AREP"/>
    <m/>
    <x v="0"/>
    <d v="2020-12-26T00:00:00"/>
    <x v="2"/>
    <s v="Super Tienda Martinez SA de CV"/>
    <m/>
    <m/>
    <n v="216.34"/>
    <m/>
    <n v="5624.84"/>
    <n v="3671.7869999999998"/>
    <n v="16.972000000000001"/>
    <m/>
    <n v="26"/>
    <n v="1953.0530000000001"/>
    <x v="0"/>
    <x v="11"/>
    <n v="52"/>
    <x v="0"/>
  </r>
  <r>
    <x v="2"/>
    <x v="4"/>
    <s v="AREP"/>
    <m/>
    <x v="0"/>
    <d v="2020-12-26T00:00:00"/>
    <x v="2"/>
    <s v="HUEVO PUBLICO EN GENERAL"/>
    <m/>
    <m/>
    <n v="266.58999999999997"/>
    <m/>
    <n v="6931.34"/>
    <n v="4524.6459999999997"/>
    <n v="16.972000000000001"/>
    <m/>
    <n v="26"/>
    <n v="2406.694"/>
    <x v="0"/>
    <x v="11"/>
    <n v="52"/>
    <x v="0"/>
  </r>
  <r>
    <x v="2"/>
    <x v="4"/>
    <s v="AREP"/>
    <m/>
    <x v="0"/>
    <d v="2020-12-26T00:00:00"/>
    <x v="2"/>
    <s v="HUEVO PUBLICO EN GENERAL"/>
    <m/>
    <m/>
    <n v="551.67999999999995"/>
    <m/>
    <n v="14343.68"/>
    <n v="9363.2790000000005"/>
    <n v="16.972000000000001"/>
    <m/>
    <n v="26"/>
    <n v="4980.4009999999998"/>
    <x v="0"/>
    <x v="11"/>
    <n v="52"/>
    <x v="0"/>
  </r>
  <r>
    <x v="2"/>
    <x v="4"/>
    <s v="AREP"/>
    <m/>
    <x v="0"/>
    <d v="2020-12-26T00:00:00"/>
    <x v="2"/>
    <s v="Cesar Morales"/>
    <m/>
    <m/>
    <n v="101.72"/>
    <m/>
    <n v="2644.72"/>
    <n v="1726.422"/>
    <n v="16.972000000000001"/>
    <m/>
    <n v="26"/>
    <n v="918.298"/>
    <x v="0"/>
    <x v="11"/>
    <n v="52"/>
    <x v="0"/>
  </r>
  <r>
    <x v="2"/>
    <x v="4"/>
    <s v="AREP"/>
    <m/>
    <x v="0"/>
    <d v="2020-12-26T00:00:00"/>
    <x v="2"/>
    <s v="J Jesus Naranjo Ayala"/>
    <m/>
    <m/>
    <n v="181.48"/>
    <m/>
    <n v="4718.4799999999996"/>
    <n v="3080.1329999999998"/>
    <n v="16.972000000000001"/>
    <m/>
    <n v="26"/>
    <n v="1638.347"/>
    <x v="0"/>
    <x v="11"/>
    <n v="52"/>
    <x v="0"/>
  </r>
  <r>
    <x v="2"/>
    <x v="4"/>
    <s v="AREP"/>
    <m/>
    <x v="0"/>
    <d v="2020-12-26T00:00:00"/>
    <x v="2"/>
    <s v="Panaderia Garcia"/>
    <m/>
    <m/>
    <n v="67.73"/>
    <m/>
    <n v="1083.68"/>
    <n v="1149.5340000000001"/>
    <n v="16.972000000000001"/>
    <m/>
    <n v="16"/>
    <n v="-65.853999999999999"/>
    <x v="0"/>
    <x v="11"/>
    <n v="52"/>
    <x v="0"/>
  </r>
  <r>
    <x v="2"/>
    <x v="4"/>
    <s v="AREP"/>
    <m/>
    <x v="0"/>
    <d v="2020-12-26T00:00:00"/>
    <x v="2"/>
    <s v="Espinoza Gonzalez Maria Yesenia"/>
    <m/>
    <m/>
    <n v="544.46"/>
    <m/>
    <n v="14155.96"/>
    <n v="9240.7389999999996"/>
    <n v="16.972000000000001"/>
    <m/>
    <n v="26"/>
    <n v="4915.2209999999995"/>
    <x v="0"/>
    <x v="11"/>
    <n v="52"/>
    <x v="0"/>
  </r>
  <r>
    <x v="2"/>
    <x v="4"/>
    <s v="AREP"/>
    <m/>
    <x v="0"/>
    <d v="2020-12-26T00:00:00"/>
    <x v="2"/>
    <s v="Vargas Perez Maria del Rosario &quot;La Chata&quot;"/>
    <m/>
    <m/>
    <n v="217"/>
    <m/>
    <n v="5642"/>
    <n v="3682.989"/>
    <n v="16.972000000000001"/>
    <m/>
    <n v="26"/>
    <n v="1959.011"/>
    <x v="0"/>
    <x v="11"/>
    <n v="52"/>
    <x v="0"/>
  </r>
  <r>
    <x v="2"/>
    <x v="4"/>
    <s v="AREP"/>
    <m/>
    <x v="0"/>
    <d v="2020-12-26T00:00:00"/>
    <x v="2"/>
    <s v="HUEVO PUBLICO EN GENERAL"/>
    <m/>
    <m/>
    <n v="44.58"/>
    <m/>
    <n v="1159.08"/>
    <n v="756.625"/>
    <n v="16.972000000000001"/>
    <m/>
    <n v="26"/>
    <n v="402.45499999999998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1347.56"/>
    <m/>
    <n v="35036.559999999998"/>
    <n v="22871.192999999999"/>
    <n v="16.972000000000001"/>
    <m/>
    <n v="26"/>
    <n v="12165.367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467.76"/>
    <m/>
    <n v="12161.76"/>
    <n v="7938.9629999999997"/>
    <n v="16.972000000000001"/>
    <m/>
    <n v="26"/>
    <n v="4222.7969999999996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298.19"/>
    <m/>
    <n v="7007.47"/>
    <n v="5060.97"/>
    <n v="16.972000000000001"/>
    <m/>
    <n v="23.5"/>
    <n v="1946.5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1371.61"/>
    <m/>
    <n v="34976.06"/>
    <n v="23279.377"/>
    <n v="16.972000000000001"/>
    <m/>
    <n v="25.5"/>
    <n v="11696.683000000001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1132.74"/>
    <m/>
    <n v="28884.87"/>
    <n v="19225.203000000001"/>
    <n v="16.972000000000001"/>
    <m/>
    <n v="25.5"/>
    <n v="9659.6669999999995"/>
    <x v="0"/>
    <x v="11"/>
    <n v="52"/>
    <x v="0"/>
  </r>
  <r>
    <x v="2"/>
    <x v="4"/>
    <s v="AREP"/>
    <m/>
    <x v="0"/>
    <d v="2020-12-28T00:00:00"/>
    <x v="2"/>
    <s v="HUEVO PUBLICO EN GENERAL"/>
    <m/>
    <m/>
    <n v="271.8"/>
    <m/>
    <n v="7066.8"/>
    <n v="4508.6509999999998"/>
    <n v="16.588000000000001"/>
    <m/>
    <n v="26"/>
    <n v="2558.1489999999999"/>
    <x v="0"/>
    <x v="11"/>
    <n v="53"/>
    <x v="0"/>
  </r>
  <r>
    <x v="2"/>
    <x v="4"/>
    <s v="AREP"/>
    <m/>
    <x v="0"/>
    <d v="2020-12-28T00:00:00"/>
    <x v="2"/>
    <s v="Garcia Soto Salvador"/>
    <m/>
    <m/>
    <n v="915.57"/>
    <m/>
    <n v="24262.61"/>
    <n v="15187.584000000001"/>
    <n v="16.588000000000001"/>
    <m/>
    <n v="26.5"/>
    <n v="9075.0259999999998"/>
    <x v="0"/>
    <x v="11"/>
    <n v="53"/>
    <x v="0"/>
  </r>
  <r>
    <x v="2"/>
    <x v="4"/>
    <s v="AREP"/>
    <m/>
    <x v="0"/>
    <d v="2020-12-28T00:00:00"/>
    <x v="2"/>
    <s v="Loera Baltazar Carlos"/>
    <m/>
    <m/>
    <n v="565.03"/>
    <m/>
    <n v="14973.3"/>
    <n v="9372.7849999999999"/>
    <n v="16.588000000000001"/>
    <m/>
    <n v="26.5"/>
    <n v="5600.5150000000003"/>
    <x v="0"/>
    <x v="11"/>
    <n v="53"/>
    <x v="0"/>
  </r>
  <r>
    <x v="2"/>
    <x v="4"/>
    <s v="GRAL"/>
    <m/>
    <x v="0"/>
    <d v="2020-12-30T00:00:00"/>
    <x v="2"/>
    <s v="Gonzalez Contreras Crescenciano"/>
    <m/>
    <m/>
    <n v="2708.42"/>
    <m/>
    <n v="67710.5"/>
    <n v="38744.347999999998"/>
    <n v="14.305"/>
    <m/>
    <n v="25"/>
    <n v="28966.151999999998"/>
    <x v="0"/>
    <x v="11"/>
    <n v="53"/>
    <x v="0"/>
  </r>
  <r>
    <x v="2"/>
    <x v="4"/>
    <s v="GRAL"/>
    <m/>
    <x v="0"/>
    <d v="2020-12-30T00:00:00"/>
    <x v="2"/>
    <s v="Ventas Familia"/>
    <m/>
    <m/>
    <n v="4.0199999999999996"/>
    <m/>
    <n v="104.52"/>
    <n v="66.968000000000004"/>
    <n v="16.658999999999999"/>
    <m/>
    <n v="26"/>
    <n v="37.552"/>
    <x v="0"/>
    <x v="11"/>
    <n v="53"/>
    <x v="0"/>
  </r>
  <r>
    <x v="2"/>
    <x v="4"/>
    <s v="AREP"/>
    <m/>
    <x v="0"/>
    <d v="2020-12-30T00:00:00"/>
    <x v="2"/>
    <s v="Martin Francisco Cervantes Curiel"/>
    <m/>
    <m/>
    <n v="206.01"/>
    <m/>
    <n v="5150.25"/>
    <n v="3035.712"/>
    <n v="14.736000000000001"/>
    <m/>
    <n v="25"/>
    <n v="2114.538"/>
    <x v="0"/>
    <x v="11"/>
    <n v="53"/>
    <x v="0"/>
  </r>
  <r>
    <x v="2"/>
    <x v="4"/>
    <s v="AREP"/>
    <m/>
    <x v="0"/>
    <d v="2020-12-30T00:00:00"/>
    <x v="2"/>
    <s v="Abel Paul Hernandez Perez"/>
    <m/>
    <m/>
    <n v="287.64999999999998"/>
    <m/>
    <n v="7191.25"/>
    <n v="4238.7389999999996"/>
    <n v="14.736000000000001"/>
    <m/>
    <n v="25"/>
    <n v="2952.511"/>
    <x v="0"/>
    <x v="11"/>
    <n v="53"/>
    <x v="0"/>
  </r>
  <r>
    <x v="2"/>
    <x v="4"/>
    <s v="AREP"/>
    <m/>
    <x v="0"/>
    <d v="2020-12-30T00:00:00"/>
    <x v="2"/>
    <s v="HUEVO PUBLICO EN GENERAL"/>
    <m/>
    <m/>
    <n v="226.06"/>
    <m/>
    <n v="5651.5"/>
    <n v="3331.1640000000002"/>
    <n v="14.736000000000001"/>
    <m/>
    <n v="25"/>
    <n v="2320.3359999999998"/>
    <x v="0"/>
    <x v="11"/>
    <n v="53"/>
    <x v="0"/>
  </r>
  <r>
    <x v="2"/>
    <x v="4"/>
    <s v="AREP"/>
    <m/>
    <x v="0"/>
    <d v="2020-12-30T00:00:00"/>
    <x v="2"/>
    <s v="HUEVO PUBLICO EN GENERAL"/>
    <m/>
    <m/>
    <n v="222.56"/>
    <m/>
    <n v="5564"/>
    <n v="3279.5889999999999"/>
    <n v="14.736000000000001"/>
    <m/>
    <n v="25"/>
    <n v="2284.4110000000001"/>
    <x v="0"/>
    <x v="11"/>
    <n v="53"/>
    <x v="0"/>
  </r>
  <r>
    <x v="2"/>
    <x v="4"/>
    <s v="AREP"/>
    <m/>
    <x v="0"/>
    <d v="2020-12-30T00:00:00"/>
    <x v="2"/>
    <s v="Cesar Morales"/>
    <m/>
    <m/>
    <n v="89.13"/>
    <m/>
    <n v="2228.25"/>
    <n v="1313.3969999999999"/>
    <n v="14.736000000000001"/>
    <m/>
    <n v="25"/>
    <n v="914.85299999999995"/>
    <x v="0"/>
    <x v="11"/>
    <n v="53"/>
    <x v="0"/>
  </r>
  <r>
    <x v="2"/>
    <x v="4"/>
    <s v="AREP"/>
    <m/>
    <x v="0"/>
    <d v="2020-12-30T00:00:00"/>
    <x v="2"/>
    <s v="HUEVO PUBLICO EN GENERAL"/>
    <m/>
    <m/>
    <n v="231.42"/>
    <m/>
    <n v="5785.5"/>
    <n v="3410.1469999999999"/>
    <n v="14.736000000000001"/>
    <m/>
    <n v="25"/>
    <n v="2375.3530000000001"/>
    <x v="0"/>
    <x v="11"/>
    <n v="53"/>
    <x v="0"/>
  </r>
  <r>
    <x v="2"/>
    <x v="4"/>
    <s v="AREP"/>
    <m/>
    <x v="0"/>
    <d v="2020-12-30T00:00:00"/>
    <x v="2"/>
    <s v="Soc Coop Rural de Compra y Venta en C y C El Grullo SCL"/>
    <m/>
    <m/>
    <n v="1329.29"/>
    <m/>
    <n v="34561.54"/>
    <n v="19588.085999999999"/>
    <n v="14.736000000000001"/>
    <m/>
    <n v="26"/>
    <n v="14973.454"/>
    <x v="0"/>
    <x v="11"/>
    <n v="53"/>
    <x v="0"/>
  </r>
  <r>
    <x v="2"/>
    <x v="4"/>
    <s v="AREP"/>
    <m/>
    <x v="0"/>
    <d v="2020-12-30T00:00:00"/>
    <x v="2"/>
    <s v="Soc Coop Rural de Compra y Venta en C y C El Grullo SCL"/>
    <m/>
    <m/>
    <n v="1346.8"/>
    <m/>
    <n v="33670"/>
    <n v="19846.109"/>
    <n v="14.736000000000001"/>
    <m/>
    <n v="25"/>
    <n v="13823.891"/>
    <x v="0"/>
    <x v="11"/>
    <n v="53"/>
    <x v="0"/>
  </r>
  <r>
    <x v="2"/>
    <x v="4"/>
    <s v="AREP"/>
    <m/>
    <x v="0"/>
    <d v="2020-12-30T00:00:00"/>
    <x v="2"/>
    <s v="Hernandez Rosales Alicia"/>
    <m/>
    <m/>
    <n v="652.53"/>
    <m/>
    <n v="16313.25"/>
    <n v="9615.52"/>
    <n v="14.736000000000001"/>
    <m/>
    <n v="25"/>
    <n v="6697.73"/>
    <x v="0"/>
    <x v="11"/>
    <n v="53"/>
    <x v="0"/>
  </r>
  <r>
    <x v="2"/>
    <x v="4"/>
    <s v="AREP"/>
    <m/>
    <x v="0"/>
    <d v="2020-12-30T00:00:00"/>
    <x v="2"/>
    <s v="Hernandez Rosales Alicia"/>
    <m/>
    <m/>
    <n v="40.86"/>
    <m/>
    <n v="612.9"/>
    <n v="602.10299999999995"/>
    <n v="14.736000000000001"/>
    <m/>
    <n v="15"/>
    <n v="10.797000000000001"/>
    <x v="0"/>
    <x v="11"/>
    <n v="53"/>
    <x v="0"/>
  </r>
  <r>
    <x v="2"/>
    <x v="4"/>
    <s v="AREP"/>
    <m/>
    <x v="0"/>
    <d v="2020-12-30T00:00:00"/>
    <x v="2"/>
    <s v="Hernandez Rosales Alicia"/>
    <m/>
    <m/>
    <n v="221.38"/>
    <m/>
    <n v="4427.6000000000004"/>
    <n v="3262.201"/>
    <n v="14.736000000000001"/>
    <m/>
    <n v="20"/>
    <n v="1165.3989999999999"/>
    <x v="0"/>
    <x v="11"/>
    <n v="53"/>
    <x v="0"/>
  </r>
  <r>
    <x v="2"/>
    <x v="4"/>
    <s v="AREP"/>
    <m/>
    <x v="0"/>
    <d v="2020-12-30T00:00:00"/>
    <x v="2"/>
    <s v="De la Torre Gudiño Jaime"/>
    <m/>
    <m/>
    <n v="110.88"/>
    <m/>
    <n v="2772"/>
    <n v="1633.9"/>
    <n v="14.736000000000001"/>
    <m/>
    <n v="25"/>
    <n v="1138.0999999999999"/>
    <x v="0"/>
    <x v="11"/>
    <n v="53"/>
    <x v="0"/>
  </r>
  <r>
    <x v="2"/>
    <x v="4"/>
    <s v="AREP"/>
    <m/>
    <x v="0"/>
    <d v="2020-12-30T00:00:00"/>
    <x v="2"/>
    <s v="Cobian Hector"/>
    <m/>
    <m/>
    <n v="264.77"/>
    <m/>
    <n v="6619.25"/>
    <n v="3901.585"/>
    <n v="14.736000000000001"/>
    <m/>
    <n v="25"/>
    <n v="2717.665"/>
    <x v="0"/>
    <x v="11"/>
    <n v="53"/>
    <x v="0"/>
  </r>
  <r>
    <x v="2"/>
    <x v="4"/>
    <s v="AREP"/>
    <m/>
    <x v="0"/>
    <d v="2020-12-30T00:00:00"/>
    <x v="2"/>
    <s v="Cobian Zamora Marlin"/>
    <m/>
    <m/>
    <n v="1110.03"/>
    <m/>
    <n v="28860.78"/>
    <n v="16357.126"/>
    <n v="14.736000000000001"/>
    <m/>
    <n v="26"/>
    <n v="12503.654"/>
    <x v="0"/>
    <x v="11"/>
    <n v="53"/>
    <x v="0"/>
  </r>
  <r>
    <x v="2"/>
    <x v="4"/>
    <s v="AREP"/>
    <m/>
    <x v="0"/>
    <d v="2020-12-30T00:00:00"/>
    <x v="2"/>
    <s v="Cobian Zamora Marlin"/>
    <m/>
    <m/>
    <n v="638.1"/>
    <m/>
    <n v="15952.5"/>
    <n v="9402.8829999999998"/>
    <n v="14.736000000000001"/>
    <m/>
    <n v="25"/>
    <n v="6549.6170000000002"/>
    <x v="0"/>
    <x v="11"/>
    <n v="53"/>
    <x v="0"/>
  </r>
  <r>
    <x v="2"/>
    <x v="4"/>
    <s v="AREP"/>
    <m/>
    <x v="0"/>
    <d v="2020-12-30T00:00:00"/>
    <x v="2"/>
    <s v="Panificadora Valdez"/>
    <m/>
    <m/>
    <n v="22.91"/>
    <m/>
    <n v="343.65"/>
    <n v="337.596"/>
    <n v="14.736000000000001"/>
    <m/>
    <n v="15"/>
    <n v="6.0540000000000003"/>
    <x v="0"/>
    <x v="11"/>
    <n v="53"/>
    <x v="0"/>
  </r>
  <r>
    <x v="2"/>
    <x v="4"/>
    <s v="AREP"/>
    <m/>
    <x v="0"/>
    <d v="2020-12-30T00:00:00"/>
    <x v="2"/>
    <s v="HUEVO PUBLICO EN GENERAL"/>
    <m/>
    <m/>
    <n v="322.37"/>
    <m/>
    <n v="8059.25"/>
    <n v="5370.1220000000003"/>
    <n v="16.658000000000001"/>
    <m/>
    <n v="25"/>
    <n v="2689.1280000000002"/>
    <x v="0"/>
    <x v="11"/>
    <n v="53"/>
    <x v="0"/>
  </r>
  <r>
    <x v="2"/>
    <x v="4"/>
    <s v="AREP"/>
    <m/>
    <x v="0"/>
    <d v="2020-12-30T00:00:00"/>
    <x v="2"/>
    <s v="HUEVO PUBLICO EN GENERAL"/>
    <m/>
    <m/>
    <n v="343.53"/>
    <m/>
    <n v="8588.25"/>
    <n v="5722.6109999999999"/>
    <n v="16.658000000000001"/>
    <m/>
    <n v="25"/>
    <n v="2865.6390000000001"/>
    <x v="0"/>
    <x v="11"/>
    <n v="53"/>
    <x v="0"/>
  </r>
  <r>
    <x v="2"/>
    <x v="4"/>
    <s v="AREP"/>
    <m/>
    <x v="0"/>
    <d v="2020-12-30T00:00:00"/>
    <x v="2"/>
    <s v="SUPER LAS PINTAS"/>
    <m/>
    <m/>
    <n v="406.8"/>
    <m/>
    <n v="10170"/>
    <n v="6776.5789999999997"/>
    <n v="16.658000000000001"/>
    <m/>
    <n v="25"/>
    <n v="3393.4209999999998"/>
    <x v="0"/>
    <x v="11"/>
    <n v="53"/>
    <x v="0"/>
  </r>
  <r>
    <x v="2"/>
    <x v="4"/>
    <s v="AREP"/>
    <m/>
    <x v="0"/>
    <d v="2020-12-30T00:00:00"/>
    <x v="2"/>
    <s v="Gonzalez Dominguez Fabiola"/>
    <m/>
    <m/>
    <n v="292.35000000000002"/>
    <m/>
    <n v="7308.75"/>
    <n v="4870.0410000000002"/>
    <n v="16.658000000000001"/>
    <m/>
    <n v="25"/>
    <n v="2438.7089999999998"/>
    <x v="0"/>
    <x v="11"/>
    <n v="53"/>
    <x v="0"/>
  </r>
  <r>
    <x v="2"/>
    <x v="4"/>
    <s v="AREP"/>
    <m/>
    <x v="0"/>
    <d v="2020-12-30T00:00:00"/>
    <x v="2"/>
    <s v="Ambriz Ruiz Manolo"/>
    <m/>
    <m/>
    <n v="328.62"/>
    <m/>
    <n v="8215.5"/>
    <n v="5474.2359999999999"/>
    <n v="16.658000000000001"/>
    <m/>
    <n v="25"/>
    <n v="2741.2640000000001"/>
    <x v="0"/>
    <x v="11"/>
    <n v="53"/>
    <x v="0"/>
  </r>
  <r>
    <x v="2"/>
    <x v="4"/>
    <s v="AREP"/>
    <m/>
    <x v="0"/>
    <d v="2020-12-30T00:00:00"/>
    <x v="2"/>
    <s v="Espinoza Gonzalez Maria Yesenia"/>
    <m/>
    <m/>
    <n v="455.92"/>
    <m/>
    <n v="11385.46"/>
    <n v="7594.8320000000003"/>
    <n v="16.658000000000001"/>
    <m/>
    <n v="24.9725"/>
    <n v="3790.6280000000002"/>
    <x v="0"/>
    <x v="11"/>
    <n v="53"/>
    <x v="0"/>
  </r>
  <r>
    <x v="2"/>
    <x v="4"/>
    <s v="AREP"/>
    <m/>
    <x v="0"/>
    <d v="2020-12-30T00:00:00"/>
    <x v="2"/>
    <s v="Jose Zazueta"/>
    <m/>
    <m/>
    <n v="825.34"/>
    <m/>
    <n v="20633.5"/>
    <n v="13748.725"/>
    <n v="16.658000000000001"/>
    <m/>
    <n v="25"/>
    <n v="6884.7749999999996"/>
    <x v="0"/>
    <x v="11"/>
    <n v="53"/>
    <x v="0"/>
  </r>
  <r>
    <x v="2"/>
    <x v="4"/>
    <s v="AREP"/>
    <m/>
    <x v="0"/>
    <d v="2020-12-30T00:00:00"/>
    <x v="2"/>
    <s v="Panaderia Garcia"/>
    <m/>
    <m/>
    <n v="155.38"/>
    <m/>
    <n v="3107.6"/>
    <n v="2588.36"/>
    <n v="16.658000000000001"/>
    <m/>
    <n v="20"/>
    <n v="519.24"/>
    <x v="0"/>
    <x v="11"/>
    <n v="53"/>
    <x v="0"/>
  </r>
  <r>
    <x v="2"/>
    <x v="4"/>
    <s v="AREP"/>
    <m/>
    <x v="0"/>
    <d v="2020-12-30T00:00:00"/>
    <x v="2"/>
    <s v="Panaderia Garcia"/>
    <m/>
    <m/>
    <n v="271.82"/>
    <m/>
    <n v="4077.3"/>
    <n v="4528.0469999999996"/>
    <n v="16.658000000000001"/>
    <m/>
    <n v="15"/>
    <n v="-450.74700000000001"/>
    <x v="0"/>
    <x v="11"/>
    <n v="53"/>
    <x v="0"/>
  </r>
  <r>
    <x v="2"/>
    <x v="4"/>
    <s v="AREP"/>
    <m/>
    <x v="0"/>
    <d v="2020-12-30T00:00:00"/>
    <x v="2"/>
    <s v="HUEVO PUBLICO EN GENERAL"/>
    <m/>
    <m/>
    <n v="306.77"/>
    <m/>
    <n v="7669.25"/>
    <n v="5110.2529999999997"/>
    <n v="16.658000000000001"/>
    <m/>
    <n v="25"/>
    <n v="2558.9969999999998"/>
    <x v="0"/>
    <x v="11"/>
    <n v="53"/>
    <x v="0"/>
  </r>
  <r>
    <x v="2"/>
    <x v="4"/>
    <s v="AREP"/>
    <m/>
    <x v="0"/>
    <d v="2020-12-30T00:00:00"/>
    <x v="2"/>
    <s v="Imelda fregozo Guzman"/>
    <m/>
    <m/>
    <n v="224.28"/>
    <m/>
    <n v="5607"/>
    <n v="3736.114"/>
    <n v="16.658000000000001"/>
    <m/>
    <n v="25"/>
    <n v="1870.886"/>
    <x v="0"/>
    <x v="11"/>
    <n v="53"/>
    <x v="0"/>
  </r>
  <r>
    <x v="2"/>
    <x v="4"/>
    <s v="AREP"/>
    <m/>
    <x v="0"/>
    <d v="2020-12-30T00:00:00"/>
    <x v="2"/>
    <s v="Laura Livier Castro Mejia"/>
    <m/>
    <m/>
    <n v="334.91"/>
    <m/>
    <n v="8372.75"/>
    <n v="5579.0169999999998"/>
    <n v="16.658000000000001"/>
    <m/>
    <n v="25"/>
    <n v="2793.7330000000002"/>
    <x v="0"/>
    <x v="11"/>
    <n v="53"/>
    <x v="0"/>
  </r>
  <r>
    <x v="2"/>
    <x v="4"/>
    <s v="AREP"/>
    <m/>
    <x v="0"/>
    <d v="2020-12-30T00:00:00"/>
    <x v="2"/>
    <s v="HUEVO PUBLICO EN GENERAL"/>
    <m/>
    <m/>
    <n v="437.67"/>
    <m/>
    <n v="10941.75"/>
    <n v="7290.8190000000004"/>
    <n v="16.658000000000001"/>
    <m/>
    <n v="25"/>
    <n v="3650.931"/>
    <x v="0"/>
    <x v="11"/>
    <n v="53"/>
    <x v="0"/>
  </r>
  <r>
    <x v="2"/>
    <x v="4"/>
    <s v="AREP"/>
    <m/>
    <x v="0"/>
    <d v="2020-12-30T00:00:00"/>
    <x v="2"/>
    <s v="Vargas Perez Maria del Rosario &quot;La Chata&quot;"/>
    <m/>
    <m/>
    <n v="460.32"/>
    <m/>
    <n v="11508"/>
    <n v="7668.1289999999999"/>
    <n v="16.658000000000001"/>
    <m/>
    <n v="25"/>
    <n v="3839.8710000000001"/>
    <x v="0"/>
    <x v="11"/>
    <n v="53"/>
    <x v="0"/>
  </r>
  <r>
    <x v="2"/>
    <x v="4"/>
    <s v="AREP"/>
    <m/>
    <x v="0"/>
    <d v="2020-12-30T00:00:00"/>
    <x v="2"/>
    <s v="Alvarez Garcia Octavio "/>
    <m/>
    <m/>
    <n v="432.87"/>
    <m/>
    <n v="10821.75"/>
    <n v="7210.8590000000004"/>
    <n v="16.658000000000001"/>
    <m/>
    <n v="25"/>
    <n v="3610.8910000000001"/>
    <x v="0"/>
    <x v="11"/>
    <n v="53"/>
    <x v="0"/>
  </r>
  <r>
    <x v="2"/>
    <x v="4"/>
    <s v="AREP"/>
    <m/>
    <x v="0"/>
    <d v="2020-12-30T00:00:00"/>
    <x v="2"/>
    <s v="Julio Sanchez"/>
    <m/>
    <m/>
    <n v="2846.67"/>
    <m/>
    <n v="71166.75"/>
    <n v="47420.559000000001"/>
    <n v="16.658000000000001"/>
    <m/>
    <n v="25"/>
    <n v="23746.190999999999"/>
    <x v="0"/>
    <x v="11"/>
    <n v="53"/>
    <x v="0"/>
  </r>
  <r>
    <x v="2"/>
    <x v="4"/>
    <s v="AREP"/>
    <m/>
    <x v="0"/>
    <d v="2020-12-30T00:00:00"/>
    <x v="2"/>
    <s v="HUEVO PUBLICO EN GENERAL"/>
    <m/>
    <m/>
    <n v="311.76"/>
    <m/>
    <n v="7794"/>
    <n v="5193.3779999999997"/>
    <n v="16.658000000000001"/>
    <m/>
    <n v="25"/>
    <n v="2600.6219999999998"/>
    <x v="0"/>
    <x v="11"/>
    <n v="53"/>
    <x v="0"/>
  </r>
  <r>
    <x v="2"/>
    <x v="4"/>
    <s v="AREP"/>
    <m/>
    <x v="0"/>
    <d v="2020-12-31T00:00:00"/>
    <x v="2"/>
    <s v="Panaderia Garcia"/>
    <m/>
    <m/>
    <n v="44.8"/>
    <m/>
    <n v="672"/>
    <n v="639.21500000000003"/>
    <n v="14.268000000000001"/>
    <m/>
    <n v="15"/>
    <n v="32.784999999999997"/>
    <x v="0"/>
    <x v="11"/>
    <n v="53"/>
    <x v="0"/>
  </r>
  <r>
    <x v="2"/>
    <x v="4"/>
    <s v="AREP"/>
    <m/>
    <x v="0"/>
    <d v="2020-12-31T00:00:00"/>
    <x v="2"/>
    <s v="HUEVO PUBLICO EN GENERAL"/>
    <m/>
    <m/>
    <n v="132.72999999999999"/>
    <m/>
    <n v="3318.25"/>
    <n v="1893.816"/>
    <n v="14.268000000000001"/>
    <m/>
    <n v="25"/>
    <n v="1424.434"/>
    <x v="0"/>
    <x v="11"/>
    <n v="53"/>
    <x v="0"/>
  </r>
  <r>
    <x v="2"/>
    <x v="4"/>
    <s v="AREP"/>
    <m/>
    <x v="0"/>
    <d v="2020-12-31T00:00:00"/>
    <x v="2"/>
    <s v="Julio Sanchez"/>
    <m/>
    <m/>
    <n v="203.22"/>
    <m/>
    <n v="5080.5"/>
    <n v="2899.5810000000001"/>
    <n v="14.268000000000001"/>
    <m/>
    <n v="25"/>
    <n v="2180.9189999999999"/>
    <x v="0"/>
    <x v="11"/>
    <n v="53"/>
    <x v="0"/>
  </r>
  <r>
    <x v="2"/>
    <x v="4"/>
    <s v="AREP"/>
    <m/>
    <x v="0"/>
    <d v="2020-12-31T00:00:00"/>
    <x v="2"/>
    <s v="HUEVO PUBLICO EN GENERAL"/>
    <m/>
    <m/>
    <n v="212.05"/>
    <m/>
    <n v="5301.25"/>
    <n v="3025.569"/>
    <n v="14.268000000000001"/>
    <m/>
    <n v="25"/>
    <n v="2275.681"/>
    <x v="0"/>
    <x v="11"/>
    <n v="53"/>
    <x v="0"/>
  </r>
  <r>
    <x v="2"/>
    <x v="4"/>
    <s v="AREP"/>
    <m/>
    <x v="0"/>
    <d v="2020-12-31T00:00:00"/>
    <x v="2"/>
    <s v="HUEVO PUBLICO EN GENERAL"/>
    <m/>
    <m/>
    <n v="179.03"/>
    <m/>
    <n v="4117.6899999999996"/>
    <n v="2554.433"/>
    <n v="14.268000000000001"/>
    <m/>
    <n v="23"/>
    <n v="1563.2570000000001"/>
    <x v="0"/>
    <x v="11"/>
    <n v="53"/>
    <x v="0"/>
  </r>
  <r>
    <x v="2"/>
    <x v="4"/>
    <s v="AREP"/>
    <m/>
    <x v="0"/>
    <d v="2020-12-31T00:00:00"/>
    <x v="2"/>
    <s v="HUEVO PUBLICO EN GENERAL"/>
    <m/>
    <m/>
    <n v="450.05"/>
    <m/>
    <n v="11251.25"/>
    <n v="6421.3969999999999"/>
    <n v="14.268000000000001"/>
    <m/>
    <n v="25"/>
    <n v="4829.8530000000001"/>
    <x v="0"/>
    <x v="11"/>
    <n v="53"/>
    <x v="0"/>
  </r>
  <r>
    <x v="2"/>
    <x v="4"/>
    <s v="AREP"/>
    <m/>
    <x v="0"/>
    <d v="2020-12-31T00:00:00"/>
    <x v="2"/>
    <s v="J Jesus Naranjo Ayala"/>
    <m/>
    <m/>
    <n v="142.85"/>
    <m/>
    <n v="3571.25"/>
    <n v="2038.21"/>
    <n v="14.268000000000001"/>
    <m/>
    <n v="25"/>
    <n v="1533.04"/>
    <x v="0"/>
    <x v="11"/>
    <n v="53"/>
    <x v="0"/>
  </r>
  <r>
    <x v="2"/>
    <x v="4"/>
    <s v="AREP"/>
    <m/>
    <x v="0"/>
    <d v="2020-12-31T00:00:00"/>
    <x v="2"/>
    <s v="Super Tienda Martinez SA de CV"/>
    <m/>
    <m/>
    <n v="227.08"/>
    <m/>
    <n v="5677"/>
    <n v="3240.02"/>
    <n v="14.268000000000001"/>
    <m/>
    <n v="25"/>
    <n v="2436.98"/>
    <x v="0"/>
    <x v="11"/>
    <n v="53"/>
    <x v="0"/>
  </r>
  <r>
    <x v="2"/>
    <x v="4"/>
    <s v="AREP"/>
    <m/>
    <x v="0"/>
    <d v="2020-12-31T00:00:00"/>
    <x v="2"/>
    <s v="Panaderia Garcia"/>
    <m/>
    <m/>
    <n v="44.63"/>
    <m/>
    <n v="669.45"/>
    <n v="636.78899999999999"/>
    <n v="14.268000000000001"/>
    <m/>
    <n v="15"/>
    <n v="32.661000000000001"/>
    <x v="0"/>
    <x v="11"/>
    <n v="53"/>
    <x v="0"/>
  </r>
  <r>
    <x v="2"/>
    <x v="4"/>
    <s v="AREP"/>
    <m/>
    <x v="0"/>
    <d v="2020-12-31T00:00:00"/>
    <x v="2"/>
    <s v="Espinoza Gonzalez Maria Yesenia"/>
    <m/>
    <m/>
    <n v="446.59"/>
    <m/>
    <n v="11164.75"/>
    <n v="6372.0290000000005"/>
    <n v="14.268000000000001"/>
    <m/>
    <n v="25"/>
    <n v="4792.7209999999995"/>
    <x v="0"/>
    <x v="11"/>
    <n v="53"/>
    <x v="0"/>
  </r>
  <r>
    <x v="2"/>
    <x v="4"/>
    <s v="AREP"/>
    <m/>
    <x v="0"/>
    <d v="2020-12-31T00:00:00"/>
    <x v="2"/>
    <s v="HUEVO PUBLICO EN GENERAL"/>
    <m/>
    <m/>
    <n v="277.07"/>
    <m/>
    <n v="6926.75"/>
    <n v="3953.2860000000001"/>
    <n v="14.268000000000001"/>
    <m/>
    <n v="25"/>
    <n v="2973.4639999999999"/>
    <x v="0"/>
    <x v="11"/>
    <n v="53"/>
    <x v="0"/>
  </r>
  <r>
    <x v="2"/>
    <x v="4"/>
    <s v="AREP"/>
    <m/>
    <x v="0"/>
    <d v="2020-12-31T00:00:00"/>
    <x v="2"/>
    <s v="Ambriz Ruiz Manolo"/>
    <m/>
    <m/>
    <n v="376.91"/>
    <m/>
    <n v="9422.75"/>
    <n v="5377.8220000000001"/>
    <n v="14.268000000000001"/>
    <m/>
    <n v="25"/>
    <n v="4044.9279999999999"/>
    <x v="0"/>
    <x v="11"/>
    <n v="53"/>
    <x v="0"/>
  </r>
  <r>
    <x v="2"/>
    <x v="4"/>
    <s v="AREP"/>
    <m/>
    <x v="0"/>
    <d v="2020-12-31T00:00:00"/>
    <x v="2"/>
    <s v="Vargas Perez Maria del Rosario &quot;La Chata&quot;"/>
    <m/>
    <m/>
    <n v="206.9"/>
    <m/>
    <n v="5172.5"/>
    <n v="2952.0880000000002"/>
    <n v="14.268000000000001"/>
    <m/>
    <n v="25"/>
    <n v="2220.4119999999998"/>
    <x v="0"/>
    <x v="11"/>
    <n v="53"/>
    <x v="0"/>
  </r>
  <r>
    <x v="2"/>
    <x v="4"/>
    <s v="AREP"/>
    <m/>
    <x v="0"/>
    <d v="2020-12-31T00:00:00"/>
    <x v="2"/>
    <s v="Huerta Reyes Juan Carlos"/>
    <m/>
    <m/>
    <n v="677.88"/>
    <m/>
    <n v="16947"/>
    <n v="9672.1180000000004"/>
    <n v="14.268000000000001"/>
    <m/>
    <n v="25"/>
    <n v="7274.8819999999996"/>
    <x v="0"/>
    <x v="11"/>
    <n v="53"/>
    <x v="0"/>
  </r>
  <r>
    <x v="2"/>
    <x v="4"/>
    <s v="AREP"/>
    <m/>
    <x v="0"/>
    <d v="2020-12-31T00:00:00"/>
    <x v="2"/>
    <s v="Distribuidora de Frutas y Verduras Zepeda Hnos SRL de CV"/>
    <m/>
    <m/>
    <n v="656.31"/>
    <m/>
    <n v="16407.75"/>
    <n v="9364.3529999999992"/>
    <n v="14.268000000000001"/>
    <m/>
    <n v="25"/>
    <n v="7043.3969999999999"/>
    <x v="0"/>
    <x v="11"/>
    <n v="53"/>
    <x v="0"/>
  </r>
  <r>
    <x v="2"/>
    <x v="4"/>
    <s v="AREP"/>
    <m/>
    <x v="0"/>
    <d v="2020-12-31T00:00:00"/>
    <x v="2"/>
    <s v="Distribuidora de Frutas y Verduras Zepeda Hnos SRL de CV"/>
    <m/>
    <m/>
    <n v="1802.68"/>
    <m/>
    <n v="45067"/>
    <n v="25720.973999999998"/>
    <n v="14.268000000000001"/>
    <m/>
    <n v="25"/>
    <n v="19346.026000000002"/>
    <x v="0"/>
    <x v="11"/>
    <n v="5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5061B-4F1D-4C48-AD12-B075A6CEF06E}" name="TablaDinámica6" cacheId="7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E33:G38" firstHeaderRow="0" firstDataRow="1" firstDataCol="1"/>
  <pivotFields count="22">
    <pivotField showAll="0"/>
    <pivotField axis="axisRow" showAll="0">
      <items count="5">
        <item sd="0" x="2"/>
        <item sd="0" x="0"/>
        <item sd="0" x="1"/>
        <item sd="0" x="3"/>
        <item t="default"/>
      </items>
    </pivotField>
    <pivotField axis="axisRow" showAll="0">
      <items count="56">
        <item x="6"/>
        <item x="21"/>
        <item m="1" x="49"/>
        <item x="0"/>
        <item x="25"/>
        <item m="1" x="40"/>
        <item m="1" x="35"/>
        <item m="1" x="27"/>
        <item m="1" x="29"/>
        <item x="7"/>
        <item m="1" x="38"/>
        <item m="1" x="36"/>
        <item m="1" x="31"/>
        <item m="1" x="53"/>
        <item m="1" x="51"/>
        <item m="1" x="46"/>
        <item m="1" x="48"/>
        <item x="9"/>
        <item m="1" x="41"/>
        <item m="1" x="34"/>
        <item m="1" x="45"/>
        <item x="22"/>
        <item m="1" x="28"/>
        <item m="1" x="47"/>
        <item m="1" x="52"/>
        <item x="24"/>
        <item m="1" x="44"/>
        <item x="12"/>
        <item m="1" x="37"/>
        <item x="5"/>
        <item m="1" x="33"/>
        <item x="26"/>
        <item m="1" x="30"/>
        <item x="23"/>
        <item x="13"/>
        <item m="1" x="42"/>
        <item x="20"/>
        <item m="1" x="32"/>
        <item x="1"/>
        <item x="2"/>
        <item x="3"/>
        <item x="4"/>
        <item x="8"/>
        <item x="10"/>
        <item x="11"/>
        <item x="14"/>
        <item x="15"/>
        <item x="16"/>
        <item x="17"/>
        <item x="18"/>
        <item x="19"/>
        <item m="1" x="54"/>
        <item m="1" x="50"/>
        <item m="1" x="39"/>
        <item m="1" x="43"/>
        <item t="default"/>
      </items>
    </pivotField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No Ventas Registradas" fld="4" subtotal="count" baseField="1" baseItem="0"/>
    <dataField name="No. Ventas Reales" fld="21" baseField="1" baseItem="0"/>
  </dataFields>
  <formats count="6">
    <format dxfId="99">
      <pivotArea type="all" dataOnly="0" outline="0" fieldPosition="0"/>
    </format>
    <format dxfId="98">
      <pivotArea outline="0" collapsedLevelsAreSubtotals="1" fieldPosition="0"/>
    </format>
    <format dxfId="97">
      <pivotArea field="1" type="button" dataOnly="0" labelOnly="1" outline="0" axis="axisRow" fieldPosition="0"/>
    </format>
    <format dxfId="96">
      <pivotArea dataOnly="0" labelOnly="1" fieldPosition="0">
        <references count="1">
          <reference field="1" count="0"/>
        </references>
      </pivotArea>
    </format>
    <format dxfId="95">
      <pivotArea dataOnly="0" labelOnly="1" grandRow="1" outline="0" fieldPosition="0"/>
    </format>
    <format dxfId="9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C43D8E-0832-416D-A7FB-341CD1E33E88}" name="TablaDinámica18" cacheId="80" applyNumberFormats="0" applyBorderFormats="0" applyFontFormats="0" applyPatternFormats="0" applyAlignmentFormats="0" applyWidthHeightFormats="1" dataCaption="Valores" updatedVersion="6" minRefreshableVersion="3" showDrill="0" useAutoFormatting="1" itemPrintTitles="1" createdVersion="6" indent="0" outline="1" outlineData="1" multipleFieldFilters="0" chartFormat="1" fieldListSortAscending="1">
  <location ref="I6:N10" firstHeaderRow="0" firstDataRow="1" firstDataCol="1"/>
  <pivotFields count="23">
    <pivotField axis="axisRow" showAll="0">
      <items count="4">
        <item x="1"/>
        <item x="0"/>
        <item x="2"/>
        <item t="default"/>
      </items>
    </pivotField>
    <pivotField showAll="0"/>
    <pivotField showAll="0">
      <items count="57">
        <item x="17"/>
        <item x="18"/>
        <item x="2"/>
        <item x="19"/>
        <item m="1" x="22"/>
        <item x="7"/>
        <item x="8"/>
        <item m="1" x="20"/>
        <item m="1" x="34"/>
        <item m="1" x="28"/>
        <item m="1" x="21"/>
        <item m="1" x="23"/>
        <item m="1" x="51"/>
        <item x="9"/>
        <item x="10"/>
        <item x="13"/>
        <item x="15"/>
        <item x="1"/>
        <item x="6"/>
        <item m="1" x="50"/>
        <item m="1" x="29"/>
        <item m="1" x="37"/>
        <item m="1" x="27"/>
        <item m="1" x="46"/>
        <item x="16"/>
        <item m="1" x="35"/>
        <item m="1" x="55"/>
        <item m="1" x="54"/>
        <item m="1" x="45"/>
        <item m="1" x="40"/>
        <item m="1" x="30"/>
        <item m="1" x="25"/>
        <item m="1" x="26"/>
        <item m="1" x="52"/>
        <item m="1" x="47"/>
        <item m="1" x="49"/>
        <item x="0"/>
        <item m="1" x="44"/>
        <item x="14"/>
        <item x="12"/>
        <item m="1" x="33"/>
        <item m="1" x="42"/>
        <item m="1" x="38"/>
        <item m="1" x="31"/>
        <item m="1" x="39"/>
        <item m="1" x="32"/>
        <item m="1" x="36"/>
        <item m="1" x="53"/>
        <item x="3"/>
        <item m="1" x="43"/>
        <item m="1" x="48"/>
        <item m="1" x="41"/>
        <item m="1" x="24"/>
        <item x="4"/>
        <item x="5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40">
        <item sd="0" x="3"/>
        <item sd="0" x="4"/>
        <item sd="0" x="0"/>
        <item sd="0" x="2"/>
        <item n="GV1" sd="0" x="5"/>
        <item n="GV4" sd="0" x="6"/>
        <item n="GV5" sd="0" x="7"/>
        <item sd="0" x="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 sd="0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a de Venta" fld="12" baseField="0" baseItem="0" numFmtId="8"/>
    <dataField name="Suma de Costo" fld="13" baseField="0" baseItem="0" numFmtId="8"/>
    <dataField name="Suma de Utilidad Bruta" fld="17" baseField="2" baseItem="2" numFmtId="8"/>
    <dataField name="Suma de Kilo" fld="10" baseField="2" baseItem="4" numFmtId="164"/>
    <dataField name="Suma de Cabezas" fld="11" baseField="0" baseItem="0" numFmtId="165"/>
  </dataFields>
  <formats count="12">
    <format dxfId="119">
      <pivotArea type="all" dataOnly="0" outline="0" fieldPosition="0"/>
    </format>
    <format dxfId="118">
      <pivotArea outline="0" collapsedLevelsAreSubtotals="1" fieldPosition="0"/>
    </format>
    <format dxfId="117">
      <pivotArea field="0" type="button" dataOnly="0" labelOnly="1" outline="0" axis="axisRow" fieldPosition="0"/>
    </format>
    <format dxfId="116">
      <pivotArea dataOnly="0" labelOnly="1" fieldPosition="0">
        <references count="1">
          <reference field="0" count="0"/>
        </references>
      </pivotArea>
    </format>
    <format dxfId="115">
      <pivotArea dataOnly="0" labelOnly="1" grandRow="1" outline="0" fieldPosition="0"/>
    </format>
    <format dxfId="11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13">
      <pivotArea type="all" dataOnly="0" outline="0" fieldPosition="0"/>
    </format>
    <format dxfId="112">
      <pivotArea outline="0" collapsedLevelsAreSubtotals="1" fieldPosition="0"/>
    </format>
    <format dxfId="111">
      <pivotArea field="0" type="button" dataOnly="0" labelOnly="1" outline="0" axis="axisRow" fieldPosition="0"/>
    </format>
    <format dxfId="110">
      <pivotArea dataOnly="0" labelOnly="1" fieldPosition="0">
        <references count="1">
          <reference field="0" count="0"/>
        </references>
      </pivotArea>
    </format>
    <format dxfId="109">
      <pivotArea dataOnly="0" labelOnly="1" grandRow="1" outline="0" fieldPosition="0"/>
    </format>
    <format dxfId="10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3E3F-E68A-4486-BE72-B40A2B8AC4A0}" name="TablaDinámica16" cacheId="8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fieldListSortAscending="1">
  <location ref="B24:G28" firstHeaderRow="0" firstDataRow="1" firstDataCol="1"/>
  <pivotFields count="22"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Ventas" fld="12" baseField="0" baseItem="0" numFmtId="8"/>
    <dataField name="Costos" fld="13" baseField="0" baseItem="0" numFmtId="8"/>
    <dataField name="Suma de Utilidad Bruta" fld="17" baseField="0" baseItem="2" numFmtId="8"/>
    <dataField name="Suma de Kilo" fld="10" baseField="0" baseItem="0" numFmtId="164"/>
    <dataField name="Suma de Cabezas" fld="11" baseField="0" baseItem="1" numFmtId="165"/>
  </dataFields>
  <formats count="6">
    <format dxfId="125">
      <pivotArea type="all" dataOnly="0" outline="0" fieldPosition="0"/>
    </format>
    <format dxfId="124">
      <pivotArea outline="0" collapsedLevelsAreSubtotals="1" fieldPosition="0"/>
    </format>
    <format dxfId="123">
      <pivotArea field="0" type="button" dataOnly="0" labelOnly="1" outline="0" axis="axisRow" fieldPosition="0"/>
    </format>
    <format dxfId="122">
      <pivotArea dataOnly="0" labelOnly="1" fieldPosition="0">
        <references count="1">
          <reference field="0" count="0"/>
        </references>
      </pivotArea>
    </format>
    <format dxfId="121">
      <pivotArea dataOnly="0" labelOnly="1" grandRow="1" outline="0" fieldPosition="0"/>
    </format>
    <format dxfId="12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25F7AB6-CAE3-46BA-9036-3D85B7248DC7}" autoFormatId="16" applyNumberFormats="0" applyBorderFormats="0" applyFontFormats="0" applyPatternFormats="0" applyAlignmentFormats="0" applyWidthHeightFormats="0">
  <queryTableRefresh nextId="8" unboundColumnsRight="2">
    <queryTableFields count="7">
      <queryTableField id="1" name="Cliente" tableColumnId="1"/>
      <queryTableField id="2" name="Compras Realizadas" tableColumnId="2"/>
      <queryTableField id="3" name="Cabezas Compradas" tableColumnId="3"/>
      <queryTableField id="4" name="Kilos Comprados" tableColumnId="4"/>
      <queryTableField id="5" name="Utilidad Obtenida" tableColumnId="5"/>
      <queryTableField id="6" dataBound="0" tableColumnId="6"/>
      <queryTableField id="7" dataBound="0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32E7DC9D-3D5F-404A-94D3-021F827D5243}" autoFormatId="16" applyNumberFormats="0" applyBorderFormats="0" applyFontFormats="0" applyPatternFormats="0" applyAlignmentFormats="0" applyWidthHeightFormats="0">
  <queryTableRefresh nextId="9">
    <queryTableFields count="5">
      <queryTableField id="5" name="Año" tableColumnId="5"/>
      <queryTableField id="6" name="Mes" tableColumnId="6"/>
      <queryTableField id="2" name="Venta" tableColumnId="2"/>
      <queryTableField id="3" name="Costo" tableColumnId="3"/>
      <queryTableField id="4" name="Utilidad Bruta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4" xr16:uid="{035334AE-9A4F-4B12-AC3C-4130F2479586}" autoFormatId="16" applyNumberFormats="0" applyBorderFormats="0" applyFontFormats="0" applyPatternFormats="0" applyAlignmentFormats="0" applyWidthHeightFormats="0">
  <queryTableRefresh nextId="23">
    <queryTableFields count="22">
      <queryTableField id="1" name="Categoría" tableColumnId="1"/>
      <queryTableField id="2" name="Clasificacion" tableColumnId="2"/>
      <queryTableField id="3" name="Almacén" tableColumnId="3"/>
      <queryTableField id="4" name="Capa" tableColumnId="4"/>
      <queryTableField id="5" name="E/S" tableColumnId="5"/>
      <queryTableField id="6" name="Fecha" tableColumnId="6"/>
      <queryTableField id="7" name="Unidad" tableColumnId="7"/>
      <queryTableField id="8" name="Cliente / Proveedor" tableColumnId="8"/>
      <queryTableField id="9" name="FechaNacimiento" tableColumnId="9"/>
      <queryTableField id="10" name="TiempoEngorda" tableColumnId="10"/>
      <queryTableField id="11" name="Kilo" tableColumnId="11"/>
      <queryTableField id="12" name="Cabezas" tableColumnId="12"/>
      <queryTableField id="13" name="Venta" tableColumnId="13"/>
      <queryTableField id="14" name="Costo" tableColumnId="14"/>
      <queryTableField id="15" name="Costo Uni" tableColumnId="15"/>
      <queryTableField id="16" name="Peso" tableColumnId="16"/>
      <queryTableField id="17" name="Precio" tableColumnId="17"/>
      <queryTableField id="18" name="Utilidad Bruta" tableColumnId="18"/>
      <queryTableField id="19" name="Año" tableColumnId="19"/>
      <queryTableField id="20" name="Mes" tableColumnId="20"/>
      <queryTableField id="21" name="Semana del año" tableColumnId="21"/>
      <queryTableField id="22" name="No. Ventas" tableColumnId="2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9F7B76BC-1E49-4CED-9923-4D81DB2F528C}" autoFormatId="16" applyNumberFormats="0" applyBorderFormats="0" applyFontFormats="0" applyPatternFormats="0" applyAlignmentFormats="0" applyWidthHeightFormats="0">
  <queryTableRefresh nextId="20">
    <queryTableFields count="15">
      <queryTableField id="11" name="Unidad" tableColumnId="11"/>
      <queryTableField id="1" name="Fecha" tableColumnId="1"/>
      <queryTableField id="2" name="Kilo" tableColumnId="2"/>
      <queryTableField id="3" name="Cabezas" tableColumnId="3"/>
      <queryTableField id="12" name="Venta" tableColumnId="12"/>
      <queryTableField id="4" name="Cliente / Proveedor" tableColumnId="4"/>
      <queryTableField id="5" name="Precio" tableColumnId="5"/>
      <queryTableField id="6" name="Precio.1.GUADALAJARA" tableColumnId="6"/>
      <queryTableField id="7" name="Resta" tableColumnId="7"/>
      <queryTableField id="18" name="RendPrecio" tableColumnId="15"/>
      <queryTableField id="8" name="Utilidad Bruta" tableColumnId="8"/>
      <queryTableField id="9" name="Año" tableColumnId="9"/>
      <queryTableField id="13" name="Semana del año" tableColumnId="13"/>
      <queryTableField id="10" name="Mes" tableColumnId="10"/>
      <queryTableField id="14" name="División" tableColumnId="1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" xr16:uid="{4B85F238-5314-4022-A161-96E89029A9D1}" autoFormatId="16" applyNumberFormats="0" applyBorderFormats="0" applyFontFormats="0" applyPatternFormats="0" applyAlignmentFormats="0" applyWidthHeightFormats="0">
  <queryTableRefresh nextId="31" unboundColumnsRight="6">
    <queryTableFields count="11">
      <queryTableField id="1" name="Cliente" tableColumnId="1"/>
      <queryTableField id="16" name="Compras Realizadas" tableColumnId="16"/>
      <queryTableField id="28" name="Cabezas Compradas" tableColumnId="28"/>
      <queryTableField id="29" name="Kilos Comprados" tableColumnId="29"/>
      <queryTableField id="30" name="Utilidad Obtenida" tableColumnId="30"/>
      <queryTableField id="7" dataBound="0" tableColumnId="7"/>
      <queryTableField id="8" dataBound="0" tableColumnId="8"/>
      <queryTableField id="26" dataBound="0" tableColumnId="26"/>
      <queryTableField id="9" dataBound="0" tableColumnId="9"/>
      <queryTableField id="10" dataBound="0" tableColumnId="10"/>
      <queryTableField id="25" dataBound="0" tableColumnId="2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E8A135-A7A2-47A2-8B09-0EED40EE3362}" name="FechaConsulta" displayName="FechaConsulta" ref="B1:D2" totalsRowShown="0" headerRowDxfId="107" dataDxfId="106" tableBorderDxfId="105">
  <autoFilter ref="B1:D2" xr:uid="{A6740992-8D00-4D96-87DF-9D93FDD8C5E3}"/>
  <tableColumns count="3">
    <tableColumn id="1" xr3:uid="{FA902303-542B-46F8-A8DA-78BC738A86C4}" name="FECHA" dataDxfId="104"/>
    <tableColumn id="2" xr3:uid="{72861284-F0E7-4C2D-AC3A-CE93364A2F4E}" name="MES" dataDxfId="103">
      <calculatedColumnFormula>MONTH(FechaConsulta[[#This Row],[FECHA]])</calculatedColumnFormula>
    </tableColumn>
    <tableColumn id="3" xr3:uid="{80223FFE-B85A-4055-8C80-3527F2FA58DF}" name="AÑO" dataDxfId="102">
      <calculatedColumnFormula>YEAR(FechaConsulta[[#This Row],[FECHA]])</calculatedColumnFormula>
    </tableColumn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CEBDC31-89A3-4D47-8679-B7D04C4AFE46}" name="Clientes__2" displayName="Clientes__2" ref="D73:J122" tableType="queryTable" totalsRowShown="0">
  <autoFilter ref="D73:J122" xr:uid="{82885981-543A-4040-9202-CD094F231E3D}"/>
  <tableColumns count="7">
    <tableColumn id="1" xr3:uid="{6F512693-0C40-4410-862D-A46581A908A6}" uniqueName="1" name="Cliente" queryTableFieldId="1" dataDxfId="39"/>
    <tableColumn id="2" xr3:uid="{C03DAD46-B5ED-4722-835E-C419EE90F186}" uniqueName="2" name="Compras Realizadas" queryTableFieldId="2"/>
    <tableColumn id="3" xr3:uid="{3C74A446-DBF7-4CD9-BEB8-FEB914856B05}" uniqueName="3" name="Cabezas Compradas" queryTableFieldId="3"/>
    <tableColumn id="4" xr3:uid="{2FD10778-E93D-4F79-AC71-5DFB62D047A7}" uniqueName="4" name="Kilos Comprados" queryTableFieldId="4"/>
    <tableColumn id="5" xr3:uid="{9DA139BD-2EF5-4A45-8434-88E632F8B560}" uniqueName="5" name="Utilidad Obtenida" queryTableFieldId="5"/>
    <tableColumn id="6" xr3:uid="{2473E889-6278-4DC1-B9A0-75779F4508AF}" uniqueName="6" name="% Utilidad" queryTableFieldId="6" dataDxfId="38" dataCellStyle="Porcentaje">
      <calculatedColumnFormula>Clientes__2[[#This Row],[Utilidad Obtenida]]/$F$72</calculatedColumnFormula>
    </tableColumn>
    <tableColumn id="7" xr3:uid="{034171A9-9F71-47EC-8A6C-9BCB9B213C87}" uniqueName="7" name="Compra a Precio:" queryTableFieldId="7" dataDxfId="0">
      <calculatedColumnFormula>Datos!BO2</calculatedColumnFormula>
    </tableColumn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4298208-B194-45F0-98A8-3AB0AF621B18}" name="VentaTotales" displayName="VentaTotales" ref="A1:E13" tableType="queryTable" totalsRowShown="0">
  <autoFilter ref="A1:E13" xr:uid="{504E1C57-E4D0-4B6A-83DD-595374A7609C}"/>
  <tableColumns count="5">
    <tableColumn id="5" xr3:uid="{A9B2D490-72D8-4082-8F19-8CAFDD5E8916}" uniqueName="5" name="Año" queryTableFieldId="5"/>
    <tableColumn id="6" xr3:uid="{AA5503D3-D42A-4172-8E5D-EAFAB665846A}" uniqueName="6" name="Mes" queryTableFieldId="6"/>
    <tableColumn id="2" xr3:uid="{EDCF2DEE-AB20-41C9-83A3-0E157E068853}" uniqueName="2" name="Venta" queryTableFieldId="2"/>
    <tableColumn id="3" xr3:uid="{9AC7052A-10C6-4696-B151-47CC3E7DCB29}" uniqueName="3" name="Costo" queryTableFieldId="3"/>
    <tableColumn id="4" xr3:uid="{3F1BA9DD-D401-400A-91F4-D37844FE4076}" uniqueName="4" name="Utilidad Bruta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AD95F1-C108-4FE6-854B-CF71BF7CE6B2}" name="VCresumen" displayName="VCresumen" ref="G1:AB413" tableType="queryTable" totalsRowShown="0">
  <autoFilter ref="G1:AB413" xr:uid="{B9D79100-1728-4DFB-8D52-172EC7D86113}"/>
  <tableColumns count="22">
    <tableColumn id="1" xr3:uid="{C2F9F9E4-94C4-4162-B4E8-88EAC02F8585}" uniqueName="1" name="Categoría" queryTableFieldId="1" dataDxfId="26"/>
    <tableColumn id="2" xr3:uid="{C8AE149B-7573-4B16-AE30-AF14B63DC9A9}" uniqueName="2" name="Clasificacion" queryTableFieldId="2" dataDxfId="25"/>
    <tableColumn id="3" xr3:uid="{98E61509-9CEF-4946-862C-D30F79DC50C1}" uniqueName="3" name="Almacén" queryTableFieldId="3" dataDxfId="24"/>
    <tableColumn id="4" xr3:uid="{D19766C6-AB72-4A04-8C91-D9A5782CF9F7}" uniqueName="4" name="Capa" queryTableFieldId="4" dataDxfId="23"/>
    <tableColumn id="5" xr3:uid="{8514BF0B-FD83-4FFC-8365-10169EB5A6D1}" uniqueName="5" name="E/S" queryTableFieldId="5" dataDxfId="22"/>
    <tableColumn id="6" xr3:uid="{6D077172-BF23-4E81-9001-37D59338D9B1}" uniqueName="6" name="Fecha" queryTableFieldId="6" dataDxfId="21"/>
    <tableColumn id="7" xr3:uid="{C1D16592-A69E-4583-859D-FF8E6AA1326D}" uniqueName="7" name="Unidad" queryTableFieldId="7" dataDxfId="20"/>
    <tableColumn id="8" xr3:uid="{246B71DC-7D84-466E-8430-339C09B8BC8E}" uniqueName="8" name="Cliente / Proveedor" queryTableFieldId="8" dataDxfId="19"/>
    <tableColumn id="9" xr3:uid="{75042932-9090-46D4-B9F3-6EA4AC4D87CC}" uniqueName="9" name="FechaNacimiento" queryTableFieldId="9"/>
    <tableColumn id="10" xr3:uid="{21C9AB77-6245-4DDC-A483-648FAF72BE37}" uniqueName="10" name="TiempoEngorda" queryTableFieldId="10"/>
    <tableColumn id="11" xr3:uid="{0C24A145-35F1-481E-8AAA-7D7BF214B79A}" uniqueName="11" name="Kilo" queryTableFieldId="11"/>
    <tableColumn id="12" xr3:uid="{15DB56D3-81B2-45D0-8A45-C7EE51BD261D}" uniqueName="12" name="Cabezas" queryTableFieldId="12"/>
    <tableColumn id="13" xr3:uid="{66C1CB41-A99C-43B9-813A-29EA0045B265}" uniqueName="13" name="Venta" queryTableFieldId="13"/>
    <tableColumn id="14" xr3:uid="{80F48FF3-AC26-44CC-A116-7313A6A1FF24}" uniqueName="14" name="Costo" queryTableFieldId="14"/>
    <tableColumn id="15" xr3:uid="{BB135550-6EA9-4174-8FA5-477527B71997}" uniqueName="15" name="Costo Uni" queryTableFieldId="15"/>
    <tableColumn id="16" xr3:uid="{18487A1F-1A3A-4C14-B5FA-2150BCB387D8}" uniqueName="16" name="Peso" queryTableFieldId="16"/>
    <tableColumn id="17" xr3:uid="{85886FD9-8C3C-4A89-A9FB-D34C210EBA00}" uniqueName="17" name="Precio" queryTableFieldId="17"/>
    <tableColumn id="18" xr3:uid="{EFAE7D4F-00A4-4A36-922F-4A14E1B9142A}" uniqueName="18" name="Utilidad Bruta" queryTableFieldId="18"/>
    <tableColumn id="19" xr3:uid="{ECD71898-969C-4D96-A1F9-38A1E0CE5C32}" uniqueName="19" name="Año" queryTableFieldId="19"/>
    <tableColumn id="20" xr3:uid="{1EAF0CD0-1D1E-4750-AF0B-0766AB84A738}" uniqueName="20" name="Mes" queryTableFieldId="20"/>
    <tableColumn id="21" xr3:uid="{3DC69EA8-D884-404A-A824-C3487D4E624A}" uniqueName="21" name="Semana del año" queryTableFieldId="21"/>
    <tableColumn id="22" xr3:uid="{4A60D82E-EC25-4F8B-A30C-81BAD71E8E16}" uniqueName="22" name="No. Ventas" queryTableFieldId="2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3C782AA-DB97-4D17-BA3E-A68959F467E4}" name="Cerdo" displayName="Cerdo" ref="AD1:AG3" totalsRowShown="0">
  <autoFilter ref="AD1:AG3" xr:uid="{AB4E82EE-BFAD-4425-AC5C-89CDDD335E12}"/>
  <tableColumns count="4">
    <tableColumn id="1" xr3:uid="{87DBB9B4-6B9C-4827-81EA-1C79B1335F2F}" name="Medida" dataDxfId="101"/>
    <tableColumn id="2" xr3:uid="{75506D92-9287-4D32-8311-62CB9926DA5D}" name="Categoría" dataDxfId="100"/>
    <tableColumn id="3" xr3:uid="{706101BF-2533-4B67-A90F-A271B4DF4262}" name="TiempoEngorda"/>
    <tableColumn id="4" xr3:uid="{CE3BA773-A4EA-437E-A16A-4585A118E26D}" name="Peso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C5DDEB4-4C4C-45BC-8194-EE87ED142BF6}" name="VentasPrecio" displayName="VentasPrecio" ref="AK1:AY411" tableType="queryTable" totalsRowShown="0">
  <autoFilter ref="AK1:AY411" xr:uid="{4D556CBF-999A-4779-89B2-D3E1A16041AE}"/>
  <tableColumns count="15">
    <tableColumn id="11" xr3:uid="{76C77FCF-ABAD-465E-A547-987E9836FF29}" uniqueName="11" name="Unidad" queryTableFieldId="11"/>
    <tableColumn id="1" xr3:uid="{1A0C8A8A-4D85-46DF-AB47-CD3CDB61951B}" uniqueName="1" name="Fecha" queryTableFieldId="1" dataDxfId="30"/>
    <tableColumn id="2" xr3:uid="{094E402D-5209-4308-937E-54ECB1754EB8}" uniqueName="2" name="Kilo" queryTableFieldId="2"/>
    <tableColumn id="3" xr3:uid="{839D2BF2-D46B-48ED-ABCD-1C55808509C7}" uniqueName="3" name="Cabezas" queryTableFieldId="3"/>
    <tableColumn id="12" xr3:uid="{1554BD41-68E0-4363-87BD-8C9B66E7595B}" uniqueName="12" name="Venta" queryTableFieldId="12"/>
    <tableColumn id="4" xr3:uid="{81B68407-C16F-4673-9C56-E9C3F9AD4DC4}" uniqueName="4" name="Cliente / Proveedor" queryTableFieldId="4" dataDxfId="29"/>
    <tableColumn id="5" xr3:uid="{9B0DFA05-EF9E-4860-AAB3-A269C6D84C7C}" uniqueName="5" name="Precio" queryTableFieldId="5"/>
    <tableColumn id="6" xr3:uid="{31374458-C401-44C2-95B5-26F89DCD333A}" uniqueName="6" name="Precio.1.GUADALAJARA" queryTableFieldId="6"/>
    <tableColumn id="7" xr3:uid="{BC7BC076-F300-4ABC-950B-26B0D95D9951}" uniqueName="7" name="Resta" queryTableFieldId="7"/>
    <tableColumn id="15" xr3:uid="{68ED8F42-37E4-4C8F-93E3-C69105C52E58}" uniqueName="15" name="RendPrecio" queryTableFieldId="18"/>
    <tableColumn id="8" xr3:uid="{176CC6F0-44F4-44B6-ABDA-FE2A0BEB790B}" uniqueName="8" name="Utilidad Bruta" queryTableFieldId="8"/>
    <tableColumn id="9" xr3:uid="{7EADD5AC-4D54-4E0D-97FF-1DD6885D3240}" uniqueName="9" name="Año" queryTableFieldId="9"/>
    <tableColumn id="13" xr3:uid="{8DA4D2DC-552A-4C1C-98EA-3AFF2CBBC725}" uniqueName="13" name="Semana del año" queryTableFieldId="13"/>
    <tableColumn id="10" xr3:uid="{5E256A7B-C42D-4768-8BB0-FF0B50C134D1}" uniqueName="10" name="Mes" queryTableFieldId="10"/>
    <tableColumn id="14" xr3:uid="{ADF11D39-0F1D-45DB-B7B9-DAED6379CF80}" uniqueName="14" name="División" queryTableFieldId="1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A7CBB27-17AD-48C9-A2DE-24CD584F0936}" name="Clientes" displayName="Clientes" ref="BE1:BO50" tableType="queryTable" totalsRowShown="0">
  <autoFilter ref="BE1:BO50" xr:uid="{73888D5E-5614-4C1B-8148-D47C8418DFBD}"/>
  <tableColumns count="11">
    <tableColumn id="1" xr3:uid="{97E5647A-9D5E-47D4-88C5-4C0744F7E5D1}" uniqueName="1" name="Cliente" queryTableFieldId="1" dataDxfId="37"/>
    <tableColumn id="16" xr3:uid="{4702D5E2-E83D-4327-AB6F-FC026A25DECD}" uniqueName="16" name="Compras Realizadas" queryTableFieldId="16"/>
    <tableColumn id="28" xr3:uid="{EC1A2267-8F79-42DC-A778-AE38038D21CF}" uniqueName="28" name="Cabezas Compradas" queryTableFieldId="28"/>
    <tableColumn id="29" xr3:uid="{852DFBB8-6A80-4D79-A050-0B6BA8082721}" uniqueName="29" name="Kilos Comprados" queryTableFieldId="29"/>
    <tableColumn id="30" xr3:uid="{C6027FAE-3F9E-4B95-8B40-E83DC1620386}" uniqueName="30" name="Utilidad Obtenida" queryTableFieldId="30"/>
    <tableColumn id="7" xr3:uid="{7F00CCD0-7160-4239-861C-B7BFEA560C39}" uniqueName="7" name="&lt; - 0.5 " queryTableFieldId="7" dataDxfId="36">
      <calculatedColumnFormula>COUNTIFS(VentasPrecio[Cliente / Proveedor],Clientes[[#This Row],[Cliente]],VentasPrecio[Resta],"&lt;"&amp;-0.5)</calculatedColumnFormula>
    </tableColumn>
    <tableColumn id="8" xr3:uid="{84DF4927-FC53-4E52-95CF-7B7BB0B3D0B1}" uniqueName="8" name="_- 0.5  &lt; 0" queryTableFieldId="8" dataDxfId="35">
      <calculatedColumnFormula>COUNTIFS(VentasPrecio[Cliente / Proveedor],Clientes[[#This Row],[Cliente]],VentasPrecio[Resta],"&gt;="&amp;-0.5,VentasPrecio[Resta],"&lt;"&amp;0)</calculatedColumnFormula>
    </tableColumn>
    <tableColumn id="26" xr3:uid="{F5CE9ED3-7AB3-4466-B215-ADA494A21AA3}" uniqueName="26" name="0" queryTableFieldId="26" dataDxfId="34">
      <calculatedColumnFormula>COUNTIFS(VentasPrecio[Cliente / Proveedor],Clientes[[#This Row],[Cliente]],VentasPrecio[Resta],0)</calculatedColumnFormula>
    </tableColumn>
    <tableColumn id="9" xr3:uid="{1D310F32-F3F5-48BF-A0BB-7FDD3F947B97}" uniqueName="9" name="0 &gt; 0.5" queryTableFieldId="9" dataDxfId="33">
      <calculatedColumnFormula>COUNTIFS(VentasPrecio[Cliente / Proveedor],Clientes[[#This Row],[Cliente]],VentasPrecio[Resta],"&gt;"&amp;0,VentasPrecio[Resta],"&lt;"&amp;0.5)</calculatedColumnFormula>
    </tableColumn>
    <tableColumn id="10" xr3:uid="{FE632D4A-6AAD-4E64-8ECC-CF9700B14964}" uniqueName="10" name="0.5 &gt; " queryTableFieldId="10" dataDxfId="32">
      <calculatedColumnFormula>COUNTIFS(VentasPrecio[Cliente / Proveedor],Clientes[[#This Row],[Cliente]],VentasPrecio[Resta],"&gt;="&amp;0.5)</calculatedColumnFormula>
    </tableColumn>
    <tableColumn id="25" xr3:uid="{44CA15FE-80D5-44BA-A90E-A633A93FC566}" uniqueName="25" name="Conclusión" queryTableFieldId="25" dataDxfId="31">
      <calculatedColumnFormula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calculatedColumnFormula>
    </tableColumn>
  </tableColumns>
  <tableStyleInfo name="TableStyleMedium7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Inte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e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table" Target="../tables/table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V24352"/>
  <sheetViews>
    <sheetView showGridLines="0" tabSelected="1" topLeftCell="K1" zoomScale="80" zoomScaleNormal="80" zoomScaleSheetLayoutView="70" workbookViewId="0">
      <selection activeCell="Q3" sqref="Q3"/>
    </sheetView>
  </sheetViews>
  <sheetFormatPr baseColWidth="10" defaultColWidth="9" defaultRowHeight="14.25" x14ac:dyDescent="0.2"/>
  <cols>
    <col min="1" max="1" width="3.625" style="1" customWidth="1"/>
    <col min="2" max="2" width="15.75" style="1" bestFit="1" customWidth="1"/>
    <col min="3" max="3" width="14.5" style="1" bestFit="1" customWidth="1"/>
    <col min="4" max="4" width="31" style="1" bestFit="1" customWidth="1"/>
    <col min="5" max="5" width="19.125" style="1" bestFit="1" customWidth="1"/>
    <col min="6" max="6" width="12.375" style="1" bestFit="1" customWidth="1"/>
    <col min="7" max="7" width="14.875" style="1" bestFit="1" customWidth="1"/>
    <col min="8" max="8" width="17" style="1" bestFit="1" customWidth="1"/>
    <col min="9" max="9" width="15.75" style="1" bestFit="1" customWidth="1"/>
    <col min="10" max="11" width="13.375" style="1" bestFit="1" customWidth="1"/>
    <col min="12" max="12" width="19.125" style="1" bestFit="1" customWidth="1"/>
    <col min="13" max="13" width="11.375" style="1" bestFit="1" customWidth="1"/>
    <col min="14" max="14" width="14.875" style="1" bestFit="1" customWidth="1"/>
    <col min="15" max="15" width="30.125" style="1" bestFit="1" customWidth="1"/>
    <col min="16" max="16" width="25.125" style="1" bestFit="1" customWidth="1"/>
    <col min="17" max="17" width="15.625" style="1" bestFit="1" customWidth="1"/>
    <col min="18" max="18" width="13.75" style="1" bestFit="1" customWidth="1"/>
    <col min="19" max="19" width="6.125" style="1" bestFit="1" customWidth="1"/>
    <col min="20" max="20" width="6" style="1" bestFit="1" customWidth="1"/>
    <col min="21" max="21" width="15.5" style="1" bestFit="1" customWidth="1"/>
    <col min="22" max="22" width="17.25" style="1" bestFit="1" customWidth="1"/>
    <col min="23" max="16384" width="9" style="1"/>
  </cols>
  <sheetData>
    <row r="1" spans="2:22" ht="20.25" x14ac:dyDescent="0.3">
      <c r="B1" s="12" t="s">
        <v>0</v>
      </c>
      <c r="C1" s="12" t="s">
        <v>1</v>
      </c>
      <c r="D1" s="12" t="s">
        <v>2</v>
      </c>
      <c r="P1" s="47" t="s">
        <v>192</v>
      </c>
    </row>
    <row r="2" spans="2:22" ht="20.25" x14ac:dyDescent="0.3">
      <c r="B2" s="13">
        <v>44105</v>
      </c>
      <c r="C2" s="12">
        <f>MONTH(FechaConsulta[[#This Row],[FECHA]])</f>
        <v>10</v>
      </c>
      <c r="D2" s="12">
        <f>YEAR(FechaConsulta[[#This Row],[FECHA]])</f>
        <v>2020</v>
      </c>
      <c r="P2" s="61" t="s">
        <v>119</v>
      </c>
    </row>
    <row r="3" spans="2:22" ht="15" thickBot="1" x14ac:dyDescent="0.25"/>
    <row r="4" spans="2:22" ht="18.75" x14ac:dyDescent="0.3">
      <c r="B4" s="14" t="s">
        <v>15</v>
      </c>
      <c r="C4" s="15" t="s">
        <v>25</v>
      </c>
      <c r="D4" s="16"/>
      <c r="E4" s="16"/>
      <c r="F4" s="16"/>
      <c r="G4" s="17"/>
      <c r="I4" s="14" t="s">
        <v>15</v>
      </c>
      <c r="J4" s="15" t="s">
        <v>26</v>
      </c>
      <c r="K4" s="16"/>
      <c r="L4" s="16"/>
      <c r="M4" s="16"/>
      <c r="N4" s="17"/>
    </row>
    <row r="5" spans="2:22" x14ac:dyDescent="0.2">
      <c r="B5" s="18"/>
      <c r="C5" s="4"/>
      <c r="D5" s="4"/>
      <c r="E5" s="4"/>
      <c r="F5" s="4"/>
      <c r="G5" s="19"/>
      <c r="H5" s="3"/>
      <c r="I5" s="18"/>
      <c r="J5" s="8"/>
      <c r="K5" s="8"/>
      <c r="L5" s="8"/>
      <c r="M5" s="8"/>
      <c r="N5" s="20"/>
      <c r="O5"/>
      <c r="P5"/>
      <c r="Q5"/>
      <c r="R5"/>
      <c r="S5"/>
      <c r="T5"/>
      <c r="U5"/>
      <c r="V5" s="2"/>
    </row>
    <row r="6" spans="2:22" x14ac:dyDescent="0.2">
      <c r="B6" s="18"/>
      <c r="C6" s="4"/>
      <c r="D6" s="4"/>
      <c r="E6" s="4"/>
      <c r="F6" s="4"/>
      <c r="G6" s="19"/>
      <c r="H6" s="3"/>
      <c r="I6" s="46" t="s">
        <v>19</v>
      </c>
      <c r="J6" s="25" t="s">
        <v>16</v>
      </c>
      <c r="K6" s="5" t="s">
        <v>17</v>
      </c>
      <c r="L6" s="5" t="s">
        <v>18</v>
      </c>
      <c r="M6" s="5" t="s">
        <v>21</v>
      </c>
      <c r="N6" s="20" t="s">
        <v>22</v>
      </c>
      <c r="O6"/>
      <c r="P6"/>
      <c r="Q6"/>
      <c r="R6"/>
      <c r="S6"/>
      <c r="T6"/>
      <c r="U6"/>
      <c r="V6" s="2"/>
    </row>
    <row r="7" spans="2:22" x14ac:dyDescent="0.2">
      <c r="B7" s="18"/>
      <c r="C7" s="4"/>
      <c r="D7" s="4"/>
      <c r="E7" s="4"/>
      <c r="F7" s="4"/>
      <c r="G7" s="19"/>
      <c r="H7" s="3"/>
      <c r="I7" s="42" t="s">
        <v>13</v>
      </c>
      <c r="J7" s="31">
        <v>35416</v>
      </c>
      <c r="K7" s="6">
        <v>49877.298999999999</v>
      </c>
      <c r="L7" s="6">
        <v>-14461.299000000001</v>
      </c>
      <c r="M7" s="7">
        <v>932</v>
      </c>
      <c r="N7" s="21">
        <v>25</v>
      </c>
      <c r="R7"/>
      <c r="S7"/>
      <c r="T7"/>
      <c r="U7"/>
      <c r="V7" s="2"/>
    </row>
    <row r="8" spans="2:22" x14ac:dyDescent="0.2">
      <c r="B8" s="18"/>
      <c r="C8" s="4"/>
      <c r="D8" s="4"/>
      <c r="E8" s="4"/>
      <c r="F8" s="4"/>
      <c r="G8" s="19"/>
      <c r="H8" s="3"/>
      <c r="I8" s="42" t="s">
        <v>8</v>
      </c>
      <c r="J8" s="31">
        <v>8662728.3999999985</v>
      </c>
      <c r="K8" s="6">
        <v>6937525.3480000095</v>
      </c>
      <c r="L8" s="6">
        <v>1725203.051999999</v>
      </c>
      <c r="M8" s="7">
        <v>311865.99999999994</v>
      </c>
      <c r="N8" s="21">
        <v>2548</v>
      </c>
      <c r="R8"/>
      <c r="S8"/>
      <c r="T8"/>
      <c r="U8"/>
      <c r="V8" s="2"/>
    </row>
    <row r="9" spans="2:22" x14ac:dyDescent="0.2">
      <c r="B9" s="18"/>
      <c r="C9" s="4"/>
      <c r="D9" s="4"/>
      <c r="E9" s="4"/>
      <c r="F9" s="4"/>
      <c r="G9" s="19"/>
      <c r="H9" s="3"/>
      <c r="I9" s="42" t="s">
        <v>14</v>
      </c>
      <c r="J9" s="31">
        <v>2795258.9699999988</v>
      </c>
      <c r="K9" s="6">
        <v>1880275.0330000001</v>
      </c>
      <c r="L9" s="6">
        <v>914983.9370000005</v>
      </c>
      <c r="M9" s="7">
        <v>112223.39999999992</v>
      </c>
      <c r="N9" s="21"/>
      <c r="R9"/>
      <c r="S9"/>
      <c r="T9"/>
      <c r="U9"/>
      <c r="V9" s="2"/>
    </row>
    <row r="10" spans="2:22" x14ac:dyDescent="0.2">
      <c r="B10" s="18"/>
      <c r="C10" s="4"/>
      <c r="D10" s="4"/>
      <c r="E10" s="4"/>
      <c r="F10" s="4"/>
      <c r="G10" s="19"/>
      <c r="H10" s="3"/>
      <c r="I10" s="42" t="s">
        <v>20</v>
      </c>
      <c r="J10" s="31">
        <v>11493403.369999997</v>
      </c>
      <c r="K10" s="6">
        <v>8867677.680000009</v>
      </c>
      <c r="L10" s="6">
        <v>2625725.6899999995</v>
      </c>
      <c r="M10" s="7">
        <v>425021.39999999985</v>
      </c>
      <c r="N10" s="21">
        <v>2573</v>
      </c>
      <c r="R10"/>
      <c r="S10"/>
      <c r="T10"/>
      <c r="U10"/>
      <c r="V10" s="2"/>
    </row>
    <row r="11" spans="2:22" x14ac:dyDescent="0.2">
      <c r="B11" s="18"/>
      <c r="C11" s="4"/>
      <c r="D11" s="4"/>
      <c r="E11" s="4"/>
      <c r="F11" s="4"/>
      <c r="G11" s="19"/>
      <c r="H11" s="3"/>
      <c r="I11" s="25"/>
      <c r="J11" s="5"/>
      <c r="K11" s="5"/>
      <c r="L11" s="5"/>
      <c r="M11" s="5"/>
      <c r="N11" s="20"/>
      <c r="R11"/>
      <c r="S11"/>
      <c r="T11"/>
      <c r="U11"/>
      <c r="V11" s="2"/>
    </row>
    <row r="12" spans="2:22" x14ac:dyDescent="0.2">
      <c r="B12" s="18"/>
      <c r="C12" s="4"/>
      <c r="D12" s="4"/>
      <c r="E12" s="4"/>
      <c r="F12" s="4"/>
      <c r="G12" s="19"/>
      <c r="H12" s="3"/>
      <c r="I12" s="25"/>
      <c r="J12" s="5"/>
      <c r="K12" s="5"/>
      <c r="L12" s="5"/>
      <c r="M12" s="5"/>
      <c r="N12" s="20"/>
      <c r="O12"/>
      <c r="P12"/>
      <c r="Q12"/>
      <c r="R12"/>
      <c r="S12"/>
      <c r="T12"/>
      <c r="U12"/>
      <c r="V12" s="2"/>
    </row>
    <row r="13" spans="2:22" ht="15" thickBot="1" x14ac:dyDescent="0.25">
      <c r="B13" s="18"/>
      <c r="C13" s="4"/>
      <c r="D13" s="4"/>
      <c r="E13" s="4"/>
      <c r="F13" s="4"/>
      <c r="G13" s="19"/>
      <c r="H13" s="3"/>
      <c r="I13" s="25"/>
      <c r="J13" s="5"/>
      <c r="K13" s="5"/>
      <c r="L13" s="5"/>
      <c r="M13" s="5"/>
      <c r="N13" s="20"/>
      <c r="O13"/>
      <c r="P13"/>
      <c r="Q13"/>
      <c r="R13"/>
      <c r="S13"/>
      <c r="T13"/>
      <c r="U13"/>
      <c r="V13" s="2"/>
    </row>
    <row r="14" spans="2:22" ht="15" thickBot="1" x14ac:dyDescent="0.25">
      <c r="B14" s="18"/>
      <c r="C14" s="4"/>
      <c r="D14" s="4"/>
      <c r="E14" s="4"/>
      <c r="F14" s="4"/>
      <c r="G14" s="19"/>
      <c r="H14" s="3"/>
      <c r="I14" s="25"/>
      <c r="J14" s="5"/>
      <c r="K14" s="5"/>
      <c r="L14" s="5"/>
      <c r="M14" s="5"/>
      <c r="N14" s="20"/>
      <c r="O14"/>
      <c r="P14"/>
      <c r="Q14"/>
      <c r="R14"/>
      <c r="S14"/>
      <c r="T14"/>
      <c r="U14"/>
      <c r="V14" s="2"/>
    </row>
    <row r="15" spans="2:22" x14ac:dyDescent="0.2">
      <c r="B15" s="18"/>
      <c r="C15" s="4"/>
      <c r="D15" s="4"/>
      <c r="E15" s="4"/>
      <c r="F15" s="4"/>
      <c r="G15" s="19"/>
      <c r="H15" s="3"/>
      <c r="I15" s="25"/>
      <c r="J15" s="5"/>
      <c r="K15" s="5"/>
      <c r="L15" s="5"/>
      <c r="M15" s="5"/>
      <c r="N15" s="20"/>
      <c r="O15"/>
      <c r="P15"/>
      <c r="Q15"/>
      <c r="R15"/>
      <c r="S15"/>
      <c r="T15"/>
      <c r="U15"/>
      <c r="V15" s="2"/>
    </row>
    <row r="16" spans="2:22" x14ac:dyDescent="0.2">
      <c r="B16" s="18"/>
      <c r="C16" s="4"/>
      <c r="D16" s="4"/>
      <c r="E16" s="4"/>
      <c r="F16" s="4"/>
      <c r="G16" s="19"/>
      <c r="H16" s="3"/>
      <c r="I16" s="25"/>
      <c r="J16" s="5"/>
      <c r="K16" s="5"/>
      <c r="L16" s="5"/>
      <c r="M16" s="5"/>
      <c r="N16" s="20"/>
      <c r="O16"/>
      <c r="P16"/>
      <c r="Q16"/>
      <c r="R16"/>
      <c r="S16"/>
      <c r="T16"/>
      <c r="U16"/>
      <c r="V16" s="2"/>
    </row>
    <row r="17" spans="2:22" ht="15" thickBot="1" x14ac:dyDescent="0.25">
      <c r="B17" s="18"/>
      <c r="C17" s="4"/>
      <c r="D17" s="4"/>
      <c r="E17" s="4"/>
      <c r="F17" s="4"/>
      <c r="G17" s="19"/>
      <c r="H17" s="3"/>
      <c r="I17" s="25"/>
      <c r="J17" s="5"/>
      <c r="K17" s="5"/>
      <c r="L17" s="5"/>
      <c r="M17" s="5"/>
      <c r="N17" s="20"/>
      <c r="O17"/>
      <c r="P17"/>
      <c r="Q17"/>
      <c r="R17"/>
      <c r="S17"/>
      <c r="T17"/>
      <c r="U17"/>
      <c r="V17" s="2"/>
    </row>
    <row r="18" spans="2:22" ht="15" thickBot="1" x14ac:dyDescent="0.25">
      <c r="B18" s="18"/>
      <c r="C18" s="4"/>
      <c r="D18" s="4"/>
      <c r="E18" s="4"/>
      <c r="F18" s="4"/>
      <c r="G18" s="19"/>
      <c r="H18" s="3"/>
      <c r="I18" s="25"/>
      <c r="J18" s="5"/>
      <c r="K18" s="5"/>
      <c r="L18" s="5"/>
      <c r="M18" s="5"/>
      <c r="N18" s="20"/>
      <c r="O18"/>
      <c r="P18"/>
      <c r="Q18"/>
      <c r="R18"/>
      <c r="S18"/>
      <c r="T18"/>
      <c r="U18"/>
      <c r="V18" s="2"/>
    </row>
    <row r="19" spans="2:22" x14ac:dyDescent="0.2">
      <c r="B19" s="18"/>
      <c r="C19" s="4"/>
      <c r="D19" s="4"/>
      <c r="E19" s="4"/>
      <c r="F19" s="4"/>
      <c r="G19" s="19"/>
      <c r="H19" s="3"/>
      <c r="I19" s="25"/>
      <c r="J19" s="5"/>
      <c r="K19" s="5"/>
      <c r="L19" s="5"/>
      <c r="M19" s="5"/>
      <c r="N19" s="20"/>
      <c r="O19"/>
      <c r="P19"/>
      <c r="Q19"/>
      <c r="R19"/>
      <c r="S19"/>
      <c r="T19"/>
      <c r="U19"/>
      <c r="V19" s="2"/>
    </row>
    <row r="20" spans="2:22" x14ac:dyDescent="0.2">
      <c r="B20" s="18"/>
      <c r="C20" s="4"/>
      <c r="D20" s="4"/>
      <c r="E20" s="4"/>
      <c r="F20" s="4"/>
      <c r="G20" s="19"/>
      <c r="H20" s="3"/>
      <c r="I20" s="25"/>
      <c r="J20" s="5"/>
      <c r="K20" s="5"/>
      <c r="L20" s="5"/>
      <c r="M20" s="5"/>
      <c r="N20" s="20"/>
      <c r="O20"/>
      <c r="P20"/>
      <c r="Q20"/>
      <c r="R20"/>
      <c r="S20"/>
      <c r="T20"/>
      <c r="U20"/>
      <c r="V20" s="2"/>
    </row>
    <row r="21" spans="2:22" x14ac:dyDescent="0.2">
      <c r="B21" s="18"/>
      <c r="C21" s="4"/>
      <c r="D21" s="4"/>
      <c r="E21" s="4"/>
      <c r="F21" s="4"/>
      <c r="G21" s="19"/>
      <c r="H21" s="3"/>
      <c r="I21" s="25"/>
      <c r="J21" s="5"/>
      <c r="K21" s="5"/>
      <c r="L21" s="5"/>
      <c r="M21" s="5"/>
      <c r="N21" s="20"/>
      <c r="O21"/>
      <c r="P21"/>
      <c r="Q21"/>
      <c r="R21"/>
      <c r="S21"/>
      <c r="T21"/>
      <c r="U21"/>
      <c r="V21" s="2"/>
    </row>
    <row r="22" spans="2:22" x14ac:dyDescent="0.2">
      <c r="B22" s="18"/>
      <c r="C22" s="4"/>
      <c r="D22" s="4"/>
      <c r="E22" s="4"/>
      <c r="F22" s="4"/>
      <c r="G22" s="19"/>
      <c r="H22" s="3"/>
      <c r="I22" s="25"/>
      <c r="J22" s="5"/>
      <c r="K22" s="5"/>
      <c r="L22" s="5"/>
      <c r="M22" s="5"/>
      <c r="N22" s="20"/>
      <c r="O22"/>
      <c r="P22"/>
      <c r="Q22"/>
      <c r="R22"/>
      <c r="S22"/>
      <c r="T22"/>
      <c r="U22"/>
      <c r="V22" s="2"/>
    </row>
    <row r="23" spans="2:22" ht="15" thickBot="1" x14ac:dyDescent="0.25">
      <c r="B23" s="18"/>
      <c r="C23" s="4"/>
      <c r="D23" s="4"/>
      <c r="E23" s="4"/>
      <c r="F23" s="4"/>
      <c r="G23" s="19"/>
      <c r="H23" s="3"/>
      <c r="I23" s="25"/>
      <c r="J23" s="5"/>
      <c r="K23" s="5"/>
      <c r="L23" s="5"/>
      <c r="M23" s="5"/>
      <c r="N23" s="20"/>
      <c r="O23"/>
      <c r="P23"/>
      <c r="Q23"/>
      <c r="R23"/>
      <c r="S23"/>
      <c r="T23"/>
      <c r="U23"/>
      <c r="V23" s="2"/>
    </row>
    <row r="24" spans="2:22" ht="15" thickBot="1" x14ac:dyDescent="0.25">
      <c r="B24" s="33" t="s">
        <v>19</v>
      </c>
      <c r="C24" s="35" t="s">
        <v>23</v>
      </c>
      <c r="D24" s="36" t="s">
        <v>24</v>
      </c>
      <c r="E24" s="36" t="s">
        <v>18</v>
      </c>
      <c r="F24" s="36" t="s">
        <v>21</v>
      </c>
      <c r="G24" s="37" t="s">
        <v>22</v>
      </c>
      <c r="H24" s="3"/>
      <c r="I24" s="25"/>
      <c r="J24" s="5"/>
      <c r="K24" s="5"/>
      <c r="L24" s="5"/>
      <c r="M24" s="5"/>
      <c r="N24" s="20"/>
      <c r="O24"/>
      <c r="P24"/>
      <c r="Q24"/>
      <c r="R24"/>
      <c r="S24"/>
      <c r="T24"/>
      <c r="U24"/>
      <c r="V24" s="2"/>
    </row>
    <row r="25" spans="2:22" x14ac:dyDescent="0.2">
      <c r="B25" s="41" t="s">
        <v>13</v>
      </c>
      <c r="C25" s="27">
        <v>1592708.5</v>
      </c>
      <c r="D25" s="28">
        <v>2337289.7799999998</v>
      </c>
      <c r="E25" s="28">
        <v>-744581.28</v>
      </c>
      <c r="F25" s="29">
        <v>77797</v>
      </c>
      <c r="G25" s="30">
        <v>1069</v>
      </c>
      <c r="H25" s="3"/>
      <c r="I25" s="25"/>
      <c r="J25" s="5"/>
      <c r="K25" s="5"/>
      <c r="L25" s="5"/>
      <c r="M25" s="5"/>
      <c r="N25" s="20"/>
      <c r="O25"/>
      <c r="P25"/>
      <c r="Q25"/>
      <c r="R25"/>
      <c r="S25"/>
      <c r="T25"/>
      <c r="U25"/>
      <c r="V25" s="2"/>
    </row>
    <row r="26" spans="2:22" x14ac:dyDescent="0.2">
      <c r="B26" s="42" t="s">
        <v>8</v>
      </c>
      <c r="C26" s="31">
        <v>97730021.023000017</v>
      </c>
      <c r="D26" s="6">
        <v>79244938.398999944</v>
      </c>
      <c r="E26" s="6">
        <v>18485082.624000065</v>
      </c>
      <c r="F26" s="7">
        <v>3765826.2199999974</v>
      </c>
      <c r="G26" s="21">
        <v>28208</v>
      </c>
      <c r="H26" s="3"/>
      <c r="I26" s="25"/>
      <c r="J26" s="5"/>
      <c r="K26" s="5"/>
      <c r="L26" s="5"/>
      <c r="M26" s="5"/>
      <c r="N26" s="20"/>
      <c r="O26"/>
      <c r="P26"/>
      <c r="Q26"/>
      <c r="R26"/>
      <c r="S26"/>
      <c r="T26"/>
      <c r="U26"/>
      <c r="V26" s="2"/>
    </row>
    <row r="27" spans="2:22" ht="15" thickBot="1" x14ac:dyDescent="0.25">
      <c r="B27" s="43" t="s">
        <v>14</v>
      </c>
      <c r="C27" s="31">
        <v>39264931.440000005</v>
      </c>
      <c r="D27" s="6">
        <v>24999153.707000028</v>
      </c>
      <c r="E27" s="6">
        <v>14265777.733000023</v>
      </c>
      <c r="F27" s="7">
        <v>1501595.291999998</v>
      </c>
      <c r="G27" s="21"/>
      <c r="H27" s="3"/>
      <c r="I27" s="25"/>
      <c r="J27" s="5"/>
      <c r="K27" s="5"/>
      <c r="L27" s="5"/>
      <c r="M27" s="5"/>
      <c r="N27" s="20"/>
      <c r="O27"/>
      <c r="P27"/>
      <c r="Q27"/>
      <c r="R27"/>
      <c r="S27"/>
      <c r="T27"/>
      <c r="U27"/>
      <c r="V27" s="2"/>
    </row>
    <row r="28" spans="2:22" ht="15" thickBot="1" x14ac:dyDescent="0.25">
      <c r="B28" s="34" t="s">
        <v>20</v>
      </c>
      <c r="C28" s="32">
        <v>138587660.96300003</v>
      </c>
      <c r="D28" s="22">
        <v>106581381.88599998</v>
      </c>
      <c r="E28" s="22">
        <v>32006279.077000089</v>
      </c>
      <c r="F28" s="23">
        <v>5345218.5119999954</v>
      </c>
      <c r="G28" s="24">
        <v>29277</v>
      </c>
      <c r="H28" s="3"/>
      <c r="I28" s="9"/>
      <c r="J28" s="10"/>
      <c r="K28" s="10"/>
      <c r="L28" s="10"/>
      <c r="M28" s="10"/>
      <c r="N28" s="11"/>
      <c r="O28"/>
      <c r="P28"/>
      <c r="Q28"/>
      <c r="R28"/>
      <c r="S28"/>
      <c r="T28"/>
      <c r="U28"/>
      <c r="V28" s="2"/>
    </row>
    <row r="29" spans="2:22" x14ac:dyDescent="0.2">
      <c r="B29"/>
      <c r="C29"/>
      <c r="D29"/>
      <c r="E29"/>
      <c r="F29" s="2"/>
      <c r="G29" s="3"/>
      <c r="H29" s="3"/>
      <c r="I29"/>
      <c r="J29"/>
      <c r="K29"/>
      <c r="L29"/>
      <c r="M29"/>
      <c r="N29"/>
      <c r="O29"/>
      <c r="P29"/>
      <c r="Q29"/>
      <c r="R29"/>
      <c r="S29"/>
      <c r="T29"/>
      <c r="U29"/>
      <c r="V29" s="2"/>
    </row>
    <row r="30" spans="2:22" x14ac:dyDescent="0.2">
      <c r="C30" s="2"/>
      <c r="D30" s="2"/>
      <c r="E30" s="2"/>
      <c r="F30" s="2"/>
      <c r="G30" s="3"/>
      <c r="H30" s="3"/>
      <c r="I30"/>
      <c r="J30"/>
      <c r="K30"/>
      <c r="L30"/>
      <c r="M30"/>
      <c r="N30"/>
      <c r="O30"/>
      <c r="P30"/>
      <c r="Q30"/>
      <c r="R30"/>
      <c r="S30"/>
      <c r="T30"/>
      <c r="U30"/>
      <c r="V30" s="2"/>
    </row>
    <row r="31" spans="2:22" ht="20.25" x14ac:dyDescent="0.3">
      <c r="B31" s="47" t="s">
        <v>27</v>
      </c>
      <c r="C31" s="2"/>
      <c r="D31" s="2"/>
      <c r="E31" s="2"/>
      <c r="F31" s="2"/>
      <c r="G31" s="3"/>
      <c r="H31" s="3"/>
      <c r="I31"/>
      <c r="J31"/>
      <c r="K31"/>
      <c r="L31"/>
      <c r="M31"/>
      <c r="N31"/>
      <c r="O31"/>
      <c r="P31"/>
      <c r="Q31"/>
      <c r="R31"/>
      <c r="S31"/>
      <c r="T31"/>
      <c r="U31"/>
      <c r="V31" s="2"/>
    </row>
    <row r="32" spans="2:22" ht="18.75" x14ac:dyDescent="0.3">
      <c r="B32" s="61" t="s">
        <v>119</v>
      </c>
      <c r="C32" s="4"/>
      <c r="D32" s="4"/>
      <c r="E32" s="4"/>
      <c r="F32" s="4"/>
      <c r="G32" s="48"/>
      <c r="H32" s="48"/>
      <c r="I32" s="5"/>
      <c r="J32" s="5"/>
      <c r="K32" s="5"/>
      <c r="L32" s="5"/>
      <c r="M32" s="5"/>
      <c r="N32" s="5"/>
      <c r="O32"/>
      <c r="P32"/>
      <c r="Q32"/>
      <c r="R32"/>
      <c r="S32"/>
      <c r="T32"/>
      <c r="U32"/>
      <c r="V32" s="2"/>
    </row>
    <row r="33" spans="2:22" x14ac:dyDescent="0.2">
      <c r="B33" s="8"/>
      <c r="C33" s="8"/>
      <c r="D33" s="8"/>
      <c r="E33" s="44" t="s">
        <v>19</v>
      </c>
      <c r="F33" s="5" t="s">
        <v>99</v>
      </c>
      <c r="G33" s="5" t="s">
        <v>100</v>
      </c>
      <c r="H33" s="8"/>
      <c r="I33" s="4"/>
      <c r="J33" s="48"/>
      <c r="K33" s="5"/>
      <c r="L33" s="5"/>
      <c r="M33" s="5"/>
      <c r="N33" s="5"/>
      <c r="O33"/>
      <c r="P33"/>
      <c r="Q33"/>
      <c r="R33"/>
      <c r="S33"/>
      <c r="T33"/>
      <c r="U33"/>
      <c r="V33" s="2"/>
    </row>
    <row r="34" spans="2:22" x14ac:dyDescent="0.2">
      <c r="B34" s="8"/>
      <c r="C34" s="8"/>
      <c r="D34" s="8"/>
      <c r="E34" s="45" t="s">
        <v>34</v>
      </c>
      <c r="F34" s="49">
        <v>33</v>
      </c>
      <c r="G34" s="49">
        <v>33</v>
      </c>
      <c r="H34" s="50"/>
      <c r="I34" s="52" t="s">
        <v>120</v>
      </c>
      <c r="J34" s="52"/>
      <c r="K34" s="5"/>
      <c r="L34" s="5"/>
      <c r="M34" s="5"/>
      <c r="N34" s="5"/>
      <c r="O34"/>
      <c r="P34"/>
      <c r="Q34"/>
      <c r="R34"/>
      <c r="S34"/>
      <c r="T34"/>
      <c r="U34"/>
      <c r="V34" s="2"/>
    </row>
    <row r="35" spans="2:22" x14ac:dyDescent="0.2">
      <c r="B35" s="8"/>
      <c r="C35" s="8"/>
      <c r="D35" s="8"/>
      <c r="E35" s="45" t="s">
        <v>10</v>
      </c>
      <c r="F35" s="49">
        <v>189</v>
      </c>
      <c r="G35" s="49">
        <v>171</v>
      </c>
      <c r="H35" s="50"/>
      <c r="I35" s="53">
        <f>(GETPIVOTDATA("No Ventas Registradas",$E$33)-GETPIVOTDATA("No. Ventas Reales",$E$33))/GETPIVOTDATA("No. Ventas Reales",$E$33)</f>
        <v>7.7097505668934238E-2</v>
      </c>
      <c r="J35" s="53"/>
      <c r="K35" s="5"/>
      <c r="L35" s="5"/>
      <c r="M35" s="5"/>
      <c r="N35" s="5"/>
      <c r="O35"/>
      <c r="P35"/>
      <c r="Q35"/>
      <c r="R35"/>
      <c r="S35"/>
      <c r="T35"/>
      <c r="U35"/>
      <c r="V35" s="2"/>
    </row>
    <row r="36" spans="2:22" x14ac:dyDescent="0.2">
      <c r="B36" s="8"/>
      <c r="C36" s="8"/>
      <c r="D36" s="8"/>
      <c r="E36" s="45" t="s">
        <v>11</v>
      </c>
      <c r="F36" s="49">
        <v>234</v>
      </c>
      <c r="G36" s="49">
        <v>220</v>
      </c>
      <c r="H36" s="50"/>
      <c r="I36" s="4"/>
      <c r="J36" s="48"/>
      <c r="K36" s="5"/>
      <c r="L36" s="5"/>
      <c r="M36" s="5"/>
      <c r="N36" s="5"/>
      <c r="O36"/>
      <c r="P36"/>
      <c r="Q36"/>
      <c r="R36"/>
      <c r="S36"/>
      <c r="T36"/>
      <c r="U36"/>
      <c r="V36" s="2"/>
    </row>
    <row r="37" spans="2:22" x14ac:dyDescent="0.2">
      <c r="B37" s="8"/>
      <c r="C37" s="8"/>
      <c r="D37" s="8"/>
      <c r="E37" s="45" t="s">
        <v>12</v>
      </c>
      <c r="F37" s="49">
        <v>19</v>
      </c>
      <c r="G37" s="49">
        <v>17</v>
      </c>
      <c r="H37" s="50"/>
      <c r="I37" s="4"/>
      <c r="J37" s="48"/>
      <c r="K37" s="5"/>
      <c r="L37" s="5"/>
      <c r="M37" s="5"/>
      <c r="N37" s="5"/>
      <c r="O37"/>
      <c r="P37"/>
      <c r="Q37"/>
      <c r="R37"/>
      <c r="S37"/>
      <c r="T37"/>
      <c r="U37"/>
      <c r="V37" s="2"/>
    </row>
    <row r="38" spans="2:22" x14ac:dyDescent="0.2">
      <c r="B38" s="8"/>
      <c r="C38" s="8"/>
      <c r="D38" s="8"/>
      <c r="E38" s="45" t="s">
        <v>20</v>
      </c>
      <c r="F38" s="49">
        <v>475</v>
      </c>
      <c r="G38" s="49">
        <v>441</v>
      </c>
      <c r="H38" s="8"/>
      <c r="I38" s="4"/>
      <c r="J38" s="48"/>
      <c r="K38" s="5"/>
      <c r="L38" s="5"/>
      <c r="M38" s="5"/>
      <c r="N38" s="5"/>
      <c r="O38"/>
      <c r="P38"/>
      <c r="Q38"/>
      <c r="R38"/>
      <c r="S38"/>
      <c r="T38"/>
      <c r="U38"/>
      <c r="V38" s="2"/>
    </row>
    <row r="39" spans="2:22" x14ac:dyDescent="0.2">
      <c r="B39" s="5"/>
      <c r="C39" s="5"/>
      <c r="D39" s="5"/>
      <c r="E39" s="4"/>
      <c r="F39" s="8"/>
      <c r="G39" s="8"/>
      <c r="H39" s="8"/>
      <c r="I39" s="8"/>
      <c r="J39" s="8"/>
      <c r="K39" s="8"/>
      <c r="L39" s="8"/>
      <c r="M39" s="8"/>
      <c r="N39" s="5"/>
      <c r="O39"/>
      <c r="P39"/>
      <c r="Q39"/>
      <c r="R39"/>
      <c r="S39"/>
      <c r="T39"/>
      <c r="U39"/>
      <c r="V39" s="2"/>
    </row>
    <row r="40" spans="2:22" x14ac:dyDescent="0.2">
      <c r="B40" s="8"/>
      <c r="C40" s="8"/>
      <c r="D40" s="48"/>
      <c r="E40" s="5"/>
      <c r="F40" s="5"/>
      <c r="G40" s="5"/>
      <c r="H40" s="8"/>
      <c r="I40" s="8"/>
      <c r="J40" s="8"/>
      <c r="K40" s="5"/>
      <c r="L40" s="5"/>
      <c r="M40" s="5"/>
      <c r="N40" s="5"/>
      <c r="O40"/>
      <c r="P40"/>
      <c r="Q40"/>
      <c r="R40"/>
      <c r="S40"/>
      <c r="T40"/>
      <c r="U40"/>
      <c r="V40" s="2"/>
    </row>
    <row r="41" spans="2:22" x14ac:dyDescent="0.2">
      <c r="B41" s="8"/>
      <c r="C41" s="8"/>
      <c r="D41" s="8"/>
      <c r="E41" s="8"/>
      <c r="F41" s="8"/>
      <c r="G41" s="8"/>
      <c r="H41" s="8"/>
      <c r="I41" s="8"/>
      <c r="J41" s="8"/>
      <c r="K41" s="8"/>
      <c r="L41" s="5"/>
      <c r="M41" s="5"/>
      <c r="N41" s="5"/>
      <c r="O41"/>
      <c r="P41"/>
      <c r="Q41"/>
      <c r="R41"/>
      <c r="S41"/>
      <c r="T41" s="2"/>
    </row>
    <row r="42" spans="2:22" x14ac:dyDescent="0.2">
      <c r="B42" s="54" t="s">
        <v>105</v>
      </c>
      <c r="C42" s="54" t="s">
        <v>117</v>
      </c>
      <c r="D42" s="8"/>
      <c r="E42" s="8"/>
      <c r="F42" s="8"/>
      <c r="G42" s="8"/>
      <c r="H42" s="8"/>
      <c r="I42" s="54" t="s">
        <v>104</v>
      </c>
      <c r="J42" s="55" t="s">
        <v>117</v>
      </c>
      <c r="K42" s="8"/>
      <c r="L42" s="5"/>
      <c r="M42" s="5"/>
      <c r="N42" s="5"/>
      <c r="O42"/>
      <c r="P42"/>
      <c r="Q42"/>
      <c r="R42"/>
      <c r="S42"/>
      <c r="T42" s="2"/>
    </row>
    <row r="43" spans="2:22" x14ac:dyDescent="0.2">
      <c r="B43" s="56" t="s">
        <v>108</v>
      </c>
      <c r="C43" s="57">
        <f>Datos!AH8/Datos!$AG$14</f>
        <v>0.31310679611650488</v>
      </c>
      <c r="D43" s="8"/>
      <c r="E43" s="8"/>
      <c r="F43" s="8"/>
      <c r="G43" s="8"/>
      <c r="H43" s="8"/>
      <c r="I43" s="56" t="s">
        <v>106</v>
      </c>
      <c r="J43" s="57">
        <f>Datos!AE8/Datos!$AE$14</f>
        <v>6.3106796116504854E-2</v>
      </c>
      <c r="K43" s="8"/>
      <c r="L43" s="5"/>
      <c r="M43" s="5"/>
      <c r="N43" s="5"/>
      <c r="O43"/>
      <c r="P43"/>
      <c r="Q43"/>
      <c r="R43"/>
      <c r="S43"/>
      <c r="T43" s="2"/>
    </row>
    <row r="44" spans="2:22" x14ac:dyDescent="0.2">
      <c r="B44" s="56" t="s">
        <v>115</v>
      </c>
      <c r="C44" s="57">
        <f>Datos!AH9/Datos!$AG$14</f>
        <v>0.1796116504854369</v>
      </c>
      <c r="D44" s="8"/>
      <c r="E44" s="8"/>
      <c r="F44" s="8"/>
      <c r="G44" s="8"/>
      <c r="H44" s="8"/>
      <c r="I44" s="56" t="s">
        <v>112</v>
      </c>
      <c r="J44" s="57">
        <f>Datos!AE9/Datos!$AE$14</f>
        <v>7.2815533980582527E-3</v>
      </c>
      <c r="K44" s="8"/>
      <c r="L44" s="5"/>
      <c r="M44" s="5"/>
      <c r="N44" s="5"/>
      <c r="O44"/>
      <c r="P44"/>
      <c r="Q44"/>
      <c r="R44"/>
      <c r="S44"/>
      <c r="T44" s="2"/>
    </row>
    <row r="45" spans="2:22" x14ac:dyDescent="0.2">
      <c r="B45" s="58" t="s">
        <v>109</v>
      </c>
      <c r="C45" s="59">
        <f>Datos!AH10/Datos!$AG$14</f>
        <v>0.28155339805825241</v>
      </c>
      <c r="D45" s="8"/>
      <c r="E45" s="8"/>
      <c r="F45" s="8"/>
      <c r="G45" s="8"/>
      <c r="H45" s="8"/>
      <c r="I45" s="58" t="s">
        <v>113</v>
      </c>
      <c r="J45" s="59">
        <f>Datos!AE10/Datos!$AE$14</f>
        <v>0.90533980582524276</v>
      </c>
      <c r="K45" s="8"/>
      <c r="L45" s="5"/>
      <c r="M45" s="5"/>
      <c r="N45" s="5"/>
      <c r="O45"/>
      <c r="P45"/>
      <c r="Q45"/>
      <c r="R45"/>
      <c r="S45"/>
      <c r="T45" s="2"/>
    </row>
    <row r="46" spans="2:22" x14ac:dyDescent="0.2">
      <c r="B46" s="56" t="s">
        <v>111</v>
      </c>
      <c r="C46" s="57">
        <f>Datos!AH11/Datos!$AG$14</f>
        <v>9.7087378640776698E-2</v>
      </c>
      <c r="D46" s="8"/>
      <c r="E46" s="8"/>
      <c r="F46" s="8"/>
      <c r="G46" s="8"/>
      <c r="H46" s="48"/>
      <c r="I46" s="56" t="s">
        <v>114</v>
      </c>
      <c r="J46" s="57">
        <f>Datos!AE11/Datos!$AE$14</f>
        <v>0</v>
      </c>
      <c r="K46" s="8"/>
      <c r="L46" s="5"/>
      <c r="M46" s="5"/>
      <c r="N46" s="5"/>
      <c r="O46"/>
      <c r="P46"/>
      <c r="Q46"/>
      <c r="R46"/>
      <c r="S46"/>
      <c r="T46" s="2"/>
    </row>
    <row r="47" spans="2:22" x14ac:dyDescent="0.2">
      <c r="B47" s="56" t="s">
        <v>110</v>
      </c>
      <c r="C47" s="57">
        <f>Datos!AH12/Datos!$AG$14</f>
        <v>0.12864077669902912</v>
      </c>
      <c r="D47" s="8"/>
      <c r="E47" s="8"/>
      <c r="F47" s="8"/>
      <c r="G47" s="8"/>
      <c r="H47" s="48"/>
      <c r="I47" s="56" t="s">
        <v>107</v>
      </c>
      <c r="J47" s="57">
        <f>Datos!AE12/Datos!$AE$14</f>
        <v>2.4271844660194174E-2</v>
      </c>
      <c r="K47" s="8"/>
      <c r="L47" s="5"/>
      <c r="M47" s="5"/>
      <c r="N47" s="5"/>
      <c r="O47"/>
      <c r="P47"/>
      <c r="Q47"/>
      <c r="R47"/>
      <c r="S47"/>
      <c r="T47" s="2"/>
    </row>
    <row r="48" spans="2:22" x14ac:dyDescent="0.2">
      <c r="B48" s="54" t="s">
        <v>122</v>
      </c>
      <c r="C48" s="54">
        <f>SUM(C43:C47)</f>
        <v>1</v>
      </c>
      <c r="D48" s="5"/>
      <c r="E48" s="4"/>
      <c r="F48" s="4"/>
      <c r="G48" s="48"/>
      <c r="H48" s="48"/>
      <c r="I48" s="5"/>
      <c r="J48" s="51">
        <f>SUM(J43:J47)</f>
        <v>1</v>
      </c>
      <c r="K48" s="5"/>
      <c r="L48" s="5"/>
      <c r="M48" s="5"/>
      <c r="N48" s="5"/>
      <c r="O48"/>
      <c r="P48"/>
      <c r="Q48"/>
      <c r="R48"/>
      <c r="S48"/>
      <c r="T48"/>
      <c r="U48"/>
      <c r="V48" s="2"/>
    </row>
    <row r="49" spans="2:22" x14ac:dyDescent="0.2">
      <c r="B49" s="5"/>
      <c r="C49" s="5"/>
      <c r="D49" s="5"/>
      <c r="E49" s="4"/>
      <c r="F49" s="4"/>
      <c r="G49" s="48"/>
      <c r="H49" s="48"/>
      <c r="I49" s="4"/>
      <c r="J49" s="5"/>
      <c r="K49" s="5"/>
      <c r="L49" s="5"/>
      <c r="M49" s="5"/>
      <c r="N49" s="5"/>
      <c r="O49"/>
      <c r="P49"/>
      <c r="Q49"/>
      <c r="R49"/>
      <c r="S49"/>
      <c r="T49"/>
      <c r="U49"/>
      <c r="V49" s="2"/>
    </row>
    <row r="50" spans="2:22" x14ac:dyDescent="0.2">
      <c r="B50" s="8"/>
      <c r="C50" s="8"/>
      <c r="D50" s="5"/>
      <c r="E50" s="4"/>
      <c r="F50" s="4"/>
      <c r="G50" s="48"/>
      <c r="H50" s="48"/>
      <c r="I50" s="4"/>
      <c r="J50" s="5"/>
      <c r="K50" s="5"/>
      <c r="L50" s="5"/>
      <c r="M50" s="5"/>
      <c r="N50" s="5"/>
      <c r="O50"/>
      <c r="P50"/>
      <c r="Q50"/>
      <c r="R50"/>
      <c r="S50"/>
      <c r="T50"/>
      <c r="U50"/>
      <c r="V50" s="2"/>
    </row>
    <row r="51" spans="2:22" x14ac:dyDescent="0.2">
      <c r="C51" s="8"/>
      <c r="D51" s="5"/>
      <c r="E51" s="4"/>
      <c r="F51" s="4"/>
      <c r="G51" s="48"/>
      <c r="H51" s="48"/>
      <c r="I51" s="4"/>
      <c r="J51" s="5"/>
      <c r="K51" s="5"/>
      <c r="L51" s="5"/>
      <c r="M51" s="5"/>
      <c r="N51" s="5"/>
      <c r="O51"/>
      <c r="P51"/>
      <c r="Q51"/>
      <c r="R51"/>
      <c r="S51"/>
      <c r="T51"/>
      <c r="U51"/>
      <c r="V51" s="2"/>
    </row>
    <row r="52" spans="2:22" ht="18.75" x14ac:dyDescent="0.3">
      <c r="B52" s="60" t="s">
        <v>121</v>
      </c>
      <c r="D52" s="2"/>
      <c r="E52" s="2"/>
      <c r="F52" s="2"/>
      <c r="G52" s="3"/>
      <c r="H52" s="3"/>
      <c r="I52" s="2"/>
      <c r="J52"/>
      <c r="K52"/>
      <c r="L52"/>
      <c r="M52"/>
      <c r="N52"/>
      <c r="O52"/>
      <c r="P52"/>
      <c r="Q52"/>
      <c r="R52"/>
      <c r="S52"/>
      <c r="T52"/>
      <c r="U52"/>
      <c r="V52" s="2"/>
    </row>
    <row r="53" spans="2:22" x14ac:dyDescent="0.2">
      <c r="D53" s="2"/>
      <c r="E53" s="2"/>
      <c r="F53" s="2"/>
      <c r="G53" s="3"/>
      <c r="H53" s="3"/>
      <c r="I53" s="2"/>
      <c r="J53"/>
      <c r="K53"/>
      <c r="L53"/>
      <c r="M53"/>
      <c r="N53"/>
      <c r="O53"/>
      <c r="P53"/>
      <c r="Q53"/>
      <c r="R53"/>
      <c r="S53"/>
      <c r="T53"/>
      <c r="U53"/>
      <c r="V53" s="2"/>
    </row>
    <row r="54" spans="2:22" x14ac:dyDescent="0.2">
      <c r="D54" s="70" t="s">
        <v>121</v>
      </c>
      <c r="E54" s="71" t="s">
        <v>117</v>
      </c>
      <c r="F54" s="2"/>
      <c r="G54" s="3"/>
      <c r="H54" s="3"/>
      <c r="I54" s="2"/>
      <c r="J54"/>
      <c r="K54"/>
      <c r="L54"/>
      <c r="M54"/>
      <c r="N54"/>
      <c r="O54"/>
      <c r="P54"/>
      <c r="Q54"/>
      <c r="R54"/>
      <c r="S54"/>
      <c r="T54"/>
      <c r="U54"/>
      <c r="V54" s="2"/>
    </row>
    <row r="55" spans="2:22" x14ac:dyDescent="0.2">
      <c r="D55" s="72" t="s">
        <v>132</v>
      </c>
      <c r="E55" s="73">
        <f>Datos!BB9/Datos!$BB$23</f>
        <v>5.8536585365853662E-2</v>
      </c>
      <c r="I55" s="2"/>
      <c r="J55"/>
      <c r="K55"/>
      <c r="L55"/>
      <c r="M55"/>
      <c r="N55"/>
      <c r="O55"/>
      <c r="P55"/>
      <c r="Q55"/>
      <c r="R55" s="2"/>
    </row>
    <row r="56" spans="2:22" x14ac:dyDescent="0.2">
      <c r="D56" s="72" t="s">
        <v>133</v>
      </c>
      <c r="E56" s="73">
        <f>Datos!BB10/Datos!$BB$23</f>
        <v>0</v>
      </c>
      <c r="I56" s="2"/>
      <c r="J56"/>
      <c r="K56"/>
      <c r="L56"/>
      <c r="M56"/>
      <c r="N56"/>
      <c r="O56"/>
      <c r="P56"/>
      <c r="Q56"/>
      <c r="R56" s="2"/>
    </row>
    <row r="57" spans="2:22" x14ac:dyDescent="0.2">
      <c r="B57"/>
      <c r="D57" s="72" t="s">
        <v>134</v>
      </c>
      <c r="E57" s="73">
        <f>Datos!BB11/Datos!$BB$23</f>
        <v>7.3170731707317077E-3</v>
      </c>
      <c r="I57" s="2"/>
      <c r="J57"/>
      <c r="K57"/>
      <c r="L57"/>
      <c r="M57"/>
      <c r="N57"/>
      <c r="O57"/>
      <c r="P57"/>
      <c r="Q57"/>
      <c r="R57" s="2"/>
    </row>
    <row r="58" spans="2:22" x14ac:dyDescent="0.2">
      <c r="B58"/>
      <c r="D58" s="72" t="s">
        <v>135</v>
      </c>
      <c r="E58" s="73">
        <f>Datos!BB12/Datos!$BB$23</f>
        <v>7.3170731707317077E-3</v>
      </c>
      <c r="I58" s="2"/>
      <c r="J58"/>
      <c r="K58"/>
      <c r="L58"/>
      <c r="M58"/>
      <c r="N58"/>
      <c r="O58"/>
      <c r="P58"/>
      <c r="Q58"/>
      <c r="R58" s="2"/>
    </row>
    <row r="59" spans="2:22" x14ac:dyDescent="0.2">
      <c r="B59"/>
      <c r="D59" s="72" t="s">
        <v>136</v>
      </c>
      <c r="E59" s="73">
        <f>Datos!BB13/Datos!$BB$23</f>
        <v>4.878048780487805E-2</v>
      </c>
      <c r="I59" s="2"/>
      <c r="J59"/>
      <c r="K59"/>
      <c r="L59"/>
      <c r="M59"/>
      <c r="N59"/>
      <c r="O59"/>
      <c r="P59"/>
      <c r="Q59"/>
      <c r="R59" s="2"/>
    </row>
    <row r="60" spans="2:22" x14ac:dyDescent="0.2">
      <c r="B60"/>
      <c r="D60" s="72" t="s">
        <v>137</v>
      </c>
      <c r="E60" s="73">
        <f>Datos!BB14/Datos!$BB$23</f>
        <v>1.4634146341463415E-2</v>
      </c>
      <c r="I60" s="2"/>
      <c r="J60"/>
      <c r="K60"/>
      <c r="L60"/>
      <c r="M60"/>
      <c r="N60"/>
      <c r="O60"/>
      <c r="P60"/>
      <c r="Q60"/>
      <c r="R60" s="2"/>
    </row>
    <row r="61" spans="2:22" x14ac:dyDescent="0.2">
      <c r="B61"/>
      <c r="D61" s="72" t="s">
        <v>138</v>
      </c>
      <c r="E61" s="73">
        <f>Datos!BB15/Datos!$BB$23</f>
        <v>2.1951219512195121E-2</v>
      </c>
      <c r="I61" s="2"/>
      <c r="J61"/>
      <c r="K61"/>
      <c r="L61"/>
      <c r="M61"/>
      <c r="N61"/>
      <c r="O61"/>
      <c r="P61"/>
      <c r="Q61"/>
      <c r="R61" s="2"/>
    </row>
    <row r="62" spans="2:22" x14ac:dyDescent="0.2">
      <c r="B62"/>
      <c r="D62" s="72" t="s">
        <v>131</v>
      </c>
      <c r="E62" s="73">
        <f>Datos!BB16/Datos!$BB$23</f>
        <v>0.14878048780487804</v>
      </c>
      <c r="I62" s="2"/>
      <c r="J62"/>
      <c r="K62"/>
      <c r="L62"/>
      <c r="M62"/>
      <c r="N62"/>
      <c r="O62"/>
      <c r="P62"/>
      <c r="Q62"/>
      <c r="R62" s="2"/>
    </row>
    <row r="63" spans="2:22" x14ac:dyDescent="0.2">
      <c r="B63"/>
      <c r="D63" s="72" t="s">
        <v>140</v>
      </c>
      <c r="E63" s="73">
        <f>Datos!BB17/Datos!$BB$23</f>
        <v>0.14634146341463414</v>
      </c>
      <c r="I63" s="2"/>
      <c r="J63"/>
      <c r="K63"/>
      <c r="L63"/>
      <c r="M63"/>
      <c r="N63"/>
      <c r="O63"/>
      <c r="P63"/>
      <c r="Q63"/>
      <c r="R63" s="2"/>
    </row>
    <row r="64" spans="2:22" x14ac:dyDescent="0.2">
      <c r="B64"/>
      <c r="D64" s="72" t="s">
        <v>141</v>
      </c>
      <c r="E64" s="73">
        <f>Datos!BB18/Datos!$BB$23</f>
        <v>0.54146341463414638</v>
      </c>
      <c r="I64" s="2"/>
      <c r="J64"/>
      <c r="K64"/>
      <c r="L64"/>
      <c r="M64"/>
      <c r="N64"/>
      <c r="O64"/>
      <c r="P64"/>
      <c r="Q64"/>
      <c r="R64" s="2"/>
    </row>
    <row r="65" spans="2:18" x14ac:dyDescent="0.2">
      <c r="B65"/>
      <c r="D65" s="72" t="s">
        <v>142</v>
      </c>
      <c r="E65" s="73">
        <f>Datos!BB19/Datos!$BB$23</f>
        <v>0</v>
      </c>
      <c r="I65" s="2"/>
      <c r="J65"/>
      <c r="K65"/>
      <c r="L65"/>
      <c r="M65"/>
      <c r="N65"/>
      <c r="O65"/>
      <c r="P65"/>
      <c r="Q65"/>
      <c r="R65" s="2"/>
    </row>
    <row r="66" spans="2:18" x14ac:dyDescent="0.2">
      <c r="B66"/>
      <c r="D66" s="72" t="s">
        <v>143</v>
      </c>
      <c r="E66" s="73">
        <f>Datos!BB20/Datos!$BB$23</f>
        <v>0</v>
      </c>
      <c r="I66" s="2"/>
      <c r="J66"/>
      <c r="K66"/>
      <c r="L66"/>
      <c r="M66"/>
      <c r="N66"/>
      <c r="O66"/>
      <c r="P66"/>
      <c r="Q66"/>
      <c r="R66" s="2"/>
    </row>
    <row r="67" spans="2:18" x14ac:dyDescent="0.2">
      <c r="B67"/>
      <c r="D67" s="72" t="s">
        <v>144</v>
      </c>
      <c r="E67" s="73">
        <f>Datos!BB21/Datos!$BB$23</f>
        <v>0</v>
      </c>
      <c r="I67" s="2"/>
      <c r="J67"/>
      <c r="K67"/>
      <c r="L67"/>
      <c r="M67"/>
      <c r="N67"/>
      <c r="O67"/>
      <c r="P67"/>
      <c r="Q67"/>
      <c r="R67" s="2"/>
    </row>
    <row r="68" spans="2:18" x14ac:dyDescent="0.2">
      <c r="B68"/>
      <c r="D68" s="72" t="s">
        <v>145</v>
      </c>
      <c r="E68" s="73">
        <f>Datos!BB22/Datos!$BB$23</f>
        <v>4.8780487804878049E-3</v>
      </c>
      <c r="I68" s="2"/>
      <c r="J68"/>
      <c r="K68"/>
      <c r="L68"/>
      <c r="M68"/>
      <c r="N68"/>
      <c r="O68"/>
      <c r="P68"/>
      <c r="Q68"/>
      <c r="R68" s="2"/>
    </row>
    <row r="69" spans="2:18" x14ac:dyDescent="0.2">
      <c r="B69"/>
      <c r="D69" s="70" t="s">
        <v>122</v>
      </c>
      <c r="E69" s="74">
        <f>SUM(E55:E68)</f>
        <v>1</v>
      </c>
      <c r="I69" s="2"/>
      <c r="J69"/>
      <c r="K69"/>
      <c r="L69"/>
      <c r="M69"/>
      <c r="N69"/>
      <c r="O69"/>
      <c r="P69"/>
      <c r="Q69"/>
      <c r="R69" s="2"/>
    </row>
    <row r="70" spans="2:18" x14ac:dyDescent="0.2">
      <c r="B70"/>
      <c r="I70" s="2"/>
      <c r="J70"/>
      <c r="K70"/>
      <c r="L70"/>
      <c r="M70"/>
      <c r="N70"/>
      <c r="O70"/>
      <c r="P70"/>
      <c r="Q70"/>
      <c r="R70" s="2"/>
    </row>
    <row r="71" spans="2:18" ht="18.75" x14ac:dyDescent="0.3">
      <c r="B71" s="60" t="s">
        <v>155</v>
      </c>
      <c r="I71" s="2"/>
      <c r="J71"/>
      <c r="K71"/>
      <c r="L71"/>
      <c r="M71"/>
      <c r="N71"/>
      <c r="O71"/>
      <c r="P71"/>
      <c r="Q71"/>
      <c r="R71" s="2"/>
    </row>
    <row r="72" spans="2:18" x14ac:dyDescent="0.2">
      <c r="B72"/>
      <c r="C72" s="2"/>
      <c r="F72" s="76">
        <f>SUM(Clientes__2[Utilidad Obtenida])</f>
        <v>1730253.1279999998</v>
      </c>
      <c r="G72" s="3"/>
      <c r="H72" s="3"/>
      <c r="I72" s="2"/>
      <c r="J72"/>
      <c r="K72"/>
      <c r="L72"/>
      <c r="M72"/>
      <c r="N72"/>
      <c r="O72"/>
      <c r="P72"/>
      <c r="Q72"/>
      <c r="R72" s="2"/>
    </row>
    <row r="73" spans="2:18" x14ac:dyDescent="0.2">
      <c r="D73" s="1" t="s">
        <v>146</v>
      </c>
      <c r="E73" t="s">
        <v>147</v>
      </c>
      <c r="F73" t="s">
        <v>152</v>
      </c>
      <c r="G73" t="s">
        <v>153</v>
      </c>
      <c r="H73" t="s">
        <v>154</v>
      </c>
      <c r="I73" s="1" t="s">
        <v>157</v>
      </c>
      <c r="J73" t="s">
        <v>156</v>
      </c>
    </row>
    <row r="74" spans="2:18" x14ac:dyDescent="0.2">
      <c r="D74" s="2" t="s">
        <v>72</v>
      </c>
      <c r="E74">
        <v>11</v>
      </c>
      <c r="F74">
        <v>16</v>
      </c>
      <c r="G74">
        <v>1592</v>
      </c>
      <c r="H74">
        <v>7735.0570000000007</v>
      </c>
      <c r="I74" s="75">
        <f>Clientes__2[[#This Row],[Utilidad Obtenida]]/$F$72</f>
        <v>4.4704771081332797E-3</v>
      </c>
      <c r="J74" t="str">
        <f>Datos!BO2</f>
        <v>Precio MAYOR</v>
      </c>
      <c r="O74"/>
      <c r="P74"/>
      <c r="Q74"/>
    </row>
    <row r="75" spans="2:18" x14ac:dyDescent="0.2">
      <c r="D75" s="2" t="s">
        <v>68</v>
      </c>
      <c r="E75">
        <v>8</v>
      </c>
      <c r="F75">
        <v>36</v>
      </c>
      <c r="G75">
        <v>3803</v>
      </c>
      <c r="H75">
        <v>12466.788</v>
      </c>
      <c r="I75" s="75">
        <f>Clientes__2[[#This Row],[Utilidad Obtenida]]/$F$72</f>
        <v>7.2051815993018119E-3</v>
      </c>
      <c r="J75" t="str">
        <f>Datos!BO3</f>
        <v>Precio MAYOR</v>
      </c>
      <c r="O75"/>
      <c r="P75"/>
      <c r="Q75"/>
    </row>
    <row r="76" spans="2:18" x14ac:dyDescent="0.2">
      <c r="D76" s="2" t="s">
        <v>90</v>
      </c>
      <c r="E76">
        <v>4</v>
      </c>
      <c r="F76">
        <v>8</v>
      </c>
      <c r="G76">
        <v>782</v>
      </c>
      <c r="H76">
        <v>3716.4229999999998</v>
      </c>
      <c r="I76" s="75">
        <f>Clientes__2[[#This Row],[Utilidad Obtenida]]/$F$72</f>
        <v>2.1479071124673038E-3</v>
      </c>
      <c r="J76" t="str">
        <f>Datos!BO4</f>
        <v>Precio MAYOR</v>
      </c>
      <c r="O76"/>
      <c r="P76"/>
      <c r="Q76"/>
    </row>
    <row r="77" spans="2:18" x14ac:dyDescent="0.2">
      <c r="D77" s="2" t="s">
        <v>67</v>
      </c>
      <c r="E77">
        <v>6</v>
      </c>
      <c r="F77">
        <v>9</v>
      </c>
      <c r="G77">
        <v>927</v>
      </c>
      <c r="H77">
        <v>5955.8679999999995</v>
      </c>
      <c r="I77" s="75">
        <f>Clientes__2[[#This Row],[Utilidad Obtenida]]/$F$72</f>
        <v>3.4421946151222331E-3</v>
      </c>
      <c r="J77" t="str">
        <f>Datos!BO5</f>
        <v>Precio MAYOR</v>
      </c>
      <c r="O77"/>
      <c r="P77"/>
      <c r="Q77"/>
    </row>
    <row r="78" spans="2:18" x14ac:dyDescent="0.2">
      <c r="D78" s="2" t="s">
        <v>63</v>
      </c>
      <c r="E78">
        <v>7</v>
      </c>
      <c r="F78">
        <v>29</v>
      </c>
      <c r="G78">
        <v>2914</v>
      </c>
      <c r="H78">
        <v>16714.977999999999</v>
      </c>
      <c r="I78" s="75">
        <f>Clientes__2[[#This Row],[Utilidad Obtenida]]/$F$72</f>
        <v>9.6604235123220663E-3</v>
      </c>
      <c r="J78" t="str">
        <f>Datos!BO6</f>
        <v>Precio MAYOR</v>
      </c>
      <c r="O78"/>
      <c r="P78"/>
      <c r="Q78"/>
    </row>
    <row r="79" spans="2:18" x14ac:dyDescent="0.2">
      <c r="D79" s="2" t="s">
        <v>64</v>
      </c>
      <c r="E79">
        <v>6</v>
      </c>
      <c r="F79">
        <v>6</v>
      </c>
      <c r="G79">
        <v>704</v>
      </c>
      <c r="H79">
        <v>6424.4120000000003</v>
      </c>
      <c r="I79" s="75">
        <f>Clientes__2[[#This Row],[Utilidad Obtenida]]/$F$72</f>
        <v>3.7129896753465086E-3</v>
      </c>
      <c r="J79" t="str">
        <f>Datos!BO7</f>
        <v>Precio MAYOR</v>
      </c>
      <c r="O79"/>
      <c r="P79"/>
      <c r="Q79"/>
    </row>
    <row r="80" spans="2:18" x14ac:dyDescent="0.2">
      <c r="D80" s="2" t="s">
        <v>91</v>
      </c>
      <c r="E80">
        <v>5</v>
      </c>
      <c r="F80">
        <v>54</v>
      </c>
      <c r="G80">
        <v>5632</v>
      </c>
      <c r="H80">
        <v>37860.279000000002</v>
      </c>
      <c r="I80" s="75">
        <f>Clientes__2[[#This Row],[Utilidad Obtenida]]/$F$72</f>
        <v>2.1881352726558983E-2</v>
      </c>
      <c r="J80" t="str">
        <f>Datos!BO8</f>
        <v>Precio MAYOR</v>
      </c>
      <c r="O80"/>
      <c r="P80"/>
      <c r="Q80"/>
    </row>
    <row r="81" spans="4:17" x14ac:dyDescent="0.2">
      <c r="D81" s="2" t="s">
        <v>65</v>
      </c>
      <c r="E81">
        <v>9</v>
      </c>
      <c r="F81">
        <v>23</v>
      </c>
      <c r="G81">
        <v>2390</v>
      </c>
      <c r="H81">
        <v>21457.434000000001</v>
      </c>
      <c r="I81" s="75">
        <f>Clientes__2[[#This Row],[Utilidad Obtenida]]/$F$72</f>
        <v>1.2401326518509264E-2</v>
      </c>
      <c r="J81" t="str">
        <f>Datos!BO9</f>
        <v>Precio MAYOR</v>
      </c>
      <c r="O81"/>
      <c r="P81"/>
      <c r="Q81"/>
    </row>
    <row r="82" spans="4:17" x14ac:dyDescent="0.2">
      <c r="D82" s="2" t="s">
        <v>69</v>
      </c>
      <c r="E82">
        <v>5</v>
      </c>
      <c r="F82">
        <v>5</v>
      </c>
      <c r="G82">
        <v>612</v>
      </c>
      <c r="H82">
        <v>5344.3179999999993</v>
      </c>
      <c r="I82" s="75">
        <f>Clientes__2[[#This Row],[Utilidad Obtenida]]/$F$72</f>
        <v>3.0887492202817161E-3</v>
      </c>
      <c r="J82" t="str">
        <f>Datos!BO10</f>
        <v>Precio MAYOR</v>
      </c>
      <c r="O82"/>
      <c r="P82"/>
      <c r="Q82"/>
    </row>
    <row r="83" spans="4:17" x14ac:dyDescent="0.2">
      <c r="D83" s="2" t="s">
        <v>66</v>
      </c>
      <c r="E83">
        <v>9</v>
      </c>
      <c r="F83">
        <v>214</v>
      </c>
      <c r="G83">
        <v>23927</v>
      </c>
      <c r="H83">
        <v>199798.01300000001</v>
      </c>
      <c r="I83" s="75">
        <f>Clientes__2[[#This Row],[Utilidad Obtenida]]/$F$72</f>
        <v>0.11547328524754444</v>
      </c>
      <c r="J83" t="str">
        <f>Datos!BO11</f>
        <v>Precio MAYOR</v>
      </c>
      <c r="O83"/>
      <c r="P83"/>
      <c r="Q83"/>
    </row>
    <row r="84" spans="4:17" x14ac:dyDescent="0.2">
      <c r="D84" s="2" t="s">
        <v>71</v>
      </c>
      <c r="E84">
        <v>4</v>
      </c>
      <c r="F84">
        <v>7</v>
      </c>
      <c r="G84">
        <v>744</v>
      </c>
      <c r="H84">
        <v>6070.3039999999992</v>
      </c>
      <c r="I84" s="75">
        <f>Clientes__2[[#This Row],[Utilidad Obtenida]]/$F$72</f>
        <v>3.5083329148589176E-3</v>
      </c>
      <c r="J84" t="str">
        <f>Datos!BO12</f>
        <v>Precio MAYOR</v>
      </c>
      <c r="O84"/>
      <c r="P84"/>
      <c r="Q84"/>
    </row>
    <row r="85" spans="4:17" x14ac:dyDescent="0.2">
      <c r="D85" s="2" t="s">
        <v>74</v>
      </c>
      <c r="E85">
        <v>6</v>
      </c>
      <c r="F85">
        <v>70</v>
      </c>
      <c r="G85">
        <v>7023</v>
      </c>
      <c r="H85">
        <v>-546.92900000000009</v>
      </c>
      <c r="I85" s="75">
        <f>Clientes__2[[#This Row],[Utilidad Obtenida]]/$F$72</f>
        <v>-3.1609768024647096E-4</v>
      </c>
      <c r="J85" t="str">
        <f>Datos!BO13</f>
        <v>Precio MAYOR</v>
      </c>
      <c r="O85"/>
      <c r="P85"/>
      <c r="Q85"/>
    </row>
    <row r="86" spans="4:17" x14ac:dyDescent="0.2">
      <c r="D86" s="2" t="s">
        <v>75</v>
      </c>
      <c r="E86">
        <v>5</v>
      </c>
      <c r="F86">
        <v>13</v>
      </c>
      <c r="G86">
        <v>1388</v>
      </c>
      <c r="H86">
        <v>8154.2960000000003</v>
      </c>
      <c r="I86" s="75">
        <f>Clientes__2[[#This Row],[Utilidad Obtenida]]/$F$72</f>
        <v>4.7127763377752445E-3</v>
      </c>
      <c r="J86" t="str">
        <f>Datos!BO14</f>
        <v>Precio MAYOR</v>
      </c>
      <c r="O86"/>
      <c r="P86"/>
      <c r="Q86"/>
    </row>
    <row r="87" spans="4:17" x14ac:dyDescent="0.2">
      <c r="D87" s="2" t="s">
        <v>76</v>
      </c>
      <c r="E87">
        <v>5</v>
      </c>
      <c r="F87">
        <v>25</v>
      </c>
      <c r="G87">
        <v>2739</v>
      </c>
      <c r="H87">
        <v>17546.535</v>
      </c>
      <c r="I87" s="75">
        <f>Clientes__2[[#This Row],[Utilidad Obtenida]]/$F$72</f>
        <v>1.0141021978837308E-2</v>
      </c>
      <c r="J87" t="str">
        <f>Datos!BO15</f>
        <v>Precio MAYOR</v>
      </c>
      <c r="O87"/>
      <c r="P87"/>
      <c r="Q87"/>
    </row>
    <row r="88" spans="4:17" x14ac:dyDescent="0.2">
      <c r="D88" s="2" t="s">
        <v>77</v>
      </c>
      <c r="E88">
        <v>9</v>
      </c>
      <c r="F88">
        <v>47</v>
      </c>
      <c r="G88">
        <v>4953</v>
      </c>
      <c r="H88">
        <v>32446.920000000002</v>
      </c>
      <c r="I88" s="75">
        <f>Clientes__2[[#This Row],[Utilidad Obtenida]]/$F$72</f>
        <v>1.8752701252160376E-2</v>
      </c>
      <c r="J88" t="str">
        <f>Datos!BO16</f>
        <v>Precio MAYOR</v>
      </c>
      <c r="O88"/>
      <c r="P88"/>
      <c r="Q88"/>
    </row>
    <row r="89" spans="4:17" x14ac:dyDescent="0.2">
      <c r="D89" s="2" t="s">
        <v>78</v>
      </c>
      <c r="E89">
        <v>9</v>
      </c>
      <c r="F89">
        <v>17</v>
      </c>
      <c r="G89">
        <v>1682</v>
      </c>
      <c r="H89">
        <v>9813.9709999999995</v>
      </c>
      <c r="I89" s="75">
        <f>Clientes__2[[#This Row],[Utilidad Obtenida]]/$F$72</f>
        <v>5.6719857003489265E-3</v>
      </c>
      <c r="J89" t="str">
        <f>Datos!BO17</f>
        <v>Precio MAYOR</v>
      </c>
      <c r="O89"/>
      <c r="P89"/>
      <c r="Q89"/>
    </row>
    <row r="90" spans="4:17" x14ac:dyDescent="0.2">
      <c r="D90" s="2" t="s">
        <v>79</v>
      </c>
      <c r="E90">
        <v>11</v>
      </c>
      <c r="F90">
        <v>11</v>
      </c>
      <c r="G90">
        <v>1247</v>
      </c>
      <c r="H90">
        <v>11176.142</v>
      </c>
      <c r="I90" s="75">
        <f>Clientes__2[[#This Row],[Utilidad Obtenida]]/$F$72</f>
        <v>6.459252590930731E-3</v>
      </c>
      <c r="J90" t="str">
        <f>Datos!BO18</f>
        <v>Precio MAYOR</v>
      </c>
      <c r="O90"/>
      <c r="P90"/>
      <c r="Q90"/>
    </row>
    <row r="91" spans="4:17" x14ac:dyDescent="0.2">
      <c r="D91" s="2" t="s">
        <v>92</v>
      </c>
      <c r="E91">
        <v>8</v>
      </c>
      <c r="F91">
        <v>8</v>
      </c>
      <c r="G91">
        <v>903</v>
      </c>
      <c r="H91">
        <v>8497.3580000000002</v>
      </c>
      <c r="I91" s="75">
        <f>Clientes__2[[#This Row],[Utilidad Obtenida]]/$F$72</f>
        <v>4.9110490612561987E-3</v>
      </c>
      <c r="J91" t="str">
        <f>Datos!BO19</f>
        <v>Precio MAYOR</v>
      </c>
      <c r="O91"/>
      <c r="P91"/>
      <c r="Q91"/>
    </row>
    <row r="92" spans="4:17" x14ac:dyDescent="0.2">
      <c r="D92" s="2" t="s">
        <v>80</v>
      </c>
      <c r="E92">
        <v>11</v>
      </c>
      <c r="F92">
        <v>37</v>
      </c>
      <c r="G92">
        <v>4057</v>
      </c>
      <c r="H92">
        <v>31023.978000000003</v>
      </c>
      <c r="I92" s="75">
        <f>Clientes__2[[#This Row],[Utilidad Obtenida]]/$F$72</f>
        <v>1.7930311754939945E-2</v>
      </c>
      <c r="J92" t="str">
        <f>Datos!BO20</f>
        <v>Precio MAYOR</v>
      </c>
    </row>
    <row r="93" spans="4:17" x14ac:dyDescent="0.2">
      <c r="D93" s="2" t="s">
        <v>81</v>
      </c>
      <c r="E93">
        <v>7</v>
      </c>
      <c r="F93">
        <v>26</v>
      </c>
      <c r="G93">
        <v>2694</v>
      </c>
      <c r="H93">
        <v>14887.537</v>
      </c>
      <c r="I93" s="75">
        <f>Clientes__2[[#This Row],[Utilidad Obtenida]]/$F$72</f>
        <v>8.6042537702032702E-3</v>
      </c>
      <c r="J93" t="str">
        <f>Datos!BO21</f>
        <v>Precio MAYOR</v>
      </c>
    </row>
    <row r="94" spans="4:17" x14ac:dyDescent="0.2">
      <c r="D94" s="2" t="s">
        <v>62</v>
      </c>
      <c r="E94">
        <v>64</v>
      </c>
      <c r="F94">
        <v>84</v>
      </c>
      <c r="G94">
        <v>8999.7999999999993</v>
      </c>
      <c r="H94">
        <v>37112.787999999993</v>
      </c>
      <c r="I94" s="75">
        <f>Clientes__2[[#This Row],[Utilidad Obtenida]]/$F$72</f>
        <v>2.1449340214687938E-2</v>
      </c>
      <c r="J94" t="str">
        <f>Datos!BO22</f>
        <v>Precio MAYOR</v>
      </c>
    </row>
    <row r="95" spans="4:17" x14ac:dyDescent="0.2">
      <c r="D95" s="2" t="s">
        <v>158</v>
      </c>
      <c r="E95">
        <v>8</v>
      </c>
      <c r="F95">
        <v>39</v>
      </c>
      <c r="G95">
        <v>3949</v>
      </c>
      <c r="H95">
        <v>22864.925000000003</v>
      </c>
      <c r="I95" s="75">
        <f>Clientes__2[[#This Row],[Utilidad Obtenida]]/$F$72</f>
        <v>1.3214786108451991E-2</v>
      </c>
      <c r="J95" t="str">
        <f>Datos!BO23</f>
        <v>Precio MAYOR</v>
      </c>
    </row>
    <row r="96" spans="4:17" x14ac:dyDescent="0.2">
      <c r="D96" s="2" t="s">
        <v>88</v>
      </c>
      <c r="E96">
        <v>14</v>
      </c>
      <c r="F96">
        <v>38</v>
      </c>
      <c r="G96">
        <v>4464.1000000000004</v>
      </c>
      <c r="H96">
        <v>41217.124000000003</v>
      </c>
      <c r="I96" s="75">
        <f>Clientes__2[[#This Row],[Utilidad Obtenida]]/$F$72</f>
        <v>2.3821441691391648E-2</v>
      </c>
      <c r="J96" t="str">
        <f>Datos!BO24</f>
        <v>Precio MENOR</v>
      </c>
    </row>
    <row r="97" spans="4:10" x14ac:dyDescent="0.2">
      <c r="D97" s="2" t="s">
        <v>87</v>
      </c>
      <c r="E97">
        <v>8</v>
      </c>
      <c r="F97">
        <v>8</v>
      </c>
      <c r="G97">
        <v>972.6</v>
      </c>
      <c r="H97">
        <v>-1073.4779999999996</v>
      </c>
      <c r="I97" s="75">
        <f>Clientes__2[[#This Row],[Utilidad Obtenida]]/$F$72</f>
        <v>-6.2041673708218244E-4</v>
      </c>
      <c r="J97" t="str">
        <f>Datos!BO25</f>
        <v>Precio MENOR</v>
      </c>
    </row>
    <row r="98" spans="4:10" x14ac:dyDescent="0.2">
      <c r="D98" s="2" t="s">
        <v>57</v>
      </c>
      <c r="E98">
        <v>32</v>
      </c>
      <c r="F98">
        <v>137</v>
      </c>
      <c r="G98">
        <v>12881.599999999999</v>
      </c>
      <c r="H98">
        <v>5859.3429999999953</v>
      </c>
      <c r="I98" s="75">
        <f>Clientes__2[[#This Row],[Utilidad Obtenida]]/$F$72</f>
        <v>3.3864079799542464E-3</v>
      </c>
      <c r="J98" t="str">
        <f>Datos!BO26</f>
        <v>Precio MAYOR</v>
      </c>
    </row>
    <row r="99" spans="4:10" x14ac:dyDescent="0.2">
      <c r="D99" s="2" t="s">
        <v>58</v>
      </c>
      <c r="E99">
        <v>13</v>
      </c>
      <c r="F99">
        <v>31</v>
      </c>
      <c r="G99">
        <v>3167.2</v>
      </c>
      <c r="H99">
        <v>9210.9439999999995</v>
      </c>
      <c r="I99" s="75">
        <f>Clientes__2[[#This Row],[Utilidad Obtenida]]/$F$72</f>
        <v>5.3234661743665982E-3</v>
      </c>
      <c r="J99" t="str">
        <f>Datos!BO27</f>
        <v>Precio MAYOR</v>
      </c>
    </row>
    <row r="100" spans="4:10" x14ac:dyDescent="0.2">
      <c r="D100" s="2" t="s">
        <v>56</v>
      </c>
      <c r="E100">
        <v>13</v>
      </c>
      <c r="F100">
        <v>33</v>
      </c>
      <c r="G100">
        <v>3280.7</v>
      </c>
      <c r="H100">
        <v>-607.59800000000064</v>
      </c>
      <c r="I100" s="75">
        <f>Clientes__2[[#This Row],[Utilidad Obtenida]]/$F$72</f>
        <v>-3.5116133597303385E-4</v>
      </c>
      <c r="J100" t="str">
        <f>Datos!BO28</f>
        <v>Precio MAYOR</v>
      </c>
    </row>
    <row r="101" spans="4:10" x14ac:dyDescent="0.2">
      <c r="D101" s="2" t="s">
        <v>59</v>
      </c>
      <c r="E101">
        <v>13</v>
      </c>
      <c r="F101">
        <v>80</v>
      </c>
      <c r="G101">
        <v>8505.9999999999982</v>
      </c>
      <c r="H101">
        <v>31834.240000000002</v>
      </c>
      <c r="I101" s="75">
        <f>Clientes__2[[#This Row],[Utilidad Obtenida]]/$F$72</f>
        <v>1.8398602773686188E-2</v>
      </c>
      <c r="J101" t="str">
        <f>Datos!BO29</f>
        <v>Precio MAYOR</v>
      </c>
    </row>
    <row r="102" spans="4:10" x14ac:dyDescent="0.2">
      <c r="D102" s="2" t="s">
        <v>60</v>
      </c>
      <c r="E102">
        <v>13</v>
      </c>
      <c r="F102">
        <v>15</v>
      </c>
      <c r="G102">
        <v>1506</v>
      </c>
      <c r="H102">
        <v>-262.5690000000003</v>
      </c>
      <c r="I102" s="75">
        <f>Clientes__2[[#This Row],[Utilidad Obtenida]]/$F$72</f>
        <v>-1.5175178460940215E-4</v>
      </c>
      <c r="J102" t="str">
        <f>Datos!BO30</f>
        <v>Precio MAYOR</v>
      </c>
    </row>
    <row r="103" spans="4:10" x14ac:dyDescent="0.2">
      <c r="D103" s="2" t="s">
        <v>61</v>
      </c>
      <c r="E103">
        <v>12</v>
      </c>
      <c r="F103">
        <v>21</v>
      </c>
      <c r="G103">
        <v>2165.4</v>
      </c>
      <c r="H103">
        <v>3151.5290000000005</v>
      </c>
      <c r="I103" s="75">
        <f>Clientes__2[[#This Row],[Utilidad Obtenida]]/$F$72</f>
        <v>1.8214265583457456E-3</v>
      </c>
      <c r="J103" t="str">
        <f>Datos!BO31</f>
        <v>Precio MAYOR</v>
      </c>
    </row>
    <row r="104" spans="4:10" x14ac:dyDescent="0.2">
      <c r="D104" s="2" t="s">
        <v>97</v>
      </c>
      <c r="E104">
        <v>9</v>
      </c>
      <c r="F104">
        <v>90</v>
      </c>
      <c r="G104">
        <v>10574.799999999997</v>
      </c>
      <c r="H104">
        <v>78331.771000000008</v>
      </c>
      <c r="I104" s="75">
        <f>Clientes__2[[#This Row],[Utilidad Obtenida]]/$F$72</f>
        <v>4.5271856315349496E-2</v>
      </c>
      <c r="J104" t="str">
        <f>Datos!BO32</f>
        <v>Precio MENOR</v>
      </c>
    </row>
    <row r="105" spans="4:10" x14ac:dyDescent="0.2">
      <c r="D105" s="2" t="s">
        <v>96</v>
      </c>
      <c r="E105">
        <v>9</v>
      </c>
      <c r="F105">
        <v>751</v>
      </c>
      <c r="G105">
        <v>99784</v>
      </c>
      <c r="H105">
        <v>810144.01199999999</v>
      </c>
      <c r="I105" s="75">
        <f>Clientes__2[[#This Row],[Utilidad Obtenida]]/$F$72</f>
        <v>0.4682228275676899</v>
      </c>
      <c r="J105" t="str">
        <f>Datos!BO33</f>
        <v>Precio MAYOR</v>
      </c>
    </row>
    <row r="106" spans="4:10" x14ac:dyDescent="0.2">
      <c r="D106" s="2" t="s">
        <v>95</v>
      </c>
      <c r="E106">
        <v>5</v>
      </c>
      <c r="F106">
        <v>60</v>
      </c>
      <c r="G106">
        <v>8313</v>
      </c>
      <c r="H106">
        <v>65247.722000000002</v>
      </c>
      <c r="I106" s="75">
        <f>Clientes__2[[#This Row],[Utilidad Obtenida]]/$F$72</f>
        <v>3.7709928648081606E-2</v>
      </c>
      <c r="J106" t="str">
        <f>Datos!BO34</f>
        <v>Precio MENOR</v>
      </c>
    </row>
    <row r="107" spans="4:10" x14ac:dyDescent="0.2">
      <c r="D107" s="2" t="s">
        <v>55</v>
      </c>
      <c r="E107">
        <v>6</v>
      </c>
      <c r="F107">
        <v>199</v>
      </c>
      <c r="G107">
        <v>34292.800000000003</v>
      </c>
      <c r="H107">
        <v>-35577.162999999993</v>
      </c>
      <c r="I107" s="75">
        <f>Clientes__2[[#This Row],[Utilidad Obtenida]]/$F$72</f>
        <v>-2.0561825564288184E-2</v>
      </c>
      <c r="J107" t="str">
        <f>Datos!BO35</f>
        <v>Precio MENOR</v>
      </c>
    </row>
    <row r="108" spans="4:10" x14ac:dyDescent="0.2">
      <c r="D108" s="2" t="s">
        <v>174</v>
      </c>
      <c r="E108">
        <v>1</v>
      </c>
      <c r="F108">
        <v>8</v>
      </c>
      <c r="G108">
        <v>829.6</v>
      </c>
      <c r="H108">
        <v>-3391.114</v>
      </c>
      <c r="I108" s="75">
        <f>Clientes__2[[#This Row],[Utilidad Obtenida]]/$F$72</f>
        <v>-1.95989473743636E-3</v>
      </c>
      <c r="J108" t="str">
        <f>Datos!BO36</f>
        <v>Precio MENOR</v>
      </c>
    </row>
    <row r="109" spans="4:10" x14ac:dyDescent="0.2">
      <c r="D109" s="2" t="s">
        <v>93</v>
      </c>
      <c r="E109">
        <v>4</v>
      </c>
      <c r="F109">
        <v>4</v>
      </c>
      <c r="G109">
        <v>489</v>
      </c>
      <c r="H109">
        <v>6459.3860000000004</v>
      </c>
      <c r="I109" s="75">
        <f>Clientes__2[[#This Row],[Utilidad Obtenida]]/$F$72</f>
        <v>3.7332029027835984E-3</v>
      </c>
      <c r="J109" t="str">
        <f>Datos!BO37</f>
        <v>Precio MAYOR</v>
      </c>
    </row>
    <row r="110" spans="4:10" x14ac:dyDescent="0.2">
      <c r="D110" s="2" t="s">
        <v>94</v>
      </c>
      <c r="E110">
        <v>3</v>
      </c>
      <c r="F110">
        <v>18</v>
      </c>
      <c r="G110">
        <v>1925</v>
      </c>
      <c r="H110">
        <v>19595.873</v>
      </c>
      <c r="I110" s="75">
        <f>Clientes__2[[#This Row],[Utilidad Obtenida]]/$F$72</f>
        <v>1.1325437118354396E-2</v>
      </c>
      <c r="J110" t="str">
        <f>Datos!BO38</f>
        <v>Precio MAYOR</v>
      </c>
    </row>
    <row r="111" spans="4:10" x14ac:dyDescent="0.2">
      <c r="D111" s="2" t="s">
        <v>89</v>
      </c>
      <c r="E111">
        <v>5</v>
      </c>
      <c r="F111">
        <v>70</v>
      </c>
      <c r="G111">
        <v>7830</v>
      </c>
      <c r="H111">
        <v>21768.472000000002</v>
      </c>
      <c r="I111" s="75">
        <f>Clientes__2[[#This Row],[Utilidad Obtenida]]/$F$72</f>
        <v>1.2581090967402085E-2</v>
      </c>
      <c r="J111" t="str">
        <f>Datos!BO39</f>
        <v>Precio MAYOR</v>
      </c>
    </row>
    <row r="112" spans="4:10" x14ac:dyDescent="0.2">
      <c r="D112" s="2" t="s">
        <v>98</v>
      </c>
      <c r="E112">
        <v>1</v>
      </c>
      <c r="F112">
        <v>3</v>
      </c>
      <c r="G112">
        <v>314</v>
      </c>
      <c r="H112">
        <v>1401.6410000000001</v>
      </c>
      <c r="I112" s="75">
        <f>Clientes__2[[#This Row],[Utilidad Obtenida]]/$F$72</f>
        <v>8.1007858175072766E-4</v>
      </c>
      <c r="J112" t="str">
        <f>Datos!BO40</f>
        <v>Precio MAYOR</v>
      </c>
    </row>
    <row r="113" spans="4:13" x14ac:dyDescent="0.2">
      <c r="D113" s="2" t="s">
        <v>70</v>
      </c>
      <c r="E113">
        <v>1</v>
      </c>
      <c r="F113">
        <v>3</v>
      </c>
      <c r="G113">
        <v>308</v>
      </c>
      <c r="H113">
        <v>-940.83399999999995</v>
      </c>
      <c r="I113" s="75">
        <f>Clientes__2[[#This Row],[Utilidad Obtenida]]/$F$72</f>
        <v>-5.4375512159166581E-4</v>
      </c>
      <c r="J113" t="str">
        <f>Datos!BO41</f>
        <v>Precio MAYOR</v>
      </c>
    </row>
    <row r="114" spans="4:13" x14ac:dyDescent="0.2">
      <c r="D114" s="2" t="s">
        <v>159</v>
      </c>
      <c r="E114">
        <v>4</v>
      </c>
      <c r="F114">
        <v>21</v>
      </c>
      <c r="G114">
        <v>2249</v>
      </c>
      <c r="H114">
        <v>21560.678999999996</v>
      </c>
      <c r="I114" s="75">
        <f>Clientes__2[[#This Row],[Utilidad Obtenida]]/$F$72</f>
        <v>1.2460996978472158E-2</v>
      </c>
      <c r="J114" t="str">
        <f>Datos!BO42</f>
        <v>Precio MAYOR</v>
      </c>
    </row>
    <row r="115" spans="4:13" x14ac:dyDescent="0.2">
      <c r="D115" s="2" t="s">
        <v>83</v>
      </c>
      <c r="E115">
        <v>4</v>
      </c>
      <c r="F115">
        <v>37</v>
      </c>
      <c r="G115">
        <v>3763</v>
      </c>
      <c r="H115">
        <v>24229.728000000003</v>
      </c>
      <c r="I115" s="75">
        <f>Clientes__2[[#This Row],[Utilidad Obtenida]]/$F$72</f>
        <v>1.4003574163745137E-2</v>
      </c>
      <c r="J115" t="str">
        <f>Datos!BO43</f>
        <v>Precio de GDL</v>
      </c>
      <c r="L115"/>
      <c r="M115" s="2"/>
    </row>
    <row r="116" spans="4:13" x14ac:dyDescent="0.2">
      <c r="D116" s="2" t="s">
        <v>84</v>
      </c>
      <c r="E116">
        <v>4</v>
      </c>
      <c r="F116">
        <v>30</v>
      </c>
      <c r="G116">
        <v>3332</v>
      </c>
      <c r="H116">
        <v>27076.984</v>
      </c>
      <c r="I116" s="75">
        <f>Clientes__2[[#This Row],[Utilidad Obtenida]]/$F$72</f>
        <v>1.5649146105748295E-2</v>
      </c>
      <c r="J116" t="str">
        <f>Datos!BO44</f>
        <v>Precio de GDL</v>
      </c>
      <c r="L116"/>
      <c r="M116" s="2"/>
    </row>
    <row r="117" spans="4:13" x14ac:dyDescent="0.2">
      <c r="D117" s="2" t="s">
        <v>85</v>
      </c>
      <c r="E117">
        <v>4</v>
      </c>
      <c r="F117">
        <v>19</v>
      </c>
      <c r="G117">
        <v>2025</v>
      </c>
      <c r="H117">
        <v>17575.561999999998</v>
      </c>
      <c r="I117" s="75">
        <f>Clientes__2[[#This Row],[Utilidad Obtenida]]/$F$72</f>
        <v>1.0157798136920923E-2</v>
      </c>
      <c r="J117" t="str">
        <f>Datos!BO45</f>
        <v>Precio de GDL</v>
      </c>
      <c r="L117"/>
      <c r="M117" s="2"/>
    </row>
    <row r="118" spans="4:13" x14ac:dyDescent="0.2">
      <c r="D118" s="2" t="s">
        <v>86</v>
      </c>
      <c r="E118">
        <v>3</v>
      </c>
      <c r="F118">
        <v>17</v>
      </c>
      <c r="G118">
        <v>1865</v>
      </c>
      <c r="H118">
        <v>10336.755000000001</v>
      </c>
      <c r="I118" s="75">
        <f>Clientes__2[[#This Row],[Utilidad Obtenida]]/$F$72</f>
        <v>5.9741287749892754E-3</v>
      </c>
      <c r="J118" t="str">
        <f>Datos!BO46</f>
        <v>Precio de GDL</v>
      </c>
      <c r="L118"/>
      <c r="M118" s="2"/>
    </row>
    <row r="119" spans="4:13" x14ac:dyDescent="0.2">
      <c r="D119" s="2" t="s">
        <v>82</v>
      </c>
      <c r="E119">
        <v>6</v>
      </c>
      <c r="F119">
        <v>14</v>
      </c>
      <c r="G119">
        <v>1538</v>
      </c>
      <c r="H119">
        <v>12358.097</v>
      </c>
      <c r="I119" s="75">
        <f>Clientes__2[[#This Row],[Utilidad Obtenida]]/$F$72</f>
        <v>7.142363622994705E-3</v>
      </c>
      <c r="J119" t="str">
        <f>Datos!BO47</f>
        <v>Precio MAYOR</v>
      </c>
      <c r="L119"/>
      <c r="M119" s="2"/>
    </row>
    <row r="120" spans="4:13" x14ac:dyDescent="0.2">
      <c r="D120" s="2" t="s">
        <v>73</v>
      </c>
      <c r="E120">
        <v>3</v>
      </c>
      <c r="F120">
        <v>3</v>
      </c>
      <c r="G120">
        <v>350</v>
      </c>
      <c r="H120">
        <v>3532.2950000000001</v>
      </c>
      <c r="I120" s="75">
        <f>Clientes__2[[#This Row],[Utilidad Obtenida]]/$F$72</f>
        <v>2.0414903130867223E-3</v>
      </c>
      <c r="J120" t="str">
        <f>Datos!BO48</f>
        <v>Precio MAYOR</v>
      </c>
      <c r="L120"/>
      <c r="M120" s="2"/>
    </row>
    <row r="121" spans="4:13" x14ac:dyDescent="0.2">
      <c r="D121" s="2" t="s">
        <v>170</v>
      </c>
      <c r="E121">
        <v>1</v>
      </c>
      <c r="F121">
        <v>2</v>
      </c>
      <c r="G121">
        <v>205.4</v>
      </c>
      <c r="H121">
        <v>1174.8510000000001</v>
      </c>
      <c r="I121" s="75">
        <f>Clientes__2[[#This Row],[Utilidad Obtenida]]/$F$72</f>
        <v>6.790052744236393E-4</v>
      </c>
      <c r="J121" t="str">
        <f>Datos!BO49</f>
        <v>Precio MAYOR</v>
      </c>
      <c r="L121"/>
      <c r="M121" s="2"/>
    </row>
    <row r="122" spans="4:13" x14ac:dyDescent="0.2">
      <c r="D122" s="2" t="s">
        <v>171</v>
      </c>
      <c r="E122">
        <v>2</v>
      </c>
      <c r="F122">
        <v>50</v>
      </c>
      <c r="G122">
        <v>11040</v>
      </c>
      <c r="H122">
        <v>43517.481</v>
      </c>
      <c r="I122" s="75">
        <f>Clientes__2[[#This Row],[Utilidad Obtenida]]/$F$72</f>
        <v>2.5150933291651884E-2</v>
      </c>
      <c r="J122" t="str">
        <f>Datos!BO50</f>
        <v>Precio MENOR</v>
      </c>
      <c r="L122"/>
      <c r="M122" s="2"/>
    </row>
    <row r="123" spans="4:13" x14ac:dyDescent="0.2">
      <c r="D123" s="2"/>
      <c r="L123"/>
      <c r="M123" s="2"/>
    </row>
    <row r="124" spans="4:13" x14ac:dyDescent="0.2">
      <c r="D124" s="2"/>
      <c r="E124" s="2"/>
      <c r="F124" s="2"/>
      <c r="G124" s="3"/>
      <c r="H124" s="3"/>
      <c r="I124" s="2"/>
      <c r="J124"/>
      <c r="L124"/>
      <c r="M124" s="2"/>
    </row>
    <row r="125" spans="4:13" x14ac:dyDescent="0.2">
      <c r="D125" s="2"/>
      <c r="E125" s="2"/>
      <c r="F125" s="2"/>
      <c r="G125" s="3"/>
      <c r="H125" s="3"/>
      <c r="I125" s="2"/>
      <c r="J125"/>
      <c r="L125"/>
      <c r="M125" s="2"/>
    </row>
    <row r="126" spans="4:13" x14ac:dyDescent="0.2">
      <c r="D126" s="2"/>
      <c r="E126" s="2"/>
      <c r="F126" s="2"/>
      <c r="G126" s="3"/>
      <c r="H126" s="3"/>
      <c r="I126" s="2"/>
      <c r="J126"/>
      <c r="L126"/>
      <c r="M126" s="2"/>
    </row>
    <row r="127" spans="4:13" x14ac:dyDescent="0.2">
      <c r="D127" s="2"/>
      <c r="E127" s="2"/>
      <c r="F127" s="2"/>
      <c r="G127" s="3"/>
      <c r="H127" s="3"/>
      <c r="I127" s="2"/>
      <c r="J127"/>
      <c r="L127"/>
      <c r="M127" s="2"/>
    </row>
    <row r="128" spans="4:13" x14ac:dyDescent="0.2">
      <c r="D128" s="2"/>
      <c r="E128" s="2"/>
      <c r="F128" s="2"/>
      <c r="G128" s="3"/>
      <c r="H128" s="3"/>
      <c r="I128" s="2"/>
      <c r="J128"/>
      <c r="L128"/>
      <c r="M128" s="2"/>
    </row>
    <row r="129" spans="2:22" x14ac:dyDescent="0.2">
      <c r="D129" s="2"/>
      <c r="E129" s="2"/>
      <c r="F129" s="2"/>
      <c r="G129" s="3"/>
      <c r="H129" s="3"/>
      <c r="I129" s="2"/>
      <c r="J129"/>
      <c r="L129"/>
      <c r="M129" s="2"/>
    </row>
    <row r="130" spans="2:22" x14ac:dyDescent="0.2">
      <c r="D130" s="2"/>
      <c r="E130" s="2"/>
      <c r="F130" s="2"/>
      <c r="G130" s="3"/>
      <c r="H130" s="3"/>
      <c r="I130" s="2"/>
      <c r="J130"/>
      <c r="L130"/>
      <c r="M130" s="2"/>
    </row>
    <row r="131" spans="2:22" x14ac:dyDescent="0.2">
      <c r="D131" s="2"/>
      <c r="E131" s="2"/>
      <c r="F131" s="2"/>
      <c r="G131" s="3"/>
      <c r="H131" s="3"/>
      <c r="I131" s="2"/>
      <c r="J131"/>
      <c r="L131"/>
      <c r="M131" s="2"/>
    </row>
    <row r="132" spans="2:22" x14ac:dyDescent="0.2">
      <c r="B132" s="2"/>
      <c r="C132" s="2"/>
      <c r="D132" s="2"/>
      <c r="E132" s="2"/>
      <c r="F132" s="2"/>
      <c r="G132" s="3"/>
      <c r="H132" s="3"/>
      <c r="I132" s="2"/>
      <c r="J132"/>
      <c r="L132"/>
      <c r="M132" s="26"/>
      <c r="N132"/>
      <c r="O132"/>
      <c r="P132"/>
      <c r="Q132"/>
      <c r="R132"/>
      <c r="S132"/>
      <c r="T132" s="2"/>
    </row>
    <row r="133" spans="2:22" x14ac:dyDescent="0.2">
      <c r="B133" s="2"/>
      <c r="C133" s="2"/>
      <c r="D133" s="2"/>
      <c r="E133" s="2"/>
      <c r="F133" s="2"/>
      <c r="G133" s="3"/>
      <c r="H133" s="3"/>
      <c r="I133" s="2"/>
      <c r="J133"/>
      <c r="K133"/>
      <c r="L133"/>
      <c r="M133" s="26"/>
      <c r="N133"/>
      <c r="O133"/>
      <c r="P133"/>
      <c r="Q133"/>
      <c r="R133"/>
      <c r="S133"/>
      <c r="T133"/>
      <c r="U133" s="2"/>
    </row>
    <row r="134" spans="2:22" x14ac:dyDescent="0.2">
      <c r="B134" s="2"/>
      <c r="C134" s="2"/>
      <c r="D134" s="2"/>
      <c r="E134" s="2"/>
      <c r="F134" s="2"/>
      <c r="G134" s="3"/>
      <c r="H134" s="3"/>
      <c r="I134" s="2"/>
      <c r="J134"/>
      <c r="K134"/>
      <c r="L134"/>
      <c r="M134"/>
      <c r="N134"/>
      <c r="O134"/>
      <c r="P134"/>
      <c r="Q134"/>
      <c r="R134"/>
      <c r="S134"/>
      <c r="T134"/>
      <c r="U134"/>
      <c r="V134" s="2"/>
    </row>
    <row r="135" spans="2:22" x14ac:dyDescent="0.2">
      <c r="B135" s="2"/>
      <c r="C135" s="2"/>
      <c r="D135" s="2"/>
      <c r="E135" s="2"/>
      <c r="F135" s="2"/>
      <c r="G135" s="3"/>
      <c r="H135" s="3"/>
      <c r="I135" s="2"/>
      <c r="J135"/>
      <c r="K135"/>
      <c r="L135"/>
      <c r="M135"/>
      <c r="N135"/>
      <c r="O135"/>
      <c r="P135"/>
      <c r="Q135"/>
      <c r="R135"/>
      <c r="S135"/>
      <c r="T135"/>
      <c r="U135"/>
      <c r="V135" s="2"/>
    </row>
    <row r="136" spans="2:22" x14ac:dyDescent="0.2">
      <c r="B136" s="2"/>
      <c r="C136" s="2"/>
      <c r="D136" s="2"/>
      <c r="E136" s="2"/>
      <c r="F136" s="2"/>
      <c r="G136" s="3"/>
      <c r="H136" s="3"/>
      <c r="I136" s="2"/>
      <c r="J136"/>
      <c r="K136"/>
      <c r="L136"/>
      <c r="M136"/>
      <c r="N136"/>
      <c r="O136"/>
      <c r="P136"/>
      <c r="Q136"/>
      <c r="R136"/>
      <c r="S136"/>
      <c r="T136"/>
      <c r="U136"/>
      <c r="V136" s="2"/>
    </row>
    <row r="137" spans="2:22" x14ac:dyDescent="0.2">
      <c r="B137" s="2"/>
      <c r="C137" s="2"/>
      <c r="D137" s="2"/>
      <c r="E137" s="2"/>
      <c r="F137" s="2"/>
      <c r="G137" s="3"/>
      <c r="H137" s="3"/>
      <c r="I137" s="2"/>
      <c r="J137"/>
      <c r="K137"/>
      <c r="L137"/>
      <c r="M137"/>
      <c r="N137"/>
      <c r="O137"/>
      <c r="P137"/>
      <c r="Q137"/>
      <c r="R137"/>
      <c r="S137"/>
      <c r="T137"/>
      <c r="U137"/>
      <c r="V137" s="2"/>
    </row>
    <row r="138" spans="2:22" x14ac:dyDescent="0.2">
      <c r="B138" s="2"/>
      <c r="C138" s="2"/>
      <c r="D138" s="2"/>
      <c r="E138" s="2"/>
      <c r="F138" s="2"/>
      <c r="G138" s="3"/>
      <c r="H138" s="3"/>
      <c r="I138" s="2"/>
      <c r="J138"/>
      <c r="K138"/>
      <c r="L138"/>
      <c r="M138"/>
      <c r="N138"/>
      <c r="O138"/>
      <c r="P138"/>
      <c r="Q138"/>
      <c r="R138"/>
      <c r="S138"/>
      <c r="T138"/>
      <c r="U138"/>
      <c r="V138" s="2"/>
    </row>
    <row r="139" spans="2:22" x14ac:dyDescent="0.2">
      <c r="B139" s="2"/>
      <c r="C139" s="2"/>
      <c r="D139" s="2"/>
      <c r="E139" s="2"/>
      <c r="F139" s="2"/>
      <c r="G139" s="3"/>
      <c r="H139" s="3"/>
      <c r="I139" s="2"/>
      <c r="J139"/>
      <c r="K139"/>
      <c r="L139"/>
      <c r="M139"/>
      <c r="N139"/>
      <c r="O139"/>
      <c r="P139"/>
      <c r="Q139"/>
      <c r="R139"/>
      <c r="S139"/>
      <c r="T139"/>
      <c r="U139"/>
      <c r="V139" s="2"/>
    </row>
    <row r="140" spans="2:22" x14ac:dyDescent="0.2">
      <c r="B140" s="2"/>
      <c r="C140" s="2"/>
      <c r="D140" s="2"/>
      <c r="E140" s="2"/>
      <c r="F140" s="2"/>
      <c r="G140" s="3"/>
      <c r="H140" s="3"/>
      <c r="I140" s="2"/>
      <c r="J140"/>
      <c r="K140"/>
      <c r="L140"/>
      <c r="M140"/>
      <c r="N140"/>
      <c r="O140"/>
      <c r="P140"/>
      <c r="Q140"/>
      <c r="R140"/>
      <c r="S140"/>
      <c r="T140"/>
      <c r="U140"/>
      <c r="V140" s="2"/>
    </row>
    <row r="141" spans="2:22" x14ac:dyDescent="0.2">
      <c r="B141" s="2"/>
      <c r="C141" s="2"/>
      <c r="D141" s="2"/>
      <c r="E141" s="2"/>
      <c r="F141" s="2"/>
      <c r="G141" s="3"/>
      <c r="H141" s="3"/>
      <c r="I141" s="2"/>
      <c r="J141"/>
      <c r="K141"/>
      <c r="L141"/>
      <c r="M141"/>
      <c r="N141"/>
      <c r="O141"/>
      <c r="P141"/>
      <c r="Q141"/>
      <c r="R141"/>
      <c r="S141"/>
      <c r="T141"/>
      <c r="U141"/>
      <c r="V141" s="2"/>
    </row>
    <row r="142" spans="2:22" x14ac:dyDescent="0.2">
      <c r="B142" s="2"/>
      <c r="C142" s="2"/>
      <c r="D142" s="2"/>
      <c r="E142" s="2"/>
      <c r="F142" s="2"/>
      <c r="G142" s="3"/>
      <c r="H142" s="3"/>
      <c r="I142" s="2"/>
      <c r="J142"/>
      <c r="K142"/>
      <c r="L142"/>
      <c r="M142"/>
      <c r="N142"/>
      <c r="O142"/>
      <c r="P142"/>
      <c r="Q142"/>
      <c r="R142"/>
      <c r="S142"/>
      <c r="T142"/>
      <c r="U142"/>
      <c r="V142" s="2"/>
    </row>
    <row r="143" spans="2:22" x14ac:dyDescent="0.2">
      <c r="B143" s="2"/>
      <c r="C143" s="2"/>
      <c r="D143" s="2"/>
      <c r="E143" s="2"/>
      <c r="F143" s="2"/>
      <c r="G143" s="3"/>
      <c r="H143" s="3"/>
      <c r="I143" s="2"/>
      <c r="J143"/>
      <c r="K143"/>
      <c r="L143"/>
      <c r="M143"/>
      <c r="N143"/>
      <c r="O143"/>
      <c r="P143"/>
      <c r="Q143"/>
      <c r="R143"/>
      <c r="S143"/>
      <c r="T143"/>
      <c r="U143"/>
      <c r="V143" s="2"/>
    </row>
    <row r="144" spans="2:22" x14ac:dyDescent="0.2">
      <c r="B144" s="2"/>
      <c r="C144" s="2"/>
      <c r="D144" s="2"/>
      <c r="E144" s="2"/>
      <c r="F144" s="2"/>
      <c r="G144" s="3"/>
      <c r="H144" s="3"/>
      <c r="I144" s="2"/>
      <c r="J144"/>
      <c r="K144"/>
      <c r="L144"/>
      <c r="M144"/>
      <c r="N144"/>
      <c r="O144"/>
      <c r="P144"/>
      <c r="Q144"/>
      <c r="R144"/>
      <c r="S144"/>
      <c r="T144"/>
      <c r="U144"/>
      <c r="V144" s="2"/>
    </row>
    <row r="145" spans="2:22" x14ac:dyDescent="0.2">
      <c r="B145" s="2"/>
      <c r="C145" s="2"/>
      <c r="D145" s="2"/>
      <c r="E145" s="2"/>
      <c r="F145" s="2"/>
      <c r="G145" s="3"/>
      <c r="H145" s="3"/>
      <c r="I145" s="2"/>
      <c r="J145"/>
      <c r="K145"/>
      <c r="L145"/>
      <c r="M145"/>
      <c r="N145"/>
      <c r="O145"/>
      <c r="P145"/>
      <c r="Q145"/>
      <c r="R145"/>
      <c r="S145"/>
      <c r="T145"/>
      <c r="U145"/>
      <c r="V145" s="2"/>
    </row>
    <row r="146" spans="2:22" x14ac:dyDescent="0.2">
      <c r="B146" s="2"/>
      <c r="C146" s="2"/>
      <c r="D146" s="2"/>
      <c r="E146" s="2"/>
      <c r="F146" s="2"/>
      <c r="G146" s="3"/>
      <c r="H146" s="3"/>
      <c r="I146" s="2"/>
      <c r="J146"/>
      <c r="K146"/>
      <c r="L146"/>
      <c r="M146"/>
      <c r="N146"/>
      <c r="O146"/>
      <c r="P146"/>
      <c r="Q146"/>
      <c r="R146"/>
      <c r="S146"/>
      <c r="T146"/>
      <c r="U146"/>
      <c r="V146" s="2"/>
    </row>
    <row r="147" spans="2:22" x14ac:dyDescent="0.2">
      <c r="B147" s="2"/>
      <c r="C147" s="2"/>
      <c r="D147" s="2"/>
      <c r="E147" s="2"/>
      <c r="F147" s="2"/>
      <c r="G147" s="3"/>
      <c r="H147" s="3"/>
      <c r="I147" s="2"/>
      <c r="J147"/>
      <c r="K147"/>
      <c r="L147"/>
      <c r="M147"/>
      <c r="N147"/>
      <c r="O147"/>
      <c r="P147"/>
      <c r="Q147"/>
      <c r="R147"/>
      <c r="S147"/>
      <c r="T147"/>
      <c r="U147"/>
      <c r="V147" s="2"/>
    </row>
    <row r="148" spans="2:22" x14ac:dyDescent="0.2">
      <c r="B148" s="2"/>
      <c r="C148" s="2"/>
      <c r="D148" s="2"/>
      <c r="E148" s="2"/>
      <c r="F148" s="2"/>
      <c r="G148" s="3"/>
      <c r="H148" s="3"/>
      <c r="I148" s="2"/>
      <c r="J148"/>
      <c r="K148"/>
      <c r="L148"/>
      <c r="M148"/>
      <c r="N148"/>
      <c r="O148"/>
      <c r="P148"/>
      <c r="Q148"/>
      <c r="R148"/>
      <c r="S148"/>
      <c r="T148"/>
      <c r="U148"/>
      <c r="V148" s="2"/>
    </row>
    <row r="149" spans="2:22" x14ac:dyDescent="0.2">
      <c r="B149" s="2"/>
      <c r="C149" s="2"/>
      <c r="D149" s="2"/>
      <c r="E149" s="2"/>
      <c r="F149" s="2"/>
      <c r="G149" s="3"/>
      <c r="H149" s="3"/>
      <c r="I149" s="2"/>
      <c r="J149"/>
      <c r="K149"/>
      <c r="L149"/>
      <c r="M149"/>
      <c r="N149"/>
      <c r="O149"/>
      <c r="P149"/>
      <c r="Q149"/>
      <c r="R149"/>
      <c r="S149"/>
      <c r="T149"/>
      <c r="U149"/>
      <c r="V149" s="2"/>
    </row>
    <row r="150" spans="2:22" x14ac:dyDescent="0.2">
      <c r="B150" s="2"/>
      <c r="C150" s="2"/>
      <c r="D150" s="2"/>
      <c r="E150" s="2"/>
      <c r="F150" s="2"/>
      <c r="G150" s="3"/>
      <c r="H150" s="3"/>
      <c r="I150" s="2"/>
      <c r="J150"/>
      <c r="K150"/>
      <c r="L150"/>
      <c r="M150"/>
      <c r="N150"/>
      <c r="O150"/>
      <c r="P150"/>
      <c r="Q150"/>
      <c r="R150"/>
      <c r="S150"/>
      <c r="T150"/>
      <c r="U150"/>
      <c r="V150" s="2"/>
    </row>
    <row r="151" spans="2:22" x14ac:dyDescent="0.2">
      <c r="B151" s="2"/>
      <c r="C151" s="2"/>
      <c r="D151" s="2"/>
      <c r="E151" s="2"/>
      <c r="F151" s="2"/>
      <c r="G151" s="3"/>
      <c r="H151" s="3"/>
      <c r="I151" s="2"/>
      <c r="J151"/>
      <c r="K151"/>
      <c r="L151"/>
      <c r="M151"/>
      <c r="N151"/>
      <c r="O151"/>
      <c r="P151"/>
      <c r="Q151"/>
      <c r="R151"/>
      <c r="S151"/>
      <c r="T151"/>
      <c r="U151"/>
      <c r="V151" s="2"/>
    </row>
    <row r="152" spans="2:22" x14ac:dyDescent="0.2">
      <c r="B152" s="2"/>
      <c r="C152" s="2"/>
      <c r="D152" s="2"/>
      <c r="E152" s="2"/>
      <c r="F152" s="2"/>
      <c r="G152" s="3"/>
      <c r="H152" s="3"/>
      <c r="I152" s="2"/>
      <c r="J152"/>
      <c r="K152"/>
      <c r="L152"/>
      <c r="M152"/>
      <c r="N152"/>
      <c r="O152"/>
      <c r="P152"/>
      <c r="Q152"/>
      <c r="R152"/>
      <c r="S152"/>
      <c r="T152"/>
      <c r="U152"/>
      <c r="V152" s="2"/>
    </row>
    <row r="153" spans="2:22" x14ac:dyDescent="0.2">
      <c r="B153" s="2"/>
      <c r="C153" s="2"/>
      <c r="D153" s="2"/>
      <c r="E153" s="2"/>
      <c r="F153" s="2"/>
      <c r="G153" s="3"/>
      <c r="H153" s="3"/>
      <c r="I153" s="2"/>
      <c r="J153"/>
      <c r="K153"/>
      <c r="L153"/>
      <c r="M153"/>
      <c r="N153"/>
      <c r="O153"/>
      <c r="P153"/>
      <c r="Q153"/>
      <c r="R153"/>
      <c r="S153"/>
      <c r="T153"/>
      <c r="U153"/>
      <c r="V153" s="2"/>
    </row>
    <row r="154" spans="2:22" x14ac:dyDescent="0.2">
      <c r="B154" s="2"/>
      <c r="C154" s="2"/>
      <c r="D154" s="2"/>
      <c r="E154" s="2"/>
      <c r="F154" s="2"/>
      <c r="G154" s="3"/>
      <c r="H154" s="3"/>
      <c r="I154" s="2"/>
      <c r="J154"/>
      <c r="K154"/>
      <c r="L154"/>
      <c r="M154"/>
      <c r="N154"/>
      <c r="O154"/>
      <c r="P154"/>
      <c r="Q154"/>
      <c r="R154"/>
      <c r="S154"/>
      <c r="T154"/>
      <c r="U154"/>
      <c r="V154" s="2"/>
    </row>
    <row r="155" spans="2:22" x14ac:dyDescent="0.2">
      <c r="B155" s="2"/>
      <c r="C155" s="2"/>
      <c r="D155" s="2"/>
      <c r="E155" s="2"/>
      <c r="F155" s="2"/>
      <c r="G155" s="3"/>
      <c r="H155" s="3"/>
      <c r="I155" s="2"/>
      <c r="J155"/>
      <c r="K155"/>
      <c r="L155"/>
      <c r="M155"/>
      <c r="N155"/>
      <c r="O155"/>
      <c r="P155"/>
      <c r="Q155"/>
      <c r="R155"/>
      <c r="S155"/>
      <c r="T155"/>
      <c r="U155"/>
      <c r="V155" s="2"/>
    </row>
    <row r="156" spans="2:22" x14ac:dyDescent="0.2">
      <c r="B156" s="2"/>
      <c r="C156" s="2"/>
      <c r="D156" s="2"/>
      <c r="E156" s="2"/>
      <c r="F156" s="2"/>
      <c r="G156" s="3"/>
      <c r="H156" s="3"/>
      <c r="I156" s="2"/>
      <c r="J156"/>
      <c r="K156"/>
      <c r="L156"/>
      <c r="M156"/>
      <c r="N156"/>
      <c r="O156"/>
      <c r="P156"/>
      <c r="Q156"/>
      <c r="R156"/>
      <c r="S156"/>
      <c r="T156"/>
      <c r="U156"/>
      <c r="V156" s="2"/>
    </row>
    <row r="157" spans="2:22" x14ac:dyDescent="0.2">
      <c r="B157" s="2"/>
      <c r="C157" s="2"/>
      <c r="D157" s="2"/>
      <c r="E157" s="2"/>
      <c r="F157" s="2"/>
      <c r="G157" s="3"/>
      <c r="H157" s="3"/>
      <c r="I157" s="2"/>
      <c r="J157"/>
      <c r="K157"/>
      <c r="L157"/>
      <c r="M157"/>
      <c r="N157"/>
      <c r="O157"/>
      <c r="P157"/>
      <c r="Q157"/>
      <c r="R157"/>
      <c r="S157"/>
      <c r="T157"/>
      <c r="U157"/>
      <c r="V157" s="2"/>
    </row>
    <row r="158" spans="2:22" x14ac:dyDescent="0.2">
      <c r="B158" s="2"/>
      <c r="C158" s="2"/>
      <c r="D158" s="2"/>
      <c r="E158" s="2"/>
      <c r="F158" s="2"/>
      <c r="G158" s="3"/>
      <c r="H158" s="3"/>
      <c r="I158" s="2"/>
      <c r="J158"/>
      <c r="K158"/>
      <c r="L158"/>
      <c r="M158"/>
      <c r="N158"/>
      <c r="O158"/>
      <c r="P158"/>
      <c r="Q158"/>
      <c r="R158"/>
      <c r="S158"/>
      <c r="T158"/>
      <c r="U158"/>
      <c r="V158" s="2"/>
    </row>
    <row r="159" spans="2:22" x14ac:dyDescent="0.2">
      <c r="B159" s="2"/>
      <c r="C159" s="2"/>
      <c r="D159" s="2"/>
      <c r="E159" s="2"/>
      <c r="F159" s="2"/>
      <c r="G159" s="3"/>
      <c r="H159" s="3"/>
      <c r="I159" s="2"/>
      <c r="J159"/>
      <c r="K159"/>
      <c r="L159"/>
      <c r="M159"/>
      <c r="N159"/>
      <c r="O159"/>
      <c r="P159"/>
      <c r="Q159"/>
      <c r="R159"/>
      <c r="S159"/>
      <c r="T159"/>
      <c r="U159"/>
      <c r="V159" s="2"/>
    </row>
    <row r="160" spans="2:22" x14ac:dyDescent="0.2">
      <c r="B160" s="2"/>
      <c r="C160" s="2"/>
      <c r="D160" s="2"/>
      <c r="E160" s="2"/>
      <c r="F160" s="2"/>
      <c r="G160" s="3"/>
      <c r="H160" s="3"/>
      <c r="I160" s="2"/>
      <c r="J160"/>
      <c r="K160"/>
      <c r="L160"/>
      <c r="M160"/>
      <c r="N160"/>
      <c r="O160"/>
      <c r="P160"/>
      <c r="Q160"/>
      <c r="R160"/>
      <c r="S160"/>
      <c r="T160"/>
      <c r="U160"/>
      <c r="V160" s="2"/>
    </row>
    <row r="161" spans="2:22" x14ac:dyDescent="0.2">
      <c r="B161" s="2"/>
      <c r="C161" s="2"/>
      <c r="D161" s="2"/>
      <c r="E161" s="2"/>
      <c r="F161" s="2"/>
      <c r="G161" s="3"/>
      <c r="H161" s="3"/>
      <c r="I161" s="2"/>
      <c r="J161"/>
      <c r="K161"/>
      <c r="L161"/>
      <c r="M161"/>
      <c r="N161"/>
      <c r="O161"/>
      <c r="P161"/>
      <c r="Q161"/>
      <c r="R161"/>
      <c r="S161"/>
      <c r="T161"/>
      <c r="U161"/>
      <c r="V161" s="2"/>
    </row>
    <row r="162" spans="2:22" x14ac:dyDescent="0.2">
      <c r="B162" s="2"/>
      <c r="C162" s="2"/>
      <c r="D162" s="2"/>
      <c r="E162" s="2"/>
      <c r="F162" s="2"/>
      <c r="G162" s="3"/>
      <c r="H162" s="3"/>
      <c r="I162" s="2"/>
      <c r="J162"/>
      <c r="K162"/>
      <c r="L162"/>
      <c r="M162"/>
      <c r="N162"/>
      <c r="O162"/>
      <c r="P162"/>
      <c r="Q162"/>
      <c r="R162"/>
      <c r="S162"/>
      <c r="T162"/>
      <c r="U162"/>
      <c r="V162" s="2"/>
    </row>
    <row r="163" spans="2:22" x14ac:dyDescent="0.2">
      <c r="B163" s="2"/>
      <c r="C163" s="2"/>
      <c r="D163" s="2"/>
      <c r="E163" s="2"/>
      <c r="F163" s="2"/>
      <c r="G163" s="3"/>
      <c r="H163" s="3"/>
      <c r="I163" s="2"/>
      <c r="J163"/>
      <c r="K163"/>
      <c r="L163"/>
      <c r="M163"/>
      <c r="N163"/>
      <c r="O163"/>
      <c r="P163"/>
      <c r="Q163"/>
      <c r="R163"/>
      <c r="S163"/>
      <c r="T163"/>
      <c r="U163"/>
      <c r="V163" s="2"/>
    </row>
    <row r="164" spans="2:22" x14ac:dyDescent="0.2">
      <c r="B164" s="2"/>
      <c r="C164" s="2"/>
      <c r="D164" s="2"/>
      <c r="E164" s="2"/>
      <c r="F164" s="2"/>
      <c r="G164" s="3"/>
      <c r="H164" s="3"/>
      <c r="I164" s="2"/>
      <c r="J164"/>
      <c r="K164"/>
      <c r="L164"/>
      <c r="M164"/>
      <c r="N164"/>
      <c r="O164"/>
      <c r="P164"/>
      <c r="Q164"/>
      <c r="R164"/>
      <c r="S164"/>
      <c r="T164"/>
      <c r="U164"/>
      <c r="V164" s="2"/>
    </row>
    <row r="165" spans="2:22" x14ac:dyDescent="0.2">
      <c r="B165" s="2"/>
      <c r="C165" s="2"/>
      <c r="D165" s="2"/>
      <c r="E165" s="2"/>
      <c r="F165" s="2"/>
      <c r="G165" s="3"/>
      <c r="H165" s="3"/>
      <c r="I165" s="2"/>
      <c r="J165"/>
      <c r="K165"/>
      <c r="L165"/>
      <c r="M165"/>
      <c r="N165"/>
      <c r="O165"/>
      <c r="P165"/>
      <c r="Q165"/>
      <c r="R165"/>
      <c r="S165"/>
      <c r="T165"/>
      <c r="U165"/>
      <c r="V165" s="2"/>
    </row>
    <row r="166" spans="2:22" x14ac:dyDescent="0.2">
      <c r="B166" s="2"/>
      <c r="C166" s="2"/>
      <c r="D166" s="2"/>
      <c r="E166" s="2"/>
      <c r="F166" s="2"/>
      <c r="G166" s="3"/>
      <c r="H166" s="3"/>
      <c r="I166" s="2"/>
      <c r="J166"/>
      <c r="K166"/>
      <c r="L166"/>
      <c r="M166"/>
      <c r="N166"/>
      <c r="O166"/>
      <c r="P166"/>
      <c r="Q166"/>
      <c r="R166"/>
      <c r="S166"/>
      <c r="T166"/>
      <c r="U166"/>
      <c r="V166" s="2"/>
    </row>
    <row r="167" spans="2:22" x14ac:dyDescent="0.2">
      <c r="B167" s="2"/>
      <c r="C167" s="2"/>
      <c r="D167" s="2"/>
      <c r="E167" s="2"/>
      <c r="F167" s="2"/>
      <c r="G167" s="3"/>
      <c r="H167" s="3"/>
      <c r="I167" s="2"/>
      <c r="J167"/>
      <c r="K167"/>
      <c r="L167"/>
      <c r="M167"/>
      <c r="N167"/>
      <c r="O167"/>
      <c r="P167"/>
      <c r="Q167"/>
      <c r="R167"/>
      <c r="S167"/>
      <c r="T167"/>
      <c r="U167"/>
      <c r="V167" s="2"/>
    </row>
    <row r="168" spans="2:22" x14ac:dyDescent="0.2">
      <c r="B168" s="2"/>
      <c r="C168" s="2"/>
      <c r="D168" s="2"/>
      <c r="E168" s="2"/>
      <c r="F168" s="2"/>
      <c r="G168" s="3"/>
      <c r="H168" s="3"/>
      <c r="I168" s="2"/>
      <c r="J168"/>
      <c r="K168"/>
      <c r="L168"/>
      <c r="M168"/>
      <c r="N168"/>
      <c r="O168"/>
      <c r="P168"/>
      <c r="Q168"/>
      <c r="R168"/>
      <c r="S168"/>
      <c r="T168"/>
      <c r="U168"/>
      <c r="V168" s="2"/>
    </row>
    <row r="169" spans="2:22" x14ac:dyDescent="0.2">
      <c r="B169" s="2"/>
      <c r="C169" s="2"/>
      <c r="D169" s="2"/>
      <c r="E169" s="2"/>
      <c r="F169" s="2"/>
      <c r="G169" s="3"/>
      <c r="H169" s="3"/>
      <c r="I169" s="2"/>
      <c r="J169"/>
      <c r="K169"/>
      <c r="L169"/>
      <c r="M169"/>
      <c r="N169"/>
      <c r="O169"/>
      <c r="P169"/>
      <c r="Q169"/>
      <c r="R169"/>
      <c r="S169"/>
      <c r="T169"/>
      <c r="U169"/>
      <c r="V169" s="2"/>
    </row>
    <row r="170" spans="2:22" x14ac:dyDescent="0.2">
      <c r="B170" s="2"/>
      <c r="C170" s="2"/>
      <c r="D170" s="2"/>
      <c r="E170" s="2"/>
      <c r="F170" s="2"/>
      <c r="G170" s="3"/>
      <c r="H170" s="3"/>
      <c r="I170" s="2"/>
      <c r="J170"/>
      <c r="K170"/>
      <c r="L170"/>
      <c r="M170"/>
      <c r="N170"/>
      <c r="O170"/>
      <c r="P170"/>
      <c r="Q170"/>
      <c r="R170"/>
      <c r="S170"/>
      <c r="T170"/>
      <c r="U170"/>
      <c r="V170" s="2"/>
    </row>
    <row r="171" spans="2:22" x14ac:dyDescent="0.2">
      <c r="B171" s="2"/>
      <c r="C171" s="2"/>
      <c r="D171" s="2"/>
      <c r="E171" s="2"/>
      <c r="F171" s="2"/>
      <c r="G171" s="3"/>
      <c r="H171" s="3"/>
      <c r="I171" s="2"/>
      <c r="J171"/>
      <c r="K171"/>
      <c r="L171"/>
      <c r="M171"/>
      <c r="N171"/>
      <c r="O171"/>
      <c r="P171"/>
      <c r="Q171"/>
      <c r="R171"/>
      <c r="S171"/>
      <c r="T171"/>
      <c r="U171"/>
      <c r="V171" s="2"/>
    </row>
    <row r="172" spans="2:22" x14ac:dyDescent="0.2">
      <c r="B172" s="2"/>
      <c r="C172" s="2"/>
      <c r="D172" s="2"/>
      <c r="E172" s="2"/>
      <c r="F172" s="2"/>
      <c r="G172" s="3"/>
      <c r="H172" s="3"/>
      <c r="I172" s="2"/>
      <c r="J172"/>
      <c r="K172"/>
      <c r="L172"/>
      <c r="M172"/>
      <c r="N172"/>
      <c r="O172"/>
      <c r="P172"/>
      <c r="Q172"/>
      <c r="R172"/>
      <c r="S172"/>
      <c r="T172"/>
      <c r="U172"/>
      <c r="V172" s="2"/>
    </row>
    <row r="173" spans="2:22" x14ac:dyDescent="0.2">
      <c r="B173" s="2"/>
      <c r="C173" s="2"/>
      <c r="D173" s="2"/>
      <c r="E173" s="2"/>
      <c r="F173" s="2"/>
      <c r="G173" s="3"/>
      <c r="H173" s="3"/>
      <c r="I173" s="2"/>
      <c r="J173"/>
      <c r="K173"/>
      <c r="L173"/>
      <c r="M173"/>
      <c r="N173"/>
      <c r="O173"/>
      <c r="P173"/>
      <c r="Q173"/>
      <c r="R173"/>
      <c r="S173"/>
      <c r="T173"/>
      <c r="U173"/>
      <c r="V173" s="2"/>
    </row>
    <row r="174" spans="2:22" x14ac:dyDescent="0.2">
      <c r="B174" s="2"/>
      <c r="C174" s="2"/>
      <c r="D174" s="2"/>
      <c r="E174" s="2"/>
      <c r="F174" s="2"/>
      <c r="G174" s="3"/>
      <c r="H174" s="3"/>
      <c r="I174" s="2"/>
      <c r="J174"/>
      <c r="K174"/>
      <c r="L174"/>
      <c r="M174"/>
      <c r="N174"/>
      <c r="O174"/>
      <c r="P174"/>
      <c r="Q174"/>
      <c r="R174"/>
      <c r="S174"/>
      <c r="T174"/>
      <c r="U174"/>
      <c r="V174" s="2"/>
    </row>
    <row r="175" spans="2:22" x14ac:dyDescent="0.2">
      <c r="B175" s="2"/>
      <c r="C175" s="2"/>
      <c r="D175" s="2"/>
      <c r="E175" s="2"/>
      <c r="F175" s="2"/>
      <c r="G175" s="3"/>
      <c r="H175" s="3"/>
      <c r="I175" s="2"/>
      <c r="J175"/>
      <c r="K175"/>
      <c r="L175"/>
      <c r="M175"/>
      <c r="N175"/>
      <c r="O175"/>
      <c r="P175"/>
      <c r="Q175"/>
      <c r="R175"/>
      <c r="S175"/>
      <c r="T175"/>
      <c r="U175"/>
      <c r="V175" s="2"/>
    </row>
    <row r="176" spans="2:22" x14ac:dyDescent="0.2">
      <c r="B176" s="2"/>
      <c r="C176" s="2"/>
      <c r="D176" s="2"/>
      <c r="E176" s="2"/>
      <c r="F176" s="2"/>
      <c r="G176" s="3"/>
      <c r="H176" s="3"/>
      <c r="I176" s="2"/>
      <c r="J176"/>
      <c r="K176"/>
      <c r="L176"/>
      <c r="M176"/>
      <c r="N176"/>
      <c r="O176"/>
      <c r="P176"/>
      <c r="Q176"/>
      <c r="R176"/>
      <c r="S176"/>
      <c r="T176"/>
      <c r="U176"/>
      <c r="V176" s="2"/>
    </row>
    <row r="177" spans="2:22" x14ac:dyDescent="0.2">
      <c r="B177" s="2"/>
      <c r="C177" s="2"/>
      <c r="D177" s="2"/>
      <c r="E177" s="2"/>
      <c r="F177" s="2"/>
      <c r="G177" s="3"/>
      <c r="H177" s="3"/>
      <c r="I177" s="2"/>
      <c r="J177"/>
      <c r="K177"/>
      <c r="L177"/>
      <c r="M177"/>
      <c r="N177"/>
      <c r="O177"/>
      <c r="P177"/>
      <c r="Q177"/>
      <c r="R177"/>
      <c r="S177"/>
      <c r="T177"/>
      <c r="U177"/>
      <c r="V177" s="2"/>
    </row>
    <row r="178" spans="2:22" x14ac:dyDescent="0.2">
      <c r="B178" s="2"/>
      <c r="C178" s="2"/>
      <c r="D178" s="2"/>
      <c r="E178" s="2"/>
      <c r="F178" s="2"/>
      <c r="G178" s="3"/>
      <c r="H178" s="3"/>
      <c r="I178" s="2"/>
      <c r="J178"/>
      <c r="K178"/>
      <c r="L178"/>
      <c r="M178"/>
      <c r="N178"/>
      <c r="O178"/>
      <c r="P178"/>
      <c r="Q178"/>
      <c r="R178"/>
      <c r="S178"/>
      <c r="T178"/>
      <c r="U178"/>
      <c r="V178" s="2"/>
    </row>
    <row r="179" spans="2:22" x14ac:dyDescent="0.2">
      <c r="B179" s="2"/>
      <c r="C179" s="2"/>
      <c r="D179" s="2"/>
      <c r="E179" s="2"/>
      <c r="F179" s="2"/>
      <c r="G179" s="3"/>
      <c r="H179" s="3"/>
      <c r="I179" s="2"/>
      <c r="J179"/>
      <c r="K179"/>
      <c r="L179"/>
      <c r="M179"/>
      <c r="N179"/>
      <c r="O179"/>
      <c r="P179"/>
      <c r="Q179"/>
      <c r="R179"/>
      <c r="S179"/>
      <c r="T179"/>
      <c r="U179"/>
      <c r="V179" s="2"/>
    </row>
    <row r="180" spans="2:22" x14ac:dyDescent="0.2">
      <c r="B180" s="2"/>
      <c r="C180" s="2"/>
      <c r="D180" s="2"/>
      <c r="E180" s="2"/>
      <c r="F180" s="2"/>
      <c r="G180" s="3"/>
      <c r="H180" s="3"/>
      <c r="I180" s="2"/>
      <c r="J180"/>
      <c r="K180"/>
      <c r="L180"/>
      <c r="M180"/>
      <c r="N180"/>
      <c r="O180"/>
      <c r="P180"/>
      <c r="Q180"/>
      <c r="R180"/>
      <c r="S180"/>
      <c r="T180"/>
      <c r="U180"/>
      <c r="V180" s="2"/>
    </row>
    <row r="181" spans="2:22" x14ac:dyDescent="0.2">
      <c r="B181" s="2"/>
      <c r="C181" s="2"/>
      <c r="D181" s="2"/>
      <c r="E181" s="2"/>
      <c r="F181" s="2"/>
      <c r="G181" s="3"/>
      <c r="H181" s="3"/>
      <c r="I181" s="2"/>
      <c r="J181"/>
      <c r="K181"/>
      <c r="L181"/>
      <c r="M181"/>
      <c r="N181"/>
      <c r="O181"/>
      <c r="P181"/>
      <c r="Q181"/>
      <c r="R181"/>
      <c r="S181"/>
      <c r="T181"/>
      <c r="U181"/>
      <c r="V181" s="2"/>
    </row>
    <row r="182" spans="2:22" x14ac:dyDescent="0.2">
      <c r="B182" s="2"/>
      <c r="C182" s="2"/>
      <c r="D182" s="2"/>
      <c r="E182" s="2"/>
      <c r="F182" s="2"/>
      <c r="G182" s="3"/>
      <c r="H182" s="3"/>
      <c r="I182" s="2"/>
      <c r="J182"/>
      <c r="K182"/>
      <c r="L182"/>
      <c r="M182"/>
      <c r="N182"/>
      <c r="O182"/>
      <c r="P182"/>
      <c r="Q182"/>
      <c r="R182"/>
      <c r="S182"/>
      <c r="T182"/>
      <c r="U182"/>
      <c r="V182" s="2"/>
    </row>
    <row r="183" spans="2:22" x14ac:dyDescent="0.2">
      <c r="B183" s="2"/>
      <c r="C183" s="2"/>
      <c r="D183" s="2"/>
      <c r="E183" s="2"/>
      <c r="F183" s="2"/>
      <c r="G183" s="3"/>
      <c r="H183" s="3"/>
      <c r="I183" s="2"/>
      <c r="J183"/>
      <c r="K183"/>
      <c r="L183"/>
      <c r="M183"/>
      <c r="N183"/>
      <c r="O183"/>
      <c r="P183"/>
      <c r="Q183"/>
      <c r="R183"/>
      <c r="S183"/>
      <c r="T183"/>
      <c r="U183"/>
      <c r="V183" s="2"/>
    </row>
    <row r="184" spans="2:22" x14ac:dyDescent="0.2">
      <c r="B184" s="2"/>
      <c r="C184" s="2"/>
      <c r="D184" s="2"/>
      <c r="E184" s="2"/>
      <c r="F184" s="2"/>
      <c r="G184" s="3"/>
      <c r="H184" s="3"/>
      <c r="I184" s="2"/>
      <c r="J184"/>
      <c r="K184"/>
      <c r="L184"/>
      <c r="M184"/>
      <c r="N184"/>
      <c r="O184"/>
      <c r="P184"/>
      <c r="Q184"/>
      <c r="R184"/>
      <c r="S184"/>
      <c r="T184"/>
      <c r="U184"/>
      <c r="V184" s="2"/>
    </row>
    <row r="185" spans="2:22" x14ac:dyDescent="0.2">
      <c r="B185" s="2"/>
      <c r="C185" s="2"/>
      <c r="D185" s="2"/>
      <c r="E185" s="2"/>
      <c r="F185" s="2"/>
      <c r="G185" s="3"/>
      <c r="H185" s="3"/>
      <c r="I185" s="2"/>
      <c r="J185"/>
      <c r="K185"/>
      <c r="L185"/>
      <c r="M185"/>
      <c r="N185"/>
      <c r="O185"/>
      <c r="P185"/>
      <c r="Q185"/>
      <c r="R185"/>
      <c r="S185"/>
      <c r="T185"/>
      <c r="U185"/>
      <c r="V185" s="2"/>
    </row>
    <row r="186" spans="2:22" x14ac:dyDescent="0.2">
      <c r="B186" s="2"/>
      <c r="C186" s="2"/>
      <c r="D186" s="2"/>
      <c r="E186" s="2"/>
      <c r="F186" s="2"/>
      <c r="G186" s="3"/>
      <c r="H186" s="3"/>
      <c r="I186" s="2"/>
      <c r="J186"/>
      <c r="K186"/>
      <c r="L186"/>
      <c r="M186"/>
      <c r="N186"/>
      <c r="O186"/>
      <c r="P186"/>
      <c r="Q186"/>
      <c r="R186"/>
      <c r="S186"/>
      <c r="T186"/>
      <c r="U186"/>
      <c r="V186" s="2"/>
    </row>
    <row r="187" spans="2:22" x14ac:dyDescent="0.2">
      <c r="B187" s="2"/>
      <c r="C187" s="2"/>
      <c r="D187" s="2"/>
      <c r="E187" s="2"/>
      <c r="F187" s="2"/>
      <c r="G187" s="3"/>
      <c r="H187" s="3"/>
      <c r="I187" s="2"/>
      <c r="J187"/>
      <c r="K187"/>
      <c r="L187"/>
      <c r="M187"/>
      <c r="N187"/>
      <c r="O187"/>
      <c r="P187"/>
      <c r="Q187"/>
      <c r="R187"/>
      <c r="S187"/>
      <c r="T187"/>
      <c r="U187"/>
      <c r="V187" s="2"/>
    </row>
    <row r="188" spans="2:22" x14ac:dyDescent="0.2">
      <c r="B188" s="2"/>
      <c r="C188" s="2"/>
      <c r="D188" s="2"/>
      <c r="E188" s="2"/>
      <c r="F188" s="2"/>
      <c r="G188" s="3"/>
      <c r="H188" s="3"/>
      <c r="I188" s="2"/>
      <c r="J188"/>
      <c r="K188"/>
      <c r="L188"/>
      <c r="M188"/>
      <c r="N188"/>
      <c r="O188"/>
      <c r="P188"/>
      <c r="Q188"/>
      <c r="R188"/>
      <c r="S188"/>
      <c r="T188"/>
      <c r="U188"/>
      <c r="V188" s="2"/>
    </row>
    <row r="189" spans="2:22" x14ac:dyDescent="0.2">
      <c r="B189" s="2"/>
      <c r="C189" s="2"/>
      <c r="D189" s="2"/>
      <c r="E189" s="2"/>
      <c r="F189" s="2"/>
      <c r="G189" s="3"/>
      <c r="H189" s="3"/>
      <c r="I189" s="2"/>
      <c r="J189"/>
      <c r="K189"/>
      <c r="L189"/>
      <c r="M189"/>
      <c r="N189"/>
      <c r="O189"/>
      <c r="P189"/>
      <c r="Q189"/>
      <c r="R189"/>
      <c r="S189"/>
      <c r="T189"/>
      <c r="U189"/>
      <c r="V189" s="2"/>
    </row>
    <row r="190" spans="2:22" x14ac:dyDescent="0.2">
      <c r="B190" s="2"/>
      <c r="C190" s="2"/>
      <c r="D190" s="2"/>
      <c r="E190" s="2"/>
      <c r="F190" s="2"/>
      <c r="G190" s="3"/>
      <c r="H190" s="3"/>
      <c r="I190" s="2"/>
      <c r="J190"/>
      <c r="K190"/>
      <c r="L190"/>
      <c r="M190"/>
      <c r="N190"/>
      <c r="O190"/>
      <c r="P190"/>
      <c r="Q190"/>
      <c r="R190"/>
      <c r="S190"/>
      <c r="T190"/>
      <c r="U190"/>
      <c r="V190" s="2"/>
    </row>
    <row r="191" spans="2:22" x14ac:dyDescent="0.2">
      <c r="B191" s="2"/>
      <c r="C191" s="2"/>
      <c r="D191" s="2"/>
      <c r="E191" s="2"/>
      <c r="F191" s="2"/>
      <c r="G191" s="3"/>
      <c r="H191" s="3"/>
      <c r="I191" s="2"/>
      <c r="J191"/>
      <c r="K191"/>
      <c r="L191"/>
      <c r="M191"/>
      <c r="N191"/>
      <c r="O191"/>
      <c r="P191"/>
      <c r="Q191"/>
      <c r="R191"/>
      <c r="S191"/>
      <c r="T191"/>
      <c r="U191"/>
      <c r="V191" s="2"/>
    </row>
    <row r="192" spans="2:22" x14ac:dyDescent="0.2">
      <c r="B192" s="2"/>
      <c r="C192" s="2"/>
      <c r="D192" s="2"/>
      <c r="E192" s="2"/>
      <c r="F192" s="2"/>
      <c r="G192" s="3"/>
      <c r="H192" s="3"/>
      <c r="I192" s="2"/>
      <c r="J192"/>
      <c r="K192"/>
      <c r="L192"/>
      <c r="M192"/>
      <c r="N192"/>
      <c r="O192"/>
      <c r="P192"/>
      <c r="Q192"/>
      <c r="R192"/>
      <c r="S192"/>
      <c r="T192"/>
      <c r="U192"/>
      <c r="V192" s="2"/>
    </row>
    <row r="193" spans="2:22" x14ac:dyDescent="0.2">
      <c r="B193" s="2"/>
      <c r="C193" s="2"/>
      <c r="D193" s="2"/>
      <c r="E193" s="2"/>
      <c r="F193" s="2"/>
      <c r="G193" s="3"/>
      <c r="H193" s="3"/>
      <c r="I193" s="2"/>
      <c r="J193"/>
      <c r="K193"/>
      <c r="L193"/>
      <c r="M193"/>
      <c r="N193"/>
      <c r="O193"/>
      <c r="P193"/>
      <c r="Q193"/>
      <c r="R193"/>
      <c r="S193"/>
      <c r="T193"/>
      <c r="U193"/>
      <c r="V193" s="2"/>
    </row>
    <row r="194" spans="2:22" x14ac:dyDescent="0.2">
      <c r="B194" s="2"/>
      <c r="C194" s="2"/>
      <c r="D194" s="2"/>
      <c r="E194" s="2"/>
      <c r="F194" s="2"/>
      <c r="G194" s="3"/>
      <c r="H194" s="3"/>
      <c r="I194" s="2"/>
      <c r="J194"/>
      <c r="K194"/>
      <c r="L194"/>
      <c r="M194"/>
      <c r="N194"/>
      <c r="O194"/>
      <c r="P194"/>
      <c r="Q194"/>
      <c r="R194"/>
      <c r="S194"/>
      <c r="T194"/>
      <c r="U194"/>
      <c r="V194" s="2"/>
    </row>
    <row r="195" spans="2:22" x14ac:dyDescent="0.2">
      <c r="B195" s="2"/>
      <c r="C195" s="2"/>
      <c r="D195" s="2"/>
      <c r="E195" s="2"/>
      <c r="F195" s="2"/>
      <c r="G195" s="3"/>
      <c r="H195" s="3"/>
      <c r="I195" s="2"/>
      <c r="J195"/>
      <c r="K195"/>
      <c r="L195"/>
      <c r="M195"/>
      <c r="N195"/>
      <c r="O195"/>
      <c r="P195"/>
      <c r="Q195"/>
      <c r="R195"/>
      <c r="S195"/>
      <c r="T195"/>
      <c r="U195"/>
      <c r="V195" s="2"/>
    </row>
    <row r="196" spans="2:22" x14ac:dyDescent="0.2">
      <c r="B196" s="2"/>
      <c r="C196" s="2"/>
      <c r="D196" s="2"/>
      <c r="E196" s="2"/>
      <c r="F196" s="2"/>
      <c r="G196" s="3"/>
      <c r="H196" s="3"/>
      <c r="I196" s="2"/>
      <c r="J196"/>
      <c r="K196"/>
      <c r="L196"/>
      <c r="M196"/>
      <c r="N196"/>
      <c r="O196"/>
      <c r="P196"/>
      <c r="Q196"/>
      <c r="R196"/>
      <c r="S196"/>
      <c r="T196"/>
      <c r="U196"/>
      <c r="V196" s="2"/>
    </row>
    <row r="197" spans="2:22" x14ac:dyDescent="0.2">
      <c r="B197" s="2"/>
      <c r="C197" s="2"/>
      <c r="D197" s="2"/>
      <c r="E197" s="2"/>
      <c r="F197" s="2"/>
      <c r="G197" s="3"/>
      <c r="H197" s="3"/>
      <c r="I197" s="2"/>
      <c r="J197"/>
      <c r="K197"/>
      <c r="L197"/>
      <c r="M197"/>
      <c r="N197"/>
      <c r="O197"/>
      <c r="P197"/>
      <c r="Q197"/>
      <c r="R197"/>
      <c r="S197"/>
      <c r="T197"/>
      <c r="U197"/>
      <c r="V197" s="2"/>
    </row>
    <row r="198" spans="2:22" x14ac:dyDescent="0.2">
      <c r="B198" s="2"/>
      <c r="C198" s="2"/>
      <c r="D198" s="2"/>
      <c r="E198" s="2"/>
      <c r="F198" s="2"/>
      <c r="G198" s="3"/>
      <c r="H198" s="3"/>
      <c r="I198" s="2"/>
      <c r="J198"/>
      <c r="K198"/>
      <c r="L198"/>
      <c r="M198"/>
      <c r="N198"/>
      <c r="O198"/>
      <c r="P198"/>
      <c r="Q198"/>
      <c r="R198"/>
      <c r="S198"/>
      <c r="T198"/>
      <c r="U198"/>
      <c r="V198" s="2"/>
    </row>
    <row r="199" spans="2:22" x14ac:dyDescent="0.2">
      <c r="B199" s="2"/>
      <c r="C199" s="2"/>
      <c r="D199" s="2"/>
      <c r="E199" s="2"/>
      <c r="F199" s="2"/>
      <c r="G199" s="3"/>
      <c r="H199" s="3"/>
      <c r="I199" s="2"/>
      <c r="J199"/>
      <c r="K199"/>
      <c r="L199"/>
      <c r="M199"/>
      <c r="N199"/>
      <c r="O199"/>
      <c r="P199"/>
      <c r="Q199"/>
      <c r="R199"/>
      <c r="S199"/>
      <c r="T199"/>
      <c r="U199"/>
      <c r="V199" s="2"/>
    </row>
    <row r="200" spans="2:22" x14ac:dyDescent="0.2">
      <c r="B200" s="2"/>
      <c r="C200" s="2"/>
      <c r="D200" s="2"/>
      <c r="E200" s="2"/>
      <c r="F200" s="2"/>
      <c r="G200" s="3"/>
      <c r="H200" s="3"/>
      <c r="I200" s="2"/>
      <c r="J200"/>
      <c r="K200"/>
      <c r="L200"/>
      <c r="M200"/>
      <c r="N200"/>
      <c r="O200"/>
      <c r="P200"/>
      <c r="Q200"/>
      <c r="R200"/>
      <c r="S200"/>
      <c r="T200"/>
      <c r="U200"/>
      <c r="V200" s="2"/>
    </row>
    <row r="201" spans="2:22" x14ac:dyDescent="0.2">
      <c r="B201" s="2"/>
      <c r="C201" s="2"/>
      <c r="D201" s="2"/>
      <c r="E201" s="2"/>
      <c r="F201" s="2"/>
      <c r="G201" s="3"/>
      <c r="H201" s="3"/>
      <c r="I201" s="2"/>
      <c r="J201"/>
      <c r="K201"/>
      <c r="L201"/>
      <c r="M201"/>
      <c r="N201"/>
      <c r="O201"/>
      <c r="P201"/>
      <c r="Q201"/>
      <c r="R201"/>
      <c r="S201"/>
      <c r="T201"/>
      <c r="U201"/>
      <c r="V201" s="2"/>
    </row>
    <row r="202" spans="2:22" x14ac:dyDescent="0.2">
      <c r="B202" s="2"/>
      <c r="C202" s="2"/>
      <c r="D202" s="2"/>
      <c r="E202" s="2"/>
      <c r="F202" s="2"/>
      <c r="G202" s="3"/>
      <c r="H202" s="3"/>
      <c r="I202" s="2"/>
      <c r="J202"/>
      <c r="K202"/>
      <c r="L202"/>
      <c r="M202"/>
      <c r="N202"/>
      <c r="O202"/>
      <c r="P202"/>
      <c r="Q202"/>
      <c r="R202"/>
      <c r="S202"/>
      <c r="T202"/>
      <c r="U202"/>
      <c r="V202" s="2"/>
    </row>
    <row r="203" spans="2:22" x14ac:dyDescent="0.2">
      <c r="B203" s="2"/>
      <c r="C203" s="2"/>
      <c r="D203" s="2"/>
      <c r="E203" s="2"/>
      <c r="F203" s="2"/>
      <c r="G203" s="3"/>
      <c r="H203" s="3"/>
      <c r="I203" s="2"/>
      <c r="J203"/>
      <c r="K203"/>
      <c r="L203"/>
      <c r="M203"/>
      <c r="N203"/>
      <c r="O203"/>
      <c r="P203"/>
      <c r="Q203"/>
      <c r="R203"/>
      <c r="S203"/>
      <c r="T203"/>
      <c r="U203"/>
      <c r="V203" s="2"/>
    </row>
    <row r="204" spans="2:22" x14ac:dyDescent="0.2">
      <c r="B204" s="2"/>
      <c r="C204" s="2"/>
      <c r="D204" s="2"/>
      <c r="E204" s="2"/>
      <c r="F204" s="2"/>
      <c r="G204" s="3"/>
      <c r="H204" s="3"/>
      <c r="I204" s="2"/>
      <c r="J204"/>
      <c r="K204"/>
      <c r="L204"/>
      <c r="M204"/>
      <c r="N204"/>
      <c r="O204"/>
      <c r="P204"/>
      <c r="Q204"/>
      <c r="R204"/>
      <c r="S204"/>
      <c r="T204"/>
      <c r="U204"/>
      <c r="V204" s="2"/>
    </row>
    <row r="205" spans="2:22" x14ac:dyDescent="0.2">
      <c r="B205" s="2"/>
      <c r="C205" s="2"/>
      <c r="D205" s="2"/>
      <c r="E205" s="2"/>
      <c r="F205" s="2"/>
      <c r="G205" s="3"/>
      <c r="H205" s="3"/>
      <c r="I205" s="2"/>
      <c r="J205"/>
      <c r="K205"/>
      <c r="L205"/>
      <c r="M205"/>
      <c r="N205"/>
      <c r="O205"/>
      <c r="P205"/>
      <c r="Q205"/>
      <c r="R205"/>
      <c r="S205"/>
      <c r="T205"/>
      <c r="U205"/>
      <c r="V205" s="2"/>
    </row>
    <row r="206" spans="2:22" x14ac:dyDescent="0.2">
      <c r="B206" s="2"/>
      <c r="C206" s="2"/>
      <c r="D206" s="2"/>
      <c r="E206" s="2"/>
      <c r="F206" s="2"/>
      <c r="G206" s="3"/>
      <c r="H206" s="3"/>
      <c r="I206" s="2"/>
      <c r="J206"/>
      <c r="K206"/>
      <c r="L206"/>
      <c r="M206"/>
      <c r="N206"/>
      <c r="O206"/>
      <c r="P206"/>
      <c r="Q206"/>
      <c r="R206"/>
      <c r="S206"/>
      <c r="T206"/>
      <c r="U206"/>
      <c r="V206" s="2"/>
    </row>
    <row r="207" spans="2:22" x14ac:dyDescent="0.2">
      <c r="B207" s="2"/>
      <c r="C207" s="2"/>
      <c r="D207" s="2"/>
      <c r="E207" s="2"/>
      <c r="F207" s="2"/>
      <c r="G207" s="3"/>
      <c r="H207" s="3"/>
      <c r="I207" s="2"/>
      <c r="J207"/>
      <c r="K207"/>
      <c r="L207"/>
      <c r="M207"/>
      <c r="N207"/>
      <c r="O207"/>
      <c r="P207"/>
      <c r="Q207"/>
      <c r="R207"/>
      <c r="S207"/>
      <c r="T207"/>
      <c r="U207"/>
      <c r="V207" s="2"/>
    </row>
    <row r="208" spans="2:22" x14ac:dyDescent="0.2">
      <c r="B208" s="2"/>
      <c r="C208" s="2"/>
      <c r="D208" s="2"/>
      <c r="E208" s="2"/>
      <c r="F208" s="2"/>
      <c r="G208" s="3"/>
      <c r="H208" s="3"/>
      <c r="I208" s="2"/>
      <c r="J208"/>
      <c r="K208"/>
      <c r="L208"/>
      <c r="M208"/>
      <c r="N208"/>
      <c r="O208"/>
      <c r="P208"/>
      <c r="Q208"/>
      <c r="R208"/>
      <c r="S208"/>
      <c r="T208"/>
      <c r="U208"/>
      <c r="V208" s="2"/>
    </row>
    <row r="209" spans="2:22" x14ac:dyDescent="0.2">
      <c r="B209" s="2"/>
      <c r="C209" s="2"/>
      <c r="D209" s="2"/>
      <c r="E209" s="2"/>
      <c r="F209" s="2"/>
      <c r="G209" s="3"/>
      <c r="H209" s="3"/>
      <c r="I209" s="2"/>
      <c r="J209"/>
      <c r="K209"/>
      <c r="L209"/>
      <c r="M209"/>
      <c r="N209"/>
      <c r="O209"/>
      <c r="P209"/>
      <c r="Q209"/>
      <c r="R209"/>
      <c r="S209"/>
      <c r="T209"/>
      <c r="U209"/>
      <c r="V209" s="2"/>
    </row>
    <row r="210" spans="2:22" x14ac:dyDescent="0.2">
      <c r="B210" s="2"/>
      <c r="C210" s="2"/>
      <c r="D210" s="2"/>
      <c r="E210" s="2"/>
      <c r="F210" s="2"/>
      <c r="G210" s="3"/>
      <c r="H210" s="3"/>
      <c r="I210" s="2"/>
      <c r="J210"/>
      <c r="K210"/>
      <c r="L210"/>
      <c r="M210"/>
      <c r="N210"/>
      <c r="O210"/>
      <c r="P210"/>
      <c r="Q210"/>
      <c r="R210"/>
      <c r="S210"/>
      <c r="T210"/>
      <c r="U210"/>
      <c r="V210" s="2"/>
    </row>
    <row r="211" spans="2:22" x14ac:dyDescent="0.2">
      <c r="B211" s="2"/>
      <c r="C211" s="2"/>
      <c r="D211" s="2"/>
      <c r="E211" s="2"/>
      <c r="F211" s="2"/>
      <c r="G211" s="3"/>
      <c r="H211" s="3"/>
      <c r="I211" s="2"/>
      <c r="J211"/>
      <c r="K211"/>
      <c r="L211"/>
      <c r="M211"/>
      <c r="N211"/>
      <c r="O211"/>
      <c r="P211"/>
      <c r="Q211"/>
      <c r="R211"/>
      <c r="S211"/>
      <c r="T211"/>
      <c r="U211"/>
      <c r="V211" s="2"/>
    </row>
    <row r="212" spans="2:22" x14ac:dyDescent="0.2">
      <c r="B212" s="2"/>
      <c r="C212" s="2"/>
      <c r="D212" s="2"/>
      <c r="E212" s="2"/>
      <c r="F212" s="2"/>
      <c r="G212" s="3"/>
      <c r="H212" s="3"/>
      <c r="I212" s="2"/>
      <c r="J212"/>
      <c r="K212"/>
      <c r="L212"/>
      <c r="M212"/>
      <c r="N212"/>
      <c r="O212"/>
      <c r="P212"/>
      <c r="Q212"/>
      <c r="R212"/>
      <c r="S212"/>
      <c r="T212"/>
      <c r="U212"/>
      <c r="V212" s="2"/>
    </row>
    <row r="213" spans="2:22" x14ac:dyDescent="0.2">
      <c r="B213" s="2"/>
      <c r="C213" s="2"/>
      <c r="D213" s="2"/>
      <c r="E213" s="2"/>
      <c r="F213" s="2"/>
      <c r="G213" s="3"/>
      <c r="H213" s="3"/>
      <c r="I213" s="2"/>
      <c r="J213"/>
      <c r="K213"/>
      <c r="L213"/>
      <c r="M213"/>
      <c r="N213"/>
      <c r="O213"/>
      <c r="P213"/>
      <c r="Q213"/>
      <c r="R213"/>
      <c r="S213"/>
      <c r="T213"/>
      <c r="U213"/>
      <c r="V213" s="2"/>
    </row>
    <row r="214" spans="2:22" x14ac:dyDescent="0.2">
      <c r="B214" s="2"/>
      <c r="C214" s="2"/>
      <c r="D214" s="2"/>
      <c r="E214" s="2"/>
      <c r="F214" s="2"/>
      <c r="G214" s="3"/>
      <c r="H214" s="3"/>
      <c r="I214" s="2"/>
      <c r="J214"/>
      <c r="K214"/>
      <c r="L214"/>
      <c r="M214"/>
      <c r="N214"/>
      <c r="O214"/>
      <c r="P214"/>
      <c r="Q214"/>
      <c r="R214"/>
      <c r="S214"/>
      <c r="T214"/>
      <c r="U214"/>
      <c r="V214" s="2"/>
    </row>
    <row r="215" spans="2:22" x14ac:dyDescent="0.2">
      <c r="B215" s="2"/>
      <c r="C215" s="2"/>
      <c r="D215" s="2"/>
      <c r="E215" s="2"/>
      <c r="F215" s="2"/>
      <c r="G215" s="3"/>
      <c r="H215" s="3"/>
      <c r="I215" s="2"/>
      <c r="J215"/>
      <c r="K215"/>
      <c r="L215"/>
      <c r="M215"/>
      <c r="N215"/>
      <c r="O215"/>
      <c r="P215"/>
      <c r="Q215"/>
      <c r="R215"/>
      <c r="S215"/>
      <c r="T215"/>
      <c r="U215"/>
      <c r="V215" s="2"/>
    </row>
    <row r="216" spans="2:22" x14ac:dyDescent="0.2">
      <c r="B216" s="2"/>
      <c r="C216" s="2"/>
      <c r="D216" s="2"/>
      <c r="E216" s="2"/>
      <c r="F216" s="2"/>
      <c r="G216" s="3"/>
      <c r="H216" s="3"/>
      <c r="I216" s="2"/>
      <c r="J216"/>
      <c r="K216"/>
      <c r="L216"/>
      <c r="M216"/>
      <c r="N216"/>
      <c r="O216"/>
      <c r="P216"/>
      <c r="Q216"/>
      <c r="R216"/>
      <c r="S216"/>
      <c r="T216"/>
      <c r="U216"/>
      <c r="V216" s="2"/>
    </row>
    <row r="217" spans="2:22" x14ac:dyDescent="0.2">
      <c r="B217" s="2"/>
      <c r="C217" s="2"/>
      <c r="D217" s="2"/>
      <c r="E217" s="2"/>
      <c r="F217" s="2"/>
      <c r="G217" s="3"/>
      <c r="H217" s="3"/>
      <c r="I217" s="2"/>
      <c r="J217"/>
      <c r="K217"/>
      <c r="L217"/>
      <c r="M217"/>
      <c r="N217"/>
      <c r="O217"/>
      <c r="P217"/>
      <c r="Q217"/>
      <c r="R217"/>
      <c r="S217"/>
      <c r="T217"/>
      <c r="U217"/>
      <c r="V217" s="2"/>
    </row>
    <row r="218" spans="2:22" x14ac:dyDescent="0.2">
      <c r="B218" s="2"/>
      <c r="C218" s="2"/>
      <c r="D218" s="2"/>
      <c r="E218" s="2"/>
      <c r="F218" s="2"/>
      <c r="G218" s="3"/>
      <c r="H218" s="3"/>
      <c r="I218" s="2"/>
      <c r="J218"/>
      <c r="K218"/>
      <c r="L218"/>
      <c r="M218"/>
      <c r="N218"/>
      <c r="O218"/>
      <c r="P218"/>
      <c r="Q218"/>
      <c r="R218"/>
      <c r="S218"/>
      <c r="T218"/>
      <c r="U218"/>
      <c r="V218" s="2"/>
    </row>
    <row r="219" spans="2:22" x14ac:dyDescent="0.2">
      <c r="B219" s="2"/>
      <c r="C219" s="2"/>
      <c r="D219" s="2"/>
      <c r="E219" s="2"/>
      <c r="F219" s="2"/>
      <c r="G219" s="3"/>
      <c r="H219" s="3"/>
      <c r="I219" s="2"/>
      <c r="J219"/>
      <c r="K219"/>
      <c r="L219"/>
      <c r="M219"/>
      <c r="N219"/>
      <c r="O219"/>
      <c r="P219"/>
      <c r="Q219"/>
      <c r="R219"/>
      <c r="S219"/>
      <c r="T219"/>
      <c r="U219"/>
      <c r="V219" s="2"/>
    </row>
    <row r="220" spans="2:22" x14ac:dyDescent="0.2">
      <c r="B220" s="2"/>
      <c r="C220" s="2"/>
      <c r="D220" s="2"/>
      <c r="E220" s="2"/>
      <c r="F220" s="2"/>
      <c r="G220" s="3"/>
      <c r="H220" s="3"/>
      <c r="I220" s="2"/>
      <c r="J220"/>
      <c r="K220"/>
      <c r="L220"/>
      <c r="M220"/>
      <c r="N220"/>
      <c r="O220"/>
      <c r="P220"/>
      <c r="Q220"/>
      <c r="R220"/>
      <c r="S220"/>
      <c r="T220"/>
      <c r="U220"/>
      <c r="V220" s="2"/>
    </row>
    <row r="221" spans="2:22" x14ac:dyDescent="0.2">
      <c r="B221" s="2"/>
      <c r="C221" s="2"/>
      <c r="D221" s="2"/>
      <c r="E221" s="2"/>
      <c r="F221" s="2"/>
      <c r="G221" s="3"/>
      <c r="H221" s="3"/>
      <c r="I221" s="2"/>
      <c r="J221"/>
      <c r="K221"/>
      <c r="L221"/>
      <c r="M221"/>
      <c r="N221"/>
      <c r="O221"/>
      <c r="P221"/>
      <c r="Q221"/>
      <c r="R221"/>
      <c r="S221"/>
      <c r="T221"/>
      <c r="U221"/>
      <c r="V221" s="2"/>
    </row>
    <row r="222" spans="2:22" x14ac:dyDescent="0.2">
      <c r="B222" s="2"/>
      <c r="C222" s="2"/>
      <c r="D222" s="2"/>
      <c r="E222" s="2"/>
      <c r="F222" s="2"/>
      <c r="G222" s="3"/>
      <c r="H222" s="3"/>
      <c r="I222" s="2"/>
      <c r="J222"/>
      <c r="K222"/>
      <c r="L222"/>
      <c r="M222"/>
      <c r="N222"/>
      <c r="O222"/>
      <c r="P222"/>
      <c r="Q222"/>
      <c r="R222"/>
      <c r="S222"/>
      <c r="T222"/>
      <c r="U222"/>
      <c r="V222" s="2"/>
    </row>
    <row r="223" spans="2:22" x14ac:dyDescent="0.2">
      <c r="B223" s="2"/>
      <c r="C223" s="2"/>
      <c r="D223" s="2"/>
      <c r="E223" s="2"/>
      <c r="F223" s="2"/>
      <c r="G223" s="3"/>
      <c r="H223" s="3"/>
      <c r="I223" s="2"/>
      <c r="J223"/>
      <c r="K223"/>
      <c r="L223"/>
      <c r="M223"/>
      <c r="N223"/>
      <c r="O223"/>
      <c r="P223"/>
      <c r="Q223"/>
      <c r="R223"/>
      <c r="S223"/>
      <c r="T223"/>
      <c r="U223"/>
      <c r="V223" s="2"/>
    </row>
    <row r="224" spans="2:22" x14ac:dyDescent="0.2">
      <c r="B224" s="2"/>
      <c r="C224" s="2"/>
      <c r="D224" s="2"/>
      <c r="E224" s="2"/>
      <c r="F224" s="2"/>
      <c r="G224" s="3"/>
      <c r="H224" s="3"/>
      <c r="I224" s="2"/>
      <c r="J224"/>
      <c r="K224"/>
      <c r="L224"/>
      <c r="M224"/>
      <c r="N224"/>
      <c r="O224"/>
      <c r="P224"/>
      <c r="Q224"/>
      <c r="R224"/>
      <c r="S224"/>
      <c r="T224"/>
      <c r="U224"/>
      <c r="V224" s="2"/>
    </row>
    <row r="225" spans="2:22" x14ac:dyDescent="0.2">
      <c r="B225" s="2"/>
      <c r="C225" s="2"/>
      <c r="D225" s="2"/>
      <c r="E225" s="2"/>
      <c r="F225" s="2"/>
      <c r="G225" s="3"/>
      <c r="H225" s="3"/>
      <c r="I225" s="2"/>
      <c r="J225"/>
      <c r="K225"/>
      <c r="L225"/>
      <c r="M225"/>
      <c r="N225"/>
      <c r="O225"/>
      <c r="P225"/>
      <c r="Q225"/>
      <c r="R225"/>
      <c r="S225"/>
      <c r="T225"/>
      <c r="U225"/>
      <c r="V225" s="2"/>
    </row>
    <row r="226" spans="2:22" x14ac:dyDescent="0.2">
      <c r="B226" s="2"/>
      <c r="C226" s="2"/>
      <c r="D226" s="2"/>
      <c r="E226" s="2"/>
      <c r="F226" s="2"/>
      <c r="G226" s="3"/>
      <c r="H226" s="3"/>
      <c r="I226" s="2"/>
      <c r="J226"/>
      <c r="K226"/>
      <c r="L226"/>
      <c r="M226"/>
      <c r="N226"/>
      <c r="O226"/>
      <c r="P226"/>
      <c r="Q226"/>
      <c r="R226"/>
      <c r="S226"/>
      <c r="T226"/>
      <c r="U226"/>
      <c r="V226" s="2"/>
    </row>
    <row r="227" spans="2:22" x14ac:dyDescent="0.2">
      <c r="B227" s="2"/>
      <c r="C227" s="2"/>
      <c r="D227" s="2"/>
      <c r="E227" s="2"/>
      <c r="F227" s="2"/>
      <c r="G227" s="3"/>
      <c r="H227" s="3"/>
      <c r="I227" s="2"/>
      <c r="J227"/>
      <c r="K227"/>
      <c r="L227"/>
      <c r="M227"/>
      <c r="N227"/>
      <c r="O227"/>
      <c r="P227"/>
      <c r="Q227"/>
      <c r="R227"/>
      <c r="S227"/>
      <c r="T227"/>
      <c r="U227"/>
      <c r="V227" s="2"/>
    </row>
    <row r="228" spans="2:22" x14ac:dyDescent="0.2">
      <c r="B228" s="2"/>
      <c r="C228" s="2"/>
      <c r="D228" s="2"/>
      <c r="E228" s="2"/>
      <c r="F228" s="2"/>
      <c r="G228" s="3"/>
      <c r="H228" s="3"/>
      <c r="I228" s="2"/>
      <c r="J228"/>
      <c r="K228"/>
      <c r="L228"/>
      <c r="M228"/>
      <c r="N228"/>
      <c r="O228"/>
      <c r="P228"/>
      <c r="Q228"/>
      <c r="R228"/>
      <c r="S228"/>
      <c r="T228"/>
      <c r="U228"/>
      <c r="V228" s="2"/>
    </row>
    <row r="229" spans="2:22" x14ac:dyDescent="0.2">
      <c r="B229" s="2"/>
      <c r="C229" s="2"/>
      <c r="D229" s="2"/>
      <c r="E229" s="2"/>
      <c r="F229" s="2"/>
      <c r="G229" s="3"/>
      <c r="H229" s="3"/>
      <c r="I229" s="2"/>
      <c r="J229"/>
      <c r="K229"/>
      <c r="L229"/>
      <c r="M229"/>
      <c r="N229"/>
      <c r="O229"/>
      <c r="P229"/>
      <c r="Q229"/>
      <c r="R229"/>
      <c r="S229"/>
      <c r="T229"/>
      <c r="U229"/>
      <c r="V229" s="2"/>
    </row>
    <row r="230" spans="2:22" x14ac:dyDescent="0.2">
      <c r="B230" s="2"/>
      <c r="C230" s="2"/>
      <c r="D230" s="2"/>
      <c r="E230" s="2"/>
      <c r="F230" s="2"/>
      <c r="G230" s="3"/>
      <c r="H230" s="3"/>
      <c r="I230" s="2"/>
      <c r="J230"/>
      <c r="K230"/>
      <c r="L230"/>
      <c r="M230"/>
      <c r="N230"/>
      <c r="O230"/>
      <c r="P230"/>
      <c r="Q230"/>
      <c r="R230"/>
      <c r="S230"/>
      <c r="T230"/>
      <c r="U230"/>
      <c r="V230" s="2"/>
    </row>
    <row r="231" spans="2:22" x14ac:dyDescent="0.2">
      <c r="B231" s="2"/>
      <c r="C231" s="2"/>
      <c r="D231" s="2"/>
      <c r="E231" s="2"/>
      <c r="F231" s="2"/>
      <c r="G231" s="3"/>
      <c r="H231" s="3"/>
      <c r="I231" s="2"/>
      <c r="J231"/>
      <c r="K231"/>
      <c r="L231"/>
      <c r="M231"/>
      <c r="N231"/>
      <c r="O231"/>
      <c r="P231"/>
      <c r="Q231"/>
      <c r="R231"/>
      <c r="S231"/>
      <c r="T231"/>
      <c r="U231"/>
      <c r="V231" s="2"/>
    </row>
    <row r="232" spans="2:22" x14ac:dyDescent="0.2">
      <c r="B232" s="2"/>
      <c r="C232" s="2"/>
      <c r="D232" s="2"/>
      <c r="E232" s="2"/>
      <c r="F232" s="2"/>
      <c r="G232" s="3"/>
      <c r="H232" s="3"/>
      <c r="I232" s="2"/>
      <c r="J232"/>
      <c r="K232"/>
      <c r="L232"/>
      <c r="M232"/>
      <c r="N232"/>
      <c r="O232"/>
      <c r="P232"/>
      <c r="Q232"/>
      <c r="R232"/>
      <c r="S232"/>
      <c r="T232"/>
      <c r="U232"/>
      <c r="V232" s="2"/>
    </row>
    <row r="233" spans="2:22" x14ac:dyDescent="0.2">
      <c r="B233" s="2"/>
      <c r="C233" s="2"/>
      <c r="D233" s="2"/>
      <c r="E233" s="2"/>
      <c r="F233" s="2"/>
      <c r="G233" s="3"/>
      <c r="H233" s="3"/>
      <c r="I233" s="2"/>
      <c r="J233"/>
      <c r="K233"/>
      <c r="L233"/>
      <c r="M233"/>
      <c r="N233"/>
      <c r="O233"/>
      <c r="P233"/>
      <c r="Q233"/>
      <c r="R233"/>
      <c r="S233"/>
      <c r="T233"/>
      <c r="U233"/>
      <c r="V233" s="2"/>
    </row>
    <row r="234" spans="2:22" x14ac:dyDescent="0.2">
      <c r="B234" s="2"/>
      <c r="C234" s="2"/>
      <c r="D234" s="2"/>
      <c r="E234" s="2"/>
      <c r="F234" s="2"/>
      <c r="G234" s="3"/>
      <c r="H234" s="3"/>
      <c r="I234" s="2"/>
      <c r="J234"/>
      <c r="K234"/>
      <c r="L234"/>
      <c r="M234"/>
      <c r="N234"/>
      <c r="O234"/>
      <c r="P234"/>
      <c r="Q234"/>
      <c r="R234"/>
      <c r="S234"/>
      <c r="T234"/>
      <c r="U234"/>
      <c r="V234" s="2"/>
    </row>
    <row r="235" spans="2:22" x14ac:dyDescent="0.2">
      <c r="B235" s="2"/>
      <c r="C235" s="2"/>
      <c r="D235" s="2"/>
      <c r="E235" s="2"/>
      <c r="F235" s="2"/>
      <c r="G235" s="3"/>
      <c r="H235" s="3"/>
      <c r="I235" s="2"/>
      <c r="J235"/>
      <c r="K235"/>
      <c r="L235"/>
      <c r="M235"/>
      <c r="N235"/>
      <c r="O235"/>
      <c r="P235"/>
      <c r="Q235"/>
      <c r="R235"/>
      <c r="S235"/>
      <c r="T235"/>
      <c r="U235"/>
      <c r="V235" s="2"/>
    </row>
    <row r="236" spans="2:22" x14ac:dyDescent="0.2">
      <c r="B236" s="2"/>
      <c r="C236" s="2"/>
      <c r="D236" s="2"/>
      <c r="E236" s="2"/>
      <c r="F236" s="2"/>
      <c r="G236" s="3"/>
      <c r="H236" s="3"/>
      <c r="I236" s="2"/>
      <c r="J236"/>
      <c r="K236"/>
      <c r="L236"/>
      <c r="M236"/>
      <c r="N236"/>
      <c r="O236"/>
      <c r="P236"/>
      <c r="Q236"/>
      <c r="R236"/>
      <c r="S236"/>
      <c r="T236"/>
      <c r="U236"/>
      <c r="V236" s="2"/>
    </row>
    <row r="237" spans="2:22" x14ac:dyDescent="0.2">
      <c r="B237" s="2"/>
      <c r="C237" s="2"/>
      <c r="D237" s="2"/>
      <c r="E237" s="2"/>
      <c r="F237" s="2"/>
      <c r="G237" s="3"/>
      <c r="H237" s="3"/>
      <c r="I237" s="2"/>
      <c r="J237"/>
      <c r="K237"/>
      <c r="L237"/>
      <c r="M237"/>
      <c r="N237"/>
      <c r="O237"/>
      <c r="P237"/>
      <c r="Q237"/>
      <c r="R237"/>
      <c r="S237"/>
      <c r="T237"/>
      <c r="U237"/>
      <c r="V237" s="2"/>
    </row>
    <row r="238" spans="2:22" x14ac:dyDescent="0.2">
      <c r="B238" s="2"/>
      <c r="C238" s="2"/>
      <c r="D238" s="2"/>
      <c r="E238" s="2"/>
      <c r="F238" s="2"/>
      <c r="G238" s="3"/>
      <c r="H238" s="3"/>
      <c r="I238" s="2"/>
      <c r="J238"/>
      <c r="K238"/>
      <c r="L238"/>
      <c r="M238"/>
      <c r="N238"/>
      <c r="O238"/>
      <c r="P238"/>
      <c r="Q238"/>
      <c r="R238"/>
      <c r="S238"/>
      <c r="T238"/>
      <c r="U238"/>
      <c r="V238" s="2"/>
    </row>
    <row r="239" spans="2:22" x14ac:dyDescent="0.2">
      <c r="B239" s="2"/>
      <c r="C239" s="2"/>
      <c r="D239" s="2"/>
      <c r="E239" s="2"/>
      <c r="F239" s="2"/>
      <c r="G239" s="3"/>
      <c r="H239" s="3"/>
      <c r="I239" s="2"/>
      <c r="J239"/>
      <c r="K239"/>
      <c r="L239"/>
      <c r="M239"/>
      <c r="N239"/>
      <c r="O239"/>
      <c r="P239"/>
      <c r="Q239"/>
      <c r="R239"/>
      <c r="S239"/>
      <c r="T239"/>
      <c r="U239"/>
      <c r="V239" s="2"/>
    </row>
    <row r="240" spans="2:22" x14ac:dyDescent="0.2">
      <c r="B240" s="2"/>
      <c r="C240" s="2"/>
      <c r="D240" s="2"/>
      <c r="E240" s="2"/>
      <c r="F240" s="2"/>
      <c r="G240" s="3"/>
      <c r="H240" s="3"/>
      <c r="I240" s="2"/>
      <c r="J240"/>
      <c r="K240"/>
      <c r="L240"/>
      <c r="M240"/>
      <c r="N240"/>
      <c r="O240"/>
      <c r="P240"/>
      <c r="Q240"/>
      <c r="R240"/>
      <c r="S240"/>
      <c r="T240"/>
      <c r="U240"/>
      <c r="V240" s="2"/>
    </row>
    <row r="241" spans="2:22" x14ac:dyDescent="0.2">
      <c r="B241" s="2"/>
      <c r="C241" s="2"/>
      <c r="D241" s="2"/>
      <c r="E241" s="2"/>
      <c r="F241" s="2"/>
      <c r="G241" s="3"/>
      <c r="H241" s="3"/>
      <c r="I241" s="2"/>
      <c r="J241"/>
      <c r="K241"/>
      <c r="L241"/>
      <c r="M241"/>
      <c r="N241"/>
      <c r="O241"/>
      <c r="P241"/>
      <c r="Q241"/>
      <c r="R241"/>
      <c r="S241"/>
      <c r="T241"/>
      <c r="U241"/>
      <c r="V241" s="2"/>
    </row>
    <row r="242" spans="2:22" x14ac:dyDescent="0.2">
      <c r="B242" s="2"/>
      <c r="C242" s="2"/>
      <c r="D242" s="2"/>
      <c r="E242" s="2"/>
      <c r="F242" s="2"/>
      <c r="G242" s="3"/>
      <c r="H242" s="3"/>
      <c r="I242" s="2"/>
      <c r="J242"/>
      <c r="K242"/>
      <c r="L242"/>
      <c r="M242"/>
      <c r="N242"/>
      <c r="O242"/>
      <c r="P242"/>
      <c r="Q242"/>
      <c r="R242"/>
      <c r="S242"/>
      <c r="T242"/>
      <c r="U242"/>
      <c r="V242" s="2"/>
    </row>
    <row r="243" spans="2:22" x14ac:dyDescent="0.2">
      <c r="B243" s="2"/>
      <c r="C243" s="2"/>
      <c r="D243" s="2"/>
      <c r="E243" s="2"/>
      <c r="F243" s="2"/>
      <c r="G243" s="3"/>
      <c r="H243" s="3"/>
      <c r="I243" s="2"/>
      <c r="J243"/>
      <c r="K243"/>
      <c r="L243"/>
      <c r="M243"/>
      <c r="N243"/>
      <c r="O243"/>
      <c r="P243"/>
      <c r="Q243"/>
      <c r="R243"/>
      <c r="S243"/>
      <c r="T243"/>
      <c r="U243"/>
      <c r="V243" s="2"/>
    </row>
    <row r="244" spans="2:22" x14ac:dyDescent="0.2">
      <c r="B244" s="2"/>
      <c r="C244" s="2"/>
      <c r="D244" s="2"/>
      <c r="E244" s="2"/>
      <c r="F244" s="2"/>
      <c r="G244" s="3"/>
      <c r="H244" s="3"/>
      <c r="I244" s="2"/>
      <c r="J244"/>
      <c r="K244"/>
      <c r="L244"/>
      <c r="M244"/>
      <c r="N244"/>
      <c r="O244"/>
      <c r="P244"/>
      <c r="Q244"/>
      <c r="R244"/>
      <c r="S244"/>
      <c r="T244"/>
      <c r="U244"/>
      <c r="V244" s="2"/>
    </row>
    <row r="245" spans="2:22" x14ac:dyDescent="0.2">
      <c r="B245" s="2"/>
      <c r="C245" s="2"/>
      <c r="D245" s="2"/>
      <c r="E245" s="2"/>
      <c r="F245" s="2"/>
      <c r="G245" s="3"/>
      <c r="H245" s="3"/>
      <c r="I245" s="2"/>
      <c r="J245"/>
      <c r="K245"/>
      <c r="L245"/>
      <c r="M245"/>
      <c r="N245"/>
      <c r="O245"/>
      <c r="P245"/>
      <c r="Q245"/>
      <c r="R245"/>
      <c r="S245"/>
      <c r="T245"/>
      <c r="U245"/>
      <c r="V245" s="2"/>
    </row>
    <row r="246" spans="2:22" x14ac:dyDescent="0.2">
      <c r="B246" s="2"/>
      <c r="C246" s="2"/>
      <c r="D246" s="2"/>
      <c r="E246" s="2"/>
      <c r="F246" s="2"/>
      <c r="G246" s="3"/>
      <c r="H246" s="3"/>
      <c r="I246" s="2"/>
      <c r="J246"/>
      <c r="K246"/>
      <c r="L246"/>
      <c r="M246"/>
      <c r="N246"/>
      <c r="O246"/>
      <c r="P246"/>
      <c r="Q246"/>
      <c r="R246"/>
      <c r="S246"/>
      <c r="T246"/>
      <c r="U246"/>
      <c r="V246" s="2"/>
    </row>
    <row r="247" spans="2:22" x14ac:dyDescent="0.2">
      <c r="B247" s="2"/>
      <c r="C247" s="2"/>
      <c r="D247" s="2"/>
      <c r="E247" s="2"/>
      <c r="F247" s="2"/>
      <c r="G247" s="3"/>
      <c r="H247" s="3"/>
      <c r="I247" s="2"/>
      <c r="J247"/>
      <c r="K247"/>
      <c r="L247"/>
      <c r="M247"/>
      <c r="N247"/>
      <c r="O247"/>
      <c r="P247"/>
      <c r="Q247"/>
      <c r="R247"/>
      <c r="S247"/>
      <c r="T247"/>
      <c r="U247"/>
      <c r="V247" s="2"/>
    </row>
    <row r="248" spans="2:22" x14ac:dyDescent="0.2">
      <c r="B248" s="2"/>
      <c r="C248" s="2"/>
      <c r="D248" s="2"/>
      <c r="E248" s="2"/>
      <c r="F248" s="2"/>
      <c r="G248" s="3"/>
      <c r="H248" s="3"/>
      <c r="I248" s="2"/>
      <c r="J248"/>
      <c r="K248"/>
      <c r="L248"/>
      <c r="M248"/>
      <c r="N248"/>
      <c r="O248"/>
      <c r="P248"/>
      <c r="Q248"/>
      <c r="R248"/>
      <c r="S248"/>
      <c r="T248"/>
      <c r="U248"/>
      <c r="V248" s="2"/>
    </row>
    <row r="249" spans="2:22" x14ac:dyDescent="0.2">
      <c r="B249" s="2"/>
      <c r="C249" s="2"/>
      <c r="D249" s="2"/>
      <c r="E249" s="2"/>
      <c r="F249" s="2"/>
      <c r="G249" s="3"/>
      <c r="H249" s="3"/>
      <c r="I249" s="2"/>
      <c r="J249"/>
      <c r="K249"/>
      <c r="L249"/>
      <c r="M249"/>
      <c r="N249"/>
      <c r="O249"/>
      <c r="P249"/>
      <c r="Q249"/>
      <c r="R249"/>
      <c r="S249"/>
      <c r="T249"/>
      <c r="U249"/>
      <c r="V249" s="2"/>
    </row>
    <row r="250" spans="2:22" x14ac:dyDescent="0.2">
      <c r="B250" s="2"/>
      <c r="C250" s="2"/>
      <c r="D250" s="2"/>
      <c r="E250" s="2"/>
      <c r="F250" s="2"/>
      <c r="G250" s="3"/>
      <c r="H250" s="3"/>
      <c r="I250" s="2"/>
      <c r="J250"/>
      <c r="K250"/>
      <c r="L250"/>
      <c r="M250"/>
      <c r="N250"/>
      <c r="O250"/>
      <c r="P250"/>
      <c r="Q250"/>
      <c r="R250"/>
      <c r="S250"/>
      <c r="T250"/>
      <c r="U250"/>
      <c r="V250" s="2"/>
    </row>
    <row r="251" spans="2:22" x14ac:dyDescent="0.2">
      <c r="B251" s="2"/>
      <c r="C251" s="2"/>
      <c r="D251" s="2"/>
      <c r="E251" s="2"/>
      <c r="F251" s="2"/>
      <c r="G251" s="3"/>
      <c r="H251" s="3"/>
      <c r="I251" s="2"/>
      <c r="J251"/>
      <c r="K251"/>
      <c r="L251"/>
      <c r="M251"/>
      <c r="N251"/>
      <c r="O251"/>
      <c r="P251"/>
      <c r="Q251"/>
      <c r="R251"/>
      <c r="S251"/>
      <c r="T251"/>
      <c r="U251"/>
      <c r="V251" s="2"/>
    </row>
    <row r="252" spans="2:22" x14ac:dyDescent="0.2">
      <c r="B252" s="2"/>
      <c r="C252" s="2"/>
      <c r="D252" s="2"/>
      <c r="E252" s="2"/>
      <c r="F252" s="2"/>
      <c r="G252" s="3"/>
      <c r="H252" s="3"/>
      <c r="I252" s="2"/>
      <c r="J252"/>
      <c r="K252"/>
      <c r="L252"/>
      <c r="M252"/>
      <c r="N252"/>
      <c r="O252"/>
      <c r="P252"/>
      <c r="Q252"/>
      <c r="R252"/>
      <c r="S252"/>
      <c r="T252"/>
      <c r="U252"/>
      <c r="V252" s="2"/>
    </row>
    <row r="253" spans="2:22" x14ac:dyDescent="0.2">
      <c r="B253" s="2"/>
      <c r="C253" s="2"/>
      <c r="D253" s="2"/>
      <c r="E253" s="2"/>
      <c r="F253" s="2"/>
      <c r="G253" s="3"/>
      <c r="H253" s="3"/>
      <c r="I253" s="2"/>
      <c r="J253"/>
      <c r="K253"/>
      <c r="L253"/>
      <c r="M253"/>
      <c r="N253"/>
      <c r="O253"/>
      <c r="P253"/>
      <c r="Q253"/>
      <c r="R253"/>
      <c r="S253"/>
      <c r="T253"/>
      <c r="U253"/>
      <c r="V253" s="2"/>
    </row>
    <row r="254" spans="2:22" x14ac:dyDescent="0.2">
      <c r="B254" s="2"/>
      <c r="C254" s="2"/>
      <c r="D254" s="2"/>
      <c r="E254" s="2"/>
      <c r="F254" s="2"/>
      <c r="G254" s="3"/>
      <c r="H254" s="3"/>
      <c r="I254" s="2"/>
      <c r="J254"/>
      <c r="K254"/>
      <c r="L254"/>
      <c r="M254"/>
      <c r="N254"/>
      <c r="O254"/>
      <c r="P254"/>
      <c r="Q254"/>
      <c r="R254"/>
      <c r="S254"/>
      <c r="T254"/>
      <c r="U254"/>
      <c r="V254" s="2"/>
    </row>
    <row r="255" spans="2:22" x14ac:dyDescent="0.2">
      <c r="B255" s="2"/>
      <c r="C255" s="2"/>
      <c r="D255" s="2"/>
      <c r="E255" s="2"/>
      <c r="F255" s="2"/>
      <c r="G255" s="3"/>
      <c r="H255" s="3"/>
      <c r="I255" s="2"/>
      <c r="J255"/>
      <c r="K255"/>
      <c r="L255"/>
      <c r="M255"/>
      <c r="N255"/>
      <c r="O255"/>
      <c r="P255"/>
      <c r="Q255"/>
      <c r="R255"/>
      <c r="S255"/>
      <c r="T255"/>
      <c r="U255"/>
      <c r="V255" s="2"/>
    </row>
    <row r="256" spans="2:22" x14ac:dyDescent="0.2">
      <c r="B256" s="2"/>
      <c r="C256" s="2"/>
      <c r="D256" s="2"/>
      <c r="E256" s="2"/>
      <c r="F256" s="2"/>
      <c r="G256" s="3"/>
      <c r="H256" s="3"/>
      <c r="I256" s="2"/>
      <c r="J256"/>
      <c r="K256"/>
      <c r="L256"/>
      <c r="M256"/>
      <c r="N256"/>
      <c r="O256"/>
      <c r="P256"/>
      <c r="Q256"/>
      <c r="R256"/>
      <c r="S256"/>
      <c r="T256"/>
      <c r="U256"/>
      <c r="V256" s="2"/>
    </row>
    <row r="257" spans="2:22" x14ac:dyDescent="0.2">
      <c r="B257" s="2"/>
      <c r="C257" s="2"/>
      <c r="D257" s="2"/>
      <c r="E257" s="2"/>
      <c r="F257" s="2"/>
      <c r="G257" s="3"/>
      <c r="H257" s="3"/>
      <c r="I257" s="2"/>
      <c r="J257"/>
      <c r="K257"/>
      <c r="L257"/>
      <c r="M257"/>
      <c r="N257"/>
      <c r="O257"/>
      <c r="P257"/>
      <c r="Q257"/>
      <c r="R257"/>
      <c r="S257"/>
      <c r="T257"/>
      <c r="U257"/>
      <c r="V257" s="2"/>
    </row>
    <row r="258" spans="2:22" x14ac:dyDescent="0.2">
      <c r="B258" s="2"/>
      <c r="C258" s="2"/>
      <c r="D258" s="2"/>
      <c r="E258" s="2"/>
      <c r="F258" s="2"/>
      <c r="G258" s="3"/>
      <c r="H258" s="3"/>
      <c r="I258" s="2"/>
      <c r="J258"/>
      <c r="K258"/>
      <c r="L258"/>
      <c r="M258"/>
      <c r="N258"/>
      <c r="O258"/>
      <c r="P258"/>
      <c r="Q258"/>
      <c r="R258"/>
      <c r="S258"/>
      <c r="T258"/>
      <c r="U258"/>
      <c r="V258" s="2"/>
    </row>
    <row r="259" spans="2:22" x14ac:dyDescent="0.2">
      <c r="B259" s="2"/>
      <c r="C259" s="2"/>
      <c r="D259" s="2"/>
      <c r="E259" s="2"/>
      <c r="F259" s="2"/>
      <c r="G259" s="3"/>
      <c r="H259" s="3"/>
      <c r="I259" s="2"/>
      <c r="J259"/>
      <c r="K259"/>
      <c r="L259"/>
      <c r="M259"/>
      <c r="N259"/>
      <c r="O259"/>
      <c r="P259"/>
      <c r="Q259"/>
      <c r="R259"/>
      <c r="S259"/>
      <c r="T259"/>
      <c r="U259"/>
      <c r="V259" s="2"/>
    </row>
    <row r="260" spans="2:22" x14ac:dyDescent="0.2">
      <c r="B260" s="2"/>
      <c r="C260" s="2"/>
      <c r="D260" s="2"/>
      <c r="E260" s="2"/>
      <c r="F260" s="2"/>
      <c r="G260" s="3"/>
      <c r="H260" s="3"/>
      <c r="I260" s="2"/>
      <c r="J260"/>
      <c r="K260"/>
      <c r="L260"/>
      <c r="M260"/>
      <c r="N260"/>
      <c r="O260"/>
      <c r="P260"/>
      <c r="Q260"/>
      <c r="R260"/>
      <c r="S260"/>
      <c r="T260"/>
      <c r="U260"/>
      <c r="V260" s="2"/>
    </row>
    <row r="261" spans="2:22" x14ac:dyDescent="0.2">
      <c r="B261" s="2"/>
      <c r="C261" s="2"/>
      <c r="D261" s="2"/>
      <c r="E261" s="2"/>
      <c r="F261" s="2"/>
      <c r="G261" s="3"/>
      <c r="H261" s="3"/>
      <c r="I261" s="2"/>
      <c r="J261"/>
      <c r="K261"/>
      <c r="L261"/>
      <c r="M261"/>
      <c r="N261"/>
      <c r="O261"/>
      <c r="P261"/>
      <c r="Q261"/>
      <c r="R261"/>
      <c r="S261"/>
      <c r="T261"/>
      <c r="U261"/>
      <c r="V261" s="2"/>
    </row>
    <row r="262" spans="2:22" x14ac:dyDescent="0.2">
      <c r="B262" s="2"/>
      <c r="C262" s="2"/>
      <c r="D262" s="2"/>
      <c r="E262" s="2"/>
      <c r="F262" s="2"/>
      <c r="G262" s="3"/>
      <c r="H262" s="3"/>
      <c r="I262" s="2"/>
      <c r="J262"/>
      <c r="K262"/>
      <c r="L262"/>
      <c r="M262"/>
      <c r="N262"/>
      <c r="O262"/>
      <c r="P262"/>
      <c r="Q262"/>
      <c r="R262"/>
      <c r="S262"/>
      <c r="T262"/>
      <c r="U262"/>
      <c r="V262" s="2"/>
    </row>
    <row r="263" spans="2:22" x14ac:dyDescent="0.2">
      <c r="B263" s="2"/>
      <c r="C263" s="2"/>
      <c r="D263" s="2"/>
      <c r="E263" s="2"/>
      <c r="F263" s="2"/>
      <c r="G263" s="3"/>
      <c r="H263" s="3"/>
      <c r="I263" s="2"/>
      <c r="J263"/>
      <c r="K263"/>
      <c r="L263"/>
      <c r="M263"/>
      <c r="N263"/>
      <c r="O263"/>
      <c r="P263"/>
      <c r="Q263"/>
      <c r="R263"/>
      <c r="S263"/>
      <c r="T263"/>
      <c r="U263"/>
      <c r="V263" s="2"/>
    </row>
    <row r="264" spans="2:22" x14ac:dyDescent="0.2">
      <c r="B264" s="2"/>
      <c r="C264" s="2"/>
      <c r="D264" s="2"/>
      <c r="E264" s="2"/>
      <c r="F264" s="2"/>
      <c r="G264" s="3"/>
      <c r="H264" s="3"/>
      <c r="I264" s="2"/>
      <c r="J264"/>
      <c r="K264"/>
      <c r="L264"/>
      <c r="M264"/>
      <c r="N264"/>
      <c r="O264"/>
      <c r="P264"/>
      <c r="Q264"/>
      <c r="R264"/>
      <c r="S264"/>
      <c r="T264"/>
      <c r="U264"/>
      <c r="V264" s="2"/>
    </row>
    <row r="265" spans="2:22" x14ac:dyDescent="0.2">
      <c r="B265" s="2"/>
      <c r="C265" s="2"/>
      <c r="D265" s="2"/>
      <c r="E265" s="2"/>
      <c r="F265" s="2"/>
      <c r="G265" s="3"/>
      <c r="H265" s="3"/>
      <c r="I265" s="2"/>
      <c r="J265"/>
      <c r="K265"/>
      <c r="L265"/>
      <c r="M265"/>
      <c r="N265"/>
      <c r="O265"/>
      <c r="P265"/>
      <c r="Q265"/>
      <c r="R265"/>
      <c r="S265"/>
      <c r="T265"/>
      <c r="U265"/>
      <c r="V265" s="2"/>
    </row>
    <row r="266" spans="2:22" x14ac:dyDescent="0.2">
      <c r="B266" s="2"/>
      <c r="C266" s="2"/>
      <c r="D266" s="2"/>
      <c r="E266" s="2"/>
      <c r="F266" s="2"/>
      <c r="G266" s="3"/>
      <c r="H266" s="3"/>
      <c r="I266" s="2"/>
      <c r="J266"/>
      <c r="K266"/>
      <c r="L266"/>
      <c r="M266"/>
      <c r="N266"/>
      <c r="O266"/>
      <c r="P266"/>
      <c r="Q266"/>
      <c r="R266"/>
      <c r="S266"/>
      <c r="T266"/>
      <c r="U266"/>
      <c r="V266" s="2"/>
    </row>
    <row r="267" spans="2:22" x14ac:dyDescent="0.2">
      <c r="B267" s="2"/>
      <c r="C267" s="2"/>
      <c r="D267" s="2"/>
      <c r="E267" s="2"/>
      <c r="F267" s="2"/>
      <c r="G267" s="3"/>
      <c r="H267" s="3"/>
      <c r="I267" s="2"/>
      <c r="J267"/>
      <c r="K267"/>
      <c r="L267"/>
      <c r="M267"/>
      <c r="N267"/>
      <c r="O267"/>
      <c r="P267"/>
      <c r="Q267"/>
      <c r="R267"/>
      <c r="S267"/>
      <c r="T267"/>
      <c r="U267"/>
      <c r="V267" s="2"/>
    </row>
    <row r="268" spans="2:22" x14ac:dyDescent="0.2">
      <c r="B268" s="2"/>
      <c r="C268" s="2"/>
      <c r="D268" s="2"/>
      <c r="E268" s="2"/>
      <c r="F268" s="2"/>
      <c r="G268" s="3"/>
      <c r="H268" s="3"/>
      <c r="I268" s="2"/>
      <c r="J268"/>
      <c r="K268"/>
      <c r="L268"/>
      <c r="M268"/>
      <c r="N268"/>
      <c r="O268"/>
      <c r="P268"/>
      <c r="Q268"/>
      <c r="R268"/>
      <c r="S268"/>
      <c r="T268"/>
      <c r="U268"/>
      <c r="V268" s="2"/>
    </row>
    <row r="269" spans="2:22" x14ac:dyDescent="0.2">
      <c r="B269" s="2"/>
      <c r="C269" s="2"/>
      <c r="D269" s="2"/>
      <c r="E269" s="2"/>
      <c r="F269" s="2"/>
      <c r="G269" s="3"/>
      <c r="H269" s="3"/>
      <c r="I269" s="2"/>
      <c r="J269"/>
      <c r="K269"/>
      <c r="L269"/>
      <c r="M269"/>
      <c r="N269"/>
      <c r="O269"/>
      <c r="P269"/>
      <c r="Q269"/>
      <c r="R269"/>
      <c r="S269"/>
      <c r="T269"/>
      <c r="U269"/>
      <c r="V269" s="2"/>
    </row>
    <row r="270" spans="2:22" x14ac:dyDescent="0.2">
      <c r="B270" s="2"/>
      <c r="C270" s="2"/>
      <c r="D270" s="2"/>
      <c r="E270" s="2"/>
      <c r="F270" s="2"/>
      <c r="G270" s="3"/>
      <c r="H270" s="3"/>
      <c r="I270" s="2"/>
      <c r="J270"/>
      <c r="K270"/>
      <c r="L270"/>
      <c r="M270"/>
      <c r="N270"/>
      <c r="O270"/>
      <c r="P270"/>
      <c r="Q270"/>
      <c r="R270"/>
      <c r="S270"/>
      <c r="T270"/>
      <c r="U270"/>
      <c r="V270" s="2"/>
    </row>
    <row r="271" spans="2:22" x14ac:dyDescent="0.2">
      <c r="B271" s="2"/>
      <c r="C271" s="2"/>
      <c r="D271" s="2"/>
      <c r="E271" s="2"/>
      <c r="F271" s="2"/>
      <c r="G271" s="3"/>
      <c r="H271" s="3"/>
      <c r="I271" s="2"/>
      <c r="J271"/>
      <c r="K271"/>
      <c r="L271"/>
      <c r="M271"/>
      <c r="N271"/>
      <c r="O271"/>
      <c r="P271"/>
      <c r="Q271"/>
      <c r="R271"/>
      <c r="S271"/>
      <c r="T271"/>
      <c r="U271"/>
      <c r="V271" s="2"/>
    </row>
    <row r="272" spans="2:22" x14ac:dyDescent="0.2">
      <c r="B272" s="2"/>
      <c r="C272" s="2"/>
      <c r="D272" s="2"/>
      <c r="E272" s="2"/>
      <c r="F272" s="2"/>
      <c r="G272" s="3"/>
      <c r="H272" s="3"/>
      <c r="I272" s="2"/>
      <c r="J272"/>
      <c r="K272"/>
      <c r="L272"/>
      <c r="M272"/>
      <c r="N272"/>
      <c r="O272"/>
      <c r="P272"/>
      <c r="Q272"/>
      <c r="R272"/>
      <c r="S272"/>
      <c r="T272"/>
      <c r="U272"/>
      <c r="V272" s="2"/>
    </row>
    <row r="273" spans="2:22" x14ac:dyDescent="0.2">
      <c r="B273" s="2"/>
      <c r="C273" s="2"/>
      <c r="D273" s="2"/>
      <c r="E273" s="2"/>
      <c r="F273" s="2"/>
      <c r="G273" s="3"/>
      <c r="H273" s="3"/>
      <c r="I273" s="2"/>
      <c r="J273"/>
      <c r="K273"/>
      <c r="L273"/>
      <c r="M273"/>
      <c r="N273"/>
      <c r="O273"/>
      <c r="P273"/>
      <c r="Q273"/>
      <c r="R273"/>
      <c r="S273"/>
      <c r="T273"/>
      <c r="U273"/>
      <c r="V273" s="2"/>
    </row>
    <row r="274" spans="2:22" x14ac:dyDescent="0.2">
      <c r="B274" s="2"/>
      <c r="C274" s="2"/>
      <c r="D274" s="2"/>
      <c r="E274" s="2"/>
      <c r="F274" s="2"/>
      <c r="G274" s="3"/>
      <c r="H274" s="3"/>
      <c r="I274" s="2"/>
      <c r="J274"/>
      <c r="K274"/>
      <c r="L274"/>
      <c r="M274"/>
      <c r="N274"/>
      <c r="O274"/>
      <c r="P274"/>
      <c r="Q274"/>
      <c r="R274"/>
      <c r="S274"/>
      <c r="T274"/>
      <c r="U274"/>
      <c r="V274" s="2"/>
    </row>
    <row r="275" spans="2:22" x14ac:dyDescent="0.2">
      <c r="B275" s="2"/>
      <c r="C275" s="2"/>
      <c r="D275" s="2"/>
      <c r="E275" s="2"/>
      <c r="F275" s="2"/>
      <c r="G275" s="3"/>
      <c r="H275" s="3"/>
      <c r="I275" s="2"/>
      <c r="J275"/>
      <c r="K275"/>
      <c r="L275"/>
      <c r="M275"/>
      <c r="N275"/>
      <c r="O275"/>
      <c r="P275"/>
      <c r="Q275"/>
      <c r="R275"/>
      <c r="S275"/>
      <c r="T275"/>
      <c r="U275"/>
      <c r="V275" s="2"/>
    </row>
    <row r="276" spans="2:22" x14ac:dyDescent="0.2">
      <c r="B276" s="2"/>
      <c r="C276" s="2"/>
      <c r="D276" s="2"/>
      <c r="E276" s="2"/>
      <c r="F276" s="2"/>
      <c r="G276" s="3"/>
      <c r="H276" s="3"/>
      <c r="I276" s="2"/>
      <c r="J276"/>
      <c r="K276"/>
      <c r="L276"/>
      <c r="M276"/>
      <c r="N276"/>
      <c r="O276"/>
      <c r="P276"/>
      <c r="Q276"/>
      <c r="R276"/>
      <c r="S276"/>
      <c r="T276"/>
      <c r="U276"/>
      <c r="V276" s="2"/>
    </row>
    <row r="277" spans="2:22" x14ac:dyDescent="0.2">
      <c r="B277" s="2"/>
      <c r="C277" s="2"/>
      <c r="D277" s="2"/>
      <c r="E277" s="2"/>
      <c r="F277" s="2"/>
      <c r="G277" s="3"/>
      <c r="H277" s="3"/>
      <c r="I277" s="2"/>
      <c r="J277"/>
      <c r="K277"/>
      <c r="L277"/>
      <c r="M277"/>
      <c r="N277"/>
      <c r="O277"/>
      <c r="P277"/>
      <c r="Q277"/>
      <c r="R277"/>
      <c r="S277"/>
      <c r="T277"/>
      <c r="U277"/>
      <c r="V277" s="2"/>
    </row>
    <row r="278" spans="2:22" x14ac:dyDescent="0.2">
      <c r="B278" s="2"/>
      <c r="C278" s="2"/>
      <c r="D278" s="2"/>
      <c r="E278" s="2"/>
      <c r="F278" s="2"/>
      <c r="G278" s="3"/>
      <c r="H278" s="3"/>
      <c r="I278" s="2"/>
      <c r="J278"/>
      <c r="K278"/>
      <c r="L278"/>
      <c r="M278"/>
      <c r="N278"/>
      <c r="O278"/>
      <c r="P278"/>
      <c r="Q278"/>
      <c r="R278"/>
      <c r="S278"/>
      <c r="T278"/>
      <c r="U278"/>
      <c r="V278" s="2"/>
    </row>
    <row r="279" spans="2:22" x14ac:dyDescent="0.2">
      <c r="B279" s="2"/>
      <c r="C279" s="2"/>
      <c r="D279" s="2"/>
      <c r="E279" s="2"/>
      <c r="F279" s="2"/>
      <c r="G279" s="3"/>
      <c r="H279" s="3"/>
      <c r="I279" s="2"/>
      <c r="J279"/>
      <c r="K279"/>
      <c r="L279"/>
      <c r="M279"/>
      <c r="N279"/>
      <c r="O279"/>
      <c r="P279"/>
      <c r="Q279"/>
      <c r="R279"/>
      <c r="S279"/>
      <c r="T279"/>
      <c r="U279"/>
      <c r="V279" s="2"/>
    </row>
    <row r="280" spans="2:22" x14ac:dyDescent="0.2">
      <c r="B280" s="2"/>
      <c r="C280" s="2"/>
      <c r="D280" s="2"/>
      <c r="E280" s="2"/>
      <c r="F280" s="2"/>
      <c r="G280" s="3"/>
      <c r="H280" s="3"/>
      <c r="I280" s="2"/>
      <c r="J280"/>
      <c r="K280"/>
      <c r="L280"/>
      <c r="M280"/>
      <c r="N280"/>
      <c r="O280"/>
      <c r="P280"/>
      <c r="Q280"/>
      <c r="R280"/>
      <c r="S280"/>
      <c r="T280"/>
      <c r="U280"/>
      <c r="V280" s="2"/>
    </row>
    <row r="281" spans="2:22" x14ac:dyDescent="0.2">
      <c r="B281" s="2"/>
      <c r="C281" s="2"/>
      <c r="D281" s="2"/>
      <c r="E281" s="2"/>
      <c r="F281" s="2"/>
      <c r="G281" s="3"/>
      <c r="H281" s="3"/>
      <c r="I281" s="2"/>
      <c r="J281"/>
      <c r="K281"/>
      <c r="L281"/>
      <c r="M281"/>
      <c r="N281"/>
      <c r="O281"/>
      <c r="P281"/>
      <c r="Q281"/>
      <c r="R281"/>
      <c r="S281"/>
      <c r="T281"/>
      <c r="U281"/>
      <c r="V281" s="2"/>
    </row>
    <row r="282" spans="2:22" x14ac:dyDescent="0.2">
      <c r="B282" s="2"/>
      <c r="C282" s="2"/>
      <c r="D282" s="2"/>
      <c r="E282" s="2"/>
      <c r="F282" s="2"/>
      <c r="G282" s="3"/>
      <c r="H282" s="3"/>
      <c r="I282" s="2"/>
      <c r="J282"/>
      <c r="K282"/>
      <c r="L282"/>
      <c r="M282"/>
      <c r="N282"/>
      <c r="O282"/>
      <c r="P282"/>
      <c r="Q282"/>
      <c r="R282"/>
      <c r="S282"/>
      <c r="T282"/>
      <c r="U282"/>
      <c r="V282" s="2"/>
    </row>
    <row r="283" spans="2:22" x14ac:dyDescent="0.2">
      <c r="B283" s="2"/>
      <c r="C283" s="2"/>
      <c r="D283" s="2"/>
      <c r="E283" s="2"/>
      <c r="F283" s="2"/>
      <c r="G283" s="3"/>
      <c r="H283" s="3"/>
      <c r="I283" s="2"/>
      <c r="J283"/>
      <c r="K283"/>
      <c r="L283"/>
      <c r="M283"/>
      <c r="N283"/>
      <c r="O283"/>
      <c r="P283"/>
      <c r="Q283"/>
      <c r="R283"/>
      <c r="S283"/>
      <c r="T283"/>
      <c r="U283"/>
      <c r="V283" s="2"/>
    </row>
    <row r="284" spans="2:22" x14ac:dyDescent="0.2">
      <c r="B284" s="2"/>
      <c r="C284" s="2"/>
      <c r="D284" s="2"/>
      <c r="E284" s="2"/>
      <c r="F284" s="2"/>
      <c r="G284" s="3"/>
      <c r="H284" s="3"/>
      <c r="I284" s="2"/>
      <c r="J284"/>
      <c r="K284"/>
      <c r="L284"/>
      <c r="M284"/>
      <c r="N284"/>
      <c r="O284"/>
      <c r="P284"/>
      <c r="Q284"/>
      <c r="R284"/>
      <c r="S284"/>
      <c r="T284"/>
      <c r="U284"/>
      <c r="V284" s="2"/>
    </row>
    <row r="285" spans="2:22" x14ac:dyDescent="0.2">
      <c r="B285" s="2"/>
      <c r="C285" s="2"/>
      <c r="D285" s="2"/>
      <c r="E285" s="2"/>
      <c r="F285" s="2"/>
      <c r="G285" s="3"/>
      <c r="H285" s="3"/>
      <c r="I285" s="2"/>
      <c r="J285"/>
      <c r="K285"/>
      <c r="L285"/>
      <c r="M285"/>
      <c r="N285"/>
      <c r="O285"/>
      <c r="P285"/>
      <c r="Q285"/>
      <c r="R285"/>
      <c r="S285"/>
      <c r="T285"/>
      <c r="U285"/>
      <c r="V285" s="2"/>
    </row>
    <row r="286" spans="2:22" x14ac:dyDescent="0.2">
      <c r="B286" s="2"/>
      <c r="C286" s="2"/>
      <c r="D286" s="2"/>
      <c r="E286" s="2"/>
      <c r="F286" s="2"/>
      <c r="G286" s="3"/>
      <c r="H286" s="3"/>
      <c r="I286" s="2"/>
      <c r="J286"/>
      <c r="K286"/>
      <c r="L286"/>
      <c r="M286"/>
      <c r="N286"/>
      <c r="O286"/>
      <c r="P286"/>
      <c r="Q286"/>
      <c r="R286"/>
      <c r="S286"/>
      <c r="T286"/>
      <c r="U286"/>
      <c r="V286" s="2"/>
    </row>
    <row r="287" spans="2:22" x14ac:dyDescent="0.2">
      <c r="B287" s="2"/>
      <c r="C287" s="2"/>
      <c r="D287" s="2"/>
      <c r="E287" s="2"/>
      <c r="F287" s="2"/>
      <c r="G287" s="3"/>
      <c r="H287" s="3"/>
      <c r="I287" s="2"/>
      <c r="J287"/>
      <c r="K287"/>
      <c r="L287"/>
      <c r="M287"/>
      <c r="N287"/>
      <c r="O287"/>
      <c r="P287"/>
      <c r="Q287"/>
      <c r="R287"/>
      <c r="S287"/>
      <c r="T287"/>
      <c r="U287"/>
      <c r="V287" s="2"/>
    </row>
    <row r="288" spans="2:22" x14ac:dyDescent="0.2">
      <c r="B288" s="2"/>
      <c r="C288" s="2"/>
      <c r="D288" s="2"/>
      <c r="E288" s="2"/>
      <c r="F288" s="2"/>
      <c r="G288" s="3"/>
      <c r="H288" s="3"/>
      <c r="I288" s="2"/>
      <c r="J288"/>
      <c r="K288"/>
      <c r="L288"/>
      <c r="M288"/>
      <c r="N288"/>
      <c r="O288"/>
      <c r="P288"/>
      <c r="Q288"/>
      <c r="R288"/>
      <c r="S288"/>
      <c r="T288"/>
      <c r="U288"/>
      <c r="V288" s="2"/>
    </row>
    <row r="289" spans="2:22" x14ac:dyDescent="0.2">
      <c r="B289" s="2"/>
      <c r="C289" s="2"/>
      <c r="D289" s="2"/>
      <c r="E289" s="2"/>
      <c r="F289" s="2"/>
      <c r="G289" s="3"/>
      <c r="H289" s="3"/>
      <c r="I289" s="2"/>
      <c r="J289"/>
      <c r="K289"/>
      <c r="L289"/>
      <c r="M289"/>
      <c r="N289"/>
      <c r="O289"/>
      <c r="P289"/>
      <c r="Q289"/>
      <c r="R289"/>
      <c r="S289"/>
      <c r="T289"/>
      <c r="U289"/>
      <c r="V289" s="2"/>
    </row>
    <row r="290" spans="2:22" x14ac:dyDescent="0.2">
      <c r="B290" s="2"/>
      <c r="C290" s="2"/>
      <c r="D290" s="2"/>
      <c r="E290" s="2"/>
      <c r="F290" s="2"/>
      <c r="G290" s="3"/>
      <c r="H290" s="3"/>
      <c r="I290" s="2"/>
      <c r="J290"/>
      <c r="K290"/>
      <c r="L290"/>
      <c r="M290"/>
      <c r="N290"/>
      <c r="O290"/>
      <c r="P290"/>
      <c r="Q290"/>
      <c r="R290"/>
      <c r="S290"/>
      <c r="T290"/>
      <c r="U290"/>
      <c r="V290" s="2"/>
    </row>
    <row r="291" spans="2:22" x14ac:dyDescent="0.2">
      <c r="B291" s="2"/>
      <c r="C291" s="2"/>
      <c r="D291" s="2"/>
      <c r="E291" s="2"/>
      <c r="F291" s="2"/>
      <c r="G291" s="3"/>
      <c r="H291" s="3"/>
      <c r="I291" s="2"/>
      <c r="J291"/>
      <c r="K291"/>
      <c r="L291"/>
      <c r="M291"/>
      <c r="N291"/>
      <c r="O291"/>
      <c r="P291"/>
      <c r="Q291"/>
      <c r="R291"/>
      <c r="S291"/>
      <c r="T291"/>
      <c r="U291"/>
      <c r="V291" s="2"/>
    </row>
    <row r="292" spans="2:22" x14ac:dyDescent="0.2">
      <c r="B292" s="2"/>
      <c r="C292" s="2"/>
      <c r="D292" s="2"/>
      <c r="E292" s="2"/>
      <c r="F292" s="2"/>
      <c r="G292" s="3"/>
      <c r="H292" s="3"/>
      <c r="I292" s="2"/>
      <c r="J292"/>
      <c r="K292"/>
      <c r="L292"/>
      <c r="M292"/>
      <c r="N292"/>
      <c r="O292"/>
      <c r="P292"/>
      <c r="Q292"/>
      <c r="R292"/>
      <c r="S292"/>
      <c r="T292"/>
      <c r="U292"/>
      <c r="V292" s="2"/>
    </row>
    <row r="293" spans="2:22" x14ac:dyDescent="0.2">
      <c r="B293" s="2"/>
      <c r="C293" s="2"/>
      <c r="D293" s="2"/>
      <c r="E293" s="2"/>
      <c r="F293" s="2"/>
      <c r="G293" s="3"/>
      <c r="H293" s="3"/>
      <c r="I293" s="2"/>
      <c r="J293"/>
      <c r="K293"/>
      <c r="L293"/>
      <c r="M293"/>
      <c r="N293"/>
      <c r="O293"/>
      <c r="P293"/>
      <c r="Q293"/>
      <c r="R293"/>
      <c r="S293"/>
      <c r="T293"/>
      <c r="U293"/>
      <c r="V293" s="2"/>
    </row>
    <row r="294" spans="2:22" x14ac:dyDescent="0.2">
      <c r="B294" s="2"/>
      <c r="C294" s="2"/>
      <c r="D294" s="2"/>
      <c r="E294" s="2"/>
      <c r="F294" s="2"/>
      <c r="G294" s="3"/>
      <c r="H294" s="3"/>
      <c r="I294" s="2"/>
      <c r="J294"/>
      <c r="K294"/>
      <c r="L294"/>
      <c r="M294"/>
      <c r="N294"/>
      <c r="O294"/>
      <c r="P294"/>
      <c r="Q294"/>
      <c r="R294"/>
      <c r="S294"/>
      <c r="T294"/>
      <c r="U294"/>
      <c r="V294" s="2"/>
    </row>
    <row r="295" spans="2:22" x14ac:dyDescent="0.2">
      <c r="B295" s="2"/>
      <c r="C295" s="2"/>
      <c r="D295" s="2"/>
      <c r="E295" s="2"/>
      <c r="F295" s="2"/>
      <c r="G295" s="3"/>
      <c r="H295" s="3"/>
      <c r="I295" s="2"/>
      <c r="J295"/>
      <c r="K295"/>
      <c r="L295"/>
      <c r="M295"/>
      <c r="N295"/>
      <c r="O295"/>
      <c r="P295"/>
      <c r="Q295"/>
      <c r="R295"/>
      <c r="S295"/>
      <c r="T295"/>
      <c r="U295"/>
      <c r="V295" s="2"/>
    </row>
    <row r="296" spans="2:22" x14ac:dyDescent="0.2">
      <c r="B296" s="2"/>
      <c r="C296" s="2"/>
      <c r="D296" s="2"/>
      <c r="E296" s="2"/>
      <c r="F296" s="2"/>
      <c r="G296" s="3"/>
      <c r="H296" s="3"/>
      <c r="I296" s="2"/>
      <c r="J296"/>
      <c r="K296"/>
      <c r="L296"/>
      <c r="M296"/>
      <c r="N296"/>
      <c r="O296"/>
      <c r="P296"/>
      <c r="Q296"/>
      <c r="R296"/>
      <c r="S296"/>
      <c r="T296"/>
      <c r="U296"/>
      <c r="V296" s="2"/>
    </row>
    <row r="297" spans="2:22" x14ac:dyDescent="0.2">
      <c r="B297" s="2"/>
      <c r="C297" s="2"/>
      <c r="D297" s="2"/>
      <c r="E297" s="2"/>
      <c r="F297" s="2"/>
      <c r="G297" s="3"/>
      <c r="H297" s="3"/>
      <c r="I297" s="2"/>
      <c r="J297"/>
      <c r="K297"/>
      <c r="L297"/>
      <c r="M297"/>
      <c r="N297"/>
      <c r="O297"/>
      <c r="P297"/>
      <c r="Q297"/>
      <c r="R297"/>
      <c r="S297"/>
      <c r="T297"/>
      <c r="U297"/>
      <c r="V297" s="2"/>
    </row>
    <row r="298" spans="2:22" x14ac:dyDescent="0.2">
      <c r="B298" s="2"/>
      <c r="C298" s="2"/>
      <c r="D298" s="2"/>
      <c r="E298" s="2"/>
      <c r="F298" s="2"/>
      <c r="G298" s="3"/>
      <c r="H298" s="3"/>
      <c r="I298" s="2"/>
      <c r="J298"/>
      <c r="K298"/>
      <c r="L298"/>
      <c r="M298"/>
      <c r="N298"/>
      <c r="O298"/>
      <c r="P298"/>
      <c r="Q298"/>
      <c r="R298"/>
      <c r="S298"/>
      <c r="T298"/>
      <c r="U298"/>
      <c r="V298" s="2"/>
    </row>
    <row r="299" spans="2:22" x14ac:dyDescent="0.2">
      <c r="B299" s="2"/>
      <c r="C299" s="2"/>
      <c r="D299" s="2"/>
      <c r="E299" s="2"/>
      <c r="F299" s="2"/>
      <c r="G299" s="3"/>
      <c r="H299" s="3"/>
      <c r="I299" s="2"/>
      <c r="J299"/>
      <c r="K299"/>
      <c r="L299"/>
      <c r="M299"/>
      <c r="N299"/>
      <c r="O299"/>
      <c r="P299"/>
      <c r="Q299"/>
      <c r="R299"/>
      <c r="S299"/>
      <c r="T299"/>
      <c r="U299"/>
      <c r="V299" s="2"/>
    </row>
    <row r="300" spans="2:22" x14ac:dyDescent="0.2">
      <c r="B300" s="2"/>
      <c r="C300" s="2"/>
      <c r="D300" s="2"/>
      <c r="E300" s="2"/>
      <c r="F300" s="2"/>
      <c r="G300" s="3"/>
      <c r="H300" s="3"/>
      <c r="I300" s="2"/>
      <c r="J300"/>
      <c r="K300"/>
      <c r="L300"/>
      <c r="M300"/>
      <c r="N300"/>
      <c r="O300"/>
      <c r="P300"/>
      <c r="Q300"/>
      <c r="R300"/>
      <c r="S300"/>
      <c r="T300"/>
      <c r="U300"/>
      <c r="V300" s="2"/>
    </row>
    <row r="301" spans="2:22" x14ac:dyDescent="0.2">
      <c r="B301" s="2"/>
      <c r="C301" s="2"/>
      <c r="D301" s="2"/>
      <c r="E301" s="2"/>
      <c r="F301" s="2"/>
      <c r="G301" s="3"/>
      <c r="H301" s="3"/>
      <c r="I301" s="2"/>
      <c r="J301"/>
      <c r="K301"/>
      <c r="L301"/>
      <c r="M301"/>
      <c r="N301"/>
      <c r="O301"/>
      <c r="P301"/>
      <c r="Q301"/>
      <c r="R301"/>
      <c r="S301"/>
      <c r="T301"/>
      <c r="U301"/>
      <c r="V301" s="2"/>
    </row>
    <row r="302" spans="2:22" x14ac:dyDescent="0.2">
      <c r="B302" s="2"/>
      <c r="C302" s="2"/>
      <c r="D302" s="2"/>
      <c r="E302" s="2"/>
      <c r="F302" s="2"/>
      <c r="G302" s="3"/>
      <c r="H302" s="3"/>
      <c r="I302" s="2"/>
      <c r="J302"/>
      <c r="K302"/>
      <c r="L302"/>
      <c r="M302"/>
      <c r="N302"/>
      <c r="O302"/>
      <c r="P302"/>
      <c r="Q302"/>
      <c r="R302"/>
      <c r="S302"/>
      <c r="T302"/>
      <c r="U302"/>
      <c r="V302" s="2"/>
    </row>
    <row r="303" spans="2:22" x14ac:dyDescent="0.2">
      <c r="B303" s="2"/>
      <c r="C303" s="2"/>
      <c r="D303" s="2"/>
      <c r="E303" s="2"/>
      <c r="F303" s="2"/>
      <c r="G303" s="3"/>
      <c r="H303" s="3"/>
      <c r="I303" s="2"/>
      <c r="J303"/>
      <c r="K303"/>
      <c r="L303"/>
      <c r="M303"/>
      <c r="N303"/>
      <c r="O303"/>
      <c r="P303"/>
      <c r="Q303"/>
      <c r="R303"/>
      <c r="S303"/>
      <c r="T303"/>
      <c r="U303"/>
      <c r="V303" s="2"/>
    </row>
    <row r="304" spans="2:22" x14ac:dyDescent="0.2">
      <c r="B304" s="2"/>
      <c r="C304" s="2"/>
      <c r="D304" s="2"/>
      <c r="E304" s="2"/>
      <c r="F304" s="2"/>
      <c r="G304" s="3"/>
      <c r="H304" s="3"/>
      <c r="I304" s="2"/>
      <c r="J304"/>
      <c r="K304"/>
      <c r="L304"/>
      <c r="M304"/>
      <c r="N304"/>
      <c r="O304"/>
      <c r="P304"/>
      <c r="Q304"/>
      <c r="R304"/>
      <c r="S304"/>
      <c r="T304"/>
      <c r="U304"/>
      <c r="V304" s="2"/>
    </row>
    <row r="305" spans="2:22" x14ac:dyDescent="0.2">
      <c r="B305" s="2"/>
      <c r="C305" s="2"/>
      <c r="D305" s="2"/>
      <c r="E305" s="2"/>
      <c r="F305" s="2"/>
      <c r="G305" s="3"/>
      <c r="H305" s="3"/>
      <c r="I305" s="2"/>
      <c r="J305"/>
      <c r="K305"/>
      <c r="L305"/>
      <c r="M305"/>
      <c r="N305"/>
      <c r="O305"/>
      <c r="P305"/>
      <c r="Q305"/>
      <c r="R305"/>
      <c r="S305"/>
      <c r="T305"/>
      <c r="U305"/>
      <c r="V305" s="2"/>
    </row>
    <row r="306" spans="2:22" x14ac:dyDescent="0.2">
      <c r="B306" s="2"/>
      <c r="C306" s="2"/>
      <c r="D306" s="2"/>
      <c r="E306" s="2"/>
      <c r="F306" s="2"/>
      <c r="G306" s="3"/>
      <c r="H306" s="3"/>
      <c r="I306" s="2"/>
      <c r="J306"/>
      <c r="K306"/>
      <c r="L306"/>
      <c r="M306"/>
      <c r="N306"/>
      <c r="O306"/>
      <c r="P306"/>
      <c r="Q306"/>
      <c r="R306"/>
      <c r="S306"/>
      <c r="T306"/>
      <c r="U306"/>
      <c r="V306" s="2"/>
    </row>
    <row r="307" spans="2:22" x14ac:dyDescent="0.2">
      <c r="B307" s="2"/>
      <c r="C307" s="2"/>
      <c r="D307" s="2"/>
      <c r="E307" s="2"/>
      <c r="F307" s="2"/>
      <c r="G307" s="3"/>
      <c r="H307" s="3"/>
      <c r="I307" s="2"/>
      <c r="J307"/>
      <c r="K307"/>
      <c r="L307"/>
      <c r="M307"/>
      <c r="N307"/>
      <c r="O307"/>
      <c r="P307"/>
      <c r="Q307"/>
      <c r="R307"/>
      <c r="S307"/>
      <c r="T307"/>
      <c r="U307"/>
      <c r="V307" s="2"/>
    </row>
    <row r="308" spans="2:22" x14ac:dyDescent="0.2">
      <c r="B308" s="2"/>
      <c r="C308" s="2"/>
      <c r="D308" s="2"/>
      <c r="E308" s="2"/>
      <c r="F308" s="2"/>
      <c r="G308" s="3"/>
      <c r="H308" s="3"/>
      <c r="I308" s="2"/>
      <c r="J308"/>
      <c r="K308"/>
      <c r="L308"/>
      <c r="M308"/>
      <c r="N308"/>
      <c r="O308"/>
      <c r="P308"/>
      <c r="Q308"/>
      <c r="R308"/>
      <c r="S308"/>
      <c r="T308"/>
      <c r="U308"/>
      <c r="V308" s="2"/>
    </row>
    <row r="309" spans="2:22" x14ac:dyDescent="0.2">
      <c r="B309" s="2"/>
      <c r="C309" s="2"/>
      <c r="D309" s="2"/>
      <c r="E309" s="2"/>
      <c r="F309" s="2"/>
      <c r="G309" s="3"/>
      <c r="H309" s="3"/>
      <c r="I309" s="2"/>
      <c r="J309"/>
      <c r="K309"/>
      <c r="L309"/>
      <c r="M309"/>
      <c r="N309"/>
      <c r="O309"/>
      <c r="P309"/>
      <c r="Q309"/>
      <c r="R309"/>
      <c r="S309"/>
      <c r="T309"/>
      <c r="U309"/>
      <c r="V309" s="2"/>
    </row>
    <row r="310" spans="2:22" x14ac:dyDescent="0.2">
      <c r="B310" s="2"/>
      <c r="C310" s="2"/>
      <c r="D310" s="2"/>
      <c r="E310" s="2"/>
      <c r="F310" s="2"/>
      <c r="G310" s="3"/>
      <c r="H310" s="3"/>
      <c r="I310" s="2"/>
      <c r="J310"/>
      <c r="K310"/>
      <c r="L310"/>
      <c r="M310"/>
      <c r="N310"/>
      <c r="O310"/>
      <c r="P310"/>
      <c r="Q310"/>
      <c r="R310"/>
      <c r="S310"/>
      <c r="T310"/>
      <c r="U310"/>
      <c r="V310" s="2"/>
    </row>
    <row r="311" spans="2:22" x14ac:dyDescent="0.2">
      <c r="B311" s="2"/>
      <c r="C311" s="2"/>
      <c r="D311" s="2"/>
      <c r="E311" s="2"/>
      <c r="F311" s="2"/>
      <c r="G311" s="3"/>
      <c r="H311" s="3"/>
      <c r="I311" s="2"/>
      <c r="J311"/>
      <c r="K311"/>
      <c r="L311"/>
      <c r="M311"/>
      <c r="N311"/>
      <c r="O311"/>
      <c r="P311"/>
      <c r="Q311"/>
      <c r="R311"/>
      <c r="S311"/>
      <c r="T311"/>
      <c r="U311"/>
      <c r="V311" s="2"/>
    </row>
    <row r="312" spans="2:22" x14ac:dyDescent="0.2">
      <c r="B312" s="2"/>
      <c r="C312" s="2"/>
      <c r="D312" s="2"/>
      <c r="E312" s="2"/>
      <c r="F312" s="2"/>
      <c r="G312" s="3"/>
      <c r="H312" s="3"/>
      <c r="I312" s="2"/>
      <c r="J312"/>
      <c r="K312"/>
      <c r="L312"/>
      <c r="M312"/>
      <c r="N312"/>
      <c r="O312"/>
      <c r="P312"/>
      <c r="Q312"/>
      <c r="R312"/>
      <c r="S312"/>
      <c r="T312"/>
      <c r="U312"/>
      <c r="V312" s="2"/>
    </row>
    <row r="313" spans="2:22" x14ac:dyDescent="0.2">
      <c r="B313" s="2"/>
      <c r="C313" s="2"/>
      <c r="D313" s="2"/>
      <c r="E313" s="2"/>
      <c r="F313" s="2"/>
      <c r="G313" s="3"/>
      <c r="H313" s="3"/>
      <c r="I313" s="2"/>
      <c r="J313"/>
      <c r="K313"/>
      <c r="L313"/>
      <c r="M313"/>
      <c r="N313"/>
      <c r="O313"/>
      <c r="P313"/>
      <c r="Q313"/>
      <c r="R313"/>
      <c r="S313"/>
      <c r="T313"/>
      <c r="U313"/>
      <c r="V313" s="2"/>
    </row>
    <row r="314" spans="2:22" x14ac:dyDescent="0.2">
      <c r="B314" s="2"/>
      <c r="C314" s="2"/>
      <c r="D314" s="2"/>
      <c r="E314" s="2"/>
      <c r="F314" s="2"/>
      <c r="G314" s="3"/>
      <c r="H314" s="3"/>
      <c r="I314" s="2"/>
      <c r="J314"/>
      <c r="K314"/>
      <c r="L314"/>
      <c r="M314"/>
      <c r="N314"/>
      <c r="O314"/>
      <c r="P314"/>
      <c r="Q314"/>
      <c r="R314"/>
      <c r="S314"/>
      <c r="T314"/>
      <c r="U314"/>
      <c r="V314" s="2"/>
    </row>
    <row r="315" spans="2:22" x14ac:dyDescent="0.2">
      <c r="B315" s="2"/>
      <c r="C315" s="2"/>
      <c r="D315" s="2"/>
      <c r="E315" s="2"/>
      <c r="F315" s="2"/>
      <c r="G315" s="3"/>
      <c r="H315" s="3"/>
      <c r="I315" s="2"/>
      <c r="J315"/>
      <c r="K315"/>
      <c r="L315"/>
      <c r="M315"/>
      <c r="N315"/>
      <c r="O315"/>
      <c r="P315"/>
      <c r="Q315"/>
      <c r="R315"/>
      <c r="S315"/>
      <c r="T315"/>
      <c r="U315"/>
      <c r="V315" s="2"/>
    </row>
    <row r="316" spans="2:22" x14ac:dyDescent="0.2">
      <c r="B316" s="2"/>
      <c r="C316" s="2"/>
      <c r="D316" s="2"/>
      <c r="E316" s="2"/>
      <c r="F316" s="2"/>
      <c r="G316" s="3"/>
      <c r="H316" s="3"/>
      <c r="I316" s="2"/>
      <c r="J316"/>
      <c r="K316"/>
      <c r="L316"/>
      <c r="M316"/>
      <c r="N316"/>
      <c r="O316"/>
      <c r="P316"/>
      <c r="Q316"/>
      <c r="R316"/>
      <c r="S316"/>
      <c r="T316"/>
      <c r="U316"/>
      <c r="V316" s="2"/>
    </row>
    <row r="317" spans="2:22" x14ac:dyDescent="0.2">
      <c r="B317" s="2"/>
      <c r="C317" s="2"/>
      <c r="D317" s="2"/>
      <c r="E317" s="2"/>
      <c r="F317" s="2"/>
      <c r="G317" s="3"/>
      <c r="H317" s="3"/>
      <c r="I317" s="2"/>
      <c r="J317"/>
      <c r="K317"/>
      <c r="L317"/>
      <c r="M317"/>
      <c r="N317"/>
      <c r="O317"/>
      <c r="P317"/>
      <c r="Q317"/>
      <c r="R317"/>
      <c r="S317"/>
      <c r="T317"/>
      <c r="U317"/>
      <c r="V317" s="2"/>
    </row>
    <row r="318" spans="2:22" x14ac:dyDescent="0.2">
      <c r="B318" s="2"/>
      <c r="C318" s="2"/>
      <c r="D318" s="2"/>
      <c r="E318" s="2"/>
      <c r="F318" s="2"/>
      <c r="G318" s="3"/>
      <c r="H318" s="3"/>
      <c r="I318" s="2"/>
      <c r="J318"/>
      <c r="K318"/>
      <c r="L318"/>
      <c r="M318"/>
      <c r="N318"/>
      <c r="O318"/>
      <c r="P318"/>
      <c r="Q318"/>
      <c r="R318"/>
      <c r="S318"/>
      <c r="T318"/>
      <c r="U318"/>
      <c r="V318" s="2"/>
    </row>
    <row r="319" spans="2:22" x14ac:dyDescent="0.2">
      <c r="B319" s="2"/>
      <c r="C319" s="2"/>
      <c r="D319" s="2"/>
      <c r="E319" s="2"/>
      <c r="F319" s="2"/>
      <c r="G319" s="3"/>
      <c r="H319" s="3"/>
      <c r="I319" s="2"/>
      <c r="J319"/>
      <c r="K319"/>
      <c r="L319"/>
      <c r="M319"/>
      <c r="N319"/>
      <c r="O319"/>
      <c r="P319"/>
      <c r="Q319"/>
      <c r="R319"/>
      <c r="S319"/>
      <c r="T319"/>
      <c r="U319"/>
      <c r="V319" s="2"/>
    </row>
    <row r="320" spans="2:22" x14ac:dyDescent="0.2">
      <c r="B320" s="2"/>
      <c r="C320" s="2"/>
      <c r="D320" s="2"/>
      <c r="E320" s="2"/>
      <c r="F320" s="2"/>
      <c r="G320" s="3"/>
      <c r="H320" s="3"/>
      <c r="I320" s="2"/>
      <c r="J320"/>
      <c r="K320"/>
      <c r="L320"/>
      <c r="M320"/>
      <c r="N320"/>
      <c r="O320"/>
      <c r="P320"/>
      <c r="Q320"/>
      <c r="R320"/>
      <c r="S320"/>
      <c r="T320"/>
      <c r="U320"/>
      <c r="V320" s="2"/>
    </row>
    <row r="321" spans="2:22" x14ac:dyDescent="0.2">
      <c r="B321" s="2"/>
      <c r="C321" s="2"/>
      <c r="D321" s="2"/>
      <c r="E321" s="2"/>
      <c r="F321" s="2"/>
      <c r="G321" s="3"/>
      <c r="H321" s="3"/>
      <c r="I321" s="2"/>
      <c r="J321"/>
      <c r="K321"/>
      <c r="L321"/>
      <c r="M321"/>
      <c r="N321"/>
      <c r="O321"/>
      <c r="P321"/>
      <c r="Q321"/>
      <c r="R321"/>
      <c r="S321"/>
      <c r="T321"/>
      <c r="U321"/>
      <c r="V321" s="2"/>
    </row>
    <row r="322" spans="2:22" x14ac:dyDescent="0.2">
      <c r="B322" s="2"/>
      <c r="C322" s="2"/>
      <c r="D322" s="2"/>
      <c r="E322" s="2"/>
      <c r="F322" s="2"/>
      <c r="G322" s="3"/>
      <c r="H322" s="3"/>
      <c r="I322" s="2"/>
      <c r="J322"/>
      <c r="K322"/>
      <c r="L322"/>
      <c r="M322"/>
      <c r="N322"/>
      <c r="O322"/>
      <c r="P322"/>
      <c r="Q322"/>
      <c r="R322"/>
      <c r="S322"/>
      <c r="T322"/>
      <c r="U322"/>
      <c r="V322" s="2"/>
    </row>
    <row r="323" spans="2:22" x14ac:dyDescent="0.2">
      <c r="B323" s="2"/>
      <c r="C323" s="2"/>
      <c r="D323" s="2"/>
      <c r="E323" s="2"/>
      <c r="F323" s="2"/>
      <c r="G323" s="3"/>
      <c r="H323" s="3"/>
      <c r="I323" s="2"/>
      <c r="J323"/>
      <c r="K323"/>
      <c r="L323"/>
      <c r="M323"/>
      <c r="N323"/>
      <c r="O323"/>
      <c r="P323"/>
      <c r="Q323"/>
      <c r="R323"/>
      <c r="S323"/>
      <c r="T323"/>
      <c r="U323"/>
      <c r="V323" s="2"/>
    </row>
    <row r="324" spans="2:22" x14ac:dyDescent="0.2">
      <c r="B324" s="2"/>
      <c r="C324" s="2"/>
      <c r="D324" s="2"/>
      <c r="E324" s="2"/>
      <c r="F324" s="2"/>
      <c r="G324" s="3"/>
      <c r="H324" s="3"/>
      <c r="I324" s="2"/>
      <c r="J324"/>
      <c r="K324"/>
      <c r="L324"/>
      <c r="M324"/>
      <c r="N324"/>
      <c r="O324"/>
      <c r="P324"/>
      <c r="Q324"/>
      <c r="R324"/>
      <c r="S324"/>
      <c r="T324"/>
      <c r="U324"/>
      <c r="V324" s="2"/>
    </row>
    <row r="325" spans="2:22" x14ac:dyDescent="0.2">
      <c r="B325" s="2"/>
      <c r="C325" s="2"/>
      <c r="D325" s="2"/>
      <c r="E325" s="2"/>
      <c r="F325" s="2"/>
      <c r="G325" s="3"/>
      <c r="H325" s="3"/>
      <c r="I325" s="2"/>
      <c r="J325"/>
      <c r="K325"/>
      <c r="L325"/>
      <c r="M325"/>
      <c r="N325"/>
      <c r="O325"/>
      <c r="P325"/>
      <c r="Q325"/>
      <c r="R325"/>
      <c r="S325"/>
      <c r="T325"/>
      <c r="U325"/>
      <c r="V325" s="2"/>
    </row>
    <row r="326" spans="2:22" x14ac:dyDescent="0.2">
      <c r="B326" s="2"/>
      <c r="C326" s="2"/>
      <c r="D326" s="2"/>
      <c r="E326" s="2"/>
      <c r="F326" s="2"/>
      <c r="G326" s="3"/>
      <c r="H326" s="3"/>
      <c r="I326" s="2"/>
      <c r="J326"/>
      <c r="K326"/>
      <c r="L326"/>
      <c r="M326"/>
      <c r="N326"/>
      <c r="O326"/>
      <c r="P326"/>
      <c r="Q326"/>
      <c r="R326"/>
      <c r="S326"/>
      <c r="T326"/>
      <c r="U326"/>
      <c r="V326" s="2"/>
    </row>
    <row r="327" spans="2:22" x14ac:dyDescent="0.2">
      <c r="B327" s="2"/>
      <c r="C327" s="2"/>
      <c r="D327" s="2"/>
      <c r="E327" s="2"/>
      <c r="F327" s="2"/>
      <c r="G327" s="3"/>
      <c r="H327" s="3"/>
      <c r="I327" s="2"/>
      <c r="J327"/>
      <c r="K327"/>
      <c r="L327"/>
      <c r="M327"/>
      <c r="N327"/>
      <c r="O327"/>
      <c r="P327"/>
      <c r="Q327"/>
      <c r="R327"/>
      <c r="S327"/>
      <c r="T327"/>
      <c r="U327"/>
      <c r="V327" s="2"/>
    </row>
    <row r="328" spans="2:22" x14ac:dyDescent="0.2">
      <c r="B328" s="2"/>
      <c r="C328" s="2"/>
      <c r="D328" s="2"/>
      <c r="E328" s="2"/>
      <c r="F328" s="2"/>
      <c r="G328" s="3"/>
      <c r="H328" s="3"/>
      <c r="I328" s="2"/>
      <c r="J328"/>
      <c r="K328"/>
      <c r="L328"/>
      <c r="M328"/>
      <c r="N328"/>
      <c r="O328"/>
      <c r="P328"/>
      <c r="Q328"/>
      <c r="R328"/>
      <c r="S328"/>
      <c r="T328"/>
      <c r="U328"/>
      <c r="V328" s="2"/>
    </row>
    <row r="329" spans="2:22" x14ac:dyDescent="0.2">
      <c r="B329" s="2"/>
      <c r="C329" s="2"/>
      <c r="D329" s="2"/>
      <c r="E329" s="2"/>
      <c r="F329" s="2"/>
      <c r="G329" s="3"/>
      <c r="H329" s="3"/>
      <c r="I329" s="2"/>
      <c r="J329"/>
      <c r="K329"/>
      <c r="L329"/>
      <c r="M329"/>
      <c r="N329"/>
      <c r="O329"/>
      <c r="P329"/>
      <c r="Q329"/>
      <c r="R329"/>
      <c r="S329"/>
      <c r="T329"/>
      <c r="U329"/>
      <c r="V329" s="2"/>
    </row>
    <row r="330" spans="2:22" x14ac:dyDescent="0.2">
      <c r="B330" s="2"/>
      <c r="C330" s="2"/>
      <c r="D330" s="2"/>
      <c r="E330" s="2"/>
      <c r="F330" s="2"/>
      <c r="G330" s="3"/>
      <c r="H330" s="3"/>
      <c r="I330" s="2"/>
      <c r="J330"/>
      <c r="K330"/>
      <c r="L330"/>
      <c r="M330"/>
      <c r="N330"/>
      <c r="O330"/>
      <c r="P330"/>
      <c r="Q330"/>
      <c r="R330"/>
      <c r="S330"/>
      <c r="T330"/>
      <c r="U330"/>
      <c r="V330" s="2"/>
    </row>
    <row r="331" spans="2:22" x14ac:dyDescent="0.2">
      <c r="B331" s="2"/>
      <c r="C331" s="2"/>
      <c r="D331" s="2"/>
      <c r="E331" s="2"/>
      <c r="F331" s="2"/>
      <c r="G331" s="3"/>
      <c r="H331" s="3"/>
      <c r="I331" s="2"/>
      <c r="J331"/>
      <c r="K331"/>
      <c r="L331"/>
      <c r="M331"/>
      <c r="N331"/>
      <c r="O331"/>
      <c r="P331"/>
      <c r="Q331"/>
      <c r="R331"/>
      <c r="S331"/>
      <c r="T331"/>
      <c r="U331"/>
      <c r="V331" s="2"/>
    </row>
    <row r="332" spans="2:22" x14ac:dyDescent="0.2">
      <c r="B332" s="2"/>
      <c r="C332" s="2"/>
      <c r="D332" s="2"/>
      <c r="E332" s="2"/>
      <c r="F332" s="2"/>
      <c r="G332" s="3"/>
      <c r="H332" s="3"/>
      <c r="I332" s="2"/>
      <c r="J332"/>
      <c r="K332"/>
      <c r="L332"/>
      <c r="M332"/>
      <c r="N332"/>
      <c r="O332"/>
      <c r="P332"/>
      <c r="Q332"/>
      <c r="R332"/>
      <c r="S332"/>
      <c r="T332"/>
      <c r="U332"/>
      <c r="V332" s="2"/>
    </row>
    <row r="333" spans="2:22" x14ac:dyDescent="0.2">
      <c r="B333" s="2"/>
      <c r="C333" s="2"/>
      <c r="D333" s="2"/>
      <c r="E333" s="2"/>
      <c r="F333" s="2"/>
      <c r="G333" s="3"/>
      <c r="H333" s="3"/>
      <c r="I333" s="2"/>
      <c r="J333"/>
      <c r="K333"/>
      <c r="L333"/>
      <c r="M333"/>
      <c r="N333"/>
      <c r="O333"/>
      <c r="P333"/>
      <c r="Q333"/>
      <c r="R333"/>
      <c r="S333"/>
      <c r="T333"/>
      <c r="U333"/>
      <c r="V333" s="2"/>
    </row>
    <row r="334" spans="2:22" x14ac:dyDescent="0.2">
      <c r="B334" s="2"/>
      <c r="C334" s="2"/>
      <c r="D334" s="2"/>
      <c r="E334" s="2"/>
      <c r="F334" s="2"/>
      <c r="G334" s="3"/>
      <c r="H334" s="3"/>
      <c r="I334" s="2"/>
      <c r="J334"/>
      <c r="K334"/>
      <c r="L334"/>
      <c r="M334"/>
      <c r="N334"/>
      <c r="O334"/>
      <c r="P334"/>
      <c r="Q334"/>
      <c r="R334"/>
      <c r="S334"/>
      <c r="T334"/>
      <c r="U334"/>
      <c r="V334" s="2"/>
    </row>
    <row r="335" spans="2:22" x14ac:dyDescent="0.2">
      <c r="B335" s="2"/>
      <c r="C335" s="2"/>
      <c r="D335" s="2"/>
      <c r="E335" s="2"/>
      <c r="F335" s="2"/>
      <c r="G335" s="3"/>
      <c r="H335" s="3"/>
      <c r="I335" s="2"/>
      <c r="J335"/>
      <c r="K335"/>
      <c r="L335"/>
      <c r="M335"/>
      <c r="N335"/>
      <c r="O335"/>
      <c r="P335"/>
      <c r="Q335"/>
      <c r="R335"/>
      <c r="S335"/>
      <c r="T335"/>
      <c r="U335"/>
      <c r="V335" s="2"/>
    </row>
    <row r="336" spans="2:22" x14ac:dyDescent="0.2">
      <c r="B336" s="2"/>
      <c r="C336" s="2"/>
      <c r="D336" s="2"/>
      <c r="E336" s="2"/>
      <c r="F336" s="2"/>
      <c r="G336" s="3"/>
      <c r="H336" s="3"/>
      <c r="I336" s="2"/>
      <c r="J336"/>
      <c r="K336"/>
      <c r="L336"/>
      <c r="M336"/>
      <c r="N336"/>
      <c r="O336"/>
      <c r="P336"/>
      <c r="Q336"/>
      <c r="R336"/>
      <c r="S336"/>
      <c r="T336"/>
      <c r="U336"/>
      <c r="V336" s="2"/>
    </row>
    <row r="337" spans="2:22" x14ac:dyDescent="0.2">
      <c r="B337" s="2"/>
      <c r="C337" s="2"/>
      <c r="D337" s="2"/>
      <c r="E337" s="2"/>
      <c r="F337" s="2"/>
      <c r="G337" s="3"/>
      <c r="H337" s="3"/>
      <c r="I337" s="2"/>
      <c r="J337"/>
      <c r="K337"/>
      <c r="L337"/>
      <c r="M337"/>
      <c r="N337"/>
      <c r="O337"/>
      <c r="P337"/>
      <c r="Q337"/>
      <c r="R337"/>
      <c r="S337"/>
      <c r="T337"/>
      <c r="U337"/>
      <c r="V337" s="2"/>
    </row>
    <row r="338" spans="2:22" x14ac:dyDescent="0.2">
      <c r="B338" s="2"/>
      <c r="C338" s="2"/>
      <c r="D338" s="2"/>
      <c r="E338" s="2"/>
      <c r="F338" s="2"/>
      <c r="G338" s="3"/>
      <c r="H338" s="3"/>
      <c r="I338" s="2"/>
      <c r="J338"/>
      <c r="K338"/>
      <c r="L338"/>
      <c r="M338"/>
      <c r="N338"/>
      <c r="O338"/>
      <c r="P338"/>
      <c r="Q338"/>
      <c r="R338"/>
      <c r="S338"/>
      <c r="T338"/>
      <c r="U338"/>
      <c r="V338" s="2"/>
    </row>
    <row r="339" spans="2:22" x14ac:dyDescent="0.2">
      <c r="B339" s="2"/>
      <c r="C339" s="2"/>
      <c r="D339" s="2"/>
      <c r="E339" s="2"/>
      <c r="F339" s="2"/>
      <c r="G339" s="3"/>
      <c r="H339" s="3"/>
      <c r="I339" s="2"/>
      <c r="J339"/>
      <c r="K339"/>
      <c r="L339"/>
      <c r="M339"/>
      <c r="N339"/>
      <c r="O339"/>
      <c r="P339"/>
      <c r="Q339"/>
      <c r="R339"/>
      <c r="S339"/>
      <c r="T339"/>
      <c r="U339"/>
      <c r="V339" s="2"/>
    </row>
    <row r="340" spans="2:22" x14ac:dyDescent="0.2">
      <c r="B340" s="2"/>
      <c r="C340" s="2"/>
      <c r="D340" s="2"/>
      <c r="E340" s="2"/>
      <c r="F340" s="2"/>
      <c r="G340" s="3"/>
      <c r="H340" s="3"/>
      <c r="I340" s="2"/>
      <c r="J340"/>
      <c r="K340"/>
      <c r="L340"/>
      <c r="M340"/>
      <c r="N340"/>
      <c r="O340"/>
      <c r="P340"/>
      <c r="Q340"/>
      <c r="R340"/>
      <c r="S340"/>
      <c r="T340"/>
      <c r="U340"/>
      <c r="V340" s="2"/>
    </row>
    <row r="341" spans="2:22" x14ac:dyDescent="0.2">
      <c r="B341" s="2"/>
      <c r="C341" s="2"/>
      <c r="D341" s="2"/>
      <c r="E341" s="2"/>
      <c r="F341" s="2"/>
      <c r="G341" s="3"/>
      <c r="H341" s="3"/>
      <c r="I341" s="2"/>
      <c r="J341"/>
      <c r="K341"/>
      <c r="L341"/>
      <c r="M341"/>
      <c r="N341"/>
      <c r="O341"/>
      <c r="P341"/>
      <c r="Q341"/>
      <c r="R341"/>
      <c r="S341"/>
      <c r="T341"/>
      <c r="U341"/>
      <c r="V341" s="2"/>
    </row>
    <row r="342" spans="2:22" x14ac:dyDescent="0.2">
      <c r="B342" s="2"/>
      <c r="C342" s="2"/>
      <c r="D342" s="2"/>
      <c r="E342" s="2"/>
      <c r="F342" s="2"/>
      <c r="G342" s="3"/>
      <c r="H342" s="3"/>
      <c r="I342" s="2"/>
      <c r="J342"/>
      <c r="K342"/>
      <c r="L342"/>
      <c r="M342"/>
      <c r="N342"/>
      <c r="O342"/>
      <c r="P342"/>
      <c r="Q342"/>
      <c r="R342"/>
      <c r="S342"/>
      <c r="T342"/>
      <c r="U342"/>
      <c r="V342" s="2"/>
    </row>
    <row r="343" spans="2:22" x14ac:dyDescent="0.2">
      <c r="B343" s="2"/>
      <c r="C343" s="2"/>
      <c r="D343" s="2"/>
      <c r="E343" s="2"/>
      <c r="F343" s="2"/>
      <c r="G343" s="3"/>
      <c r="H343" s="3"/>
      <c r="I343" s="2"/>
      <c r="J343"/>
      <c r="K343"/>
      <c r="L343"/>
      <c r="M343"/>
      <c r="N343"/>
      <c r="O343"/>
      <c r="P343"/>
      <c r="Q343"/>
      <c r="R343"/>
      <c r="S343"/>
      <c r="T343"/>
      <c r="U343"/>
      <c r="V343" s="2"/>
    </row>
    <row r="344" spans="2:22" x14ac:dyDescent="0.2">
      <c r="B344" s="2"/>
      <c r="C344" s="2"/>
      <c r="D344" s="2"/>
      <c r="E344" s="2"/>
      <c r="F344" s="2"/>
      <c r="G344" s="3"/>
      <c r="H344" s="3"/>
      <c r="I344" s="2"/>
      <c r="J344"/>
      <c r="K344"/>
      <c r="L344"/>
      <c r="M344"/>
      <c r="N344"/>
      <c r="O344"/>
      <c r="P344"/>
      <c r="Q344"/>
      <c r="R344"/>
      <c r="S344"/>
      <c r="T344"/>
      <c r="U344"/>
      <c r="V344" s="2"/>
    </row>
    <row r="345" spans="2:22" x14ac:dyDescent="0.2">
      <c r="B345" s="2"/>
      <c r="C345" s="2"/>
      <c r="D345" s="2"/>
      <c r="E345" s="2"/>
      <c r="F345" s="2"/>
      <c r="G345" s="3"/>
      <c r="H345" s="3"/>
      <c r="I345" s="2"/>
      <c r="J345"/>
      <c r="K345"/>
      <c r="L345"/>
      <c r="M345"/>
      <c r="N345"/>
      <c r="O345"/>
      <c r="P345"/>
      <c r="Q345"/>
      <c r="R345"/>
      <c r="S345"/>
      <c r="T345"/>
      <c r="U345"/>
      <c r="V345" s="2"/>
    </row>
    <row r="346" spans="2:22" x14ac:dyDescent="0.2">
      <c r="B346" s="2"/>
      <c r="C346" s="2"/>
      <c r="D346" s="2"/>
      <c r="E346" s="2"/>
      <c r="F346" s="2"/>
      <c r="G346" s="3"/>
      <c r="H346" s="3"/>
      <c r="I346" s="2"/>
      <c r="J346"/>
      <c r="K346"/>
      <c r="L346"/>
      <c r="M346"/>
      <c r="N346"/>
      <c r="O346"/>
      <c r="P346"/>
      <c r="Q346"/>
      <c r="R346"/>
      <c r="S346"/>
      <c r="T346"/>
      <c r="U346"/>
      <c r="V346" s="2"/>
    </row>
    <row r="347" spans="2:22" x14ac:dyDescent="0.2">
      <c r="B347" s="2"/>
      <c r="C347" s="2"/>
      <c r="D347" s="2"/>
      <c r="E347" s="2"/>
      <c r="F347" s="2"/>
      <c r="G347" s="3"/>
      <c r="H347" s="3"/>
      <c r="I347" s="2"/>
      <c r="J347"/>
      <c r="K347"/>
      <c r="L347"/>
      <c r="M347"/>
      <c r="N347"/>
      <c r="O347"/>
      <c r="P347"/>
      <c r="Q347"/>
      <c r="R347"/>
      <c r="S347"/>
      <c r="T347"/>
      <c r="U347"/>
      <c r="V347" s="2"/>
    </row>
    <row r="348" spans="2:22" x14ac:dyDescent="0.2">
      <c r="B348" s="2"/>
      <c r="C348" s="2"/>
      <c r="D348" s="2"/>
      <c r="E348" s="2"/>
      <c r="F348" s="2"/>
      <c r="G348" s="3"/>
      <c r="H348" s="3"/>
      <c r="I348" s="2"/>
      <c r="J348"/>
      <c r="K348"/>
      <c r="L348"/>
      <c r="M348"/>
      <c r="N348"/>
      <c r="O348"/>
      <c r="P348"/>
      <c r="Q348"/>
      <c r="R348"/>
      <c r="S348"/>
      <c r="T348"/>
      <c r="U348"/>
      <c r="V348" s="2"/>
    </row>
    <row r="349" spans="2:22" x14ac:dyDescent="0.2">
      <c r="B349" s="2"/>
      <c r="C349" s="2"/>
      <c r="D349" s="2"/>
      <c r="E349" s="2"/>
      <c r="F349" s="2"/>
      <c r="G349" s="3"/>
      <c r="H349" s="3"/>
      <c r="I349" s="2"/>
      <c r="J349"/>
      <c r="K349"/>
      <c r="L349"/>
      <c r="M349"/>
      <c r="N349"/>
      <c r="O349"/>
      <c r="P349"/>
      <c r="Q349"/>
      <c r="R349"/>
      <c r="S349"/>
      <c r="T349"/>
      <c r="U349"/>
      <c r="V349" s="2"/>
    </row>
    <row r="350" spans="2:22" x14ac:dyDescent="0.2">
      <c r="B350" s="2"/>
      <c r="C350" s="2"/>
      <c r="D350" s="2"/>
      <c r="E350" s="2"/>
      <c r="F350" s="2"/>
      <c r="G350" s="3"/>
      <c r="H350" s="3"/>
      <c r="I350" s="2"/>
      <c r="J350"/>
      <c r="K350"/>
      <c r="L350"/>
      <c r="M350"/>
      <c r="N350"/>
      <c r="O350"/>
      <c r="P350"/>
      <c r="Q350"/>
      <c r="R350"/>
      <c r="S350"/>
      <c r="T350"/>
      <c r="U350"/>
      <c r="V350" s="2"/>
    </row>
    <row r="351" spans="2:22" x14ac:dyDescent="0.2">
      <c r="B351" s="2"/>
      <c r="C351" s="2"/>
      <c r="D351" s="2"/>
      <c r="E351" s="2"/>
      <c r="F351" s="2"/>
      <c r="G351" s="3"/>
      <c r="H351" s="3"/>
      <c r="I351" s="2"/>
      <c r="J351"/>
      <c r="K351"/>
      <c r="L351"/>
      <c r="M351"/>
      <c r="N351"/>
      <c r="O351"/>
      <c r="P351"/>
      <c r="Q351"/>
      <c r="R351"/>
      <c r="S351"/>
      <c r="T351"/>
      <c r="U351"/>
      <c r="V351" s="2"/>
    </row>
    <row r="352" spans="2:22" x14ac:dyDescent="0.2">
      <c r="B352" s="2"/>
      <c r="C352" s="2"/>
      <c r="D352" s="2"/>
      <c r="E352" s="2"/>
      <c r="F352" s="2"/>
      <c r="G352" s="3"/>
      <c r="H352" s="3"/>
      <c r="I352" s="2"/>
      <c r="J352"/>
      <c r="K352"/>
      <c r="L352"/>
      <c r="M352"/>
      <c r="N352"/>
      <c r="O352"/>
      <c r="P352"/>
      <c r="Q352"/>
      <c r="R352"/>
      <c r="S352"/>
      <c r="T352"/>
      <c r="U352"/>
      <c r="V352" s="2"/>
    </row>
    <row r="353" spans="2:22" x14ac:dyDescent="0.2">
      <c r="B353" s="2"/>
      <c r="C353" s="2"/>
      <c r="D353" s="2"/>
      <c r="E353" s="2"/>
      <c r="F353" s="2"/>
      <c r="G353" s="3"/>
      <c r="H353" s="3"/>
      <c r="I353" s="2"/>
      <c r="J353"/>
      <c r="K353"/>
      <c r="L353"/>
      <c r="M353"/>
      <c r="N353"/>
      <c r="O353"/>
      <c r="P353"/>
      <c r="Q353"/>
      <c r="R353"/>
      <c r="S353"/>
      <c r="T353"/>
      <c r="U353"/>
      <c r="V353" s="2"/>
    </row>
    <row r="354" spans="2:22" x14ac:dyDescent="0.2">
      <c r="B354" s="2"/>
      <c r="C354" s="2"/>
      <c r="D354" s="2"/>
      <c r="E354" s="2"/>
      <c r="F354" s="2"/>
      <c r="G354" s="3"/>
      <c r="H354" s="3"/>
      <c r="I354" s="2"/>
      <c r="J354"/>
      <c r="K354"/>
      <c r="L354"/>
      <c r="M354"/>
      <c r="N354"/>
      <c r="O354"/>
      <c r="P354"/>
      <c r="Q354"/>
      <c r="R354"/>
      <c r="S354"/>
      <c r="T354"/>
      <c r="U354"/>
      <c r="V354" s="2"/>
    </row>
    <row r="355" spans="2:22" x14ac:dyDescent="0.2">
      <c r="B355" s="2"/>
      <c r="C355" s="2"/>
      <c r="D355" s="2"/>
      <c r="E355" s="2"/>
      <c r="F355" s="2"/>
      <c r="G355" s="3"/>
      <c r="H355" s="3"/>
      <c r="I355" s="2"/>
      <c r="J355"/>
      <c r="K355"/>
      <c r="L355"/>
      <c r="M355"/>
      <c r="N355"/>
      <c r="O355"/>
      <c r="P355"/>
      <c r="Q355"/>
      <c r="R355"/>
      <c r="S355"/>
      <c r="T355"/>
      <c r="U355"/>
      <c r="V355" s="2"/>
    </row>
    <row r="356" spans="2:22" x14ac:dyDescent="0.2">
      <c r="B356" s="2"/>
      <c r="C356" s="2"/>
      <c r="D356" s="2"/>
      <c r="E356" s="2"/>
      <c r="F356" s="2"/>
      <c r="G356" s="3"/>
      <c r="H356" s="3"/>
      <c r="I356" s="2"/>
      <c r="J356"/>
      <c r="K356"/>
      <c r="L356"/>
      <c r="M356"/>
      <c r="N356"/>
      <c r="O356"/>
      <c r="P356"/>
      <c r="Q356"/>
      <c r="R356"/>
      <c r="S356"/>
      <c r="T356"/>
      <c r="U356"/>
      <c r="V356" s="2"/>
    </row>
    <row r="357" spans="2:22" x14ac:dyDescent="0.2">
      <c r="B357" s="2"/>
      <c r="C357" s="2"/>
      <c r="D357" s="2"/>
      <c r="E357" s="2"/>
      <c r="F357" s="2"/>
      <c r="G357" s="3"/>
      <c r="H357" s="3"/>
      <c r="I357" s="2"/>
      <c r="J357"/>
      <c r="K357"/>
      <c r="L357"/>
      <c r="M357"/>
      <c r="N357"/>
      <c r="O357"/>
      <c r="P357"/>
      <c r="Q357"/>
      <c r="R357"/>
      <c r="S357"/>
      <c r="T357"/>
      <c r="U357"/>
      <c r="V357" s="2"/>
    </row>
    <row r="358" spans="2:22" x14ac:dyDescent="0.2">
      <c r="B358" s="2"/>
      <c r="C358" s="2"/>
      <c r="D358" s="2"/>
      <c r="E358" s="2"/>
      <c r="F358" s="2"/>
      <c r="G358" s="3"/>
      <c r="H358" s="3"/>
      <c r="I358" s="2"/>
      <c r="J358"/>
      <c r="K358"/>
      <c r="L358"/>
      <c r="M358"/>
      <c r="N358"/>
      <c r="O358"/>
      <c r="P358"/>
      <c r="Q358"/>
      <c r="R358"/>
      <c r="S358"/>
      <c r="T358"/>
      <c r="U358"/>
      <c r="V358" s="2"/>
    </row>
    <row r="359" spans="2:22" x14ac:dyDescent="0.2">
      <c r="B359" s="2"/>
      <c r="C359" s="2"/>
      <c r="D359" s="2"/>
      <c r="E359" s="2"/>
      <c r="F359" s="2"/>
      <c r="G359" s="3"/>
      <c r="H359" s="3"/>
      <c r="I359" s="2"/>
      <c r="J359"/>
      <c r="K359"/>
      <c r="L359"/>
      <c r="M359"/>
      <c r="N359"/>
      <c r="O359"/>
      <c r="P359"/>
      <c r="Q359"/>
      <c r="R359"/>
      <c r="S359"/>
      <c r="T359"/>
      <c r="U359"/>
      <c r="V359" s="2"/>
    </row>
    <row r="360" spans="2:22" x14ac:dyDescent="0.2">
      <c r="B360" s="2"/>
      <c r="C360" s="2"/>
      <c r="D360" s="2"/>
      <c r="E360" s="2"/>
      <c r="F360" s="2"/>
      <c r="G360" s="3"/>
      <c r="H360" s="3"/>
      <c r="I360" s="2"/>
      <c r="J360"/>
      <c r="K360"/>
      <c r="L360"/>
      <c r="M360"/>
      <c r="N360"/>
      <c r="O360"/>
      <c r="P360"/>
      <c r="Q360"/>
      <c r="R360"/>
      <c r="S360"/>
      <c r="T360"/>
      <c r="U360"/>
      <c r="V360" s="2"/>
    </row>
    <row r="361" spans="2:22" x14ac:dyDescent="0.2">
      <c r="B361" s="2"/>
      <c r="C361" s="2"/>
      <c r="D361" s="2"/>
      <c r="E361" s="2"/>
      <c r="F361" s="2"/>
      <c r="G361" s="3"/>
      <c r="H361" s="3"/>
      <c r="I361" s="2"/>
      <c r="J361"/>
      <c r="K361"/>
      <c r="L361"/>
      <c r="M361"/>
      <c r="N361"/>
      <c r="O361"/>
      <c r="P361"/>
      <c r="Q361"/>
      <c r="R361"/>
      <c r="S361"/>
      <c r="T361"/>
      <c r="U361"/>
      <c r="V361" s="2"/>
    </row>
    <row r="362" spans="2:22" x14ac:dyDescent="0.2">
      <c r="B362" s="2"/>
      <c r="C362" s="2"/>
      <c r="D362" s="2"/>
      <c r="E362" s="2"/>
      <c r="F362" s="2"/>
      <c r="G362" s="3"/>
      <c r="H362" s="3"/>
      <c r="I362" s="2"/>
      <c r="J362"/>
      <c r="K362"/>
      <c r="L362"/>
      <c r="M362"/>
      <c r="N362"/>
      <c r="O362"/>
      <c r="P362"/>
      <c r="Q362"/>
      <c r="R362"/>
      <c r="S362"/>
      <c r="T362"/>
      <c r="U362"/>
      <c r="V362" s="2"/>
    </row>
    <row r="363" spans="2:22" x14ac:dyDescent="0.2">
      <c r="B363" s="2"/>
      <c r="C363" s="2"/>
      <c r="D363" s="2"/>
      <c r="E363" s="2"/>
      <c r="F363" s="2"/>
      <c r="G363" s="3"/>
      <c r="H363" s="3"/>
      <c r="I363" s="2"/>
      <c r="J363"/>
      <c r="K363"/>
      <c r="L363"/>
      <c r="M363"/>
      <c r="N363"/>
      <c r="O363"/>
      <c r="P363"/>
      <c r="Q363"/>
      <c r="R363"/>
      <c r="S363"/>
      <c r="T363"/>
      <c r="U363"/>
      <c r="V363" s="2"/>
    </row>
    <row r="364" spans="2:22" x14ac:dyDescent="0.2">
      <c r="B364" s="2"/>
      <c r="C364" s="2"/>
      <c r="D364" s="2"/>
      <c r="E364" s="2"/>
      <c r="F364" s="2"/>
      <c r="G364" s="3"/>
      <c r="H364" s="3"/>
      <c r="I364" s="2"/>
      <c r="J364"/>
      <c r="K364"/>
      <c r="L364"/>
      <c r="M364"/>
      <c r="N364"/>
      <c r="O364"/>
      <c r="P364"/>
      <c r="Q364"/>
      <c r="R364"/>
      <c r="S364"/>
      <c r="T364"/>
      <c r="U364"/>
      <c r="V364" s="2"/>
    </row>
    <row r="365" spans="2:22" x14ac:dyDescent="0.2">
      <c r="B365" s="2"/>
      <c r="C365" s="2"/>
      <c r="D365" s="2"/>
      <c r="E365" s="2"/>
      <c r="F365" s="2"/>
      <c r="G365" s="3"/>
      <c r="H365" s="3"/>
      <c r="I365" s="2"/>
      <c r="J365"/>
      <c r="K365"/>
      <c r="L365"/>
      <c r="M365"/>
      <c r="N365"/>
      <c r="O365"/>
      <c r="P365"/>
      <c r="Q365"/>
      <c r="R365"/>
      <c r="S365"/>
      <c r="T365"/>
      <c r="U365"/>
      <c r="V365" s="2"/>
    </row>
    <row r="366" spans="2:22" x14ac:dyDescent="0.2">
      <c r="B366" s="2"/>
      <c r="C366" s="2"/>
      <c r="D366" s="2"/>
      <c r="E366" s="2"/>
      <c r="F366" s="2"/>
      <c r="G366" s="3"/>
      <c r="H366" s="3"/>
      <c r="I366" s="2"/>
      <c r="J366"/>
      <c r="K366"/>
      <c r="L366"/>
      <c r="M366"/>
      <c r="N366"/>
      <c r="O366"/>
      <c r="P366"/>
      <c r="Q366"/>
      <c r="R366"/>
      <c r="S366"/>
      <c r="T366"/>
      <c r="U366"/>
      <c r="V366" s="2"/>
    </row>
    <row r="367" spans="2:22" x14ac:dyDescent="0.2">
      <c r="B367" s="2"/>
      <c r="C367" s="2"/>
      <c r="D367" s="2"/>
      <c r="E367" s="2"/>
      <c r="F367" s="2"/>
      <c r="G367" s="3"/>
      <c r="H367" s="3"/>
      <c r="I367" s="2"/>
      <c r="J367"/>
      <c r="K367"/>
      <c r="L367"/>
      <c r="M367"/>
      <c r="N367"/>
      <c r="O367"/>
      <c r="P367"/>
      <c r="Q367"/>
      <c r="R367"/>
      <c r="S367"/>
      <c r="T367"/>
      <c r="U367"/>
      <c r="V367" s="2"/>
    </row>
    <row r="368" spans="2:22" x14ac:dyDescent="0.2">
      <c r="B368" s="2"/>
      <c r="C368" s="2"/>
      <c r="D368" s="2"/>
      <c r="E368" s="2"/>
      <c r="F368" s="2"/>
      <c r="G368" s="3"/>
      <c r="H368" s="3"/>
      <c r="I368" s="2"/>
      <c r="J368"/>
      <c r="K368"/>
      <c r="L368"/>
      <c r="M368"/>
      <c r="N368"/>
      <c r="O368"/>
      <c r="P368"/>
      <c r="Q368"/>
      <c r="R368"/>
      <c r="S368"/>
      <c r="T368"/>
      <c r="U368"/>
      <c r="V368" s="2"/>
    </row>
    <row r="369" spans="2:22" x14ac:dyDescent="0.2">
      <c r="B369" s="2"/>
      <c r="C369" s="2"/>
      <c r="D369" s="2"/>
      <c r="E369" s="2"/>
      <c r="F369" s="2"/>
      <c r="G369" s="3"/>
      <c r="H369" s="3"/>
      <c r="I369" s="2"/>
      <c r="J369"/>
      <c r="K369"/>
      <c r="L369"/>
      <c r="M369"/>
      <c r="N369"/>
      <c r="O369"/>
      <c r="P369"/>
      <c r="Q369"/>
      <c r="R369"/>
      <c r="S369"/>
      <c r="T369"/>
      <c r="U369"/>
      <c r="V369" s="2"/>
    </row>
    <row r="370" spans="2:22" x14ac:dyDescent="0.2">
      <c r="B370" s="2"/>
      <c r="C370" s="2"/>
      <c r="D370" s="2"/>
      <c r="E370" s="2"/>
      <c r="F370" s="2"/>
      <c r="G370" s="3"/>
      <c r="H370" s="3"/>
      <c r="I370" s="2"/>
      <c r="J370"/>
      <c r="K370"/>
      <c r="L370"/>
      <c r="M370"/>
      <c r="N370"/>
      <c r="O370"/>
      <c r="P370"/>
      <c r="Q370"/>
      <c r="R370"/>
      <c r="S370"/>
      <c r="T370"/>
      <c r="U370"/>
      <c r="V370" s="2"/>
    </row>
    <row r="371" spans="2:22" x14ac:dyDescent="0.2">
      <c r="B371" s="2"/>
      <c r="C371" s="2"/>
      <c r="D371" s="2"/>
      <c r="E371" s="2"/>
      <c r="F371" s="2"/>
      <c r="G371" s="3"/>
      <c r="H371" s="3"/>
      <c r="I371" s="2"/>
      <c r="J371"/>
      <c r="K371"/>
      <c r="L371"/>
      <c r="M371"/>
      <c r="N371"/>
      <c r="O371"/>
      <c r="P371"/>
      <c r="Q371"/>
      <c r="R371"/>
      <c r="S371"/>
      <c r="T371"/>
      <c r="U371"/>
      <c r="V371" s="2"/>
    </row>
    <row r="372" spans="2:22" x14ac:dyDescent="0.2">
      <c r="B372" s="2"/>
      <c r="C372" s="2"/>
      <c r="D372" s="2"/>
      <c r="E372" s="2"/>
      <c r="F372" s="2"/>
      <c r="G372" s="3"/>
      <c r="H372" s="3"/>
      <c r="I372" s="2"/>
      <c r="J372"/>
      <c r="K372"/>
      <c r="L372"/>
      <c r="M372"/>
      <c r="N372"/>
      <c r="O372"/>
      <c r="P372"/>
      <c r="Q372"/>
      <c r="R372"/>
      <c r="S372"/>
      <c r="T372"/>
      <c r="U372"/>
      <c r="V372" s="2"/>
    </row>
    <row r="373" spans="2:22" x14ac:dyDescent="0.2">
      <c r="B373" s="2"/>
      <c r="C373" s="2"/>
      <c r="D373" s="2"/>
      <c r="E373" s="2"/>
      <c r="F373" s="2"/>
      <c r="G373" s="3"/>
      <c r="H373" s="3"/>
      <c r="I373" s="2"/>
      <c r="J373"/>
      <c r="K373"/>
      <c r="L373"/>
      <c r="M373"/>
      <c r="N373"/>
      <c r="O373"/>
      <c r="P373"/>
      <c r="Q373"/>
      <c r="R373"/>
      <c r="S373"/>
      <c r="T373"/>
      <c r="U373"/>
      <c r="V373" s="2"/>
    </row>
    <row r="374" spans="2:22" x14ac:dyDescent="0.2">
      <c r="B374" s="2"/>
      <c r="C374" s="2"/>
      <c r="D374" s="2"/>
      <c r="E374" s="2"/>
      <c r="F374" s="2"/>
      <c r="G374" s="3"/>
      <c r="H374" s="3"/>
      <c r="I374" s="2"/>
      <c r="J374"/>
      <c r="K374"/>
      <c r="L374"/>
      <c r="M374"/>
      <c r="N374"/>
      <c r="O374"/>
      <c r="P374"/>
      <c r="Q374"/>
      <c r="R374"/>
      <c r="S374"/>
      <c r="T374"/>
      <c r="U374"/>
      <c r="V374" s="2"/>
    </row>
    <row r="375" spans="2:22" x14ac:dyDescent="0.2">
      <c r="B375" s="2"/>
      <c r="C375" s="2"/>
      <c r="D375" s="2"/>
      <c r="E375" s="2"/>
      <c r="F375" s="2"/>
      <c r="G375" s="3"/>
      <c r="H375" s="3"/>
      <c r="I375" s="2"/>
      <c r="J375"/>
      <c r="K375"/>
      <c r="L375"/>
      <c r="M375"/>
      <c r="N375"/>
      <c r="O375"/>
      <c r="P375"/>
      <c r="Q375"/>
      <c r="R375"/>
      <c r="S375"/>
      <c r="T375"/>
      <c r="U375"/>
      <c r="V375" s="2"/>
    </row>
    <row r="376" spans="2:22" x14ac:dyDescent="0.2">
      <c r="B376" s="2"/>
      <c r="C376" s="2"/>
      <c r="D376" s="2"/>
      <c r="E376" s="2"/>
      <c r="F376" s="2"/>
      <c r="G376" s="3"/>
      <c r="H376" s="3"/>
      <c r="I376" s="2"/>
      <c r="J376"/>
      <c r="K376"/>
      <c r="L376"/>
      <c r="M376"/>
      <c r="N376"/>
      <c r="O376"/>
      <c r="P376"/>
      <c r="Q376"/>
      <c r="R376"/>
      <c r="S376"/>
      <c r="T376"/>
      <c r="U376"/>
      <c r="V376" s="2"/>
    </row>
    <row r="377" spans="2:22" x14ac:dyDescent="0.2">
      <c r="B377" s="2"/>
      <c r="C377" s="2"/>
      <c r="D377" s="2"/>
      <c r="E377" s="2"/>
      <c r="F377" s="2"/>
      <c r="G377" s="3"/>
      <c r="H377" s="3"/>
      <c r="I377" s="2"/>
      <c r="J377"/>
      <c r="K377"/>
      <c r="L377"/>
      <c r="M377"/>
      <c r="N377"/>
      <c r="O377"/>
      <c r="P377"/>
      <c r="Q377"/>
      <c r="R377"/>
      <c r="S377"/>
      <c r="T377"/>
      <c r="U377"/>
      <c r="V377" s="2"/>
    </row>
    <row r="378" spans="2:22" x14ac:dyDescent="0.2">
      <c r="B378" s="2"/>
      <c r="C378" s="2"/>
      <c r="D378" s="2"/>
      <c r="E378" s="2"/>
      <c r="F378" s="2"/>
      <c r="G378" s="3"/>
      <c r="H378" s="3"/>
      <c r="I378" s="2"/>
      <c r="J378"/>
      <c r="K378"/>
      <c r="L378"/>
      <c r="M378"/>
      <c r="N378"/>
      <c r="O378"/>
      <c r="P378"/>
      <c r="Q378"/>
      <c r="R378"/>
      <c r="S378"/>
      <c r="T378"/>
      <c r="U378"/>
      <c r="V378" s="2"/>
    </row>
    <row r="379" spans="2:22" x14ac:dyDescent="0.2">
      <c r="B379" s="2"/>
      <c r="C379" s="2"/>
      <c r="D379" s="2"/>
      <c r="E379" s="2"/>
      <c r="F379" s="2"/>
      <c r="G379" s="3"/>
      <c r="H379" s="3"/>
      <c r="I379" s="2"/>
      <c r="J379"/>
      <c r="K379"/>
      <c r="L379"/>
      <c r="M379"/>
      <c r="N379"/>
      <c r="O379"/>
      <c r="P379"/>
      <c r="Q379"/>
      <c r="R379"/>
      <c r="S379"/>
      <c r="T379"/>
      <c r="U379"/>
      <c r="V379" s="2"/>
    </row>
    <row r="380" spans="2:22" x14ac:dyDescent="0.2">
      <c r="B380" s="2"/>
      <c r="C380" s="2"/>
      <c r="D380" s="2"/>
      <c r="E380" s="2"/>
      <c r="F380" s="2"/>
      <c r="G380" s="3"/>
      <c r="H380" s="3"/>
      <c r="I380" s="2"/>
      <c r="J380"/>
      <c r="K380"/>
      <c r="L380"/>
      <c r="M380"/>
      <c r="N380"/>
      <c r="O380"/>
      <c r="P380"/>
      <c r="Q380"/>
      <c r="R380"/>
      <c r="S380"/>
      <c r="T380"/>
      <c r="U380"/>
      <c r="V380" s="2"/>
    </row>
    <row r="381" spans="2:22" x14ac:dyDescent="0.2">
      <c r="B381" s="2"/>
      <c r="C381" s="2"/>
      <c r="D381" s="2"/>
      <c r="E381" s="2"/>
      <c r="F381" s="2"/>
      <c r="G381" s="3"/>
      <c r="H381" s="3"/>
      <c r="I381" s="2"/>
      <c r="J381"/>
      <c r="K381"/>
      <c r="L381"/>
      <c r="M381"/>
      <c r="N381"/>
      <c r="O381"/>
      <c r="P381"/>
      <c r="Q381"/>
      <c r="R381"/>
      <c r="S381"/>
      <c r="T381"/>
      <c r="U381"/>
      <c r="V381" s="2"/>
    </row>
    <row r="382" spans="2:22" x14ac:dyDescent="0.2">
      <c r="B382" s="2"/>
      <c r="C382" s="2"/>
      <c r="D382" s="2"/>
      <c r="E382" s="2"/>
      <c r="F382" s="2"/>
      <c r="G382" s="3"/>
      <c r="H382" s="3"/>
      <c r="I382" s="2"/>
      <c r="J382"/>
      <c r="K382"/>
      <c r="L382"/>
      <c r="M382"/>
      <c r="N382"/>
      <c r="O382"/>
      <c r="P382"/>
      <c r="Q382"/>
      <c r="R382"/>
      <c r="S382"/>
      <c r="T382"/>
      <c r="U382"/>
      <c r="V382" s="2"/>
    </row>
    <row r="383" spans="2:22" x14ac:dyDescent="0.2">
      <c r="B383" s="2"/>
      <c r="C383" s="2"/>
      <c r="D383" s="2"/>
      <c r="E383" s="2"/>
      <c r="F383" s="2"/>
      <c r="G383" s="3"/>
      <c r="H383" s="3"/>
      <c r="I383" s="2"/>
      <c r="J383"/>
      <c r="K383"/>
      <c r="L383"/>
      <c r="M383"/>
      <c r="N383"/>
      <c r="O383"/>
      <c r="P383"/>
      <c r="Q383"/>
      <c r="R383"/>
      <c r="S383"/>
      <c r="T383"/>
      <c r="U383"/>
      <c r="V383" s="2"/>
    </row>
    <row r="384" spans="2:22" x14ac:dyDescent="0.2">
      <c r="B384" s="2"/>
      <c r="C384" s="2"/>
      <c r="D384" s="2"/>
      <c r="E384" s="2"/>
      <c r="F384" s="2"/>
      <c r="G384" s="3"/>
      <c r="H384" s="3"/>
      <c r="I384" s="2"/>
      <c r="J384"/>
      <c r="K384"/>
      <c r="L384"/>
      <c r="M384"/>
      <c r="N384"/>
      <c r="O384"/>
      <c r="P384"/>
      <c r="Q384"/>
      <c r="R384"/>
      <c r="S384"/>
      <c r="T384"/>
      <c r="U384"/>
      <c r="V384" s="2"/>
    </row>
    <row r="385" spans="2:22" x14ac:dyDescent="0.2">
      <c r="B385" s="2"/>
      <c r="C385" s="2"/>
      <c r="D385" s="2"/>
      <c r="E385" s="2"/>
      <c r="F385" s="2"/>
      <c r="G385" s="3"/>
      <c r="H385" s="3"/>
      <c r="I385" s="2"/>
      <c r="J385"/>
      <c r="K385"/>
      <c r="L385"/>
      <c r="M385"/>
      <c r="N385"/>
      <c r="O385"/>
      <c r="P385"/>
      <c r="Q385"/>
      <c r="R385"/>
      <c r="S385"/>
      <c r="T385"/>
      <c r="U385"/>
      <c r="V385" s="2"/>
    </row>
    <row r="386" spans="2:22" x14ac:dyDescent="0.2">
      <c r="B386" s="2"/>
      <c r="C386" s="2"/>
      <c r="D386" s="2"/>
      <c r="E386" s="2"/>
      <c r="F386" s="2"/>
      <c r="G386" s="3"/>
      <c r="H386" s="3"/>
      <c r="I386" s="2"/>
      <c r="J386"/>
      <c r="K386"/>
      <c r="L386"/>
      <c r="M386"/>
      <c r="N386"/>
      <c r="O386"/>
      <c r="P386"/>
      <c r="Q386"/>
      <c r="R386"/>
      <c r="S386"/>
      <c r="T386"/>
      <c r="U386"/>
      <c r="V386" s="2"/>
    </row>
    <row r="387" spans="2:22" x14ac:dyDescent="0.2">
      <c r="B387" s="2"/>
      <c r="C387" s="2"/>
      <c r="D387" s="2"/>
      <c r="E387" s="2"/>
      <c r="F387" s="2"/>
      <c r="G387" s="3"/>
      <c r="H387" s="3"/>
      <c r="I387" s="2"/>
      <c r="J387"/>
      <c r="K387"/>
      <c r="L387"/>
      <c r="M387"/>
      <c r="N387"/>
      <c r="O387"/>
      <c r="P387"/>
      <c r="Q387"/>
      <c r="R387"/>
      <c r="S387"/>
      <c r="T387"/>
      <c r="U387"/>
      <c r="V387" s="2"/>
    </row>
    <row r="388" spans="2:22" x14ac:dyDescent="0.2">
      <c r="B388" s="2"/>
      <c r="C388" s="2"/>
      <c r="D388" s="2"/>
      <c r="E388" s="2"/>
      <c r="F388" s="2"/>
      <c r="G388" s="3"/>
      <c r="H388" s="3"/>
      <c r="I388" s="2"/>
      <c r="J388"/>
      <c r="K388"/>
      <c r="L388"/>
      <c r="M388"/>
      <c r="N388"/>
      <c r="O388"/>
      <c r="P388"/>
      <c r="Q388"/>
      <c r="R388"/>
      <c r="S388"/>
      <c r="T388"/>
      <c r="U388"/>
      <c r="V388" s="2"/>
    </row>
    <row r="389" spans="2:22" x14ac:dyDescent="0.2">
      <c r="B389" s="2"/>
      <c r="C389" s="2"/>
      <c r="D389" s="2"/>
      <c r="E389" s="2"/>
      <c r="F389" s="2"/>
      <c r="G389" s="3"/>
      <c r="H389" s="3"/>
      <c r="I389" s="2"/>
      <c r="J389"/>
      <c r="K389"/>
      <c r="L389"/>
      <c r="M389"/>
      <c r="N389"/>
      <c r="O389"/>
      <c r="P389"/>
      <c r="Q389"/>
      <c r="R389"/>
      <c r="S389"/>
      <c r="T389"/>
      <c r="U389"/>
      <c r="V389" s="2"/>
    </row>
    <row r="390" spans="2:22" x14ac:dyDescent="0.2">
      <c r="B390" s="2"/>
      <c r="C390" s="2"/>
      <c r="D390" s="2"/>
      <c r="E390" s="2"/>
      <c r="F390" s="2"/>
      <c r="G390" s="3"/>
      <c r="H390" s="3"/>
      <c r="I390" s="2"/>
      <c r="J390"/>
      <c r="K390"/>
      <c r="L390"/>
      <c r="M390"/>
      <c r="N390"/>
      <c r="O390"/>
      <c r="P390"/>
      <c r="Q390"/>
      <c r="R390"/>
      <c r="S390"/>
      <c r="T390"/>
      <c r="U390"/>
      <c r="V390" s="2"/>
    </row>
    <row r="391" spans="2:22" x14ac:dyDescent="0.2">
      <c r="B391" s="2"/>
      <c r="C391" s="2"/>
      <c r="D391" s="2"/>
      <c r="E391" s="2"/>
      <c r="F391" s="2"/>
      <c r="G391" s="3"/>
      <c r="H391" s="3"/>
      <c r="I391" s="2"/>
      <c r="J391"/>
      <c r="K391"/>
      <c r="L391"/>
      <c r="M391"/>
      <c r="N391"/>
      <c r="O391"/>
      <c r="P391"/>
      <c r="Q391"/>
      <c r="R391"/>
      <c r="S391"/>
      <c r="T391"/>
      <c r="U391"/>
      <c r="V391" s="2"/>
    </row>
    <row r="392" spans="2:22" x14ac:dyDescent="0.2">
      <c r="B392" s="2"/>
      <c r="C392" s="2"/>
      <c r="D392" s="2"/>
      <c r="E392" s="2"/>
      <c r="F392" s="2"/>
      <c r="G392" s="3"/>
      <c r="H392" s="3"/>
      <c r="I392" s="2"/>
      <c r="J392"/>
      <c r="K392"/>
      <c r="L392"/>
      <c r="M392"/>
      <c r="N392"/>
      <c r="O392"/>
      <c r="P392"/>
      <c r="Q392"/>
      <c r="R392"/>
      <c r="S392"/>
      <c r="T392"/>
      <c r="U392"/>
      <c r="V392" s="2"/>
    </row>
    <row r="393" spans="2:22" x14ac:dyDescent="0.2">
      <c r="B393" s="2"/>
      <c r="C393" s="2"/>
      <c r="D393" s="2"/>
      <c r="E393" s="2"/>
      <c r="F393" s="2"/>
      <c r="G393" s="3"/>
      <c r="H393" s="3"/>
      <c r="I393" s="2"/>
      <c r="J393"/>
      <c r="K393"/>
      <c r="L393"/>
      <c r="M393"/>
      <c r="N393"/>
      <c r="O393"/>
      <c r="P393"/>
      <c r="Q393"/>
      <c r="R393"/>
      <c r="S393"/>
      <c r="T393"/>
      <c r="U393"/>
      <c r="V393" s="2"/>
    </row>
    <row r="394" spans="2:22" x14ac:dyDescent="0.2">
      <c r="B394" s="2"/>
      <c r="C394" s="2"/>
      <c r="D394" s="2"/>
      <c r="E394" s="2"/>
      <c r="F394" s="2"/>
      <c r="G394" s="3"/>
      <c r="H394" s="3"/>
      <c r="I394" s="2"/>
      <c r="J394"/>
      <c r="K394"/>
      <c r="L394"/>
      <c r="M394"/>
      <c r="N394"/>
      <c r="O394"/>
      <c r="P394"/>
      <c r="Q394"/>
      <c r="R394"/>
      <c r="S394"/>
      <c r="T394"/>
      <c r="U394"/>
      <c r="V394" s="2"/>
    </row>
    <row r="395" spans="2:22" x14ac:dyDescent="0.2">
      <c r="B395" s="2"/>
      <c r="C395" s="2"/>
      <c r="D395" s="2"/>
      <c r="E395" s="2"/>
      <c r="F395" s="2"/>
      <c r="G395" s="3"/>
      <c r="H395" s="3"/>
      <c r="I395" s="2"/>
      <c r="J395"/>
      <c r="K395"/>
      <c r="L395"/>
      <c r="M395"/>
      <c r="N395"/>
      <c r="O395"/>
      <c r="P395"/>
      <c r="Q395"/>
      <c r="R395"/>
      <c r="S395"/>
      <c r="T395"/>
      <c r="U395"/>
      <c r="V395" s="2"/>
    </row>
    <row r="396" spans="2:22" x14ac:dyDescent="0.2">
      <c r="B396" s="2"/>
      <c r="C396" s="2"/>
      <c r="D396" s="2"/>
      <c r="E396" s="2"/>
      <c r="F396" s="2"/>
      <c r="G396" s="3"/>
      <c r="H396" s="3"/>
      <c r="I396" s="2"/>
      <c r="J396"/>
      <c r="K396"/>
      <c r="L396"/>
      <c r="M396"/>
      <c r="N396"/>
      <c r="O396"/>
      <c r="P396"/>
      <c r="Q396"/>
      <c r="R396"/>
      <c r="S396"/>
      <c r="T396"/>
      <c r="U396"/>
      <c r="V396" s="2"/>
    </row>
    <row r="397" spans="2:22" x14ac:dyDescent="0.2">
      <c r="B397" s="2"/>
      <c r="C397" s="2"/>
      <c r="D397" s="2"/>
      <c r="E397" s="2"/>
      <c r="F397" s="2"/>
      <c r="G397" s="3"/>
      <c r="H397" s="3"/>
      <c r="I397" s="2"/>
      <c r="J397"/>
      <c r="K397"/>
      <c r="L397"/>
      <c r="M397"/>
      <c r="N397"/>
      <c r="O397"/>
      <c r="P397"/>
      <c r="Q397"/>
      <c r="R397"/>
      <c r="S397"/>
      <c r="T397"/>
      <c r="U397"/>
      <c r="V397" s="2"/>
    </row>
    <row r="398" spans="2:22" x14ac:dyDescent="0.2">
      <c r="B398" s="2"/>
      <c r="C398" s="2"/>
      <c r="D398" s="2"/>
      <c r="E398" s="2"/>
      <c r="F398" s="2"/>
      <c r="G398" s="3"/>
      <c r="H398" s="3"/>
      <c r="I398" s="2"/>
      <c r="J398"/>
      <c r="K398"/>
      <c r="L398"/>
      <c r="M398"/>
      <c r="N398"/>
      <c r="O398"/>
      <c r="P398"/>
      <c r="Q398"/>
      <c r="R398"/>
      <c r="S398"/>
      <c r="T398"/>
      <c r="U398"/>
      <c r="V398" s="2"/>
    </row>
    <row r="399" spans="2:22" x14ac:dyDescent="0.2">
      <c r="B399" s="2"/>
      <c r="C399" s="2"/>
      <c r="D399" s="2"/>
      <c r="E399" s="2"/>
      <c r="F399" s="2"/>
      <c r="G399" s="3"/>
      <c r="H399" s="3"/>
      <c r="I399" s="2"/>
      <c r="J399"/>
      <c r="K399"/>
      <c r="L399"/>
      <c r="M399"/>
      <c r="N399"/>
      <c r="O399"/>
      <c r="P399"/>
      <c r="Q399"/>
      <c r="R399"/>
      <c r="S399"/>
      <c r="T399"/>
      <c r="U399"/>
      <c r="V399" s="2"/>
    </row>
    <row r="400" spans="2:22" x14ac:dyDescent="0.2">
      <c r="B400" s="2"/>
      <c r="C400" s="2"/>
      <c r="D400" s="2"/>
      <c r="E400" s="2"/>
      <c r="F400" s="2"/>
      <c r="G400" s="3"/>
      <c r="H400" s="3"/>
      <c r="I400" s="2"/>
      <c r="J400"/>
      <c r="K400"/>
      <c r="L400"/>
      <c r="M400"/>
      <c r="N400"/>
      <c r="O400"/>
      <c r="P400"/>
      <c r="Q400"/>
      <c r="R400"/>
      <c r="S400"/>
      <c r="T400"/>
      <c r="U400"/>
      <c r="V400" s="2"/>
    </row>
    <row r="401" spans="2:22" x14ac:dyDescent="0.2">
      <c r="B401" s="2"/>
      <c r="C401" s="2"/>
      <c r="D401" s="2"/>
      <c r="E401" s="2"/>
      <c r="F401" s="2"/>
      <c r="G401" s="3"/>
      <c r="H401" s="3"/>
      <c r="I401" s="2"/>
      <c r="J401"/>
      <c r="K401"/>
      <c r="L401"/>
      <c r="M401"/>
      <c r="N401"/>
      <c r="O401"/>
      <c r="P401"/>
      <c r="Q401"/>
      <c r="R401"/>
      <c r="S401"/>
      <c r="T401"/>
      <c r="U401"/>
      <c r="V401" s="2"/>
    </row>
    <row r="402" spans="2:22" x14ac:dyDescent="0.2">
      <c r="B402" s="2"/>
      <c r="C402" s="2"/>
      <c r="D402" s="2"/>
      <c r="E402" s="2"/>
      <c r="F402" s="2"/>
      <c r="G402" s="3"/>
      <c r="H402" s="3"/>
      <c r="I402" s="2"/>
      <c r="J402"/>
      <c r="K402"/>
      <c r="L402"/>
      <c r="M402"/>
      <c r="N402"/>
      <c r="O402"/>
      <c r="P402"/>
      <c r="Q402"/>
      <c r="R402"/>
      <c r="S402"/>
      <c r="T402"/>
      <c r="U402"/>
      <c r="V402" s="2"/>
    </row>
    <row r="403" spans="2:22" x14ac:dyDescent="0.2">
      <c r="B403" s="2"/>
      <c r="C403" s="2"/>
      <c r="D403" s="2"/>
      <c r="E403" s="2"/>
      <c r="F403" s="2"/>
      <c r="G403" s="3"/>
      <c r="H403" s="3"/>
      <c r="I403" s="2"/>
      <c r="J403"/>
      <c r="K403"/>
      <c r="L403"/>
      <c r="M403"/>
      <c r="N403"/>
      <c r="O403"/>
      <c r="P403"/>
      <c r="Q403"/>
      <c r="R403"/>
      <c r="S403"/>
      <c r="T403"/>
      <c r="U403"/>
      <c r="V403" s="2"/>
    </row>
    <row r="404" spans="2:22" x14ac:dyDescent="0.2">
      <c r="B404" s="2"/>
      <c r="C404" s="2"/>
      <c r="D404" s="2"/>
      <c r="E404" s="2"/>
      <c r="F404" s="2"/>
      <c r="G404" s="3"/>
      <c r="H404" s="3"/>
      <c r="I404" s="2"/>
      <c r="J404"/>
      <c r="K404"/>
      <c r="L404"/>
      <c r="M404"/>
      <c r="N404"/>
      <c r="O404"/>
      <c r="P404"/>
      <c r="Q404"/>
      <c r="R404"/>
      <c r="S404"/>
      <c r="T404"/>
      <c r="U404"/>
      <c r="V404" s="2"/>
    </row>
    <row r="405" spans="2:22" x14ac:dyDescent="0.2">
      <c r="B405" s="2"/>
      <c r="C405" s="2"/>
      <c r="D405" s="2"/>
      <c r="E405" s="2"/>
      <c r="F405" s="2"/>
      <c r="G405" s="3"/>
      <c r="H405" s="3"/>
      <c r="I405" s="2"/>
      <c r="J405"/>
      <c r="K405"/>
      <c r="L405"/>
      <c r="M405"/>
      <c r="N405"/>
      <c r="O405"/>
      <c r="P405"/>
      <c r="Q405"/>
      <c r="R405"/>
      <c r="S405"/>
      <c r="T405"/>
      <c r="U405"/>
      <c r="V405" s="2"/>
    </row>
    <row r="406" spans="2:22" x14ac:dyDescent="0.2">
      <c r="B406" s="2"/>
      <c r="C406" s="2"/>
      <c r="D406" s="2"/>
      <c r="E406" s="2"/>
      <c r="F406" s="2"/>
      <c r="G406" s="3"/>
      <c r="H406" s="3"/>
      <c r="I406" s="2"/>
      <c r="J406"/>
      <c r="K406"/>
      <c r="L406"/>
      <c r="M406"/>
      <c r="N406"/>
      <c r="O406"/>
      <c r="P406"/>
      <c r="Q406"/>
      <c r="R406"/>
      <c r="S406"/>
      <c r="T406"/>
      <c r="U406"/>
      <c r="V406" s="2"/>
    </row>
    <row r="407" spans="2:22" x14ac:dyDescent="0.2">
      <c r="B407" s="2"/>
      <c r="C407" s="2"/>
      <c r="D407" s="2"/>
      <c r="E407" s="2"/>
      <c r="F407" s="2"/>
      <c r="G407" s="3"/>
      <c r="H407" s="3"/>
      <c r="I407" s="2"/>
      <c r="J407"/>
      <c r="K407"/>
      <c r="L407"/>
      <c r="M407"/>
      <c r="N407"/>
      <c r="O407"/>
      <c r="P407"/>
      <c r="Q407"/>
      <c r="R407"/>
      <c r="S407"/>
      <c r="T407"/>
      <c r="U407"/>
      <c r="V407" s="2"/>
    </row>
    <row r="408" spans="2:22" x14ac:dyDescent="0.2">
      <c r="B408" s="2"/>
      <c r="C408" s="2"/>
      <c r="D408" s="2"/>
      <c r="E408" s="2"/>
      <c r="F408" s="2"/>
      <c r="G408" s="3"/>
      <c r="H408" s="3"/>
      <c r="I408" s="2"/>
      <c r="J408"/>
      <c r="K408"/>
      <c r="L408"/>
      <c r="M408"/>
      <c r="N408"/>
      <c r="O408"/>
      <c r="P408"/>
      <c r="Q408"/>
      <c r="R408"/>
      <c r="S408"/>
      <c r="T408"/>
      <c r="U408"/>
      <c r="V408" s="2"/>
    </row>
    <row r="409" spans="2:22" x14ac:dyDescent="0.2">
      <c r="B409" s="2"/>
      <c r="C409" s="2"/>
      <c r="D409" s="2"/>
      <c r="E409" s="2"/>
      <c r="F409" s="2"/>
      <c r="G409" s="3"/>
      <c r="H409" s="3"/>
      <c r="I409" s="2"/>
      <c r="J409"/>
      <c r="K409"/>
      <c r="L409"/>
      <c r="M409"/>
      <c r="N409"/>
      <c r="O409"/>
      <c r="P409"/>
      <c r="Q409"/>
      <c r="R409"/>
      <c r="S409"/>
      <c r="T409"/>
      <c r="U409"/>
      <c r="V409" s="2"/>
    </row>
    <row r="410" spans="2:22" x14ac:dyDescent="0.2">
      <c r="B410" s="2"/>
      <c r="C410" s="2"/>
      <c r="D410" s="2"/>
      <c r="E410" s="2"/>
      <c r="F410" s="2"/>
      <c r="G410" s="3"/>
      <c r="H410" s="3"/>
      <c r="I410" s="2"/>
      <c r="J410"/>
      <c r="K410"/>
      <c r="L410"/>
      <c r="M410"/>
      <c r="N410"/>
      <c r="O410"/>
      <c r="P410"/>
      <c r="Q410"/>
      <c r="R410"/>
      <c r="S410"/>
      <c r="T410"/>
      <c r="U410"/>
      <c r="V410" s="2"/>
    </row>
    <row r="411" spans="2:22" x14ac:dyDescent="0.2">
      <c r="B411" s="2"/>
      <c r="C411" s="2"/>
      <c r="D411" s="2"/>
      <c r="E411" s="2"/>
      <c r="F411" s="2"/>
      <c r="G411" s="3"/>
      <c r="H411" s="3"/>
      <c r="I411" s="2"/>
      <c r="J411"/>
      <c r="K411"/>
      <c r="L411"/>
      <c r="M411"/>
      <c r="N411"/>
      <c r="O411"/>
      <c r="P411"/>
      <c r="Q411"/>
      <c r="R411"/>
      <c r="S411"/>
      <c r="T411"/>
      <c r="U411"/>
      <c r="V411" s="2"/>
    </row>
    <row r="412" spans="2:22" x14ac:dyDescent="0.2">
      <c r="B412" s="2"/>
      <c r="C412" s="2"/>
      <c r="D412" s="2"/>
      <c r="E412" s="2"/>
      <c r="F412" s="2"/>
      <c r="G412" s="3"/>
      <c r="H412" s="3"/>
      <c r="I412" s="2"/>
      <c r="J412"/>
      <c r="K412"/>
      <c r="L412"/>
      <c r="M412"/>
      <c r="N412"/>
      <c r="O412"/>
      <c r="P412"/>
      <c r="Q412"/>
      <c r="R412"/>
      <c r="S412"/>
      <c r="T412"/>
      <c r="U412"/>
      <c r="V412" s="2"/>
    </row>
    <row r="413" spans="2:22" x14ac:dyDescent="0.2">
      <c r="B413" s="2"/>
      <c r="C413" s="2"/>
      <c r="D413" s="2"/>
      <c r="E413" s="2"/>
      <c r="F413" s="2"/>
      <c r="G413" s="3"/>
      <c r="H413" s="3"/>
      <c r="I413" s="2"/>
      <c r="J413"/>
      <c r="K413"/>
      <c r="L413"/>
      <c r="M413"/>
      <c r="N413"/>
      <c r="O413"/>
      <c r="P413"/>
      <c r="Q413"/>
      <c r="R413"/>
      <c r="S413"/>
      <c r="T413"/>
      <c r="U413"/>
      <c r="V413" s="2"/>
    </row>
    <row r="414" spans="2:22" x14ac:dyDescent="0.2">
      <c r="B414" s="2"/>
      <c r="C414" s="2"/>
      <c r="D414" s="2"/>
      <c r="E414" s="2"/>
      <c r="F414" s="2"/>
      <c r="G414" s="3"/>
      <c r="H414" s="3"/>
      <c r="I414" s="2"/>
      <c r="J414"/>
      <c r="K414"/>
      <c r="L414"/>
      <c r="M414"/>
      <c r="N414"/>
      <c r="O414"/>
      <c r="P414"/>
      <c r="Q414"/>
      <c r="R414"/>
      <c r="S414"/>
      <c r="T414"/>
      <c r="U414"/>
      <c r="V414" s="2"/>
    </row>
    <row r="415" spans="2:22" x14ac:dyDescent="0.2">
      <c r="B415" s="2"/>
      <c r="C415" s="2"/>
      <c r="D415" s="2"/>
      <c r="E415" s="2"/>
      <c r="F415" s="2"/>
      <c r="G415" s="3"/>
      <c r="H415" s="3"/>
      <c r="I415" s="2"/>
      <c r="J415"/>
      <c r="K415"/>
      <c r="L415"/>
      <c r="M415"/>
      <c r="N415"/>
      <c r="O415"/>
      <c r="P415"/>
      <c r="Q415"/>
      <c r="R415"/>
      <c r="S415"/>
      <c r="T415"/>
      <c r="U415"/>
      <c r="V415" s="2"/>
    </row>
    <row r="416" spans="2:22" x14ac:dyDescent="0.2">
      <c r="B416" s="2"/>
      <c r="C416" s="2"/>
      <c r="D416" s="2"/>
      <c r="E416" s="2"/>
      <c r="F416" s="2"/>
      <c r="G416" s="3"/>
      <c r="H416" s="3"/>
      <c r="I416" s="2"/>
      <c r="J416"/>
      <c r="K416"/>
      <c r="L416"/>
      <c r="M416"/>
      <c r="N416"/>
      <c r="O416"/>
      <c r="P416"/>
      <c r="Q416"/>
      <c r="R416"/>
      <c r="S416"/>
      <c r="T416"/>
      <c r="U416"/>
      <c r="V416" s="2"/>
    </row>
    <row r="417" spans="2:22" x14ac:dyDescent="0.2">
      <c r="B417" s="2"/>
      <c r="C417" s="2"/>
      <c r="D417" s="2"/>
      <c r="E417" s="2"/>
      <c r="F417" s="2"/>
      <c r="G417" s="3"/>
      <c r="H417" s="3"/>
      <c r="I417" s="2"/>
      <c r="J417"/>
      <c r="K417"/>
      <c r="L417"/>
      <c r="M417"/>
      <c r="N417"/>
      <c r="O417"/>
      <c r="P417"/>
      <c r="Q417"/>
      <c r="R417"/>
      <c r="S417"/>
      <c r="T417"/>
      <c r="U417"/>
      <c r="V417" s="2"/>
    </row>
    <row r="418" spans="2:22" x14ac:dyDescent="0.2">
      <c r="B418" s="2"/>
      <c r="C418" s="2"/>
      <c r="D418" s="2"/>
      <c r="E418" s="2"/>
      <c r="F418" s="2"/>
      <c r="G418" s="3"/>
      <c r="H418" s="3"/>
      <c r="I418" s="2"/>
      <c r="J418"/>
      <c r="K418"/>
      <c r="L418"/>
      <c r="M418"/>
      <c r="N418"/>
      <c r="O418"/>
      <c r="P418"/>
      <c r="Q418"/>
      <c r="R418"/>
      <c r="S418"/>
      <c r="T418"/>
      <c r="U418"/>
      <c r="V418" s="2"/>
    </row>
    <row r="419" spans="2:22" x14ac:dyDescent="0.2">
      <c r="B419" s="2"/>
      <c r="C419" s="2"/>
      <c r="D419" s="2"/>
      <c r="E419" s="2"/>
      <c r="F419" s="2"/>
      <c r="G419" s="3"/>
      <c r="H419" s="3"/>
      <c r="I419" s="2"/>
      <c r="J419"/>
      <c r="K419"/>
      <c r="L419"/>
      <c r="M419"/>
      <c r="N419"/>
      <c r="O419"/>
      <c r="P419"/>
      <c r="Q419"/>
      <c r="R419"/>
      <c r="S419"/>
      <c r="T419"/>
      <c r="U419"/>
      <c r="V419" s="2"/>
    </row>
    <row r="420" spans="2:22" x14ac:dyDescent="0.2">
      <c r="B420" s="2"/>
      <c r="C420" s="2"/>
      <c r="D420" s="2"/>
      <c r="E420" s="2"/>
      <c r="F420" s="2"/>
      <c r="G420" s="3"/>
      <c r="H420" s="3"/>
      <c r="I420" s="2"/>
      <c r="J420"/>
      <c r="K420"/>
      <c r="L420"/>
      <c r="M420"/>
      <c r="N420"/>
      <c r="O420"/>
      <c r="P420"/>
      <c r="Q420"/>
      <c r="R420"/>
      <c r="S420"/>
      <c r="T420"/>
      <c r="U420"/>
      <c r="V420" s="2"/>
    </row>
    <row r="421" spans="2:22" x14ac:dyDescent="0.2">
      <c r="B421" s="2"/>
      <c r="C421" s="2"/>
      <c r="D421" s="2"/>
      <c r="E421" s="2"/>
      <c r="F421" s="2"/>
      <c r="G421" s="3"/>
      <c r="H421" s="3"/>
      <c r="I421" s="2"/>
      <c r="J421"/>
      <c r="K421"/>
      <c r="L421"/>
      <c r="M421"/>
      <c r="N421"/>
      <c r="O421"/>
      <c r="P421"/>
      <c r="Q421"/>
      <c r="R421"/>
      <c r="S421"/>
      <c r="T421"/>
      <c r="U421"/>
      <c r="V421" s="2"/>
    </row>
    <row r="422" spans="2:22" x14ac:dyDescent="0.2">
      <c r="B422" s="2"/>
      <c r="C422" s="2"/>
      <c r="D422" s="2"/>
      <c r="E422" s="2"/>
      <c r="F422" s="2"/>
      <c r="G422" s="3"/>
      <c r="H422" s="3"/>
      <c r="I422" s="2"/>
      <c r="J422"/>
      <c r="K422"/>
      <c r="L422"/>
      <c r="M422"/>
      <c r="N422"/>
      <c r="O422"/>
      <c r="P422"/>
      <c r="Q422"/>
      <c r="R422"/>
      <c r="S422"/>
      <c r="T422"/>
      <c r="U422"/>
      <c r="V422" s="2"/>
    </row>
    <row r="423" spans="2:22" x14ac:dyDescent="0.2">
      <c r="B423" s="2"/>
      <c r="C423" s="2"/>
      <c r="D423" s="2"/>
      <c r="E423" s="2"/>
      <c r="F423" s="2"/>
      <c r="G423" s="3"/>
      <c r="H423" s="3"/>
      <c r="I423" s="2"/>
      <c r="J423"/>
      <c r="K423"/>
      <c r="L423"/>
      <c r="M423"/>
      <c r="N423"/>
      <c r="O423"/>
      <c r="P423"/>
      <c r="Q423"/>
      <c r="R423"/>
      <c r="S423"/>
      <c r="T423"/>
      <c r="U423"/>
      <c r="V423" s="2"/>
    </row>
    <row r="424" spans="2:22" x14ac:dyDescent="0.2">
      <c r="B424" s="2"/>
      <c r="C424" s="2"/>
      <c r="D424" s="2"/>
      <c r="E424" s="2"/>
      <c r="F424" s="2"/>
      <c r="G424" s="3"/>
      <c r="H424" s="3"/>
      <c r="I424" s="2"/>
      <c r="J424"/>
      <c r="K424"/>
      <c r="L424"/>
      <c r="M424"/>
      <c r="N424"/>
      <c r="O424"/>
      <c r="P424"/>
      <c r="Q424"/>
      <c r="R424"/>
      <c r="S424"/>
      <c r="T424"/>
      <c r="U424"/>
      <c r="V424" s="2"/>
    </row>
    <row r="425" spans="2:22" x14ac:dyDescent="0.2">
      <c r="B425" s="2"/>
      <c r="C425" s="2"/>
      <c r="D425" s="2"/>
      <c r="E425" s="2"/>
      <c r="F425" s="2"/>
      <c r="G425" s="3"/>
      <c r="H425" s="3"/>
      <c r="I425" s="2"/>
      <c r="J425"/>
      <c r="K425"/>
      <c r="L425"/>
      <c r="M425"/>
      <c r="N425"/>
      <c r="O425"/>
      <c r="P425"/>
      <c r="Q425"/>
      <c r="R425"/>
      <c r="S425"/>
      <c r="T425"/>
      <c r="U425"/>
      <c r="V425" s="2"/>
    </row>
    <row r="426" spans="2:22" x14ac:dyDescent="0.2">
      <c r="B426" s="2"/>
      <c r="C426" s="2"/>
      <c r="D426" s="2"/>
      <c r="E426" s="2"/>
      <c r="F426" s="2"/>
      <c r="G426" s="3"/>
      <c r="H426" s="3"/>
      <c r="I426" s="2"/>
      <c r="J426"/>
      <c r="K426"/>
      <c r="L426"/>
      <c r="M426"/>
      <c r="N426"/>
      <c r="O426"/>
      <c r="P426"/>
      <c r="Q426"/>
      <c r="R426"/>
      <c r="S426"/>
      <c r="T426"/>
      <c r="U426"/>
      <c r="V426" s="2"/>
    </row>
    <row r="427" spans="2:22" x14ac:dyDescent="0.2">
      <c r="B427" s="2"/>
      <c r="C427" s="2"/>
      <c r="D427" s="2"/>
      <c r="E427" s="2"/>
      <c r="F427" s="2"/>
      <c r="G427" s="3"/>
      <c r="H427" s="3"/>
      <c r="I427" s="2"/>
      <c r="J427"/>
      <c r="K427"/>
      <c r="L427"/>
      <c r="M427"/>
      <c r="N427"/>
      <c r="O427"/>
      <c r="P427"/>
      <c r="Q427"/>
      <c r="R427"/>
      <c r="S427"/>
      <c r="T427"/>
      <c r="U427"/>
      <c r="V427" s="2"/>
    </row>
    <row r="428" spans="2:22" x14ac:dyDescent="0.2">
      <c r="B428" s="2"/>
      <c r="C428" s="2"/>
      <c r="D428" s="2"/>
      <c r="E428" s="2"/>
      <c r="F428" s="2"/>
      <c r="G428" s="3"/>
      <c r="H428" s="3"/>
      <c r="I428" s="2"/>
      <c r="J428"/>
      <c r="K428"/>
      <c r="L428"/>
      <c r="M428"/>
      <c r="N428"/>
      <c r="O428"/>
      <c r="P428"/>
      <c r="Q428"/>
      <c r="R428"/>
      <c r="S428"/>
      <c r="T428"/>
      <c r="U428"/>
      <c r="V428" s="2"/>
    </row>
    <row r="429" spans="2:22" x14ac:dyDescent="0.2">
      <c r="B429" s="2"/>
      <c r="C429" s="2"/>
      <c r="D429" s="2"/>
      <c r="E429" s="2"/>
      <c r="F429" s="2"/>
      <c r="G429" s="3"/>
      <c r="H429" s="3"/>
      <c r="I429" s="2"/>
      <c r="J429"/>
      <c r="K429"/>
      <c r="L429"/>
      <c r="M429"/>
      <c r="N429"/>
      <c r="O429"/>
      <c r="P429"/>
      <c r="Q429"/>
      <c r="R429"/>
      <c r="S429"/>
      <c r="T429"/>
      <c r="U429"/>
      <c r="V429" s="2"/>
    </row>
    <row r="430" spans="2:22" x14ac:dyDescent="0.2">
      <c r="B430" s="2"/>
      <c r="C430" s="2"/>
      <c r="D430" s="2"/>
      <c r="E430" s="2"/>
      <c r="F430" s="2"/>
      <c r="G430" s="3"/>
      <c r="H430" s="3"/>
      <c r="I430" s="2"/>
      <c r="J430"/>
      <c r="K430"/>
      <c r="L430"/>
      <c r="M430"/>
      <c r="N430"/>
      <c r="O430"/>
      <c r="P430"/>
      <c r="Q430"/>
      <c r="R430"/>
      <c r="S430"/>
      <c r="T430"/>
      <c r="U430"/>
      <c r="V430" s="2"/>
    </row>
    <row r="431" spans="2:22" x14ac:dyDescent="0.2">
      <c r="B431" s="2"/>
      <c r="C431" s="2"/>
      <c r="D431" s="2"/>
      <c r="E431" s="2"/>
      <c r="F431" s="2"/>
      <c r="G431" s="3"/>
      <c r="H431" s="3"/>
      <c r="I431" s="2"/>
      <c r="J431"/>
      <c r="K431"/>
      <c r="L431"/>
      <c r="M431"/>
      <c r="N431"/>
      <c r="O431"/>
      <c r="P431"/>
      <c r="Q431"/>
      <c r="R431"/>
      <c r="S431"/>
      <c r="T431"/>
      <c r="U431"/>
      <c r="V431" s="2"/>
    </row>
    <row r="432" spans="2:22" x14ac:dyDescent="0.2">
      <c r="B432" s="2"/>
      <c r="C432" s="2"/>
      <c r="D432" s="2"/>
      <c r="E432" s="2"/>
      <c r="F432" s="2"/>
      <c r="G432" s="3"/>
      <c r="H432" s="3"/>
      <c r="I432" s="2"/>
      <c r="J432"/>
      <c r="K432"/>
      <c r="L432"/>
      <c r="M432"/>
      <c r="N432"/>
      <c r="O432"/>
      <c r="P432"/>
      <c r="Q432"/>
      <c r="R432"/>
      <c r="S432"/>
      <c r="T432"/>
      <c r="U432"/>
      <c r="V432" s="2"/>
    </row>
    <row r="433" spans="2:22" x14ac:dyDescent="0.2">
      <c r="B433" s="2"/>
      <c r="C433" s="2"/>
      <c r="D433" s="2"/>
      <c r="E433" s="2"/>
      <c r="F433" s="2"/>
      <c r="G433" s="3"/>
      <c r="H433" s="3"/>
      <c r="I433" s="2"/>
      <c r="J433"/>
      <c r="K433"/>
      <c r="L433"/>
      <c r="M433"/>
      <c r="N433"/>
      <c r="O433"/>
      <c r="P433"/>
      <c r="Q433"/>
      <c r="R433"/>
      <c r="S433"/>
      <c r="T433"/>
      <c r="U433"/>
      <c r="V433" s="2"/>
    </row>
    <row r="434" spans="2:22" x14ac:dyDescent="0.2">
      <c r="B434" s="2"/>
      <c r="C434" s="2"/>
      <c r="D434" s="2"/>
      <c r="E434" s="2"/>
      <c r="F434" s="2"/>
      <c r="G434" s="3"/>
      <c r="H434" s="3"/>
      <c r="I434" s="2"/>
      <c r="J434"/>
      <c r="K434"/>
      <c r="L434"/>
      <c r="M434"/>
      <c r="N434"/>
      <c r="O434"/>
      <c r="P434"/>
      <c r="Q434"/>
      <c r="R434"/>
      <c r="S434"/>
      <c r="T434"/>
      <c r="U434"/>
      <c r="V434" s="2"/>
    </row>
    <row r="435" spans="2:22" x14ac:dyDescent="0.2">
      <c r="B435" s="2"/>
      <c r="C435" s="2"/>
      <c r="D435" s="2"/>
      <c r="E435" s="2"/>
      <c r="F435" s="2"/>
      <c r="G435" s="3"/>
      <c r="H435" s="3"/>
      <c r="I435" s="2"/>
      <c r="J435"/>
      <c r="K435"/>
      <c r="L435"/>
      <c r="M435"/>
      <c r="N435"/>
      <c r="O435"/>
      <c r="P435"/>
      <c r="Q435"/>
      <c r="R435"/>
      <c r="S435"/>
      <c r="T435"/>
      <c r="U435"/>
      <c r="V435" s="2"/>
    </row>
    <row r="436" spans="2:22" x14ac:dyDescent="0.2">
      <c r="B436" s="2"/>
      <c r="C436" s="2"/>
      <c r="D436" s="2"/>
      <c r="E436" s="2"/>
      <c r="F436" s="2"/>
      <c r="G436" s="3"/>
      <c r="H436" s="3"/>
      <c r="I436" s="2"/>
      <c r="J436"/>
      <c r="K436"/>
      <c r="L436"/>
      <c r="M436"/>
      <c r="N436"/>
      <c r="O436"/>
      <c r="P436"/>
      <c r="Q436"/>
      <c r="R436"/>
      <c r="S436"/>
      <c r="T436"/>
      <c r="U436"/>
      <c r="V436" s="2"/>
    </row>
    <row r="437" spans="2:22" x14ac:dyDescent="0.2">
      <c r="B437" s="2"/>
      <c r="C437" s="2"/>
      <c r="D437" s="2"/>
      <c r="E437" s="2"/>
      <c r="F437" s="2"/>
      <c r="G437" s="3"/>
      <c r="H437" s="3"/>
      <c r="I437" s="2"/>
      <c r="J437"/>
      <c r="K437"/>
      <c r="L437"/>
      <c r="M437"/>
      <c r="N437"/>
      <c r="O437"/>
      <c r="P437"/>
      <c r="Q437"/>
      <c r="R437"/>
      <c r="S437"/>
      <c r="T437"/>
      <c r="U437"/>
      <c r="V437" s="2"/>
    </row>
    <row r="438" spans="2:22" x14ac:dyDescent="0.2">
      <c r="B438" s="2"/>
      <c r="C438" s="2"/>
      <c r="D438" s="2"/>
      <c r="E438" s="2"/>
      <c r="F438" s="2"/>
      <c r="G438" s="3"/>
      <c r="H438" s="3"/>
      <c r="I438" s="2"/>
      <c r="J438"/>
      <c r="K438"/>
      <c r="L438"/>
      <c r="M438"/>
      <c r="N438"/>
      <c r="O438"/>
      <c r="P438"/>
      <c r="Q438"/>
      <c r="R438"/>
      <c r="S438"/>
      <c r="T438"/>
      <c r="U438"/>
      <c r="V438" s="2"/>
    </row>
    <row r="439" spans="2:22" x14ac:dyDescent="0.2">
      <c r="B439" s="2"/>
      <c r="C439" s="2"/>
      <c r="D439" s="2"/>
      <c r="E439" s="2"/>
      <c r="F439" s="2"/>
      <c r="G439" s="3"/>
      <c r="H439" s="3"/>
      <c r="I439" s="2"/>
      <c r="J439"/>
      <c r="K439"/>
      <c r="L439"/>
      <c r="M439"/>
      <c r="N439"/>
      <c r="O439"/>
      <c r="P439"/>
      <c r="Q439"/>
      <c r="R439"/>
      <c r="S439"/>
      <c r="T439"/>
      <c r="U439"/>
      <c r="V439" s="2"/>
    </row>
    <row r="440" spans="2:22" x14ac:dyDescent="0.2">
      <c r="B440" s="2"/>
      <c r="C440" s="2"/>
      <c r="D440" s="2"/>
      <c r="E440" s="2"/>
      <c r="F440" s="2"/>
      <c r="G440" s="3"/>
      <c r="H440" s="3"/>
      <c r="I440" s="2"/>
      <c r="J440"/>
      <c r="K440"/>
      <c r="L440"/>
      <c r="M440"/>
      <c r="N440"/>
      <c r="O440"/>
      <c r="P440"/>
      <c r="Q440"/>
      <c r="R440"/>
      <c r="S440"/>
      <c r="T440"/>
      <c r="U440"/>
      <c r="V440" s="2"/>
    </row>
    <row r="441" spans="2:22" x14ac:dyDescent="0.2">
      <c r="B441" s="2"/>
      <c r="C441" s="2"/>
      <c r="D441" s="2"/>
      <c r="E441" s="2"/>
      <c r="F441" s="2"/>
      <c r="G441" s="3"/>
      <c r="H441" s="3"/>
      <c r="I441" s="2"/>
      <c r="J441"/>
      <c r="K441"/>
      <c r="L441"/>
      <c r="M441"/>
      <c r="N441"/>
      <c r="O441"/>
      <c r="P441"/>
      <c r="Q441"/>
      <c r="R441"/>
      <c r="S441"/>
      <c r="T441"/>
      <c r="U441"/>
      <c r="V441" s="2"/>
    </row>
    <row r="442" spans="2:22" x14ac:dyDescent="0.2">
      <c r="B442" s="2"/>
      <c r="C442" s="2"/>
      <c r="D442" s="2"/>
      <c r="E442" s="2"/>
      <c r="F442" s="2"/>
      <c r="G442" s="3"/>
      <c r="H442" s="3"/>
      <c r="I442" s="2"/>
      <c r="J442"/>
      <c r="K442"/>
      <c r="L442"/>
      <c r="M442"/>
      <c r="N442"/>
      <c r="O442"/>
      <c r="P442"/>
      <c r="Q442"/>
      <c r="R442"/>
      <c r="S442"/>
      <c r="T442"/>
      <c r="U442"/>
      <c r="V442" s="2"/>
    </row>
    <row r="443" spans="2:22" x14ac:dyDescent="0.2">
      <c r="B443" s="2"/>
      <c r="C443" s="2"/>
      <c r="D443" s="2"/>
      <c r="E443" s="2"/>
      <c r="F443" s="2"/>
      <c r="G443" s="3"/>
      <c r="H443" s="3"/>
      <c r="I443" s="2"/>
      <c r="J443"/>
      <c r="K443"/>
      <c r="L443"/>
      <c r="M443"/>
      <c r="N443"/>
      <c r="O443"/>
      <c r="P443"/>
      <c r="Q443"/>
      <c r="R443"/>
      <c r="S443"/>
      <c r="T443"/>
      <c r="U443"/>
      <c r="V443" s="2"/>
    </row>
    <row r="444" spans="2:22" x14ac:dyDescent="0.2">
      <c r="B444" s="2"/>
      <c r="C444" s="2"/>
      <c r="D444" s="2"/>
      <c r="E444" s="2"/>
      <c r="F444" s="2"/>
      <c r="G444" s="3"/>
      <c r="H444" s="3"/>
      <c r="I444" s="2"/>
      <c r="J444"/>
      <c r="K444"/>
      <c r="L444"/>
      <c r="M444"/>
      <c r="N444"/>
      <c r="O444"/>
      <c r="P444"/>
      <c r="Q444"/>
      <c r="R444"/>
      <c r="S444"/>
      <c r="T444"/>
      <c r="U444"/>
      <c r="V444" s="2"/>
    </row>
    <row r="445" spans="2:22" x14ac:dyDescent="0.2">
      <c r="B445" s="2"/>
      <c r="C445" s="2"/>
      <c r="D445" s="2"/>
      <c r="E445" s="2"/>
      <c r="F445" s="2"/>
      <c r="G445" s="3"/>
      <c r="H445" s="3"/>
      <c r="I445" s="2"/>
      <c r="J445"/>
      <c r="K445"/>
      <c r="L445"/>
      <c r="M445"/>
      <c r="N445"/>
      <c r="O445"/>
      <c r="P445"/>
      <c r="Q445"/>
      <c r="R445"/>
      <c r="S445"/>
      <c r="T445"/>
      <c r="U445"/>
      <c r="V445" s="2"/>
    </row>
    <row r="446" spans="2:22" x14ac:dyDescent="0.2">
      <c r="B446" s="2"/>
      <c r="C446" s="2"/>
      <c r="D446" s="2"/>
      <c r="E446" s="2"/>
      <c r="F446" s="2"/>
      <c r="G446" s="3"/>
      <c r="H446" s="3"/>
      <c r="I446" s="2"/>
      <c r="J446"/>
      <c r="K446"/>
      <c r="L446"/>
      <c r="M446"/>
      <c r="N446"/>
      <c r="O446"/>
      <c r="P446"/>
      <c r="Q446"/>
      <c r="R446"/>
      <c r="S446"/>
      <c r="T446"/>
      <c r="U446"/>
      <c r="V446" s="2"/>
    </row>
    <row r="447" spans="2:22" x14ac:dyDescent="0.2">
      <c r="B447" s="2"/>
      <c r="C447" s="2"/>
      <c r="D447" s="2"/>
      <c r="E447" s="2"/>
      <c r="F447" s="2"/>
      <c r="G447" s="3"/>
      <c r="H447" s="3"/>
      <c r="I447" s="2"/>
      <c r="J447"/>
      <c r="K447"/>
      <c r="L447"/>
      <c r="M447"/>
      <c r="N447"/>
      <c r="O447"/>
      <c r="P447"/>
      <c r="Q447"/>
      <c r="R447"/>
      <c r="S447"/>
      <c r="T447"/>
      <c r="U447"/>
      <c r="V447" s="2"/>
    </row>
    <row r="448" spans="2:22" x14ac:dyDescent="0.2">
      <c r="B448" s="2"/>
      <c r="C448" s="2"/>
      <c r="D448" s="2"/>
      <c r="E448" s="2"/>
      <c r="F448" s="2"/>
      <c r="G448" s="3"/>
      <c r="H448" s="3"/>
      <c r="I448" s="2"/>
      <c r="J448"/>
      <c r="K448"/>
      <c r="L448"/>
      <c r="M448"/>
      <c r="N448"/>
      <c r="O448"/>
      <c r="P448"/>
      <c r="Q448"/>
      <c r="R448"/>
      <c r="S448"/>
      <c r="T448"/>
      <c r="U448"/>
      <c r="V448" s="2"/>
    </row>
    <row r="449" spans="2:22" x14ac:dyDescent="0.2">
      <c r="B449" s="2"/>
      <c r="C449" s="2"/>
      <c r="D449" s="2"/>
      <c r="E449" s="2"/>
      <c r="F449" s="2"/>
      <c r="G449" s="3"/>
      <c r="H449" s="3"/>
      <c r="I449" s="2"/>
      <c r="J449"/>
      <c r="K449"/>
      <c r="L449"/>
      <c r="M449"/>
      <c r="N449"/>
      <c r="O449"/>
      <c r="P449"/>
      <c r="Q449"/>
      <c r="R449"/>
      <c r="S449"/>
      <c r="T449"/>
      <c r="U449"/>
      <c r="V449" s="2"/>
    </row>
    <row r="450" spans="2:22" x14ac:dyDescent="0.2">
      <c r="B450" s="2"/>
      <c r="C450" s="2"/>
      <c r="D450" s="2"/>
      <c r="E450" s="2"/>
      <c r="F450" s="2"/>
      <c r="G450" s="3"/>
      <c r="H450" s="3"/>
      <c r="I450" s="2"/>
      <c r="J450"/>
      <c r="K450"/>
      <c r="L450"/>
      <c r="M450"/>
      <c r="N450"/>
      <c r="O450"/>
      <c r="P450"/>
      <c r="Q450"/>
      <c r="R450"/>
      <c r="S450"/>
      <c r="T450"/>
      <c r="U450"/>
      <c r="V450" s="2"/>
    </row>
    <row r="451" spans="2:22" x14ac:dyDescent="0.2">
      <c r="B451" s="2"/>
      <c r="C451" s="2"/>
      <c r="D451" s="2"/>
      <c r="E451" s="2"/>
      <c r="F451" s="2"/>
      <c r="G451" s="3"/>
      <c r="H451" s="3"/>
      <c r="I451" s="2"/>
      <c r="J451"/>
      <c r="K451"/>
      <c r="L451"/>
      <c r="M451"/>
      <c r="N451"/>
      <c r="O451"/>
      <c r="P451"/>
      <c r="Q451"/>
      <c r="R451"/>
      <c r="S451"/>
      <c r="T451"/>
      <c r="U451"/>
      <c r="V451" s="2"/>
    </row>
    <row r="452" spans="2:22" x14ac:dyDescent="0.2">
      <c r="B452" s="2"/>
      <c r="C452" s="2"/>
      <c r="D452" s="2"/>
      <c r="E452" s="2"/>
      <c r="F452" s="2"/>
      <c r="G452" s="3"/>
      <c r="H452" s="3"/>
      <c r="I452" s="2"/>
      <c r="J452"/>
      <c r="K452"/>
      <c r="L452"/>
      <c r="M452"/>
      <c r="N452"/>
      <c r="O452"/>
      <c r="P452"/>
      <c r="Q452"/>
      <c r="R452"/>
      <c r="S452"/>
      <c r="T452"/>
      <c r="U452"/>
      <c r="V452" s="2"/>
    </row>
    <row r="453" spans="2:22" x14ac:dyDescent="0.2">
      <c r="B453" s="2"/>
      <c r="C453" s="2"/>
      <c r="D453" s="2"/>
      <c r="E453" s="2"/>
      <c r="F453" s="2"/>
      <c r="G453" s="3"/>
      <c r="H453" s="3"/>
      <c r="I453" s="2"/>
      <c r="J453"/>
      <c r="K453"/>
      <c r="L453"/>
      <c r="M453"/>
      <c r="N453"/>
      <c r="O453"/>
      <c r="P453"/>
      <c r="Q453"/>
      <c r="R453"/>
      <c r="S453"/>
      <c r="T453"/>
      <c r="U453"/>
      <c r="V453" s="2"/>
    </row>
    <row r="454" spans="2:22" x14ac:dyDescent="0.2">
      <c r="B454" s="2"/>
      <c r="C454" s="2"/>
      <c r="D454" s="2"/>
      <c r="E454" s="2"/>
      <c r="F454" s="2"/>
      <c r="G454" s="3"/>
      <c r="H454" s="3"/>
      <c r="I454" s="2"/>
      <c r="J454"/>
      <c r="K454"/>
      <c r="L454"/>
      <c r="M454"/>
      <c r="N454"/>
      <c r="O454"/>
      <c r="P454"/>
      <c r="Q454"/>
      <c r="R454"/>
      <c r="S454"/>
      <c r="T454"/>
      <c r="U454"/>
      <c r="V454" s="2"/>
    </row>
    <row r="455" spans="2:22" x14ac:dyDescent="0.2">
      <c r="B455" s="2"/>
      <c r="C455" s="2"/>
      <c r="D455" s="2"/>
      <c r="E455" s="2"/>
      <c r="F455" s="2"/>
      <c r="G455" s="3"/>
      <c r="H455" s="3"/>
      <c r="I455" s="2"/>
      <c r="J455"/>
      <c r="K455"/>
      <c r="L455"/>
      <c r="M455"/>
      <c r="N455"/>
      <c r="O455"/>
      <c r="P455"/>
      <c r="Q455"/>
      <c r="R455"/>
      <c r="S455"/>
      <c r="T455"/>
      <c r="U455"/>
      <c r="V455" s="2"/>
    </row>
    <row r="456" spans="2:22" x14ac:dyDescent="0.2">
      <c r="B456" s="2"/>
      <c r="C456" s="2"/>
      <c r="D456" s="2"/>
      <c r="E456" s="2"/>
      <c r="F456" s="2"/>
      <c r="G456" s="3"/>
      <c r="H456" s="3"/>
      <c r="I456" s="2"/>
      <c r="J456"/>
      <c r="K456"/>
      <c r="L456"/>
      <c r="M456"/>
      <c r="N456"/>
      <c r="O456"/>
      <c r="P456"/>
      <c r="Q456"/>
      <c r="R456"/>
      <c r="S456"/>
      <c r="T456"/>
      <c r="U456"/>
      <c r="V456" s="2"/>
    </row>
    <row r="457" spans="2:22" x14ac:dyDescent="0.2">
      <c r="B457" s="2"/>
      <c r="C457" s="2"/>
      <c r="D457" s="2"/>
      <c r="E457" s="2"/>
      <c r="F457" s="2"/>
      <c r="G457" s="3"/>
      <c r="H457" s="3"/>
      <c r="I457" s="2"/>
      <c r="J457"/>
      <c r="K457"/>
      <c r="L457"/>
      <c r="M457"/>
      <c r="N457"/>
      <c r="O457"/>
      <c r="P457"/>
      <c r="Q457"/>
      <c r="R457"/>
      <c r="S457"/>
      <c r="T457"/>
      <c r="U457"/>
      <c r="V457" s="2"/>
    </row>
    <row r="458" spans="2:22" x14ac:dyDescent="0.2">
      <c r="B458" s="2"/>
      <c r="C458" s="2"/>
      <c r="D458" s="2"/>
      <c r="E458" s="2"/>
      <c r="F458" s="2"/>
      <c r="G458" s="3"/>
      <c r="H458" s="3"/>
      <c r="I458" s="2"/>
      <c r="J458"/>
      <c r="K458"/>
      <c r="L458"/>
      <c r="M458"/>
      <c r="N458"/>
      <c r="O458"/>
      <c r="P458"/>
      <c r="Q458"/>
      <c r="R458"/>
      <c r="S458"/>
      <c r="T458"/>
      <c r="U458"/>
      <c r="V458" s="2"/>
    </row>
    <row r="459" spans="2:22" x14ac:dyDescent="0.2">
      <c r="B459" s="2"/>
      <c r="C459" s="2"/>
      <c r="D459" s="2"/>
      <c r="E459" s="2"/>
      <c r="F459" s="2"/>
      <c r="G459" s="3"/>
      <c r="H459" s="3"/>
      <c r="I459" s="2"/>
      <c r="J459"/>
      <c r="K459"/>
      <c r="L459"/>
      <c r="M459"/>
      <c r="N459"/>
      <c r="O459"/>
      <c r="P459"/>
      <c r="Q459"/>
      <c r="R459"/>
      <c r="S459"/>
      <c r="T459"/>
      <c r="U459"/>
      <c r="V459" s="2"/>
    </row>
    <row r="460" spans="2:22" x14ac:dyDescent="0.2">
      <c r="B460" s="2"/>
      <c r="C460" s="2"/>
      <c r="D460" s="2"/>
      <c r="E460" s="2"/>
      <c r="F460" s="2"/>
      <c r="G460" s="3"/>
      <c r="H460" s="3"/>
      <c r="I460" s="2"/>
      <c r="J460"/>
      <c r="K460"/>
      <c r="L460"/>
      <c r="M460"/>
      <c r="N460"/>
      <c r="O460"/>
      <c r="P460"/>
      <c r="Q460"/>
      <c r="R460"/>
      <c r="S460"/>
      <c r="T460"/>
      <c r="U460"/>
      <c r="V460" s="2"/>
    </row>
    <row r="461" spans="2:22" x14ac:dyDescent="0.2">
      <c r="B461" s="2"/>
      <c r="C461" s="2"/>
      <c r="D461" s="2"/>
      <c r="E461" s="2"/>
      <c r="F461" s="2"/>
      <c r="G461" s="3"/>
      <c r="H461" s="3"/>
      <c r="I461" s="2"/>
      <c r="J461"/>
      <c r="K461"/>
      <c r="L461"/>
      <c r="M461"/>
      <c r="N461"/>
      <c r="O461"/>
      <c r="P461"/>
      <c r="Q461"/>
      <c r="R461"/>
      <c r="S461"/>
      <c r="T461"/>
      <c r="U461"/>
      <c r="V461" s="2"/>
    </row>
    <row r="462" spans="2:22" x14ac:dyDescent="0.2">
      <c r="B462" s="2"/>
      <c r="C462" s="2"/>
      <c r="D462" s="2"/>
      <c r="E462" s="2"/>
      <c r="F462" s="2"/>
      <c r="G462" s="3"/>
      <c r="H462" s="3"/>
      <c r="I462" s="2"/>
      <c r="J462"/>
      <c r="K462"/>
      <c r="L462"/>
      <c r="M462"/>
      <c r="N462"/>
      <c r="O462"/>
      <c r="P462"/>
      <c r="Q462"/>
      <c r="R462"/>
      <c r="S462"/>
      <c r="T462"/>
      <c r="U462"/>
      <c r="V462" s="2"/>
    </row>
    <row r="463" spans="2:22" x14ac:dyDescent="0.2">
      <c r="B463" s="2"/>
      <c r="C463" s="2"/>
      <c r="D463" s="2"/>
      <c r="E463" s="2"/>
      <c r="F463" s="2"/>
      <c r="G463" s="3"/>
      <c r="H463" s="3"/>
      <c r="I463" s="2"/>
      <c r="J463"/>
      <c r="K463"/>
      <c r="L463"/>
      <c r="M463"/>
      <c r="N463"/>
      <c r="O463"/>
      <c r="P463"/>
      <c r="Q463"/>
      <c r="R463"/>
      <c r="S463"/>
      <c r="T463"/>
      <c r="U463"/>
      <c r="V463" s="2"/>
    </row>
    <row r="464" spans="2:22" x14ac:dyDescent="0.2">
      <c r="B464" s="2"/>
      <c r="C464" s="2"/>
      <c r="D464" s="2"/>
      <c r="E464" s="2"/>
      <c r="F464" s="2"/>
      <c r="G464" s="3"/>
      <c r="H464" s="3"/>
      <c r="I464" s="2"/>
      <c r="J464"/>
      <c r="K464"/>
      <c r="L464"/>
      <c r="M464"/>
      <c r="N464"/>
      <c r="O464"/>
      <c r="P464"/>
      <c r="Q464"/>
      <c r="R464"/>
      <c r="S464"/>
      <c r="T464"/>
      <c r="U464"/>
      <c r="V464" s="2"/>
    </row>
    <row r="465" spans="2:22" x14ac:dyDescent="0.2">
      <c r="B465" s="2"/>
      <c r="C465" s="2"/>
      <c r="D465" s="2"/>
      <c r="E465" s="2"/>
      <c r="F465" s="2"/>
      <c r="G465" s="3"/>
      <c r="H465" s="3"/>
      <c r="I465" s="2"/>
      <c r="J465"/>
      <c r="K465"/>
      <c r="L465"/>
      <c r="M465"/>
      <c r="N465"/>
      <c r="O465"/>
      <c r="P465"/>
      <c r="Q465"/>
      <c r="R465"/>
      <c r="S465"/>
      <c r="T465"/>
      <c r="U465"/>
      <c r="V465" s="2"/>
    </row>
    <row r="466" spans="2:22" x14ac:dyDescent="0.2">
      <c r="B466" s="2"/>
      <c r="C466" s="2"/>
      <c r="D466" s="2"/>
      <c r="E466" s="2"/>
      <c r="F466" s="2"/>
      <c r="G466" s="3"/>
      <c r="H466" s="3"/>
      <c r="I466" s="2"/>
      <c r="J466"/>
      <c r="K466"/>
      <c r="L466"/>
      <c r="M466"/>
      <c r="N466"/>
      <c r="O466"/>
      <c r="P466"/>
      <c r="Q466"/>
      <c r="R466"/>
      <c r="S466"/>
      <c r="T466"/>
      <c r="U466"/>
      <c r="V466" s="2"/>
    </row>
    <row r="467" spans="2:22" x14ac:dyDescent="0.2">
      <c r="B467" s="2"/>
      <c r="C467" s="2"/>
      <c r="D467" s="2"/>
      <c r="E467" s="2"/>
      <c r="F467" s="2"/>
      <c r="G467" s="3"/>
      <c r="H467" s="3"/>
      <c r="I467" s="2"/>
      <c r="J467"/>
      <c r="K467"/>
      <c r="L467"/>
      <c r="M467"/>
      <c r="N467"/>
      <c r="O467"/>
      <c r="P467"/>
      <c r="Q467"/>
      <c r="R467"/>
      <c r="S467"/>
      <c r="T467"/>
      <c r="U467"/>
      <c r="V467" s="2"/>
    </row>
    <row r="468" spans="2:22" x14ac:dyDescent="0.2">
      <c r="B468" s="2"/>
      <c r="C468" s="2"/>
      <c r="D468" s="2"/>
      <c r="E468" s="2"/>
      <c r="F468" s="2"/>
      <c r="G468" s="3"/>
      <c r="H468" s="3"/>
      <c r="I468" s="2"/>
      <c r="J468"/>
      <c r="K468"/>
      <c r="L468"/>
      <c r="M468"/>
      <c r="N468"/>
      <c r="O468"/>
      <c r="P468"/>
      <c r="Q468"/>
      <c r="R468"/>
      <c r="S468"/>
      <c r="T468"/>
      <c r="U468"/>
      <c r="V468" s="2"/>
    </row>
    <row r="469" spans="2:22" x14ac:dyDescent="0.2">
      <c r="B469" s="2"/>
      <c r="C469" s="2"/>
      <c r="D469" s="2"/>
      <c r="E469" s="2"/>
      <c r="F469" s="2"/>
      <c r="G469" s="3"/>
      <c r="H469" s="3"/>
      <c r="I469" s="2"/>
      <c r="J469"/>
      <c r="K469"/>
      <c r="L469"/>
      <c r="M469"/>
      <c r="N469"/>
      <c r="O469"/>
      <c r="P469"/>
      <c r="Q469"/>
      <c r="R469"/>
      <c r="S469"/>
      <c r="T469"/>
      <c r="U469"/>
      <c r="V469" s="2"/>
    </row>
    <row r="470" spans="2:22" x14ac:dyDescent="0.2">
      <c r="B470" s="2"/>
      <c r="C470" s="2"/>
      <c r="D470" s="2"/>
      <c r="E470" s="2"/>
      <c r="F470" s="2"/>
      <c r="G470" s="3"/>
      <c r="H470" s="3"/>
      <c r="I470" s="2"/>
      <c r="J470"/>
      <c r="K470"/>
      <c r="L470"/>
      <c r="M470"/>
      <c r="N470"/>
      <c r="O470"/>
      <c r="P470"/>
      <c r="Q470"/>
      <c r="R470"/>
      <c r="S470"/>
      <c r="T470"/>
      <c r="U470"/>
      <c r="V470" s="2"/>
    </row>
    <row r="471" spans="2:22" x14ac:dyDescent="0.2">
      <c r="B471" s="2"/>
      <c r="C471" s="2"/>
      <c r="D471" s="2"/>
      <c r="E471" s="2"/>
      <c r="F471" s="2"/>
      <c r="G471" s="3"/>
      <c r="H471" s="3"/>
      <c r="I471" s="2"/>
      <c r="J471"/>
      <c r="K471"/>
      <c r="L471"/>
      <c r="M471"/>
      <c r="N471"/>
      <c r="O471"/>
      <c r="P471"/>
      <c r="Q471"/>
      <c r="R471"/>
      <c r="S471"/>
      <c r="T471"/>
      <c r="U471"/>
      <c r="V471" s="2"/>
    </row>
    <row r="472" spans="2:22" x14ac:dyDescent="0.2">
      <c r="B472" s="2"/>
      <c r="C472" s="2"/>
      <c r="D472" s="2"/>
      <c r="E472" s="2"/>
      <c r="F472" s="2"/>
      <c r="G472" s="3"/>
      <c r="H472" s="3"/>
      <c r="I472" s="2"/>
      <c r="J472"/>
      <c r="K472"/>
      <c r="L472"/>
      <c r="M472"/>
      <c r="N472"/>
      <c r="O472"/>
      <c r="P472"/>
      <c r="Q472"/>
      <c r="R472"/>
      <c r="S472"/>
      <c r="T472"/>
      <c r="U472"/>
      <c r="V472" s="2"/>
    </row>
    <row r="473" spans="2:22" x14ac:dyDescent="0.2">
      <c r="B473" s="2"/>
      <c r="C473" s="2"/>
      <c r="D473" s="2"/>
      <c r="E473" s="2"/>
      <c r="F473" s="2"/>
      <c r="G473" s="3"/>
      <c r="H473" s="3"/>
      <c r="I473" s="2"/>
      <c r="J473"/>
      <c r="K473"/>
      <c r="L473"/>
      <c r="M473"/>
      <c r="N473"/>
      <c r="O473"/>
      <c r="P473"/>
      <c r="Q473"/>
      <c r="R473"/>
      <c r="S473"/>
      <c r="T473"/>
      <c r="U473"/>
      <c r="V473" s="2"/>
    </row>
    <row r="474" spans="2:22" x14ac:dyDescent="0.2">
      <c r="B474" s="2"/>
      <c r="C474" s="2"/>
      <c r="D474" s="2"/>
      <c r="E474" s="2"/>
      <c r="F474" s="2"/>
      <c r="G474" s="3"/>
      <c r="H474" s="3"/>
      <c r="I474" s="2"/>
      <c r="J474"/>
      <c r="K474"/>
      <c r="L474"/>
      <c r="M474"/>
      <c r="N474"/>
      <c r="O474"/>
      <c r="P474"/>
      <c r="Q474"/>
      <c r="R474"/>
      <c r="S474"/>
      <c r="T474"/>
      <c r="U474"/>
      <c r="V474" s="2"/>
    </row>
    <row r="475" spans="2:22" x14ac:dyDescent="0.2">
      <c r="B475" s="2"/>
      <c r="C475" s="2"/>
      <c r="D475" s="2"/>
      <c r="E475" s="2"/>
      <c r="F475" s="2"/>
      <c r="G475" s="3"/>
      <c r="H475" s="3"/>
      <c r="I475" s="2"/>
      <c r="J475"/>
      <c r="K475"/>
      <c r="L475"/>
      <c r="M475"/>
      <c r="N475"/>
      <c r="O475"/>
      <c r="P475"/>
      <c r="Q475"/>
      <c r="R475"/>
      <c r="S475"/>
      <c r="T475"/>
      <c r="U475"/>
      <c r="V475" s="2"/>
    </row>
    <row r="476" spans="2:22" x14ac:dyDescent="0.2">
      <c r="B476" s="2"/>
      <c r="C476" s="2"/>
      <c r="D476" s="2"/>
      <c r="E476" s="2"/>
      <c r="F476" s="2"/>
      <c r="G476" s="3"/>
      <c r="H476" s="3"/>
      <c r="I476" s="2"/>
      <c r="J476"/>
      <c r="K476"/>
      <c r="L476"/>
      <c r="M476"/>
      <c r="N476"/>
      <c r="O476"/>
      <c r="P476"/>
      <c r="Q476"/>
      <c r="R476"/>
      <c r="S476"/>
      <c r="T476"/>
      <c r="U476"/>
      <c r="V476" s="2"/>
    </row>
    <row r="477" spans="2:22" x14ac:dyDescent="0.2">
      <c r="B477" s="2"/>
      <c r="C477" s="2"/>
      <c r="D477" s="2"/>
      <c r="E477" s="2"/>
      <c r="F477" s="2"/>
      <c r="G477" s="3"/>
      <c r="H477" s="3"/>
      <c r="I477" s="2"/>
      <c r="J477"/>
      <c r="K477"/>
      <c r="L477"/>
      <c r="M477"/>
      <c r="N477"/>
      <c r="O477"/>
      <c r="P477"/>
      <c r="Q477"/>
      <c r="R477"/>
      <c r="S477"/>
      <c r="T477"/>
      <c r="U477"/>
      <c r="V477" s="2"/>
    </row>
    <row r="478" spans="2:22" x14ac:dyDescent="0.2">
      <c r="B478" s="2"/>
      <c r="C478" s="2"/>
      <c r="D478" s="2"/>
      <c r="E478" s="2"/>
      <c r="F478" s="2"/>
      <c r="G478" s="3"/>
      <c r="H478" s="3"/>
      <c r="I478" s="2"/>
      <c r="J478"/>
      <c r="K478"/>
      <c r="L478"/>
      <c r="M478"/>
      <c r="N478"/>
      <c r="O478"/>
      <c r="P478"/>
      <c r="Q478"/>
      <c r="R478"/>
      <c r="S478"/>
      <c r="T478"/>
      <c r="U478"/>
      <c r="V478" s="2"/>
    </row>
    <row r="479" spans="2:22" x14ac:dyDescent="0.2">
      <c r="B479" s="2"/>
      <c r="C479" s="2"/>
      <c r="D479" s="2"/>
      <c r="E479" s="2"/>
      <c r="F479" s="2"/>
      <c r="G479" s="3"/>
      <c r="H479" s="3"/>
      <c r="I479" s="2"/>
      <c r="J479"/>
      <c r="K479"/>
      <c r="L479"/>
      <c r="M479"/>
      <c r="N479"/>
      <c r="O479"/>
      <c r="P479"/>
      <c r="Q479"/>
      <c r="R479"/>
      <c r="S479"/>
      <c r="T479"/>
      <c r="U479"/>
      <c r="V479" s="2"/>
    </row>
    <row r="480" spans="2:22" x14ac:dyDescent="0.2">
      <c r="B480" s="2"/>
      <c r="C480" s="2"/>
      <c r="D480" s="2"/>
      <c r="E480" s="2"/>
      <c r="F480" s="2"/>
      <c r="G480" s="3"/>
      <c r="H480" s="3"/>
      <c r="I480" s="2"/>
      <c r="J480"/>
      <c r="K480"/>
      <c r="L480"/>
      <c r="M480"/>
      <c r="N480"/>
      <c r="O480"/>
      <c r="P480"/>
      <c r="Q480"/>
      <c r="R480"/>
      <c r="S480"/>
      <c r="T480"/>
      <c r="U480"/>
      <c r="V480" s="2"/>
    </row>
    <row r="481" spans="2:22" x14ac:dyDescent="0.2">
      <c r="B481" s="2"/>
      <c r="C481" s="2"/>
      <c r="D481" s="2"/>
      <c r="E481" s="2"/>
      <c r="F481" s="2"/>
      <c r="G481" s="3"/>
      <c r="H481" s="3"/>
      <c r="I481" s="2"/>
      <c r="J481"/>
      <c r="K481"/>
      <c r="L481"/>
      <c r="M481"/>
      <c r="N481"/>
      <c r="O481"/>
      <c r="P481"/>
      <c r="Q481"/>
      <c r="R481"/>
      <c r="S481"/>
      <c r="T481"/>
      <c r="U481"/>
      <c r="V481" s="2"/>
    </row>
    <row r="482" spans="2:22" x14ac:dyDescent="0.2">
      <c r="B482" s="2"/>
      <c r="C482" s="2"/>
      <c r="D482" s="2"/>
      <c r="E482" s="2"/>
      <c r="F482" s="2"/>
      <c r="G482" s="3"/>
      <c r="H482" s="3"/>
      <c r="I482" s="2"/>
      <c r="J482"/>
      <c r="K482"/>
      <c r="L482"/>
      <c r="M482"/>
      <c r="N482"/>
      <c r="O482"/>
      <c r="P482"/>
      <c r="Q482"/>
      <c r="R482"/>
      <c r="S482"/>
      <c r="T482"/>
      <c r="U482"/>
      <c r="V482" s="2"/>
    </row>
    <row r="483" spans="2:22" x14ac:dyDescent="0.2">
      <c r="B483" s="2"/>
      <c r="C483" s="2"/>
      <c r="D483" s="2"/>
      <c r="E483" s="2"/>
      <c r="F483" s="2"/>
      <c r="G483" s="3"/>
      <c r="H483" s="3"/>
      <c r="I483" s="2"/>
      <c r="J483"/>
      <c r="K483"/>
      <c r="L483"/>
      <c r="M483"/>
      <c r="N483"/>
      <c r="O483"/>
      <c r="P483"/>
      <c r="Q483"/>
      <c r="R483"/>
      <c r="S483"/>
      <c r="T483"/>
      <c r="U483"/>
      <c r="V483" s="2"/>
    </row>
    <row r="484" spans="2:22" x14ac:dyDescent="0.2">
      <c r="B484" s="2"/>
      <c r="C484" s="2"/>
      <c r="D484" s="2"/>
      <c r="E484" s="2"/>
      <c r="F484" s="2"/>
      <c r="G484" s="3"/>
      <c r="H484" s="3"/>
      <c r="I484" s="2"/>
      <c r="J484"/>
      <c r="K484"/>
      <c r="L484"/>
      <c r="M484"/>
      <c r="N484"/>
      <c r="O484"/>
      <c r="P484"/>
      <c r="Q484"/>
      <c r="R484"/>
      <c r="S484"/>
      <c r="T484"/>
      <c r="U484"/>
      <c r="V484" s="2"/>
    </row>
    <row r="485" spans="2:22" x14ac:dyDescent="0.2">
      <c r="B485" s="2"/>
      <c r="C485" s="2"/>
      <c r="D485" s="2"/>
      <c r="E485" s="2"/>
      <c r="F485" s="2"/>
      <c r="G485" s="3"/>
      <c r="H485" s="3"/>
      <c r="I485" s="2"/>
      <c r="J485"/>
      <c r="K485"/>
      <c r="L485"/>
      <c r="M485"/>
      <c r="N485"/>
      <c r="O485"/>
      <c r="P485"/>
      <c r="Q485"/>
      <c r="R485"/>
      <c r="S485"/>
      <c r="T485"/>
      <c r="U485"/>
      <c r="V485" s="2"/>
    </row>
    <row r="486" spans="2:22" x14ac:dyDescent="0.2">
      <c r="B486" s="2"/>
      <c r="C486" s="2"/>
      <c r="D486" s="2"/>
      <c r="E486" s="2"/>
      <c r="F486" s="2"/>
      <c r="G486" s="3"/>
      <c r="H486" s="3"/>
      <c r="I486" s="2"/>
      <c r="J486"/>
      <c r="K486"/>
      <c r="L486"/>
      <c r="M486"/>
      <c r="N486"/>
      <c r="O486"/>
      <c r="P486"/>
      <c r="Q486"/>
      <c r="R486"/>
      <c r="S486"/>
      <c r="T486"/>
      <c r="U486"/>
      <c r="V486" s="2"/>
    </row>
    <row r="487" spans="2:22" x14ac:dyDescent="0.2">
      <c r="B487" s="2"/>
      <c r="C487" s="2"/>
      <c r="D487" s="2"/>
      <c r="E487" s="2"/>
      <c r="F487" s="2"/>
      <c r="G487" s="3"/>
      <c r="H487" s="3"/>
      <c r="I487" s="2"/>
      <c r="J487"/>
      <c r="K487"/>
      <c r="L487"/>
      <c r="M487"/>
      <c r="N487"/>
      <c r="O487"/>
      <c r="P487"/>
      <c r="Q487"/>
      <c r="R487"/>
      <c r="S487"/>
      <c r="T487"/>
      <c r="U487"/>
      <c r="V487" s="2"/>
    </row>
    <row r="488" spans="2:22" x14ac:dyDescent="0.2">
      <c r="B488" s="2"/>
      <c r="C488" s="2"/>
      <c r="D488" s="2"/>
      <c r="E488" s="2"/>
      <c r="F488" s="2"/>
      <c r="G488" s="3"/>
      <c r="H488" s="3"/>
      <c r="I488" s="2"/>
      <c r="J488"/>
      <c r="K488"/>
      <c r="L488"/>
      <c r="M488"/>
      <c r="N488"/>
      <c r="O488"/>
      <c r="P488"/>
      <c r="Q488"/>
      <c r="R488"/>
      <c r="S488"/>
      <c r="T488"/>
      <c r="U488"/>
      <c r="V488" s="2"/>
    </row>
    <row r="489" spans="2:22" x14ac:dyDescent="0.2">
      <c r="B489" s="2"/>
      <c r="C489" s="2"/>
      <c r="D489" s="2"/>
      <c r="E489" s="2"/>
      <c r="F489" s="2"/>
      <c r="G489" s="3"/>
      <c r="H489" s="3"/>
      <c r="I489" s="2"/>
      <c r="J489"/>
      <c r="K489"/>
      <c r="L489"/>
      <c r="M489"/>
      <c r="N489"/>
      <c r="O489"/>
      <c r="P489"/>
      <c r="Q489"/>
      <c r="R489"/>
      <c r="S489"/>
      <c r="T489"/>
      <c r="U489"/>
      <c r="V489" s="2"/>
    </row>
    <row r="490" spans="2:22" x14ac:dyDescent="0.2">
      <c r="B490" s="2"/>
      <c r="C490" s="2"/>
      <c r="D490" s="2"/>
      <c r="E490" s="2"/>
      <c r="F490" s="2"/>
      <c r="G490" s="3"/>
      <c r="H490" s="3"/>
      <c r="I490" s="2"/>
      <c r="J490"/>
      <c r="K490"/>
      <c r="L490"/>
      <c r="M490"/>
      <c r="N490"/>
      <c r="O490"/>
      <c r="P490"/>
      <c r="Q490"/>
      <c r="R490"/>
      <c r="S490"/>
      <c r="T490"/>
      <c r="U490"/>
      <c r="V490" s="2"/>
    </row>
    <row r="491" spans="2:22" x14ac:dyDescent="0.2">
      <c r="B491" s="2"/>
      <c r="C491" s="2"/>
      <c r="D491" s="2"/>
      <c r="E491" s="2"/>
      <c r="F491" s="2"/>
      <c r="G491" s="3"/>
      <c r="H491" s="3"/>
      <c r="I491" s="2"/>
      <c r="J491"/>
      <c r="K491"/>
      <c r="L491"/>
      <c r="M491"/>
      <c r="N491"/>
      <c r="O491"/>
      <c r="P491"/>
      <c r="Q491"/>
      <c r="R491"/>
      <c r="S491"/>
      <c r="T491"/>
      <c r="U491"/>
      <c r="V491" s="2"/>
    </row>
    <row r="492" spans="2:22" x14ac:dyDescent="0.2">
      <c r="B492" s="2"/>
      <c r="C492" s="2"/>
      <c r="D492" s="2"/>
      <c r="E492" s="2"/>
      <c r="F492" s="2"/>
      <c r="G492" s="3"/>
      <c r="H492" s="3"/>
      <c r="I492" s="2"/>
      <c r="J492"/>
      <c r="K492"/>
      <c r="L492"/>
      <c r="M492"/>
      <c r="N492"/>
      <c r="O492"/>
      <c r="P492"/>
      <c r="Q492"/>
      <c r="R492"/>
      <c r="S492"/>
      <c r="T492"/>
      <c r="U492"/>
      <c r="V492" s="2"/>
    </row>
    <row r="493" spans="2:22" x14ac:dyDescent="0.2">
      <c r="B493" s="2"/>
      <c r="C493" s="2"/>
      <c r="D493" s="2"/>
      <c r="E493" s="2"/>
      <c r="F493" s="2"/>
      <c r="G493" s="3"/>
      <c r="H493" s="3"/>
      <c r="I493" s="2"/>
      <c r="J493"/>
      <c r="K493"/>
      <c r="L493"/>
      <c r="M493"/>
      <c r="N493"/>
      <c r="O493"/>
      <c r="P493"/>
      <c r="Q493"/>
      <c r="R493"/>
      <c r="S493"/>
      <c r="T493"/>
      <c r="U493"/>
      <c r="V493" s="2"/>
    </row>
    <row r="494" spans="2:22" x14ac:dyDescent="0.2">
      <c r="B494" s="2"/>
      <c r="C494" s="2"/>
      <c r="D494" s="2"/>
      <c r="E494" s="2"/>
      <c r="F494" s="2"/>
      <c r="G494" s="3"/>
      <c r="H494" s="3"/>
      <c r="I494" s="2"/>
      <c r="J494"/>
      <c r="K494"/>
      <c r="L494"/>
      <c r="M494"/>
      <c r="N494"/>
      <c r="O494"/>
      <c r="P494"/>
      <c r="Q494"/>
      <c r="R494"/>
      <c r="S494"/>
      <c r="T494"/>
      <c r="U494"/>
      <c r="V494" s="2"/>
    </row>
    <row r="495" spans="2:22" x14ac:dyDescent="0.2">
      <c r="B495" s="2"/>
      <c r="C495" s="2"/>
      <c r="D495" s="2"/>
      <c r="E495" s="2"/>
      <c r="F495" s="2"/>
      <c r="G495" s="3"/>
      <c r="H495" s="3"/>
      <c r="I495" s="2"/>
      <c r="J495"/>
      <c r="K495"/>
      <c r="L495"/>
      <c r="M495"/>
      <c r="N495"/>
      <c r="O495"/>
      <c r="P495"/>
      <c r="Q495"/>
      <c r="R495"/>
      <c r="S495"/>
      <c r="T495"/>
      <c r="U495"/>
      <c r="V495" s="2"/>
    </row>
    <row r="496" spans="2:22" x14ac:dyDescent="0.2">
      <c r="B496" s="2"/>
      <c r="C496" s="2"/>
      <c r="D496" s="2"/>
      <c r="E496" s="2"/>
      <c r="F496" s="2"/>
      <c r="G496" s="3"/>
      <c r="H496" s="3"/>
      <c r="I496" s="2"/>
      <c r="J496"/>
      <c r="K496"/>
      <c r="L496"/>
      <c r="M496"/>
      <c r="N496"/>
      <c r="O496"/>
      <c r="P496"/>
      <c r="Q496"/>
      <c r="R496"/>
      <c r="S496"/>
      <c r="T496"/>
      <c r="U496"/>
      <c r="V496" s="2"/>
    </row>
    <row r="497" spans="2:22" x14ac:dyDescent="0.2">
      <c r="B497" s="2"/>
      <c r="C497" s="2"/>
      <c r="D497" s="2"/>
      <c r="E497" s="2"/>
      <c r="F497" s="2"/>
      <c r="G497" s="3"/>
      <c r="H497" s="3"/>
      <c r="I497" s="2"/>
      <c r="J497"/>
      <c r="K497"/>
      <c r="L497"/>
      <c r="M497"/>
      <c r="N497"/>
      <c r="O497"/>
      <c r="P497"/>
      <c r="Q497"/>
      <c r="R497"/>
      <c r="S497"/>
      <c r="T497"/>
      <c r="U497"/>
      <c r="V497" s="2"/>
    </row>
    <row r="498" spans="2:22" x14ac:dyDescent="0.2">
      <c r="B498" s="2"/>
      <c r="C498" s="2"/>
      <c r="D498" s="2"/>
      <c r="E498" s="2"/>
      <c r="F498" s="2"/>
      <c r="G498" s="3"/>
      <c r="H498" s="3"/>
      <c r="I498" s="2"/>
      <c r="J498"/>
      <c r="K498"/>
      <c r="L498"/>
      <c r="M498"/>
      <c r="N498"/>
      <c r="O498"/>
      <c r="P498"/>
      <c r="Q498"/>
      <c r="R498"/>
      <c r="S498"/>
      <c r="T498"/>
      <c r="U498"/>
      <c r="V498" s="2"/>
    </row>
    <row r="499" spans="2:22" x14ac:dyDescent="0.2">
      <c r="B499" s="2"/>
      <c r="C499" s="2"/>
      <c r="D499" s="2"/>
      <c r="E499" s="2"/>
      <c r="F499" s="2"/>
      <c r="G499" s="3"/>
      <c r="H499" s="3"/>
      <c r="I499" s="2"/>
      <c r="J499"/>
      <c r="K499"/>
      <c r="L499"/>
      <c r="M499"/>
      <c r="N499"/>
      <c r="O499"/>
      <c r="P499"/>
      <c r="Q499"/>
      <c r="R499"/>
      <c r="S499"/>
      <c r="T499"/>
      <c r="U499"/>
      <c r="V499" s="2"/>
    </row>
    <row r="500" spans="2:22" x14ac:dyDescent="0.2">
      <c r="B500" s="2"/>
      <c r="C500" s="2"/>
      <c r="D500" s="2"/>
      <c r="E500" s="2"/>
      <c r="F500" s="2"/>
      <c r="G500" s="3"/>
      <c r="H500" s="3"/>
      <c r="I500" s="2"/>
      <c r="J500"/>
      <c r="K500"/>
      <c r="L500"/>
      <c r="M500"/>
      <c r="N500"/>
      <c r="O500"/>
      <c r="P500"/>
      <c r="Q500"/>
      <c r="R500"/>
      <c r="S500"/>
      <c r="T500"/>
      <c r="U500"/>
      <c r="V500" s="2"/>
    </row>
    <row r="501" spans="2:22" x14ac:dyDescent="0.2">
      <c r="B501" s="2"/>
      <c r="C501" s="2"/>
      <c r="D501" s="2"/>
      <c r="E501" s="2"/>
      <c r="F501" s="2"/>
      <c r="G501" s="3"/>
      <c r="H501" s="3"/>
      <c r="I501" s="2"/>
      <c r="J501"/>
      <c r="K501"/>
      <c r="L501"/>
      <c r="M501"/>
      <c r="N501"/>
      <c r="O501"/>
      <c r="P501"/>
      <c r="Q501"/>
      <c r="R501"/>
      <c r="S501"/>
      <c r="T501"/>
      <c r="U501"/>
      <c r="V501" s="2"/>
    </row>
    <row r="502" spans="2:22" x14ac:dyDescent="0.2">
      <c r="B502" s="2"/>
      <c r="C502" s="2"/>
      <c r="D502" s="2"/>
      <c r="E502" s="2"/>
      <c r="F502" s="2"/>
      <c r="G502" s="3"/>
      <c r="H502" s="3"/>
      <c r="I502" s="2"/>
      <c r="J502"/>
      <c r="K502"/>
      <c r="L502"/>
      <c r="M502"/>
      <c r="N502"/>
      <c r="O502"/>
      <c r="P502"/>
      <c r="Q502"/>
      <c r="R502"/>
      <c r="S502"/>
      <c r="T502"/>
      <c r="U502"/>
      <c r="V502" s="2"/>
    </row>
    <row r="503" spans="2:22" x14ac:dyDescent="0.2">
      <c r="B503" s="2"/>
      <c r="C503" s="2"/>
      <c r="D503" s="2"/>
      <c r="E503" s="2"/>
      <c r="F503" s="2"/>
      <c r="G503" s="3"/>
      <c r="H503" s="3"/>
      <c r="I503" s="2"/>
      <c r="J503"/>
      <c r="K503"/>
      <c r="L503"/>
      <c r="M503"/>
      <c r="N503"/>
      <c r="O503"/>
      <c r="P503"/>
      <c r="Q503"/>
      <c r="R503"/>
      <c r="S503"/>
      <c r="T503"/>
      <c r="U503"/>
      <c r="V503" s="2"/>
    </row>
    <row r="504" spans="2:22" x14ac:dyDescent="0.2">
      <c r="B504" s="2"/>
      <c r="C504" s="2"/>
      <c r="D504" s="2"/>
      <c r="E504" s="2"/>
      <c r="F504" s="2"/>
      <c r="G504" s="3"/>
      <c r="H504" s="3"/>
      <c r="I504" s="2"/>
      <c r="J504"/>
      <c r="K504"/>
      <c r="L504"/>
      <c r="M504"/>
      <c r="N504"/>
      <c r="O504"/>
      <c r="P504"/>
      <c r="Q504"/>
      <c r="R504"/>
      <c r="S504"/>
      <c r="T504"/>
      <c r="U504"/>
      <c r="V504" s="2"/>
    </row>
    <row r="505" spans="2:22" x14ac:dyDescent="0.2">
      <c r="B505" s="2"/>
      <c r="C505" s="2"/>
      <c r="D505" s="2"/>
      <c r="E505" s="2"/>
      <c r="F505" s="2"/>
      <c r="G505" s="3"/>
      <c r="H505" s="3"/>
      <c r="I505" s="2"/>
      <c r="J505"/>
      <c r="K505"/>
      <c r="L505"/>
      <c r="M505"/>
      <c r="N505"/>
      <c r="O505"/>
      <c r="P505"/>
      <c r="Q505"/>
      <c r="R505"/>
      <c r="S505"/>
      <c r="T505"/>
      <c r="U505"/>
      <c r="V505" s="2"/>
    </row>
    <row r="506" spans="2:22" x14ac:dyDescent="0.2">
      <c r="B506" s="2"/>
      <c r="C506" s="2"/>
      <c r="D506" s="2"/>
      <c r="E506" s="2"/>
      <c r="F506" s="2"/>
      <c r="G506" s="3"/>
      <c r="H506" s="3"/>
      <c r="I506" s="2"/>
      <c r="J506"/>
      <c r="K506"/>
      <c r="L506"/>
      <c r="M506"/>
      <c r="N506"/>
      <c r="O506"/>
      <c r="P506"/>
      <c r="Q506"/>
      <c r="R506"/>
      <c r="S506"/>
      <c r="T506"/>
      <c r="U506"/>
      <c r="V506" s="2"/>
    </row>
    <row r="507" spans="2:22" x14ac:dyDescent="0.2">
      <c r="B507" s="2"/>
      <c r="C507" s="2"/>
      <c r="D507" s="2"/>
      <c r="E507" s="2"/>
      <c r="F507" s="2"/>
      <c r="G507" s="3"/>
      <c r="H507" s="3"/>
      <c r="I507" s="2"/>
      <c r="J507"/>
      <c r="K507"/>
      <c r="L507"/>
      <c r="M507"/>
      <c r="N507"/>
      <c r="O507"/>
      <c r="P507"/>
      <c r="Q507"/>
      <c r="R507"/>
      <c r="S507"/>
      <c r="T507"/>
      <c r="U507"/>
      <c r="V507" s="2"/>
    </row>
    <row r="508" spans="2:22" x14ac:dyDescent="0.2">
      <c r="B508" s="2"/>
      <c r="C508" s="2"/>
      <c r="D508" s="2"/>
      <c r="E508" s="2"/>
      <c r="F508" s="2"/>
      <c r="G508" s="3"/>
      <c r="H508" s="3"/>
      <c r="I508" s="2"/>
      <c r="J508"/>
      <c r="K508"/>
      <c r="L508"/>
      <c r="M508"/>
      <c r="N508"/>
      <c r="O508"/>
      <c r="P508"/>
      <c r="Q508"/>
      <c r="R508"/>
      <c r="S508"/>
      <c r="T508"/>
      <c r="U508"/>
      <c r="V508" s="2"/>
    </row>
    <row r="509" spans="2:22" x14ac:dyDescent="0.2">
      <c r="B509" s="2"/>
      <c r="C509" s="2"/>
      <c r="D509" s="2"/>
      <c r="E509" s="2"/>
      <c r="F509" s="2"/>
      <c r="G509" s="3"/>
      <c r="H509" s="3"/>
      <c r="I509" s="2"/>
      <c r="J509"/>
      <c r="K509"/>
      <c r="L509"/>
      <c r="M509"/>
      <c r="N509"/>
      <c r="O509"/>
      <c r="P509"/>
      <c r="Q509"/>
      <c r="R509"/>
      <c r="S509"/>
      <c r="T509"/>
      <c r="U509"/>
      <c r="V509" s="2"/>
    </row>
    <row r="510" spans="2:22" x14ac:dyDescent="0.2">
      <c r="B510" s="2"/>
      <c r="C510" s="2"/>
      <c r="D510" s="2"/>
      <c r="E510" s="2"/>
      <c r="F510" s="2"/>
      <c r="G510" s="3"/>
      <c r="H510" s="3"/>
      <c r="I510" s="2"/>
      <c r="J510"/>
      <c r="K510"/>
      <c r="L510"/>
      <c r="M510"/>
      <c r="N510"/>
      <c r="O510"/>
      <c r="P510"/>
      <c r="Q510"/>
      <c r="R510"/>
      <c r="S510"/>
      <c r="T510"/>
      <c r="U510"/>
      <c r="V510" s="2"/>
    </row>
    <row r="511" spans="2:22" x14ac:dyDescent="0.2">
      <c r="B511" s="2"/>
      <c r="C511" s="2"/>
      <c r="D511" s="2"/>
      <c r="E511" s="2"/>
      <c r="F511" s="2"/>
      <c r="G511" s="3"/>
      <c r="H511" s="3"/>
      <c r="I511" s="2"/>
      <c r="J511"/>
      <c r="K511"/>
      <c r="L511"/>
      <c r="M511"/>
      <c r="N511"/>
      <c r="O511"/>
      <c r="P511"/>
      <c r="Q511"/>
      <c r="R511"/>
      <c r="S511"/>
      <c r="T511"/>
      <c r="U511"/>
      <c r="V511" s="2"/>
    </row>
    <row r="512" spans="2:22" x14ac:dyDescent="0.2">
      <c r="B512" s="2"/>
      <c r="C512" s="2"/>
      <c r="D512" s="2"/>
      <c r="E512" s="2"/>
      <c r="F512" s="2"/>
      <c r="G512" s="3"/>
      <c r="H512" s="3"/>
      <c r="I512" s="2"/>
      <c r="J512"/>
      <c r="K512"/>
      <c r="L512"/>
      <c r="M512"/>
      <c r="N512"/>
      <c r="O512"/>
      <c r="P512"/>
      <c r="Q512"/>
      <c r="R512"/>
      <c r="S512"/>
      <c r="T512"/>
      <c r="U512"/>
      <c r="V512" s="2"/>
    </row>
    <row r="513" spans="2:22" x14ac:dyDescent="0.2">
      <c r="B513" s="2"/>
      <c r="C513" s="2"/>
      <c r="D513" s="2"/>
      <c r="E513" s="2"/>
      <c r="F513" s="2"/>
      <c r="G513" s="3"/>
      <c r="H513" s="3"/>
      <c r="I513" s="2"/>
      <c r="J513"/>
      <c r="K513"/>
      <c r="L513"/>
      <c r="M513"/>
      <c r="N513"/>
      <c r="O513"/>
      <c r="P513"/>
      <c r="Q513"/>
      <c r="R513"/>
      <c r="S513"/>
      <c r="T513"/>
      <c r="U513"/>
      <c r="V513" s="2"/>
    </row>
    <row r="514" spans="2:22" x14ac:dyDescent="0.2">
      <c r="B514" s="2"/>
      <c r="C514" s="2"/>
      <c r="D514" s="2"/>
      <c r="E514" s="2"/>
      <c r="F514" s="2"/>
      <c r="G514" s="3"/>
      <c r="H514" s="3"/>
      <c r="I514" s="2"/>
      <c r="J514"/>
      <c r="K514"/>
      <c r="L514"/>
      <c r="M514"/>
      <c r="N514"/>
      <c r="O514"/>
      <c r="P514"/>
      <c r="Q514"/>
      <c r="R514"/>
      <c r="S514"/>
      <c r="T514"/>
      <c r="U514"/>
      <c r="V514" s="2"/>
    </row>
    <row r="515" spans="2:22" x14ac:dyDescent="0.2">
      <c r="B515" s="2"/>
      <c r="C515" s="2"/>
      <c r="D515" s="2"/>
      <c r="E515" s="2"/>
      <c r="F515" s="2"/>
      <c r="G515" s="3"/>
      <c r="H515" s="3"/>
      <c r="I515" s="2"/>
      <c r="J515"/>
      <c r="K515"/>
      <c r="L515"/>
      <c r="M515"/>
      <c r="N515"/>
      <c r="O515"/>
      <c r="P515"/>
      <c r="Q515"/>
      <c r="R515"/>
      <c r="S515"/>
      <c r="T515"/>
      <c r="U515"/>
      <c r="V515" s="2"/>
    </row>
    <row r="516" spans="2:22" x14ac:dyDescent="0.2">
      <c r="B516" s="2"/>
      <c r="C516" s="2"/>
      <c r="D516" s="2"/>
      <c r="E516" s="2"/>
      <c r="F516" s="2"/>
      <c r="G516" s="3"/>
      <c r="H516" s="3"/>
      <c r="I516" s="2"/>
      <c r="J516"/>
      <c r="K516"/>
      <c r="L516"/>
      <c r="M516"/>
      <c r="N516"/>
      <c r="O516"/>
      <c r="P516"/>
      <c r="Q516"/>
      <c r="R516"/>
      <c r="S516"/>
      <c r="T516"/>
      <c r="U516"/>
      <c r="V516" s="2"/>
    </row>
    <row r="517" spans="2:22" x14ac:dyDescent="0.2">
      <c r="B517" s="2"/>
      <c r="C517" s="2"/>
      <c r="D517" s="2"/>
      <c r="E517" s="2"/>
      <c r="F517" s="2"/>
      <c r="G517" s="3"/>
      <c r="H517" s="3"/>
      <c r="I517" s="2"/>
      <c r="J517"/>
      <c r="K517"/>
      <c r="L517"/>
      <c r="M517"/>
      <c r="N517"/>
      <c r="O517"/>
      <c r="P517"/>
      <c r="Q517"/>
      <c r="R517"/>
      <c r="S517"/>
      <c r="T517"/>
      <c r="U517"/>
      <c r="V517" s="2"/>
    </row>
    <row r="518" spans="2:22" x14ac:dyDescent="0.2">
      <c r="B518" s="2"/>
      <c r="C518" s="2"/>
      <c r="D518" s="2"/>
      <c r="E518" s="2"/>
      <c r="F518" s="2"/>
      <c r="G518" s="3"/>
      <c r="H518" s="3"/>
      <c r="I518" s="2"/>
      <c r="J518"/>
      <c r="K518"/>
      <c r="L518"/>
      <c r="M518"/>
      <c r="N518"/>
      <c r="O518"/>
      <c r="P518"/>
      <c r="Q518"/>
      <c r="R518"/>
      <c r="S518"/>
      <c r="T518"/>
      <c r="U518"/>
      <c r="V518" s="2"/>
    </row>
    <row r="519" spans="2:22" x14ac:dyDescent="0.2">
      <c r="B519" s="2"/>
      <c r="C519" s="2"/>
      <c r="D519" s="2"/>
      <c r="E519" s="2"/>
      <c r="F519" s="2"/>
      <c r="G519" s="3"/>
      <c r="H519" s="3"/>
      <c r="I519" s="2"/>
      <c r="J519"/>
      <c r="K519"/>
      <c r="L519"/>
      <c r="M519"/>
      <c r="N519"/>
      <c r="O519"/>
      <c r="P519"/>
      <c r="Q519"/>
      <c r="R519"/>
      <c r="S519"/>
      <c r="T519"/>
      <c r="U519"/>
      <c r="V519" s="2"/>
    </row>
    <row r="520" spans="2:22" x14ac:dyDescent="0.2">
      <c r="B520" s="2"/>
      <c r="C520" s="2"/>
      <c r="D520" s="2"/>
      <c r="E520" s="2"/>
      <c r="F520" s="2"/>
      <c r="G520" s="3"/>
      <c r="H520" s="3"/>
      <c r="I520" s="2"/>
      <c r="J520"/>
      <c r="K520"/>
      <c r="L520"/>
      <c r="M520"/>
      <c r="N520"/>
      <c r="O520"/>
      <c r="P520"/>
      <c r="Q520"/>
      <c r="R520"/>
      <c r="S520"/>
      <c r="T520"/>
      <c r="U520"/>
      <c r="V520" s="2"/>
    </row>
    <row r="521" spans="2:22" x14ac:dyDescent="0.2">
      <c r="B521" s="2"/>
      <c r="C521" s="2"/>
      <c r="D521" s="2"/>
      <c r="E521" s="2"/>
      <c r="F521" s="2"/>
      <c r="G521" s="3"/>
      <c r="H521" s="3"/>
      <c r="I521" s="2"/>
      <c r="J521"/>
      <c r="K521"/>
      <c r="L521"/>
      <c r="M521"/>
      <c r="N521"/>
      <c r="O521"/>
      <c r="P521"/>
      <c r="Q521"/>
      <c r="R521"/>
      <c r="S521"/>
      <c r="T521"/>
      <c r="U521"/>
      <c r="V521" s="2"/>
    </row>
    <row r="522" spans="2:22" x14ac:dyDescent="0.2">
      <c r="B522" s="2"/>
      <c r="C522" s="2"/>
      <c r="D522" s="2"/>
      <c r="E522" s="2"/>
      <c r="F522" s="2"/>
      <c r="G522" s="3"/>
      <c r="H522" s="3"/>
      <c r="I522" s="2"/>
      <c r="J522"/>
      <c r="K522"/>
      <c r="L522"/>
      <c r="M522"/>
      <c r="N522"/>
      <c r="O522"/>
      <c r="P522"/>
      <c r="Q522"/>
      <c r="R522"/>
      <c r="S522"/>
      <c r="T522"/>
      <c r="U522"/>
      <c r="V522" s="2"/>
    </row>
    <row r="523" spans="2:22" x14ac:dyDescent="0.2">
      <c r="B523" s="2"/>
      <c r="C523" s="2"/>
      <c r="D523" s="2"/>
      <c r="E523" s="2"/>
      <c r="F523" s="2"/>
      <c r="G523" s="3"/>
      <c r="H523" s="3"/>
      <c r="I523" s="2"/>
      <c r="J523"/>
      <c r="K523"/>
      <c r="L523"/>
      <c r="M523"/>
      <c r="N523"/>
      <c r="O523"/>
      <c r="P523"/>
      <c r="Q523"/>
      <c r="R523"/>
      <c r="S523"/>
      <c r="T523"/>
      <c r="U523"/>
      <c r="V523" s="2"/>
    </row>
    <row r="524" spans="2:22" x14ac:dyDescent="0.2">
      <c r="B524" s="2"/>
      <c r="C524" s="2"/>
      <c r="D524" s="2"/>
      <c r="E524" s="2"/>
      <c r="F524" s="2"/>
      <c r="G524" s="3"/>
      <c r="H524" s="3"/>
      <c r="I524" s="2"/>
      <c r="J524"/>
      <c r="K524"/>
      <c r="L524"/>
      <c r="M524"/>
      <c r="N524"/>
      <c r="O524"/>
      <c r="P524"/>
      <c r="Q524"/>
      <c r="R524"/>
      <c r="S524"/>
      <c r="T524"/>
      <c r="U524"/>
      <c r="V524" s="2"/>
    </row>
    <row r="525" spans="2:22" x14ac:dyDescent="0.2">
      <c r="B525" s="2"/>
      <c r="C525" s="2"/>
      <c r="D525" s="2"/>
      <c r="E525" s="2"/>
      <c r="F525" s="2"/>
      <c r="G525" s="3"/>
      <c r="H525" s="3"/>
      <c r="I525" s="2"/>
      <c r="J525"/>
      <c r="K525"/>
      <c r="L525"/>
      <c r="M525"/>
      <c r="N525"/>
      <c r="O525"/>
      <c r="P525"/>
      <c r="Q525"/>
      <c r="R525"/>
      <c r="S525"/>
      <c r="T525"/>
      <c r="U525"/>
      <c r="V525" s="2"/>
    </row>
    <row r="526" spans="2:22" x14ac:dyDescent="0.2">
      <c r="B526" s="2"/>
      <c r="C526" s="2"/>
      <c r="D526" s="2"/>
      <c r="E526" s="2"/>
      <c r="F526" s="2"/>
      <c r="G526" s="3"/>
      <c r="H526" s="3"/>
      <c r="I526" s="2"/>
      <c r="J526"/>
      <c r="K526"/>
      <c r="L526"/>
      <c r="M526"/>
      <c r="N526"/>
      <c r="O526"/>
      <c r="P526"/>
      <c r="Q526"/>
      <c r="R526"/>
      <c r="S526"/>
      <c r="T526"/>
      <c r="U526"/>
      <c r="V526" s="2"/>
    </row>
    <row r="527" spans="2:22" x14ac:dyDescent="0.2">
      <c r="B527" s="2"/>
      <c r="C527" s="2"/>
      <c r="D527" s="2"/>
      <c r="E527" s="2"/>
      <c r="F527" s="2"/>
      <c r="G527" s="3"/>
      <c r="H527" s="3"/>
      <c r="I527" s="2"/>
      <c r="J527"/>
      <c r="K527"/>
      <c r="L527"/>
      <c r="M527"/>
      <c r="N527"/>
      <c r="O527"/>
      <c r="P527"/>
      <c r="Q527"/>
      <c r="R527"/>
      <c r="S527"/>
      <c r="T527"/>
      <c r="U527"/>
      <c r="V527" s="2"/>
    </row>
    <row r="528" spans="2:22" x14ac:dyDescent="0.2">
      <c r="B528" s="2"/>
      <c r="C528" s="2"/>
      <c r="D528" s="2"/>
      <c r="E528" s="2"/>
      <c r="F528" s="2"/>
      <c r="G528" s="3"/>
      <c r="H528" s="3"/>
      <c r="I528" s="2"/>
      <c r="J528"/>
      <c r="K528"/>
      <c r="L528"/>
      <c r="M528"/>
      <c r="N528"/>
      <c r="O528"/>
      <c r="P528"/>
      <c r="Q528"/>
      <c r="R528"/>
      <c r="S528"/>
      <c r="T528"/>
      <c r="U528"/>
      <c r="V528" s="2"/>
    </row>
    <row r="529" spans="2:22" x14ac:dyDescent="0.2">
      <c r="B529" s="2"/>
      <c r="C529" s="2"/>
      <c r="D529" s="2"/>
      <c r="E529" s="2"/>
      <c r="F529" s="2"/>
      <c r="G529" s="3"/>
      <c r="H529" s="3"/>
      <c r="I529" s="2"/>
      <c r="J529"/>
      <c r="K529"/>
      <c r="L529"/>
      <c r="M529"/>
      <c r="N529"/>
      <c r="O529"/>
      <c r="P529"/>
      <c r="Q529"/>
      <c r="R529"/>
      <c r="S529"/>
      <c r="T529"/>
      <c r="U529"/>
      <c r="V529" s="2"/>
    </row>
    <row r="530" spans="2:22" x14ac:dyDescent="0.2">
      <c r="B530" s="2"/>
      <c r="C530" s="2"/>
      <c r="D530" s="2"/>
      <c r="E530" s="2"/>
      <c r="F530" s="2"/>
      <c r="G530" s="3"/>
      <c r="H530" s="3"/>
      <c r="I530" s="2"/>
      <c r="J530"/>
      <c r="K530"/>
      <c r="L530"/>
      <c r="M530"/>
      <c r="N530"/>
      <c r="O530"/>
      <c r="P530"/>
      <c r="Q530"/>
      <c r="R530"/>
      <c r="S530"/>
      <c r="T530"/>
      <c r="U530"/>
      <c r="V530" s="2"/>
    </row>
    <row r="531" spans="2:22" x14ac:dyDescent="0.2">
      <c r="B531" s="2"/>
      <c r="C531" s="2"/>
      <c r="D531" s="2"/>
      <c r="E531" s="2"/>
      <c r="F531" s="2"/>
      <c r="G531" s="3"/>
      <c r="H531" s="3"/>
      <c r="I531" s="2"/>
      <c r="J531"/>
      <c r="K531"/>
      <c r="L531"/>
      <c r="M531"/>
      <c r="N531"/>
      <c r="O531"/>
      <c r="P531"/>
      <c r="Q531"/>
      <c r="R531"/>
      <c r="S531"/>
      <c r="T531"/>
      <c r="U531"/>
      <c r="V531" s="2"/>
    </row>
    <row r="532" spans="2:22" x14ac:dyDescent="0.2">
      <c r="B532" s="2"/>
      <c r="C532" s="2"/>
      <c r="D532" s="2"/>
      <c r="E532" s="2"/>
      <c r="F532" s="2"/>
      <c r="G532" s="3"/>
      <c r="H532" s="3"/>
      <c r="I532" s="2"/>
      <c r="J532"/>
      <c r="K532"/>
      <c r="L532"/>
      <c r="M532"/>
      <c r="N532"/>
      <c r="O532"/>
      <c r="P532"/>
      <c r="Q532"/>
      <c r="R532"/>
      <c r="S532"/>
      <c r="T532"/>
      <c r="U532"/>
      <c r="V532" s="2"/>
    </row>
    <row r="533" spans="2:22" x14ac:dyDescent="0.2">
      <c r="B533" s="2"/>
      <c r="C533" s="2"/>
      <c r="D533" s="2"/>
      <c r="E533" s="2"/>
      <c r="F533" s="2"/>
      <c r="G533" s="3"/>
      <c r="H533" s="3"/>
      <c r="I533" s="2"/>
      <c r="J533"/>
      <c r="K533"/>
      <c r="L533"/>
      <c r="M533"/>
      <c r="N533"/>
      <c r="O533"/>
      <c r="P533"/>
      <c r="Q533"/>
      <c r="R533"/>
      <c r="S533"/>
      <c r="T533"/>
      <c r="U533"/>
      <c r="V533" s="2"/>
    </row>
    <row r="534" spans="2:22" x14ac:dyDescent="0.2">
      <c r="B534" s="2"/>
      <c r="C534" s="2"/>
      <c r="D534" s="2"/>
      <c r="E534" s="2"/>
      <c r="F534" s="2"/>
      <c r="G534" s="3"/>
      <c r="H534" s="3"/>
      <c r="I534" s="2"/>
      <c r="J534"/>
      <c r="K534"/>
      <c r="L534"/>
      <c r="M534"/>
      <c r="N534"/>
      <c r="O534"/>
      <c r="P534"/>
      <c r="Q534"/>
      <c r="R534"/>
      <c r="S534"/>
      <c r="T534"/>
      <c r="U534"/>
      <c r="V534" s="2"/>
    </row>
    <row r="535" spans="2:22" x14ac:dyDescent="0.2">
      <c r="B535" s="2"/>
      <c r="C535" s="2"/>
      <c r="D535" s="2"/>
      <c r="E535" s="2"/>
      <c r="F535" s="2"/>
      <c r="G535" s="3"/>
      <c r="H535" s="3"/>
      <c r="I535" s="2"/>
      <c r="J535"/>
      <c r="K535"/>
      <c r="L535"/>
      <c r="M535"/>
      <c r="N535"/>
      <c r="O535"/>
      <c r="P535"/>
      <c r="Q535"/>
      <c r="R535"/>
      <c r="S535"/>
      <c r="T535"/>
      <c r="U535"/>
      <c r="V535" s="2"/>
    </row>
    <row r="536" spans="2:22" x14ac:dyDescent="0.2">
      <c r="B536" s="2"/>
      <c r="C536" s="2"/>
      <c r="D536" s="2"/>
      <c r="E536" s="2"/>
      <c r="F536" s="2"/>
      <c r="G536" s="3"/>
      <c r="H536" s="3"/>
      <c r="I536" s="2"/>
      <c r="J536"/>
      <c r="K536"/>
      <c r="L536"/>
      <c r="M536"/>
      <c r="N536"/>
      <c r="O536"/>
      <c r="P536"/>
      <c r="Q536"/>
      <c r="R536"/>
      <c r="S536"/>
      <c r="T536"/>
      <c r="U536"/>
      <c r="V536" s="2"/>
    </row>
    <row r="537" spans="2:22" x14ac:dyDescent="0.2">
      <c r="B537" s="2"/>
      <c r="C537" s="2"/>
      <c r="D537" s="2"/>
      <c r="E537" s="2"/>
      <c r="F537" s="2"/>
      <c r="G537" s="3"/>
      <c r="H537" s="3"/>
      <c r="I537" s="2"/>
      <c r="J537"/>
      <c r="K537"/>
      <c r="L537"/>
      <c r="M537"/>
      <c r="N537"/>
      <c r="O537"/>
      <c r="P537"/>
      <c r="Q537"/>
      <c r="R537"/>
      <c r="S537"/>
      <c r="T537"/>
      <c r="U537"/>
      <c r="V537" s="2"/>
    </row>
    <row r="538" spans="2:22" x14ac:dyDescent="0.2">
      <c r="B538" s="2"/>
      <c r="C538" s="2"/>
      <c r="D538" s="2"/>
      <c r="E538" s="2"/>
      <c r="F538" s="2"/>
      <c r="G538" s="3"/>
      <c r="H538" s="3"/>
      <c r="I538" s="2"/>
      <c r="J538"/>
      <c r="K538"/>
      <c r="L538"/>
      <c r="M538"/>
      <c r="N538"/>
      <c r="O538"/>
      <c r="P538"/>
      <c r="Q538"/>
      <c r="R538"/>
      <c r="S538"/>
      <c r="T538"/>
      <c r="U538"/>
      <c r="V538" s="2"/>
    </row>
    <row r="539" spans="2:22" x14ac:dyDescent="0.2">
      <c r="B539" s="2"/>
      <c r="C539" s="2"/>
      <c r="D539" s="2"/>
      <c r="E539" s="2"/>
      <c r="F539" s="2"/>
      <c r="G539" s="3"/>
      <c r="H539" s="3"/>
      <c r="I539" s="2"/>
      <c r="J539"/>
      <c r="K539"/>
      <c r="L539"/>
      <c r="M539"/>
      <c r="N539"/>
      <c r="O539"/>
      <c r="P539"/>
      <c r="Q539"/>
      <c r="R539"/>
      <c r="S539"/>
      <c r="T539"/>
      <c r="U539"/>
      <c r="V539" s="2"/>
    </row>
    <row r="540" spans="2:22" x14ac:dyDescent="0.2">
      <c r="B540" s="2"/>
      <c r="C540" s="2"/>
      <c r="D540" s="2"/>
      <c r="E540" s="2"/>
      <c r="F540" s="2"/>
      <c r="G540" s="3"/>
      <c r="H540" s="3"/>
      <c r="I540" s="2"/>
      <c r="J540"/>
      <c r="K540"/>
      <c r="L540"/>
      <c r="M540"/>
      <c r="N540"/>
      <c r="O540"/>
      <c r="P540"/>
      <c r="Q540"/>
      <c r="R540"/>
      <c r="S540"/>
      <c r="T540"/>
      <c r="U540"/>
      <c r="V540" s="2"/>
    </row>
    <row r="541" spans="2:22" x14ac:dyDescent="0.2">
      <c r="B541" s="2"/>
      <c r="C541" s="2"/>
      <c r="D541" s="2"/>
      <c r="E541" s="2"/>
      <c r="F541" s="2"/>
      <c r="G541" s="3"/>
      <c r="H541" s="3"/>
      <c r="I541" s="2"/>
      <c r="J541"/>
      <c r="K541"/>
      <c r="L541"/>
      <c r="M541"/>
      <c r="N541"/>
      <c r="O541"/>
      <c r="P541"/>
      <c r="Q541"/>
      <c r="R541"/>
      <c r="S541"/>
      <c r="T541"/>
      <c r="U541"/>
      <c r="V541" s="2"/>
    </row>
    <row r="542" spans="2:22" x14ac:dyDescent="0.2">
      <c r="B542" s="2"/>
      <c r="C542" s="2"/>
      <c r="D542" s="2"/>
      <c r="E542" s="2"/>
      <c r="F542" s="2"/>
      <c r="G542" s="3"/>
      <c r="H542" s="3"/>
      <c r="I542" s="2"/>
      <c r="J542"/>
      <c r="K542"/>
      <c r="L542"/>
      <c r="M542"/>
      <c r="N542"/>
      <c r="O542"/>
      <c r="P542"/>
      <c r="Q542"/>
      <c r="R542"/>
      <c r="S542"/>
      <c r="T542"/>
      <c r="U542"/>
      <c r="V542" s="2"/>
    </row>
    <row r="543" spans="2:22" x14ac:dyDescent="0.2">
      <c r="B543" s="2"/>
      <c r="C543" s="2"/>
      <c r="D543" s="2"/>
      <c r="E543" s="2"/>
      <c r="F543" s="2"/>
      <c r="G543" s="3"/>
      <c r="H543" s="3"/>
      <c r="I543" s="2"/>
      <c r="J543"/>
      <c r="K543"/>
      <c r="L543"/>
      <c r="M543"/>
      <c r="N543"/>
      <c r="O543"/>
      <c r="P543"/>
      <c r="Q543"/>
      <c r="R543"/>
      <c r="S543"/>
      <c r="T543"/>
      <c r="U543"/>
      <c r="V543" s="2"/>
    </row>
    <row r="544" spans="2:22" x14ac:dyDescent="0.2">
      <c r="B544" s="2"/>
      <c r="C544" s="2"/>
      <c r="D544" s="2"/>
      <c r="E544" s="2"/>
      <c r="F544" s="2"/>
      <c r="G544" s="3"/>
      <c r="H544" s="3"/>
      <c r="I544" s="2"/>
      <c r="J544"/>
      <c r="K544"/>
      <c r="L544"/>
      <c r="M544"/>
      <c r="N544"/>
      <c r="O544"/>
      <c r="P544"/>
      <c r="Q544"/>
      <c r="R544"/>
      <c r="S544"/>
      <c r="T544"/>
      <c r="U544"/>
      <c r="V544" s="2"/>
    </row>
    <row r="545" spans="2:22" x14ac:dyDescent="0.2">
      <c r="B545" s="2"/>
      <c r="C545" s="2"/>
      <c r="D545" s="2"/>
      <c r="E545" s="2"/>
      <c r="F545" s="2"/>
      <c r="G545" s="3"/>
      <c r="H545" s="3"/>
      <c r="I545" s="2"/>
      <c r="J545"/>
      <c r="K545"/>
      <c r="L545"/>
      <c r="M545"/>
      <c r="N545"/>
      <c r="O545"/>
      <c r="P545"/>
      <c r="Q545"/>
      <c r="R545"/>
      <c r="S545"/>
      <c r="T545"/>
      <c r="U545"/>
      <c r="V545" s="2"/>
    </row>
    <row r="546" spans="2:22" x14ac:dyDescent="0.2">
      <c r="B546" s="2"/>
      <c r="C546" s="2"/>
      <c r="D546" s="2"/>
      <c r="E546" s="2"/>
      <c r="F546" s="2"/>
      <c r="G546" s="3"/>
      <c r="H546" s="3"/>
      <c r="I546" s="2"/>
      <c r="J546"/>
      <c r="K546"/>
      <c r="L546"/>
      <c r="M546"/>
      <c r="N546"/>
      <c r="O546"/>
      <c r="P546"/>
      <c r="Q546"/>
      <c r="R546"/>
      <c r="S546"/>
      <c r="T546"/>
      <c r="U546"/>
      <c r="V546" s="2"/>
    </row>
    <row r="547" spans="2:22" x14ac:dyDescent="0.2">
      <c r="B547" s="2"/>
      <c r="C547" s="2"/>
      <c r="D547" s="2"/>
      <c r="E547" s="2"/>
      <c r="F547" s="2"/>
      <c r="G547" s="3"/>
      <c r="H547" s="3"/>
      <c r="I547" s="2"/>
      <c r="J547"/>
      <c r="K547"/>
      <c r="L547"/>
      <c r="M547"/>
      <c r="N547"/>
      <c r="O547"/>
      <c r="P547"/>
      <c r="Q547"/>
      <c r="R547"/>
      <c r="S547"/>
      <c r="T547"/>
      <c r="U547"/>
      <c r="V547" s="2"/>
    </row>
    <row r="548" spans="2:22" x14ac:dyDescent="0.2">
      <c r="B548" s="2"/>
      <c r="C548" s="2"/>
      <c r="D548" s="2"/>
      <c r="E548" s="2"/>
      <c r="F548" s="2"/>
      <c r="G548" s="3"/>
      <c r="H548" s="3"/>
      <c r="I548" s="2"/>
      <c r="J548"/>
      <c r="K548"/>
      <c r="L548"/>
      <c r="M548"/>
      <c r="N548"/>
      <c r="O548"/>
      <c r="P548"/>
      <c r="Q548"/>
      <c r="R548"/>
      <c r="S548"/>
      <c r="T548"/>
      <c r="U548"/>
      <c r="V548" s="2"/>
    </row>
    <row r="549" spans="2:22" x14ac:dyDescent="0.2">
      <c r="B549" s="2"/>
      <c r="C549" s="2"/>
      <c r="D549" s="2"/>
      <c r="E549" s="2"/>
      <c r="F549" s="2"/>
      <c r="G549" s="3"/>
      <c r="H549" s="3"/>
      <c r="I549" s="2"/>
      <c r="J549"/>
      <c r="K549"/>
      <c r="L549"/>
      <c r="M549"/>
      <c r="N549"/>
      <c r="O549"/>
      <c r="P549"/>
      <c r="Q549"/>
      <c r="R549"/>
      <c r="S549"/>
      <c r="T549"/>
      <c r="U549"/>
      <c r="V549" s="2"/>
    </row>
    <row r="550" spans="2:22" x14ac:dyDescent="0.2">
      <c r="B550" s="2"/>
      <c r="C550" s="2"/>
      <c r="D550" s="2"/>
      <c r="E550" s="2"/>
      <c r="F550" s="2"/>
      <c r="G550" s="3"/>
      <c r="H550" s="3"/>
      <c r="I550" s="2"/>
      <c r="J550"/>
      <c r="K550"/>
      <c r="L550"/>
      <c r="M550"/>
      <c r="N550"/>
      <c r="O550"/>
      <c r="P550"/>
      <c r="Q550"/>
      <c r="R550"/>
      <c r="S550"/>
      <c r="T550"/>
      <c r="U550"/>
      <c r="V550" s="2"/>
    </row>
    <row r="551" spans="2:22" x14ac:dyDescent="0.2">
      <c r="B551" s="2"/>
      <c r="C551" s="2"/>
      <c r="D551" s="2"/>
      <c r="E551" s="2"/>
      <c r="F551" s="2"/>
      <c r="G551" s="3"/>
      <c r="H551" s="3"/>
      <c r="I551" s="2"/>
      <c r="J551"/>
      <c r="K551"/>
      <c r="L551"/>
      <c r="M551"/>
      <c r="N551"/>
      <c r="O551"/>
      <c r="P551"/>
      <c r="Q551"/>
      <c r="R551"/>
      <c r="S551"/>
      <c r="T551"/>
      <c r="U551"/>
      <c r="V551" s="2"/>
    </row>
    <row r="552" spans="2:22" x14ac:dyDescent="0.2">
      <c r="B552" s="2"/>
      <c r="C552" s="2"/>
      <c r="D552" s="2"/>
      <c r="E552" s="2"/>
      <c r="F552" s="2"/>
      <c r="G552" s="3"/>
      <c r="H552" s="3"/>
      <c r="I552" s="2"/>
      <c r="J552"/>
      <c r="K552"/>
      <c r="L552"/>
      <c r="M552"/>
      <c r="N552"/>
      <c r="O552"/>
      <c r="P552"/>
      <c r="Q552"/>
      <c r="R552"/>
      <c r="S552"/>
      <c r="T552"/>
      <c r="U552"/>
      <c r="V552" s="2"/>
    </row>
    <row r="553" spans="2:22" x14ac:dyDescent="0.2">
      <c r="B553" s="2"/>
      <c r="C553" s="2"/>
      <c r="D553" s="2"/>
      <c r="E553" s="2"/>
      <c r="F553" s="2"/>
      <c r="G553" s="3"/>
      <c r="H553" s="3"/>
      <c r="I553" s="2"/>
      <c r="J553"/>
      <c r="K553"/>
      <c r="L553"/>
      <c r="M553"/>
      <c r="N553"/>
      <c r="O553"/>
      <c r="P553"/>
      <c r="Q553"/>
      <c r="R553"/>
      <c r="S553"/>
      <c r="T553"/>
      <c r="U553"/>
      <c r="V553" s="2"/>
    </row>
    <row r="554" spans="2:22" x14ac:dyDescent="0.2">
      <c r="B554" s="2"/>
      <c r="C554" s="2"/>
      <c r="D554" s="2"/>
      <c r="E554" s="2"/>
      <c r="F554" s="2"/>
      <c r="G554" s="3"/>
      <c r="H554" s="3"/>
      <c r="I554" s="2"/>
      <c r="J554"/>
      <c r="K554"/>
      <c r="L554"/>
      <c r="M554"/>
      <c r="N554"/>
      <c r="O554"/>
      <c r="P554"/>
      <c r="Q554"/>
      <c r="R554"/>
      <c r="S554"/>
      <c r="T554"/>
      <c r="U554"/>
      <c r="V554" s="2"/>
    </row>
    <row r="555" spans="2:22" x14ac:dyDescent="0.2">
      <c r="B555" s="2"/>
      <c r="C555" s="2"/>
      <c r="D555" s="2"/>
      <c r="E555" s="2"/>
      <c r="F555" s="2"/>
      <c r="G555" s="3"/>
      <c r="H555" s="3"/>
      <c r="I555" s="2"/>
      <c r="J555"/>
      <c r="K555"/>
      <c r="L555"/>
      <c r="M555"/>
      <c r="N555"/>
      <c r="O555"/>
      <c r="P555"/>
      <c r="Q555"/>
      <c r="R555"/>
      <c r="S555"/>
      <c r="T555"/>
      <c r="U555"/>
      <c r="V555" s="2"/>
    </row>
    <row r="556" spans="2:22" x14ac:dyDescent="0.2">
      <c r="B556" s="2"/>
      <c r="C556" s="2"/>
      <c r="D556" s="2"/>
      <c r="E556" s="2"/>
      <c r="F556" s="2"/>
      <c r="G556" s="3"/>
      <c r="H556" s="3"/>
      <c r="I556" s="2"/>
      <c r="J556"/>
      <c r="K556"/>
      <c r="L556"/>
      <c r="M556"/>
      <c r="N556"/>
      <c r="O556"/>
      <c r="P556"/>
      <c r="Q556"/>
      <c r="R556"/>
      <c r="S556"/>
      <c r="T556"/>
      <c r="U556"/>
      <c r="V556" s="2"/>
    </row>
    <row r="557" spans="2:22" x14ac:dyDescent="0.2">
      <c r="B557" s="2"/>
      <c r="C557" s="2"/>
      <c r="D557" s="2"/>
      <c r="E557" s="2"/>
      <c r="F557" s="2"/>
      <c r="G557" s="3"/>
      <c r="H557" s="3"/>
      <c r="I557" s="2"/>
      <c r="J557"/>
      <c r="K557"/>
      <c r="L557"/>
      <c r="M557"/>
      <c r="N557"/>
      <c r="O557"/>
      <c r="P557"/>
      <c r="Q557"/>
      <c r="R557"/>
      <c r="S557"/>
      <c r="T557"/>
      <c r="U557"/>
      <c r="V557" s="2"/>
    </row>
    <row r="558" spans="2:22" x14ac:dyDescent="0.2">
      <c r="B558" s="2"/>
      <c r="C558" s="2"/>
      <c r="D558" s="2"/>
      <c r="E558" s="2"/>
      <c r="F558" s="2"/>
      <c r="G558" s="3"/>
      <c r="H558" s="3"/>
      <c r="I558" s="2"/>
      <c r="J558"/>
      <c r="K558"/>
      <c r="L558"/>
      <c r="M558"/>
      <c r="N558"/>
      <c r="O558"/>
      <c r="P558"/>
      <c r="Q558"/>
      <c r="R558"/>
      <c r="S558"/>
      <c r="T558"/>
      <c r="U558"/>
      <c r="V558" s="2"/>
    </row>
    <row r="559" spans="2:22" x14ac:dyDescent="0.2">
      <c r="B559" s="2"/>
      <c r="C559" s="2"/>
      <c r="D559" s="2"/>
      <c r="E559" s="2"/>
      <c r="F559" s="2"/>
      <c r="G559" s="3"/>
      <c r="H559" s="3"/>
      <c r="I559" s="2"/>
      <c r="J559"/>
      <c r="K559"/>
      <c r="L559"/>
      <c r="M559"/>
      <c r="N559"/>
      <c r="O559"/>
      <c r="P559"/>
      <c r="Q559"/>
      <c r="R559"/>
      <c r="S559"/>
      <c r="T559"/>
      <c r="U559"/>
      <c r="V559" s="2"/>
    </row>
    <row r="560" spans="2:22" x14ac:dyDescent="0.2">
      <c r="B560" s="2"/>
      <c r="C560" s="2"/>
      <c r="D560" s="2"/>
      <c r="E560" s="2"/>
      <c r="F560" s="2"/>
      <c r="G560" s="3"/>
      <c r="H560" s="3"/>
      <c r="I560" s="2"/>
      <c r="J560"/>
      <c r="K560"/>
      <c r="L560"/>
      <c r="M560"/>
      <c r="N560"/>
      <c r="O560"/>
      <c r="P560"/>
      <c r="Q560"/>
      <c r="R560"/>
      <c r="S560"/>
      <c r="T560"/>
      <c r="U560"/>
      <c r="V560" s="2"/>
    </row>
    <row r="561" spans="2:22" x14ac:dyDescent="0.2">
      <c r="B561" s="2"/>
      <c r="C561" s="2"/>
      <c r="D561" s="2"/>
      <c r="E561" s="2"/>
      <c r="F561" s="2"/>
      <c r="G561" s="3"/>
      <c r="H561" s="3"/>
      <c r="I561" s="2"/>
      <c r="J561"/>
      <c r="K561"/>
      <c r="L561"/>
      <c r="M561"/>
      <c r="N561"/>
      <c r="O561"/>
      <c r="P561"/>
      <c r="Q561"/>
      <c r="R561"/>
      <c r="S561"/>
      <c r="T561"/>
      <c r="U561"/>
      <c r="V561" s="2"/>
    </row>
    <row r="562" spans="2:22" x14ac:dyDescent="0.2">
      <c r="B562" s="2"/>
      <c r="C562" s="2"/>
      <c r="D562" s="2"/>
      <c r="E562" s="2"/>
      <c r="F562" s="2"/>
      <c r="G562" s="3"/>
      <c r="H562" s="3"/>
      <c r="I562" s="2"/>
      <c r="J562"/>
      <c r="K562"/>
      <c r="L562"/>
      <c r="M562"/>
      <c r="N562"/>
      <c r="O562"/>
      <c r="P562"/>
      <c r="Q562"/>
      <c r="R562"/>
      <c r="S562"/>
      <c r="T562"/>
      <c r="U562"/>
      <c r="V562" s="2"/>
    </row>
    <row r="563" spans="2:22" x14ac:dyDescent="0.2">
      <c r="B563" s="2"/>
      <c r="C563" s="2"/>
      <c r="D563" s="2"/>
      <c r="E563" s="2"/>
      <c r="F563" s="2"/>
      <c r="G563" s="3"/>
      <c r="H563" s="3"/>
      <c r="I563" s="2"/>
      <c r="J563"/>
      <c r="K563"/>
      <c r="L563"/>
      <c r="M563"/>
      <c r="N563"/>
      <c r="O563"/>
      <c r="P563"/>
      <c r="Q563"/>
      <c r="R563"/>
      <c r="S563"/>
      <c r="T563"/>
      <c r="U563"/>
      <c r="V563" s="2"/>
    </row>
    <row r="564" spans="2:22" x14ac:dyDescent="0.2">
      <c r="B564" s="2"/>
      <c r="C564" s="2"/>
      <c r="D564" s="2"/>
      <c r="E564" s="2"/>
      <c r="F564" s="2"/>
      <c r="G564" s="3"/>
      <c r="H564" s="3"/>
      <c r="I564" s="2"/>
      <c r="J564"/>
      <c r="K564"/>
      <c r="L564"/>
      <c r="M564"/>
      <c r="N564"/>
      <c r="O564"/>
      <c r="P564"/>
      <c r="Q564"/>
      <c r="R564"/>
      <c r="S564"/>
      <c r="T564"/>
      <c r="U564"/>
      <c r="V564" s="2"/>
    </row>
    <row r="565" spans="2:22" x14ac:dyDescent="0.2">
      <c r="B565" s="2"/>
      <c r="C565" s="2"/>
      <c r="D565" s="2"/>
      <c r="E565" s="2"/>
      <c r="F565" s="2"/>
      <c r="G565" s="3"/>
      <c r="H565" s="3"/>
      <c r="I565" s="2"/>
      <c r="J565"/>
      <c r="K565"/>
      <c r="L565"/>
      <c r="M565"/>
      <c r="N565"/>
      <c r="O565"/>
      <c r="P565"/>
      <c r="Q565"/>
      <c r="R565"/>
      <c r="S565"/>
      <c r="T565"/>
      <c r="U565"/>
      <c r="V565" s="2"/>
    </row>
    <row r="566" spans="2:22" x14ac:dyDescent="0.2">
      <c r="B566" s="2"/>
      <c r="C566" s="2"/>
      <c r="D566" s="2"/>
      <c r="E566" s="2"/>
      <c r="F566" s="2"/>
      <c r="G566" s="3"/>
      <c r="H566" s="3"/>
      <c r="I566" s="2"/>
      <c r="J566"/>
      <c r="K566"/>
      <c r="L566"/>
      <c r="M566"/>
      <c r="N566"/>
      <c r="O566"/>
      <c r="P566"/>
      <c r="Q566"/>
      <c r="R566"/>
      <c r="S566"/>
      <c r="T566"/>
      <c r="U566"/>
      <c r="V566" s="2"/>
    </row>
    <row r="567" spans="2:22" x14ac:dyDescent="0.2">
      <c r="B567" s="2"/>
      <c r="C567" s="2"/>
      <c r="D567" s="2"/>
      <c r="E567" s="2"/>
      <c r="F567" s="2"/>
      <c r="G567" s="3"/>
      <c r="H567" s="3"/>
      <c r="I567" s="2"/>
      <c r="J567"/>
      <c r="K567"/>
      <c r="L567"/>
      <c r="M567"/>
      <c r="N567"/>
      <c r="O567"/>
      <c r="P567"/>
      <c r="Q567"/>
      <c r="R567"/>
      <c r="S567"/>
      <c r="T567"/>
      <c r="U567"/>
      <c r="V567" s="2"/>
    </row>
    <row r="568" spans="2:22" x14ac:dyDescent="0.2">
      <c r="B568" s="2"/>
      <c r="C568" s="2"/>
      <c r="D568" s="2"/>
      <c r="E568" s="2"/>
      <c r="F568" s="2"/>
      <c r="G568" s="3"/>
      <c r="H568" s="3"/>
      <c r="I568" s="2"/>
      <c r="J568"/>
      <c r="K568"/>
      <c r="L568"/>
      <c r="M568"/>
      <c r="N568"/>
      <c r="O568"/>
      <c r="P568"/>
      <c r="Q568"/>
      <c r="R568"/>
      <c r="S568"/>
      <c r="T568"/>
      <c r="U568"/>
      <c r="V568" s="2"/>
    </row>
    <row r="569" spans="2:22" x14ac:dyDescent="0.2">
      <c r="B569" s="2"/>
      <c r="C569" s="2"/>
      <c r="D569" s="2"/>
      <c r="E569" s="2"/>
      <c r="F569" s="2"/>
      <c r="G569" s="3"/>
      <c r="H569" s="3"/>
      <c r="I569" s="2"/>
      <c r="J569"/>
      <c r="K569"/>
      <c r="L569"/>
      <c r="M569"/>
      <c r="N569"/>
      <c r="O569"/>
      <c r="P569"/>
      <c r="Q569"/>
      <c r="R569"/>
      <c r="S569"/>
      <c r="T569"/>
      <c r="U569"/>
      <c r="V569" s="2"/>
    </row>
    <row r="570" spans="2:22" x14ac:dyDescent="0.2">
      <c r="B570" s="2"/>
      <c r="C570" s="2"/>
      <c r="D570" s="2"/>
      <c r="E570" s="2"/>
      <c r="F570" s="2"/>
      <c r="G570" s="3"/>
      <c r="H570" s="3"/>
      <c r="I570" s="2"/>
      <c r="J570"/>
      <c r="K570"/>
      <c r="L570"/>
      <c r="M570"/>
      <c r="N570"/>
      <c r="O570"/>
      <c r="P570"/>
      <c r="Q570"/>
      <c r="R570"/>
      <c r="S570"/>
      <c r="T570"/>
      <c r="U570"/>
      <c r="V570" s="2"/>
    </row>
    <row r="571" spans="2:22" x14ac:dyDescent="0.2">
      <c r="B571" s="2"/>
      <c r="C571" s="2"/>
      <c r="D571" s="2"/>
      <c r="E571" s="2"/>
      <c r="F571" s="2"/>
      <c r="G571" s="3"/>
      <c r="H571" s="3"/>
      <c r="I571" s="2"/>
      <c r="J571"/>
      <c r="K571"/>
      <c r="L571"/>
      <c r="M571"/>
      <c r="N571"/>
      <c r="O571"/>
      <c r="P571"/>
      <c r="Q571"/>
      <c r="R571"/>
      <c r="S571"/>
      <c r="T571"/>
      <c r="U571"/>
      <c r="V571" s="2"/>
    </row>
    <row r="572" spans="2:22" x14ac:dyDescent="0.2">
      <c r="B572" s="2"/>
      <c r="C572" s="2"/>
      <c r="D572" s="2"/>
      <c r="E572" s="2"/>
      <c r="F572" s="2"/>
      <c r="G572" s="3"/>
      <c r="H572" s="3"/>
      <c r="I572" s="2"/>
      <c r="J572"/>
      <c r="K572"/>
      <c r="L572"/>
      <c r="M572"/>
      <c r="N572"/>
      <c r="O572"/>
      <c r="P572"/>
      <c r="Q572"/>
      <c r="R572"/>
      <c r="S572"/>
      <c r="T572"/>
      <c r="U572"/>
      <c r="V572" s="2"/>
    </row>
    <row r="573" spans="2:22" x14ac:dyDescent="0.2">
      <c r="B573" s="2"/>
      <c r="C573" s="2"/>
      <c r="D573" s="2"/>
      <c r="E573" s="2"/>
      <c r="F573" s="2"/>
      <c r="G573" s="3"/>
      <c r="H573" s="3"/>
      <c r="I573" s="2"/>
      <c r="J573"/>
      <c r="K573"/>
      <c r="L573"/>
      <c r="M573"/>
      <c r="N573"/>
      <c r="O573"/>
      <c r="P573"/>
      <c r="Q573"/>
      <c r="R573"/>
      <c r="S573"/>
      <c r="T573"/>
      <c r="U573"/>
      <c r="V573" s="2"/>
    </row>
    <row r="574" spans="2:22" x14ac:dyDescent="0.2">
      <c r="B574" s="2"/>
      <c r="C574" s="2"/>
      <c r="D574" s="2"/>
      <c r="E574" s="2"/>
      <c r="F574" s="2"/>
      <c r="G574" s="3"/>
      <c r="H574" s="3"/>
      <c r="I574" s="2"/>
      <c r="J574"/>
      <c r="K574"/>
      <c r="L574"/>
      <c r="M574"/>
      <c r="N574"/>
      <c r="O574"/>
      <c r="P574"/>
      <c r="Q574"/>
      <c r="R574"/>
      <c r="S574"/>
      <c r="T574"/>
      <c r="U574"/>
      <c r="V574" s="2"/>
    </row>
    <row r="575" spans="2:22" x14ac:dyDescent="0.2">
      <c r="B575" s="2"/>
      <c r="C575" s="2"/>
      <c r="D575" s="2"/>
      <c r="E575" s="2"/>
      <c r="F575" s="2"/>
      <c r="G575" s="3"/>
      <c r="H575" s="3"/>
      <c r="I575" s="2"/>
      <c r="J575"/>
      <c r="K575"/>
      <c r="L575"/>
      <c r="M575"/>
      <c r="N575"/>
      <c r="O575"/>
      <c r="P575"/>
      <c r="Q575"/>
      <c r="R575"/>
      <c r="S575"/>
      <c r="T575"/>
      <c r="U575"/>
      <c r="V575" s="2"/>
    </row>
    <row r="576" spans="2:22" x14ac:dyDescent="0.2">
      <c r="B576" s="2"/>
      <c r="C576" s="2"/>
      <c r="D576" s="2"/>
      <c r="E576" s="2"/>
      <c r="F576" s="2"/>
      <c r="G576" s="3"/>
      <c r="H576" s="3"/>
      <c r="I576" s="2"/>
      <c r="J576"/>
      <c r="K576"/>
      <c r="L576"/>
      <c r="M576"/>
      <c r="N576"/>
      <c r="O576"/>
      <c r="P576"/>
      <c r="Q576"/>
      <c r="R576"/>
      <c r="S576"/>
      <c r="T576"/>
      <c r="U576"/>
      <c r="V576" s="2"/>
    </row>
    <row r="577" spans="2:22" x14ac:dyDescent="0.2">
      <c r="B577" s="2"/>
      <c r="C577" s="2"/>
      <c r="D577" s="2"/>
      <c r="E577" s="2"/>
      <c r="F577" s="2"/>
      <c r="G577" s="3"/>
      <c r="H577" s="3"/>
      <c r="I577" s="2"/>
      <c r="J577"/>
      <c r="K577"/>
      <c r="L577"/>
      <c r="M577"/>
      <c r="N577"/>
      <c r="O577"/>
      <c r="P577"/>
      <c r="Q577"/>
      <c r="R577"/>
      <c r="S577"/>
      <c r="T577"/>
      <c r="U577"/>
      <c r="V577" s="2"/>
    </row>
    <row r="578" spans="2:22" x14ac:dyDescent="0.2">
      <c r="B578" s="2"/>
      <c r="C578" s="2"/>
      <c r="D578" s="2"/>
      <c r="E578" s="2"/>
      <c r="F578" s="2"/>
      <c r="G578" s="3"/>
      <c r="H578" s="3"/>
      <c r="I578" s="2"/>
      <c r="J578"/>
      <c r="K578"/>
      <c r="L578"/>
      <c r="M578"/>
      <c r="N578"/>
      <c r="O578"/>
      <c r="P578"/>
      <c r="Q578"/>
      <c r="R578"/>
      <c r="S578"/>
      <c r="T578"/>
      <c r="U578"/>
      <c r="V578" s="2"/>
    </row>
    <row r="579" spans="2:22" x14ac:dyDescent="0.2">
      <c r="B579" s="2"/>
      <c r="C579" s="2"/>
      <c r="D579" s="2"/>
      <c r="E579" s="2"/>
      <c r="F579" s="2"/>
      <c r="G579" s="3"/>
      <c r="H579" s="3"/>
      <c r="I579" s="2"/>
      <c r="J579"/>
      <c r="K579"/>
      <c r="L579"/>
      <c r="M579"/>
      <c r="N579"/>
      <c r="O579"/>
      <c r="P579"/>
      <c r="Q579"/>
      <c r="R579"/>
      <c r="S579"/>
      <c r="T579"/>
      <c r="U579"/>
      <c r="V579" s="2"/>
    </row>
    <row r="580" spans="2:22" x14ac:dyDescent="0.2">
      <c r="B580" s="2"/>
      <c r="C580" s="2"/>
      <c r="D580" s="2"/>
      <c r="E580" s="2"/>
      <c r="F580" s="2"/>
      <c r="G580" s="3"/>
      <c r="H580" s="3"/>
      <c r="I580" s="2"/>
      <c r="J580"/>
      <c r="K580"/>
      <c r="L580"/>
      <c r="M580"/>
      <c r="N580"/>
      <c r="O580"/>
      <c r="P580"/>
      <c r="Q580"/>
      <c r="R580"/>
      <c r="S580"/>
      <c r="T580"/>
      <c r="U580"/>
      <c r="V580" s="2"/>
    </row>
    <row r="581" spans="2:22" x14ac:dyDescent="0.2">
      <c r="B581" s="2"/>
      <c r="C581" s="2"/>
      <c r="D581" s="2"/>
      <c r="E581" s="2"/>
      <c r="F581" s="2"/>
      <c r="G581" s="3"/>
      <c r="H581" s="3"/>
      <c r="I581" s="2"/>
      <c r="J581"/>
      <c r="K581"/>
      <c r="L581"/>
      <c r="M581"/>
      <c r="N581"/>
      <c r="O581"/>
      <c r="P581"/>
      <c r="Q581"/>
      <c r="R581"/>
      <c r="S581"/>
      <c r="T581"/>
      <c r="U581"/>
      <c r="V581" s="2"/>
    </row>
    <row r="582" spans="2:22" x14ac:dyDescent="0.2">
      <c r="B582" s="2"/>
      <c r="C582" s="2"/>
      <c r="D582" s="2"/>
      <c r="E582" s="2"/>
      <c r="F582" s="2"/>
      <c r="G582" s="3"/>
      <c r="H582" s="3"/>
      <c r="I582" s="2"/>
      <c r="J582"/>
      <c r="K582"/>
      <c r="L582"/>
      <c r="M582"/>
      <c r="N582"/>
      <c r="O582"/>
      <c r="P582"/>
      <c r="Q582"/>
      <c r="R582"/>
      <c r="S582"/>
      <c r="T582"/>
      <c r="U582"/>
      <c r="V582" s="2"/>
    </row>
    <row r="583" spans="2:22" x14ac:dyDescent="0.2">
      <c r="B583" s="2"/>
      <c r="C583" s="2"/>
      <c r="D583" s="2"/>
      <c r="E583" s="2"/>
      <c r="F583" s="2"/>
      <c r="G583" s="3"/>
      <c r="H583" s="3"/>
      <c r="I583" s="2"/>
      <c r="J583"/>
      <c r="K583"/>
      <c r="L583"/>
      <c r="M583"/>
      <c r="N583"/>
      <c r="O583"/>
      <c r="P583"/>
      <c r="Q583"/>
      <c r="R583"/>
      <c r="S583"/>
      <c r="T583"/>
      <c r="U583"/>
      <c r="V583" s="2"/>
    </row>
    <row r="584" spans="2:22" x14ac:dyDescent="0.2">
      <c r="B584" s="2"/>
      <c r="C584" s="2"/>
      <c r="D584" s="2"/>
      <c r="E584" s="2"/>
      <c r="F584" s="2"/>
      <c r="G584" s="3"/>
      <c r="H584" s="3"/>
      <c r="I584" s="2"/>
      <c r="J584"/>
      <c r="K584"/>
      <c r="L584"/>
      <c r="M584"/>
      <c r="N584"/>
      <c r="O584"/>
      <c r="P584"/>
      <c r="Q584"/>
      <c r="R584"/>
      <c r="S584"/>
      <c r="T584"/>
      <c r="U584"/>
      <c r="V584" s="2"/>
    </row>
    <row r="585" spans="2:22" x14ac:dyDescent="0.2">
      <c r="B585" s="2"/>
      <c r="C585" s="2"/>
      <c r="D585" s="2"/>
      <c r="E585" s="2"/>
      <c r="F585" s="2"/>
      <c r="G585" s="3"/>
      <c r="H585" s="3"/>
      <c r="I585" s="2"/>
      <c r="J585"/>
      <c r="K585"/>
      <c r="L585"/>
      <c r="M585"/>
      <c r="N585"/>
      <c r="O585"/>
      <c r="P585"/>
      <c r="Q585"/>
      <c r="R585"/>
      <c r="S585"/>
      <c r="T585"/>
      <c r="U585"/>
      <c r="V585" s="2"/>
    </row>
    <row r="586" spans="2:22" x14ac:dyDescent="0.2">
      <c r="B586" s="2"/>
      <c r="C586" s="2"/>
      <c r="D586" s="2"/>
      <c r="E586" s="2"/>
      <c r="F586" s="2"/>
      <c r="G586" s="3"/>
      <c r="H586" s="3"/>
      <c r="I586" s="2"/>
      <c r="J586"/>
      <c r="K586"/>
      <c r="L586"/>
      <c r="M586"/>
      <c r="N586"/>
      <c r="O586"/>
      <c r="P586"/>
      <c r="Q586"/>
      <c r="R586"/>
      <c r="S586"/>
      <c r="T586"/>
      <c r="U586"/>
      <c r="V586" s="2"/>
    </row>
    <row r="587" spans="2:22" x14ac:dyDescent="0.2">
      <c r="B587" s="2"/>
      <c r="C587" s="2"/>
      <c r="D587" s="2"/>
      <c r="E587" s="2"/>
      <c r="F587" s="2"/>
      <c r="G587" s="3"/>
      <c r="H587" s="3"/>
      <c r="I587" s="2"/>
      <c r="J587"/>
      <c r="K587"/>
      <c r="L587"/>
      <c r="M587"/>
      <c r="N587"/>
      <c r="O587"/>
      <c r="P587"/>
      <c r="Q587"/>
      <c r="R587"/>
      <c r="S587"/>
      <c r="T587"/>
      <c r="U587"/>
      <c r="V587" s="2"/>
    </row>
    <row r="588" spans="2:22" x14ac:dyDescent="0.2">
      <c r="B588" s="2"/>
      <c r="C588" s="2"/>
      <c r="D588" s="2"/>
      <c r="E588" s="2"/>
      <c r="F588" s="2"/>
      <c r="G588" s="3"/>
      <c r="H588" s="3"/>
      <c r="I588" s="2"/>
      <c r="J588"/>
      <c r="K588"/>
      <c r="L588"/>
      <c r="M588"/>
      <c r="N588"/>
      <c r="O588"/>
      <c r="P588"/>
      <c r="Q588"/>
      <c r="R588"/>
      <c r="S588"/>
      <c r="T588"/>
      <c r="U588"/>
      <c r="V588" s="2"/>
    </row>
    <row r="589" spans="2:22" x14ac:dyDescent="0.2">
      <c r="B589" s="2"/>
      <c r="C589" s="2"/>
      <c r="D589" s="2"/>
      <c r="E589" s="2"/>
      <c r="F589" s="2"/>
      <c r="G589" s="3"/>
      <c r="H589" s="3"/>
      <c r="I589" s="2"/>
      <c r="J589"/>
      <c r="K589"/>
      <c r="L589"/>
      <c r="M589"/>
      <c r="N589"/>
      <c r="O589"/>
      <c r="P589"/>
      <c r="Q589"/>
      <c r="R589"/>
      <c r="S589"/>
      <c r="T589"/>
      <c r="U589"/>
      <c r="V589" s="2"/>
    </row>
    <row r="590" spans="2:22" x14ac:dyDescent="0.2">
      <c r="B590" s="2"/>
      <c r="C590" s="2"/>
      <c r="D590" s="2"/>
      <c r="E590" s="2"/>
      <c r="F590" s="2"/>
      <c r="G590" s="3"/>
      <c r="H590" s="3"/>
      <c r="I590" s="2"/>
      <c r="J590"/>
      <c r="K590"/>
      <c r="L590"/>
      <c r="M590"/>
      <c r="N590"/>
      <c r="O590"/>
      <c r="P590"/>
      <c r="Q590"/>
      <c r="R590"/>
      <c r="S590"/>
      <c r="T590"/>
      <c r="U590"/>
      <c r="V590" s="2"/>
    </row>
    <row r="591" spans="2:22" x14ac:dyDescent="0.2">
      <c r="B591" s="2"/>
      <c r="C591" s="2"/>
      <c r="D591" s="2"/>
      <c r="E591" s="2"/>
      <c r="F591" s="2"/>
      <c r="G591" s="3"/>
      <c r="H591" s="3"/>
      <c r="I591" s="2"/>
      <c r="J591"/>
      <c r="K591"/>
      <c r="L591"/>
      <c r="M591"/>
      <c r="N591"/>
      <c r="O591"/>
      <c r="P591"/>
      <c r="Q591"/>
      <c r="R591"/>
      <c r="S591"/>
      <c r="T591"/>
      <c r="U591"/>
      <c r="V591" s="2"/>
    </row>
    <row r="592" spans="2:22" x14ac:dyDescent="0.2">
      <c r="B592" s="2"/>
      <c r="C592" s="2"/>
      <c r="D592" s="2"/>
      <c r="E592" s="2"/>
      <c r="F592" s="2"/>
      <c r="G592" s="3"/>
      <c r="H592" s="3"/>
      <c r="I592" s="2"/>
      <c r="J592"/>
      <c r="K592"/>
      <c r="L592"/>
      <c r="M592"/>
      <c r="N592"/>
      <c r="O592"/>
      <c r="P592"/>
      <c r="Q592"/>
      <c r="R592"/>
      <c r="S592"/>
      <c r="T592"/>
      <c r="U592"/>
      <c r="V592" s="2"/>
    </row>
    <row r="593" spans="2:22" x14ac:dyDescent="0.2">
      <c r="B593" s="2"/>
      <c r="C593" s="2"/>
      <c r="D593" s="2"/>
      <c r="E593" s="2"/>
      <c r="F593" s="2"/>
      <c r="G593" s="3"/>
      <c r="H593" s="3"/>
      <c r="I593" s="2"/>
      <c r="J593"/>
      <c r="K593"/>
      <c r="L593"/>
      <c r="M593"/>
      <c r="N593"/>
      <c r="O593"/>
      <c r="P593"/>
      <c r="Q593"/>
      <c r="R593"/>
      <c r="S593"/>
      <c r="T593"/>
      <c r="U593"/>
      <c r="V593" s="2"/>
    </row>
    <row r="594" spans="2:22" x14ac:dyDescent="0.2">
      <c r="B594" s="2"/>
      <c r="C594" s="2"/>
      <c r="D594" s="2"/>
      <c r="E594" s="2"/>
      <c r="F594" s="2"/>
      <c r="G594" s="3"/>
      <c r="H594" s="3"/>
      <c r="I594" s="2"/>
      <c r="J594"/>
      <c r="K594"/>
      <c r="L594"/>
      <c r="M594"/>
      <c r="N594"/>
      <c r="O594"/>
      <c r="P594"/>
      <c r="Q594"/>
      <c r="R594"/>
      <c r="S594"/>
      <c r="T594"/>
      <c r="U594"/>
      <c r="V594" s="2"/>
    </row>
    <row r="595" spans="2:22" x14ac:dyDescent="0.2">
      <c r="B595" s="2"/>
      <c r="C595" s="2"/>
      <c r="D595" s="2"/>
      <c r="E595" s="2"/>
      <c r="F595" s="2"/>
      <c r="G595" s="3"/>
      <c r="H595" s="3"/>
      <c r="I595" s="2"/>
      <c r="J595"/>
      <c r="K595"/>
      <c r="L595"/>
      <c r="M595"/>
      <c r="N595"/>
      <c r="O595"/>
      <c r="P595"/>
      <c r="Q595"/>
      <c r="R595"/>
      <c r="S595"/>
      <c r="T595"/>
      <c r="U595"/>
      <c r="V595" s="2"/>
    </row>
    <row r="596" spans="2:22" x14ac:dyDescent="0.2">
      <c r="B596" s="2"/>
      <c r="C596" s="2"/>
      <c r="D596" s="2"/>
      <c r="E596" s="2"/>
      <c r="F596" s="2"/>
      <c r="G596" s="3"/>
      <c r="H596" s="3"/>
      <c r="I596" s="2"/>
      <c r="J596"/>
      <c r="K596"/>
      <c r="L596"/>
      <c r="M596"/>
      <c r="N596"/>
      <c r="O596"/>
      <c r="P596"/>
      <c r="Q596"/>
      <c r="R596"/>
      <c r="S596"/>
      <c r="T596"/>
      <c r="U596"/>
      <c r="V596" s="2"/>
    </row>
    <row r="597" spans="2:22" x14ac:dyDescent="0.2">
      <c r="B597" s="2"/>
      <c r="C597" s="2"/>
      <c r="D597" s="2"/>
      <c r="E597" s="2"/>
      <c r="F597" s="2"/>
      <c r="G597" s="3"/>
      <c r="H597" s="3"/>
      <c r="I597" s="2"/>
      <c r="J597"/>
      <c r="K597"/>
      <c r="L597"/>
      <c r="M597"/>
      <c r="N597"/>
      <c r="O597"/>
      <c r="P597"/>
      <c r="Q597"/>
      <c r="R597"/>
      <c r="S597"/>
      <c r="T597"/>
      <c r="U597"/>
      <c r="V597" s="2"/>
    </row>
    <row r="598" spans="2:22" x14ac:dyDescent="0.2">
      <c r="B598" s="2"/>
      <c r="C598" s="2"/>
      <c r="D598" s="2"/>
      <c r="E598" s="2"/>
      <c r="F598" s="2"/>
      <c r="G598" s="3"/>
      <c r="H598" s="3"/>
      <c r="I598" s="2"/>
      <c r="J598"/>
      <c r="K598"/>
      <c r="L598"/>
      <c r="M598"/>
      <c r="N598"/>
      <c r="O598"/>
      <c r="P598"/>
      <c r="Q598"/>
      <c r="R598"/>
      <c r="S598"/>
      <c r="T598"/>
      <c r="U598"/>
      <c r="V598" s="2"/>
    </row>
    <row r="599" spans="2:22" x14ac:dyDescent="0.2">
      <c r="B599" s="2"/>
      <c r="C599" s="2"/>
      <c r="D599" s="2"/>
      <c r="E599" s="2"/>
      <c r="F599" s="2"/>
      <c r="G599" s="3"/>
      <c r="H599" s="3"/>
      <c r="I599" s="2"/>
      <c r="J599"/>
      <c r="K599"/>
      <c r="L599"/>
      <c r="M599"/>
      <c r="N599"/>
      <c r="O599"/>
      <c r="P599"/>
      <c r="Q599"/>
      <c r="R599"/>
      <c r="S599"/>
      <c r="T599"/>
      <c r="U599"/>
      <c r="V599" s="2"/>
    </row>
    <row r="600" spans="2:22" x14ac:dyDescent="0.2">
      <c r="B600" s="2"/>
      <c r="C600" s="2"/>
      <c r="D600" s="2"/>
      <c r="E600" s="2"/>
      <c r="F600" s="2"/>
      <c r="G600" s="3"/>
      <c r="H600" s="3"/>
      <c r="I600" s="2"/>
      <c r="J600"/>
      <c r="K600"/>
      <c r="L600"/>
      <c r="M600"/>
      <c r="N600"/>
      <c r="O600"/>
      <c r="P600"/>
      <c r="Q600"/>
      <c r="R600"/>
      <c r="S600"/>
      <c r="T600"/>
      <c r="U600"/>
      <c r="V600" s="2"/>
    </row>
    <row r="601" spans="2:22" x14ac:dyDescent="0.2">
      <c r="B601" s="2"/>
      <c r="C601" s="2"/>
      <c r="D601" s="2"/>
      <c r="E601" s="2"/>
      <c r="F601" s="2"/>
      <c r="G601" s="3"/>
      <c r="H601" s="3"/>
      <c r="I601" s="2"/>
      <c r="J601"/>
      <c r="K601"/>
      <c r="L601"/>
      <c r="M601"/>
      <c r="N601"/>
      <c r="O601"/>
      <c r="P601"/>
      <c r="Q601"/>
      <c r="R601"/>
      <c r="S601"/>
      <c r="T601"/>
      <c r="U601"/>
      <c r="V601" s="2"/>
    </row>
    <row r="602" spans="2:22" x14ac:dyDescent="0.2">
      <c r="B602" s="2"/>
      <c r="C602" s="2"/>
      <c r="D602" s="2"/>
      <c r="E602" s="2"/>
      <c r="F602" s="2"/>
      <c r="G602" s="3"/>
      <c r="H602" s="3"/>
      <c r="I602" s="2"/>
      <c r="J602"/>
      <c r="K602"/>
      <c r="L602"/>
      <c r="M602"/>
      <c r="N602"/>
      <c r="O602"/>
      <c r="P602"/>
      <c r="Q602"/>
      <c r="R602"/>
      <c r="S602"/>
      <c r="T602"/>
      <c r="U602"/>
      <c r="V602" s="2"/>
    </row>
    <row r="603" spans="2:22" x14ac:dyDescent="0.2">
      <c r="B603" s="2"/>
      <c r="C603" s="2"/>
      <c r="D603" s="2"/>
      <c r="E603" s="2"/>
      <c r="F603" s="2"/>
      <c r="G603" s="3"/>
      <c r="H603" s="3"/>
      <c r="I603" s="2"/>
      <c r="J603"/>
      <c r="K603"/>
      <c r="L603"/>
      <c r="M603"/>
      <c r="N603"/>
      <c r="O603"/>
      <c r="P603"/>
      <c r="Q603"/>
      <c r="R603"/>
      <c r="S603"/>
      <c r="T603"/>
      <c r="U603"/>
      <c r="V603" s="2"/>
    </row>
    <row r="604" spans="2:22" x14ac:dyDescent="0.2">
      <c r="B604" s="2"/>
      <c r="C604" s="2"/>
      <c r="D604" s="2"/>
      <c r="E604" s="2"/>
      <c r="F604" s="2"/>
      <c r="G604" s="3"/>
      <c r="H604" s="3"/>
      <c r="I604" s="2"/>
      <c r="J604"/>
      <c r="K604"/>
      <c r="L604"/>
      <c r="M604"/>
      <c r="N604"/>
      <c r="O604"/>
      <c r="P604"/>
      <c r="Q604"/>
      <c r="R604"/>
      <c r="S604"/>
      <c r="T604"/>
      <c r="U604"/>
      <c r="V604" s="2"/>
    </row>
    <row r="605" spans="2:22" x14ac:dyDescent="0.2">
      <c r="B605" s="2"/>
      <c r="C605" s="2"/>
      <c r="D605" s="2"/>
      <c r="E605" s="2"/>
      <c r="F605" s="2"/>
      <c r="G605" s="3"/>
      <c r="H605" s="3"/>
      <c r="I605" s="2"/>
      <c r="J605"/>
      <c r="K605"/>
      <c r="L605"/>
      <c r="M605"/>
      <c r="N605"/>
      <c r="O605"/>
      <c r="P605"/>
      <c r="Q605"/>
      <c r="R605"/>
      <c r="S605"/>
      <c r="T605"/>
      <c r="U605"/>
      <c r="V605" s="2"/>
    </row>
    <row r="606" spans="2:22" x14ac:dyDescent="0.2">
      <c r="B606" s="2"/>
      <c r="C606" s="2"/>
      <c r="D606" s="2"/>
      <c r="E606" s="2"/>
      <c r="F606" s="2"/>
      <c r="G606" s="3"/>
      <c r="H606" s="3"/>
      <c r="I606" s="2"/>
      <c r="J606"/>
      <c r="K606"/>
      <c r="L606"/>
      <c r="M606"/>
      <c r="N606"/>
      <c r="O606"/>
      <c r="P606"/>
      <c r="Q606"/>
      <c r="R606"/>
      <c r="S606"/>
      <c r="T606"/>
      <c r="U606"/>
      <c r="V606" s="2"/>
    </row>
    <row r="607" spans="2:22" x14ac:dyDescent="0.2">
      <c r="B607" s="2"/>
      <c r="C607" s="2"/>
      <c r="D607" s="2"/>
      <c r="E607" s="2"/>
      <c r="F607" s="2"/>
      <c r="G607" s="3"/>
      <c r="H607" s="3"/>
      <c r="I607" s="2"/>
      <c r="J607"/>
      <c r="K607"/>
      <c r="L607"/>
      <c r="M607"/>
      <c r="N607"/>
      <c r="O607"/>
      <c r="P607"/>
      <c r="Q607"/>
      <c r="R607"/>
      <c r="S607"/>
      <c r="T607"/>
      <c r="U607"/>
      <c r="V607" s="2"/>
    </row>
    <row r="608" spans="2:22" x14ac:dyDescent="0.2">
      <c r="B608" s="2"/>
      <c r="C608" s="2"/>
      <c r="D608" s="2"/>
      <c r="E608" s="2"/>
      <c r="F608" s="2"/>
      <c r="G608" s="3"/>
      <c r="H608" s="3"/>
      <c r="I608" s="2"/>
      <c r="J608"/>
      <c r="K608"/>
      <c r="L608"/>
      <c r="M608"/>
      <c r="N608"/>
      <c r="O608"/>
      <c r="P608"/>
      <c r="Q608"/>
      <c r="R608"/>
      <c r="S608"/>
      <c r="T608"/>
      <c r="U608"/>
      <c r="V608" s="2"/>
    </row>
    <row r="609" spans="2:22" x14ac:dyDescent="0.2">
      <c r="B609" s="2"/>
      <c r="C609" s="2"/>
      <c r="D609" s="2"/>
      <c r="E609" s="2"/>
      <c r="F609" s="2"/>
      <c r="G609" s="3"/>
      <c r="H609" s="3"/>
      <c r="I609" s="2"/>
      <c r="J609"/>
      <c r="K609"/>
      <c r="L609"/>
      <c r="M609"/>
      <c r="N609"/>
      <c r="O609"/>
      <c r="P609"/>
      <c r="Q609"/>
      <c r="R609"/>
      <c r="S609"/>
      <c r="T609"/>
      <c r="U609"/>
      <c r="V609" s="2"/>
    </row>
    <row r="610" spans="2:22" x14ac:dyDescent="0.2">
      <c r="B610" s="2"/>
      <c r="C610" s="2"/>
      <c r="D610" s="2"/>
      <c r="E610" s="2"/>
      <c r="F610" s="2"/>
      <c r="G610" s="3"/>
      <c r="H610" s="3"/>
      <c r="I610" s="2"/>
      <c r="J610"/>
      <c r="K610"/>
      <c r="L610"/>
      <c r="M610"/>
      <c r="N610"/>
      <c r="O610"/>
      <c r="P610"/>
      <c r="Q610"/>
      <c r="R610"/>
      <c r="S610"/>
      <c r="T610"/>
      <c r="U610"/>
      <c r="V610" s="2"/>
    </row>
    <row r="611" spans="2:22" x14ac:dyDescent="0.2">
      <c r="B611" s="2"/>
      <c r="C611" s="2"/>
      <c r="D611" s="2"/>
      <c r="E611" s="2"/>
      <c r="F611" s="2"/>
      <c r="G611" s="3"/>
      <c r="H611" s="3"/>
      <c r="I611" s="2"/>
      <c r="J611"/>
      <c r="K611"/>
      <c r="L611"/>
      <c r="M611"/>
      <c r="N611"/>
      <c r="O611"/>
      <c r="P611"/>
      <c r="Q611"/>
      <c r="R611"/>
      <c r="S611"/>
      <c r="T611"/>
      <c r="U611"/>
      <c r="V611" s="2"/>
    </row>
    <row r="612" spans="2:22" x14ac:dyDescent="0.2">
      <c r="B612" s="2"/>
      <c r="C612" s="2"/>
      <c r="D612" s="2"/>
      <c r="E612" s="2"/>
      <c r="F612" s="2"/>
      <c r="G612" s="3"/>
      <c r="H612" s="3"/>
      <c r="I612" s="2"/>
      <c r="J612"/>
      <c r="K612"/>
      <c r="L612"/>
      <c r="M612"/>
      <c r="N612"/>
      <c r="O612"/>
      <c r="P612"/>
      <c r="Q612"/>
      <c r="R612"/>
      <c r="S612"/>
      <c r="T612"/>
      <c r="U612"/>
      <c r="V612" s="2"/>
    </row>
    <row r="613" spans="2:22" x14ac:dyDescent="0.2">
      <c r="B613" s="2"/>
      <c r="C613" s="2"/>
      <c r="D613" s="2"/>
      <c r="E613" s="2"/>
      <c r="F613" s="2"/>
      <c r="G613" s="3"/>
      <c r="H613" s="3"/>
      <c r="I613" s="2"/>
      <c r="J613"/>
      <c r="K613"/>
      <c r="L613"/>
      <c r="M613"/>
      <c r="N613"/>
      <c r="O613"/>
      <c r="P613"/>
      <c r="Q613"/>
      <c r="R613"/>
      <c r="S613"/>
      <c r="T613"/>
      <c r="U613"/>
      <c r="V613" s="2"/>
    </row>
    <row r="614" spans="2:22" x14ac:dyDescent="0.2">
      <c r="B614" s="2"/>
      <c r="C614" s="2"/>
      <c r="D614" s="2"/>
      <c r="E614" s="2"/>
      <c r="F614" s="2"/>
      <c r="G614" s="3"/>
      <c r="H614" s="3"/>
      <c r="I614" s="2"/>
      <c r="J614"/>
      <c r="K614"/>
      <c r="L614"/>
      <c r="M614"/>
      <c r="N614"/>
      <c r="O614"/>
      <c r="P614"/>
      <c r="Q614"/>
      <c r="R614"/>
      <c r="S614"/>
      <c r="T614"/>
      <c r="U614"/>
      <c r="V614" s="2"/>
    </row>
    <row r="615" spans="2:22" x14ac:dyDescent="0.2">
      <c r="B615" s="2"/>
      <c r="C615" s="2"/>
      <c r="D615" s="2"/>
      <c r="E615" s="2"/>
      <c r="F615" s="2"/>
      <c r="G615" s="3"/>
      <c r="H615" s="3"/>
      <c r="I615" s="2"/>
      <c r="J615"/>
      <c r="K615"/>
      <c r="L615"/>
      <c r="M615"/>
      <c r="N615"/>
      <c r="O615"/>
      <c r="P615"/>
      <c r="Q615"/>
      <c r="R615"/>
      <c r="S615"/>
      <c r="T615"/>
      <c r="U615"/>
      <c r="V615" s="2"/>
    </row>
    <row r="616" spans="2:22" x14ac:dyDescent="0.2">
      <c r="B616" s="2"/>
      <c r="C616" s="2"/>
      <c r="D616" s="2"/>
      <c r="E616" s="2"/>
      <c r="F616" s="2"/>
      <c r="G616" s="3"/>
      <c r="H616" s="3"/>
      <c r="I616" s="2"/>
      <c r="J616"/>
      <c r="K616"/>
      <c r="L616"/>
      <c r="M616"/>
      <c r="N616"/>
      <c r="O616"/>
      <c r="P616"/>
      <c r="Q616"/>
      <c r="R616"/>
      <c r="S616"/>
      <c r="T616"/>
      <c r="U616"/>
      <c r="V616" s="2"/>
    </row>
    <row r="617" spans="2:22" x14ac:dyDescent="0.2">
      <c r="B617" s="2"/>
      <c r="C617" s="2"/>
      <c r="D617" s="2"/>
      <c r="E617" s="2"/>
      <c r="F617" s="2"/>
      <c r="G617" s="3"/>
      <c r="H617" s="3"/>
      <c r="I617" s="2"/>
      <c r="J617"/>
      <c r="K617"/>
      <c r="L617"/>
      <c r="M617"/>
      <c r="N617"/>
      <c r="O617"/>
      <c r="P617"/>
      <c r="Q617"/>
      <c r="R617"/>
      <c r="S617"/>
      <c r="T617"/>
      <c r="U617"/>
      <c r="V617" s="2"/>
    </row>
    <row r="618" spans="2:22" x14ac:dyDescent="0.2">
      <c r="B618" s="2"/>
      <c r="C618" s="2"/>
      <c r="D618" s="2"/>
      <c r="E618" s="2"/>
      <c r="F618" s="2"/>
      <c r="G618" s="3"/>
      <c r="H618" s="3"/>
      <c r="I618" s="2"/>
      <c r="J618"/>
      <c r="K618"/>
      <c r="L618"/>
      <c r="M618"/>
      <c r="N618"/>
      <c r="O618"/>
      <c r="P618"/>
      <c r="Q618"/>
      <c r="R618"/>
      <c r="S618"/>
      <c r="T618"/>
      <c r="U618"/>
      <c r="V618" s="2"/>
    </row>
    <row r="619" spans="2:22" x14ac:dyDescent="0.2">
      <c r="B619" s="2"/>
      <c r="C619" s="2"/>
      <c r="D619" s="2"/>
      <c r="E619" s="2"/>
      <c r="F619" s="2"/>
      <c r="G619" s="3"/>
      <c r="H619" s="3"/>
      <c r="I619" s="2"/>
      <c r="J619"/>
      <c r="K619"/>
      <c r="L619"/>
      <c r="M619"/>
      <c r="N619"/>
      <c r="O619"/>
      <c r="P619"/>
      <c r="Q619"/>
      <c r="R619"/>
      <c r="S619"/>
      <c r="T619"/>
      <c r="U619"/>
      <c r="V619" s="2"/>
    </row>
    <row r="620" spans="2:22" x14ac:dyDescent="0.2">
      <c r="B620" s="2"/>
      <c r="C620" s="2"/>
      <c r="D620" s="2"/>
      <c r="E620" s="2"/>
      <c r="F620" s="2"/>
      <c r="G620" s="3"/>
      <c r="H620" s="3"/>
      <c r="I620" s="2"/>
      <c r="J620"/>
      <c r="K620"/>
      <c r="L620"/>
      <c r="M620"/>
      <c r="N620"/>
      <c r="O620"/>
      <c r="P620"/>
      <c r="Q620"/>
      <c r="R620"/>
      <c r="S620"/>
      <c r="T620"/>
      <c r="U620"/>
      <c r="V620" s="2"/>
    </row>
    <row r="621" spans="2:22" x14ac:dyDescent="0.2">
      <c r="B621" s="2"/>
      <c r="C621" s="2"/>
      <c r="D621" s="2"/>
      <c r="E621" s="2"/>
      <c r="F621" s="2"/>
      <c r="G621" s="3"/>
      <c r="H621" s="3"/>
      <c r="I621" s="2"/>
      <c r="J621"/>
      <c r="K621"/>
      <c r="L621"/>
      <c r="M621"/>
      <c r="N621"/>
      <c r="O621"/>
      <c r="P621"/>
      <c r="Q621"/>
      <c r="R621"/>
      <c r="S621"/>
      <c r="T621"/>
      <c r="U621"/>
      <c r="V621" s="2"/>
    </row>
    <row r="622" spans="2:22" x14ac:dyDescent="0.2">
      <c r="B622" s="2"/>
      <c r="C622" s="2"/>
      <c r="D622" s="2"/>
      <c r="E622" s="2"/>
      <c r="F622" s="2"/>
      <c r="G622" s="3"/>
      <c r="H622" s="3"/>
      <c r="I622" s="2"/>
      <c r="J622"/>
      <c r="K622"/>
      <c r="L622"/>
      <c r="M622"/>
      <c r="N622"/>
      <c r="O622"/>
      <c r="P622"/>
      <c r="Q622"/>
      <c r="R622"/>
      <c r="S622"/>
      <c r="T622"/>
      <c r="U622"/>
      <c r="V622" s="2"/>
    </row>
    <row r="623" spans="2:22" x14ac:dyDescent="0.2">
      <c r="B623" s="2"/>
      <c r="C623" s="2"/>
      <c r="D623" s="2"/>
      <c r="E623" s="2"/>
      <c r="F623" s="2"/>
      <c r="G623" s="3"/>
      <c r="H623" s="3"/>
      <c r="I623" s="2"/>
      <c r="J623"/>
      <c r="K623"/>
      <c r="L623"/>
      <c r="M623"/>
      <c r="N623"/>
      <c r="O623"/>
      <c r="P623"/>
      <c r="Q623"/>
      <c r="R623"/>
      <c r="S623"/>
      <c r="T623"/>
      <c r="U623"/>
      <c r="V623" s="2"/>
    </row>
    <row r="624" spans="2:22" x14ac:dyDescent="0.2">
      <c r="B624" s="2"/>
      <c r="C624" s="2"/>
      <c r="D624" s="2"/>
      <c r="E624" s="2"/>
      <c r="F624" s="2"/>
      <c r="G624" s="3"/>
      <c r="H624" s="3"/>
      <c r="I624" s="2"/>
      <c r="J624"/>
      <c r="K624"/>
      <c r="L624"/>
      <c r="M624"/>
      <c r="N624"/>
      <c r="O624"/>
      <c r="P624"/>
      <c r="Q624"/>
      <c r="R624"/>
      <c r="S624"/>
      <c r="T624"/>
      <c r="U624"/>
      <c r="V624" s="2"/>
    </row>
    <row r="625" spans="2:22" x14ac:dyDescent="0.2">
      <c r="B625" s="2"/>
      <c r="C625" s="2"/>
      <c r="D625" s="2"/>
      <c r="E625" s="2"/>
      <c r="F625" s="2"/>
      <c r="G625" s="3"/>
      <c r="H625" s="3"/>
      <c r="I625" s="2"/>
      <c r="J625"/>
      <c r="K625"/>
      <c r="L625"/>
      <c r="M625"/>
      <c r="N625"/>
      <c r="O625"/>
      <c r="P625"/>
      <c r="Q625"/>
      <c r="R625"/>
      <c r="S625"/>
      <c r="T625"/>
      <c r="U625"/>
      <c r="V625" s="2"/>
    </row>
    <row r="626" spans="2:22" x14ac:dyDescent="0.2">
      <c r="B626" s="2"/>
      <c r="C626" s="2"/>
      <c r="D626" s="2"/>
      <c r="E626" s="2"/>
      <c r="F626" s="2"/>
      <c r="G626" s="3"/>
      <c r="H626" s="3"/>
      <c r="I626" s="2"/>
      <c r="J626"/>
      <c r="K626"/>
      <c r="L626"/>
      <c r="M626"/>
      <c r="N626"/>
      <c r="O626"/>
      <c r="P626"/>
      <c r="Q626"/>
      <c r="R626"/>
      <c r="S626"/>
      <c r="T626"/>
      <c r="U626"/>
      <c r="V626" s="2"/>
    </row>
    <row r="627" spans="2:22" x14ac:dyDescent="0.2">
      <c r="B627" s="2"/>
      <c r="C627" s="2"/>
      <c r="D627" s="2"/>
      <c r="E627" s="2"/>
      <c r="F627" s="2"/>
      <c r="G627" s="3"/>
      <c r="H627" s="3"/>
      <c r="I627" s="2"/>
      <c r="J627"/>
      <c r="K627"/>
      <c r="L627"/>
      <c r="M627"/>
      <c r="N627"/>
      <c r="O627"/>
      <c r="P627"/>
      <c r="Q627"/>
      <c r="R627"/>
      <c r="S627"/>
      <c r="T627"/>
      <c r="U627"/>
      <c r="V627" s="2"/>
    </row>
    <row r="628" spans="2:22" x14ac:dyDescent="0.2">
      <c r="B628" s="2"/>
      <c r="C628" s="2"/>
      <c r="D628" s="2"/>
      <c r="E628" s="2"/>
      <c r="F628" s="2"/>
      <c r="G628" s="3"/>
      <c r="H628" s="3"/>
      <c r="I628" s="2"/>
      <c r="J628"/>
      <c r="K628"/>
      <c r="L628"/>
      <c r="M628"/>
      <c r="N628"/>
      <c r="O628"/>
      <c r="P628"/>
      <c r="Q628"/>
      <c r="R628"/>
      <c r="S628"/>
      <c r="T628"/>
      <c r="U628"/>
      <c r="V628" s="2"/>
    </row>
    <row r="629" spans="2:22" x14ac:dyDescent="0.2">
      <c r="B629" s="2"/>
      <c r="C629" s="2"/>
      <c r="D629" s="2"/>
      <c r="E629" s="2"/>
      <c r="F629" s="2"/>
      <c r="G629" s="3"/>
      <c r="H629" s="3"/>
      <c r="I629" s="2"/>
      <c r="J629"/>
      <c r="K629"/>
      <c r="L629"/>
      <c r="M629"/>
      <c r="N629"/>
      <c r="O629"/>
      <c r="P629"/>
      <c r="Q629"/>
      <c r="R629"/>
      <c r="S629"/>
      <c r="T629"/>
      <c r="U629"/>
      <c r="V629" s="2"/>
    </row>
    <row r="630" spans="2:22" x14ac:dyDescent="0.2">
      <c r="B630" s="2"/>
      <c r="C630" s="2"/>
      <c r="D630" s="2"/>
      <c r="E630" s="2"/>
      <c r="F630" s="2"/>
      <c r="G630" s="3"/>
      <c r="H630" s="3"/>
      <c r="I630" s="2"/>
      <c r="J630"/>
      <c r="K630"/>
      <c r="L630"/>
      <c r="M630"/>
      <c r="N630"/>
      <c r="O630"/>
      <c r="P630"/>
      <c r="Q630"/>
      <c r="R630"/>
      <c r="S630"/>
      <c r="T630"/>
      <c r="U630"/>
      <c r="V630" s="2"/>
    </row>
    <row r="631" spans="2:22" x14ac:dyDescent="0.2">
      <c r="B631" s="2"/>
      <c r="C631" s="2"/>
      <c r="D631" s="2"/>
      <c r="E631" s="2"/>
      <c r="F631" s="2"/>
      <c r="G631" s="3"/>
      <c r="H631" s="3"/>
      <c r="I631" s="2"/>
      <c r="J631"/>
      <c r="K631"/>
      <c r="L631"/>
      <c r="M631"/>
      <c r="N631"/>
      <c r="O631"/>
      <c r="P631"/>
      <c r="Q631"/>
      <c r="R631"/>
      <c r="S631"/>
      <c r="T631"/>
      <c r="U631"/>
      <c r="V631" s="2"/>
    </row>
    <row r="632" spans="2:22" x14ac:dyDescent="0.2">
      <c r="B632" s="2"/>
      <c r="C632" s="2"/>
      <c r="D632" s="2"/>
      <c r="E632" s="2"/>
      <c r="F632" s="2"/>
      <c r="G632" s="3"/>
      <c r="H632" s="3"/>
      <c r="I632" s="2"/>
      <c r="J632"/>
      <c r="K632"/>
      <c r="L632"/>
      <c r="M632"/>
      <c r="N632"/>
      <c r="O632"/>
      <c r="P632"/>
      <c r="Q632"/>
      <c r="R632"/>
      <c r="S632"/>
      <c r="T632"/>
      <c r="U632"/>
      <c r="V632" s="2"/>
    </row>
    <row r="633" spans="2:22" x14ac:dyDescent="0.2">
      <c r="B633" s="2"/>
      <c r="C633" s="2"/>
      <c r="D633" s="2"/>
      <c r="E633" s="2"/>
      <c r="F633" s="2"/>
      <c r="G633" s="3"/>
      <c r="H633" s="3"/>
      <c r="I633" s="2"/>
      <c r="J633"/>
      <c r="K633"/>
      <c r="L633"/>
      <c r="M633"/>
      <c r="N633"/>
      <c r="O633"/>
      <c r="P633"/>
      <c r="Q633"/>
      <c r="R633"/>
      <c r="S633"/>
      <c r="T633"/>
      <c r="U633"/>
      <c r="V633" s="2"/>
    </row>
    <row r="634" spans="2:22" x14ac:dyDescent="0.2">
      <c r="B634" s="2"/>
      <c r="C634" s="2"/>
      <c r="D634" s="2"/>
      <c r="E634" s="2"/>
      <c r="F634" s="2"/>
      <c r="G634" s="3"/>
      <c r="H634" s="3"/>
      <c r="I634" s="2"/>
      <c r="J634"/>
      <c r="K634"/>
      <c r="L634"/>
      <c r="M634"/>
      <c r="N634"/>
      <c r="O634"/>
      <c r="P634"/>
      <c r="Q634"/>
      <c r="R634"/>
      <c r="S634"/>
      <c r="T634"/>
      <c r="U634"/>
      <c r="V634" s="2"/>
    </row>
    <row r="635" spans="2:22" x14ac:dyDescent="0.2">
      <c r="B635" s="2"/>
      <c r="C635" s="2"/>
      <c r="D635" s="2"/>
      <c r="E635" s="2"/>
      <c r="F635" s="2"/>
      <c r="G635" s="3"/>
      <c r="H635" s="3"/>
      <c r="I635" s="2"/>
      <c r="J635"/>
      <c r="K635"/>
      <c r="L635"/>
      <c r="M635"/>
      <c r="N635"/>
      <c r="O635"/>
      <c r="P635"/>
      <c r="Q635"/>
      <c r="R635"/>
      <c r="S635"/>
      <c r="T635"/>
      <c r="U635"/>
      <c r="V635" s="2"/>
    </row>
    <row r="636" spans="2:22" x14ac:dyDescent="0.2">
      <c r="B636" s="2"/>
      <c r="C636" s="2"/>
      <c r="D636" s="2"/>
      <c r="E636" s="2"/>
      <c r="F636" s="2"/>
      <c r="G636" s="3"/>
      <c r="H636" s="3"/>
      <c r="I636" s="2"/>
      <c r="J636"/>
      <c r="K636"/>
      <c r="L636"/>
      <c r="M636"/>
      <c r="N636"/>
      <c r="O636"/>
      <c r="P636"/>
      <c r="Q636"/>
      <c r="R636"/>
      <c r="S636"/>
      <c r="T636"/>
      <c r="U636"/>
      <c r="V636" s="2"/>
    </row>
    <row r="637" spans="2:22" x14ac:dyDescent="0.2">
      <c r="B637" s="2"/>
      <c r="C637" s="2"/>
      <c r="D637" s="2"/>
      <c r="E637" s="2"/>
      <c r="F637" s="2"/>
      <c r="G637" s="3"/>
      <c r="H637" s="3"/>
      <c r="I637" s="2"/>
      <c r="J637"/>
      <c r="K637"/>
      <c r="L637"/>
      <c r="M637"/>
      <c r="N637"/>
      <c r="O637"/>
      <c r="P637"/>
      <c r="Q637"/>
      <c r="R637"/>
      <c r="S637"/>
      <c r="T637"/>
      <c r="U637"/>
      <c r="V637" s="2"/>
    </row>
    <row r="638" spans="2:22" x14ac:dyDescent="0.2">
      <c r="B638" s="2"/>
      <c r="C638" s="2"/>
      <c r="D638" s="2"/>
      <c r="E638" s="2"/>
      <c r="F638" s="2"/>
      <c r="G638" s="3"/>
      <c r="H638" s="3"/>
      <c r="I638" s="2"/>
      <c r="J638"/>
      <c r="K638"/>
      <c r="L638"/>
      <c r="M638"/>
      <c r="N638"/>
      <c r="O638"/>
      <c r="P638"/>
      <c r="Q638"/>
      <c r="R638"/>
      <c r="S638"/>
      <c r="T638"/>
      <c r="U638"/>
      <c r="V638" s="2"/>
    </row>
    <row r="639" spans="2:22" x14ac:dyDescent="0.2">
      <c r="B639" s="2"/>
      <c r="C639" s="2"/>
      <c r="D639" s="2"/>
      <c r="E639" s="2"/>
      <c r="F639" s="2"/>
      <c r="G639" s="3"/>
      <c r="H639" s="3"/>
      <c r="I639" s="2"/>
      <c r="J639"/>
      <c r="K639"/>
      <c r="L639"/>
      <c r="M639"/>
      <c r="N639"/>
      <c r="O639"/>
      <c r="P639"/>
      <c r="Q639"/>
      <c r="R639"/>
      <c r="S639"/>
      <c r="T639"/>
      <c r="U639"/>
      <c r="V639" s="2"/>
    </row>
    <row r="640" spans="2:22" x14ac:dyDescent="0.2">
      <c r="B640" s="2"/>
      <c r="C640" s="2"/>
      <c r="D640" s="2"/>
      <c r="E640" s="2"/>
      <c r="F640" s="2"/>
      <c r="G640" s="3"/>
      <c r="H640" s="3"/>
      <c r="I640" s="2"/>
      <c r="J640"/>
      <c r="K640"/>
      <c r="L640"/>
      <c r="M640"/>
      <c r="N640"/>
      <c r="O640"/>
      <c r="P640"/>
      <c r="Q640"/>
      <c r="R640"/>
      <c r="S640"/>
      <c r="T640"/>
      <c r="U640"/>
      <c r="V640" s="2"/>
    </row>
    <row r="641" spans="2:22" x14ac:dyDescent="0.2">
      <c r="B641" s="2"/>
      <c r="C641" s="2"/>
      <c r="D641" s="2"/>
      <c r="E641" s="2"/>
      <c r="F641" s="2"/>
      <c r="G641" s="3"/>
      <c r="H641" s="3"/>
      <c r="I641" s="2"/>
      <c r="J641"/>
      <c r="K641"/>
      <c r="L641"/>
      <c r="M641"/>
      <c r="N641"/>
      <c r="O641"/>
      <c r="P641"/>
      <c r="Q641"/>
      <c r="R641"/>
      <c r="S641"/>
      <c r="T641"/>
      <c r="U641"/>
      <c r="V641" s="2"/>
    </row>
    <row r="642" spans="2:22" x14ac:dyDescent="0.2">
      <c r="B642" s="2"/>
      <c r="C642" s="2"/>
      <c r="D642" s="2"/>
      <c r="E642" s="2"/>
      <c r="F642" s="2"/>
      <c r="G642" s="3"/>
      <c r="H642" s="3"/>
      <c r="I642" s="2"/>
      <c r="J642"/>
      <c r="K642"/>
      <c r="L642"/>
      <c r="M642"/>
      <c r="N642"/>
      <c r="O642"/>
      <c r="P642"/>
      <c r="Q642"/>
      <c r="R642"/>
      <c r="S642"/>
      <c r="T642"/>
      <c r="U642"/>
      <c r="V642" s="2"/>
    </row>
    <row r="643" spans="2:22" x14ac:dyDescent="0.2">
      <c r="B643" s="2"/>
      <c r="C643" s="2"/>
      <c r="D643" s="2"/>
      <c r="E643" s="2"/>
      <c r="F643" s="2"/>
      <c r="G643" s="3"/>
      <c r="H643" s="3"/>
      <c r="I643" s="2"/>
      <c r="J643"/>
      <c r="K643"/>
      <c r="L643"/>
      <c r="M643"/>
      <c r="N643"/>
      <c r="O643"/>
      <c r="P643"/>
      <c r="Q643"/>
      <c r="R643"/>
      <c r="S643"/>
      <c r="T643"/>
      <c r="U643"/>
      <c r="V643" s="2"/>
    </row>
    <row r="644" spans="2:22" x14ac:dyDescent="0.2">
      <c r="B644" s="2"/>
      <c r="C644" s="2"/>
      <c r="D644" s="2"/>
      <c r="E644" s="2"/>
      <c r="F644" s="2"/>
      <c r="G644" s="3"/>
      <c r="H644" s="3"/>
      <c r="I644" s="2"/>
      <c r="J644"/>
      <c r="K644"/>
      <c r="L644"/>
      <c r="M644"/>
      <c r="N644"/>
      <c r="O644"/>
      <c r="P644"/>
      <c r="Q644"/>
      <c r="R644"/>
      <c r="S644"/>
      <c r="T644"/>
      <c r="U644"/>
      <c r="V644" s="2"/>
    </row>
    <row r="645" spans="2:22" x14ac:dyDescent="0.2">
      <c r="B645" s="2"/>
      <c r="C645" s="2"/>
      <c r="D645" s="2"/>
      <c r="E645" s="2"/>
      <c r="F645" s="2"/>
      <c r="G645" s="3"/>
      <c r="H645" s="3"/>
      <c r="I645" s="2"/>
      <c r="J645"/>
      <c r="K645"/>
      <c r="L645"/>
      <c r="M645"/>
      <c r="N645"/>
      <c r="O645"/>
      <c r="P645"/>
      <c r="Q645"/>
      <c r="R645"/>
      <c r="S645"/>
      <c r="T645"/>
      <c r="U645"/>
      <c r="V645" s="2"/>
    </row>
    <row r="646" spans="2:22" x14ac:dyDescent="0.2">
      <c r="B646" s="2"/>
      <c r="C646" s="2"/>
      <c r="D646" s="2"/>
      <c r="E646" s="2"/>
      <c r="F646" s="2"/>
      <c r="G646" s="3"/>
      <c r="H646" s="3"/>
      <c r="I646" s="2"/>
      <c r="J646"/>
      <c r="K646"/>
      <c r="L646"/>
      <c r="M646"/>
      <c r="N646"/>
      <c r="O646"/>
      <c r="P646"/>
      <c r="Q646"/>
      <c r="R646"/>
      <c r="S646"/>
      <c r="T646"/>
      <c r="U646"/>
      <c r="V646" s="2"/>
    </row>
    <row r="647" spans="2:22" x14ac:dyDescent="0.2">
      <c r="B647" s="2"/>
      <c r="C647" s="2"/>
      <c r="D647" s="2"/>
      <c r="E647" s="2"/>
      <c r="F647" s="2"/>
      <c r="G647" s="3"/>
      <c r="H647" s="3"/>
      <c r="I647" s="2"/>
      <c r="J647"/>
      <c r="K647"/>
      <c r="L647"/>
      <c r="M647"/>
      <c r="N647"/>
      <c r="O647"/>
      <c r="P647"/>
      <c r="Q647"/>
      <c r="R647"/>
      <c r="S647"/>
      <c r="T647"/>
      <c r="U647"/>
      <c r="V647" s="2"/>
    </row>
    <row r="648" spans="2:22" x14ac:dyDescent="0.2">
      <c r="B648" s="2"/>
      <c r="C648" s="2"/>
      <c r="D648" s="2"/>
      <c r="E648" s="2"/>
      <c r="F648" s="2"/>
      <c r="G648" s="3"/>
      <c r="H648" s="3"/>
      <c r="I648" s="2"/>
      <c r="J648"/>
      <c r="K648"/>
      <c r="L648"/>
      <c r="M648"/>
      <c r="N648"/>
      <c r="O648"/>
      <c r="P648"/>
      <c r="Q648"/>
      <c r="R648"/>
      <c r="S648"/>
      <c r="T648"/>
      <c r="U648"/>
      <c r="V648" s="2"/>
    </row>
    <row r="649" spans="2:22" x14ac:dyDescent="0.2">
      <c r="B649" s="2"/>
      <c r="C649" s="2"/>
      <c r="D649" s="2"/>
      <c r="E649" s="2"/>
      <c r="F649" s="2"/>
      <c r="G649" s="3"/>
      <c r="H649" s="3"/>
      <c r="I649" s="2"/>
      <c r="J649"/>
      <c r="K649"/>
      <c r="L649"/>
      <c r="M649"/>
      <c r="N649"/>
      <c r="O649"/>
      <c r="P649"/>
      <c r="Q649"/>
      <c r="R649"/>
      <c r="S649"/>
      <c r="T649"/>
      <c r="U649"/>
      <c r="V649" s="2"/>
    </row>
    <row r="650" spans="2:22" x14ac:dyDescent="0.2">
      <c r="B650" s="2"/>
      <c r="C650" s="2"/>
      <c r="D650" s="2"/>
      <c r="E650" s="2"/>
      <c r="F650" s="2"/>
      <c r="G650" s="3"/>
      <c r="H650" s="3"/>
      <c r="I650" s="2"/>
      <c r="J650"/>
      <c r="K650"/>
      <c r="L650"/>
      <c r="M650"/>
      <c r="N650"/>
      <c r="O650"/>
      <c r="P650"/>
      <c r="Q650"/>
      <c r="R650"/>
      <c r="S650"/>
      <c r="T650"/>
      <c r="U650"/>
      <c r="V650" s="2"/>
    </row>
    <row r="651" spans="2:22" x14ac:dyDescent="0.2">
      <c r="B651" s="2"/>
      <c r="C651" s="2"/>
      <c r="D651" s="2"/>
      <c r="E651" s="2"/>
      <c r="F651" s="2"/>
      <c r="G651" s="3"/>
      <c r="H651" s="3"/>
      <c r="I651" s="2"/>
      <c r="J651"/>
      <c r="K651"/>
      <c r="L651"/>
      <c r="M651"/>
      <c r="N651"/>
      <c r="O651"/>
      <c r="P651"/>
      <c r="Q651"/>
      <c r="R651"/>
      <c r="S651"/>
      <c r="T651"/>
      <c r="U651"/>
      <c r="V651" s="2"/>
    </row>
    <row r="652" spans="2:22" x14ac:dyDescent="0.2">
      <c r="B652" s="2"/>
      <c r="C652" s="2"/>
      <c r="D652" s="2"/>
      <c r="E652" s="2"/>
      <c r="F652" s="2"/>
      <c r="G652" s="3"/>
      <c r="H652" s="3"/>
      <c r="I652" s="2"/>
      <c r="J652"/>
      <c r="K652"/>
      <c r="L652"/>
      <c r="M652"/>
      <c r="N652"/>
      <c r="O652"/>
      <c r="P652"/>
      <c r="Q652"/>
      <c r="R652"/>
      <c r="S652"/>
      <c r="T652"/>
      <c r="U652"/>
      <c r="V652" s="2"/>
    </row>
    <row r="653" spans="2:22" x14ac:dyDescent="0.2">
      <c r="B653" s="2"/>
      <c r="C653" s="2"/>
      <c r="D653" s="2"/>
      <c r="E653" s="2"/>
      <c r="F653" s="2"/>
      <c r="G653" s="3"/>
      <c r="H653" s="3"/>
      <c r="I653" s="2"/>
      <c r="J653"/>
      <c r="K653"/>
      <c r="L653"/>
      <c r="M653"/>
      <c r="N653"/>
      <c r="O653"/>
      <c r="P653"/>
      <c r="Q653"/>
      <c r="R653"/>
      <c r="S653"/>
      <c r="T653"/>
      <c r="U653"/>
      <c r="V653" s="2"/>
    </row>
    <row r="654" spans="2:22" x14ac:dyDescent="0.2">
      <c r="B654" s="2"/>
      <c r="C654" s="2"/>
      <c r="D654" s="2"/>
      <c r="E654" s="2"/>
      <c r="F654" s="2"/>
      <c r="G654" s="3"/>
      <c r="H654" s="3"/>
      <c r="I654" s="2"/>
      <c r="J654"/>
      <c r="K654"/>
      <c r="L654"/>
      <c r="M654"/>
      <c r="N654"/>
      <c r="O654"/>
      <c r="P654"/>
      <c r="Q654"/>
      <c r="R654"/>
      <c r="S654"/>
      <c r="T654"/>
      <c r="U654"/>
      <c r="V654" s="2"/>
    </row>
    <row r="655" spans="2:22" x14ac:dyDescent="0.2">
      <c r="B655" s="2"/>
      <c r="C655" s="2"/>
      <c r="D655" s="2"/>
      <c r="E655" s="2"/>
      <c r="F655" s="2"/>
      <c r="G655" s="3"/>
      <c r="H655" s="3"/>
      <c r="I655" s="2"/>
      <c r="J655"/>
      <c r="K655"/>
      <c r="L655"/>
      <c r="M655"/>
      <c r="N655"/>
      <c r="O655"/>
      <c r="P655"/>
      <c r="Q655"/>
      <c r="R655"/>
      <c r="S655"/>
      <c r="T655"/>
      <c r="U655"/>
      <c r="V655" s="2"/>
    </row>
    <row r="656" spans="2:22" x14ac:dyDescent="0.2">
      <c r="B656" s="2"/>
      <c r="C656" s="2"/>
      <c r="D656" s="2"/>
      <c r="E656" s="2"/>
      <c r="F656" s="2"/>
      <c r="G656" s="3"/>
      <c r="H656" s="3"/>
      <c r="I656" s="2"/>
      <c r="J656"/>
      <c r="K656"/>
      <c r="L656"/>
      <c r="M656"/>
      <c r="N656"/>
      <c r="O656"/>
      <c r="P656"/>
      <c r="Q656"/>
      <c r="R656"/>
      <c r="S656"/>
      <c r="T656"/>
      <c r="U656"/>
      <c r="V656" s="2"/>
    </row>
    <row r="657" spans="2:22" x14ac:dyDescent="0.2">
      <c r="B657" s="2"/>
      <c r="C657" s="2"/>
      <c r="D657" s="2"/>
      <c r="E657" s="2"/>
      <c r="F657" s="2"/>
      <c r="G657" s="3"/>
      <c r="H657" s="3"/>
      <c r="I657" s="2"/>
      <c r="J657"/>
      <c r="K657"/>
      <c r="L657"/>
      <c r="M657"/>
      <c r="N657"/>
      <c r="O657"/>
      <c r="P657"/>
      <c r="Q657"/>
      <c r="R657"/>
      <c r="S657"/>
      <c r="T657"/>
      <c r="U657"/>
      <c r="V657" s="2"/>
    </row>
    <row r="658" spans="2:22" x14ac:dyDescent="0.2">
      <c r="B658" s="2"/>
      <c r="C658" s="2"/>
      <c r="D658" s="2"/>
      <c r="E658" s="2"/>
      <c r="F658" s="2"/>
      <c r="G658" s="3"/>
      <c r="H658" s="3"/>
      <c r="I658" s="2"/>
      <c r="J658"/>
      <c r="K658"/>
      <c r="L658"/>
      <c r="M658"/>
      <c r="N658"/>
      <c r="O658"/>
      <c r="P658"/>
      <c r="Q658"/>
      <c r="R658"/>
      <c r="S658"/>
      <c r="T658"/>
      <c r="U658"/>
      <c r="V658" s="2"/>
    </row>
    <row r="659" spans="2:22" x14ac:dyDescent="0.2">
      <c r="B659" s="2"/>
      <c r="C659" s="2"/>
      <c r="D659" s="2"/>
      <c r="E659" s="2"/>
      <c r="F659" s="2"/>
      <c r="G659" s="3"/>
      <c r="H659" s="3"/>
      <c r="I659" s="2"/>
      <c r="J659"/>
      <c r="K659"/>
      <c r="L659"/>
      <c r="M659"/>
      <c r="N659"/>
      <c r="O659"/>
      <c r="P659"/>
      <c r="Q659"/>
      <c r="R659"/>
      <c r="S659"/>
      <c r="T659"/>
      <c r="U659"/>
      <c r="V659" s="2"/>
    </row>
    <row r="660" spans="2:22" x14ac:dyDescent="0.2">
      <c r="B660" s="2"/>
      <c r="C660" s="2"/>
      <c r="D660" s="2"/>
      <c r="E660" s="2"/>
      <c r="F660" s="2"/>
      <c r="G660" s="3"/>
      <c r="H660" s="3"/>
      <c r="I660" s="2"/>
      <c r="J660"/>
      <c r="K660"/>
      <c r="L660"/>
      <c r="M660"/>
      <c r="N660"/>
      <c r="O660"/>
      <c r="P660"/>
      <c r="Q660"/>
      <c r="R660"/>
      <c r="S660"/>
      <c r="T660"/>
      <c r="U660"/>
      <c r="V660" s="2"/>
    </row>
    <row r="661" spans="2:22" x14ac:dyDescent="0.2">
      <c r="B661" s="2"/>
      <c r="C661" s="2"/>
      <c r="D661" s="2"/>
      <c r="E661" s="2"/>
      <c r="F661" s="2"/>
      <c r="G661" s="3"/>
      <c r="H661" s="3"/>
      <c r="I661" s="2"/>
      <c r="J661"/>
      <c r="K661"/>
      <c r="L661"/>
      <c r="M661"/>
      <c r="N661"/>
      <c r="O661"/>
      <c r="P661"/>
      <c r="Q661"/>
      <c r="R661"/>
      <c r="S661"/>
      <c r="T661"/>
      <c r="U661"/>
      <c r="V661" s="2"/>
    </row>
    <row r="662" spans="2:22" x14ac:dyDescent="0.2">
      <c r="B662" s="2"/>
      <c r="C662" s="2"/>
      <c r="D662" s="2"/>
      <c r="E662" s="2"/>
      <c r="F662" s="2"/>
      <c r="G662" s="3"/>
      <c r="H662" s="3"/>
      <c r="I662" s="2"/>
      <c r="J662"/>
      <c r="K662"/>
      <c r="L662"/>
      <c r="M662"/>
      <c r="N662"/>
      <c r="O662"/>
      <c r="P662"/>
      <c r="Q662"/>
      <c r="R662"/>
      <c r="S662"/>
      <c r="T662"/>
      <c r="U662"/>
      <c r="V662" s="2"/>
    </row>
    <row r="663" spans="2:22" x14ac:dyDescent="0.2">
      <c r="B663" s="2"/>
      <c r="C663" s="2"/>
      <c r="D663" s="2"/>
      <c r="E663" s="2"/>
      <c r="F663" s="2"/>
      <c r="G663" s="3"/>
      <c r="H663" s="3"/>
      <c r="I663" s="2"/>
      <c r="J663"/>
      <c r="K663"/>
      <c r="L663"/>
      <c r="M663"/>
      <c r="N663"/>
      <c r="O663"/>
      <c r="P663"/>
      <c r="Q663"/>
      <c r="R663"/>
      <c r="S663"/>
      <c r="T663"/>
      <c r="U663"/>
      <c r="V663" s="2"/>
    </row>
    <row r="664" spans="2:22" x14ac:dyDescent="0.2">
      <c r="B664" s="2"/>
      <c r="C664" s="2"/>
      <c r="D664" s="2"/>
      <c r="E664" s="2"/>
      <c r="F664" s="2"/>
      <c r="G664" s="3"/>
      <c r="H664" s="3"/>
      <c r="I664" s="2"/>
      <c r="J664"/>
      <c r="K664"/>
      <c r="L664"/>
      <c r="M664"/>
      <c r="N664"/>
      <c r="O664"/>
      <c r="P664"/>
      <c r="Q664"/>
      <c r="R664"/>
      <c r="S664"/>
      <c r="T664"/>
      <c r="U664"/>
      <c r="V664" s="2"/>
    </row>
    <row r="665" spans="2:22" x14ac:dyDescent="0.2">
      <c r="B665" s="2"/>
      <c r="C665" s="2"/>
      <c r="D665" s="2"/>
      <c r="E665" s="2"/>
      <c r="F665" s="2"/>
      <c r="G665" s="3"/>
      <c r="H665" s="3"/>
      <c r="I665" s="2"/>
      <c r="J665"/>
      <c r="K665"/>
      <c r="L665"/>
      <c r="M665"/>
      <c r="N665"/>
      <c r="O665"/>
      <c r="P665"/>
      <c r="Q665"/>
      <c r="R665"/>
      <c r="S665"/>
      <c r="T665"/>
      <c r="U665"/>
      <c r="V665" s="2"/>
    </row>
    <row r="666" spans="2:22" x14ac:dyDescent="0.2">
      <c r="B666" s="2"/>
      <c r="C666" s="2"/>
      <c r="D666" s="2"/>
      <c r="E666" s="2"/>
      <c r="F666" s="2"/>
      <c r="G666" s="3"/>
      <c r="H666" s="3"/>
      <c r="I666" s="2"/>
      <c r="J666"/>
      <c r="K666"/>
      <c r="L666"/>
      <c r="M666"/>
      <c r="N666"/>
      <c r="O666"/>
      <c r="P666"/>
      <c r="Q666"/>
      <c r="R666"/>
      <c r="S666"/>
      <c r="T666"/>
      <c r="U666"/>
      <c r="V666" s="2"/>
    </row>
    <row r="667" spans="2:22" x14ac:dyDescent="0.2">
      <c r="B667" s="2"/>
      <c r="C667" s="2"/>
      <c r="D667" s="2"/>
      <c r="E667" s="2"/>
      <c r="F667" s="2"/>
      <c r="G667" s="3"/>
      <c r="H667" s="3"/>
      <c r="I667" s="2"/>
      <c r="J667"/>
      <c r="K667"/>
      <c r="L667"/>
      <c r="M667"/>
      <c r="N667"/>
      <c r="O667"/>
      <c r="P667"/>
      <c r="Q667"/>
      <c r="R667"/>
      <c r="S667"/>
      <c r="T667"/>
      <c r="U667"/>
      <c r="V667" s="2"/>
    </row>
    <row r="668" spans="2:22" x14ac:dyDescent="0.2">
      <c r="B668" s="2"/>
      <c r="C668" s="2"/>
      <c r="D668" s="2"/>
      <c r="E668" s="2"/>
      <c r="F668" s="2"/>
      <c r="G668" s="3"/>
      <c r="H668" s="3"/>
      <c r="I668" s="2"/>
      <c r="J668"/>
      <c r="K668"/>
      <c r="L668"/>
      <c r="M668"/>
      <c r="N668"/>
      <c r="O668"/>
      <c r="P668"/>
      <c r="Q668"/>
      <c r="R668"/>
      <c r="S668"/>
      <c r="T668"/>
      <c r="U668"/>
      <c r="V668" s="2"/>
    </row>
    <row r="669" spans="2:22" x14ac:dyDescent="0.2">
      <c r="B669" s="2"/>
      <c r="C669" s="2"/>
      <c r="D669" s="2"/>
      <c r="E669" s="2"/>
      <c r="F669" s="2"/>
      <c r="G669" s="3"/>
      <c r="H669" s="3"/>
      <c r="I669" s="2"/>
      <c r="J669"/>
      <c r="K669"/>
      <c r="L669"/>
      <c r="M669"/>
      <c r="N669"/>
      <c r="O669"/>
      <c r="P669"/>
      <c r="Q669"/>
      <c r="R669"/>
      <c r="S669"/>
      <c r="T669"/>
      <c r="U669"/>
      <c r="V669" s="2"/>
    </row>
    <row r="670" spans="2:22" x14ac:dyDescent="0.2">
      <c r="B670" s="2"/>
      <c r="C670" s="2"/>
      <c r="D670" s="2"/>
      <c r="E670" s="2"/>
      <c r="F670" s="2"/>
      <c r="G670" s="3"/>
      <c r="H670" s="3"/>
      <c r="I670" s="2"/>
      <c r="J670"/>
      <c r="K670"/>
      <c r="L670"/>
      <c r="M670"/>
      <c r="N670"/>
      <c r="O670"/>
      <c r="P670"/>
      <c r="Q670"/>
      <c r="R670"/>
      <c r="S670"/>
      <c r="T670"/>
      <c r="U670"/>
      <c r="V670" s="2"/>
    </row>
    <row r="671" spans="2:22" x14ac:dyDescent="0.2">
      <c r="B671" s="2"/>
      <c r="C671" s="2"/>
      <c r="D671" s="2"/>
      <c r="E671" s="2"/>
      <c r="F671" s="2"/>
      <c r="G671" s="3"/>
      <c r="H671" s="3"/>
      <c r="I671" s="2"/>
      <c r="J671"/>
      <c r="K671"/>
      <c r="L671"/>
      <c r="M671"/>
      <c r="N671"/>
      <c r="O671"/>
      <c r="P671"/>
      <c r="Q671"/>
      <c r="R671"/>
      <c r="S671"/>
      <c r="T671"/>
      <c r="U671"/>
      <c r="V671" s="2"/>
    </row>
    <row r="672" spans="2:22" x14ac:dyDescent="0.2">
      <c r="B672" s="2"/>
      <c r="C672" s="2"/>
      <c r="D672" s="2"/>
      <c r="E672" s="2"/>
      <c r="F672" s="2"/>
      <c r="G672" s="3"/>
      <c r="H672" s="3"/>
      <c r="I672" s="2"/>
      <c r="J672"/>
      <c r="K672"/>
      <c r="L672"/>
      <c r="M672"/>
      <c r="N672"/>
      <c r="O672"/>
      <c r="P672"/>
      <c r="Q672"/>
      <c r="R672"/>
      <c r="S672"/>
      <c r="T672"/>
      <c r="U672"/>
      <c r="V672" s="2"/>
    </row>
    <row r="673" spans="2:22" x14ac:dyDescent="0.2">
      <c r="B673" s="2"/>
      <c r="C673" s="2"/>
      <c r="D673" s="2"/>
      <c r="E673" s="2"/>
      <c r="F673" s="2"/>
      <c r="G673" s="3"/>
      <c r="H673" s="3"/>
      <c r="I673" s="2"/>
      <c r="J673"/>
      <c r="K673"/>
      <c r="L673"/>
      <c r="M673"/>
      <c r="N673"/>
      <c r="O673"/>
      <c r="P673"/>
      <c r="Q673"/>
      <c r="R673"/>
      <c r="S673"/>
      <c r="T673"/>
      <c r="U673"/>
      <c r="V673" s="2"/>
    </row>
    <row r="674" spans="2:22" x14ac:dyDescent="0.2">
      <c r="B674" s="2"/>
      <c r="C674" s="2"/>
      <c r="D674" s="2"/>
      <c r="E674" s="2"/>
      <c r="F674" s="2"/>
      <c r="G674" s="3"/>
      <c r="H674" s="3"/>
      <c r="I674" s="2"/>
      <c r="J674"/>
      <c r="K674"/>
      <c r="L674"/>
      <c r="M674"/>
      <c r="N674"/>
      <c r="O674"/>
      <c r="P674"/>
      <c r="Q674"/>
      <c r="R674"/>
      <c r="S674"/>
      <c r="T674"/>
      <c r="U674"/>
      <c r="V674" s="2"/>
    </row>
    <row r="675" spans="2:22" x14ac:dyDescent="0.2">
      <c r="B675" s="2"/>
      <c r="C675" s="2"/>
      <c r="D675" s="2"/>
      <c r="E675" s="2"/>
      <c r="F675" s="2"/>
      <c r="G675" s="3"/>
      <c r="H675" s="3"/>
      <c r="I675" s="2"/>
      <c r="J675"/>
      <c r="K675"/>
      <c r="L675"/>
      <c r="M675"/>
      <c r="N675"/>
      <c r="O675"/>
      <c r="P675"/>
      <c r="Q675"/>
      <c r="R675"/>
      <c r="S675"/>
      <c r="T675"/>
      <c r="U675"/>
      <c r="V675" s="2"/>
    </row>
    <row r="676" spans="2:22" x14ac:dyDescent="0.2">
      <c r="B676" s="2"/>
      <c r="C676" s="2"/>
      <c r="D676" s="2"/>
      <c r="E676" s="2"/>
      <c r="F676" s="2"/>
      <c r="G676" s="3"/>
      <c r="H676" s="3"/>
      <c r="I676" s="2"/>
      <c r="J676"/>
      <c r="K676"/>
      <c r="L676"/>
      <c r="M676"/>
      <c r="N676"/>
      <c r="O676"/>
      <c r="P676"/>
      <c r="Q676"/>
      <c r="R676"/>
      <c r="S676"/>
      <c r="T676"/>
      <c r="U676"/>
      <c r="V676" s="2"/>
    </row>
    <row r="677" spans="2:22" x14ac:dyDescent="0.2">
      <c r="B677" s="2"/>
      <c r="C677" s="2"/>
      <c r="D677" s="2"/>
      <c r="E677" s="2"/>
      <c r="F677" s="2"/>
      <c r="G677" s="3"/>
      <c r="H677" s="3"/>
      <c r="I677" s="2"/>
      <c r="J677"/>
      <c r="K677"/>
      <c r="L677"/>
      <c r="M677"/>
      <c r="N677"/>
      <c r="O677"/>
      <c r="P677"/>
      <c r="Q677"/>
      <c r="R677"/>
      <c r="S677"/>
      <c r="T677"/>
      <c r="U677"/>
      <c r="V677" s="2"/>
    </row>
    <row r="678" spans="2:22" x14ac:dyDescent="0.2">
      <c r="B678" s="2"/>
      <c r="C678" s="2"/>
      <c r="D678" s="2"/>
      <c r="E678" s="2"/>
      <c r="F678" s="2"/>
      <c r="G678" s="3"/>
      <c r="H678" s="3"/>
      <c r="I678" s="2"/>
      <c r="J678"/>
      <c r="K678"/>
      <c r="L678"/>
      <c r="M678"/>
      <c r="N678"/>
      <c r="O678"/>
      <c r="P678"/>
      <c r="Q678"/>
      <c r="R678"/>
      <c r="S678"/>
      <c r="T678"/>
      <c r="U678"/>
      <c r="V678" s="2"/>
    </row>
    <row r="679" spans="2:22" x14ac:dyDescent="0.2">
      <c r="B679" s="2"/>
      <c r="C679" s="2"/>
      <c r="D679" s="2"/>
      <c r="E679" s="2"/>
      <c r="F679" s="2"/>
      <c r="G679" s="3"/>
      <c r="H679" s="3"/>
      <c r="I679" s="2"/>
      <c r="J679"/>
      <c r="K679"/>
      <c r="L679"/>
      <c r="M679"/>
      <c r="N679"/>
      <c r="O679"/>
      <c r="P679"/>
      <c r="Q679"/>
      <c r="R679"/>
      <c r="S679"/>
      <c r="T679"/>
      <c r="U679"/>
      <c r="V679" s="2"/>
    </row>
    <row r="680" spans="2:22" x14ac:dyDescent="0.2">
      <c r="B680" s="2"/>
      <c r="C680" s="2"/>
      <c r="D680" s="2"/>
      <c r="E680" s="2"/>
      <c r="F680" s="2"/>
      <c r="G680" s="3"/>
      <c r="H680" s="3"/>
      <c r="I680" s="2"/>
      <c r="J680"/>
      <c r="K680"/>
      <c r="L680"/>
      <c r="M680"/>
      <c r="N680"/>
      <c r="O680"/>
      <c r="P680"/>
      <c r="Q680"/>
      <c r="R680"/>
      <c r="S680"/>
      <c r="T680"/>
      <c r="U680"/>
      <c r="V680" s="2"/>
    </row>
    <row r="681" spans="2:22" x14ac:dyDescent="0.2">
      <c r="B681" s="2"/>
      <c r="C681" s="2"/>
      <c r="D681" s="2"/>
      <c r="E681" s="2"/>
      <c r="F681" s="2"/>
      <c r="G681" s="3"/>
      <c r="H681" s="3"/>
      <c r="I681" s="2"/>
      <c r="J681"/>
      <c r="K681"/>
      <c r="L681"/>
      <c r="M681"/>
      <c r="N681"/>
      <c r="O681"/>
      <c r="P681"/>
      <c r="Q681"/>
      <c r="R681"/>
      <c r="S681"/>
      <c r="T681"/>
      <c r="U681"/>
      <c r="V681" s="2"/>
    </row>
    <row r="682" spans="2:22" x14ac:dyDescent="0.2">
      <c r="B682" s="2"/>
      <c r="C682" s="2"/>
      <c r="D682" s="2"/>
      <c r="E682" s="2"/>
      <c r="F682" s="2"/>
      <c r="G682" s="3"/>
      <c r="H682" s="3"/>
      <c r="I682" s="2"/>
      <c r="J682"/>
      <c r="K682"/>
      <c r="L682"/>
      <c r="M682"/>
      <c r="N682"/>
      <c r="O682"/>
      <c r="P682"/>
      <c r="Q682"/>
      <c r="R682"/>
      <c r="S682"/>
      <c r="T682"/>
      <c r="U682"/>
      <c r="V682" s="2"/>
    </row>
    <row r="683" spans="2:22" x14ac:dyDescent="0.2">
      <c r="B683" s="2"/>
      <c r="C683" s="2"/>
      <c r="D683" s="2"/>
      <c r="E683" s="2"/>
      <c r="F683" s="2"/>
      <c r="G683" s="3"/>
      <c r="H683" s="3"/>
      <c r="I683" s="2"/>
      <c r="J683"/>
      <c r="K683"/>
      <c r="L683"/>
      <c r="M683"/>
      <c r="N683"/>
      <c r="O683"/>
      <c r="P683"/>
      <c r="Q683"/>
      <c r="R683"/>
      <c r="S683"/>
      <c r="T683"/>
      <c r="U683"/>
      <c r="V683" s="2"/>
    </row>
    <row r="684" spans="2:22" x14ac:dyDescent="0.2">
      <c r="B684" s="2"/>
      <c r="C684" s="2"/>
      <c r="D684" s="2"/>
      <c r="E684" s="2"/>
      <c r="F684" s="2"/>
      <c r="G684" s="3"/>
      <c r="H684" s="3"/>
      <c r="I684" s="2"/>
      <c r="J684"/>
      <c r="K684"/>
      <c r="L684"/>
      <c r="M684"/>
      <c r="N684"/>
      <c r="O684"/>
      <c r="P684"/>
      <c r="Q684"/>
      <c r="R684"/>
      <c r="S684"/>
      <c r="T684"/>
      <c r="U684"/>
      <c r="V684" s="2"/>
    </row>
    <row r="685" spans="2:22" x14ac:dyDescent="0.2">
      <c r="B685" s="2"/>
      <c r="C685" s="2"/>
      <c r="D685" s="2"/>
      <c r="E685" s="2"/>
      <c r="F685" s="2"/>
      <c r="G685" s="3"/>
      <c r="H685" s="3"/>
      <c r="I685" s="2"/>
      <c r="J685"/>
      <c r="K685"/>
      <c r="L685"/>
      <c r="M685"/>
      <c r="N685"/>
      <c r="O685"/>
      <c r="P685"/>
      <c r="Q685"/>
      <c r="R685"/>
      <c r="S685"/>
      <c r="T685"/>
      <c r="U685"/>
      <c r="V685" s="2"/>
    </row>
    <row r="686" spans="2:22" x14ac:dyDescent="0.2">
      <c r="B686" s="2"/>
      <c r="C686" s="2"/>
      <c r="D686" s="2"/>
      <c r="E686" s="2"/>
      <c r="F686" s="2"/>
      <c r="G686" s="3"/>
      <c r="H686" s="3"/>
      <c r="I686" s="2"/>
      <c r="J686"/>
      <c r="K686"/>
      <c r="L686"/>
      <c r="M686"/>
      <c r="N686"/>
      <c r="O686"/>
      <c r="P686"/>
      <c r="Q686"/>
      <c r="R686"/>
      <c r="S686"/>
      <c r="T686"/>
      <c r="U686"/>
      <c r="V686" s="2"/>
    </row>
    <row r="687" spans="2:22" x14ac:dyDescent="0.2">
      <c r="B687" s="2"/>
      <c r="C687" s="2"/>
      <c r="D687" s="2"/>
      <c r="E687" s="2"/>
      <c r="F687" s="2"/>
      <c r="G687" s="3"/>
      <c r="H687" s="3"/>
      <c r="I687" s="2"/>
      <c r="J687"/>
      <c r="K687"/>
      <c r="L687"/>
      <c r="M687"/>
      <c r="N687"/>
      <c r="O687"/>
      <c r="P687"/>
      <c r="Q687"/>
      <c r="R687"/>
      <c r="S687"/>
      <c r="T687"/>
      <c r="U687"/>
      <c r="V687" s="2"/>
    </row>
    <row r="688" spans="2:22" x14ac:dyDescent="0.2">
      <c r="B688" s="2"/>
      <c r="C688" s="2"/>
      <c r="D688" s="2"/>
      <c r="E688" s="2"/>
      <c r="F688" s="2"/>
      <c r="G688" s="3"/>
      <c r="H688" s="3"/>
      <c r="I688" s="2"/>
      <c r="J688"/>
      <c r="K688"/>
      <c r="L688"/>
      <c r="M688"/>
      <c r="N688"/>
      <c r="O688"/>
      <c r="P688"/>
      <c r="Q688"/>
      <c r="R688"/>
      <c r="S688"/>
      <c r="T688"/>
      <c r="U688"/>
      <c r="V688" s="2"/>
    </row>
    <row r="689" spans="2:22" x14ac:dyDescent="0.2">
      <c r="B689" s="2"/>
      <c r="C689" s="2"/>
      <c r="D689" s="2"/>
      <c r="E689" s="2"/>
      <c r="F689" s="2"/>
      <c r="G689" s="3"/>
      <c r="H689" s="3"/>
      <c r="I689" s="2"/>
      <c r="J689"/>
      <c r="K689"/>
      <c r="L689"/>
      <c r="M689"/>
      <c r="N689"/>
      <c r="O689"/>
      <c r="P689"/>
      <c r="Q689"/>
      <c r="R689"/>
      <c r="S689"/>
      <c r="T689"/>
      <c r="U689"/>
      <c r="V689" s="2"/>
    </row>
    <row r="690" spans="2:22" x14ac:dyDescent="0.2">
      <c r="B690" s="2"/>
      <c r="C690" s="2"/>
      <c r="D690" s="2"/>
      <c r="E690" s="2"/>
      <c r="F690" s="2"/>
      <c r="G690" s="3"/>
      <c r="H690" s="3"/>
      <c r="I690" s="2"/>
      <c r="J690"/>
      <c r="K690"/>
      <c r="L690"/>
      <c r="M690"/>
      <c r="N690"/>
      <c r="O690"/>
      <c r="P690"/>
      <c r="Q690"/>
      <c r="R690"/>
      <c r="S690"/>
      <c r="T690"/>
      <c r="U690"/>
      <c r="V690" s="2"/>
    </row>
    <row r="691" spans="2:22" x14ac:dyDescent="0.2">
      <c r="B691" s="2"/>
      <c r="C691" s="2"/>
      <c r="D691" s="2"/>
      <c r="E691" s="2"/>
      <c r="F691" s="2"/>
      <c r="G691" s="3"/>
      <c r="H691" s="3"/>
      <c r="I691" s="2"/>
      <c r="J691"/>
      <c r="K691"/>
      <c r="L691"/>
      <c r="M691"/>
      <c r="N691"/>
      <c r="O691"/>
      <c r="P691"/>
      <c r="Q691"/>
      <c r="R691"/>
      <c r="S691"/>
      <c r="T691"/>
      <c r="U691"/>
      <c r="V691" s="2"/>
    </row>
    <row r="692" spans="2:22" x14ac:dyDescent="0.2">
      <c r="B692" s="2"/>
      <c r="C692" s="2"/>
      <c r="D692" s="2"/>
      <c r="E692" s="2"/>
      <c r="F692" s="2"/>
      <c r="G692" s="3"/>
      <c r="H692" s="3"/>
      <c r="I692" s="2"/>
      <c r="J692"/>
      <c r="K692"/>
      <c r="L692"/>
      <c r="M692"/>
      <c r="N692"/>
      <c r="O692"/>
      <c r="P692"/>
      <c r="Q692"/>
      <c r="R692"/>
      <c r="S692"/>
      <c r="T692"/>
      <c r="U692"/>
      <c r="V692" s="2"/>
    </row>
    <row r="693" spans="2:22" x14ac:dyDescent="0.2">
      <c r="B693" s="2"/>
      <c r="C693" s="2"/>
      <c r="D693" s="2"/>
      <c r="E693" s="2"/>
      <c r="F693" s="2"/>
      <c r="G693" s="3"/>
      <c r="H693" s="3"/>
      <c r="I693" s="2"/>
      <c r="J693"/>
      <c r="K693"/>
      <c r="L693"/>
      <c r="M693"/>
      <c r="N693"/>
      <c r="O693"/>
      <c r="P693"/>
      <c r="Q693"/>
      <c r="R693"/>
      <c r="S693"/>
      <c r="T693"/>
      <c r="U693"/>
      <c r="V693" s="2"/>
    </row>
    <row r="694" spans="2:22" x14ac:dyDescent="0.2">
      <c r="B694" s="2"/>
      <c r="C694" s="2"/>
      <c r="D694" s="2"/>
      <c r="E694" s="2"/>
      <c r="F694" s="2"/>
      <c r="G694" s="3"/>
      <c r="H694" s="3"/>
      <c r="I694" s="2"/>
      <c r="J694"/>
      <c r="K694"/>
      <c r="L694"/>
      <c r="M694"/>
      <c r="N694"/>
      <c r="O694"/>
      <c r="P694"/>
      <c r="Q694"/>
      <c r="R694"/>
      <c r="S694"/>
      <c r="T694"/>
      <c r="U694"/>
      <c r="V694" s="2"/>
    </row>
    <row r="695" spans="2:22" x14ac:dyDescent="0.2">
      <c r="B695" s="2"/>
      <c r="C695" s="2"/>
      <c r="D695" s="2"/>
      <c r="E695" s="2"/>
      <c r="F695" s="2"/>
      <c r="G695" s="3"/>
      <c r="H695" s="3"/>
      <c r="I695" s="2"/>
      <c r="J695"/>
      <c r="K695"/>
      <c r="L695"/>
      <c r="M695"/>
      <c r="N695"/>
      <c r="O695"/>
      <c r="P695"/>
      <c r="Q695"/>
      <c r="R695"/>
      <c r="S695"/>
      <c r="T695"/>
      <c r="U695"/>
      <c r="V695" s="2"/>
    </row>
    <row r="696" spans="2:22" x14ac:dyDescent="0.2">
      <c r="B696" s="2"/>
      <c r="C696" s="2"/>
      <c r="D696" s="2"/>
      <c r="E696" s="2"/>
      <c r="F696" s="2"/>
      <c r="G696" s="3"/>
      <c r="H696" s="3"/>
      <c r="I696" s="2"/>
      <c r="J696"/>
      <c r="K696"/>
      <c r="L696"/>
      <c r="M696"/>
      <c r="N696"/>
      <c r="O696"/>
      <c r="P696"/>
      <c r="Q696"/>
      <c r="R696"/>
      <c r="S696"/>
      <c r="T696"/>
      <c r="U696"/>
      <c r="V696" s="2"/>
    </row>
    <row r="697" spans="2:22" x14ac:dyDescent="0.2">
      <c r="B697" s="2"/>
      <c r="C697" s="2"/>
      <c r="D697" s="2"/>
      <c r="E697" s="2"/>
      <c r="F697" s="2"/>
      <c r="G697" s="3"/>
      <c r="H697" s="3"/>
      <c r="I697" s="2"/>
      <c r="J697"/>
      <c r="K697"/>
      <c r="L697"/>
      <c r="M697"/>
      <c r="N697"/>
      <c r="O697"/>
      <c r="P697"/>
      <c r="Q697"/>
      <c r="R697"/>
      <c r="S697"/>
      <c r="T697"/>
      <c r="U697"/>
      <c r="V697" s="2"/>
    </row>
    <row r="698" spans="2:22" x14ac:dyDescent="0.2">
      <c r="B698" s="2"/>
      <c r="C698" s="2"/>
      <c r="D698" s="2"/>
      <c r="E698" s="2"/>
      <c r="F698" s="2"/>
      <c r="G698" s="3"/>
      <c r="H698" s="3"/>
      <c r="I698" s="2"/>
      <c r="J698"/>
      <c r="K698"/>
      <c r="L698"/>
      <c r="M698"/>
      <c r="N698"/>
      <c r="O698"/>
      <c r="P698"/>
      <c r="Q698"/>
      <c r="R698"/>
      <c r="S698"/>
      <c r="T698"/>
      <c r="U698"/>
      <c r="V698" s="2"/>
    </row>
    <row r="699" spans="2:22" x14ac:dyDescent="0.2">
      <c r="B699" s="2"/>
      <c r="C699" s="2"/>
      <c r="D699" s="2"/>
      <c r="E699" s="2"/>
      <c r="F699" s="2"/>
      <c r="G699" s="3"/>
      <c r="H699" s="3"/>
      <c r="I699" s="2"/>
      <c r="J699"/>
      <c r="K699"/>
      <c r="L699"/>
      <c r="M699"/>
      <c r="N699"/>
      <c r="O699"/>
      <c r="P699"/>
      <c r="Q699"/>
      <c r="R699"/>
      <c r="S699"/>
      <c r="T699"/>
      <c r="U699"/>
      <c r="V699" s="2"/>
    </row>
    <row r="700" spans="2:22" x14ac:dyDescent="0.2">
      <c r="B700" s="2"/>
      <c r="C700" s="2"/>
      <c r="D700" s="2"/>
      <c r="E700" s="2"/>
      <c r="F700" s="2"/>
      <c r="G700" s="3"/>
      <c r="H700" s="3"/>
      <c r="I700" s="2"/>
      <c r="J700"/>
      <c r="K700"/>
      <c r="L700"/>
      <c r="M700"/>
      <c r="N700"/>
      <c r="O700"/>
      <c r="P700"/>
      <c r="Q700"/>
      <c r="R700"/>
      <c r="S700"/>
      <c r="T700"/>
      <c r="U700"/>
      <c r="V700" s="2"/>
    </row>
    <row r="701" spans="2:22" x14ac:dyDescent="0.2">
      <c r="B701" s="2"/>
      <c r="C701" s="2"/>
      <c r="D701" s="2"/>
      <c r="E701" s="2"/>
      <c r="F701" s="2"/>
      <c r="G701" s="3"/>
      <c r="H701" s="3"/>
      <c r="I701" s="2"/>
      <c r="J701"/>
      <c r="K701"/>
      <c r="L701"/>
      <c r="M701"/>
      <c r="N701"/>
      <c r="O701"/>
      <c r="P701"/>
      <c r="Q701"/>
      <c r="R701"/>
      <c r="S701"/>
      <c r="T701"/>
      <c r="U701"/>
      <c r="V701" s="2"/>
    </row>
    <row r="702" spans="2:22" x14ac:dyDescent="0.2">
      <c r="B702" s="2"/>
      <c r="C702" s="2"/>
      <c r="D702" s="2"/>
      <c r="E702" s="2"/>
      <c r="F702" s="2"/>
      <c r="G702" s="3"/>
      <c r="H702" s="3"/>
      <c r="I702" s="2"/>
      <c r="J702"/>
      <c r="K702"/>
      <c r="L702"/>
      <c r="M702"/>
      <c r="N702"/>
      <c r="O702"/>
      <c r="P702"/>
      <c r="Q702"/>
      <c r="R702"/>
      <c r="S702"/>
      <c r="T702"/>
      <c r="U702"/>
      <c r="V702" s="2"/>
    </row>
    <row r="703" spans="2:22" x14ac:dyDescent="0.2">
      <c r="B703" s="2"/>
      <c r="C703" s="2"/>
      <c r="D703" s="2"/>
      <c r="E703" s="2"/>
      <c r="F703" s="2"/>
      <c r="G703" s="3"/>
      <c r="H703" s="3"/>
      <c r="I703" s="2"/>
      <c r="J703"/>
      <c r="K703"/>
      <c r="L703"/>
      <c r="M703"/>
      <c r="N703"/>
      <c r="O703"/>
      <c r="P703"/>
      <c r="Q703"/>
      <c r="R703"/>
      <c r="S703"/>
      <c r="T703"/>
      <c r="U703"/>
      <c r="V703" s="2"/>
    </row>
    <row r="704" spans="2:22" x14ac:dyDescent="0.2">
      <c r="B704" s="2"/>
      <c r="C704" s="2"/>
      <c r="D704" s="2"/>
      <c r="E704" s="2"/>
      <c r="F704" s="2"/>
      <c r="G704" s="3"/>
      <c r="H704" s="3"/>
      <c r="I704" s="2"/>
      <c r="J704"/>
      <c r="K704"/>
      <c r="L704"/>
      <c r="M704"/>
      <c r="N704"/>
      <c r="O704"/>
      <c r="P704"/>
      <c r="Q704"/>
      <c r="R704"/>
      <c r="S704"/>
      <c r="T704"/>
      <c r="U704"/>
      <c r="V704" s="2"/>
    </row>
    <row r="705" spans="2:22" x14ac:dyDescent="0.2">
      <c r="B705" s="2"/>
      <c r="C705" s="2"/>
      <c r="D705" s="2"/>
      <c r="E705" s="2"/>
      <c r="F705" s="2"/>
      <c r="G705" s="3"/>
      <c r="H705" s="3"/>
      <c r="I705" s="2"/>
      <c r="J705"/>
      <c r="K705"/>
      <c r="L705"/>
      <c r="M705"/>
      <c r="N705"/>
      <c r="O705"/>
      <c r="P705"/>
      <c r="Q705"/>
      <c r="R705"/>
      <c r="S705"/>
      <c r="T705"/>
      <c r="U705"/>
      <c r="V705" s="2"/>
    </row>
    <row r="706" spans="2:22" x14ac:dyDescent="0.2">
      <c r="B706" s="2"/>
      <c r="C706" s="2"/>
      <c r="D706" s="2"/>
      <c r="E706" s="2"/>
      <c r="F706" s="2"/>
      <c r="G706" s="3"/>
      <c r="H706" s="3"/>
      <c r="I706" s="2"/>
      <c r="J706"/>
      <c r="K706"/>
      <c r="L706"/>
      <c r="M706"/>
      <c r="N706"/>
      <c r="O706"/>
      <c r="P706"/>
      <c r="Q706"/>
      <c r="R706"/>
      <c r="S706"/>
      <c r="T706"/>
      <c r="U706"/>
      <c r="V706" s="2"/>
    </row>
    <row r="707" spans="2:22" x14ac:dyDescent="0.2">
      <c r="B707" s="2"/>
      <c r="C707" s="2"/>
      <c r="D707" s="2"/>
      <c r="E707" s="2"/>
      <c r="F707" s="2"/>
      <c r="G707" s="3"/>
      <c r="H707" s="3"/>
      <c r="I707" s="2"/>
      <c r="J707"/>
      <c r="K707"/>
      <c r="L707"/>
      <c r="M707"/>
      <c r="N707"/>
      <c r="O707"/>
      <c r="P707"/>
      <c r="Q707"/>
      <c r="R707"/>
      <c r="S707"/>
      <c r="T707"/>
      <c r="U707"/>
      <c r="V707" s="2"/>
    </row>
    <row r="708" spans="2:22" x14ac:dyDescent="0.2">
      <c r="B708" s="2"/>
      <c r="C708" s="2"/>
      <c r="D708" s="2"/>
      <c r="E708" s="2"/>
      <c r="F708" s="2"/>
      <c r="G708" s="3"/>
      <c r="H708" s="3"/>
      <c r="I708" s="2"/>
      <c r="J708"/>
      <c r="K708"/>
      <c r="L708"/>
      <c r="M708"/>
      <c r="N708"/>
      <c r="O708"/>
      <c r="P708"/>
      <c r="Q708"/>
      <c r="R708"/>
      <c r="S708"/>
      <c r="T708"/>
      <c r="U708"/>
      <c r="V708" s="2"/>
    </row>
    <row r="709" spans="2:22" x14ac:dyDescent="0.2">
      <c r="B709" s="2"/>
      <c r="C709" s="2"/>
      <c r="D709" s="2"/>
      <c r="E709" s="2"/>
      <c r="F709" s="2"/>
      <c r="G709" s="3"/>
      <c r="H709" s="3"/>
      <c r="I709" s="2"/>
      <c r="J709"/>
      <c r="K709"/>
      <c r="L709"/>
      <c r="M709"/>
      <c r="N709"/>
      <c r="O709"/>
      <c r="P709"/>
      <c r="Q709"/>
      <c r="R709"/>
      <c r="S709"/>
      <c r="T709"/>
      <c r="U709"/>
      <c r="V709" s="2"/>
    </row>
    <row r="710" spans="2:22" x14ac:dyDescent="0.2">
      <c r="B710" s="2"/>
      <c r="C710" s="2"/>
      <c r="D710" s="2"/>
      <c r="E710" s="2"/>
      <c r="F710" s="2"/>
      <c r="G710" s="3"/>
      <c r="H710" s="3"/>
      <c r="I710" s="2"/>
      <c r="J710"/>
      <c r="K710"/>
      <c r="L710"/>
      <c r="M710"/>
      <c r="N710"/>
      <c r="O710"/>
      <c r="P710"/>
      <c r="Q710"/>
      <c r="R710"/>
      <c r="S710"/>
      <c r="T710"/>
      <c r="U710"/>
      <c r="V710" s="2"/>
    </row>
    <row r="711" spans="2:22" x14ac:dyDescent="0.2">
      <c r="B711" s="2"/>
      <c r="C711" s="2"/>
      <c r="D711" s="2"/>
      <c r="E711" s="2"/>
      <c r="F711" s="2"/>
      <c r="G711" s="3"/>
      <c r="H711" s="3"/>
      <c r="I711" s="2"/>
      <c r="J711"/>
      <c r="K711"/>
      <c r="L711"/>
      <c r="M711"/>
      <c r="N711"/>
      <c r="O711"/>
      <c r="P711"/>
      <c r="Q711"/>
      <c r="R711"/>
      <c r="S711"/>
      <c r="T711"/>
      <c r="U711"/>
      <c r="V711" s="2"/>
    </row>
    <row r="712" spans="2:22" x14ac:dyDescent="0.2">
      <c r="B712" s="2"/>
      <c r="C712" s="2"/>
      <c r="D712" s="2"/>
      <c r="E712" s="2"/>
      <c r="F712" s="2"/>
      <c r="G712" s="3"/>
      <c r="H712" s="3"/>
      <c r="I712" s="2"/>
      <c r="J712"/>
      <c r="K712"/>
      <c r="L712"/>
      <c r="M712"/>
      <c r="N712"/>
      <c r="O712"/>
      <c r="P712"/>
      <c r="Q712"/>
      <c r="R712"/>
      <c r="S712"/>
      <c r="T712"/>
      <c r="U712"/>
      <c r="V712" s="2"/>
    </row>
    <row r="713" spans="2:22" x14ac:dyDescent="0.2">
      <c r="B713" s="2"/>
      <c r="C713" s="2"/>
      <c r="D713" s="2"/>
      <c r="E713" s="2"/>
      <c r="F713" s="2"/>
      <c r="G713" s="3"/>
      <c r="H713" s="3"/>
      <c r="I713" s="2"/>
      <c r="J713"/>
      <c r="K713"/>
      <c r="L713"/>
      <c r="M713"/>
      <c r="N713"/>
      <c r="O713"/>
      <c r="P713"/>
      <c r="Q713"/>
      <c r="R713"/>
      <c r="S713"/>
      <c r="T713"/>
      <c r="U713"/>
      <c r="V713" s="2"/>
    </row>
    <row r="714" spans="2:22" x14ac:dyDescent="0.2">
      <c r="B714" s="2"/>
      <c r="C714" s="2"/>
      <c r="D714" s="2"/>
      <c r="E714" s="2"/>
      <c r="F714" s="2"/>
      <c r="G714" s="3"/>
      <c r="H714" s="3"/>
      <c r="I714" s="2"/>
      <c r="J714"/>
      <c r="K714"/>
      <c r="L714"/>
      <c r="M714"/>
      <c r="N714"/>
      <c r="O714"/>
      <c r="P714"/>
      <c r="Q714"/>
      <c r="R714"/>
      <c r="S714"/>
      <c r="T714"/>
      <c r="U714"/>
      <c r="V714" s="2"/>
    </row>
    <row r="715" spans="2:22" x14ac:dyDescent="0.2">
      <c r="B715" s="2"/>
      <c r="C715" s="2"/>
      <c r="D715" s="2"/>
      <c r="E715" s="2"/>
      <c r="F715" s="2"/>
      <c r="G715" s="3"/>
      <c r="H715" s="3"/>
      <c r="I715" s="2"/>
      <c r="J715"/>
      <c r="K715"/>
      <c r="L715"/>
      <c r="M715"/>
      <c r="N715"/>
      <c r="O715"/>
      <c r="P715"/>
      <c r="Q715"/>
      <c r="R715"/>
      <c r="S715"/>
      <c r="T715"/>
      <c r="U715"/>
      <c r="V715" s="2"/>
    </row>
    <row r="716" spans="2:22" x14ac:dyDescent="0.2">
      <c r="B716" s="2"/>
      <c r="C716" s="2"/>
      <c r="D716" s="2"/>
      <c r="E716" s="2"/>
      <c r="F716" s="2"/>
      <c r="G716" s="3"/>
      <c r="H716" s="3"/>
      <c r="I716" s="2"/>
      <c r="J716"/>
      <c r="K716"/>
      <c r="L716"/>
      <c r="M716"/>
      <c r="N716"/>
      <c r="O716"/>
      <c r="P716"/>
      <c r="Q716"/>
      <c r="R716"/>
      <c r="S716"/>
      <c r="T716"/>
      <c r="U716"/>
      <c r="V716" s="2"/>
    </row>
    <row r="717" spans="2:22" x14ac:dyDescent="0.2">
      <c r="B717" s="2"/>
      <c r="C717" s="2"/>
      <c r="D717" s="2"/>
      <c r="E717" s="2"/>
      <c r="F717" s="2"/>
      <c r="G717" s="3"/>
      <c r="H717" s="3"/>
      <c r="I717" s="2"/>
      <c r="J717"/>
      <c r="K717"/>
      <c r="L717"/>
      <c r="M717"/>
      <c r="N717"/>
      <c r="O717"/>
      <c r="P717"/>
      <c r="Q717"/>
      <c r="R717"/>
      <c r="S717"/>
      <c r="T717"/>
      <c r="U717"/>
      <c r="V717" s="2"/>
    </row>
    <row r="718" spans="2:22" x14ac:dyDescent="0.2">
      <c r="B718" s="2"/>
      <c r="C718" s="2"/>
      <c r="D718" s="2"/>
      <c r="E718" s="2"/>
      <c r="F718" s="2"/>
      <c r="G718" s="3"/>
      <c r="H718" s="3"/>
      <c r="I718" s="2"/>
      <c r="J718"/>
      <c r="K718"/>
      <c r="L718"/>
      <c r="M718"/>
      <c r="N718"/>
      <c r="O718"/>
      <c r="P718"/>
      <c r="Q718"/>
      <c r="R718"/>
      <c r="S718"/>
      <c r="T718"/>
      <c r="U718"/>
      <c r="V718" s="2"/>
    </row>
    <row r="719" spans="2:22" x14ac:dyDescent="0.2">
      <c r="B719" s="2"/>
      <c r="C719" s="2"/>
      <c r="D719" s="2"/>
      <c r="E719" s="2"/>
      <c r="F719" s="2"/>
      <c r="G719" s="3"/>
      <c r="H719" s="3"/>
      <c r="I719" s="2"/>
      <c r="J719"/>
      <c r="K719"/>
      <c r="L719"/>
      <c r="M719"/>
      <c r="N719"/>
      <c r="O719"/>
      <c r="P719"/>
      <c r="Q719"/>
      <c r="R719"/>
      <c r="S719"/>
      <c r="T719"/>
      <c r="U719"/>
      <c r="V719" s="2"/>
    </row>
    <row r="720" spans="2:22" x14ac:dyDescent="0.2">
      <c r="B720" s="2"/>
      <c r="C720" s="2"/>
      <c r="D720" s="2"/>
      <c r="E720" s="2"/>
      <c r="F720" s="2"/>
      <c r="G720" s="3"/>
      <c r="H720" s="3"/>
      <c r="I720" s="2"/>
      <c r="J720"/>
      <c r="K720"/>
      <c r="L720"/>
      <c r="M720"/>
      <c r="N720"/>
      <c r="O720"/>
      <c r="P720"/>
      <c r="Q720"/>
      <c r="R720"/>
      <c r="S720"/>
      <c r="T720"/>
      <c r="U720"/>
      <c r="V720" s="2"/>
    </row>
    <row r="721" spans="2:22" x14ac:dyDescent="0.2">
      <c r="B721" s="2"/>
      <c r="C721" s="2"/>
      <c r="D721" s="2"/>
      <c r="E721" s="2"/>
      <c r="F721" s="2"/>
      <c r="G721" s="3"/>
      <c r="H721" s="3"/>
      <c r="I721" s="2"/>
      <c r="J721"/>
      <c r="K721"/>
      <c r="L721"/>
      <c r="M721"/>
      <c r="N721"/>
      <c r="O721"/>
      <c r="P721"/>
      <c r="Q721"/>
      <c r="R721"/>
      <c r="S721"/>
      <c r="T721"/>
      <c r="U721"/>
      <c r="V721" s="2"/>
    </row>
    <row r="722" spans="2:22" x14ac:dyDescent="0.2">
      <c r="B722" s="2"/>
      <c r="C722" s="2"/>
      <c r="D722" s="2"/>
      <c r="E722" s="2"/>
      <c r="F722" s="2"/>
      <c r="G722" s="3"/>
      <c r="H722" s="3"/>
      <c r="I722" s="2"/>
      <c r="J722"/>
      <c r="K722"/>
      <c r="L722"/>
      <c r="M722"/>
      <c r="N722"/>
      <c r="O722"/>
      <c r="P722"/>
      <c r="Q722"/>
      <c r="R722"/>
      <c r="S722"/>
      <c r="T722"/>
      <c r="U722"/>
      <c r="V722" s="2"/>
    </row>
    <row r="723" spans="2:22" x14ac:dyDescent="0.2">
      <c r="B723" s="2"/>
      <c r="C723" s="2"/>
      <c r="D723" s="2"/>
      <c r="E723" s="2"/>
      <c r="F723" s="2"/>
      <c r="G723" s="3"/>
      <c r="H723" s="3"/>
      <c r="I723" s="2"/>
      <c r="J723"/>
      <c r="K723"/>
      <c r="L723"/>
      <c r="M723"/>
      <c r="N723"/>
      <c r="O723"/>
      <c r="P723"/>
      <c r="Q723"/>
      <c r="R723"/>
      <c r="S723"/>
      <c r="T723"/>
      <c r="U723"/>
      <c r="V723" s="2"/>
    </row>
    <row r="724" spans="2:22" x14ac:dyDescent="0.2">
      <c r="B724" s="2"/>
      <c r="C724" s="2"/>
      <c r="D724" s="2"/>
      <c r="E724" s="2"/>
      <c r="F724" s="2"/>
      <c r="G724" s="3"/>
      <c r="H724" s="3"/>
      <c r="I724" s="2"/>
      <c r="J724"/>
      <c r="K724"/>
      <c r="L724"/>
      <c r="M724"/>
      <c r="N724"/>
      <c r="O724"/>
      <c r="P724"/>
      <c r="Q724"/>
      <c r="R724"/>
      <c r="S724"/>
      <c r="T724"/>
      <c r="U724"/>
      <c r="V724" s="2"/>
    </row>
    <row r="725" spans="2:22" x14ac:dyDescent="0.2">
      <c r="B725" s="2"/>
      <c r="C725" s="2"/>
      <c r="D725" s="2"/>
      <c r="E725" s="2"/>
      <c r="F725" s="2"/>
      <c r="G725" s="3"/>
      <c r="H725" s="3"/>
      <c r="I725" s="2"/>
      <c r="J725"/>
      <c r="K725"/>
      <c r="L725"/>
      <c r="M725"/>
      <c r="N725"/>
      <c r="O725"/>
      <c r="P725"/>
      <c r="Q725"/>
      <c r="R725"/>
      <c r="S725"/>
      <c r="T725"/>
      <c r="U725"/>
      <c r="V725" s="2"/>
    </row>
    <row r="726" spans="2:22" x14ac:dyDescent="0.2">
      <c r="B726" s="2"/>
      <c r="C726" s="2"/>
      <c r="D726" s="2"/>
      <c r="E726" s="2"/>
      <c r="F726" s="2"/>
      <c r="G726" s="3"/>
      <c r="H726" s="3"/>
      <c r="I726" s="2"/>
      <c r="J726"/>
      <c r="K726"/>
      <c r="L726"/>
      <c r="M726"/>
      <c r="N726"/>
      <c r="O726"/>
      <c r="P726"/>
      <c r="Q726"/>
      <c r="R726"/>
      <c r="S726"/>
      <c r="T726"/>
      <c r="U726"/>
      <c r="V726" s="2"/>
    </row>
    <row r="727" spans="2:22" x14ac:dyDescent="0.2">
      <c r="B727" s="2"/>
      <c r="C727" s="2"/>
      <c r="D727" s="2"/>
      <c r="E727" s="2"/>
      <c r="F727" s="2"/>
      <c r="G727" s="3"/>
      <c r="H727" s="3"/>
      <c r="I727" s="2"/>
      <c r="J727"/>
      <c r="K727"/>
      <c r="L727"/>
      <c r="M727"/>
      <c r="N727"/>
      <c r="O727"/>
      <c r="P727"/>
      <c r="Q727"/>
      <c r="R727"/>
      <c r="S727"/>
      <c r="T727"/>
      <c r="U727"/>
      <c r="V727" s="2"/>
    </row>
    <row r="728" spans="2:22" x14ac:dyDescent="0.2">
      <c r="B728" s="2"/>
      <c r="C728" s="2"/>
      <c r="D728" s="2"/>
      <c r="E728" s="2"/>
      <c r="F728" s="2"/>
      <c r="G728" s="3"/>
      <c r="H728" s="3"/>
      <c r="I728" s="2"/>
      <c r="J728"/>
      <c r="K728"/>
      <c r="L728"/>
      <c r="M728"/>
      <c r="N728"/>
      <c r="O728"/>
      <c r="P728"/>
      <c r="Q728"/>
      <c r="R728"/>
      <c r="S728"/>
      <c r="T728"/>
      <c r="U728"/>
      <c r="V728" s="2"/>
    </row>
    <row r="729" spans="2:22" x14ac:dyDescent="0.2">
      <c r="B729" s="2"/>
      <c r="C729" s="2"/>
      <c r="D729" s="2"/>
      <c r="E729" s="2"/>
      <c r="F729" s="2"/>
      <c r="G729" s="3"/>
      <c r="H729" s="3"/>
      <c r="I729" s="2"/>
      <c r="J729"/>
      <c r="K729"/>
      <c r="L729"/>
      <c r="M729"/>
      <c r="N729"/>
      <c r="O729"/>
      <c r="P729"/>
      <c r="Q729"/>
      <c r="R729"/>
      <c r="S729"/>
      <c r="T729"/>
      <c r="U729"/>
      <c r="V729" s="2"/>
    </row>
    <row r="730" spans="2:22" x14ac:dyDescent="0.2">
      <c r="B730" s="2"/>
      <c r="C730" s="2"/>
      <c r="D730" s="2"/>
      <c r="E730" s="2"/>
      <c r="F730" s="2"/>
      <c r="G730" s="3"/>
      <c r="H730" s="3"/>
      <c r="I730" s="2"/>
      <c r="J730"/>
      <c r="K730"/>
      <c r="L730"/>
      <c r="M730"/>
      <c r="N730"/>
      <c r="O730"/>
      <c r="P730"/>
      <c r="Q730"/>
      <c r="R730"/>
      <c r="S730"/>
      <c r="T730"/>
      <c r="U730"/>
      <c r="V730" s="2"/>
    </row>
    <row r="731" spans="2:22" x14ac:dyDescent="0.2">
      <c r="B731" s="2"/>
      <c r="C731" s="2"/>
      <c r="D731" s="2"/>
      <c r="E731" s="2"/>
      <c r="F731" s="2"/>
      <c r="G731" s="3"/>
      <c r="H731" s="3"/>
      <c r="I731" s="2"/>
      <c r="J731"/>
      <c r="K731"/>
      <c r="L731"/>
      <c r="M731"/>
      <c r="N731"/>
      <c r="O731"/>
      <c r="P731"/>
      <c r="Q731"/>
      <c r="R731"/>
      <c r="S731"/>
      <c r="T731"/>
      <c r="U731"/>
      <c r="V731" s="2"/>
    </row>
    <row r="732" spans="2:22" x14ac:dyDescent="0.2">
      <c r="B732" s="2"/>
      <c r="C732" s="2"/>
      <c r="D732" s="2"/>
      <c r="E732" s="2"/>
      <c r="F732" s="2"/>
      <c r="G732" s="3"/>
      <c r="H732" s="3"/>
      <c r="I732" s="2"/>
      <c r="J732"/>
      <c r="K732"/>
      <c r="L732"/>
      <c r="M732"/>
      <c r="N732"/>
      <c r="O732"/>
      <c r="P732"/>
      <c r="Q732"/>
      <c r="R732"/>
      <c r="S732"/>
      <c r="T732"/>
      <c r="U732"/>
      <c r="V732" s="2"/>
    </row>
    <row r="733" spans="2:22" x14ac:dyDescent="0.2">
      <c r="B733" s="2"/>
      <c r="C733" s="2"/>
      <c r="D733" s="2"/>
      <c r="E733" s="2"/>
      <c r="F733" s="2"/>
      <c r="G733" s="3"/>
      <c r="H733" s="3"/>
      <c r="I733" s="2"/>
      <c r="J733"/>
      <c r="K733"/>
      <c r="L733"/>
      <c r="M733"/>
      <c r="N733"/>
      <c r="O733"/>
      <c r="P733"/>
      <c r="Q733"/>
      <c r="R733"/>
      <c r="S733"/>
      <c r="T733"/>
      <c r="U733"/>
      <c r="V733" s="2"/>
    </row>
    <row r="734" spans="2:22" x14ac:dyDescent="0.2">
      <c r="B734" s="2"/>
      <c r="C734" s="2"/>
      <c r="D734" s="2"/>
      <c r="E734" s="2"/>
      <c r="F734" s="2"/>
      <c r="G734" s="3"/>
      <c r="H734" s="3"/>
      <c r="I734" s="2"/>
      <c r="J734"/>
      <c r="K734"/>
      <c r="L734"/>
      <c r="M734"/>
      <c r="N734"/>
      <c r="O734"/>
      <c r="P734"/>
      <c r="Q734"/>
      <c r="R734"/>
      <c r="S734"/>
      <c r="T734"/>
      <c r="U734"/>
      <c r="V734" s="2"/>
    </row>
    <row r="735" spans="2:22" x14ac:dyDescent="0.2">
      <c r="B735" s="2"/>
      <c r="C735" s="2"/>
      <c r="D735" s="2"/>
      <c r="E735" s="2"/>
      <c r="F735" s="2"/>
      <c r="G735" s="3"/>
      <c r="H735" s="3"/>
      <c r="I735" s="2"/>
      <c r="J735"/>
      <c r="K735"/>
      <c r="L735"/>
      <c r="M735"/>
      <c r="N735"/>
      <c r="O735"/>
      <c r="P735"/>
      <c r="Q735"/>
      <c r="R735"/>
      <c r="S735"/>
      <c r="T735"/>
      <c r="U735"/>
      <c r="V735" s="2"/>
    </row>
    <row r="736" spans="2:22" x14ac:dyDescent="0.2">
      <c r="B736" s="2"/>
      <c r="C736" s="2"/>
      <c r="D736" s="2"/>
      <c r="E736" s="2"/>
      <c r="F736" s="2"/>
      <c r="G736" s="3"/>
      <c r="H736" s="3"/>
      <c r="I736" s="2"/>
      <c r="J736"/>
      <c r="K736"/>
      <c r="L736"/>
      <c r="M736"/>
      <c r="N736"/>
      <c r="O736"/>
      <c r="P736"/>
      <c r="Q736"/>
      <c r="R736"/>
      <c r="S736"/>
      <c r="T736"/>
      <c r="U736"/>
      <c r="V736" s="2"/>
    </row>
    <row r="737" spans="2:22" x14ac:dyDescent="0.2">
      <c r="B737" s="2"/>
      <c r="C737" s="2"/>
      <c r="D737" s="2"/>
      <c r="E737" s="2"/>
      <c r="F737" s="2"/>
      <c r="G737" s="3"/>
      <c r="H737" s="3"/>
      <c r="I737" s="2"/>
      <c r="J737"/>
      <c r="K737"/>
      <c r="L737"/>
      <c r="M737"/>
      <c r="N737"/>
      <c r="O737"/>
      <c r="P737"/>
      <c r="Q737"/>
      <c r="R737"/>
      <c r="S737"/>
      <c r="T737"/>
      <c r="U737"/>
      <c r="V737" s="2"/>
    </row>
    <row r="738" spans="2:22" x14ac:dyDescent="0.2">
      <c r="B738" s="2"/>
      <c r="C738" s="2"/>
      <c r="D738" s="2"/>
      <c r="E738" s="2"/>
      <c r="F738" s="2"/>
      <c r="G738" s="3"/>
      <c r="H738" s="3"/>
      <c r="I738" s="2"/>
      <c r="J738"/>
      <c r="K738"/>
      <c r="L738"/>
      <c r="M738"/>
      <c r="N738"/>
      <c r="O738"/>
      <c r="P738"/>
      <c r="Q738"/>
      <c r="R738"/>
      <c r="S738"/>
      <c r="T738"/>
      <c r="U738"/>
      <c r="V738" s="2"/>
    </row>
    <row r="739" spans="2:22" x14ac:dyDescent="0.2">
      <c r="B739" s="2"/>
      <c r="C739" s="2"/>
      <c r="D739" s="2"/>
      <c r="E739" s="2"/>
      <c r="F739" s="2"/>
      <c r="G739" s="3"/>
      <c r="H739" s="3"/>
      <c r="I739" s="2"/>
      <c r="J739"/>
      <c r="K739"/>
      <c r="L739"/>
      <c r="M739"/>
      <c r="N739"/>
      <c r="O739"/>
      <c r="P739"/>
      <c r="Q739"/>
      <c r="R739"/>
      <c r="S739"/>
      <c r="T739"/>
      <c r="U739"/>
      <c r="V739" s="2"/>
    </row>
    <row r="740" spans="2:22" x14ac:dyDescent="0.2">
      <c r="B740" s="2"/>
      <c r="C740" s="2"/>
      <c r="D740" s="2"/>
      <c r="E740" s="2"/>
      <c r="F740" s="2"/>
      <c r="G740" s="3"/>
      <c r="H740" s="3"/>
      <c r="I740" s="2"/>
      <c r="J740"/>
      <c r="K740"/>
      <c r="L740"/>
      <c r="M740"/>
      <c r="N740"/>
      <c r="O740"/>
      <c r="P740"/>
      <c r="Q740"/>
      <c r="R740"/>
      <c r="S740"/>
      <c r="T740"/>
      <c r="U740"/>
      <c r="V740" s="2"/>
    </row>
    <row r="741" spans="2:22" x14ac:dyDescent="0.2">
      <c r="B741" s="2"/>
      <c r="C741" s="2"/>
      <c r="D741" s="2"/>
      <c r="E741" s="2"/>
      <c r="F741" s="2"/>
      <c r="G741" s="3"/>
      <c r="H741" s="3"/>
      <c r="I741" s="2"/>
      <c r="J741"/>
      <c r="K741"/>
      <c r="L741"/>
      <c r="M741"/>
      <c r="N741"/>
      <c r="O741"/>
      <c r="P741"/>
      <c r="Q741"/>
      <c r="R741"/>
      <c r="S741"/>
      <c r="T741"/>
      <c r="U741"/>
      <c r="V741" s="2"/>
    </row>
    <row r="742" spans="2:22" x14ac:dyDescent="0.2">
      <c r="B742" s="2"/>
      <c r="C742" s="2"/>
      <c r="D742" s="2"/>
      <c r="E742" s="2"/>
      <c r="F742" s="2"/>
      <c r="G742" s="3"/>
      <c r="H742" s="3"/>
      <c r="I742" s="2"/>
      <c r="J742"/>
      <c r="K742"/>
      <c r="L742"/>
      <c r="M742"/>
      <c r="N742"/>
      <c r="O742"/>
      <c r="P742"/>
      <c r="Q742"/>
      <c r="R742"/>
      <c r="S742"/>
      <c r="T742"/>
      <c r="U742"/>
      <c r="V742" s="2"/>
    </row>
    <row r="743" spans="2:22" x14ac:dyDescent="0.2">
      <c r="B743" s="2"/>
      <c r="C743" s="2"/>
      <c r="D743" s="2"/>
      <c r="E743" s="2"/>
      <c r="F743" s="2"/>
      <c r="G743" s="3"/>
      <c r="H743" s="3"/>
      <c r="I743" s="2"/>
      <c r="J743"/>
      <c r="K743"/>
      <c r="L743"/>
      <c r="M743"/>
      <c r="N743"/>
      <c r="O743"/>
      <c r="P743"/>
      <c r="Q743"/>
      <c r="R743"/>
      <c r="S743"/>
      <c r="T743"/>
      <c r="U743"/>
      <c r="V743" s="2"/>
    </row>
    <row r="744" spans="2:22" x14ac:dyDescent="0.2">
      <c r="B744" s="2"/>
      <c r="C744" s="2"/>
      <c r="D744" s="2"/>
      <c r="E744" s="2"/>
      <c r="F744" s="2"/>
      <c r="G744" s="3"/>
      <c r="H744" s="3"/>
      <c r="I744" s="2"/>
      <c r="J744"/>
      <c r="K744"/>
      <c r="L744"/>
      <c r="M744"/>
      <c r="N744"/>
      <c r="O744"/>
      <c r="P744"/>
      <c r="Q744"/>
      <c r="R744"/>
      <c r="S744"/>
      <c r="T744"/>
      <c r="U744"/>
      <c r="V744" s="2"/>
    </row>
    <row r="745" spans="2:22" x14ac:dyDescent="0.2">
      <c r="B745" s="2"/>
      <c r="C745" s="2"/>
      <c r="D745" s="2"/>
      <c r="E745" s="2"/>
      <c r="F745" s="2"/>
      <c r="G745" s="3"/>
      <c r="H745" s="3"/>
      <c r="I745" s="2"/>
      <c r="J745"/>
      <c r="K745"/>
      <c r="L745"/>
      <c r="M745"/>
      <c r="N745"/>
      <c r="O745"/>
      <c r="P745"/>
      <c r="Q745"/>
      <c r="R745"/>
      <c r="S745"/>
      <c r="T745"/>
      <c r="U745"/>
      <c r="V745" s="2"/>
    </row>
    <row r="746" spans="2:22" x14ac:dyDescent="0.2">
      <c r="B746" s="2"/>
      <c r="C746" s="2"/>
      <c r="D746" s="2"/>
      <c r="E746" s="2"/>
      <c r="F746" s="2"/>
      <c r="G746" s="3"/>
      <c r="H746" s="3"/>
      <c r="I746" s="2"/>
      <c r="J746"/>
      <c r="K746"/>
      <c r="L746"/>
      <c r="M746"/>
      <c r="N746"/>
      <c r="O746"/>
      <c r="P746"/>
      <c r="Q746"/>
      <c r="R746"/>
      <c r="S746"/>
      <c r="T746"/>
      <c r="U746"/>
      <c r="V746" s="2"/>
    </row>
    <row r="747" spans="2:22" x14ac:dyDescent="0.2">
      <c r="B747" s="2"/>
      <c r="C747" s="2"/>
      <c r="D747" s="2"/>
      <c r="E747" s="2"/>
      <c r="F747" s="2"/>
      <c r="G747" s="3"/>
      <c r="H747" s="3"/>
      <c r="I747" s="2"/>
      <c r="J747"/>
      <c r="K747"/>
      <c r="L747"/>
      <c r="M747"/>
      <c r="N747"/>
      <c r="O747"/>
      <c r="P747"/>
      <c r="Q747"/>
      <c r="R747"/>
      <c r="S747"/>
      <c r="T747"/>
      <c r="U747"/>
      <c r="V747" s="2"/>
    </row>
    <row r="748" spans="2:22" x14ac:dyDescent="0.2">
      <c r="B748" s="2"/>
      <c r="C748" s="2"/>
      <c r="D748" s="2"/>
      <c r="E748" s="2"/>
      <c r="F748" s="2"/>
      <c r="G748" s="3"/>
      <c r="H748" s="3"/>
      <c r="I748" s="2"/>
      <c r="J748"/>
      <c r="K748"/>
      <c r="L748"/>
      <c r="M748"/>
      <c r="N748"/>
      <c r="O748"/>
      <c r="P748"/>
      <c r="Q748"/>
      <c r="R748"/>
      <c r="S748"/>
      <c r="T748"/>
      <c r="U748"/>
      <c r="V748" s="2"/>
    </row>
    <row r="749" spans="2:22" x14ac:dyDescent="0.2">
      <c r="B749" s="2"/>
      <c r="C749" s="2"/>
      <c r="D749" s="2"/>
      <c r="E749" s="2"/>
      <c r="F749" s="2"/>
      <c r="G749" s="3"/>
      <c r="H749" s="3"/>
      <c r="I749" s="2"/>
      <c r="J749"/>
      <c r="K749"/>
      <c r="L749"/>
      <c r="M749"/>
      <c r="N749"/>
      <c r="O749"/>
      <c r="P749"/>
      <c r="Q749"/>
      <c r="R749"/>
      <c r="S749"/>
      <c r="T749"/>
      <c r="U749"/>
      <c r="V749" s="2"/>
    </row>
    <row r="750" spans="2:22" x14ac:dyDescent="0.2">
      <c r="B750" s="2"/>
      <c r="C750" s="2"/>
      <c r="D750" s="2"/>
      <c r="E750" s="2"/>
      <c r="F750" s="2"/>
      <c r="G750" s="3"/>
      <c r="H750" s="3"/>
      <c r="I750" s="2"/>
      <c r="J750"/>
      <c r="K750"/>
      <c r="L750"/>
      <c r="M750"/>
      <c r="N750"/>
      <c r="O750"/>
      <c r="P750"/>
      <c r="Q750"/>
      <c r="R750"/>
      <c r="S750"/>
      <c r="T750"/>
      <c r="U750"/>
      <c r="V750" s="2"/>
    </row>
    <row r="751" spans="2:22" x14ac:dyDescent="0.2">
      <c r="B751" s="2"/>
      <c r="C751" s="2"/>
      <c r="D751" s="2"/>
      <c r="E751" s="2"/>
      <c r="F751" s="2"/>
      <c r="G751" s="3"/>
      <c r="H751" s="3"/>
      <c r="I751" s="2"/>
      <c r="J751"/>
      <c r="K751"/>
      <c r="L751"/>
      <c r="M751"/>
      <c r="N751"/>
      <c r="O751"/>
      <c r="P751"/>
      <c r="Q751"/>
      <c r="R751"/>
      <c r="S751"/>
      <c r="T751"/>
      <c r="U751"/>
      <c r="V751" s="2"/>
    </row>
    <row r="752" spans="2:22" x14ac:dyDescent="0.2">
      <c r="B752" s="2"/>
      <c r="C752" s="2"/>
      <c r="D752" s="2"/>
      <c r="E752" s="2"/>
      <c r="F752" s="2"/>
      <c r="G752" s="3"/>
      <c r="H752" s="3"/>
      <c r="I752" s="2"/>
      <c r="J752"/>
      <c r="K752"/>
      <c r="L752"/>
      <c r="M752"/>
      <c r="N752"/>
      <c r="O752"/>
      <c r="P752"/>
      <c r="Q752"/>
      <c r="R752"/>
      <c r="S752"/>
      <c r="T752"/>
      <c r="U752"/>
      <c r="V752" s="2"/>
    </row>
    <row r="753" spans="2:22" x14ac:dyDescent="0.2">
      <c r="B753" s="2"/>
      <c r="C753" s="2"/>
      <c r="D753" s="2"/>
      <c r="E753" s="2"/>
      <c r="F753" s="2"/>
      <c r="G753" s="3"/>
      <c r="H753" s="3"/>
      <c r="I753" s="2"/>
      <c r="J753"/>
      <c r="K753"/>
      <c r="L753"/>
      <c r="M753"/>
      <c r="N753"/>
      <c r="O753"/>
      <c r="P753"/>
      <c r="Q753"/>
      <c r="R753"/>
      <c r="S753"/>
      <c r="T753"/>
      <c r="U753"/>
      <c r="V753" s="2"/>
    </row>
    <row r="754" spans="2:22" x14ac:dyDescent="0.2">
      <c r="B754" s="2"/>
      <c r="C754" s="2"/>
      <c r="D754" s="2"/>
      <c r="E754" s="2"/>
      <c r="F754" s="2"/>
      <c r="G754" s="3"/>
      <c r="H754" s="3"/>
      <c r="I754" s="2"/>
      <c r="J754"/>
      <c r="K754"/>
      <c r="L754"/>
      <c r="M754"/>
      <c r="N754"/>
      <c r="O754"/>
      <c r="P754"/>
      <c r="Q754"/>
      <c r="R754"/>
      <c r="S754"/>
      <c r="T754"/>
      <c r="U754"/>
      <c r="V754" s="2"/>
    </row>
    <row r="755" spans="2:22" x14ac:dyDescent="0.2">
      <c r="B755" s="2"/>
      <c r="C755" s="2"/>
      <c r="D755" s="2"/>
      <c r="E755" s="2"/>
      <c r="F755" s="2"/>
      <c r="G755" s="3"/>
      <c r="H755" s="3"/>
      <c r="I755" s="2"/>
      <c r="J755"/>
      <c r="K755"/>
      <c r="L755"/>
      <c r="M755"/>
      <c r="N755"/>
      <c r="O755"/>
      <c r="P755"/>
      <c r="Q755"/>
      <c r="R755"/>
      <c r="S755"/>
      <c r="T755"/>
      <c r="U755"/>
      <c r="V755" s="2"/>
    </row>
    <row r="756" spans="2:22" x14ac:dyDescent="0.2">
      <c r="B756" s="2"/>
      <c r="C756" s="2"/>
      <c r="D756" s="2"/>
      <c r="E756" s="2"/>
      <c r="F756" s="2"/>
      <c r="G756" s="3"/>
      <c r="H756" s="3"/>
      <c r="I756" s="2"/>
      <c r="J756"/>
      <c r="K756"/>
      <c r="L756"/>
      <c r="M756"/>
      <c r="N756"/>
      <c r="O756"/>
      <c r="P756"/>
      <c r="Q756"/>
      <c r="R756"/>
      <c r="S756"/>
      <c r="T756"/>
      <c r="U756"/>
      <c r="V756" s="2"/>
    </row>
    <row r="757" spans="2:22" x14ac:dyDescent="0.2">
      <c r="B757" s="2"/>
      <c r="C757" s="2"/>
      <c r="D757" s="2"/>
      <c r="E757" s="2"/>
      <c r="F757" s="2"/>
      <c r="G757" s="3"/>
      <c r="H757" s="3"/>
      <c r="I757" s="2"/>
      <c r="J757"/>
      <c r="K757"/>
      <c r="L757"/>
      <c r="M757"/>
      <c r="N757"/>
      <c r="O757"/>
      <c r="P757"/>
      <c r="Q757"/>
      <c r="R757"/>
      <c r="S757"/>
      <c r="T757"/>
      <c r="U757"/>
      <c r="V757" s="2"/>
    </row>
    <row r="758" spans="2:22" x14ac:dyDescent="0.2">
      <c r="B758" s="2"/>
      <c r="C758" s="2"/>
      <c r="D758" s="2"/>
      <c r="E758" s="2"/>
      <c r="F758" s="2"/>
      <c r="G758" s="3"/>
      <c r="H758" s="3"/>
      <c r="I758" s="2"/>
      <c r="J758"/>
      <c r="K758"/>
      <c r="L758"/>
      <c r="M758"/>
      <c r="N758"/>
      <c r="O758"/>
      <c r="P758"/>
      <c r="Q758"/>
      <c r="R758"/>
      <c r="S758"/>
      <c r="T758"/>
      <c r="U758"/>
      <c r="V758" s="2"/>
    </row>
    <row r="759" spans="2:22" x14ac:dyDescent="0.2">
      <c r="B759" s="2"/>
      <c r="C759" s="2"/>
      <c r="D759" s="2"/>
      <c r="E759" s="2"/>
      <c r="F759" s="2"/>
      <c r="G759" s="3"/>
      <c r="H759" s="3"/>
      <c r="I759" s="2"/>
      <c r="J759"/>
      <c r="K759"/>
      <c r="L759"/>
      <c r="M759"/>
      <c r="N759"/>
      <c r="O759"/>
      <c r="P759"/>
      <c r="Q759"/>
      <c r="R759"/>
      <c r="S759"/>
      <c r="T759"/>
      <c r="U759"/>
      <c r="V759" s="2"/>
    </row>
    <row r="760" spans="2:22" x14ac:dyDescent="0.2">
      <c r="B760" s="2"/>
      <c r="C760" s="2"/>
      <c r="D760" s="2"/>
      <c r="E760" s="2"/>
      <c r="F760" s="2"/>
      <c r="G760" s="3"/>
      <c r="H760" s="3"/>
      <c r="I760" s="2"/>
      <c r="J760"/>
      <c r="K760"/>
      <c r="L760"/>
      <c r="M760"/>
      <c r="N760"/>
      <c r="O760"/>
      <c r="P760"/>
      <c r="Q760"/>
      <c r="R760"/>
      <c r="S760"/>
      <c r="T760"/>
      <c r="U760"/>
      <c r="V760" s="2"/>
    </row>
    <row r="761" spans="2:22" x14ac:dyDescent="0.2">
      <c r="B761" s="2"/>
      <c r="C761" s="2"/>
      <c r="D761" s="2"/>
      <c r="E761" s="2"/>
      <c r="F761" s="2"/>
      <c r="G761" s="3"/>
      <c r="H761" s="3"/>
      <c r="I761" s="2"/>
      <c r="J761"/>
      <c r="K761"/>
      <c r="L761"/>
      <c r="M761"/>
      <c r="N761"/>
      <c r="O761"/>
      <c r="P761"/>
      <c r="Q761"/>
      <c r="R761"/>
      <c r="S761"/>
      <c r="T761"/>
      <c r="U761"/>
      <c r="V761" s="2"/>
    </row>
    <row r="762" spans="2:22" x14ac:dyDescent="0.2">
      <c r="B762" s="2"/>
      <c r="C762" s="2"/>
      <c r="D762" s="2"/>
      <c r="E762" s="2"/>
      <c r="F762" s="2"/>
      <c r="G762" s="3"/>
      <c r="H762" s="3"/>
      <c r="I762" s="2"/>
      <c r="J762"/>
      <c r="K762"/>
      <c r="L762"/>
      <c r="M762"/>
      <c r="N762"/>
      <c r="O762"/>
      <c r="P762"/>
      <c r="Q762"/>
      <c r="R762"/>
      <c r="S762"/>
      <c r="T762"/>
      <c r="U762"/>
      <c r="V762" s="2"/>
    </row>
    <row r="763" spans="2:22" x14ac:dyDescent="0.2">
      <c r="B763" s="2"/>
      <c r="C763" s="2"/>
      <c r="D763" s="2"/>
      <c r="E763" s="2"/>
      <c r="F763" s="2"/>
      <c r="G763" s="3"/>
      <c r="H763" s="3"/>
      <c r="I763" s="2"/>
      <c r="J763"/>
      <c r="K763"/>
      <c r="L763"/>
      <c r="M763"/>
      <c r="N763"/>
      <c r="O763"/>
      <c r="P763"/>
      <c r="Q763"/>
      <c r="R763"/>
      <c r="S763"/>
      <c r="T763"/>
      <c r="U763"/>
      <c r="V763" s="2"/>
    </row>
    <row r="764" spans="2:22" x14ac:dyDescent="0.2">
      <c r="B764" s="2"/>
      <c r="C764" s="2"/>
      <c r="D764" s="2"/>
      <c r="E764" s="2"/>
      <c r="F764" s="2"/>
      <c r="G764" s="3"/>
      <c r="H764" s="3"/>
      <c r="I764" s="2"/>
      <c r="J764"/>
      <c r="K764"/>
      <c r="L764"/>
      <c r="M764"/>
      <c r="N764"/>
      <c r="O764"/>
      <c r="P764"/>
      <c r="Q764"/>
      <c r="R764"/>
      <c r="S764"/>
      <c r="T764"/>
      <c r="U764"/>
      <c r="V764" s="2"/>
    </row>
    <row r="765" spans="2:22" x14ac:dyDescent="0.2">
      <c r="B765" s="2"/>
      <c r="C765" s="2"/>
      <c r="D765" s="2"/>
      <c r="E765" s="2"/>
      <c r="F765" s="2"/>
      <c r="G765" s="3"/>
      <c r="H765" s="3"/>
      <c r="I765" s="2"/>
      <c r="J765"/>
      <c r="K765"/>
      <c r="L765"/>
      <c r="M765"/>
      <c r="N765"/>
      <c r="O765"/>
      <c r="P765"/>
      <c r="Q765"/>
      <c r="R765"/>
      <c r="S765"/>
      <c r="T765"/>
      <c r="U765"/>
      <c r="V765" s="2"/>
    </row>
    <row r="766" spans="2:22" x14ac:dyDescent="0.2">
      <c r="B766" s="2"/>
      <c r="C766" s="2"/>
      <c r="D766" s="2"/>
      <c r="E766" s="2"/>
      <c r="F766" s="2"/>
      <c r="G766" s="3"/>
      <c r="H766" s="3"/>
      <c r="I766" s="2"/>
      <c r="J766"/>
      <c r="K766"/>
      <c r="L766"/>
      <c r="M766"/>
      <c r="N766"/>
      <c r="O766"/>
      <c r="P766"/>
      <c r="Q766"/>
      <c r="R766"/>
      <c r="S766"/>
      <c r="T766"/>
      <c r="U766"/>
      <c r="V766" s="2"/>
    </row>
    <row r="767" spans="2:22" x14ac:dyDescent="0.2">
      <c r="B767" s="2"/>
      <c r="C767" s="2"/>
      <c r="D767" s="2"/>
      <c r="E767" s="2"/>
      <c r="F767" s="2"/>
      <c r="G767" s="3"/>
      <c r="H767" s="3"/>
      <c r="I767" s="2"/>
      <c r="J767"/>
      <c r="K767"/>
      <c r="L767"/>
      <c r="M767"/>
      <c r="N767"/>
      <c r="O767"/>
      <c r="P767"/>
      <c r="Q767"/>
      <c r="R767"/>
      <c r="S767"/>
      <c r="T767"/>
      <c r="U767"/>
      <c r="V767" s="2"/>
    </row>
    <row r="768" spans="2:22" x14ac:dyDescent="0.2">
      <c r="B768" s="2"/>
      <c r="C768" s="2"/>
      <c r="D768" s="2"/>
      <c r="E768" s="2"/>
      <c r="F768" s="2"/>
      <c r="G768" s="3"/>
      <c r="H768" s="3"/>
      <c r="I768" s="2"/>
      <c r="J768"/>
      <c r="K768"/>
      <c r="L768"/>
      <c r="M768"/>
      <c r="N768"/>
      <c r="O768"/>
      <c r="P768"/>
      <c r="Q768"/>
      <c r="R768"/>
      <c r="S768"/>
      <c r="T768"/>
      <c r="U768"/>
      <c r="V768" s="2"/>
    </row>
    <row r="769" spans="2:22" x14ac:dyDescent="0.2">
      <c r="B769" s="2"/>
      <c r="C769" s="2"/>
      <c r="D769" s="2"/>
      <c r="E769" s="2"/>
      <c r="F769" s="2"/>
      <c r="G769" s="3"/>
      <c r="H769" s="3"/>
      <c r="I769" s="2"/>
      <c r="J769"/>
      <c r="K769"/>
      <c r="L769"/>
      <c r="M769"/>
      <c r="N769"/>
      <c r="O769"/>
      <c r="P769"/>
      <c r="Q769"/>
      <c r="R769"/>
      <c r="S769"/>
      <c r="T769"/>
      <c r="U769"/>
      <c r="V769" s="2"/>
    </row>
    <row r="770" spans="2:22" x14ac:dyDescent="0.2">
      <c r="B770" s="2"/>
      <c r="C770" s="2"/>
      <c r="D770" s="2"/>
      <c r="E770" s="2"/>
      <c r="F770" s="2"/>
      <c r="G770" s="3"/>
      <c r="H770" s="3"/>
      <c r="I770" s="2"/>
      <c r="J770"/>
      <c r="K770"/>
      <c r="L770"/>
      <c r="M770"/>
      <c r="N770"/>
      <c r="O770"/>
      <c r="P770"/>
      <c r="Q770"/>
      <c r="R770"/>
      <c r="S770"/>
      <c r="T770"/>
      <c r="U770"/>
      <c r="V770" s="2"/>
    </row>
    <row r="771" spans="2:22" x14ac:dyDescent="0.2">
      <c r="B771" s="2"/>
      <c r="C771" s="2"/>
      <c r="D771" s="2"/>
      <c r="E771" s="2"/>
      <c r="F771" s="2"/>
      <c r="G771" s="3"/>
      <c r="H771" s="3"/>
      <c r="I771" s="2"/>
      <c r="J771"/>
      <c r="K771"/>
      <c r="L771"/>
      <c r="M771"/>
      <c r="N771"/>
      <c r="O771"/>
      <c r="P771"/>
      <c r="Q771"/>
      <c r="R771"/>
      <c r="S771"/>
      <c r="T771"/>
      <c r="U771"/>
      <c r="V771" s="2"/>
    </row>
    <row r="772" spans="2:22" x14ac:dyDescent="0.2">
      <c r="B772" s="2"/>
      <c r="C772" s="2"/>
      <c r="D772" s="2"/>
      <c r="E772" s="2"/>
      <c r="F772" s="2"/>
      <c r="G772" s="3"/>
      <c r="H772" s="3"/>
      <c r="I772" s="2"/>
      <c r="J772"/>
      <c r="K772"/>
      <c r="L772"/>
      <c r="M772"/>
      <c r="N772"/>
      <c r="O772"/>
      <c r="P772"/>
      <c r="Q772"/>
      <c r="R772"/>
      <c r="S772"/>
      <c r="T772"/>
      <c r="U772"/>
      <c r="V772" s="2"/>
    </row>
    <row r="773" spans="2:22" x14ac:dyDescent="0.2">
      <c r="B773" s="2"/>
      <c r="C773" s="2"/>
      <c r="D773" s="2"/>
      <c r="E773" s="2"/>
      <c r="F773" s="2"/>
      <c r="G773" s="3"/>
      <c r="H773" s="3"/>
      <c r="I773" s="2"/>
      <c r="J773"/>
      <c r="K773"/>
      <c r="L773"/>
      <c r="M773"/>
      <c r="N773"/>
      <c r="O773"/>
      <c r="P773"/>
      <c r="Q773"/>
      <c r="R773"/>
      <c r="S773"/>
      <c r="T773"/>
      <c r="U773"/>
      <c r="V773" s="2"/>
    </row>
    <row r="774" spans="2:22" x14ac:dyDescent="0.2">
      <c r="B774" s="2"/>
      <c r="C774" s="2"/>
      <c r="D774" s="2"/>
      <c r="E774" s="2"/>
      <c r="F774" s="2"/>
      <c r="G774" s="3"/>
      <c r="H774" s="3"/>
      <c r="I774" s="2"/>
      <c r="J774"/>
      <c r="K774"/>
      <c r="L774"/>
      <c r="M774"/>
      <c r="N774"/>
      <c r="O774"/>
      <c r="P774"/>
      <c r="Q774"/>
      <c r="R774"/>
      <c r="S774"/>
      <c r="T774"/>
      <c r="U774"/>
      <c r="V774" s="2"/>
    </row>
    <row r="775" spans="2:22" x14ac:dyDescent="0.2">
      <c r="B775" s="2"/>
      <c r="C775" s="2"/>
      <c r="D775" s="2"/>
      <c r="E775" s="2"/>
      <c r="F775" s="2"/>
      <c r="G775" s="3"/>
      <c r="H775" s="3"/>
      <c r="I775" s="2"/>
      <c r="J775"/>
      <c r="K775"/>
      <c r="L775"/>
      <c r="M775"/>
      <c r="N775"/>
      <c r="O775"/>
      <c r="P775"/>
      <c r="Q775"/>
      <c r="R775"/>
      <c r="S775"/>
      <c r="T775"/>
      <c r="U775"/>
      <c r="V775" s="2"/>
    </row>
    <row r="776" spans="2:22" x14ac:dyDescent="0.2">
      <c r="B776" s="2"/>
      <c r="C776" s="2"/>
      <c r="D776" s="2"/>
      <c r="E776" s="2"/>
      <c r="F776" s="2"/>
      <c r="G776" s="3"/>
      <c r="H776" s="3"/>
      <c r="I776" s="2"/>
      <c r="J776"/>
      <c r="K776"/>
      <c r="L776"/>
      <c r="M776"/>
      <c r="N776"/>
      <c r="O776"/>
      <c r="P776"/>
      <c r="Q776"/>
      <c r="R776"/>
      <c r="S776"/>
      <c r="T776"/>
      <c r="U776"/>
      <c r="V776" s="2"/>
    </row>
    <row r="777" spans="2:22" x14ac:dyDescent="0.2">
      <c r="B777" s="2"/>
      <c r="C777" s="2"/>
      <c r="D777" s="2"/>
      <c r="E777" s="2"/>
      <c r="F777" s="2"/>
      <c r="G777" s="3"/>
      <c r="H777" s="3"/>
      <c r="I777" s="2"/>
      <c r="J777"/>
      <c r="K777"/>
      <c r="L777"/>
      <c r="M777"/>
      <c r="N777"/>
      <c r="O777"/>
      <c r="P777"/>
      <c r="Q777"/>
      <c r="R777"/>
      <c r="S777"/>
      <c r="T777"/>
      <c r="U777"/>
      <c r="V777" s="2"/>
    </row>
    <row r="778" spans="2:22" x14ac:dyDescent="0.2">
      <c r="B778" s="2"/>
      <c r="C778" s="2"/>
      <c r="D778" s="2"/>
      <c r="E778" s="2"/>
      <c r="F778" s="2"/>
      <c r="G778" s="3"/>
      <c r="H778" s="3"/>
      <c r="I778" s="2"/>
      <c r="J778"/>
      <c r="K778"/>
      <c r="L778"/>
      <c r="M778"/>
      <c r="N778"/>
      <c r="O778"/>
      <c r="P778"/>
      <c r="Q778"/>
      <c r="R778"/>
      <c r="S778"/>
      <c r="T778"/>
      <c r="U778"/>
      <c r="V778" s="2"/>
    </row>
    <row r="779" spans="2:22" x14ac:dyDescent="0.2">
      <c r="B779" s="2"/>
      <c r="C779" s="2"/>
      <c r="D779" s="2"/>
      <c r="E779" s="2"/>
      <c r="F779" s="2"/>
      <c r="G779" s="3"/>
      <c r="H779" s="3"/>
      <c r="I779" s="2"/>
      <c r="J779"/>
      <c r="K779"/>
      <c r="L779"/>
      <c r="M779"/>
      <c r="N779"/>
      <c r="O779"/>
      <c r="P779"/>
      <c r="Q779"/>
      <c r="R779"/>
      <c r="S779"/>
      <c r="T779"/>
      <c r="U779"/>
      <c r="V779" s="2"/>
    </row>
    <row r="780" spans="2:22" x14ac:dyDescent="0.2">
      <c r="B780" s="2"/>
      <c r="C780" s="2"/>
      <c r="D780" s="2"/>
      <c r="E780" s="2"/>
      <c r="F780" s="2"/>
      <c r="G780" s="3"/>
      <c r="H780" s="3"/>
      <c r="I780" s="2"/>
      <c r="J780"/>
      <c r="K780"/>
      <c r="L780"/>
      <c r="M780"/>
      <c r="N780"/>
      <c r="O780"/>
      <c r="P780"/>
      <c r="Q780"/>
      <c r="R780"/>
      <c r="S780"/>
      <c r="T780"/>
      <c r="U780"/>
      <c r="V780" s="2"/>
    </row>
    <row r="781" spans="2:22" x14ac:dyDescent="0.2">
      <c r="B781" s="2"/>
      <c r="C781" s="2"/>
      <c r="D781" s="2"/>
      <c r="E781" s="2"/>
      <c r="F781" s="2"/>
      <c r="G781" s="3"/>
      <c r="H781" s="3"/>
      <c r="I781" s="2"/>
      <c r="J781"/>
      <c r="K781"/>
      <c r="L781"/>
      <c r="M781"/>
      <c r="N781"/>
      <c r="O781"/>
      <c r="P781"/>
      <c r="Q781"/>
      <c r="R781"/>
      <c r="S781"/>
      <c r="T781"/>
      <c r="U781"/>
      <c r="V781" s="2"/>
    </row>
    <row r="782" spans="2:22" x14ac:dyDescent="0.2">
      <c r="B782" s="2"/>
      <c r="C782" s="2"/>
      <c r="D782" s="2"/>
      <c r="E782" s="2"/>
      <c r="F782" s="2"/>
      <c r="G782" s="3"/>
      <c r="H782" s="3"/>
      <c r="I782" s="2"/>
      <c r="J782"/>
      <c r="K782"/>
      <c r="L782"/>
      <c r="M782"/>
      <c r="N782"/>
      <c r="O782"/>
      <c r="P782"/>
      <c r="Q782"/>
      <c r="R782"/>
      <c r="S782"/>
      <c r="T782"/>
      <c r="U782"/>
      <c r="V782" s="2"/>
    </row>
    <row r="783" spans="2:22" x14ac:dyDescent="0.2">
      <c r="B783" s="2"/>
      <c r="C783" s="2"/>
      <c r="D783" s="2"/>
      <c r="E783" s="2"/>
      <c r="F783" s="2"/>
      <c r="G783" s="3"/>
      <c r="H783" s="3"/>
      <c r="I783" s="2"/>
      <c r="J783"/>
      <c r="K783"/>
      <c r="L783"/>
      <c r="M783"/>
      <c r="N783"/>
      <c r="O783"/>
      <c r="P783"/>
      <c r="Q783"/>
      <c r="R783"/>
      <c r="S783"/>
      <c r="T783"/>
      <c r="U783"/>
      <c r="V783" s="2"/>
    </row>
    <row r="784" spans="2:22" x14ac:dyDescent="0.2">
      <c r="B784" s="2"/>
      <c r="C784" s="2"/>
      <c r="D784" s="2"/>
      <c r="E784" s="2"/>
      <c r="F784" s="2"/>
      <c r="G784" s="3"/>
      <c r="H784" s="3"/>
      <c r="I784" s="2"/>
      <c r="J784"/>
      <c r="K784"/>
      <c r="L784"/>
      <c r="M784"/>
      <c r="N784"/>
      <c r="O784"/>
      <c r="P784"/>
      <c r="Q784"/>
      <c r="R784"/>
      <c r="S784"/>
      <c r="T784"/>
      <c r="U784"/>
      <c r="V784" s="2"/>
    </row>
    <row r="785" spans="2:22" x14ac:dyDescent="0.2">
      <c r="B785" s="2"/>
      <c r="C785" s="2"/>
      <c r="D785" s="2"/>
      <c r="E785" s="2"/>
      <c r="F785" s="2"/>
      <c r="G785" s="3"/>
      <c r="H785" s="3"/>
      <c r="I785" s="2"/>
      <c r="J785"/>
      <c r="K785"/>
      <c r="L785"/>
      <c r="M785"/>
      <c r="N785"/>
      <c r="O785"/>
      <c r="P785"/>
      <c r="Q785"/>
      <c r="R785"/>
      <c r="S785"/>
      <c r="T785"/>
      <c r="U785"/>
      <c r="V785" s="2"/>
    </row>
    <row r="786" spans="2:22" x14ac:dyDescent="0.2">
      <c r="B786" s="2"/>
      <c r="C786" s="2"/>
      <c r="D786" s="2"/>
      <c r="E786" s="2"/>
      <c r="F786" s="2"/>
      <c r="G786" s="3"/>
      <c r="H786" s="3"/>
      <c r="I786" s="2"/>
      <c r="J786"/>
      <c r="K786"/>
      <c r="L786"/>
      <c r="M786"/>
      <c r="N786"/>
      <c r="O786"/>
      <c r="P786"/>
      <c r="Q786"/>
      <c r="R786"/>
      <c r="S786"/>
      <c r="T786"/>
      <c r="U786"/>
      <c r="V786" s="2"/>
    </row>
    <row r="787" spans="2:22" x14ac:dyDescent="0.2">
      <c r="B787" s="2"/>
      <c r="C787" s="2"/>
      <c r="D787" s="2"/>
      <c r="E787" s="2"/>
      <c r="F787" s="2"/>
      <c r="G787" s="3"/>
      <c r="H787" s="3"/>
      <c r="I787" s="2"/>
      <c r="J787"/>
      <c r="K787"/>
      <c r="L787"/>
      <c r="M787"/>
      <c r="N787"/>
      <c r="O787"/>
      <c r="P787"/>
      <c r="Q787"/>
      <c r="R787"/>
      <c r="S787"/>
      <c r="T787"/>
      <c r="U787"/>
      <c r="V787" s="2"/>
    </row>
    <row r="788" spans="2:22" x14ac:dyDescent="0.2">
      <c r="B788" s="2"/>
      <c r="C788" s="2"/>
      <c r="D788" s="2"/>
      <c r="E788" s="2"/>
      <c r="F788" s="2"/>
      <c r="G788" s="3"/>
      <c r="H788" s="3"/>
      <c r="I788" s="2"/>
      <c r="J788"/>
      <c r="K788"/>
      <c r="L788"/>
      <c r="M788"/>
      <c r="N788"/>
      <c r="O788"/>
      <c r="P788"/>
      <c r="Q788"/>
      <c r="R788"/>
      <c r="S788"/>
      <c r="T788"/>
      <c r="U788"/>
      <c r="V788" s="2"/>
    </row>
    <row r="789" spans="2:22" x14ac:dyDescent="0.2">
      <c r="B789" s="2"/>
      <c r="C789" s="2"/>
      <c r="D789" s="2"/>
      <c r="E789" s="2"/>
      <c r="F789" s="2"/>
      <c r="G789" s="3"/>
      <c r="H789" s="3"/>
      <c r="I789" s="2"/>
      <c r="J789"/>
      <c r="K789"/>
      <c r="L789"/>
      <c r="M789"/>
      <c r="N789"/>
      <c r="O789"/>
      <c r="P789"/>
      <c r="Q789"/>
      <c r="R789"/>
      <c r="S789"/>
      <c r="T789"/>
      <c r="U789"/>
      <c r="V789" s="2"/>
    </row>
    <row r="790" spans="2:22" x14ac:dyDescent="0.2">
      <c r="B790" s="2"/>
      <c r="C790" s="2"/>
      <c r="D790" s="2"/>
      <c r="E790" s="2"/>
      <c r="F790" s="2"/>
      <c r="G790" s="3"/>
      <c r="H790" s="3"/>
      <c r="I790" s="2"/>
      <c r="J790"/>
      <c r="K790"/>
      <c r="L790"/>
      <c r="M790"/>
      <c r="N790"/>
      <c r="O790"/>
      <c r="P790"/>
      <c r="Q790"/>
      <c r="R790"/>
      <c r="S790"/>
      <c r="T790"/>
      <c r="U790"/>
      <c r="V790" s="2"/>
    </row>
    <row r="791" spans="2:22" x14ac:dyDescent="0.2">
      <c r="B791" s="2"/>
      <c r="C791" s="2"/>
      <c r="D791" s="2"/>
      <c r="E791" s="2"/>
      <c r="F791" s="2"/>
      <c r="G791" s="3"/>
      <c r="H791" s="3"/>
      <c r="I791" s="2"/>
      <c r="J791"/>
      <c r="K791"/>
      <c r="L791"/>
      <c r="M791"/>
      <c r="N791"/>
      <c r="O791"/>
      <c r="P791"/>
      <c r="Q791"/>
      <c r="R791"/>
      <c r="S791"/>
      <c r="T791"/>
      <c r="U791"/>
      <c r="V791" s="2"/>
    </row>
    <row r="792" spans="2:22" x14ac:dyDescent="0.2">
      <c r="B792" s="2"/>
      <c r="C792" s="2"/>
      <c r="D792" s="2"/>
      <c r="E792" s="2"/>
      <c r="F792" s="2"/>
      <c r="G792" s="3"/>
      <c r="H792" s="3"/>
      <c r="I792" s="2"/>
      <c r="J792"/>
      <c r="K792"/>
      <c r="L792"/>
      <c r="M792"/>
      <c r="N792"/>
      <c r="O792"/>
      <c r="P792"/>
      <c r="Q792"/>
      <c r="R792"/>
      <c r="S792"/>
      <c r="T792"/>
      <c r="U792"/>
      <c r="V792" s="2"/>
    </row>
    <row r="793" spans="2:22" x14ac:dyDescent="0.2">
      <c r="B793" s="2"/>
      <c r="C793" s="2"/>
      <c r="D793" s="2"/>
      <c r="E793" s="2"/>
      <c r="F793" s="2"/>
      <c r="G793" s="3"/>
      <c r="H793" s="3"/>
      <c r="I793" s="2"/>
      <c r="J793"/>
      <c r="K793"/>
      <c r="L793"/>
      <c r="M793"/>
      <c r="N793"/>
      <c r="O793"/>
      <c r="P793"/>
      <c r="Q793"/>
      <c r="R793"/>
      <c r="S793"/>
      <c r="T793"/>
      <c r="U793"/>
      <c r="V793" s="2"/>
    </row>
    <row r="794" spans="2:22" x14ac:dyDescent="0.2">
      <c r="B794" s="2"/>
      <c r="C794" s="2"/>
      <c r="D794" s="2"/>
      <c r="E794" s="2"/>
      <c r="F794" s="2"/>
      <c r="G794" s="3"/>
      <c r="H794" s="3"/>
      <c r="I794" s="2"/>
      <c r="J794"/>
      <c r="K794"/>
      <c r="L794"/>
      <c r="M794"/>
      <c r="N794"/>
      <c r="O794"/>
      <c r="P794"/>
      <c r="Q794"/>
      <c r="R794"/>
      <c r="S794"/>
      <c r="T794"/>
      <c r="U794"/>
      <c r="V794" s="2"/>
    </row>
    <row r="795" spans="2:22" x14ac:dyDescent="0.2">
      <c r="B795" s="2"/>
      <c r="C795" s="2"/>
      <c r="D795" s="2"/>
      <c r="E795" s="2"/>
      <c r="F795" s="2"/>
      <c r="G795" s="3"/>
      <c r="H795" s="3"/>
      <c r="I795" s="2"/>
      <c r="J795"/>
      <c r="K795"/>
      <c r="L795"/>
      <c r="M795"/>
      <c r="N795"/>
      <c r="O795"/>
      <c r="P795"/>
      <c r="Q795"/>
      <c r="R795"/>
      <c r="S795"/>
      <c r="T795"/>
      <c r="U795"/>
      <c r="V795" s="2"/>
    </row>
    <row r="796" spans="2:22" x14ac:dyDescent="0.2">
      <c r="B796" s="2"/>
      <c r="C796" s="2"/>
      <c r="D796" s="2"/>
      <c r="E796" s="2"/>
      <c r="F796" s="2"/>
      <c r="G796" s="3"/>
      <c r="H796" s="3"/>
      <c r="I796" s="2"/>
      <c r="J796"/>
      <c r="K796"/>
      <c r="L796"/>
      <c r="M796"/>
      <c r="N796"/>
      <c r="O796"/>
      <c r="P796"/>
      <c r="Q796"/>
      <c r="R796"/>
      <c r="S796"/>
      <c r="T796"/>
      <c r="U796"/>
      <c r="V796" s="2"/>
    </row>
    <row r="797" spans="2:22" x14ac:dyDescent="0.2">
      <c r="B797" s="2"/>
      <c r="C797" s="2"/>
      <c r="D797" s="2"/>
      <c r="E797" s="2"/>
      <c r="F797" s="2"/>
      <c r="G797" s="3"/>
      <c r="H797" s="3"/>
      <c r="I797" s="2"/>
      <c r="J797"/>
      <c r="K797"/>
      <c r="L797"/>
      <c r="M797"/>
      <c r="N797"/>
      <c r="O797"/>
      <c r="P797"/>
      <c r="Q797"/>
      <c r="R797"/>
      <c r="S797"/>
      <c r="T797"/>
      <c r="U797"/>
      <c r="V797" s="2"/>
    </row>
    <row r="798" spans="2:22" x14ac:dyDescent="0.2">
      <c r="B798" s="2"/>
      <c r="C798" s="2"/>
      <c r="D798" s="2"/>
      <c r="E798" s="2"/>
      <c r="F798" s="2"/>
      <c r="G798" s="3"/>
      <c r="H798" s="3"/>
      <c r="I798" s="2"/>
      <c r="J798"/>
      <c r="K798"/>
      <c r="L798"/>
      <c r="M798"/>
      <c r="N798"/>
      <c r="O798"/>
      <c r="P798"/>
      <c r="Q798"/>
      <c r="R798"/>
      <c r="S798"/>
      <c r="T798"/>
      <c r="U798"/>
      <c r="V798" s="2"/>
    </row>
    <row r="799" spans="2:22" x14ac:dyDescent="0.2">
      <c r="B799" s="2"/>
      <c r="C799" s="2"/>
      <c r="D799" s="2"/>
      <c r="E799" s="2"/>
      <c r="F799" s="2"/>
      <c r="G799" s="3"/>
      <c r="H799" s="3"/>
      <c r="I799" s="2"/>
      <c r="J799"/>
      <c r="K799"/>
      <c r="L799"/>
      <c r="M799"/>
      <c r="N799"/>
      <c r="O799"/>
      <c r="P799"/>
      <c r="Q799"/>
      <c r="R799"/>
      <c r="S799"/>
      <c r="T799"/>
      <c r="U799"/>
      <c r="V799" s="2"/>
    </row>
    <row r="800" spans="2:22" x14ac:dyDescent="0.2">
      <c r="B800" s="2"/>
      <c r="C800" s="2"/>
      <c r="D800" s="2"/>
      <c r="E800" s="2"/>
      <c r="F800" s="2"/>
      <c r="G800" s="3"/>
      <c r="H800" s="3"/>
      <c r="I800" s="2"/>
      <c r="J800"/>
      <c r="K800"/>
      <c r="L800"/>
      <c r="M800"/>
      <c r="N800"/>
      <c r="O800"/>
      <c r="P800"/>
      <c r="Q800"/>
      <c r="R800"/>
      <c r="S800"/>
      <c r="T800"/>
      <c r="U800"/>
      <c r="V800" s="2"/>
    </row>
    <row r="801" spans="2:22" x14ac:dyDescent="0.2">
      <c r="B801" s="2"/>
      <c r="C801" s="2"/>
      <c r="D801" s="2"/>
      <c r="E801" s="2"/>
      <c r="F801" s="2"/>
      <c r="G801" s="3"/>
      <c r="H801" s="3"/>
      <c r="I801" s="2"/>
      <c r="J801"/>
      <c r="K801"/>
      <c r="L801"/>
      <c r="M801"/>
      <c r="N801"/>
      <c r="O801"/>
      <c r="P801"/>
      <c r="Q801"/>
      <c r="R801"/>
      <c r="S801"/>
      <c r="T801"/>
      <c r="U801"/>
      <c r="V801" s="2"/>
    </row>
    <row r="802" spans="2:22" x14ac:dyDescent="0.2">
      <c r="B802" s="2"/>
      <c r="C802" s="2"/>
      <c r="D802" s="2"/>
      <c r="E802" s="2"/>
      <c r="F802" s="2"/>
      <c r="G802" s="3"/>
      <c r="H802" s="3"/>
      <c r="I802" s="2"/>
      <c r="J802"/>
      <c r="K802"/>
      <c r="L802"/>
      <c r="M802"/>
      <c r="N802"/>
      <c r="O802"/>
      <c r="P802"/>
      <c r="Q802"/>
      <c r="R802"/>
      <c r="S802"/>
      <c r="T802"/>
      <c r="U802"/>
      <c r="V802" s="2"/>
    </row>
    <row r="803" spans="2:22" x14ac:dyDescent="0.2">
      <c r="B803" s="2"/>
      <c r="C803" s="2"/>
      <c r="D803" s="2"/>
      <c r="E803" s="2"/>
      <c r="F803" s="2"/>
      <c r="G803" s="3"/>
      <c r="H803" s="3"/>
      <c r="I803" s="2"/>
      <c r="J803"/>
      <c r="K803"/>
      <c r="L803"/>
      <c r="M803"/>
      <c r="N803"/>
      <c r="O803"/>
      <c r="P803"/>
      <c r="Q803"/>
      <c r="R803"/>
      <c r="S803"/>
      <c r="T803"/>
      <c r="U803"/>
      <c r="V803" s="2"/>
    </row>
    <row r="804" spans="2:22" x14ac:dyDescent="0.2">
      <c r="B804" s="2"/>
      <c r="C804" s="2"/>
      <c r="D804" s="2"/>
      <c r="E804" s="2"/>
      <c r="F804" s="2"/>
      <c r="G804" s="3"/>
      <c r="H804" s="3"/>
      <c r="I804" s="2"/>
      <c r="J804"/>
      <c r="K804"/>
      <c r="L804"/>
      <c r="M804"/>
      <c r="N804"/>
      <c r="O804"/>
      <c r="P804"/>
      <c r="Q804"/>
      <c r="R804"/>
      <c r="S804"/>
      <c r="T804"/>
      <c r="U804"/>
      <c r="V804" s="2"/>
    </row>
    <row r="805" spans="2:22" x14ac:dyDescent="0.2">
      <c r="B805" s="2"/>
      <c r="C805" s="2"/>
      <c r="D805" s="2"/>
      <c r="E805" s="2"/>
      <c r="F805" s="2"/>
      <c r="G805" s="3"/>
      <c r="H805" s="3"/>
      <c r="I805" s="2"/>
      <c r="J805"/>
      <c r="K805"/>
      <c r="L805"/>
      <c r="M805"/>
      <c r="N805"/>
      <c r="O805"/>
      <c r="P805"/>
      <c r="Q805"/>
      <c r="R805"/>
      <c r="S805"/>
      <c r="T805"/>
      <c r="U805"/>
      <c r="V805" s="2"/>
    </row>
    <row r="806" spans="2:22" x14ac:dyDescent="0.2">
      <c r="B806" s="2"/>
      <c r="C806" s="2"/>
      <c r="D806" s="2"/>
      <c r="E806" s="2"/>
      <c r="F806" s="2"/>
      <c r="G806" s="3"/>
      <c r="H806" s="3"/>
      <c r="I806" s="2"/>
      <c r="J806"/>
      <c r="K806"/>
      <c r="L806"/>
      <c r="M806"/>
      <c r="N806"/>
      <c r="O806"/>
      <c r="P806"/>
      <c r="Q806"/>
      <c r="R806"/>
      <c r="S806"/>
      <c r="T806"/>
      <c r="U806"/>
      <c r="V806" s="2"/>
    </row>
    <row r="807" spans="2:22" x14ac:dyDescent="0.2">
      <c r="B807" s="2"/>
      <c r="C807" s="2"/>
      <c r="D807" s="2"/>
      <c r="E807" s="2"/>
      <c r="F807" s="2"/>
      <c r="G807" s="3"/>
      <c r="H807" s="3"/>
      <c r="I807" s="2"/>
      <c r="J807"/>
      <c r="K807"/>
      <c r="L807"/>
      <c r="M807"/>
      <c r="N807"/>
      <c r="O807"/>
      <c r="P807"/>
      <c r="Q807"/>
      <c r="R807"/>
      <c r="S807"/>
      <c r="T807"/>
      <c r="U807"/>
      <c r="V807" s="2"/>
    </row>
    <row r="808" spans="2:22" x14ac:dyDescent="0.2">
      <c r="B808" s="2"/>
      <c r="C808" s="2"/>
      <c r="D808" s="2"/>
      <c r="E808" s="2"/>
      <c r="F808" s="2"/>
      <c r="G808" s="3"/>
      <c r="H808" s="3"/>
      <c r="I808" s="2"/>
      <c r="J808"/>
      <c r="K808"/>
      <c r="L808"/>
      <c r="M808"/>
      <c r="N808"/>
      <c r="O808"/>
      <c r="P808"/>
      <c r="Q808"/>
      <c r="R808"/>
      <c r="S808"/>
      <c r="T808"/>
      <c r="U808"/>
      <c r="V808" s="2"/>
    </row>
    <row r="809" spans="2:22" x14ac:dyDescent="0.2">
      <c r="B809" s="2"/>
      <c r="C809" s="2"/>
      <c r="D809" s="2"/>
      <c r="E809" s="2"/>
      <c r="F809" s="2"/>
      <c r="G809" s="3"/>
      <c r="H809" s="3"/>
      <c r="I809" s="2"/>
      <c r="J809"/>
      <c r="K809"/>
      <c r="L809"/>
      <c r="M809"/>
      <c r="N809"/>
      <c r="O809"/>
      <c r="P809"/>
      <c r="Q809"/>
      <c r="R809"/>
      <c r="S809"/>
      <c r="T809"/>
      <c r="U809"/>
      <c r="V809" s="2"/>
    </row>
    <row r="810" spans="2:22" x14ac:dyDescent="0.2">
      <c r="B810" s="2"/>
      <c r="C810" s="2"/>
      <c r="D810" s="2"/>
      <c r="E810" s="2"/>
      <c r="F810" s="2"/>
      <c r="G810" s="3"/>
      <c r="H810" s="3"/>
      <c r="I810" s="2"/>
      <c r="J810"/>
      <c r="K810"/>
      <c r="L810"/>
      <c r="M810"/>
      <c r="N810"/>
      <c r="O810"/>
      <c r="P810"/>
      <c r="Q810"/>
      <c r="R810"/>
      <c r="S810"/>
      <c r="T810"/>
      <c r="U810"/>
      <c r="V810" s="2"/>
    </row>
    <row r="811" spans="2:22" x14ac:dyDescent="0.2">
      <c r="B811" s="2"/>
      <c r="C811" s="2"/>
      <c r="D811" s="2"/>
      <c r="E811" s="2"/>
      <c r="F811" s="2"/>
      <c r="G811" s="3"/>
      <c r="H811" s="3"/>
      <c r="I811" s="2"/>
      <c r="J811"/>
      <c r="K811"/>
      <c r="L811"/>
      <c r="M811"/>
      <c r="N811"/>
      <c r="O811"/>
      <c r="P811"/>
      <c r="Q811"/>
      <c r="R811"/>
      <c r="S811"/>
      <c r="T811"/>
      <c r="U811"/>
      <c r="V811" s="2"/>
    </row>
    <row r="812" spans="2:22" x14ac:dyDescent="0.2">
      <c r="B812" s="2"/>
      <c r="C812" s="2"/>
      <c r="D812" s="2"/>
      <c r="E812" s="2"/>
      <c r="F812" s="2"/>
      <c r="G812" s="3"/>
      <c r="H812" s="3"/>
      <c r="I812" s="2"/>
      <c r="J812"/>
      <c r="K812"/>
      <c r="L812"/>
      <c r="M812"/>
      <c r="N812"/>
      <c r="O812"/>
      <c r="P812"/>
      <c r="Q812"/>
      <c r="R812"/>
      <c r="S812"/>
      <c r="T812"/>
      <c r="U812"/>
      <c r="V812" s="2"/>
    </row>
    <row r="813" spans="2:22" x14ac:dyDescent="0.2">
      <c r="B813" s="2"/>
      <c r="C813" s="2"/>
      <c r="D813" s="2"/>
      <c r="E813" s="2"/>
      <c r="F813" s="2"/>
      <c r="G813" s="3"/>
      <c r="H813" s="3"/>
      <c r="I813" s="2"/>
      <c r="J813"/>
      <c r="K813"/>
      <c r="L813"/>
      <c r="M813"/>
      <c r="N813"/>
      <c r="O813"/>
      <c r="P813"/>
      <c r="Q813"/>
      <c r="R813"/>
      <c r="S813"/>
      <c r="T813"/>
      <c r="U813"/>
      <c r="V813" s="2"/>
    </row>
    <row r="814" spans="2:22" x14ac:dyDescent="0.2">
      <c r="B814" s="2"/>
      <c r="C814" s="2"/>
      <c r="D814" s="2"/>
      <c r="E814" s="2"/>
      <c r="F814" s="2"/>
      <c r="G814" s="3"/>
      <c r="H814" s="3"/>
      <c r="I814" s="2"/>
      <c r="J814"/>
      <c r="K814"/>
      <c r="L814"/>
      <c r="M814"/>
      <c r="N814"/>
      <c r="O814"/>
      <c r="P814"/>
      <c r="Q814"/>
      <c r="R814"/>
      <c r="S814"/>
      <c r="T814"/>
      <c r="U814"/>
      <c r="V814" s="2"/>
    </row>
    <row r="815" spans="2:22" x14ac:dyDescent="0.2">
      <c r="B815" s="2"/>
      <c r="C815" s="2"/>
      <c r="D815" s="2"/>
      <c r="E815" s="2"/>
      <c r="F815" s="2"/>
      <c r="G815" s="3"/>
      <c r="H815" s="3"/>
      <c r="I815" s="2"/>
      <c r="J815"/>
      <c r="K815"/>
      <c r="L815"/>
      <c r="M815"/>
      <c r="N815"/>
      <c r="O815"/>
      <c r="P815"/>
      <c r="Q815"/>
      <c r="R815"/>
      <c r="S815"/>
      <c r="T815"/>
      <c r="U815"/>
      <c r="V815" s="2"/>
    </row>
    <row r="816" spans="2:22" x14ac:dyDescent="0.2">
      <c r="B816" s="2"/>
      <c r="C816" s="2"/>
      <c r="D816" s="2"/>
      <c r="E816" s="2"/>
      <c r="F816" s="2"/>
      <c r="G816" s="3"/>
      <c r="H816" s="3"/>
      <c r="I816" s="2"/>
      <c r="J816"/>
      <c r="K816"/>
      <c r="L816"/>
      <c r="M816"/>
      <c r="N816"/>
      <c r="O816"/>
      <c r="P816"/>
      <c r="Q816"/>
      <c r="R816"/>
      <c r="S816"/>
      <c r="T816"/>
      <c r="U816"/>
      <c r="V816" s="2"/>
    </row>
    <row r="817" spans="2:22" x14ac:dyDescent="0.2">
      <c r="B817" s="2"/>
      <c r="C817" s="2"/>
      <c r="D817" s="2"/>
      <c r="E817" s="2"/>
      <c r="F817" s="2"/>
      <c r="G817" s="3"/>
      <c r="H817" s="3"/>
      <c r="I817" s="2"/>
      <c r="J817"/>
      <c r="K817"/>
      <c r="L817"/>
      <c r="M817"/>
      <c r="N817"/>
      <c r="O817"/>
      <c r="P817"/>
      <c r="Q817"/>
      <c r="R817"/>
      <c r="S817"/>
      <c r="T817"/>
      <c r="U817"/>
      <c r="V817" s="2"/>
    </row>
    <row r="818" spans="2:22" x14ac:dyDescent="0.2">
      <c r="B818" s="2"/>
      <c r="C818" s="2"/>
      <c r="D818" s="2"/>
      <c r="E818" s="2"/>
      <c r="F818" s="2"/>
      <c r="G818" s="3"/>
      <c r="H818" s="3"/>
      <c r="I818" s="2"/>
      <c r="J818"/>
      <c r="K818"/>
      <c r="L818"/>
      <c r="M818"/>
      <c r="N818"/>
      <c r="O818"/>
      <c r="P818"/>
      <c r="Q818"/>
      <c r="R818"/>
      <c r="S818"/>
      <c r="T818"/>
      <c r="U818"/>
      <c r="V818" s="2"/>
    </row>
    <row r="819" spans="2:22" x14ac:dyDescent="0.2">
      <c r="B819" s="2"/>
      <c r="C819" s="2"/>
      <c r="D819" s="2"/>
      <c r="E819" s="2"/>
      <c r="F819" s="2"/>
      <c r="G819" s="3"/>
      <c r="H819" s="3"/>
      <c r="I819" s="2"/>
      <c r="J819"/>
      <c r="K819"/>
      <c r="L819"/>
      <c r="M819"/>
      <c r="N819"/>
      <c r="O819"/>
      <c r="P819"/>
      <c r="Q819"/>
      <c r="R819"/>
      <c r="S819"/>
      <c r="T819"/>
      <c r="U819"/>
      <c r="V819" s="2"/>
    </row>
    <row r="820" spans="2:22" x14ac:dyDescent="0.2">
      <c r="B820" s="2"/>
      <c r="C820" s="2"/>
      <c r="D820" s="2"/>
      <c r="E820" s="2"/>
      <c r="F820" s="2"/>
      <c r="G820" s="3"/>
      <c r="H820" s="3"/>
      <c r="I820" s="2"/>
      <c r="J820"/>
      <c r="K820"/>
      <c r="L820"/>
      <c r="M820"/>
      <c r="N820"/>
      <c r="O820"/>
      <c r="P820"/>
      <c r="Q820"/>
      <c r="R820"/>
      <c r="S820"/>
      <c r="T820"/>
      <c r="U820"/>
      <c r="V820" s="2"/>
    </row>
    <row r="821" spans="2:22" x14ac:dyDescent="0.2">
      <c r="B821" s="2"/>
      <c r="C821" s="2"/>
      <c r="D821" s="2"/>
      <c r="E821" s="2"/>
      <c r="F821" s="2"/>
      <c r="G821" s="3"/>
      <c r="H821" s="3"/>
      <c r="I821" s="2"/>
      <c r="J821"/>
      <c r="K821"/>
      <c r="L821"/>
      <c r="M821"/>
      <c r="N821"/>
      <c r="O821"/>
      <c r="P821"/>
      <c r="Q821"/>
      <c r="R821"/>
      <c r="S821"/>
      <c r="T821"/>
      <c r="U821"/>
      <c r="V821" s="2"/>
    </row>
    <row r="822" spans="2:22" x14ac:dyDescent="0.2">
      <c r="B822" s="2"/>
      <c r="C822" s="2"/>
      <c r="D822" s="2"/>
      <c r="E822" s="2"/>
      <c r="F822" s="2"/>
      <c r="G822" s="3"/>
      <c r="H822" s="3"/>
      <c r="I822" s="2"/>
      <c r="J822"/>
      <c r="K822"/>
      <c r="L822"/>
      <c r="M822"/>
      <c r="N822"/>
      <c r="O822"/>
      <c r="P822"/>
      <c r="Q822"/>
      <c r="R822"/>
      <c r="S822"/>
      <c r="T822"/>
      <c r="U822"/>
      <c r="V822" s="2"/>
    </row>
    <row r="823" spans="2:22" x14ac:dyDescent="0.2">
      <c r="B823" s="2"/>
      <c r="C823" s="2"/>
      <c r="D823" s="2"/>
      <c r="E823" s="2"/>
      <c r="F823" s="2"/>
      <c r="G823" s="3"/>
      <c r="H823" s="3"/>
      <c r="I823" s="2"/>
      <c r="J823"/>
      <c r="K823"/>
      <c r="L823"/>
      <c r="M823"/>
      <c r="N823"/>
      <c r="O823"/>
      <c r="P823"/>
      <c r="Q823"/>
      <c r="R823"/>
      <c r="S823"/>
      <c r="T823"/>
      <c r="U823"/>
      <c r="V823" s="2"/>
    </row>
    <row r="824" spans="2:22" x14ac:dyDescent="0.2">
      <c r="B824" s="2"/>
      <c r="C824" s="2"/>
      <c r="D824" s="2"/>
      <c r="E824" s="2"/>
      <c r="F824" s="2"/>
      <c r="G824" s="3"/>
      <c r="H824" s="3"/>
      <c r="I824" s="2"/>
      <c r="J824"/>
      <c r="K824"/>
      <c r="L824"/>
      <c r="M824"/>
      <c r="N824"/>
      <c r="O824"/>
      <c r="P824"/>
      <c r="Q824"/>
      <c r="R824"/>
      <c r="S824"/>
      <c r="T824"/>
      <c r="U824"/>
      <c r="V824" s="2"/>
    </row>
    <row r="825" spans="2:22" x14ac:dyDescent="0.2">
      <c r="B825" s="2"/>
      <c r="C825" s="2"/>
      <c r="D825" s="2"/>
      <c r="E825" s="2"/>
      <c r="F825" s="2"/>
      <c r="G825" s="3"/>
      <c r="H825" s="3"/>
      <c r="I825" s="2"/>
      <c r="J825"/>
      <c r="K825"/>
      <c r="L825"/>
      <c r="M825"/>
      <c r="N825"/>
      <c r="O825"/>
      <c r="P825"/>
      <c r="Q825"/>
      <c r="R825"/>
      <c r="S825"/>
      <c r="T825"/>
      <c r="U825"/>
      <c r="V825" s="2"/>
    </row>
    <row r="826" spans="2:22" x14ac:dyDescent="0.2">
      <c r="B826" s="2"/>
      <c r="C826" s="2"/>
      <c r="D826" s="2"/>
      <c r="E826" s="2"/>
      <c r="F826" s="2"/>
      <c r="G826" s="3"/>
      <c r="H826" s="3"/>
      <c r="I826" s="2"/>
      <c r="J826"/>
      <c r="K826"/>
      <c r="L826"/>
      <c r="M826"/>
      <c r="N826"/>
      <c r="O826"/>
      <c r="P826"/>
      <c r="Q826"/>
      <c r="R826"/>
      <c r="S826"/>
      <c r="T826"/>
      <c r="U826"/>
      <c r="V826" s="2"/>
    </row>
    <row r="827" spans="2:22" x14ac:dyDescent="0.2">
      <c r="B827" s="2"/>
      <c r="C827" s="2"/>
      <c r="D827" s="2"/>
      <c r="E827" s="2"/>
      <c r="F827" s="2"/>
      <c r="G827" s="3"/>
      <c r="H827" s="3"/>
      <c r="I827" s="2"/>
      <c r="J827"/>
      <c r="K827"/>
      <c r="L827"/>
      <c r="M827"/>
      <c r="N827"/>
      <c r="O827"/>
      <c r="P827"/>
      <c r="Q827"/>
      <c r="R827"/>
      <c r="S827"/>
      <c r="T827"/>
      <c r="U827"/>
      <c r="V827" s="2"/>
    </row>
    <row r="828" spans="2:22" x14ac:dyDescent="0.2">
      <c r="B828" s="2"/>
      <c r="C828" s="2"/>
      <c r="D828" s="2"/>
      <c r="E828" s="2"/>
      <c r="F828" s="2"/>
      <c r="G828" s="3"/>
      <c r="H828" s="3"/>
      <c r="I828" s="2"/>
      <c r="J828"/>
      <c r="K828"/>
      <c r="L828"/>
      <c r="M828"/>
      <c r="N828"/>
      <c r="O828"/>
      <c r="P828"/>
      <c r="Q828"/>
      <c r="R828"/>
      <c r="S828"/>
      <c r="T828"/>
      <c r="U828"/>
      <c r="V828" s="2"/>
    </row>
    <row r="829" spans="2:22" x14ac:dyDescent="0.2">
      <c r="B829" s="2"/>
      <c r="C829" s="2"/>
      <c r="D829" s="2"/>
      <c r="E829" s="2"/>
      <c r="F829" s="2"/>
      <c r="G829" s="3"/>
      <c r="H829" s="3"/>
      <c r="I829" s="2"/>
      <c r="J829"/>
      <c r="K829"/>
      <c r="L829"/>
      <c r="M829"/>
      <c r="N829"/>
      <c r="O829"/>
      <c r="P829"/>
      <c r="Q829"/>
      <c r="R829"/>
      <c r="S829"/>
      <c r="T829"/>
      <c r="U829"/>
      <c r="V829" s="2"/>
    </row>
    <row r="830" spans="2:22" x14ac:dyDescent="0.2">
      <c r="B830" s="2"/>
      <c r="C830" s="2"/>
      <c r="D830" s="2"/>
      <c r="E830" s="2"/>
      <c r="F830" s="2"/>
      <c r="G830" s="3"/>
      <c r="H830" s="3"/>
      <c r="I830" s="2"/>
      <c r="J830"/>
      <c r="K830"/>
      <c r="L830"/>
      <c r="M830"/>
      <c r="N830"/>
      <c r="O830"/>
      <c r="P830"/>
      <c r="Q830"/>
      <c r="R830"/>
      <c r="S830"/>
      <c r="T830"/>
      <c r="U830"/>
      <c r="V830" s="2"/>
    </row>
    <row r="831" spans="2:22" x14ac:dyDescent="0.2">
      <c r="B831" s="2"/>
      <c r="C831" s="2"/>
      <c r="D831" s="2"/>
      <c r="E831" s="2"/>
      <c r="F831" s="2"/>
      <c r="G831" s="3"/>
      <c r="H831" s="3"/>
      <c r="I831" s="2"/>
      <c r="J831"/>
      <c r="K831"/>
      <c r="L831"/>
      <c r="M831"/>
      <c r="N831"/>
      <c r="O831"/>
      <c r="P831"/>
      <c r="Q831"/>
      <c r="R831"/>
      <c r="S831"/>
      <c r="T831"/>
      <c r="U831"/>
      <c r="V831" s="2"/>
    </row>
    <row r="832" spans="2:22" x14ac:dyDescent="0.2">
      <c r="B832" s="2"/>
      <c r="C832" s="2"/>
      <c r="D832" s="2"/>
      <c r="E832" s="2"/>
      <c r="F832" s="2"/>
      <c r="G832" s="3"/>
      <c r="H832" s="3"/>
      <c r="I832" s="2"/>
      <c r="J832"/>
      <c r="K832"/>
      <c r="L832"/>
      <c r="M832"/>
      <c r="N832"/>
      <c r="O832"/>
      <c r="P832"/>
      <c r="Q832"/>
      <c r="R832"/>
      <c r="S832"/>
      <c r="T832"/>
      <c r="U832"/>
      <c r="V832" s="2"/>
    </row>
    <row r="833" spans="2:22" x14ac:dyDescent="0.2">
      <c r="B833" s="2"/>
      <c r="C833" s="2"/>
      <c r="D833" s="2"/>
      <c r="E833" s="2"/>
      <c r="F833" s="2"/>
      <c r="G833" s="3"/>
      <c r="H833" s="3"/>
      <c r="I833" s="2"/>
      <c r="J833"/>
      <c r="K833"/>
      <c r="L833"/>
      <c r="M833"/>
      <c r="N833"/>
      <c r="O833"/>
      <c r="P833"/>
      <c r="Q833"/>
      <c r="R833"/>
      <c r="S833"/>
      <c r="T833"/>
      <c r="U833"/>
      <c r="V833" s="2"/>
    </row>
    <row r="834" spans="2:22" x14ac:dyDescent="0.2">
      <c r="B834" s="2"/>
      <c r="C834" s="2"/>
      <c r="D834" s="2"/>
      <c r="E834" s="2"/>
      <c r="F834" s="2"/>
      <c r="G834" s="3"/>
      <c r="H834" s="3"/>
      <c r="I834" s="2"/>
      <c r="J834"/>
      <c r="K834"/>
      <c r="L834"/>
      <c r="M834"/>
      <c r="N834"/>
      <c r="O834"/>
      <c r="P834"/>
      <c r="Q834"/>
      <c r="R834"/>
      <c r="S834"/>
      <c r="T834"/>
      <c r="U834"/>
      <c r="V834" s="2"/>
    </row>
    <row r="835" spans="2:22" x14ac:dyDescent="0.2">
      <c r="B835" s="2"/>
      <c r="C835" s="2"/>
      <c r="D835" s="2"/>
      <c r="E835" s="2"/>
      <c r="F835" s="2"/>
      <c r="G835" s="3"/>
      <c r="H835" s="3"/>
      <c r="I835" s="2"/>
      <c r="J835"/>
      <c r="K835"/>
      <c r="L835"/>
      <c r="M835"/>
      <c r="N835"/>
      <c r="O835"/>
      <c r="P835"/>
      <c r="Q835"/>
      <c r="R835"/>
      <c r="S835"/>
      <c r="T835"/>
      <c r="U835"/>
      <c r="V835" s="2"/>
    </row>
    <row r="836" spans="2:22" x14ac:dyDescent="0.2">
      <c r="B836" s="2"/>
      <c r="C836" s="2"/>
      <c r="D836" s="2"/>
      <c r="E836" s="2"/>
      <c r="F836" s="2"/>
      <c r="G836" s="3"/>
      <c r="H836" s="3"/>
      <c r="I836" s="2"/>
      <c r="J836"/>
      <c r="K836"/>
      <c r="L836"/>
      <c r="M836"/>
      <c r="N836"/>
      <c r="O836"/>
      <c r="P836"/>
      <c r="Q836"/>
      <c r="R836"/>
      <c r="S836"/>
      <c r="T836"/>
      <c r="U836"/>
      <c r="V836" s="2"/>
    </row>
    <row r="837" spans="2:22" x14ac:dyDescent="0.2">
      <c r="B837" s="2"/>
      <c r="C837" s="2"/>
      <c r="D837" s="2"/>
      <c r="E837" s="2"/>
      <c r="F837" s="2"/>
      <c r="G837" s="3"/>
      <c r="H837" s="3"/>
      <c r="I837" s="2"/>
      <c r="J837"/>
      <c r="K837"/>
      <c r="L837"/>
      <c r="M837"/>
      <c r="N837"/>
      <c r="O837"/>
      <c r="P837"/>
      <c r="Q837"/>
      <c r="R837"/>
      <c r="S837"/>
      <c r="T837"/>
      <c r="U837"/>
      <c r="V837" s="2"/>
    </row>
    <row r="838" spans="2:22" x14ac:dyDescent="0.2">
      <c r="B838" s="2"/>
      <c r="C838" s="2"/>
      <c r="D838" s="2"/>
      <c r="E838" s="2"/>
      <c r="F838" s="2"/>
      <c r="G838" s="3"/>
      <c r="H838" s="3"/>
      <c r="I838" s="2"/>
      <c r="J838"/>
      <c r="K838"/>
      <c r="L838"/>
      <c r="M838"/>
      <c r="N838"/>
      <c r="O838"/>
      <c r="P838"/>
      <c r="Q838"/>
      <c r="R838"/>
      <c r="S838"/>
      <c r="T838"/>
      <c r="U838"/>
      <c r="V838" s="2"/>
    </row>
    <row r="839" spans="2:22" x14ac:dyDescent="0.2">
      <c r="B839" s="2"/>
      <c r="C839" s="2"/>
      <c r="D839" s="2"/>
      <c r="E839" s="2"/>
      <c r="F839" s="2"/>
      <c r="G839" s="3"/>
      <c r="H839" s="3"/>
      <c r="I839" s="2"/>
      <c r="J839"/>
      <c r="K839"/>
      <c r="L839"/>
      <c r="M839"/>
      <c r="N839"/>
      <c r="O839"/>
      <c r="P839"/>
      <c r="Q839"/>
      <c r="R839"/>
      <c r="S839"/>
      <c r="T839"/>
      <c r="U839"/>
      <c r="V839" s="2"/>
    </row>
    <row r="840" spans="2:22" x14ac:dyDescent="0.2">
      <c r="B840" s="2"/>
      <c r="C840" s="2"/>
      <c r="D840" s="2"/>
      <c r="E840" s="2"/>
      <c r="F840" s="2"/>
      <c r="G840" s="3"/>
      <c r="H840" s="3"/>
      <c r="I840" s="2"/>
      <c r="J840"/>
      <c r="K840"/>
      <c r="L840"/>
      <c r="M840"/>
      <c r="N840"/>
      <c r="O840"/>
      <c r="P840"/>
      <c r="Q840"/>
      <c r="R840"/>
      <c r="S840"/>
      <c r="T840"/>
      <c r="U840"/>
      <c r="V840" s="2"/>
    </row>
    <row r="841" spans="2:22" x14ac:dyDescent="0.2">
      <c r="B841" s="2"/>
      <c r="C841" s="2"/>
      <c r="D841" s="2"/>
      <c r="E841" s="2"/>
      <c r="F841" s="2"/>
      <c r="G841" s="3"/>
      <c r="H841" s="3"/>
      <c r="I841" s="2"/>
      <c r="J841"/>
      <c r="K841"/>
      <c r="L841"/>
      <c r="M841"/>
      <c r="N841"/>
      <c r="O841"/>
      <c r="P841"/>
      <c r="Q841"/>
      <c r="R841"/>
      <c r="S841"/>
      <c r="T841"/>
      <c r="U841"/>
      <c r="V841" s="2"/>
    </row>
    <row r="842" spans="2:22" x14ac:dyDescent="0.2">
      <c r="B842" s="2"/>
      <c r="C842" s="2"/>
      <c r="D842" s="2"/>
      <c r="E842" s="2"/>
      <c r="F842" s="2"/>
      <c r="G842" s="3"/>
      <c r="H842" s="3"/>
      <c r="I842" s="2"/>
      <c r="J842"/>
      <c r="K842"/>
      <c r="L842"/>
      <c r="M842"/>
      <c r="N842"/>
      <c r="O842"/>
      <c r="P842"/>
      <c r="Q842"/>
      <c r="R842"/>
      <c r="S842"/>
      <c r="T842"/>
      <c r="U842"/>
      <c r="V842" s="2"/>
    </row>
    <row r="843" spans="2:22" x14ac:dyDescent="0.2">
      <c r="B843" s="2"/>
      <c r="C843" s="2"/>
      <c r="D843" s="2"/>
      <c r="E843" s="2"/>
      <c r="F843" s="2"/>
      <c r="G843" s="3"/>
      <c r="H843" s="3"/>
      <c r="I843" s="2"/>
      <c r="J843"/>
      <c r="K843"/>
      <c r="L843"/>
      <c r="M843"/>
      <c r="N843"/>
      <c r="O843"/>
      <c r="P843"/>
      <c r="Q843"/>
      <c r="R843"/>
      <c r="S843"/>
      <c r="T843"/>
      <c r="U843"/>
      <c r="V843" s="2"/>
    </row>
    <row r="844" spans="2:22" x14ac:dyDescent="0.2">
      <c r="B844" s="2"/>
      <c r="C844" s="2"/>
      <c r="D844" s="2"/>
      <c r="E844" s="2"/>
      <c r="F844" s="2"/>
      <c r="G844" s="3"/>
      <c r="H844" s="3"/>
      <c r="I844" s="2"/>
      <c r="J844"/>
      <c r="K844"/>
      <c r="L844"/>
      <c r="M844"/>
      <c r="N844"/>
      <c r="O844"/>
      <c r="P844"/>
      <c r="Q844"/>
      <c r="R844"/>
      <c r="S844"/>
      <c r="T844"/>
      <c r="U844"/>
      <c r="V844" s="2"/>
    </row>
    <row r="845" spans="2:22" x14ac:dyDescent="0.2">
      <c r="B845" s="2"/>
      <c r="C845" s="2"/>
      <c r="D845" s="2"/>
      <c r="E845" s="2"/>
      <c r="F845" s="2"/>
      <c r="G845" s="3"/>
      <c r="H845" s="3"/>
      <c r="I845" s="2"/>
      <c r="J845"/>
      <c r="K845"/>
      <c r="L845"/>
      <c r="M845"/>
      <c r="N845"/>
      <c r="O845"/>
      <c r="P845"/>
      <c r="Q845"/>
      <c r="R845"/>
      <c r="S845"/>
      <c r="T845"/>
      <c r="U845"/>
      <c r="V845" s="2"/>
    </row>
    <row r="846" spans="2:22" x14ac:dyDescent="0.2">
      <c r="B846" s="2"/>
      <c r="C846" s="2"/>
      <c r="D846" s="2"/>
      <c r="E846" s="2"/>
      <c r="F846" s="2"/>
      <c r="G846" s="3"/>
      <c r="H846" s="3"/>
      <c r="I846" s="2"/>
      <c r="J846"/>
      <c r="K846"/>
      <c r="L846"/>
      <c r="M846"/>
      <c r="N846"/>
      <c r="O846"/>
      <c r="P846"/>
      <c r="Q846"/>
      <c r="R846"/>
      <c r="S846"/>
      <c r="T846"/>
      <c r="U846"/>
      <c r="V846" s="2"/>
    </row>
    <row r="847" spans="2:22" x14ac:dyDescent="0.2">
      <c r="B847" s="2"/>
      <c r="C847" s="2"/>
      <c r="D847" s="2"/>
      <c r="E847" s="2"/>
      <c r="F847" s="2"/>
      <c r="G847" s="3"/>
      <c r="H847" s="3"/>
      <c r="I847" s="2"/>
      <c r="J847"/>
      <c r="K847"/>
      <c r="L847"/>
      <c r="M847"/>
      <c r="N847"/>
      <c r="O847"/>
      <c r="P847"/>
      <c r="Q847"/>
      <c r="R847"/>
      <c r="S847"/>
      <c r="T847"/>
      <c r="U847"/>
      <c r="V847" s="2"/>
    </row>
    <row r="848" spans="2:22" x14ac:dyDescent="0.2">
      <c r="B848" s="2"/>
      <c r="C848" s="2"/>
      <c r="D848" s="2"/>
      <c r="E848" s="2"/>
      <c r="F848" s="2"/>
      <c r="G848" s="3"/>
      <c r="H848" s="3"/>
      <c r="I848" s="2"/>
      <c r="J848"/>
      <c r="K848"/>
      <c r="L848"/>
      <c r="M848"/>
      <c r="N848"/>
      <c r="O848"/>
      <c r="P848"/>
      <c r="Q848"/>
      <c r="R848"/>
      <c r="S848"/>
      <c r="T848"/>
      <c r="U848"/>
      <c r="V848" s="2"/>
    </row>
    <row r="849" spans="2:22" x14ac:dyDescent="0.2">
      <c r="B849" s="2"/>
      <c r="C849" s="2"/>
      <c r="D849" s="2"/>
      <c r="E849" s="2"/>
      <c r="F849" s="2"/>
      <c r="G849" s="3"/>
      <c r="H849" s="3"/>
      <c r="I849" s="2"/>
      <c r="J849"/>
      <c r="K849"/>
      <c r="L849"/>
      <c r="M849"/>
      <c r="N849"/>
      <c r="O849"/>
      <c r="P849"/>
      <c r="Q849"/>
      <c r="R849"/>
      <c r="S849"/>
      <c r="T849"/>
      <c r="U849"/>
      <c r="V849" s="2"/>
    </row>
    <row r="850" spans="2:22" x14ac:dyDescent="0.2">
      <c r="B850" s="2"/>
      <c r="C850" s="2"/>
      <c r="D850" s="2"/>
      <c r="E850" s="2"/>
      <c r="F850" s="2"/>
      <c r="G850" s="3"/>
      <c r="H850" s="3"/>
      <c r="I850" s="2"/>
      <c r="J850"/>
      <c r="K850"/>
      <c r="L850"/>
      <c r="M850"/>
      <c r="N850"/>
      <c r="O850"/>
      <c r="P850"/>
      <c r="Q850"/>
      <c r="R850"/>
      <c r="S850"/>
      <c r="T850"/>
      <c r="U850"/>
      <c r="V850" s="2"/>
    </row>
    <row r="851" spans="2:22" x14ac:dyDescent="0.2">
      <c r="B851" s="2"/>
      <c r="C851" s="2"/>
      <c r="D851" s="2"/>
      <c r="E851" s="2"/>
      <c r="F851" s="2"/>
      <c r="G851" s="3"/>
      <c r="H851" s="3"/>
      <c r="I851" s="2"/>
      <c r="J851"/>
      <c r="K851"/>
      <c r="L851"/>
      <c r="M851"/>
      <c r="N851"/>
      <c r="O851"/>
      <c r="P851"/>
      <c r="Q851"/>
      <c r="R851"/>
      <c r="S851"/>
      <c r="T851"/>
      <c r="U851"/>
      <c r="V851" s="2"/>
    </row>
    <row r="852" spans="2:22" x14ac:dyDescent="0.2">
      <c r="B852" s="2"/>
      <c r="C852" s="2"/>
      <c r="D852" s="2"/>
      <c r="E852" s="2"/>
      <c r="F852" s="2"/>
      <c r="G852" s="3"/>
      <c r="H852" s="3"/>
      <c r="I852" s="2"/>
      <c r="J852"/>
      <c r="K852"/>
      <c r="L852"/>
      <c r="M852"/>
      <c r="N852"/>
      <c r="O852"/>
      <c r="P852"/>
      <c r="Q852"/>
      <c r="R852"/>
      <c r="S852"/>
      <c r="T852"/>
      <c r="U852"/>
      <c r="V852" s="2"/>
    </row>
    <row r="853" spans="2:22" x14ac:dyDescent="0.2">
      <c r="B853" s="2"/>
      <c r="C853" s="2"/>
      <c r="D853" s="2"/>
      <c r="E853" s="2"/>
      <c r="F853" s="2"/>
      <c r="G853" s="3"/>
      <c r="H853" s="3"/>
      <c r="I853" s="2"/>
      <c r="J853"/>
      <c r="K853"/>
      <c r="L853"/>
      <c r="M853"/>
      <c r="N853"/>
      <c r="O853"/>
      <c r="P853"/>
      <c r="Q853"/>
      <c r="R853"/>
      <c r="S853"/>
      <c r="T853"/>
      <c r="U853"/>
      <c r="V853" s="2"/>
    </row>
    <row r="854" spans="2:22" x14ac:dyDescent="0.2">
      <c r="B854" s="2"/>
      <c r="C854" s="2"/>
      <c r="D854" s="2"/>
      <c r="E854" s="2"/>
      <c r="F854" s="2"/>
      <c r="G854" s="3"/>
      <c r="H854" s="3"/>
      <c r="I854" s="2"/>
      <c r="J854"/>
      <c r="K854"/>
      <c r="L854"/>
      <c r="M854"/>
      <c r="N854"/>
      <c r="O854"/>
      <c r="P854"/>
      <c r="Q854"/>
      <c r="R854"/>
      <c r="S854"/>
      <c r="T854"/>
      <c r="U854"/>
      <c r="V854" s="2"/>
    </row>
    <row r="855" spans="2:22" x14ac:dyDescent="0.2">
      <c r="B855" s="2"/>
      <c r="C855" s="2"/>
      <c r="D855" s="2"/>
      <c r="E855" s="2"/>
      <c r="F855" s="2"/>
      <c r="G855" s="3"/>
      <c r="H855" s="3"/>
      <c r="I855" s="2"/>
      <c r="J855"/>
      <c r="K855"/>
      <c r="L855"/>
      <c r="M855"/>
      <c r="N855"/>
      <c r="O855"/>
      <c r="P855"/>
      <c r="Q855"/>
      <c r="R855"/>
      <c r="S855"/>
      <c r="T855"/>
      <c r="U855"/>
      <c r="V855" s="2"/>
    </row>
    <row r="856" spans="2:22" x14ac:dyDescent="0.2">
      <c r="B856" s="2"/>
      <c r="C856" s="2"/>
      <c r="D856" s="2"/>
      <c r="E856" s="2"/>
      <c r="F856" s="2"/>
      <c r="G856" s="3"/>
      <c r="H856" s="3"/>
      <c r="I856" s="2"/>
      <c r="J856"/>
      <c r="K856"/>
      <c r="L856"/>
      <c r="M856"/>
      <c r="N856"/>
      <c r="O856"/>
      <c r="P856"/>
      <c r="Q856"/>
      <c r="R856"/>
      <c r="S856"/>
      <c r="T856"/>
      <c r="U856"/>
      <c r="V856" s="2"/>
    </row>
    <row r="857" spans="2:22" x14ac:dyDescent="0.2">
      <c r="B857" s="2"/>
      <c r="C857" s="2"/>
      <c r="D857" s="2"/>
      <c r="E857" s="2"/>
      <c r="F857" s="2"/>
      <c r="G857" s="3"/>
      <c r="H857" s="3"/>
      <c r="I857" s="2"/>
      <c r="J857"/>
      <c r="K857"/>
      <c r="L857"/>
      <c r="M857"/>
      <c r="N857"/>
      <c r="O857"/>
      <c r="P857"/>
      <c r="Q857"/>
      <c r="R857"/>
      <c r="S857"/>
      <c r="T857"/>
      <c r="U857"/>
      <c r="V857" s="2"/>
    </row>
    <row r="858" spans="2:22" x14ac:dyDescent="0.2">
      <c r="B858" s="2"/>
      <c r="C858" s="2"/>
      <c r="D858" s="2"/>
      <c r="E858" s="2"/>
      <c r="F858" s="2"/>
      <c r="G858" s="3"/>
      <c r="H858" s="3"/>
      <c r="I858" s="2"/>
      <c r="J858"/>
      <c r="K858"/>
      <c r="L858"/>
      <c r="M858"/>
      <c r="N858"/>
      <c r="O858"/>
      <c r="P858"/>
      <c r="Q858"/>
      <c r="R858"/>
      <c r="S858"/>
      <c r="T858"/>
      <c r="U858"/>
      <c r="V858" s="2"/>
    </row>
    <row r="859" spans="2:22" x14ac:dyDescent="0.2">
      <c r="B859" s="2"/>
      <c r="C859" s="2"/>
      <c r="D859" s="2"/>
      <c r="E859" s="2"/>
      <c r="F859" s="2"/>
      <c r="G859" s="3"/>
      <c r="H859" s="3"/>
      <c r="I859" s="2"/>
      <c r="J859"/>
      <c r="K859"/>
      <c r="L859"/>
      <c r="M859"/>
      <c r="N859"/>
      <c r="O859"/>
      <c r="P859"/>
      <c r="Q859"/>
      <c r="R859"/>
      <c r="S859"/>
      <c r="T859"/>
      <c r="U859"/>
      <c r="V859" s="2"/>
    </row>
    <row r="860" spans="2:22" x14ac:dyDescent="0.2">
      <c r="B860" s="2"/>
      <c r="C860" s="2"/>
      <c r="D860" s="2"/>
      <c r="E860" s="2"/>
      <c r="F860" s="2"/>
      <c r="G860" s="3"/>
      <c r="H860" s="3"/>
      <c r="I860" s="2"/>
      <c r="J860"/>
      <c r="K860"/>
      <c r="L860"/>
      <c r="M860"/>
      <c r="N860"/>
      <c r="O860"/>
      <c r="P860"/>
      <c r="Q860"/>
      <c r="R860"/>
      <c r="S860"/>
      <c r="T860"/>
      <c r="U860"/>
      <c r="V860" s="2"/>
    </row>
    <row r="861" spans="2:22" x14ac:dyDescent="0.2">
      <c r="B861" s="2"/>
      <c r="C861" s="2"/>
      <c r="D861" s="2"/>
      <c r="E861" s="2"/>
      <c r="F861" s="2"/>
      <c r="G861" s="3"/>
      <c r="H861" s="3"/>
      <c r="I861" s="2"/>
      <c r="J861"/>
      <c r="K861"/>
      <c r="L861"/>
      <c r="M861"/>
      <c r="N861"/>
      <c r="O861"/>
      <c r="P861"/>
      <c r="Q861"/>
      <c r="R861"/>
      <c r="S861"/>
      <c r="T861"/>
      <c r="U861"/>
      <c r="V861" s="2"/>
    </row>
    <row r="862" spans="2:22" x14ac:dyDescent="0.2">
      <c r="B862" s="2"/>
      <c r="C862" s="2"/>
      <c r="D862" s="2"/>
      <c r="E862" s="2"/>
      <c r="F862" s="2"/>
      <c r="G862" s="3"/>
      <c r="H862" s="3"/>
      <c r="I862" s="2"/>
      <c r="J862"/>
      <c r="K862"/>
      <c r="L862"/>
      <c r="M862"/>
      <c r="N862"/>
      <c r="O862"/>
      <c r="P862"/>
      <c r="Q862"/>
      <c r="R862"/>
      <c r="S862"/>
      <c r="T862"/>
      <c r="U862"/>
      <c r="V862" s="2"/>
    </row>
    <row r="863" spans="2:22" x14ac:dyDescent="0.2">
      <c r="B863" s="2"/>
      <c r="C863" s="2"/>
      <c r="D863" s="2"/>
      <c r="E863" s="2"/>
      <c r="F863" s="2"/>
      <c r="G863" s="3"/>
      <c r="H863" s="3"/>
      <c r="I863" s="2"/>
      <c r="J863"/>
      <c r="K863"/>
      <c r="L863"/>
      <c r="M863"/>
      <c r="N863"/>
      <c r="O863"/>
      <c r="P863"/>
      <c r="Q863"/>
      <c r="R863"/>
      <c r="S863"/>
      <c r="T863"/>
      <c r="U863"/>
      <c r="V863" s="2"/>
    </row>
    <row r="864" spans="2:22" x14ac:dyDescent="0.2">
      <c r="B864" s="2"/>
      <c r="C864" s="2"/>
      <c r="D864" s="2"/>
      <c r="E864" s="2"/>
      <c r="F864" s="2"/>
      <c r="G864" s="3"/>
      <c r="H864" s="3"/>
      <c r="I864" s="2"/>
      <c r="J864"/>
      <c r="K864"/>
      <c r="L864"/>
      <c r="M864"/>
      <c r="N864"/>
      <c r="O864"/>
      <c r="P864"/>
      <c r="Q864"/>
      <c r="R864"/>
      <c r="S864"/>
      <c r="T864"/>
      <c r="U864"/>
      <c r="V864" s="2"/>
    </row>
    <row r="865" spans="2:22" x14ac:dyDescent="0.2">
      <c r="B865" s="2"/>
      <c r="C865" s="2"/>
      <c r="D865" s="2"/>
      <c r="E865" s="2"/>
      <c r="F865" s="2"/>
      <c r="G865" s="3"/>
      <c r="H865" s="3"/>
      <c r="I865" s="2"/>
      <c r="J865"/>
      <c r="K865"/>
      <c r="L865"/>
      <c r="M865"/>
      <c r="N865"/>
      <c r="O865"/>
      <c r="P865"/>
      <c r="Q865"/>
      <c r="R865"/>
      <c r="S865"/>
      <c r="T865"/>
      <c r="U865"/>
      <c r="V865" s="2"/>
    </row>
    <row r="866" spans="2:22" x14ac:dyDescent="0.2">
      <c r="B866" s="2"/>
      <c r="C866" s="2"/>
      <c r="D866" s="2"/>
      <c r="E866" s="2"/>
      <c r="F866" s="2"/>
      <c r="G866" s="3"/>
      <c r="H866" s="3"/>
      <c r="I866" s="2"/>
      <c r="J866"/>
      <c r="K866"/>
      <c r="L866"/>
      <c r="M866"/>
      <c r="N866"/>
      <c r="O866"/>
      <c r="P866"/>
      <c r="Q866"/>
      <c r="R866"/>
      <c r="S866"/>
      <c r="T866"/>
      <c r="U866"/>
      <c r="V866" s="2"/>
    </row>
    <row r="867" spans="2:22" x14ac:dyDescent="0.2">
      <c r="B867" s="2"/>
      <c r="C867" s="2"/>
      <c r="D867" s="2"/>
      <c r="E867" s="2"/>
      <c r="F867" s="2"/>
      <c r="G867" s="3"/>
      <c r="H867" s="3"/>
      <c r="I867" s="2"/>
      <c r="J867"/>
      <c r="K867"/>
      <c r="L867"/>
      <c r="M867"/>
      <c r="N867"/>
      <c r="O867"/>
      <c r="P867"/>
      <c r="Q867"/>
      <c r="R867"/>
      <c r="S867"/>
      <c r="T867"/>
      <c r="U867"/>
      <c r="V867" s="2"/>
    </row>
    <row r="868" spans="2:22" x14ac:dyDescent="0.2">
      <c r="B868" s="2"/>
      <c r="C868" s="2"/>
      <c r="D868" s="2"/>
      <c r="E868" s="2"/>
      <c r="F868" s="2"/>
      <c r="G868" s="3"/>
      <c r="H868" s="3"/>
      <c r="I868" s="2"/>
      <c r="J868"/>
      <c r="K868"/>
      <c r="L868"/>
      <c r="M868"/>
      <c r="N868"/>
      <c r="O868"/>
      <c r="P868"/>
      <c r="Q868"/>
      <c r="R868"/>
      <c r="S868"/>
      <c r="T868"/>
      <c r="U868"/>
      <c r="V868" s="2"/>
    </row>
    <row r="869" spans="2:22" x14ac:dyDescent="0.2">
      <c r="B869" s="2"/>
      <c r="C869" s="2"/>
      <c r="D869" s="2"/>
      <c r="E869" s="2"/>
      <c r="F869" s="2"/>
      <c r="G869" s="3"/>
      <c r="H869" s="3"/>
      <c r="I869" s="2"/>
      <c r="J869"/>
      <c r="K869"/>
      <c r="L869"/>
      <c r="M869"/>
      <c r="N869"/>
      <c r="O869"/>
      <c r="P869"/>
      <c r="Q869"/>
      <c r="R869"/>
      <c r="S869"/>
      <c r="T869"/>
      <c r="U869"/>
      <c r="V869" s="2"/>
    </row>
    <row r="870" spans="2:22" x14ac:dyDescent="0.2">
      <c r="B870" s="2"/>
      <c r="C870" s="2"/>
      <c r="D870" s="2"/>
      <c r="E870" s="2"/>
      <c r="F870" s="2"/>
      <c r="G870" s="3"/>
      <c r="H870" s="3"/>
      <c r="I870" s="2"/>
      <c r="J870"/>
      <c r="K870"/>
      <c r="L870"/>
      <c r="M870"/>
      <c r="N870"/>
      <c r="O870"/>
      <c r="P870"/>
      <c r="Q870"/>
      <c r="R870"/>
      <c r="S870"/>
      <c r="T870"/>
      <c r="U870"/>
      <c r="V870" s="2"/>
    </row>
    <row r="871" spans="2:22" x14ac:dyDescent="0.2">
      <c r="B871" s="2"/>
      <c r="C871" s="2"/>
      <c r="D871" s="2"/>
      <c r="E871" s="2"/>
      <c r="F871" s="2"/>
      <c r="G871" s="3"/>
      <c r="H871" s="3"/>
      <c r="I871" s="2"/>
      <c r="J871"/>
      <c r="K871"/>
      <c r="L871"/>
      <c r="M871"/>
      <c r="N871"/>
      <c r="O871"/>
      <c r="P871"/>
      <c r="Q871"/>
      <c r="R871"/>
      <c r="S871"/>
      <c r="T871"/>
      <c r="U871"/>
      <c r="V871" s="2"/>
    </row>
    <row r="872" spans="2:22" x14ac:dyDescent="0.2">
      <c r="B872" s="2"/>
      <c r="C872" s="2"/>
      <c r="D872" s="2"/>
      <c r="E872" s="2"/>
      <c r="F872" s="2"/>
      <c r="G872" s="3"/>
      <c r="H872" s="3"/>
      <c r="I872" s="2"/>
      <c r="J872"/>
      <c r="K872"/>
      <c r="L872"/>
      <c r="M872"/>
      <c r="N872"/>
      <c r="O872"/>
      <c r="P872"/>
      <c r="Q872"/>
      <c r="R872"/>
      <c r="S872"/>
      <c r="T872"/>
      <c r="U872"/>
      <c r="V872" s="2"/>
    </row>
    <row r="873" spans="2:22" x14ac:dyDescent="0.2">
      <c r="B873" s="2"/>
      <c r="C873" s="2"/>
      <c r="D873" s="2"/>
      <c r="E873" s="2"/>
      <c r="F873" s="2"/>
      <c r="G873" s="3"/>
      <c r="H873" s="3"/>
      <c r="I873" s="2"/>
      <c r="J873"/>
      <c r="K873"/>
      <c r="L873"/>
      <c r="M873"/>
      <c r="N873"/>
      <c r="O873"/>
      <c r="P873"/>
      <c r="Q873"/>
      <c r="R873"/>
      <c r="S873"/>
      <c r="T873"/>
      <c r="U873"/>
      <c r="V873" s="2"/>
    </row>
    <row r="874" spans="2:22" x14ac:dyDescent="0.2">
      <c r="B874" s="2"/>
      <c r="C874" s="2"/>
      <c r="D874" s="2"/>
      <c r="E874" s="2"/>
      <c r="F874" s="2"/>
      <c r="G874" s="3"/>
      <c r="H874" s="3"/>
      <c r="I874" s="2"/>
      <c r="J874"/>
      <c r="K874"/>
      <c r="L874"/>
      <c r="M874"/>
      <c r="N874"/>
      <c r="O874"/>
      <c r="P874"/>
      <c r="Q874"/>
      <c r="R874"/>
      <c r="S874"/>
      <c r="T874"/>
      <c r="U874"/>
      <c r="V874" s="2"/>
    </row>
    <row r="875" spans="2:22" x14ac:dyDescent="0.2">
      <c r="B875" s="2"/>
      <c r="C875" s="2"/>
      <c r="D875" s="2"/>
      <c r="E875" s="2"/>
      <c r="F875" s="2"/>
      <c r="G875" s="3"/>
      <c r="H875" s="3"/>
      <c r="I875" s="2"/>
      <c r="J875"/>
      <c r="K875"/>
      <c r="L875"/>
      <c r="M875"/>
      <c r="N875"/>
      <c r="O875"/>
      <c r="P875"/>
      <c r="Q875"/>
      <c r="R875"/>
      <c r="S875"/>
      <c r="T875"/>
      <c r="U875"/>
      <c r="V875" s="2"/>
    </row>
    <row r="876" spans="2:22" x14ac:dyDescent="0.2">
      <c r="B876" s="2"/>
      <c r="C876" s="2"/>
      <c r="D876" s="2"/>
      <c r="E876" s="2"/>
      <c r="F876" s="2"/>
      <c r="G876" s="3"/>
      <c r="H876" s="3"/>
      <c r="I876" s="2"/>
      <c r="J876"/>
      <c r="K876"/>
      <c r="L876"/>
      <c r="M876"/>
      <c r="N876"/>
      <c r="O876"/>
      <c r="P876"/>
      <c r="Q876"/>
      <c r="R876"/>
      <c r="S876"/>
      <c r="T876"/>
      <c r="U876"/>
      <c r="V876" s="2"/>
    </row>
    <row r="877" spans="2:22" x14ac:dyDescent="0.2">
      <c r="B877" s="2"/>
      <c r="C877" s="2"/>
      <c r="D877" s="2"/>
      <c r="E877" s="2"/>
      <c r="F877" s="2"/>
      <c r="G877" s="3"/>
      <c r="H877" s="3"/>
      <c r="I877" s="2"/>
      <c r="J877"/>
      <c r="K877"/>
      <c r="L877"/>
      <c r="M877"/>
      <c r="N877"/>
      <c r="O877"/>
      <c r="P877"/>
      <c r="Q877"/>
      <c r="R877"/>
      <c r="S877"/>
      <c r="T877"/>
      <c r="U877"/>
      <c r="V877" s="2"/>
    </row>
    <row r="878" spans="2:22" x14ac:dyDescent="0.2">
      <c r="B878" s="2"/>
      <c r="C878" s="2"/>
      <c r="D878" s="2"/>
      <c r="E878" s="2"/>
      <c r="F878" s="2"/>
      <c r="G878" s="3"/>
      <c r="H878" s="3"/>
      <c r="I878" s="2"/>
      <c r="J878"/>
      <c r="K878"/>
      <c r="L878"/>
      <c r="M878"/>
      <c r="N878"/>
      <c r="O878"/>
      <c r="P878"/>
      <c r="Q878"/>
      <c r="R878"/>
      <c r="S878"/>
      <c r="T878"/>
      <c r="U878"/>
      <c r="V878" s="2"/>
    </row>
    <row r="879" spans="2:22" x14ac:dyDescent="0.2">
      <c r="B879" s="2"/>
      <c r="C879" s="2"/>
      <c r="D879" s="2"/>
      <c r="E879" s="2"/>
      <c r="F879" s="2"/>
      <c r="G879" s="3"/>
      <c r="H879" s="3"/>
      <c r="I879" s="2"/>
      <c r="J879"/>
      <c r="K879"/>
      <c r="L879"/>
      <c r="M879"/>
      <c r="N879"/>
      <c r="O879"/>
      <c r="P879"/>
      <c r="Q879"/>
      <c r="R879"/>
      <c r="S879"/>
      <c r="T879"/>
      <c r="U879"/>
      <c r="V879" s="2"/>
    </row>
    <row r="880" spans="2:22" x14ac:dyDescent="0.2">
      <c r="B880" s="2"/>
      <c r="C880" s="2"/>
      <c r="D880" s="2"/>
      <c r="E880" s="2"/>
      <c r="F880" s="2"/>
      <c r="G880" s="3"/>
      <c r="H880" s="3"/>
      <c r="I880" s="2"/>
      <c r="J880"/>
      <c r="K880"/>
      <c r="L880"/>
      <c r="M880"/>
      <c r="N880"/>
      <c r="O880"/>
      <c r="P880"/>
      <c r="Q880"/>
      <c r="R880"/>
      <c r="S880"/>
      <c r="T880"/>
      <c r="U880"/>
      <c r="V880" s="2"/>
    </row>
    <row r="881" spans="2:22" x14ac:dyDescent="0.2">
      <c r="B881" s="2"/>
      <c r="C881" s="2"/>
      <c r="D881" s="2"/>
      <c r="E881" s="2"/>
      <c r="F881" s="2"/>
      <c r="G881" s="3"/>
      <c r="H881" s="3"/>
      <c r="I881" s="2"/>
      <c r="J881"/>
      <c r="K881"/>
      <c r="L881"/>
      <c r="M881"/>
      <c r="N881"/>
      <c r="O881"/>
      <c r="P881"/>
      <c r="Q881"/>
      <c r="R881"/>
      <c r="S881"/>
      <c r="T881"/>
      <c r="U881"/>
      <c r="V881" s="2"/>
    </row>
    <row r="882" spans="2:22" x14ac:dyDescent="0.2">
      <c r="B882" s="2"/>
      <c r="C882" s="2"/>
      <c r="D882" s="2"/>
      <c r="E882" s="2"/>
      <c r="F882" s="2"/>
      <c r="G882" s="3"/>
      <c r="H882" s="3"/>
      <c r="I882" s="2"/>
      <c r="J882"/>
      <c r="K882"/>
      <c r="L882"/>
      <c r="M882"/>
      <c r="N882"/>
      <c r="O882"/>
      <c r="P882"/>
      <c r="Q882"/>
      <c r="R882"/>
      <c r="S882"/>
      <c r="T882"/>
      <c r="U882"/>
      <c r="V882" s="2"/>
    </row>
    <row r="883" spans="2:22" x14ac:dyDescent="0.2">
      <c r="B883" s="2"/>
      <c r="C883" s="2"/>
      <c r="D883" s="2"/>
      <c r="E883" s="2"/>
      <c r="F883" s="2"/>
      <c r="G883" s="3"/>
      <c r="H883" s="3"/>
      <c r="I883" s="2"/>
      <c r="J883"/>
      <c r="K883"/>
      <c r="L883"/>
      <c r="M883"/>
      <c r="N883"/>
      <c r="O883"/>
      <c r="P883"/>
      <c r="Q883"/>
      <c r="R883"/>
      <c r="S883"/>
      <c r="T883"/>
      <c r="U883"/>
      <c r="V883" s="2"/>
    </row>
    <row r="884" spans="2:22" x14ac:dyDescent="0.2">
      <c r="B884" s="2"/>
      <c r="C884" s="2"/>
      <c r="D884" s="2"/>
      <c r="E884" s="2"/>
      <c r="F884" s="2"/>
      <c r="G884" s="3"/>
      <c r="H884" s="3"/>
      <c r="I884" s="2"/>
      <c r="J884"/>
      <c r="K884"/>
      <c r="L884"/>
      <c r="M884"/>
      <c r="N884"/>
      <c r="O884"/>
      <c r="P884"/>
      <c r="Q884"/>
      <c r="R884"/>
      <c r="S884"/>
      <c r="T884"/>
      <c r="U884"/>
      <c r="V884" s="2"/>
    </row>
    <row r="885" spans="2:22" x14ac:dyDescent="0.2">
      <c r="B885" s="2"/>
      <c r="C885" s="2"/>
      <c r="D885" s="2"/>
      <c r="E885" s="2"/>
      <c r="F885" s="2"/>
      <c r="G885" s="3"/>
      <c r="H885" s="3"/>
      <c r="I885" s="2"/>
      <c r="J885"/>
      <c r="K885"/>
      <c r="L885"/>
      <c r="M885"/>
      <c r="N885"/>
      <c r="O885"/>
      <c r="P885"/>
      <c r="Q885"/>
      <c r="R885"/>
      <c r="S885"/>
      <c r="T885"/>
      <c r="U885"/>
      <c r="V885" s="2"/>
    </row>
    <row r="886" spans="2:22" x14ac:dyDescent="0.2">
      <c r="B886" s="2"/>
      <c r="C886" s="2"/>
      <c r="D886" s="2"/>
      <c r="E886" s="2"/>
      <c r="F886" s="2"/>
      <c r="G886" s="3"/>
      <c r="H886" s="3"/>
      <c r="I886" s="2"/>
      <c r="J886"/>
      <c r="K886"/>
      <c r="L886"/>
      <c r="M886"/>
      <c r="N886"/>
      <c r="O886"/>
      <c r="P886"/>
      <c r="Q886"/>
      <c r="R886"/>
      <c r="S886"/>
      <c r="T886"/>
      <c r="U886"/>
      <c r="V886" s="2"/>
    </row>
    <row r="887" spans="2:22" x14ac:dyDescent="0.2">
      <c r="B887" s="2"/>
      <c r="C887" s="2"/>
      <c r="D887" s="2"/>
      <c r="E887" s="2"/>
      <c r="F887" s="2"/>
      <c r="G887" s="3"/>
      <c r="H887" s="3"/>
      <c r="I887" s="2"/>
      <c r="J887"/>
      <c r="K887"/>
      <c r="L887"/>
      <c r="M887"/>
      <c r="N887"/>
      <c r="O887"/>
      <c r="P887"/>
      <c r="Q887"/>
      <c r="R887"/>
      <c r="S887"/>
      <c r="T887"/>
      <c r="U887"/>
      <c r="V887" s="2"/>
    </row>
    <row r="888" spans="2:22" x14ac:dyDescent="0.2">
      <c r="B888" s="2"/>
      <c r="C888" s="2"/>
      <c r="D888" s="2"/>
      <c r="E888" s="2"/>
      <c r="F888" s="2"/>
      <c r="G888" s="3"/>
      <c r="H888" s="3"/>
      <c r="I888" s="2"/>
      <c r="J888"/>
      <c r="K888"/>
      <c r="L888"/>
      <c r="M888"/>
      <c r="N888"/>
      <c r="O888"/>
      <c r="P888"/>
      <c r="Q888"/>
      <c r="R888"/>
      <c r="S888"/>
      <c r="T888"/>
      <c r="U888"/>
      <c r="V888" s="2"/>
    </row>
    <row r="889" spans="2:22" x14ac:dyDescent="0.2">
      <c r="B889" s="2"/>
      <c r="C889" s="2"/>
      <c r="D889" s="2"/>
      <c r="E889" s="2"/>
      <c r="F889" s="2"/>
      <c r="G889" s="3"/>
      <c r="H889" s="3"/>
      <c r="I889" s="2"/>
      <c r="J889"/>
      <c r="K889"/>
      <c r="L889"/>
      <c r="M889"/>
      <c r="N889"/>
      <c r="O889"/>
      <c r="P889"/>
      <c r="Q889"/>
      <c r="R889"/>
      <c r="S889"/>
      <c r="T889"/>
      <c r="U889"/>
      <c r="V889" s="2"/>
    </row>
    <row r="890" spans="2:22" x14ac:dyDescent="0.2">
      <c r="B890" s="2"/>
      <c r="C890" s="2"/>
      <c r="D890" s="2"/>
      <c r="E890" s="2"/>
      <c r="F890" s="2"/>
      <c r="G890" s="3"/>
      <c r="H890" s="3"/>
      <c r="I890" s="2"/>
      <c r="J890"/>
      <c r="K890"/>
      <c r="L890"/>
      <c r="M890"/>
      <c r="N890"/>
      <c r="O890"/>
      <c r="P890"/>
      <c r="Q890"/>
      <c r="R890"/>
      <c r="S890"/>
      <c r="T890"/>
      <c r="U890"/>
      <c r="V890" s="2"/>
    </row>
    <row r="891" spans="2:22" x14ac:dyDescent="0.2">
      <c r="B891" s="2"/>
      <c r="C891" s="2"/>
      <c r="D891" s="2"/>
      <c r="E891" s="2"/>
      <c r="F891" s="2"/>
      <c r="G891" s="3"/>
      <c r="H891" s="3"/>
      <c r="I891" s="2"/>
      <c r="J891"/>
      <c r="K891"/>
      <c r="L891"/>
      <c r="M891"/>
      <c r="N891"/>
      <c r="O891"/>
      <c r="P891"/>
      <c r="Q891"/>
      <c r="R891"/>
      <c r="S891"/>
      <c r="T891"/>
      <c r="U891"/>
      <c r="V891" s="2"/>
    </row>
    <row r="892" spans="2:22" x14ac:dyDescent="0.2">
      <c r="B892" s="2"/>
      <c r="C892" s="2"/>
      <c r="D892" s="2"/>
      <c r="E892" s="2"/>
      <c r="F892" s="2"/>
      <c r="G892" s="3"/>
      <c r="H892" s="3"/>
      <c r="I892" s="2"/>
      <c r="J892"/>
      <c r="K892"/>
      <c r="L892"/>
      <c r="M892"/>
      <c r="N892"/>
      <c r="O892"/>
      <c r="P892"/>
      <c r="Q892"/>
      <c r="R892"/>
      <c r="S892"/>
      <c r="T892"/>
      <c r="U892"/>
      <c r="V892" s="2"/>
    </row>
    <row r="893" spans="2:22" x14ac:dyDescent="0.2">
      <c r="B893" s="2"/>
      <c r="C893" s="2"/>
      <c r="D893" s="2"/>
      <c r="E893" s="2"/>
      <c r="F893" s="2"/>
      <c r="G893" s="3"/>
      <c r="H893" s="3"/>
      <c r="I893" s="2"/>
      <c r="J893"/>
      <c r="K893"/>
      <c r="L893"/>
      <c r="M893"/>
      <c r="N893"/>
      <c r="O893"/>
      <c r="P893"/>
      <c r="Q893"/>
      <c r="R893"/>
      <c r="S893"/>
      <c r="T893"/>
      <c r="U893"/>
      <c r="V893" s="2"/>
    </row>
    <row r="894" spans="2:22" x14ac:dyDescent="0.2">
      <c r="B894" s="2"/>
      <c r="C894" s="2"/>
      <c r="D894" s="2"/>
      <c r="E894" s="2"/>
      <c r="F894" s="2"/>
      <c r="G894" s="3"/>
      <c r="H894" s="3"/>
      <c r="I894" s="2"/>
      <c r="J894"/>
      <c r="K894"/>
      <c r="L894"/>
      <c r="M894"/>
      <c r="N894"/>
      <c r="O894"/>
      <c r="P894"/>
      <c r="Q894"/>
      <c r="R894"/>
      <c r="S894"/>
      <c r="T894"/>
      <c r="U894"/>
      <c r="V894" s="2"/>
    </row>
    <row r="895" spans="2:22" x14ac:dyDescent="0.2">
      <c r="B895" s="2"/>
      <c r="C895" s="2"/>
      <c r="D895" s="2"/>
      <c r="E895" s="2"/>
      <c r="F895" s="2"/>
      <c r="G895" s="3"/>
      <c r="H895" s="3"/>
      <c r="I895" s="2"/>
      <c r="J895"/>
      <c r="K895"/>
      <c r="L895"/>
      <c r="M895"/>
      <c r="N895"/>
      <c r="O895"/>
      <c r="P895"/>
      <c r="Q895"/>
      <c r="R895"/>
      <c r="S895"/>
      <c r="T895"/>
      <c r="U895"/>
      <c r="V895" s="2"/>
    </row>
    <row r="896" spans="2:22" x14ac:dyDescent="0.2">
      <c r="B896" s="2"/>
      <c r="C896" s="2"/>
      <c r="D896" s="2"/>
      <c r="E896" s="2"/>
      <c r="F896" s="2"/>
      <c r="G896" s="3"/>
      <c r="H896" s="3"/>
      <c r="I896" s="2"/>
      <c r="J896"/>
      <c r="K896"/>
      <c r="L896"/>
      <c r="M896"/>
      <c r="N896"/>
      <c r="O896"/>
      <c r="P896"/>
      <c r="Q896"/>
      <c r="R896"/>
      <c r="S896"/>
      <c r="T896"/>
      <c r="U896"/>
      <c r="V896" s="2"/>
    </row>
    <row r="897" spans="2:22" x14ac:dyDescent="0.2">
      <c r="B897" s="2"/>
      <c r="C897" s="2"/>
      <c r="D897" s="2"/>
      <c r="E897" s="2"/>
      <c r="F897" s="2"/>
      <c r="G897" s="3"/>
      <c r="H897" s="3"/>
      <c r="I897" s="2"/>
      <c r="J897"/>
      <c r="K897"/>
      <c r="L897"/>
      <c r="M897"/>
      <c r="N897"/>
      <c r="O897"/>
      <c r="P897"/>
      <c r="Q897"/>
      <c r="R897"/>
      <c r="S897"/>
      <c r="T897"/>
      <c r="U897"/>
      <c r="V897" s="2"/>
    </row>
    <row r="898" spans="2:22" x14ac:dyDescent="0.2">
      <c r="B898" s="2"/>
      <c r="C898" s="2"/>
      <c r="D898" s="2"/>
      <c r="E898" s="2"/>
      <c r="F898" s="2"/>
      <c r="G898" s="3"/>
      <c r="H898" s="3"/>
      <c r="I898" s="2"/>
      <c r="J898"/>
      <c r="K898"/>
      <c r="L898"/>
      <c r="M898"/>
      <c r="N898"/>
      <c r="O898"/>
      <c r="P898"/>
      <c r="Q898"/>
      <c r="R898"/>
      <c r="S898"/>
      <c r="T898"/>
      <c r="U898"/>
      <c r="V898" s="2"/>
    </row>
    <row r="899" spans="2:22" x14ac:dyDescent="0.2">
      <c r="B899" s="2"/>
      <c r="C899" s="2"/>
      <c r="D899" s="2"/>
      <c r="E899" s="2"/>
      <c r="F899" s="2"/>
      <c r="G899" s="3"/>
      <c r="H899" s="3"/>
      <c r="I899" s="2"/>
      <c r="J899"/>
      <c r="K899"/>
      <c r="L899"/>
      <c r="M899"/>
      <c r="N899"/>
      <c r="O899"/>
      <c r="P899"/>
      <c r="Q899"/>
      <c r="R899"/>
      <c r="S899"/>
      <c r="T899"/>
      <c r="U899"/>
      <c r="V899" s="2"/>
    </row>
    <row r="900" spans="2:22" x14ac:dyDescent="0.2">
      <c r="B900" s="2"/>
      <c r="C900" s="2"/>
      <c r="D900" s="2"/>
      <c r="E900" s="2"/>
      <c r="F900" s="2"/>
      <c r="G900" s="3"/>
      <c r="H900" s="3"/>
      <c r="I900" s="2"/>
      <c r="J900"/>
      <c r="K900"/>
      <c r="L900"/>
      <c r="M900"/>
      <c r="N900"/>
      <c r="O900"/>
      <c r="P900"/>
      <c r="Q900"/>
      <c r="R900"/>
      <c r="S900"/>
      <c r="T900"/>
      <c r="U900"/>
      <c r="V900" s="2"/>
    </row>
    <row r="901" spans="2:22" x14ac:dyDescent="0.2">
      <c r="B901" s="2"/>
      <c r="C901" s="2"/>
      <c r="D901" s="2"/>
      <c r="E901" s="2"/>
      <c r="F901" s="2"/>
      <c r="G901" s="3"/>
      <c r="H901" s="3"/>
      <c r="I901" s="2"/>
      <c r="J901"/>
      <c r="K901"/>
      <c r="L901"/>
      <c r="M901"/>
      <c r="N901"/>
      <c r="O901"/>
      <c r="P901"/>
      <c r="Q901"/>
      <c r="R901"/>
      <c r="S901"/>
      <c r="T901"/>
      <c r="U901"/>
      <c r="V901" s="2"/>
    </row>
    <row r="902" spans="2:22" x14ac:dyDescent="0.2">
      <c r="B902" s="2"/>
      <c r="C902" s="2"/>
      <c r="D902" s="2"/>
      <c r="E902" s="2"/>
      <c r="F902" s="2"/>
      <c r="G902" s="3"/>
      <c r="H902" s="3"/>
      <c r="I902" s="2"/>
      <c r="J902"/>
      <c r="K902"/>
      <c r="L902"/>
      <c r="M902"/>
      <c r="N902"/>
      <c r="O902"/>
      <c r="P902"/>
      <c r="Q902"/>
      <c r="R902"/>
      <c r="S902"/>
      <c r="T902"/>
      <c r="U902"/>
      <c r="V902" s="2"/>
    </row>
    <row r="903" spans="2:22" x14ac:dyDescent="0.2">
      <c r="B903" s="2"/>
      <c r="C903" s="2"/>
      <c r="D903" s="2"/>
      <c r="E903" s="2"/>
      <c r="F903" s="2"/>
      <c r="G903" s="3"/>
      <c r="H903" s="3"/>
      <c r="I903" s="2"/>
      <c r="J903"/>
      <c r="K903"/>
      <c r="L903"/>
      <c r="M903"/>
      <c r="N903"/>
      <c r="O903"/>
      <c r="P903"/>
      <c r="Q903"/>
      <c r="R903"/>
      <c r="S903"/>
      <c r="T903"/>
      <c r="U903"/>
      <c r="V903" s="2"/>
    </row>
    <row r="904" spans="2:22" x14ac:dyDescent="0.2">
      <c r="B904" s="2"/>
      <c r="C904" s="2"/>
      <c r="D904" s="2"/>
      <c r="E904" s="2"/>
      <c r="F904" s="2"/>
      <c r="G904" s="3"/>
      <c r="H904" s="3"/>
      <c r="I904" s="2"/>
      <c r="J904"/>
      <c r="K904"/>
      <c r="L904"/>
      <c r="M904"/>
      <c r="N904"/>
      <c r="O904"/>
      <c r="P904"/>
      <c r="Q904"/>
      <c r="R904"/>
      <c r="S904"/>
      <c r="T904"/>
      <c r="U904"/>
      <c r="V904" s="2"/>
    </row>
    <row r="905" spans="2:22" x14ac:dyDescent="0.2">
      <c r="B905" s="2"/>
      <c r="C905" s="2"/>
      <c r="D905" s="2"/>
      <c r="E905" s="2"/>
      <c r="F905" s="2"/>
      <c r="G905" s="3"/>
      <c r="H905" s="3"/>
      <c r="I905" s="2"/>
      <c r="J905"/>
      <c r="K905"/>
      <c r="L905"/>
      <c r="M905"/>
      <c r="N905"/>
      <c r="O905"/>
      <c r="P905"/>
      <c r="Q905"/>
      <c r="R905"/>
      <c r="S905"/>
      <c r="T905"/>
      <c r="U905"/>
      <c r="V905" s="2"/>
    </row>
    <row r="906" spans="2:22" x14ac:dyDescent="0.2">
      <c r="B906" s="2"/>
      <c r="C906" s="2"/>
      <c r="D906" s="2"/>
      <c r="E906" s="2"/>
      <c r="F906" s="2"/>
      <c r="G906" s="3"/>
      <c r="H906" s="3"/>
      <c r="I906" s="2"/>
      <c r="J906"/>
      <c r="K906"/>
      <c r="L906"/>
      <c r="M906"/>
      <c r="N906"/>
      <c r="O906"/>
      <c r="P906"/>
      <c r="Q906"/>
      <c r="R906"/>
      <c r="S906"/>
      <c r="T906"/>
      <c r="U906"/>
      <c r="V906" s="2"/>
    </row>
    <row r="907" spans="2:22" x14ac:dyDescent="0.2">
      <c r="B907" s="2"/>
      <c r="C907" s="2"/>
      <c r="D907" s="2"/>
      <c r="E907" s="2"/>
      <c r="F907" s="2"/>
      <c r="G907" s="3"/>
      <c r="H907" s="3"/>
      <c r="I907" s="2"/>
      <c r="J907"/>
      <c r="K907"/>
      <c r="L907"/>
      <c r="M907"/>
      <c r="N907"/>
      <c r="O907"/>
      <c r="P907"/>
      <c r="Q907"/>
      <c r="R907"/>
      <c r="S907"/>
      <c r="T907"/>
      <c r="U907"/>
      <c r="V907" s="2"/>
    </row>
    <row r="908" spans="2:22" x14ac:dyDescent="0.2">
      <c r="B908" s="2"/>
      <c r="C908" s="2"/>
      <c r="D908" s="2"/>
      <c r="E908" s="2"/>
      <c r="F908" s="2"/>
      <c r="G908" s="3"/>
      <c r="H908" s="3"/>
      <c r="I908" s="2"/>
      <c r="J908"/>
      <c r="K908"/>
      <c r="L908"/>
      <c r="M908"/>
      <c r="N908"/>
      <c r="O908"/>
      <c r="P908"/>
      <c r="Q908"/>
      <c r="R908"/>
      <c r="S908"/>
      <c r="T908"/>
      <c r="U908"/>
      <c r="V908" s="2"/>
    </row>
    <row r="909" spans="2:22" x14ac:dyDescent="0.2">
      <c r="B909" s="2"/>
      <c r="C909" s="2"/>
      <c r="D909" s="2"/>
      <c r="E909" s="2"/>
      <c r="F909" s="2"/>
      <c r="G909" s="3"/>
      <c r="H909" s="3"/>
      <c r="I909" s="2"/>
      <c r="J909"/>
      <c r="K909"/>
      <c r="L909"/>
      <c r="M909"/>
      <c r="N909"/>
      <c r="O909"/>
      <c r="P909"/>
      <c r="Q909"/>
      <c r="R909"/>
      <c r="S909"/>
      <c r="T909"/>
      <c r="U909"/>
      <c r="V909" s="2"/>
    </row>
    <row r="910" spans="2:22" x14ac:dyDescent="0.2">
      <c r="B910" s="2"/>
      <c r="C910" s="2"/>
      <c r="D910" s="2"/>
      <c r="E910" s="2"/>
      <c r="F910" s="2"/>
      <c r="G910" s="3"/>
      <c r="H910" s="3"/>
      <c r="I910" s="2"/>
      <c r="J910"/>
      <c r="K910"/>
      <c r="L910"/>
      <c r="M910"/>
      <c r="N910"/>
      <c r="O910"/>
      <c r="P910"/>
      <c r="Q910"/>
      <c r="R910"/>
      <c r="S910"/>
      <c r="T910"/>
      <c r="U910"/>
      <c r="V910" s="2"/>
    </row>
    <row r="911" spans="2:22" x14ac:dyDescent="0.2">
      <c r="B911" s="2"/>
      <c r="C911" s="2"/>
      <c r="D911" s="2"/>
      <c r="E911" s="2"/>
      <c r="F911" s="2"/>
      <c r="G911" s="3"/>
      <c r="H911" s="3"/>
      <c r="I911" s="2"/>
      <c r="J911"/>
      <c r="K911"/>
      <c r="L911"/>
      <c r="M911"/>
      <c r="N911"/>
      <c r="O911"/>
      <c r="P911"/>
      <c r="Q911"/>
      <c r="R911"/>
      <c r="S911"/>
      <c r="T911"/>
      <c r="U911"/>
      <c r="V911" s="2"/>
    </row>
    <row r="912" spans="2:22" x14ac:dyDescent="0.2">
      <c r="B912" s="2"/>
      <c r="C912" s="2"/>
      <c r="D912" s="2"/>
      <c r="E912" s="2"/>
      <c r="F912" s="2"/>
      <c r="G912" s="3"/>
      <c r="H912" s="3"/>
      <c r="I912" s="2"/>
      <c r="J912"/>
      <c r="K912"/>
      <c r="L912"/>
      <c r="M912"/>
      <c r="N912"/>
      <c r="O912"/>
      <c r="P912"/>
      <c r="Q912"/>
      <c r="R912"/>
      <c r="S912"/>
      <c r="T912"/>
      <c r="U912"/>
      <c r="V912" s="2"/>
    </row>
    <row r="913" spans="2:22" x14ac:dyDescent="0.2">
      <c r="B913" s="2"/>
      <c r="C913" s="2"/>
      <c r="D913" s="2"/>
      <c r="E913" s="2"/>
      <c r="F913" s="2"/>
      <c r="G913" s="3"/>
      <c r="H913" s="3"/>
      <c r="I913" s="2"/>
      <c r="J913"/>
      <c r="K913"/>
      <c r="L913"/>
      <c r="M913"/>
      <c r="N913"/>
      <c r="O913"/>
      <c r="P913"/>
      <c r="Q913"/>
      <c r="R913"/>
      <c r="S913"/>
      <c r="T913"/>
      <c r="U913"/>
      <c r="V913" s="2"/>
    </row>
    <row r="914" spans="2:22" x14ac:dyDescent="0.2">
      <c r="B914" s="2"/>
      <c r="C914" s="2"/>
      <c r="D914" s="2"/>
      <c r="E914" s="2"/>
      <c r="F914" s="2"/>
      <c r="G914" s="3"/>
      <c r="H914" s="3"/>
      <c r="I914" s="2"/>
      <c r="J914"/>
      <c r="K914"/>
      <c r="L914"/>
      <c r="M914"/>
      <c r="N914"/>
      <c r="O914"/>
      <c r="P914"/>
      <c r="Q914"/>
      <c r="R914"/>
      <c r="S914"/>
      <c r="T914"/>
      <c r="U914"/>
      <c r="V914" s="2"/>
    </row>
    <row r="915" spans="2:22" x14ac:dyDescent="0.2">
      <c r="B915" s="2"/>
      <c r="C915" s="2"/>
      <c r="D915" s="2"/>
      <c r="E915" s="2"/>
      <c r="F915" s="2"/>
      <c r="G915" s="3"/>
      <c r="H915" s="3"/>
      <c r="I915" s="2"/>
      <c r="J915"/>
      <c r="K915"/>
      <c r="L915"/>
      <c r="M915"/>
      <c r="N915"/>
      <c r="O915"/>
      <c r="P915"/>
      <c r="Q915"/>
      <c r="R915"/>
      <c r="S915"/>
      <c r="T915"/>
      <c r="U915"/>
      <c r="V915" s="2"/>
    </row>
    <row r="916" spans="2:22" x14ac:dyDescent="0.2">
      <c r="B916" s="2"/>
      <c r="C916" s="2"/>
      <c r="D916" s="2"/>
      <c r="E916" s="2"/>
      <c r="F916" s="2"/>
      <c r="G916" s="3"/>
      <c r="H916" s="3"/>
      <c r="I916" s="2"/>
      <c r="J916"/>
      <c r="K916"/>
      <c r="L916"/>
      <c r="M916"/>
      <c r="N916"/>
      <c r="O916"/>
      <c r="P916"/>
      <c r="Q916"/>
      <c r="R916"/>
      <c r="S916"/>
      <c r="T916"/>
      <c r="U916"/>
      <c r="V916" s="2"/>
    </row>
    <row r="917" spans="2:22" x14ac:dyDescent="0.2">
      <c r="B917" s="2"/>
      <c r="C917" s="2"/>
      <c r="D917" s="2"/>
      <c r="E917" s="2"/>
      <c r="F917" s="2"/>
      <c r="G917" s="3"/>
      <c r="H917" s="3"/>
      <c r="I917" s="2"/>
      <c r="J917"/>
      <c r="K917"/>
      <c r="L917"/>
      <c r="M917"/>
      <c r="N917"/>
      <c r="O917"/>
      <c r="P917"/>
      <c r="Q917"/>
      <c r="R917"/>
      <c r="S917"/>
      <c r="T917"/>
      <c r="U917"/>
      <c r="V917" s="2"/>
    </row>
    <row r="918" spans="2:22" x14ac:dyDescent="0.2">
      <c r="B918" s="2"/>
      <c r="C918" s="2"/>
      <c r="D918" s="2"/>
      <c r="E918" s="2"/>
      <c r="F918" s="2"/>
      <c r="G918" s="3"/>
      <c r="H918" s="3"/>
      <c r="I918" s="2"/>
      <c r="J918"/>
      <c r="K918"/>
      <c r="L918"/>
      <c r="M918"/>
      <c r="N918"/>
      <c r="O918"/>
      <c r="P918"/>
      <c r="Q918"/>
      <c r="R918"/>
      <c r="S918"/>
      <c r="T918"/>
      <c r="U918"/>
      <c r="V918" s="2"/>
    </row>
    <row r="919" spans="2:22" x14ac:dyDescent="0.2">
      <c r="B919" s="2"/>
      <c r="C919" s="2"/>
      <c r="D919" s="2"/>
      <c r="E919" s="2"/>
      <c r="F919" s="2"/>
      <c r="G919" s="3"/>
      <c r="H919" s="3"/>
      <c r="I919" s="2"/>
      <c r="J919"/>
      <c r="K919"/>
      <c r="L919"/>
      <c r="M919"/>
      <c r="N919"/>
      <c r="O919"/>
      <c r="P919"/>
      <c r="Q919"/>
      <c r="R919"/>
      <c r="S919"/>
      <c r="T919"/>
      <c r="U919"/>
      <c r="V919" s="2"/>
    </row>
    <row r="920" spans="2:22" x14ac:dyDescent="0.2">
      <c r="B920" s="2"/>
      <c r="C920" s="2"/>
      <c r="D920" s="2"/>
      <c r="E920" s="2"/>
      <c r="F920" s="2"/>
      <c r="G920" s="3"/>
      <c r="H920" s="3"/>
      <c r="I920" s="2"/>
      <c r="J920"/>
      <c r="K920"/>
      <c r="L920"/>
      <c r="M920"/>
      <c r="N920"/>
      <c r="O920"/>
      <c r="P920"/>
      <c r="Q920"/>
      <c r="R920"/>
      <c r="S920"/>
      <c r="T920"/>
      <c r="U920"/>
      <c r="V920" s="2"/>
    </row>
    <row r="921" spans="2:22" x14ac:dyDescent="0.2">
      <c r="B921" s="2"/>
      <c r="C921" s="2"/>
      <c r="D921" s="2"/>
      <c r="E921" s="2"/>
      <c r="F921" s="2"/>
      <c r="G921" s="3"/>
      <c r="H921" s="3"/>
      <c r="I921" s="2"/>
      <c r="J921"/>
      <c r="K921"/>
      <c r="L921"/>
      <c r="M921"/>
      <c r="N921"/>
      <c r="O921"/>
      <c r="P921"/>
      <c r="Q921"/>
      <c r="R921"/>
      <c r="S921"/>
      <c r="T921"/>
      <c r="U921"/>
      <c r="V921" s="2"/>
    </row>
    <row r="922" spans="2:22" x14ac:dyDescent="0.2">
      <c r="B922" s="2"/>
      <c r="C922" s="2"/>
      <c r="D922" s="2"/>
      <c r="E922" s="2"/>
      <c r="F922" s="2"/>
      <c r="G922" s="3"/>
      <c r="H922" s="3"/>
      <c r="I922" s="2"/>
      <c r="J922"/>
      <c r="K922"/>
      <c r="L922"/>
      <c r="M922"/>
      <c r="N922"/>
      <c r="O922"/>
      <c r="P922"/>
      <c r="Q922"/>
      <c r="R922"/>
      <c r="S922"/>
      <c r="T922"/>
      <c r="U922"/>
      <c r="V922" s="2"/>
    </row>
    <row r="923" spans="2:22" x14ac:dyDescent="0.2">
      <c r="B923" s="2"/>
      <c r="C923" s="2"/>
      <c r="D923" s="2"/>
      <c r="E923" s="2"/>
      <c r="F923" s="2"/>
      <c r="G923" s="3"/>
      <c r="H923" s="3"/>
      <c r="I923" s="2"/>
      <c r="J923"/>
      <c r="K923"/>
      <c r="L923"/>
      <c r="M923"/>
      <c r="N923"/>
      <c r="O923"/>
      <c r="P923"/>
      <c r="Q923"/>
      <c r="R923"/>
      <c r="S923"/>
      <c r="T923"/>
      <c r="U923"/>
      <c r="V923" s="2"/>
    </row>
    <row r="924" spans="2:22" x14ac:dyDescent="0.2">
      <c r="B924" s="2"/>
      <c r="C924" s="2"/>
      <c r="D924" s="2"/>
      <c r="E924" s="2"/>
      <c r="F924" s="2"/>
      <c r="G924" s="3"/>
      <c r="H924" s="3"/>
      <c r="I924" s="2"/>
      <c r="J924"/>
      <c r="K924"/>
      <c r="L924"/>
      <c r="M924"/>
      <c r="N924"/>
      <c r="O924"/>
      <c r="P924"/>
      <c r="Q924"/>
      <c r="R924"/>
      <c r="S924"/>
      <c r="T924"/>
      <c r="U924"/>
      <c r="V924" s="2"/>
    </row>
    <row r="925" spans="2:22" x14ac:dyDescent="0.2">
      <c r="B925" s="2"/>
      <c r="C925" s="2"/>
      <c r="D925" s="2"/>
      <c r="E925" s="2"/>
      <c r="F925" s="2"/>
      <c r="G925" s="3"/>
      <c r="H925" s="3"/>
      <c r="I925" s="2"/>
      <c r="J925"/>
      <c r="K925"/>
      <c r="L925"/>
      <c r="M925"/>
      <c r="N925"/>
      <c r="O925"/>
      <c r="P925"/>
      <c r="Q925"/>
      <c r="R925"/>
      <c r="S925"/>
      <c r="T925"/>
      <c r="U925"/>
      <c r="V925" s="2"/>
    </row>
    <row r="926" spans="2:22" x14ac:dyDescent="0.2">
      <c r="B926" s="2"/>
      <c r="C926" s="2"/>
      <c r="D926" s="2"/>
      <c r="E926" s="2"/>
      <c r="F926" s="2"/>
      <c r="G926" s="3"/>
      <c r="H926" s="3"/>
      <c r="I926" s="2"/>
      <c r="J926"/>
      <c r="K926"/>
      <c r="L926"/>
      <c r="M926"/>
      <c r="N926"/>
      <c r="O926"/>
      <c r="P926"/>
      <c r="Q926"/>
      <c r="R926"/>
      <c r="S926"/>
      <c r="T926"/>
      <c r="U926"/>
      <c r="V926" s="2"/>
    </row>
    <row r="927" spans="2:22" x14ac:dyDescent="0.2">
      <c r="B927" s="2"/>
      <c r="C927" s="2"/>
      <c r="D927" s="2"/>
      <c r="E927" s="2"/>
      <c r="F927" s="2"/>
      <c r="G927" s="3"/>
      <c r="H927" s="3"/>
      <c r="I927" s="2"/>
      <c r="J927"/>
      <c r="K927"/>
      <c r="L927"/>
      <c r="M927"/>
      <c r="N927"/>
      <c r="O927"/>
      <c r="P927"/>
      <c r="Q927"/>
      <c r="R927"/>
      <c r="S927"/>
      <c r="T927"/>
      <c r="U927"/>
      <c r="V927" s="2"/>
    </row>
    <row r="928" spans="2:22" x14ac:dyDescent="0.2">
      <c r="B928" s="2"/>
      <c r="C928" s="2"/>
      <c r="D928" s="2"/>
      <c r="E928" s="2"/>
      <c r="F928" s="2"/>
      <c r="G928" s="3"/>
      <c r="H928" s="3"/>
      <c r="I928" s="2"/>
      <c r="J928"/>
      <c r="K928"/>
      <c r="L928"/>
      <c r="M928"/>
      <c r="N928"/>
      <c r="O928"/>
      <c r="P928"/>
      <c r="Q928"/>
      <c r="R928"/>
      <c r="S928"/>
      <c r="T928"/>
      <c r="U928"/>
      <c r="V928" s="2"/>
    </row>
    <row r="929" spans="2:22" x14ac:dyDescent="0.2">
      <c r="B929" s="2"/>
      <c r="C929" s="2"/>
      <c r="D929" s="2"/>
      <c r="E929" s="2"/>
      <c r="F929" s="2"/>
      <c r="G929" s="3"/>
      <c r="H929" s="3"/>
      <c r="I929" s="2"/>
      <c r="J929"/>
      <c r="K929"/>
      <c r="L929"/>
      <c r="M929"/>
      <c r="N929"/>
      <c r="O929"/>
      <c r="P929"/>
      <c r="Q929"/>
      <c r="R929"/>
      <c r="S929"/>
      <c r="T929"/>
      <c r="U929"/>
      <c r="V929" s="2"/>
    </row>
    <row r="930" spans="2:22" x14ac:dyDescent="0.2">
      <c r="B930" s="2"/>
      <c r="C930" s="2"/>
      <c r="D930" s="2"/>
      <c r="E930" s="2"/>
      <c r="F930" s="2"/>
      <c r="G930" s="3"/>
      <c r="H930" s="3"/>
      <c r="I930" s="2"/>
      <c r="J930"/>
      <c r="K930"/>
      <c r="L930"/>
      <c r="M930"/>
      <c r="N930"/>
      <c r="O930"/>
      <c r="P930"/>
      <c r="Q930"/>
      <c r="R930"/>
      <c r="S930"/>
      <c r="T930"/>
      <c r="U930"/>
      <c r="V930" s="2"/>
    </row>
    <row r="931" spans="2:22" x14ac:dyDescent="0.2">
      <c r="B931" s="2"/>
      <c r="C931" s="2"/>
      <c r="D931" s="2"/>
      <c r="E931" s="2"/>
      <c r="F931" s="2"/>
      <c r="G931" s="3"/>
      <c r="H931" s="3"/>
      <c r="I931" s="2"/>
      <c r="J931"/>
      <c r="K931"/>
      <c r="L931"/>
      <c r="M931"/>
      <c r="N931"/>
      <c r="O931"/>
      <c r="P931"/>
      <c r="Q931"/>
      <c r="R931"/>
      <c r="S931"/>
      <c r="T931"/>
      <c r="U931"/>
      <c r="V931" s="2"/>
    </row>
    <row r="932" spans="2:22" x14ac:dyDescent="0.2">
      <c r="B932" s="2"/>
      <c r="C932" s="2"/>
      <c r="D932" s="2"/>
      <c r="E932" s="2"/>
      <c r="F932" s="2"/>
      <c r="G932" s="3"/>
      <c r="H932" s="3"/>
      <c r="I932" s="2"/>
      <c r="J932"/>
      <c r="K932"/>
      <c r="L932"/>
      <c r="M932"/>
      <c r="N932"/>
      <c r="O932"/>
      <c r="P932"/>
      <c r="Q932"/>
      <c r="R932"/>
      <c r="S932"/>
      <c r="T932"/>
      <c r="U932"/>
      <c r="V932" s="2"/>
    </row>
    <row r="933" spans="2:22" x14ac:dyDescent="0.2">
      <c r="B933" s="2"/>
      <c r="C933" s="2"/>
      <c r="D933" s="2"/>
      <c r="E933" s="2"/>
      <c r="F933" s="2"/>
      <c r="G933" s="3"/>
      <c r="H933" s="3"/>
      <c r="I933" s="2"/>
      <c r="J933"/>
      <c r="K933"/>
      <c r="L933"/>
      <c r="M933"/>
      <c r="N933"/>
      <c r="O933"/>
      <c r="P933"/>
      <c r="Q933"/>
      <c r="R933"/>
      <c r="S933"/>
      <c r="T933"/>
      <c r="U933"/>
      <c r="V933" s="2"/>
    </row>
    <row r="934" spans="2:22" x14ac:dyDescent="0.2">
      <c r="B934" s="2"/>
      <c r="C934" s="2"/>
      <c r="D934" s="2"/>
      <c r="E934" s="2"/>
      <c r="F934" s="2"/>
      <c r="G934" s="3"/>
      <c r="H934" s="3"/>
      <c r="I934" s="2"/>
      <c r="J934"/>
      <c r="K934"/>
      <c r="L934"/>
      <c r="M934"/>
      <c r="N934"/>
      <c r="O934"/>
      <c r="P934"/>
      <c r="Q934"/>
      <c r="R934"/>
      <c r="S934"/>
      <c r="T934"/>
      <c r="U934"/>
      <c r="V934" s="2"/>
    </row>
    <row r="935" spans="2:22" x14ac:dyDescent="0.2">
      <c r="B935" s="2"/>
      <c r="C935" s="2"/>
      <c r="D935" s="2"/>
      <c r="E935" s="2"/>
      <c r="F935" s="2"/>
      <c r="G935" s="3"/>
      <c r="H935" s="3"/>
      <c r="I935" s="2"/>
      <c r="J935"/>
      <c r="K935"/>
      <c r="L935"/>
      <c r="M935"/>
      <c r="N935"/>
      <c r="O935"/>
      <c r="P935"/>
      <c r="Q935"/>
      <c r="R935"/>
      <c r="S935"/>
      <c r="T935"/>
      <c r="U935"/>
      <c r="V935" s="2"/>
    </row>
    <row r="936" spans="2:22" x14ac:dyDescent="0.2">
      <c r="B936" s="2"/>
      <c r="C936" s="2"/>
      <c r="D936" s="2"/>
      <c r="E936" s="2"/>
      <c r="F936" s="2"/>
      <c r="G936" s="3"/>
      <c r="H936" s="3"/>
      <c r="I936" s="2"/>
      <c r="J936"/>
      <c r="K936"/>
      <c r="L936"/>
      <c r="M936"/>
      <c r="N936"/>
      <c r="O936"/>
      <c r="P936"/>
      <c r="Q936"/>
      <c r="R936"/>
      <c r="S936"/>
      <c r="T936"/>
      <c r="U936"/>
      <c r="V936" s="2"/>
    </row>
    <row r="937" spans="2:22" x14ac:dyDescent="0.2">
      <c r="B937" s="2"/>
      <c r="C937" s="2"/>
      <c r="D937" s="2"/>
      <c r="E937" s="2"/>
      <c r="F937" s="2"/>
      <c r="G937" s="3"/>
      <c r="H937" s="3"/>
      <c r="I937" s="2"/>
      <c r="J937"/>
      <c r="K937"/>
      <c r="L937"/>
      <c r="M937"/>
      <c r="N937"/>
      <c r="O937"/>
      <c r="P937"/>
      <c r="Q937"/>
      <c r="R937"/>
      <c r="S937"/>
      <c r="T937"/>
      <c r="U937"/>
      <c r="V937" s="2"/>
    </row>
    <row r="938" spans="2:22" x14ac:dyDescent="0.2">
      <c r="B938" s="2"/>
      <c r="C938" s="2"/>
      <c r="D938" s="2"/>
      <c r="E938" s="2"/>
      <c r="F938" s="2"/>
      <c r="G938" s="3"/>
      <c r="H938" s="3"/>
      <c r="I938" s="2"/>
      <c r="J938"/>
      <c r="K938"/>
      <c r="L938"/>
      <c r="M938"/>
      <c r="N938"/>
      <c r="O938"/>
      <c r="P938"/>
      <c r="Q938"/>
      <c r="R938"/>
      <c r="S938"/>
      <c r="T938"/>
      <c r="U938"/>
      <c r="V938" s="2"/>
    </row>
    <row r="939" spans="2:22" x14ac:dyDescent="0.2">
      <c r="B939" s="2"/>
      <c r="C939" s="2"/>
      <c r="D939" s="2"/>
      <c r="E939" s="2"/>
      <c r="F939" s="2"/>
      <c r="G939" s="3"/>
      <c r="H939" s="3"/>
      <c r="I939" s="2"/>
      <c r="J939"/>
      <c r="K939"/>
      <c r="L939"/>
      <c r="M939"/>
      <c r="N939"/>
      <c r="O939"/>
      <c r="P939"/>
      <c r="Q939"/>
      <c r="R939"/>
      <c r="S939"/>
      <c r="T939"/>
      <c r="U939"/>
      <c r="V939" s="2"/>
    </row>
    <row r="940" spans="2:22" x14ac:dyDescent="0.2">
      <c r="B940" s="2"/>
      <c r="C940" s="2"/>
      <c r="D940" s="2"/>
      <c r="E940" s="2"/>
      <c r="F940" s="2"/>
      <c r="G940" s="3"/>
      <c r="H940" s="3"/>
      <c r="I940" s="2"/>
      <c r="J940"/>
      <c r="K940"/>
      <c r="L940"/>
      <c r="M940"/>
      <c r="N940"/>
      <c r="O940"/>
      <c r="P940"/>
      <c r="Q940"/>
      <c r="R940"/>
      <c r="S940"/>
      <c r="T940"/>
      <c r="U940"/>
      <c r="V940" s="2"/>
    </row>
    <row r="941" spans="2:22" x14ac:dyDescent="0.2">
      <c r="B941" s="2"/>
      <c r="C941" s="2"/>
      <c r="D941" s="2"/>
      <c r="E941" s="2"/>
      <c r="F941" s="2"/>
      <c r="G941" s="3"/>
      <c r="H941" s="3"/>
      <c r="I941" s="2"/>
      <c r="J941"/>
      <c r="K941"/>
      <c r="L941"/>
      <c r="M941"/>
      <c r="N941"/>
      <c r="O941"/>
      <c r="P941"/>
      <c r="Q941"/>
      <c r="R941"/>
      <c r="S941"/>
      <c r="T941"/>
      <c r="U941"/>
      <c r="V941" s="2"/>
    </row>
    <row r="942" spans="2:22" x14ac:dyDescent="0.2">
      <c r="B942" s="2"/>
      <c r="C942" s="2"/>
      <c r="D942" s="2"/>
      <c r="E942" s="2"/>
      <c r="F942" s="2"/>
      <c r="G942" s="3"/>
      <c r="H942" s="3"/>
      <c r="I942" s="2"/>
      <c r="J942"/>
      <c r="K942"/>
      <c r="L942"/>
      <c r="M942"/>
      <c r="N942"/>
      <c r="O942"/>
      <c r="P942"/>
      <c r="Q942"/>
      <c r="R942"/>
      <c r="S942"/>
      <c r="T942"/>
      <c r="U942"/>
      <c r="V942" s="2"/>
    </row>
    <row r="943" spans="2:22" x14ac:dyDescent="0.2">
      <c r="B943" s="2"/>
      <c r="C943" s="2"/>
      <c r="D943" s="2"/>
      <c r="E943" s="2"/>
      <c r="F943" s="2"/>
      <c r="G943" s="3"/>
      <c r="H943" s="3"/>
      <c r="I943" s="2"/>
      <c r="J943"/>
      <c r="K943"/>
      <c r="L943"/>
      <c r="M943"/>
      <c r="N943"/>
      <c r="O943"/>
      <c r="P943"/>
      <c r="Q943"/>
      <c r="R943"/>
      <c r="S943"/>
      <c r="T943"/>
      <c r="U943"/>
      <c r="V943" s="2"/>
    </row>
    <row r="944" spans="2:22" x14ac:dyDescent="0.2">
      <c r="B944" s="2"/>
      <c r="C944" s="2"/>
      <c r="D944" s="2"/>
      <c r="E944" s="2"/>
      <c r="F944" s="2"/>
      <c r="G944" s="3"/>
      <c r="H944" s="3"/>
      <c r="I944" s="2"/>
      <c r="J944"/>
      <c r="K944"/>
      <c r="L944"/>
      <c r="M944"/>
      <c r="N944"/>
      <c r="O944"/>
      <c r="P944"/>
      <c r="Q944"/>
      <c r="R944"/>
      <c r="S944"/>
      <c r="T944"/>
      <c r="U944"/>
      <c r="V944" s="2"/>
    </row>
    <row r="945" spans="2:22" x14ac:dyDescent="0.2">
      <c r="B945" s="2"/>
      <c r="C945" s="2"/>
      <c r="D945" s="2"/>
      <c r="E945" s="2"/>
      <c r="F945" s="2"/>
      <c r="G945" s="3"/>
      <c r="H945" s="3"/>
      <c r="I945" s="2"/>
      <c r="J945"/>
      <c r="K945"/>
      <c r="L945"/>
      <c r="M945"/>
      <c r="N945"/>
      <c r="O945"/>
      <c r="P945"/>
      <c r="Q945"/>
      <c r="R945"/>
      <c r="S945"/>
      <c r="T945"/>
      <c r="U945"/>
      <c r="V945" s="2"/>
    </row>
    <row r="946" spans="2:22" x14ac:dyDescent="0.2">
      <c r="B946" s="2"/>
      <c r="C946" s="2"/>
      <c r="D946" s="2"/>
      <c r="E946" s="2"/>
      <c r="F946" s="2"/>
      <c r="G946" s="3"/>
      <c r="H946" s="3"/>
      <c r="I946" s="2"/>
      <c r="J946"/>
      <c r="K946"/>
      <c r="L946"/>
      <c r="M946"/>
      <c r="N946"/>
      <c r="O946"/>
      <c r="P946"/>
      <c r="Q946"/>
      <c r="R946"/>
      <c r="S946"/>
      <c r="T946"/>
      <c r="U946"/>
      <c r="V946" s="2"/>
    </row>
    <row r="947" spans="2:22" x14ac:dyDescent="0.2">
      <c r="B947" s="2"/>
      <c r="C947" s="2"/>
      <c r="D947" s="2"/>
      <c r="E947" s="2"/>
      <c r="F947" s="2"/>
      <c r="G947" s="3"/>
      <c r="H947" s="3"/>
      <c r="I947" s="2"/>
      <c r="J947"/>
      <c r="K947"/>
      <c r="L947"/>
      <c r="M947"/>
      <c r="N947"/>
      <c r="O947"/>
      <c r="P947"/>
      <c r="Q947"/>
      <c r="R947"/>
      <c r="S947"/>
      <c r="T947"/>
      <c r="U947"/>
      <c r="V947" s="2"/>
    </row>
    <row r="948" spans="2:22" x14ac:dyDescent="0.2">
      <c r="B948" s="2"/>
      <c r="C948" s="2"/>
      <c r="D948" s="2"/>
      <c r="E948" s="2"/>
      <c r="F948" s="2"/>
      <c r="G948" s="3"/>
      <c r="H948" s="3"/>
      <c r="I948" s="2"/>
      <c r="J948"/>
      <c r="K948"/>
      <c r="L948"/>
      <c r="M948"/>
      <c r="N948"/>
      <c r="O948"/>
      <c r="P948"/>
      <c r="Q948"/>
      <c r="R948"/>
      <c r="S948"/>
      <c r="T948"/>
      <c r="U948"/>
      <c r="V948" s="2"/>
    </row>
    <row r="949" spans="2:22" x14ac:dyDescent="0.2">
      <c r="B949" s="2"/>
      <c r="C949" s="2"/>
      <c r="D949" s="2"/>
      <c r="E949" s="2"/>
      <c r="F949" s="2"/>
      <c r="G949" s="3"/>
      <c r="H949" s="3"/>
      <c r="I949" s="2"/>
      <c r="J949"/>
      <c r="K949"/>
      <c r="L949"/>
      <c r="M949"/>
      <c r="N949"/>
      <c r="O949"/>
      <c r="P949"/>
      <c r="Q949"/>
      <c r="R949"/>
      <c r="S949"/>
      <c r="T949"/>
      <c r="U949"/>
      <c r="V949" s="2"/>
    </row>
    <row r="950" spans="2:22" x14ac:dyDescent="0.2">
      <c r="B950" s="2"/>
      <c r="C950" s="2"/>
      <c r="D950" s="2"/>
      <c r="E950" s="2"/>
      <c r="F950" s="2"/>
      <c r="G950" s="3"/>
      <c r="H950" s="3"/>
      <c r="I950" s="2"/>
      <c r="J950"/>
      <c r="K950"/>
      <c r="L950"/>
      <c r="M950"/>
      <c r="N950"/>
      <c r="O950"/>
      <c r="P950"/>
      <c r="Q950"/>
      <c r="R950"/>
      <c r="S950"/>
      <c r="T950"/>
      <c r="U950"/>
      <c r="V950" s="2"/>
    </row>
    <row r="951" spans="2:22" x14ac:dyDescent="0.2">
      <c r="B951" s="2"/>
      <c r="C951" s="2"/>
      <c r="D951" s="2"/>
      <c r="E951" s="2"/>
      <c r="F951" s="2"/>
      <c r="G951" s="3"/>
      <c r="H951" s="3"/>
      <c r="I951" s="2"/>
      <c r="J951"/>
      <c r="K951"/>
      <c r="L951"/>
      <c r="M951"/>
      <c r="N951"/>
      <c r="O951"/>
      <c r="P951"/>
      <c r="Q951"/>
      <c r="R951"/>
      <c r="S951"/>
      <c r="T951"/>
      <c r="U951"/>
      <c r="V951" s="2"/>
    </row>
    <row r="952" spans="2:22" x14ac:dyDescent="0.2">
      <c r="B952" s="2"/>
      <c r="C952" s="2"/>
      <c r="D952" s="2"/>
      <c r="E952" s="2"/>
      <c r="F952" s="2"/>
      <c r="G952" s="3"/>
      <c r="H952" s="3"/>
      <c r="I952" s="2"/>
      <c r="J952"/>
      <c r="K952"/>
      <c r="L952"/>
      <c r="M952"/>
      <c r="N952"/>
      <c r="O952"/>
      <c r="P952"/>
      <c r="Q952"/>
      <c r="R952"/>
      <c r="S952"/>
      <c r="T952"/>
      <c r="U952"/>
      <c r="V952" s="2"/>
    </row>
    <row r="953" spans="2:22" x14ac:dyDescent="0.2">
      <c r="B953" s="2"/>
      <c r="C953" s="2"/>
      <c r="D953" s="2"/>
      <c r="E953" s="2"/>
      <c r="F953" s="2"/>
      <c r="G953" s="3"/>
      <c r="H953" s="3"/>
      <c r="I953" s="2"/>
      <c r="J953"/>
      <c r="K953"/>
      <c r="L953"/>
      <c r="M953"/>
      <c r="N953"/>
      <c r="O953"/>
      <c r="P953"/>
      <c r="Q953"/>
      <c r="R953"/>
      <c r="S953"/>
      <c r="T953"/>
      <c r="U953"/>
      <c r="V953" s="2"/>
    </row>
    <row r="954" spans="2:22" x14ac:dyDescent="0.2">
      <c r="B954" s="2"/>
      <c r="C954" s="2"/>
      <c r="D954" s="2"/>
      <c r="E954" s="2"/>
      <c r="F954" s="2"/>
      <c r="G954" s="3"/>
      <c r="H954" s="3"/>
      <c r="I954" s="2"/>
      <c r="J954"/>
      <c r="K954"/>
      <c r="L954"/>
      <c r="M954"/>
      <c r="N954"/>
      <c r="O954"/>
      <c r="P954"/>
      <c r="Q954"/>
      <c r="R954"/>
      <c r="S954"/>
      <c r="T954"/>
      <c r="U954"/>
      <c r="V954" s="2"/>
    </row>
    <row r="955" spans="2:22" x14ac:dyDescent="0.2">
      <c r="B955" s="2"/>
      <c r="C955" s="2"/>
      <c r="D955" s="2"/>
      <c r="E955" s="2"/>
      <c r="F955" s="2"/>
      <c r="G955" s="3"/>
      <c r="H955" s="3"/>
      <c r="I955" s="2"/>
      <c r="J955"/>
      <c r="K955"/>
      <c r="L955"/>
      <c r="M955"/>
      <c r="N955"/>
      <c r="O955"/>
      <c r="P955"/>
      <c r="Q955"/>
      <c r="R955"/>
      <c r="S955"/>
      <c r="T955"/>
      <c r="U955"/>
      <c r="V955" s="2"/>
    </row>
    <row r="956" spans="2:22" x14ac:dyDescent="0.2">
      <c r="B956" s="2"/>
      <c r="C956" s="2"/>
      <c r="D956" s="2"/>
      <c r="E956" s="2"/>
      <c r="F956" s="2"/>
      <c r="G956" s="3"/>
      <c r="H956" s="3"/>
      <c r="I956" s="2"/>
      <c r="J956"/>
      <c r="K956"/>
      <c r="L956"/>
      <c r="M956"/>
      <c r="N956"/>
      <c r="O956"/>
      <c r="P956"/>
      <c r="Q956"/>
      <c r="R956"/>
      <c r="S956"/>
      <c r="T956"/>
      <c r="U956"/>
      <c r="V956" s="2"/>
    </row>
    <row r="957" spans="2:22" x14ac:dyDescent="0.2">
      <c r="B957" s="2"/>
      <c r="C957" s="2"/>
      <c r="D957" s="2"/>
      <c r="E957" s="2"/>
      <c r="F957" s="2"/>
      <c r="G957" s="3"/>
      <c r="H957" s="3"/>
      <c r="I957" s="2"/>
      <c r="J957"/>
      <c r="K957"/>
      <c r="L957"/>
      <c r="M957"/>
      <c r="N957"/>
      <c r="O957"/>
      <c r="P957"/>
      <c r="Q957"/>
      <c r="R957"/>
      <c r="S957"/>
      <c r="T957"/>
      <c r="U957"/>
      <c r="V957" s="2"/>
    </row>
    <row r="958" spans="2:22" x14ac:dyDescent="0.2">
      <c r="B958" s="2"/>
      <c r="C958" s="2"/>
      <c r="D958" s="2"/>
      <c r="E958" s="2"/>
      <c r="F958" s="2"/>
      <c r="G958" s="3"/>
      <c r="H958" s="3"/>
      <c r="I958" s="2"/>
      <c r="J958"/>
      <c r="K958"/>
      <c r="L958"/>
      <c r="M958"/>
      <c r="N958"/>
      <c r="O958"/>
      <c r="P958"/>
      <c r="Q958"/>
      <c r="R958"/>
      <c r="S958"/>
      <c r="T958"/>
      <c r="U958"/>
      <c r="V958" s="2"/>
    </row>
    <row r="959" spans="2:22" x14ac:dyDescent="0.2">
      <c r="B959" s="2"/>
      <c r="C959" s="2"/>
      <c r="D959" s="2"/>
      <c r="E959" s="2"/>
      <c r="F959" s="2"/>
      <c r="G959" s="3"/>
      <c r="H959" s="3"/>
      <c r="I959" s="2"/>
      <c r="J959"/>
      <c r="K959"/>
      <c r="L959"/>
      <c r="M959"/>
      <c r="N959"/>
      <c r="O959"/>
      <c r="P959"/>
      <c r="Q959"/>
      <c r="R959"/>
      <c r="S959"/>
      <c r="T959"/>
      <c r="U959"/>
      <c r="V959" s="2"/>
    </row>
    <row r="960" spans="2:22" x14ac:dyDescent="0.2">
      <c r="B960" s="2"/>
      <c r="C960" s="2"/>
      <c r="D960" s="2"/>
      <c r="E960" s="2"/>
      <c r="F960" s="2"/>
      <c r="G960" s="3"/>
      <c r="H960" s="3"/>
      <c r="I960" s="2"/>
      <c r="J960"/>
      <c r="K960"/>
      <c r="L960"/>
      <c r="M960"/>
      <c r="N960"/>
      <c r="O960"/>
      <c r="P960"/>
      <c r="Q960"/>
      <c r="R960"/>
      <c r="S960"/>
      <c r="T960"/>
      <c r="U960"/>
      <c r="V960" s="2"/>
    </row>
    <row r="961" spans="2:22" x14ac:dyDescent="0.2">
      <c r="B961" s="2"/>
      <c r="C961" s="2"/>
      <c r="D961" s="2"/>
      <c r="E961" s="2"/>
      <c r="F961" s="2"/>
      <c r="G961" s="3"/>
      <c r="H961" s="3"/>
      <c r="I961" s="2"/>
      <c r="J961"/>
      <c r="K961"/>
      <c r="L961"/>
      <c r="M961"/>
      <c r="N961"/>
      <c r="O961"/>
      <c r="P961"/>
      <c r="Q961"/>
      <c r="R961"/>
      <c r="S961"/>
      <c r="T961"/>
      <c r="U961"/>
      <c r="V961" s="2"/>
    </row>
    <row r="962" spans="2:22" x14ac:dyDescent="0.2">
      <c r="B962" s="2"/>
      <c r="C962" s="2"/>
      <c r="D962" s="2"/>
      <c r="E962" s="2"/>
      <c r="F962" s="2"/>
      <c r="G962" s="3"/>
      <c r="H962" s="3"/>
      <c r="I962" s="2"/>
      <c r="J962"/>
      <c r="K962"/>
      <c r="L962"/>
      <c r="M962"/>
      <c r="N962"/>
      <c r="O962"/>
      <c r="P962"/>
      <c r="Q962"/>
      <c r="R962"/>
      <c r="S962"/>
      <c r="T962"/>
      <c r="U962"/>
      <c r="V962" s="2"/>
    </row>
    <row r="963" spans="2:22" x14ac:dyDescent="0.2">
      <c r="B963" s="2"/>
      <c r="C963" s="2"/>
      <c r="D963" s="2"/>
      <c r="E963" s="2"/>
      <c r="F963" s="2"/>
      <c r="G963" s="3"/>
      <c r="H963" s="3"/>
      <c r="I963" s="2"/>
      <c r="J963"/>
      <c r="K963"/>
      <c r="L963"/>
      <c r="M963"/>
      <c r="N963"/>
      <c r="O963"/>
      <c r="P963"/>
      <c r="Q963"/>
      <c r="R963"/>
      <c r="S963"/>
      <c r="T963"/>
      <c r="U963"/>
      <c r="V963" s="2"/>
    </row>
    <row r="964" spans="2:22" x14ac:dyDescent="0.2">
      <c r="B964" s="2"/>
      <c r="C964" s="2"/>
      <c r="D964" s="2"/>
      <c r="E964" s="2"/>
      <c r="F964" s="2"/>
      <c r="G964" s="3"/>
      <c r="H964" s="3"/>
      <c r="I964" s="2"/>
      <c r="J964"/>
      <c r="K964"/>
      <c r="L964"/>
      <c r="M964"/>
      <c r="N964"/>
      <c r="O964"/>
      <c r="P964"/>
      <c r="Q964"/>
      <c r="R964"/>
      <c r="S964"/>
      <c r="T964"/>
      <c r="U964"/>
      <c r="V964" s="2"/>
    </row>
    <row r="965" spans="2:22" x14ac:dyDescent="0.2">
      <c r="B965" s="2"/>
      <c r="C965" s="2"/>
      <c r="D965" s="2"/>
      <c r="E965" s="2"/>
      <c r="F965" s="2"/>
      <c r="G965" s="3"/>
      <c r="H965" s="3"/>
      <c r="I965" s="2"/>
      <c r="J965"/>
      <c r="K965"/>
      <c r="L965"/>
      <c r="M965"/>
      <c r="N965"/>
      <c r="O965"/>
      <c r="P965"/>
      <c r="Q965"/>
      <c r="R965"/>
      <c r="S965"/>
      <c r="T965"/>
      <c r="U965"/>
      <c r="V965" s="2"/>
    </row>
    <row r="966" spans="2:22" x14ac:dyDescent="0.2">
      <c r="B966" s="2"/>
      <c r="C966" s="2"/>
      <c r="D966" s="2"/>
      <c r="E966" s="2"/>
      <c r="F966" s="2"/>
      <c r="G966" s="3"/>
      <c r="H966" s="3"/>
      <c r="I966" s="2"/>
      <c r="J966"/>
      <c r="K966"/>
      <c r="L966"/>
      <c r="M966"/>
      <c r="N966"/>
      <c r="O966"/>
      <c r="P966"/>
      <c r="Q966"/>
      <c r="R966"/>
      <c r="S966"/>
      <c r="T966"/>
      <c r="U966"/>
      <c r="V966" s="2"/>
    </row>
    <row r="967" spans="2:22" x14ac:dyDescent="0.2">
      <c r="B967" s="2"/>
      <c r="C967" s="2"/>
      <c r="D967" s="2"/>
      <c r="E967" s="2"/>
      <c r="F967" s="2"/>
      <c r="G967" s="3"/>
      <c r="H967" s="3"/>
      <c r="I967" s="2"/>
      <c r="J967"/>
      <c r="K967"/>
      <c r="L967"/>
      <c r="M967"/>
      <c r="N967"/>
      <c r="O967"/>
      <c r="P967"/>
      <c r="Q967"/>
      <c r="R967"/>
      <c r="S967"/>
      <c r="T967"/>
      <c r="U967"/>
      <c r="V967" s="2"/>
    </row>
    <row r="968" spans="2:22" x14ac:dyDescent="0.2">
      <c r="B968" s="2"/>
      <c r="C968" s="2"/>
      <c r="D968" s="2"/>
      <c r="E968" s="2"/>
      <c r="F968" s="2"/>
      <c r="G968" s="3"/>
      <c r="H968" s="3"/>
      <c r="I968" s="2"/>
      <c r="J968"/>
      <c r="K968"/>
      <c r="L968"/>
      <c r="M968"/>
      <c r="N968"/>
      <c r="O968"/>
      <c r="P968"/>
      <c r="Q968"/>
      <c r="R968"/>
      <c r="S968"/>
      <c r="T968"/>
      <c r="U968"/>
      <c r="V968" s="2"/>
    </row>
    <row r="969" spans="2:22" x14ac:dyDescent="0.2">
      <c r="B969" s="2"/>
      <c r="C969" s="2"/>
      <c r="D969" s="2"/>
      <c r="E969" s="2"/>
      <c r="F969" s="2"/>
      <c r="G969" s="3"/>
      <c r="H969" s="3"/>
      <c r="I969" s="2"/>
      <c r="J969"/>
      <c r="K969"/>
      <c r="L969"/>
      <c r="M969"/>
      <c r="N969"/>
      <c r="O969"/>
      <c r="P969"/>
      <c r="Q969"/>
      <c r="R969"/>
      <c r="S969"/>
      <c r="T969"/>
      <c r="U969"/>
      <c r="V969" s="2"/>
    </row>
    <row r="970" spans="2:22" x14ac:dyDescent="0.2">
      <c r="B970" s="2"/>
      <c r="C970" s="2"/>
      <c r="D970" s="2"/>
      <c r="E970" s="2"/>
      <c r="F970" s="2"/>
      <c r="G970" s="3"/>
      <c r="H970" s="3"/>
      <c r="I970" s="2"/>
      <c r="J970"/>
      <c r="K970"/>
      <c r="L970"/>
      <c r="M970"/>
      <c r="N970"/>
      <c r="O970"/>
      <c r="P970"/>
      <c r="Q970"/>
      <c r="R970"/>
      <c r="S970"/>
      <c r="T970"/>
      <c r="U970"/>
      <c r="V970" s="2"/>
    </row>
    <row r="971" spans="2:22" x14ac:dyDescent="0.2">
      <c r="B971" s="2"/>
      <c r="C971" s="2"/>
      <c r="D971" s="2"/>
      <c r="E971" s="2"/>
      <c r="F971" s="2"/>
      <c r="G971" s="3"/>
      <c r="H971" s="3"/>
      <c r="I971" s="2"/>
      <c r="J971"/>
      <c r="K971"/>
      <c r="L971"/>
      <c r="M971"/>
      <c r="N971"/>
      <c r="O971"/>
      <c r="P971"/>
      <c r="Q971"/>
      <c r="R971"/>
      <c r="S971"/>
      <c r="T971"/>
      <c r="U971"/>
      <c r="V971" s="2"/>
    </row>
    <row r="972" spans="2:22" x14ac:dyDescent="0.2">
      <c r="B972" s="2"/>
      <c r="C972" s="2"/>
      <c r="D972" s="2"/>
      <c r="E972" s="2"/>
      <c r="F972" s="2"/>
      <c r="G972" s="3"/>
      <c r="H972" s="3"/>
      <c r="I972" s="2"/>
      <c r="J972"/>
      <c r="K972"/>
      <c r="L972"/>
      <c r="M972"/>
      <c r="N972"/>
      <c r="O972"/>
      <c r="P972"/>
      <c r="Q972"/>
      <c r="R972"/>
      <c r="S972"/>
      <c r="T972"/>
      <c r="U972"/>
      <c r="V972" s="2"/>
    </row>
    <row r="973" spans="2:22" x14ac:dyDescent="0.2">
      <c r="B973" s="2"/>
      <c r="C973" s="2"/>
      <c r="D973" s="2"/>
      <c r="E973" s="2"/>
      <c r="F973" s="2"/>
      <c r="G973" s="3"/>
      <c r="H973" s="3"/>
      <c r="I973" s="2"/>
      <c r="J973"/>
      <c r="K973"/>
      <c r="L973"/>
      <c r="M973"/>
      <c r="N973"/>
      <c r="O973"/>
      <c r="P973"/>
      <c r="Q973"/>
      <c r="R973"/>
      <c r="S973"/>
      <c r="T973"/>
      <c r="U973"/>
      <c r="V973" s="2"/>
    </row>
    <row r="974" spans="2:22" x14ac:dyDescent="0.2">
      <c r="B974" s="2"/>
      <c r="C974" s="2"/>
      <c r="D974" s="2"/>
      <c r="E974" s="2"/>
      <c r="F974" s="2"/>
      <c r="G974" s="3"/>
      <c r="H974" s="3"/>
      <c r="I974" s="2"/>
      <c r="J974"/>
      <c r="K974"/>
      <c r="L974"/>
      <c r="M974"/>
      <c r="N974"/>
      <c r="O974"/>
      <c r="P974"/>
      <c r="Q974"/>
      <c r="R974"/>
      <c r="S974"/>
      <c r="T974"/>
      <c r="U974"/>
      <c r="V974" s="2"/>
    </row>
    <row r="975" spans="2:22" x14ac:dyDescent="0.2">
      <c r="B975" s="2"/>
      <c r="C975" s="2"/>
      <c r="D975" s="2"/>
      <c r="E975" s="2"/>
      <c r="F975" s="2"/>
      <c r="G975" s="3"/>
      <c r="H975" s="3"/>
      <c r="I975" s="2"/>
      <c r="J975"/>
      <c r="K975"/>
      <c r="L975"/>
      <c r="M975"/>
      <c r="N975"/>
      <c r="O975"/>
      <c r="P975"/>
      <c r="Q975"/>
      <c r="R975"/>
      <c r="S975"/>
      <c r="T975"/>
      <c r="U975"/>
      <c r="V975" s="2"/>
    </row>
    <row r="976" spans="2:22" x14ac:dyDescent="0.2">
      <c r="B976" s="2"/>
      <c r="C976" s="2"/>
      <c r="D976" s="2"/>
      <c r="E976" s="2"/>
      <c r="F976" s="2"/>
      <c r="G976" s="3"/>
      <c r="H976" s="3"/>
      <c r="I976" s="2"/>
      <c r="J976"/>
      <c r="K976"/>
      <c r="L976"/>
      <c r="M976"/>
      <c r="N976"/>
      <c r="O976"/>
      <c r="P976"/>
      <c r="Q976"/>
      <c r="R976"/>
      <c r="S976"/>
      <c r="T976"/>
      <c r="U976"/>
      <c r="V976" s="2"/>
    </row>
    <row r="977" spans="2:22" x14ac:dyDescent="0.2">
      <c r="B977" s="2"/>
      <c r="C977" s="2"/>
      <c r="D977" s="2"/>
      <c r="E977" s="2"/>
      <c r="F977" s="2"/>
      <c r="G977" s="3"/>
      <c r="H977" s="3"/>
      <c r="I977" s="2"/>
      <c r="J977"/>
      <c r="K977"/>
      <c r="L977"/>
      <c r="M977"/>
      <c r="N977"/>
      <c r="O977"/>
      <c r="P977"/>
      <c r="Q977"/>
      <c r="R977"/>
      <c r="S977"/>
      <c r="T977"/>
      <c r="U977"/>
      <c r="V977" s="2"/>
    </row>
    <row r="978" spans="2:22" x14ac:dyDescent="0.2">
      <c r="B978" s="2"/>
      <c r="C978" s="2"/>
      <c r="D978" s="2"/>
      <c r="E978" s="2"/>
      <c r="F978" s="2"/>
      <c r="G978" s="3"/>
      <c r="H978" s="3"/>
      <c r="I978" s="2"/>
      <c r="J978"/>
      <c r="K978"/>
      <c r="L978"/>
      <c r="M978"/>
      <c r="N978"/>
      <c r="O978"/>
      <c r="P978"/>
      <c r="Q978"/>
      <c r="R978"/>
      <c r="S978"/>
      <c r="T978"/>
      <c r="U978"/>
      <c r="V978" s="2"/>
    </row>
    <row r="979" spans="2:22" x14ac:dyDescent="0.2">
      <c r="B979" s="2"/>
      <c r="C979" s="2"/>
      <c r="D979" s="2"/>
      <c r="E979" s="2"/>
      <c r="F979" s="2"/>
      <c r="G979" s="3"/>
      <c r="H979" s="3"/>
      <c r="I979" s="2"/>
      <c r="J979"/>
      <c r="K979"/>
      <c r="L979"/>
      <c r="M979"/>
      <c r="N979"/>
      <c r="O979"/>
      <c r="P979"/>
      <c r="Q979"/>
      <c r="R979"/>
      <c r="S979"/>
      <c r="T979"/>
      <c r="U979"/>
      <c r="V979" s="2"/>
    </row>
    <row r="980" spans="2:22" x14ac:dyDescent="0.2">
      <c r="B980" s="2"/>
      <c r="C980" s="2"/>
      <c r="D980" s="2"/>
      <c r="E980" s="2"/>
      <c r="F980" s="2"/>
      <c r="G980" s="3"/>
      <c r="H980" s="3"/>
      <c r="I980" s="2"/>
      <c r="J980"/>
      <c r="K980"/>
      <c r="L980"/>
      <c r="M980"/>
      <c r="N980"/>
      <c r="O980"/>
      <c r="P980"/>
      <c r="Q980"/>
      <c r="R980"/>
      <c r="S980"/>
      <c r="T980"/>
      <c r="U980"/>
      <c r="V980" s="2"/>
    </row>
    <row r="981" spans="2:22" x14ac:dyDescent="0.2">
      <c r="B981" s="2"/>
      <c r="C981" s="2"/>
      <c r="D981" s="2"/>
      <c r="E981" s="2"/>
      <c r="F981" s="2"/>
      <c r="G981" s="3"/>
      <c r="H981" s="3"/>
      <c r="I981" s="2"/>
      <c r="J981"/>
      <c r="K981"/>
      <c r="L981"/>
      <c r="M981"/>
      <c r="N981"/>
      <c r="O981"/>
      <c r="P981"/>
      <c r="Q981"/>
      <c r="R981"/>
      <c r="S981"/>
      <c r="T981"/>
      <c r="U981"/>
      <c r="V981" s="2"/>
    </row>
    <row r="982" spans="2:22" x14ac:dyDescent="0.2">
      <c r="B982" s="2"/>
      <c r="C982" s="2"/>
      <c r="D982" s="2"/>
      <c r="E982" s="2"/>
      <c r="F982" s="2"/>
      <c r="G982" s="3"/>
      <c r="H982" s="3"/>
      <c r="I982" s="2"/>
      <c r="J982"/>
      <c r="K982"/>
      <c r="L982"/>
      <c r="M982"/>
      <c r="N982"/>
      <c r="O982"/>
      <c r="P982"/>
      <c r="Q982"/>
      <c r="R982"/>
      <c r="S982"/>
      <c r="T982"/>
      <c r="U982"/>
      <c r="V982" s="2"/>
    </row>
    <row r="983" spans="2:22" x14ac:dyDescent="0.2">
      <c r="B983" s="2"/>
      <c r="C983" s="2"/>
      <c r="D983" s="2"/>
      <c r="E983" s="2"/>
      <c r="F983" s="2"/>
      <c r="G983" s="3"/>
      <c r="H983" s="3"/>
      <c r="I983" s="2"/>
      <c r="J983"/>
      <c r="K983"/>
      <c r="L983"/>
      <c r="M983"/>
      <c r="N983"/>
      <c r="O983"/>
      <c r="P983"/>
      <c r="Q983"/>
      <c r="R983"/>
      <c r="S983"/>
      <c r="T983"/>
      <c r="U983"/>
      <c r="V983" s="2"/>
    </row>
    <row r="984" spans="2:22" x14ac:dyDescent="0.2">
      <c r="B984" s="2"/>
      <c r="C984" s="2"/>
      <c r="D984" s="2"/>
      <c r="E984" s="2"/>
      <c r="F984" s="2"/>
      <c r="G984" s="3"/>
      <c r="H984" s="3"/>
      <c r="I984" s="2"/>
      <c r="J984"/>
      <c r="K984"/>
      <c r="L984"/>
      <c r="M984"/>
      <c r="N984"/>
      <c r="O984"/>
      <c r="P984"/>
      <c r="Q984"/>
      <c r="R984"/>
      <c r="S984"/>
      <c r="T984"/>
      <c r="U984"/>
      <c r="V984" s="2"/>
    </row>
    <row r="985" spans="2:22" x14ac:dyDescent="0.2">
      <c r="B985" s="2"/>
      <c r="C985" s="2"/>
      <c r="D985" s="2"/>
      <c r="E985" s="2"/>
      <c r="F985" s="2"/>
      <c r="G985" s="3"/>
      <c r="H985" s="3"/>
      <c r="I985" s="2"/>
      <c r="J985"/>
      <c r="K985"/>
      <c r="L985"/>
      <c r="M985"/>
      <c r="N985"/>
      <c r="O985"/>
      <c r="P985"/>
      <c r="Q985"/>
      <c r="R985"/>
      <c r="S985"/>
      <c r="T985"/>
      <c r="U985"/>
      <c r="V985" s="2"/>
    </row>
    <row r="986" spans="2:22" x14ac:dyDescent="0.2">
      <c r="B986" s="2"/>
      <c r="C986" s="2"/>
      <c r="D986" s="2"/>
      <c r="E986" s="2"/>
      <c r="F986" s="2"/>
      <c r="G986" s="3"/>
      <c r="H986" s="3"/>
      <c r="I986" s="2"/>
      <c r="J986"/>
      <c r="K986"/>
      <c r="L986"/>
      <c r="M986"/>
      <c r="N986"/>
      <c r="O986"/>
      <c r="P986"/>
      <c r="Q986"/>
      <c r="R986"/>
      <c r="S986"/>
      <c r="T986"/>
      <c r="U986"/>
      <c r="V986" s="2"/>
    </row>
    <row r="987" spans="2:22" x14ac:dyDescent="0.2">
      <c r="B987" s="2"/>
      <c r="C987" s="2"/>
      <c r="D987" s="2"/>
      <c r="E987" s="2"/>
      <c r="F987" s="2"/>
      <c r="G987" s="3"/>
      <c r="H987" s="3"/>
      <c r="I987" s="2"/>
      <c r="J987"/>
      <c r="K987"/>
      <c r="L987"/>
      <c r="M987"/>
      <c r="N987"/>
      <c r="O987"/>
      <c r="P987"/>
      <c r="Q987"/>
      <c r="R987"/>
      <c r="S987"/>
      <c r="T987"/>
      <c r="U987"/>
      <c r="V987" s="2"/>
    </row>
    <row r="988" spans="2:22" x14ac:dyDescent="0.2">
      <c r="B988" s="2"/>
      <c r="C988" s="2"/>
      <c r="D988" s="2"/>
      <c r="E988" s="2"/>
      <c r="F988" s="2"/>
      <c r="G988" s="3"/>
      <c r="H988" s="3"/>
      <c r="I988" s="2"/>
      <c r="J988"/>
      <c r="K988"/>
      <c r="L988"/>
      <c r="M988"/>
      <c r="N988"/>
      <c r="O988"/>
      <c r="P988"/>
      <c r="Q988"/>
      <c r="R988"/>
      <c r="S988"/>
      <c r="T988"/>
      <c r="U988"/>
      <c r="V988" s="2"/>
    </row>
    <row r="989" spans="2:22" x14ac:dyDescent="0.2">
      <c r="B989" s="2"/>
      <c r="C989" s="2"/>
      <c r="D989" s="2"/>
      <c r="E989" s="2"/>
      <c r="F989" s="2"/>
      <c r="G989" s="3"/>
      <c r="H989" s="3"/>
      <c r="I989" s="2"/>
      <c r="J989"/>
      <c r="K989"/>
      <c r="L989"/>
      <c r="M989"/>
      <c r="N989"/>
      <c r="O989"/>
      <c r="P989"/>
      <c r="Q989"/>
      <c r="R989"/>
      <c r="S989"/>
      <c r="T989"/>
      <c r="U989"/>
      <c r="V989" s="2"/>
    </row>
    <row r="990" spans="2:22" x14ac:dyDescent="0.2">
      <c r="B990" s="2"/>
      <c r="C990" s="2"/>
      <c r="D990" s="2"/>
      <c r="E990" s="2"/>
      <c r="F990" s="2"/>
      <c r="G990" s="3"/>
      <c r="H990" s="3"/>
      <c r="I990" s="2"/>
      <c r="J990"/>
      <c r="K990"/>
      <c r="L990"/>
      <c r="M990"/>
      <c r="N990"/>
      <c r="O990"/>
      <c r="P990"/>
      <c r="Q990"/>
      <c r="R990"/>
      <c r="S990"/>
      <c r="T990"/>
      <c r="U990"/>
      <c r="V990" s="2"/>
    </row>
    <row r="991" spans="2:22" x14ac:dyDescent="0.2">
      <c r="B991" s="2"/>
      <c r="C991" s="2"/>
      <c r="D991" s="2"/>
      <c r="E991" s="2"/>
      <c r="F991" s="2"/>
      <c r="G991" s="3"/>
      <c r="H991" s="3"/>
      <c r="I991" s="2"/>
      <c r="J991"/>
      <c r="K991"/>
      <c r="L991"/>
      <c r="M991"/>
      <c r="N991"/>
      <c r="O991"/>
      <c r="P991"/>
      <c r="Q991"/>
      <c r="R991"/>
      <c r="S991"/>
      <c r="T991"/>
      <c r="U991"/>
      <c r="V991" s="2"/>
    </row>
    <row r="992" spans="2:22" x14ac:dyDescent="0.2">
      <c r="B992" s="2"/>
      <c r="C992" s="2"/>
      <c r="D992" s="2"/>
      <c r="E992" s="2"/>
      <c r="F992" s="2"/>
      <c r="G992" s="3"/>
      <c r="H992" s="3"/>
      <c r="I992" s="2"/>
      <c r="J992"/>
      <c r="K992"/>
      <c r="L992"/>
      <c r="M992"/>
      <c r="N992"/>
      <c r="O992"/>
      <c r="P992"/>
      <c r="Q992"/>
      <c r="R992"/>
      <c r="S992"/>
      <c r="T992"/>
      <c r="U992"/>
      <c r="V992" s="2"/>
    </row>
    <row r="993" spans="2:22" x14ac:dyDescent="0.2">
      <c r="B993" s="2"/>
      <c r="C993" s="2"/>
      <c r="D993" s="2"/>
      <c r="E993" s="2"/>
      <c r="F993" s="2"/>
      <c r="G993" s="3"/>
      <c r="H993" s="3"/>
      <c r="I993" s="2"/>
      <c r="J993"/>
      <c r="K993"/>
      <c r="L993"/>
      <c r="M993"/>
      <c r="N993"/>
      <c r="O993"/>
      <c r="P993"/>
      <c r="Q993"/>
      <c r="R993"/>
      <c r="S993"/>
      <c r="T993"/>
      <c r="U993"/>
      <c r="V993" s="2"/>
    </row>
    <row r="994" spans="2:22" x14ac:dyDescent="0.2">
      <c r="B994" s="2"/>
      <c r="C994" s="2"/>
      <c r="D994" s="2"/>
      <c r="E994" s="2"/>
      <c r="F994" s="2"/>
      <c r="G994" s="3"/>
      <c r="H994" s="3"/>
      <c r="I994" s="2"/>
      <c r="J994"/>
      <c r="K994"/>
      <c r="L994"/>
      <c r="M994"/>
      <c r="N994"/>
      <c r="O994"/>
      <c r="P994"/>
      <c r="Q994"/>
      <c r="R994"/>
      <c r="S994"/>
      <c r="T994"/>
      <c r="U994"/>
      <c r="V994" s="2"/>
    </row>
    <row r="995" spans="2:22" x14ac:dyDescent="0.2">
      <c r="B995" s="2"/>
      <c r="C995" s="2"/>
      <c r="D995" s="2"/>
      <c r="E995" s="2"/>
      <c r="F995" s="2"/>
      <c r="G995" s="3"/>
      <c r="H995" s="3"/>
      <c r="I995" s="2"/>
      <c r="J995"/>
      <c r="K995"/>
      <c r="L995"/>
      <c r="M995"/>
      <c r="N995"/>
      <c r="O995"/>
      <c r="P995"/>
      <c r="Q995"/>
      <c r="R995"/>
      <c r="S995"/>
      <c r="T995"/>
      <c r="U995"/>
      <c r="V995" s="2"/>
    </row>
    <row r="996" spans="2:22" x14ac:dyDescent="0.2">
      <c r="B996" s="2"/>
      <c r="C996" s="2"/>
      <c r="D996" s="2"/>
      <c r="E996" s="2"/>
      <c r="F996" s="2"/>
      <c r="G996" s="3"/>
      <c r="H996" s="3"/>
      <c r="I996" s="2"/>
      <c r="J996"/>
      <c r="K996"/>
      <c r="L996"/>
      <c r="M996"/>
      <c r="N996"/>
      <c r="O996"/>
      <c r="P996"/>
      <c r="Q996"/>
      <c r="R996"/>
      <c r="S996"/>
      <c r="T996"/>
      <c r="U996"/>
      <c r="V996" s="2"/>
    </row>
    <row r="997" spans="2:22" x14ac:dyDescent="0.2">
      <c r="B997" s="2"/>
      <c r="C997" s="2"/>
      <c r="D997" s="2"/>
      <c r="E997" s="2"/>
      <c r="F997" s="2"/>
      <c r="G997" s="3"/>
      <c r="H997" s="3"/>
      <c r="I997" s="2"/>
      <c r="J997"/>
      <c r="K997"/>
      <c r="L997"/>
      <c r="M997"/>
      <c r="N997"/>
      <c r="O997"/>
      <c r="P997"/>
      <c r="Q997"/>
      <c r="R997"/>
      <c r="S997"/>
      <c r="T997"/>
      <c r="U997"/>
      <c r="V997" s="2"/>
    </row>
    <row r="998" spans="2:22" x14ac:dyDescent="0.2">
      <c r="B998" s="2"/>
      <c r="C998" s="2"/>
      <c r="D998" s="2"/>
      <c r="E998" s="2"/>
      <c r="F998" s="2"/>
      <c r="G998" s="3"/>
      <c r="H998" s="3"/>
      <c r="I998" s="2"/>
      <c r="J998"/>
      <c r="K998"/>
      <c r="L998"/>
      <c r="M998"/>
      <c r="N998"/>
      <c r="O998"/>
      <c r="P998"/>
      <c r="Q998"/>
      <c r="R998"/>
      <c r="S998"/>
      <c r="T998"/>
      <c r="U998"/>
      <c r="V998" s="2"/>
    </row>
    <row r="999" spans="2:22" x14ac:dyDescent="0.2">
      <c r="B999" s="2"/>
      <c r="C999" s="2"/>
      <c r="D999" s="2"/>
      <c r="E999" s="2"/>
      <c r="F999" s="2"/>
      <c r="G999" s="3"/>
      <c r="H999" s="3"/>
      <c r="I999" s="2"/>
      <c r="J999"/>
      <c r="K999"/>
      <c r="L999"/>
      <c r="M999"/>
      <c r="N999"/>
      <c r="O999"/>
      <c r="P999"/>
      <c r="Q999"/>
      <c r="R999"/>
      <c r="S999"/>
      <c r="T999"/>
      <c r="U999"/>
      <c r="V999" s="2"/>
    </row>
    <row r="1000" spans="2:22" x14ac:dyDescent="0.2">
      <c r="B1000" s="2"/>
      <c r="C1000" s="2"/>
      <c r="D1000" s="2"/>
      <c r="E1000" s="2"/>
      <c r="F1000" s="2"/>
      <c r="G1000" s="3"/>
      <c r="H1000" s="3"/>
      <c r="I1000" s="2"/>
      <c r="J1000"/>
      <c r="K1000"/>
      <c r="L1000"/>
      <c r="M1000"/>
      <c r="N1000"/>
      <c r="O1000"/>
      <c r="P1000"/>
      <c r="Q1000"/>
      <c r="R1000"/>
      <c r="S1000"/>
      <c r="T1000"/>
      <c r="U1000"/>
      <c r="V1000" s="2"/>
    </row>
    <row r="1001" spans="2:22" x14ac:dyDescent="0.2">
      <c r="B1001" s="2"/>
      <c r="C1001" s="2"/>
      <c r="D1001" s="2"/>
      <c r="E1001" s="2"/>
      <c r="F1001" s="2"/>
      <c r="G1001" s="3"/>
      <c r="H1001" s="3"/>
      <c r="I1001" s="2"/>
      <c r="J1001"/>
      <c r="K1001"/>
      <c r="L1001"/>
      <c r="M1001"/>
      <c r="N1001"/>
      <c r="O1001"/>
      <c r="P1001"/>
      <c r="Q1001"/>
      <c r="R1001"/>
      <c r="S1001"/>
      <c r="T1001"/>
      <c r="U1001"/>
      <c r="V1001" s="2"/>
    </row>
    <row r="1002" spans="2:22" x14ac:dyDescent="0.2">
      <c r="B1002" s="2"/>
      <c r="C1002" s="2"/>
      <c r="D1002" s="2"/>
      <c r="E1002" s="2"/>
      <c r="F1002" s="2"/>
      <c r="G1002" s="3"/>
      <c r="H1002" s="3"/>
      <c r="I1002" s="2"/>
      <c r="J1002"/>
      <c r="K1002"/>
      <c r="L1002"/>
      <c r="M1002"/>
      <c r="N1002"/>
      <c r="O1002"/>
      <c r="P1002"/>
      <c r="Q1002"/>
      <c r="R1002"/>
      <c r="S1002"/>
      <c r="T1002"/>
      <c r="U1002"/>
      <c r="V1002" s="2"/>
    </row>
    <row r="1003" spans="2:22" x14ac:dyDescent="0.2">
      <c r="B1003" s="2"/>
      <c r="C1003" s="2"/>
      <c r="D1003" s="2"/>
      <c r="E1003" s="2"/>
      <c r="F1003" s="2"/>
      <c r="G1003" s="3"/>
      <c r="H1003" s="3"/>
      <c r="I1003" s="2"/>
      <c r="J1003"/>
      <c r="K1003"/>
      <c r="L1003"/>
      <c r="M1003"/>
      <c r="N1003"/>
      <c r="O1003"/>
      <c r="P1003"/>
      <c r="Q1003"/>
      <c r="R1003"/>
      <c r="S1003"/>
      <c r="T1003"/>
      <c r="U1003"/>
      <c r="V1003" s="2"/>
    </row>
    <row r="1004" spans="2:22" x14ac:dyDescent="0.2">
      <c r="B1004" s="2"/>
      <c r="C1004" s="2"/>
      <c r="D1004" s="2"/>
      <c r="E1004" s="2"/>
      <c r="F1004" s="2"/>
      <c r="G1004" s="3"/>
      <c r="H1004" s="3"/>
      <c r="I1004" s="2"/>
      <c r="J1004"/>
      <c r="K1004"/>
      <c r="L1004"/>
      <c r="M1004"/>
      <c r="N1004"/>
      <c r="O1004"/>
      <c r="P1004"/>
      <c r="Q1004"/>
      <c r="R1004"/>
      <c r="S1004"/>
      <c r="T1004"/>
      <c r="U1004"/>
      <c r="V1004" s="2"/>
    </row>
    <row r="1005" spans="2:22" x14ac:dyDescent="0.2">
      <c r="B1005" s="2"/>
      <c r="C1005" s="2"/>
      <c r="D1005" s="2"/>
      <c r="E1005" s="2"/>
      <c r="F1005" s="2"/>
      <c r="G1005" s="3"/>
      <c r="H1005" s="3"/>
      <c r="I1005" s="2"/>
      <c r="J1005"/>
      <c r="K1005"/>
      <c r="L1005"/>
      <c r="M1005"/>
      <c r="N1005"/>
      <c r="O1005"/>
      <c r="P1005"/>
      <c r="Q1005"/>
      <c r="R1005"/>
      <c r="S1005"/>
      <c r="T1005"/>
      <c r="U1005"/>
      <c r="V1005" s="2"/>
    </row>
    <row r="1006" spans="2:22" x14ac:dyDescent="0.2">
      <c r="B1006" s="2"/>
      <c r="C1006" s="2"/>
      <c r="D1006" s="2"/>
      <c r="E1006" s="2"/>
      <c r="F1006" s="2"/>
      <c r="G1006" s="3"/>
      <c r="H1006" s="3"/>
      <c r="I1006" s="2"/>
      <c r="J1006"/>
      <c r="K1006"/>
      <c r="L1006"/>
      <c r="M1006"/>
      <c r="N1006"/>
      <c r="O1006"/>
      <c r="P1006"/>
      <c r="Q1006"/>
      <c r="R1006"/>
      <c r="S1006"/>
      <c r="T1006"/>
      <c r="U1006"/>
      <c r="V1006" s="2"/>
    </row>
    <row r="1007" spans="2:22" x14ac:dyDescent="0.2">
      <c r="B1007" s="2"/>
      <c r="C1007" s="2"/>
      <c r="D1007" s="2"/>
      <c r="E1007" s="2"/>
      <c r="F1007" s="2"/>
      <c r="G1007" s="3"/>
      <c r="H1007" s="3"/>
      <c r="I1007" s="2"/>
      <c r="J1007"/>
      <c r="K1007"/>
      <c r="L1007"/>
      <c r="M1007"/>
      <c r="N1007"/>
      <c r="O1007"/>
      <c r="P1007"/>
      <c r="Q1007"/>
      <c r="R1007"/>
      <c r="S1007"/>
      <c r="T1007"/>
      <c r="U1007"/>
      <c r="V1007" s="2"/>
    </row>
    <row r="1008" spans="2:22" x14ac:dyDescent="0.2">
      <c r="B1008" s="2"/>
      <c r="C1008" s="2"/>
      <c r="D1008" s="2"/>
      <c r="E1008" s="2"/>
      <c r="F1008" s="2"/>
      <c r="G1008" s="3"/>
      <c r="H1008" s="3"/>
      <c r="I1008" s="2"/>
      <c r="J1008"/>
      <c r="K1008"/>
      <c r="L1008"/>
      <c r="M1008"/>
      <c r="N1008"/>
      <c r="O1008"/>
      <c r="P1008"/>
      <c r="Q1008"/>
      <c r="R1008"/>
      <c r="S1008"/>
      <c r="T1008"/>
      <c r="U1008"/>
      <c r="V1008" s="2"/>
    </row>
    <row r="1009" spans="2:22" x14ac:dyDescent="0.2">
      <c r="B1009" s="2"/>
      <c r="C1009" s="2"/>
      <c r="D1009" s="2"/>
      <c r="E1009" s="2"/>
      <c r="F1009" s="2"/>
      <c r="G1009" s="3"/>
      <c r="H1009" s="3"/>
      <c r="I1009" s="2"/>
      <c r="J1009"/>
      <c r="K1009"/>
      <c r="L1009"/>
      <c r="M1009"/>
      <c r="N1009"/>
      <c r="O1009"/>
      <c r="P1009"/>
      <c r="Q1009"/>
      <c r="R1009"/>
      <c r="S1009"/>
      <c r="T1009"/>
      <c r="U1009"/>
      <c r="V1009" s="2"/>
    </row>
    <row r="1010" spans="2:22" x14ac:dyDescent="0.2">
      <c r="B1010" s="2"/>
      <c r="C1010" s="2"/>
      <c r="D1010" s="2"/>
      <c r="E1010" s="2"/>
      <c r="F1010" s="2"/>
      <c r="G1010" s="3"/>
      <c r="H1010" s="3"/>
      <c r="I1010" s="2"/>
      <c r="J1010"/>
      <c r="K1010"/>
      <c r="L1010"/>
      <c r="M1010"/>
      <c r="N1010"/>
      <c r="O1010"/>
      <c r="P1010"/>
      <c r="Q1010"/>
      <c r="R1010"/>
      <c r="S1010"/>
      <c r="T1010"/>
      <c r="U1010"/>
      <c r="V1010" s="2"/>
    </row>
    <row r="1011" spans="2:22" x14ac:dyDescent="0.2">
      <c r="B1011" s="2"/>
      <c r="C1011" s="2"/>
      <c r="D1011" s="2"/>
      <c r="E1011" s="2"/>
      <c r="F1011" s="2"/>
      <c r="G1011" s="3"/>
      <c r="H1011" s="3"/>
      <c r="I1011" s="2"/>
      <c r="J1011"/>
      <c r="K1011"/>
      <c r="L1011"/>
      <c r="M1011"/>
      <c r="N1011"/>
      <c r="O1011"/>
      <c r="P1011"/>
      <c r="Q1011"/>
      <c r="R1011"/>
      <c r="S1011"/>
      <c r="T1011"/>
      <c r="U1011"/>
      <c r="V1011" s="2"/>
    </row>
    <row r="1012" spans="2:22" x14ac:dyDescent="0.2">
      <c r="B1012" s="2"/>
      <c r="C1012" s="2"/>
      <c r="D1012" s="2"/>
      <c r="E1012" s="2"/>
      <c r="F1012" s="2"/>
      <c r="G1012" s="3"/>
      <c r="H1012" s="3"/>
      <c r="I1012" s="2"/>
      <c r="J1012"/>
      <c r="K1012"/>
      <c r="L1012"/>
      <c r="M1012"/>
      <c r="N1012"/>
      <c r="O1012"/>
      <c r="P1012"/>
      <c r="Q1012"/>
      <c r="R1012"/>
      <c r="S1012"/>
      <c r="T1012"/>
      <c r="U1012"/>
      <c r="V1012" s="2"/>
    </row>
    <row r="1013" spans="2:22" x14ac:dyDescent="0.2">
      <c r="B1013" s="2"/>
      <c r="C1013" s="2"/>
      <c r="D1013" s="2"/>
      <c r="E1013" s="2"/>
      <c r="F1013" s="2"/>
      <c r="G1013" s="3"/>
      <c r="H1013" s="3"/>
      <c r="I1013" s="2"/>
      <c r="J1013"/>
      <c r="K1013"/>
      <c r="L1013"/>
      <c r="M1013"/>
      <c r="N1013"/>
      <c r="O1013"/>
      <c r="P1013"/>
      <c r="Q1013"/>
      <c r="R1013"/>
      <c r="S1013"/>
      <c r="T1013"/>
      <c r="U1013"/>
      <c r="V1013" s="2"/>
    </row>
    <row r="1014" spans="2:22" x14ac:dyDescent="0.2">
      <c r="B1014" s="2"/>
      <c r="C1014" s="2"/>
      <c r="D1014" s="2"/>
      <c r="E1014" s="2"/>
      <c r="F1014" s="2"/>
      <c r="G1014" s="3"/>
      <c r="H1014" s="3"/>
      <c r="I1014" s="2"/>
      <c r="J1014"/>
      <c r="K1014"/>
      <c r="L1014"/>
      <c r="M1014"/>
      <c r="N1014"/>
      <c r="O1014"/>
      <c r="P1014"/>
      <c r="Q1014"/>
      <c r="R1014"/>
      <c r="S1014"/>
      <c r="T1014"/>
      <c r="U1014"/>
      <c r="V1014" s="2"/>
    </row>
    <row r="1015" spans="2:22" x14ac:dyDescent="0.2">
      <c r="B1015" s="2"/>
      <c r="C1015" s="2"/>
      <c r="D1015" s="2"/>
      <c r="E1015" s="2"/>
      <c r="F1015" s="2"/>
      <c r="G1015" s="3"/>
      <c r="H1015" s="3"/>
      <c r="I1015" s="2"/>
      <c r="J1015"/>
      <c r="K1015"/>
      <c r="L1015"/>
      <c r="M1015"/>
      <c r="N1015"/>
      <c r="O1015"/>
      <c r="P1015"/>
      <c r="Q1015"/>
      <c r="R1015"/>
      <c r="S1015"/>
      <c r="T1015"/>
      <c r="U1015"/>
      <c r="V1015" s="2"/>
    </row>
    <row r="1016" spans="2:22" x14ac:dyDescent="0.2">
      <c r="B1016" s="2"/>
      <c r="C1016" s="2"/>
      <c r="D1016" s="2"/>
      <c r="E1016" s="2"/>
      <c r="F1016" s="2"/>
      <c r="G1016" s="3"/>
      <c r="H1016" s="3"/>
      <c r="I1016" s="2"/>
      <c r="J1016"/>
      <c r="K1016"/>
      <c r="L1016"/>
      <c r="M1016"/>
      <c r="N1016"/>
      <c r="O1016"/>
      <c r="P1016"/>
      <c r="Q1016"/>
      <c r="R1016"/>
      <c r="S1016"/>
      <c r="T1016"/>
      <c r="U1016"/>
      <c r="V1016" s="2"/>
    </row>
    <row r="1017" spans="2:22" x14ac:dyDescent="0.2">
      <c r="B1017" s="2"/>
      <c r="C1017" s="2"/>
      <c r="D1017" s="2"/>
      <c r="E1017" s="2"/>
      <c r="F1017" s="2"/>
      <c r="G1017" s="3"/>
      <c r="H1017" s="3"/>
      <c r="I1017" s="2"/>
      <c r="J1017"/>
      <c r="K1017"/>
      <c r="L1017"/>
      <c r="M1017"/>
      <c r="N1017"/>
      <c r="O1017"/>
      <c r="P1017"/>
      <c r="Q1017"/>
      <c r="R1017"/>
      <c r="S1017"/>
      <c r="T1017"/>
      <c r="U1017"/>
      <c r="V1017" s="2"/>
    </row>
    <row r="1018" spans="2:22" x14ac:dyDescent="0.2">
      <c r="B1018" s="2"/>
      <c r="C1018" s="2"/>
      <c r="D1018" s="2"/>
      <c r="E1018" s="2"/>
      <c r="F1018" s="2"/>
      <c r="G1018" s="3"/>
      <c r="H1018" s="3"/>
      <c r="I1018" s="2"/>
      <c r="J1018"/>
      <c r="K1018"/>
      <c r="L1018"/>
      <c r="M1018"/>
      <c r="N1018"/>
      <c r="O1018"/>
      <c r="P1018"/>
      <c r="Q1018"/>
      <c r="R1018"/>
      <c r="S1018"/>
      <c r="T1018"/>
      <c r="U1018"/>
      <c r="V1018" s="2"/>
    </row>
    <row r="1019" spans="2:22" x14ac:dyDescent="0.2">
      <c r="B1019" s="2"/>
      <c r="C1019" s="2"/>
      <c r="D1019" s="2"/>
      <c r="E1019" s="2"/>
      <c r="F1019" s="2"/>
      <c r="G1019" s="3"/>
      <c r="H1019" s="3"/>
      <c r="I1019" s="2"/>
      <c r="J1019"/>
      <c r="K1019"/>
      <c r="L1019"/>
      <c r="M1019"/>
      <c r="N1019"/>
      <c r="O1019"/>
      <c r="P1019"/>
      <c r="Q1019"/>
      <c r="R1019"/>
      <c r="S1019"/>
      <c r="T1019"/>
      <c r="U1019"/>
      <c r="V1019" s="2"/>
    </row>
    <row r="1020" spans="2:22" x14ac:dyDescent="0.2">
      <c r="B1020" s="2"/>
      <c r="C1020" s="2"/>
      <c r="D1020" s="2"/>
      <c r="E1020" s="2"/>
      <c r="F1020" s="2"/>
      <c r="G1020" s="3"/>
      <c r="H1020" s="3"/>
      <c r="I1020" s="2"/>
      <c r="J1020"/>
      <c r="K1020"/>
      <c r="L1020"/>
      <c r="M1020"/>
      <c r="N1020"/>
      <c r="O1020"/>
      <c r="P1020"/>
      <c r="Q1020"/>
      <c r="R1020"/>
      <c r="S1020"/>
      <c r="T1020"/>
      <c r="U1020"/>
      <c r="V1020" s="2"/>
    </row>
    <row r="1021" spans="2:22" x14ac:dyDescent="0.2">
      <c r="B1021" s="2"/>
      <c r="C1021" s="2"/>
      <c r="D1021" s="2"/>
      <c r="E1021" s="2"/>
      <c r="F1021" s="2"/>
      <c r="G1021" s="3"/>
      <c r="H1021" s="3"/>
      <c r="I1021" s="2"/>
      <c r="J1021"/>
      <c r="K1021"/>
      <c r="L1021"/>
      <c r="M1021"/>
      <c r="N1021"/>
      <c r="O1021"/>
      <c r="P1021"/>
      <c r="Q1021"/>
      <c r="R1021"/>
      <c r="S1021"/>
      <c r="T1021"/>
      <c r="U1021"/>
      <c r="V1021" s="2"/>
    </row>
    <row r="1022" spans="2:22" x14ac:dyDescent="0.2">
      <c r="B1022" s="2"/>
      <c r="C1022" s="2"/>
      <c r="D1022" s="2"/>
      <c r="E1022" s="2"/>
      <c r="F1022" s="2"/>
      <c r="G1022" s="3"/>
      <c r="H1022" s="3"/>
      <c r="I1022" s="2"/>
      <c r="J1022"/>
      <c r="K1022"/>
      <c r="L1022"/>
      <c r="M1022"/>
      <c r="N1022"/>
      <c r="O1022"/>
      <c r="P1022"/>
      <c r="Q1022"/>
      <c r="R1022"/>
      <c r="S1022"/>
      <c r="T1022"/>
      <c r="U1022"/>
      <c r="V1022" s="2"/>
    </row>
    <row r="1023" spans="2:22" x14ac:dyDescent="0.2">
      <c r="B1023" s="2"/>
      <c r="C1023" s="2"/>
      <c r="D1023" s="2"/>
      <c r="E1023" s="2"/>
      <c r="F1023" s="2"/>
      <c r="G1023" s="3"/>
      <c r="H1023" s="3"/>
      <c r="I1023" s="2"/>
      <c r="J1023"/>
      <c r="K1023"/>
      <c r="L1023"/>
      <c r="M1023"/>
      <c r="N1023"/>
      <c r="O1023"/>
      <c r="P1023"/>
      <c r="Q1023"/>
      <c r="R1023"/>
      <c r="S1023"/>
      <c r="T1023"/>
      <c r="U1023"/>
      <c r="V1023" s="2"/>
    </row>
    <row r="1024" spans="2:22" x14ac:dyDescent="0.2">
      <c r="B1024" s="2"/>
      <c r="C1024" s="2"/>
      <c r="D1024" s="2"/>
      <c r="E1024" s="2"/>
      <c r="F1024" s="2"/>
      <c r="G1024" s="3"/>
      <c r="H1024" s="3"/>
      <c r="I1024" s="2"/>
      <c r="J1024"/>
      <c r="K1024"/>
      <c r="L1024"/>
      <c r="M1024"/>
      <c r="N1024"/>
      <c r="O1024"/>
      <c r="P1024"/>
      <c r="Q1024"/>
      <c r="R1024"/>
      <c r="S1024"/>
      <c r="T1024"/>
      <c r="U1024"/>
      <c r="V1024" s="2"/>
    </row>
    <row r="1025" spans="2:22" x14ac:dyDescent="0.2">
      <c r="B1025" s="2"/>
      <c r="C1025" s="2"/>
      <c r="D1025" s="2"/>
      <c r="E1025" s="2"/>
      <c r="F1025" s="2"/>
      <c r="G1025" s="3"/>
      <c r="H1025" s="3"/>
      <c r="I1025" s="2"/>
      <c r="J1025"/>
      <c r="K1025"/>
      <c r="L1025"/>
      <c r="M1025"/>
      <c r="N1025"/>
      <c r="O1025"/>
      <c r="P1025"/>
      <c r="Q1025"/>
      <c r="R1025"/>
      <c r="S1025"/>
      <c r="T1025"/>
      <c r="U1025"/>
      <c r="V1025" s="2"/>
    </row>
    <row r="1026" spans="2:22" x14ac:dyDescent="0.2">
      <c r="B1026" s="2"/>
      <c r="C1026" s="2"/>
      <c r="D1026" s="2"/>
      <c r="E1026" s="2"/>
      <c r="F1026" s="2"/>
      <c r="G1026" s="3"/>
      <c r="H1026" s="3"/>
      <c r="I1026" s="2"/>
      <c r="J1026"/>
      <c r="K1026"/>
      <c r="L1026"/>
      <c r="M1026"/>
      <c r="N1026"/>
      <c r="O1026"/>
      <c r="P1026"/>
      <c r="Q1026"/>
      <c r="R1026"/>
      <c r="S1026"/>
      <c r="T1026"/>
      <c r="U1026"/>
      <c r="V1026" s="2"/>
    </row>
    <row r="1027" spans="2:22" x14ac:dyDescent="0.2">
      <c r="B1027" s="2"/>
      <c r="C1027" s="2"/>
      <c r="D1027" s="2"/>
      <c r="E1027" s="2"/>
      <c r="F1027" s="2"/>
      <c r="G1027" s="3"/>
      <c r="H1027" s="3"/>
      <c r="I1027" s="2"/>
      <c r="J1027"/>
      <c r="K1027"/>
      <c r="L1027"/>
      <c r="M1027"/>
      <c r="N1027"/>
      <c r="O1027"/>
      <c r="P1027"/>
      <c r="Q1027"/>
      <c r="R1027"/>
      <c r="S1027"/>
      <c r="T1027"/>
      <c r="U1027"/>
      <c r="V1027" s="2"/>
    </row>
    <row r="1028" spans="2:22" x14ac:dyDescent="0.2">
      <c r="B1028" s="2"/>
      <c r="C1028" s="2"/>
      <c r="D1028" s="2"/>
      <c r="E1028" s="2"/>
      <c r="F1028" s="2"/>
      <c r="G1028" s="3"/>
      <c r="H1028" s="3"/>
      <c r="I1028" s="2"/>
      <c r="J1028"/>
      <c r="K1028"/>
      <c r="L1028"/>
      <c r="M1028"/>
      <c r="N1028"/>
      <c r="O1028"/>
      <c r="P1028"/>
      <c r="Q1028"/>
      <c r="R1028"/>
      <c r="S1028"/>
      <c r="T1028"/>
      <c r="U1028"/>
      <c r="V1028" s="2"/>
    </row>
    <row r="1029" spans="2:22" x14ac:dyDescent="0.2">
      <c r="B1029" s="2"/>
      <c r="C1029" s="2"/>
      <c r="D1029" s="2"/>
      <c r="E1029" s="2"/>
      <c r="F1029" s="2"/>
      <c r="G1029" s="3"/>
      <c r="H1029" s="3"/>
      <c r="I1029" s="2"/>
      <c r="J1029"/>
      <c r="K1029"/>
      <c r="L1029"/>
      <c r="M1029"/>
      <c r="N1029"/>
      <c r="O1029"/>
      <c r="P1029"/>
      <c r="Q1029"/>
      <c r="R1029"/>
      <c r="S1029"/>
      <c r="T1029"/>
      <c r="U1029"/>
      <c r="V1029" s="2"/>
    </row>
    <row r="1030" spans="2:22" x14ac:dyDescent="0.2">
      <c r="B1030" s="2"/>
      <c r="C1030" s="2"/>
      <c r="D1030" s="2"/>
      <c r="E1030" s="2"/>
      <c r="F1030" s="2"/>
      <c r="G1030" s="3"/>
      <c r="H1030" s="3"/>
      <c r="I1030" s="2"/>
      <c r="J1030"/>
      <c r="K1030"/>
      <c r="L1030"/>
      <c r="M1030"/>
      <c r="N1030"/>
      <c r="O1030"/>
      <c r="P1030"/>
      <c r="Q1030"/>
      <c r="R1030"/>
      <c r="S1030"/>
      <c r="T1030"/>
      <c r="U1030"/>
      <c r="V1030" s="2"/>
    </row>
    <row r="1031" spans="2:22" x14ac:dyDescent="0.2">
      <c r="B1031" s="2"/>
      <c r="C1031" s="2"/>
      <c r="D1031" s="2"/>
      <c r="E1031" s="2"/>
      <c r="F1031" s="2"/>
      <c r="G1031" s="3"/>
      <c r="H1031" s="3"/>
      <c r="I1031" s="2"/>
      <c r="J1031"/>
      <c r="K1031"/>
      <c r="L1031"/>
      <c r="M1031"/>
      <c r="N1031"/>
      <c r="O1031"/>
      <c r="P1031"/>
      <c r="Q1031"/>
      <c r="R1031"/>
      <c r="S1031"/>
      <c r="T1031"/>
      <c r="U1031"/>
      <c r="V1031" s="2"/>
    </row>
    <row r="1032" spans="2:22" x14ac:dyDescent="0.2">
      <c r="B1032" s="2"/>
      <c r="C1032" s="2"/>
      <c r="D1032" s="2"/>
      <c r="E1032" s="2"/>
      <c r="F1032" s="2"/>
      <c r="G1032" s="3"/>
      <c r="H1032" s="3"/>
      <c r="I1032" s="2"/>
      <c r="J1032"/>
      <c r="K1032"/>
      <c r="L1032"/>
      <c r="M1032"/>
      <c r="N1032"/>
      <c r="O1032"/>
      <c r="P1032"/>
      <c r="Q1032"/>
      <c r="R1032"/>
      <c r="S1032"/>
      <c r="T1032"/>
      <c r="U1032"/>
      <c r="V1032" s="2"/>
    </row>
    <row r="1033" spans="2:22" x14ac:dyDescent="0.2">
      <c r="B1033" s="2"/>
      <c r="C1033" s="2"/>
      <c r="D1033" s="2"/>
      <c r="E1033" s="2"/>
      <c r="F1033" s="2"/>
      <c r="G1033" s="3"/>
      <c r="H1033" s="3"/>
      <c r="I1033" s="2"/>
      <c r="J1033"/>
      <c r="K1033"/>
      <c r="L1033"/>
      <c r="M1033"/>
      <c r="N1033"/>
      <c r="O1033"/>
      <c r="P1033"/>
      <c r="Q1033"/>
      <c r="R1033"/>
      <c r="S1033"/>
      <c r="T1033"/>
      <c r="U1033"/>
      <c r="V1033" s="2"/>
    </row>
    <row r="1034" spans="2:22" x14ac:dyDescent="0.2">
      <c r="B1034" s="2"/>
      <c r="C1034" s="2"/>
      <c r="D1034" s="2"/>
      <c r="E1034" s="2"/>
      <c r="F1034" s="2"/>
      <c r="G1034" s="3"/>
      <c r="H1034" s="3"/>
      <c r="I1034" s="2"/>
      <c r="J1034"/>
      <c r="K1034"/>
      <c r="L1034"/>
      <c r="M1034"/>
      <c r="N1034"/>
      <c r="O1034"/>
      <c r="P1034"/>
      <c r="Q1034"/>
      <c r="R1034"/>
      <c r="S1034"/>
      <c r="T1034"/>
      <c r="U1034"/>
      <c r="V1034" s="2"/>
    </row>
    <row r="1035" spans="2:22" x14ac:dyDescent="0.2">
      <c r="B1035" s="2"/>
      <c r="C1035" s="2"/>
      <c r="D1035" s="2"/>
      <c r="E1035" s="2"/>
      <c r="F1035" s="2"/>
      <c r="G1035" s="3"/>
      <c r="H1035" s="3"/>
      <c r="I1035" s="2"/>
      <c r="J1035"/>
      <c r="K1035"/>
      <c r="L1035"/>
      <c r="M1035"/>
      <c r="N1035"/>
      <c r="O1035"/>
      <c r="P1035"/>
      <c r="Q1035"/>
      <c r="R1035"/>
      <c r="S1035"/>
      <c r="T1035"/>
      <c r="U1035"/>
      <c r="V1035" s="2"/>
    </row>
    <row r="1036" spans="2:22" x14ac:dyDescent="0.2">
      <c r="B1036" s="2"/>
      <c r="C1036" s="2"/>
      <c r="D1036" s="2"/>
      <c r="E1036" s="2"/>
      <c r="F1036" s="2"/>
      <c r="G1036" s="3"/>
      <c r="H1036" s="3"/>
      <c r="I1036" s="2"/>
      <c r="J1036"/>
      <c r="K1036"/>
      <c r="L1036"/>
      <c r="M1036"/>
      <c r="N1036"/>
      <c r="O1036"/>
      <c r="P1036"/>
      <c r="Q1036"/>
      <c r="R1036"/>
      <c r="S1036"/>
      <c r="T1036"/>
      <c r="U1036"/>
      <c r="V1036" s="2"/>
    </row>
    <row r="1037" spans="2:22" x14ac:dyDescent="0.2">
      <c r="B1037" s="2"/>
      <c r="C1037" s="2"/>
      <c r="D1037" s="2"/>
      <c r="E1037" s="2"/>
      <c r="F1037" s="2"/>
      <c r="G1037" s="3"/>
      <c r="H1037" s="3"/>
      <c r="I1037" s="2"/>
      <c r="J1037"/>
      <c r="K1037"/>
      <c r="L1037"/>
      <c r="M1037"/>
      <c r="N1037"/>
      <c r="O1037"/>
      <c r="P1037"/>
      <c r="Q1037"/>
      <c r="R1037"/>
      <c r="S1037"/>
      <c r="T1037"/>
      <c r="U1037"/>
      <c r="V1037" s="2"/>
    </row>
    <row r="1038" spans="2:22" x14ac:dyDescent="0.2">
      <c r="B1038" s="2"/>
      <c r="C1038" s="2"/>
      <c r="D1038" s="2"/>
      <c r="E1038" s="2"/>
      <c r="F1038" s="2"/>
      <c r="G1038" s="3"/>
      <c r="H1038" s="3"/>
      <c r="I1038" s="2"/>
      <c r="J1038"/>
      <c r="K1038"/>
      <c r="L1038"/>
      <c r="M1038"/>
      <c r="N1038"/>
      <c r="O1038"/>
      <c r="P1038"/>
      <c r="Q1038"/>
      <c r="R1038"/>
      <c r="S1038"/>
      <c r="T1038"/>
      <c r="U1038"/>
      <c r="V1038" s="2"/>
    </row>
    <row r="1039" spans="2:22" x14ac:dyDescent="0.2">
      <c r="B1039" s="2"/>
      <c r="C1039" s="2"/>
      <c r="D1039" s="2"/>
      <c r="E1039" s="2"/>
      <c r="F1039" s="2"/>
      <c r="G1039" s="3"/>
      <c r="H1039" s="3"/>
      <c r="I1039" s="2"/>
      <c r="J1039"/>
      <c r="K1039"/>
      <c r="L1039"/>
      <c r="M1039"/>
      <c r="N1039"/>
      <c r="O1039"/>
      <c r="P1039"/>
      <c r="Q1039"/>
      <c r="R1039"/>
      <c r="S1039"/>
      <c r="T1039"/>
      <c r="U1039"/>
      <c r="V1039" s="2"/>
    </row>
    <row r="1040" spans="2:22" x14ac:dyDescent="0.2">
      <c r="B1040" s="2"/>
      <c r="C1040" s="2"/>
      <c r="D1040" s="2"/>
      <c r="E1040" s="2"/>
      <c r="F1040" s="2"/>
      <c r="G1040" s="3"/>
      <c r="H1040" s="3"/>
      <c r="I1040" s="2"/>
      <c r="J1040"/>
      <c r="K1040"/>
      <c r="L1040"/>
      <c r="M1040"/>
      <c r="N1040"/>
      <c r="O1040"/>
      <c r="P1040"/>
      <c r="Q1040"/>
      <c r="R1040"/>
      <c r="S1040"/>
      <c r="T1040"/>
      <c r="U1040"/>
      <c r="V1040" s="2"/>
    </row>
    <row r="1041" spans="2:22" x14ac:dyDescent="0.2">
      <c r="B1041" s="2"/>
      <c r="C1041" s="2"/>
      <c r="D1041" s="2"/>
      <c r="E1041" s="2"/>
      <c r="F1041" s="2"/>
      <c r="G1041" s="3"/>
      <c r="H1041" s="3"/>
      <c r="I1041" s="2"/>
      <c r="J1041"/>
      <c r="K1041"/>
      <c r="L1041"/>
      <c r="M1041"/>
      <c r="N1041"/>
      <c r="O1041"/>
      <c r="P1041"/>
      <c r="Q1041"/>
      <c r="R1041"/>
      <c r="S1041"/>
      <c r="T1041"/>
      <c r="U1041"/>
      <c r="V1041" s="2"/>
    </row>
    <row r="1042" spans="2:22" x14ac:dyDescent="0.2">
      <c r="B1042" s="2"/>
      <c r="C1042" s="2"/>
      <c r="D1042" s="2"/>
      <c r="E1042" s="2"/>
      <c r="F1042" s="2"/>
      <c r="G1042" s="3"/>
      <c r="H1042" s="3"/>
      <c r="I1042" s="2"/>
      <c r="J1042"/>
      <c r="K1042"/>
      <c r="L1042"/>
      <c r="M1042"/>
      <c r="N1042"/>
      <c r="O1042"/>
      <c r="P1042"/>
      <c r="Q1042"/>
      <c r="R1042"/>
      <c r="S1042"/>
      <c r="T1042"/>
      <c r="U1042"/>
      <c r="V1042" s="2"/>
    </row>
    <row r="1043" spans="2:22" x14ac:dyDescent="0.2">
      <c r="B1043" s="2"/>
      <c r="C1043" s="2"/>
      <c r="D1043" s="2"/>
      <c r="E1043" s="2"/>
      <c r="F1043" s="2"/>
      <c r="G1043" s="3"/>
      <c r="H1043" s="3"/>
      <c r="I1043" s="2"/>
      <c r="J1043"/>
      <c r="K1043"/>
      <c r="L1043"/>
      <c r="M1043"/>
      <c r="N1043"/>
      <c r="O1043"/>
      <c r="P1043"/>
      <c r="Q1043"/>
      <c r="R1043"/>
      <c r="S1043"/>
      <c r="T1043"/>
      <c r="U1043"/>
      <c r="V1043" s="2"/>
    </row>
    <row r="1044" spans="2:22" x14ac:dyDescent="0.2">
      <c r="B1044" s="2"/>
      <c r="C1044" s="2"/>
      <c r="D1044" s="2"/>
      <c r="E1044" s="2"/>
      <c r="F1044" s="2"/>
      <c r="G1044" s="3"/>
      <c r="H1044" s="3"/>
      <c r="I1044" s="2"/>
      <c r="J1044"/>
      <c r="K1044"/>
      <c r="L1044"/>
      <c r="M1044"/>
      <c r="N1044"/>
      <c r="O1044"/>
      <c r="P1044"/>
      <c r="Q1044"/>
      <c r="R1044"/>
      <c r="S1044"/>
      <c r="T1044"/>
      <c r="U1044"/>
      <c r="V1044" s="2"/>
    </row>
    <row r="1045" spans="2:22" x14ac:dyDescent="0.2">
      <c r="B1045" s="2"/>
      <c r="C1045" s="2"/>
      <c r="D1045" s="2"/>
      <c r="E1045" s="2"/>
      <c r="F1045" s="2"/>
      <c r="G1045" s="3"/>
      <c r="H1045" s="3"/>
      <c r="I1045" s="2"/>
      <c r="J1045"/>
      <c r="K1045"/>
      <c r="L1045"/>
      <c r="M1045"/>
      <c r="N1045"/>
      <c r="O1045"/>
      <c r="P1045"/>
      <c r="Q1045"/>
      <c r="R1045"/>
      <c r="S1045"/>
      <c r="T1045"/>
      <c r="U1045"/>
      <c r="V1045" s="2"/>
    </row>
    <row r="1046" spans="2:22" x14ac:dyDescent="0.2">
      <c r="B1046" s="2"/>
      <c r="C1046" s="2"/>
      <c r="D1046" s="2"/>
      <c r="E1046" s="2"/>
      <c r="F1046" s="2"/>
      <c r="G1046" s="3"/>
      <c r="H1046" s="3"/>
      <c r="I1046" s="2"/>
      <c r="J1046"/>
      <c r="K1046"/>
      <c r="L1046"/>
      <c r="M1046"/>
      <c r="N1046"/>
      <c r="O1046"/>
      <c r="P1046"/>
      <c r="Q1046"/>
      <c r="R1046"/>
      <c r="S1046"/>
      <c r="T1046"/>
      <c r="U1046"/>
      <c r="V1046" s="2"/>
    </row>
    <row r="1047" spans="2:22" x14ac:dyDescent="0.2">
      <c r="B1047" s="2"/>
      <c r="C1047" s="2"/>
      <c r="D1047" s="2"/>
      <c r="E1047" s="2"/>
      <c r="F1047" s="2"/>
      <c r="G1047" s="3"/>
      <c r="H1047" s="3"/>
      <c r="I1047" s="2"/>
      <c r="J1047"/>
      <c r="K1047"/>
      <c r="L1047"/>
      <c r="M1047"/>
      <c r="N1047"/>
      <c r="O1047"/>
      <c r="P1047"/>
      <c r="Q1047"/>
      <c r="R1047"/>
      <c r="S1047"/>
      <c r="T1047"/>
      <c r="U1047"/>
      <c r="V1047" s="2"/>
    </row>
    <row r="1048" spans="2:22" x14ac:dyDescent="0.2">
      <c r="B1048" s="2"/>
      <c r="C1048" s="2"/>
      <c r="D1048" s="2"/>
      <c r="E1048" s="2"/>
      <c r="F1048" s="2"/>
      <c r="G1048" s="3"/>
      <c r="H1048" s="3"/>
      <c r="I1048" s="2"/>
      <c r="J1048"/>
      <c r="K1048"/>
      <c r="L1048"/>
      <c r="M1048"/>
      <c r="N1048"/>
      <c r="O1048"/>
      <c r="P1048"/>
      <c r="Q1048"/>
      <c r="R1048"/>
      <c r="S1048"/>
      <c r="T1048"/>
      <c r="U1048"/>
      <c r="V1048" s="2"/>
    </row>
    <row r="1049" spans="2:22" x14ac:dyDescent="0.2">
      <c r="B1049" s="2"/>
      <c r="C1049" s="2"/>
      <c r="D1049" s="2"/>
      <c r="E1049" s="2"/>
      <c r="F1049" s="2"/>
      <c r="G1049" s="3"/>
      <c r="H1049" s="3"/>
      <c r="I1049" s="2"/>
      <c r="J1049"/>
      <c r="K1049"/>
      <c r="L1049"/>
      <c r="M1049"/>
      <c r="N1049"/>
      <c r="O1049"/>
      <c r="P1049"/>
      <c r="Q1049"/>
      <c r="R1049"/>
      <c r="S1049"/>
      <c r="T1049"/>
      <c r="U1049"/>
      <c r="V1049" s="2"/>
    </row>
    <row r="1050" spans="2:22" x14ac:dyDescent="0.2">
      <c r="B1050" s="2"/>
      <c r="C1050" s="2"/>
      <c r="D1050" s="2"/>
      <c r="E1050" s="2"/>
      <c r="F1050" s="2"/>
      <c r="G1050" s="3"/>
      <c r="H1050" s="3"/>
      <c r="I1050" s="2"/>
      <c r="J1050"/>
      <c r="K1050"/>
      <c r="L1050"/>
      <c r="M1050"/>
      <c r="N1050"/>
      <c r="O1050"/>
      <c r="P1050"/>
      <c r="Q1050"/>
      <c r="R1050"/>
      <c r="S1050"/>
      <c r="T1050"/>
      <c r="U1050"/>
      <c r="V1050" s="2"/>
    </row>
    <row r="1051" spans="2:22" x14ac:dyDescent="0.2">
      <c r="B1051" s="2"/>
      <c r="C1051" s="2"/>
      <c r="D1051" s="2"/>
      <c r="E1051" s="2"/>
      <c r="F1051" s="2"/>
      <c r="G1051" s="3"/>
      <c r="H1051" s="3"/>
      <c r="I1051" s="2"/>
      <c r="J1051"/>
      <c r="K1051"/>
      <c r="L1051"/>
      <c r="M1051"/>
      <c r="N1051"/>
      <c r="O1051"/>
      <c r="P1051"/>
      <c r="Q1051"/>
      <c r="R1051"/>
      <c r="S1051"/>
      <c r="T1051"/>
      <c r="U1051"/>
      <c r="V1051" s="2"/>
    </row>
    <row r="1052" spans="2:22" x14ac:dyDescent="0.2">
      <c r="B1052" s="2"/>
      <c r="C1052" s="2"/>
      <c r="D1052" s="2"/>
      <c r="E1052" s="2"/>
      <c r="F1052" s="2"/>
      <c r="G1052" s="3"/>
      <c r="H1052" s="3"/>
      <c r="I1052" s="2"/>
      <c r="J1052"/>
      <c r="K1052"/>
      <c r="L1052"/>
      <c r="M1052"/>
      <c r="N1052"/>
      <c r="O1052"/>
      <c r="P1052"/>
      <c r="Q1052"/>
      <c r="R1052"/>
      <c r="S1052"/>
      <c r="T1052"/>
      <c r="U1052"/>
      <c r="V1052" s="2"/>
    </row>
    <row r="1053" spans="2:22" x14ac:dyDescent="0.2">
      <c r="B1053" s="2"/>
      <c r="C1053" s="2"/>
      <c r="D1053" s="2"/>
      <c r="E1053" s="2"/>
      <c r="F1053" s="2"/>
      <c r="G1053" s="3"/>
      <c r="H1053" s="3"/>
      <c r="I1053" s="2"/>
      <c r="J1053"/>
      <c r="K1053"/>
      <c r="L1053"/>
      <c r="M1053"/>
      <c r="N1053"/>
      <c r="O1053"/>
      <c r="P1053"/>
      <c r="Q1053"/>
      <c r="R1053"/>
      <c r="S1053"/>
      <c r="T1053"/>
      <c r="U1053"/>
      <c r="V1053" s="2"/>
    </row>
    <row r="1054" spans="2:22" x14ac:dyDescent="0.2">
      <c r="B1054" s="2"/>
      <c r="C1054" s="2"/>
      <c r="D1054" s="2"/>
      <c r="E1054" s="2"/>
      <c r="F1054" s="2"/>
      <c r="G1054" s="3"/>
      <c r="H1054" s="3"/>
      <c r="I1054" s="2"/>
      <c r="J1054"/>
      <c r="K1054"/>
      <c r="L1054"/>
      <c r="M1054"/>
      <c r="N1054"/>
      <c r="O1054"/>
      <c r="P1054"/>
      <c r="Q1054"/>
      <c r="R1054"/>
      <c r="S1054"/>
      <c r="T1054"/>
      <c r="U1054"/>
      <c r="V1054" s="2"/>
    </row>
    <row r="1055" spans="2:22" x14ac:dyDescent="0.2">
      <c r="B1055" s="2"/>
      <c r="C1055" s="2"/>
      <c r="D1055" s="2"/>
      <c r="E1055" s="2"/>
      <c r="F1055" s="2"/>
      <c r="G1055" s="3"/>
      <c r="H1055" s="3"/>
      <c r="I1055" s="2"/>
      <c r="J1055"/>
      <c r="K1055"/>
      <c r="L1055"/>
      <c r="M1055"/>
      <c r="N1055"/>
      <c r="O1055"/>
      <c r="P1055"/>
      <c r="Q1055"/>
      <c r="R1055"/>
      <c r="S1055"/>
      <c r="T1055"/>
      <c r="U1055"/>
      <c r="V1055" s="2"/>
    </row>
    <row r="1056" spans="2:22" x14ac:dyDescent="0.2">
      <c r="B1056" s="2"/>
      <c r="C1056" s="2"/>
      <c r="D1056" s="2"/>
      <c r="E1056" s="2"/>
      <c r="F1056" s="2"/>
      <c r="G1056" s="3"/>
      <c r="H1056" s="3"/>
      <c r="I1056" s="2"/>
      <c r="J1056"/>
      <c r="K1056"/>
      <c r="L1056"/>
      <c r="M1056"/>
      <c r="N1056"/>
      <c r="O1056"/>
      <c r="P1056"/>
      <c r="Q1056"/>
      <c r="R1056"/>
      <c r="S1056"/>
      <c r="T1056"/>
      <c r="U1056"/>
      <c r="V1056" s="2"/>
    </row>
    <row r="1057" spans="2:22" x14ac:dyDescent="0.2">
      <c r="B1057" s="2"/>
      <c r="C1057" s="2"/>
      <c r="D1057" s="2"/>
      <c r="E1057" s="2"/>
      <c r="F1057" s="2"/>
      <c r="G1057" s="3"/>
      <c r="H1057" s="3"/>
      <c r="I1057" s="2"/>
      <c r="J1057"/>
      <c r="K1057"/>
      <c r="L1057"/>
      <c r="M1057"/>
      <c r="N1057"/>
      <c r="O1057"/>
      <c r="P1057"/>
      <c r="Q1057"/>
      <c r="R1057"/>
      <c r="S1057"/>
      <c r="T1057"/>
      <c r="U1057"/>
      <c r="V1057" s="2"/>
    </row>
    <row r="1058" spans="2:22" x14ac:dyDescent="0.2">
      <c r="B1058" s="2"/>
      <c r="C1058" s="2"/>
      <c r="D1058" s="2"/>
      <c r="E1058" s="2"/>
      <c r="F1058" s="2"/>
      <c r="G1058" s="3"/>
      <c r="H1058" s="3"/>
      <c r="I1058" s="2"/>
      <c r="J1058"/>
      <c r="K1058"/>
      <c r="L1058"/>
      <c r="M1058"/>
      <c r="N1058"/>
      <c r="O1058"/>
      <c r="P1058"/>
      <c r="Q1058"/>
      <c r="R1058"/>
      <c r="S1058"/>
      <c r="T1058"/>
      <c r="U1058"/>
      <c r="V1058" s="2"/>
    </row>
    <row r="1059" spans="2:22" x14ac:dyDescent="0.2">
      <c r="B1059" s="2"/>
      <c r="C1059" s="2"/>
      <c r="D1059" s="2"/>
      <c r="E1059" s="2"/>
      <c r="F1059" s="2"/>
      <c r="G1059" s="3"/>
      <c r="H1059" s="3"/>
      <c r="I1059" s="2"/>
      <c r="J1059"/>
      <c r="K1059"/>
      <c r="L1059"/>
      <c r="M1059"/>
      <c r="N1059"/>
      <c r="O1059"/>
      <c r="P1059"/>
      <c r="Q1059"/>
      <c r="R1059"/>
      <c r="S1059"/>
      <c r="T1059"/>
      <c r="U1059"/>
      <c r="V1059" s="2"/>
    </row>
    <row r="1060" spans="2:22" x14ac:dyDescent="0.2">
      <c r="B1060" s="2"/>
      <c r="C1060" s="2"/>
      <c r="D1060" s="2"/>
      <c r="E1060" s="2"/>
      <c r="F1060" s="2"/>
      <c r="G1060" s="3"/>
      <c r="H1060" s="3"/>
      <c r="I1060" s="2"/>
      <c r="J1060"/>
      <c r="K1060"/>
      <c r="L1060"/>
      <c r="M1060"/>
      <c r="N1060"/>
      <c r="O1060"/>
      <c r="P1060"/>
      <c r="Q1060"/>
      <c r="R1060"/>
      <c r="S1060"/>
      <c r="T1060"/>
      <c r="U1060"/>
      <c r="V1060" s="2"/>
    </row>
    <row r="1061" spans="2:22" x14ac:dyDescent="0.2">
      <c r="B1061" s="2"/>
      <c r="C1061" s="2"/>
      <c r="D1061" s="2"/>
      <c r="E1061" s="2"/>
      <c r="F1061" s="2"/>
      <c r="G1061" s="3"/>
      <c r="H1061" s="3"/>
      <c r="I1061" s="2"/>
      <c r="J1061"/>
      <c r="K1061"/>
      <c r="L1061"/>
      <c r="M1061"/>
      <c r="N1061"/>
      <c r="O1061"/>
      <c r="P1061"/>
      <c r="Q1061"/>
      <c r="R1061"/>
      <c r="S1061"/>
      <c r="T1061"/>
      <c r="U1061"/>
      <c r="V1061" s="2"/>
    </row>
    <row r="1062" spans="2:22" x14ac:dyDescent="0.2">
      <c r="B1062" s="2"/>
      <c r="C1062" s="2"/>
      <c r="D1062" s="2"/>
      <c r="E1062" s="2"/>
      <c r="F1062" s="2"/>
      <c r="G1062" s="3"/>
      <c r="H1062" s="3"/>
      <c r="I1062" s="2"/>
      <c r="J1062"/>
      <c r="K1062"/>
      <c r="L1062"/>
      <c r="M1062"/>
      <c r="N1062"/>
      <c r="O1062"/>
      <c r="P1062"/>
      <c r="Q1062"/>
      <c r="R1062"/>
      <c r="S1062"/>
      <c r="T1062"/>
      <c r="U1062"/>
      <c r="V1062" s="2"/>
    </row>
    <row r="1063" spans="2:22" x14ac:dyDescent="0.2">
      <c r="B1063" s="2"/>
      <c r="C1063" s="2"/>
      <c r="D1063" s="2"/>
      <c r="E1063" s="2"/>
      <c r="F1063" s="2"/>
      <c r="G1063" s="3"/>
      <c r="H1063" s="3"/>
      <c r="I1063" s="2"/>
      <c r="J1063"/>
      <c r="K1063"/>
      <c r="L1063"/>
      <c r="M1063"/>
      <c r="N1063"/>
      <c r="O1063"/>
      <c r="P1063"/>
      <c r="Q1063"/>
      <c r="R1063"/>
      <c r="S1063"/>
      <c r="T1063"/>
      <c r="U1063"/>
      <c r="V1063" s="2"/>
    </row>
    <row r="1064" spans="2:22" x14ac:dyDescent="0.2">
      <c r="B1064" s="2"/>
      <c r="C1064" s="2"/>
      <c r="D1064" s="2"/>
      <c r="E1064" s="2"/>
      <c r="F1064" s="2"/>
      <c r="G1064" s="3"/>
      <c r="H1064" s="3"/>
      <c r="I1064" s="2"/>
      <c r="J1064"/>
      <c r="K1064"/>
      <c r="L1064"/>
      <c r="M1064"/>
      <c r="N1064"/>
      <c r="O1064"/>
      <c r="P1064"/>
      <c r="Q1064"/>
      <c r="R1064"/>
      <c r="S1064"/>
      <c r="T1064"/>
      <c r="U1064"/>
      <c r="V1064" s="2"/>
    </row>
    <row r="1065" spans="2:22" x14ac:dyDescent="0.2">
      <c r="B1065" s="2"/>
      <c r="C1065" s="2"/>
      <c r="D1065" s="2"/>
      <c r="E1065" s="2"/>
      <c r="F1065" s="2"/>
      <c r="G1065" s="3"/>
      <c r="H1065" s="3"/>
      <c r="I1065" s="2"/>
      <c r="J1065"/>
      <c r="K1065"/>
      <c r="L1065"/>
      <c r="M1065"/>
      <c r="N1065"/>
      <c r="O1065"/>
      <c r="P1065"/>
      <c r="Q1065"/>
      <c r="R1065"/>
      <c r="S1065"/>
      <c r="T1065"/>
      <c r="U1065"/>
      <c r="V1065" s="2"/>
    </row>
    <row r="1066" spans="2:22" x14ac:dyDescent="0.2">
      <c r="B1066" s="2"/>
      <c r="C1066" s="2"/>
      <c r="D1066" s="2"/>
      <c r="E1066" s="2"/>
      <c r="F1066" s="2"/>
      <c r="G1066" s="3"/>
      <c r="H1066" s="3"/>
      <c r="I1066" s="2"/>
      <c r="J1066"/>
      <c r="K1066"/>
      <c r="L1066"/>
      <c r="M1066"/>
      <c r="N1066"/>
      <c r="O1066"/>
      <c r="P1066"/>
      <c r="Q1066"/>
      <c r="R1066"/>
      <c r="S1066"/>
      <c r="T1066"/>
      <c r="U1066"/>
      <c r="V1066" s="2"/>
    </row>
    <row r="1067" spans="2:22" x14ac:dyDescent="0.2">
      <c r="B1067" s="2"/>
      <c r="C1067" s="2"/>
      <c r="D1067" s="2"/>
      <c r="E1067" s="2"/>
      <c r="F1067" s="2"/>
      <c r="G1067" s="3"/>
      <c r="H1067" s="3"/>
      <c r="I1067" s="2"/>
      <c r="J1067"/>
      <c r="K1067"/>
      <c r="L1067"/>
      <c r="M1067"/>
      <c r="N1067"/>
      <c r="O1067"/>
      <c r="P1067"/>
      <c r="Q1067"/>
      <c r="R1067"/>
      <c r="S1067"/>
      <c r="T1067"/>
      <c r="U1067"/>
      <c r="V1067" s="2"/>
    </row>
    <row r="1068" spans="2:22" x14ac:dyDescent="0.2">
      <c r="B1068" s="2"/>
      <c r="C1068" s="2"/>
      <c r="D1068" s="2"/>
      <c r="E1068" s="2"/>
      <c r="F1068" s="2"/>
      <c r="G1068" s="3"/>
      <c r="H1068" s="3"/>
      <c r="I1068" s="2"/>
      <c r="J1068"/>
      <c r="K1068"/>
      <c r="L1068"/>
      <c r="M1068"/>
      <c r="N1068"/>
      <c r="O1068"/>
      <c r="P1068"/>
      <c r="Q1068"/>
      <c r="R1068"/>
      <c r="S1068"/>
      <c r="T1068"/>
      <c r="U1068"/>
      <c r="V1068" s="2"/>
    </row>
    <row r="1069" spans="2:22" x14ac:dyDescent="0.2">
      <c r="B1069" s="2"/>
      <c r="C1069" s="2"/>
      <c r="D1069" s="2"/>
      <c r="E1069" s="2"/>
      <c r="F1069" s="2"/>
      <c r="G1069" s="3"/>
      <c r="H1069" s="3"/>
      <c r="I1069" s="2"/>
      <c r="J1069"/>
      <c r="K1069"/>
      <c r="L1069"/>
      <c r="M1069"/>
      <c r="N1069"/>
      <c r="O1069"/>
      <c r="P1069"/>
      <c r="Q1069"/>
      <c r="R1069"/>
      <c r="S1069"/>
      <c r="T1069"/>
      <c r="U1069"/>
      <c r="V1069" s="2"/>
    </row>
    <row r="1070" spans="2:22" x14ac:dyDescent="0.2">
      <c r="B1070" s="2"/>
      <c r="C1070" s="2"/>
      <c r="D1070" s="2"/>
      <c r="E1070" s="2"/>
      <c r="F1070" s="2"/>
      <c r="G1070" s="3"/>
      <c r="H1070" s="3"/>
      <c r="I1070" s="2"/>
      <c r="J1070"/>
      <c r="K1070"/>
      <c r="L1070"/>
      <c r="M1070"/>
      <c r="N1070"/>
      <c r="O1070"/>
      <c r="P1070"/>
      <c r="Q1070"/>
      <c r="R1070"/>
      <c r="S1070"/>
      <c r="T1070"/>
      <c r="U1070"/>
      <c r="V1070" s="2"/>
    </row>
    <row r="1071" spans="2:22" x14ac:dyDescent="0.2">
      <c r="B1071" s="2"/>
      <c r="C1071" s="2"/>
      <c r="D1071" s="2"/>
      <c r="E1071" s="2"/>
      <c r="F1071" s="2"/>
      <c r="G1071" s="3"/>
      <c r="H1071" s="3"/>
      <c r="I1071" s="2"/>
      <c r="J1071"/>
      <c r="K1071"/>
      <c r="L1071"/>
      <c r="M1071"/>
      <c r="N1071"/>
      <c r="O1071"/>
      <c r="P1071"/>
      <c r="Q1071"/>
      <c r="R1071"/>
      <c r="S1071"/>
      <c r="T1071"/>
      <c r="U1071"/>
      <c r="V1071" s="2"/>
    </row>
    <row r="1072" spans="2:22" x14ac:dyDescent="0.2">
      <c r="B1072" s="2"/>
      <c r="C1072" s="2"/>
      <c r="D1072" s="2"/>
      <c r="E1072" s="2"/>
      <c r="F1072" s="2"/>
      <c r="G1072" s="3"/>
      <c r="H1072" s="3"/>
      <c r="I1072" s="2"/>
      <c r="J1072"/>
      <c r="K1072"/>
      <c r="L1072"/>
      <c r="M1072"/>
      <c r="N1072"/>
      <c r="O1072"/>
      <c r="P1072"/>
      <c r="Q1072"/>
      <c r="R1072"/>
      <c r="S1072"/>
      <c r="T1072"/>
      <c r="U1072"/>
      <c r="V1072" s="2"/>
    </row>
    <row r="1073" spans="2:22" x14ac:dyDescent="0.2">
      <c r="B1073" s="2"/>
      <c r="C1073" s="2"/>
      <c r="D1073" s="2"/>
      <c r="E1073" s="2"/>
      <c r="F1073" s="2"/>
      <c r="G1073" s="3"/>
      <c r="H1073" s="3"/>
      <c r="I1073" s="2"/>
      <c r="J1073"/>
      <c r="K1073"/>
      <c r="L1073"/>
      <c r="M1073"/>
      <c r="N1073"/>
      <c r="O1073"/>
      <c r="P1073"/>
      <c r="Q1073"/>
      <c r="R1073"/>
      <c r="S1073"/>
      <c r="T1073"/>
      <c r="U1073"/>
      <c r="V1073" s="2"/>
    </row>
    <row r="1074" spans="2:22" x14ac:dyDescent="0.2">
      <c r="B1074" s="2"/>
      <c r="C1074" s="2"/>
      <c r="D1074" s="2"/>
      <c r="E1074" s="2"/>
      <c r="F1074" s="2"/>
      <c r="G1074" s="3"/>
      <c r="H1074" s="3"/>
      <c r="I1074" s="2"/>
      <c r="J1074"/>
      <c r="K1074"/>
      <c r="L1074"/>
      <c r="M1074"/>
      <c r="N1074"/>
      <c r="O1074"/>
      <c r="P1074"/>
      <c r="Q1074"/>
      <c r="R1074"/>
      <c r="S1074"/>
      <c r="T1074"/>
      <c r="U1074"/>
      <c r="V1074" s="2"/>
    </row>
    <row r="1075" spans="2:22" x14ac:dyDescent="0.2">
      <c r="B1075" s="2"/>
      <c r="C1075" s="2"/>
      <c r="D1075" s="2"/>
      <c r="E1075" s="2"/>
      <c r="F1075" s="2"/>
      <c r="G1075" s="3"/>
      <c r="H1075" s="3"/>
      <c r="I1075" s="2"/>
      <c r="J1075"/>
      <c r="K1075"/>
      <c r="L1075"/>
      <c r="M1075"/>
      <c r="N1075"/>
      <c r="O1075"/>
      <c r="P1075"/>
      <c r="Q1075"/>
      <c r="R1075"/>
      <c r="S1075"/>
      <c r="T1075"/>
      <c r="U1075"/>
      <c r="V1075" s="2"/>
    </row>
    <row r="1076" spans="2:22" x14ac:dyDescent="0.2">
      <c r="B1076" s="2"/>
      <c r="C1076" s="2"/>
      <c r="D1076" s="2"/>
      <c r="E1076" s="2"/>
      <c r="F1076" s="2"/>
      <c r="G1076" s="3"/>
      <c r="H1076" s="3"/>
      <c r="I1076" s="2"/>
      <c r="J1076"/>
      <c r="K1076"/>
      <c r="L1076"/>
      <c r="M1076"/>
      <c r="N1076"/>
      <c r="O1076"/>
      <c r="P1076"/>
      <c r="Q1076"/>
      <c r="R1076"/>
      <c r="S1076"/>
      <c r="T1076"/>
      <c r="U1076"/>
      <c r="V1076" s="2"/>
    </row>
    <row r="1077" spans="2:22" x14ac:dyDescent="0.2">
      <c r="B1077" s="2"/>
      <c r="C1077" s="2"/>
      <c r="D1077" s="2"/>
      <c r="E1077" s="2"/>
      <c r="F1077" s="2"/>
      <c r="G1077" s="3"/>
      <c r="H1077" s="3"/>
      <c r="I1077" s="2"/>
      <c r="J1077"/>
      <c r="K1077"/>
      <c r="L1077"/>
      <c r="M1077"/>
      <c r="N1077"/>
      <c r="O1077"/>
      <c r="P1077"/>
      <c r="Q1077"/>
      <c r="R1077"/>
      <c r="S1077"/>
      <c r="T1077"/>
      <c r="U1077"/>
      <c r="V1077" s="2"/>
    </row>
    <row r="1078" spans="2:22" x14ac:dyDescent="0.2">
      <c r="B1078" s="2"/>
      <c r="C1078" s="2"/>
      <c r="D1078" s="2"/>
      <c r="E1078" s="2"/>
      <c r="F1078" s="2"/>
      <c r="G1078" s="3"/>
      <c r="H1078" s="3"/>
      <c r="I1078" s="2"/>
      <c r="J1078"/>
      <c r="K1078"/>
      <c r="L1078"/>
      <c r="M1078"/>
      <c r="N1078"/>
      <c r="O1078"/>
      <c r="P1078"/>
      <c r="Q1078"/>
      <c r="R1078"/>
      <c r="S1078"/>
      <c r="T1078"/>
      <c r="U1078"/>
      <c r="V1078" s="2"/>
    </row>
    <row r="1079" spans="2:22" x14ac:dyDescent="0.2">
      <c r="B1079" s="2"/>
      <c r="C1079" s="2"/>
      <c r="D1079" s="2"/>
      <c r="E1079" s="2"/>
      <c r="F1079" s="2"/>
      <c r="G1079" s="3"/>
      <c r="H1079" s="3"/>
      <c r="I1079" s="2"/>
      <c r="J1079"/>
      <c r="K1079"/>
      <c r="L1079"/>
      <c r="M1079"/>
      <c r="N1079"/>
      <c r="O1079"/>
      <c r="P1079"/>
      <c r="Q1079"/>
      <c r="R1079"/>
      <c r="S1079"/>
      <c r="T1079"/>
      <c r="U1079"/>
      <c r="V1079" s="2"/>
    </row>
    <row r="1080" spans="2:22" x14ac:dyDescent="0.2">
      <c r="B1080" s="2"/>
      <c r="C1080" s="2"/>
      <c r="D1080" s="2"/>
      <c r="E1080" s="2"/>
      <c r="F1080" s="2"/>
      <c r="G1080" s="3"/>
      <c r="H1080" s="3"/>
      <c r="I1080" s="2"/>
      <c r="J1080"/>
      <c r="K1080"/>
      <c r="L1080"/>
      <c r="M1080"/>
      <c r="N1080"/>
      <c r="O1080"/>
      <c r="P1080"/>
      <c r="Q1080"/>
      <c r="R1080"/>
      <c r="S1080"/>
      <c r="T1080"/>
      <c r="U1080"/>
      <c r="V1080" s="2"/>
    </row>
    <row r="1081" spans="2:22" x14ac:dyDescent="0.2">
      <c r="B1081" s="2"/>
      <c r="C1081" s="2"/>
      <c r="D1081" s="2"/>
      <c r="E1081" s="2"/>
      <c r="F1081" s="2"/>
      <c r="G1081" s="3"/>
      <c r="H1081" s="3"/>
      <c r="I1081" s="2"/>
      <c r="J1081"/>
      <c r="K1081"/>
      <c r="L1081"/>
      <c r="M1081"/>
      <c r="N1081"/>
      <c r="O1081"/>
      <c r="P1081"/>
      <c r="Q1081"/>
      <c r="R1081"/>
      <c r="S1081"/>
      <c r="T1081"/>
      <c r="U1081"/>
      <c r="V1081" s="2"/>
    </row>
    <row r="1082" spans="2:22" x14ac:dyDescent="0.2">
      <c r="B1082" s="2"/>
      <c r="C1082" s="2"/>
      <c r="D1082" s="2"/>
      <c r="E1082" s="2"/>
      <c r="F1082" s="2"/>
      <c r="G1082" s="3"/>
      <c r="H1082" s="3"/>
      <c r="I1082" s="2"/>
      <c r="J1082"/>
      <c r="K1082"/>
      <c r="L1082"/>
      <c r="M1082"/>
      <c r="N1082"/>
      <c r="O1082"/>
      <c r="P1082"/>
      <c r="Q1082"/>
      <c r="R1082"/>
      <c r="S1082"/>
      <c r="T1082"/>
      <c r="U1082"/>
      <c r="V1082" s="2"/>
    </row>
    <row r="1083" spans="2:22" x14ac:dyDescent="0.2">
      <c r="B1083" s="2"/>
      <c r="C1083" s="2"/>
      <c r="D1083" s="2"/>
      <c r="E1083" s="2"/>
      <c r="F1083" s="2"/>
      <c r="G1083" s="3"/>
      <c r="H1083" s="3"/>
      <c r="I1083" s="2"/>
      <c r="J1083"/>
      <c r="K1083"/>
      <c r="L1083"/>
      <c r="M1083"/>
      <c r="N1083"/>
      <c r="O1083"/>
      <c r="P1083"/>
      <c r="Q1083"/>
      <c r="R1083"/>
      <c r="S1083"/>
      <c r="T1083"/>
      <c r="U1083"/>
      <c r="V1083" s="2"/>
    </row>
    <row r="1084" spans="2:22" x14ac:dyDescent="0.2">
      <c r="B1084" s="2"/>
      <c r="C1084" s="2"/>
      <c r="D1084" s="2"/>
      <c r="E1084" s="2"/>
      <c r="F1084" s="2"/>
      <c r="G1084" s="3"/>
      <c r="H1084" s="3"/>
      <c r="I1084" s="2"/>
      <c r="J1084"/>
      <c r="K1084"/>
      <c r="L1084"/>
      <c r="M1084"/>
      <c r="N1084"/>
      <c r="O1084"/>
      <c r="P1084"/>
      <c r="Q1084"/>
      <c r="R1084"/>
      <c r="S1084"/>
      <c r="T1084"/>
      <c r="U1084"/>
      <c r="V1084" s="2"/>
    </row>
    <row r="1085" spans="2:22" x14ac:dyDescent="0.2">
      <c r="B1085" s="2"/>
      <c r="C1085" s="2"/>
      <c r="D1085" s="2"/>
      <c r="E1085" s="2"/>
      <c r="F1085" s="2"/>
      <c r="G1085" s="3"/>
      <c r="H1085" s="3"/>
      <c r="I1085" s="2"/>
      <c r="J1085"/>
      <c r="K1085"/>
      <c r="L1085"/>
      <c r="M1085"/>
      <c r="N1085"/>
      <c r="O1085"/>
      <c r="P1085"/>
      <c r="Q1085"/>
      <c r="R1085"/>
      <c r="S1085"/>
      <c r="T1085"/>
      <c r="U1085"/>
      <c r="V1085" s="2"/>
    </row>
    <row r="1086" spans="2:22" x14ac:dyDescent="0.2">
      <c r="B1086" s="2"/>
      <c r="C1086" s="2"/>
      <c r="D1086" s="2"/>
      <c r="E1086" s="2"/>
      <c r="F1086" s="2"/>
      <c r="G1086" s="3"/>
      <c r="H1086" s="3"/>
      <c r="I1086" s="2"/>
      <c r="J1086"/>
      <c r="K1086"/>
      <c r="L1086"/>
      <c r="M1086"/>
      <c r="N1086"/>
      <c r="O1086"/>
      <c r="P1086"/>
      <c r="Q1086"/>
      <c r="R1086"/>
      <c r="S1086"/>
      <c r="T1086"/>
      <c r="U1086"/>
      <c r="V1086" s="2"/>
    </row>
    <row r="1087" spans="2:22" x14ac:dyDescent="0.2">
      <c r="B1087" s="2"/>
      <c r="C1087" s="2"/>
      <c r="D1087" s="2"/>
      <c r="E1087" s="2"/>
      <c r="F1087" s="2"/>
      <c r="G1087" s="3"/>
      <c r="H1087" s="3"/>
      <c r="I1087" s="2"/>
      <c r="J1087"/>
      <c r="K1087"/>
      <c r="L1087"/>
      <c r="M1087"/>
      <c r="N1087"/>
      <c r="O1087"/>
      <c r="P1087"/>
      <c r="Q1087"/>
      <c r="R1087"/>
      <c r="S1087"/>
      <c r="T1087"/>
      <c r="U1087"/>
      <c r="V1087" s="2"/>
    </row>
    <row r="1088" spans="2:22" x14ac:dyDescent="0.2">
      <c r="B1088" s="2"/>
      <c r="C1088" s="2"/>
      <c r="D1088" s="2"/>
      <c r="E1088" s="2"/>
      <c r="F1088" s="2"/>
      <c r="G1088" s="3"/>
      <c r="H1088" s="3"/>
      <c r="I1088" s="2"/>
      <c r="J1088"/>
      <c r="K1088"/>
      <c r="L1088"/>
      <c r="M1088"/>
      <c r="N1088"/>
      <c r="O1088"/>
      <c r="P1088"/>
      <c r="Q1088"/>
      <c r="R1088"/>
      <c r="S1088"/>
      <c r="T1088"/>
      <c r="U1088"/>
      <c r="V1088" s="2"/>
    </row>
    <row r="1089" spans="2:22" x14ac:dyDescent="0.2">
      <c r="B1089" s="2"/>
      <c r="C1089" s="2"/>
      <c r="D1089" s="2"/>
      <c r="E1089" s="2"/>
      <c r="F1089" s="2"/>
      <c r="G1089" s="3"/>
      <c r="H1089" s="3"/>
      <c r="I1089" s="2"/>
      <c r="J1089"/>
      <c r="K1089"/>
      <c r="L1089"/>
      <c r="M1089"/>
      <c r="N1089"/>
      <c r="O1089"/>
      <c r="P1089"/>
      <c r="Q1089"/>
      <c r="R1089"/>
      <c r="S1089"/>
      <c r="T1089"/>
      <c r="U1089"/>
      <c r="V1089" s="2"/>
    </row>
    <row r="1090" spans="2:22" x14ac:dyDescent="0.2">
      <c r="B1090" s="2"/>
      <c r="C1090" s="2"/>
      <c r="D1090" s="2"/>
      <c r="E1090" s="2"/>
      <c r="F1090" s="2"/>
      <c r="G1090" s="3"/>
      <c r="H1090" s="3"/>
      <c r="I1090" s="2"/>
      <c r="J1090"/>
      <c r="K1090"/>
      <c r="L1090"/>
      <c r="M1090"/>
      <c r="N1090"/>
      <c r="O1090"/>
      <c r="P1090"/>
      <c r="Q1090"/>
      <c r="R1090"/>
      <c r="S1090"/>
      <c r="T1090"/>
      <c r="U1090"/>
      <c r="V1090" s="2"/>
    </row>
    <row r="1091" spans="2:22" x14ac:dyDescent="0.2">
      <c r="B1091" s="2"/>
      <c r="C1091" s="2"/>
      <c r="D1091" s="2"/>
      <c r="E1091" s="2"/>
      <c r="F1091" s="2"/>
      <c r="G1091" s="3"/>
      <c r="H1091" s="3"/>
      <c r="I1091" s="2"/>
      <c r="J1091"/>
      <c r="K1091"/>
      <c r="L1091"/>
      <c r="M1091"/>
      <c r="N1091"/>
      <c r="O1091"/>
      <c r="P1091"/>
      <c r="Q1091"/>
      <c r="R1091"/>
      <c r="S1091"/>
      <c r="T1091"/>
      <c r="U1091"/>
      <c r="V1091" s="2"/>
    </row>
    <row r="1092" spans="2:22" x14ac:dyDescent="0.2">
      <c r="B1092" s="2"/>
      <c r="C1092" s="2"/>
      <c r="D1092" s="2"/>
      <c r="E1092" s="2"/>
      <c r="F1092" s="2"/>
      <c r="G1092" s="3"/>
      <c r="H1092" s="3"/>
      <c r="I1092" s="2"/>
      <c r="J1092"/>
      <c r="K1092"/>
      <c r="L1092"/>
      <c r="M1092"/>
      <c r="N1092"/>
      <c r="O1092"/>
      <c r="P1092"/>
      <c r="Q1092"/>
      <c r="R1092"/>
      <c r="S1092"/>
      <c r="T1092"/>
      <c r="U1092"/>
      <c r="V1092" s="2"/>
    </row>
    <row r="1093" spans="2:22" x14ac:dyDescent="0.2">
      <c r="B1093" s="2"/>
      <c r="C1093" s="2"/>
      <c r="D1093" s="2"/>
      <c r="E1093" s="2"/>
      <c r="F1093" s="2"/>
      <c r="G1093" s="3"/>
      <c r="H1093" s="3"/>
      <c r="I1093" s="2"/>
      <c r="J1093"/>
      <c r="K1093"/>
      <c r="L1093"/>
      <c r="M1093"/>
      <c r="N1093"/>
      <c r="O1093"/>
      <c r="P1093"/>
      <c r="Q1093"/>
      <c r="R1093"/>
      <c r="S1093"/>
      <c r="T1093"/>
      <c r="U1093"/>
      <c r="V1093" s="2"/>
    </row>
    <row r="1094" spans="2:22" x14ac:dyDescent="0.2">
      <c r="B1094" s="2"/>
      <c r="C1094" s="2"/>
      <c r="D1094" s="2"/>
      <c r="E1094" s="2"/>
      <c r="F1094" s="2"/>
      <c r="G1094" s="3"/>
      <c r="H1094" s="3"/>
      <c r="I1094" s="2"/>
      <c r="J1094"/>
      <c r="K1094"/>
      <c r="L1094"/>
      <c r="M1094"/>
      <c r="N1094"/>
      <c r="O1094"/>
      <c r="P1094"/>
      <c r="Q1094"/>
      <c r="R1094"/>
      <c r="S1094"/>
      <c r="T1094"/>
      <c r="U1094"/>
      <c r="V1094" s="2"/>
    </row>
    <row r="1095" spans="2:22" x14ac:dyDescent="0.2">
      <c r="B1095" s="2"/>
      <c r="C1095" s="2"/>
      <c r="D1095" s="2"/>
      <c r="E1095" s="2"/>
      <c r="F1095" s="2"/>
      <c r="G1095" s="3"/>
      <c r="H1095" s="3"/>
      <c r="I1095" s="2"/>
      <c r="J1095"/>
      <c r="K1095"/>
      <c r="L1095"/>
      <c r="M1095"/>
      <c r="N1095"/>
      <c r="O1095"/>
      <c r="P1095"/>
      <c r="Q1095"/>
      <c r="R1095"/>
      <c r="S1095"/>
      <c r="T1095"/>
      <c r="U1095"/>
      <c r="V1095" s="2"/>
    </row>
    <row r="1096" spans="2:22" x14ac:dyDescent="0.2">
      <c r="B1096" s="2"/>
      <c r="C1096" s="2"/>
      <c r="D1096" s="2"/>
      <c r="E1096" s="2"/>
      <c r="F1096" s="2"/>
      <c r="G1096" s="3"/>
      <c r="H1096" s="3"/>
      <c r="I1096" s="2"/>
      <c r="J1096"/>
      <c r="K1096"/>
      <c r="L1096"/>
      <c r="M1096"/>
      <c r="N1096"/>
      <c r="O1096"/>
      <c r="P1096"/>
      <c r="Q1096"/>
      <c r="R1096"/>
      <c r="S1096"/>
      <c r="T1096"/>
      <c r="U1096"/>
      <c r="V1096" s="2"/>
    </row>
    <row r="1097" spans="2:22" x14ac:dyDescent="0.2">
      <c r="B1097" s="2"/>
      <c r="C1097" s="2"/>
      <c r="D1097" s="2"/>
      <c r="E1097" s="2"/>
      <c r="F1097" s="2"/>
      <c r="G1097" s="3"/>
      <c r="H1097" s="3"/>
      <c r="I1097" s="2"/>
      <c r="J1097"/>
      <c r="K1097"/>
      <c r="L1097"/>
      <c r="M1097"/>
      <c r="N1097"/>
      <c r="O1097"/>
      <c r="P1097"/>
      <c r="Q1097"/>
      <c r="R1097"/>
      <c r="S1097"/>
      <c r="T1097"/>
      <c r="U1097"/>
      <c r="V1097" s="2"/>
    </row>
    <row r="1098" spans="2:22" x14ac:dyDescent="0.2">
      <c r="B1098" s="2"/>
      <c r="C1098" s="2"/>
      <c r="D1098" s="2"/>
      <c r="E1098" s="2"/>
      <c r="F1098" s="2"/>
      <c r="G1098" s="3"/>
      <c r="H1098" s="3"/>
      <c r="I1098" s="2"/>
      <c r="J1098"/>
      <c r="K1098"/>
      <c r="L1098"/>
      <c r="M1098"/>
      <c r="N1098"/>
      <c r="O1098"/>
      <c r="P1098"/>
      <c r="Q1098"/>
      <c r="R1098"/>
      <c r="S1098"/>
      <c r="T1098"/>
      <c r="U1098"/>
      <c r="V1098" s="2"/>
    </row>
    <row r="1099" spans="2:22" x14ac:dyDescent="0.2">
      <c r="B1099" s="2"/>
      <c r="C1099" s="2"/>
      <c r="D1099" s="2"/>
      <c r="E1099" s="2"/>
      <c r="F1099" s="2"/>
      <c r="G1099" s="3"/>
      <c r="H1099" s="3"/>
      <c r="I1099" s="2"/>
      <c r="J1099"/>
      <c r="K1099"/>
      <c r="L1099"/>
      <c r="M1099"/>
      <c r="N1099"/>
      <c r="O1099"/>
      <c r="P1099"/>
      <c r="Q1099"/>
      <c r="R1099"/>
      <c r="S1099"/>
      <c r="T1099"/>
      <c r="U1099"/>
      <c r="V1099" s="2"/>
    </row>
    <row r="1100" spans="2:22" x14ac:dyDescent="0.2">
      <c r="B1100" s="2"/>
      <c r="C1100" s="2"/>
      <c r="D1100" s="2"/>
      <c r="E1100" s="2"/>
      <c r="F1100" s="2"/>
      <c r="G1100" s="3"/>
      <c r="H1100" s="3"/>
      <c r="I1100" s="2"/>
      <c r="J1100"/>
      <c r="K1100"/>
      <c r="L1100"/>
      <c r="M1100"/>
      <c r="N1100"/>
      <c r="O1100"/>
      <c r="P1100"/>
      <c r="Q1100"/>
      <c r="R1100"/>
      <c r="S1100"/>
      <c r="T1100"/>
      <c r="U1100"/>
      <c r="V1100" s="2"/>
    </row>
    <row r="1101" spans="2:22" x14ac:dyDescent="0.2">
      <c r="B1101" s="2"/>
      <c r="C1101" s="2"/>
      <c r="D1101" s="2"/>
      <c r="E1101" s="2"/>
      <c r="F1101" s="2"/>
      <c r="G1101" s="3"/>
      <c r="H1101" s="3"/>
      <c r="I1101" s="2"/>
      <c r="J1101"/>
      <c r="K1101"/>
      <c r="L1101"/>
      <c r="M1101"/>
      <c r="N1101"/>
      <c r="O1101"/>
      <c r="P1101"/>
      <c r="Q1101"/>
      <c r="R1101"/>
      <c r="S1101"/>
      <c r="T1101"/>
      <c r="U1101"/>
      <c r="V1101" s="2"/>
    </row>
    <row r="1102" spans="2:22" x14ac:dyDescent="0.2">
      <c r="B1102" s="2"/>
      <c r="C1102" s="2"/>
      <c r="D1102" s="2"/>
      <c r="E1102" s="2"/>
      <c r="F1102" s="2"/>
      <c r="G1102" s="3"/>
      <c r="H1102" s="3"/>
      <c r="I1102" s="2"/>
      <c r="J1102"/>
      <c r="K1102"/>
      <c r="L1102"/>
      <c r="M1102"/>
      <c r="N1102"/>
      <c r="O1102"/>
      <c r="P1102"/>
      <c r="Q1102"/>
      <c r="R1102"/>
      <c r="S1102"/>
      <c r="T1102"/>
      <c r="U1102"/>
      <c r="V1102" s="2"/>
    </row>
    <row r="1103" spans="2:22" x14ac:dyDescent="0.2">
      <c r="B1103" s="2"/>
      <c r="C1103" s="2"/>
      <c r="D1103" s="2"/>
      <c r="E1103" s="2"/>
      <c r="F1103" s="2"/>
      <c r="G1103" s="3"/>
      <c r="H1103" s="3"/>
      <c r="I1103" s="2"/>
      <c r="J1103"/>
      <c r="K1103"/>
      <c r="L1103"/>
      <c r="M1103"/>
      <c r="N1103"/>
      <c r="O1103"/>
      <c r="P1103"/>
      <c r="Q1103"/>
      <c r="R1103"/>
      <c r="S1103"/>
      <c r="T1103"/>
      <c r="U1103"/>
      <c r="V1103" s="2"/>
    </row>
    <row r="1104" spans="2:22" x14ac:dyDescent="0.2">
      <c r="B1104" s="2"/>
      <c r="C1104" s="2"/>
      <c r="D1104" s="2"/>
      <c r="E1104" s="2"/>
      <c r="F1104" s="2"/>
      <c r="G1104" s="3"/>
      <c r="H1104" s="3"/>
      <c r="I1104" s="2"/>
      <c r="J1104"/>
      <c r="K1104"/>
      <c r="L1104"/>
      <c r="M1104"/>
      <c r="N1104"/>
      <c r="O1104"/>
      <c r="P1104"/>
      <c r="Q1104"/>
      <c r="R1104"/>
      <c r="S1104"/>
      <c r="T1104"/>
      <c r="U1104"/>
      <c r="V1104" s="2"/>
    </row>
    <row r="1105" spans="2:22" x14ac:dyDescent="0.2">
      <c r="B1105" s="2"/>
      <c r="C1105" s="2"/>
      <c r="D1105" s="2"/>
      <c r="E1105" s="2"/>
      <c r="F1105" s="2"/>
      <c r="G1105" s="3"/>
      <c r="H1105" s="3"/>
      <c r="I1105" s="2"/>
      <c r="J1105"/>
      <c r="K1105"/>
      <c r="L1105"/>
      <c r="M1105"/>
      <c r="N1105"/>
      <c r="O1105"/>
      <c r="P1105"/>
      <c r="Q1105"/>
      <c r="R1105"/>
      <c r="S1105"/>
      <c r="T1105"/>
      <c r="U1105"/>
      <c r="V1105" s="2"/>
    </row>
    <row r="1106" spans="2:22" x14ac:dyDescent="0.2">
      <c r="B1106" s="2"/>
      <c r="C1106" s="2"/>
      <c r="D1106" s="2"/>
      <c r="E1106" s="2"/>
      <c r="F1106" s="2"/>
      <c r="G1106" s="3"/>
      <c r="H1106" s="3"/>
      <c r="I1106" s="2"/>
      <c r="J1106"/>
      <c r="K1106"/>
      <c r="L1106"/>
      <c r="M1106"/>
      <c r="N1106"/>
      <c r="O1106"/>
      <c r="P1106"/>
      <c r="Q1106"/>
      <c r="R1106"/>
      <c r="S1106"/>
      <c r="T1106"/>
      <c r="U1106"/>
      <c r="V1106" s="2"/>
    </row>
    <row r="1107" spans="2:22" x14ac:dyDescent="0.2">
      <c r="B1107" s="2"/>
      <c r="C1107" s="2"/>
      <c r="D1107" s="2"/>
      <c r="E1107" s="2"/>
      <c r="F1107" s="2"/>
      <c r="G1107" s="3"/>
      <c r="H1107" s="3"/>
      <c r="I1107" s="2"/>
      <c r="J1107"/>
      <c r="K1107"/>
      <c r="L1107"/>
      <c r="M1107"/>
      <c r="N1107"/>
      <c r="O1107"/>
      <c r="P1107"/>
      <c r="Q1107"/>
      <c r="R1107"/>
      <c r="S1107"/>
      <c r="T1107"/>
      <c r="U1107"/>
      <c r="V1107" s="2"/>
    </row>
    <row r="1108" spans="2:22" x14ac:dyDescent="0.2">
      <c r="B1108" s="2"/>
      <c r="C1108" s="2"/>
      <c r="D1108" s="2"/>
      <c r="E1108" s="2"/>
      <c r="F1108" s="2"/>
      <c r="G1108" s="3"/>
      <c r="H1108" s="3"/>
      <c r="I1108" s="2"/>
      <c r="J1108"/>
      <c r="K1108"/>
      <c r="L1108"/>
      <c r="M1108"/>
      <c r="N1108"/>
      <c r="O1108"/>
      <c r="P1108"/>
      <c r="Q1108"/>
      <c r="R1108"/>
      <c r="S1108"/>
      <c r="T1108"/>
      <c r="U1108"/>
      <c r="V1108" s="2"/>
    </row>
    <row r="1109" spans="2:22" x14ac:dyDescent="0.2">
      <c r="B1109" s="2"/>
      <c r="C1109" s="2"/>
      <c r="D1109" s="2"/>
      <c r="E1109" s="2"/>
      <c r="F1109" s="2"/>
      <c r="G1109" s="3"/>
      <c r="H1109" s="3"/>
      <c r="I1109" s="2"/>
      <c r="J1109"/>
      <c r="K1109"/>
      <c r="L1109"/>
      <c r="M1109"/>
      <c r="N1109"/>
      <c r="O1109"/>
      <c r="P1109"/>
      <c r="Q1109"/>
      <c r="R1109"/>
      <c r="S1109"/>
      <c r="T1109"/>
      <c r="U1109"/>
      <c r="V1109" s="2"/>
    </row>
    <row r="1110" spans="2:22" x14ac:dyDescent="0.2">
      <c r="B1110" s="2"/>
      <c r="C1110" s="2"/>
      <c r="D1110" s="2"/>
      <c r="E1110" s="2"/>
      <c r="F1110" s="2"/>
      <c r="G1110" s="3"/>
      <c r="H1110" s="3"/>
      <c r="I1110" s="2"/>
      <c r="J1110"/>
      <c r="K1110"/>
      <c r="L1110"/>
      <c r="M1110"/>
      <c r="N1110"/>
      <c r="O1110"/>
      <c r="P1110"/>
      <c r="Q1110"/>
      <c r="R1110"/>
      <c r="S1110"/>
      <c r="T1110"/>
      <c r="U1110"/>
      <c r="V1110" s="2"/>
    </row>
    <row r="1111" spans="2:22" x14ac:dyDescent="0.2">
      <c r="B1111" s="2"/>
      <c r="C1111" s="2"/>
      <c r="D1111" s="2"/>
      <c r="E1111" s="2"/>
      <c r="F1111" s="2"/>
      <c r="G1111" s="3"/>
      <c r="H1111" s="3"/>
      <c r="I1111" s="2"/>
      <c r="J1111"/>
      <c r="K1111"/>
      <c r="L1111"/>
      <c r="M1111"/>
      <c r="N1111"/>
      <c r="O1111"/>
      <c r="P1111"/>
      <c r="Q1111"/>
      <c r="R1111"/>
      <c r="S1111"/>
      <c r="T1111"/>
      <c r="U1111"/>
      <c r="V1111" s="2"/>
    </row>
    <row r="1112" spans="2:22" x14ac:dyDescent="0.2">
      <c r="B1112" s="2"/>
      <c r="C1112" s="2"/>
      <c r="D1112" s="2"/>
      <c r="E1112" s="2"/>
      <c r="F1112" s="2"/>
      <c r="G1112" s="3"/>
      <c r="H1112" s="3"/>
      <c r="I1112" s="2"/>
      <c r="J1112"/>
      <c r="K1112"/>
      <c r="L1112"/>
      <c r="M1112"/>
      <c r="N1112"/>
      <c r="O1112"/>
      <c r="P1112"/>
      <c r="Q1112"/>
      <c r="R1112"/>
      <c r="S1112"/>
      <c r="T1112"/>
      <c r="U1112"/>
      <c r="V1112" s="2"/>
    </row>
    <row r="1113" spans="2:22" x14ac:dyDescent="0.2">
      <c r="B1113" s="2"/>
      <c r="C1113" s="2"/>
      <c r="D1113" s="2"/>
      <c r="E1113" s="2"/>
      <c r="F1113" s="2"/>
      <c r="G1113" s="3"/>
      <c r="H1113" s="3"/>
      <c r="I1113" s="2"/>
      <c r="J1113"/>
      <c r="K1113"/>
      <c r="L1113"/>
      <c r="M1113"/>
      <c r="N1113"/>
      <c r="O1113"/>
      <c r="P1113"/>
      <c r="Q1113"/>
      <c r="R1113"/>
      <c r="S1113"/>
      <c r="T1113"/>
      <c r="U1113"/>
      <c r="V1113" s="2"/>
    </row>
    <row r="1114" spans="2:22" x14ac:dyDescent="0.2">
      <c r="B1114" s="2"/>
      <c r="C1114" s="2"/>
      <c r="D1114" s="2"/>
      <c r="E1114" s="2"/>
      <c r="F1114" s="2"/>
      <c r="G1114" s="3"/>
      <c r="H1114" s="3"/>
      <c r="I1114" s="2"/>
      <c r="J1114"/>
      <c r="K1114"/>
      <c r="L1114"/>
      <c r="M1114"/>
      <c r="N1114"/>
      <c r="O1114"/>
      <c r="P1114"/>
      <c r="Q1114"/>
      <c r="R1114"/>
      <c r="S1114"/>
      <c r="T1114"/>
      <c r="U1114"/>
      <c r="V1114" s="2"/>
    </row>
    <row r="1115" spans="2:22" x14ac:dyDescent="0.2">
      <c r="B1115" s="2"/>
      <c r="C1115" s="2"/>
      <c r="D1115" s="2"/>
      <c r="E1115" s="2"/>
      <c r="F1115" s="2"/>
      <c r="G1115" s="3"/>
      <c r="H1115" s="3"/>
      <c r="I1115" s="2"/>
      <c r="J1115"/>
      <c r="K1115"/>
      <c r="L1115"/>
      <c r="M1115"/>
      <c r="N1115"/>
      <c r="O1115"/>
      <c r="P1115"/>
      <c r="Q1115"/>
      <c r="R1115"/>
      <c r="S1115"/>
      <c r="T1115"/>
      <c r="U1115"/>
      <c r="V1115" s="2"/>
    </row>
    <row r="1116" spans="2:22" x14ac:dyDescent="0.2">
      <c r="B1116" s="2"/>
      <c r="C1116" s="2"/>
      <c r="D1116" s="2"/>
      <c r="E1116" s="2"/>
      <c r="F1116" s="2"/>
      <c r="G1116" s="3"/>
      <c r="H1116" s="3"/>
      <c r="I1116" s="2"/>
      <c r="J1116"/>
      <c r="K1116"/>
      <c r="L1116"/>
      <c r="M1116"/>
      <c r="N1116"/>
      <c r="O1116"/>
      <c r="P1116"/>
      <c r="Q1116"/>
      <c r="R1116"/>
      <c r="S1116"/>
      <c r="T1116"/>
      <c r="U1116"/>
      <c r="V1116" s="2"/>
    </row>
    <row r="1117" spans="2:22" x14ac:dyDescent="0.2">
      <c r="B1117" s="2"/>
      <c r="C1117" s="2"/>
      <c r="D1117" s="2"/>
      <c r="E1117" s="2"/>
      <c r="F1117" s="2"/>
      <c r="G1117" s="3"/>
      <c r="H1117" s="3"/>
      <c r="I1117" s="2"/>
      <c r="J1117"/>
      <c r="K1117"/>
      <c r="L1117"/>
      <c r="M1117"/>
      <c r="N1117"/>
      <c r="O1117"/>
      <c r="P1117"/>
      <c r="Q1117"/>
      <c r="R1117"/>
      <c r="S1117"/>
      <c r="T1117"/>
      <c r="U1117"/>
      <c r="V1117" s="2"/>
    </row>
    <row r="1118" spans="2:22" x14ac:dyDescent="0.2">
      <c r="B1118" s="2"/>
      <c r="C1118" s="2"/>
      <c r="D1118" s="2"/>
      <c r="E1118" s="2"/>
      <c r="F1118" s="2"/>
      <c r="G1118" s="3"/>
      <c r="H1118" s="3"/>
      <c r="I1118" s="2"/>
      <c r="J1118"/>
      <c r="K1118"/>
      <c r="L1118"/>
      <c r="M1118"/>
      <c r="N1118"/>
      <c r="O1118"/>
      <c r="P1118"/>
      <c r="Q1118"/>
      <c r="R1118"/>
      <c r="S1118"/>
      <c r="T1118"/>
      <c r="U1118"/>
      <c r="V1118" s="2"/>
    </row>
    <row r="1119" spans="2:22" x14ac:dyDescent="0.2">
      <c r="B1119" s="2"/>
      <c r="C1119" s="2"/>
      <c r="D1119" s="2"/>
      <c r="E1119" s="2"/>
      <c r="F1119" s="2"/>
      <c r="G1119" s="3"/>
      <c r="H1119" s="3"/>
      <c r="I1119" s="2"/>
      <c r="J1119"/>
      <c r="K1119"/>
      <c r="L1119"/>
      <c r="M1119"/>
      <c r="N1119"/>
      <c r="O1119"/>
      <c r="P1119"/>
      <c r="Q1119"/>
      <c r="R1119"/>
      <c r="S1119"/>
      <c r="T1119"/>
      <c r="U1119"/>
      <c r="V1119" s="2"/>
    </row>
    <row r="1120" spans="2:22" x14ac:dyDescent="0.2">
      <c r="B1120" s="2"/>
      <c r="C1120" s="2"/>
      <c r="D1120" s="2"/>
      <c r="E1120" s="2"/>
      <c r="F1120" s="2"/>
      <c r="G1120" s="3"/>
      <c r="H1120" s="3"/>
      <c r="I1120" s="2"/>
      <c r="J1120"/>
      <c r="K1120"/>
      <c r="L1120"/>
      <c r="M1120"/>
      <c r="N1120"/>
      <c r="O1120"/>
      <c r="P1120"/>
      <c r="Q1120"/>
      <c r="R1120"/>
      <c r="S1120"/>
      <c r="T1120"/>
      <c r="U1120"/>
      <c r="V1120" s="2"/>
    </row>
    <row r="1121" spans="2:22" x14ac:dyDescent="0.2">
      <c r="B1121" s="2"/>
      <c r="C1121" s="2"/>
      <c r="D1121" s="2"/>
      <c r="E1121" s="2"/>
      <c r="F1121" s="2"/>
      <c r="G1121" s="3"/>
      <c r="H1121" s="3"/>
      <c r="I1121" s="2"/>
      <c r="J1121"/>
      <c r="K1121"/>
      <c r="L1121"/>
      <c r="M1121"/>
      <c r="N1121"/>
      <c r="O1121"/>
      <c r="P1121"/>
      <c r="Q1121"/>
      <c r="R1121"/>
      <c r="S1121"/>
      <c r="T1121"/>
      <c r="U1121"/>
      <c r="V1121" s="2"/>
    </row>
    <row r="1122" spans="2:22" x14ac:dyDescent="0.2">
      <c r="B1122" s="2"/>
      <c r="C1122" s="2"/>
      <c r="D1122" s="2"/>
      <c r="E1122" s="2"/>
      <c r="F1122" s="2"/>
      <c r="G1122" s="3"/>
      <c r="H1122" s="3"/>
      <c r="I1122" s="2"/>
      <c r="J1122"/>
      <c r="K1122"/>
      <c r="L1122"/>
      <c r="M1122"/>
      <c r="N1122"/>
      <c r="O1122"/>
      <c r="P1122"/>
      <c r="Q1122"/>
      <c r="R1122"/>
      <c r="S1122"/>
      <c r="T1122"/>
      <c r="U1122"/>
      <c r="V1122" s="2"/>
    </row>
    <row r="1123" spans="2:22" x14ac:dyDescent="0.2">
      <c r="B1123" s="2"/>
      <c r="C1123" s="2"/>
      <c r="D1123" s="2"/>
      <c r="E1123" s="2"/>
      <c r="F1123" s="2"/>
      <c r="G1123" s="3"/>
      <c r="H1123" s="3"/>
      <c r="I1123" s="2"/>
      <c r="J1123"/>
      <c r="K1123"/>
      <c r="L1123"/>
      <c r="M1123"/>
      <c r="N1123"/>
      <c r="O1123"/>
      <c r="P1123"/>
      <c r="Q1123"/>
      <c r="R1123"/>
      <c r="S1123"/>
      <c r="T1123"/>
      <c r="U1123"/>
      <c r="V1123" s="2"/>
    </row>
    <row r="1124" spans="2:22" x14ac:dyDescent="0.2">
      <c r="B1124" s="2"/>
      <c r="C1124" s="2"/>
      <c r="D1124" s="2"/>
      <c r="E1124" s="2"/>
      <c r="F1124" s="2"/>
      <c r="G1124" s="3"/>
      <c r="H1124" s="3"/>
      <c r="I1124" s="2"/>
      <c r="J1124"/>
      <c r="K1124"/>
      <c r="L1124"/>
      <c r="M1124"/>
      <c r="N1124"/>
      <c r="O1124"/>
      <c r="P1124"/>
      <c r="Q1124"/>
      <c r="R1124"/>
      <c r="S1124"/>
      <c r="T1124"/>
      <c r="U1124"/>
      <c r="V1124" s="2"/>
    </row>
    <row r="1125" spans="2:22" x14ac:dyDescent="0.2">
      <c r="B1125" s="2"/>
      <c r="C1125" s="2"/>
      <c r="D1125" s="2"/>
      <c r="E1125" s="2"/>
      <c r="F1125" s="2"/>
      <c r="G1125" s="3"/>
      <c r="H1125" s="3"/>
      <c r="I1125" s="2"/>
      <c r="J1125"/>
      <c r="K1125"/>
      <c r="L1125"/>
      <c r="M1125"/>
      <c r="N1125"/>
      <c r="O1125"/>
      <c r="P1125"/>
      <c r="Q1125"/>
      <c r="R1125"/>
      <c r="S1125"/>
      <c r="T1125"/>
      <c r="U1125"/>
      <c r="V1125" s="2"/>
    </row>
    <row r="1126" spans="2:22" x14ac:dyDescent="0.2">
      <c r="B1126" s="2"/>
      <c r="C1126" s="2"/>
      <c r="D1126" s="2"/>
      <c r="E1126" s="2"/>
      <c r="F1126" s="2"/>
      <c r="G1126" s="3"/>
      <c r="H1126" s="3"/>
      <c r="I1126" s="2"/>
      <c r="J1126"/>
      <c r="K1126"/>
      <c r="L1126"/>
      <c r="M1126"/>
      <c r="N1126"/>
      <c r="O1126"/>
      <c r="P1126"/>
      <c r="Q1126"/>
      <c r="R1126"/>
      <c r="S1126"/>
      <c r="T1126"/>
      <c r="U1126"/>
      <c r="V1126" s="2"/>
    </row>
    <row r="1127" spans="2:22" x14ac:dyDescent="0.2">
      <c r="B1127" s="2"/>
      <c r="C1127" s="2"/>
      <c r="D1127" s="2"/>
      <c r="E1127" s="2"/>
      <c r="F1127" s="2"/>
      <c r="G1127" s="3"/>
      <c r="H1127" s="3"/>
      <c r="I1127" s="2"/>
      <c r="J1127"/>
      <c r="K1127"/>
      <c r="L1127"/>
      <c r="M1127"/>
      <c r="N1127"/>
      <c r="O1127"/>
      <c r="P1127"/>
      <c r="Q1127"/>
      <c r="R1127"/>
      <c r="S1127"/>
      <c r="T1127"/>
      <c r="U1127"/>
      <c r="V1127" s="2"/>
    </row>
    <row r="1128" spans="2:22" x14ac:dyDescent="0.2">
      <c r="B1128" s="2"/>
      <c r="C1128" s="2"/>
      <c r="D1128" s="2"/>
      <c r="E1128" s="2"/>
      <c r="F1128" s="2"/>
      <c r="G1128" s="3"/>
      <c r="H1128" s="3"/>
      <c r="I1128" s="2"/>
      <c r="J1128"/>
      <c r="K1128"/>
      <c r="L1128"/>
      <c r="M1128"/>
      <c r="N1128"/>
      <c r="O1128"/>
      <c r="P1128"/>
      <c r="Q1128"/>
      <c r="R1128"/>
      <c r="S1128"/>
      <c r="T1128"/>
      <c r="U1128"/>
      <c r="V1128" s="2"/>
    </row>
    <row r="1129" spans="2:22" x14ac:dyDescent="0.2">
      <c r="B1129" s="2"/>
      <c r="C1129" s="2"/>
      <c r="D1129" s="2"/>
      <c r="E1129" s="2"/>
      <c r="F1129" s="2"/>
      <c r="G1129" s="3"/>
      <c r="H1129" s="3"/>
      <c r="I1129" s="2"/>
      <c r="J1129"/>
      <c r="K1129"/>
      <c r="L1129"/>
      <c r="M1129"/>
      <c r="N1129"/>
      <c r="O1129"/>
      <c r="P1129"/>
      <c r="Q1129"/>
      <c r="R1129"/>
      <c r="S1129"/>
      <c r="T1129"/>
      <c r="U1129"/>
      <c r="V1129" s="2"/>
    </row>
    <row r="1130" spans="2:22" x14ac:dyDescent="0.2">
      <c r="B1130" s="2"/>
      <c r="C1130" s="2"/>
      <c r="D1130" s="2"/>
      <c r="E1130" s="2"/>
      <c r="F1130" s="2"/>
      <c r="G1130" s="3"/>
      <c r="H1130" s="3"/>
      <c r="I1130" s="2"/>
      <c r="J1130"/>
      <c r="K1130"/>
      <c r="L1130"/>
      <c r="M1130"/>
      <c r="N1130"/>
      <c r="O1130"/>
      <c r="P1130"/>
      <c r="Q1130"/>
      <c r="R1130"/>
      <c r="S1130"/>
      <c r="T1130"/>
      <c r="U1130"/>
      <c r="V1130" s="2"/>
    </row>
    <row r="1131" spans="2:22" x14ac:dyDescent="0.2">
      <c r="B1131" s="2"/>
      <c r="C1131" s="2"/>
      <c r="D1131" s="2"/>
      <c r="E1131" s="2"/>
      <c r="F1131" s="2"/>
      <c r="G1131" s="3"/>
      <c r="H1131" s="3"/>
      <c r="I1131" s="2"/>
      <c r="J1131"/>
      <c r="K1131"/>
      <c r="L1131"/>
      <c r="M1131"/>
      <c r="N1131"/>
      <c r="O1131"/>
      <c r="P1131"/>
      <c r="Q1131"/>
      <c r="R1131"/>
      <c r="S1131"/>
      <c r="T1131"/>
      <c r="U1131"/>
      <c r="V1131" s="2"/>
    </row>
    <row r="1132" spans="2:22" x14ac:dyDescent="0.2">
      <c r="B1132" s="2"/>
      <c r="C1132" s="2"/>
      <c r="D1132" s="2"/>
      <c r="E1132" s="2"/>
      <c r="F1132" s="2"/>
      <c r="G1132" s="3"/>
      <c r="H1132" s="3"/>
      <c r="I1132" s="2"/>
      <c r="J1132"/>
      <c r="K1132"/>
      <c r="L1132"/>
      <c r="M1132"/>
      <c r="N1132"/>
      <c r="O1132"/>
      <c r="P1132"/>
      <c r="Q1132"/>
      <c r="R1132"/>
      <c r="S1132"/>
      <c r="T1132"/>
      <c r="U1132"/>
      <c r="V1132" s="2"/>
    </row>
    <row r="1133" spans="2:22" x14ac:dyDescent="0.2">
      <c r="B1133" s="2"/>
      <c r="C1133" s="2"/>
      <c r="D1133" s="2"/>
      <c r="E1133" s="2"/>
      <c r="F1133" s="2"/>
      <c r="G1133" s="3"/>
      <c r="H1133" s="3"/>
      <c r="I1133" s="2"/>
      <c r="J1133"/>
      <c r="K1133"/>
      <c r="L1133"/>
      <c r="M1133"/>
      <c r="N1133"/>
      <c r="O1133"/>
      <c r="P1133"/>
      <c r="Q1133"/>
      <c r="R1133"/>
      <c r="S1133"/>
      <c r="T1133"/>
      <c r="U1133"/>
      <c r="V1133" s="2"/>
    </row>
    <row r="1134" spans="2:22" x14ac:dyDescent="0.2">
      <c r="B1134" s="2"/>
      <c r="C1134" s="2"/>
      <c r="D1134" s="2"/>
      <c r="E1134" s="2"/>
      <c r="F1134" s="2"/>
      <c r="G1134" s="3"/>
      <c r="H1134" s="3"/>
      <c r="I1134" s="2"/>
      <c r="J1134"/>
      <c r="K1134"/>
      <c r="L1134"/>
      <c r="M1134"/>
      <c r="N1134"/>
      <c r="O1134"/>
      <c r="P1134"/>
      <c r="Q1134"/>
      <c r="R1134"/>
      <c r="S1134"/>
      <c r="T1134"/>
      <c r="U1134"/>
      <c r="V1134" s="2"/>
    </row>
    <row r="1135" spans="2:22" x14ac:dyDescent="0.2">
      <c r="B1135" s="2"/>
      <c r="C1135" s="2"/>
      <c r="D1135" s="2"/>
      <c r="E1135" s="2"/>
      <c r="F1135" s="2"/>
      <c r="G1135" s="3"/>
      <c r="H1135" s="3"/>
      <c r="I1135" s="2"/>
      <c r="J1135"/>
      <c r="K1135"/>
      <c r="L1135"/>
      <c r="M1135"/>
      <c r="N1135"/>
      <c r="O1135"/>
      <c r="P1135"/>
      <c r="Q1135"/>
      <c r="R1135"/>
      <c r="S1135"/>
      <c r="T1135"/>
      <c r="U1135"/>
      <c r="V1135" s="2"/>
    </row>
    <row r="1136" spans="2:22" x14ac:dyDescent="0.2">
      <c r="B1136" s="2"/>
      <c r="C1136" s="2"/>
      <c r="D1136" s="2"/>
      <c r="E1136" s="2"/>
      <c r="F1136" s="2"/>
      <c r="G1136" s="3"/>
      <c r="H1136" s="3"/>
      <c r="I1136" s="2"/>
      <c r="J1136"/>
      <c r="K1136"/>
      <c r="L1136"/>
      <c r="M1136"/>
      <c r="N1136"/>
      <c r="O1136"/>
      <c r="P1136"/>
      <c r="Q1136"/>
      <c r="R1136"/>
      <c r="S1136"/>
      <c r="T1136"/>
      <c r="U1136"/>
      <c r="V1136" s="2"/>
    </row>
    <row r="1137" spans="2:22" x14ac:dyDescent="0.2">
      <c r="B1137" s="2"/>
      <c r="C1137" s="2"/>
      <c r="D1137" s="2"/>
      <c r="E1137" s="2"/>
      <c r="F1137" s="2"/>
      <c r="G1137" s="3"/>
      <c r="H1137" s="3"/>
      <c r="I1137" s="2"/>
      <c r="J1137"/>
      <c r="K1137"/>
      <c r="L1137"/>
      <c r="M1137"/>
      <c r="N1137"/>
      <c r="O1137"/>
      <c r="P1137"/>
      <c r="Q1137"/>
      <c r="R1137"/>
      <c r="S1137"/>
      <c r="T1137"/>
      <c r="U1137"/>
      <c r="V1137" s="2"/>
    </row>
    <row r="1138" spans="2:22" x14ac:dyDescent="0.2">
      <c r="B1138" s="2"/>
      <c r="C1138" s="2"/>
      <c r="D1138" s="2"/>
      <c r="E1138" s="2"/>
      <c r="F1138" s="2"/>
      <c r="G1138" s="3"/>
      <c r="H1138" s="3"/>
      <c r="I1138" s="2"/>
      <c r="J1138"/>
      <c r="K1138"/>
      <c r="L1138"/>
      <c r="M1138"/>
      <c r="N1138"/>
      <c r="O1138"/>
      <c r="P1138"/>
      <c r="Q1138"/>
      <c r="R1138"/>
      <c r="S1138"/>
      <c r="T1138"/>
      <c r="U1138"/>
      <c r="V1138" s="2"/>
    </row>
    <row r="1139" spans="2:22" x14ac:dyDescent="0.2">
      <c r="B1139" s="2"/>
      <c r="C1139" s="2"/>
      <c r="D1139" s="2"/>
      <c r="E1139" s="2"/>
      <c r="F1139" s="2"/>
      <c r="G1139" s="3"/>
      <c r="H1139" s="3"/>
      <c r="I1139" s="2"/>
      <c r="J1139"/>
      <c r="K1139"/>
      <c r="L1139"/>
      <c r="M1139"/>
      <c r="N1139"/>
      <c r="O1139"/>
      <c r="P1139"/>
      <c r="Q1139"/>
      <c r="R1139"/>
      <c r="S1139"/>
      <c r="T1139"/>
      <c r="U1139"/>
      <c r="V1139" s="2"/>
    </row>
    <row r="1140" spans="2:22" x14ac:dyDescent="0.2">
      <c r="B1140" s="2"/>
      <c r="C1140" s="2"/>
      <c r="D1140" s="2"/>
      <c r="E1140" s="2"/>
      <c r="F1140" s="2"/>
      <c r="G1140" s="3"/>
      <c r="H1140" s="3"/>
      <c r="I1140" s="2"/>
      <c r="J1140"/>
      <c r="K1140"/>
      <c r="L1140"/>
      <c r="M1140"/>
      <c r="N1140"/>
      <c r="O1140"/>
      <c r="P1140"/>
      <c r="Q1140"/>
      <c r="R1140"/>
      <c r="S1140"/>
      <c r="T1140"/>
      <c r="U1140"/>
      <c r="V1140" s="2"/>
    </row>
    <row r="1141" spans="2:22" x14ac:dyDescent="0.2">
      <c r="B1141" s="2"/>
      <c r="C1141" s="2"/>
      <c r="D1141" s="2"/>
      <c r="E1141" s="2"/>
      <c r="F1141" s="2"/>
      <c r="G1141" s="3"/>
      <c r="H1141" s="3"/>
      <c r="I1141" s="2"/>
      <c r="J1141"/>
      <c r="K1141"/>
      <c r="L1141"/>
      <c r="M1141"/>
      <c r="N1141"/>
      <c r="O1141"/>
      <c r="P1141"/>
      <c r="Q1141"/>
      <c r="R1141"/>
      <c r="S1141"/>
      <c r="T1141"/>
      <c r="U1141"/>
      <c r="V1141" s="2"/>
    </row>
    <row r="1142" spans="2:22" x14ac:dyDescent="0.2">
      <c r="B1142" s="2"/>
      <c r="C1142" s="2"/>
      <c r="D1142" s="2"/>
      <c r="E1142" s="2"/>
      <c r="F1142" s="2"/>
      <c r="G1142" s="3"/>
      <c r="H1142" s="3"/>
      <c r="I1142" s="2"/>
      <c r="J1142"/>
      <c r="K1142"/>
      <c r="L1142"/>
      <c r="M1142"/>
      <c r="N1142"/>
      <c r="O1142"/>
      <c r="P1142"/>
      <c r="Q1142"/>
      <c r="R1142"/>
      <c r="S1142"/>
      <c r="T1142"/>
      <c r="U1142"/>
      <c r="V1142" s="2"/>
    </row>
    <row r="1143" spans="2:22" x14ac:dyDescent="0.2">
      <c r="B1143" s="2"/>
      <c r="C1143" s="2"/>
      <c r="D1143" s="2"/>
      <c r="E1143" s="2"/>
      <c r="F1143" s="2"/>
      <c r="G1143" s="3"/>
      <c r="H1143" s="3"/>
      <c r="I1143" s="2"/>
      <c r="J1143"/>
      <c r="K1143"/>
      <c r="L1143"/>
      <c r="M1143"/>
      <c r="N1143"/>
      <c r="O1143"/>
      <c r="P1143"/>
      <c r="Q1143"/>
      <c r="R1143"/>
      <c r="S1143"/>
      <c r="T1143"/>
      <c r="U1143"/>
      <c r="V1143" s="2"/>
    </row>
    <row r="1144" spans="2:22" x14ac:dyDescent="0.2">
      <c r="B1144" s="2"/>
      <c r="C1144" s="2"/>
      <c r="D1144" s="2"/>
      <c r="E1144" s="2"/>
      <c r="F1144" s="2"/>
      <c r="G1144" s="3"/>
      <c r="H1144" s="3"/>
      <c r="I1144" s="2"/>
      <c r="J1144"/>
      <c r="K1144"/>
      <c r="L1144"/>
      <c r="M1144"/>
      <c r="N1144"/>
      <c r="O1144"/>
      <c r="P1144"/>
      <c r="Q1144"/>
      <c r="R1144"/>
      <c r="S1144"/>
      <c r="T1144"/>
      <c r="U1144"/>
      <c r="V1144" s="2"/>
    </row>
    <row r="1145" spans="2:22" x14ac:dyDescent="0.2">
      <c r="B1145" s="2"/>
      <c r="C1145" s="2"/>
      <c r="D1145" s="2"/>
      <c r="E1145" s="2"/>
      <c r="F1145" s="2"/>
      <c r="G1145" s="3"/>
      <c r="H1145" s="3"/>
      <c r="I1145" s="2"/>
      <c r="J1145"/>
      <c r="K1145"/>
      <c r="L1145"/>
      <c r="M1145"/>
      <c r="N1145"/>
      <c r="O1145"/>
      <c r="P1145"/>
      <c r="Q1145"/>
      <c r="R1145"/>
      <c r="S1145"/>
      <c r="T1145"/>
      <c r="U1145"/>
      <c r="V1145" s="2"/>
    </row>
    <row r="1146" spans="2:22" x14ac:dyDescent="0.2">
      <c r="B1146" s="2"/>
      <c r="C1146" s="2"/>
      <c r="D1146" s="2"/>
      <c r="E1146" s="2"/>
      <c r="F1146" s="2"/>
      <c r="G1146" s="3"/>
      <c r="H1146" s="3"/>
      <c r="I1146" s="2"/>
      <c r="J1146"/>
      <c r="K1146"/>
      <c r="L1146"/>
      <c r="M1146"/>
      <c r="N1146"/>
      <c r="O1146"/>
      <c r="P1146"/>
      <c r="Q1146"/>
      <c r="R1146"/>
      <c r="S1146"/>
      <c r="T1146"/>
      <c r="U1146"/>
      <c r="V1146" s="2"/>
    </row>
    <row r="1147" spans="2:22" x14ac:dyDescent="0.2">
      <c r="B1147" s="2"/>
      <c r="C1147" s="2"/>
      <c r="D1147" s="2"/>
      <c r="E1147" s="2"/>
      <c r="F1147" s="2"/>
      <c r="G1147" s="3"/>
      <c r="H1147" s="3"/>
      <c r="I1147" s="2"/>
      <c r="J1147"/>
      <c r="K1147"/>
      <c r="L1147"/>
      <c r="M1147"/>
      <c r="N1147"/>
      <c r="O1147"/>
      <c r="P1147"/>
      <c r="Q1147"/>
      <c r="R1147"/>
      <c r="S1147"/>
      <c r="T1147"/>
      <c r="U1147"/>
      <c r="V1147" s="2"/>
    </row>
    <row r="1148" spans="2:22" x14ac:dyDescent="0.2">
      <c r="B1148" s="2"/>
      <c r="C1148" s="2"/>
      <c r="D1148" s="2"/>
      <c r="E1148" s="2"/>
      <c r="F1148" s="2"/>
      <c r="G1148" s="3"/>
      <c r="H1148" s="3"/>
      <c r="I1148" s="2"/>
      <c r="J1148"/>
      <c r="K1148"/>
      <c r="L1148"/>
      <c r="M1148"/>
      <c r="N1148"/>
      <c r="O1148"/>
      <c r="P1148"/>
      <c r="Q1148"/>
      <c r="R1148"/>
      <c r="S1148"/>
      <c r="T1148"/>
      <c r="U1148"/>
      <c r="V1148" s="2"/>
    </row>
    <row r="1149" spans="2:22" x14ac:dyDescent="0.2">
      <c r="B1149" s="2"/>
      <c r="C1149" s="2"/>
      <c r="D1149" s="2"/>
      <c r="E1149" s="2"/>
      <c r="F1149" s="2"/>
      <c r="G1149" s="3"/>
      <c r="H1149" s="3"/>
      <c r="I1149" s="2"/>
      <c r="J1149"/>
      <c r="K1149"/>
      <c r="L1149"/>
      <c r="M1149"/>
      <c r="N1149"/>
      <c r="O1149"/>
      <c r="P1149"/>
      <c r="Q1149"/>
      <c r="R1149"/>
      <c r="S1149"/>
      <c r="T1149"/>
      <c r="U1149"/>
      <c r="V1149" s="2"/>
    </row>
    <row r="1150" spans="2:22" x14ac:dyDescent="0.2">
      <c r="B1150" s="2"/>
      <c r="C1150" s="2"/>
      <c r="D1150" s="2"/>
      <c r="E1150" s="2"/>
      <c r="F1150" s="2"/>
      <c r="G1150" s="3"/>
      <c r="H1150" s="3"/>
      <c r="I1150" s="2"/>
      <c r="J1150"/>
      <c r="K1150"/>
      <c r="L1150"/>
      <c r="M1150"/>
      <c r="N1150"/>
      <c r="O1150"/>
      <c r="P1150"/>
      <c r="Q1150"/>
      <c r="R1150"/>
      <c r="S1150"/>
      <c r="T1150"/>
      <c r="U1150"/>
      <c r="V1150" s="2"/>
    </row>
    <row r="1151" spans="2:22" x14ac:dyDescent="0.2">
      <c r="B1151" s="2"/>
      <c r="C1151" s="2"/>
      <c r="D1151" s="2"/>
      <c r="E1151" s="2"/>
      <c r="F1151" s="2"/>
      <c r="G1151" s="3"/>
      <c r="H1151" s="3"/>
      <c r="I1151" s="2"/>
      <c r="J1151"/>
      <c r="K1151"/>
      <c r="L1151"/>
      <c r="M1151"/>
      <c r="N1151"/>
      <c r="O1151"/>
      <c r="P1151"/>
      <c r="Q1151"/>
      <c r="R1151"/>
      <c r="S1151"/>
      <c r="T1151"/>
      <c r="U1151"/>
      <c r="V1151" s="2"/>
    </row>
    <row r="1152" spans="2:22" x14ac:dyDescent="0.2">
      <c r="B1152" s="2"/>
      <c r="C1152" s="2"/>
      <c r="D1152" s="2"/>
      <c r="E1152" s="2"/>
      <c r="F1152" s="2"/>
      <c r="G1152" s="3"/>
      <c r="H1152" s="3"/>
      <c r="I1152" s="2"/>
      <c r="J1152"/>
      <c r="K1152"/>
      <c r="L1152"/>
      <c r="M1152"/>
      <c r="N1152"/>
      <c r="O1152"/>
      <c r="P1152"/>
      <c r="Q1152"/>
      <c r="R1152"/>
      <c r="S1152"/>
      <c r="T1152"/>
      <c r="U1152"/>
      <c r="V1152" s="2"/>
    </row>
    <row r="1153" spans="2:22" x14ac:dyDescent="0.2">
      <c r="B1153" s="2"/>
      <c r="C1153" s="2"/>
      <c r="D1153" s="2"/>
      <c r="E1153" s="2"/>
      <c r="F1153" s="2"/>
      <c r="G1153" s="3"/>
      <c r="H1153" s="3"/>
      <c r="I1153" s="2"/>
      <c r="J1153"/>
      <c r="K1153"/>
      <c r="L1153"/>
      <c r="M1153"/>
      <c r="N1153"/>
      <c r="O1153"/>
      <c r="P1153"/>
      <c r="Q1153"/>
      <c r="R1153"/>
      <c r="S1153"/>
      <c r="T1153"/>
      <c r="U1153"/>
      <c r="V1153" s="2"/>
    </row>
    <row r="1154" spans="2:22" x14ac:dyDescent="0.2">
      <c r="B1154" s="2"/>
      <c r="C1154" s="2"/>
      <c r="D1154" s="2"/>
      <c r="E1154" s="2"/>
      <c r="F1154" s="2"/>
      <c r="G1154" s="3"/>
      <c r="H1154" s="3"/>
      <c r="I1154" s="2"/>
      <c r="J1154"/>
      <c r="K1154"/>
      <c r="L1154"/>
      <c r="M1154"/>
      <c r="N1154"/>
      <c r="O1154"/>
      <c r="P1154"/>
      <c r="Q1154"/>
      <c r="R1154"/>
      <c r="S1154"/>
      <c r="T1154"/>
      <c r="U1154"/>
      <c r="V1154" s="2"/>
    </row>
    <row r="1155" spans="2:22" x14ac:dyDescent="0.2">
      <c r="B1155" s="2"/>
      <c r="C1155" s="2"/>
      <c r="D1155" s="2"/>
      <c r="E1155" s="2"/>
      <c r="F1155" s="2"/>
      <c r="G1155" s="3"/>
      <c r="H1155" s="3"/>
      <c r="I1155" s="2"/>
      <c r="J1155"/>
      <c r="K1155"/>
      <c r="L1155"/>
      <c r="M1155"/>
      <c r="N1155"/>
      <c r="O1155"/>
      <c r="P1155"/>
      <c r="Q1155"/>
      <c r="R1155"/>
      <c r="S1155"/>
      <c r="T1155"/>
      <c r="U1155"/>
      <c r="V1155" s="2"/>
    </row>
    <row r="1156" spans="2:22" x14ac:dyDescent="0.2">
      <c r="B1156" s="2"/>
      <c r="C1156" s="2"/>
      <c r="D1156" s="2"/>
      <c r="E1156" s="2"/>
      <c r="F1156" s="2"/>
      <c r="G1156" s="3"/>
      <c r="H1156" s="3"/>
      <c r="I1156" s="2"/>
      <c r="J1156"/>
      <c r="K1156"/>
      <c r="L1156"/>
      <c r="M1156"/>
      <c r="N1156"/>
      <c r="O1156"/>
      <c r="P1156"/>
      <c r="Q1156"/>
      <c r="R1156"/>
      <c r="S1156"/>
      <c r="T1156"/>
      <c r="U1156"/>
      <c r="V1156" s="2"/>
    </row>
    <row r="1157" spans="2:22" x14ac:dyDescent="0.2">
      <c r="B1157" s="2"/>
      <c r="C1157" s="2"/>
      <c r="D1157" s="2"/>
      <c r="E1157" s="2"/>
      <c r="F1157" s="2"/>
      <c r="G1157" s="3"/>
      <c r="H1157" s="3"/>
      <c r="I1157" s="2"/>
      <c r="J1157"/>
      <c r="K1157"/>
      <c r="L1157"/>
      <c r="M1157"/>
      <c r="N1157"/>
      <c r="O1157"/>
      <c r="P1157"/>
      <c r="Q1157"/>
      <c r="R1157"/>
      <c r="S1157"/>
      <c r="T1157"/>
      <c r="U1157"/>
      <c r="V1157" s="2"/>
    </row>
    <row r="1158" spans="2:22" x14ac:dyDescent="0.2">
      <c r="B1158" s="2"/>
      <c r="C1158" s="2"/>
      <c r="D1158" s="2"/>
      <c r="E1158" s="2"/>
      <c r="F1158" s="2"/>
      <c r="G1158" s="3"/>
      <c r="H1158" s="3"/>
      <c r="I1158" s="2"/>
      <c r="J1158"/>
      <c r="K1158"/>
      <c r="L1158"/>
      <c r="M1158"/>
      <c r="N1158"/>
      <c r="O1158"/>
      <c r="P1158"/>
      <c r="Q1158"/>
      <c r="R1158"/>
      <c r="S1158"/>
      <c r="T1158"/>
      <c r="U1158"/>
      <c r="V1158" s="2"/>
    </row>
    <row r="1159" spans="2:22" x14ac:dyDescent="0.2">
      <c r="B1159" s="2"/>
      <c r="C1159" s="2"/>
      <c r="D1159" s="2"/>
      <c r="E1159" s="2"/>
      <c r="F1159" s="2"/>
      <c r="G1159" s="3"/>
      <c r="H1159" s="3"/>
      <c r="I1159" s="2"/>
      <c r="J1159"/>
      <c r="K1159"/>
      <c r="L1159"/>
      <c r="M1159"/>
      <c r="N1159"/>
      <c r="O1159"/>
      <c r="P1159"/>
      <c r="Q1159"/>
      <c r="R1159"/>
      <c r="S1159"/>
      <c r="T1159"/>
      <c r="U1159"/>
      <c r="V1159" s="2"/>
    </row>
    <row r="1160" spans="2:22" x14ac:dyDescent="0.2">
      <c r="B1160" s="2"/>
      <c r="C1160" s="2"/>
      <c r="D1160" s="2"/>
      <c r="E1160" s="2"/>
      <c r="F1160" s="2"/>
      <c r="G1160" s="3"/>
      <c r="H1160" s="3"/>
      <c r="I1160" s="2"/>
      <c r="J1160"/>
      <c r="K1160"/>
      <c r="L1160"/>
      <c r="M1160"/>
      <c r="N1160"/>
      <c r="O1160"/>
      <c r="P1160"/>
      <c r="Q1160"/>
      <c r="R1160"/>
      <c r="S1160"/>
      <c r="T1160"/>
      <c r="U1160"/>
      <c r="V1160" s="2"/>
    </row>
    <row r="1161" spans="2:22" x14ac:dyDescent="0.2">
      <c r="B1161" s="2"/>
      <c r="C1161" s="2"/>
      <c r="D1161" s="2"/>
      <c r="E1161" s="2"/>
      <c r="F1161" s="2"/>
      <c r="G1161" s="3"/>
      <c r="H1161" s="3"/>
      <c r="I1161" s="2"/>
      <c r="J1161"/>
      <c r="K1161"/>
      <c r="L1161"/>
      <c r="M1161"/>
      <c r="N1161"/>
      <c r="O1161"/>
      <c r="P1161"/>
      <c r="Q1161"/>
      <c r="R1161"/>
      <c r="S1161"/>
      <c r="T1161"/>
      <c r="U1161"/>
      <c r="V1161" s="2"/>
    </row>
    <row r="1162" spans="2:22" x14ac:dyDescent="0.2">
      <c r="B1162" s="2"/>
      <c r="C1162" s="2"/>
      <c r="D1162" s="2"/>
      <c r="E1162" s="2"/>
      <c r="F1162" s="2"/>
      <c r="G1162" s="3"/>
      <c r="H1162" s="3"/>
      <c r="I1162" s="2"/>
      <c r="J1162"/>
      <c r="K1162"/>
      <c r="L1162"/>
      <c r="M1162"/>
      <c r="N1162"/>
      <c r="O1162"/>
      <c r="P1162"/>
      <c r="Q1162"/>
      <c r="R1162"/>
      <c r="S1162"/>
      <c r="T1162"/>
      <c r="U1162"/>
      <c r="V1162" s="2"/>
    </row>
    <row r="1163" spans="2:22" x14ac:dyDescent="0.2">
      <c r="B1163" s="2"/>
      <c r="C1163" s="2"/>
      <c r="D1163" s="2"/>
      <c r="E1163" s="2"/>
      <c r="F1163" s="2"/>
      <c r="G1163" s="3"/>
      <c r="H1163" s="3"/>
      <c r="I1163" s="2"/>
      <c r="J1163"/>
      <c r="K1163"/>
      <c r="L1163"/>
      <c r="M1163"/>
      <c r="N1163"/>
      <c r="O1163"/>
      <c r="P1163"/>
      <c r="Q1163"/>
      <c r="R1163"/>
      <c r="S1163"/>
      <c r="T1163"/>
      <c r="U1163"/>
      <c r="V1163" s="2"/>
    </row>
    <row r="1164" spans="2:22" x14ac:dyDescent="0.2">
      <c r="B1164" s="2"/>
      <c r="C1164" s="2"/>
      <c r="D1164" s="2"/>
      <c r="E1164" s="2"/>
      <c r="F1164" s="2"/>
      <c r="G1164" s="3"/>
      <c r="H1164" s="3"/>
      <c r="I1164" s="2"/>
      <c r="J1164"/>
      <c r="K1164"/>
      <c r="L1164"/>
      <c r="M1164"/>
      <c r="N1164"/>
      <c r="O1164"/>
      <c r="P1164"/>
      <c r="Q1164"/>
      <c r="R1164"/>
      <c r="S1164"/>
      <c r="T1164"/>
      <c r="U1164"/>
      <c r="V1164" s="2"/>
    </row>
    <row r="1165" spans="2:22" x14ac:dyDescent="0.2">
      <c r="B1165" s="2"/>
      <c r="C1165" s="2"/>
      <c r="D1165" s="2"/>
      <c r="E1165" s="2"/>
      <c r="F1165" s="2"/>
      <c r="G1165" s="3"/>
      <c r="H1165" s="3"/>
      <c r="I1165" s="2"/>
      <c r="J1165"/>
      <c r="K1165"/>
      <c r="L1165"/>
      <c r="M1165"/>
      <c r="N1165"/>
      <c r="O1165"/>
      <c r="P1165"/>
      <c r="Q1165"/>
      <c r="R1165"/>
      <c r="S1165"/>
      <c r="T1165"/>
      <c r="U1165"/>
      <c r="V1165" s="2"/>
    </row>
    <row r="1166" spans="2:22" x14ac:dyDescent="0.2">
      <c r="B1166" s="2"/>
      <c r="C1166" s="2"/>
      <c r="D1166" s="2"/>
      <c r="E1166" s="2"/>
      <c r="F1166" s="2"/>
      <c r="G1166" s="3"/>
      <c r="H1166" s="3"/>
      <c r="I1166" s="2"/>
      <c r="J1166"/>
      <c r="K1166"/>
      <c r="L1166"/>
      <c r="M1166"/>
      <c r="N1166"/>
      <c r="O1166"/>
      <c r="P1166"/>
      <c r="Q1166"/>
      <c r="R1166"/>
      <c r="S1166"/>
      <c r="T1166"/>
      <c r="U1166"/>
      <c r="V1166" s="2"/>
    </row>
    <row r="1167" spans="2:22" x14ac:dyDescent="0.2">
      <c r="B1167" s="2"/>
      <c r="C1167" s="2"/>
      <c r="D1167" s="2"/>
      <c r="E1167" s="2"/>
      <c r="F1167" s="2"/>
      <c r="G1167" s="3"/>
      <c r="H1167" s="3"/>
      <c r="I1167" s="2"/>
      <c r="J1167"/>
      <c r="K1167"/>
      <c r="L1167"/>
      <c r="M1167"/>
      <c r="N1167"/>
      <c r="O1167"/>
      <c r="P1167"/>
      <c r="Q1167"/>
      <c r="R1167"/>
      <c r="S1167"/>
      <c r="T1167"/>
      <c r="U1167"/>
      <c r="V1167" s="2"/>
    </row>
    <row r="1168" spans="2:22" x14ac:dyDescent="0.2">
      <c r="B1168" s="2"/>
      <c r="C1168" s="2"/>
      <c r="D1168" s="2"/>
      <c r="E1168" s="2"/>
      <c r="F1168" s="2"/>
      <c r="G1168" s="3"/>
      <c r="H1168" s="3"/>
      <c r="I1168" s="2"/>
      <c r="J1168"/>
      <c r="K1168"/>
      <c r="L1168"/>
      <c r="M1168"/>
      <c r="N1168"/>
      <c r="O1168"/>
      <c r="P1168"/>
      <c r="Q1168"/>
      <c r="R1168"/>
      <c r="S1168"/>
      <c r="T1168"/>
      <c r="U1168"/>
      <c r="V1168" s="2"/>
    </row>
    <row r="1169" spans="2:22" x14ac:dyDescent="0.2">
      <c r="B1169" s="2"/>
      <c r="C1169" s="2"/>
      <c r="D1169" s="2"/>
      <c r="E1169" s="2"/>
      <c r="F1169" s="2"/>
      <c r="G1169" s="3"/>
      <c r="H1169" s="3"/>
      <c r="I1169" s="2"/>
      <c r="J1169"/>
      <c r="K1169"/>
      <c r="L1169"/>
      <c r="M1169"/>
      <c r="N1169"/>
      <c r="O1169"/>
      <c r="P1169"/>
      <c r="Q1169"/>
      <c r="R1169"/>
      <c r="S1169"/>
      <c r="T1169"/>
      <c r="U1169"/>
      <c r="V1169" s="2"/>
    </row>
    <row r="1170" spans="2:22" x14ac:dyDescent="0.2">
      <c r="B1170" s="2"/>
      <c r="C1170" s="2"/>
      <c r="D1170" s="2"/>
      <c r="E1170" s="2"/>
      <c r="F1170" s="2"/>
      <c r="G1170" s="3"/>
      <c r="H1170" s="3"/>
      <c r="I1170" s="2"/>
      <c r="J1170"/>
      <c r="K1170"/>
      <c r="L1170"/>
      <c r="M1170"/>
      <c r="N1170"/>
      <c r="O1170"/>
      <c r="P1170"/>
      <c r="Q1170"/>
      <c r="R1170"/>
      <c r="S1170"/>
      <c r="T1170"/>
      <c r="U1170"/>
      <c r="V1170" s="2"/>
    </row>
    <row r="1171" spans="2:22" x14ac:dyDescent="0.2">
      <c r="B1171" s="2"/>
      <c r="C1171" s="2"/>
      <c r="D1171" s="2"/>
      <c r="E1171" s="2"/>
      <c r="F1171" s="2"/>
      <c r="G1171" s="3"/>
      <c r="H1171" s="3"/>
      <c r="I1171" s="2"/>
      <c r="J1171"/>
      <c r="K1171"/>
      <c r="L1171"/>
      <c r="M1171"/>
      <c r="N1171"/>
      <c r="O1171"/>
      <c r="P1171"/>
      <c r="Q1171"/>
      <c r="R1171"/>
      <c r="S1171"/>
      <c r="T1171"/>
      <c r="U1171"/>
      <c r="V1171" s="2"/>
    </row>
    <row r="1172" spans="2:22" x14ac:dyDescent="0.2">
      <c r="B1172" s="2"/>
      <c r="C1172" s="2"/>
      <c r="D1172" s="2"/>
      <c r="E1172" s="2"/>
      <c r="F1172" s="2"/>
      <c r="G1172" s="3"/>
      <c r="H1172" s="3"/>
      <c r="I1172" s="2"/>
      <c r="J1172"/>
      <c r="K1172"/>
      <c r="L1172"/>
      <c r="M1172"/>
      <c r="N1172"/>
      <c r="O1172"/>
      <c r="P1172"/>
      <c r="Q1172"/>
      <c r="R1172"/>
      <c r="S1172"/>
      <c r="T1172"/>
      <c r="U1172"/>
      <c r="V1172" s="2"/>
    </row>
    <row r="1173" spans="2:22" x14ac:dyDescent="0.2">
      <c r="B1173" s="2"/>
      <c r="C1173" s="2"/>
      <c r="D1173" s="2"/>
      <c r="E1173" s="2"/>
      <c r="F1173" s="2"/>
      <c r="G1173" s="3"/>
      <c r="H1173" s="3"/>
      <c r="I1173" s="2"/>
      <c r="J1173"/>
      <c r="K1173"/>
      <c r="L1173"/>
      <c r="M1173"/>
      <c r="N1173"/>
      <c r="O1173"/>
      <c r="P1173"/>
      <c r="Q1173"/>
      <c r="R1173"/>
      <c r="S1173"/>
      <c r="T1173"/>
      <c r="U1173"/>
      <c r="V1173" s="2"/>
    </row>
    <row r="1174" spans="2:22" x14ac:dyDescent="0.2">
      <c r="B1174" s="2"/>
      <c r="C1174" s="2"/>
      <c r="D1174" s="2"/>
      <c r="E1174" s="2"/>
      <c r="F1174" s="2"/>
      <c r="G1174" s="3"/>
      <c r="H1174" s="3"/>
      <c r="I1174" s="2"/>
      <c r="J1174"/>
      <c r="K1174"/>
      <c r="L1174"/>
      <c r="M1174"/>
      <c r="N1174"/>
      <c r="O1174"/>
      <c r="P1174"/>
      <c r="Q1174"/>
      <c r="R1174"/>
      <c r="S1174"/>
      <c r="T1174"/>
      <c r="U1174"/>
      <c r="V1174" s="2"/>
    </row>
    <row r="1175" spans="2:22" x14ac:dyDescent="0.2">
      <c r="B1175" s="2"/>
      <c r="C1175" s="2"/>
      <c r="D1175" s="2"/>
      <c r="E1175" s="2"/>
      <c r="F1175" s="2"/>
      <c r="G1175" s="3"/>
      <c r="H1175" s="3"/>
      <c r="I1175" s="2"/>
      <c r="J1175"/>
      <c r="K1175"/>
      <c r="L1175"/>
      <c r="M1175"/>
      <c r="N1175"/>
      <c r="O1175"/>
      <c r="P1175"/>
      <c r="Q1175"/>
      <c r="R1175"/>
      <c r="S1175"/>
      <c r="T1175"/>
      <c r="U1175"/>
      <c r="V1175" s="2"/>
    </row>
    <row r="1176" spans="2:22" x14ac:dyDescent="0.2">
      <c r="B1176" s="2"/>
      <c r="C1176" s="2"/>
      <c r="D1176" s="2"/>
      <c r="E1176" s="2"/>
      <c r="F1176" s="2"/>
      <c r="G1176" s="3"/>
      <c r="H1176" s="3"/>
      <c r="I1176" s="2"/>
      <c r="J1176"/>
      <c r="K1176"/>
      <c r="L1176"/>
      <c r="M1176"/>
      <c r="N1176"/>
      <c r="O1176"/>
      <c r="P1176"/>
      <c r="Q1176"/>
      <c r="R1176"/>
      <c r="S1176"/>
      <c r="T1176"/>
      <c r="U1176"/>
      <c r="V1176" s="2"/>
    </row>
    <row r="1177" spans="2:22" x14ac:dyDescent="0.2">
      <c r="B1177" s="2"/>
      <c r="C1177" s="2"/>
      <c r="D1177" s="2"/>
      <c r="E1177" s="2"/>
      <c r="F1177" s="2"/>
      <c r="G1177" s="3"/>
      <c r="H1177" s="3"/>
      <c r="I1177" s="2"/>
      <c r="J1177"/>
      <c r="K1177"/>
      <c r="L1177"/>
      <c r="M1177"/>
      <c r="N1177"/>
      <c r="O1177"/>
      <c r="P1177"/>
      <c r="Q1177"/>
      <c r="R1177"/>
      <c r="S1177"/>
      <c r="T1177"/>
      <c r="U1177"/>
      <c r="V1177" s="2"/>
    </row>
    <row r="1178" spans="2:22" x14ac:dyDescent="0.2">
      <c r="B1178" s="2"/>
      <c r="C1178" s="2"/>
      <c r="D1178" s="2"/>
      <c r="E1178" s="2"/>
      <c r="F1178" s="2"/>
      <c r="G1178" s="3"/>
      <c r="H1178" s="3"/>
      <c r="I1178" s="2"/>
      <c r="J1178"/>
      <c r="K1178"/>
      <c r="L1178"/>
      <c r="M1178"/>
      <c r="N1178"/>
      <c r="O1178"/>
      <c r="P1178"/>
      <c r="Q1178"/>
      <c r="R1178"/>
      <c r="S1178"/>
      <c r="T1178"/>
      <c r="U1178"/>
      <c r="V1178" s="2"/>
    </row>
    <row r="1179" spans="2:22" x14ac:dyDescent="0.2">
      <c r="B1179" s="2"/>
      <c r="C1179" s="2"/>
      <c r="D1179" s="2"/>
      <c r="E1179" s="2"/>
      <c r="F1179" s="2"/>
      <c r="G1179" s="3"/>
      <c r="H1179" s="3"/>
      <c r="I1179" s="2"/>
      <c r="J1179"/>
      <c r="K1179"/>
      <c r="L1179"/>
      <c r="M1179"/>
      <c r="N1179"/>
      <c r="O1179"/>
      <c r="P1179"/>
      <c r="Q1179"/>
      <c r="R1179"/>
      <c r="S1179"/>
      <c r="T1179"/>
      <c r="U1179"/>
      <c r="V1179" s="2"/>
    </row>
    <row r="1180" spans="2:22" x14ac:dyDescent="0.2">
      <c r="B1180" s="2"/>
      <c r="C1180" s="2"/>
      <c r="D1180" s="2"/>
      <c r="E1180" s="2"/>
      <c r="F1180" s="2"/>
      <c r="G1180" s="3"/>
      <c r="H1180" s="3"/>
      <c r="I1180" s="2"/>
      <c r="J1180"/>
      <c r="K1180"/>
      <c r="L1180"/>
      <c r="M1180"/>
      <c r="N1180"/>
      <c r="O1180"/>
      <c r="P1180"/>
      <c r="Q1180"/>
      <c r="R1180"/>
      <c r="S1180"/>
      <c r="T1180"/>
      <c r="U1180"/>
      <c r="V1180" s="2"/>
    </row>
    <row r="1181" spans="2:22" x14ac:dyDescent="0.2">
      <c r="B1181" s="2"/>
      <c r="C1181" s="2"/>
      <c r="D1181" s="2"/>
      <c r="E1181" s="2"/>
      <c r="F1181" s="2"/>
      <c r="G1181" s="3"/>
      <c r="H1181" s="3"/>
      <c r="I1181" s="2"/>
      <c r="J1181"/>
      <c r="K1181"/>
      <c r="L1181"/>
      <c r="M1181"/>
      <c r="N1181"/>
      <c r="O1181"/>
      <c r="P1181"/>
      <c r="Q1181"/>
      <c r="R1181"/>
      <c r="S1181"/>
      <c r="T1181"/>
      <c r="U1181"/>
      <c r="V1181" s="2"/>
    </row>
    <row r="1182" spans="2:22" x14ac:dyDescent="0.2">
      <c r="B1182" s="2"/>
      <c r="C1182" s="2"/>
      <c r="D1182" s="2"/>
      <c r="E1182" s="2"/>
      <c r="F1182" s="2"/>
      <c r="G1182" s="3"/>
      <c r="H1182" s="3"/>
      <c r="I1182" s="2"/>
      <c r="J1182"/>
      <c r="K1182"/>
      <c r="L1182"/>
      <c r="M1182"/>
      <c r="N1182"/>
      <c r="O1182"/>
      <c r="P1182"/>
      <c r="Q1182"/>
      <c r="R1182"/>
      <c r="S1182"/>
      <c r="T1182"/>
      <c r="U1182"/>
      <c r="V1182" s="2"/>
    </row>
    <row r="1183" spans="2:22" x14ac:dyDescent="0.2">
      <c r="B1183" s="2"/>
      <c r="C1183" s="2"/>
      <c r="D1183" s="2"/>
      <c r="E1183" s="2"/>
      <c r="F1183" s="2"/>
      <c r="G1183" s="3"/>
      <c r="H1183" s="3"/>
      <c r="I1183" s="2"/>
      <c r="J1183"/>
      <c r="K1183"/>
      <c r="L1183"/>
      <c r="M1183"/>
      <c r="N1183"/>
      <c r="O1183"/>
      <c r="P1183"/>
      <c r="Q1183"/>
      <c r="R1183"/>
      <c r="S1183"/>
      <c r="T1183"/>
      <c r="U1183"/>
      <c r="V1183" s="2"/>
    </row>
    <row r="1184" spans="2:22" x14ac:dyDescent="0.2">
      <c r="B1184" s="2"/>
      <c r="C1184" s="2"/>
      <c r="D1184" s="2"/>
      <c r="E1184" s="2"/>
      <c r="F1184" s="2"/>
      <c r="G1184" s="3"/>
      <c r="H1184" s="3"/>
      <c r="I1184" s="2"/>
      <c r="J1184"/>
      <c r="K1184"/>
      <c r="L1184"/>
      <c r="M1184"/>
      <c r="N1184"/>
      <c r="O1184"/>
      <c r="P1184"/>
      <c r="Q1184"/>
      <c r="R1184"/>
      <c r="S1184"/>
      <c r="T1184"/>
      <c r="U1184"/>
      <c r="V1184" s="2"/>
    </row>
    <row r="1185" spans="2:22" x14ac:dyDescent="0.2">
      <c r="B1185" s="2"/>
      <c r="C1185" s="2"/>
      <c r="D1185" s="2"/>
      <c r="E1185" s="2"/>
      <c r="F1185" s="2"/>
      <c r="G1185" s="3"/>
      <c r="H1185" s="3"/>
      <c r="I1185" s="2"/>
      <c r="J1185"/>
      <c r="K1185"/>
      <c r="L1185"/>
      <c r="M1185"/>
      <c r="N1185"/>
      <c r="O1185"/>
      <c r="P1185"/>
      <c r="Q1185"/>
      <c r="R1185"/>
      <c r="S1185"/>
      <c r="T1185"/>
      <c r="U1185"/>
      <c r="V1185" s="2"/>
    </row>
    <row r="1186" spans="2:22" x14ac:dyDescent="0.2">
      <c r="B1186" s="2"/>
      <c r="C1186" s="2"/>
      <c r="D1186" s="2"/>
      <c r="E1186" s="2"/>
      <c r="F1186" s="2"/>
      <c r="G1186" s="3"/>
      <c r="H1186" s="3"/>
      <c r="I1186" s="2"/>
      <c r="J1186"/>
      <c r="K1186"/>
      <c r="L1186"/>
      <c r="M1186"/>
      <c r="N1186"/>
      <c r="O1186"/>
      <c r="P1186"/>
      <c r="Q1186"/>
      <c r="R1186"/>
      <c r="S1186"/>
      <c r="T1186"/>
      <c r="U1186"/>
      <c r="V1186" s="2"/>
    </row>
    <row r="1187" spans="2:22" x14ac:dyDescent="0.2">
      <c r="B1187" s="2"/>
      <c r="C1187" s="2"/>
      <c r="D1187" s="2"/>
      <c r="E1187" s="2"/>
      <c r="F1187" s="2"/>
      <c r="G1187" s="3"/>
      <c r="H1187" s="3"/>
      <c r="I1187" s="2"/>
      <c r="J1187"/>
      <c r="K1187"/>
      <c r="L1187"/>
      <c r="M1187"/>
      <c r="N1187"/>
      <c r="O1187"/>
      <c r="P1187"/>
      <c r="Q1187"/>
      <c r="R1187"/>
      <c r="S1187"/>
      <c r="T1187"/>
      <c r="U1187"/>
      <c r="V1187" s="2"/>
    </row>
    <row r="1188" spans="2:22" x14ac:dyDescent="0.2">
      <c r="B1188" s="2"/>
      <c r="C1188" s="2"/>
      <c r="D1188" s="2"/>
      <c r="E1188" s="2"/>
      <c r="F1188" s="2"/>
      <c r="G1188" s="3"/>
      <c r="H1188" s="3"/>
      <c r="I1188" s="2"/>
      <c r="J1188"/>
      <c r="K1188"/>
      <c r="L1188"/>
      <c r="M1188"/>
      <c r="N1188"/>
      <c r="O1188"/>
      <c r="P1188"/>
      <c r="Q1188"/>
      <c r="R1188"/>
      <c r="S1188"/>
      <c r="T1188"/>
      <c r="U1188"/>
      <c r="V1188" s="2"/>
    </row>
    <row r="1189" spans="2:22" x14ac:dyDescent="0.2">
      <c r="B1189" s="2"/>
      <c r="C1189" s="2"/>
      <c r="D1189" s="2"/>
      <c r="E1189" s="2"/>
      <c r="F1189" s="2"/>
      <c r="G1189" s="3"/>
      <c r="H1189" s="3"/>
      <c r="I1189" s="2"/>
      <c r="J1189"/>
      <c r="K1189"/>
      <c r="L1189"/>
      <c r="M1189"/>
      <c r="N1189"/>
      <c r="O1189"/>
      <c r="P1189"/>
      <c r="Q1189"/>
      <c r="R1189"/>
      <c r="S1189"/>
      <c r="T1189"/>
      <c r="U1189"/>
      <c r="V1189" s="2"/>
    </row>
    <row r="1190" spans="2:22" x14ac:dyDescent="0.2">
      <c r="B1190" s="2"/>
      <c r="C1190" s="2"/>
      <c r="D1190" s="2"/>
      <c r="E1190" s="2"/>
      <c r="F1190" s="2"/>
      <c r="G1190" s="3"/>
      <c r="H1190" s="3"/>
      <c r="I1190" s="2"/>
      <c r="J1190"/>
      <c r="K1190"/>
      <c r="L1190"/>
      <c r="M1190"/>
      <c r="N1190"/>
      <c r="O1190"/>
      <c r="P1190"/>
      <c r="Q1190"/>
      <c r="R1190"/>
      <c r="S1190"/>
      <c r="T1190"/>
      <c r="U1190"/>
      <c r="V1190" s="2"/>
    </row>
    <row r="1191" spans="2:22" x14ac:dyDescent="0.2">
      <c r="B1191" s="2"/>
      <c r="C1191" s="2"/>
      <c r="D1191" s="2"/>
      <c r="E1191" s="2"/>
      <c r="F1191" s="2"/>
      <c r="G1191" s="3"/>
      <c r="H1191" s="3"/>
      <c r="I1191" s="2"/>
      <c r="J1191"/>
      <c r="K1191"/>
      <c r="L1191"/>
      <c r="M1191"/>
      <c r="N1191"/>
      <c r="O1191"/>
      <c r="P1191"/>
      <c r="Q1191"/>
      <c r="R1191"/>
      <c r="S1191"/>
      <c r="T1191"/>
      <c r="U1191"/>
      <c r="V1191" s="2"/>
    </row>
    <row r="1192" spans="2:22" x14ac:dyDescent="0.2">
      <c r="B1192" s="2"/>
      <c r="C1192" s="2"/>
      <c r="D1192" s="2"/>
      <c r="E1192" s="2"/>
      <c r="F1192" s="2"/>
      <c r="G1192" s="3"/>
      <c r="H1192" s="3"/>
      <c r="I1192" s="2"/>
      <c r="J1192"/>
      <c r="K1192"/>
      <c r="L1192"/>
      <c r="M1192"/>
      <c r="N1192"/>
      <c r="O1192"/>
      <c r="P1192"/>
      <c r="Q1192"/>
      <c r="R1192"/>
      <c r="S1192"/>
      <c r="T1192"/>
      <c r="U1192"/>
      <c r="V1192" s="2"/>
    </row>
    <row r="1193" spans="2:22" x14ac:dyDescent="0.2">
      <c r="B1193" s="2"/>
      <c r="C1193" s="2"/>
      <c r="D1193" s="2"/>
      <c r="E1193" s="2"/>
      <c r="F1193" s="2"/>
      <c r="G1193" s="3"/>
      <c r="H1193" s="3"/>
      <c r="I1193" s="2"/>
      <c r="J1193"/>
      <c r="K1193"/>
      <c r="L1193"/>
      <c r="M1193"/>
      <c r="N1193"/>
      <c r="O1193"/>
      <c r="P1193"/>
      <c r="Q1193"/>
      <c r="R1193"/>
      <c r="S1193"/>
      <c r="T1193"/>
      <c r="U1193"/>
      <c r="V1193" s="2"/>
    </row>
    <row r="1194" spans="2:22" x14ac:dyDescent="0.2">
      <c r="B1194" s="2"/>
      <c r="C1194" s="2"/>
      <c r="D1194" s="2"/>
      <c r="E1194" s="2"/>
      <c r="F1194" s="2"/>
      <c r="G1194" s="3"/>
      <c r="H1194" s="3"/>
      <c r="I1194" s="2"/>
      <c r="J1194"/>
      <c r="K1194"/>
      <c r="L1194"/>
      <c r="M1194"/>
      <c r="N1194"/>
      <c r="O1194"/>
      <c r="P1194"/>
      <c r="Q1194"/>
      <c r="R1194"/>
      <c r="S1194"/>
      <c r="T1194"/>
      <c r="U1194"/>
      <c r="V1194" s="2"/>
    </row>
    <row r="1195" spans="2:22" x14ac:dyDescent="0.2">
      <c r="B1195" s="2"/>
      <c r="C1195" s="2"/>
      <c r="D1195" s="2"/>
      <c r="E1195" s="2"/>
      <c r="F1195" s="2"/>
      <c r="G1195" s="3"/>
      <c r="H1195" s="3"/>
      <c r="I1195" s="2"/>
      <c r="J1195"/>
      <c r="K1195"/>
      <c r="L1195"/>
      <c r="M1195"/>
      <c r="N1195"/>
      <c r="O1195"/>
      <c r="P1195"/>
      <c r="Q1195"/>
      <c r="R1195"/>
      <c r="S1195"/>
      <c r="T1195"/>
      <c r="U1195"/>
      <c r="V1195" s="2"/>
    </row>
    <row r="1196" spans="2:22" x14ac:dyDescent="0.2">
      <c r="B1196" s="2"/>
      <c r="C1196" s="2"/>
      <c r="D1196" s="2"/>
      <c r="E1196" s="2"/>
      <c r="F1196" s="2"/>
      <c r="G1196" s="3"/>
      <c r="H1196" s="3"/>
      <c r="I1196" s="2"/>
      <c r="J1196"/>
      <c r="K1196"/>
      <c r="L1196"/>
      <c r="M1196"/>
      <c r="N1196"/>
      <c r="O1196"/>
      <c r="P1196"/>
      <c r="Q1196"/>
      <c r="R1196"/>
      <c r="S1196"/>
      <c r="T1196"/>
      <c r="U1196"/>
      <c r="V1196" s="2"/>
    </row>
    <row r="1197" spans="2:22" x14ac:dyDescent="0.2">
      <c r="B1197" s="2"/>
      <c r="C1197" s="2"/>
      <c r="D1197" s="2"/>
      <c r="E1197" s="2"/>
      <c r="F1197" s="2"/>
      <c r="G1197" s="3"/>
      <c r="H1197" s="3"/>
      <c r="I1197" s="2"/>
      <c r="J1197"/>
      <c r="K1197"/>
      <c r="L1197"/>
      <c r="M1197"/>
      <c r="N1197"/>
      <c r="O1197"/>
      <c r="P1197"/>
      <c r="Q1197"/>
      <c r="R1197"/>
      <c r="S1197"/>
      <c r="T1197"/>
      <c r="U1197"/>
      <c r="V1197" s="2"/>
    </row>
    <row r="1198" spans="2:22" x14ac:dyDescent="0.2">
      <c r="B1198" s="2"/>
      <c r="C1198" s="2"/>
      <c r="D1198" s="2"/>
      <c r="E1198" s="2"/>
      <c r="F1198" s="2"/>
      <c r="G1198" s="3"/>
      <c r="H1198" s="3"/>
      <c r="I1198" s="2"/>
      <c r="J1198"/>
      <c r="K1198"/>
      <c r="L1198"/>
      <c r="M1198"/>
      <c r="N1198"/>
      <c r="O1198"/>
      <c r="P1198"/>
      <c r="Q1198"/>
      <c r="R1198"/>
      <c r="S1198"/>
      <c r="T1198"/>
      <c r="U1198"/>
      <c r="V1198" s="2"/>
    </row>
    <row r="1199" spans="2:22" x14ac:dyDescent="0.2">
      <c r="B1199" s="2"/>
      <c r="C1199" s="2"/>
      <c r="D1199" s="2"/>
      <c r="E1199" s="2"/>
      <c r="F1199" s="2"/>
      <c r="G1199" s="3"/>
      <c r="H1199" s="3"/>
      <c r="I1199" s="2"/>
      <c r="J1199"/>
      <c r="K1199"/>
      <c r="L1199"/>
      <c r="M1199"/>
      <c r="N1199"/>
      <c r="O1199"/>
      <c r="P1199"/>
      <c r="Q1199"/>
      <c r="R1199"/>
      <c r="S1199"/>
      <c r="T1199"/>
      <c r="U1199"/>
      <c r="V1199" s="2"/>
    </row>
    <row r="1200" spans="2:22" x14ac:dyDescent="0.2">
      <c r="B1200" s="2"/>
      <c r="C1200" s="2"/>
      <c r="D1200" s="2"/>
      <c r="E1200" s="2"/>
      <c r="F1200" s="2"/>
      <c r="G1200" s="3"/>
      <c r="H1200" s="3"/>
      <c r="I1200" s="2"/>
      <c r="J1200"/>
      <c r="K1200"/>
      <c r="L1200"/>
      <c r="M1200"/>
      <c r="N1200"/>
      <c r="O1200"/>
      <c r="P1200"/>
      <c r="Q1200"/>
      <c r="R1200"/>
      <c r="S1200"/>
      <c r="T1200"/>
      <c r="U1200"/>
      <c r="V1200" s="2"/>
    </row>
    <row r="1201" spans="2:22" x14ac:dyDescent="0.2">
      <c r="B1201" s="2"/>
      <c r="C1201" s="2"/>
      <c r="D1201" s="2"/>
      <c r="E1201" s="2"/>
      <c r="F1201" s="2"/>
      <c r="G1201" s="3"/>
      <c r="H1201" s="3"/>
      <c r="I1201" s="2"/>
      <c r="J1201"/>
      <c r="K1201"/>
      <c r="L1201"/>
      <c r="M1201"/>
      <c r="N1201"/>
      <c r="O1201"/>
      <c r="P1201"/>
      <c r="Q1201"/>
      <c r="R1201"/>
      <c r="S1201"/>
      <c r="T1201"/>
      <c r="U1201"/>
      <c r="V1201" s="2"/>
    </row>
    <row r="1202" spans="2:22" x14ac:dyDescent="0.2">
      <c r="B1202" s="2"/>
      <c r="C1202" s="2"/>
      <c r="D1202" s="2"/>
      <c r="E1202" s="2"/>
      <c r="F1202" s="2"/>
      <c r="G1202" s="3"/>
      <c r="H1202" s="3"/>
      <c r="I1202" s="2"/>
      <c r="J1202"/>
      <c r="K1202"/>
      <c r="L1202"/>
      <c r="M1202"/>
      <c r="N1202"/>
      <c r="O1202"/>
      <c r="P1202"/>
      <c r="Q1202"/>
      <c r="R1202"/>
      <c r="S1202"/>
      <c r="T1202"/>
      <c r="U1202"/>
      <c r="V1202" s="2"/>
    </row>
    <row r="1203" spans="2:22" x14ac:dyDescent="0.2">
      <c r="B1203" s="2"/>
      <c r="C1203" s="2"/>
      <c r="D1203" s="2"/>
      <c r="E1203" s="2"/>
      <c r="F1203" s="2"/>
      <c r="G1203" s="3"/>
      <c r="H1203" s="3"/>
      <c r="I1203" s="2"/>
      <c r="J1203"/>
      <c r="K1203"/>
      <c r="L1203"/>
      <c r="M1203"/>
      <c r="N1203"/>
      <c r="O1203"/>
      <c r="P1203"/>
      <c r="Q1203"/>
      <c r="R1203"/>
      <c r="S1203"/>
      <c r="T1203"/>
      <c r="U1203"/>
      <c r="V1203" s="2"/>
    </row>
    <row r="1204" spans="2:22" x14ac:dyDescent="0.2">
      <c r="B1204" s="2"/>
      <c r="C1204" s="2"/>
      <c r="D1204" s="2"/>
      <c r="E1204" s="2"/>
      <c r="F1204" s="2"/>
      <c r="G1204" s="3"/>
      <c r="H1204" s="3"/>
      <c r="I1204" s="2"/>
      <c r="J1204"/>
      <c r="K1204"/>
      <c r="L1204"/>
      <c r="M1204"/>
      <c r="N1204"/>
      <c r="O1204"/>
      <c r="P1204"/>
      <c r="Q1204"/>
      <c r="R1204"/>
      <c r="S1204"/>
      <c r="T1204"/>
      <c r="U1204"/>
      <c r="V1204" s="2"/>
    </row>
    <row r="1205" spans="2:22" x14ac:dyDescent="0.2">
      <c r="B1205" s="2"/>
      <c r="C1205" s="2"/>
      <c r="D1205" s="2"/>
      <c r="E1205" s="2"/>
      <c r="F1205" s="2"/>
      <c r="G1205" s="3"/>
      <c r="H1205" s="3"/>
      <c r="I1205" s="2"/>
      <c r="J1205"/>
      <c r="K1205"/>
      <c r="L1205"/>
      <c r="M1205"/>
      <c r="N1205"/>
      <c r="O1205"/>
      <c r="P1205"/>
      <c r="Q1205"/>
      <c r="R1205"/>
      <c r="S1205"/>
      <c r="T1205"/>
      <c r="U1205"/>
      <c r="V1205" s="2"/>
    </row>
    <row r="1206" spans="2:22" x14ac:dyDescent="0.2">
      <c r="B1206" s="2"/>
      <c r="C1206" s="2"/>
      <c r="D1206" s="2"/>
      <c r="E1206" s="2"/>
      <c r="F1206" s="2"/>
      <c r="G1206" s="3"/>
      <c r="H1206" s="3"/>
      <c r="I1206" s="2"/>
      <c r="J1206"/>
      <c r="K1206"/>
      <c r="L1206"/>
      <c r="M1206"/>
      <c r="N1206"/>
      <c r="O1206"/>
      <c r="P1206"/>
      <c r="Q1206"/>
      <c r="R1206"/>
      <c r="S1206"/>
      <c r="T1206"/>
      <c r="U1206"/>
      <c r="V1206" s="2"/>
    </row>
    <row r="1207" spans="2:22" x14ac:dyDescent="0.2">
      <c r="B1207" s="2"/>
      <c r="C1207" s="2"/>
      <c r="D1207" s="2"/>
      <c r="E1207" s="2"/>
      <c r="F1207" s="2"/>
      <c r="G1207" s="3"/>
      <c r="H1207" s="3"/>
      <c r="I1207" s="2"/>
      <c r="J1207"/>
      <c r="K1207"/>
      <c r="L1207"/>
      <c r="M1207"/>
      <c r="N1207"/>
      <c r="O1207"/>
      <c r="P1207"/>
      <c r="Q1207"/>
      <c r="R1207"/>
      <c r="S1207"/>
      <c r="T1207"/>
      <c r="U1207"/>
      <c r="V1207" s="2"/>
    </row>
    <row r="1208" spans="2:22" x14ac:dyDescent="0.2">
      <c r="B1208" s="2"/>
      <c r="C1208" s="2"/>
      <c r="D1208" s="2"/>
      <c r="E1208" s="2"/>
      <c r="F1208" s="2"/>
      <c r="G1208" s="3"/>
      <c r="H1208" s="3"/>
      <c r="I1208" s="2"/>
      <c r="J1208"/>
      <c r="K1208"/>
      <c r="L1208"/>
      <c r="M1208"/>
      <c r="N1208"/>
      <c r="O1208"/>
      <c r="P1208"/>
      <c r="Q1208"/>
      <c r="R1208"/>
      <c r="S1208"/>
      <c r="T1208"/>
      <c r="U1208"/>
      <c r="V1208" s="2"/>
    </row>
    <row r="1209" spans="2:22" x14ac:dyDescent="0.2">
      <c r="B1209" s="2"/>
      <c r="C1209" s="2"/>
      <c r="D1209" s="2"/>
      <c r="E1209" s="2"/>
      <c r="F1209" s="2"/>
      <c r="G1209" s="3"/>
      <c r="H1209" s="3"/>
      <c r="I1209" s="2"/>
      <c r="J1209"/>
      <c r="K1209"/>
      <c r="L1209"/>
      <c r="M1209"/>
      <c r="N1209"/>
      <c r="O1209"/>
      <c r="P1209"/>
      <c r="Q1209"/>
      <c r="R1209"/>
      <c r="S1209"/>
      <c r="T1209"/>
      <c r="U1209"/>
      <c r="V1209" s="2"/>
    </row>
    <row r="1210" spans="2:22" x14ac:dyDescent="0.2">
      <c r="B1210" s="2"/>
      <c r="C1210" s="2"/>
      <c r="D1210" s="2"/>
      <c r="E1210" s="2"/>
      <c r="F1210" s="2"/>
      <c r="G1210" s="3"/>
      <c r="H1210" s="3"/>
      <c r="I1210" s="2"/>
      <c r="J1210"/>
      <c r="K1210"/>
      <c r="L1210"/>
      <c r="M1210"/>
      <c r="N1210"/>
      <c r="O1210"/>
      <c r="P1210"/>
      <c r="Q1210"/>
      <c r="R1210"/>
      <c r="S1210"/>
      <c r="T1210"/>
      <c r="U1210"/>
      <c r="V1210" s="2"/>
    </row>
    <row r="1211" spans="2:22" x14ac:dyDescent="0.2">
      <c r="B1211" s="2"/>
      <c r="C1211" s="2"/>
      <c r="D1211" s="2"/>
      <c r="E1211" s="2"/>
      <c r="F1211" s="2"/>
      <c r="G1211" s="3"/>
      <c r="H1211" s="3"/>
      <c r="I1211" s="2"/>
      <c r="J1211"/>
      <c r="K1211"/>
      <c r="L1211"/>
      <c r="M1211"/>
      <c r="N1211"/>
      <c r="O1211"/>
      <c r="P1211"/>
      <c r="Q1211"/>
      <c r="R1211"/>
      <c r="S1211"/>
      <c r="T1211"/>
      <c r="U1211"/>
      <c r="V1211" s="2"/>
    </row>
    <row r="1212" spans="2:22" x14ac:dyDescent="0.2">
      <c r="B1212" s="2"/>
      <c r="C1212" s="2"/>
      <c r="D1212" s="2"/>
      <c r="E1212" s="2"/>
      <c r="F1212" s="2"/>
      <c r="G1212" s="3"/>
      <c r="H1212" s="3"/>
      <c r="I1212" s="2"/>
      <c r="J1212"/>
      <c r="K1212"/>
      <c r="L1212"/>
      <c r="M1212"/>
      <c r="N1212"/>
      <c r="O1212"/>
      <c r="P1212"/>
      <c r="Q1212"/>
      <c r="R1212"/>
      <c r="S1212"/>
      <c r="T1212"/>
      <c r="U1212"/>
      <c r="V1212" s="2"/>
    </row>
    <row r="1213" spans="2:22" x14ac:dyDescent="0.2">
      <c r="B1213" s="2"/>
      <c r="C1213" s="2"/>
      <c r="D1213" s="2"/>
      <c r="E1213" s="2"/>
      <c r="F1213" s="2"/>
      <c r="G1213" s="3"/>
      <c r="H1213" s="3"/>
      <c r="I1213" s="2"/>
      <c r="J1213"/>
      <c r="K1213"/>
      <c r="L1213"/>
      <c r="M1213"/>
      <c r="N1213"/>
      <c r="O1213"/>
      <c r="P1213"/>
      <c r="Q1213"/>
      <c r="R1213"/>
      <c r="S1213"/>
      <c r="T1213"/>
      <c r="U1213"/>
      <c r="V1213" s="2"/>
    </row>
    <row r="1214" spans="2:22" x14ac:dyDescent="0.2">
      <c r="B1214" s="2"/>
      <c r="C1214" s="2"/>
      <c r="D1214" s="2"/>
      <c r="E1214" s="2"/>
      <c r="F1214" s="2"/>
      <c r="G1214" s="3"/>
      <c r="H1214" s="3"/>
      <c r="I1214" s="2"/>
      <c r="J1214"/>
      <c r="K1214"/>
      <c r="L1214"/>
      <c r="M1214"/>
      <c r="N1214"/>
      <c r="O1214"/>
      <c r="P1214"/>
      <c r="Q1214"/>
      <c r="R1214"/>
      <c r="S1214"/>
      <c r="T1214"/>
      <c r="U1214"/>
      <c r="V1214" s="2"/>
    </row>
    <row r="1215" spans="2:22" x14ac:dyDescent="0.2">
      <c r="B1215" s="2"/>
      <c r="C1215" s="2"/>
      <c r="D1215" s="2"/>
      <c r="E1215" s="2"/>
      <c r="F1215" s="2"/>
      <c r="G1215" s="3"/>
      <c r="H1215" s="3"/>
      <c r="I1215" s="2"/>
      <c r="J1215"/>
      <c r="K1215"/>
      <c r="L1215"/>
      <c r="M1215"/>
      <c r="N1215"/>
      <c r="O1215"/>
      <c r="P1215"/>
      <c r="Q1215"/>
      <c r="R1215"/>
      <c r="S1215"/>
      <c r="T1215"/>
      <c r="U1215"/>
      <c r="V1215" s="2"/>
    </row>
    <row r="1216" spans="2:22" x14ac:dyDescent="0.2">
      <c r="B1216" s="2"/>
      <c r="C1216" s="2"/>
      <c r="D1216" s="2"/>
      <c r="E1216" s="2"/>
      <c r="F1216" s="2"/>
      <c r="G1216" s="3"/>
      <c r="H1216" s="3"/>
      <c r="I1216" s="2"/>
      <c r="J1216"/>
      <c r="K1216"/>
      <c r="L1216"/>
      <c r="M1216"/>
      <c r="N1216"/>
      <c r="O1216"/>
      <c r="P1216"/>
      <c r="Q1216"/>
      <c r="R1216"/>
      <c r="S1216"/>
      <c r="T1216"/>
      <c r="U1216"/>
      <c r="V1216" s="2"/>
    </row>
    <row r="1217" spans="2:22" x14ac:dyDescent="0.2">
      <c r="B1217" s="2"/>
      <c r="C1217" s="2"/>
      <c r="D1217" s="2"/>
      <c r="E1217" s="2"/>
      <c r="F1217" s="2"/>
      <c r="G1217" s="3"/>
      <c r="H1217" s="3"/>
      <c r="I1217" s="2"/>
      <c r="J1217"/>
      <c r="K1217"/>
      <c r="L1217"/>
      <c r="M1217"/>
      <c r="N1217"/>
      <c r="O1217"/>
      <c r="P1217"/>
      <c r="Q1217"/>
      <c r="R1217"/>
      <c r="S1217"/>
      <c r="T1217"/>
      <c r="U1217"/>
      <c r="V1217" s="2"/>
    </row>
    <row r="1218" spans="2:22" x14ac:dyDescent="0.2">
      <c r="B1218" s="2"/>
      <c r="C1218" s="2"/>
      <c r="D1218" s="2"/>
      <c r="E1218" s="2"/>
      <c r="F1218" s="2"/>
      <c r="G1218" s="3"/>
      <c r="H1218" s="3"/>
      <c r="I1218" s="2"/>
      <c r="J1218"/>
      <c r="K1218"/>
      <c r="L1218"/>
      <c r="M1218"/>
      <c r="N1218"/>
      <c r="O1218"/>
      <c r="P1218"/>
      <c r="Q1218"/>
      <c r="R1218"/>
      <c r="S1218"/>
      <c r="T1218"/>
      <c r="U1218"/>
      <c r="V1218" s="2"/>
    </row>
    <row r="1219" spans="2:22" x14ac:dyDescent="0.2">
      <c r="B1219" s="2"/>
      <c r="C1219" s="2"/>
      <c r="D1219" s="2"/>
      <c r="E1219" s="2"/>
      <c r="F1219" s="2"/>
      <c r="G1219" s="3"/>
      <c r="H1219" s="3"/>
      <c r="I1219" s="2"/>
      <c r="J1219"/>
      <c r="K1219"/>
      <c r="L1219"/>
      <c r="M1219"/>
      <c r="N1219"/>
      <c r="O1219"/>
      <c r="P1219"/>
      <c r="Q1219"/>
      <c r="R1219"/>
      <c r="S1219"/>
      <c r="T1219"/>
      <c r="U1219"/>
      <c r="V1219" s="2"/>
    </row>
    <row r="1220" spans="2:22" x14ac:dyDescent="0.2">
      <c r="B1220" s="2"/>
      <c r="C1220" s="2"/>
      <c r="D1220" s="2"/>
      <c r="E1220" s="2"/>
      <c r="F1220" s="2"/>
      <c r="G1220" s="3"/>
      <c r="H1220" s="3"/>
      <c r="I1220" s="2"/>
      <c r="J1220"/>
      <c r="K1220"/>
      <c r="L1220"/>
      <c r="M1220"/>
      <c r="N1220"/>
      <c r="O1220"/>
      <c r="P1220"/>
      <c r="Q1220"/>
      <c r="R1220"/>
      <c r="S1220"/>
      <c r="T1220"/>
      <c r="U1220"/>
      <c r="V1220" s="2"/>
    </row>
    <row r="1221" spans="2:22" x14ac:dyDescent="0.2">
      <c r="B1221" s="2"/>
      <c r="C1221" s="2"/>
      <c r="D1221" s="2"/>
      <c r="E1221" s="2"/>
      <c r="F1221" s="2"/>
      <c r="G1221" s="3"/>
      <c r="H1221" s="3"/>
      <c r="I1221" s="2"/>
      <c r="J1221"/>
      <c r="K1221"/>
      <c r="L1221"/>
      <c r="M1221"/>
      <c r="N1221"/>
      <c r="O1221"/>
      <c r="P1221"/>
      <c r="Q1221"/>
      <c r="R1221"/>
      <c r="S1221"/>
      <c r="T1221"/>
      <c r="U1221"/>
      <c r="V1221" s="2"/>
    </row>
    <row r="1222" spans="2:22" x14ac:dyDescent="0.2">
      <c r="B1222" s="2"/>
      <c r="C1222" s="2"/>
      <c r="D1222" s="2"/>
      <c r="E1222" s="2"/>
      <c r="F1222" s="2"/>
      <c r="G1222" s="3"/>
      <c r="H1222" s="3"/>
      <c r="I1222" s="2"/>
      <c r="J1222"/>
      <c r="K1222"/>
      <c r="L1222"/>
      <c r="M1222"/>
      <c r="N1222"/>
      <c r="O1222"/>
      <c r="P1222"/>
      <c r="Q1222"/>
      <c r="R1222"/>
      <c r="S1222"/>
      <c r="T1222"/>
      <c r="U1222"/>
      <c r="V1222" s="2"/>
    </row>
    <row r="1223" spans="2:22" x14ac:dyDescent="0.2">
      <c r="B1223" s="2"/>
      <c r="C1223" s="2"/>
      <c r="D1223" s="2"/>
      <c r="E1223" s="2"/>
      <c r="F1223" s="2"/>
      <c r="G1223" s="3"/>
      <c r="H1223" s="3"/>
      <c r="I1223" s="2"/>
      <c r="J1223"/>
      <c r="K1223"/>
      <c r="L1223"/>
      <c r="M1223"/>
      <c r="N1223"/>
      <c r="O1223"/>
      <c r="P1223"/>
      <c r="Q1223"/>
      <c r="R1223"/>
      <c r="S1223"/>
      <c r="T1223"/>
      <c r="U1223"/>
      <c r="V1223" s="2"/>
    </row>
    <row r="1224" spans="2:22" x14ac:dyDescent="0.2">
      <c r="B1224" s="2"/>
      <c r="C1224" s="2"/>
      <c r="D1224" s="2"/>
      <c r="E1224" s="2"/>
      <c r="F1224" s="2"/>
      <c r="G1224" s="3"/>
      <c r="H1224" s="3"/>
      <c r="I1224" s="2"/>
      <c r="J1224"/>
      <c r="K1224"/>
      <c r="L1224"/>
      <c r="M1224"/>
      <c r="N1224"/>
      <c r="O1224"/>
      <c r="P1224"/>
      <c r="Q1224"/>
      <c r="R1224"/>
      <c r="S1224"/>
      <c r="T1224"/>
      <c r="U1224"/>
      <c r="V1224" s="2"/>
    </row>
    <row r="1225" spans="2:22" x14ac:dyDescent="0.2">
      <c r="B1225" s="2"/>
      <c r="C1225" s="2"/>
      <c r="D1225" s="2"/>
      <c r="E1225" s="2"/>
      <c r="F1225" s="2"/>
      <c r="G1225" s="3"/>
      <c r="H1225" s="3"/>
      <c r="I1225" s="2"/>
      <c r="J1225"/>
      <c r="K1225"/>
      <c r="L1225"/>
      <c r="M1225"/>
      <c r="N1225"/>
      <c r="O1225"/>
      <c r="P1225"/>
      <c r="Q1225"/>
      <c r="R1225"/>
      <c r="S1225"/>
      <c r="T1225"/>
      <c r="U1225"/>
      <c r="V1225" s="2"/>
    </row>
    <row r="1226" spans="2:22" x14ac:dyDescent="0.2">
      <c r="B1226" s="2"/>
      <c r="C1226" s="2"/>
      <c r="D1226" s="2"/>
      <c r="E1226" s="2"/>
      <c r="F1226" s="2"/>
      <c r="G1226" s="3"/>
      <c r="H1226" s="3"/>
      <c r="I1226" s="2"/>
      <c r="J1226"/>
      <c r="K1226"/>
      <c r="L1226"/>
      <c r="M1226"/>
      <c r="N1226"/>
      <c r="O1226"/>
      <c r="P1226"/>
      <c r="Q1226"/>
      <c r="R1226"/>
      <c r="S1226"/>
      <c r="T1226"/>
      <c r="U1226"/>
      <c r="V1226" s="2"/>
    </row>
    <row r="1227" spans="2:22" x14ac:dyDescent="0.2">
      <c r="B1227" s="2"/>
      <c r="C1227" s="2"/>
      <c r="D1227" s="2"/>
      <c r="E1227" s="2"/>
      <c r="F1227" s="2"/>
      <c r="G1227" s="3"/>
      <c r="H1227" s="3"/>
      <c r="I1227" s="2"/>
      <c r="J1227"/>
      <c r="K1227"/>
      <c r="L1227"/>
      <c r="M1227"/>
      <c r="N1227"/>
      <c r="O1227"/>
      <c r="P1227"/>
      <c r="Q1227"/>
      <c r="R1227"/>
      <c r="S1227"/>
      <c r="T1227"/>
      <c r="U1227"/>
      <c r="V1227" s="2"/>
    </row>
    <row r="1228" spans="2:22" x14ac:dyDescent="0.2">
      <c r="B1228" s="2"/>
      <c r="C1228" s="2"/>
      <c r="D1228" s="2"/>
      <c r="E1228" s="2"/>
      <c r="F1228" s="2"/>
      <c r="G1228" s="3"/>
      <c r="H1228" s="3"/>
      <c r="I1228" s="2"/>
      <c r="J1228"/>
      <c r="K1228"/>
      <c r="L1228"/>
      <c r="M1228"/>
      <c r="N1228"/>
      <c r="O1228"/>
      <c r="P1228"/>
      <c r="Q1228"/>
      <c r="R1228"/>
      <c r="S1228"/>
      <c r="T1228"/>
      <c r="U1228"/>
      <c r="V1228" s="2"/>
    </row>
    <row r="1229" spans="2:22" x14ac:dyDescent="0.2">
      <c r="B1229" s="2"/>
      <c r="C1229" s="2"/>
      <c r="D1229" s="2"/>
      <c r="E1229" s="2"/>
      <c r="F1229" s="2"/>
      <c r="G1229" s="3"/>
      <c r="H1229" s="3"/>
      <c r="I1229" s="2"/>
      <c r="J1229"/>
      <c r="K1229"/>
      <c r="L1229"/>
      <c r="M1229"/>
      <c r="N1229"/>
      <c r="O1229"/>
      <c r="P1229"/>
      <c r="Q1229"/>
      <c r="R1229"/>
      <c r="S1229"/>
      <c r="T1229"/>
      <c r="U1229"/>
      <c r="V1229" s="2"/>
    </row>
    <row r="1230" spans="2:22" x14ac:dyDescent="0.2">
      <c r="B1230" s="2"/>
      <c r="C1230" s="2"/>
      <c r="D1230" s="2"/>
      <c r="E1230" s="2"/>
      <c r="F1230" s="2"/>
      <c r="G1230" s="3"/>
      <c r="H1230" s="3"/>
      <c r="I1230" s="2"/>
      <c r="J1230"/>
      <c r="K1230"/>
      <c r="L1230"/>
      <c r="M1230"/>
      <c r="N1230"/>
      <c r="O1230"/>
      <c r="P1230"/>
      <c r="Q1230"/>
      <c r="R1230"/>
      <c r="S1230"/>
      <c r="T1230"/>
      <c r="U1230"/>
      <c r="V1230" s="2"/>
    </row>
    <row r="1231" spans="2:22" x14ac:dyDescent="0.2">
      <c r="B1231" s="2"/>
      <c r="C1231" s="2"/>
      <c r="D1231" s="2"/>
      <c r="E1231" s="2"/>
      <c r="F1231" s="2"/>
      <c r="G1231" s="3"/>
      <c r="H1231" s="3"/>
      <c r="I1231" s="2"/>
      <c r="J1231"/>
      <c r="K1231"/>
      <c r="L1231"/>
      <c r="M1231"/>
      <c r="N1231"/>
      <c r="O1231"/>
      <c r="P1231"/>
      <c r="Q1231"/>
      <c r="R1231"/>
      <c r="S1231"/>
      <c r="T1231"/>
      <c r="U1231"/>
      <c r="V1231" s="2"/>
    </row>
    <row r="1232" spans="2:22" x14ac:dyDescent="0.2">
      <c r="B1232" s="2"/>
      <c r="C1232" s="2"/>
      <c r="D1232" s="2"/>
      <c r="E1232" s="2"/>
      <c r="F1232" s="2"/>
      <c r="G1232" s="3"/>
      <c r="H1232" s="3"/>
      <c r="I1232" s="2"/>
      <c r="J1232"/>
      <c r="K1232"/>
      <c r="L1232"/>
      <c r="M1232"/>
      <c r="N1232"/>
      <c r="O1232"/>
      <c r="P1232"/>
      <c r="Q1232"/>
      <c r="R1232"/>
      <c r="S1232"/>
      <c r="T1232"/>
      <c r="U1232"/>
      <c r="V1232" s="2"/>
    </row>
    <row r="1233" spans="2:22" x14ac:dyDescent="0.2">
      <c r="B1233" s="2"/>
      <c r="C1233" s="2"/>
      <c r="D1233" s="2"/>
      <c r="E1233" s="2"/>
      <c r="F1233" s="2"/>
      <c r="G1233" s="3"/>
      <c r="H1233" s="3"/>
      <c r="I1233" s="2"/>
      <c r="J1233"/>
      <c r="K1233"/>
      <c r="L1233"/>
      <c r="M1233"/>
      <c r="N1233"/>
      <c r="O1233"/>
      <c r="P1233"/>
      <c r="Q1233"/>
      <c r="R1233"/>
      <c r="S1233"/>
      <c r="T1233"/>
      <c r="U1233"/>
      <c r="V1233" s="2"/>
    </row>
    <row r="1234" spans="2:22" x14ac:dyDescent="0.2">
      <c r="B1234" s="2"/>
      <c r="C1234" s="2"/>
      <c r="D1234" s="2"/>
      <c r="E1234" s="2"/>
      <c r="F1234" s="2"/>
      <c r="G1234" s="3"/>
      <c r="H1234" s="3"/>
      <c r="I1234" s="2"/>
      <c r="J1234"/>
      <c r="K1234"/>
      <c r="L1234"/>
      <c r="M1234"/>
      <c r="N1234"/>
      <c r="O1234"/>
      <c r="P1234"/>
      <c r="Q1234"/>
      <c r="R1234"/>
      <c r="S1234"/>
      <c r="T1234"/>
      <c r="U1234"/>
      <c r="V1234" s="2"/>
    </row>
    <row r="1235" spans="2:22" x14ac:dyDescent="0.2">
      <c r="B1235" s="2"/>
      <c r="C1235" s="2"/>
      <c r="D1235" s="2"/>
      <c r="E1235" s="2"/>
      <c r="F1235" s="2"/>
      <c r="G1235" s="3"/>
      <c r="H1235" s="3"/>
      <c r="I1235" s="2"/>
      <c r="J1235"/>
      <c r="K1235"/>
      <c r="L1235"/>
      <c r="M1235"/>
      <c r="N1235"/>
      <c r="O1235"/>
      <c r="P1235"/>
      <c r="Q1235"/>
      <c r="R1235"/>
      <c r="S1235"/>
      <c r="T1235"/>
      <c r="U1235"/>
      <c r="V1235" s="2"/>
    </row>
    <row r="1236" spans="2:22" x14ac:dyDescent="0.2">
      <c r="B1236" s="2"/>
      <c r="C1236" s="2"/>
      <c r="D1236" s="2"/>
      <c r="E1236" s="2"/>
      <c r="F1236" s="2"/>
      <c r="G1236" s="3"/>
      <c r="H1236" s="3"/>
      <c r="I1236" s="2"/>
      <c r="J1236"/>
      <c r="K1236"/>
      <c r="L1236"/>
      <c r="M1236"/>
      <c r="N1236"/>
      <c r="O1236"/>
      <c r="P1236"/>
      <c r="Q1236"/>
      <c r="R1236"/>
      <c r="S1236"/>
      <c r="T1236"/>
      <c r="U1236"/>
      <c r="V1236" s="2"/>
    </row>
    <row r="1237" spans="2:22" x14ac:dyDescent="0.2">
      <c r="B1237" s="2"/>
      <c r="C1237" s="2"/>
      <c r="D1237" s="2"/>
      <c r="E1237" s="2"/>
      <c r="F1237" s="2"/>
      <c r="G1237" s="3"/>
      <c r="H1237" s="3"/>
      <c r="I1237" s="2"/>
      <c r="J1237"/>
      <c r="K1237"/>
      <c r="L1237"/>
      <c r="M1237"/>
      <c r="N1237"/>
      <c r="O1237"/>
      <c r="P1237"/>
      <c r="Q1237"/>
      <c r="R1237"/>
      <c r="S1237"/>
      <c r="T1237"/>
      <c r="U1237"/>
      <c r="V1237" s="2"/>
    </row>
    <row r="1238" spans="2:22" x14ac:dyDescent="0.2">
      <c r="B1238" s="2"/>
      <c r="C1238" s="2"/>
      <c r="D1238" s="2"/>
      <c r="E1238" s="2"/>
      <c r="F1238" s="2"/>
      <c r="G1238" s="3"/>
      <c r="H1238" s="3"/>
      <c r="I1238" s="2"/>
      <c r="J1238"/>
      <c r="K1238"/>
      <c r="L1238"/>
      <c r="M1238"/>
      <c r="N1238"/>
      <c r="O1238"/>
      <c r="P1238"/>
      <c r="Q1238"/>
      <c r="R1238"/>
      <c r="S1238"/>
      <c r="T1238"/>
      <c r="U1238"/>
      <c r="V1238" s="2"/>
    </row>
    <row r="1239" spans="2:22" x14ac:dyDescent="0.2">
      <c r="B1239" s="2"/>
      <c r="C1239" s="2"/>
      <c r="D1239" s="2"/>
      <c r="E1239" s="2"/>
      <c r="F1239" s="2"/>
      <c r="G1239" s="3"/>
      <c r="H1239" s="3"/>
      <c r="I1239" s="2"/>
      <c r="J1239"/>
      <c r="K1239"/>
      <c r="L1239"/>
      <c r="M1239"/>
      <c r="N1239"/>
      <c r="O1239"/>
      <c r="P1239"/>
      <c r="Q1239"/>
      <c r="R1239"/>
      <c r="S1239"/>
      <c r="T1239"/>
      <c r="U1239"/>
      <c r="V1239" s="2"/>
    </row>
    <row r="1240" spans="2:22" x14ac:dyDescent="0.2">
      <c r="B1240" s="2"/>
      <c r="C1240" s="2"/>
      <c r="D1240" s="2"/>
      <c r="E1240" s="2"/>
      <c r="F1240" s="2"/>
      <c r="G1240" s="3"/>
      <c r="H1240" s="3"/>
      <c r="I1240" s="2"/>
      <c r="J1240"/>
      <c r="K1240"/>
      <c r="L1240"/>
      <c r="M1240"/>
      <c r="N1240"/>
      <c r="O1240"/>
      <c r="P1240"/>
      <c r="Q1240"/>
      <c r="R1240"/>
      <c r="S1240"/>
      <c r="T1240"/>
      <c r="U1240"/>
      <c r="V1240" s="2"/>
    </row>
    <row r="1241" spans="2:22" x14ac:dyDescent="0.2">
      <c r="B1241" s="2"/>
      <c r="C1241" s="2"/>
      <c r="D1241" s="2"/>
      <c r="E1241" s="2"/>
      <c r="F1241" s="2"/>
      <c r="G1241" s="3"/>
      <c r="H1241" s="3"/>
      <c r="I1241" s="2"/>
      <c r="J1241"/>
      <c r="K1241"/>
      <c r="L1241"/>
      <c r="M1241"/>
      <c r="N1241"/>
      <c r="O1241"/>
      <c r="P1241"/>
      <c r="Q1241"/>
      <c r="R1241"/>
      <c r="S1241"/>
      <c r="T1241"/>
      <c r="U1241"/>
      <c r="V1241" s="2"/>
    </row>
    <row r="1242" spans="2:22" x14ac:dyDescent="0.2">
      <c r="B1242" s="2"/>
      <c r="C1242" s="2"/>
      <c r="D1242" s="2"/>
      <c r="E1242" s="2"/>
      <c r="F1242" s="2"/>
      <c r="G1242" s="3"/>
      <c r="H1242" s="3"/>
      <c r="I1242" s="2"/>
      <c r="J1242"/>
      <c r="K1242"/>
      <c r="L1242"/>
      <c r="M1242"/>
      <c r="N1242"/>
      <c r="O1242"/>
      <c r="P1242"/>
      <c r="Q1242"/>
      <c r="R1242"/>
      <c r="S1242"/>
      <c r="T1242"/>
      <c r="U1242"/>
      <c r="V1242" s="2"/>
    </row>
    <row r="1243" spans="2:22" x14ac:dyDescent="0.2">
      <c r="B1243" s="2"/>
      <c r="C1243" s="2"/>
      <c r="D1243" s="2"/>
      <c r="E1243" s="2"/>
      <c r="F1243" s="2"/>
      <c r="G1243" s="3"/>
      <c r="H1243" s="3"/>
      <c r="I1243" s="2"/>
      <c r="J1243"/>
      <c r="K1243"/>
      <c r="L1243"/>
      <c r="M1243"/>
      <c r="N1243"/>
      <c r="O1243"/>
      <c r="P1243"/>
      <c r="Q1243"/>
      <c r="R1243"/>
      <c r="S1243"/>
      <c r="T1243"/>
      <c r="U1243"/>
      <c r="V1243" s="2"/>
    </row>
    <row r="1244" spans="2:22" x14ac:dyDescent="0.2">
      <c r="B1244" s="2"/>
      <c r="C1244" s="2"/>
      <c r="D1244" s="2"/>
      <c r="E1244" s="2"/>
      <c r="F1244" s="2"/>
      <c r="G1244" s="3"/>
      <c r="H1244" s="3"/>
      <c r="I1244" s="2"/>
      <c r="J1244"/>
      <c r="K1244"/>
      <c r="L1244"/>
      <c r="M1244"/>
      <c r="N1244"/>
      <c r="O1244"/>
      <c r="P1244"/>
      <c r="Q1244"/>
      <c r="R1244"/>
      <c r="S1244"/>
      <c r="T1244"/>
      <c r="U1244"/>
      <c r="V1244" s="2"/>
    </row>
    <row r="1245" spans="2:22" x14ac:dyDescent="0.2">
      <c r="B1245" s="2"/>
      <c r="C1245" s="2"/>
      <c r="D1245" s="2"/>
      <c r="E1245" s="2"/>
      <c r="F1245" s="2"/>
      <c r="G1245" s="3"/>
      <c r="H1245" s="3"/>
      <c r="I1245" s="2"/>
      <c r="J1245"/>
      <c r="K1245"/>
      <c r="L1245"/>
      <c r="M1245"/>
      <c r="N1245"/>
      <c r="O1245"/>
      <c r="P1245"/>
      <c r="Q1245"/>
      <c r="R1245"/>
      <c r="S1245"/>
      <c r="T1245"/>
      <c r="U1245"/>
      <c r="V1245" s="2"/>
    </row>
    <row r="1246" spans="2:22" x14ac:dyDescent="0.2">
      <c r="B1246" s="2"/>
      <c r="C1246" s="2"/>
      <c r="D1246" s="2"/>
      <c r="E1246" s="2"/>
      <c r="F1246" s="2"/>
      <c r="G1246" s="3"/>
      <c r="H1246" s="3"/>
      <c r="I1246" s="2"/>
      <c r="J1246"/>
      <c r="K1246"/>
      <c r="L1246"/>
      <c r="M1246"/>
      <c r="N1246"/>
      <c r="O1246"/>
      <c r="P1246"/>
      <c r="Q1246"/>
      <c r="R1246"/>
      <c r="S1246"/>
      <c r="T1246"/>
      <c r="U1246"/>
      <c r="V1246" s="2"/>
    </row>
    <row r="1247" spans="2:22" x14ac:dyDescent="0.2">
      <c r="B1247" s="2"/>
      <c r="C1247" s="2"/>
      <c r="D1247" s="2"/>
      <c r="E1247" s="2"/>
      <c r="F1247" s="2"/>
      <c r="G1247" s="3"/>
      <c r="H1247" s="3"/>
      <c r="I1247" s="2"/>
      <c r="J1247"/>
      <c r="K1247"/>
      <c r="L1247"/>
      <c r="M1247"/>
      <c r="N1247"/>
      <c r="O1247"/>
      <c r="P1247"/>
      <c r="Q1247"/>
      <c r="R1247"/>
      <c r="S1247"/>
      <c r="T1247"/>
      <c r="U1247"/>
      <c r="V1247" s="2"/>
    </row>
    <row r="1248" spans="2:22" x14ac:dyDescent="0.2">
      <c r="B1248" s="2"/>
      <c r="C1248" s="2"/>
      <c r="D1248" s="2"/>
      <c r="E1248" s="2"/>
      <c r="F1248" s="2"/>
      <c r="G1248" s="3"/>
      <c r="H1248" s="3"/>
      <c r="I1248" s="2"/>
      <c r="J1248"/>
      <c r="K1248"/>
      <c r="L1248"/>
      <c r="M1248"/>
      <c r="N1248"/>
      <c r="O1248"/>
      <c r="P1248"/>
      <c r="Q1248"/>
      <c r="R1248"/>
      <c r="S1248"/>
      <c r="T1248"/>
      <c r="U1248"/>
      <c r="V1248" s="2"/>
    </row>
    <row r="1249" spans="2:22" x14ac:dyDescent="0.2">
      <c r="B1249" s="2"/>
      <c r="C1249" s="2"/>
      <c r="D1249" s="2"/>
      <c r="E1249" s="2"/>
      <c r="F1249" s="2"/>
      <c r="G1249" s="3"/>
      <c r="H1249" s="3"/>
      <c r="I1249" s="2"/>
      <c r="J1249"/>
      <c r="K1249"/>
      <c r="L1249"/>
      <c r="M1249"/>
      <c r="N1249"/>
      <c r="O1249"/>
      <c r="P1249"/>
      <c r="Q1249"/>
      <c r="R1249"/>
      <c r="S1249"/>
      <c r="T1249"/>
      <c r="U1249"/>
      <c r="V1249" s="2"/>
    </row>
    <row r="1250" spans="2:22" x14ac:dyDescent="0.2">
      <c r="B1250" s="2"/>
      <c r="C1250" s="2"/>
      <c r="D1250" s="2"/>
      <c r="E1250" s="2"/>
      <c r="F1250" s="2"/>
      <c r="G1250" s="3"/>
      <c r="H1250" s="3"/>
      <c r="I1250" s="2"/>
      <c r="J1250"/>
      <c r="K1250"/>
      <c r="L1250"/>
      <c r="M1250"/>
      <c r="N1250"/>
      <c r="O1250"/>
      <c r="P1250"/>
      <c r="Q1250"/>
      <c r="R1250"/>
      <c r="S1250"/>
      <c r="T1250"/>
      <c r="U1250"/>
      <c r="V1250" s="2"/>
    </row>
    <row r="1251" spans="2:22" x14ac:dyDescent="0.2">
      <c r="B1251" s="2"/>
      <c r="C1251" s="2"/>
      <c r="D1251" s="2"/>
      <c r="E1251" s="2"/>
      <c r="F1251" s="2"/>
      <c r="G1251" s="3"/>
      <c r="H1251" s="3"/>
      <c r="I1251" s="2"/>
      <c r="J1251"/>
      <c r="K1251"/>
      <c r="L1251"/>
      <c r="M1251"/>
      <c r="N1251"/>
      <c r="O1251"/>
      <c r="P1251"/>
      <c r="Q1251"/>
      <c r="R1251"/>
      <c r="S1251"/>
      <c r="T1251"/>
      <c r="U1251"/>
      <c r="V1251" s="2"/>
    </row>
    <row r="1252" spans="2:22" x14ac:dyDescent="0.2">
      <c r="B1252" s="2"/>
      <c r="C1252" s="2"/>
      <c r="D1252" s="2"/>
      <c r="E1252" s="2"/>
      <c r="F1252" s="2"/>
      <c r="G1252" s="3"/>
      <c r="H1252" s="3"/>
      <c r="I1252" s="2"/>
      <c r="J1252"/>
      <c r="K1252"/>
      <c r="L1252"/>
      <c r="M1252"/>
      <c r="N1252"/>
      <c r="O1252"/>
      <c r="P1252"/>
      <c r="Q1252"/>
      <c r="R1252"/>
      <c r="S1252"/>
      <c r="T1252"/>
      <c r="U1252"/>
      <c r="V1252" s="2"/>
    </row>
    <row r="1253" spans="2:22" x14ac:dyDescent="0.2">
      <c r="B1253" s="2"/>
      <c r="C1253" s="2"/>
      <c r="D1253" s="2"/>
      <c r="E1253" s="2"/>
      <c r="F1253" s="2"/>
      <c r="G1253" s="3"/>
      <c r="H1253" s="3"/>
      <c r="I1253" s="2"/>
      <c r="J1253"/>
      <c r="K1253"/>
      <c r="L1253"/>
      <c r="M1253"/>
      <c r="N1253"/>
      <c r="O1253"/>
      <c r="P1253"/>
      <c r="Q1253"/>
      <c r="R1253"/>
      <c r="S1253"/>
      <c r="T1253"/>
      <c r="U1253"/>
      <c r="V1253" s="2"/>
    </row>
    <row r="1254" spans="2:22" x14ac:dyDescent="0.2">
      <c r="B1254" s="2"/>
      <c r="C1254" s="2"/>
      <c r="D1254" s="2"/>
      <c r="E1254" s="2"/>
      <c r="F1254" s="2"/>
      <c r="G1254" s="3"/>
      <c r="H1254" s="3"/>
      <c r="I1254" s="2"/>
      <c r="J1254"/>
      <c r="K1254"/>
      <c r="L1254"/>
      <c r="M1254"/>
      <c r="N1254"/>
      <c r="O1254"/>
      <c r="P1254"/>
      <c r="Q1254"/>
      <c r="R1254"/>
      <c r="S1254"/>
      <c r="T1254"/>
      <c r="U1254"/>
      <c r="V1254" s="2"/>
    </row>
    <row r="1255" spans="2:22" x14ac:dyDescent="0.2">
      <c r="B1255" s="2"/>
      <c r="C1255" s="2"/>
      <c r="D1255" s="2"/>
      <c r="E1255" s="2"/>
      <c r="F1255" s="2"/>
      <c r="G1255" s="3"/>
      <c r="H1255" s="3"/>
      <c r="I1255" s="2"/>
      <c r="J1255"/>
      <c r="K1255"/>
      <c r="L1255"/>
      <c r="M1255"/>
      <c r="N1255"/>
      <c r="O1255"/>
      <c r="P1255"/>
      <c r="Q1255"/>
      <c r="R1255"/>
      <c r="S1255"/>
      <c r="T1255"/>
      <c r="U1255"/>
      <c r="V1255" s="2"/>
    </row>
    <row r="1256" spans="2:22" x14ac:dyDescent="0.2">
      <c r="B1256" s="2"/>
      <c r="C1256" s="2"/>
      <c r="D1256" s="2"/>
      <c r="E1256" s="2"/>
      <c r="F1256" s="2"/>
      <c r="G1256" s="3"/>
      <c r="H1256" s="3"/>
      <c r="I1256" s="2"/>
      <c r="J1256"/>
      <c r="K1256"/>
      <c r="L1256"/>
      <c r="M1256"/>
      <c r="N1256"/>
      <c r="O1256"/>
      <c r="P1256"/>
      <c r="Q1256"/>
      <c r="R1256"/>
      <c r="S1256"/>
      <c r="T1256"/>
      <c r="U1256"/>
      <c r="V1256" s="2"/>
    </row>
    <row r="1257" spans="2:22" x14ac:dyDescent="0.2">
      <c r="B1257" s="2"/>
      <c r="C1257" s="2"/>
      <c r="D1257" s="2"/>
      <c r="E1257" s="2"/>
      <c r="F1257" s="2"/>
      <c r="G1257" s="3"/>
      <c r="H1257" s="3"/>
      <c r="I1257" s="2"/>
      <c r="J1257"/>
      <c r="K1257"/>
      <c r="L1257"/>
      <c r="M1257"/>
      <c r="N1257"/>
      <c r="O1257"/>
      <c r="P1257"/>
      <c r="Q1257"/>
      <c r="R1257"/>
      <c r="S1257"/>
      <c r="T1257"/>
      <c r="U1257"/>
      <c r="V1257" s="2"/>
    </row>
    <row r="1258" spans="2:22" x14ac:dyDescent="0.2">
      <c r="B1258" s="2"/>
      <c r="C1258" s="2"/>
      <c r="D1258" s="2"/>
      <c r="E1258" s="2"/>
      <c r="F1258" s="2"/>
      <c r="G1258" s="3"/>
      <c r="H1258" s="3"/>
      <c r="I1258" s="2"/>
      <c r="J1258"/>
      <c r="K1258"/>
      <c r="L1258"/>
      <c r="M1258"/>
      <c r="N1258"/>
      <c r="O1258"/>
      <c r="P1258"/>
      <c r="Q1258"/>
      <c r="R1258"/>
      <c r="S1258"/>
      <c r="T1258"/>
      <c r="U1258"/>
      <c r="V1258" s="2"/>
    </row>
    <row r="1259" spans="2:22" x14ac:dyDescent="0.2">
      <c r="B1259" s="2"/>
      <c r="C1259" s="2"/>
      <c r="D1259" s="2"/>
      <c r="E1259" s="2"/>
      <c r="F1259" s="2"/>
      <c r="G1259" s="3"/>
      <c r="H1259" s="3"/>
      <c r="I1259" s="2"/>
      <c r="J1259"/>
      <c r="K1259"/>
      <c r="L1259"/>
      <c r="M1259"/>
      <c r="N1259"/>
      <c r="O1259"/>
      <c r="P1259"/>
      <c r="Q1259"/>
      <c r="R1259"/>
      <c r="S1259"/>
      <c r="T1259"/>
      <c r="U1259"/>
      <c r="V1259" s="2"/>
    </row>
    <row r="1260" spans="2:22" x14ac:dyDescent="0.2">
      <c r="B1260" s="2"/>
      <c r="C1260" s="2"/>
      <c r="D1260" s="2"/>
      <c r="E1260" s="2"/>
      <c r="F1260" s="2"/>
      <c r="G1260" s="3"/>
      <c r="H1260" s="3"/>
      <c r="I1260" s="2"/>
      <c r="J1260"/>
      <c r="K1260"/>
      <c r="L1260"/>
      <c r="M1260"/>
      <c r="N1260"/>
      <c r="O1260"/>
      <c r="P1260"/>
      <c r="Q1260"/>
      <c r="R1260"/>
      <c r="S1260"/>
      <c r="T1260"/>
      <c r="U1260"/>
      <c r="V1260" s="2"/>
    </row>
    <row r="1261" spans="2:22" x14ac:dyDescent="0.2">
      <c r="B1261" s="2"/>
      <c r="C1261" s="2"/>
      <c r="D1261" s="2"/>
      <c r="E1261" s="2"/>
      <c r="F1261" s="2"/>
      <c r="G1261" s="3"/>
      <c r="H1261" s="3"/>
      <c r="I1261" s="2"/>
      <c r="J1261"/>
      <c r="K1261"/>
      <c r="L1261"/>
      <c r="M1261"/>
      <c r="N1261"/>
      <c r="O1261"/>
      <c r="P1261"/>
      <c r="Q1261"/>
      <c r="R1261"/>
      <c r="S1261"/>
      <c r="T1261"/>
      <c r="U1261"/>
      <c r="V1261" s="2"/>
    </row>
    <row r="1262" spans="2:22" x14ac:dyDescent="0.2">
      <c r="B1262" s="2"/>
      <c r="C1262" s="2"/>
      <c r="D1262" s="2"/>
      <c r="E1262" s="2"/>
      <c r="F1262" s="2"/>
      <c r="G1262" s="3"/>
      <c r="H1262" s="3"/>
      <c r="I1262" s="2"/>
      <c r="J1262"/>
      <c r="K1262"/>
      <c r="L1262"/>
      <c r="M1262"/>
      <c r="N1262"/>
      <c r="O1262"/>
      <c r="P1262"/>
      <c r="Q1262"/>
      <c r="R1262"/>
      <c r="S1262"/>
      <c r="T1262"/>
      <c r="U1262"/>
      <c r="V1262" s="2"/>
    </row>
    <row r="1263" spans="2:22" x14ac:dyDescent="0.2">
      <c r="B1263" s="2"/>
      <c r="C1263" s="2"/>
      <c r="D1263" s="2"/>
      <c r="E1263" s="2"/>
      <c r="F1263" s="2"/>
      <c r="G1263" s="3"/>
      <c r="H1263" s="3"/>
      <c r="I1263" s="2"/>
      <c r="J1263"/>
      <c r="K1263"/>
      <c r="L1263"/>
      <c r="M1263"/>
      <c r="N1263"/>
      <c r="O1263"/>
      <c r="P1263"/>
      <c r="Q1263"/>
      <c r="R1263"/>
      <c r="S1263"/>
      <c r="T1263"/>
      <c r="U1263"/>
      <c r="V1263" s="2"/>
    </row>
    <row r="1264" spans="2:22" x14ac:dyDescent="0.2">
      <c r="B1264" s="2"/>
      <c r="C1264" s="2"/>
      <c r="D1264" s="2"/>
      <c r="E1264" s="2"/>
      <c r="F1264" s="2"/>
      <c r="G1264" s="3"/>
      <c r="H1264" s="3"/>
      <c r="I1264" s="2"/>
      <c r="J1264"/>
      <c r="K1264"/>
      <c r="L1264"/>
      <c r="M1264"/>
      <c r="N1264"/>
      <c r="O1264"/>
      <c r="P1264"/>
      <c r="Q1264"/>
      <c r="R1264"/>
      <c r="S1264"/>
      <c r="T1264"/>
      <c r="U1264"/>
      <c r="V1264" s="2"/>
    </row>
    <row r="1265" spans="2:22" x14ac:dyDescent="0.2">
      <c r="B1265" s="2"/>
      <c r="C1265" s="2"/>
      <c r="D1265" s="2"/>
      <c r="E1265" s="2"/>
      <c r="F1265" s="2"/>
      <c r="G1265" s="3"/>
      <c r="H1265" s="3"/>
      <c r="I1265" s="2"/>
      <c r="J1265"/>
      <c r="K1265"/>
      <c r="L1265"/>
      <c r="M1265"/>
      <c r="N1265"/>
      <c r="O1265"/>
      <c r="P1265"/>
      <c r="Q1265"/>
      <c r="R1265"/>
      <c r="S1265"/>
      <c r="T1265"/>
      <c r="U1265"/>
      <c r="V1265" s="2"/>
    </row>
    <row r="1266" spans="2:22" x14ac:dyDescent="0.2">
      <c r="B1266" s="2"/>
      <c r="C1266" s="2"/>
      <c r="D1266" s="2"/>
      <c r="E1266" s="2"/>
      <c r="F1266" s="2"/>
      <c r="G1266" s="3"/>
      <c r="H1266" s="3"/>
      <c r="I1266" s="2"/>
      <c r="J1266"/>
      <c r="K1266"/>
      <c r="L1266"/>
      <c r="M1266"/>
      <c r="N1266"/>
      <c r="O1266"/>
      <c r="P1266"/>
      <c r="Q1266"/>
      <c r="R1266"/>
      <c r="S1266"/>
      <c r="T1266"/>
      <c r="U1266"/>
      <c r="V1266" s="2"/>
    </row>
    <row r="1267" spans="2:22" x14ac:dyDescent="0.2">
      <c r="B1267" s="2"/>
      <c r="C1267" s="2"/>
      <c r="D1267" s="2"/>
      <c r="E1267" s="2"/>
      <c r="F1267" s="2"/>
      <c r="G1267" s="3"/>
      <c r="H1267" s="3"/>
      <c r="I1267" s="2"/>
      <c r="J1267"/>
      <c r="K1267"/>
      <c r="L1267"/>
      <c r="M1267"/>
      <c r="N1267"/>
      <c r="O1267"/>
      <c r="P1267"/>
      <c r="Q1267"/>
      <c r="R1267"/>
      <c r="S1267"/>
      <c r="T1267"/>
      <c r="U1267"/>
      <c r="V1267" s="2"/>
    </row>
    <row r="1268" spans="2:22" x14ac:dyDescent="0.2">
      <c r="B1268" s="2"/>
      <c r="C1268" s="2"/>
      <c r="D1268" s="2"/>
      <c r="E1268" s="2"/>
      <c r="F1268" s="2"/>
      <c r="G1268" s="3"/>
      <c r="H1268" s="3"/>
      <c r="I1268" s="2"/>
      <c r="J1268"/>
      <c r="K1268"/>
      <c r="L1268"/>
      <c r="M1268"/>
      <c r="N1268"/>
      <c r="O1268"/>
      <c r="P1268"/>
      <c r="Q1268"/>
      <c r="R1268"/>
      <c r="S1268"/>
      <c r="T1268"/>
      <c r="U1268"/>
      <c r="V1268" s="2"/>
    </row>
    <row r="1269" spans="2:22" x14ac:dyDescent="0.2">
      <c r="B1269" s="2"/>
      <c r="C1269" s="2"/>
      <c r="D1269" s="2"/>
      <c r="E1269" s="2"/>
      <c r="F1269" s="2"/>
      <c r="G1269" s="3"/>
      <c r="H1269" s="3"/>
      <c r="I1269" s="2"/>
      <c r="J1269"/>
      <c r="K1269"/>
      <c r="L1269"/>
      <c r="M1269"/>
      <c r="N1269"/>
      <c r="O1269"/>
      <c r="P1269"/>
      <c r="Q1269"/>
      <c r="R1269"/>
      <c r="S1269"/>
      <c r="T1269"/>
      <c r="U1269"/>
      <c r="V1269" s="2"/>
    </row>
    <row r="1270" spans="2:22" x14ac:dyDescent="0.2">
      <c r="B1270" s="2"/>
      <c r="C1270" s="2"/>
      <c r="D1270" s="2"/>
      <c r="E1270" s="2"/>
      <c r="F1270" s="2"/>
      <c r="G1270" s="3"/>
      <c r="H1270" s="3"/>
      <c r="I1270" s="2"/>
      <c r="J1270"/>
      <c r="K1270"/>
      <c r="L1270"/>
      <c r="M1270"/>
      <c r="N1270"/>
      <c r="O1270"/>
      <c r="P1270"/>
      <c r="Q1270"/>
      <c r="R1270"/>
      <c r="S1270"/>
      <c r="T1270"/>
      <c r="U1270"/>
      <c r="V1270" s="2"/>
    </row>
    <row r="1271" spans="2:22" x14ac:dyDescent="0.2">
      <c r="B1271" s="2"/>
      <c r="C1271" s="2"/>
      <c r="D1271" s="2"/>
      <c r="E1271" s="2"/>
      <c r="F1271" s="2"/>
      <c r="G1271" s="3"/>
      <c r="H1271" s="3"/>
      <c r="I1271" s="2"/>
      <c r="J1271"/>
      <c r="K1271"/>
      <c r="L1271"/>
      <c r="M1271"/>
      <c r="N1271"/>
      <c r="O1271"/>
      <c r="P1271"/>
      <c r="Q1271"/>
      <c r="R1271"/>
      <c r="S1271"/>
      <c r="T1271"/>
      <c r="U1271"/>
      <c r="V1271" s="2"/>
    </row>
    <row r="1272" spans="2:22" x14ac:dyDescent="0.2">
      <c r="B1272" s="2"/>
      <c r="C1272" s="2"/>
      <c r="D1272" s="2"/>
      <c r="E1272" s="2"/>
      <c r="F1272" s="2"/>
      <c r="G1272" s="3"/>
      <c r="H1272" s="3"/>
      <c r="I1272" s="2"/>
      <c r="J1272"/>
      <c r="K1272"/>
      <c r="L1272"/>
      <c r="M1272"/>
      <c r="N1272"/>
      <c r="O1272"/>
      <c r="P1272"/>
      <c r="Q1272"/>
      <c r="R1272"/>
      <c r="S1272"/>
      <c r="T1272"/>
      <c r="U1272"/>
      <c r="V1272" s="2"/>
    </row>
    <row r="1273" spans="2:22" x14ac:dyDescent="0.2">
      <c r="B1273" s="2"/>
      <c r="C1273" s="2"/>
      <c r="D1273" s="2"/>
      <c r="E1273" s="2"/>
      <c r="F1273" s="2"/>
      <c r="G1273" s="3"/>
      <c r="H1273" s="3"/>
      <c r="I1273" s="2"/>
      <c r="J1273"/>
      <c r="K1273"/>
      <c r="L1273"/>
      <c r="M1273"/>
      <c r="N1273"/>
      <c r="O1273"/>
      <c r="P1273"/>
      <c r="Q1273"/>
      <c r="R1273"/>
      <c r="S1273"/>
      <c r="T1273"/>
      <c r="U1273"/>
      <c r="V1273" s="2"/>
    </row>
    <row r="1274" spans="2:22" x14ac:dyDescent="0.2">
      <c r="B1274" s="2"/>
      <c r="C1274" s="2"/>
      <c r="D1274" s="2"/>
      <c r="E1274" s="2"/>
      <c r="F1274" s="2"/>
      <c r="G1274" s="3"/>
      <c r="H1274" s="3"/>
      <c r="I1274" s="2"/>
      <c r="J1274"/>
      <c r="K1274"/>
      <c r="L1274"/>
      <c r="M1274"/>
      <c r="N1274"/>
      <c r="O1274"/>
      <c r="P1274"/>
      <c r="Q1274"/>
      <c r="R1274"/>
      <c r="S1274"/>
      <c r="T1274"/>
      <c r="U1274"/>
      <c r="V1274" s="2"/>
    </row>
    <row r="1275" spans="2:22" x14ac:dyDescent="0.2">
      <c r="B1275" s="2"/>
      <c r="C1275" s="2"/>
      <c r="D1275" s="2"/>
      <c r="E1275" s="2"/>
      <c r="F1275" s="2"/>
      <c r="G1275" s="3"/>
      <c r="H1275" s="3"/>
      <c r="I1275" s="2"/>
      <c r="J1275"/>
      <c r="K1275"/>
      <c r="L1275"/>
      <c r="M1275"/>
      <c r="N1275"/>
      <c r="O1275"/>
      <c r="P1275"/>
      <c r="Q1275"/>
      <c r="R1275"/>
      <c r="S1275"/>
      <c r="T1275"/>
      <c r="U1275"/>
      <c r="V1275" s="2"/>
    </row>
    <row r="1276" spans="2:22" x14ac:dyDescent="0.2">
      <c r="B1276" s="2"/>
      <c r="C1276" s="2"/>
      <c r="D1276" s="2"/>
      <c r="E1276" s="2"/>
      <c r="F1276" s="2"/>
      <c r="G1276" s="3"/>
      <c r="H1276" s="3"/>
      <c r="I1276" s="2"/>
      <c r="J1276"/>
      <c r="K1276"/>
      <c r="L1276"/>
      <c r="M1276"/>
      <c r="N1276"/>
      <c r="O1276"/>
      <c r="P1276"/>
      <c r="Q1276"/>
      <c r="R1276"/>
      <c r="S1276"/>
      <c r="T1276"/>
      <c r="U1276"/>
      <c r="V1276" s="2"/>
    </row>
    <row r="1277" spans="2:22" x14ac:dyDescent="0.2">
      <c r="B1277" s="2"/>
      <c r="C1277" s="2"/>
      <c r="D1277" s="2"/>
      <c r="E1277" s="2"/>
      <c r="F1277" s="2"/>
      <c r="G1277" s="3"/>
      <c r="H1277" s="3"/>
      <c r="I1277" s="2"/>
      <c r="J1277"/>
      <c r="K1277"/>
      <c r="L1277"/>
      <c r="M1277"/>
      <c r="N1277"/>
      <c r="O1277"/>
      <c r="P1277"/>
      <c r="Q1277"/>
      <c r="R1277"/>
      <c r="S1277"/>
      <c r="T1277"/>
      <c r="U1277"/>
      <c r="V1277" s="2"/>
    </row>
    <row r="1278" spans="2:22" x14ac:dyDescent="0.2">
      <c r="B1278" s="2"/>
      <c r="C1278" s="2"/>
      <c r="D1278" s="2"/>
      <c r="E1278" s="2"/>
      <c r="F1278" s="2"/>
      <c r="G1278" s="3"/>
      <c r="H1278" s="3"/>
      <c r="I1278" s="2"/>
      <c r="J1278"/>
      <c r="K1278"/>
      <c r="L1278"/>
      <c r="M1278"/>
      <c r="N1278"/>
      <c r="O1278"/>
      <c r="P1278"/>
      <c r="Q1278"/>
      <c r="R1278"/>
      <c r="S1278"/>
      <c r="T1278"/>
      <c r="U1278"/>
      <c r="V1278" s="2"/>
    </row>
    <row r="1279" spans="2:22" x14ac:dyDescent="0.2">
      <c r="B1279" s="2"/>
      <c r="C1279" s="2"/>
      <c r="D1279" s="2"/>
      <c r="E1279" s="2"/>
      <c r="F1279" s="2"/>
      <c r="G1279" s="3"/>
      <c r="H1279" s="3"/>
      <c r="I1279" s="2"/>
      <c r="J1279"/>
      <c r="K1279"/>
      <c r="L1279"/>
      <c r="M1279"/>
      <c r="N1279"/>
      <c r="O1279"/>
      <c r="P1279"/>
      <c r="Q1279"/>
      <c r="R1279"/>
      <c r="S1279"/>
      <c r="T1279"/>
      <c r="U1279"/>
      <c r="V1279" s="2"/>
    </row>
    <row r="1280" spans="2:22" x14ac:dyDescent="0.2">
      <c r="B1280" s="2"/>
      <c r="C1280" s="2"/>
      <c r="D1280" s="2"/>
      <c r="E1280" s="2"/>
      <c r="F1280" s="2"/>
      <c r="G1280" s="3"/>
      <c r="H1280" s="3"/>
      <c r="I1280" s="2"/>
      <c r="J1280"/>
      <c r="K1280"/>
      <c r="L1280"/>
      <c r="M1280"/>
      <c r="N1280"/>
      <c r="O1280"/>
      <c r="P1280"/>
      <c r="Q1280"/>
      <c r="R1280"/>
      <c r="S1280"/>
      <c r="T1280"/>
      <c r="U1280"/>
      <c r="V1280" s="2"/>
    </row>
    <row r="1281" spans="2:22" x14ac:dyDescent="0.2">
      <c r="B1281" s="2"/>
      <c r="C1281" s="2"/>
      <c r="D1281" s="2"/>
      <c r="E1281" s="2"/>
      <c r="F1281" s="2"/>
      <c r="G1281" s="3"/>
      <c r="H1281" s="3"/>
      <c r="I1281" s="2"/>
      <c r="J1281"/>
      <c r="K1281"/>
      <c r="L1281"/>
      <c r="M1281"/>
      <c r="N1281"/>
      <c r="O1281"/>
      <c r="P1281"/>
      <c r="Q1281"/>
      <c r="R1281"/>
      <c r="S1281"/>
      <c r="T1281"/>
      <c r="U1281"/>
      <c r="V1281" s="2"/>
    </row>
    <row r="1282" spans="2:22" x14ac:dyDescent="0.2">
      <c r="B1282" s="2"/>
      <c r="C1282" s="2"/>
      <c r="D1282" s="2"/>
      <c r="E1282" s="2"/>
      <c r="F1282" s="2"/>
      <c r="G1282" s="3"/>
      <c r="H1282" s="3"/>
      <c r="I1282" s="2"/>
      <c r="J1282"/>
      <c r="K1282"/>
      <c r="L1282"/>
      <c r="M1282"/>
      <c r="N1282"/>
      <c r="O1282"/>
      <c r="P1282"/>
      <c r="Q1282"/>
      <c r="R1282"/>
      <c r="S1282"/>
      <c r="T1282"/>
      <c r="U1282"/>
      <c r="V1282" s="2"/>
    </row>
    <row r="1283" spans="2:22" x14ac:dyDescent="0.2">
      <c r="B1283" s="2"/>
      <c r="C1283" s="2"/>
      <c r="D1283" s="2"/>
      <c r="E1283" s="2"/>
      <c r="F1283" s="2"/>
      <c r="G1283" s="3"/>
      <c r="H1283" s="3"/>
      <c r="I1283" s="2"/>
      <c r="J1283"/>
      <c r="K1283"/>
      <c r="L1283"/>
      <c r="M1283"/>
      <c r="N1283"/>
      <c r="O1283"/>
      <c r="P1283"/>
      <c r="Q1283"/>
      <c r="R1283"/>
      <c r="S1283"/>
      <c r="T1283"/>
      <c r="U1283"/>
      <c r="V1283" s="2"/>
    </row>
    <row r="1284" spans="2:22" x14ac:dyDescent="0.2">
      <c r="B1284" s="2"/>
      <c r="C1284" s="2"/>
      <c r="D1284" s="2"/>
      <c r="E1284" s="2"/>
      <c r="F1284" s="2"/>
      <c r="G1284" s="3"/>
      <c r="H1284" s="3"/>
      <c r="I1284" s="2"/>
      <c r="J1284"/>
      <c r="K1284"/>
      <c r="L1284"/>
      <c r="M1284"/>
      <c r="N1284"/>
      <c r="O1284"/>
      <c r="P1284"/>
      <c r="Q1284"/>
      <c r="R1284"/>
      <c r="S1284"/>
      <c r="T1284"/>
      <c r="U1284"/>
      <c r="V1284" s="2"/>
    </row>
    <row r="1285" spans="2:22" x14ac:dyDescent="0.2">
      <c r="B1285" s="2"/>
      <c r="C1285" s="2"/>
      <c r="D1285" s="2"/>
      <c r="E1285" s="2"/>
      <c r="F1285" s="2"/>
      <c r="G1285" s="3"/>
      <c r="H1285" s="3"/>
      <c r="I1285" s="2"/>
      <c r="J1285"/>
      <c r="K1285"/>
      <c r="L1285"/>
      <c r="M1285"/>
      <c r="N1285"/>
      <c r="O1285"/>
      <c r="P1285"/>
      <c r="Q1285"/>
      <c r="R1285"/>
      <c r="S1285"/>
      <c r="T1285"/>
      <c r="U1285"/>
      <c r="V1285" s="2"/>
    </row>
    <row r="1286" spans="2:22" x14ac:dyDescent="0.2">
      <c r="B1286" s="2"/>
      <c r="C1286" s="2"/>
      <c r="D1286" s="2"/>
      <c r="E1286" s="2"/>
      <c r="F1286" s="2"/>
      <c r="G1286" s="3"/>
      <c r="H1286" s="3"/>
      <c r="I1286" s="2"/>
      <c r="J1286"/>
      <c r="K1286"/>
      <c r="L1286"/>
      <c r="M1286"/>
      <c r="N1286"/>
      <c r="O1286"/>
      <c r="P1286"/>
      <c r="Q1286"/>
      <c r="R1286"/>
      <c r="S1286"/>
      <c r="T1286"/>
      <c r="U1286"/>
      <c r="V1286" s="2"/>
    </row>
    <row r="1287" spans="2:22" x14ac:dyDescent="0.2">
      <c r="B1287" s="2"/>
      <c r="C1287" s="2"/>
      <c r="D1287" s="2"/>
      <c r="E1287" s="2"/>
      <c r="F1287" s="2"/>
      <c r="G1287" s="3"/>
      <c r="H1287" s="3"/>
      <c r="I1287" s="2"/>
      <c r="J1287"/>
      <c r="K1287"/>
      <c r="L1287"/>
      <c r="M1287"/>
      <c r="N1287"/>
      <c r="O1287"/>
      <c r="P1287"/>
      <c r="Q1287"/>
      <c r="R1287"/>
      <c r="S1287"/>
      <c r="T1287"/>
      <c r="U1287"/>
      <c r="V1287" s="2"/>
    </row>
    <row r="1288" spans="2:22" x14ac:dyDescent="0.2">
      <c r="B1288" s="2"/>
      <c r="C1288" s="2"/>
      <c r="D1288" s="2"/>
      <c r="E1288" s="2"/>
      <c r="F1288" s="2"/>
      <c r="G1288" s="3"/>
      <c r="H1288" s="3"/>
      <c r="I1288" s="2"/>
      <c r="J1288"/>
      <c r="K1288"/>
      <c r="L1288"/>
      <c r="M1288"/>
      <c r="N1288"/>
      <c r="O1288"/>
      <c r="P1288"/>
      <c r="Q1288"/>
      <c r="R1288"/>
      <c r="S1288"/>
      <c r="T1288"/>
      <c r="U1288"/>
      <c r="V1288" s="2"/>
    </row>
    <row r="1289" spans="2:22" x14ac:dyDescent="0.2">
      <c r="B1289" s="2"/>
      <c r="C1289" s="2"/>
      <c r="D1289" s="2"/>
      <c r="E1289" s="2"/>
      <c r="F1289" s="2"/>
      <c r="G1289" s="3"/>
      <c r="H1289" s="3"/>
      <c r="I1289" s="2"/>
      <c r="J1289"/>
      <c r="K1289"/>
      <c r="L1289"/>
      <c r="M1289"/>
      <c r="N1289"/>
      <c r="O1289"/>
      <c r="P1289"/>
      <c r="Q1289"/>
      <c r="R1289"/>
      <c r="S1289"/>
      <c r="T1289"/>
      <c r="U1289"/>
      <c r="V1289" s="2"/>
    </row>
    <row r="1290" spans="2:22" x14ac:dyDescent="0.2">
      <c r="B1290" s="2"/>
      <c r="C1290" s="2"/>
      <c r="D1290" s="2"/>
      <c r="E1290" s="2"/>
      <c r="F1290" s="2"/>
      <c r="G1290" s="3"/>
      <c r="H1290" s="3"/>
      <c r="I1290" s="2"/>
      <c r="J1290"/>
      <c r="K1290"/>
      <c r="L1290"/>
      <c r="M1290"/>
      <c r="N1290"/>
      <c r="O1290"/>
      <c r="P1290"/>
      <c r="Q1290"/>
      <c r="R1290"/>
      <c r="S1290"/>
      <c r="T1290"/>
      <c r="U1290"/>
      <c r="V1290" s="2"/>
    </row>
    <row r="1291" spans="2:22" x14ac:dyDescent="0.2">
      <c r="B1291" s="2"/>
      <c r="C1291" s="2"/>
      <c r="D1291" s="2"/>
      <c r="E1291" s="2"/>
      <c r="F1291" s="2"/>
      <c r="G1291" s="3"/>
      <c r="H1291" s="3"/>
      <c r="I1291" s="2"/>
      <c r="J1291"/>
      <c r="K1291"/>
      <c r="L1291"/>
      <c r="M1291"/>
      <c r="N1291"/>
      <c r="O1291"/>
      <c r="P1291"/>
      <c r="Q1291"/>
      <c r="R1291"/>
      <c r="S1291"/>
      <c r="T1291"/>
      <c r="U1291"/>
      <c r="V1291" s="2"/>
    </row>
    <row r="1292" spans="2:22" x14ac:dyDescent="0.2">
      <c r="B1292" s="2"/>
      <c r="C1292" s="2"/>
      <c r="D1292" s="2"/>
      <c r="E1292" s="2"/>
      <c r="F1292" s="2"/>
      <c r="G1292" s="3"/>
      <c r="H1292" s="3"/>
      <c r="I1292" s="2"/>
      <c r="J1292"/>
      <c r="K1292"/>
      <c r="L1292"/>
      <c r="M1292"/>
      <c r="N1292"/>
      <c r="O1292"/>
      <c r="P1292"/>
      <c r="Q1292"/>
      <c r="R1292"/>
      <c r="S1292"/>
      <c r="T1292"/>
      <c r="U1292"/>
      <c r="V1292" s="2"/>
    </row>
    <row r="1293" spans="2:22" x14ac:dyDescent="0.2">
      <c r="B1293" s="2"/>
      <c r="C1293" s="2"/>
      <c r="D1293" s="2"/>
      <c r="E1293" s="2"/>
      <c r="F1293" s="2"/>
      <c r="G1293" s="3"/>
      <c r="H1293" s="3"/>
      <c r="I1293" s="2"/>
      <c r="J1293"/>
      <c r="K1293"/>
      <c r="L1293"/>
      <c r="M1293"/>
      <c r="N1293"/>
      <c r="O1293"/>
      <c r="P1293"/>
      <c r="Q1293"/>
      <c r="R1293"/>
      <c r="S1293"/>
      <c r="T1293"/>
      <c r="U1293"/>
      <c r="V1293" s="2"/>
    </row>
    <row r="1294" spans="2:22" x14ac:dyDescent="0.2">
      <c r="B1294" s="2"/>
      <c r="C1294" s="2"/>
      <c r="D1294" s="2"/>
      <c r="E1294" s="2"/>
      <c r="F1294" s="2"/>
      <c r="G1294" s="3"/>
      <c r="H1294" s="3"/>
      <c r="I1294" s="2"/>
      <c r="J1294"/>
      <c r="K1294"/>
      <c r="L1294"/>
      <c r="M1294"/>
      <c r="N1294"/>
      <c r="O1294"/>
      <c r="P1294"/>
      <c r="Q1294"/>
      <c r="R1294"/>
      <c r="S1294"/>
      <c r="T1294"/>
      <c r="U1294"/>
      <c r="V1294" s="2"/>
    </row>
    <row r="1295" spans="2:22" x14ac:dyDescent="0.2">
      <c r="B1295" s="2"/>
      <c r="C1295" s="2"/>
      <c r="D1295" s="2"/>
      <c r="E1295" s="2"/>
      <c r="F1295" s="2"/>
      <c r="G1295" s="3"/>
      <c r="H1295" s="3"/>
      <c r="I1295" s="2"/>
      <c r="J1295"/>
      <c r="K1295"/>
      <c r="L1295"/>
      <c r="M1295"/>
      <c r="N1295"/>
      <c r="O1295"/>
      <c r="P1295"/>
      <c r="Q1295"/>
      <c r="R1295"/>
      <c r="S1295"/>
      <c r="T1295"/>
      <c r="U1295"/>
      <c r="V1295" s="2"/>
    </row>
    <row r="1296" spans="2:22" x14ac:dyDescent="0.2">
      <c r="B1296" s="2"/>
      <c r="C1296" s="2"/>
      <c r="D1296" s="2"/>
      <c r="E1296" s="2"/>
      <c r="F1296" s="2"/>
      <c r="G1296" s="3"/>
      <c r="H1296" s="3"/>
      <c r="I1296" s="2"/>
      <c r="J1296"/>
      <c r="K1296"/>
      <c r="L1296"/>
      <c r="M1296"/>
      <c r="N1296"/>
      <c r="O1296"/>
      <c r="P1296"/>
      <c r="Q1296"/>
      <c r="R1296"/>
      <c r="S1296"/>
      <c r="T1296"/>
      <c r="U1296"/>
      <c r="V1296" s="2"/>
    </row>
    <row r="1297" spans="2:22" x14ac:dyDescent="0.2">
      <c r="B1297" s="2"/>
      <c r="C1297" s="2"/>
      <c r="D1297" s="2"/>
      <c r="E1297" s="2"/>
      <c r="F1297" s="2"/>
      <c r="G1297" s="3"/>
      <c r="H1297" s="3"/>
      <c r="I1297" s="2"/>
      <c r="J1297"/>
      <c r="K1297"/>
      <c r="L1297"/>
      <c r="M1297"/>
      <c r="N1297"/>
      <c r="O1297"/>
      <c r="P1297"/>
      <c r="Q1297"/>
      <c r="R1297"/>
      <c r="S1297"/>
      <c r="T1297"/>
      <c r="U1297"/>
      <c r="V1297" s="2"/>
    </row>
    <row r="1298" spans="2:22" x14ac:dyDescent="0.2">
      <c r="B1298" s="2"/>
      <c r="C1298" s="2"/>
      <c r="D1298" s="2"/>
      <c r="E1298" s="2"/>
      <c r="F1298" s="2"/>
      <c r="G1298" s="3"/>
      <c r="H1298" s="3"/>
      <c r="I1298" s="2"/>
      <c r="J1298"/>
      <c r="K1298"/>
      <c r="L1298"/>
      <c r="M1298"/>
      <c r="N1298"/>
      <c r="O1298"/>
      <c r="P1298"/>
      <c r="Q1298"/>
      <c r="R1298"/>
      <c r="S1298"/>
      <c r="T1298"/>
      <c r="U1298"/>
      <c r="V1298" s="2"/>
    </row>
    <row r="1299" spans="2:22" x14ac:dyDescent="0.2">
      <c r="B1299" s="2"/>
      <c r="C1299" s="2"/>
      <c r="D1299" s="2"/>
      <c r="E1299" s="2"/>
      <c r="F1299" s="2"/>
      <c r="G1299" s="3"/>
      <c r="H1299" s="3"/>
      <c r="I1299" s="2"/>
      <c r="J1299"/>
      <c r="K1299"/>
      <c r="L1299"/>
      <c r="M1299"/>
      <c r="N1299"/>
      <c r="O1299"/>
      <c r="P1299"/>
      <c r="Q1299"/>
      <c r="R1299"/>
      <c r="S1299"/>
      <c r="T1299"/>
      <c r="U1299"/>
      <c r="V1299" s="2"/>
    </row>
    <row r="1300" spans="2:22" x14ac:dyDescent="0.2">
      <c r="B1300" s="2"/>
      <c r="C1300" s="2"/>
      <c r="D1300" s="2"/>
      <c r="E1300" s="2"/>
      <c r="F1300" s="2"/>
      <c r="G1300" s="3"/>
      <c r="H1300" s="3"/>
      <c r="I1300" s="2"/>
      <c r="J1300"/>
      <c r="K1300"/>
      <c r="L1300"/>
      <c r="M1300"/>
      <c r="N1300"/>
      <c r="O1300"/>
      <c r="P1300"/>
      <c r="Q1300"/>
      <c r="R1300"/>
      <c r="S1300"/>
      <c r="T1300"/>
      <c r="U1300"/>
      <c r="V1300" s="2"/>
    </row>
    <row r="1301" spans="2:22" x14ac:dyDescent="0.2">
      <c r="B1301" s="2"/>
      <c r="C1301" s="2"/>
      <c r="D1301" s="2"/>
      <c r="E1301" s="2"/>
      <c r="F1301" s="2"/>
      <c r="G1301" s="3"/>
      <c r="H1301" s="3"/>
      <c r="I1301" s="2"/>
      <c r="J1301"/>
      <c r="K1301"/>
      <c r="L1301"/>
      <c r="M1301"/>
      <c r="N1301"/>
      <c r="O1301"/>
      <c r="P1301"/>
      <c r="Q1301"/>
      <c r="R1301"/>
      <c r="S1301"/>
      <c r="T1301"/>
      <c r="U1301"/>
      <c r="V1301" s="2"/>
    </row>
    <row r="1302" spans="2:22" x14ac:dyDescent="0.2">
      <c r="B1302" s="2"/>
      <c r="C1302" s="2"/>
      <c r="D1302" s="2"/>
      <c r="E1302" s="2"/>
      <c r="F1302" s="2"/>
      <c r="G1302" s="3"/>
      <c r="H1302" s="3"/>
      <c r="I1302" s="2"/>
      <c r="J1302"/>
      <c r="K1302"/>
      <c r="L1302"/>
      <c r="M1302"/>
      <c r="N1302"/>
      <c r="O1302"/>
      <c r="P1302"/>
      <c r="Q1302"/>
      <c r="R1302"/>
      <c r="S1302"/>
      <c r="T1302"/>
      <c r="U1302"/>
      <c r="V1302" s="2"/>
    </row>
    <row r="1303" spans="2:22" x14ac:dyDescent="0.2">
      <c r="B1303" s="2"/>
      <c r="C1303" s="2"/>
      <c r="D1303" s="2"/>
      <c r="E1303" s="2"/>
      <c r="F1303" s="2"/>
      <c r="G1303" s="3"/>
      <c r="H1303" s="3"/>
      <c r="I1303" s="2"/>
      <c r="J1303"/>
      <c r="K1303"/>
      <c r="L1303"/>
      <c r="M1303"/>
      <c r="N1303"/>
      <c r="O1303"/>
      <c r="P1303"/>
      <c r="Q1303"/>
      <c r="R1303"/>
      <c r="S1303"/>
      <c r="T1303"/>
      <c r="U1303"/>
      <c r="V1303" s="2"/>
    </row>
    <row r="1304" spans="2:22" x14ac:dyDescent="0.2">
      <c r="B1304" s="2"/>
      <c r="C1304" s="2"/>
      <c r="D1304" s="2"/>
      <c r="E1304" s="2"/>
      <c r="F1304" s="2"/>
      <c r="G1304" s="3"/>
      <c r="H1304" s="3"/>
      <c r="I1304" s="2"/>
      <c r="J1304"/>
      <c r="K1304"/>
      <c r="L1304"/>
      <c r="M1304"/>
      <c r="N1304"/>
      <c r="O1304"/>
      <c r="P1304"/>
      <c r="Q1304"/>
      <c r="R1304"/>
      <c r="S1304"/>
      <c r="T1304"/>
      <c r="U1304"/>
      <c r="V1304" s="2"/>
    </row>
    <row r="1305" spans="2:22" x14ac:dyDescent="0.2">
      <c r="B1305" s="2"/>
      <c r="C1305" s="2"/>
      <c r="D1305" s="2"/>
      <c r="E1305" s="2"/>
      <c r="F1305" s="2"/>
      <c r="G1305" s="3"/>
      <c r="H1305" s="3"/>
      <c r="I1305" s="2"/>
      <c r="J1305"/>
      <c r="K1305"/>
      <c r="L1305"/>
      <c r="M1305"/>
      <c r="N1305"/>
      <c r="O1305"/>
      <c r="P1305"/>
      <c r="Q1305"/>
      <c r="R1305"/>
      <c r="S1305"/>
      <c r="T1305"/>
      <c r="U1305"/>
      <c r="V1305" s="2"/>
    </row>
    <row r="1306" spans="2:22" x14ac:dyDescent="0.2">
      <c r="B1306" s="2"/>
      <c r="C1306" s="2"/>
      <c r="D1306" s="2"/>
      <c r="E1306" s="2"/>
      <c r="F1306" s="2"/>
      <c r="G1306" s="3"/>
      <c r="H1306" s="3"/>
      <c r="I1306" s="2"/>
      <c r="J1306"/>
      <c r="K1306"/>
      <c r="L1306"/>
      <c r="M1306"/>
      <c r="N1306"/>
      <c r="O1306"/>
      <c r="P1306"/>
      <c r="Q1306"/>
      <c r="R1306"/>
      <c r="S1306"/>
      <c r="T1306"/>
      <c r="U1306"/>
      <c r="V1306" s="2"/>
    </row>
    <row r="1307" spans="2:22" x14ac:dyDescent="0.2">
      <c r="B1307" s="2"/>
      <c r="C1307" s="2"/>
      <c r="D1307" s="2"/>
      <c r="E1307" s="2"/>
      <c r="F1307" s="2"/>
      <c r="G1307" s="3"/>
      <c r="H1307" s="3"/>
      <c r="I1307" s="2"/>
      <c r="J1307"/>
      <c r="K1307"/>
      <c r="L1307"/>
      <c r="M1307"/>
      <c r="N1307"/>
      <c r="O1307"/>
      <c r="P1307"/>
      <c r="Q1307"/>
      <c r="R1307"/>
      <c r="S1307"/>
      <c r="T1307"/>
      <c r="U1307"/>
      <c r="V1307" s="2"/>
    </row>
    <row r="1308" spans="2:22" x14ac:dyDescent="0.2">
      <c r="B1308" s="2"/>
      <c r="C1308" s="2"/>
      <c r="D1308" s="2"/>
      <c r="E1308" s="2"/>
      <c r="F1308" s="2"/>
      <c r="G1308" s="3"/>
      <c r="H1308" s="3"/>
      <c r="I1308" s="2"/>
      <c r="J1308"/>
      <c r="K1308"/>
      <c r="L1308"/>
      <c r="M1308"/>
      <c r="N1308"/>
      <c r="O1308"/>
      <c r="P1308"/>
      <c r="Q1308"/>
      <c r="R1308"/>
      <c r="S1308"/>
      <c r="T1308"/>
      <c r="U1308"/>
      <c r="V1308" s="2"/>
    </row>
    <row r="1309" spans="2:22" x14ac:dyDescent="0.2">
      <c r="B1309" s="2"/>
      <c r="C1309" s="2"/>
      <c r="D1309" s="2"/>
      <c r="E1309" s="2"/>
      <c r="F1309" s="2"/>
      <c r="G1309" s="3"/>
      <c r="H1309" s="3"/>
      <c r="I1309" s="2"/>
      <c r="J1309"/>
      <c r="K1309"/>
      <c r="L1309"/>
      <c r="M1309"/>
      <c r="N1309"/>
      <c r="O1309"/>
      <c r="P1309"/>
      <c r="Q1309"/>
      <c r="R1309"/>
      <c r="S1309"/>
      <c r="T1309"/>
      <c r="U1309"/>
      <c r="V1309" s="2"/>
    </row>
    <row r="1310" spans="2:22" x14ac:dyDescent="0.2">
      <c r="B1310" s="2"/>
      <c r="C1310" s="2"/>
      <c r="D1310" s="2"/>
      <c r="E1310" s="2"/>
      <c r="F1310" s="2"/>
      <c r="G1310" s="3"/>
      <c r="H1310" s="3"/>
      <c r="I1310" s="2"/>
      <c r="J1310"/>
      <c r="K1310"/>
      <c r="L1310"/>
      <c r="M1310"/>
      <c r="N1310"/>
      <c r="O1310"/>
      <c r="P1310"/>
      <c r="Q1310"/>
      <c r="R1310"/>
      <c r="S1310"/>
      <c r="T1310"/>
      <c r="U1310"/>
      <c r="V1310" s="2"/>
    </row>
    <row r="1311" spans="2:22" x14ac:dyDescent="0.2">
      <c r="B1311" s="2"/>
      <c r="C1311" s="2"/>
      <c r="D1311" s="2"/>
      <c r="E1311" s="2"/>
      <c r="F1311" s="2"/>
      <c r="G1311" s="3"/>
      <c r="H1311" s="3"/>
      <c r="I1311" s="2"/>
      <c r="J1311"/>
      <c r="K1311"/>
      <c r="L1311"/>
      <c r="M1311"/>
      <c r="N1311"/>
      <c r="O1311"/>
      <c r="P1311"/>
      <c r="Q1311"/>
      <c r="R1311"/>
      <c r="S1311"/>
      <c r="T1311"/>
      <c r="U1311"/>
      <c r="V1311" s="2"/>
    </row>
    <row r="1312" spans="2:22" x14ac:dyDescent="0.2">
      <c r="B1312" s="2"/>
      <c r="C1312" s="2"/>
      <c r="D1312" s="2"/>
      <c r="E1312" s="2"/>
      <c r="F1312" s="2"/>
      <c r="G1312" s="3"/>
      <c r="H1312" s="3"/>
      <c r="I1312" s="2"/>
      <c r="J1312"/>
      <c r="K1312"/>
      <c r="L1312"/>
      <c r="M1312"/>
      <c r="N1312"/>
      <c r="O1312"/>
      <c r="P1312"/>
      <c r="Q1312"/>
      <c r="R1312"/>
      <c r="S1312"/>
      <c r="T1312"/>
      <c r="U1312"/>
      <c r="V1312" s="2"/>
    </row>
    <row r="1313" spans="2:22" x14ac:dyDescent="0.2">
      <c r="B1313" s="2"/>
      <c r="C1313" s="2"/>
      <c r="D1313" s="2"/>
      <c r="E1313" s="2"/>
      <c r="F1313" s="2"/>
      <c r="G1313" s="3"/>
      <c r="H1313" s="3"/>
      <c r="I1313" s="2"/>
      <c r="J1313"/>
      <c r="K1313"/>
      <c r="L1313"/>
      <c r="M1313"/>
      <c r="N1313"/>
      <c r="O1313"/>
      <c r="P1313"/>
      <c r="Q1313"/>
      <c r="R1313"/>
      <c r="S1313"/>
      <c r="T1313"/>
      <c r="U1313"/>
      <c r="V1313" s="2"/>
    </row>
    <row r="1314" spans="2:22" x14ac:dyDescent="0.2">
      <c r="B1314" s="2"/>
      <c r="C1314" s="2"/>
      <c r="D1314" s="2"/>
      <c r="E1314" s="2"/>
      <c r="F1314" s="2"/>
      <c r="G1314" s="3"/>
      <c r="H1314" s="3"/>
      <c r="I1314" s="2"/>
      <c r="J1314"/>
      <c r="K1314"/>
      <c r="L1314"/>
      <c r="M1314"/>
      <c r="N1314"/>
      <c r="O1314"/>
      <c r="P1314"/>
      <c r="Q1314"/>
      <c r="R1314"/>
      <c r="S1314"/>
      <c r="T1314"/>
      <c r="U1314"/>
      <c r="V1314" s="2"/>
    </row>
    <row r="1315" spans="2:22" x14ac:dyDescent="0.2">
      <c r="B1315" s="2"/>
      <c r="C1315" s="2"/>
      <c r="D1315" s="2"/>
      <c r="E1315" s="2"/>
      <c r="F1315" s="2"/>
      <c r="G1315" s="3"/>
      <c r="H1315" s="3"/>
      <c r="I1315" s="2"/>
      <c r="J1315"/>
      <c r="K1315"/>
      <c r="L1315"/>
      <c r="M1315"/>
      <c r="N1315"/>
      <c r="O1315"/>
      <c r="P1315"/>
      <c r="Q1315"/>
      <c r="R1315"/>
      <c r="S1315"/>
      <c r="T1315"/>
      <c r="U1315"/>
      <c r="V1315" s="2"/>
    </row>
    <row r="1316" spans="2:22" x14ac:dyDescent="0.2">
      <c r="B1316" s="2"/>
      <c r="C1316" s="2"/>
      <c r="D1316" s="2"/>
      <c r="E1316" s="2"/>
      <c r="F1316" s="2"/>
      <c r="G1316" s="3"/>
      <c r="H1316" s="3"/>
      <c r="I1316" s="2"/>
      <c r="J1316"/>
      <c r="K1316"/>
      <c r="L1316"/>
      <c r="M1316"/>
      <c r="N1316"/>
      <c r="O1316"/>
      <c r="P1316"/>
      <c r="Q1316"/>
      <c r="R1316"/>
      <c r="S1316"/>
      <c r="T1316"/>
      <c r="U1316"/>
      <c r="V1316" s="2"/>
    </row>
    <row r="1317" spans="2:22" x14ac:dyDescent="0.2">
      <c r="B1317" s="2"/>
      <c r="C1317" s="2"/>
      <c r="D1317" s="2"/>
      <c r="E1317" s="2"/>
      <c r="F1317" s="2"/>
      <c r="G1317" s="3"/>
      <c r="H1317" s="3"/>
      <c r="I1317" s="2"/>
      <c r="J1317"/>
      <c r="K1317"/>
      <c r="L1317"/>
      <c r="M1317"/>
      <c r="N1317"/>
      <c r="O1317"/>
      <c r="P1317"/>
      <c r="Q1317"/>
      <c r="R1317"/>
      <c r="S1317"/>
      <c r="T1317"/>
      <c r="U1317"/>
      <c r="V1317" s="2"/>
    </row>
    <row r="1318" spans="2:22" x14ac:dyDescent="0.2">
      <c r="B1318" s="2"/>
      <c r="C1318" s="2"/>
      <c r="D1318" s="2"/>
      <c r="E1318" s="2"/>
      <c r="F1318" s="2"/>
      <c r="G1318" s="3"/>
      <c r="H1318" s="3"/>
      <c r="I1318" s="2"/>
      <c r="J1318"/>
      <c r="K1318"/>
      <c r="L1318"/>
      <c r="M1318"/>
      <c r="N1318"/>
      <c r="O1318"/>
      <c r="P1318"/>
      <c r="Q1318"/>
      <c r="R1318"/>
      <c r="S1318"/>
      <c r="T1318"/>
      <c r="U1318"/>
      <c r="V1318" s="2"/>
    </row>
    <row r="1319" spans="2:22" x14ac:dyDescent="0.2">
      <c r="B1319" s="2"/>
      <c r="C1319" s="2"/>
      <c r="D1319" s="2"/>
      <c r="E1319" s="2"/>
      <c r="F1319" s="2"/>
      <c r="G1319" s="3"/>
      <c r="H1319" s="3"/>
      <c r="I1319" s="2"/>
      <c r="J1319"/>
      <c r="K1319"/>
      <c r="L1319"/>
      <c r="M1319"/>
      <c r="N1319"/>
      <c r="O1319"/>
      <c r="P1319"/>
      <c r="Q1319"/>
      <c r="R1319"/>
      <c r="S1319"/>
      <c r="T1319"/>
      <c r="U1319"/>
      <c r="V1319" s="2"/>
    </row>
    <row r="1320" spans="2:22" x14ac:dyDescent="0.2">
      <c r="B1320" s="2"/>
      <c r="C1320" s="2"/>
      <c r="D1320" s="2"/>
      <c r="E1320" s="2"/>
      <c r="F1320" s="2"/>
      <c r="G1320" s="3"/>
      <c r="H1320" s="3"/>
      <c r="I1320" s="2"/>
      <c r="J1320"/>
      <c r="K1320"/>
      <c r="L1320"/>
      <c r="M1320"/>
      <c r="N1320"/>
      <c r="O1320"/>
      <c r="P1320"/>
      <c r="Q1320"/>
      <c r="R1320"/>
      <c r="S1320"/>
      <c r="T1320"/>
      <c r="U1320"/>
      <c r="V1320" s="2"/>
    </row>
    <row r="1321" spans="2:22" x14ac:dyDescent="0.2">
      <c r="B1321" s="2"/>
      <c r="C1321" s="2"/>
      <c r="D1321" s="2"/>
      <c r="E1321" s="2"/>
      <c r="F1321" s="2"/>
      <c r="G1321" s="3"/>
      <c r="H1321" s="3"/>
      <c r="I1321" s="2"/>
      <c r="J1321"/>
      <c r="K1321"/>
      <c r="L1321"/>
      <c r="M1321"/>
      <c r="N1321"/>
      <c r="O1321"/>
      <c r="P1321"/>
      <c r="Q1321"/>
      <c r="R1321"/>
      <c r="S1321"/>
      <c r="T1321"/>
      <c r="U1321"/>
      <c r="V1321" s="2"/>
    </row>
    <row r="1322" spans="2:22" x14ac:dyDescent="0.2">
      <c r="B1322" s="2"/>
      <c r="C1322" s="2"/>
      <c r="D1322" s="2"/>
      <c r="E1322" s="2"/>
      <c r="F1322" s="2"/>
      <c r="G1322" s="3"/>
      <c r="H1322" s="3"/>
      <c r="I1322" s="2"/>
      <c r="J1322"/>
      <c r="K1322"/>
      <c r="L1322"/>
      <c r="M1322"/>
      <c r="N1322"/>
      <c r="O1322"/>
      <c r="P1322"/>
      <c r="Q1322"/>
      <c r="R1322"/>
      <c r="S1322"/>
      <c r="T1322"/>
      <c r="U1322"/>
      <c r="V1322" s="2"/>
    </row>
    <row r="1323" spans="2:22" x14ac:dyDescent="0.2">
      <c r="B1323" s="2"/>
      <c r="C1323" s="2"/>
      <c r="D1323" s="2"/>
      <c r="E1323" s="2"/>
      <c r="F1323" s="2"/>
      <c r="G1323" s="3"/>
      <c r="H1323" s="3"/>
      <c r="I1323" s="2"/>
      <c r="J1323"/>
      <c r="K1323"/>
      <c r="L1323"/>
      <c r="M1323"/>
      <c r="N1323"/>
      <c r="O1323"/>
      <c r="P1323"/>
      <c r="Q1323"/>
      <c r="R1323"/>
      <c r="S1323"/>
      <c r="T1323"/>
      <c r="U1323"/>
      <c r="V1323" s="2"/>
    </row>
    <row r="1324" spans="2:22" x14ac:dyDescent="0.2">
      <c r="B1324" s="2"/>
      <c r="C1324" s="2"/>
      <c r="D1324" s="2"/>
      <c r="E1324" s="2"/>
      <c r="F1324" s="2"/>
      <c r="G1324" s="3"/>
      <c r="H1324" s="3"/>
      <c r="I1324" s="2"/>
      <c r="J1324"/>
      <c r="K1324"/>
      <c r="L1324"/>
      <c r="M1324"/>
      <c r="N1324"/>
      <c r="O1324"/>
      <c r="P1324"/>
      <c r="Q1324"/>
      <c r="R1324"/>
      <c r="S1324"/>
      <c r="T1324"/>
      <c r="U1324"/>
      <c r="V1324" s="2"/>
    </row>
    <row r="1325" spans="2:22" x14ac:dyDescent="0.2">
      <c r="B1325" s="2"/>
      <c r="C1325" s="2"/>
      <c r="D1325" s="2"/>
      <c r="E1325" s="2"/>
      <c r="F1325" s="2"/>
      <c r="G1325" s="3"/>
      <c r="H1325" s="3"/>
      <c r="I1325" s="2"/>
      <c r="J1325"/>
      <c r="K1325"/>
      <c r="L1325"/>
      <c r="M1325"/>
      <c r="N1325"/>
      <c r="O1325"/>
      <c r="P1325"/>
      <c r="Q1325"/>
      <c r="R1325"/>
      <c r="S1325"/>
      <c r="T1325"/>
      <c r="U1325"/>
      <c r="V1325" s="2"/>
    </row>
    <row r="1326" spans="2:22" x14ac:dyDescent="0.2">
      <c r="B1326" s="2"/>
      <c r="C1326" s="2"/>
      <c r="D1326" s="2"/>
      <c r="E1326" s="2"/>
      <c r="F1326" s="2"/>
      <c r="G1326" s="3"/>
      <c r="H1326" s="3"/>
      <c r="I1326" s="2"/>
      <c r="J1326"/>
      <c r="K1326"/>
      <c r="L1326"/>
      <c r="M1326"/>
      <c r="N1326"/>
      <c r="O1326"/>
      <c r="P1326"/>
      <c r="Q1326"/>
      <c r="R1326"/>
      <c r="S1326"/>
      <c r="T1326"/>
      <c r="U1326"/>
      <c r="V1326" s="2"/>
    </row>
    <row r="1327" spans="2:22" x14ac:dyDescent="0.2">
      <c r="B1327" s="2"/>
      <c r="C1327" s="2"/>
      <c r="D1327" s="2"/>
      <c r="E1327" s="2"/>
      <c r="F1327" s="2"/>
      <c r="G1327" s="3"/>
      <c r="H1327" s="3"/>
      <c r="I1327" s="2"/>
      <c r="J1327"/>
      <c r="K1327"/>
      <c r="L1327"/>
      <c r="M1327"/>
      <c r="N1327"/>
      <c r="O1327"/>
      <c r="P1327"/>
      <c r="Q1327"/>
      <c r="R1327"/>
      <c r="S1327"/>
      <c r="T1327"/>
      <c r="U1327"/>
      <c r="V1327" s="2"/>
    </row>
    <row r="1328" spans="2:22" x14ac:dyDescent="0.2">
      <c r="B1328" s="2"/>
      <c r="C1328" s="2"/>
      <c r="D1328" s="2"/>
      <c r="E1328" s="2"/>
      <c r="F1328" s="2"/>
      <c r="G1328" s="3"/>
      <c r="H1328" s="3"/>
      <c r="I1328" s="2"/>
      <c r="J1328"/>
      <c r="K1328"/>
      <c r="L1328"/>
      <c r="M1328"/>
      <c r="N1328"/>
      <c r="O1328"/>
      <c r="P1328"/>
      <c r="Q1328"/>
      <c r="R1328"/>
      <c r="S1328"/>
      <c r="T1328"/>
      <c r="U1328"/>
      <c r="V1328" s="2"/>
    </row>
    <row r="1329" spans="2:22" x14ac:dyDescent="0.2">
      <c r="B1329" s="2"/>
      <c r="C1329" s="2"/>
      <c r="D1329" s="2"/>
      <c r="E1329" s="2"/>
      <c r="F1329" s="2"/>
      <c r="G1329" s="3"/>
      <c r="H1329" s="3"/>
      <c r="I1329" s="2"/>
      <c r="J1329"/>
      <c r="K1329"/>
      <c r="L1329"/>
      <c r="M1329"/>
      <c r="N1329"/>
      <c r="O1329"/>
      <c r="P1329"/>
      <c r="Q1329"/>
      <c r="R1329"/>
      <c r="S1329"/>
      <c r="T1329"/>
      <c r="U1329"/>
      <c r="V1329" s="2"/>
    </row>
    <row r="1330" spans="2:22" x14ac:dyDescent="0.2">
      <c r="B1330" s="2"/>
      <c r="C1330" s="2"/>
      <c r="D1330" s="2"/>
      <c r="E1330" s="2"/>
      <c r="F1330" s="2"/>
      <c r="G1330" s="3"/>
      <c r="H1330" s="3"/>
      <c r="I1330" s="2"/>
      <c r="J1330"/>
      <c r="K1330"/>
      <c r="L1330"/>
      <c r="M1330"/>
      <c r="N1330"/>
      <c r="O1330"/>
      <c r="P1330"/>
      <c r="Q1330"/>
      <c r="R1330"/>
      <c r="S1330"/>
      <c r="T1330"/>
      <c r="U1330"/>
      <c r="V1330" s="2"/>
    </row>
    <row r="1331" spans="2:22" x14ac:dyDescent="0.2">
      <c r="B1331" s="2"/>
      <c r="C1331" s="2"/>
      <c r="D1331" s="2"/>
      <c r="E1331" s="2"/>
      <c r="F1331" s="2"/>
      <c r="G1331" s="3"/>
      <c r="H1331" s="3"/>
      <c r="I1331" s="2"/>
      <c r="J1331"/>
      <c r="K1331"/>
      <c r="L1331"/>
      <c r="M1331"/>
      <c r="N1331"/>
      <c r="O1331"/>
      <c r="P1331"/>
      <c r="Q1331"/>
      <c r="R1331"/>
      <c r="S1331"/>
      <c r="T1331"/>
      <c r="U1331"/>
      <c r="V1331" s="2"/>
    </row>
    <row r="1332" spans="2:22" x14ac:dyDescent="0.2">
      <c r="B1332" s="2"/>
      <c r="C1332" s="2"/>
      <c r="D1332" s="2"/>
      <c r="E1332" s="2"/>
      <c r="F1332" s="2"/>
      <c r="G1332" s="3"/>
      <c r="H1332" s="3"/>
      <c r="I1332" s="2"/>
      <c r="J1332"/>
      <c r="K1332"/>
      <c r="L1332"/>
      <c r="M1332"/>
      <c r="N1332"/>
      <c r="O1332"/>
      <c r="P1332"/>
      <c r="Q1332"/>
      <c r="R1332"/>
      <c r="S1332"/>
      <c r="T1332"/>
      <c r="U1332"/>
      <c r="V1332" s="2"/>
    </row>
    <row r="1333" spans="2:22" x14ac:dyDescent="0.2">
      <c r="B1333" s="2"/>
      <c r="C1333" s="2"/>
      <c r="D1333" s="2"/>
      <c r="E1333" s="2"/>
      <c r="F1333" s="2"/>
      <c r="G1333" s="3"/>
      <c r="H1333" s="3"/>
      <c r="I1333" s="2"/>
      <c r="J1333"/>
      <c r="K1333"/>
      <c r="L1333"/>
      <c r="M1333"/>
      <c r="N1333"/>
      <c r="O1333"/>
      <c r="P1333"/>
      <c r="Q1333"/>
      <c r="R1333"/>
      <c r="S1333"/>
      <c r="T1333"/>
      <c r="U1333"/>
      <c r="V1333" s="2"/>
    </row>
    <row r="1334" spans="2:22" x14ac:dyDescent="0.2">
      <c r="B1334" s="2"/>
      <c r="C1334" s="2"/>
      <c r="D1334" s="2"/>
      <c r="E1334" s="2"/>
      <c r="F1334" s="2"/>
      <c r="G1334" s="3"/>
      <c r="H1334" s="3"/>
      <c r="I1334" s="2"/>
      <c r="J1334"/>
      <c r="K1334"/>
      <c r="L1334"/>
      <c r="M1334"/>
      <c r="N1334"/>
      <c r="O1334"/>
      <c r="P1334"/>
      <c r="Q1334"/>
      <c r="R1334"/>
      <c r="S1334"/>
      <c r="T1334"/>
      <c r="U1334"/>
      <c r="V1334" s="2"/>
    </row>
    <row r="1335" spans="2:22" x14ac:dyDescent="0.2">
      <c r="B1335" s="2"/>
      <c r="C1335" s="2"/>
      <c r="D1335" s="2"/>
      <c r="E1335" s="2"/>
      <c r="F1335" s="2"/>
      <c r="G1335" s="3"/>
      <c r="H1335" s="3"/>
      <c r="I1335" s="2"/>
      <c r="J1335"/>
      <c r="K1335"/>
      <c r="L1335"/>
      <c r="M1335"/>
      <c r="N1335"/>
      <c r="O1335"/>
      <c r="P1335"/>
      <c r="Q1335"/>
      <c r="R1335"/>
      <c r="S1335"/>
      <c r="T1335"/>
      <c r="U1335"/>
      <c r="V1335" s="2"/>
    </row>
    <row r="1336" spans="2:22" x14ac:dyDescent="0.2">
      <c r="B1336" s="2"/>
      <c r="C1336" s="2"/>
      <c r="D1336" s="2"/>
      <c r="E1336" s="2"/>
      <c r="F1336" s="2"/>
      <c r="G1336" s="3"/>
      <c r="H1336" s="3"/>
      <c r="I1336" s="2"/>
      <c r="J1336"/>
      <c r="K1336"/>
      <c r="L1336"/>
      <c r="M1336"/>
      <c r="N1336"/>
      <c r="O1336"/>
      <c r="P1336"/>
      <c r="Q1336"/>
      <c r="R1336"/>
      <c r="S1336"/>
      <c r="T1336"/>
      <c r="U1336"/>
      <c r="V1336" s="2"/>
    </row>
    <row r="1337" spans="2:22" x14ac:dyDescent="0.2">
      <c r="B1337" s="2"/>
      <c r="C1337" s="2"/>
      <c r="D1337" s="2"/>
      <c r="E1337" s="2"/>
      <c r="F1337" s="2"/>
      <c r="G1337" s="3"/>
      <c r="H1337" s="3"/>
      <c r="I1337" s="2"/>
      <c r="J1337"/>
      <c r="K1337"/>
      <c r="L1337"/>
      <c r="M1337"/>
      <c r="N1337"/>
      <c r="O1337"/>
      <c r="P1337"/>
      <c r="Q1337"/>
      <c r="R1337"/>
      <c r="S1337"/>
      <c r="T1337"/>
      <c r="U1337"/>
      <c r="V1337" s="2"/>
    </row>
    <row r="1338" spans="2:22" x14ac:dyDescent="0.2">
      <c r="B1338" s="2"/>
      <c r="C1338" s="2"/>
      <c r="D1338" s="2"/>
      <c r="E1338" s="2"/>
      <c r="F1338" s="2"/>
      <c r="G1338" s="3"/>
      <c r="H1338" s="3"/>
      <c r="I1338" s="2"/>
      <c r="J1338"/>
      <c r="K1338"/>
      <c r="L1338"/>
      <c r="M1338"/>
      <c r="N1338"/>
      <c r="O1338"/>
      <c r="P1338"/>
      <c r="Q1338"/>
      <c r="R1338"/>
      <c r="S1338"/>
      <c r="T1338"/>
      <c r="U1338"/>
      <c r="V1338" s="2"/>
    </row>
    <row r="1339" spans="2:22" x14ac:dyDescent="0.2">
      <c r="B1339" s="2"/>
      <c r="C1339" s="2"/>
      <c r="D1339" s="2"/>
      <c r="E1339" s="2"/>
      <c r="F1339" s="2"/>
      <c r="G1339" s="3"/>
      <c r="H1339" s="3"/>
      <c r="I1339" s="2"/>
      <c r="J1339"/>
      <c r="K1339"/>
      <c r="L1339"/>
      <c r="M1339"/>
      <c r="N1339"/>
      <c r="O1339"/>
      <c r="P1339"/>
      <c r="Q1339"/>
      <c r="R1339"/>
      <c r="S1339"/>
      <c r="T1339"/>
      <c r="U1339"/>
      <c r="V1339" s="2"/>
    </row>
    <row r="1340" spans="2:22" x14ac:dyDescent="0.2">
      <c r="B1340" s="2"/>
      <c r="C1340" s="2"/>
      <c r="D1340" s="2"/>
      <c r="E1340" s="2"/>
      <c r="F1340" s="2"/>
      <c r="G1340" s="3"/>
      <c r="H1340" s="3"/>
      <c r="I1340" s="2"/>
      <c r="J1340"/>
      <c r="K1340"/>
      <c r="L1340"/>
      <c r="M1340"/>
      <c r="N1340"/>
      <c r="O1340"/>
      <c r="P1340"/>
      <c r="Q1340"/>
      <c r="R1340"/>
      <c r="S1340"/>
      <c r="T1340"/>
      <c r="U1340"/>
      <c r="V1340" s="2"/>
    </row>
    <row r="1341" spans="2:22" x14ac:dyDescent="0.2">
      <c r="B1341" s="2"/>
      <c r="C1341" s="2"/>
      <c r="D1341" s="2"/>
      <c r="E1341" s="2"/>
      <c r="F1341" s="2"/>
      <c r="G1341" s="3"/>
      <c r="H1341" s="3"/>
      <c r="I1341" s="2"/>
      <c r="J1341"/>
      <c r="K1341"/>
      <c r="L1341"/>
      <c r="M1341"/>
      <c r="N1341"/>
      <c r="O1341"/>
      <c r="P1341"/>
      <c r="Q1341"/>
      <c r="R1341"/>
      <c r="S1341"/>
      <c r="T1341"/>
      <c r="U1341"/>
      <c r="V1341" s="2"/>
    </row>
    <row r="1342" spans="2:22" x14ac:dyDescent="0.2">
      <c r="B1342" s="2"/>
      <c r="C1342" s="2"/>
      <c r="D1342" s="2"/>
      <c r="E1342" s="2"/>
      <c r="F1342" s="2"/>
      <c r="G1342" s="3"/>
      <c r="H1342" s="3"/>
      <c r="I1342" s="2"/>
      <c r="J1342"/>
      <c r="K1342"/>
      <c r="L1342"/>
      <c r="M1342"/>
      <c r="N1342"/>
      <c r="O1342"/>
      <c r="P1342"/>
      <c r="Q1342"/>
      <c r="R1342"/>
      <c r="S1342"/>
      <c r="T1342"/>
      <c r="U1342"/>
      <c r="V1342" s="2"/>
    </row>
    <row r="1343" spans="2:22" x14ac:dyDescent="0.2">
      <c r="B1343" s="2"/>
      <c r="C1343" s="2"/>
      <c r="D1343" s="2"/>
      <c r="E1343" s="2"/>
      <c r="F1343" s="2"/>
      <c r="G1343" s="3"/>
      <c r="H1343" s="3"/>
      <c r="I1343" s="2"/>
      <c r="J1343"/>
      <c r="K1343"/>
      <c r="L1343"/>
      <c r="M1343"/>
      <c r="N1343"/>
      <c r="O1343"/>
      <c r="P1343"/>
      <c r="Q1343"/>
      <c r="R1343"/>
      <c r="S1343"/>
      <c r="T1343"/>
      <c r="U1343"/>
      <c r="V1343" s="2"/>
    </row>
    <row r="1344" spans="2:22" x14ac:dyDescent="0.2">
      <c r="B1344" s="2"/>
      <c r="C1344" s="2"/>
      <c r="D1344" s="2"/>
      <c r="E1344" s="2"/>
      <c r="F1344" s="2"/>
      <c r="G1344" s="3"/>
      <c r="H1344" s="3"/>
      <c r="I1344" s="2"/>
      <c r="J1344"/>
      <c r="K1344"/>
      <c r="L1344"/>
      <c r="M1344"/>
      <c r="N1344"/>
      <c r="O1344"/>
      <c r="P1344"/>
      <c r="Q1344"/>
      <c r="R1344"/>
      <c r="S1344"/>
      <c r="T1344"/>
      <c r="U1344"/>
      <c r="V1344" s="2"/>
    </row>
    <row r="1345" spans="2:22" x14ac:dyDescent="0.2">
      <c r="B1345" s="2"/>
      <c r="C1345" s="2"/>
      <c r="D1345" s="2"/>
      <c r="E1345" s="2"/>
      <c r="F1345" s="2"/>
      <c r="G1345" s="3"/>
      <c r="H1345" s="3"/>
      <c r="I1345" s="2"/>
      <c r="J1345"/>
      <c r="K1345"/>
      <c r="L1345"/>
      <c r="M1345"/>
      <c r="N1345"/>
      <c r="O1345"/>
      <c r="P1345"/>
      <c r="Q1345"/>
      <c r="R1345"/>
      <c r="S1345"/>
      <c r="T1345"/>
      <c r="U1345"/>
      <c r="V1345" s="2"/>
    </row>
    <row r="1346" spans="2:22" x14ac:dyDescent="0.2">
      <c r="B1346" s="2"/>
      <c r="C1346" s="2"/>
      <c r="D1346" s="2"/>
      <c r="E1346" s="2"/>
      <c r="F1346" s="2"/>
      <c r="G1346" s="3"/>
      <c r="H1346" s="3"/>
      <c r="I1346" s="2"/>
      <c r="J1346"/>
      <c r="K1346"/>
      <c r="L1346"/>
      <c r="M1346"/>
      <c r="N1346"/>
      <c r="O1346"/>
      <c r="P1346"/>
      <c r="Q1346"/>
      <c r="R1346"/>
      <c r="S1346"/>
      <c r="T1346"/>
      <c r="U1346"/>
      <c r="V1346" s="2"/>
    </row>
    <row r="1347" spans="2:22" x14ac:dyDescent="0.2">
      <c r="B1347" s="2"/>
      <c r="C1347" s="2"/>
      <c r="D1347" s="2"/>
      <c r="E1347" s="2"/>
      <c r="F1347" s="2"/>
      <c r="G1347" s="3"/>
      <c r="H1347" s="3"/>
      <c r="I1347" s="2"/>
      <c r="J1347"/>
      <c r="K1347"/>
      <c r="L1347"/>
      <c r="M1347"/>
      <c r="N1347"/>
      <c r="O1347"/>
      <c r="P1347"/>
      <c r="Q1347"/>
      <c r="R1347"/>
      <c r="S1347"/>
      <c r="T1347"/>
      <c r="U1347"/>
      <c r="V1347" s="2"/>
    </row>
    <row r="1348" spans="2:22" x14ac:dyDescent="0.2">
      <c r="B1348" s="2"/>
      <c r="C1348" s="2"/>
      <c r="D1348" s="2"/>
      <c r="E1348" s="2"/>
      <c r="F1348" s="2"/>
      <c r="G1348" s="3"/>
      <c r="H1348" s="3"/>
      <c r="I1348" s="2"/>
      <c r="J1348"/>
      <c r="K1348"/>
      <c r="L1348"/>
      <c r="M1348"/>
      <c r="N1348"/>
      <c r="O1348"/>
      <c r="P1348"/>
      <c r="Q1348"/>
      <c r="R1348"/>
      <c r="S1348"/>
      <c r="T1348"/>
      <c r="U1348"/>
      <c r="V1348" s="2"/>
    </row>
    <row r="1349" spans="2:22" x14ac:dyDescent="0.2">
      <c r="B1349" s="2"/>
      <c r="C1349" s="2"/>
      <c r="D1349" s="2"/>
      <c r="E1349" s="2"/>
      <c r="F1349" s="2"/>
      <c r="G1349" s="3"/>
      <c r="H1349" s="3"/>
      <c r="I1349" s="2"/>
      <c r="J1349"/>
      <c r="K1349"/>
      <c r="L1349"/>
      <c r="M1349"/>
      <c r="N1349"/>
      <c r="O1349"/>
      <c r="P1349"/>
      <c r="Q1349"/>
      <c r="R1349"/>
      <c r="S1349"/>
      <c r="T1349"/>
      <c r="U1349"/>
      <c r="V1349" s="2"/>
    </row>
    <row r="1350" spans="2:22" x14ac:dyDescent="0.2">
      <c r="B1350" s="2"/>
      <c r="C1350" s="2"/>
      <c r="D1350" s="2"/>
      <c r="E1350" s="2"/>
      <c r="F1350" s="2"/>
      <c r="G1350" s="3"/>
      <c r="H1350" s="3"/>
      <c r="I1350" s="2"/>
      <c r="J1350"/>
      <c r="K1350"/>
      <c r="L1350"/>
      <c r="M1350"/>
      <c r="N1350"/>
      <c r="O1350"/>
      <c r="P1350"/>
      <c r="Q1350"/>
      <c r="R1350"/>
      <c r="S1350"/>
      <c r="T1350"/>
      <c r="U1350"/>
      <c r="V1350" s="2"/>
    </row>
    <row r="1351" spans="2:22" x14ac:dyDescent="0.2">
      <c r="B1351" s="2"/>
      <c r="C1351" s="2"/>
      <c r="D1351" s="2"/>
      <c r="E1351" s="2"/>
      <c r="F1351" s="2"/>
      <c r="G1351" s="3"/>
      <c r="H1351" s="3"/>
      <c r="I1351" s="2"/>
      <c r="J1351"/>
      <c r="K1351"/>
      <c r="L1351"/>
      <c r="M1351"/>
      <c r="N1351"/>
      <c r="O1351"/>
      <c r="P1351"/>
      <c r="Q1351"/>
      <c r="R1351"/>
      <c r="S1351"/>
      <c r="T1351"/>
      <c r="U1351"/>
      <c r="V1351" s="2"/>
    </row>
    <row r="1352" spans="2:22" x14ac:dyDescent="0.2">
      <c r="B1352" s="2"/>
      <c r="C1352" s="2"/>
      <c r="D1352" s="2"/>
      <c r="E1352" s="2"/>
      <c r="F1352" s="2"/>
      <c r="G1352" s="3"/>
      <c r="H1352" s="3"/>
      <c r="I1352" s="2"/>
      <c r="J1352"/>
      <c r="K1352"/>
      <c r="L1352"/>
      <c r="M1352"/>
      <c r="N1352"/>
      <c r="O1352"/>
      <c r="P1352"/>
      <c r="Q1352"/>
      <c r="R1352"/>
      <c r="S1352"/>
      <c r="T1352"/>
      <c r="U1352"/>
      <c r="V1352" s="2"/>
    </row>
    <row r="1353" spans="2:22" x14ac:dyDescent="0.2">
      <c r="B1353" s="2"/>
      <c r="C1353" s="2"/>
      <c r="D1353" s="2"/>
      <c r="E1353" s="2"/>
      <c r="F1353" s="2"/>
      <c r="G1353" s="3"/>
      <c r="H1353" s="3"/>
      <c r="I1353" s="2"/>
      <c r="J1353"/>
      <c r="K1353"/>
      <c r="L1353"/>
      <c r="M1353"/>
      <c r="N1353"/>
      <c r="O1353"/>
      <c r="P1353"/>
      <c r="Q1353"/>
      <c r="R1353"/>
      <c r="S1353"/>
      <c r="T1353"/>
      <c r="U1353"/>
      <c r="V1353" s="2"/>
    </row>
    <row r="1354" spans="2:22" x14ac:dyDescent="0.2">
      <c r="B1354" s="2"/>
      <c r="C1354" s="2"/>
      <c r="D1354" s="2"/>
      <c r="E1354" s="2"/>
      <c r="F1354" s="2"/>
      <c r="G1354" s="3"/>
      <c r="H1354" s="3"/>
      <c r="I1354" s="2"/>
      <c r="J1354"/>
      <c r="K1354"/>
      <c r="L1354"/>
      <c r="M1354"/>
      <c r="N1354"/>
      <c r="O1354"/>
      <c r="P1354"/>
      <c r="Q1354"/>
      <c r="R1354"/>
      <c r="S1354"/>
      <c r="T1354"/>
      <c r="U1354"/>
      <c r="V1354" s="2"/>
    </row>
    <row r="1355" spans="2:22" x14ac:dyDescent="0.2">
      <c r="B1355" s="2"/>
      <c r="C1355" s="2"/>
      <c r="D1355" s="2"/>
      <c r="E1355" s="2"/>
      <c r="F1355" s="2"/>
      <c r="G1355" s="3"/>
      <c r="H1355" s="3"/>
      <c r="I1355" s="2"/>
      <c r="J1355"/>
      <c r="K1355"/>
      <c r="L1355"/>
      <c r="M1355"/>
      <c r="N1355"/>
      <c r="O1355"/>
      <c r="P1355"/>
      <c r="Q1355"/>
      <c r="R1355"/>
      <c r="S1355"/>
      <c r="T1355"/>
      <c r="U1355"/>
      <c r="V1355" s="2"/>
    </row>
    <row r="1356" spans="2:22" x14ac:dyDescent="0.2">
      <c r="B1356" s="2"/>
      <c r="C1356" s="2"/>
      <c r="D1356" s="2"/>
      <c r="E1356" s="2"/>
      <c r="F1356" s="2"/>
      <c r="G1356" s="3"/>
      <c r="H1356" s="3"/>
      <c r="I1356" s="2"/>
      <c r="J1356"/>
      <c r="K1356"/>
      <c r="L1356"/>
      <c r="M1356"/>
      <c r="N1356"/>
      <c r="O1356"/>
      <c r="P1356"/>
      <c r="Q1356"/>
      <c r="R1356"/>
      <c r="S1356"/>
      <c r="T1356"/>
      <c r="U1356"/>
      <c r="V1356" s="2"/>
    </row>
    <row r="1357" spans="2:22" x14ac:dyDescent="0.2">
      <c r="B1357" s="2"/>
      <c r="C1357" s="2"/>
      <c r="D1357" s="2"/>
      <c r="E1357" s="2"/>
      <c r="F1357" s="2"/>
      <c r="G1357" s="3"/>
      <c r="H1357" s="3"/>
      <c r="I1357" s="2"/>
      <c r="J1357"/>
      <c r="K1357"/>
      <c r="L1357"/>
      <c r="M1357"/>
      <c r="N1357"/>
      <c r="O1357"/>
      <c r="P1357"/>
      <c r="Q1357"/>
      <c r="R1357"/>
      <c r="S1357"/>
      <c r="T1357"/>
      <c r="U1357"/>
      <c r="V1357" s="2"/>
    </row>
    <row r="1358" spans="2:22" x14ac:dyDescent="0.2">
      <c r="B1358" s="2"/>
      <c r="C1358" s="2"/>
      <c r="D1358" s="2"/>
      <c r="E1358" s="2"/>
      <c r="F1358" s="2"/>
      <c r="G1358" s="3"/>
      <c r="H1358" s="3"/>
      <c r="I1358" s="2"/>
      <c r="J1358"/>
      <c r="K1358"/>
      <c r="L1358"/>
      <c r="M1358"/>
      <c r="N1358"/>
      <c r="O1358"/>
      <c r="P1358"/>
      <c r="Q1358"/>
      <c r="R1358"/>
      <c r="S1358"/>
      <c r="T1358"/>
      <c r="U1358"/>
      <c r="V1358" s="2"/>
    </row>
    <row r="1359" spans="2:22" x14ac:dyDescent="0.2">
      <c r="B1359" s="2"/>
      <c r="C1359" s="2"/>
      <c r="D1359" s="2"/>
      <c r="E1359" s="2"/>
      <c r="F1359" s="2"/>
      <c r="G1359" s="3"/>
      <c r="H1359" s="3"/>
      <c r="I1359" s="2"/>
      <c r="J1359"/>
      <c r="K1359"/>
      <c r="L1359"/>
      <c r="M1359"/>
      <c r="N1359"/>
      <c r="O1359"/>
      <c r="P1359"/>
      <c r="Q1359"/>
      <c r="R1359"/>
      <c r="S1359"/>
      <c r="T1359"/>
      <c r="U1359"/>
      <c r="V1359" s="2"/>
    </row>
    <row r="1360" spans="2:22" x14ac:dyDescent="0.2">
      <c r="B1360" s="2"/>
      <c r="C1360" s="2"/>
      <c r="D1360" s="2"/>
      <c r="E1360" s="2"/>
      <c r="F1360" s="2"/>
      <c r="G1360" s="3"/>
      <c r="H1360" s="3"/>
      <c r="I1360" s="2"/>
      <c r="J1360"/>
      <c r="K1360"/>
      <c r="L1360"/>
      <c r="M1360"/>
      <c r="N1360"/>
      <c r="O1360"/>
      <c r="P1360"/>
      <c r="Q1360"/>
      <c r="R1360"/>
      <c r="S1360"/>
      <c r="T1360"/>
      <c r="U1360"/>
      <c r="V1360" s="2"/>
    </row>
    <row r="1361" spans="2:22" x14ac:dyDescent="0.2">
      <c r="B1361" s="2"/>
      <c r="C1361" s="2"/>
      <c r="D1361" s="2"/>
      <c r="E1361" s="2"/>
      <c r="F1361" s="2"/>
      <c r="G1361" s="3"/>
      <c r="H1361" s="3"/>
      <c r="I1361" s="2"/>
      <c r="J1361"/>
      <c r="K1361"/>
      <c r="L1361"/>
      <c r="M1361"/>
      <c r="N1361"/>
      <c r="O1361"/>
      <c r="P1361"/>
      <c r="Q1361"/>
      <c r="R1361"/>
      <c r="S1361"/>
      <c r="T1361"/>
      <c r="U1361"/>
      <c r="V1361" s="2"/>
    </row>
    <row r="1362" spans="2:22" x14ac:dyDescent="0.2">
      <c r="B1362" s="2"/>
      <c r="C1362" s="2"/>
      <c r="D1362" s="2"/>
      <c r="E1362" s="2"/>
      <c r="F1362" s="2"/>
      <c r="G1362" s="3"/>
      <c r="H1362" s="3"/>
      <c r="I1362" s="2"/>
      <c r="J1362"/>
      <c r="K1362"/>
      <c r="L1362"/>
      <c r="M1362"/>
      <c r="N1362"/>
      <c r="O1362"/>
      <c r="P1362"/>
      <c r="Q1362"/>
      <c r="R1362"/>
      <c r="S1362"/>
      <c r="T1362"/>
      <c r="U1362"/>
      <c r="V1362" s="2"/>
    </row>
    <row r="1363" spans="2:22" x14ac:dyDescent="0.2">
      <c r="B1363" s="2"/>
      <c r="C1363" s="2"/>
      <c r="D1363" s="2"/>
      <c r="E1363" s="2"/>
      <c r="F1363" s="2"/>
      <c r="G1363" s="3"/>
      <c r="H1363" s="3"/>
      <c r="I1363" s="2"/>
      <c r="J1363"/>
      <c r="K1363"/>
      <c r="L1363"/>
      <c r="M1363"/>
      <c r="N1363"/>
      <c r="O1363"/>
      <c r="P1363"/>
      <c r="Q1363"/>
      <c r="R1363"/>
      <c r="S1363"/>
      <c r="T1363"/>
      <c r="U1363"/>
      <c r="V1363" s="2"/>
    </row>
    <row r="1364" spans="2:22" x14ac:dyDescent="0.2">
      <c r="B1364" s="2"/>
      <c r="C1364" s="2"/>
      <c r="D1364" s="2"/>
      <c r="E1364" s="2"/>
      <c r="F1364" s="2"/>
      <c r="G1364" s="3"/>
      <c r="H1364" s="3"/>
      <c r="I1364" s="2"/>
      <c r="J1364"/>
      <c r="K1364"/>
      <c r="L1364"/>
      <c r="M1364"/>
      <c r="N1364"/>
      <c r="O1364"/>
      <c r="P1364"/>
      <c r="Q1364"/>
      <c r="R1364"/>
      <c r="S1364"/>
      <c r="T1364"/>
      <c r="U1364"/>
      <c r="V1364" s="2"/>
    </row>
    <row r="1365" spans="2:22" x14ac:dyDescent="0.2">
      <c r="B1365" s="2"/>
      <c r="C1365" s="2"/>
      <c r="D1365" s="2"/>
      <c r="E1365" s="2"/>
      <c r="F1365" s="2"/>
      <c r="G1365" s="3"/>
      <c r="H1365" s="3"/>
      <c r="I1365" s="2"/>
      <c r="J1365"/>
      <c r="K1365"/>
      <c r="L1365"/>
      <c r="M1365"/>
      <c r="N1365"/>
      <c r="O1365"/>
      <c r="P1365"/>
      <c r="Q1365"/>
      <c r="R1365"/>
      <c r="S1365"/>
      <c r="T1365"/>
      <c r="U1365"/>
      <c r="V1365" s="2"/>
    </row>
    <row r="1366" spans="2:22" x14ac:dyDescent="0.2">
      <c r="B1366" s="2"/>
      <c r="C1366" s="2"/>
      <c r="D1366" s="2"/>
      <c r="E1366" s="2"/>
      <c r="F1366" s="2"/>
      <c r="G1366" s="3"/>
      <c r="H1366" s="3"/>
      <c r="I1366" s="2"/>
      <c r="J1366"/>
      <c r="K1366"/>
      <c r="L1366"/>
      <c r="M1366"/>
      <c r="N1366"/>
      <c r="O1366"/>
      <c r="P1366"/>
      <c r="Q1366"/>
      <c r="R1366"/>
      <c r="S1366"/>
      <c r="T1366"/>
      <c r="U1366"/>
      <c r="V1366" s="2"/>
    </row>
    <row r="1367" spans="2:22" x14ac:dyDescent="0.2">
      <c r="B1367" s="2"/>
      <c r="C1367" s="2"/>
      <c r="D1367" s="2"/>
      <c r="E1367" s="2"/>
      <c r="F1367" s="2"/>
      <c r="G1367" s="3"/>
      <c r="H1367" s="3"/>
      <c r="I1367" s="2"/>
      <c r="J1367"/>
      <c r="K1367"/>
      <c r="L1367"/>
      <c r="M1367"/>
      <c r="N1367"/>
      <c r="O1367"/>
      <c r="P1367"/>
      <c r="Q1367"/>
      <c r="R1367"/>
      <c r="S1367"/>
      <c r="T1367"/>
      <c r="U1367"/>
      <c r="V1367" s="2"/>
    </row>
    <row r="1368" spans="2:22" x14ac:dyDescent="0.2">
      <c r="B1368" s="2"/>
      <c r="C1368" s="2"/>
      <c r="D1368" s="2"/>
      <c r="E1368" s="2"/>
      <c r="F1368" s="2"/>
      <c r="G1368" s="3"/>
      <c r="H1368" s="3"/>
      <c r="I1368" s="2"/>
      <c r="J1368"/>
      <c r="K1368"/>
      <c r="L1368"/>
      <c r="M1368"/>
      <c r="N1368"/>
      <c r="O1368"/>
      <c r="P1368"/>
      <c r="Q1368"/>
      <c r="R1368"/>
      <c r="S1368"/>
      <c r="T1368"/>
      <c r="U1368"/>
      <c r="V1368" s="2"/>
    </row>
    <row r="1369" spans="2:22" x14ac:dyDescent="0.2">
      <c r="B1369" s="2"/>
      <c r="C1369" s="2"/>
      <c r="D1369" s="2"/>
      <c r="E1369" s="2"/>
      <c r="F1369" s="2"/>
      <c r="G1369" s="3"/>
      <c r="H1369" s="3"/>
      <c r="I1369" s="2"/>
      <c r="J1369"/>
      <c r="K1369"/>
      <c r="L1369"/>
      <c r="M1369"/>
      <c r="N1369"/>
      <c r="O1369"/>
      <c r="P1369"/>
      <c r="Q1369"/>
      <c r="R1369"/>
      <c r="S1369"/>
      <c r="T1369"/>
      <c r="U1369"/>
      <c r="V1369" s="2"/>
    </row>
    <row r="1370" spans="2:22" x14ac:dyDescent="0.2">
      <c r="B1370" s="2"/>
      <c r="C1370" s="2"/>
      <c r="D1370" s="2"/>
      <c r="E1370" s="2"/>
      <c r="F1370" s="2"/>
      <c r="G1370" s="3"/>
      <c r="H1370" s="3"/>
      <c r="I1370" s="2"/>
      <c r="J1370"/>
      <c r="K1370"/>
      <c r="L1370"/>
      <c r="M1370"/>
      <c r="N1370"/>
      <c r="O1370"/>
      <c r="P1370"/>
      <c r="Q1370"/>
      <c r="R1370"/>
      <c r="S1370"/>
      <c r="T1370"/>
      <c r="U1370"/>
      <c r="V1370" s="2"/>
    </row>
    <row r="1371" spans="2:22" x14ac:dyDescent="0.2">
      <c r="B1371" s="2"/>
      <c r="C1371" s="2"/>
      <c r="D1371" s="2"/>
      <c r="E1371" s="2"/>
      <c r="F1371" s="2"/>
      <c r="G1371" s="3"/>
      <c r="H1371" s="3"/>
      <c r="I1371" s="2"/>
      <c r="J1371"/>
      <c r="K1371"/>
      <c r="L1371"/>
      <c r="M1371"/>
      <c r="N1371"/>
      <c r="O1371"/>
      <c r="P1371"/>
      <c r="Q1371"/>
      <c r="R1371"/>
      <c r="S1371"/>
      <c r="T1371"/>
      <c r="U1371"/>
      <c r="V1371" s="2"/>
    </row>
    <row r="1372" spans="2:22" x14ac:dyDescent="0.2">
      <c r="B1372" s="2"/>
      <c r="C1372" s="2"/>
      <c r="D1372" s="2"/>
      <c r="E1372" s="2"/>
      <c r="F1372" s="2"/>
      <c r="G1372" s="3"/>
      <c r="H1372" s="3"/>
      <c r="I1372" s="2"/>
      <c r="J1372"/>
      <c r="K1372"/>
      <c r="L1372"/>
      <c r="M1372"/>
      <c r="N1372"/>
      <c r="O1372"/>
      <c r="P1372"/>
      <c r="Q1372"/>
      <c r="R1372"/>
      <c r="S1372"/>
      <c r="T1372"/>
      <c r="U1372"/>
      <c r="V1372" s="2"/>
    </row>
    <row r="1373" spans="2:22" x14ac:dyDescent="0.2">
      <c r="B1373" s="2"/>
      <c r="C1373" s="2"/>
      <c r="D1373" s="2"/>
      <c r="E1373" s="2"/>
      <c r="F1373" s="2"/>
      <c r="G1373" s="3"/>
      <c r="H1373" s="3"/>
      <c r="I1373" s="2"/>
      <c r="J1373"/>
      <c r="K1373"/>
      <c r="L1373"/>
      <c r="M1373"/>
      <c r="N1373"/>
      <c r="O1373"/>
      <c r="P1373"/>
      <c r="Q1373"/>
      <c r="R1373"/>
      <c r="S1373"/>
      <c r="T1373"/>
      <c r="U1373"/>
      <c r="V1373" s="2"/>
    </row>
    <row r="1374" spans="2:22" x14ac:dyDescent="0.2">
      <c r="B1374" s="2"/>
      <c r="C1374" s="2"/>
      <c r="D1374" s="2"/>
      <c r="E1374" s="2"/>
      <c r="F1374" s="2"/>
      <c r="G1374" s="3"/>
      <c r="H1374" s="3"/>
      <c r="I1374" s="2"/>
      <c r="J1374"/>
      <c r="K1374"/>
      <c r="L1374"/>
      <c r="M1374"/>
      <c r="N1374"/>
      <c r="O1374"/>
      <c r="P1374"/>
      <c r="Q1374"/>
      <c r="R1374"/>
      <c r="S1374"/>
      <c r="T1374"/>
      <c r="U1374"/>
      <c r="V1374" s="2"/>
    </row>
    <row r="1375" spans="2:22" x14ac:dyDescent="0.2">
      <c r="B1375" s="2"/>
      <c r="C1375" s="2"/>
      <c r="D1375" s="2"/>
      <c r="E1375" s="2"/>
      <c r="F1375" s="2"/>
      <c r="G1375" s="3"/>
      <c r="H1375" s="3"/>
      <c r="I1375" s="2"/>
      <c r="J1375"/>
      <c r="K1375"/>
      <c r="L1375"/>
      <c r="M1375"/>
      <c r="N1375"/>
      <c r="O1375"/>
      <c r="P1375"/>
      <c r="Q1375"/>
      <c r="R1375"/>
      <c r="S1375"/>
      <c r="T1375"/>
      <c r="U1375"/>
      <c r="V1375" s="2"/>
    </row>
    <row r="1376" spans="2:22" x14ac:dyDescent="0.2">
      <c r="B1376" s="2"/>
      <c r="C1376" s="2"/>
      <c r="D1376" s="2"/>
      <c r="E1376" s="2"/>
      <c r="F1376" s="2"/>
      <c r="G1376" s="3"/>
      <c r="H1376" s="3"/>
      <c r="I1376" s="2"/>
      <c r="J1376"/>
      <c r="K1376"/>
      <c r="L1376"/>
      <c r="M1376"/>
      <c r="N1376"/>
      <c r="O1376"/>
      <c r="P1376"/>
      <c r="Q1376"/>
      <c r="R1376"/>
      <c r="S1376"/>
      <c r="T1376"/>
      <c r="U1376"/>
      <c r="V1376" s="2"/>
    </row>
    <row r="1377" spans="2:22" x14ac:dyDescent="0.2">
      <c r="B1377" s="2"/>
      <c r="C1377" s="2"/>
      <c r="D1377" s="2"/>
      <c r="E1377" s="2"/>
      <c r="F1377" s="2"/>
      <c r="G1377" s="3"/>
      <c r="H1377" s="3"/>
      <c r="I1377" s="2"/>
      <c r="J1377"/>
      <c r="K1377"/>
      <c r="L1377"/>
      <c r="M1377"/>
      <c r="N1377"/>
      <c r="O1377"/>
      <c r="P1377"/>
      <c r="Q1377"/>
      <c r="R1377"/>
      <c r="S1377"/>
      <c r="T1377"/>
      <c r="U1377"/>
      <c r="V1377" s="2"/>
    </row>
    <row r="1378" spans="2:22" x14ac:dyDescent="0.2">
      <c r="B1378" s="2"/>
      <c r="C1378" s="2"/>
      <c r="D1378" s="2"/>
      <c r="E1378" s="2"/>
      <c r="F1378" s="2"/>
      <c r="G1378" s="3"/>
      <c r="H1378" s="3"/>
      <c r="I1378" s="2"/>
      <c r="J1378"/>
      <c r="K1378"/>
      <c r="L1378"/>
      <c r="M1378"/>
      <c r="N1378"/>
      <c r="O1378"/>
      <c r="P1378"/>
      <c r="Q1378"/>
      <c r="R1378"/>
      <c r="S1378"/>
      <c r="T1378"/>
      <c r="U1378"/>
      <c r="V1378" s="2"/>
    </row>
    <row r="1379" spans="2:22" x14ac:dyDescent="0.2">
      <c r="B1379" s="2"/>
      <c r="C1379" s="2"/>
      <c r="D1379" s="2"/>
      <c r="E1379" s="2"/>
      <c r="F1379" s="2"/>
      <c r="G1379" s="3"/>
      <c r="H1379" s="3"/>
      <c r="I1379" s="2"/>
      <c r="J1379"/>
      <c r="K1379"/>
      <c r="L1379"/>
      <c r="M1379"/>
      <c r="N1379"/>
      <c r="O1379"/>
      <c r="P1379"/>
      <c r="Q1379"/>
      <c r="R1379"/>
      <c r="S1379"/>
      <c r="T1379"/>
      <c r="U1379"/>
      <c r="V1379" s="2"/>
    </row>
    <row r="1380" spans="2:22" x14ac:dyDescent="0.2">
      <c r="B1380" s="2"/>
      <c r="C1380" s="2"/>
      <c r="D1380" s="2"/>
      <c r="E1380" s="2"/>
      <c r="F1380" s="2"/>
      <c r="G1380" s="3"/>
      <c r="H1380" s="3"/>
      <c r="I1380" s="2"/>
      <c r="J1380"/>
      <c r="K1380"/>
      <c r="L1380"/>
      <c r="M1380"/>
      <c r="N1380"/>
      <c r="O1380"/>
      <c r="P1380"/>
      <c r="Q1380"/>
      <c r="R1380"/>
      <c r="S1380"/>
      <c r="T1380"/>
      <c r="U1380"/>
      <c r="V1380" s="2"/>
    </row>
    <row r="1381" spans="2:22" x14ac:dyDescent="0.2">
      <c r="B1381" s="2"/>
      <c r="C1381" s="2"/>
      <c r="D1381" s="2"/>
      <c r="E1381" s="2"/>
      <c r="F1381" s="2"/>
      <c r="G1381" s="3"/>
      <c r="H1381" s="3"/>
      <c r="I1381" s="2"/>
      <c r="J1381"/>
      <c r="K1381"/>
      <c r="L1381"/>
      <c r="M1381"/>
      <c r="N1381"/>
      <c r="O1381"/>
      <c r="P1381"/>
      <c r="Q1381"/>
      <c r="R1381"/>
      <c r="S1381"/>
      <c r="T1381"/>
      <c r="U1381"/>
      <c r="V1381" s="2"/>
    </row>
    <row r="1382" spans="2:22" x14ac:dyDescent="0.2">
      <c r="B1382" s="2"/>
      <c r="C1382" s="2"/>
      <c r="D1382" s="2"/>
      <c r="E1382" s="2"/>
      <c r="F1382" s="2"/>
      <c r="G1382" s="3"/>
      <c r="H1382" s="3"/>
      <c r="I1382" s="2"/>
      <c r="J1382"/>
      <c r="K1382"/>
      <c r="L1382"/>
      <c r="M1382"/>
      <c r="N1382"/>
      <c r="O1382"/>
      <c r="P1382"/>
      <c r="Q1382"/>
      <c r="R1382"/>
      <c r="S1382"/>
      <c r="T1382"/>
      <c r="U1382"/>
      <c r="V1382" s="2"/>
    </row>
    <row r="1383" spans="2:22" x14ac:dyDescent="0.2">
      <c r="B1383" s="2"/>
      <c r="C1383" s="2"/>
      <c r="D1383" s="2"/>
      <c r="E1383" s="2"/>
      <c r="F1383" s="2"/>
      <c r="G1383" s="3"/>
      <c r="H1383" s="3"/>
      <c r="I1383" s="2"/>
      <c r="J1383"/>
      <c r="K1383"/>
      <c r="L1383"/>
      <c r="M1383"/>
      <c r="N1383"/>
      <c r="O1383"/>
      <c r="P1383"/>
      <c r="Q1383"/>
      <c r="R1383"/>
      <c r="S1383"/>
      <c r="T1383"/>
      <c r="U1383"/>
      <c r="V1383" s="2"/>
    </row>
    <row r="1384" spans="2:22" x14ac:dyDescent="0.2">
      <c r="B1384" s="2"/>
      <c r="C1384" s="2"/>
      <c r="D1384" s="2"/>
      <c r="E1384" s="2"/>
      <c r="F1384" s="2"/>
      <c r="G1384" s="3"/>
      <c r="H1384" s="3"/>
      <c r="I1384" s="2"/>
      <c r="J1384"/>
      <c r="K1384"/>
      <c r="L1384"/>
      <c r="M1384"/>
      <c r="N1384"/>
      <c r="O1384"/>
      <c r="P1384"/>
      <c r="Q1384"/>
      <c r="R1384"/>
      <c r="S1384"/>
      <c r="T1384"/>
      <c r="U1384"/>
      <c r="V1384" s="2"/>
    </row>
    <row r="1385" spans="2:22" x14ac:dyDescent="0.2">
      <c r="B1385" s="2"/>
      <c r="C1385" s="2"/>
      <c r="D1385" s="2"/>
      <c r="E1385" s="2"/>
      <c r="F1385" s="2"/>
      <c r="G1385" s="3"/>
      <c r="H1385" s="3"/>
      <c r="I1385" s="2"/>
      <c r="J1385"/>
      <c r="K1385"/>
      <c r="L1385"/>
      <c r="M1385"/>
      <c r="N1385"/>
      <c r="O1385"/>
      <c r="P1385"/>
      <c r="Q1385"/>
      <c r="R1385"/>
      <c r="S1385"/>
      <c r="T1385"/>
      <c r="U1385"/>
      <c r="V1385" s="2"/>
    </row>
    <row r="1386" spans="2:22" x14ac:dyDescent="0.2">
      <c r="B1386" s="2"/>
      <c r="C1386" s="2"/>
      <c r="D1386" s="2"/>
      <c r="E1386" s="2"/>
      <c r="F1386" s="2"/>
      <c r="G1386" s="3"/>
      <c r="H1386" s="3"/>
      <c r="I1386" s="2"/>
      <c r="J1386"/>
      <c r="K1386"/>
      <c r="L1386"/>
      <c r="M1386"/>
      <c r="N1386"/>
      <c r="O1386"/>
      <c r="P1386"/>
      <c r="Q1386"/>
      <c r="R1386"/>
      <c r="S1386"/>
      <c r="T1386"/>
      <c r="U1386"/>
      <c r="V1386" s="2"/>
    </row>
    <row r="1387" spans="2:22" x14ac:dyDescent="0.2">
      <c r="B1387" s="2"/>
      <c r="C1387" s="2"/>
      <c r="D1387" s="2"/>
      <c r="E1387" s="2"/>
      <c r="F1387" s="2"/>
      <c r="G1387" s="3"/>
      <c r="H1387" s="3"/>
      <c r="I1387" s="2"/>
      <c r="J1387"/>
      <c r="K1387"/>
      <c r="L1387"/>
      <c r="M1387"/>
      <c r="N1387"/>
      <c r="O1387"/>
      <c r="P1387"/>
      <c r="Q1387"/>
      <c r="R1387"/>
      <c r="S1387"/>
      <c r="T1387"/>
      <c r="U1387"/>
      <c r="V1387" s="2"/>
    </row>
    <row r="1388" spans="2:22" x14ac:dyDescent="0.2">
      <c r="B1388" s="2"/>
      <c r="C1388" s="2"/>
      <c r="D1388" s="2"/>
      <c r="E1388" s="2"/>
      <c r="F1388" s="2"/>
      <c r="G1388" s="3"/>
      <c r="H1388" s="3"/>
      <c r="I1388" s="2"/>
      <c r="J1388"/>
      <c r="K1388"/>
      <c r="L1388"/>
      <c r="M1388"/>
      <c r="N1388"/>
      <c r="O1388"/>
      <c r="P1388"/>
      <c r="Q1388"/>
      <c r="R1388"/>
      <c r="S1388"/>
      <c r="T1388"/>
      <c r="U1388"/>
      <c r="V1388" s="2"/>
    </row>
    <row r="1389" spans="2:22" x14ac:dyDescent="0.2">
      <c r="B1389" s="2"/>
      <c r="C1389" s="2"/>
      <c r="D1389" s="2"/>
      <c r="E1389" s="2"/>
      <c r="F1389" s="2"/>
      <c r="G1389" s="3"/>
      <c r="H1389" s="3"/>
      <c r="I1389" s="2"/>
      <c r="J1389"/>
      <c r="K1389"/>
      <c r="L1389"/>
      <c r="M1389"/>
      <c r="N1389"/>
      <c r="O1389"/>
      <c r="P1389"/>
      <c r="Q1389"/>
      <c r="R1389"/>
      <c r="S1389"/>
      <c r="T1389"/>
      <c r="U1389"/>
      <c r="V1389" s="2"/>
    </row>
    <row r="1390" spans="2:22" x14ac:dyDescent="0.2">
      <c r="B1390" s="2"/>
      <c r="C1390" s="2"/>
      <c r="D1390" s="2"/>
      <c r="E1390" s="2"/>
      <c r="F1390" s="2"/>
      <c r="G1390" s="3"/>
      <c r="H1390" s="3"/>
      <c r="I1390" s="2"/>
      <c r="J1390"/>
      <c r="K1390"/>
      <c r="L1390"/>
      <c r="M1390"/>
      <c r="N1390"/>
      <c r="O1390"/>
      <c r="P1390"/>
      <c r="Q1390"/>
      <c r="R1390"/>
      <c r="S1390"/>
      <c r="T1390"/>
      <c r="U1390"/>
      <c r="V1390" s="2"/>
    </row>
    <row r="1391" spans="2:22" x14ac:dyDescent="0.2">
      <c r="B1391" s="2"/>
      <c r="C1391" s="2"/>
      <c r="D1391" s="2"/>
      <c r="E1391" s="2"/>
      <c r="F1391" s="2"/>
      <c r="G1391" s="3"/>
      <c r="H1391" s="3"/>
      <c r="I1391" s="2"/>
      <c r="J1391"/>
      <c r="K1391"/>
      <c r="L1391"/>
      <c r="M1391"/>
      <c r="N1391"/>
      <c r="O1391"/>
      <c r="P1391"/>
      <c r="Q1391"/>
      <c r="R1391"/>
      <c r="S1391"/>
      <c r="T1391"/>
      <c r="U1391"/>
      <c r="V1391" s="2"/>
    </row>
    <row r="1392" spans="2:22" x14ac:dyDescent="0.2">
      <c r="B1392" s="2"/>
      <c r="C1392" s="2"/>
      <c r="D1392" s="2"/>
      <c r="E1392" s="2"/>
      <c r="F1392" s="2"/>
      <c r="G1392" s="3"/>
      <c r="H1392" s="3"/>
      <c r="I1392" s="2"/>
      <c r="J1392"/>
      <c r="K1392"/>
      <c r="L1392"/>
      <c r="M1392"/>
      <c r="N1392"/>
      <c r="O1392"/>
      <c r="P1392"/>
      <c r="Q1392"/>
      <c r="R1392"/>
      <c r="S1392"/>
      <c r="T1392"/>
      <c r="U1392"/>
      <c r="V1392" s="2"/>
    </row>
    <row r="1393" spans="2:22" x14ac:dyDescent="0.2">
      <c r="B1393" s="2"/>
      <c r="C1393" s="2"/>
      <c r="D1393" s="2"/>
      <c r="E1393" s="2"/>
      <c r="F1393" s="2"/>
      <c r="G1393" s="3"/>
      <c r="H1393" s="3"/>
      <c r="I1393" s="2"/>
      <c r="J1393"/>
      <c r="K1393"/>
      <c r="L1393"/>
      <c r="M1393"/>
      <c r="N1393"/>
      <c r="O1393"/>
      <c r="P1393"/>
      <c r="Q1393"/>
      <c r="R1393"/>
      <c r="S1393"/>
      <c r="T1393"/>
      <c r="U1393"/>
      <c r="V1393" s="2"/>
    </row>
    <row r="1394" spans="2:22" x14ac:dyDescent="0.2">
      <c r="B1394" s="2"/>
      <c r="C1394" s="2"/>
      <c r="D1394" s="2"/>
      <c r="E1394" s="2"/>
      <c r="F1394" s="2"/>
      <c r="G1394" s="3"/>
      <c r="H1394" s="3"/>
      <c r="I1394" s="2"/>
      <c r="J1394"/>
      <c r="K1394"/>
      <c r="L1394"/>
      <c r="M1394"/>
      <c r="N1394"/>
      <c r="O1394"/>
      <c r="P1394"/>
      <c r="Q1394"/>
      <c r="R1394"/>
      <c r="S1394"/>
      <c r="T1394"/>
      <c r="U1394"/>
      <c r="V1394" s="2"/>
    </row>
    <row r="1395" spans="2:22" x14ac:dyDescent="0.2">
      <c r="B1395" s="2"/>
      <c r="C1395" s="2"/>
      <c r="D1395" s="2"/>
      <c r="E1395" s="2"/>
      <c r="F1395" s="2"/>
      <c r="G1395" s="3"/>
      <c r="H1395" s="3"/>
      <c r="I1395" s="2"/>
      <c r="J1395"/>
      <c r="K1395"/>
      <c r="L1395"/>
      <c r="M1395"/>
      <c r="N1395"/>
      <c r="O1395"/>
      <c r="P1395"/>
      <c r="Q1395"/>
      <c r="R1395"/>
      <c r="S1395"/>
      <c r="T1395"/>
      <c r="U1395"/>
      <c r="V1395" s="2"/>
    </row>
    <row r="1396" spans="2:22" x14ac:dyDescent="0.2">
      <c r="B1396" s="2"/>
      <c r="C1396" s="2"/>
      <c r="D1396" s="2"/>
      <c r="E1396" s="2"/>
      <c r="F1396" s="2"/>
      <c r="G1396" s="3"/>
      <c r="H1396" s="3"/>
      <c r="I1396" s="2"/>
      <c r="J1396"/>
      <c r="K1396"/>
      <c r="L1396"/>
      <c r="M1396"/>
      <c r="N1396"/>
      <c r="O1396"/>
      <c r="P1396"/>
      <c r="Q1396"/>
      <c r="R1396"/>
      <c r="S1396"/>
      <c r="T1396"/>
      <c r="U1396"/>
      <c r="V1396" s="2"/>
    </row>
    <row r="1397" spans="2:22" x14ac:dyDescent="0.2">
      <c r="B1397" s="2"/>
      <c r="C1397" s="2"/>
      <c r="D1397" s="2"/>
      <c r="E1397" s="2"/>
      <c r="F1397" s="2"/>
      <c r="G1397" s="3"/>
      <c r="H1397" s="3"/>
      <c r="I1397" s="2"/>
      <c r="J1397"/>
      <c r="K1397"/>
      <c r="L1397"/>
      <c r="M1397"/>
      <c r="N1397"/>
      <c r="O1397"/>
      <c r="P1397"/>
      <c r="Q1397"/>
      <c r="R1397"/>
      <c r="S1397"/>
      <c r="T1397"/>
      <c r="U1397"/>
      <c r="V1397" s="2"/>
    </row>
    <row r="1398" spans="2:22" x14ac:dyDescent="0.2">
      <c r="B1398" s="2"/>
      <c r="C1398" s="2"/>
      <c r="D1398" s="2"/>
      <c r="E1398" s="2"/>
      <c r="F1398" s="2"/>
      <c r="G1398" s="3"/>
      <c r="H1398" s="3"/>
      <c r="I1398" s="2"/>
      <c r="J1398"/>
      <c r="K1398"/>
      <c r="L1398"/>
      <c r="M1398"/>
      <c r="N1398"/>
      <c r="O1398"/>
      <c r="P1398"/>
      <c r="Q1398"/>
      <c r="R1398"/>
      <c r="S1398"/>
      <c r="T1398"/>
      <c r="U1398"/>
      <c r="V1398" s="2"/>
    </row>
    <row r="1399" spans="2:22" x14ac:dyDescent="0.2">
      <c r="B1399" s="2"/>
      <c r="C1399" s="2"/>
      <c r="D1399" s="2"/>
      <c r="E1399" s="2"/>
      <c r="F1399" s="2"/>
      <c r="G1399" s="3"/>
      <c r="H1399" s="3"/>
      <c r="I1399" s="2"/>
      <c r="J1399"/>
      <c r="K1399"/>
      <c r="L1399"/>
      <c r="M1399"/>
      <c r="N1399"/>
      <c r="O1399"/>
      <c r="P1399"/>
      <c r="Q1399"/>
      <c r="R1399"/>
      <c r="S1399"/>
      <c r="T1399"/>
      <c r="U1399"/>
      <c r="V1399" s="2"/>
    </row>
    <row r="1400" spans="2:22" x14ac:dyDescent="0.2">
      <c r="B1400" s="2"/>
      <c r="C1400" s="2"/>
      <c r="D1400" s="2"/>
      <c r="E1400" s="2"/>
      <c r="F1400" s="2"/>
      <c r="G1400" s="3"/>
      <c r="H1400" s="3"/>
      <c r="I1400" s="2"/>
      <c r="J1400"/>
      <c r="K1400"/>
      <c r="L1400"/>
      <c r="M1400"/>
      <c r="N1400"/>
      <c r="O1400"/>
      <c r="P1400"/>
      <c r="Q1400"/>
      <c r="R1400"/>
      <c r="S1400"/>
      <c r="T1400"/>
      <c r="U1400"/>
      <c r="V1400" s="2"/>
    </row>
    <row r="1401" spans="2:22" x14ac:dyDescent="0.2">
      <c r="B1401" s="2"/>
      <c r="C1401" s="2"/>
      <c r="D1401" s="2"/>
      <c r="E1401" s="2"/>
      <c r="F1401" s="2"/>
      <c r="G1401" s="3"/>
      <c r="H1401" s="3"/>
      <c r="I1401" s="2"/>
      <c r="J1401"/>
      <c r="K1401"/>
      <c r="L1401"/>
      <c r="M1401"/>
      <c r="N1401"/>
      <c r="O1401"/>
      <c r="P1401"/>
      <c r="Q1401"/>
      <c r="R1401"/>
      <c r="S1401"/>
      <c r="T1401"/>
      <c r="U1401"/>
      <c r="V1401" s="2"/>
    </row>
    <row r="1402" spans="2:22" x14ac:dyDescent="0.2">
      <c r="B1402" s="2"/>
      <c r="C1402" s="2"/>
      <c r="D1402" s="2"/>
      <c r="E1402" s="2"/>
      <c r="F1402" s="2"/>
      <c r="G1402" s="3"/>
      <c r="H1402" s="3"/>
      <c r="I1402" s="2"/>
      <c r="J1402"/>
      <c r="K1402"/>
      <c r="L1402"/>
      <c r="M1402"/>
      <c r="N1402"/>
      <c r="O1402"/>
      <c r="P1402"/>
      <c r="Q1402"/>
      <c r="R1402"/>
      <c r="S1402"/>
      <c r="T1402"/>
      <c r="U1402"/>
      <c r="V1402" s="2"/>
    </row>
    <row r="1403" spans="2:22" x14ac:dyDescent="0.2">
      <c r="B1403" s="2"/>
      <c r="C1403" s="2"/>
      <c r="D1403" s="2"/>
      <c r="E1403" s="2"/>
      <c r="F1403" s="2"/>
      <c r="G1403" s="3"/>
      <c r="H1403" s="3"/>
      <c r="I1403" s="2"/>
      <c r="J1403"/>
      <c r="K1403"/>
      <c r="L1403"/>
      <c r="M1403"/>
      <c r="N1403"/>
      <c r="O1403"/>
      <c r="P1403"/>
      <c r="Q1403"/>
      <c r="R1403"/>
      <c r="S1403"/>
      <c r="T1403"/>
      <c r="U1403"/>
      <c r="V1403" s="2"/>
    </row>
    <row r="1404" spans="2:22" x14ac:dyDescent="0.2">
      <c r="B1404" s="2"/>
      <c r="C1404" s="2"/>
      <c r="D1404" s="2"/>
      <c r="E1404" s="2"/>
      <c r="F1404" s="2"/>
      <c r="G1404" s="3"/>
      <c r="H1404" s="3"/>
      <c r="I1404" s="2"/>
      <c r="J1404"/>
      <c r="K1404"/>
      <c r="L1404"/>
      <c r="M1404"/>
      <c r="N1404"/>
      <c r="O1404"/>
      <c r="P1404"/>
      <c r="Q1404"/>
      <c r="R1404"/>
      <c r="S1404"/>
      <c r="T1404"/>
      <c r="U1404"/>
      <c r="V1404" s="2"/>
    </row>
    <row r="1405" spans="2:22" x14ac:dyDescent="0.2">
      <c r="B1405" s="2"/>
      <c r="C1405" s="2"/>
      <c r="D1405" s="2"/>
      <c r="E1405" s="2"/>
      <c r="F1405" s="2"/>
      <c r="G1405" s="3"/>
      <c r="H1405" s="3"/>
      <c r="I1405" s="2"/>
      <c r="J1405"/>
      <c r="K1405"/>
      <c r="L1405"/>
      <c r="M1405"/>
      <c r="N1405"/>
      <c r="O1405"/>
      <c r="P1405"/>
      <c r="Q1405"/>
      <c r="R1405"/>
      <c r="S1405"/>
      <c r="T1405"/>
      <c r="U1405"/>
      <c r="V1405" s="2"/>
    </row>
    <row r="1406" spans="2:22" x14ac:dyDescent="0.2">
      <c r="B1406" s="2"/>
      <c r="C1406" s="2"/>
      <c r="D1406" s="2"/>
      <c r="E1406" s="2"/>
      <c r="F1406" s="2"/>
      <c r="G1406" s="3"/>
      <c r="H1406" s="3"/>
      <c r="I1406" s="2"/>
      <c r="J1406"/>
      <c r="K1406"/>
      <c r="L1406"/>
      <c r="M1406"/>
      <c r="N1406"/>
      <c r="O1406"/>
      <c r="P1406"/>
      <c r="Q1406"/>
      <c r="R1406"/>
      <c r="S1406"/>
      <c r="T1406"/>
      <c r="U1406"/>
      <c r="V1406" s="2"/>
    </row>
    <row r="1407" spans="2:22" x14ac:dyDescent="0.2">
      <c r="B1407" s="2"/>
      <c r="C1407" s="2"/>
      <c r="D1407" s="2"/>
      <c r="E1407" s="2"/>
      <c r="F1407" s="2"/>
      <c r="G1407" s="3"/>
      <c r="H1407" s="3"/>
      <c r="I1407" s="2"/>
      <c r="J1407"/>
      <c r="K1407"/>
      <c r="L1407"/>
      <c r="M1407"/>
      <c r="N1407"/>
      <c r="O1407"/>
      <c r="P1407"/>
      <c r="Q1407"/>
      <c r="R1407"/>
      <c r="S1407"/>
      <c r="T1407"/>
      <c r="U1407"/>
      <c r="V1407" s="2"/>
    </row>
    <row r="1408" spans="2:22" x14ac:dyDescent="0.2">
      <c r="B1408" s="2"/>
      <c r="C1408" s="2"/>
      <c r="D1408" s="2"/>
      <c r="E1408" s="2"/>
      <c r="F1408" s="2"/>
      <c r="G1408" s="3"/>
      <c r="H1408" s="3"/>
      <c r="I1408" s="2"/>
      <c r="J1408"/>
      <c r="K1408"/>
      <c r="L1408"/>
      <c r="M1408"/>
      <c r="N1408"/>
      <c r="O1408"/>
      <c r="P1408"/>
      <c r="Q1408"/>
      <c r="R1408"/>
      <c r="S1408"/>
      <c r="T1408"/>
      <c r="U1408"/>
      <c r="V1408" s="2"/>
    </row>
    <row r="1409" spans="2:22" x14ac:dyDescent="0.2">
      <c r="B1409" s="2"/>
      <c r="C1409" s="2"/>
      <c r="D1409" s="2"/>
      <c r="E1409" s="2"/>
      <c r="F1409" s="2"/>
      <c r="G1409" s="3"/>
      <c r="H1409" s="3"/>
      <c r="I1409" s="2"/>
      <c r="J1409"/>
      <c r="K1409"/>
      <c r="L1409"/>
      <c r="M1409"/>
      <c r="N1409"/>
      <c r="O1409"/>
      <c r="P1409"/>
      <c r="Q1409"/>
      <c r="R1409"/>
      <c r="S1409"/>
      <c r="T1409"/>
      <c r="U1409"/>
      <c r="V1409" s="2"/>
    </row>
    <row r="1410" spans="2:22" x14ac:dyDescent="0.2">
      <c r="B1410" s="2"/>
      <c r="C1410" s="2"/>
      <c r="D1410" s="2"/>
      <c r="E1410" s="2"/>
      <c r="F1410" s="2"/>
      <c r="G1410" s="3"/>
      <c r="H1410" s="3"/>
      <c r="I1410" s="2"/>
      <c r="J1410"/>
      <c r="K1410"/>
      <c r="L1410"/>
      <c r="M1410"/>
      <c r="N1410"/>
      <c r="O1410"/>
      <c r="P1410"/>
      <c r="Q1410"/>
      <c r="R1410"/>
      <c r="S1410"/>
      <c r="T1410"/>
      <c r="U1410"/>
      <c r="V1410" s="2"/>
    </row>
    <row r="1411" spans="2:22" x14ac:dyDescent="0.2">
      <c r="B1411" s="2"/>
      <c r="C1411" s="2"/>
      <c r="D1411" s="2"/>
      <c r="E1411" s="2"/>
      <c r="F1411" s="2"/>
      <c r="G1411" s="3"/>
      <c r="H1411" s="3"/>
      <c r="I1411" s="2"/>
      <c r="J1411"/>
      <c r="K1411"/>
      <c r="L1411"/>
      <c r="M1411"/>
      <c r="N1411"/>
      <c r="O1411"/>
      <c r="P1411"/>
      <c r="Q1411"/>
      <c r="R1411"/>
      <c r="S1411"/>
      <c r="T1411"/>
      <c r="U1411"/>
      <c r="V1411" s="2"/>
    </row>
    <row r="1412" spans="2:22" x14ac:dyDescent="0.2">
      <c r="B1412" s="2"/>
      <c r="C1412" s="2"/>
      <c r="D1412" s="2"/>
      <c r="E1412" s="2"/>
      <c r="F1412" s="2"/>
      <c r="G1412" s="3"/>
      <c r="H1412" s="3"/>
      <c r="I1412" s="2"/>
      <c r="J1412"/>
      <c r="K1412"/>
      <c r="L1412"/>
      <c r="M1412"/>
      <c r="N1412"/>
      <c r="O1412"/>
      <c r="P1412"/>
      <c r="Q1412"/>
      <c r="R1412"/>
      <c r="S1412"/>
      <c r="T1412"/>
      <c r="U1412"/>
      <c r="V1412" s="2"/>
    </row>
    <row r="1413" spans="2:22" x14ac:dyDescent="0.2">
      <c r="B1413" s="2"/>
      <c r="C1413" s="2"/>
      <c r="D1413" s="2"/>
      <c r="E1413" s="2"/>
      <c r="F1413" s="2"/>
      <c r="G1413" s="3"/>
      <c r="H1413" s="3"/>
      <c r="I1413" s="2"/>
      <c r="J1413"/>
      <c r="K1413"/>
      <c r="L1413"/>
      <c r="M1413"/>
      <c r="N1413"/>
      <c r="O1413"/>
      <c r="P1413"/>
      <c r="Q1413"/>
      <c r="R1413"/>
      <c r="S1413"/>
      <c r="T1413"/>
      <c r="U1413"/>
      <c r="V1413" s="2"/>
    </row>
    <row r="1414" spans="2:22" x14ac:dyDescent="0.2">
      <c r="B1414" s="2"/>
      <c r="C1414" s="2"/>
      <c r="D1414" s="2"/>
      <c r="E1414" s="2"/>
      <c r="F1414" s="2"/>
      <c r="G1414" s="3"/>
      <c r="H1414" s="3"/>
      <c r="I1414" s="2"/>
      <c r="J1414"/>
      <c r="K1414"/>
      <c r="L1414"/>
      <c r="M1414"/>
      <c r="N1414"/>
      <c r="O1414"/>
      <c r="P1414"/>
      <c r="Q1414"/>
      <c r="R1414"/>
      <c r="S1414"/>
      <c r="T1414"/>
      <c r="U1414"/>
      <c r="V1414" s="2"/>
    </row>
    <row r="1415" spans="2:22" x14ac:dyDescent="0.2">
      <c r="B1415" s="2"/>
      <c r="C1415" s="2"/>
      <c r="D1415" s="2"/>
      <c r="E1415" s="2"/>
      <c r="F1415" s="2"/>
      <c r="G1415" s="3"/>
      <c r="H1415" s="3"/>
      <c r="I1415" s="2"/>
      <c r="J1415"/>
      <c r="K1415"/>
      <c r="L1415"/>
      <c r="M1415"/>
      <c r="N1415"/>
      <c r="O1415"/>
      <c r="P1415"/>
      <c r="Q1415"/>
      <c r="R1415"/>
      <c r="S1415"/>
      <c r="T1415"/>
      <c r="U1415"/>
      <c r="V1415" s="2"/>
    </row>
    <row r="1416" spans="2:22" x14ac:dyDescent="0.2">
      <c r="B1416" s="2"/>
      <c r="C1416" s="2"/>
      <c r="D1416" s="2"/>
      <c r="E1416" s="2"/>
      <c r="F1416" s="2"/>
      <c r="G1416" s="3"/>
      <c r="H1416" s="3"/>
      <c r="I1416" s="2"/>
      <c r="J1416"/>
      <c r="K1416"/>
      <c r="L1416"/>
      <c r="M1416"/>
      <c r="N1416"/>
      <c r="O1416"/>
      <c r="P1416"/>
      <c r="Q1416"/>
      <c r="R1416"/>
      <c r="S1416"/>
      <c r="T1416"/>
      <c r="U1416"/>
      <c r="V1416" s="2"/>
    </row>
    <row r="1417" spans="2:22" x14ac:dyDescent="0.2">
      <c r="B1417" s="2"/>
      <c r="C1417" s="2"/>
      <c r="D1417" s="2"/>
      <c r="E1417" s="2"/>
      <c r="F1417" s="2"/>
      <c r="G1417" s="3"/>
      <c r="H1417" s="3"/>
      <c r="I1417" s="2"/>
      <c r="J1417"/>
      <c r="K1417"/>
      <c r="L1417"/>
      <c r="M1417"/>
      <c r="N1417"/>
      <c r="O1417"/>
      <c r="P1417"/>
      <c r="Q1417"/>
      <c r="R1417"/>
      <c r="S1417"/>
      <c r="T1417"/>
      <c r="U1417"/>
      <c r="V1417" s="2"/>
    </row>
    <row r="1418" spans="2:22" x14ac:dyDescent="0.2">
      <c r="B1418" s="2"/>
      <c r="C1418" s="2"/>
      <c r="D1418" s="2"/>
      <c r="E1418" s="2"/>
      <c r="F1418" s="2"/>
      <c r="G1418" s="3"/>
      <c r="H1418" s="3"/>
      <c r="I1418" s="2"/>
      <c r="J1418"/>
      <c r="K1418"/>
      <c r="L1418"/>
      <c r="M1418"/>
      <c r="N1418"/>
      <c r="O1418"/>
      <c r="P1418"/>
      <c r="Q1418"/>
      <c r="R1418"/>
      <c r="S1418"/>
      <c r="T1418"/>
      <c r="U1418"/>
      <c r="V1418" s="2"/>
    </row>
    <row r="1419" spans="2:22" x14ac:dyDescent="0.2">
      <c r="B1419" s="2"/>
      <c r="C1419" s="2"/>
      <c r="D1419" s="2"/>
      <c r="E1419" s="2"/>
      <c r="F1419" s="2"/>
      <c r="G1419" s="3"/>
      <c r="H1419" s="3"/>
      <c r="I1419" s="2"/>
      <c r="J1419"/>
      <c r="K1419"/>
      <c r="L1419"/>
      <c r="M1419"/>
      <c r="N1419"/>
      <c r="O1419"/>
      <c r="P1419"/>
      <c r="Q1419"/>
      <c r="R1419"/>
      <c r="S1419"/>
      <c r="T1419"/>
      <c r="U1419"/>
      <c r="V1419" s="2"/>
    </row>
    <row r="1420" spans="2:22" x14ac:dyDescent="0.2">
      <c r="B1420" s="2"/>
      <c r="C1420" s="2"/>
      <c r="D1420" s="2"/>
      <c r="E1420" s="2"/>
      <c r="F1420" s="2"/>
      <c r="G1420" s="3"/>
      <c r="H1420" s="3"/>
      <c r="I1420" s="2"/>
      <c r="J1420"/>
      <c r="K1420"/>
      <c r="L1420"/>
      <c r="M1420"/>
      <c r="N1420"/>
      <c r="O1420"/>
      <c r="P1420"/>
      <c r="Q1420"/>
      <c r="R1420"/>
      <c r="S1420"/>
      <c r="T1420"/>
      <c r="U1420"/>
      <c r="V1420" s="2"/>
    </row>
    <row r="1421" spans="2:22" x14ac:dyDescent="0.2">
      <c r="B1421" s="2"/>
      <c r="C1421" s="2"/>
      <c r="D1421" s="2"/>
      <c r="E1421" s="2"/>
      <c r="F1421" s="2"/>
      <c r="G1421" s="3"/>
      <c r="H1421" s="3"/>
      <c r="I1421" s="2"/>
      <c r="J1421"/>
      <c r="K1421"/>
      <c r="L1421"/>
      <c r="M1421"/>
      <c r="N1421"/>
      <c r="O1421"/>
      <c r="P1421"/>
      <c r="Q1421"/>
      <c r="R1421"/>
      <c r="S1421"/>
      <c r="T1421"/>
      <c r="U1421"/>
      <c r="V1421" s="2"/>
    </row>
    <row r="1422" spans="2:22" x14ac:dyDescent="0.2">
      <c r="B1422" s="2"/>
      <c r="C1422" s="2"/>
      <c r="D1422" s="2"/>
      <c r="E1422" s="2"/>
      <c r="F1422" s="2"/>
      <c r="G1422" s="3"/>
      <c r="H1422" s="3"/>
      <c r="I1422" s="2"/>
      <c r="J1422"/>
      <c r="K1422"/>
      <c r="L1422"/>
      <c r="M1422"/>
      <c r="N1422"/>
      <c r="O1422"/>
      <c r="P1422"/>
      <c r="Q1422"/>
      <c r="R1422"/>
      <c r="S1422"/>
      <c r="T1422"/>
      <c r="U1422"/>
      <c r="V1422" s="2"/>
    </row>
    <row r="1423" spans="2:22" x14ac:dyDescent="0.2">
      <c r="B1423" s="2"/>
      <c r="C1423" s="2"/>
      <c r="D1423" s="2"/>
      <c r="E1423" s="2"/>
      <c r="F1423" s="2"/>
      <c r="G1423" s="3"/>
      <c r="H1423" s="3"/>
      <c r="I1423" s="2"/>
      <c r="J1423"/>
      <c r="K1423"/>
      <c r="L1423"/>
      <c r="M1423"/>
      <c r="N1423"/>
      <c r="O1423"/>
      <c r="P1423"/>
      <c r="Q1423"/>
      <c r="R1423"/>
      <c r="S1423"/>
      <c r="T1423"/>
      <c r="U1423"/>
      <c r="V1423" s="2"/>
    </row>
    <row r="1424" spans="2:22" x14ac:dyDescent="0.2">
      <c r="B1424" s="2"/>
      <c r="C1424" s="2"/>
      <c r="D1424" s="2"/>
      <c r="E1424" s="2"/>
      <c r="F1424" s="2"/>
      <c r="G1424" s="3"/>
      <c r="H1424" s="3"/>
      <c r="I1424" s="2"/>
      <c r="J1424"/>
      <c r="K1424"/>
      <c r="L1424"/>
      <c r="M1424"/>
      <c r="N1424"/>
      <c r="O1424"/>
      <c r="P1424"/>
      <c r="Q1424"/>
      <c r="R1424"/>
      <c r="S1424"/>
      <c r="T1424"/>
      <c r="U1424"/>
      <c r="V1424" s="2"/>
    </row>
    <row r="1425" spans="2:22" x14ac:dyDescent="0.2">
      <c r="B1425" s="2"/>
      <c r="C1425" s="2"/>
      <c r="D1425" s="2"/>
      <c r="E1425" s="2"/>
      <c r="F1425" s="2"/>
      <c r="G1425" s="3"/>
      <c r="H1425" s="3"/>
      <c r="I1425" s="2"/>
      <c r="J1425"/>
      <c r="K1425"/>
      <c r="L1425"/>
      <c r="M1425"/>
      <c r="N1425"/>
      <c r="O1425"/>
      <c r="P1425"/>
      <c r="Q1425"/>
      <c r="R1425"/>
      <c r="S1425"/>
      <c r="T1425"/>
      <c r="U1425"/>
      <c r="V1425" s="2"/>
    </row>
    <row r="1426" spans="2:22" x14ac:dyDescent="0.2">
      <c r="B1426" s="2"/>
      <c r="C1426" s="2"/>
      <c r="D1426" s="2"/>
      <c r="E1426" s="2"/>
      <c r="F1426" s="2"/>
      <c r="G1426" s="3"/>
      <c r="H1426" s="3"/>
      <c r="I1426" s="2"/>
      <c r="J1426"/>
      <c r="K1426"/>
      <c r="L1426"/>
      <c r="M1426"/>
      <c r="N1426"/>
      <c r="O1426"/>
      <c r="P1426"/>
      <c r="Q1426"/>
      <c r="R1426"/>
      <c r="S1426"/>
      <c r="T1426"/>
      <c r="U1426"/>
      <c r="V1426" s="2"/>
    </row>
    <row r="1427" spans="2:22" x14ac:dyDescent="0.2">
      <c r="B1427" s="2"/>
      <c r="C1427" s="2"/>
      <c r="D1427" s="2"/>
      <c r="E1427" s="2"/>
      <c r="F1427" s="2"/>
      <c r="G1427" s="3"/>
      <c r="H1427" s="3"/>
      <c r="I1427" s="2"/>
      <c r="J1427"/>
      <c r="K1427"/>
      <c r="L1427"/>
      <c r="M1427"/>
      <c r="N1427"/>
      <c r="O1427"/>
      <c r="P1427"/>
      <c r="Q1427"/>
      <c r="R1427"/>
      <c r="S1427"/>
      <c r="T1427"/>
      <c r="U1427"/>
      <c r="V1427" s="2"/>
    </row>
    <row r="1428" spans="2:22" x14ac:dyDescent="0.2">
      <c r="B1428" s="2"/>
      <c r="C1428" s="2"/>
      <c r="D1428" s="2"/>
      <c r="E1428" s="2"/>
      <c r="F1428" s="2"/>
      <c r="G1428" s="3"/>
      <c r="H1428" s="3"/>
      <c r="I1428" s="2"/>
      <c r="J1428"/>
      <c r="K1428"/>
      <c r="L1428"/>
      <c r="M1428"/>
      <c r="N1428"/>
      <c r="O1428"/>
      <c r="P1428"/>
      <c r="Q1428"/>
      <c r="R1428"/>
      <c r="S1428"/>
      <c r="T1428"/>
      <c r="U1428"/>
      <c r="V1428" s="2"/>
    </row>
    <row r="1429" spans="2:22" x14ac:dyDescent="0.2">
      <c r="B1429" s="2"/>
      <c r="C1429" s="2"/>
      <c r="D1429" s="2"/>
      <c r="E1429" s="2"/>
      <c r="F1429" s="2"/>
      <c r="G1429" s="3"/>
      <c r="H1429" s="3"/>
      <c r="I1429" s="2"/>
      <c r="J1429"/>
      <c r="K1429"/>
      <c r="L1429"/>
      <c r="M1429"/>
      <c r="N1429"/>
      <c r="O1429"/>
      <c r="P1429"/>
      <c r="Q1429"/>
      <c r="R1429"/>
      <c r="S1429"/>
      <c r="T1429"/>
      <c r="U1429"/>
      <c r="V1429" s="2"/>
    </row>
    <row r="1430" spans="2:22" x14ac:dyDescent="0.2">
      <c r="B1430" s="2"/>
      <c r="C1430" s="2"/>
      <c r="D1430" s="2"/>
      <c r="E1430" s="2"/>
      <c r="F1430" s="2"/>
      <c r="G1430" s="3"/>
      <c r="H1430" s="3"/>
      <c r="I1430" s="2"/>
      <c r="J1430"/>
      <c r="K1430"/>
      <c r="L1430"/>
      <c r="M1430"/>
      <c r="N1430"/>
      <c r="O1430"/>
      <c r="P1430"/>
      <c r="Q1430"/>
      <c r="R1430"/>
      <c r="S1430"/>
      <c r="T1430"/>
      <c r="U1430"/>
      <c r="V1430" s="2"/>
    </row>
    <row r="1431" spans="2:22" x14ac:dyDescent="0.2">
      <c r="B1431" s="2"/>
      <c r="C1431" s="2"/>
      <c r="D1431" s="2"/>
      <c r="E1431" s="2"/>
      <c r="F1431" s="2"/>
      <c r="G1431" s="3"/>
      <c r="H1431" s="3"/>
      <c r="I1431" s="2"/>
      <c r="J1431"/>
      <c r="K1431"/>
      <c r="L1431"/>
      <c r="M1431"/>
      <c r="N1431"/>
      <c r="O1431"/>
      <c r="P1431"/>
      <c r="Q1431"/>
      <c r="R1431"/>
      <c r="S1431"/>
      <c r="T1431"/>
      <c r="U1431"/>
      <c r="V1431" s="2"/>
    </row>
    <row r="1432" spans="2:22" x14ac:dyDescent="0.2">
      <c r="B1432" s="2"/>
      <c r="C1432" s="2"/>
      <c r="D1432" s="2"/>
      <c r="E1432" s="2"/>
      <c r="F1432" s="2"/>
      <c r="G1432" s="3"/>
      <c r="H1432" s="3"/>
      <c r="I1432" s="2"/>
      <c r="J1432"/>
      <c r="K1432"/>
      <c r="L1432"/>
      <c r="M1432"/>
      <c r="N1432"/>
      <c r="O1432"/>
      <c r="P1432"/>
      <c r="Q1432"/>
      <c r="R1432"/>
      <c r="S1432"/>
      <c r="T1432"/>
      <c r="U1432"/>
      <c r="V1432" s="2"/>
    </row>
    <row r="1433" spans="2:22" x14ac:dyDescent="0.2">
      <c r="B1433" s="2"/>
      <c r="C1433" s="2"/>
      <c r="D1433" s="2"/>
      <c r="E1433" s="2"/>
      <c r="F1433" s="2"/>
      <c r="G1433" s="3"/>
      <c r="H1433" s="3"/>
      <c r="I1433" s="2"/>
      <c r="J1433"/>
      <c r="K1433"/>
      <c r="L1433"/>
      <c r="M1433"/>
      <c r="N1433"/>
      <c r="O1433"/>
      <c r="P1433"/>
      <c r="Q1433"/>
      <c r="R1433"/>
      <c r="S1433"/>
      <c r="T1433"/>
      <c r="U1433"/>
      <c r="V1433" s="2"/>
    </row>
    <row r="1434" spans="2:22" x14ac:dyDescent="0.2">
      <c r="B1434" s="2"/>
      <c r="C1434" s="2"/>
      <c r="D1434" s="2"/>
      <c r="E1434" s="2"/>
      <c r="F1434" s="2"/>
      <c r="G1434" s="3"/>
      <c r="H1434" s="3"/>
      <c r="I1434" s="2"/>
      <c r="J1434"/>
      <c r="K1434"/>
      <c r="L1434"/>
      <c r="M1434"/>
      <c r="N1434"/>
      <c r="O1434"/>
      <c r="P1434"/>
      <c r="Q1434"/>
      <c r="R1434"/>
      <c r="S1434"/>
      <c r="T1434"/>
      <c r="U1434"/>
      <c r="V1434" s="2"/>
    </row>
    <row r="1435" spans="2:22" x14ac:dyDescent="0.2">
      <c r="B1435" s="2"/>
      <c r="C1435" s="2"/>
      <c r="D1435" s="2"/>
      <c r="E1435" s="2"/>
      <c r="F1435" s="2"/>
      <c r="G1435" s="3"/>
      <c r="H1435" s="3"/>
      <c r="I1435" s="2"/>
      <c r="J1435"/>
      <c r="K1435"/>
      <c r="L1435"/>
      <c r="M1435"/>
      <c r="N1435"/>
      <c r="O1435"/>
      <c r="P1435"/>
      <c r="Q1435"/>
      <c r="R1435"/>
      <c r="S1435"/>
      <c r="T1435"/>
      <c r="U1435"/>
      <c r="V1435" s="2"/>
    </row>
    <row r="1436" spans="2:22" x14ac:dyDescent="0.2">
      <c r="B1436" s="2"/>
      <c r="C1436" s="2"/>
      <c r="D1436" s="2"/>
      <c r="E1436" s="2"/>
      <c r="F1436" s="2"/>
      <c r="G1436" s="3"/>
      <c r="H1436" s="3"/>
      <c r="I1436" s="2"/>
      <c r="J1436"/>
      <c r="K1436"/>
      <c r="L1436"/>
      <c r="M1436"/>
      <c r="N1436"/>
      <c r="O1436"/>
      <c r="P1436"/>
      <c r="Q1436"/>
      <c r="R1436"/>
      <c r="S1436"/>
      <c r="T1436"/>
      <c r="U1436"/>
      <c r="V1436" s="2"/>
    </row>
    <row r="1437" spans="2:22" x14ac:dyDescent="0.2">
      <c r="B1437" s="2"/>
      <c r="C1437" s="2"/>
      <c r="D1437" s="2"/>
      <c r="E1437" s="2"/>
      <c r="F1437" s="2"/>
      <c r="G1437" s="3"/>
      <c r="H1437" s="3"/>
      <c r="I1437" s="2"/>
      <c r="J1437"/>
      <c r="K1437"/>
      <c r="L1437"/>
      <c r="M1437"/>
      <c r="N1437"/>
      <c r="O1437"/>
      <c r="P1437"/>
      <c r="Q1437"/>
      <c r="R1437"/>
      <c r="S1437"/>
      <c r="T1437"/>
      <c r="U1437"/>
      <c r="V1437" s="2"/>
    </row>
    <row r="1438" spans="2:22" x14ac:dyDescent="0.2">
      <c r="B1438" s="2"/>
      <c r="C1438" s="2"/>
      <c r="D1438" s="2"/>
      <c r="E1438" s="2"/>
      <c r="F1438" s="2"/>
      <c r="G1438" s="3"/>
      <c r="H1438" s="3"/>
      <c r="I1438" s="2"/>
      <c r="J1438"/>
      <c r="K1438"/>
      <c r="L1438"/>
      <c r="M1438"/>
      <c r="N1438"/>
      <c r="O1438"/>
      <c r="P1438"/>
      <c r="Q1438"/>
      <c r="R1438"/>
      <c r="S1438"/>
      <c r="T1438"/>
      <c r="U1438"/>
      <c r="V1438" s="2"/>
    </row>
    <row r="1439" spans="2:22" x14ac:dyDescent="0.2">
      <c r="B1439" s="2"/>
      <c r="C1439" s="2"/>
      <c r="D1439" s="2"/>
      <c r="E1439" s="2"/>
      <c r="F1439" s="2"/>
      <c r="G1439" s="3"/>
      <c r="H1439" s="3"/>
      <c r="I1439" s="2"/>
      <c r="J1439"/>
      <c r="K1439"/>
      <c r="L1439"/>
      <c r="M1439"/>
      <c r="N1439"/>
      <c r="O1439"/>
      <c r="P1439"/>
      <c r="Q1439"/>
      <c r="R1439"/>
      <c r="S1439"/>
      <c r="T1439"/>
      <c r="U1439"/>
      <c r="V1439" s="2"/>
    </row>
    <row r="1440" spans="2:22" x14ac:dyDescent="0.2">
      <c r="B1440" s="2"/>
      <c r="C1440" s="2"/>
      <c r="D1440" s="2"/>
      <c r="E1440" s="2"/>
      <c r="F1440" s="2"/>
      <c r="G1440" s="3"/>
      <c r="H1440" s="3"/>
      <c r="I1440" s="2"/>
      <c r="J1440"/>
      <c r="K1440"/>
      <c r="L1440"/>
      <c r="M1440"/>
      <c r="N1440"/>
      <c r="O1440"/>
      <c r="P1440"/>
      <c r="Q1440"/>
      <c r="R1440"/>
      <c r="S1440"/>
      <c r="T1440"/>
      <c r="U1440"/>
      <c r="V1440" s="2"/>
    </row>
    <row r="1441" spans="2:22" x14ac:dyDescent="0.2">
      <c r="B1441" s="2"/>
      <c r="C1441" s="2"/>
      <c r="D1441" s="2"/>
      <c r="E1441" s="2"/>
      <c r="F1441" s="2"/>
      <c r="G1441" s="3"/>
      <c r="H1441" s="3"/>
      <c r="I1441" s="2"/>
      <c r="J1441"/>
      <c r="K1441"/>
      <c r="L1441"/>
      <c r="M1441"/>
      <c r="N1441"/>
      <c r="O1441"/>
      <c r="P1441"/>
      <c r="Q1441"/>
      <c r="R1441"/>
      <c r="S1441"/>
      <c r="T1441"/>
      <c r="U1441"/>
      <c r="V1441" s="2"/>
    </row>
    <row r="1442" spans="2:22" x14ac:dyDescent="0.2">
      <c r="B1442" s="2"/>
      <c r="C1442" s="2"/>
      <c r="D1442" s="2"/>
      <c r="E1442" s="2"/>
      <c r="F1442" s="2"/>
      <c r="G1442" s="3"/>
      <c r="H1442" s="3"/>
      <c r="I1442" s="2"/>
      <c r="J1442"/>
      <c r="K1442"/>
      <c r="L1442"/>
      <c r="M1442"/>
      <c r="N1442"/>
      <c r="O1442"/>
      <c r="P1442"/>
      <c r="Q1442"/>
      <c r="R1442"/>
      <c r="S1442"/>
      <c r="T1442"/>
      <c r="U1442"/>
      <c r="V1442" s="2"/>
    </row>
    <row r="1443" spans="2:22" x14ac:dyDescent="0.2">
      <c r="B1443" s="2"/>
      <c r="C1443" s="2"/>
      <c r="D1443" s="2"/>
      <c r="E1443" s="2"/>
      <c r="F1443" s="2"/>
      <c r="G1443" s="3"/>
      <c r="H1443" s="3"/>
      <c r="I1443" s="2"/>
      <c r="J1443"/>
      <c r="K1443"/>
      <c r="L1443"/>
      <c r="M1443"/>
      <c r="N1443"/>
      <c r="O1443"/>
      <c r="P1443"/>
      <c r="Q1443"/>
      <c r="R1443"/>
      <c r="S1443"/>
      <c r="T1443"/>
      <c r="U1443"/>
      <c r="V1443" s="2"/>
    </row>
    <row r="1444" spans="2:22" x14ac:dyDescent="0.2">
      <c r="B1444" s="2"/>
      <c r="C1444" s="2"/>
      <c r="D1444" s="2"/>
      <c r="E1444" s="2"/>
      <c r="F1444" s="2"/>
      <c r="G1444" s="3"/>
      <c r="H1444" s="3"/>
      <c r="I1444" s="2"/>
      <c r="J1444"/>
      <c r="K1444"/>
      <c r="L1444"/>
      <c r="M1444"/>
      <c r="N1444"/>
      <c r="O1444"/>
      <c r="P1444"/>
      <c r="Q1444"/>
      <c r="R1444"/>
      <c r="S1444"/>
      <c r="T1444"/>
      <c r="U1444"/>
      <c r="V1444" s="2"/>
    </row>
    <row r="1445" spans="2:22" x14ac:dyDescent="0.2">
      <c r="B1445" s="2"/>
      <c r="C1445" s="2"/>
      <c r="D1445" s="2"/>
      <c r="E1445" s="2"/>
      <c r="F1445" s="2"/>
      <c r="G1445" s="3"/>
      <c r="H1445" s="3"/>
      <c r="I1445" s="2"/>
      <c r="J1445"/>
      <c r="K1445"/>
      <c r="L1445"/>
      <c r="M1445"/>
      <c r="N1445"/>
      <c r="O1445"/>
      <c r="P1445"/>
      <c r="Q1445"/>
      <c r="R1445"/>
      <c r="S1445"/>
      <c r="T1445"/>
      <c r="U1445"/>
      <c r="V1445" s="2"/>
    </row>
    <row r="1446" spans="2:22" x14ac:dyDescent="0.2">
      <c r="B1446" s="2"/>
      <c r="C1446" s="2"/>
      <c r="D1446" s="2"/>
      <c r="E1446" s="2"/>
      <c r="F1446" s="2"/>
      <c r="G1446" s="3"/>
      <c r="H1446" s="3"/>
      <c r="I1446" s="2"/>
      <c r="J1446"/>
      <c r="K1446"/>
      <c r="L1446"/>
      <c r="M1446"/>
      <c r="N1446"/>
      <c r="O1446"/>
      <c r="P1446"/>
      <c r="Q1446"/>
      <c r="R1446"/>
      <c r="S1446"/>
      <c r="T1446"/>
      <c r="U1446"/>
      <c r="V1446" s="2"/>
    </row>
    <row r="1447" spans="2:22" x14ac:dyDescent="0.2">
      <c r="B1447" s="2"/>
      <c r="C1447" s="2"/>
      <c r="D1447" s="2"/>
      <c r="E1447" s="2"/>
      <c r="F1447" s="2"/>
      <c r="G1447" s="3"/>
      <c r="H1447" s="3"/>
      <c r="I1447" s="2"/>
      <c r="J1447"/>
      <c r="K1447"/>
      <c r="L1447"/>
      <c r="M1447"/>
      <c r="N1447"/>
      <c r="O1447"/>
      <c r="P1447"/>
      <c r="Q1447"/>
      <c r="R1447"/>
      <c r="S1447"/>
      <c r="T1447"/>
      <c r="U1447"/>
      <c r="V1447" s="2"/>
    </row>
    <row r="1448" spans="2:22" x14ac:dyDescent="0.2">
      <c r="B1448" s="2"/>
      <c r="C1448" s="2"/>
      <c r="D1448" s="2"/>
      <c r="E1448" s="2"/>
      <c r="F1448" s="2"/>
      <c r="G1448" s="3"/>
      <c r="H1448" s="3"/>
      <c r="I1448" s="2"/>
      <c r="J1448"/>
      <c r="K1448"/>
      <c r="L1448"/>
      <c r="M1448"/>
      <c r="N1448"/>
      <c r="O1448"/>
      <c r="P1448"/>
      <c r="Q1448"/>
      <c r="R1448"/>
      <c r="S1448"/>
      <c r="T1448"/>
      <c r="U1448"/>
      <c r="V1448" s="2"/>
    </row>
    <row r="1449" spans="2:22" x14ac:dyDescent="0.2">
      <c r="B1449" s="2"/>
      <c r="C1449" s="2"/>
      <c r="D1449" s="2"/>
      <c r="E1449" s="2"/>
      <c r="F1449" s="2"/>
      <c r="G1449" s="3"/>
      <c r="H1449" s="3"/>
      <c r="I1449" s="2"/>
      <c r="J1449"/>
      <c r="K1449"/>
      <c r="L1449"/>
      <c r="M1449"/>
      <c r="N1449"/>
      <c r="O1449"/>
      <c r="P1449"/>
      <c r="Q1449"/>
      <c r="R1449"/>
      <c r="S1449"/>
      <c r="T1449"/>
      <c r="U1449"/>
      <c r="V1449" s="2"/>
    </row>
    <row r="1450" spans="2:22" x14ac:dyDescent="0.2">
      <c r="B1450" s="2"/>
      <c r="C1450" s="2"/>
      <c r="D1450" s="2"/>
      <c r="E1450" s="2"/>
      <c r="F1450" s="2"/>
      <c r="G1450" s="3"/>
      <c r="H1450" s="3"/>
      <c r="I1450" s="2"/>
      <c r="J1450"/>
      <c r="K1450"/>
      <c r="L1450"/>
      <c r="M1450"/>
      <c r="N1450"/>
      <c r="O1450"/>
      <c r="P1450"/>
      <c r="Q1450"/>
      <c r="R1450"/>
      <c r="S1450"/>
      <c r="T1450"/>
      <c r="U1450"/>
      <c r="V1450" s="2"/>
    </row>
    <row r="1451" spans="2:22" x14ac:dyDescent="0.2">
      <c r="B1451" s="2"/>
      <c r="C1451" s="2"/>
      <c r="D1451" s="2"/>
      <c r="E1451" s="2"/>
      <c r="F1451" s="2"/>
      <c r="G1451" s="3"/>
      <c r="H1451" s="3"/>
      <c r="I1451" s="2"/>
      <c r="J1451"/>
      <c r="K1451"/>
      <c r="L1451"/>
      <c r="M1451"/>
      <c r="N1451"/>
      <c r="O1451"/>
      <c r="P1451"/>
      <c r="Q1451"/>
      <c r="R1451"/>
      <c r="S1451"/>
      <c r="T1451"/>
      <c r="U1451"/>
      <c r="V1451" s="2"/>
    </row>
    <row r="1452" spans="2:22" x14ac:dyDescent="0.2">
      <c r="B1452" s="2"/>
      <c r="C1452" s="2"/>
      <c r="D1452" s="2"/>
      <c r="E1452" s="2"/>
      <c r="F1452" s="2"/>
      <c r="G1452" s="3"/>
      <c r="H1452" s="3"/>
      <c r="I1452" s="2"/>
      <c r="J1452"/>
      <c r="K1452"/>
      <c r="L1452"/>
      <c r="M1452"/>
      <c r="N1452"/>
      <c r="O1452"/>
      <c r="P1452"/>
      <c r="Q1452"/>
      <c r="R1452"/>
      <c r="S1452"/>
      <c r="T1452"/>
      <c r="U1452"/>
      <c r="V1452" s="2"/>
    </row>
    <row r="1453" spans="2:22" x14ac:dyDescent="0.2">
      <c r="B1453" s="2"/>
      <c r="C1453" s="2"/>
      <c r="D1453" s="2"/>
      <c r="E1453" s="2"/>
      <c r="F1453" s="2"/>
      <c r="G1453" s="3"/>
      <c r="H1453" s="3"/>
      <c r="I1453" s="2"/>
      <c r="J1453"/>
      <c r="K1453"/>
      <c r="L1453"/>
      <c r="M1453"/>
      <c r="N1453"/>
      <c r="O1453"/>
      <c r="P1453"/>
      <c r="Q1453"/>
      <c r="R1453"/>
      <c r="S1453"/>
      <c r="T1453"/>
      <c r="U1453"/>
      <c r="V1453" s="2"/>
    </row>
    <row r="1454" spans="2:22" x14ac:dyDescent="0.2">
      <c r="B1454" s="2"/>
      <c r="C1454" s="2"/>
      <c r="D1454" s="2"/>
      <c r="E1454" s="2"/>
      <c r="F1454" s="2"/>
      <c r="G1454" s="3"/>
      <c r="H1454" s="3"/>
      <c r="I1454" s="2"/>
      <c r="J1454"/>
      <c r="K1454"/>
      <c r="L1454"/>
      <c r="M1454"/>
      <c r="N1454"/>
      <c r="O1454"/>
      <c r="P1454"/>
      <c r="Q1454"/>
      <c r="R1454"/>
      <c r="S1454"/>
      <c r="T1454"/>
      <c r="U1454"/>
      <c r="V1454" s="2"/>
    </row>
    <row r="1455" spans="2:22" x14ac:dyDescent="0.2">
      <c r="B1455" s="2"/>
      <c r="C1455" s="2"/>
      <c r="D1455" s="2"/>
      <c r="E1455" s="2"/>
      <c r="F1455" s="2"/>
      <c r="G1455" s="3"/>
      <c r="H1455" s="3"/>
      <c r="I1455" s="2"/>
      <c r="J1455"/>
      <c r="K1455"/>
      <c r="L1455"/>
      <c r="M1455"/>
      <c r="N1455"/>
      <c r="O1455"/>
      <c r="P1455"/>
      <c r="Q1455"/>
      <c r="R1455"/>
      <c r="S1455"/>
      <c r="T1455"/>
      <c r="U1455"/>
      <c r="V1455" s="2"/>
    </row>
    <row r="1456" spans="2:22" x14ac:dyDescent="0.2">
      <c r="B1456" s="2"/>
      <c r="C1456" s="2"/>
      <c r="D1456" s="2"/>
      <c r="E1456" s="2"/>
      <c r="F1456" s="2"/>
      <c r="G1456" s="3"/>
      <c r="H1456" s="3"/>
      <c r="I1456" s="2"/>
      <c r="J1456"/>
      <c r="K1456"/>
      <c r="L1456"/>
      <c r="M1456"/>
      <c r="N1456"/>
      <c r="O1456"/>
      <c r="P1456"/>
      <c r="Q1456"/>
      <c r="R1456"/>
      <c r="S1456"/>
      <c r="T1456"/>
      <c r="U1456"/>
      <c r="V1456" s="2"/>
    </row>
    <row r="1457" spans="2:22" x14ac:dyDescent="0.2">
      <c r="B1457" s="2"/>
      <c r="C1457" s="2"/>
      <c r="D1457" s="2"/>
      <c r="E1457" s="2"/>
      <c r="F1457" s="2"/>
      <c r="G1457" s="3"/>
      <c r="H1457" s="3"/>
      <c r="I1457" s="2"/>
      <c r="J1457"/>
      <c r="K1457"/>
      <c r="L1457"/>
      <c r="M1457"/>
      <c r="N1457"/>
      <c r="O1457"/>
      <c r="P1457"/>
      <c r="Q1457"/>
      <c r="R1457"/>
      <c r="S1457"/>
      <c r="T1457"/>
      <c r="U1457"/>
      <c r="V1457" s="2"/>
    </row>
    <row r="1458" spans="2:22" x14ac:dyDescent="0.2">
      <c r="B1458" s="2"/>
      <c r="C1458" s="2"/>
      <c r="D1458" s="2"/>
      <c r="E1458" s="2"/>
      <c r="F1458" s="2"/>
      <c r="G1458" s="3"/>
      <c r="H1458" s="3"/>
      <c r="I1458" s="2"/>
      <c r="J1458"/>
      <c r="K1458"/>
      <c r="L1458"/>
      <c r="M1458"/>
      <c r="N1458"/>
      <c r="O1458"/>
      <c r="P1458"/>
      <c r="Q1458"/>
      <c r="R1458"/>
      <c r="S1458"/>
      <c r="T1458"/>
      <c r="U1458"/>
      <c r="V1458" s="2"/>
    </row>
    <row r="1459" spans="2:22" x14ac:dyDescent="0.2">
      <c r="B1459" s="2"/>
      <c r="C1459" s="2"/>
      <c r="D1459" s="2"/>
      <c r="E1459" s="2"/>
      <c r="F1459" s="2"/>
      <c r="G1459" s="3"/>
      <c r="H1459" s="3"/>
      <c r="I1459" s="2"/>
      <c r="J1459"/>
      <c r="K1459"/>
      <c r="L1459"/>
      <c r="M1459"/>
      <c r="N1459"/>
      <c r="O1459"/>
      <c r="P1459"/>
      <c r="Q1459"/>
      <c r="R1459"/>
      <c r="S1459"/>
      <c r="T1459"/>
      <c r="U1459"/>
      <c r="V1459" s="2"/>
    </row>
    <row r="1460" spans="2:22" x14ac:dyDescent="0.2">
      <c r="B1460" s="2"/>
      <c r="C1460" s="2"/>
      <c r="D1460" s="2"/>
      <c r="E1460" s="2"/>
      <c r="F1460" s="2"/>
      <c r="G1460" s="3"/>
      <c r="H1460" s="3"/>
      <c r="I1460" s="2"/>
      <c r="J1460"/>
      <c r="K1460"/>
      <c r="L1460"/>
      <c r="M1460"/>
      <c r="N1460"/>
      <c r="O1460"/>
      <c r="P1460"/>
      <c r="Q1460"/>
      <c r="R1460"/>
      <c r="S1460"/>
      <c r="T1460"/>
      <c r="U1460"/>
      <c r="V1460" s="2"/>
    </row>
    <row r="1461" spans="2:22" x14ac:dyDescent="0.2">
      <c r="B1461" s="2"/>
      <c r="C1461" s="2"/>
      <c r="D1461" s="2"/>
      <c r="E1461" s="2"/>
      <c r="F1461" s="2"/>
      <c r="G1461" s="3"/>
      <c r="H1461" s="3"/>
      <c r="I1461" s="2"/>
      <c r="J1461"/>
      <c r="K1461"/>
      <c r="L1461"/>
      <c r="M1461"/>
      <c r="N1461"/>
      <c r="O1461"/>
      <c r="P1461"/>
      <c r="Q1461"/>
      <c r="R1461"/>
      <c r="S1461"/>
      <c r="T1461"/>
      <c r="U1461"/>
      <c r="V1461" s="2"/>
    </row>
    <row r="1462" spans="2:22" x14ac:dyDescent="0.2">
      <c r="B1462" s="2"/>
      <c r="C1462" s="2"/>
      <c r="D1462" s="2"/>
      <c r="E1462" s="2"/>
      <c r="F1462" s="2"/>
      <c r="G1462" s="3"/>
      <c r="H1462" s="3"/>
      <c r="I1462" s="2"/>
      <c r="J1462"/>
      <c r="K1462"/>
      <c r="L1462"/>
      <c r="M1462"/>
      <c r="N1462"/>
      <c r="O1462"/>
      <c r="P1462"/>
      <c r="Q1462"/>
      <c r="R1462"/>
      <c r="S1462"/>
      <c r="T1462"/>
      <c r="U1462"/>
      <c r="V1462" s="2"/>
    </row>
    <row r="1463" spans="2:22" x14ac:dyDescent="0.2">
      <c r="B1463" s="2"/>
      <c r="C1463" s="2"/>
      <c r="D1463" s="2"/>
      <c r="E1463" s="2"/>
      <c r="F1463" s="2"/>
      <c r="G1463" s="3"/>
      <c r="H1463" s="3"/>
      <c r="I1463" s="2"/>
      <c r="J1463"/>
      <c r="K1463"/>
      <c r="L1463"/>
      <c r="M1463"/>
      <c r="N1463"/>
      <c r="O1463"/>
      <c r="P1463"/>
      <c r="Q1463"/>
      <c r="R1463"/>
      <c r="S1463"/>
      <c r="T1463"/>
      <c r="U1463"/>
      <c r="V1463" s="2"/>
    </row>
    <row r="1464" spans="2:22" x14ac:dyDescent="0.2">
      <c r="B1464" s="2"/>
      <c r="C1464" s="2"/>
      <c r="D1464" s="2"/>
      <c r="E1464" s="2"/>
      <c r="F1464" s="2"/>
      <c r="G1464" s="3"/>
      <c r="H1464" s="3"/>
      <c r="I1464" s="2"/>
      <c r="J1464"/>
      <c r="K1464"/>
      <c r="L1464"/>
      <c r="M1464"/>
      <c r="N1464"/>
      <c r="O1464"/>
      <c r="P1464"/>
      <c r="Q1464"/>
      <c r="R1464"/>
      <c r="S1464"/>
      <c r="T1464"/>
      <c r="U1464"/>
      <c r="V1464" s="2"/>
    </row>
    <row r="1465" spans="2:22" x14ac:dyDescent="0.2">
      <c r="B1465" s="2"/>
      <c r="C1465" s="2"/>
      <c r="D1465" s="2"/>
      <c r="E1465" s="2"/>
      <c r="F1465" s="2"/>
      <c r="G1465" s="3"/>
      <c r="H1465" s="3"/>
      <c r="I1465" s="2"/>
      <c r="J1465"/>
      <c r="K1465"/>
      <c r="L1465"/>
      <c r="M1465"/>
      <c r="N1465"/>
      <c r="O1465"/>
      <c r="P1465"/>
      <c r="Q1465"/>
      <c r="R1465"/>
      <c r="S1465"/>
      <c r="T1465"/>
      <c r="U1465"/>
      <c r="V1465" s="2"/>
    </row>
    <row r="1466" spans="2:22" x14ac:dyDescent="0.2">
      <c r="B1466" s="2"/>
      <c r="C1466" s="2"/>
      <c r="D1466" s="2"/>
      <c r="E1466" s="2"/>
      <c r="F1466" s="2"/>
      <c r="G1466" s="3"/>
      <c r="H1466" s="3"/>
      <c r="I1466" s="2"/>
      <c r="J1466"/>
      <c r="K1466"/>
      <c r="L1466"/>
      <c r="M1466"/>
      <c r="N1466"/>
      <c r="O1466"/>
      <c r="P1466"/>
      <c r="Q1466"/>
      <c r="R1466"/>
      <c r="S1466"/>
      <c r="T1466"/>
      <c r="U1466"/>
      <c r="V1466" s="2"/>
    </row>
    <row r="1467" spans="2:22" x14ac:dyDescent="0.2">
      <c r="B1467" s="2"/>
      <c r="C1467" s="2"/>
      <c r="D1467" s="2"/>
      <c r="E1467" s="2"/>
      <c r="F1467" s="2"/>
      <c r="G1467" s="3"/>
      <c r="H1467" s="3"/>
      <c r="I1467" s="2"/>
      <c r="J1467"/>
      <c r="K1467"/>
      <c r="L1467"/>
      <c r="M1467"/>
      <c r="N1467"/>
      <c r="O1467"/>
      <c r="P1467"/>
      <c r="Q1467"/>
      <c r="R1467"/>
      <c r="S1467"/>
      <c r="T1467"/>
      <c r="U1467"/>
      <c r="V1467" s="2"/>
    </row>
    <row r="1468" spans="2:22" x14ac:dyDescent="0.2">
      <c r="B1468" s="2"/>
      <c r="C1468" s="2"/>
      <c r="D1468" s="2"/>
      <c r="E1468" s="2"/>
      <c r="F1468" s="2"/>
      <c r="G1468" s="3"/>
      <c r="H1468" s="3"/>
      <c r="I1468" s="2"/>
      <c r="J1468"/>
      <c r="K1468"/>
      <c r="L1468"/>
      <c r="M1468"/>
      <c r="N1468"/>
      <c r="O1468"/>
      <c r="P1468"/>
      <c r="Q1468"/>
      <c r="R1468"/>
      <c r="S1468"/>
      <c r="T1468"/>
      <c r="U1468"/>
      <c r="V1468" s="2"/>
    </row>
    <row r="1469" spans="2:22" x14ac:dyDescent="0.2">
      <c r="B1469" s="2"/>
      <c r="C1469" s="2"/>
      <c r="D1469" s="2"/>
      <c r="E1469" s="2"/>
      <c r="F1469" s="2"/>
      <c r="G1469" s="3"/>
      <c r="H1469" s="3"/>
      <c r="I1469" s="2"/>
      <c r="J1469"/>
      <c r="K1469"/>
      <c r="L1469"/>
      <c r="M1469"/>
      <c r="N1469"/>
      <c r="O1469"/>
      <c r="P1469"/>
      <c r="Q1469"/>
      <c r="R1469"/>
      <c r="S1469"/>
      <c r="T1469"/>
      <c r="U1469"/>
      <c r="V1469" s="2"/>
    </row>
    <row r="1470" spans="2:22" x14ac:dyDescent="0.2">
      <c r="B1470" s="2"/>
      <c r="C1470" s="2"/>
      <c r="D1470" s="2"/>
      <c r="E1470" s="2"/>
      <c r="F1470" s="2"/>
      <c r="G1470" s="3"/>
      <c r="H1470" s="3"/>
      <c r="I1470" s="2"/>
      <c r="J1470"/>
      <c r="K1470"/>
      <c r="L1470"/>
      <c r="M1470"/>
      <c r="N1470"/>
      <c r="O1470"/>
      <c r="P1470"/>
      <c r="Q1470"/>
      <c r="R1470"/>
      <c r="S1470"/>
      <c r="T1470"/>
      <c r="U1470"/>
      <c r="V1470" s="2"/>
    </row>
    <row r="1471" spans="2:22" x14ac:dyDescent="0.2">
      <c r="B1471" s="2"/>
      <c r="C1471" s="2"/>
      <c r="D1471" s="2"/>
      <c r="E1471" s="2"/>
      <c r="F1471" s="2"/>
      <c r="G1471" s="3"/>
      <c r="H1471" s="3"/>
      <c r="I1471" s="2"/>
      <c r="J1471"/>
      <c r="K1471"/>
      <c r="L1471"/>
      <c r="M1471"/>
      <c r="N1471"/>
      <c r="O1471"/>
      <c r="P1471"/>
      <c r="Q1471"/>
      <c r="R1471"/>
      <c r="S1471"/>
      <c r="T1471"/>
      <c r="U1471"/>
      <c r="V1471" s="2"/>
    </row>
    <row r="1472" spans="2:22" x14ac:dyDescent="0.2">
      <c r="B1472" s="2"/>
      <c r="C1472" s="2"/>
      <c r="D1472" s="2"/>
      <c r="E1472" s="2"/>
      <c r="F1472" s="2"/>
      <c r="G1472" s="3"/>
      <c r="H1472" s="3"/>
      <c r="I1472" s="2"/>
      <c r="J1472"/>
      <c r="K1472"/>
      <c r="L1472"/>
      <c r="M1472"/>
      <c r="N1472"/>
      <c r="O1472"/>
      <c r="P1472"/>
      <c r="Q1472"/>
      <c r="R1472"/>
      <c r="S1472"/>
      <c r="T1472"/>
      <c r="U1472"/>
      <c r="V1472" s="2"/>
    </row>
    <row r="1473" spans="2:22" x14ac:dyDescent="0.2">
      <c r="B1473" s="2"/>
      <c r="C1473" s="2"/>
      <c r="D1473" s="2"/>
      <c r="E1473" s="2"/>
      <c r="F1473" s="2"/>
      <c r="G1473" s="3"/>
      <c r="H1473" s="3"/>
      <c r="I1473" s="2"/>
      <c r="J1473"/>
      <c r="K1473"/>
      <c r="L1473"/>
      <c r="M1473"/>
      <c r="N1473"/>
      <c r="O1473"/>
      <c r="P1473"/>
      <c r="Q1473"/>
      <c r="R1473"/>
      <c r="S1473"/>
      <c r="T1473"/>
      <c r="U1473"/>
      <c r="V1473" s="2"/>
    </row>
    <row r="1474" spans="2:22" x14ac:dyDescent="0.2">
      <c r="B1474" s="2"/>
      <c r="C1474" s="2"/>
      <c r="D1474" s="2"/>
      <c r="E1474" s="2"/>
      <c r="F1474" s="2"/>
      <c r="G1474" s="3"/>
      <c r="H1474" s="3"/>
      <c r="I1474" s="2"/>
      <c r="J1474"/>
      <c r="K1474"/>
      <c r="L1474"/>
      <c r="M1474"/>
      <c r="N1474"/>
      <c r="O1474"/>
      <c r="P1474"/>
      <c r="Q1474"/>
      <c r="R1474"/>
      <c r="S1474"/>
      <c r="T1474"/>
      <c r="U1474"/>
      <c r="V1474" s="2"/>
    </row>
    <row r="1475" spans="2:22" x14ac:dyDescent="0.2">
      <c r="B1475" s="2"/>
      <c r="C1475" s="2"/>
      <c r="D1475" s="2"/>
      <c r="E1475" s="2"/>
      <c r="F1475" s="2"/>
      <c r="G1475" s="3"/>
      <c r="H1475" s="3"/>
      <c r="I1475" s="2"/>
      <c r="J1475"/>
      <c r="K1475"/>
      <c r="L1475"/>
      <c r="M1475"/>
      <c r="N1475"/>
      <c r="O1475"/>
      <c r="P1475"/>
      <c r="Q1475"/>
      <c r="R1475"/>
      <c r="S1475"/>
      <c r="T1475"/>
      <c r="U1475"/>
      <c r="V1475" s="2"/>
    </row>
    <row r="1476" spans="2:22" x14ac:dyDescent="0.2">
      <c r="B1476" s="2"/>
      <c r="C1476" s="2"/>
      <c r="D1476" s="2"/>
      <c r="E1476" s="2"/>
      <c r="F1476" s="2"/>
      <c r="G1476" s="3"/>
      <c r="H1476" s="3"/>
      <c r="I1476" s="2"/>
      <c r="J1476"/>
      <c r="K1476"/>
      <c r="L1476"/>
      <c r="M1476"/>
      <c r="N1476"/>
      <c r="O1476"/>
      <c r="P1476"/>
      <c r="Q1476"/>
      <c r="R1476"/>
      <c r="S1476"/>
      <c r="T1476"/>
      <c r="U1476"/>
      <c r="V1476" s="2"/>
    </row>
    <row r="1477" spans="2:22" x14ac:dyDescent="0.2">
      <c r="B1477" s="2"/>
      <c r="C1477" s="2"/>
      <c r="D1477" s="2"/>
      <c r="E1477" s="2"/>
      <c r="F1477" s="2"/>
      <c r="G1477" s="3"/>
      <c r="H1477" s="3"/>
      <c r="I1477" s="2"/>
      <c r="J1477"/>
      <c r="K1477"/>
      <c r="L1477"/>
      <c r="M1477"/>
      <c r="N1477"/>
      <c r="O1477"/>
      <c r="P1477"/>
      <c r="Q1477"/>
      <c r="R1477"/>
      <c r="S1477"/>
      <c r="T1477"/>
      <c r="U1477"/>
      <c r="V1477" s="2"/>
    </row>
    <row r="1478" spans="2:22" x14ac:dyDescent="0.2">
      <c r="B1478" s="2"/>
      <c r="C1478" s="2"/>
      <c r="D1478" s="2"/>
      <c r="E1478" s="2"/>
      <c r="F1478" s="2"/>
      <c r="G1478" s="3"/>
      <c r="H1478" s="3"/>
      <c r="I1478" s="2"/>
      <c r="J1478"/>
      <c r="K1478"/>
      <c r="L1478"/>
      <c r="M1478"/>
      <c r="N1478"/>
      <c r="O1478"/>
      <c r="P1478"/>
      <c r="Q1478"/>
      <c r="R1478"/>
      <c r="S1478"/>
      <c r="T1478"/>
      <c r="U1478"/>
      <c r="V1478" s="2"/>
    </row>
    <row r="1479" spans="2:22" x14ac:dyDescent="0.2">
      <c r="B1479" s="2"/>
      <c r="C1479" s="2"/>
      <c r="D1479" s="2"/>
      <c r="E1479" s="2"/>
      <c r="F1479" s="2"/>
      <c r="G1479" s="3"/>
      <c r="H1479" s="3"/>
      <c r="I1479" s="2"/>
      <c r="J1479"/>
      <c r="K1479"/>
      <c r="L1479"/>
      <c r="M1479"/>
      <c r="N1479"/>
      <c r="O1479"/>
      <c r="P1479"/>
      <c r="Q1479"/>
      <c r="R1479"/>
      <c r="S1479"/>
      <c r="T1479"/>
      <c r="U1479"/>
      <c r="V1479" s="2"/>
    </row>
    <row r="1480" spans="2:22" x14ac:dyDescent="0.2">
      <c r="B1480" s="2"/>
      <c r="C1480" s="2"/>
      <c r="D1480" s="2"/>
      <c r="E1480" s="2"/>
      <c r="F1480" s="2"/>
      <c r="G1480" s="3"/>
      <c r="H1480" s="3"/>
      <c r="I1480" s="2"/>
      <c r="J1480"/>
      <c r="K1480"/>
      <c r="L1480"/>
      <c r="M1480"/>
      <c r="N1480"/>
      <c r="O1480"/>
      <c r="P1480"/>
      <c r="Q1480"/>
      <c r="R1480"/>
      <c r="S1480"/>
      <c r="T1480"/>
      <c r="U1480"/>
      <c r="V1480" s="2"/>
    </row>
    <row r="1481" spans="2:22" x14ac:dyDescent="0.2">
      <c r="B1481" s="2"/>
      <c r="C1481" s="2"/>
      <c r="D1481" s="2"/>
      <c r="E1481" s="2"/>
      <c r="F1481" s="2"/>
      <c r="G1481" s="3"/>
      <c r="H1481" s="3"/>
      <c r="I1481" s="2"/>
      <c r="J1481"/>
      <c r="K1481"/>
      <c r="L1481"/>
      <c r="M1481"/>
      <c r="N1481"/>
      <c r="O1481"/>
      <c r="P1481"/>
      <c r="Q1481"/>
      <c r="R1481"/>
      <c r="S1481"/>
      <c r="T1481"/>
      <c r="U1481"/>
      <c r="V1481" s="2"/>
    </row>
    <row r="1482" spans="2:22" x14ac:dyDescent="0.2">
      <c r="B1482" s="2"/>
      <c r="C1482" s="2"/>
      <c r="D1482" s="2"/>
      <c r="E1482" s="2"/>
      <c r="F1482" s="2"/>
      <c r="G1482" s="3"/>
      <c r="H1482" s="3"/>
      <c r="I1482" s="2"/>
      <c r="J1482"/>
      <c r="K1482"/>
      <c r="L1482"/>
      <c r="M1482"/>
      <c r="N1482"/>
      <c r="O1482"/>
      <c r="P1482"/>
      <c r="Q1482"/>
      <c r="R1482"/>
      <c r="S1482"/>
      <c r="T1482"/>
      <c r="U1482"/>
      <c r="V1482" s="2"/>
    </row>
    <row r="1483" spans="2:22" x14ac:dyDescent="0.2">
      <c r="B1483" s="2"/>
      <c r="C1483" s="2"/>
      <c r="D1483" s="2"/>
      <c r="E1483" s="2"/>
      <c r="F1483" s="2"/>
      <c r="G1483" s="3"/>
      <c r="H1483" s="3"/>
      <c r="I1483" s="2"/>
      <c r="J1483"/>
      <c r="K1483"/>
      <c r="L1483"/>
      <c r="M1483"/>
      <c r="N1483"/>
      <c r="O1483"/>
      <c r="P1483"/>
      <c r="Q1483"/>
      <c r="R1483"/>
      <c r="S1483"/>
      <c r="T1483"/>
      <c r="U1483"/>
      <c r="V1483" s="2"/>
    </row>
    <row r="1484" spans="2:22" x14ac:dyDescent="0.2">
      <c r="B1484" s="2"/>
      <c r="C1484" s="2"/>
      <c r="D1484" s="2"/>
      <c r="E1484" s="2"/>
      <c r="F1484" s="2"/>
      <c r="G1484" s="3"/>
      <c r="H1484" s="3"/>
      <c r="I1484" s="2"/>
      <c r="J1484"/>
      <c r="K1484"/>
      <c r="L1484"/>
      <c r="M1484"/>
      <c r="N1484"/>
      <c r="O1484"/>
      <c r="P1484"/>
      <c r="Q1484"/>
      <c r="R1484"/>
      <c r="S1484"/>
      <c r="T1484"/>
      <c r="U1484"/>
      <c r="V1484" s="2"/>
    </row>
    <row r="1485" spans="2:22" x14ac:dyDescent="0.2">
      <c r="B1485" s="2"/>
      <c r="C1485" s="2"/>
      <c r="D1485" s="2"/>
      <c r="E1485" s="2"/>
      <c r="F1485" s="2"/>
      <c r="G1485" s="3"/>
      <c r="H1485" s="3"/>
      <c r="I1485" s="2"/>
      <c r="J1485"/>
      <c r="K1485"/>
      <c r="L1485"/>
      <c r="M1485"/>
      <c r="N1485"/>
      <c r="O1485"/>
      <c r="P1485"/>
      <c r="Q1485"/>
      <c r="R1485"/>
      <c r="S1485"/>
      <c r="T1485"/>
      <c r="U1485"/>
      <c r="V1485" s="2"/>
    </row>
    <row r="1486" spans="2:22" x14ac:dyDescent="0.2">
      <c r="B1486" s="2"/>
      <c r="C1486" s="2"/>
      <c r="D1486" s="2"/>
      <c r="E1486" s="2"/>
      <c r="F1486" s="2"/>
      <c r="G1486" s="3"/>
      <c r="H1486" s="3"/>
      <c r="I1486" s="2"/>
      <c r="J1486"/>
      <c r="K1486"/>
      <c r="L1486"/>
      <c r="M1486"/>
      <c r="N1486"/>
      <c r="O1486"/>
      <c r="P1486"/>
      <c r="Q1486"/>
      <c r="R1486"/>
      <c r="S1486"/>
      <c r="T1486"/>
      <c r="U1486"/>
      <c r="V1486" s="2"/>
    </row>
    <row r="1487" spans="2:22" x14ac:dyDescent="0.2">
      <c r="B1487" s="2"/>
      <c r="C1487" s="2"/>
      <c r="D1487" s="2"/>
      <c r="E1487" s="2"/>
      <c r="F1487" s="2"/>
      <c r="G1487" s="3"/>
      <c r="H1487" s="3"/>
      <c r="I1487" s="2"/>
      <c r="J1487"/>
      <c r="K1487"/>
      <c r="L1487"/>
      <c r="M1487"/>
      <c r="N1487"/>
      <c r="O1487"/>
      <c r="P1487"/>
      <c r="Q1487"/>
      <c r="R1487"/>
      <c r="S1487"/>
      <c r="T1487"/>
      <c r="U1487"/>
      <c r="V1487" s="2"/>
    </row>
    <row r="1488" spans="2:22" x14ac:dyDescent="0.2">
      <c r="B1488" s="2"/>
      <c r="C1488" s="2"/>
      <c r="D1488" s="2"/>
      <c r="E1488" s="2"/>
      <c r="F1488" s="2"/>
      <c r="G1488" s="3"/>
      <c r="H1488" s="3"/>
      <c r="I1488" s="2"/>
      <c r="J1488"/>
      <c r="K1488"/>
      <c r="L1488"/>
      <c r="M1488"/>
      <c r="N1488"/>
      <c r="O1488"/>
      <c r="P1488"/>
      <c r="Q1488"/>
      <c r="R1488"/>
      <c r="S1488"/>
      <c r="T1488"/>
      <c r="U1488"/>
      <c r="V1488" s="2"/>
    </row>
    <row r="1489" spans="2:22" x14ac:dyDescent="0.2">
      <c r="B1489" s="2"/>
      <c r="C1489" s="2"/>
      <c r="D1489" s="2"/>
      <c r="E1489" s="2"/>
      <c r="F1489" s="2"/>
      <c r="G1489" s="3"/>
      <c r="H1489" s="3"/>
      <c r="I1489" s="2"/>
      <c r="J1489"/>
      <c r="K1489"/>
      <c r="L1489"/>
      <c r="M1489"/>
      <c r="N1489"/>
      <c r="O1489"/>
      <c r="P1489"/>
      <c r="Q1489"/>
      <c r="R1489"/>
      <c r="S1489"/>
      <c r="T1489"/>
      <c r="U1489"/>
      <c r="V1489" s="2"/>
    </row>
    <row r="1490" spans="2:22" x14ac:dyDescent="0.2">
      <c r="B1490" s="2"/>
      <c r="C1490" s="2"/>
      <c r="D1490" s="2"/>
      <c r="E1490" s="2"/>
      <c r="F1490" s="2"/>
      <c r="G1490" s="3"/>
      <c r="H1490" s="3"/>
      <c r="I1490" s="2"/>
      <c r="J1490"/>
      <c r="K1490"/>
      <c r="L1490"/>
      <c r="M1490"/>
      <c r="N1490"/>
      <c r="O1490"/>
      <c r="P1490"/>
      <c r="Q1490"/>
      <c r="R1490"/>
      <c r="S1490"/>
      <c r="T1490"/>
      <c r="U1490"/>
      <c r="V1490" s="2"/>
    </row>
    <row r="1491" spans="2:22" x14ac:dyDescent="0.2">
      <c r="B1491" s="2"/>
      <c r="C1491" s="2"/>
      <c r="D1491" s="2"/>
      <c r="E1491" s="2"/>
      <c r="F1491" s="2"/>
      <c r="G1491" s="3"/>
      <c r="H1491" s="3"/>
      <c r="I1491" s="2"/>
      <c r="J1491"/>
      <c r="K1491"/>
      <c r="L1491"/>
      <c r="M1491"/>
      <c r="N1491"/>
      <c r="O1491"/>
      <c r="P1491"/>
      <c r="Q1491"/>
      <c r="R1491"/>
      <c r="S1491"/>
      <c r="T1491"/>
      <c r="U1491"/>
      <c r="V1491" s="2"/>
    </row>
    <row r="1492" spans="2:22" x14ac:dyDescent="0.2">
      <c r="B1492" s="2"/>
      <c r="C1492" s="2"/>
      <c r="D1492" s="2"/>
      <c r="E1492" s="2"/>
      <c r="F1492" s="2"/>
      <c r="G1492" s="3"/>
      <c r="H1492" s="3"/>
      <c r="I1492" s="2"/>
      <c r="J1492"/>
      <c r="K1492"/>
      <c r="L1492"/>
      <c r="M1492"/>
      <c r="N1492"/>
      <c r="O1492"/>
      <c r="P1492"/>
      <c r="Q1492"/>
      <c r="R1492"/>
      <c r="S1492"/>
      <c r="T1492"/>
      <c r="U1492"/>
      <c r="V1492" s="2"/>
    </row>
    <row r="1493" spans="2:22" x14ac:dyDescent="0.2">
      <c r="B1493" s="2"/>
      <c r="C1493" s="2"/>
      <c r="D1493" s="2"/>
      <c r="E1493" s="2"/>
      <c r="F1493" s="2"/>
      <c r="G1493" s="3"/>
      <c r="H1493" s="3"/>
      <c r="I1493" s="2"/>
      <c r="J1493"/>
      <c r="K1493"/>
      <c r="L1493"/>
      <c r="M1493"/>
      <c r="N1493"/>
      <c r="O1493"/>
      <c r="P1493"/>
      <c r="Q1493"/>
      <c r="R1493"/>
      <c r="S1493"/>
      <c r="T1493"/>
      <c r="U1493"/>
      <c r="V1493" s="2"/>
    </row>
    <row r="1494" spans="2:22" x14ac:dyDescent="0.2">
      <c r="B1494" s="2"/>
      <c r="C1494" s="2"/>
      <c r="D1494" s="2"/>
      <c r="E1494" s="2"/>
      <c r="F1494" s="2"/>
      <c r="G1494" s="3"/>
      <c r="H1494" s="3"/>
      <c r="I1494" s="2"/>
      <c r="J1494"/>
      <c r="K1494"/>
      <c r="L1494"/>
      <c r="M1494"/>
      <c r="N1494"/>
      <c r="O1494"/>
      <c r="P1494"/>
      <c r="Q1494"/>
      <c r="R1494"/>
      <c r="S1494"/>
      <c r="T1494"/>
      <c r="U1494"/>
      <c r="V1494" s="2"/>
    </row>
    <row r="1495" spans="2:22" x14ac:dyDescent="0.2">
      <c r="B1495" s="2"/>
      <c r="C1495" s="2"/>
      <c r="D1495" s="2"/>
      <c r="E1495" s="2"/>
      <c r="F1495" s="2"/>
      <c r="G1495" s="3"/>
      <c r="H1495" s="3"/>
      <c r="I1495" s="2"/>
      <c r="J1495"/>
      <c r="K1495"/>
      <c r="L1495"/>
      <c r="M1495"/>
      <c r="N1495"/>
      <c r="O1495"/>
      <c r="P1495"/>
      <c r="Q1495"/>
      <c r="R1495"/>
      <c r="S1495"/>
      <c r="T1495"/>
      <c r="U1495"/>
      <c r="V1495" s="2"/>
    </row>
    <row r="1496" spans="2:22" x14ac:dyDescent="0.2">
      <c r="B1496" s="2"/>
      <c r="C1496" s="2"/>
      <c r="D1496" s="2"/>
      <c r="E1496" s="2"/>
      <c r="F1496" s="2"/>
      <c r="G1496" s="3"/>
      <c r="H1496" s="3"/>
      <c r="I1496" s="2"/>
      <c r="J1496"/>
      <c r="K1496"/>
      <c r="L1496"/>
      <c r="M1496"/>
      <c r="N1496"/>
      <c r="O1496"/>
      <c r="P1496"/>
      <c r="Q1496"/>
      <c r="R1496"/>
      <c r="S1496"/>
      <c r="T1496"/>
      <c r="U1496"/>
      <c r="V1496" s="2"/>
    </row>
    <row r="1497" spans="2:22" x14ac:dyDescent="0.2">
      <c r="B1497" s="2"/>
      <c r="C1497" s="2"/>
      <c r="D1497" s="2"/>
      <c r="E1497" s="2"/>
      <c r="F1497" s="2"/>
      <c r="G1497" s="3"/>
      <c r="H1497" s="3"/>
      <c r="I1497" s="2"/>
      <c r="J1497"/>
      <c r="K1497"/>
      <c r="L1497"/>
      <c r="M1497"/>
      <c r="N1497"/>
      <c r="O1497"/>
      <c r="P1497"/>
      <c r="Q1497"/>
      <c r="R1497"/>
      <c r="S1497"/>
      <c r="T1497"/>
      <c r="U1497"/>
      <c r="V1497" s="2"/>
    </row>
    <row r="1498" spans="2:22" x14ac:dyDescent="0.2">
      <c r="B1498" s="2"/>
      <c r="C1498" s="2"/>
      <c r="D1498" s="2"/>
      <c r="E1498" s="2"/>
      <c r="F1498" s="2"/>
      <c r="G1498" s="3"/>
      <c r="H1498" s="3"/>
      <c r="I1498" s="2"/>
      <c r="J1498"/>
      <c r="K1498"/>
      <c r="L1498"/>
      <c r="M1498"/>
      <c r="N1498"/>
      <c r="O1498"/>
      <c r="P1498"/>
      <c r="Q1498"/>
      <c r="R1498"/>
      <c r="S1498"/>
      <c r="T1498"/>
      <c r="U1498"/>
      <c r="V1498" s="2"/>
    </row>
    <row r="1499" spans="2:22" x14ac:dyDescent="0.2">
      <c r="B1499" s="2"/>
      <c r="C1499" s="2"/>
      <c r="D1499" s="2"/>
      <c r="E1499" s="2"/>
      <c r="F1499" s="2"/>
      <c r="G1499" s="3"/>
      <c r="H1499" s="3"/>
      <c r="I1499" s="2"/>
      <c r="J1499"/>
      <c r="K1499"/>
      <c r="L1499"/>
      <c r="M1499"/>
      <c r="N1499"/>
      <c r="O1499"/>
      <c r="P1499"/>
      <c r="Q1499"/>
      <c r="R1499"/>
      <c r="S1499"/>
      <c r="T1499"/>
      <c r="U1499"/>
      <c r="V1499" s="2"/>
    </row>
    <row r="1500" spans="2:22" x14ac:dyDescent="0.2">
      <c r="B1500" s="2"/>
      <c r="C1500" s="2"/>
      <c r="D1500" s="2"/>
      <c r="E1500" s="2"/>
      <c r="F1500" s="2"/>
      <c r="G1500" s="3"/>
      <c r="H1500" s="3"/>
      <c r="I1500" s="2"/>
      <c r="J1500"/>
      <c r="K1500"/>
      <c r="L1500"/>
      <c r="M1500"/>
      <c r="N1500"/>
      <c r="O1500"/>
      <c r="P1500"/>
      <c r="Q1500"/>
      <c r="R1500"/>
      <c r="S1500"/>
      <c r="T1500"/>
      <c r="U1500"/>
      <c r="V1500" s="2"/>
    </row>
    <row r="1501" spans="2:22" x14ac:dyDescent="0.2">
      <c r="B1501" s="2"/>
      <c r="C1501" s="2"/>
      <c r="D1501" s="2"/>
      <c r="E1501" s="2"/>
      <c r="F1501" s="2"/>
      <c r="G1501" s="3"/>
      <c r="H1501" s="3"/>
      <c r="I1501" s="2"/>
      <c r="J1501"/>
      <c r="K1501"/>
      <c r="L1501"/>
      <c r="M1501"/>
      <c r="N1501"/>
      <c r="O1501"/>
      <c r="P1501"/>
      <c r="Q1501"/>
      <c r="R1501"/>
      <c r="S1501"/>
      <c r="T1501"/>
      <c r="U1501"/>
      <c r="V1501" s="2"/>
    </row>
    <row r="1502" spans="2:22" x14ac:dyDescent="0.2">
      <c r="B1502" s="2"/>
      <c r="C1502" s="2"/>
      <c r="D1502" s="2"/>
      <c r="E1502" s="2"/>
      <c r="F1502" s="2"/>
      <c r="G1502" s="3"/>
      <c r="H1502" s="3"/>
      <c r="I1502" s="2"/>
      <c r="J1502"/>
      <c r="K1502"/>
      <c r="L1502"/>
      <c r="M1502"/>
      <c r="N1502"/>
      <c r="O1502"/>
      <c r="P1502"/>
      <c r="Q1502"/>
      <c r="R1502"/>
      <c r="S1502"/>
      <c r="T1502"/>
      <c r="U1502"/>
      <c r="V1502" s="2"/>
    </row>
    <row r="1503" spans="2:22" x14ac:dyDescent="0.2">
      <c r="B1503" s="2"/>
      <c r="C1503" s="2"/>
      <c r="D1503" s="2"/>
      <c r="E1503" s="2"/>
      <c r="F1503" s="2"/>
      <c r="G1503" s="3"/>
      <c r="H1503" s="3"/>
      <c r="I1503" s="2"/>
      <c r="J1503"/>
      <c r="K1503"/>
      <c r="L1503"/>
      <c r="M1503"/>
      <c r="N1503"/>
      <c r="O1503"/>
      <c r="P1503"/>
      <c r="Q1503"/>
      <c r="R1503"/>
      <c r="S1503"/>
      <c r="T1503"/>
      <c r="U1503"/>
      <c r="V1503" s="2"/>
    </row>
    <row r="1504" spans="2:22" x14ac:dyDescent="0.2">
      <c r="B1504" s="2"/>
      <c r="C1504" s="2"/>
      <c r="D1504" s="2"/>
      <c r="E1504" s="2"/>
      <c r="F1504" s="2"/>
      <c r="G1504" s="3"/>
      <c r="H1504" s="3"/>
      <c r="I1504" s="2"/>
      <c r="J1504"/>
      <c r="K1504"/>
      <c r="L1504"/>
      <c r="M1504"/>
      <c r="N1504"/>
      <c r="O1504"/>
      <c r="P1504"/>
      <c r="Q1504"/>
      <c r="R1504"/>
      <c r="S1504"/>
      <c r="T1504"/>
      <c r="U1504"/>
      <c r="V1504" s="2"/>
    </row>
    <row r="1505" spans="2:22" x14ac:dyDescent="0.2">
      <c r="B1505" s="2"/>
      <c r="C1505" s="2"/>
      <c r="D1505" s="2"/>
      <c r="E1505" s="2"/>
      <c r="F1505" s="2"/>
      <c r="G1505" s="3"/>
      <c r="H1505" s="3"/>
      <c r="I1505" s="2"/>
      <c r="J1505"/>
      <c r="K1505"/>
      <c r="L1505"/>
      <c r="M1505"/>
      <c r="N1505"/>
      <c r="O1505"/>
      <c r="P1505"/>
      <c r="Q1505"/>
      <c r="R1505"/>
      <c r="S1505"/>
      <c r="T1505"/>
      <c r="U1505"/>
      <c r="V1505" s="2"/>
    </row>
    <row r="1506" spans="2:22" x14ac:dyDescent="0.2">
      <c r="B1506" s="2"/>
      <c r="C1506" s="2"/>
      <c r="D1506" s="2"/>
      <c r="E1506" s="2"/>
      <c r="F1506" s="2"/>
      <c r="G1506" s="3"/>
      <c r="H1506" s="3"/>
      <c r="I1506" s="2"/>
      <c r="J1506"/>
      <c r="K1506"/>
      <c r="L1506"/>
      <c r="M1506"/>
      <c r="N1506"/>
      <c r="O1506"/>
      <c r="P1506"/>
      <c r="Q1506"/>
      <c r="R1506"/>
      <c r="S1506"/>
      <c r="T1506"/>
      <c r="U1506"/>
      <c r="V1506" s="2"/>
    </row>
    <row r="1507" spans="2:22" x14ac:dyDescent="0.2">
      <c r="B1507" s="2"/>
      <c r="C1507" s="2"/>
      <c r="D1507" s="2"/>
      <c r="E1507" s="2"/>
      <c r="F1507" s="2"/>
      <c r="G1507" s="3"/>
      <c r="H1507" s="3"/>
      <c r="I1507" s="2"/>
      <c r="J1507"/>
      <c r="K1507"/>
      <c r="L1507"/>
      <c r="M1507"/>
      <c r="N1507"/>
      <c r="O1507"/>
      <c r="P1507"/>
      <c r="Q1507"/>
      <c r="R1507"/>
      <c r="S1507"/>
      <c r="T1507"/>
      <c r="U1507"/>
      <c r="V1507" s="2"/>
    </row>
    <row r="1508" spans="2:22" x14ac:dyDescent="0.2">
      <c r="B1508" s="2"/>
      <c r="C1508" s="2"/>
      <c r="D1508" s="2"/>
      <c r="E1508" s="2"/>
      <c r="F1508" s="2"/>
      <c r="G1508" s="3"/>
      <c r="H1508" s="3"/>
      <c r="I1508" s="2"/>
      <c r="J1508"/>
      <c r="K1508"/>
      <c r="L1508"/>
      <c r="M1508"/>
      <c r="N1508"/>
      <c r="O1508"/>
      <c r="P1508"/>
      <c r="Q1508"/>
      <c r="R1508"/>
      <c r="S1508"/>
      <c r="T1508"/>
      <c r="U1508"/>
      <c r="V1508" s="2"/>
    </row>
    <row r="1509" spans="2:22" x14ac:dyDescent="0.2">
      <c r="B1509" s="2"/>
      <c r="C1509" s="2"/>
      <c r="D1509" s="2"/>
      <c r="E1509" s="2"/>
      <c r="F1509" s="2"/>
      <c r="G1509" s="3"/>
      <c r="H1509" s="3"/>
      <c r="I1509" s="2"/>
      <c r="J1509"/>
      <c r="K1509"/>
      <c r="L1509"/>
      <c r="M1509"/>
      <c r="N1509"/>
      <c r="O1509"/>
      <c r="P1509"/>
      <c r="Q1509"/>
      <c r="R1509"/>
      <c r="S1509"/>
      <c r="T1509"/>
      <c r="U1509"/>
      <c r="V1509" s="2"/>
    </row>
    <row r="1510" spans="2:22" x14ac:dyDescent="0.2">
      <c r="B1510" s="2"/>
      <c r="C1510" s="2"/>
      <c r="D1510" s="2"/>
      <c r="E1510" s="2"/>
      <c r="F1510" s="2"/>
      <c r="G1510" s="3"/>
      <c r="H1510" s="3"/>
      <c r="I1510" s="2"/>
      <c r="J1510"/>
      <c r="K1510"/>
      <c r="L1510"/>
      <c r="M1510"/>
      <c r="N1510"/>
      <c r="O1510"/>
      <c r="P1510"/>
      <c r="Q1510"/>
      <c r="R1510"/>
      <c r="S1510"/>
      <c r="T1510"/>
      <c r="U1510"/>
      <c r="V1510" s="2"/>
    </row>
    <row r="1511" spans="2:22" x14ac:dyDescent="0.2">
      <c r="B1511" s="2"/>
      <c r="C1511" s="2"/>
      <c r="D1511" s="2"/>
      <c r="E1511" s="2"/>
      <c r="F1511" s="2"/>
      <c r="G1511" s="3"/>
      <c r="H1511" s="3"/>
      <c r="I1511" s="2"/>
      <c r="J1511"/>
      <c r="K1511"/>
      <c r="L1511"/>
      <c r="M1511"/>
      <c r="N1511"/>
      <c r="O1511"/>
      <c r="P1511"/>
      <c r="Q1511"/>
      <c r="R1511"/>
      <c r="S1511"/>
      <c r="T1511"/>
      <c r="U1511"/>
      <c r="V1511" s="2"/>
    </row>
    <row r="1512" spans="2:22" x14ac:dyDescent="0.2">
      <c r="B1512" s="2"/>
      <c r="C1512" s="2"/>
      <c r="D1512" s="2"/>
      <c r="E1512" s="2"/>
      <c r="F1512" s="2"/>
      <c r="G1512" s="3"/>
      <c r="H1512" s="3"/>
      <c r="I1512" s="2"/>
      <c r="J1512"/>
      <c r="K1512"/>
      <c r="L1512"/>
      <c r="M1512"/>
      <c r="N1512"/>
      <c r="O1512"/>
      <c r="P1512"/>
      <c r="Q1512"/>
      <c r="R1512"/>
      <c r="S1512"/>
      <c r="T1512"/>
      <c r="U1512"/>
      <c r="V1512" s="2"/>
    </row>
    <row r="1513" spans="2:22" x14ac:dyDescent="0.2">
      <c r="B1513" s="2"/>
      <c r="C1513" s="2"/>
      <c r="D1513" s="2"/>
      <c r="E1513" s="2"/>
      <c r="F1513" s="2"/>
      <c r="G1513" s="3"/>
      <c r="H1513" s="3"/>
      <c r="I1513" s="2"/>
      <c r="J1513"/>
      <c r="K1513"/>
      <c r="L1513"/>
      <c r="M1513"/>
      <c r="N1513"/>
      <c r="O1513"/>
      <c r="P1513"/>
      <c r="Q1513"/>
      <c r="R1513"/>
      <c r="S1513"/>
      <c r="T1513"/>
      <c r="U1513"/>
      <c r="V1513" s="2"/>
    </row>
    <row r="1514" spans="2:22" x14ac:dyDescent="0.2">
      <c r="B1514" s="2"/>
      <c r="C1514" s="2"/>
      <c r="D1514" s="2"/>
      <c r="E1514" s="2"/>
      <c r="F1514" s="2"/>
      <c r="G1514" s="3"/>
      <c r="H1514" s="3"/>
      <c r="I1514" s="2"/>
      <c r="J1514"/>
      <c r="K1514"/>
      <c r="L1514"/>
      <c r="M1514"/>
      <c r="N1514"/>
      <c r="O1514"/>
      <c r="P1514"/>
      <c r="Q1514"/>
      <c r="R1514"/>
      <c r="S1514"/>
      <c r="T1514"/>
      <c r="U1514"/>
      <c r="V1514" s="2"/>
    </row>
    <row r="1515" spans="2:22" x14ac:dyDescent="0.2">
      <c r="B1515" s="2"/>
      <c r="C1515" s="2"/>
      <c r="D1515" s="2"/>
      <c r="E1515" s="2"/>
      <c r="F1515" s="2"/>
      <c r="G1515" s="3"/>
      <c r="H1515" s="3"/>
      <c r="I1515" s="2"/>
      <c r="J1515"/>
      <c r="K1515"/>
      <c r="L1515"/>
      <c r="M1515"/>
      <c r="N1515"/>
      <c r="O1515"/>
      <c r="P1515"/>
      <c r="Q1515"/>
      <c r="R1515"/>
      <c r="S1515"/>
      <c r="T1515"/>
      <c r="U1515"/>
      <c r="V1515" s="2"/>
    </row>
    <row r="1516" spans="2:22" x14ac:dyDescent="0.2">
      <c r="B1516" s="2"/>
      <c r="C1516" s="2"/>
      <c r="D1516" s="2"/>
      <c r="E1516" s="2"/>
      <c r="F1516" s="2"/>
      <c r="G1516" s="3"/>
      <c r="H1516" s="3"/>
      <c r="I1516" s="2"/>
      <c r="J1516"/>
      <c r="K1516"/>
      <c r="L1516"/>
      <c r="M1516"/>
      <c r="N1516"/>
      <c r="O1516"/>
      <c r="P1516"/>
      <c r="Q1516"/>
      <c r="R1516"/>
      <c r="S1516"/>
      <c r="T1516"/>
      <c r="U1516"/>
      <c r="V1516" s="2"/>
    </row>
    <row r="1517" spans="2:22" x14ac:dyDescent="0.2">
      <c r="B1517" s="2"/>
      <c r="C1517" s="2"/>
      <c r="D1517" s="2"/>
      <c r="E1517" s="2"/>
      <c r="F1517" s="2"/>
      <c r="G1517" s="3"/>
      <c r="H1517" s="3"/>
      <c r="I1517" s="2"/>
      <c r="J1517"/>
      <c r="K1517"/>
      <c r="L1517"/>
      <c r="M1517"/>
      <c r="N1517"/>
      <c r="O1517"/>
      <c r="P1517"/>
      <c r="Q1517"/>
      <c r="R1517"/>
      <c r="S1517"/>
      <c r="T1517"/>
      <c r="U1517"/>
      <c r="V1517" s="2"/>
    </row>
    <row r="1518" spans="2:22" x14ac:dyDescent="0.2">
      <c r="B1518" s="2"/>
      <c r="C1518" s="2"/>
      <c r="D1518" s="2"/>
      <c r="E1518" s="2"/>
      <c r="F1518" s="2"/>
      <c r="G1518" s="3"/>
      <c r="H1518" s="3"/>
      <c r="I1518" s="2"/>
      <c r="J1518"/>
      <c r="K1518"/>
      <c r="L1518"/>
      <c r="M1518"/>
      <c r="N1518"/>
      <c r="O1518"/>
      <c r="P1518"/>
      <c r="Q1518"/>
      <c r="R1518"/>
      <c r="S1518"/>
      <c r="T1518"/>
      <c r="U1518"/>
      <c r="V1518" s="2"/>
    </row>
    <row r="1519" spans="2:22" x14ac:dyDescent="0.2">
      <c r="B1519" s="2"/>
      <c r="C1519" s="2"/>
      <c r="D1519" s="2"/>
      <c r="E1519" s="2"/>
      <c r="F1519" s="2"/>
      <c r="G1519" s="3"/>
      <c r="H1519" s="3"/>
      <c r="I1519" s="2"/>
      <c r="J1519"/>
      <c r="K1519"/>
      <c r="L1519"/>
      <c r="M1519"/>
      <c r="N1519"/>
      <c r="O1519"/>
      <c r="P1519"/>
      <c r="Q1519"/>
      <c r="R1519"/>
      <c r="S1519"/>
      <c r="T1519"/>
      <c r="U1519"/>
      <c r="V1519" s="2"/>
    </row>
    <row r="1520" spans="2:22" x14ac:dyDescent="0.2">
      <c r="B1520" s="2"/>
      <c r="C1520" s="2"/>
      <c r="D1520" s="2"/>
      <c r="E1520" s="2"/>
      <c r="F1520" s="2"/>
      <c r="G1520" s="3"/>
      <c r="H1520" s="3"/>
      <c r="I1520" s="2"/>
      <c r="J1520"/>
      <c r="K1520"/>
      <c r="L1520"/>
      <c r="M1520"/>
      <c r="N1520"/>
      <c r="O1520"/>
      <c r="P1520"/>
      <c r="Q1520"/>
      <c r="R1520"/>
      <c r="S1520"/>
      <c r="T1520"/>
      <c r="U1520"/>
      <c r="V1520" s="2"/>
    </row>
    <row r="1521" spans="2:22" x14ac:dyDescent="0.2">
      <c r="B1521" s="2"/>
      <c r="C1521" s="2"/>
      <c r="D1521" s="2"/>
      <c r="E1521" s="2"/>
      <c r="F1521" s="2"/>
      <c r="G1521" s="3"/>
      <c r="H1521" s="3"/>
      <c r="I1521" s="2"/>
      <c r="J1521"/>
      <c r="K1521"/>
      <c r="L1521"/>
      <c r="M1521"/>
      <c r="N1521"/>
      <c r="O1521"/>
      <c r="P1521"/>
      <c r="Q1521"/>
      <c r="R1521"/>
      <c r="S1521"/>
      <c r="T1521"/>
      <c r="U1521"/>
      <c r="V1521" s="2"/>
    </row>
    <row r="1522" spans="2:22" x14ac:dyDescent="0.2">
      <c r="B1522" s="2"/>
      <c r="C1522" s="2"/>
      <c r="D1522" s="2"/>
      <c r="E1522" s="2"/>
      <c r="F1522" s="2"/>
      <c r="G1522" s="3"/>
      <c r="H1522" s="3"/>
      <c r="I1522" s="2"/>
      <c r="J1522"/>
      <c r="K1522"/>
      <c r="L1522"/>
      <c r="M1522"/>
      <c r="N1522"/>
      <c r="O1522"/>
      <c r="P1522"/>
      <c r="Q1522"/>
      <c r="R1522"/>
      <c r="S1522"/>
      <c r="T1522"/>
      <c r="U1522"/>
      <c r="V1522" s="2"/>
    </row>
    <row r="1523" spans="2:22" x14ac:dyDescent="0.2">
      <c r="B1523" s="2"/>
      <c r="C1523" s="2"/>
      <c r="D1523" s="2"/>
      <c r="E1523" s="2"/>
      <c r="F1523" s="2"/>
      <c r="G1523" s="3"/>
      <c r="H1523" s="3"/>
      <c r="I1523" s="2"/>
      <c r="J1523"/>
      <c r="K1523"/>
      <c r="L1523"/>
      <c r="M1523"/>
      <c r="N1523"/>
      <c r="O1523"/>
      <c r="P1523"/>
      <c r="Q1523"/>
      <c r="R1523"/>
      <c r="S1523"/>
      <c r="T1523"/>
      <c r="U1523"/>
      <c r="V1523" s="2"/>
    </row>
    <row r="1524" spans="2:22" x14ac:dyDescent="0.2">
      <c r="B1524" s="2"/>
      <c r="C1524" s="2"/>
      <c r="D1524" s="2"/>
      <c r="E1524" s="2"/>
      <c r="F1524" s="2"/>
      <c r="G1524" s="3"/>
      <c r="H1524" s="3"/>
      <c r="I1524" s="2"/>
      <c r="J1524"/>
      <c r="K1524"/>
      <c r="L1524"/>
      <c r="M1524"/>
      <c r="N1524"/>
      <c r="O1524"/>
      <c r="P1524"/>
      <c r="Q1524"/>
      <c r="R1524"/>
      <c r="S1524"/>
      <c r="T1524"/>
      <c r="U1524"/>
      <c r="V1524" s="2"/>
    </row>
    <row r="1525" spans="2:22" x14ac:dyDescent="0.2">
      <c r="B1525" s="2"/>
      <c r="C1525" s="2"/>
      <c r="D1525" s="2"/>
      <c r="E1525" s="2"/>
      <c r="F1525" s="2"/>
      <c r="G1525" s="3"/>
      <c r="H1525" s="3"/>
      <c r="I1525" s="2"/>
      <c r="J1525"/>
      <c r="K1525"/>
      <c r="L1525"/>
      <c r="M1525"/>
      <c r="N1525"/>
      <c r="O1525"/>
      <c r="P1525"/>
      <c r="Q1525"/>
      <c r="R1525"/>
      <c r="S1525"/>
      <c r="T1525"/>
      <c r="U1525"/>
      <c r="V1525" s="2"/>
    </row>
    <row r="1526" spans="2:22" x14ac:dyDescent="0.2">
      <c r="B1526" s="2"/>
      <c r="C1526" s="2"/>
      <c r="D1526" s="2"/>
      <c r="E1526" s="2"/>
      <c r="F1526" s="2"/>
      <c r="G1526" s="3"/>
      <c r="H1526" s="3"/>
      <c r="I1526" s="2"/>
      <c r="J1526"/>
      <c r="K1526"/>
      <c r="L1526"/>
      <c r="M1526"/>
      <c r="N1526"/>
      <c r="O1526"/>
      <c r="P1526"/>
      <c r="Q1526"/>
      <c r="R1526"/>
      <c r="S1526"/>
      <c r="T1526"/>
      <c r="U1526"/>
      <c r="V1526" s="2"/>
    </row>
    <row r="1527" spans="2:22" x14ac:dyDescent="0.2">
      <c r="B1527" s="2"/>
      <c r="C1527" s="2"/>
      <c r="D1527" s="2"/>
      <c r="E1527" s="2"/>
      <c r="F1527" s="2"/>
      <c r="G1527" s="3"/>
      <c r="H1527" s="3"/>
      <c r="I1527" s="2"/>
      <c r="J1527"/>
      <c r="K1527"/>
      <c r="L1527"/>
      <c r="M1527"/>
      <c r="N1527"/>
      <c r="O1527"/>
      <c r="P1527"/>
      <c r="Q1527"/>
      <c r="R1527"/>
      <c r="S1527"/>
      <c r="T1527"/>
      <c r="U1527"/>
      <c r="V1527" s="2"/>
    </row>
    <row r="1528" spans="2:22" x14ac:dyDescent="0.2">
      <c r="B1528" s="2"/>
      <c r="C1528" s="2"/>
      <c r="D1528" s="2"/>
      <c r="E1528" s="2"/>
      <c r="F1528" s="2"/>
      <c r="G1528" s="3"/>
      <c r="H1528" s="3"/>
      <c r="I1528" s="2"/>
      <c r="J1528"/>
      <c r="K1528"/>
      <c r="L1528"/>
      <c r="M1528"/>
      <c r="N1528"/>
      <c r="O1528"/>
      <c r="P1528"/>
      <c r="Q1528"/>
      <c r="R1528"/>
      <c r="S1528"/>
      <c r="T1528"/>
      <c r="U1528"/>
      <c r="V1528" s="2"/>
    </row>
    <row r="1529" spans="2:22" x14ac:dyDescent="0.2">
      <c r="B1529" s="2"/>
      <c r="C1529" s="2"/>
      <c r="D1529" s="2"/>
      <c r="E1529" s="2"/>
      <c r="F1529" s="2"/>
      <c r="G1529" s="3"/>
      <c r="H1529" s="3"/>
      <c r="I1529" s="2"/>
      <c r="J1529"/>
      <c r="K1529"/>
      <c r="L1529"/>
      <c r="M1529"/>
      <c r="N1529"/>
      <c r="O1529"/>
      <c r="P1529"/>
      <c r="Q1529"/>
      <c r="R1529"/>
      <c r="S1529"/>
      <c r="T1529"/>
      <c r="U1529"/>
      <c r="V1529" s="2"/>
    </row>
    <row r="1530" spans="2:22" x14ac:dyDescent="0.2">
      <c r="B1530" s="2"/>
      <c r="C1530" s="2"/>
      <c r="D1530" s="2"/>
      <c r="E1530" s="2"/>
      <c r="F1530" s="2"/>
      <c r="G1530" s="3"/>
      <c r="H1530" s="3"/>
      <c r="I1530" s="2"/>
      <c r="J1530"/>
      <c r="K1530"/>
      <c r="L1530"/>
      <c r="M1530"/>
      <c r="N1530"/>
      <c r="O1530"/>
      <c r="P1530"/>
      <c r="Q1530"/>
      <c r="R1530"/>
      <c r="S1530"/>
      <c r="T1530"/>
      <c r="U1530"/>
      <c r="V1530" s="2"/>
    </row>
    <row r="1531" spans="2:22" x14ac:dyDescent="0.2">
      <c r="B1531" s="2"/>
      <c r="C1531" s="2"/>
      <c r="D1531" s="2"/>
      <c r="E1531" s="2"/>
      <c r="F1531" s="2"/>
      <c r="G1531" s="3"/>
      <c r="H1531" s="3"/>
      <c r="I1531" s="2"/>
      <c r="J1531"/>
      <c r="K1531"/>
      <c r="L1531"/>
      <c r="M1531"/>
      <c r="N1531"/>
      <c r="O1531"/>
      <c r="P1531"/>
      <c r="Q1531"/>
      <c r="R1531"/>
      <c r="S1531"/>
      <c r="T1531"/>
      <c r="U1531"/>
      <c r="V1531" s="2"/>
    </row>
    <row r="1532" spans="2:22" x14ac:dyDescent="0.2">
      <c r="B1532" s="2"/>
      <c r="C1532" s="2"/>
      <c r="D1532" s="2"/>
      <c r="E1532" s="2"/>
      <c r="F1532" s="2"/>
      <c r="G1532" s="3"/>
      <c r="H1532" s="3"/>
      <c r="I1532" s="2"/>
      <c r="J1532"/>
      <c r="K1532"/>
      <c r="L1532"/>
      <c r="M1532"/>
      <c r="N1532"/>
      <c r="O1532"/>
      <c r="P1532"/>
      <c r="Q1532"/>
      <c r="R1532"/>
      <c r="S1532"/>
      <c r="T1532"/>
      <c r="U1532"/>
      <c r="V1532" s="2"/>
    </row>
    <row r="1533" spans="2:22" x14ac:dyDescent="0.2">
      <c r="B1533" s="2"/>
      <c r="C1533" s="2"/>
      <c r="D1533" s="2"/>
      <c r="E1533" s="2"/>
      <c r="F1533" s="2"/>
      <c r="G1533" s="3"/>
      <c r="H1533" s="3"/>
      <c r="I1533" s="2"/>
      <c r="J1533"/>
      <c r="K1533"/>
      <c r="L1533"/>
      <c r="M1533"/>
      <c r="N1533"/>
      <c r="O1533"/>
      <c r="P1533"/>
      <c r="Q1533"/>
      <c r="R1533"/>
      <c r="S1533"/>
      <c r="T1533"/>
      <c r="U1533"/>
      <c r="V1533" s="2"/>
    </row>
    <row r="1534" spans="2:22" x14ac:dyDescent="0.2">
      <c r="B1534" s="2"/>
      <c r="C1534" s="2"/>
      <c r="D1534" s="2"/>
      <c r="E1534" s="2"/>
      <c r="F1534" s="2"/>
      <c r="G1534" s="3"/>
      <c r="H1534" s="3"/>
      <c r="I1534" s="2"/>
      <c r="J1534"/>
      <c r="K1534"/>
      <c r="L1534"/>
      <c r="M1534"/>
      <c r="N1534"/>
      <c r="O1534"/>
      <c r="P1534"/>
      <c r="Q1534"/>
      <c r="R1534"/>
      <c r="S1534"/>
      <c r="T1534"/>
      <c r="U1534"/>
      <c r="V1534" s="2"/>
    </row>
    <row r="1535" spans="2:22" x14ac:dyDescent="0.2">
      <c r="B1535" s="2"/>
      <c r="C1535" s="2"/>
      <c r="D1535" s="2"/>
      <c r="E1535" s="2"/>
      <c r="F1535" s="2"/>
      <c r="G1535" s="3"/>
      <c r="H1535" s="3"/>
      <c r="I1535" s="2"/>
      <c r="J1535"/>
      <c r="K1535"/>
      <c r="L1535"/>
      <c r="M1535"/>
      <c r="N1535"/>
      <c r="O1535"/>
      <c r="P1535"/>
      <c r="Q1535"/>
      <c r="R1535"/>
      <c r="S1535"/>
      <c r="T1535"/>
      <c r="U1535"/>
      <c r="V1535" s="2"/>
    </row>
    <row r="1536" spans="2:22" x14ac:dyDescent="0.2">
      <c r="B1536" s="2"/>
      <c r="C1536" s="2"/>
      <c r="D1536" s="2"/>
      <c r="E1536" s="2"/>
      <c r="F1536" s="2"/>
      <c r="G1536" s="3"/>
      <c r="H1536" s="3"/>
      <c r="I1536" s="2"/>
      <c r="J1536"/>
      <c r="K1536"/>
      <c r="L1536"/>
      <c r="M1536"/>
      <c r="N1536"/>
      <c r="O1536"/>
      <c r="P1536"/>
      <c r="Q1536"/>
      <c r="R1536"/>
      <c r="S1536"/>
      <c r="T1536"/>
      <c r="U1536"/>
      <c r="V1536" s="2"/>
    </row>
    <row r="1537" spans="2:22" x14ac:dyDescent="0.2">
      <c r="B1537" s="2"/>
      <c r="C1537" s="2"/>
      <c r="D1537" s="2"/>
      <c r="E1537" s="2"/>
      <c r="F1537" s="2"/>
      <c r="G1537" s="3"/>
      <c r="H1537" s="3"/>
      <c r="I1537" s="2"/>
      <c r="J1537"/>
      <c r="K1537"/>
      <c r="L1537"/>
      <c r="M1537"/>
      <c r="N1537"/>
      <c r="O1537"/>
      <c r="P1537"/>
      <c r="Q1537"/>
      <c r="R1537"/>
      <c r="S1537"/>
      <c r="T1537"/>
      <c r="U1537"/>
      <c r="V1537" s="2"/>
    </row>
    <row r="1538" spans="2:22" x14ac:dyDescent="0.2">
      <c r="B1538" s="2"/>
      <c r="C1538" s="2"/>
      <c r="D1538" s="2"/>
      <c r="E1538" s="2"/>
      <c r="F1538" s="2"/>
      <c r="G1538" s="3"/>
      <c r="H1538" s="3"/>
      <c r="I1538" s="2"/>
      <c r="J1538"/>
      <c r="K1538"/>
      <c r="L1538"/>
      <c r="M1538"/>
      <c r="N1538"/>
      <c r="O1538"/>
      <c r="P1538"/>
      <c r="Q1538"/>
      <c r="R1538"/>
      <c r="S1538"/>
      <c r="T1538"/>
      <c r="U1538"/>
      <c r="V1538" s="2"/>
    </row>
    <row r="1539" spans="2:22" x14ac:dyDescent="0.2">
      <c r="B1539" s="2"/>
      <c r="C1539" s="2"/>
      <c r="D1539" s="2"/>
      <c r="E1539" s="2"/>
      <c r="F1539" s="2"/>
      <c r="G1539" s="3"/>
      <c r="H1539" s="3"/>
      <c r="I1539" s="2"/>
      <c r="J1539"/>
      <c r="K1539"/>
      <c r="L1539"/>
      <c r="M1539"/>
      <c r="N1539"/>
      <c r="O1539"/>
      <c r="P1539"/>
      <c r="Q1539"/>
      <c r="R1539"/>
      <c r="S1539"/>
      <c r="T1539"/>
      <c r="U1539"/>
      <c r="V1539" s="2"/>
    </row>
    <row r="1540" spans="2:22" x14ac:dyDescent="0.2">
      <c r="B1540" s="2"/>
      <c r="C1540" s="2"/>
      <c r="D1540" s="2"/>
      <c r="E1540" s="2"/>
      <c r="F1540" s="2"/>
      <c r="G1540" s="3"/>
      <c r="H1540" s="3"/>
      <c r="I1540" s="2"/>
      <c r="J1540"/>
      <c r="K1540"/>
      <c r="L1540"/>
      <c r="M1540"/>
      <c r="N1540"/>
      <c r="O1540"/>
      <c r="P1540"/>
      <c r="Q1540"/>
      <c r="R1540"/>
      <c r="S1540"/>
      <c r="T1540"/>
      <c r="U1540"/>
      <c r="V1540" s="2"/>
    </row>
    <row r="1541" spans="2:22" x14ac:dyDescent="0.2">
      <c r="B1541" s="2"/>
      <c r="C1541" s="2"/>
      <c r="D1541" s="2"/>
      <c r="E1541" s="2"/>
      <c r="F1541" s="2"/>
      <c r="G1541" s="3"/>
      <c r="H1541" s="3"/>
      <c r="I1541" s="2"/>
      <c r="J1541"/>
      <c r="K1541"/>
      <c r="L1541"/>
      <c r="M1541"/>
      <c r="N1541"/>
      <c r="O1541"/>
      <c r="P1541"/>
      <c r="Q1541"/>
      <c r="R1541"/>
      <c r="S1541"/>
      <c r="T1541"/>
      <c r="U1541"/>
      <c r="V1541" s="2"/>
    </row>
    <row r="1542" spans="2:22" x14ac:dyDescent="0.2">
      <c r="B1542" s="2"/>
      <c r="C1542" s="2"/>
      <c r="D1542" s="2"/>
      <c r="E1542" s="2"/>
      <c r="F1542" s="2"/>
      <c r="G1542" s="3"/>
      <c r="H1542" s="3"/>
      <c r="I1542" s="2"/>
      <c r="J1542"/>
      <c r="K1542"/>
      <c r="L1542"/>
      <c r="M1542"/>
      <c r="N1542"/>
      <c r="O1542"/>
      <c r="P1542"/>
      <c r="Q1542"/>
      <c r="R1542"/>
      <c r="S1542"/>
      <c r="T1542"/>
      <c r="U1542"/>
      <c r="V1542" s="2"/>
    </row>
    <row r="1543" spans="2:22" x14ac:dyDescent="0.2">
      <c r="B1543" s="2"/>
      <c r="C1543" s="2"/>
      <c r="D1543" s="2"/>
      <c r="E1543" s="2"/>
      <c r="F1543" s="2"/>
      <c r="G1543" s="3"/>
      <c r="H1543" s="3"/>
      <c r="I1543" s="2"/>
      <c r="J1543"/>
      <c r="K1543"/>
      <c r="L1543"/>
      <c r="M1543"/>
      <c r="N1543"/>
      <c r="O1543"/>
      <c r="P1543"/>
      <c r="Q1543"/>
      <c r="R1543"/>
      <c r="S1543"/>
      <c r="T1543"/>
      <c r="U1543"/>
      <c r="V1543" s="2"/>
    </row>
    <row r="1544" spans="2:22" x14ac:dyDescent="0.2">
      <c r="B1544" s="2"/>
      <c r="C1544" s="2"/>
      <c r="D1544" s="2"/>
      <c r="E1544" s="2"/>
      <c r="F1544" s="2"/>
      <c r="G1544" s="3"/>
      <c r="H1544" s="3"/>
      <c r="I1544" s="2"/>
      <c r="J1544"/>
      <c r="K1544"/>
      <c r="L1544"/>
      <c r="M1544"/>
      <c r="N1544"/>
      <c r="O1544"/>
      <c r="P1544"/>
      <c r="Q1544"/>
      <c r="R1544"/>
      <c r="S1544"/>
      <c r="T1544"/>
      <c r="U1544"/>
      <c r="V1544" s="2"/>
    </row>
    <row r="1545" spans="2:22" x14ac:dyDescent="0.2">
      <c r="B1545" s="2"/>
      <c r="C1545" s="2"/>
      <c r="D1545" s="2"/>
      <c r="E1545" s="2"/>
      <c r="F1545" s="2"/>
      <c r="G1545" s="3"/>
      <c r="H1545" s="3"/>
      <c r="I1545" s="2"/>
      <c r="J1545"/>
      <c r="K1545"/>
      <c r="L1545"/>
      <c r="M1545"/>
      <c r="N1545"/>
      <c r="O1545"/>
      <c r="P1545"/>
      <c r="Q1545"/>
      <c r="R1545"/>
      <c r="S1545"/>
      <c r="T1545"/>
      <c r="U1545"/>
      <c r="V1545" s="2"/>
    </row>
    <row r="1546" spans="2:22" x14ac:dyDescent="0.2">
      <c r="B1546" s="2"/>
      <c r="C1546" s="2"/>
      <c r="D1546" s="2"/>
      <c r="E1546" s="2"/>
      <c r="F1546" s="2"/>
      <c r="G1546" s="3"/>
      <c r="H1546" s="3"/>
      <c r="I1546" s="2"/>
      <c r="J1546"/>
      <c r="K1546"/>
      <c r="L1546"/>
      <c r="M1546"/>
      <c r="N1546"/>
      <c r="O1546"/>
      <c r="P1546"/>
      <c r="Q1546"/>
      <c r="R1546"/>
      <c r="S1546"/>
      <c r="T1546"/>
      <c r="U1546"/>
      <c r="V1546" s="2"/>
    </row>
    <row r="1547" spans="2:22" x14ac:dyDescent="0.2">
      <c r="B1547" s="2"/>
      <c r="C1547" s="2"/>
      <c r="D1547" s="2"/>
      <c r="E1547" s="2"/>
      <c r="F1547" s="2"/>
      <c r="G1547" s="3"/>
      <c r="H1547" s="3"/>
      <c r="I1547" s="2"/>
      <c r="J1547"/>
      <c r="K1547"/>
      <c r="L1547"/>
      <c r="M1547"/>
      <c r="N1547"/>
      <c r="O1547"/>
      <c r="P1547"/>
      <c r="Q1547"/>
      <c r="R1547"/>
      <c r="S1547"/>
      <c r="T1547"/>
      <c r="U1547"/>
      <c r="V1547" s="2"/>
    </row>
    <row r="1548" spans="2:22" x14ac:dyDescent="0.2">
      <c r="B1548" s="2"/>
      <c r="C1548" s="2"/>
      <c r="D1548" s="2"/>
      <c r="E1548" s="2"/>
      <c r="F1548" s="2"/>
      <c r="G1548" s="3"/>
      <c r="H1548" s="3"/>
      <c r="I1548" s="2"/>
      <c r="J1548"/>
      <c r="K1548"/>
      <c r="L1548"/>
      <c r="M1548"/>
      <c r="N1548"/>
      <c r="O1548"/>
      <c r="P1548"/>
      <c r="Q1548"/>
      <c r="R1548"/>
      <c r="S1548"/>
      <c r="T1548"/>
      <c r="U1548"/>
      <c r="V1548" s="2"/>
    </row>
    <row r="1549" spans="2:22" x14ac:dyDescent="0.2">
      <c r="B1549" s="2"/>
      <c r="C1549" s="2"/>
      <c r="D1549" s="2"/>
      <c r="E1549" s="2"/>
      <c r="F1549" s="2"/>
      <c r="G1549" s="3"/>
      <c r="H1549" s="3"/>
      <c r="I1549" s="2"/>
      <c r="J1549"/>
      <c r="K1549"/>
      <c r="L1549"/>
      <c r="M1549"/>
      <c r="N1549"/>
      <c r="O1549"/>
      <c r="P1549"/>
      <c r="Q1549"/>
      <c r="R1549"/>
      <c r="S1549"/>
      <c r="T1549"/>
      <c r="U1549"/>
      <c r="V1549" s="2"/>
    </row>
    <row r="1550" spans="2:22" x14ac:dyDescent="0.2">
      <c r="B1550" s="2"/>
      <c r="C1550" s="2"/>
      <c r="D1550" s="2"/>
      <c r="E1550" s="2"/>
      <c r="F1550" s="2"/>
      <c r="G1550" s="3"/>
      <c r="H1550" s="3"/>
      <c r="I1550" s="2"/>
      <c r="J1550"/>
      <c r="K1550"/>
      <c r="L1550"/>
      <c r="M1550"/>
      <c r="N1550"/>
      <c r="O1550"/>
      <c r="P1550"/>
      <c r="Q1550"/>
      <c r="R1550"/>
      <c r="S1550"/>
      <c r="T1550"/>
      <c r="U1550"/>
      <c r="V1550" s="2"/>
    </row>
    <row r="1551" spans="2:22" x14ac:dyDescent="0.2">
      <c r="B1551" s="2"/>
      <c r="C1551" s="2"/>
      <c r="D1551" s="2"/>
      <c r="E1551" s="2"/>
      <c r="F1551" s="2"/>
      <c r="G1551" s="3"/>
      <c r="H1551" s="3"/>
      <c r="I1551" s="2"/>
      <c r="J1551"/>
      <c r="K1551"/>
      <c r="L1551"/>
      <c r="M1551"/>
      <c r="N1551"/>
      <c r="O1551"/>
      <c r="P1551"/>
      <c r="Q1551"/>
      <c r="R1551"/>
      <c r="S1551"/>
      <c r="T1551"/>
      <c r="U1551"/>
      <c r="V1551" s="2"/>
    </row>
    <row r="1552" spans="2:22" x14ac:dyDescent="0.2">
      <c r="B1552" s="2"/>
      <c r="C1552" s="2"/>
      <c r="D1552" s="2"/>
      <c r="E1552" s="2"/>
      <c r="F1552" s="2"/>
      <c r="G1552" s="3"/>
      <c r="H1552" s="3"/>
      <c r="I1552" s="2"/>
      <c r="J1552"/>
      <c r="K1552"/>
      <c r="L1552"/>
      <c r="M1552"/>
      <c r="N1552"/>
      <c r="O1552"/>
      <c r="P1552"/>
      <c r="Q1552"/>
      <c r="R1552"/>
      <c r="S1552"/>
      <c r="T1552"/>
      <c r="U1552"/>
      <c r="V1552" s="2"/>
    </row>
    <row r="1553" spans="2:22" x14ac:dyDescent="0.2">
      <c r="B1553" s="2"/>
      <c r="C1553" s="2"/>
      <c r="D1553" s="2"/>
      <c r="E1553" s="2"/>
      <c r="F1553" s="2"/>
      <c r="G1553" s="3"/>
      <c r="H1553" s="3"/>
      <c r="I1553" s="2"/>
      <c r="J1553"/>
      <c r="K1553"/>
      <c r="L1553"/>
      <c r="M1553"/>
      <c r="N1553"/>
      <c r="O1553"/>
      <c r="P1553"/>
      <c r="Q1553"/>
      <c r="R1553"/>
      <c r="S1553"/>
      <c r="T1553"/>
      <c r="U1553"/>
      <c r="V1553" s="2"/>
    </row>
    <row r="1554" spans="2:22" x14ac:dyDescent="0.2">
      <c r="B1554" s="2"/>
      <c r="C1554" s="2"/>
      <c r="D1554" s="2"/>
      <c r="E1554" s="2"/>
      <c r="F1554" s="2"/>
      <c r="G1554" s="3"/>
      <c r="H1554" s="3"/>
      <c r="I1554" s="2"/>
      <c r="J1554"/>
      <c r="K1554"/>
      <c r="L1554"/>
      <c r="M1554"/>
      <c r="N1554"/>
      <c r="O1554"/>
      <c r="P1554"/>
      <c r="Q1554"/>
      <c r="R1554"/>
      <c r="S1554"/>
      <c r="T1554"/>
      <c r="U1554"/>
      <c r="V1554" s="2"/>
    </row>
    <row r="1555" spans="2:22" x14ac:dyDescent="0.2">
      <c r="B1555" s="2"/>
      <c r="C1555" s="2"/>
      <c r="D1555" s="2"/>
      <c r="E1555" s="2"/>
      <c r="F1555" s="2"/>
      <c r="G1555" s="3"/>
      <c r="H1555" s="3"/>
      <c r="I1555" s="2"/>
      <c r="J1555"/>
      <c r="K1555"/>
      <c r="L1555"/>
      <c r="M1555"/>
      <c r="N1555"/>
      <c r="O1555"/>
      <c r="P1555"/>
      <c r="Q1555"/>
      <c r="R1555"/>
      <c r="S1555"/>
      <c r="T1555"/>
      <c r="U1555"/>
      <c r="V1555" s="2"/>
    </row>
    <row r="1556" spans="2:22" x14ac:dyDescent="0.2">
      <c r="B1556" s="2"/>
      <c r="C1556" s="2"/>
      <c r="D1556" s="2"/>
      <c r="E1556" s="2"/>
      <c r="F1556" s="2"/>
      <c r="G1556" s="3"/>
      <c r="H1556" s="3"/>
      <c r="I1556" s="2"/>
      <c r="J1556"/>
      <c r="K1556"/>
      <c r="L1556"/>
      <c r="M1556"/>
      <c r="N1556"/>
      <c r="O1556"/>
      <c r="P1556"/>
      <c r="Q1556"/>
      <c r="R1556"/>
      <c r="S1556"/>
      <c r="T1556"/>
      <c r="U1556"/>
      <c r="V1556" s="2"/>
    </row>
    <row r="1557" spans="2:22" x14ac:dyDescent="0.2">
      <c r="B1557" s="2"/>
      <c r="C1557" s="2"/>
      <c r="D1557" s="2"/>
      <c r="E1557" s="2"/>
      <c r="F1557" s="2"/>
      <c r="G1557" s="3"/>
      <c r="H1557" s="3"/>
      <c r="I1557" s="2"/>
      <c r="J1557"/>
      <c r="K1557"/>
      <c r="L1557"/>
      <c r="M1557"/>
      <c r="N1557"/>
      <c r="O1557"/>
      <c r="P1557"/>
      <c r="Q1557"/>
      <c r="R1557"/>
      <c r="S1557"/>
      <c r="T1557"/>
      <c r="U1557"/>
      <c r="V1557" s="2"/>
    </row>
    <row r="1558" spans="2:22" x14ac:dyDescent="0.2">
      <c r="B1558" s="2"/>
      <c r="C1558" s="2"/>
      <c r="D1558" s="2"/>
      <c r="E1558" s="2"/>
      <c r="F1558" s="2"/>
      <c r="G1558" s="3"/>
      <c r="H1558" s="3"/>
      <c r="I1558" s="2"/>
      <c r="J1558"/>
      <c r="K1558"/>
      <c r="L1558"/>
      <c r="M1558"/>
      <c r="N1558"/>
      <c r="O1558"/>
      <c r="P1558"/>
      <c r="Q1558"/>
      <c r="R1558"/>
      <c r="S1558"/>
      <c r="T1558"/>
      <c r="U1558"/>
      <c r="V1558" s="2"/>
    </row>
    <row r="1559" spans="2:22" x14ac:dyDescent="0.2">
      <c r="B1559" s="2"/>
      <c r="C1559" s="2"/>
      <c r="D1559" s="2"/>
      <c r="E1559" s="2"/>
      <c r="F1559" s="2"/>
      <c r="G1559" s="3"/>
      <c r="H1559" s="3"/>
      <c r="I1559" s="2"/>
      <c r="J1559"/>
      <c r="K1559"/>
      <c r="L1559"/>
      <c r="M1559"/>
      <c r="N1559"/>
      <c r="O1559"/>
      <c r="P1559"/>
      <c r="Q1559"/>
      <c r="R1559"/>
      <c r="S1559"/>
      <c r="T1559"/>
      <c r="U1559"/>
      <c r="V1559" s="2"/>
    </row>
    <row r="1560" spans="2:22" x14ac:dyDescent="0.2">
      <c r="B1560" s="2"/>
      <c r="C1560" s="2"/>
      <c r="D1560" s="2"/>
      <c r="E1560" s="2"/>
      <c r="F1560" s="2"/>
      <c r="G1560" s="3"/>
      <c r="H1560" s="3"/>
      <c r="I1560" s="2"/>
      <c r="J1560"/>
      <c r="K1560"/>
      <c r="L1560"/>
      <c r="M1560"/>
      <c r="N1560"/>
      <c r="O1560"/>
      <c r="P1560"/>
      <c r="Q1560"/>
      <c r="R1560"/>
      <c r="S1560"/>
      <c r="T1560"/>
      <c r="U1560"/>
      <c r="V1560" s="2"/>
    </row>
    <row r="1561" spans="2:22" x14ac:dyDescent="0.2">
      <c r="B1561" s="2"/>
      <c r="C1561" s="2"/>
      <c r="D1561" s="2"/>
      <c r="E1561" s="2"/>
      <c r="F1561" s="2"/>
      <c r="G1561" s="3"/>
      <c r="H1561" s="3"/>
      <c r="I1561" s="2"/>
      <c r="J1561"/>
      <c r="K1561"/>
      <c r="L1561"/>
      <c r="M1561"/>
      <c r="N1561"/>
      <c r="O1561"/>
      <c r="P1561"/>
      <c r="Q1561"/>
      <c r="R1561"/>
      <c r="S1561"/>
      <c r="T1561"/>
      <c r="U1561"/>
      <c r="V1561" s="2"/>
    </row>
    <row r="1562" spans="2:22" x14ac:dyDescent="0.2">
      <c r="B1562" s="2"/>
      <c r="C1562" s="2"/>
      <c r="D1562" s="2"/>
      <c r="E1562" s="2"/>
      <c r="F1562" s="2"/>
      <c r="G1562" s="3"/>
      <c r="H1562" s="3"/>
      <c r="I1562" s="2"/>
      <c r="J1562"/>
      <c r="K1562"/>
      <c r="L1562"/>
      <c r="M1562"/>
      <c r="N1562"/>
      <c r="O1562"/>
      <c r="P1562"/>
      <c r="Q1562"/>
      <c r="R1562"/>
      <c r="S1562"/>
      <c r="T1562"/>
      <c r="U1562"/>
      <c r="V1562" s="2"/>
    </row>
    <row r="1563" spans="2:22" x14ac:dyDescent="0.2">
      <c r="B1563" s="2"/>
      <c r="C1563" s="2"/>
      <c r="D1563" s="2"/>
      <c r="E1563" s="2"/>
      <c r="F1563" s="2"/>
      <c r="G1563" s="3"/>
      <c r="H1563" s="3"/>
      <c r="I1563" s="2"/>
      <c r="J1563"/>
      <c r="K1563"/>
      <c r="L1563"/>
      <c r="M1563"/>
      <c r="N1563"/>
      <c r="O1563"/>
      <c r="P1563"/>
      <c r="Q1563"/>
      <c r="R1563"/>
      <c r="S1563"/>
      <c r="T1563"/>
      <c r="U1563"/>
      <c r="V1563" s="2"/>
    </row>
    <row r="1564" spans="2:22" x14ac:dyDescent="0.2">
      <c r="B1564" s="2"/>
      <c r="C1564" s="2"/>
      <c r="D1564" s="2"/>
      <c r="E1564" s="2"/>
      <c r="F1564" s="2"/>
      <c r="G1564" s="3"/>
      <c r="H1564" s="3"/>
      <c r="I1564" s="2"/>
      <c r="J1564"/>
      <c r="K1564"/>
      <c r="L1564"/>
      <c r="M1564"/>
      <c r="N1564"/>
      <c r="O1564"/>
      <c r="P1564"/>
      <c r="Q1564"/>
      <c r="R1564"/>
      <c r="S1564"/>
      <c r="T1564"/>
      <c r="U1564"/>
      <c r="V1564" s="2"/>
    </row>
    <row r="1565" spans="2:22" x14ac:dyDescent="0.2">
      <c r="B1565" s="2"/>
      <c r="C1565" s="2"/>
      <c r="D1565" s="2"/>
      <c r="E1565" s="2"/>
      <c r="F1565" s="2"/>
      <c r="G1565" s="3"/>
      <c r="H1565" s="3"/>
      <c r="I1565" s="2"/>
      <c r="J1565"/>
      <c r="K1565"/>
      <c r="L1565"/>
      <c r="M1565"/>
      <c r="N1565"/>
      <c r="O1565"/>
      <c r="P1565"/>
      <c r="Q1565"/>
      <c r="R1565"/>
      <c r="S1565"/>
      <c r="T1565"/>
      <c r="U1565"/>
      <c r="V1565" s="2"/>
    </row>
    <row r="1566" spans="2:22" x14ac:dyDescent="0.2">
      <c r="B1566" s="2"/>
      <c r="C1566" s="2"/>
      <c r="D1566" s="2"/>
      <c r="E1566" s="2"/>
      <c r="F1566" s="2"/>
      <c r="G1566" s="3"/>
      <c r="H1566" s="3"/>
      <c r="I1566" s="2"/>
      <c r="J1566"/>
      <c r="K1566"/>
      <c r="L1566"/>
      <c r="M1566"/>
      <c r="N1566"/>
      <c r="O1566"/>
      <c r="P1566"/>
      <c r="Q1566"/>
      <c r="R1566"/>
      <c r="S1566"/>
      <c r="T1566"/>
      <c r="U1566"/>
      <c r="V1566" s="2"/>
    </row>
    <row r="1567" spans="2:22" x14ac:dyDescent="0.2">
      <c r="B1567" s="2"/>
      <c r="C1567" s="2"/>
      <c r="D1567" s="2"/>
      <c r="E1567" s="2"/>
      <c r="F1567" s="2"/>
      <c r="G1567" s="3"/>
      <c r="H1567" s="3"/>
      <c r="I1567" s="2"/>
      <c r="J1567"/>
      <c r="K1567"/>
      <c r="L1567"/>
      <c r="M1567"/>
      <c r="N1567"/>
      <c r="O1567"/>
      <c r="P1567"/>
      <c r="Q1567"/>
      <c r="R1567"/>
      <c r="S1567"/>
      <c r="T1567"/>
      <c r="U1567"/>
      <c r="V1567" s="2"/>
    </row>
    <row r="1568" spans="2:22" x14ac:dyDescent="0.2">
      <c r="B1568" s="2"/>
      <c r="C1568" s="2"/>
      <c r="D1568" s="2"/>
      <c r="E1568" s="2"/>
      <c r="F1568" s="2"/>
      <c r="G1568" s="3"/>
      <c r="H1568" s="3"/>
      <c r="I1568" s="2"/>
      <c r="J1568"/>
      <c r="K1568"/>
      <c r="L1568"/>
      <c r="M1568"/>
      <c r="N1568"/>
      <c r="O1568"/>
      <c r="P1568"/>
      <c r="Q1568"/>
      <c r="R1568"/>
      <c r="S1568"/>
      <c r="T1568"/>
      <c r="U1568"/>
      <c r="V1568" s="2"/>
    </row>
    <row r="1569" spans="2:22" x14ac:dyDescent="0.2">
      <c r="B1569" s="2"/>
      <c r="C1569" s="2"/>
      <c r="D1569" s="2"/>
      <c r="E1569" s="2"/>
      <c r="F1569" s="2"/>
      <c r="G1569" s="3"/>
      <c r="H1569" s="3"/>
      <c r="I1569" s="2"/>
      <c r="J1569"/>
      <c r="K1569"/>
      <c r="L1569"/>
      <c r="M1569"/>
      <c r="N1569"/>
      <c r="O1569"/>
      <c r="P1569"/>
      <c r="Q1569"/>
      <c r="R1569"/>
      <c r="S1569"/>
      <c r="T1569"/>
      <c r="U1569"/>
      <c r="V1569" s="2"/>
    </row>
    <row r="1570" spans="2:22" x14ac:dyDescent="0.2">
      <c r="B1570" s="2"/>
      <c r="C1570" s="2"/>
      <c r="D1570" s="2"/>
      <c r="E1570" s="2"/>
      <c r="F1570" s="2"/>
      <c r="G1570" s="3"/>
      <c r="H1570" s="3"/>
      <c r="I1570" s="2"/>
      <c r="J1570"/>
      <c r="K1570"/>
      <c r="L1570"/>
      <c r="M1570"/>
      <c r="N1570"/>
      <c r="O1570"/>
      <c r="P1570"/>
      <c r="Q1570"/>
      <c r="R1570"/>
      <c r="S1570"/>
      <c r="T1570"/>
      <c r="U1570"/>
      <c r="V1570" s="2"/>
    </row>
    <row r="1571" spans="2:22" x14ac:dyDescent="0.2">
      <c r="B1571" s="2"/>
      <c r="C1571" s="2"/>
      <c r="D1571" s="2"/>
      <c r="E1571" s="2"/>
      <c r="F1571" s="2"/>
      <c r="G1571" s="3"/>
      <c r="H1571" s="3"/>
      <c r="I1571" s="2"/>
      <c r="J1571"/>
      <c r="K1571"/>
      <c r="L1571"/>
      <c r="M1571"/>
      <c r="N1571"/>
      <c r="O1571"/>
      <c r="P1571"/>
      <c r="Q1571"/>
      <c r="R1571"/>
      <c r="S1571"/>
      <c r="T1571"/>
      <c r="U1571"/>
      <c r="V1571" s="2"/>
    </row>
    <row r="1572" spans="2:22" x14ac:dyDescent="0.2">
      <c r="B1572" s="2"/>
      <c r="C1572" s="2"/>
      <c r="D1572" s="2"/>
      <c r="E1572" s="2"/>
      <c r="F1572" s="2"/>
      <c r="G1572" s="3"/>
      <c r="H1572" s="3"/>
      <c r="I1572" s="2"/>
      <c r="J1572"/>
      <c r="K1572"/>
      <c r="L1572"/>
      <c r="M1572"/>
      <c r="N1572"/>
      <c r="O1572"/>
      <c r="P1572"/>
      <c r="Q1572"/>
      <c r="R1572"/>
      <c r="S1572"/>
      <c r="T1572"/>
      <c r="U1572"/>
      <c r="V1572" s="2"/>
    </row>
    <row r="1573" spans="2:22" x14ac:dyDescent="0.2">
      <c r="B1573" s="2"/>
      <c r="C1573" s="2"/>
      <c r="D1573" s="2"/>
      <c r="E1573" s="2"/>
      <c r="F1573" s="2"/>
      <c r="G1573" s="3"/>
      <c r="H1573" s="3"/>
      <c r="I1573" s="2"/>
      <c r="J1573"/>
      <c r="K1573"/>
      <c r="L1573"/>
      <c r="M1573"/>
      <c r="N1573"/>
      <c r="O1573"/>
      <c r="P1573"/>
      <c r="Q1573"/>
      <c r="R1573"/>
      <c r="S1573"/>
      <c r="T1573"/>
      <c r="U1573"/>
      <c r="V1573" s="2"/>
    </row>
    <row r="1574" spans="2:22" x14ac:dyDescent="0.2">
      <c r="B1574" s="2"/>
      <c r="C1574" s="2"/>
      <c r="D1574" s="2"/>
      <c r="E1574" s="2"/>
      <c r="F1574" s="2"/>
      <c r="G1574" s="3"/>
      <c r="H1574" s="3"/>
      <c r="I1574" s="2"/>
      <c r="J1574"/>
      <c r="K1574"/>
      <c r="L1574"/>
      <c r="M1574"/>
      <c r="N1574"/>
      <c r="O1574"/>
      <c r="P1574"/>
      <c r="Q1574"/>
      <c r="R1574"/>
      <c r="S1574"/>
      <c r="T1574"/>
      <c r="U1574"/>
      <c r="V1574" s="2"/>
    </row>
    <row r="1575" spans="2:22" x14ac:dyDescent="0.2">
      <c r="B1575" s="2"/>
      <c r="C1575" s="2"/>
      <c r="D1575" s="2"/>
      <c r="E1575" s="2"/>
      <c r="F1575" s="2"/>
      <c r="G1575" s="3"/>
      <c r="H1575" s="3"/>
      <c r="I1575" s="2"/>
      <c r="J1575"/>
      <c r="K1575"/>
      <c r="L1575"/>
      <c r="M1575"/>
      <c r="N1575"/>
      <c r="O1575"/>
      <c r="P1575"/>
      <c r="Q1575"/>
      <c r="R1575"/>
      <c r="S1575"/>
      <c r="T1575"/>
      <c r="U1575"/>
      <c r="V1575" s="2"/>
    </row>
    <row r="1576" spans="2:22" x14ac:dyDescent="0.2">
      <c r="B1576" s="2"/>
      <c r="C1576" s="2"/>
      <c r="D1576" s="2"/>
      <c r="E1576" s="2"/>
      <c r="F1576" s="2"/>
      <c r="G1576" s="3"/>
      <c r="H1576" s="3"/>
      <c r="I1576" s="2"/>
      <c r="J1576"/>
      <c r="K1576"/>
      <c r="L1576"/>
      <c r="M1576"/>
      <c r="N1576"/>
      <c r="O1576"/>
      <c r="P1576"/>
      <c r="Q1576"/>
      <c r="R1576"/>
      <c r="S1576"/>
      <c r="T1576"/>
      <c r="U1576"/>
      <c r="V1576" s="2"/>
    </row>
    <row r="1577" spans="2:22" x14ac:dyDescent="0.2">
      <c r="B1577" s="2"/>
      <c r="C1577" s="2"/>
      <c r="D1577" s="2"/>
      <c r="E1577" s="2"/>
      <c r="F1577" s="2"/>
      <c r="G1577" s="3"/>
      <c r="H1577" s="3"/>
      <c r="I1577" s="2"/>
      <c r="J1577"/>
      <c r="K1577"/>
      <c r="L1577"/>
      <c r="M1577"/>
      <c r="N1577"/>
      <c r="O1577"/>
      <c r="P1577"/>
      <c r="Q1577"/>
      <c r="R1577"/>
      <c r="S1577"/>
      <c r="T1577"/>
      <c r="U1577"/>
      <c r="V1577" s="2"/>
    </row>
    <row r="1578" spans="2:22" x14ac:dyDescent="0.2">
      <c r="B1578" s="2"/>
      <c r="C1578" s="2"/>
      <c r="D1578" s="2"/>
      <c r="E1578" s="2"/>
      <c r="F1578" s="2"/>
      <c r="G1578" s="3"/>
      <c r="H1578" s="3"/>
      <c r="I1578" s="2"/>
      <c r="J1578"/>
      <c r="K1578"/>
      <c r="L1578"/>
      <c r="M1578"/>
      <c r="N1578"/>
      <c r="O1578"/>
      <c r="P1578"/>
      <c r="Q1578"/>
      <c r="R1578"/>
      <c r="S1578"/>
      <c r="T1578"/>
      <c r="U1578"/>
      <c r="V1578" s="2"/>
    </row>
    <row r="1579" spans="2:22" x14ac:dyDescent="0.2">
      <c r="B1579" s="2"/>
      <c r="C1579" s="2"/>
      <c r="D1579" s="2"/>
      <c r="E1579" s="2"/>
      <c r="F1579" s="2"/>
      <c r="G1579" s="3"/>
      <c r="H1579" s="3"/>
      <c r="I1579" s="2"/>
      <c r="J1579"/>
      <c r="K1579"/>
      <c r="L1579"/>
      <c r="M1579"/>
      <c r="N1579"/>
      <c r="O1579"/>
      <c r="P1579"/>
      <c r="Q1579"/>
      <c r="R1579"/>
      <c r="S1579"/>
      <c r="T1579"/>
      <c r="U1579"/>
      <c r="V1579" s="2"/>
    </row>
    <row r="1580" spans="2:22" x14ac:dyDescent="0.2">
      <c r="B1580" s="2"/>
      <c r="C1580" s="2"/>
      <c r="D1580" s="2"/>
      <c r="E1580" s="2"/>
      <c r="F1580" s="2"/>
      <c r="G1580" s="3"/>
      <c r="H1580" s="3"/>
      <c r="I1580" s="2"/>
      <c r="J1580"/>
      <c r="K1580"/>
      <c r="L1580"/>
      <c r="M1580"/>
      <c r="N1580"/>
      <c r="O1580"/>
      <c r="P1580"/>
      <c r="Q1580"/>
      <c r="R1580"/>
      <c r="S1580"/>
      <c r="T1580"/>
      <c r="U1580"/>
      <c r="V1580" s="2"/>
    </row>
    <row r="1581" spans="2:22" x14ac:dyDescent="0.2">
      <c r="B1581" s="2"/>
      <c r="C1581" s="2"/>
      <c r="D1581" s="2"/>
      <c r="E1581" s="2"/>
      <c r="F1581" s="2"/>
      <c r="G1581" s="3"/>
      <c r="H1581" s="3"/>
      <c r="I1581" s="2"/>
      <c r="J1581"/>
      <c r="K1581"/>
      <c r="L1581"/>
      <c r="M1581"/>
      <c r="N1581"/>
      <c r="O1581"/>
      <c r="P1581"/>
      <c r="Q1581"/>
      <c r="R1581"/>
      <c r="S1581"/>
      <c r="T1581"/>
      <c r="U1581"/>
      <c r="V1581" s="2"/>
    </row>
    <row r="1582" spans="2:22" x14ac:dyDescent="0.2">
      <c r="B1582" s="2"/>
      <c r="C1582" s="2"/>
      <c r="D1582" s="2"/>
      <c r="E1582" s="2"/>
      <c r="F1582" s="2"/>
      <c r="G1582" s="3"/>
      <c r="H1582" s="3"/>
      <c r="I1582" s="2"/>
      <c r="J1582"/>
      <c r="K1582"/>
      <c r="L1582"/>
      <c r="M1582"/>
      <c r="N1582"/>
      <c r="O1582"/>
      <c r="P1582"/>
      <c r="Q1582"/>
      <c r="R1582"/>
      <c r="S1582"/>
      <c r="T1582"/>
      <c r="U1582"/>
      <c r="V1582" s="2"/>
    </row>
    <row r="1583" spans="2:22" x14ac:dyDescent="0.2">
      <c r="B1583" s="2"/>
      <c r="C1583" s="2"/>
      <c r="D1583" s="2"/>
      <c r="E1583" s="2"/>
      <c r="F1583" s="2"/>
      <c r="G1583" s="3"/>
      <c r="H1583" s="3"/>
      <c r="I1583" s="2"/>
      <c r="J1583"/>
      <c r="K1583"/>
      <c r="L1583"/>
      <c r="M1583"/>
      <c r="N1583"/>
      <c r="O1583"/>
      <c r="P1583"/>
      <c r="Q1583"/>
      <c r="R1583"/>
      <c r="S1583"/>
      <c r="T1583"/>
      <c r="U1583"/>
      <c r="V1583" s="2"/>
    </row>
    <row r="1584" spans="2:22" x14ac:dyDescent="0.2">
      <c r="B1584" s="2"/>
      <c r="C1584" s="2"/>
      <c r="D1584" s="2"/>
      <c r="E1584" s="2"/>
      <c r="F1584" s="2"/>
      <c r="G1584" s="3"/>
      <c r="H1584" s="3"/>
      <c r="I1584" s="2"/>
      <c r="J1584"/>
      <c r="K1584"/>
      <c r="L1584"/>
      <c r="M1584"/>
      <c r="N1584"/>
      <c r="O1584"/>
      <c r="P1584"/>
      <c r="Q1584"/>
      <c r="R1584"/>
      <c r="S1584"/>
      <c r="T1584"/>
      <c r="U1584"/>
      <c r="V1584" s="2"/>
    </row>
    <row r="1585" spans="2:22" x14ac:dyDescent="0.2">
      <c r="B1585" s="2"/>
      <c r="C1585" s="2"/>
      <c r="D1585" s="2"/>
      <c r="E1585" s="2"/>
      <c r="F1585" s="2"/>
      <c r="G1585" s="3"/>
      <c r="H1585" s="3"/>
      <c r="I1585" s="2"/>
      <c r="J1585"/>
      <c r="K1585"/>
      <c r="L1585"/>
      <c r="M1585"/>
      <c r="N1585"/>
      <c r="O1585"/>
      <c r="P1585"/>
      <c r="Q1585"/>
      <c r="R1585"/>
      <c r="S1585"/>
      <c r="T1585"/>
      <c r="U1585"/>
      <c r="V1585" s="2"/>
    </row>
    <row r="1586" spans="2:22" x14ac:dyDescent="0.2">
      <c r="B1586" s="2"/>
      <c r="C1586" s="2"/>
      <c r="D1586" s="2"/>
      <c r="E1586" s="2"/>
      <c r="F1586" s="2"/>
      <c r="G1586" s="3"/>
      <c r="H1586" s="3"/>
      <c r="I1586" s="2"/>
      <c r="J1586"/>
      <c r="K1586"/>
      <c r="L1586"/>
      <c r="M1586"/>
      <c r="N1586"/>
      <c r="O1586"/>
      <c r="P1586"/>
      <c r="Q1586"/>
      <c r="R1586"/>
      <c r="S1586"/>
      <c r="T1586"/>
      <c r="U1586"/>
      <c r="V1586" s="2"/>
    </row>
    <row r="1587" spans="2:22" x14ac:dyDescent="0.2">
      <c r="B1587" s="2"/>
      <c r="C1587" s="2"/>
      <c r="D1587" s="2"/>
      <c r="E1587" s="2"/>
      <c r="F1587" s="2"/>
      <c r="G1587" s="3"/>
      <c r="H1587" s="3"/>
      <c r="I1587" s="2"/>
      <c r="J1587"/>
      <c r="K1587"/>
      <c r="L1587"/>
      <c r="M1587"/>
      <c r="N1587"/>
      <c r="O1587"/>
      <c r="P1587"/>
      <c r="Q1587"/>
      <c r="R1587"/>
      <c r="S1587"/>
      <c r="T1587"/>
      <c r="U1587"/>
      <c r="V1587" s="2"/>
    </row>
    <row r="1588" spans="2:22" x14ac:dyDescent="0.2">
      <c r="B1588" s="2"/>
      <c r="C1588" s="2"/>
      <c r="D1588" s="2"/>
      <c r="E1588" s="2"/>
      <c r="F1588" s="2"/>
      <c r="G1588" s="3"/>
      <c r="H1588" s="3"/>
      <c r="I1588" s="2"/>
      <c r="J1588"/>
      <c r="K1588"/>
      <c r="L1588"/>
      <c r="M1588"/>
      <c r="N1588"/>
      <c r="O1588"/>
      <c r="P1588"/>
      <c r="Q1588"/>
      <c r="R1588"/>
      <c r="S1588"/>
      <c r="T1588"/>
      <c r="U1588"/>
      <c r="V1588" s="2"/>
    </row>
    <row r="1589" spans="2:22" x14ac:dyDescent="0.2">
      <c r="B1589" s="2"/>
      <c r="C1589" s="2"/>
      <c r="D1589" s="2"/>
      <c r="E1589" s="2"/>
      <c r="F1589" s="2"/>
      <c r="G1589" s="3"/>
      <c r="H1589" s="3"/>
      <c r="I1589" s="2"/>
      <c r="J1589"/>
      <c r="K1589"/>
      <c r="L1589"/>
      <c r="M1589"/>
      <c r="N1589"/>
      <c r="O1589"/>
      <c r="P1589"/>
      <c r="Q1589"/>
      <c r="R1589"/>
      <c r="S1589"/>
      <c r="T1589"/>
      <c r="U1589"/>
      <c r="V1589" s="2"/>
    </row>
    <row r="1590" spans="2:22" x14ac:dyDescent="0.2">
      <c r="B1590" s="2"/>
      <c r="C1590" s="2"/>
      <c r="D1590" s="2"/>
      <c r="E1590" s="2"/>
      <c r="F1590" s="2"/>
      <c r="G1590" s="3"/>
      <c r="H1590" s="3"/>
      <c r="I1590" s="2"/>
      <c r="J1590"/>
      <c r="K1590"/>
      <c r="L1590"/>
      <c r="M1590"/>
      <c r="N1590"/>
      <c r="O1590"/>
      <c r="P1590"/>
      <c r="Q1590"/>
      <c r="R1590"/>
      <c r="S1590"/>
      <c r="T1590"/>
      <c r="U1590"/>
      <c r="V1590" s="2"/>
    </row>
    <row r="1591" spans="2:22" x14ac:dyDescent="0.2">
      <c r="B1591" s="2"/>
      <c r="C1591" s="2"/>
      <c r="D1591" s="2"/>
      <c r="E1591" s="2"/>
      <c r="F1591" s="2"/>
      <c r="G1591" s="3"/>
      <c r="H1591" s="3"/>
      <c r="I1591" s="2"/>
      <c r="J1591"/>
      <c r="K1591"/>
      <c r="L1591"/>
      <c r="M1591"/>
      <c r="N1591"/>
      <c r="O1591"/>
      <c r="P1591"/>
      <c r="Q1591"/>
      <c r="R1591"/>
      <c r="S1591"/>
      <c r="T1591"/>
      <c r="U1591"/>
      <c r="V1591" s="2"/>
    </row>
    <row r="1592" spans="2:22" x14ac:dyDescent="0.2">
      <c r="B1592" s="2"/>
      <c r="C1592" s="2"/>
      <c r="D1592" s="2"/>
      <c r="E1592" s="2"/>
      <c r="F1592" s="2"/>
      <c r="G1592" s="3"/>
      <c r="H1592" s="3"/>
      <c r="I1592" s="2"/>
      <c r="J1592"/>
      <c r="K1592"/>
      <c r="L1592"/>
      <c r="M1592"/>
      <c r="N1592"/>
      <c r="O1592"/>
      <c r="P1592"/>
      <c r="Q1592"/>
      <c r="R1592"/>
      <c r="S1592"/>
      <c r="T1592"/>
      <c r="U1592"/>
      <c r="V1592" s="2"/>
    </row>
    <row r="1593" spans="2:22" x14ac:dyDescent="0.2">
      <c r="B1593" s="2"/>
      <c r="C1593" s="2"/>
      <c r="D1593" s="2"/>
      <c r="E1593" s="2"/>
      <c r="F1593" s="2"/>
      <c r="G1593" s="3"/>
      <c r="H1593" s="3"/>
      <c r="I1593" s="2"/>
      <c r="J1593"/>
      <c r="K1593"/>
      <c r="L1593"/>
      <c r="M1593"/>
      <c r="N1593"/>
      <c r="O1593"/>
      <c r="P1593"/>
      <c r="Q1593"/>
      <c r="R1593"/>
      <c r="S1593"/>
      <c r="T1593"/>
      <c r="U1593"/>
      <c r="V1593" s="2"/>
    </row>
    <row r="1594" spans="2:22" x14ac:dyDescent="0.2">
      <c r="B1594" s="2"/>
      <c r="C1594" s="2"/>
      <c r="D1594" s="2"/>
      <c r="E1594" s="2"/>
      <c r="F1594" s="2"/>
      <c r="G1594" s="3"/>
      <c r="H1594" s="3"/>
      <c r="I1594" s="2"/>
      <c r="J1594"/>
      <c r="K1594"/>
      <c r="L1594"/>
      <c r="M1594"/>
      <c r="N1594"/>
      <c r="O1594"/>
      <c r="P1594"/>
      <c r="Q1594"/>
      <c r="R1594"/>
      <c r="S1594"/>
      <c r="T1594"/>
      <c r="U1594"/>
      <c r="V1594" s="2"/>
    </row>
    <row r="1595" spans="2:22" x14ac:dyDescent="0.2">
      <c r="B1595" s="2"/>
      <c r="C1595" s="2"/>
      <c r="D1595" s="2"/>
      <c r="E1595" s="2"/>
      <c r="F1595" s="2"/>
      <c r="G1595" s="3"/>
      <c r="H1595" s="3"/>
      <c r="I1595" s="2"/>
      <c r="J1595"/>
      <c r="K1595"/>
      <c r="L1595"/>
      <c r="M1595"/>
      <c r="N1595"/>
      <c r="O1595"/>
      <c r="P1595"/>
      <c r="Q1595"/>
      <c r="R1595"/>
      <c r="S1595"/>
      <c r="T1595"/>
      <c r="U1595"/>
      <c r="V1595" s="2"/>
    </row>
    <row r="1596" spans="2:22" x14ac:dyDescent="0.2">
      <c r="B1596" s="2"/>
      <c r="C1596" s="2"/>
      <c r="D1596" s="2"/>
      <c r="E1596" s="2"/>
      <c r="F1596" s="2"/>
      <c r="G1596" s="3"/>
      <c r="H1596" s="3"/>
      <c r="I1596" s="2"/>
      <c r="J1596"/>
      <c r="K1596"/>
      <c r="L1596"/>
      <c r="M1596"/>
      <c r="N1596"/>
      <c r="O1596"/>
      <c r="P1596"/>
      <c r="Q1596"/>
      <c r="R1596"/>
      <c r="S1596"/>
      <c r="T1596"/>
      <c r="U1596"/>
      <c r="V1596" s="2"/>
    </row>
    <row r="1597" spans="2:22" x14ac:dyDescent="0.2">
      <c r="B1597" s="2"/>
      <c r="C1597" s="2"/>
      <c r="D1597" s="2"/>
      <c r="E1597" s="2"/>
      <c r="F1597" s="2"/>
      <c r="G1597" s="3"/>
      <c r="H1597" s="3"/>
      <c r="I1597" s="2"/>
      <c r="J1597"/>
      <c r="K1597"/>
      <c r="L1597"/>
      <c r="M1597"/>
      <c r="N1597"/>
      <c r="O1597"/>
      <c r="P1597"/>
      <c r="Q1597"/>
      <c r="R1597"/>
      <c r="S1597"/>
      <c r="T1597"/>
      <c r="U1597"/>
      <c r="V1597" s="2"/>
    </row>
    <row r="1598" spans="2:22" x14ac:dyDescent="0.2">
      <c r="B1598" s="2"/>
      <c r="C1598" s="2"/>
      <c r="D1598" s="2"/>
      <c r="E1598" s="2"/>
      <c r="F1598" s="2"/>
      <c r="G1598" s="3"/>
      <c r="H1598" s="3"/>
      <c r="I1598" s="2"/>
      <c r="J1598"/>
      <c r="K1598"/>
      <c r="L1598"/>
      <c r="M1598"/>
      <c r="N1598"/>
      <c r="O1598"/>
      <c r="P1598"/>
      <c r="Q1598"/>
      <c r="R1598"/>
      <c r="S1598"/>
      <c r="T1598"/>
      <c r="U1598"/>
      <c r="V1598" s="2"/>
    </row>
    <row r="1599" spans="2:22" x14ac:dyDescent="0.2">
      <c r="B1599" s="2"/>
      <c r="C1599" s="2"/>
      <c r="D1599" s="2"/>
      <c r="E1599" s="2"/>
      <c r="F1599" s="2"/>
      <c r="G1599" s="3"/>
      <c r="H1599" s="3"/>
      <c r="I1599" s="2"/>
      <c r="J1599"/>
      <c r="K1599"/>
      <c r="L1599"/>
      <c r="M1599"/>
      <c r="N1599"/>
      <c r="O1599"/>
      <c r="P1599"/>
      <c r="Q1599"/>
      <c r="R1599"/>
      <c r="S1599"/>
      <c r="T1599"/>
      <c r="U1599"/>
      <c r="V1599" s="2"/>
    </row>
    <row r="1600" spans="2:22" x14ac:dyDescent="0.2">
      <c r="B1600" s="2"/>
      <c r="C1600" s="2"/>
      <c r="D1600" s="2"/>
      <c r="E1600" s="2"/>
      <c r="F1600" s="2"/>
      <c r="G1600" s="3"/>
      <c r="H1600" s="3"/>
      <c r="I1600" s="2"/>
      <c r="J1600"/>
      <c r="K1600"/>
      <c r="L1600"/>
      <c r="M1600"/>
      <c r="N1600"/>
      <c r="O1600"/>
      <c r="P1600"/>
      <c r="Q1600"/>
      <c r="R1600"/>
      <c r="S1600"/>
      <c r="T1600"/>
      <c r="U1600"/>
      <c r="V1600" s="2"/>
    </row>
    <row r="1601" spans="2:22" x14ac:dyDescent="0.2">
      <c r="B1601" s="2"/>
      <c r="C1601" s="2"/>
      <c r="D1601" s="2"/>
      <c r="E1601" s="2"/>
      <c r="F1601" s="2"/>
      <c r="G1601" s="3"/>
      <c r="H1601" s="3"/>
      <c r="I1601" s="2"/>
      <c r="J1601"/>
      <c r="K1601"/>
      <c r="L1601"/>
      <c r="M1601"/>
      <c r="N1601"/>
      <c r="O1601"/>
      <c r="P1601"/>
      <c r="Q1601"/>
      <c r="R1601"/>
      <c r="S1601"/>
      <c r="T1601"/>
      <c r="U1601"/>
      <c r="V1601" s="2"/>
    </row>
    <row r="1602" spans="2:22" x14ac:dyDescent="0.2">
      <c r="B1602" s="2"/>
      <c r="C1602" s="2"/>
      <c r="D1602" s="2"/>
      <c r="E1602" s="2"/>
      <c r="F1602" s="2"/>
      <c r="G1602" s="3"/>
      <c r="H1602" s="3"/>
      <c r="I1602" s="2"/>
      <c r="J1602"/>
      <c r="K1602"/>
      <c r="L1602"/>
      <c r="M1602"/>
      <c r="N1602"/>
      <c r="O1602"/>
      <c r="P1602"/>
      <c r="Q1602"/>
      <c r="R1602"/>
      <c r="S1602"/>
      <c r="T1602"/>
      <c r="U1602"/>
      <c r="V1602" s="2"/>
    </row>
    <row r="1603" spans="2:22" x14ac:dyDescent="0.2">
      <c r="B1603" s="2"/>
      <c r="C1603" s="2"/>
      <c r="D1603" s="2"/>
      <c r="E1603" s="2"/>
      <c r="F1603" s="2"/>
      <c r="G1603" s="3"/>
      <c r="H1603" s="3"/>
      <c r="I1603" s="2"/>
      <c r="J1603"/>
      <c r="K1603"/>
      <c r="L1603"/>
      <c r="M1603"/>
      <c r="N1603"/>
      <c r="O1603"/>
      <c r="P1603"/>
      <c r="Q1603"/>
      <c r="R1603"/>
      <c r="S1603"/>
      <c r="T1603"/>
      <c r="U1603"/>
      <c r="V1603" s="2"/>
    </row>
    <row r="1604" spans="2:22" x14ac:dyDescent="0.2">
      <c r="B1604" s="2"/>
      <c r="C1604" s="2"/>
      <c r="D1604" s="2"/>
      <c r="E1604" s="2"/>
      <c r="F1604" s="2"/>
      <c r="G1604" s="3"/>
      <c r="H1604" s="3"/>
      <c r="I1604" s="2"/>
      <c r="J1604"/>
      <c r="K1604"/>
      <c r="L1604"/>
      <c r="M1604"/>
      <c r="N1604"/>
      <c r="O1604"/>
      <c r="P1604"/>
      <c r="Q1604"/>
      <c r="R1604"/>
      <c r="S1604"/>
      <c r="T1604"/>
      <c r="U1604"/>
      <c r="V1604" s="2"/>
    </row>
    <row r="1605" spans="2:22" x14ac:dyDescent="0.2">
      <c r="B1605" s="2"/>
      <c r="C1605" s="2"/>
      <c r="D1605" s="2"/>
      <c r="E1605" s="2"/>
      <c r="F1605" s="2"/>
      <c r="G1605" s="3"/>
      <c r="H1605" s="3"/>
      <c r="I1605" s="2"/>
      <c r="J1605"/>
      <c r="K1605"/>
      <c r="L1605"/>
      <c r="M1605"/>
      <c r="N1605"/>
      <c r="O1605"/>
      <c r="P1605"/>
      <c r="Q1605"/>
      <c r="R1605"/>
      <c r="S1605"/>
      <c r="T1605"/>
      <c r="U1605"/>
      <c r="V1605" s="2"/>
    </row>
    <row r="1606" spans="2:22" x14ac:dyDescent="0.2">
      <c r="B1606" s="2"/>
      <c r="C1606" s="2"/>
      <c r="D1606" s="2"/>
      <c r="E1606" s="2"/>
      <c r="F1606" s="2"/>
      <c r="G1606" s="3"/>
      <c r="H1606" s="3"/>
      <c r="I1606" s="2"/>
      <c r="J1606"/>
      <c r="K1606"/>
      <c r="L1606"/>
      <c r="M1606"/>
      <c r="N1606"/>
      <c r="O1606"/>
      <c r="P1606"/>
      <c r="Q1606"/>
      <c r="R1606"/>
      <c r="S1606"/>
      <c r="T1606"/>
      <c r="U1606"/>
      <c r="V1606" s="2"/>
    </row>
    <row r="1607" spans="2:22" x14ac:dyDescent="0.2">
      <c r="B1607" s="2"/>
      <c r="C1607" s="2"/>
      <c r="D1607" s="2"/>
      <c r="E1607" s="2"/>
      <c r="F1607" s="2"/>
      <c r="G1607" s="3"/>
      <c r="H1607" s="3"/>
      <c r="I1607" s="2"/>
      <c r="J1607"/>
      <c r="K1607"/>
      <c r="L1607"/>
      <c r="M1607"/>
      <c r="N1607"/>
      <c r="O1607"/>
      <c r="P1607"/>
      <c r="Q1607"/>
      <c r="R1607"/>
      <c r="S1607"/>
      <c r="T1607"/>
      <c r="U1607"/>
      <c r="V1607" s="2"/>
    </row>
    <row r="1608" spans="2:22" x14ac:dyDescent="0.2">
      <c r="B1608" s="2"/>
      <c r="C1608" s="2"/>
      <c r="D1608" s="2"/>
      <c r="E1608" s="2"/>
      <c r="F1608" s="2"/>
      <c r="G1608" s="3"/>
      <c r="H1608" s="3"/>
      <c r="I1608" s="2"/>
      <c r="J1608"/>
      <c r="K1608"/>
      <c r="L1608"/>
      <c r="M1608"/>
      <c r="N1608"/>
      <c r="O1608"/>
      <c r="P1608"/>
      <c r="Q1608"/>
      <c r="R1608"/>
      <c r="S1608"/>
      <c r="T1608"/>
      <c r="U1608"/>
      <c r="V1608" s="2"/>
    </row>
    <row r="1609" spans="2:22" x14ac:dyDescent="0.2">
      <c r="B1609" s="2"/>
      <c r="C1609" s="2"/>
      <c r="D1609" s="2"/>
      <c r="E1609" s="2"/>
      <c r="F1609" s="2"/>
      <c r="G1609" s="3"/>
      <c r="H1609" s="3"/>
      <c r="I1609" s="2"/>
      <c r="J1609"/>
      <c r="K1609"/>
      <c r="L1609"/>
      <c r="M1609"/>
      <c r="N1609"/>
      <c r="O1609"/>
      <c r="P1609"/>
      <c r="Q1609"/>
      <c r="R1609"/>
      <c r="S1609"/>
      <c r="T1609"/>
      <c r="U1609"/>
      <c r="V1609" s="2"/>
    </row>
    <row r="1610" spans="2:22" x14ac:dyDescent="0.2">
      <c r="B1610" s="2"/>
      <c r="C1610" s="2"/>
      <c r="D1610" s="2"/>
      <c r="E1610" s="2"/>
      <c r="F1610" s="2"/>
      <c r="G1610" s="3"/>
      <c r="H1610" s="3"/>
      <c r="I1610" s="2"/>
      <c r="J1610"/>
      <c r="K1610"/>
      <c r="L1610"/>
      <c r="M1610"/>
      <c r="N1610"/>
      <c r="O1610"/>
      <c r="P1610"/>
      <c r="Q1610"/>
      <c r="R1610"/>
      <c r="S1610"/>
      <c r="T1610"/>
      <c r="U1610"/>
      <c r="V1610" s="2"/>
    </row>
    <row r="1611" spans="2:22" x14ac:dyDescent="0.2">
      <c r="B1611" s="2"/>
      <c r="C1611" s="2"/>
      <c r="D1611" s="2"/>
      <c r="E1611" s="2"/>
      <c r="F1611" s="2"/>
      <c r="G1611" s="3"/>
      <c r="H1611" s="3"/>
      <c r="I1611" s="2"/>
      <c r="J1611"/>
      <c r="K1611"/>
      <c r="L1611"/>
      <c r="M1611"/>
      <c r="N1611"/>
      <c r="O1611"/>
      <c r="P1611"/>
      <c r="Q1611"/>
      <c r="R1611"/>
      <c r="S1611"/>
      <c r="T1611"/>
      <c r="U1611"/>
      <c r="V1611" s="2"/>
    </row>
    <row r="1612" spans="2:22" x14ac:dyDescent="0.2">
      <c r="B1612" s="2"/>
      <c r="C1612" s="2"/>
      <c r="D1612" s="2"/>
      <c r="E1612" s="2"/>
      <c r="F1612" s="2"/>
      <c r="G1612" s="3"/>
      <c r="H1612" s="3"/>
      <c r="I1612" s="2"/>
      <c r="J1612"/>
      <c r="K1612"/>
      <c r="L1612"/>
      <c r="M1612"/>
      <c r="N1612"/>
      <c r="O1612"/>
      <c r="P1612"/>
      <c r="Q1612"/>
      <c r="R1612"/>
      <c r="S1612"/>
      <c r="T1612"/>
      <c r="U1612"/>
      <c r="V1612" s="2"/>
    </row>
    <row r="1613" spans="2:22" x14ac:dyDescent="0.2">
      <c r="B1613" s="2"/>
      <c r="C1613" s="2"/>
      <c r="D1613" s="2"/>
      <c r="E1613" s="2"/>
      <c r="F1613" s="2"/>
      <c r="G1613" s="3"/>
      <c r="H1613" s="3"/>
      <c r="I1613" s="2"/>
      <c r="J1613"/>
      <c r="K1613"/>
      <c r="L1613"/>
      <c r="M1613"/>
      <c r="N1613"/>
      <c r="O1613"/>
      <c r="P1613"/>
      <c r="Q1613"/>
      <c r="R1613"/>
      <c r="S1613"/>
      <c r="T1613"/>
      <c r="U1613"/>
      <c r="V1613" s="2"/>
    </row>
    <row r="1614" spans="2:22" x14ac:dyDescent="0.2">
      <c r="B1614" s="2"/>
      <c r="C1614" s="2"/>
      <c r="D1614" s="2"/>
      <c r="E1614" s="2"/>
      <c r="F1614" s="2"/>
      <c r="G1614" s="3"/>
      <c r="H1614" s="3"/>
      <c r="I1614" s="2"/>
      <c r="J1614"/>
      <c r="K1614"/>
      <c r="L1614"/>
      <c r="M1614"/>
      <c r="N1614"/>
      <c r="O1614"/>
      <c r="P1614"/>
      <c r="Q1614"/>
      <c r="R1614"/>
      <c r="S1614"/>
      <c r="T1614"/>
      <c r="U1614"/>
      <c r="V1614" s="2"/>
    </row>
    <row r="1615" spans="2:22" x14ac:dyDescent="0.2">
      <c r="B1615" s="2"/>
      <c r="C1615" s="2"/>
      <c r="D1615" s="2"/>
      <c r="E1615" s="2"/>
      <c r="F1615" s="2"/>
      <c r="G1615" s="3"/>
      <c r="H1615" s="3"/>
      <c r="I1615" s="2"/>
      <c r="J1615"/>
      <c r="K1615"/>
      <c r="L1615"/>
      <c r="M1615"/>
      <c r="N1615"/>
      <c r="O1615"/>
      <c r="P1615"/>
      <c r="Q1615"/>
      <c r="R1615"/>
      <c r="S1615"/>
      <c r="T1615"/>
      <c r="U1615"/>
      <c r="V1615" s="2"/>
    </row>
    <row r="1616" spans="2:22" x14ac:dyDescent="0.2">
      <c r="B1616" s="2"/>
      <c r="C1616" s="2"/>
      <c r="D1616" s="2"/>
      <c r="E1616" s="2"/>
      <c r="F1616" s="2"/>
      <c r="G1616" s="3"/>
      <c r="H1616" s="3"/>
      <c r="I1616" s="2"/>
      <c r="J1616"/>
      <c r="K1616"/>
      <c r="L1616"/>
      <c r="M1616"/>
      <c r="N1616"/>
      <c r="O1616"/>
      <c r="P1616"/>
      <c r="Q1616"/>
      <c r="R1616"/>
      <c r="S1616"/>
      <c r="T1616"/>
      <c r="U1616"/>
      <c r="V1616" s="2"/>
    </row>
    <row r="1617" spans="2:22" x14ac:dyDescent="0.2">
      <c r="B1617" s="2"/>
      <c r="C1617" s="2"/>
      <c r="D1617" s="2"/>
      <c r="E1617" s="2"/>
      <c r="F1617" s="2"/>
      <c r="G1617" s="3"/>
      <c r="H1617" s="3"/>
      <c r="I1617" s="2"/>
      <c r="J1617"/>
      <c r="K1617"/>
      <c r="L1617"/>
      <c r="M1617"/>
      <c r="N1617"/>
      <c r="O1617"/>
      <c r="P1617"/>
      <c r="Q1617"/>
      <c r="R1617"/>
      <c r="S1617"/>
      <c r="T1617"/>
      <c r="U1617"/>
      <c r="V1617" s="2"/>
    </row>
    <row r="1618" spans="2:22" x14ac:dyDescent="0.2">
      <c r="B1618" s="2"/>
      <c r="C1618" s="2"/>
      <c r="D1618" s="2"/>
      <c r="E1618" s="2"/>
      <c r="F1618" s="2"/>
      <c r="G1618" s="3"/>
      <c r="H1618" s="3"/>
      <c r="I1618" s="2"/>
      <c r="J1618"/>
      <c r="K1618"/>
      <c r="L1618"/>
      <c r="M1618"/>
      <c r="N1618"/>
      <c r="O1618"/>
      <c r="P1618"/>
      <c r="Q1618"/>
      <c r="R1618"/>
      <c r="S1618"/>
      <c r="T1618"/>
      <c r="U1618"/>
      <c r="V1618" s="2"/>
    </row>
    <row r="1619" spans="2:22" x14ac:dyDescent="0.2">
      <c r="B1619" s="2"/>
      <c r="C1619" s="2"/>
      <c r="D1619" s="2"/>
      <c r="E1619" s="2"/>
      <c r="F1619" s="2"/>
      <c r="G1619" s="3"/>
      <c r="H1619" s="3"/>
      <c r="I1619" s="2"/>
      <c r="J1619"/>
      <c r="K1619"/>
      <c r="L1619"/>
      <c r="M1619"/>
      <c r="N1619"/>
      <c r="O1619"/>
      <c r="P1619"/>
      <c r="Q1619"/>
      <c r="R1619"/>
      <c r="S1619"/>
      <c r="T1619"/>
      <c r="U1619"/>
      <c r="V1619" s="2"/>
    </row>
    <row r="1620" spans="2:22" x14ac:dyDescent="0.2">
      <c r="B1620" s="2"/>
      <c r="C1620" s="2"/>
      <c r="D1620" s="2"/>
      <c r="E1620" s="2"/>
      <c r="F1620" s="2"/>
      <c r="G1620" s="3"/>
      <c r="H1620" s="3"/>
      <c r="I1620" s="2"/>
      <c r="J1620"/>
      <c r="K1620"/>
      <c r="L1620"/>
      <c r="M1620"/>
      <c r="N1620"/>
      <c r="O1620"/>
      <c r="P1620"/>
      <c r="Q1620"/>
      <c r="R1620"/>
      <c r="S1620"/>
      <c r="T1620"/>
      <c r="U1620"/>
      <c r="V1620" s="2"/>
    </row>
    <row r="1621" spans="2:22" x14ac:dyDescent="0.2">
      <c r="B1621" s="2"/>
      <c r="C1621" s="2"/>
      <c r="D1621" s="2"/>
      <c r="E1621" s="2"/>
      <c r="F1621" s="2"/>
      <c r="G1621" s="3"/>
      <c r="H1621" s="3"/>
      <c r="I1621" s="2"/>
      <c r="J1621"/>
      <c r="K1621"/>
      <c r="L1621"/>
      <c r="M1621"/>
      <c r="N1621"/>
      <c r="O1621"/>
      <c r="P1621"/>
      <c r="Q1621"/>
      <c r="R1621"/>
      <c r="S1621"/>
      <c r="T1621"/>
      <c r="U1621"/>
      <c r="V1621" s="2"/>
    </row>
    <row r="1622" spans="2:22" x14ac:dyDescent="0.2">
      <c r="B1622" s="2"/>
      <c r="C1622" s="2"/>
      <c r="D1622" s="2"/>
      <c r="E1622" s="2"/>
      <c r="F1622" s="2"/>
      <c r="G1622" s="3"/>
      <c r="H1622" s="3"/>
      <c r="I1622" s="2"/>
      <c r="J1622"/>
      <c r="K1622"/>
      <c r="L1622"/>
      <c r="M1622"/>
      <c r="N1622"/>
      <c r="O1622"/>
      <c r="P1622"/>
      <c r="Q1622"/>
      <c r="R1622"/>
      <c r="S1622"/>
      <c r="T1622"/>
      <c r="U1622"/>
      <c r="V1622" s="2"/>
    </row>
    <row r="1623" spans="2:22" x14ac:dyDescent="0.2">
      <c r="B1623" s="2"/>
      <c r="C1623" s="2"/>
      <c r="D1623" s="2"/>
      <c r="E1623" s="2"/>
      <c r="F1623" s="2"/>
      <c r="G1623" s="3"/>
      <c r="H1623" s="3"/>
      <c r="I1623" s="2"/>
      <c r="J1623"/>
      <c r="K1623"/>
      <c r="L1623"/>
      <c r="M1623"/>
      <c r="N1623"/>
      <c r="O1623"/>
      <c r="P1623"/>
      <c r="Q1623"/>
      <c r="R1623"/>
      <c r="S1623"/>
      <c r="T1623"/>
      <c r="U1623"/>
      <c r="V1623" s="2"/>
    </row>
    <row r="1624" spans="2:22" x14ac:dyDescent="0.2">
      <c r="B1624" s="2"/>
      <c r="C1624" s="2"/>
      <c r="D1624" s="2"/>
      <c r="E1624" s="2"/>
      <c r="F1624" s="2"/>
      <c r="G1624" s="3"/>
      <c r="H1624" s="3"/>
      <c r="I1624" s="2"/>
      <c r="J1624"/>
      <c r="K1624"/>
      <c r="L1624"/>
      <c r="M1624"/>
      <c r="N1624"/>
      <c r="O1624"/>
      <c r="P1624"/>
      <c r="Q1624"/>
      <c r="R1624"/>
      <c r="S1624"/>
      <c r="T1624"/>
      <c r="U1624"/>
      <c r="V1624" s="2"/>
    </row>
    <row r="1625" spans="2:22" x14ac:dyDescent="0.2">
      <c r="B1625" s="2"/>
      <c r="C1625" s="2"/>
      <c r="D1625" s="2"/>
      <c r="E1625" s="2"/>
      <c r="F1625" s="2"/>
      <c r="G1625" s="3"/>
      <c r="H1625" s="3"/>
      <c r="I1625" s="2"/>
      <c r="J1625"/>
      <c r="K1625"/>
      <c r="L1625"/>
      <c r="M1625"/>
      <c r="N1625"/>
      <c r="O1625"/>
      <c r="P1625"/>
      <c r="Q1625"/>
      <c r="R1625"/>
      <c r="S1625"/>
      <c r="T1625"/>
      <c r="U1625"/>
      <c r="V1625" s="2"/>
    </row>
    <row r="1626" spans="2:22" x14ac:dyDescent="0.2">
      <c r="B1626" s="2"/>
      <c r="C1626" s="2"/>
      <c r="D1626" s="2"/>
      <c r="E1626" s="2"/>
      <c r="F1626" s="2"/>
      <c r="G1626" s="3"/>
      <c r="H1626" s="3"/>
      <c r="I1626" s="2"/>
      <c r="J1626"/>
      <c r="K1626"/>
      <c r="L1626"/>
      <c r="M1626"/>
      <c r="N1626"/>
      <c r="O1626"/>
      <c r="P1626"/>
      <c r="Q1626"/>
      <c r="R1626"/>
      <c r="S1626"/>
      <c r="T1626"/>
      <c r="U1626"/>
      <c r="V1626" s="2"/>
    </row>
    <row r="1627" spans="2:22" x14ac:dyDescent="0.2">
      <c r="B1627" s="2"/>
      <c r="C1627" s="2"/>
      <c r="D1627" s="2"/>
      <c r="E1627" s="2"/>
      <c r="F1627" s="2"/>
      <c r="G1627" s="3"/>
      <c r="H1627" s="3"/>
      <c r="I1627" s="2"/>
      <c r="J1627"/>
      <c r="K1627"/>
      <c r="L1627"/>
      <c r="M1627"/>
      <c r="N1627"/>
      <c r="O1627"/>
      <c r="P1627"/>
      <c r="Q1627"/>
      <c r="R1627"/>
      <c r="S1627"/>
      <c r="T1627"/>
      <c r="U1627"/>
      <c r="V1627" s="2"/>
    </row>
    <row r="1628" spans="2:22" x14ac:dyDescent="0.2">
      <c r="B1628" s="2"/>
      <c r="C1628" s="2"/>
      <c r="D1628" s="2"/>
      <c r="E1628" s="2"/>
      <c r="F1628" s="2"/>
      <c r="G1628" s="3"/>
      <c r="H1628" s="3"/>
      <c r="I1628" s="2"/>
      <c r="J1628"/>
      <c r="K1628"/>
      <c r="L1628"/>
      <c r="M1628"/>
      <c r="N1628"/>
      <c r="O1628"/>
      <c r="P1628"/>
      <c r="Q1628"/>
      <c r="R1628"/>
      <c r="S1628"/>
      <c r="T1628"/>
      <c r="U1628"/>
      <c r="V1628" s="2"/>
    </row>
    <row r="1629" spans="2:22" x14ac:dyDescent="0.2">
      <c r="B1629" s="2"/>
      <c r="C1629" s="2"/>
      <c r="D1629" s="2"/>
      <c r="E1629" s="2"/>
      <c r="F1629" s="2"/>
      <c r="G1629" s="3"/>
      <c r="H1629" s="3"/>
      <c r="I1629" s="2"/>
      <c r="J1629"/>
      <c r="K1629"/>
      <c r="L1629"/>
      <c r="M1629"/>
      <c r="N1629"/>
      <c r="O1629"/>
      <c r="P1629"/>
      <c r="Q1629"/>
      <c r="R1629"/>
      <c r="S1629"/>
      <c r="T1629"/>
      <c r="U1629"/>
      <c r="V1629" s="2"/>
    </row>
    <row r="1630" spans="2:22" x14ac:dyDescent="0.2">
      <c r="B1630" s="2"/>
      <c r="C1630" s="2"/>
      <c r="D1630" s="2"/>
      <c r="E1630" s="2"/>
      <c r="F1630" s="2"/>
      <c r="G1630" s="3"/>
      <c r="H1630" s="3"/>
      <c r="I1630" s="2"/>
      <c r="J1630"/>
      <c r="K1630"/>
      <c r="L1630"/>
      <c r="M1630"/>
      <c r="N1630"/>
      <c r="O1630"/>
      <c r="P1630"/>
      <c r="Q1630"/>
      <c r="R1630"/>
      <c r="S1630"/>
      <c r="T1630"/>
      <c r="U1630"/>
      <c r="V1630" s="2"/>
    </row>
    <row r="1631" spans="2:22" x14ac:dyDescent="0.2">
      <c r="B1631" s="2"/>
      <c r="C1631" s="2"/>
      <c r="D1631" s="2"/>
      <c r="E1631" s="2"/>
      <c r="F1631" s="2"/>
      <c r="G1631" s="3"/>
      <c r="H1631" s="3"/>
      <c r="I1631" s="2"/>
      <c r="J1631"/>
      <c r="K1631"/>
      <c r="L1631"/>
      <c r="M1631"/>
      <c r="N1631"/>
      <c r="O1631"/>
      <c r="P1631"/>
      <c r="Q1631"/>
      <c r="R1631"/>
      <c r="S1631"/>
      <c r="T1631"/>
      <c r="U1631"/>
      <c r="V1631" s="2"/>
    </row>
    <row r="1632" spans="2:22" x14ac:dyDescent="0.2">
      <c r="B1632" s="2"/>
      <c r="C1632" s="2"/>
      <c r="D1632" s="2"/>
      <c r="E1632" s="2"/>
      <c r="F1632" s="2"/>
      <c r="G1632" s="3"/>
      <c r="H1632" s="3"/>
      <c r="I1632" s="2"/>
      <c r="J1632"/>
      <c r="K1632"/>
      <c r="L1632"/>
      <c r="M1632"/>
      <c r="N1632"/>
      <c r="O1632"/>
      <c r="P1632"/>
      <c r="Q1632"/>
      <c r="R1632"/>
      <c r="S1632"/>
      <c r="T1632"/>
      <c r="U1632"/>
      <c r="V1632" s="2"/>
    </row>
    <row r="1633" spans="2:22" x14ac:dyDescent="0.2">
      <c r="B1633" s="2"/>
      <c r="C1633" s="2"/>
      <c r="D1633" s="2"/>
      <c r="E1633" s="2"/>
      <c r="F1633" s="2"/>
      <c r="G1633" s="3"/>
      <c r="H1633" s="3"/>
      <c r="I1633" s="2"/>
      <c r="J1633"/>
      <c r="K1633"/>
      <c r="L1633"/>
      <c r="M1633"/>
      <c r="N1633"/>
      <c r="O1633"/>
      <c r="P1633"/>
      <c r="Q1633"/>
      <c r="R1633"/>
      <c r="S1633"/>
      <c r="T1633"/>
      <c r="U1633"/>
      <c r="V1633" s="2"/>
    </row>
    <row r="1634" spans="2:22" x14ac:dyDescent="0.2">
      <c r="B1634" s="2"/>
      <c r="C1634" s="2"/>
      <c r="D1634" s="2"/>
      <c r="E1634" s="2"/>
      <c r="F1634" s="2"/>
      <c r="G1634" s="3"/>
      <c r="H1634" s="3"/>
      <c r="I1634" s="2"/>
      <c r="J1634"/>
      <c r="K1634"/>
      <c r="L1634"/>
      <c r="M1634"/>
      <c r="N1634"/>
      <c r="O1634"/>
      <c r="P1634"/>
      <c r="Q1634"/>
      <c r="R1634"/>
      <c r="S1634"/>
      <c r="T1634"/>
      <c r="U1634"/>
      <c r="V1634" s="2"/>
    </row>
    <row r="1635" spans="2:22" x14ac:dyDescent="0.2">
      <c r="B1635" s="2"/>
      <c r="C1635" s="2"/>
      <c r="D1635" s="2"/>
      <c r="E1635" s="2"/>
      <c r="F1635" s="2"/>
      <c r="G1635" s="3"/>
      <c r="H1635" s="3"/>
      <c r="I1635" s="2"/>
      <c r="J1635"/>
      <c r="K1635"/>
      <c r="L1635"/>
      <c r="M1635"/>
      <c r="N1635"/>
      <c r="O1635"/>
      <c r="P1635"/>
      <c r="Q1635"/>
      <c r="R1635"/>
      <c r="S1635"/>
      <c r="T1635"/>
      <c r="U1635"/>
      <c r="V1635" s="2"/>
    </row>
    <row r="1636" spans="2:22" x14ac:dyDescent="0.2">
      <c r="B1636" s="2"/>
      <c r="C1636" s="2"/>
      <c r="D1636" s="2"/>
      <c r="E1636" s="2"/>
      <c r="F1636" s="2"/>
      <c r="G1636" s="3"/>
      <c r="H1636" s="3"/>
      <c r="I1636" s="2"/>
      <c r="J1636"/>
      <c r="K1636"/>
      <c r="L1636"/>
      <c r="M1636"/>
      <c r="N1636"/>
      <c r="O1636"/>
      <c r="P1636"/>
      <c r="Q1636"/>
      <c r="R1636"/>
      <c r="S1636"/>
      <c r="T1636"/>
      <c r="U1636"/>
      <c r="V1636" s="2"/>
    </row>
    <row r="1637" spans="2:22" x14ac:dyDescent="0.2">
      <c r="B1637" s="2"/>
      <c r="C1637" s="2"/>
      <c r="D1637" s="2"/>
      <c r="E1637" s="2"/>
      <c r="F1637" s="2"/>
      <c r="G1637" s="3"/>
      <c r="H1637" s="3"/>
      <c r="I1637" s="2"/>
      <c r="J1637"/>
      <c r="K1637"/>
      <c r="L1637"/>
      <c r="M1637"/>
      <c r="N1637"/>
      <c r="O1637"/>
      <c r="P1637"/>
      <c r="Q1637"/>
      <c r="R1637"/>
      <c r="S1637"/>
      <c r="T1637"/>
      <c r="U1637"/>
      <c r="V1637" s="2"/>
    </row>
    <row r="1638" spans="2:22" x14ac:dyDescent="0.2">
      <c r="B1638" s="2"/>
      <c r="C1638" s="2"/>
      <c r="D1638" s="2"/>
      <c r="E1638" s="2"/>
      <c r="F1638" s="2"/>
      <c r="G1638" s="3"/>
      <c r="H1638" s="3"/>
      <c r="I1638" s="2"/>
      <c r="J1638"/>
      <c r="K1638"/>
      <c r="L1638"/>
      <c r="M1638"/>
      <c r="N1638"/>
      <c r="O1638"/>
      <c r="P1638"/>
      <c r="Q1638"/>
      <c r="R1638"/>
      <c r="S1638"/>
      <c r="T1638"/>
      <c r="U1638"/>
      <c r="V1638" s="2"/>
    </row>
    <row r="1639" spans="2:22" x14ac:dyDescent="0.2">
      <c r="B1639" s="2"/>
      <c r="C1639" s="2"/>
      <c r="D1639" s="2"/>
      <c r="E1639" s="2"/>
      <c r="F1639" s="2"/>
      <c r="G1639" s="3"/>
      <c r="H1639" s="3"/>
      <c r="I1639" s="2"/>
      <c r="J1639"/>
      <c r="K1639"/>
      <c r="L1639"/>
      <c r="M1639"/>
      <c r="N1639"/>
      <c r="O1639"/>
      <c r="P1639"/>
      <c r="Q1639"/>
      <c r="R1639"/>
      <c r="S1639"/>
      <c r="T1639"/>
      <c r="U1639"/>
      <c r="V1639" s="2"/>
    </row>
    <row r="1640" spans="2:22" x14ac:dyDescent="0.2">
      <c r="B1640" s="2"/>
      <c r="C1640" s="2"/>
      <c r="D1640" s="2"/>
      <c r="E1640" s="2"/>
      <c r="F1640" s="2"/>
      <c r="G1640" s="3"/>
      <c r="H1640" s="3"/>
      <c r="I1640" s="2"/>
      <c r="J1640"/>
      <c r="K1640"/>
      <c r="L1640"/>
      <c r="M1640"/>
      <c r="N1640"/>
      <c r="O1640"/>
      <c r="P1640"/>
      <c r="Q1640"/>
      <c r="R1640"/>
      <c r="S1640"/>
      <c r="T1640"/>
      <c r="U1640"/>
      <c r="V1640" s="2"/>
    </row>
    <row r="1641" spans="2:22" x14ac:dyDescent="0.2">
      <c r="B1641" s="2"/>
      <c r="C1641" s="2"/>
      <c r="D1641" s="2"/>
      <c r="E1641" s="2"/>
      <c r="F1641" s="2"/>
      <c r="G1641" s="3"/>
      <c r="H1641" s="3"/>
      <c r="I1641" s="2"/>
      <c r="J1641"/>
      <c r="K1641"/>
      <c r="L1641"/>
      <c r="M1641"/>
      <c r="N1641"/>
      <c r="O1641"/>
      <c r="P1641"/>
      <c r="Q1641"/>
      <c r="R1641"/>
      <c r="S1641"/>
      <c r="T1641"/>
      <c r="U1641"/>
      <c r="V1641" s="2"/>
    </row>
    <row r="1642" spans="2:22" x14ac:dyDescent="0.2">
      <c r="B1642" s="2"/>
      <c r="C1642" s="2"/>
      <c r="D1642" s="2"/>
      <c r="E1642" s="2"/>
      <c r="F1642" s="2"/>
      <c r="G1642" s="3"/>
      <c r="H1642" s="3"/>
      <c r="I1642" s="2"/>
      <c r="J1642"/>
      <c r="K1642"/>
      <c r="L1642"/>
      <c r="M1642"/>
      <c r="N1642"/>
      <c r="O1642"/>
      <c r="P1642"/>
      <c r="Q1642"/>
      <c r="R1642"/>
      <c r="S1642"/>
      <c r="T1642"/>
      <c r="U1642"/>
      <c r="V1642" s="2"/>
    </row>
    <row r="1643" spans="2:22" x14ac:dyDescent="0.2">
      <c r="B1643" s="2"/>
      <c r="C1643" s="2"/>
      <c r="D1643" s="2"/>
      <c r="E1643" s="2"/>
      <c r="F1643" s="2"/>
      <c r="G1643" s="3"/>
      <c r="H1643" s="3"/>
      <c r="I1643" s="2"/>
      <c r="J1643"/>
      <c r="K1643"/>
      <c r="L1643"/>
      <c r="M1643"/>
      <c r="N1643"/>
      <c r="O1643"/>
      <c r="P1643"/>
      <c r="Q1643"/>
      <c r="R1643"/>
      <c r="S1643"/>
      <c r="T1643"/>
      <c r="U1643"/>
      <c r="V1643" s="2"/>
    </row>
    <row r="1644" spans="2:22" x14ac:dyDescent="0.2">
      <c r="B1644" s="2"/>
      <c r="C1644" s="2"/>
      <c r="D1644" s="2"/>
      <c r="E1644" s="2"/>
      <c r="F1644" s="2"/>
      <c r="G1644" s="3"/>
      <c r="H1644" s="3"/>
      <c r="I1644" s="2"/>
      <c r="J1644"/>
      <c r="K1644"/>
      <c r="L1644"/>
      <c r="M1644"/>
      <c r="N1644"/>
      <c r="O1644"/>
      <c r="P1644"/>
      <c r="Q1644"/>
      <c r="R1644"/>
      <c r="S1644"/>
      <c r="T1644"/>
      <c r="U1644"/>
      <c r="V1644" s="2"/>
    </row>
    <row r="1645" spans="2:22" x14ac:dyDescent="0.2">
      <c r="B1645" s="2"/>
      <c r="C1645" s="2"/>
      <c r="D1645" s="2"/>
      <c r="E1645" s="2"/>
      <c r="F1645" s="2"/>
      <c r="G1645" s="3"/>
      <c r="H1645" s="3"/>
      <c r="I1645" s="2"/>
      <c r="J1645"/>
      <c r="K1645"/>
      <c r="L1645"/>
      <c r="M1645"/>
      <c r="N1645"/>
      <c r="O1645"/>
      <c r="P1645"/>
      <c r="Q1645"/>
      <c r="R1645"/>
      <c r="S1645"/>
      <c r="T1645"/>
      <c r="U1645"/>
      <c r="V1645" s="2"/>
    </row>
    <row r="1646" spans="2:22" x14ac:dyDescent="0.2">
      <c r="B1646" s="2"/>
      <c r="C1646" s="2"/>
      <c r="D1646" s="2"/>
      <c r="E1646" s="2"/>
      <c r="F1646" s="2"/>
      <c r="G1646" s="3"/>
      <c r="H1646" s="3"/>
      <c r="I1646" s="2"/>
      <c r="J1646"/>
      <c r="K1646"/>
      <c r="L1646"/>
      <c r="M1646"/>
      <c r="N1646"/>
      <c r="O1646"/>
      <c r="P1646"/>
      <c r="Q1646"/>
      <c r="R1646"/>
      <c r="S1646"/>
      <c r="T1646"/>
      <c r="U1646"/>
      <c r="V1646" s="2"/>
    </row>
    <row r="1647" spans="2:22" x14ac:dyDescent="0.2">
      <c r="B1647" s="2"/>
      <c r="C1647" s="2"/>
      <c r="D1647" s="2"/>
      <c r="E1647" s="2"/>
      <c r="F1647" s="2"/>
      <c r="G1647" s="3"/>
      <c r="H1647" s="3"/>
      <c r="I1647" s="2"/>
      <c r="J1647"/>
      <c r="K1647"/>
      <c r="L1647"/>
      <c r="M1647"/>
      <c r="N1647"/>
      <c r="O1647"/>
      <c r="P1647"/>
      <c r="Q1647"/>
      <c r="R1647"/>
      <c r="S1647"/>
      <c r="T1647"/>
      <c r="U1647"/>
      <c r="V1647" s="2"/>
    </row>
    <row r="1648" spans="2:22" x14ac:dyDescent="0.2">
      <c r="B1648" s="2"/>
      <c r="C1648" s="2"/>
      <c r="D1648" s="2"/>
      <c r="E1648" s="2"/>
      <c r="F1648" s="2"/>
      <c r="G1648" s="3"/>
      <c r="H1648" s="3"/>
      <c r="I1648" s="2"/>
      <c r="J1648"/>
      <c r="K1648"/>
      <c r="L1648"/>
      <c r="M1648"/>
      <c r="N1648"/>
      <c r="O1648"/>
      <c r="P1648"/>
      <c r="Q1648"/>
      <c r="R1648"/>
      <c r="S1648"/>
      <c r="T1648"/>
      <c r="U1648"/>
      <c r="V1648" s="2"/>
    </row>
    <row r="1649" spans="2:22" x14ac:dyDescent="0.2">
      <c r="B1649" s="2"/>
      <c r="C1649" s="2"/>
      <c r="D1649" s="2"/>
      <c r="E1649" s="2"/>
      <c r="F1649" s="2"/>
      <c r="G1649" s="3"/>
      <c r="H1649" s="3"/>
      <c r="I1649" s="2"/>
      <c r="J1649"/>
      <c r="K1649"/>
      <c r="L1649"/>
      <c r="M1649"/>
      <c r="N1649"/>
      <c r="O1649"/>
      <c r="P1649"/>
      <c r="Q1649"/>
      <c r="R1649"/>
      <c r="S1649"/>
      <c r="T1649"/>
      <c r="U1649"/>
      <c r="V1649" s="2"/>
    </row>
    <row r="1650" spans="2:22" x14ac:dyDescent="0.2">
      <c r="B1650" s="2"/>
      <c r="C1650" s="2"/>
      <c r="D1650" s="2"/>
      <c r="E1650" s="2"/>
      <c r="F1650" s="2"/>
      <c r="G1650" s="3"/>
      <c r="H1650" s="3"/>
      <c r="I1650" s="2"/>
      <c r="J1650"/>
      <c r="K1650"/>
      <c r="L1650"/>
      <c r="M1650"/>
      <c r="N1650"/>
      <c r="O1650"/>
      <c r="P1650"/>
      <c r="Q1650"/>
      <c r="R1650"/>
      <c r="S1650"/>
      <c r="T1650"/>
      <c r="U1650"/>
      <c r="V1650" s="2"/>
    </row>
    <row r="1651" spans="2:22" x14ac:dyDescent="0.2">
      <c r="B1651" s="2"/>
      <c r="C1651" s="2"/>
      <c r="D1651" s="2"/>
      <c r="E1651" s="2"/>
      <c r="F1651" s="2"/>
      <c r="G1651" s="3"/>
      <c r="H1651" s="3"/>
      <c r="I1651" s="2"/>
      <c r="J1651"/>
      <c r="K1651"/>
      <c r="L1651"/>
      <c r="M1651"/>
      <c r="N1651"/>
      <c r="O1651"/>
      <c r="P1651"/>
      <c r="Q1651"/>
      <c r="R1651"/>
      <c r="S1651"/>
      <c r="T1651"/>
      <c r="U1651"/>
      <c r="V1651" s="2"/>
    </row>
    <row r="1652" spans="2:22" x14ac:dyDescent="0.2">
      <c r="B1652" s="2"/>
      <c r="C1652" s="2"/>
      <c r="D1652" s="2"/>
      <c r="E1652" s="2"/>
      <c r="F1652" s="2"/>
      <c r="G1652" s="3"/>
      <c r="H1652" s="3"/>
      <c r="I1652" s="2"/>
      <c r="J1652"/>
      <c r="K1652"/>
      <c r="L1652"/>
      <c r="M1652"/>
      <c r="N1652"/>
      <c r="O1652"/>
      <c r="P1652"/>
      <c r="Q1652"/>
      <c r="R1652"/>
      <c r="S1652"/>
      <c r="T1652"/>
      <c r="U1652"/>
      <c r="V1652" s="2"/>
    </row>
    <row r="1653" spans="2:22" x14ac:dyDescent="0.2">
      <c r="B1653" s="2"/>
      <c r="C1653" s="2"/>
      <c r="D1653" s="2"/>
      <c r="E1653" s="2"/>
      <c r="F1653" s="2"/>
      <c r="G1653" s="3"/>
      <c r="H1653" s="3"/>
      <c r="I1653" s="2"/>
      <c r="J1653"/>
      <c r="K1653"/>
      <c r="L1653"/>
      <c r="M1653"/>
      <c r="N1653"/>
      <c r="O1653"/>
      <c r="P1653"/>
      <c r="Q1653"/>
      <c r="R1653"/>
      <c r="S1653"/>
      <c r="T1653"/>
      <c r="U1653"/>
      <c r="V1653" s="2"/>
    </row>
    <row r="1654" spans="2:22" x14ac:dyDescent="0.2">
      <c r="B1654" s="2"/>
      <c r="C1654" s="2"/>
      <c r="D1654" s="2"/>
      <c r="E1654" s="2"/>
      <c r="F1654" s="2"/>
      <c r="G1654" s="3"/>
      <c r="H1654" s="3"/>
      <c r="I1654" s="2"/>
      <c r="J1654"/>
      <c r="K1654"/>
      <c r="L1654"/>
      <c r="M1654"/>
      <c r="N1654"/>
      <c r="O1654"/>
      <c r="P1654"/>
      <c r="Q1654"/>
      <c r="R1654"/>
      <c r="S1654"/>
      <c r="T1654"/>
      <c r="U1654"/>
      <c r="V1654" s="2"/>
    </row>
    <row r="1655" spans="2:22" x14ac:dyDescent="0.2">
      <c r="B1655" s="2"/>
      <c r="C1655" s="2"/>
      <c r="D1655" s="2"/>
      <c r="E1655" s="2"/>
      <c r="F1655" s="2"/>
      <c r="G1655" s="3"/>
      <c r="H1655" s="3"/>
      <c r="I1655" s="2"/>
      <c r="J1655"/>
      <c r="K1655"/>
      <c r="L1655"/>
      <c r="M1655"/>
      <c r="N1655"/>
      <c r="O1655"/>
      <c r="P1655"/>
      <c r="Q1655"/>
      <c r="R1655"/>
      <c r="S1655"/>
      <c r="T1655"/>
      <c r="U1655"/>
      <c r="V1655" s="2"/>
    </row>
    <row r="1656" spans="2:22" x14ac:dyDescent="0.2">
      <c r="B1656" s="2"/>
      <c r="C1656" s="2"/>
      <c r="D1656" s="2"/>
      <c r="E1656" s="2"/>
      <c r="F1656" s="2"/>
      <c r="G1656" s="3"/>
      <c r="H1656" s="3"/>
      <c r="I1656" s="2"/>
      <c r="J1656"/>
      <c r="K1656"/>
      <c r="L1656"/>
      <c r="M1656"/>
      <c r="N1656"/>
      <c r="O1656"/>
      <c r="P1656"/>
      <c r="Q1656"/>
      <c r="R1656"/>
      <c r="S1656"/>
      <c r="T1656"/>
      <c r="U1656"/>
      <c r="V1656" s="2"/>
    </row>
    <row r="1657" spans="2:22" x14ac:dyDescent="0.2">
      <c r="B1657" s="2"/>
      <c r="C1657" s="2"/>
      <c r="D1657" s="2"/>
      <c r="E1657" s="2"/>
      <c r="F1657" s="2"/>
      <c r="G1657" s="3"/>
      <c r="H1657" s="3"/>
      <c r="I1657" s="2"/>
      <c r="J1657"/>
      <c r="K1657"/>
      <c r="L1657"/>
      <c r="M1657"/>
      <c r="N1657"/>
      <c r="O1657"/>
      <c r="P1657"/>
      <c r="Q1657"/>
      <c r="R1657"/>
      <c r="S1657"/>
      <c r="T1657"/>
      <c r="U1657"/>
      <c r="V1657" s="2"/>
    </row>
    <row r="1658" spans="2:22" x14ac:dyDescent="0.2">
      <c r="B1658" s="2"/>
      <c r="C1658" s="2"/>
      <c r="D1658" s="2"/>
      <c r="E1658" s="2"/>
      <c r="F1658" s="2"/>
      <c r="G1658" s="3"/>
      <c r="H1658" s="3"/>
      <c r="I1658" s="2"/>
      <c r="J1658"/>
      <c r="K1658"/>
      <c r="L1658"/>
      <c r="M1658"/>
      <c r="N1658"/>
      <c r="O1658"/>
      <c r="P1658"/>
      <c r="Q1658"/>
      <c r="R1658"/>
      <c r="S1658"/>
      <c r="T1658"/>
      <c r="U1658"/>
      <c r="V1658" s="2"/>
    </row>
    <row r="1659" spans="2:22" x14ac:dyDescent="0.2">
      <c r="B1659" s="2"/>
      <c r="C1659" s="2"/>
      <c r="D1659" s="2"/>
      <c r="E1659" s="2"/>
      <c r="F1659" s="2"/>
      <c r="G1659" s="3"/>
      <c r="H1659" s="3"/>
      <c r="I1659" s="2"/>
      <c r="J1659"/>
      <c r="K1659"/>
      <c r="L1659"/>
      <c r="M1659"/>
      <c r="N1659"/>
      <c r="O1659"/>
      <c r="P1659"/>
      <c r="Q1659"/>
      <c r="R1659"/>
      <c r="S1659"/>
      <c r="T1659"/>
      <c r="U1659"/>
      <c r="V1659" s="2"/>
    </row>
    <row r="1660" spans="2:22" x14ac:dyDescent="0.2">
      <c r="B1660" s="2"/>
      <c r="C1660" s="2"/>
      <c r="D1660" s="2"/>
      <c r="E1660" s="2"/>
      <c r="F1660" s="2"/>
      <c r="G1660" s="3"/>
      <c r="H1660" s="3"/>
      <c r="I1660" s="2"/>
      <c r="J1660"/>
      <c r="K1660"/>
      <c r="L1660"/>
      <c r="M1660"/>
      <c r="N1660"/>
      <c r="O1660"/>
      <c r="P1660"/>
      <c r="Q1660"/>
      <c r="R1660"/>
      <c r="S1660"/>
      <c r="T1660"/>
      <c r="U1660"/>
      <c r="V1660" s="2"/>
    </row>
    <row r="1661" spans="2:22" x14ac:dyDescent="0.2">
      <c r="B1661" s="2"/>
      <c r="C1661" s="2"/>
      <c r="D1661" s="2"/>
      <c r="E1661" s="2"/>
      <c r="F1661" s="2"/>
      <c r="G1661" s="3"/>
      <c r="H1661" s="3"/>
      <c r="I1661" s="2"/>
      <c r="J1661"/>
      <c r="K1661"/>
      <c r="L1661"/>
      <c r="M1661"/>
      <c r="N1661"/>
      <c r="O1661"/>
      <c r="P1661"/>
      <c r="Q1661"/>
      <c r="R1661"/>
      <c r="S1661"/>
      <c r="T1661"/>
      <c r="U1661"/>
      <c r="V1661" s="2"/>
    </row>
    <row r="1662" spans="2:22" x14ac:dyDescent="0.2">
      <c r="B1662" s="2"/>
      <c r="C1662" s="2"/>
      <c r="D1662" s="2"/>
      <c r="E1662" s="2"/>
      <c r="F1662" s="2"/>
      <c r="G1662" s="3"/>
      <c r="H1662" s="3"/>
      <c r="I1662" s="2"/>
      <c r="J1662"/>
      <c r="K1662"/>
      <c r="L1662"/>
      <c r="M1662"/>
      <c r="N1662"/>
      <c r="O1662"/>
      <c r="P1662"/>
      <c r="Q1662"/>
      <c r="R1662"/>
      <c r="S1662"/>
      <c r="T1662"/>
      <c r="U1662"/>
      <c r="V1662" s="2"/>
    </row>
    <row r="1663" spans="2:22" x14ac:dyDescent="0.2">
      <c r="B1663" s="2"/>
      <c r="C1663" s="2"/>
      <c r="D1663" s="2"/>
      <c r="E1663" s="2"/>
      <c r="F1663" s="2"/>
      <c r="G1663" s="3"/>
      <c r="H1663" s="3"/>
      <c r="I1663" s="2"/>
      <c r="J1663"/>
      <c r="K1663"/>
      <c r="L1663"/>
      <c r="M1663"/>
      <c r="N1663"/>
      <c r="O1663"/>
      <c r="P1663"/>
      <c r="Q1663"/>
      <c r="R1663"/>
      <c r="S1663"/>
      <c r="T1663"/>
      <c r="U1663"/>
      <c r="V1663" s="2"/>
    </row>
    <row r="1664" spans="2:22" x14ac:dyDescent="0.2">
      <c r="B1664" s="2"/>
      <c r="C1664" s="2"/>
      <c r="D1664" s="2"/>
      <c r="E1664" s="2"/>
      <c r="F1664" s="2"/>
      <c r="G1664" s="3"/>
      <c r="H1664" s="3"/>
      <c r="I1664" s="2"/>
      <c r="J1664"/>
      <c r="K1664"/>
      <c r="L1664"/>
      <c r="M1664"/>
      <c r="N1664"/>
      <c r="O1664"/>
      <c r="P1664"/>
      <c r="Q1664"/>
      <c r="R1664"/>
      <c r="S1664"/>
      <c r="T1664"/>
      <c r="U1664"/>
      <c r="V1664" s="2"/>
    </row>
    <row r="1665" spans="2:22" x14ac:dyDescent="0.2">
      <c r="B1665" s="2"/>
      <c r="C1665" s="2"/>
      <c r="D1665" s="2"/>
      <c r="E1665" s="2"/>
      <c r="F1665" s="2"/>
      <c r="G1665" s="3"/>
      <c r="H1665" s="3"/>
      <c r="I1665" s="2"/>
      <c r="J1665"/>
      <c r="K1665"/>
      <c r="L1665"/>
      <c r="M1665"/>
      <c r="N1665"/>
      <c r="O1665"/>
      <c r="P1665"/>
      <c r="Q1665"/>
      <c r="R1665"/>
      <c r="S1665"/>
      <c r="T1665"/>
      <c r="U1665"/>
      <c r="V1665" s="2"/>
    </row>
    <row r="1666" spans="2:22" x14ac:dyDescent="0.2">
      <c r="B1666" s="2"/>
      <c r="C1666" s="2"/>
      <c r="D1666" s="2"/>
      <c r="E1666" s="2"/>
      <c r="F1666" s="2"/>
      <c r="G1666" s="3"/>
      <c r="H1666" s="3"/>
      <c r="I1666" s="2"/>
      <c r="J1666"/>
      <c r="K1666"/>
      <c r="L1666"/>
      <c r="M1666"/>
      <c r="N1666"/>
      <c r="O1666"/>
      <c r="P1666"/>
      <c r="Q1666"/>
      <c r="R1666"/>
      <c r="S1666"/>
      <c r="T1666"/>
      <c r="U1666"/>
      <c r="V1666" s="2"/>
    </row>
    <row r="1667" spans="2:22" x14ac:dyDescent="0.2">
      <c r="B1667" s="2"/>
      <c r="C1667" s="2"/>
      <c r="D1667" s="2"/>
      <c r="E1667" s="2"/>
      <c r="F1667" s="2"/>
      <c r="G1667" s="3"/>
      <c r="H1667" s="3"/>
      <c r="I1667" s="2"/>
      <c r="J1667"/>
      <c r="K1667"/>
      <c r="L1667"/>
      <c r="M1667"/>
      <c r="N1667"/>
      <c r="O1667"/>
      <c r="P1667"/>
      <c r="Q1667"/>
      <c r="R1667"/>
      <c r="S1667"/>
      <c r="T1667"/>
      <c r="U1667"/>
      <c r="V1667" s="2"/>
    </row>
    <row r="1668" spans="2:22" x14ac:dyDescent="0.2">
      <c r="B1668" s="2"/>
      <c r="C1668" s="2"/>
      <c r="D1668" s="2"/>
      <c r="E1668" s="2"/>
      <c r="F1668" s="2"/>
      <c r="G1668" s="3"/>
      <c r="H1668" s="3"/>
      <c r="I1668" s="2"/>
      <c r="J1668"/>
      <c r="K1668"/>
      <c r="L1668"/>
      <c r="M1668"/>
      <c r="N1668"/>
      <c r="O1668"/>
      <c r="P1668"/>
      <c r="Q1668"/>
      <c r="R1668"/>
      <c r="S1668"/>
      <c r="T1668"/>
      <c r="U1668"/>
      <c r="V1668" s="2"/>
    </row>
    <row r="1669" spans="2:22" x14ac:dyDescent="0.2">
      <c r="B1669" s="2"/>
      <c r="C1669" s="2"/>
      <c r="D1669" s="2"/>
      <c r="E1669" s="2"/>
      <c r="F1669" s="2"/>
      <c r="G1669" s="3"/>
      <c r="H1669" s="3"/>
      <c r="I1669" s="2"/>
      <c r="J1669"/>
      <c r="K1669"/>
      <c r="L1669"/>
      <c r="M1669"/>
      <c r="N1669"/>
      <c r="O1669"/>
      <c r="P1669"/>
      <c r="Q1669"/>
      <c r="R1669"/>
      <c r="S1669"/>
      <c r="T1669"/>
      <c r="U1669"/>
      <c r="V1669" s="2"/>
    </row>
    <row r="1670" spans="2:22" x14ac:dyDescent="0.2">
      <c r="B1670" s="2"/>
      <c r="C1670" s="2"/>
      <c r="D1670" s="2"/>
      <c r="E1670" s="2"/>
      <c r="F1670" s="2"/>
      <c r="G1670" s="3"/>
      <c r="H1670" s="3"/>
      <c r="I1670" s="2"/>
      <c r="J1670"/>
      <c r="K1670"/>
      <c r="L1670"/>
      <c r="M1670"/>
      <c r="N1670"/>
      <c r="O1670"/>
      <c r="P1670"/>
      <c r="Q1670"/>
      <c r="R1670"/>
      <c r="S1670"/>
      <c r="T1670"/>
      <c r="U1670"/>
      <c r="V1670" s="2"/>
    </row>
    <row r="1671" spans="2:22" x14ac:dyDescent="0.2">
      <c r="B1671" s="2"/>
      <c r="C1671" s="2"/>
      <c r="D1671" s="2"/>
      <c r="E1671" s="2"/>
      <c r="F1671" s="2"/>
      <c r="G1671" s="3"/>
      <c r="H1671" s="3"/>
      <c r="I1671" s="2"/>
      <c r="J1671"/>
      <c r="K1671"/>
      <c r="L1671"/>
      <c r="M1671"/>
      <c r="N1671"/>
      <c r="O1671"/>
      <c r="P1671"/>
      <c r="Q1671"/>
      <c r="R1671"/>
      <c r="S1671"/>
      <c r="T1671"/>
      <c r="U1671"/>
      <c r="V1671" s="2"/>
    </row>
    <row r="1672" spans="2:22" x14ac:dyDescent="0.2">
      <c r="B1672" s="2"/>
      <c r="C1672" s="2"/>
      <c r="D1672" s="2"/>
      <c r="E1672" s="2"/>
      <c r="F1672" s="2"/>
      <c r="G1672" s="3"/>
      <c r="H1672" s="3"/>
      <c r="I1672" s="2"/>
      <c r="J1672"/>
      <c r="K1672"/>
      <c r="L1672"/>
      <c r="M1672"/>
      <c r="N1672"/>
      <c r="O1672"/>
      <c r="P1672"/>
      <c r="Q1672"/>
      <c r="R1672"/>
      <c r="S1672"/>
      <c r="T1672"/>
      <c r="U1672"/>
      <c r="V1672" s="2"/>
    </row>
    <row r="1673" spans="2:22" x14ac:dyDescent="0.2">
      <c r="B1673" s="2"/>
      <c r="C1673" s="2"/>
      <c r="D1673" s="2"/>
      <c r="E1673" s="2"/>
      <c r="F1673" s="2"/>
      <c r="G1673" s="3"/>
      <c r="H1673" s="3"/>
      <c r="I1673" s="2"/>
      <c r="J1673"/>
      <c r="K1673"/>
      <c r="L1673"/>
      <c r="M1673"/>
      <c r="N1673"/>
      <c r="O1673"/>
      <c r="P1673"/>
      <c r="Q1673"/>
      <c r="R1673"/>
      <c r="S1673"/>
      <c r="T1673"/>
      <c r="U1673"/>
      <c r="V1673" s="2"/>
    </row>
    <row r="1674" spans="2:22" x14ac:dyDescent="0.2">
      <c r="B1674" s="2"/>
      <c r="C1674" s="2"/>
      <c r="D1674" s="2"/>
      <c r="E1674" s="2"/>
      <c r="F1674" s="2"/>
      <c r="G1674" s="3"/>
      <c r="H1674" s="3"/>
      <c r="I1674" s="2"/>
      <c r="J1674"/>
      <c r="K1674"/>
      <c r="L1674"/>
      <c r="M1674"/>
      <c r="N1674"/>
      <c r="O1674"/>
      <c r="P1674"/>
      <c r="Q1674"/>
      <c r="R1674"/>
      <c r="S1674"/>
      <c r="T1674"/>
      <c r="U1674"/>
      <c r="V1674" s="2"/>
    </row>
    <row r="1675" spans="2:22" x14ac:dyDescent="0.2">
      <c r="B1675" s="2"/>
      <c r="C1675" s="2"/>
      <c r="D1675" s="2"/>
      <c r="E1675" s="2"/>
      <c r="F1675" s="2"/>
      <c r="G1675" s="3"/>
      <c r="H1675" s="3"/>
      <c r="I1675" s="2"/>
      <c r="J1675"/>
      <c r="K1675"/>
      <c r="L1675"/>
      <c r="M1675"/>
      <c r="N1675"/>
      <c r="O1675"/>
      <c r="P1675"/>
      <c r="Q1675"/>
      <c r="R1675"/>
      <c r="S1675"/>
      <c r="T1675"/>
      <c r="U1675"/>
      <c r="V1675" s="2"/>
    </row>
    <row r="1676" spans="2:22" x14ac:dyDescent="0.2">
      <c r="B1676" s="2"/>
      <c r="C1676" s="2"/>
      <c r="D1676" s="2"/>
      <c r="E1676" s="2"/>
      <c r="F1676" s="2"/>
      <c r="G1676" s="3"/>
      <c r="H1676" s="3"/>
      <c r="I1676" s="2"/>
      <c r="J1676"/>
      <c r="K1676"/>
      <c r="L1676"/>
      <c r="M1676"/>
      <c r="N1676"/>
      <c r="O1676"/>
      <c r="P1676"/>
      <c r="Q1676"/>
      <c r="R1676"/>
      <c r="S1676"/>
      <c r="T1676"/>
      <c r="U1676"/>
      <c r="V1676" s="2"/>
    </row>
    <row r="1677" spans="2:22" x14ac:dyDescent="0.2">
      <c r="B1677" s="2"/>
      <c r="C1677" s="2"/>
      <c r="D1677" s="2"/>
      <c r="E1677" s="2"/>
      <c r="F1677" s="2"/>
      <c r="G1677" s="3"/>
      <c r="H1677" s="3"/>
      <c r="I1677" s="2"/>
      <c r="J1677"/>
      <c r="K1677"/>
      <c r="L1677"/>
      <c r="M1677"/>
      <c r="N1677"/>
      <c r="O1677"/>
      <c r="P1677"/>
      <c r="Q1677"/>
      <c r="R1677"/>
      <c r="S1677"/>
      <c r="T1677"/>
      <c r="U1677"/>
      <c r="V1677" s="2"/>
    </row>
    <row r="1678" spans="2:22" x14ac:dyDescent="0.2">
      <c r="B1678" s="2"/>
      <c r="C1678" s="2"/>
      <c r="D1678" s="2"/>
      <c r="E1678" s="2"/>
      <c r="F1678" s="2"/>
      <c r="G1678" s="3"/>
      <c r="H1678" s="3"/>
      <c r="I1678" s="2"/>
      <c r="J1678"/>
      <c r="K1678"/>
      <c r="L1678"/>
      <c r="M1678"/>
      <c r="N1678"/>
      <c r="O1678"/>
      <c r="P1678"/>
      <c r="Q1678"/>
      <c r="R1678"/>
      <c r="S1678"/>
      <c r="T1678"/>
      <c r="U1678"/>
      <c r="V1678" s="2"/>
    </row>
    <row r="1679" spans="2:22" x14ac:dyDescent="0.2">
      <c r="B1679" s="2"/>
      <c r="C1679" s="2"/>
      <c r="D1679" s="2"/>
      <c r="E1679" s="2"/>
      <c r="F1679" s="2"/>
      <c r="G1679" s="3"/>
      <c r="H1679" s="3"/>
      <c r="I1679" s="2"/>
      <c r="J1679"/>
      <c r="K1679"/>
      <c r="L1679"/>
      <c r="M1679"/>
      <c r="N1679"/>
      <c r="O1679"/>
      <c r="P1679"/>
      <c r="Q1679"/>
      <c r="R1679"/>
      <c r="S1679"/>
      <c r="T1679"/>
      <c r="U1679"/>
      <c r="V1679" s="2"/>
    </row>
    <row r="1680" spans="2:22" x14ac:dyDescent="0.2">
      <c r="B1680" s="2"/>
      <c r="C1680" s="2"/>
      <c r="D1680" s="2"/>
      <c r="E1680" s="2"/>
      <c r="F1680" s="2"/>
      <c r="G1680" s="3"/>
      <c r="H1680" s="3"/>
      <c r="I1680" s="2"/>
      <c r="J1680"/>
      <c r="K1680"/>
      <c r="L1680"/>
      <c r="M1680"/>
      <c r="N1680"/>
      <c r="O1680"/>
      <c r="P1680"/>
      <c r="Q1680"/>
      <c r="R1680"/>
      <c r="S1680"/>
      <c r="T1680"/>
      <c r="U1680"/>
      <c r="V1680" s="2"/>
    </row>
    <row r="1681" spans="2:22" x14ac:dyDescent="0.2">
      <c r="B1681" s="2"/>
      <c r="C1681" s="2"/>
      <c r="D1681" s="2"/>
      <c r="E1681" s="2"/>
      <c r="F1681" s="2"/>
      <c r="G1681" s="3"/>
      <c r="H1681" s="3"/>
      <c r="I1681" s="2"/>
      <c r="J1681"/>
      <c r="K1681"/>
      <c r="L1681"/>
      <c r="M1681"/>
      <c r="N1681"/>
      <c r="O1681"/>
      <c r="P1681"/>
      <c r="Q1681"/>
      <c r="R1681"/>
      <c r="S1681"/>
      <c r="T1681"/>
      <c r="U1681"/>
      <c r="V1681" s="2"/>
    </row>
    <row r="1682" spans="2:22" x14ac:dyDescent="0.2">
      <c r="B1682" s="2"/>
      <c r="C1682" s="2"/>
      <c r="D1682" s="2"/>
      <c r="E1682" s="2"/>
      <c r="F1682" s="2"/>
      <c r="G1682" s="3"/>
      <c r="H1682" s="3"/>
      <c r="I1682" s="2"/>
      <c r="J1682"/>
      <c r="K1682"/>
      <c r="L1682"/>
      <c r="M1682"/>
      <c r="N1682"/>
      <c r="O1682"/>
      <c r="P1682"/>
      <c r="Q1682"/>
      <c r="R1682"/>
      <c r="S1682"/>
      <c r="T1682"/>
      <c r="U1682"/>
      <c r="V1682" s="2"/>
    </row>
    <row r="1683" spans="2:22" x14ac:dyDescent="0.2">
      <c r="B1683" s="2"/>
      <c r="C1683" s="2"/>
      <c r="D1683" s="2"/>
      <c r="E1683" s="2"/>
      <c r="F1683" s="2"/>
      <c r="G1683" s="3"/>
      <c r="H1683" s="3"/>
      <c r="I1683" s="2"/>
      <c r="J1683"/>
      <c r="K1683"/>
      <c r="L1683"/>
      <c r="M1683"/>
      <c r="N1683"/>
      <c r="O1683"/>
      <c r="P1683"/>
      <c r="Q1683"/>
      <c r="R1683"/>
      <c r="S1683"/>
      <c r="T1683"/>
      <c r="U1683"/>
      <c r="V1683" s="2"/>
    </row>
    <row r="1684" spans="2:22" x14ac:dyDescent="0.2">
      <c r="B1684" s="2"/>
      <c r="C1684" s="2"/>
      <c r="D1684" s="2"/>
      <c r="E1684" s="2"/>
      <c r="F1684" s="2"/>
      <c r="G1684" s="3"/>
      <c r="H1684" s="3"/>
      <c r="I1684" s="2"/>
      <c r="J1684"/>
      <c r="K1684"/>
      <c r="L1684"/>
      <c r="M1684"/>
      <c r="N1684"/>
      <c r="O1684"/>
      <c r="P1684"/>
      <c r="Q1684"/>
      <c r="R1684"/>
      <c r="S1684"/>
      <c r="T1684"/>
      <c r="U1684"/>
      <c r="V1684" s="2"/>
    </row>
    <row r="1685" spans="2:22" x14ac:dyDescent="0.2">
      <c r="B1685" s="2"/>
      <c r="C1685" s="2"/>
      <c r="D1685" s="2"/>
      <c r="E1685" s="2"/>
      <c r="F1685" s="2"/>
      <c r="G1685" s="3"/>
      <c r="H1685" s="3"/>
      <c r="I1685" s="2"/>
      <c r="J1685"/>
      <c r="K1685"/>
      <c r="L1685"/>
      <c r="M1685"/>
      <c r="N1685"/>
      <c r="O1685"/>
      <c r="P1685"/>
      <c r="Q1685"/>
      <c r="R1685"/>
      <c r="S1685"/>
      <c r="T1685"/>
      <c r="U1685"/>
      <c r="V1685" s="2"/>
    </row>
    <row r="1686" spans="2:22" x14ac:dyDescent="0.2">
      <c r="B1686" s="2"/>
      <c r="C1686" s="2"/>
      <c r="D1686" s="2"/>
      <c r="E1686" s="2"/>
      <c r="F1686" s="2"/>
      <c r="G1686" s="3"/>
      <c r="H1686" s="3"/>
      <c r="I1686" s="2"/>
      <c r="J1686"/>
      <c r="K1686"/>
      <c r="L1686"/>
      <c r="M1686"/>
      <c r="N1686"/>
      <c r="O1686"/>
      <c r="P1686"/>
      <c r="Q1686"/>
      <c r="R1686"/>
      <c r="S1686"/>
      <c r="T1686"/>
      <c r="U1686"/>
      <c r="V1686" s="2"/>
    </row>
    <row r="1687" spans="2:22" x14ac:dyDescent="0.2">
      <c r="B1687" s="2"/>
      <c r="C1687" s="2"/>
      <c r="D1687" s="2"/>
      <c r="E1687" s="2"/>
      <c r="F1687" s="2"/>
      <c r="G1687" s="3"/>
      <c r="H1687" s="3"/>
      <c r="I1687" s="2"/>
      <c r="J1687"/>
      <c r="K1687"/>
      <c r="L1687"/>
      <c r="M1687"/>
      <c r="N1687"/>
      <c r="O1687"/>
      <c r="P1687"/>
      <c r="Q1687"/>
      <c r="R1687"/>
      <c r="S1687"/>
      <c r="T1687"/>
      <c r="U1687"/>
      <c r="V1687" s="2"/>
    </row>
    <row r="1688" spans="2:22" x14ac:dyDescent="0.2">
      <c r="B1688" s="2"/>
      <c r="C1688" s="2"/>
      <c r="D1688" s="2"/>
      <c r="E1688" s="2"/>
      <c r="F1688" s="2"/>
      <c r="G1688" s="3"/>
      <c r="H1688" s="3"/>
      <c r="I1688" s="2"/>
      <c r="J1688"/>
      <c r="K1688"/>
      <c r="L1688"/>
      <c r="M1688"/>
      <c r="N1688"/>
      <c r="O1688"/>
      <c r="P1688"/>
      <c r="Q1688"/>
      <c r="R1688"/>
      <c r="S1688"/>
      <c r="T1688"/>
      <c r="U1688"/>
      <c r="V1688" s="2"/>
    </row>
    <row r="1689" spans="2:22" x14ac:dyDescent="0.2">
      <c r="B1689" s="2"/>
      <c r="C1689" s="2"/>
      <c r="D1689" s="2"/>
      <c r="E1689" s="2"/>
      <c r="F1689" s="2"/>
      <c r="G1689" s="3"/>
      <c r="H1689" s="3"/>
      <c r="I1689" s="2"/>
      <c r="J1689"/>
      <c r="K1689"/>
      <c r="L1689"/>
      <c r="M1689"/>
      <c r="N1689"/>
      <c r="O1689"/>
      <c r="P1689"/>
      <c r="Q1689"/>
      <c r="R1689"/>
      <c r="S1689"/>
      <c r="T1689"/>
      <c r="U1689"/>
      <c r="V1689" s="2"/>
    </row>
    <row r="1690" spans="2:22" x14ac:dyDescent="0.2">
      <c r="B1690" s="2"/>
      <c r="C1690" s="2"/>
      <c r="D1690" s="2"/>
      <c r="E1690" s="2"/>
      <c r="F1690" s="2"/>
      <c r="G1690" s="3"/>
      <c r="H1690" s="3"/>
      <c r="I1690" s="2"/>
      <c r="J1690"/>
      <c r="K1690"/>
      <c r="L1690"/>
      <c r="M1690"/>
      <c r="N1690"/>
      <c r="O1690"/>
      <c r="P1690"/>
      <c r="Q1690"/>
      <c r="R1690"/>
      <c r="S1690"/>
      <c r="T1690"/>
      <c r="U1690"/>
      <c r="V1690" s="2"/>
    </row>
    <row r="1691" spans="2:22" x14ac:dyDescent="0.2">
      <c r="B1691" s="2"/>
      <c r="C1691" s="2"/>
      <c r="D1691" s="2"/>
      <c r="E1691" s="2"/>
      <c r="F1691" s="2"/>
      <c r="G1691" s="3"/>
      <c r="H1691" s="3"/>
      <c r="I1691" s="2"/>
      <c r="J1691"/>
      <c r="K1691"/>
      <c r="L1691"/>
      <c r="M1691"/>
      <c r="N1691"/>
      <c r="O1691"/>
      <c r="P1691"/>
      <c r="Q1691"/>
      <c r="R1691"/>
      <c r="S1691"/>
      <c r="T1691"/>
      <c r="U1691"/>
      <c r="V1691" s="2"/>
    </row>
    <row r="1692" spans="2:22" x14ac:dyDescent="0.2">
      <c r="B1692" s="2"/>
      <c r="C1692" s="2"/>
      <c r="D1692" s="2"/>
      <c r="E1692" s="2"/>
      <c r="F1692" s="2"/>
      <c r="G1692" s="3"/>
      <c r="H1692" s="3"/>
      <c r="I1692" s="2"/>
      <c r="J1692"/>
      <c r="K1692"/>
      <c r="L1692"/>
      <c r="M1692"/>
      <c r="N1692"/>
      <c r="O1692"/>
      <c r="P1692"/>
      <c r="Q1692"/>
      <c r="R1692"/>
      <c r="S1692"/>
      <c r="T1692"/>
      <c r="U1692"/>
      <c r="V1692" s="2"/>
    </row>
    <row r="1693" spans="2:22" x14ac:dyDescent="0.2">
      <c r="B1693" s="2"/>
      <c r="C1693" s="2"/>
      <c r="D1693" s="2"/>
      <c r="E1693" s="2"/>
      <c r="F1693" s="2"/>
      <c r="G1693" s="3"/>
      <c r="H1693" s="3"/>
      <c r="I1693" s="2"/>
      <c r="J1693"/>
      <c r="K1693"/>
      <c r="L1693"/>
      <c r="M1693"/>
      <c r="N1693"/>
      <c r="O1693"/>
      <c r="P1693"/>
      <c r="Q1693"/>
      <c r="R1693"/>
      <c r="S1693"/>
      <c r="T1693"/>
      <c r="U1693"/>
      <c r="V1693" s="2"/>
    </row>
    <row r="1694" spans="2:22" x14ac:dyDescent="0.2">
      <c r="B1694" s="2"/>
      <c r="C1694" s="2"/>
      <c r="D1694" s="2"/>
      <c r="E1694" s="2"/>
      <c r="F1694" s="2"/>
      <c r="G1694" s="3"/>
      <c r="H1694" s="3"/>
      <c r="I1694" s="2"/>
      <c r="J1694"/>
      <c r="K1694"/>
      <c r="L1694"/>
      <c r="M1694"/>
      <c r="N1694"/>
      <c r="O1694"/>
      <c r="P1694"/>
      <c r="Q1694"/>
      <c r="R1694"/>
      <c r="S1694"/>
      <c r="T1694"/>
      <c r="U1694"/>
      <c r="V1694" s="2"/>
    </row>
    <row r="1695" spans="2:22" x14ac:dyDescent="0.2">
      <c r="B1695" s="2"/>
      <c r="C1695" s="2"/>
      <c r="D1695" s="2"/>
      <c r="E1695" s="2"/>
      <c r="F1695" s="2"/>
      <c r="G1695" s="3"/>
      <c r="H1695" s="3"/>
      <c r="I1695" s="2"/>
      <c r="J1695"/>
      <c r="K1695"/>
      <c r="L1695"/>
      <c r="M1695"/>
      <c r="N1695"/>
      <c r="O1695"/>
      <c r="P1695"/>
      <c r="Q1695"/>
      <c r="R1695"/>
      <c r="S1695"/>
      <c r="T1695"/>
      <c r="U1695"/>
      <c r="V1695" s="2"/>
    </row>
    <row r="1696" spans="2:22" x14ac:dyDescent="0.2">
      <c r="B1696" s="2"/>
      <c r="C1696" s="2"/>
      <c r="D1696" s="2"/>
      <c r="E1696" s="2"/>
      <c r="F1696" s="2"/>
      <c r="G1696" s="3"/>
      <c r="H1696" s="3"/>
      <c r="I1696" s="2"/>
      <c r="J1696"/>
      <c r="K1696"/>
      <c r="L1696"/>
      <c r="M1696"/>
      <c r="N1696"/>
      <c r="O1696"/>
      <c r="P1696"/>
      <c r="Q1696"/>
      <c r="R1696"/>
      <c r="S1696"/>
      <c r="T1696"/>
      <c r="U1696"/>
      <c r="V1696" s="2"/>
    </row>
    <row r="1697" spans="2:22" x14ac:dyDescent="0.2">
      <c r="B1697" s="2"/>
      <c r="C1697" s="2"/>
      <c r="D1697" s="2"/>
      <c r="E1697" s="2"/>
      <c r="F1697" s="2"/>
      <c r="G1697" s="3"/>
      <c r="H1697" s="3"/>
      <c r="I1697" s="2"/>
      <c r="J1697"/>
      <c r="K1697"/>
      <c r="L1697"/>
      <c r="M1697"/>
      <c r="N1697"/>
      <c r="O1697"/>
      <c r="P1697"/>
      <c r="Q1697"/>
      <c r="R1697"/>
      <c r="S1697"/>
      <c r="T1697"/>
      <c r="U1697"/>
      <c r="V1697" s="2"/>
    </row>
    <row r="1698" spans="2:22" x14ac:dyDescent="0.2">
      <c r="B1698" s="2"/>
      <c r="C1698" s="2"/>
      <c r="D1698" s="2"/>
      <c r="E1698" s="2"/>
      <c r="F1698" s="2"/>
      <c r="G1698" s="3"/>
      <c r="H1698" s="3"/>
      <c r="I1698" s="2"/>
      <c r="J1698"/>
      <c r="K1698"/>
      <c r="L1698"/>
      <c r="M1698"/>
      <c r="N1698"/>
      <c r="O1698"/>
      <c r="P1698"/>
      <c r="Q1698"/>
      <c r="R1698"/>
      <c r="S1698"/>
      <c r="T1698"/>
      <c r="U1698"/>
      <c r="V1698" s="2"/>
    </row>
    <row r="1699" spans="2:22" x14ac:dyDescent="0.2">
      <c r="B1699" s="2"/>
      <c r="C1699" s="2"/>
      <c r="D1699" s="2"/>
      <c r="E1699" s="2"/>
      <c r="F1699" s="2"/>
      <c r="G1699" s="3"/>
      <c r="H1699" s="3"/>
      <c r="I1699" s="2"/>
      <c r="J1699"/>
      <c r="K1699"/>
      <c r="L1699"/>
      <c r="M1699"/>
      <c r="N1699"/>
      <c r="O1699"/>
      <c r="P1699"/>
      <c r="Q1699"/>
      <c r="R1699"/>
      <c r="S1699"/>
      <c r="T1699"/>
      <c r="U1699"/>
      <c r="V1699" s="2"/>
    </row>
    <row r="1700" spans="2:22" x14ac:dyDescent="0.2">
      <c r="B1700" s="2"/>
      <c r="C1700" s="2"/>
      <c r="D1700" s="2"/>
      <c r="E1700" s="2"/>
      <c r="F1700" s="2"/>
      <c r="G1700" s="3"/>
      <c r="H1700" s="3"/>
      <c r="I1700" s="2"/>
      <c r="J1700"/>
      <c r="K1700"/>
      <c r="L1700"/>
      <c r="M1700"/>
      <c r="N1700"/>
      <c r="O1700"/>
      <c r="P1700"/>
      <c r="Q1700"/>
      <c r="R1700"/>
      <c r="S1700"/>
      <c r="T1700"/>
      <c r="U1700"/>
      <c r="V1700" s="2"/>
    </row>
    <row r="1701" spans="2:22" x14ac:dyDescent="0.2">
      <c r="B1701" s="2"/>
      <c r="C1701" s="2"/>
      <c r="D1701" s="2"/>
      <c r="E1701" s="2"/>
      <c r="F1701" s="2"/>
      <c r="G1701" s="3"/>
      <c r="H1701" s="3"/>
      <c r="I1701" s="2"/>
      <c r="J1701"/>
      <c r="K1701"/>
      <c r="L1701"/>
      <c r="M1701"/>
      <c r="N1701"/>
      <c r="O1701"/>
      <c r="P1701"/>
      <c r="Q1701"/>
      <c r="R1701"/>
      <c r="S1701"/>
      <c r="T1701"/>
      <c r="U1701"/>
      <c r="V1701" s="2"/>
    </row>
    <row r="1702" spans="2:22" x14ac:dyDescent="0.2">
      <c r="B1702" s="2"/>
      <c r="C1702" s="2"/>
      <c r="D1702" s="2"/>
      <c r="E1702" s="2"/>
      <c r="F1702" s="2"/>
      <c r="G1702" s="3"/>
      <c r="H1702" s="3"/>
      <c r="I1702" s="2"/>
      <c r="J1702"/>
      <c r="K1702"/>
      <c r="L1702"/>
      <c r="M1702"/>
      <c r="N1702"/>
      <c r="O1702"/>
      <c r="P1702"/>
      <c r="Q1702"/>
      <c r="R1702"/>
      <c r="S1702"/>
      <c r="T1702"/>
      <c r="U1702"/>
      <c r="V1702" s="2"/>
    </row>
    <row r="1703" spans="2:22" x14ac:dyDescent="0.2">
      <c r="B1703" s="2"/>
      <c r="C1703" s="2"/>
      <c r="D1703" s="2"/>
      <c r="E1703" s="2"/>
      <c r="F1703" s="2"/>
      <c r="G1703" s="3"/>
      <c r="H1703" s="3"/>
      <c r="I1703" s="2"/>
      <c r="J1703"/>
      <c r="K1703"/>
      <c r="L1703"/>
      <c r="M1703"/>
      <c r="N1703"/>
      <c r="O1703"/>
      <c r="P1703"/>
      <c r="Q1703"/>
      <c r="R1703"/>
      <c r="S1703"/>
      <c r="T1703"/>
      <c r="U1703"/>
      <c r="V1703" s="2"/>
    </row>
    <row r="1704" spans="2:22" x14ac:dyDescent="0.2">
      <c r="B1704" s="2"/>
      <c r="C1704" s="2"/>
      <c r="D1704" s="2"/>
      <c r="E1704" s="2"/>
      <c r="F1704" s="2"/>
      <c r="G1704" s="3"/>
      <c r="H1704" s="3"/>
      <c r="I1704" s="2"/>
      <c r="J1704"/>
      <c r="K1704"/>
      <c r="L1704"/>
      <c r="M1704"/>
      <c r="N1704"/>
      <c r="O1704"/>
      <c r="P1704"/>
      <c r="Q1704"/>
      <c r="R1704"/>
      <c r="S1704"/>
      <c r="T1704"/>
      <c r="U1704"/>
      <c r="V1704" s="2"/>
    </row>
    <row r="1705" spans="2:22" x14ac:dyDescent="0.2">
      <c r="B1705" s="2"/>
      <c r="C1705" s="2"/>
      <c r="D1705" s="2"/>
      <c r="E1705" s="2"/>
      <c r="F1705" s="2"/>
      <c r="G1705" s="3"/>
      <c r="H1705" s="3"/>
      <c r="I1705" s="2"/>
      <c r="J1705"/>
      <c r="K1705"/>
      <c r="L1705"/>
      <c r="M1705"/>
      <c r="N1705"/>
      <c r="O1705"/>
      <c r="P1705"/>
      <c r="Q1705"/>
      <c r="R1705"/>
      <c r="S1705"/>
      <c r="T1705"/>
      <c r="U1705"/>
      <c r="V1705" s="2"/>
    </row>
    <row r="1706" spans="2:22" x14ac:dyDescent="0.2">
      <c r="B1706" s="2"/>
      <c r="C1706" s="2"/>
      <c r="D1706" s="2"/>
      <c r="E1706" s="2"/>
      <c r="F1706" s="2"/>
      <c r="G1706" s="3"/>
      <c r="H1706" s="3"/>
      <c r="I1706" s="2"/>
      <c r="J1706"/>
      <c r="K1706"/>
      <c r="L1706"/>
      <c r="M1706"/>
      <c r="N1706"/>
      <c r="O1706"/>
      <c r="P1706"/>
      <c r="Q1706"/>
      <c r="R1706"/>
      <c r="S1706"/>
      <c r="T1706"/>
      <c r="U1706"/>
      <c r="V1706" s="2"/>
    </row>
    <row r="1707" spans="2:22" x14ac:dyDescent="0.2">
      <c r="B1707" s="2"/>
      <c r="C1707" s="2"/>
      <c r="D1707" s="2"/>
      <c r="E1707" s="2"/>
      <c r="F1707" s="2"/>
      <c r="G1707" s="3"/>
      <c r="H1707" s="3"/>
      <c r="I1707" s="2"/>
      <c r="J1707"/>
      <c r="K1707"/>
      <c r="L1707"/>
      <c r="M1707"/>
      <c r="N1707"/>
      <c r="O1707"/>
      <c r="P1707"/>
      <c r="Q1707"/>
      <c r="R1707"/>
      <c r="S1707"/>
      <c r="T1707"/>
      <c r="U1707"/>
      <c r="V1707" s="2"/>
    </row>
    <row r="1708" spans="2:22" x14ac:dyDescent="0.2">
      <c r="B1708" s="2"/>
      <c r="C1708" s="2"/>
      <c r="D1708" s="2"/>
      <c r="E1708" s="2"/>
      <c r="F1708" s="2"/>
      <c r="G1708" s="3"/>
      <c r="H1708" s="3"/>
      <c r="I1708" s="2"/>
      <c r="J1708"/>
      <c r="K1708"/>
      <c r="L1708"/>
      <c r="M1708"/>
      <c r="N1708"/>
      <c r="O1708"/>
      <c r="P1708"/>
      <c r="Q1708"/>
      <c r="R1708"/>
      <c r="S1708"/>
      <c r="T1708"/>
      <c r="U1708"/>
      <c r="V1708" s="2"/>
    </row>
    <row r="1709" spans="2:22" x14ac:dyDescent="0.2">
      <c r="B1709" s="2"/>
      <c r="C1709" s="2"/>
      <c r="D1709" s="2"/>
      <c r="E1709" s="2"/>
      <c r="F1709" s="2"/>
      <c r="G1709" s="3"/>
      <c r="H1709" s="3"/>
      <c r="I1709" s="2"/>
      <c r="J1709"/>
      <c r="K1709"/>
      <c r="L1709"/>
      <c r="M1709"/>
      <c r="N1709"/>
      <c r="O1709"/>
      <c r="P1709"/>
      <c r="Q1709"/>
      <c r="R1709"/>
      <c r="S1709"/>
      <c r="T1709"/>
      <c r="U1709"/>
      <c r="V1709" s="2"/>
    </row>
    <row r="1710" spans="2:22" x14ac:dyDescent="0.2">
      <c r="B1710" s="2"/>
      <c r="C1710" s="2"/>
      <c r="D1710" s="2"/>
      <c r="E1710" s="2"/>
      <c r="F1710" s="2"/>
      <c r="G1710" s="3"/>
      <c r="H1710" s="3"/>
      <c r="I1710" s="2"/>
      <c r="J1710"/>
      <c r="K1710"/>
      <c r="L1710"/>
      <c r="M1710"/>
      <c r="N1710"/>
      <c r="O1710"/>
      <c r="P1710"/>
      <c r="Q1710"/>
      <c r="R1710"/>
      <c r="S1710"/>
      <c r="T1710"/>
      <c r="U1710"/>
      <c r="V1710" s="2"/>
    </row>
    <row r="1711" spans="2:22" x14ac:dyDescent="0.2">
      <c r="B1711" s="2"/>
      <c r="C1711" s="2"/>
      <c r="D1711" s="2"/>
      <c r="E1711" s="2"/>
      <c r="F1711" s="2"/>
      <c r="G1711" s="3"/>
      <c r="H1711" s="3"/>
      <c r="I1711" s="2"/>
      <c r="J1711"/>
      <c r="K1711"/>
      <c r="L1711"/>
      <c r="M1711"/>
      <c r="N1711"/>
      <c r="O1711"/>
      <c r="P1711"/>
      <c r="Q1711"/>
      <c r="R1711"/>
      <c r="S1711"/>
      <c r="T1711"/>
      <c r="U1711"/>
      <c r="V1711" s="2"/>
    </row>
    <row r="1712" spans="2:22" x14ac:dyDescent="0.2">
      <c r="B1712" s="2"/>
      <c r="C1712" s="2"/>
      <c r="D1712" s="2"/>
      <c r="E1712" s="2"/>
      <c r="F1712" s="2"/>
      <c r="G1712" s="3"/>
      <c r="H1712" s="3"/>
      <c r="I1712" s="2"/>
      <c r="J1712"/>
      <c r="K1712"/>
      <c r="L1712"/>
      <c r="M1712"/>
      <c r="N1712"/>
      <c r="O1712"/>
      <c r="P1712"/>
      <c r="Q1712"/>
      <c r="R1712"/>
      <c r="S1712"/>
      <c r="T1712"/>
      <c r="U1712"/>
      <c r="V1712" s="2"/>
    </row>
    <row r="1713" spans="2:22" x14ac:dyDescent="0.2">
      <c r="B1713" s="2"/>
      <c r="C1713" s="2"/>
      <c r="D1713" s="2"/>
      <c r="E1713" s="2"/>
      <c r="F1713" s="2"/>
      <c r="G1713" s="3"/>
      <c r="H1713" s="3"/>
      <c r="I1713" s="2"/>
      <c r="J1713"/>
      <c r="K1713"/>
      <c r="L1713"/>
      <c r="M1713"/>
      <c r="N1713"/>
      <c r="O1713"/>
      <c r="P1713"/>
      <c r="Q1713"/>
      <c r="R1713"/>
      <c r="S1713"/>
      <c r="T1713"/>
      <c r="U1713"/>
      <c r="V1713" s="2"/>
    </row>
    <row r="1714" spans="2:22" x14ac:dyDescent="0.2">
      <c r="B1714" s="2"/>
      <c r="C1714" s="2"/>
      <c r="D1714" s="2"/>
      <c r="E1714" s="2"/>
      <c r="F1714" s="2"/>
      <c r="G1714" s="3"/>
      <c r="H1714" s="3"/>
      <c r="I1714" s="2"/>
      <c r="J1714"/>
      <c r="K1714"/>
      <c r="L1714"/>
      <c r="M1714"/>
      <c r="N1714"/>
      <c r="O1714"/>
      <c r="P1714"/>
      <c r="Q1714"/>
      <c r="R1714"/>
      <c r="S1714"/>
      <c r="T1714"/>
      <c r="U1714"/>
      <c r="V1714" s="2"/>
    </row>
    <row r="1715" spans="2:22" x14ac:dyDescent="0.2">
      <c r="B1715" s="2"/>
      <c r="C1715" s="2"/>
      <c r="D1715" s="2"/>
      <c r="E1715" s="2"/>
      <c r="F1715" s="2"/>
      <c r="G1715" s="3"/>
      <c r="H1715" s="3"/>
      <c r="I1715" s="2"/>
      <c r="J1715"/>
      <c r="K1715"/>
      <c r="L1715"/>
      <c r="M1715"/>
      <c r="N1715"/>
      <c r="O1715"/>
      <c r="P1715"/>
      <c r="Q1715"/>
      <c r="R1715"/>
      <c r="S1715"/>
      <c r="T1715"/>
      <c r="U1715"/>
      <c r="V1715" s="2"/>
    </row>
    <row r="1716" spans="2:22" x14ac:dyDescent="0.2">
      <c r="B1716" s="2"/>
      <c r="C1716" s="2"/>
      <c r="D1716" s="2"/>
      <c r="E1716" s="2"/>
      <c r="F1716" s="2"/>
      <c r="G1716" s="3"/>
      <c r="H1716" s="3"/>
      <c r="I1716" s="2"/>
      <c r="J1716"/>
      <c r="K1716"/>
      <c r="L1716"/>
      <c r="M1716"/>
      <c r="N1716"/>
      <c r="O1716"/>
      <c r="P1716"/>
      <c r="Q1716"/>
      <c r="R1716"/>
      <c r="S1716"/>
      <c r="T1716"/>
      <c r="U1716"/>
      <c r="V1716" s="2"/>
    </row>
    <row r="1717" spans="2:22" x14ac:dyDescent="0.2">
      <c r="B1717" s="2"/>
      <c r="C1717" s="2"/>
      <c r="D1717" s="2"/>
      <c r="E1717" s="2"/>
      <c r="F1717" s="2"/>
      <c r="G1717" s="3"/>
      <c r="H1717" s="3"/>
      <c r="I1717" s="2"/>
      <c r="J1717"/>
      <c r="K1717"/>
      <c r="L1717"/>
      <c r="M1717"/>
      <c r="N1717"/>
      <c r="O1717"/>
      <c r="P1717"/>
      <c r="Q1717"/>
      <c r="R1717"/>
      <c r="S1717"/>
      <c r="T1717"/>
      <c r="U1717"/>
      <c r="V1717" s="2"/>
    </row>
    <row r="1718" spans="2:22" x14ac:dyDescent="0.2">
      <c r="B1718" s="2"/>
      <c r="C1718" s="2"/>
      <c r="D1718" s="2"/>
      <c r="E1718" s="2"/>
      <c r="F1718" s="2"/>
      <c r="G1718" s="3"/>
      <c r="H1718" s="3"/>
      <c r="I1718" s="2"/>
      <c r="J1718"/>
      <c r="K1718"/>
      <c r="L1718"/>
      <c r="M1718"/>
      <c r="N1718"/>
      <c r="O1718"/>
      <c r="P1718"/>
      <c r="Q1718"/>
      <c r="R1718"/>
      <c r="S1718"/>
      <c r="T1718"/>
      <c r="U1718"/>
      <c r="V1718" s="2"/>
    </row>
    <row r="1719" spans="2:22" x14ac:dyDescent="0.2">
      <c r="B1719" s="2"/>
      <c r="C1719" s="2"/>
      <c r="D1719" s="2"/>
      <c r="E1719" s="2"/>
      <c r="F1719" s="2"/>
      <c r="G1719" s="3"/>
      <c r="H1719" s="3"/>
      <c r="I1719" s="2"/>
      <c r="J1719"/>
      <c r="K1719"/>
      <c r="L1719"/>
      <c r="M1719"/>
      <c r="N1719"/>
      <c r="O1719"/>
      <c r="P1719"/>
      <c r="Q1719"/>
      <c r="R1719"/>
      <c r="S1719"/>
      <c r="T1719"/>
      <c r="U1719"/>
      <c r="V1719" s="2"/>
    </row>
    <row r="1720" spans="2:22" x14ac:dyDescent="0.2">
      <c r="B1720" s="2"/>
      <c r="C1720" s="2"/>
      <c r="D1720" s="2"/>
      <c r="E1720" s="2"/>
      <c r="F1720" s="2"/>
      <c r="G1720" s="3"/>
      <c r="H1720" s="3"/>
      <c r="I1720" s="2"/>
      <c r="J1720"/>
      <c r="K1720"/>
      <c r="L1720"/>
      <c r="M1720"/>
      <c r="N1720"/>
      <c r="O1720"/>
      <c r="P1720"/>
      <c r="Q1720"/>
      <c r="R1720"/>
      <c r="S1720"/>
      <c r="T1720"/>
      <c r="U1720"/>
      <c r="V1720" s="2"/>
    </row>
    <row r="1721" spans="2:22" x14ac:dyDescent="0.2">
      <c r="B1721" s="2"/>
      <c r="C1721" s="2"/>
      <c r="D1721" s="2"/>
      <c r="E1721" s="2"/>
      <c r="F1721" s="2"/>
      <c r="G1721" s="3"/>
      <c r="H1721" s="3"/>
      <c r="I1721" s="2"/>
      <c r="J1721"/>
      <c r="K1721"/>
      <c r="L1721"/>
      <c r="M1721"/>
      <c r="N1721"/>
      <c r="O1721"/>
      <c r="P1721"/>
      <c r="Q1721"/>
      <c r="R1721"/>
      <c r="S1721"/>
      <c r="T1721"/>
      <c r="U1721"/>
      <c r="V1721" s="2"/>
    </row>
    <row r="1722" spans="2:22" x14ac:dyDescent="0.2">
      <c r="B1722" s="2"/>
      <c r="C1722" s="2"/>
      <c r="D1722" s="2"/>
      <c r="E1722" s="2"/>
      <c r="F1722" s="2"/>
      <c r="G1722" s="3"/>
      <c r="H1722" s="3"/>
      <c r="I1722" s="2"/>
      <c r="J1722"/>
      <c r="K1722"/>
      <c r="L1722"/>
      <c r="M1722"/>
      <c r="N1722"/>
      <c r="O1722"/>
      <c r="P1722"/>
      <c r="Q1722"/>
      <c r="R1722"/>
      <c r="S1722"/>
      <c r="T1722"/>
      <c r="U1722"/>
      <c r="V1722" s="2"/>
    </row>
    <row r="1723" spans="2:22" x14ac:dyDescent="0.2">
      <c r="B1723" s="2"/>
      <c r="C1723" s="2"/>
      <c r="D1723" s="2"/>
      <c r="E1723" s="2"/>
      <c r="F1723" s="2"/>
      <c r="G1723" s="3"/>
      <c r="H1723" s="3"/>
      <c r="I1723" s="2"/>
      <c r="J1723"/>
      <c r="K1723"/>
      <c r="L1723"/>
      <c r="M1723"/>
      <c r="N1723"/>
      <c r="O1723"/>
      <c r="P1723"/>
      <c r="Q1723"/>
      <c r="R1723"/>
      <c r="S1723"/>
      <c r="T1723"/>
      <c r="U1723"/>
      <c r="V1723" s="2"/>
    </row>
    <row r="1724" spans="2:22" x14ac:dyDescent="0.2">
      <c r="B1724" s="2"/>
      <c r="C1724" s="2"/>
      <c r="D1724" s="2"/>
      <c r="E1724" s="2"/>
      <c r="F1724" s="2"/>
      <c r="G1724" s="3"/>
      <c r="H1724" s="3"/>
      <c r="I1724" s="2"/>
      <c r="J1724"/>
      <c r="K1724"/>
      <c r="L1724"/>
      <c r="M1724"/>
      <c r="N1724"/>
      <c r="O1724"/>
      <c r="P1724"/>
      <c r="Q1724"/>
      <c r="R1724"/>
      <c r="S1724"/>
      <c r="T1724"/>
      <c r="U1724"/>
      <c r="V1724" s="2"/>
    </row>
    <row r="1725" spans="2:22" x14ac:dyDescent="0.2">
      <c r="B1725" s="2"/>
      <c r="C1725" s="2"/>
      <c r="D1725" s="2"/>
      <c r="E1725" s="2"/>
      <c r="F1725" s="2"/>
      <c r="G1725" s="3"/>
      <c r="H1725" s="3"/>
      <c r="I1725" s="2"/>
      <c r="J1725"/>
      <c r="K1725"/>
      <c r="L1725"/>
      <c r="M1725"/>
      <c r="N1725"/>
      <c r="O1725"/>
      <c r="P1725"/>
      <c r="Q1725"/>
      <c r="R1725"/>
      <c r="S1725"/>
      <c r="T1725"/>
      <c r="U1725"/>
      <c r="V1725" s="2"/>
    </row>
    <row r="1726" spans="2:22" x14ac:dyDescent="0.2">
      <c r="B1726" s="2"/>
      <c r="C1726" s="2"/>
      <c r="D1726" s="2"/>
      <c r="E1726" s="2"/>
      <c r="F1726" s="2"/>
      <c r="G1726" s="3"/>
      <c r="H1726" s="3"/>
      <c r="I1726" s="2"/>
      <c r="J1726"/>
      <c r="K1726"/>
      <c r="L1726"/>
      <c r="M1726"/>
      <c r="N1726"/>
      <c r="O1726"/>
      <c r="P1726"/>
      <c r="Q1726"/>
      <c r="R1726"/>
      <c r="S1726"/>
      <c r="T1726"/>
      <c r="U1726"/>
      <c r="V1726" s="2"/>
    </row>
    <row r="1727" spans="2:22" x14ac:dyDescent="0.2">
      <c r="B1727" s="2"/>
      <c r="C1727" s="2"/>
      <c r="D1727" s="2"/>
      <c r="E1727" s="2"/>
      <c r="F1727" s="2"/>
      <c r="G1727" s="3"/>
      <c r="H1727" s="3"/>
      <c r="I1727" s="2"/>
      <c r="J1727"/>
      <c r="K1727"/>
      <c r="L1727"/>
      <c r="M1727"/>
      <c r="N1727"/>
      <c r="O1727"/>
      <c r="P1727"/>
      <c r="Q1727"/>
      <c r="R1727"/>
      <c r="S1727"/>
      <c r="T1727"/>
      <c r="U1727"/>
      <c r="V1727" s="2"/>
    </row>
    <row r="1728" spans="2:22" x14ac:dyDescent="0.2">
      <c r="B1728" s="2"/>
      <c r="C1728" s="2"/>
      <c r="D1728" s="2"/>
      <c r="E1728" s="2"/>
      <c r="F1728" s="2"/>
      <c r="G1728" s="3"/>
      <c r="H1728" s="3"/>
      <c r="I1728" s="2"/>
      <c r="J1728"/>
      <c r="K1728"/>
      <c r="L1728"/>
      <c r="M1728"/>
      <c r="N1728"/>
      <c r="O1728"/>
      <c r="P1728"/>
      <c r="Q1728"/>
      <c r="R1728"/>
      <c r="S1728"/>
      <c r="T1728"/>
      <c r="U1728"/>
      <c r="V1728" s="2"/>
    </row>
    <row r="1729" spans="2:22" x14ac:dyDescent="0.2">
      <c r="B1729" s="2"/>
      <c r="C1729" s="2"/>
      <c r="D1729" s="2"/>
      <c r="E1729" s="2"/>
      <c r="F1729" s="2"/>
      <c r="G1729" s="3"/>
      <c r="H1729" s="3"/>
      <c r="I1729" s="2"/>
      <c r="J1729"/>
      <c r="K1729"/>
      <c r="L1729"/>
      <c r="M1729"/>
      <c r="N1729"/>
      <c r="O1729"/>
      <c r="P1729"/>
      <c r="Q1729"/>
      <c r="R1729"/>
      <c r="S1729"/>
      <c r="T1729"/>
      <c r="U1729"/>
      <c r="V1729" s="2"/>
    </row>
    <row r="1730" spans="2:22" x14ac:dyDescent="0.2">
      <c r="B1730" s="2"/>
      <c r="C1730" s="2"/>
      <c r="D1730" s="2"/>
      <c r="E1730" s="2"/>
      <c r="F1730" s="2"/>
      <c r="G1730" s="3"/>
      <c r="H1730" s="3"/>
      <c r="I1730" s="2"/>
      <c r="J1730"/>
      <c r="K1730"/>
      <c r="L1730"/>
      <c r="M1730"/>
      <c r="N1730"/>
      <c r="O1730"/>
      <c r="P1730"/>
      <c r="Q1730"/>
      <c r="R1730"/>
      <c r="S1730"/>
      <c r="T1730"/>
      <c r="U1730"/>
      <c r="V1730" s="2"/>
    </row>
    <row r="1731" spans="2:22" x14ac:dyDescent="0.2">
      <c r="B1731" s="2"/>
      <c r="C1731" s="2"/>
      <c r="D1731" s="2"/>
      <c r="E1731" s="2"/>
      <c r="F1731" s="2"/>
      <c r="G1731" s="3"/>
      <c r="H1731" s="3"/>
      <c r="I1731" s="2"/>
      <c r="J1731"/>
      <c r="K1731"/>
      <c r="L1731"/>
      <c r="M1731"/>
      <c r="N1731"/>
      <c r="O1731"/>
      <c r="P1731"/>
      <c r="Q1731"/>
      <c r="R1731"/>
      <c r="S1731"/>
      <c r="T1731"/>
      <c r="U1731"/>
      <c r="V1731" s="2"/>
    </row>
    <row r="1732" spans="2:22" x14ac:dyDescent="0.2">
      <c r="B1732" s="2"/>
      <c r="C1732" s="2"/>
      <c r="D1732" s="2"/>
      <c r="E1732" s="2"/>
      <c r="F1732" s="2"/>
      <c r="G1732" s="3"/>
      <c r="H1732" s="3"/>
      <c r="I1732" s="2"/>
      <c r="J1732"/>
      <c r="K1732"/>
      <c r="L1732"/>
      <c r="M1732"/>
      <c r="N1732"/>
      <c r="O1732"/>
      <c r="P1732"/>
      <c r="Q1732"/>
      <c r="R1732"/>
      <c r="S1732"/>
      <c r="T1732"/>
      <c r="U1732"/>
      <c r="V1732" s="2"/>
    </row>
    <row r="1733" spans="2:22" x14ac:dyDescent="0.2">
      <c r="B1733" s="2"/>
      <c r="C1733" s="2"/>
      <c r="D1733" s="2"/>
      <c r="E1733" s="2"/>
      <c r="F1733" s="2"/>
      <c r="G1733" s="3"/>
      <c r="H1733" s="3"/>
      <c r="I1733" s="2"/>
      <c r="J1733"/>
      <c r="K1733"/>
      <c r="L1733"/>
      <c r="M1733"/>
      <c r="N1733"/>
      <c r="O1733"/>
      <c r="P1733"/>
      <c r="Q1733"/>
      <c r="R1733"/>
      <c r="S1733"/>
      <c r="T1733"/>
      <c r="U1733"/>
      <c r="V1733" s="2"/>
    </row>
    <row r="1734" spans="2:22" x14ac:dyDescent="0.2">
      <c r="B1734" s="2"/>
      <c r="C1734" s="2"/>
      <c r="D1734" s="2"/>
      <c r="E1734" s="2"/>
      <c r="F1734" s="2"/>
      <c r="G1734" s="3"/>
      <c r="H1734" s="3"/>
      <c r="I1734" s="2"/>
      <c r="J1734"/>
      <c r="K1734"/>
      <c r="L1734"/>
      <c r="M1734"/>
      <c r="N1734"/>
      <c r="O1734"/>
      <c r="P1734"/>
      <c r="Q1734"/>
      <c r="R1734"/>
      <c r="S1734"/>
      <c r="T1734"/>
      <c r="U1734"/>
      <c r="V1734" s="2"/>
    </row>
    <row r="1735" spans="2:22" x14ac:dyDescent="0.2">
      <c r="B1735" s="2"/>
      <c r="C1735" s="2"/>
      <c r="D1735" s="2"/>
      <c r="E1735" s="2"/>
      <c r="F1735" s="2"/>
      <c r="G1735" s="3"/>
      <c r="H1735" s="3"/>
      <c r="I1735" s="2"/>
      <c r="J1735"/>
      <c r="K1735"/>
      <c r="L1735"/>
      <c r="M1735"/>
      <c r="N1735"/>
      <c r="O1735"/>
      <c r="P1735"/>
      <c r="Q1735"/>
      <c r="R1735"/>
      <c r="S1735"/>
      <c r="T1735"/>
      <c r="U1735"/>
      <c r="V1735" s="2"/>
    </row>
    <row r="1736" spans="2:22" x14ac:dyDescent="0.2">
      <c r="B1736" s="2"/>
      <c r="C1736" s="2"/>
      <c r="D1736" s="2"/>
      <c r="E1736" s="2"/>
      <c r="F1736" s="2"/>
      <c r="G1736" s="3"/>
      <c r="H1736" s="3"/>
      <c r="I1736" s="2"/>
      <c r="J1736"/>
      <c r="K1736"/>
      <c r="L1736"/>
      <c r="M1736"/>
      <c r="N1736"/>
      <c r="O1736"/>
      <c r="P1736"/>
      <c r="Q1736"/>
      <c r="R1736"/>
      <c r="S1736"/>
      <c r="T1736"/>
      <c r="U1736"/>
      <c r="V1736" s="2"/>
    </row>
    <row r="1737" spans="2:22" x14ac:dyDescent="0.2">
      <c r="B1737" s="2"/>
      <c r="C1737" s="2"/>
      <c r="D1737" s="2"/>
      <c r="E1737" s="2"/>
      <c r="F1737" s="2"/>
      <c r="G1737" s="3"/>
      <c r="H1737" s="3"/>
      <c r="I1737" s="2"/>
      <c r="J1737"/>
      <c r="K1737"/>
      <c r="L1737"/>
      <c r="M1737"/>
      <c r="N1737"/>
      <c r="O1737"/>
      <c r="P1737"/>
      <c r="Q1737"/>
      <c r="R1737"/>
      <c r="S1737"/>
      <c r="T1737"/>
      <c r="U1737"/>
      <c r="V1737" s="2"/>
    </row>
    <row r="1738" spans="2:22" x14ac:dyDescent="0.2">
      <c r="B1738" s="2"/>
      <c r="C1738" s="2"/>
      <c r="D1738" s="2"/>
      <c r="E1738" s="2"/>
      <c r="F1738" s="2"/>
      <c r="G1738" s="3"/>
      <c r="H1738" s="3"/>
      <c r="I1738" s="2"/>
      <c r="J1738"/>
      <c r="K1738"/>
      <c r="L1738"/>
      <c r="M1738"/>
      <c r="N1738"/>
      <c r="O1738"/>
      <c r="P1738"/>
      <c r="Q1738"/>
      <c r="R1738"/>
      <c r="S1738"/>
      <c r="T1738"/>
      <c r="U1738"/>
      <c r="V1738" s="2"/>
    </row>
    <row r="1739" spans="2:22" x14ac:dyDescent="0.2">
      <c r="B1739" s="2"/>
      <c r="C1739" s="2"/>
      <c r="D1739" s="2"/>
      <c r="E1739" s="2"/>
      <c r="F1739" s="2"/>
      <c r="G1739" s="3"/>
      <c r="H1739" s="3"/>
      <c r="I1739" s="2"/>
      <c r="J1739"/>
      <c r="K1739"/>
      <c r="L1739"/>
      <c r="M1739"/>
      <c r="N1739"/>
      <c r="O1739"/>
      <c r="P1739"/>
      <c r="Q1739"/>
      <c r="R1739"/>
      <c r="S1739"/>
      <c r="T1739"/>
      <c r="U1739"/>
      <c r="V1739" s="2"/>
    </row>
    <row r="1740" spans="2:22" x14ac:dyDescent="0.2">
      <c r="B1740" s="2"/>
      <c r="C1740" s="2"/>
      <c r="D1740" s="2"/>
      <c r="E1740" s="2"/>
      <c r="F1740" s="2"/>
      <c r="G1740" s="3"/>
      <c r="H1740" s="3"/>
      <c r="I1740" s="2"/>
      <c r="J1740"/>
      <c r="K1740"/>
      <c r="L1740"/>
      <c r="M1740"/>
      <c r="N1740"/>
      <c r="O1740"/>
      <c r="P1740"/>
      <c r="Q1740"/>
      <c r="R1740"/>
      <c r="S1740"/>
      <c r="T1740"/>
      <c r="U1740"/>
      <c r="V1740" s="2"/>
    </row>
    <row r="1741" spans="2:22" x14ac:dyDescent="0.2">
      <c r="B1741" s="2"/>
      <c r="C1741" s="2"/>
      <c r="D1741" s="2"/>
      <c r="E1741" s="2"/>
      <c r="F1741" s="2"/>
      <c r="G1741" s="3"/>
      <c r="H1741" s="3"/>
      <c r="I1741" s="2"/>
      <c r="J1741"/>
      <c r="K1741"/>
      <c r="L1741"/>
      <c r="M1741"/>
      <c r="N1741"/>
      <c r="O1741"/>
      <c r="P1741"/>
      <c r="Q1741"/>
      <c r="R1741"/>
      <c r="S1741"/>
      <c r="T1741"/>
      <c r="U1741"/>
      <c r="V1741" s="2"/>
    </row>
    <row r="1742" spans="2:22" x14ac:dyDescent="0.2">
      <c r="B1742" s="2"/>
      <c r="C1742" s="2"/>
      <c r="D1742" s="2"/>
      <c r="E1742" s="2"/>
      <c r="F1742" s="2"/>
      <c r="G1742" s="3"/>
      <c r="H1742" s="3"/>
      <c r="I1742" s="2"/>
      <c r="J1742"/>
      <c r="K1742"/>
      <c r="L1742"/>
      <c r="M1742"/>
      <c r="N1742"/>
      <c r="O1742"/>
      <c r="P1742"/>
      <c r="Q1742"/>
      <c r="R1742"/>
      <c r="S1742"/>
      <c r="T1742"/>
      <c r="U1742"/>
      <c r="V1742" s="2"/>
    </row>
    <row r="1743" spans="2:22" x14ac:dyDescent="0.2">
      <c r="B1743" s="2"/>
      <c r="C1743" s="2"/>
      <c r="D1743" s="2"/>
      <c r="E1743" s="2"/>
      <c r="F1743" s="2"/>
      <c r="G1743" s="3"/>
      <c r="H1743" s="3"/>
      <c r="I1743" s="2"/>
      <c r="J1743"/>
      <c r="K1743"/>
      <c r="L1743"/>
      <c r="M1743"/>
      <c r="N1743"/>
      <c r="O1743"/>
      <c r="P1743"/>
      <c r="Q1743"/>
      <c r="R1743"/>
      <c r="S1743"/>
      <c r="T1743"/>
      <c r="U1743"/>
      <c r="V1743" s="2"/>
    </row>
    <row r="1744" spans="2:22" x14ac:dyDescent="0.2">
      <c r="B1744" s="2"/>
      <c r="C1744" s="2"/>
      <c r="D1744" s="2"/>
      <c r="E1744" s="2"/>
      <c r="F1744" s="2"/>
      <c r="G1744" s="3"/>
      <c r="H1744" s="3"/>
      <c r="I1744" s="2"/>
      <c r="J1744"/>
      <c r="K1744"/>
      <c r="L1744"/>
      <c r="M1744"/>
      <c r="N1744"/>
      <c r="O1744"/>
      <c r="P1744"/>
      <c r="Q1744"/>
      <c r="R1744"/>
      <c r="S1744"/>
      <c r="T1744"/>
      <c r="U1744"/>
      <c r="V1744" s="2"/>
    </row>
    <row r="1745" spans="2:22" x14ac:dyDescent="0.2">
      <c r="B1745" s="2"/>
      <c r="C1745" s="2"/>
      <c r="D1745" s="2"/>
      <c r="E1745" s="2"/>
      <c r="F1745" s="2"/>
      <c r="G1745" s="3"/>
      <c r="H1745" s="3"/>
      <c r="I1745" s="2"/>
      <c r="J1745"/>
      <c r="K1745"/>
      <c r="L1745"/>
      <c r="M1745"/>
      <c r="N1745"/>
      <c r="O1745"/>
      <c r="P1745"/>
      <c r="Q1745"/>
      <c r="R1745"/>
      <c r="S1745"/>
      <c r="T1745"/>
      <c r="U1745"/>
      <c r="V1745" s="2"/>
    </row>
    <row r="1746" spans="2:22" x14ac:dyDescent="0.2">
      <c r="B1746" s="2"/>
      <c r="C1746" s="2"/>
      <c r="D1746" s="2"/>
      <c r="E1746" s="2"/>
      <c r="F1746" s="2"/>
      <c r="G1746" s="3"/>
      <c r="H1746" s="3"/>
      <c r="I1746" s="2"/>
      <c r="J1746"/>
      <c r="K1746"/>
      <c r="L1746"/>
      <c r="M1746"/>
      <c r="N1746"/>
      <c r="O1746"/>
      <c r="P1746"/>
      <c r="Q1746"/>
      <c r="R1746"/>
      <c r="S1746"/>
      <c r="T1746"/>
      <c r="U1746"/>
      <c r="V1746" s="2"/>
    </row>
    <row r="1747" spans="2:22" x14ac:dyDescent="0.2">
      <c r="B1747" s="2"/>
      <c r="C1747" s="2"/>
      <c r="D1747" s="2"/>
      <c r="E1747" s="2"/>
      <c r="F1747" s="2"/>
      <c r="G1747" s="3"/>
      <c r="H1747" s="3"/>
      <c r="I1747" s="2"/>
      <c r="J1747"/>
      <c r="K1747"/>
      <c r="L1747"/>
      <c r="M1747"/>
      <c r="N1747"/>
      <c r="O1747"/>
      <c r="P1747"/>
      <c r="Q1747"/>
      <c r="R1747"/>
      <c r="S1747"/>
      <c r="T1747"/>
      <c r="U1747"/>
      <c r="V1747" s="2"/>
    </row>
    <row r="1748" spans="2:22" x14ac:dyDescent="0.2">
      <c r="B1748" s="2"/>
      <c r="C1748" s="2"/>
      <c r="D1748" s="2"/>
      <c r="E1748" s="2"/>
      <c r="F1748" s="2"/>
      <c r="G1748" s="3"/>
      <c r="H1748" s="3"/>
      <c r="I1748" s="2"/>
      <c r="J1748"/>
      <c r="K1748"/>
      <c r="L1748"/>
      <c r="M1748"/>
      <c r="N1748"/>
      <c r="O1748"/>
      <c r="P1748"/>
      <c r="Q1748"/>
      <c r="R1748"/>
      <c r="S1748"/>
      <c r="T1748"/>
      <c r="U1748"/>
      <c r="V1748" s="2"/>
    </row>
    <row r="1749" spans="2:22" x14ac:dyDescent="0.2">
      <c r="B1749" s="2"/>
      <c r="C1749" s="2"/>
      <c r="D1749" s="2"/>
      <c r="E1749" s="2"/>
      <c r="F1749" s="2"/>
      <c r="G1749" s="3"/>
      <c r="H1749" s="3"/>
      <c r="I1749" s="2"/>
      <c r="J1749"/>
      <c r="K1749"/>
      <c r="L1749"/>
      <c r="M1749"/>
      <c r="N1749"/>
      <c r="O1749"/>
      <c r="P1749"/>
      <c r="Q1749"/>
      <c r="R1749"/>
      <c r="S1749"/>
      <c r="T1749"/>
      <c r="U1749"/>
      <c r="V1749" s="2"/>
    </row>
    <row r="1750" spans="2:22" x14ac:dyDescent="0.2">
      <c r="B1750" s="2"/>
      <c r="C1750" s="2"/>
      <c r="D1750" s="2"/>
      <c r="E1750" s="2"/>
      <c r="F1750" s="2"/>
      <c r="G1750" s="3"/>
      <c r="H1750" s="3"/>
      <c r="I1750" s="2"/>
      <c r="J1750"/>
      <c r="K1750"/>
      <c r="L1750"/>
      <c r="M1750"/>
      <c r="N1750"/>
      <c r="O1750"/>
      <c r="P1750"/>
      <c r="Q1750"/>
      <c r="R1750"/>
      <c r="S1750"/>
      <c r="T1750"/>
      <c r="U1750"/>
      <c r="V1750" s="2"/>
    </row>
    <row r="1751" spans="2:22" x14ac:dyDescent="0.2">
      <c r="B1751" s="2"/>
      <c r="C1751" s="2"/>
      <c r="D1751" s="2"/>
      <c r="E1751" s="2"/>
      <c r="F1751" s="2"/>
      <c r="G1751" s="3"/>
      <c r="H1751" s="3"/>
      <c r="I1751" s="2"/>
      <c r="J1751"/>
      <c r="K1751"/>
      <c r="L1751"/>
      <c r="M1751"/>
      <c r="N1751"/>
      <c r="O1751"/>
      <c r="P1751"/>
      <c r="Q1751"/>
      <c r="R1751"/>
      <c r="S1751"/>
      <c r="T1751"/>
      <c r="U1751"/>
      <c r="V1751" s="2"/>
    </row>
    <row r="1752" spans="2:22" x14ac:dyDescent="0.2">
      <c r="B1752" s="2"/>
      <c r="C1752" s="2"/>
      <c r="D1752" s="2"/>
      <c r="E1752" s="2"/>
      <c r="F1752" s="2"/>
      <c r="G1752" s="3"/>
      <c r="H1752" s="3"/>
      <c r="I1752" s="2"/>
      <c r="J1752"/>
      <c r="K1752"/>
      <c r="L1752"/>
      <c r="M1752"/>
      <c r="N1752"/>
      <c r="O1752"/>
      <c r="P1752"/>
      <c r="Q1752"/>
      <c r="R1752"/>
      <c r="S1752"/>
      <c r="T1752"/>
      <c r="U1752"/>
      <c r="V1752" s="2"/>
    </row>
    <row r="1753" spans="2:22" x14ac:dyDescent="0.2">
      <c r="B1753" s="2"/>
      <c r="C1753" s="2"/>
      <c r="D1753" s="2"/>
      <c r="E1753" s="2"/>
      <c r="F1753" s="2"/>
      <c r="G1753" s="3"/>
      <c r="H1753" s="3"/>
      <c r="I1753" s="2"/>
      <c r="J1753"/>
      <c r="K1753"/>
      <c r="L1753"/>
      <c r="M1753"/>
      <c r="N1753"/>
      <c r="O1753"/>
      <c r="P1753"/>
      <c r="Q1753"/>
      <c r="R1753"/>
      <c r="S1753"/>
      <c r="T1753"/>
      <c r="U1753"/>
      <c r="V1753" s="2"/>
    </row>
    <row r="1754" spans="2:22" x14ac:dyDescent="0.2">
      <c r="B1754" s="2"/>
      <c r="C1754" s="2"/>
      <c r="D1754" s="2"/>
      <c r="E1754" s="2"/>
      <c r="F1754" s="2"/>
      <c r="G1754" s="3"/>
      <c r="H1754" s="3"/>
      <c r="I1754" s="2"/>
      <c r="J1754"/>
      <c r="K1754"/>
      <c r="L1754"/>
      <c r="M1754"/>
      <c r="N1754"/>
      <c r="O1754"/>
      <c r="P1754"/>
      <c r="Q1754"/>
      <c r="R1754"/>
      <c r="S1754"/>
      <c r="T1754"/>
      <c r="U1754"/>
      <c r="V1754" s="2"/>
    </row>
    <row r="1755" spans="2:22" x14ac:dyDescent="0.2">
      <c r="B1755" s="2"/>
      <c r="C1755" s="2"/>
      <c r="D1755" s="2"/>
      <c r="E1755" s="2"/>
      <c r="F1755" s="2"/>
      <c r="G1755" s="3"/>
      <c r="H1755" s="3"/>
      <c r="I1755" s="2"/>
      <c r="J1755"/>
      <c r="K1755"/>
      <c r="L1755"/>
      <c r="M1755"/>
      <c r="N1755"/>
      <c r="O1755"/>
      <c r="P1755"/>
      <c r="Q1755"/>
      <c r="R1755"/>
      <c r="S1755"/>
      <c r="T1755"/>
      <c r="U1755"/>
      <c r="V1755" s="2"/>
    </row>
    <row r="1756" spans="2:22" x14ac:dyDescent="0.2">
      <c r="B1756" s="2"/>
      <c r="C1756" s="2"/>
      <c r="D1756" s="2"/>
      <c r="E1756" s="2"/>
      <c r="F1756" s="2"/>
      <c r="G1756" s="3"/>
      <c r="H1756" s="3"/>
      <c r="I1756" s="2"/>
      <c r="J1756"/>
      <c r="K1756"/>
      <c r="L1756"/>
      <c r="M1756"/>
      <c r="N1756"/>
      <c r="O1756"/>
      <c r="P1756"/>
      <c r="Q1756"/>
      <c r="R1756"/>
      <c r="S1756"/>
      <c r="T1756"/>
      <c r="U1756"/>
      <c r="V1756" s="2"/>
    </row>
    <row r="1757" spans="2:22" x14ac:dyDescent="0.2">
      <c r="B1757" s="2"/>
      <c r="C1757" s="2"/>
      <c r="D1757" s="2"/>
      <c r="E1757" s="2"/>
      <c r="F1757" s="2"/>
      <c r="G1757" s="3"/>
      <c r="H1757" s="3"/>
      <c r="I1757" s="2"/>
      <c r="J1757"/>
      <c r="K1757"/>
      <c r="L1757"/>
      <c r="M1757"/>
      <c r="N1757"/>
      <c r="O1757"/>
      <c r="P1757"/>
      <c r="Q1757"/>
      <c r="R1757"/>
      <c r="S1757"/>
      <c r="T1757"/>
      <c r="U1757"/>
      <c r="V1757" s="2"/>
    </row>
    <row r="1758" spans="2:22" x14ac:dyDescent="0.2">
      <c r="B1758" s="2"/>
      <c r="C1758" s="2"/>
      <c r="D1758" s="2"/>
      <c r="E1758" s="2"/>
      <c r="F1758" s="2"/>
      <c r="G1758" s="3"/>
      <c r="H1758" s="3"/>
      <c r="I1758" s="2"/>
      <c r="J1758"/>
      <c r="K1758"/>
      <c r="L1758"/>
      <c r="M1758"/>
      <c r="N1758"/>
      <c r="O1758"/>
      <c r="P1758"/>
      <c r="Q1758"/>
      <c r="R1758"/>
      <c r="S1758"/>
      <c r="T1758"/>
      <c r="U1758"/>
      <c r="V1758" s="2"/>
    </row>
    <row r="1759" spans="2:22" x14ac:dyDescent="0.2">
      <c r="B1759" s="2"/>
      <c r="C1759" s="2"/>
      <c r="D1759" s="2"/>
      <c r="E1759" s="2"/>
      <c r="F1759" s="2"/>
      <c r="G1759" s="3"/>
      <c r="H1759" s="3"/>
      <c r="I1759" s="2"/>
      <c r="J1759"/>
      <c r="K1759"/>
      <c r="L1759"/>
      <c r="M1759"/>
      <c r="N1759"/>
      <c r="O1759"/>
      <c r="P1759"/>
      <c r="Q1759"/>
      <c r="R1759"/>
      <c r="S1759"/>
      <c r="T1759"/>
      <c r="U1759"/>
      <c r="V1759" s="2"/>
    </row>
    <row r="1760" spans="2:22" x14ac:dyDescent="0.2">
      <c r="B1760" s="2"/>
      <c r="C1760" s="2"/>
      <c r="D1760" s="2"/>
      <c r="E1760" s="2"/>
      <c r="F1760" s="2"/>
      <c r="G1760" s="3"/>
      <c r="H1760" s="3"/>
      <c r="I1760" s="2"/>
      <c r="J1760"/>
      <c r="K1760"/>
      <c r="L1760"/>
      <c r="M1760"/>
      <c r="N1760"/>
      <c r="O1760"/>
      <c r="P1760"/>
      <c r="Q1760"/>
      <c r="R1760"/>
      <c r="S1760"/>
      <c r="T1760"/>
      <c r="U1760"/>
      <c r="V1760" s="2"/>
    </row>
    <row r="1761" spans="2:22" x14ac:dyDescent="0.2">
      <c r="B1761" s="2"/>
      <c r="C1761" s="2"/>
      <c r="D1761" s="2"/>
      <c r="E1761" s="2"/>
      <c r="F1761" s="2"/>
      <c r="G1761" s="3"/>
      <c r="H1761" s="3"/>
      <c r="I1761" s="2"/>
      <c r="J1761"/>
      <c r="K1761"/>
      <c r="L1761"/>
      <c r="M1761"/>
      <c r="N1761"/>
      <c r="O1761"/>
      <c r="P1761"/>
      <c r="Q1761"/>
      <c r="R1761"/>
      <c r="S1761"/>
      <c r="T1761"/>
      <c r="U1761"/>
      <c r="V1761" s="2"/>
    </row>
    <row r="1762" spans="2:22" x14ac:dyDescent="0.2">
      <c r="B1762" s="2"/>
      <c r="C1762" s="2"/>
      <c r="D1762" s="2"/>
      <c r="E1762" s="2"/>
      <c r="F1762" s="2"/>
      <c r="G1762" s="3"/>
      <c r="H1762" s="3"/>
      <c r="I1762" s="2"/>
      <c r="J1762"/>
      <c r="K1762"/>
      <c r="L1762"/>
      <c r="M1762"/>
      <c r="N1762"/>
      <c r="O1762"/>
      <c r="P1762"/>
      <c r="Q1762"/>
      <c r="R1762"/>
      <c r="S1762"/>
      <c r="T1762"/>
      <c r="U1762"/>
      <c r="V1762" s="2"/>
    </row>
    <row r="1763" spans="2:22" x14ac:dyDescent="0.2">
      <c r="B1763" s="2"/>
      <c r="C1763" s="2"/>
      <c r="D1763" s="2"/>
      <c r="E1763" s="2"/>
      <c r="F1763" s="2"/>
      <c r="G1763" s="3"/>
      <c r="H1763" s="3"/>
      <c r="I1763" s="2"/>
      <c r="J1763"/>
      <c r="K1763"/>
      <c r="L1763"/>
      <c r="M1763"/>
      <c r="N1763"/>
      <c r="O1763"/>
      <c r="P1763"/>
      <c r="Q1763"/>
      <c r="R1763"/>
      <c r="S1763"/>
      <c r="T1763"/>
      <c r="U1763"/>
      <c r="V1763" s="2"/>
    </row>
    <row r="1764" spans="2:22" x14ac:dyDescent="0.2">
      <c r="B1764" s="2"/>
      <c r="C1764" s="2"/>
      <c r="D1764" s="2"/>
      <c r="E1764" s="2"/>
      <c r="F1764" s="2"/>
      <c r="G1764" s="3"/>
      <c r="H1764" s="3"/>
      <c r="I1764" s="2"/>
      <c r="J1764"/>
      <c r="K1764"/>
      <c r="L1764"/>
      <c r="M1764"/>
      <c r="N1764"/>
      <c r="O1764"/>
      <c r="P1764"/>
      <c r="Q1764"/>
      <c r="R1764"/>
      <c r="S1764"/>
      <c r="T1764"/>
      <c r="U1764"/>
      <c r="V1764" s="2"/>
    </row>
    <row r="1765" spans="2:22" x14ac:dyDescent="0.2">
      <c r="B1765" s="2"/>
      <c r="C1765" s="2"/>
      <c r="D1765" s="2"/>
      <c r="E1765" s="2"/>
      <c r="F1765" s="2"/>
      <c r="G1765" s="3"/>
      <c r="H1765" s="3"/>
      <c r="I1765" s="2"/>
      <c r="J1765"/>
      <c r="K1765"/>
      <c r="L1765"/>
      <c r="M1765"/>
      <c r="N1765"/>
      <c r="O1765"/>
      <c r="P1765"/>
      <c r="Q1765"/>
      <c r="R1765"/>
      <c r="S1765"/>
      <c r="T1765"/>
      <c r="U1765"/>
      <c r="V1765" s="2"/>
    </row>
    <row r="1766" spans="2:22" x14ac:dyDescent="0.2">
      <c r="B1766" s="2"/>
      <c r="C1766" s="2"/>
      <c r="D1766" s="2"/>
      <c r="E1766" s="2"/>
      <c r="F1766" s="2"/>
      <c r="G1766" s="3"/>
      <c r="H1766" s="3"/>
      <c r="I1766" s="2"/>
      <c r="J1766"/>
      <c r="K1766"/>
      <c r="L1766"/>
      <c r="M1766"/>
      <c r="N1766"/>
      <c r="O1766"/>
      <c r="P1766"/>
      <c r="Q1766"/>
      <c r="R1766"/>
      <c r="S1766"/>
      <c r="T1766"/>
      <c r="U1766"/>
      <c r="V1766" s="2"/>
    </row>
    <row r="1767" spans="2:22" x14ac:dyDescent="0.2">
      <c r="B1767" s="2"/>
      <c r="C1767" s="2"/>
      <c r="D1767" s="2"/>
      <c r="E1767" s="2"/>
      <c r="F1767" s="2"/>
      <c r="G1767" s="3"/>
      <c r="H1767" s="3"/>
      <c r="I1767" s="2"/>
      <c r="J1767"/>
      <c r="K1767"/>
      <c r="L1767"/>
      <c r="M1767"/>
      <c r="N1767"/>
      <c r="O1767"/>
      <c r="P1767"/>
      <c r="Q1767"/>
      <c r="R1767"/>
      <c r="S1767"/>
      <c r="T1767"/>
      <c r="U1767"/>
      <c r="V1767" s="2"/>
    </row>
    <row r="1768" spans="2:22" x14ac:dyDescent="0.2">
      <c r="B1768" s="2"/>
      <c r="C1768" s="2"/>
      <c r="D1768" s="2"/>
      <c r="E1768" s="2"/>
      <c r="F1768" s="2"/>
      <c r="G1768" s="3"/>
      <c r="H1768" s="3"/>
      <c r="I1768" s="2"/>
      <c r="J1768"/>
      <c r="K1768"/>
      <c r="L1768"/>
      <c r="M1768"/>
      <c r="N1768"/>
      <c r="O1768"/>
      <c r="P1768"/>
      <c r="Q1768"/>
      <c r="R1768"/>
      <c r="S1768"/>
      <c r="T1768"/>
      <c r="U1768"/>
      <c r="V1768" s="2"/>
    </row>
    <row r="1769" spans="2:22" x14ac:dyDescent="0.2">
      <c r="B1769" s="2"/>
      <c r="C1769" s="2"/>
      <c r="D1769" s="2"/>
      <c r="E1769" s="2"/>
      <c r="F1769" s="2"/>
      <c r="G1769" s="3"/>
      <c r="H1769" s="3"/>
      <c r="I1769" s="2"/>
      <c r="J1769"/>
      <c r="K1769"/>
      <c r="L1769"/>
      <c r="M1769"/>
      <c r="N1769"/>
      <c r="O1769"/>
      <c r="P1769"/>
      <c r="Q1769"/>
      <c r="R1769"/>
      <c r="S1769"/>
      <c r="T1769"/>
      <c r="U1769"/>
      <c r="V1769" s="2"/>
    </row>
    <row r="1770" spans="2:22" x14ac:dyDescent="0.2">
      <c r="B1770" s="2"/>
      <c r="C1770" s="2"/>
      <c r="D1770" s="2"/>
      <c r="E1770" s="2"/>
      <c r="F1770" s="2"/>
      <c r="G1770" s="3"/>
      <c r="H1770" s="3"/>
      <c r="I1770" s="2"/>
      <c r="J1770"/>
      <c r="K1770"/>
      <c r="L1770"/>
      <c r="M1770"/>
      <c r="N1770"/>
      <c r="O1770"/>
      <c r="P1770"/>
      <c r="Q1770"/>
      <c r="R1770"/>
      <c r="S1770"/>
      <c r="T1770"/>
      <c r="U1770"/>
      <c r="V1770" s="2"/>
    </row>
    <row r="1771" spans="2:22" x14ac:dyDescent="0.2">
      <c r="B1771" s="2"/>
      <c r="C1771" s="2"/>
      <c r="D1771" s="2"/>
      <c r="E1771" s="2"/>
      <c r="F1771" s="2"/>
      <c r="G1771" s="3"/>
      <c r="H1771" s="3"/>
      <c r="I1771" s="2"/>
      <c r="J1771"/>
      <c r="K1771"/>
      <c r="L1771"/>
      <c r="M1771"/>
      <c r="N1771"/>
      <c r="O1771"/>
      <c r="P1771"/>
      <c r="Q1771"/>
      <c r="R1771"/>
      <c r="S1771"/>
      <c r="T1771"/>
      <c r="U1771"/>
      <c r="V1771" s="2"/>
    </row>
    <row r="1772" spans="2:22" x14ac:dyDescent="0.2">
      <c r="B1772" s="2"/>
      <c r="C1772" s="2"/>
      <c r="D1772" s="2"/>
      <c r="E1772" s="2"/>
      <c r="F1772" s="2"/>
      <c r="G1772" s="3"/>
      <c r="H1772" s="3"/>
      <c r="I1772" s="2"/>
      <c r="J1772"/>
      <c r="K1772"/>
      <c r="L1772"/>
      <c r="M1772"/>
      <c r="N1772"/>
      <c r="O1772"/>
      <c r="P1772"/>
      <c r="Q1772"/>
      <c r="R1772"/>
      <c r="S1772"/>
      <c r="T1772"/>
      <c r="U1772"/>
      <c r="V1772" s="2"/>
    </row>
    <row r="1773" spans="2:22" x14ac:dyDescent="0.2">
      <c r="B1773" s="2"/>
      <c r="C1773" s="2"/>
      <c r="D1773" s="2"/>
      <c r="E1773" s="2"/>
      <c r="F1773" s="2"/>
      <c r="G1773" s="3"/>
      <c r="H1773" s="3"/>
      <c r="I1773" s="2"/>
      <c r="J1773"/>
      <c r="K1773"/>
      <c r="L1773"/>
      <c r="M1773"/>
      <c r="N1773"/>
      <c r="O1773"/>
      <c r="P1773"/>
      <c r="Q1773"/>
      <c r="R1773"/>
      <c r="S1773"/>
      <c r="T1773"/>
      <c r="U1773"/>
      <c r="V1773" s="2"/>
    </row>
    <row r="1774" spans="2:22" x14ac:dyDescent="0.2">
      <c r="B1774" s="2"/>
      <c r="C1774" s="2"/>
      <c r="D1774" s="2"/>
      <c r="E1774" s="2"/>
      <c r="F1774" s="2"/>
      <c r="G1774" s="3"/>
      <c r="H1774" s="3"/>
      <c r="I1774" s="2"/>
      <c r="J1774"/>
      <c r="K1774"/>
      <c r="L1774"/>
      <c r="M1774"/>
      <c r="N1774"/>
      <c r="O1774"/>
      <c r="P1774"/>
      <c r="Q1774"/>
      <c r="R1774"/>
      <c r="S1774"/>
      <c r="T1774"/>
      <c r="U1774"/>
      <c r="V1774" s="2"/>
    </row>
    <row r="1775" spans="2:22" x14ac:dyDescent="0.2">
      <c r="B1775" s="2"/>
      <c r="C1775" s="2"/>
      <c r="D1775" s="2"/>
      <c r="E1775" s="2"/>
      <c r="F1775" s="2"/>
      <c r="G1775" s="3"/>
      <c r="H1775" s="3"/>
      <c r="I1775" s="2"/>
      <c r="J1775"/>
      <c r="K1775"/>
      <c r="L1775"/>
      <c r="M1775"/>
      <c r="N1775"/>
      <c r="O1775"/>
      <c r="P1775"/>
      <c r="Q1775"/>
      <c r="R1775"/>
      <c r="S1775"/>
      <c r="T1775"/>
      <c r="U1775"/>
      <c r="V1775" s="2"/>
    </row>
    <row r="1776" spans="2:22" x14ac:dyDescent="0.2">
      <c r="B1776" s="2"/>
      <c r="C1776" s="2"/>
      <c r="D1776" s="2"/>
      <c r="E1776" s="2"/>
      <c r="F1776" s="2"/>
      <c r="G1776" s="3"/>
      <c r="H1776" s="3"/>
      <c r="I1776" s="2"/>
      <c r="J1776"/>
      <c r="K1776"/>
      <c r="L1776"/>
      <c r="M1776"/>
      <c r="N1776"/>
      <c r="O1776"/>
      <c r="P1776"/>
      <c r="Q1776"/>
      <c r="R1776"/>
      <c r="S1776"/>
      <c r="T1776"/>
      <c r="U1776"/>
      <c r="V1776" s="2"/>
    </row>
    <row r="1777" spans="2:22" x14ac:dyDescent="0.2">
      <c r="B1777" s="2"/>
      <c r="C1777" s="2"/>
      <c r="D1777" s="2"/>
      <c r="E1777" s="2"/>
      <c r="F1777" s="2"/>
      <c r="G1777" s="3"/>
      <c r="H1777" s="3"/>
      <c r="I1777" s="2"/>
      <c r="J1777"/>
      <c r="K1777"/>
      <c r="L1777"/>
      <c r="M1777"/>
      <c r="N1777"/>
      <c r="O1777"/>
      <c r="P1777"/>
      <c r="Q1777"/>
      <c r="R1777"/>
      <c r="S1777"/>
      <c r="T1777"/>
      <c r="U1777"/>
      <c r="V1777" s="2"/>
    </row>
    <row r="1778" spans="2:22" x14ac:dyDescent="0.2">
      <c r="B1778" s="2"/>
      <c r="C1778" s="2"/>
      <c r="D1778" s="2"/>
      <c r="E1778" s="2"/>
      <c r="F1778" s="2"/>
      <c r="G1778" s="3"/>
      <c r="H1778" s="3"/>
      <c r="I1778" s="2"/>
      <c r="J1778"/>
      <c r="K1778"/>
      <c r="L1778"/>
      <c r="M1778"/>
      <c r="N1778"/>
      <c r="O1778"/>
      <c r="P1778"/>
      <c r="Q1778"/>
      <c r="R1778"/>
      <c r="S1778"/>
      <c r="T1778"/>
      <c r="U1778"/>
      <c r="V1778" s="2"/>
    </row>
    <row r="1779" spans="2:22" x14ac:dyDescent="0.2">
      <c r="B1779" s="2"/>
      <c r="C1779" s="2"/>
      <c r="D1779" s="2"/>
      <c r="E1779" s="2"/>
      <c r="F1779" s="2"/>
      <c r="G1779" s="3"/>
      <c r="H1779" s="3"/>
      <c r="I1779" s="2"/>
      <c r="J1779"/>
      <c r="K1779"/>
      <c r="L1779"/>
      <c r="M1779"/>
      <c r="N1779"/>
      <c r="O1779"/>
      <c r="P1779"/>
      <c r="Q1779"/>
      <c r="R1779"/>
      <c r="S1779"/>
      <c r="T1779"/>
      <c r="U1779"/>
      <c r="V1779" s="2"/>
    </row>
    <row r="1780" spans="2:22" x14ac:dyDescent="0.2">
      <c r="B1780" s="2"/>
      <c r="C1780" s="2"/>
      <c r="D1780" s="2"/>
      <c r="E1780" s="2"/>
      <c r="F1780" s="2"/>
      <c r="G1780" s="3"/>
      <c r="H1780" s="3"/>
      <c r="I1780" s="2"/>
      <c r="J1780"/>
      <c r="K1780"/>
      <c r="L1780"/>
      <c r="M1780"/>
      <c r="N1780"/>
      <c r="O1780"/>
      <c r="P1780"/>
      <c r="Q1780"/>
      <c r="R1780"/>
      <c r="S1780"/>
      <c r="T1780"/>
      <c r="U1780"/>
      <c r="V1780" s="2"/>
    </row>
    <row r="1781" spans="2:22" x14ac:dyDescent="0.2">
      <c r="B1781" s="2"/>
      <c r="C1781" s="2"/>
      <c r="D1781" s="2"/>
      <c r="E1781" s="2"/>
      <c r="F1781" s="2"/>
      <c r="G1781" s="3"/>
      <c r="H1781" s="3"/>
      <c r="I1781" s="2"/>
      <c r="J1781"/>
      <c r="K1781"/>
      <c r="L1781"/>
      <c r="M1781"/>
      <c r="N1781"/>
      <c r="O1781"/>
      <c r="P1781"/>
      <c r="Q1781"/>
      <c r="R1781"/>
      <c r="S1781"/>
      <c r="T1781"/>
      <c r="U1781"/>
      <c r="V1781" s="2"/>
    </row>
    <row r="1782" spans="2:22" x14ac:dyDescent="0.2">
      <c r="B1782" s="2"/>
      <c r="C1782" s="2"/>
      <c r="D1782" s="2"/>
      <c r="E1782" s="2"/>
      <c r="F1782" s="2"/>
      <c r="G1782" s="3"/>
      <c r="H1782" s="3"/>
      <c r="I1782" s="2"/>
      <c r="J1782"/>
      <c r="K1782"/>
      <c r="L1782"/>
      <c r="M1782"/>
      <c r="N1782"/>
      <c r="O1782"/>
      <c r="P1782"/>
      <c r="Q1782"/>
      <c r="R1782"/>
      <c r="S1782"/>
      <c r="T1782"/>
      <c r="U1782"/>
      <c r="V1782" s="2"/>
    </row>
    <row r="1783" spans="2:22" x14ac:dyDescent="0.2">
      <c r="B1783" s="2"/>
      <c r="C1783" s="2"/>
      <c r="D1783" s="2"/>
      <c r="E1783" s="2"/>
      <c r="F1783" s="2"/>
      <c r="G1783" s="3"/>
      <c r="H1783" s="3"/>
      <c r="I1783" s="2"/>
      <c r="J1783"/>
      <c r="K1783"/>
      <c r="L1783"/>
      <c r="M1783"/>
      <c r="N1783"/>
      <c r="O1783"/>
      <c r="P1783"/>
      <c r="Q1783"/>
      <c r="R1783"/>
      <c r="S1783"/>
      <c r="T1783"/>
      <c r="U1783"/>
      <c r="V1783" s="2"/>
    </row>
    <row r="1784" spans="2:22" x14ac:dyDescent="0.2">
      <c r="B1784" s="2"/>
      <c r="C1784" s="2"/>
      <c r="D1784" s="2"/>
      <c r="E1784" s="2"/>
      <c r="F1784" s="2"/>
      <c r="G1784" s="3"/>
      <c r="H1784" s="3"/>
      <c r="I1784" s="2"/>
      <c r="J1784"/>
      <c r="K1784"/>
      <c r="L1784"/>
      <c r="M1784"/>
      <c r="N1784"/>
      <c r="O1784"/>
      <c r="P1784"/>
      <c r="Q1784"/>
      <c r="R1784"/>
      <c r="S1784"/>
      <c r="T1784"/>
      <c r="U1784"/>
      <c r="V1784" s="2"/>
    </row>
    <row r="1785" spans="2:22" x14ac:dyDescent="0.2">
      <c r="B1785" s="2"/>
      <c r="C1785" s="2"/>
      <c r="D1785" s="2"/>
      <c r="E1785" s="2"/>
      <c r="F1785" s="2"/>
      <c r="G1785" s="3"/>
      <c r="H1785" s="3"/>
      <c r="I1785" s="2"/>
      <c r="J1785"/>
      <c r="K1785"/>
      <c r="L1785"/>
      <c r="M1785"/>
      <c r="N1785"/>
      <c r="O1785"/>
      <c r="P1785"/>
      <c r="Q1785"/>
      <c r="R1785"/>
      <c r="S1785"/>
      <c r="T1785"/>
      <c r="U1785"/>
      <c r="V1785" s="2"/>
    </row>
    <row r="1786" spans="2:22" x14ac:dyDescent="0.2">
      <c r="B1786" s="2"/>
      <c r="C1786" s="2"/>
      <c r="D1786" s="2"/>
      <c r="E1786" s="2"/>
      <c r="F1786" s="2"/>
      <c r="G1786" s="3"/>
      <c r="H1786" s="3"/>
      <c r="I1786" s="2"/>
      <c r="J1786"/>
      <c r="K1786"/>
      <c r="L1786"/>
      <c r="M1786"/>
      <c r="N1786"/>
      <c r="O1786"/>
      <c r="P1786"/>
      <c r="Q1786"/>
      <c r="R1786"/>
      <c r="S1786"/>
      <c r="T1786"/>
      <c r="U1786"/>
      <c r="V1786" s="2"/>
    </row>
    <row r="1787" spans="2:22" x14ac:dyDescent="0.2">
      <c r="B1787" s="2"/>
      <c r="C1787" s="2"/>
      <c r="D1787" s="2"/>
      <c r="E1787" s="2"/>
      <c r="F1787" s="2"/>
      <c r="G1787" s="3"/>
      <c r="H1787" s="3"/>
      <c r="I1787" s="2"/>
      <c r="J1787"/>
      <c r="K1787"/>
      <c r="L1787"/>
      <c r="M1787"/>
      <c r="N1787"/>
      <c r="O1787"/>
      <c r="P1787"/>
      <c r="Q1787"/>
      <c r="R1787"/>
      <c r="S1787"/>
      <c r="T1787"/>
      <c r="U1787"/>
      <c r="V1787" s="2"/>
    </row>
    <row r="1788" spans="2:22" x14ac:dyDescent="0.2">
      <c r="B1788" s="2"/>
      <c r="C1788" s="2"/>
      <c r="D1788" s="2"/>
      <c r="E1788" s="2"/>
      <c r="F1788" s="2"/>
      <c r="G1788" s="3"/>
      <c r="H1788" s="3"/>
      <c r="I1788" s="2"/>
      <c r="J1788"/>
      <c r="K1788"/>
      <c r="L1788"/>
      <c r="M1788"/>
      <c r="N1788"/>
      <c r="O1788"/>
      <c r="P1788"/>
      <c r="Q1788"/>
      <c r="R1788"/>
      <c r="S1788"/>
      <c r="T1788"/>
      <c r="U1788"/>
      <c r="V1788" s="2"/>
    </row>
    <row r="1789" spans="2:22" x14ac:dyDescent="0.2">
      <c r="B1789" s="2"/>
      <c r="C1789" s="2"/>
      <c r="D1789" s="2"/>
      <c r="E1789" s="2"/>
      <c r="F1789" s="2"/>
      <c r="G1789" s="3"/>
      <c r="H1789" s="3"/>
      <c r="I1789" s="2"/>
      <c r="J1789"/>
      <c r="K1789"/>
      <c r="L1789"/>
      <c r="M1789"/>
      <c r="N1789"/>
      <c r="O1789"/>
      <c r="P1789"/>
      <c r="Q1789"/>
      <c r="R1789"/>
      <c r="S1789"/>
      <c r="T1789"/>
      <c r="U1789"/>
      <c r="V1789" s="2"/>
    </row>
    <row r="1790" spans="2:22" x14ac:dyDescent="0.2">
      <c r="B1790" s="2"/>
      <c r="C1790" s="2"/>
      <c r="D1790" s="2"/>
      <c r="E1790" s="2"/>
      <c r="F1790" s="2"/>
      <c r="G1790" s="3"/>
      <c r="H1790" s="3"/>
      <c r="I1790" s="2"/>
      <c r="J1790"/>
      <c r="K1790"/>
      <c r="L1790"/>
      <c r="M1790"/>
      <c r="N1790"/>
      <c r="O1790"/>
      <c r="P1790"/>
      <c r="Q1790"/>
      <c r="R1790"/>
      <c r="S1790"/>
      <c r="T1790"/>
      <c r="U1790"/>
      <c r="V1790" s="2"/>
    </row>
    <row r="1791" spans="2:22" x14ac:dyDescent="0.2">
      <c r="B1791" s="2"/>
      <c r="C1791" s="2"/>
      <c r="D1791" s="2"/>
      <c r="E1791" s="2"/>
      <c r="F1791" s="2"/>
      <c r="G1791" s="3"/>
      <c r="H1791" s="3"/>
      <c r="I1791" s="2"/>
      <c r="J1791"/>
      <c r="K1791"/>
      <c r="L1791"/>
      <c r="M1791"/>
      <c r="N1791"/>
      <c r="O1791"/>
      <c r="P1791"/>
      <c r="Q1791"/>
      <c r="R1791"/>
      <c r="S1791"/>
      <c r="T1791"/>
      <c r="U1791"/>
      <c r="V1791" s="2"/>
    </row>
    <row r="1792" spans="2:22" x14ac:dyDescent="0.2">
      <c r="B1792" s="2"/>
      <c r="C1792" s="2"/>
      <c r="D1792" s="2"/>
      <c r="E1792" s="2"/>
      <c r="F1792" s="2"/>
      <c r="G1792" s="3"/>
      <c r="H1792" s="3"/>
      <c r="I1792" s="2"/>
      <c r="J1792"/>
      <c r="K1792"/>
      <c r="L1792"/>
      <c r="M1792"/>
      <c r="N1792"/>
      <c r="O1792"/>
      <c r="P1792"/>
      <c r="Q1792"/>
      <c r="R1792"/>
      <c r="S1792"/>
      <c r="T1792"/>
      <c r="U1792"/>
      <c r="V1792" s="2"/>
    </row>
    <row r="1793" spans="2:22" x14ac:dyDescent="0.2">
      <c r="B1793" s="2"/>
      <c r="C1793" s="2"/>
      <c r="D1793" s="2"/>
      <c r="E1793" s="2"/>
      <c r="F1793" s="2"/>
      <c r="G1793" s="3"/>
      <c r="H1793" s="3"/>
      <c r="I1793" s="2"/>
      <c r="J1793"/>
      <c r="K1793"/>
      <c r="L1793"/>
      <c r="M1793"/>
      <c r="N1793"/>
      <c r="O1793"/>
      <c r="P1793"/>
      <c r="Q1793"/>
      <c r="R1793"/>
      <c r="S1793"/>
      <c r="T1793"/>
      <c r="U1793"/>
      <c r="V1793" s="2"/>
    </row>
    <row r="1794" spans="2:22" x14ac:dyDescent="0.2">
      <c r="B1794" s="2"/>
      <c r="C1794" s="2"/>
      <c r="D1794" s="2"/>
      <c r="E1794" s="2"/>
      <c r="F1794" s="2"/>
      <c r="G1794" s="3"/>
      <c r="H1794" s="3"/>
      <c r="I1794" s="2"/>
      <c r="J1794"/>
      <c r="K1794"/>
      <c r="L1794"/>
      <c r="M1794"/>
      <c r="N1794"/>
      <c r="O1794"/>
      <c r="P1794"/>
      <c r="Q1794"/>
      <c r="R1794"/>
      <c r="S1794"/>
      <c r="T1794"/>
      <c r="U1794"/>
      <c r="V1794" s="2"/>
    </row>
    <row r="1795" spans="2:22" x14ac:dyDescent="0.2">
      <c r="B1795" s="2"/>
      <c r="C1795" s="2"/>
      <c r="D1795" s="2"/>
      <c r="E1795" s="2"/>
      <c r="F1795" s="2"/>
      <c r="G1795" s="3"/>
      <c r="H1795" s="3"/>
      <c r="I1795" s="2"/>
      <c r="J1795"/>
      <c r="K1795"/>
      <c r="L1795"/>
      <c r="M1795"/>
      <c r="N1795"/>
      <c r="O1795"/>
      <c r="P1795"/>
      <c r="Q1795"/>
      <c r="R1795"/>
      <c r="S1795"/>
      <c r="T1795"/>
      <c r="U1795"/>
      <c r="V1795" s="2"/>
    </row>
    <row r="1796" spans="2:22" x14ac:dyDescent="0.2">
      <c r="B1796" s="2"/>
      <c r="C1796" s="2"/>
      <c r="D1796" s="2"/>
      <c r="E1796" s="2"/>
      <c r="F1796" s="2"/>
      <c r="G1796" s="3"/>
      <c r="H1796" s="3"/>
      <c r="I1796" s="2"/>
      <c r="J1796"/>
      <c r="K1796"/>
      <c r="L1796"/>
      <c r="M1796"/>
      <c r="N1796"/>
      <c r="O1796"/>
      <c r="P1796"/>
      <c r="Q1796"/>
      <c r="R1796"/>
      <c r="S1796"/>
      <c r="T1796"/>
      <c r="U1796"/>
      <c r="V1796" s="2"/>
    </row>
    <row r="1797" spans="2:22" x14ac:dyDescent="0.2">
      <c r="B1797" s="2"/>
      <c r="C1797" s="2"/>
      <c r="D1797" s="2"/>
      <c r="E1797" s="2"/>
      <c r="F1797" s="2"/>
      <c r="G1797" s="3"/>
      <c r="H1797" s="3"/>
      <c r="I1797" s="2"/>
      <c r="J1797"/>
      <c r="K1797"/>
      <c r="L1797"/>
      <c r="M1797"/>
      <c r="N1797"/>
      <c r="O1797"/>
      <c r="P1797"/>
      <c r="Q1797"/>
      <c r="R1797"/>
      <c r="S1797"/>
      <c r="T1797"/>
      <c r="U1797"/>
      <c r="V1797" s="2"/>
    </row>
    <row r="1798" spans="2:22" x14ac:dyDescent="0.2">
      <c r="B1798" s="2"/>
      <c r="C1798" s="2"/>
      <c r="D1798" s="2"/>
      <c r="E1798" s="2"/>
      <c r="F1798" s="2"/>
      <c r="G1798" s="3"/>
      <c r="H1798" s="3"/>
      <c r="I1798" s="2"/>
      <c r="J1798"/>
      <c r="K1798"/>
      <c r="L1798"/>
      <c r="M1798"/>
      <c r="N1798"/>
      <c r="O1798"/>
      <c r="P1798"/>
      <c r="Q1798"/>
      <c r="R1798"/>
      <c r="S1798"/>
      <c r="T1798"/>
      <c r="U1798"/>
      <c r="V1798" s="2"/>
    </row>
    <row r="1799" spans="2:22" x14ac:dyDescent="0.2">
      <c r="B1799" s="2"/>
      <c r="C1799" s="2"/>
      <c r="D1799" s="2"/>
      <c r="E1799" s="2"/>
      <c r="F1799" s="2"/>
      <c r="G1799" s="3"/>
      <c r="H1799" s="3"/>
      <c r="I1799" s="2"/>
      <c r="J1799"/>
      <c r="K1799"/>
      <c r="L1799"/>
      <c r="M1799"/>
      <c r="N1799"/>
      <c r="O1799"/>
      <c r="P1799"/>
      <c r="Q1799"/>
      <c r="R1799"/>
      <c r="S1799"/>
      <c r="T1799"/>
      <c r="U1799"/>
      <c r="V1799" s="2"/>
    </row>
    <row r="1800" spans="2:22" x14ac:dyDescent="0.2">
      <c r="B1800" s="2"/>
      <c r="C1800" s="2"/>
      <c r="D1800" s="2"/>
      <c r="E1800" s="2"/>
      <c r="F1800" s="2"/>
      <c r="G1800" s="3"/>
      <c r="H1800" s="3"/>
      <c r="I1800" s="2"/>
      <c r="J1800"/>
      <c r="K1800"/>
      <c r="L1800"/>
      <c r="M1800"/>
      <c r="N1800"/>
      <c r="O1800"/>
      <c r="P1800"/>
      <c r="Q1800"/>
      <c r="R1800"/>
      <c r="S1800"/>
      <c r="T1800"/>
      <c r="U1800"/>
      <c r="V1800" s="2"/>
    </row>
    <row r="1801" spans="2:22" x14ac:dyDescent="0.2">
      <c r="B1801" s="2"/>
      <c r="C1801" s="2"/>
      <c r="D1801" s="2"/>
      <c r="E1801" s="2"/>
      <c r="F1801" s="2"/>
      <c r="G1801" s="3"/>
      <c r="H1801" s="3"/>
      <c r="I1801" s="2"/>
      <c r="J1801"/>
      <c r="K1801"/>
      <c r="L1801"/>
      <c r="M1801"/>
      <c r="N1801"/>
      <c r="O1801"/>
      <c r="P1801"/>
      <c r="Q1801"/>
      <c r="R1801"/>
      <c r="S1801"/>
      <c r="T1801"/>
      <c r="U1801"/>
      <c r="V1801" s="2"/>
    </row>
    <row r="1802" spans="2:22" x14ac:dyDescent="0.2">
      <c r="B1802" s="2"/>
      <c r="C1802" s="2"/>
      <c r="D1802" s="2"/>
      <c r="E1802" s="2"/>
      <c r="F1802" s="2"/>
      <c r="G1802" s="3"/>
      <c r="H1802" s="3"/>
      <c r="I1802" s="2"/>
      <c r="J1802"/>
      <c r="K1802"/>
      <c r="L1802"/>
      <c r="M1802"/>
      <c r="N1802"/>
      <c r="O1802"/>
      <c r="P1802"/>
      <c r="Q1802"/>
      <c r="R1802"/>
      <c r="S1802"/>
      <c r="T1802"/>
      <c r="U1802"/>
      <c r="V1802" s="2"/>
    </row>
    <row r="1803" spans="2:22" x14ac:dyDescent="0.2">
      <c r="B1803" s="2"/>
      <c r="C1803" s="2"/>
      <c r="D1803" s="2"/>
      <c r="E1803" s="2"/>
      <c r="F1803" s="2"/>
      <c r="G1803" s="3"/>
      <c r="H1803" s="3"/>
      <c r="I1803" s="2"/>
      <c r="J1803"/>
      <c r="K1803"/>
      <c r="L1803"/>
      <c r="M1803"/>
      <c r="N1803"/>
      <c r="O1803"/>
      <c r="P1803"/>
      <c r="Q1803"/>
      <c r="R1803"/>
      <c r="S1803"/>
      <c r="T1803"/>
      <c r="U1803"/>
      <c r="V1803" s="2"/>
    </row>
    <row r="1804" spans="2:22" x14ac:dyDescent="0.2">
      <c r="B1804" s="2"/>
      <c r="C1804" s="2"/>
      <c r="D1804" s="2"/>
      <c r="E1804" s="2"/>
      <c r="F1804" s="2"/>
      <c r="G1804" s="3"/>
      <c r="H1804" s="3"/>
      <c r="I1804" s="2"/>
      <c r="J1804"/>
      <c r="K1804"/>
      <c r="L1804"/>
      <c r="M1804"/>
      <c r="N1804"/>
      <c r="O1804"/>
      <c r="P1804"/>
      <c r="Q1804"/>
      <c r="R1804"/>
      <c r="S1804"/>
      <c r="T1804"/>
      <c r="U1804"/>
      <c r="V1804" s="2"/>
    </row>
    <row r="1805" spans="2:22" x14ac:dyDescent="0.2">
      <c r="B1805" s="2"/>
      <c r="C1805" s="2"/>
      <c r="D1805" s="2"/>
      <c r="E1805" s="2"/>
      <c r="F1805" s="2"/>
      <c r="G1805" s="3"/>
      <c r="H1805" s="3"/>
      <c r="I1805" s="2"/>
      <c r="J1805"/>
      <c r="K1805"/>
      <c r="L1805"/>
      <c r="M1805"/>
      <c r="N1805"/>
      <c r="O1805"/>
      <c r="P1805"/>
      <c r="Q1805"/>
      <c r="R1805"/>
      <c r="S1805"/>
      <c r="T1805"/>
      <c r="U1805"/>
      <c r="V1805" s="2"/>
    </row>
    <row r="1806" spans="2:22" x14ac:dyDescent="0.2">
      <c r="B1806" s="2"/>
      <c r="C1806" s="2"/>
      <c r="D1806" s="2"/>
      <c r="E1806" s="2"/>
      <c r="F1806" s="2"/>
      <c r="G1806" s="3"/>
      <c r="H1806" s="3"/>
      <c r="I1806" s="2"/>
      <c r="J1806"/>
      <c r="K1806"/>
      <c r="L1806"/>
      <c r="M1806"/>
      <c r="N1806"/>
      <c r="O1806"/>
      <c r="P1806"/>
      <c r="Q1806"/>
      <c r="R1806"/>
      <c r="S1806"/>
      <c r="T1806"/>
      <c r="U1806"/>
      <c r="V1806" s="2"/>
    </row>
    <row r="1807" spans="2:22" x14ac:dyDescent="0.2">
      <c r="B1807" s="2"/>
      <c r="C1807" s="2"/>
      <c r="D1807" s="2"/>
      <c r="E1807" s="2"/>
      <c r="F1807" s="2"/>
      <c r="G1807" s="3"/>
      <c r="H1807" s="3"/>
      <c r="I1807" s="2"/>
      <c r="J1807"/>
      <c r="K1807"/>
      <c r="L1807"/>
      <c r="M1807"/>
      <c r="N1807"/>
      <c r="O1807"/>
      <c r="P1807"/>
      <c r="Q1807"/>
      <c r="R1807"/>
      <c r="S1807"/>
      <c r="T1807"/>
      <c r="U1807"/>
      <c r="V1807" s="2"/>
    </row>
    <row r="1808" spans="2:22" x14ac:dyDescent="0.2">
      <c r="B1808" s="2"/>
      <c r="C1808" s="2"/>
      <c r="D1808" s="2"/>
      <c r="E1808" s="2"/>
      <c r="F1808" s="2"/>
      <c r="G1808" s="3"/>
      <c r="H1808" s="3"/>
      <c r="I1808" s="2"/>
      <c r="J1808"/>
      <c r="K1808"/>
      <c r="L1808"/>
      <c r="M1808"/>
      <c r="N1808"/>
      <c r="O1808"/>
      <c r="P1808"/>
      <c r="Q1808"/>
      <c r="R1808"/>
      <c r="S1808"/>
      <c r="T1808"/>
      <c r="U1808"/>
      <c r="V1808" s="2"/>
    </row>
    <row r="1809" spans="2:22" x14ac:dyDescent="0.2">
      <c r="B1809" s="2"/>
      <c r="C1809" s="2"/>
      <c r="D1809" s="2"/>
      <c r="E1809" s="2"/>
      <c r="F1809" s="2"/>
      <c r="G1809" s="3"/>
      <c r="H1809" s="3"/>
      <c r="I1809" s="2"/>
      <c r="J1809"/>
      <c r="K1809"/>
      <c r="L1809"/>
      <c r="M1809"/>
      <c r="N1809"/>
      <c r="O1809"/>
      <c r="P1809"/>
      <c r="Q1809"/>
      <c r="R1809"/>
      <c r="S1809"/>
      <c r="T1809"/>
      <c r="U1809"/>
      <c r="V1809" s="2"/>
    </row>
    <row r="1810" spans="2:22" x14ac:dyDescent="0.2">
      <c r="B1810" s="2"/>
      <c r="C1810" s="2"/>
      <c r="D1810" s="2"/>
      <c r="E1810" s="2"/>
      <c r="F1810" s="2"/>
      <c r="G1810" s="3"/>
      <c r="H1810" s="3"/>
      <c r="I1810" s="2"/>
      <c r="J1810"/>
      <c r="K1810"/>
      <c r="L1810"/>
      <c r="M1810"/>
      <c r="N1810"/>
      <c r="O1810"/>
      <c r="P1810"/>
      <c r="Q1810"/>
      <c r="R1810"/>
      <c r="S1810"/>
      <c r="T1810"/>
      <c r="U1810"/>
      <c r="V1810" s="2"/>
    </row>
    <row r="1811" spans="2:22" x14ac:dyDescent="0.2">
      <c r="B1811" s="2"/>
      <c r="C1811" s="2"/>
      <c r="D1811" s="2"/>
      <c r="E1811" s="2"/>
      <c r="F1811" s="2"/>
      <c r="G1811" s="3"/>
      <c r="H1811" s="3"/>
      <c r="I1811" s="2"/>
      <c r="J1811"/>
      <c r="K1811"/>
      <c r="L1811"/>
      <c r="M1811"/>
      <c r="N1811"/>
      <c r="O1811"/>
      <c r="P1811"/>
      <c r="Q1811"/>
      <c r="R1811"/>
      <c r="S1811"/>
      <c r="T1811"/>
      <c r="U1811"/>
      <c r="V1811" s="2"/>
    </row>
    <row r="1812" spans="2:22" x14ac:dyDescent="0.2">
      <c r="B1812" s="2"/>
      <c r="C1812" s="2"/>
      <c r="D1812" s="2"/>
      <c r="E1812" s="2"/>
      <c r="F1812" s="2"/>
      <c r="G1812" s="3"/>
      <c r="H1812" s="3"/>
      <c r="I1812" s="2"/>
      <c r="J1812"/>
      <c r="K1812"/>
      <c r="L1812"/>
      <c r="M1812"/>
      <c r="N1812"/>
      <c r="O1812"/>
      <c r="P1812"/>
      <c r="Q1812"/>
      <c r="R1812"/>
      <c r="S1812"/>
      <c r="T1812"/>
      <c r="U1812"/>
      <c r="V1812" s="2"/>
    </row>
    <row r="1813" spans="2:22" x14ac:dyDescent="0.2">
      <c r="B1813" s="2"/>
      <c r="C1813" s="2"/>
      <c r="D1813" s="2"/>
      <c r="E1813" s="2"/>
      <c r="F1813" s="2"/>
      <c r="G1813" s="3"/>
      <c r="H1813" s="3"/>
      <c r="I1813" s="2"/>
      <c r="J1813"/>
      <c r="K1813"/>
      <c r="L1813"/>
      <c r="M1813"/>
      <c r="N1813"/>
      <c r="O1813"/>
      <c r="P1813"/>
      <c r="Q1813"/>
      <c r="R1813"/>
      <c r="S1813"/>
      <c r="T1813"/>
      <c r="U1813"/>
      <c r="V1813" s="2"/>
    </row>
    <row r="1814" spans="2:22" x14ac:dyDescent="0.2">
      <c r="B1814" s="2"/>
      <c r="C1814" s="2"/>
      <c r="D1814" s="2"/>
      <c r="E1814" s="2"/>
      <c r="F1814" s="2"/>
      <c r="G1814" s="3"/>
      <c r="H1814" s="3"/>
      <c r="I1814" s="2"/>
      <c r="J1814"/>
      <c r="K1814"/>
      <c r="L1814"/>
      <c r="M1814"/>
      <c r="N1814"/>
      <c r="O1814"/>
      <c r="P1814"/>
      <c r="Q1814"/>
      <c r="R1814"/>
      <c r="S1814"/>
      <c r="T1814"/>
      <c r="U1814"/>
      <c r="V1814" s="2"/>
    </row>
    <row r="1815" spans="2:22" x14ac:dyDescent="0.2">
      <c r="B1815" s="2"/>
      <c r="C1815" s="2"/>
      <c r="D1815" s="2"/>
      <c r="E1815" s="2"/>
      <c r="F1815" s="2"/>
      <c r="G1815" s="3"/>
      <c r="H1815" s="3"/>
      <c r="I1815" s="2"/>
      <c r="J1815"/>
      <c r="K1815"/>
      <c r="L1815"/>
      <c r="M1815"/>
      <c r="N1815"/>
      <c r="O1815"/>
      <c r="P1815"/>
      <c r="Q1815"/>
      <c r="R1815"/>
      <c r="S1815"/>
      <c r="T1815"/>
      <c r="U1815"/>
      <c r="V1815" s="2"/>
    </row>
    <row r="1816" spans="2:22" x14ac:dyDescent="0.2">
      <c r="B1816" s="2"/>
      <c r="C1816" s="2"/>
      <c r="D1816" s="2"/>
      <c r="E1816" s="2"/>
      <c r="F1816" s="2"/>
      <c r="G1816" s="3"/>
      <c r="H1816" s="3"/>
      <c r="I1816" s="2"/>
      <c r="J1816"/>
      <c r="K1816"/>
      <c r="L1816"/>
      <c r="M1816"/>
      <c r="N1816"/>
      <c r="O1816"/>
      <c r="P1816"/>
      <c r="Q1816"/>
      <c r="R1816"/>
      <c r="S1816"/>
      <c r="T1816"/>
      <c r="U1816"/>
      <c r="V1816" s="2"/>
    </row>
    <row r="1817" spans="2:22" x14ac:dyDescent="0.2">
      <c r="B1817" s="2"/>
      <c r="C1817" s="2"/>
      <c r="D1817" s="2"/>
      <c r="E1817" s="2"/>
      <c r="F1817" s="2"/>
      <c r="G1817" s="3"/>
      <c r="H1817" s="3"/>
      <c r="I1817" s="2"/>
      <c r="J1817"/>
      <c r="K1817"/>
      <c r="L1817"/>
      <c r="M1817"/>
      <c r="N1817"/>
      <c r="O1817"/>
      <c r="P1817"/>
      <c r="Q1817"/>
      <c r="R1817"/>
      <c r="S1817"/>
      <c r="T1817"/>
      <c r="U1817"/>
      <c r="V1817" s="2"/>
    </row>
    <row r="1818" spans="2:22" x14ac:dyDescent="0.2">
      <c r="B1818" s="2"/>
      <c r="C1818" s="2"/>
      <c r="D1818" s="2"/>
      <c r="E1818" s="2"/>
      <c r="F1818" s="2"/>
      <c r="G1818" s="3"/>
      <c r="H1818" s="3"/>
      <c r="I1818" s="2"/>
      <c r="J1818"/>
      <c r="K1818"/>
      <c r="L1818"/>
      <c r="M1818"/>
      <c r="N1818"/>
      <c r="O1818"/>
      <c r="P1818"/>
      <c r="Q1818"/>
      <c r="R1818"/>
      <c r="S1818"/>
      <c r="T1818"/>
      <c r="U1818"/>
      <c r="V1818" s="2"/>
    </row>
    <row r="1819" spans="2:22" x14ac:dyDescent="0.2">
      <c r="B1819" s="2"/>
      <c r="C1819" s="2"/>
      <c r="D1819" s="2"/>
      <c r="E1819" s="2"/>
      <c r="F1819" s="2"/>
      <c r="G1819" s="3"/>
      <c r="H1819" s="3"/>
      <c r="I1819" s="2"/>
      <c r="J1819"/>
      <c r="K1819"/>
      <c r="L1819"/>
      <c r="M1819"/>
      <c r="N1819"/>
      <c r="O1819"/>
      <c r="P1819"/>
      <c r="Q1819"/>
      <c r="R1819"/>
      <c r="S1819"/>
      <c r="T1819"/>
      <c r="U1819"/>
      <c r="V1819" s="2"/>
    </row>
    <row r="1820" spans="2:22" x14ac:dyDescent="0.2">
      <c r="B1820" s="2"/>
      <c r="C1820" s="2"/>
      <c r="D1820" s="2"/>
      <c r="E1820" s="2"/>
      <c r="F1820" s="2"/>
      <c r="G1820" s="3"/>
      <c r="H1820" s="3"/>
      <c r="I1820" s="2"/>
      <c r="J1820"/>
      <c r="K1820"/>
      <c r="L1820"/>
      <c r="M1820"/>
      <c r="N1820"/>
      <c r="O1820"/>
      <c r="P1820"/>
      <c r="Q1820"/>
      <c r="R1820"/>
      <c r="S1820"/>
      <c r="T1820"/>
      <c r="U1820"/>
      <c r="V1820" s="2"/>
    </row>
    <row r="1821" spans="2:22" x14ac:dyDescent="0.2">
      <c r="B1821" s="2"/>
      <c r="C1821" s="2"/>
      <c r="D1821" s="2"/>
      <c r="E1821" s="2"/>
      <c r="F1821" s="2"/>
      <c r="G1821" s="3"/>
      <c r="H1821" s="3"/>
      <c r="I1821" s="2"/>
      <c r="J1821"/>
      <c r="K1821"/>
      <c r="L1821"/>
      <c r="M1821"/>
      <c r="N1821"/>
      <c r="O1821"/>
      <c r="P1821"/>
      <c r="Q1821"/>
      <c r="R1821"/>
      <c r="S1821"/>
      <c r="T1821"/>
      <c r="U1821"/>
      <c r="V1821" s="2"/>
    </row>
    <row r="1822" spans="2:22" x14ac:dyDescent="0.2">
      <c r="B1822" s="2"/>
      <c r="C1822" s="2"/>
      <c r="D1822" s="2"/>
      <c r="E1822" s="2"/>
      <c r="F1822" s="2"/>
      <c r="G1822" s="3"/>
      <c r="H1822" s="3"/>
      <c r="I1822" s="2"/>
      <c r="J1822"/>
      <c r="K1822"/>
      <c r="L1822"/>
      <c r="M1822"/>
      <c r="N1822"/>
      <c r="O1822"/>
      <c r="P1822"/>
      <c r="Q1822"/>
      <c r="R1822"/>
      <c r="S1822"/>
      <c r="T1822"/>
      <c r="U1822"/>
      <c r="V1822" s="2"/>
    </row>
    <row r="1823" spans="2:22" x14ac:dyDescent="0.2">
      <c r="B1823" s="2"/>
      <c r="C1823" s="2"/>
      <c r="D1823" s="2"/>
      <c r="E1823" s="2"/>
      <c r="F1823" s="2"/>
      <c r="G1823" s="3"/>
      <c r="H1823" s="3"/>
      <c r="I1823" s="2"/>
      <c r="J1823"/>
      <c r="K1823"/>
      <c r="L1823"/>
      <c r="M1823"/>
      <c r="N1823"/>
      <c r="O1823"/>
      <c r="P1823"/>
      <c r="Q1823"/>
      <c r="R1823"/>
      <c r="S1823"/>
      <c r="T1823"/>
      <c r="U1823"/>
      <c r="V1823" s="2"/>
    </row>
    <row r="1824" spans="2:22" x14ac:dyDescent="0.2">
      <c r="B1824" s="2"/>
      <c r="C1824" s="2"/>
      <c r="D1824" s="2"/>
      <c r="E1824" s="2"/>
      <c r="F1824" s="2"/>
      <c r="G1824" s="3"/>
      <c r="H1824" s="3"/>
      <c r="I1824" s="2"/>
      <c r="J1824"/>
      <c r="K1824"/>
      <c r="L1824"/>
      <c r="M1824"/>
      <c r="N1824"/>
      <c r="O1824"/>
      <c r="P1824"/>
      <c r="Q1824"/>
      <c r="R1824"/>
      <c r="S1824"/>
      <c r="T1824"/>
      <c r="U1824"/>
      <c r="V1824" s="2"/>
    </row>
    <row r="1825" spans="2:22" x14ac:dyDescent="0.2">
      <c r="B1825" s="2"/>
      <c r="C1825" s="2"/>
      <c r="D1825" s="2"/>
      <c r="E1825" s="2"/>
      <c r="F1825" s="2"/>
      <c r="G1825" s="3"/>
      <c r="H1825" s="3"/>
      <c r="I1825" s="2"/>
      <c r="J1825"/>
      <c r="K1825"/>
      <c r="L1825"/>
      <c r="M1825"/>
      <c r="N1825"/>
      <c r="O1825"/>
      <c r="P1825"/>
      <c r="Q1825"/>
      <c r="R1825"/>
      <c r="S1825"/>
      <c r="T1825"/>
      <c r="U1825"/>
      <c r="V1825" s="2"/>
    </row>
    <row r="1826" spans="2:22" x14ac:dyDescent="0.2">
      <c r="B1826" s="2"/>
      <c r="C1826" s="2"/>
      <c r="D1826" s="2"/>
      <c r="E1826" s="2"/>
      <c r="F1826" s="2"/>
      <c r="G1826" s="3"/>
      <c r="H1826" s="3"/>
      <c r="I1826" s="2"/>
      <c r="J1826"/>
      <c r="K1826"/>
      <c r="L1826"/>
      <c r="M1826"/>
      <c r="N1826"/>
      <c r="O1826"/>
      <c r="P1826"/>
      <c r="Q1826"/>
      <c r="R1826"/>
      <c r="S1826"/>
      <c r="T1826"/>
      <c r="U1826"/>
      <c r="V1826" s="2"/>
    </row>
    <row r="1827" spans="2:22" x14ac:dyDescent="0.2">
      <c r="B1827" s="2"/>
      <c r="C1827" s="2"/>
      <c r="D1827" s="2"/>
      <c r="E1827" s="2"/>
      <c r="F1827" s="2"/>
      <c r="G1827" s="3"/>
      <c r="H1827" s="3"/>
      <c r="I1827" s="2"/>
      <c r="J1827"/>
      <c r="K1827"/>
      <c r="L1827"/>
      <c r="M1827"/>
      <c r="N1827"/>
      <c r="O1827"/>
      <c r="P1827"/>
      <c r="Q1827"/>
      <c r="R1827"/>
      <c r="S1827"/>
      <c r="T1827"/>
      <c r="U1827"/>
      <c r="V1827" s="2"/>
    </row>
    <row r="1828" spans="2:22" x14ac:dyDescent="0.2">
      <c r="B1828" s="2"/>
      <c r="C1828" s="2"/>
      <c r="D1828" s="2"/>
      <c r="E1828" s="2"/>
      <c r="F1828" s="2"/>
      <c r="G1828" s="3"/>
      <c r="H1828" s="3"/>
      <c r="I1828" s="2"/>
      <c r="J1828"/>
      <c r="K1828"/>
      <c r="L1828"/>
      <c r="M1828"/>
      <c r="N1828"/>
      <c r="O1828"/>
      <c r="P1828"/>
      <c r="Q1828"/>
      <c r="R1828"/>
      <c r="S1828"/>
      <c r="T1828"/>
      <c r="U1828"/>
      <c r="V1828" s="2"/>
    </row>
    <row r="1829" spans="2:22" x14ac:dyDescent="0.2">
      <c r="B1829" s="2"/>
      <c r="C1829" s="2"/>
      <c r="D1829" s="2"/>
      <c r="E1829" s="2"/>
      <c r="F1829" s="2"/>
      <c r="G1829" s="3"/>
      <c r="H1829" s="3"/>
      <c r="I1829" s="2"/>
      <c r="J1829"/>
      <c r="K1829"/>
      <c r="L1829"/>
      <c r="M1829"/>
      <c r="N1829"/>
      <c r="O1829"/>
      <c r="P1829"/>
      <c r="Q1829"/>
      <c r="R1829"/>
      <c r="S1829"/>
      <c r="T1829"/>
      <c r="U1829"/>
      <c r="V1829" s="2"/>
    </row>
    <row r="1830" spans="2:22" x14ac:dyDescent="0.2">
      <c r="B1830" s="2"/>
      <c r="C1830" s="2"/>
      <c r="D1830" s="2"/>
      <c r="E1830" s="2"/>
      <c r="F1830" s="2"/>
      <c r="G1830" s="3"/>
      <c r="H1830" s="3"/>
      <c r="I1830" s="2"/>
      <c r="J1830"/>
      <c r="K1830"/>
      <c r="L1830"/>
      <c r="M1830"/>
      <c r="N1830"/>
      <c r="O1830"/>
      <c r="P1830"/>
      <c r="Q1830"/>
      <c r="R1830"/>
      <c r="S1830"/>
      <c r="T1830"/>
      <c r="U1830"/>
      <c r="V1830" s="2"/>
    </row>
    <row r="1831" spans="2:22" x14ac:dyDescent="0.2">
      <c r="B1831" s="2"/>
      <c r="C1831" s="2"/>
      <c r="D1831" s="2"/>
      <c r="E1831" s="2"/>
      <c r="F1831" s="2"/>
      <c r="G1831" s="3"/>
      <c r="H1831" s="3"/>
      <c r="I1831" s="2"/>
      <c r="J1831"/>
      <c r="K1831"/>
      <c r="L1831"/>
      <c r="M1831"/>
      <c r="N1831"/>
      <c r="O1831"/>
      <c r="P1831"/>
      <c r="Q1831"/>
      <c r="R1831"/>
      <c r="S1831"/>
      <c r="T1831"/>
      <c r="U1831"/>
      <c r="V1831" s="2"/>
    </row>
    <row r="1832" spans="2:22" x14ac:dyDescent="0.2">
      <c r="B1832" s="2"/>
      <c r="C1832" s="2"/>
      <c r="D1832" s="2"/>
      <c r="E1832" s="2"/>
      <c r="F1832" s="2"/>
      <c r="G1832" s="3"/>
      <c r="H1832" s="3"/>
      <c r="I1832" s="2"/>
      <c r="J1832"/>
      <c r="K1832"/>
      <c r="L1832"/>
      <c r="M1832"/>
      <c r="N1832"/>
      <c r="O1832"/>
      <c r="P1832"/>
      <c r="Q1832"/>
      <c r="R1832"/>
      <c r="S1832"/>
      <c r="T1832"/>
      <c r="U1832"/>
      <c r="V1832" s="2"/>
    </row>
    <row r="1833" spans="2:22" x14ac:dyDescent="0.2">
      <c r="B1833" s="2"/>
      <c r="C1833" s="2"/>
      <c r="D1833" s="2"/>
      <c r="E1833" s="2"/>
      <c r="F1833" s="2"/>
      <c r="G1833" s="3"/>
      <c r="H1833" s="3"/>
      <c r="I1833" s="2"/>
      <c r="J1833"/>
      <c r="K1833"/>
      <c r="L1833"/>
      <c r="M1833"/>
      <c r="N1833"/>
      <c r="O1833"/>
      <c r="P1833"/>
      <c r="Q1833"/>
      <c r="R1833"/>
      <c r="S1833"/>
      <c r="T1833"/>
      <c r="U1833"/>
      <c r="V1833" s="2"/>
    </row>
    <row r="1834" spans="2:22" x14ac:dyDescent="0.2">
      <c r="B1834" s="2"/>
      <c r="C1834" s="2"/>
      <c r="D1834" s="2"/>
      <c r="E1834" s="2"/>
      <c r="F1834" s="2"/>
      <c r="G1834" s="3"/>
      <c r="H1834" s="3"/>
      <c r="I1834" s="2"/>
      <c r="J1834"/>
      <c r="K1834"/>
      <c r="L1834"/>
      <c r="M1834"/>
      <c r="N1834"/>
      <c r="O1834"/>
      <c r="P1834"/>
      <c r="Q1834"/>
      <c r="R1834"/>
      <c r="S1834"/>
      <c r="T1834"/>
      <c r="U1834"/>
      <c r="V1834" s="2"/>
    </row>
    <row r="1835" spans="2:22" x14ac:dyDescent="0.2">
      <c r="B1835" s="2"/>
      <c r="C1835" s="2"/>
      <c r="D1835" s="2"/>
      <c r="E1835" s="2"/>
      <c r="F1835" s="2"/>
      <c r="G1835" s="3"/>
      <c r="H1835" s="3"/>
      <c r="I1835" s="2"/>
      <c r="J1835"/>
      <c r="K1835"/>
      <c r="L1835"/>
      <c r="M1835"/>
      <c r="N1835"/>
      <c r="O1835"/>
      <c r="P1835"/>
      <c r="Q1835"/>
      <c r="R1835"/>
      <c r="S1835"/>
      <c r="T1835"/>
      <c r="U1835"/>
      <c r="V1835" s="2"/>
    </row>
    <row r="1836" spans="2:22" x14ac:dyDescent="0.2">
      <c r="B1836" s="2"/>
      <c r="C1836" s="2"/>
      <c r="D1836" s="2"/>
      <c r="E1836" s="2"/>
      <c r="F1836" s="2"/>
      <c r="G1836" s="3"/>
      <c r="H1836" s="3"/>
      <c r="I1836" s="2"/>
      <c r="J1836"/>
      <c r="K1836"/>
      <c r="L1836"/>
      <c r="M1836"/>
      <c r="N1836"/>
      <c r="O1836"/>
      <c r="P1836"/>
      <c r="Q1836"/>
      <c r="R1836"/>
      <c r="S1836"/>
      <c r="T1836"/>
      <c r="U1836"/>
      <c r="V1836" s="2"/>
    </row>
    <row r="1837" spans="2:22" x14ac:dyDescent="0.2">
      <c r="B1837" s="2"/>
      <c r="C1837" s="2"/>
      <c r="D1837" s="2"/>
      <c r="E1837" s="2"/>
      <c r="F1837" s="2"/>
      <c r="G1837" s="3"/>
      <c r="H1837" s="3"/>
      <c r="I1837" s="2"/>
      <c r="J1837"/>
      <c r="K1837"/>
      <c r="L1837"/>
      <c r="M1837"/>
      <c r="N1837"/>
      <c r="O1837"/>
      <c r="P1837"/>
      <c r="Q1837"/>
      <c r="R1837"/>
      <c r="S1837"/>
      <c r="T1837"/>
      <c r="U1837"/>
      <c r="V1837" s="2"/>
    </row>
    <row r="1838" spans="2:22" x14ac:dyDescent="0.2">
      <c r="B1838" s="2"/>
      <c r="C1838" s="2"/>
      <c r="D1838" s="2"/>
      <c r="E1838" s="2"/>
      <c r="F1838" s="2"/>
      <c r="G1838" s="3"/>
      <c r="H1838" s="3"/>
      <c r="I1838" s="2"/>
      <c r="J1838"/>
      <c r="K1838"/>
      <c r="L1838"/>
      <c r="M1838"/>
      <c r="N1838"/>
      <c r="O1838"/>
      <c r="P1838"/>
      <c r="Q1838"/>
      <c r="R1838"/>
      <c r="S1838"/>
      <c r="T1838"/>
      <c r="U1838"/>
      <c r="V1838" s="2"/>
    </row>
    <row r="1839" spans="2:22" x14ac:dyDescent="0.2">
      <c r="B1839" s="2"/>
      <c r="C1839" s="2"/>
      <c r="D1839" s="2"/>
      <c r="E1839" s="2"/>
      <c r="F1839" s="2"/>
      <c r="G1839" s="3"/>
      <c r="H1839" s="3"/>
      <c r="I1839" s="2"/>
      <c r="J1839"/>
      <c r="K1839"/>
      <c r="L1839"/>
      <c r="M1839"/>
      <c r="N1839"/>
      <c r="O1839"/>
      <c r="P1839"/>
      <c r="Q1839"/>
      <c r="R1839"/>
      <c r="S1839"/>
      <c r="T1839"/>
      <c r="U1839"/>
      <c r="V1839" s="2"/>
    </row>
    <row r="1840" spans="2:22" x14ac:dyDescent="0.2">
      <c r="B1840" s="2"/>
      <c r="C1840" s="2"/>
      <c r="D1840" s="2"/>
      <c r="E1840" s="2"/>
      <c r="F1840" s="2"/>
      <c r="G1840" s="3"/>
      <c r="H1840" s="3"/>
      <c r="I1840" s="2"/>
      <c r="J1840"/>
      <c r="K1840"/>
      <c r="L1840"/>
      <c r="M1840"/>
      <c r="N1840"/>
      <c r="O1840"/>
      <c r="P1840"/>
      <c r="Q1840"/>
      <c r="R1840"/>
      <c r="S1840"/>
      <c r="T1840"/>
      <c r="U1840"/>
      <c r="V1840" s="2"/>
    </row>
    <row r="1841" spans="2:22" x14ac:dyDescent="0.2">
      <c r="B1841" s="2"/>
      <c r="C1841" s="2"/>
      <c r="D1841" s="2"/>
      <c r="E1841" s="2"/>
      <c r="F1841" s="2"/>
      <c r="G1841" s="3"/>
      <c r="H1841" s="3"/>
      <c r="I1841" s="2"/>
      <c r="J1841"/>
      <c r="K1841"/>
      <c r="L1841"/>
      <c r="M1841"/>
      <c r="N1841"/>
      <c r="O1841"/>
      <c r="P1841"/>
      <c r="Q1841"/>
      <c r="R1841"/>
      <c r="S1841"/>
      <c r="T1841"/>
      <c r="U1841"/>
      <c r="V1841" s="2"/>
    </row>
    <row r="1842" spans="2:22" x14ac:dyDescent="0.2">
      <c r="B1842" s="2"/>
      <c r="C1842" s="2"/>
      <c r="D1842" s="2"/>
      <c r="E1842" s="2"/>
      <c r="F1842" s="2"/>
      <c r="G1842" s="3"/>
      <c r="H1842" s="3"/>
      <c r="I1842" s="2"/>
      <c r="J1842"/>
      <c r="K1842"/>
      <c r="L1842"/>
      <c r="M1842"/>
      <c r="N1842"/>
      <c r="O1842"/>
      <c r="P1842"/>
      <c r="Q1842"/>
      <c r="R1842"/>
      <c r="S1842"/>
      <c r="T1842"/>
      <c r="U1842"/>
      <c r="V1842" s="2"/>
    </row>
    <row r="1843" spans="2:22" x14ac:dyDescent="0.2">
      <c r="B1843" s="2"/>
      <c r="C1843" s="2"/>
      <c r="D1843" s="2"/>
      <c r="E1843" s="2"/>
      <c r="F1843" s="2"/>
      <c r="G1843" s="3"/>
      <c r="H1843" s="3"/>
      <c r="I1843" s="2"/>
      <c r="J1843"/>
      <c r="K1843"/>
      <c r="L1843"/>
      <c r="M1843"/>
      <c r="N1843"/>
      <c r="O1843"/>
      <c r="P1843"/>
      <c r="Q1843"/>
      <c r="R1843"/>
      <c r="S1843"/>
      <c r="T1843"/>
      <c r="U1843"/>
      <c r="V1843" s="2"/>
    </row>
    <row r="1844" spans="2:22" x14ac:dyDescent="0.2">
      <c r="B1844" s="2"/>
      <c r="C1844" s="2"/>
      <c r="D1844" s="2"/>
      <c r="E1844" s="2"/>
      <c r="F1844" s="2"/>
      <c r="G1844" s="3"/>
      <c r="H1844" s="3"/>
      <c r="I1844" s="2"/>
      <c r="J1844"/>
      <c r="K1844"/>
      <c r="L1844"/>
      <c r="M1844"/>
      <c r="N1844"/>
      <c r="O1844"/>
      <c r="P1844"/>
      <c r="Q1844"/>
      <c r="R1844"/>
      <c r="S1844"/>
      <c r="T1844"/>
      <c r="U1844"/>
      <c r="V1844" s="2"/>
    </row>
    <row r="1845" spans="2:22" x14ac:dyDescent="0.2">
      <c r="B1845" s="2"/>
      <c r="C1845" s="2"/>
      <c r="D1845" s="2"/>
      <c r="E1845" s="2"/>
      <c r="F1845" s="2"/>
      <c r="G1845" s="3"/>
      <c r="H1845" s="3"/>
      <c r="I1845" s="2"/>
      <c r="J1845"/>
      <c r="K1845"/>
      <c r="L1845"/>
      <c r="M1845"/>
      <c r="N1845"/>
      <c r="O1845"/>
      <c r="P1845"/>
      <c r="Q1845"/>
      <c r="R1845"/>
      <c r="S1845"/>
      <c r="T1845"/>
      <c r="U1845"/>
      <c r="V1845" s="2"/>
    </row>
    <row r="1846" spans="2:22" x14ac:dyDescent="0.2">
      <c r="B1846" s="2"/>
      <c r="C1846" s="2"/>
      <c r="D1846" s="2"/>
      <c r="E1846" s="2"/>
      <c r="F1846" s="2"/>
      <c r="G1846" s="3"/>
      <c r="H1846" s="3"/>
      <c r="I1846" s="2"/>
      <c r="J1846"/>
      <c r="K1846"/>
      <c r="L1846"/>
      <c r="M1846"/>
      <c r="N1846"/>
      <c r="O1846"/>
      <c r="P1846"/>
      <c r="Q1846"/>
      <c r="R1846"/>
      <c r="S1846"/>
      <c r="T1846"/>
      <c r="U1846"/>
      <c r="V1846" s="2"/>
    </row>
    <row r="1847" spans="2:22" x14ac:dyDescent="0.2">
      <c r="B1847" s="2"/>
      <c r="C1847" s="2"/>
      <c r="D1847" s="2"/>
      <c r="E1847" s="2"/>
      <c r="F1847" s="2"/>
      <c r="G1847" s="3"/>
      <c r="H1847" s="3"/>
      <c r="I1847" s="2"/>
      <c r="J1847"/>
      <c r="K1847"/>
      <c r="L1847"/>
      <c r="M1847"/>
      <c r="N1847"/>
      <c r="O1847"/>
      <c r="P1847"/>
      <c r="Q1847"/>
      <c r="R1847"/>
      <c r="S1847"/>
      <c r="T1847"/>
      <c r="U1847"/>
      <c r="V1847" s="2"/>
    </row>
    <row r="1848" spans="2:22" x14ac:dyDescent="0.2">
      <c r="B1848" s="2"/>
      <c r="C1848" s="2"/>
      <c r="D1848" s="2"/>
      <c r="E1848" s="2"/>
      <c r="F1848" s="2"/>
      <c r="G1848" s="3"/>
      <c r="H1848" s="3"/>
      <c r="I1848" s="2"/>
      <c r="J1848"/>
      <c r="K1848"/>
      <c r="L1848"/>
      <c r="M1848"/>
      <c r="N1848"/>
      <c r="O1848"/>
      <c r="P1848"/>
      <c r="Q1848"/>
      <c r="R1848"/>
      <c r="S1848"/>
      <c r="T1848"/>
      <c r="U1848"/>
      <c r="V1848" s="2"/>
    </row>
    <row r="1849" spans="2:22" x14ac:dyDescent="0.2">
      <c r="B1849" s="2"/>
      <c r="C1849" s="2"/>
      <c r="D1849" s="2"/>
      <c r="E1849" s="2"/>
      <c r="F1849" s="2"/>
      <c r="G1849" s="3"/>
      <c r="H1849" s="3"/>
      <c r="I1849" s="2"/>
      <c r="J1849"/>
      <c r="K1849"/>
      <c r="L1849"/>
      <c r="M1849"/>
      <c r="N1849"/>
      <c r="O1849"/>
      <c r="P1849"/>
      <c r="Q1849"/>
      <c r="R1849"/>
      <c r="S1849"/>
      <c r="T1849"/>
      <c r="U1849"/>
      <c r="V1849" s="2"/>
    </row>
    <row r="1850" spans="2:22" x14ac:dyDescent="0.2">
      <c r="B1850" s="2"/>
      <c r="C1850" s="2"/>
      <c r="D1850" s="2"/>
      <c r="E1850" s="2"/>
      <c r="F1850" s="2"/>
      <c r="G1850" s="3"/>
      <c r="H1850" s="3"/>
      <c r="I1850" s="2"/>
      <c r="J1850"/>
      <c r="K1850"/>
      <c r="L1850"/>
      <c r="M1850"/>
      <c r="N1850"/>
      <c r="O1850"/>
      <c r="P1850"/>
      <c r="Q1850"/>
      <c r="R1850"/>
      <c r="S1850"/>
      <c r="T1850"/>
      <c r="U1850"/>
      <c r="V1850" s="2"/>
    </row>
    <row r="1851" spans="2:22" x14ac:dyDescent="0.2">
      <c r="B1851" s="2"/>
      <c r="C1851" s="2"/>
      <c r="D1851" s="2"/>
      <c r="E1851" s="2"/>
      <c r="F1851" s="2"/>
      <c r="G1851" s="3"/>
      <c r="H1851" s="3"/>
      <c r="I1851" s="2"/>
      <c r="J1851"/>
      <c r="K1851"/>
      <c r="L1851"/>
      <c r="M1851"/>
      <c r="N1851"/>
      <c r="O1851"/>
      <c r="P1851"/>
      <c r="Q1851"/>
      <c r="R1851"/>
      <c r="S1851"/>
      <c r="T1851"/>
      <c r="U1851"/>
      <c r="V1851" s="2"/>
    </row>
    <row r="1852" spans="2:22" x14ac:dyDescent="0.2">
      <c r="B1852" s="2"/>
      <c r="C1852" s="2"/>
      <c r="D1852" s="2"/>
      <c r="E1852" s="2"/>
      <c r="F1852" s="2"/>
      <c r="G1852" s="3"/>
      <c r="H1852" s="3"/>
      <c r="I1852" s="2"/>
      <c r="J1852"/>
      <c r="K1852"/>
      <c r="L1852"/>
      <c r="M1852"/>
      <c r="N1852"/>
      <c r="O1852"/>
      <c r="P1852"/>
      <c r="Q1852"/>
      <c r="R1852"/>
      <c r="S1852"/>
      <c r="T1852"/>
      <c r="U1852"/>
      <c r="V1852" s="2"/>
    </row>
    <row r="1853" spans="2:22" x14ac:dyDescent="0.2">
      <c r="B1853" s="2"/>
      <c r="C1853" s="2"/>
      <c r="D1853" s="2"/>
      <c r="E1853" s="2"/>
      <c r="F1853" s="2"/>
      <c r="G1853" s="3"/>
      <c r="H1853" s="3"/>
      <c r="I1853" s="2"/>
      <c r="J1853"/>
      <c r="K1853"/>
      <c r="L1853"/>
      <c r="M1853"/>
      <c r="N1853"/>
      <c r="O1853"/>
      <c r="P1853"/>
      <c r="Q1853"/>
      <c r="R1853"/>
      <c r="S1853"/>
      <c r="T1853"/>
      <c r="U1853"/>
      <c r="V1853" s="2"/>
    </row>
    <row r="1854" spans="2:22" x14ac:dyDescent="0.2">
      <c r="B1854" s="2"/>
      <c r="C1854" s="2"/>
      <c r="D1854" s="2"/>
      <c r="E1854" s="2"/>
      <c r="F1854" s="2"/>
      <c r="G1854" s="3"/>
      <c r="H1854" s="3"/>
      <c r="I1854" s="2"/>
      <c r="J1854"/>
      <c r="K1854"/>
      <c r="L1854"/>
      <c r="M1854"/>
      <c r="N1854"/>
      <c r="O1854"/>
      <c r="P1854"/>
      <c r="Q1854"/>
      <c r="R1854"/>
      <c r="S1854"/>
      <c r="T1854"/>
      <c r="U1854"/>
      <c r="V1854" s="2"/>
    </row>
    <row r="1855" spans="2:22" x14ac:dyDescent="0.2">
      <c r="B1855" s="2"/>
      <c r="C1855" s="2"/>
      <c r="D1855" s="2"/>
      <c r="E1855" s="2"/>
      <c r="F1855" s="2"/>
      <c r="G1855" s="3"/>
      <c r="H1855" s="3"/>
      <c r="I1855" s="2"/>
      <c r="J1855"/>
      <c r="K1855"/>
      <c r="L1855"/>
      <c r="M1855"/>
      <c r="N1855"/>
      <c r="O1855"/>
      <c r="P1855"/>
      <c r="Q1855"/>
      <c r="R1855"/>
      <c r="S1855"/>
      <c r="T1855"/>
      <c r="U1855"/>
      <c r="V1855" s="2"/>
    </row>
    <row r="1856" spans="2:22" x14ac:dyDescent="0.2">
      <c r="B1856" s="2"/>
      <c r="C1856" s="2"/>
      <c r="D1856" s="2"/>
      <c r="E1856" s="2"/>
      <c r="F1856" s="2"/>
      <c r="G1856" s="3"/>
      <c r="H1856" s="3"/>
      <c r="I1856" s="2"/>
      <c r="J1856"/>
      <c r="K1856"/>
      <c r="L1856"/>
      <c r="M1856"/>
      <c r="N1856"/>
      <c r="O1856"/>
      <c r="P1856"/>
      <c r="Q1856"/>
      <c r="R1856"/>
      <c r="S1856"/>
      <c r="T1856"/>
      <c r="U1856"/>
      <c r="V1856" s="2"/>
    </row>
    <row r="1857" spans="2:22" x14ac:dyDescent="0.2">
      <c r="B1857" s="2"/>
      <c r="C1857" s="2"/>
      <c r="D1857" s="2"/>
      <c r="E1857" s="2"/>
      <c r="F1857" s="2"/>
      <c r="G1857" s="3"/>
      <c r="H1857" s="3"/>
      <c r="I1857" s="2"/>
      <c r="J1857"/>
      <c r="K1857"/>
      <c r="L1857"/>
      <c r="M1857"/>
      <c r="N1857"/>
      <c r="O1857"/>
      <c r="P1857"/>
      <c r="Q1857"/>
      <c r="R1857"/>
      <c r="S1857"/>
      <c r="T1857"/>
      <c r="U1857"/>
      <c r="V1857" s="2"/>
    </row>
    <row r="1858" spans="2:22" x14ac:dyDescent="0.2">
      <c r="B1858" s="2"/>
      <c r="C1858" s="2"/>
      <c r="D1858" s="2"/>
      <c r="E1858" s="2"/>
      <c r="F1858" s="2"/>
      <c r="G1858" s="3"/>
      <c r="H1858" s="3"/>
      <c r="I1858" s="2"/>
      <c r="J1858"/>
      <c r="K1858"/>
      <c r="L1858"/>
      <c r="M1858"/>
      <c r="N1858"/>
      <c r="O1858"/>
      <c r="P1858"/>
      <c r="Q1858"/>
      <c r="R1858"/>
      <c r="S1858"/>
      <c r="T1858"/>
      <c r="U1858"/>
      <c r="V1858" s="2"/>
    </row>
    <row r="1859" spans="2:22" x14ac:dyDescent="0.2">
      <c r="B1859" s="2"/>
      <c r="C1859" s="2"/>
      <c r="D1859" s="2"/>
      <c r="E1859" s="2"/>
      <c r="F1859" s="2"/>
      <c r="G1859" s="3"/>
      <c r="H1859" s="3"/>
      <c r="I1859" s="2"/>
      <c r="J1859"/>
      <c r="K1859"/>
      <c r="L1859"/>
      <c r="M1859"/>
      <c r="N1859"/>
      <c r="O1859"/>
      <c r="P1859"/>
      <c r="Q1859"/>
      <c r="R1859"/>
      <c r="S1859"/>
      <c r="T1859"/>
      <c r="U1859"/>
      <c r="V1859" s="2"/>
    </row>
    <row r="1860" spans="2:22" x14ac:dyDescent="0.2">
      <c r="B1860" s="2"/>
      <c r="C1860" s="2"/>
      <c r="D1860" s="2"/>
      <c r="E1860" s="2"/>
      <c r="F1860" s="2"/>
      <c r="G1860" s="3"/>
      <c r="H1860" s="3"/>
      <c r="I1860" s="2"/>
      <c r="J1860"/>
      <c r="K1860"/>
      <c r="L1860"/>
      <c r="M1860"/>
      <c r="N1860"/>
      <c r="O1860"/>
      <c r="P1860"/>
      <c r="Q1860"/>
      <c r="R1860"/>
      <c r="S1860"/>
      <c r="T1860"/>
      <c r="U1860"/>
      <c r="V1860" s="2"/>
    </row>
    <row r="1861" spans="2:22" x14ac:dyDescent="0.2">
      <c r="B1861" s="2"/>
      <c r="C1861" s="2"/>
      <c r="D1861" s="2"/>
      <c r="E1861" s="2"/>
      <c r="F1861" s="2"/>
      <c r="G1861" s="3"/>
      <c r="H1861" s="3"/>
      <c r="I1861" s="2"/>
      <c r="J1861"/>
      <c r="K1861"/>
      <c r="L1861"/>
      <c r="M1861"/>
      <c r="N1861"/>
      <c r="O1861"/>
      <c r="P1861"/>
      <c r="Q1861"/>
      <c r="R1861"/>
      <c r="S1861"/>
      <c r="T1861"/>
      <c r="U1861"/>
      <c r="V1861" s="2"/>
    </row>
    <row r="1862" spans="2:22" x14ac:dyDescent="0.2">
      <c r="B1862" s="2"/>
      <c r="C1862" s="2"/>
      <c r="D1862" s="2"/>
      <c r="E1862" s="2"/>
      <c r="F1862" s="2"/>
      <c r="G1862" s="3"/>
      <c r="H1862" s="3"/>
      <c r="I1862" s="2"/>
      <c r="J1862"/>
      <c r="K1862"/>
      <c r="L1862"/>
      <c r="M1862"/>
      <c r="N1862"/>
      <c r="O1862"/>
      <c r="P1862"/>
      <c r="Q1862"/>
      <c r="R1862"/>
      <c r="S1862"/>
      <c r="T1862"/>
      <c r="U1862"/>
      <c r="V1862" s="2"/>
    </row>
    <row r="1863" spans="2:22" x14ac:dyDescent="0.2">
      <c r="B1863" s="2"/>
      <c r="C1863" s="2"/>
      <c r="D1863" s="2"/>
      <c r="E1863" s="2"/>
      <c r="F1863" s="2"/>
      <c r="G1863" s="3"/>
      <c r="H1863" s="3"/>
      <c r="I1863" s="2"/>
      <c r="J1863"/>
      <c r="K1863"/>
      <c r="L1863"/>
      <c r="M1863"/>
      <c r="N1863"/>
      <c r="O1863"/>
      <c r="P1863"/>
      <c r="Q1863"/>
      <c r="R1863"/>
      <c r="S1863"/>
      <c r="T1863"/>
      <c r="U1863"/>
      <c r="V1863" s="2"/>
    </row>
    <row r="1864" spans="2:22" x14ac:dyDescent="0.2">
      <c r="B1864" s="2"/>
      <c r="C1864" s="2"/>
      <c r="D1864" s="2"/>
      <c r="E1864" s="2"/>
      <c r="F1864" s="2"/>
      <c r="G1864" s="3"/>
      <c r="H1864" s="3"/>
      <c r="I1864" s="2"/>
      <c r="J1864"/>
      <c r="K1864"/>
      <c r="L1864"/>
      <c r="M1864"/>
      <c r="N1864"/>
      <c r="O1864"/>
      <c r="P1864"/>
      <c r="Q1864"/>
      <c r="R1864"/>
      <c r="S1864"/>
      <c r="T1864"/>
      <c r="U1864"/>
      <c r="V1864" s="2"/>
    </row>
    <row r="1865" spans="2:22" x14ac:dyDescent="0.2">
      <c r="B1865" s="2"/>
      <c r="C1865" s="2"/>
      <c r="D1865" s="2"/>
      <c r="E1865" s="2"/>
      <c r="F1865" s="2"/>
      <c r="G1865" s="3"/>
      <c r="H1865" s="3"/>
      <c r="I1865" s="2"/>
      <c r="J1865"/>
      <c r="K1865"/>
      <c r="L1865"/>
      <c r="M1865"/>
      <c r="N1865"/>
      <c r="O1865"/>
      <c r="P1865"/>
      <c r="Q1865"/>
      <c r="R1865"/>
      <c r="S1865"/>
      <c r="T1865"/>
      <c r="U1865"/>
      <c r="V1865" s="2"/>
    </row>
    <row r="1866" spans="2:22" x14ac:dyDescent="0.2">
      <c r="B1866" s="2"/>
      <c r="C1866" s="2"/>
      <c r="D1866" s="2"/>
      <c r="E1866" s="2"/>
      <c r="F1866" s="2"/>
      <c r="G1866" s="3"/>
      <c r="H1866" s="3"/>
      <c r="I1866" s="2"/>
      <c r="J1866"/>
      <c r="K1866"/>
      <c r="L1866"/>
      <c r="M1866"/>
      <c r="N1866"/>
      <c r="O1866"/>
      <c r="P1866"/>
      <c r="Q1866"/>
      <c r="R1866"/>
      <c r="S1866"/>
      <c r="T1866"/>
      <c r="U1866"/>
      <c r="V1866" s="2"/>
    </row>
    <row r="1867" spans="2:22" x14ac:dyDescent="0.2">
      <c r="B1867" s="2"/>
      <c r="C1867" s="2"/>
      <c r="D1867" s="2"/>
      <c r="E1867" s="2"/>
      <c r="F1867" s="2"/>
      <c r="G1867" s="3"/>
      <c r="H1867" s="3"/>
      <c r="I1867" s="2"/>
      <c r="J1867"/>
      <c r="K1867"/>
      <c r="L1867"/>
      <c r="M1867"/>
      <c r="N1867"/>
      <c r="O1867"/>
      <c r="P1867"/>
      <c r="Q1867"/>
      <c r="R1867"/>
      <c r="S1867"/>
      <c r="T1867"/>
      <c r="U1867"/>
      <c r="V1867" s="2"/>
    </row>
    <row r="1868" spans="2:22" x14ac:dyDescent="0.2">
      <c r="B1868" s="2"/>
      <c r="C1868" s="2"/>
      <c r="D1868" s="2"/>
      <c r="E1868" s="2"/>
      <c r="F1868" s="2"/>
      <c r="G1868" s="3"/>
      <c r="H1868" s="3"/>
      <c r="I1868" s="2"/>
      <c r="J1868"/>
      <c r="K1868"/>
      <c r="L1868"/>
      <c r="M1868"/>
      <c r="N1868"/>
      <c r="O1868"/>
      <c r="P1868"/>
      <c r="Q1868"/>
      <c r="R1868"/>
      <c r="S1868"/>
      <c r="T1868"/>
      <c r="U1868"/>
      <c r="V1868" s="2"/>
    </row>
    <row r="1869" spans="2:22" x14ac:dyDescent="0.2">
      <c r="B1869" s="2"/>
      <c r="C1869" s="2"/>
      <c r="D1869" s="2"/>
      <c r="E1869" s="2"/>
      <c r="F1869" s="2"/>
      <c r="G1869" s="3"/>
      <c r="H1869" s="3"/>
      <c r="I1869" s="2"/>
      <c r="J1869"/>
      <c r="K1869"/>
      <c r="L1869"/>
      <c r="M1869"/>
      <c r="N1869"/>
      <c r="O1869"/>
      <c r="P1869"/>
      <c r="Q1869"/>
      <c r="R1869"/>
      <c r="S1869"/>
      <c r="T1869"/>
      <c r="U1869"/>
      <c r="V1869" s="2"/>
    </row>
    <row r="1870" spans="2:22" x14ac:dyDescent="0.2">
      <c r="B1870" s="2"/>
      <c r="C1870" s="2"/>
      <c r="D1870" s="2"/>
      <c r="E1870" s="2"/>
      <c r="F1870" s="2"/>
      <c r="G1870" s="3"/>
      <c r="H1870" s="3"/>
      <c r="I1870" s="2"/>
      <c r="J1870"/>
      <c r="K1870"/>
      <c r="L1870"/>
      <c r="M1870"/>
      <c r="N1870"/>
      <c r="O1870"/>
      <c r="P1870"/>
      <c r="Q1870"/>
      <c r="R1870"/>
      <c r="S1870"/>
      <c r="T1870"/>
      <c r="U1870"/>
      <c r="V1870" s="2"/>
    </row>
    <row r="1871" spans="2:22" x14ac:dyDescent="0.2">
      <c r="B1871" s="2"/>
      <c r="C1871" s="2"/>
      <c r="D1871" s="2"/>
      <c r="E1871" s="2"/>
      <c r="F1871" s="2"/>
      <c r="G1871" s="3"/>
      <c r="H1871" s="3"/>
      <c r="I1871" s="2"/>
      <c r="J1871"/>
      <c r="K1871"/>
      <c r="L1871"/>
      <c r="M1871"/>
      <c r="N1871"/>
      <c r="O1871"/>
      <c r="P1871"/>
      <c r="Q1871"/>
      <c r="R1871"/>
      <c r="S1871"/>
      <c r="T1871"/>
      <c r="U1871"/>
      <c r="V1871" s="2"/>
    </row>
    <row r="1872" spans="2:22" x14ac:dyDescent="0.2">
      <c r="B1872" s="2"/>
      <c r="C1872" s="2"/>
      <c r="D1872" s="2"/>
      <c r="E1872" s="2"/>
      <c r="F1872" s="2"/>
      <c r="G1872" s="3"/>
      <c r="H1872" s="3"/>
      <c r="I1872" s="2"/>
      <c r="J1872"/>
      <c r="K1872"/>
      <c r="L1872"/>
      <c r="M1872"/>
      <c r="N1872"/>
      <c r="O1872"/>
      <c r="P1872"/>
      <c r="Q1872"/>
      <c r="R1872"/>
      <c r="S1872"/>
      <c r="T1872"/>
      <c r="U1872"/>
      <c r="V1872" s="2"/>
    </row>
    <row r="1873" spans="2:22" x14ac:dyDescent="0.2">
      <c r="B1873" s="2"/>
      <c r="C1873" s="2"/>
      <c r="D1873" s="2"/>
      <c r="E1873" s="2"/>
      <c r="F1873" s="2"/>
      <c r="G1873" s="3"/>
      <c r="H1873" s="3"/>
      <c r="I1873" s="2"/>
      <c r="J1873"/>
      <c r="K1873"/>
      <c r="L1873"/>
      <c r="M1873"/>
      <c r="N1873"/>
      <c r="O1873"/>
      <c r="P1873"/>
      <c r="Q1873"/>
      <c r="R1873"/>
      <c r="S1873"/>
      <c r="T1873"/>
      <c r="U1873"/>
      <c r="V1873" s="2"/>
    </row>
    <row r="1874" spans="2:22" x14ac:dyDescent="0.2">
      <c r="B1874" s="2"/>
      <c r="C1874" s="2"/>
      <c r="D1874" s="2"/>
      <c r="E1874" s="2"/>
      <c r="F1874" s="2"/>
      <c r="G1874" s="3"/>
      <c r="H1874" s="3"/>
      <c r="I1874" s="2"/>
      <c r="J1874"/>
      <c r="K1874"/>
      <c r="L1874"/>
      <c r="M1874"/>
      <c r="N1874"/>
      <c r="O1874"/>
      <c r="P1874"/>
      <c r="Q1874"/>
      <c r="R1874"/>
      <c r="S1874"/>
      <c r="T1874"/>
      <c r="U1874"/>
      <c r="V1874" s="2"/>
    </row>
    <row r="1875" spans="2:22" x14ac:dyDescent="0.2">
      <c r="B1875" s="2"/>
      <c r="C1875" s="2"/>
      <c r="D1875" s="2"/>
      <c r="E1875" s="2"/>
      <c r="F1875" s="2"/>
      <c r="G1875" s="3"/>
      <c r="H1875" s="3"/>
      <c r="I1875" s="2"/>
      <c r="J1875"/>
      <c r="K1875"/>
      <c r="L1875"/>
      <c r="M1875"/>
      <c r="N1875"/>
      <c r="O1875"/>
      <c r="P1875"/>
      <c r="Q1875"/>
      <c r="R1875"/>
      <c r="S1875"/>
      <c r="T1875"/>
      <c r="U1875"/>
      <c r="V1875" s="2"/>
    </row>
    <row r="1876" spans="2:22" x14ac:dyDescent="0.2">
      <c r="B1876" s="2"/>
      <c r="C1876" s="2"/>
      <c r="D1876" s="2"/>
      <c r="E1876" s="2"/>
      <c r="F1876" s="2"/>
      <c r="G1876" s="3"/>
      <c r="H1876" s="3"/>
      <c r="I1876" s="2"/>
      <c r="J1876"/>
      <c r="K1876"/>
      <c r="L1876"/>
      <c r="M1876"/>
      <c r="N1876"/>
      <c r="O1876"/>
      <c r="P1876"/>
      <c r="Q1876"/>
      <c r="R1876"/>
      <c r="S1876"/>
      <c r="T1876"/>
      <c r="U1876"/>
      <c r="V1876" s="2"/>
    </row>
    <row r="1877" spans="2:22" x14ac:dyDescent="0.2">
      <c r="B1877" s="2"/>
      <c r="C1877" s="2"/>
      <c r="D1877" s="2"/>
      <c r="E1877" s="2"/>
      <c r="F1877" s="2"/>
      <c r="G1877" s="3"/>
      <c r="H1877" s="3"/>
      <c r="I1877" s="2"/>
      <c r="J1877"/>
      <c r="K1877"/>
      <c r="L1877"/>
      <c r="M1877"/>
      <c r="N1877"/>
      <c r="O1877"/>
      <c r="P1877"/>
      <c r="Q1877"/>
      <c r="R1877"/>
      <c r="S1877"/>
      <c r="T1877"/>
      <c r="U1877"/>
      <c r="V1877" s="2"/>
    </row>
    <row r="1878" spans="2:22" x14ac:dyDescent="0.2">
      <c r="B1878" s="2"/>
      <c r="C1878" s="2"/>
      <c r="D1878" s="2"/>
      <c r="E1878" s="2"/>
      <c r="F1878" s="2"/>
      <c r="G1878" s="3"/>
      <c r="H1878" s="3"/>
      <c r="I1878" s="2"/>
      <c r="J1878"/>
      <c r="K1878"/>
      <c r="L1878"/>
      <c r="M1878"/>
      <c r="N1878"/>
      <c r="O1878"/>
      <c r="P1878"/>
      <c r="Q1878"/>
      <c r="R1878"/>
      <c r="S1878"/>
      <c r="T1878"/>
      <c r="U1878"/>
      <c r="V1878" s="2"/>
    </row>
    <row r="1879" spans="2:22" x14ac:dyDescent="0.2">
      <c r="B1879" s="2"/>
      <c r="C1879" s="2"/>
      <c r="D1879" s="2"/>
      <c r="E1879" s="2"/>
      <c r="F1879" s="2"/>
      <c r="G1879" s="3"/>
      <c r="H1879" s="3"/>
      <c r="I1879" s="2"/>
      <c r="J1879"/>
      <c r="K1879"/>
      <c r="L1879"/>
      <c r="M1879"/>
      <c r="N1879"/>
      <c r="O1879"/>
      <c r="P1879"/>
      <c r="Q1879"/>
      <c r="R1879"/>
      <c r="S1879"/>
      <c r="T1879"/>
      <c r="U1879"/>
      <c r="V1879" s="2"/>
    </row>
    <row r="1880" spans="2:22" x14ac:dyDescent="0.2">
      <c r="B1880" s="2"/>
      <c r="C1880" s="2"/>
      <c r="D1880" s="2"/>
      <c r="E1880" s="2"/>
      <c r="F1880" s="2"/>
      <c r="G1880" s="3"/>
      <c r="H1880" s="3"/>
      <c r="I1880" s="2"/>
      <c r="J1880"/>
      <c r="K1880"/>
      <c r="L1880"/>
      <c r="M1880"/>
      <c r="N1880"/>
      <c r="O1880"/>
      <c r="P1880"/>
      <c r="Q1880"/>
      <c r="R1880"/>
      <c r="S1880"/>
      <c r="T1880"/>
      <c r="U1880"/>
      <c r="V1880" s="2"/>
    </row>
    <row r="1881" spans="2:22" x14ac:dyDescent="0.2">
      <c r="B1881" s="2"/>
      <c r="C1881" s="2"/>
      <c r="D1881" s="2"/>
      <c r="E1881" s="2"/>
      <c r="F1881" s="2"/>
      <c r="G1881" s="3"/>
      <c r="H1881" s="3"/>
      <c r="I1881" s="2"/>
      <c r="J1881"/>
      <c r="K1881"/>
      <c r="L1881"/>
      <c r="M1881"/>
      <c r="N1881"/>
      <c r="O1881"/>
      <c r="P1881"/>
      <c r="Q1881"/>
      <c r="R1881"/>
      <c r="S1881"/>
      <c r="T1881"/>
      <c r="U1881"/>
      <c r="V1881" s="2"/>
    </row>
    <row r="1882" spans="2:22" x14ac:dyDescent="0.2">
      <c r="B1882" s="2"/>
      <c r="C1882" s="2"/>
      <c r="D1882" s="2"/>
      <c r="E1882" s="2"/>
      <c r="F1882" s="2"/>
      <c r="G1882" s="3"/>
      <c r="H1882" s="3"/>
      <c r="I1882" s="2"/>
      <c r="J1882"/>
      <c r="K1882"/>
      <c r="L1882"/>
      <c r="M1882"/>
      <c r="N1882"/>
      <c r="O1882"/>
      <c r="P1882"/>
      <c r="Q1882"/>
      <c r="R1882"/>
      <c r="S1882"/>
      <c r="T1882"/>
      <c r="U1882"/>
      <c r="V1882" s="2"/>
    </row>
    <row r="1883" spans="2:22" x14ac:dyDescent="0.2">
      <c r="B1883" s="2"/>
      <c r="C1883" s="2"/>
      <c r="D1883" s="2"/>
      <c r="E1883" s="2"/>
      <c r="F1883" s="2"/>
      <c r="G1883" s="3"/>
      <c r="H1883" s="3"/>
      <c r="I1883" s="2"/>
      <c r="J1883"/>
      <c r="K1883"/>
      <c r="L1883"/>
      <c r="M1883"/>
      <c r="N1883"/>
      <c r="O1883"/>
      <c r="P1883"/>
      <c r="Q1883"/>
      <c r="R1883"/>
      <c r="S1883"/>
      <c r="T1883"/>
      <c r="U1883"/>
      <c r="V1883" s="2"/>
    </row>
    <row r="1884" spans="2:22" x14ac:dyDescent="0.2">
      <c r="B1884" s="2"/>
      <c r="C1884" s="2"/>
      <c r="D1884" s="2"/>
      <c r="E1884" s="2"/>
      <c r="F1884" s="2"/>
      <c r="G1884" s="3"/>
      <c r="H1884" s="3"/>
      <c r="I1884" s="2"/>
      <c r="J1884"/>
      <c r="K1884"/>
      <c r="L1884"/>
      <c r="M1884"/>
      <c r="N1884"/>
      <c r="O1884"/>
      <c r="P1884"/>
      <c r="Q1884"/>
      <c r="R1884"/>
      <c r="S1884"/>
      <c r="T1884"/>
      <c r="U1884"/>
      <c r="V1884" s="2"/>
    </row>
    <row r="1885" spans="2:22" x14ac:dyDescent="0.2">
      <c r="B1885" s="2"/>
      <c r="C1885" s="2"/>
      <c r="D1885" s="2"/>
      <c r="E1885" s="2"/>
      <c r="F1885" s="2"/>
      <c r="G1885" s="3"/>
      <c r="H1885" s="3"/>
      <c r="I1885" s="2"/>
      <c r="J1885"/>
      <c r="K1885"/>
      <c r="L1885"/>
      <c r="M1885"/>
      <c r="N1885"/>
      <c r="O1885"/>
      <c r="P1885"/>
      <c r="Q1885"/>
      <c r="R1885"/>
      <c r="S1885"/>
      <c r="T1885"/>
      <c r="U1885"/>
      <c r="V1885" s="2"/>
    </row>
    <row r="1886" spans="2:22" x14ac:dyDescent="0.2">
      <c r="B1886" s="2"/>
      <c r="C1886" s="2"/>
      <c r="D1886" s="2"/>
      <c r="E1886" s="2"/>
      <c r="F1886" s="2"/>
      <c r="G1886" s="3"/>
      <c r="H1886" s="3"/>
      <c r="I1886" s="2"/>
      <c r="J1886"/>
      <c r="K1886"/>
      <c r="L1886"/>
      <c r="M1886"/>
      <c r="N1886"/>
      <c r="O1886"/>
      <c r="P1886"/>
      <c r="Q1886"/>
      <c r="R1886"/>
      <c r="S1886"/>
      <c r="T1886"/>
      <c r="U1886"/>
      <c r="V1886" s="2"/>
    </row>
    <row r="1887" spans="2:22" x14ac:dyDescent="0.2">
      <c r="B1887" s="2"/>
      <c r="C1887" s="2"/>
      <c r="D1887" s="2"/>
      <c r="E1887" s="2"/>
      <c r="F1887" s="2"/>
      <c r="G1887" s="3"/>
      <c r="H1887" s="3"/>
      <c r="I1887" s="2"/>
      <c r="J1887"/>
      <c r="K1887"/>
      <c r="L1887"/>
      <c r="M1887"/>
      <c r="N1887"/>
      <c r="O1887"/>
      <c r="P1887"/>
      <c r="Q1887"/>
      <c r="R1887"/>
      <c r="S1887"/>
      <c r="T1887"/>
      <c r="U1887"/>
      <c r="V1887" s="2"/>
    </row>
    <row r="1888" spans="2:22" x14ac:dyDescent="0.2">
      <c r="B1888" s="2"/>
      <c r="C1888" s="2"/>
      <c r="D1888" s="2"/>
      <c r="E1888" s="2"/>
      <c r="F1888" s="2"/>
      <c r="G1888" s="3"/>
      <c r="H1888" s="3"/>
      <c r="I1888" s="2"/>
      <c r="J1888"/>
      <c r="K1888"/>
      <c r="L1888"/>
      <c r="M1888"/>
      <c r="N1888"/>
      <c r="O1888"/>
      <c r="P1888"/>
      <c r="Q1888"/>
      <c r="R1888"/>
      <c r="S1888"/>
      <c r="T1888"/>
      <c r="U1888"/>
      <c r="V1888" s="2"/>
    </row>
    <row r="1889" spans="2:22" x14ac:dyDescent="0.2">
      <c r="B1889" s="2"/>
      <c r="C1889" s="2"/>
      <c r="D1889" s="2"/>
      <c r="E1889" s="2"/>
      <c r="F1889" s="2"/>
      <c r="G1889" s="3"/>
      <c r="H1889" s="3"/>
      <c r="I1889" s="2"/>
      <c r="J1889"/>
      <c r="K1889"/>
      <c r="L1889"/>
      <c r="M1889"/>
      <c r="N1889"/>
      <c r="O1889"/>
      <c r="P1889"/>
      <c r="Q1889"/>
      <c r="R1889"/>
      <c r="S1889"/>
      <c r="T1889"/>
      <c r="U1889"/>
      <c r="V1889" s="2"/>
    </row>
    <row r="1890" spans="2:22" x14ac:dyDescent="0.2">
      <c r="B1890" s="2"/>
      <c r="C1890" s="2"/>
      <c r="D1890" s="2"/>
      <c r="E1890" s="2"/>
      <c r="F1890" s="2"/>
      <c r="G1890" s="3"/>
      <c r="H1890" s="3"/>
      <c r="I1890" s="2"/>
      <c r="J1890"/>
      <c r="K1890"/>
      <c r="L1890"/>
      <c r="M1890"/>
      <c r="N1890"/>
      <c r="O1890"/>
      <c r="P1890"/>
      <c r="Q1890"/>
      <c r="R1890"/>
      <c r="S1890"/>
      <c r="T1890"/>
      <c r="U1890"/>
      <c r="V1890" s="2"/>
    </row>
    <row r="1891" spans="2:22" x14ac:dyDescent="0.2">
      <c r="B1891" s="2"/>
      <c r="C1891" s="2"/>
      <c r="D1891" s="2"/>
      <c r="E1891" s="2"/>
      <c r="F1891" s="2"/>
      <c r="G1891" s="3"/>
      <c r="H1891" s="3"/>
      <c r="I1891" s="2"/>
      <c r="J1891"/>
      <c r="K1891"/>
      <c r="L1891"/>
      <c r="M1891"/>
      <c r="N1891"/>
      <c r="O1891"/>
      <c r="P1891"/>
      <c r="Q1891"/>
      <c r="R1891"/>
      <c r="S1891"/>
      <c r="T1891"/>
      <c r="U1891"/>
      <c r="V1891" s="2"/>
    </row>
    <row r="1892" spans="2:22" x14ac:dyDescent="0.2">
      <c r="B1892" s="2"/>
      <c r="C1892" s="2"/>
      <c r="D1892" s="2"/>
      <c r="E1892" s="2"/>
      <c r="F1892" s="2"/>
      <c r="G1892" s="3"/>
      <c r="H1892" s="3"/>
      <c r="I1892" s="2"/>
      <c r="J1892"/>
      <c r="K1892"/>
      <c r="L1892"/>
      <c r="M1892"/>
      <c r="N1892"/>
      <c r="O1892"/>
      <c r="P1892"/>
      <c r="Q1892"/>
      <c r="R1892"/>
      <c r="S1892"/>
      <c r="T1892"/>
      <c r="U1892"/>
      <c r="V1892" s="2"/>
    </row>
    <row r="1893" spans="2:22" x14ac:dyDescent="0.2">
      <c r="B1893" s="2"/>
      <c r="C1893" s="2"/>
      <c r="D1893" s="2"/>
      <c r="E1893" s="2"/>
      <c r="F1893" s="2"/>
      <c r="G1893" s="3"/>
      <c r="H1893" s="3"/>
      <c r="I1893" s="2"/>
      <c r="J1893"/>
      <c r="K1893"/>
      <c r="L1893"/>
      <c r="M1893"/>
      <c r="N1893"/>
      <c r="O1893"/>
      <c r="P1893"/>
      <c r="Q1893"/>
      <c r="R1893"/>
      <c r="S1893"/>
      <c r="T1893"/>
      <c r="U1893"/>
      <c r="V1893" s="2"/>
    </row>
    <row r="1894" spans="2:22" x14ac:dyDescent="0.2">
      <c r="B1894" s="2"/>
      <c r="C1894" s="2"/>
      <c r="D1894" s="2"/>
      <c r="E1894" s="2"/>
      <c r="F1894" s="2"/>
      <c r="G1894" s="3"/>
      <c r="H1894" s="3"/>
      <c r="I1894" s="2"/>
      <c r="J1894"/>
      <c r="K1894"/>
      <c r="L1894"/>
      <c r="M1894"/>
      <c r="N1894"/>
      <c r="O1894"/>
      <c r="P1894"/>
      <c r="Q1894"/>
      <c r="R1894"/>
      <c r="S1894"/>
      <c r="T1894"/>
      <c r="U1894"/>
      <c r="V1894" s="2"/>
    </row>
    <row r="1895" spans="2:22" x14ac:dyDescent="0.2">
      <c r="B1895" s="2"/>
      <c r="C1895" s="2"/>
      <c r="D1895" s="2"/>
      <c r="E1895" s="2"/>
      <c r="F1895" s="2"/>
      <c r="G1895" s="3"/>
      <c r="H1895" s="3"/>
      <c r="I1895" s="2"/>
      <c r="J1895"/>
      <c r="K1895"/>
      <c r="L1895"/>
      <c r="M1895"/>
      <c r="N1895"/>
      <c r="O1895"/>
      <c r="P1895"/>
      <c r="Q1895"/>
      <c r="R1895"/>
      <c r="S1895"/>
      <c r="T1895"/>
      <c r="U1895"/>
      <c r="V1895" s="2"/>
    </row>
    <row r="1896" spans="2:22" x14ac:dyDescent="0.2">
      <c r="B1896" s="2"/>
      <c r="C1896" s="2"/>
      <c r="D1896" s="2"/>
      <c r="E1896" s="2"/>
      <c r="F1896" s="2"/>
      <c r="G1896" s="3"/>
      <c r="H1896" s="3"/>
      <c r="I1896" s="2"/>
      <c r="J1896"/>
      <c r="K1896"/>
      <c r="L1896"/>
      <c r="M1896"/>
      <c r="N1896"/>
      <c r="O1896"/>
      <c r="P1896"/>
      <c r="Q1896"/>
      <c r="R1896"/>
      <c r="S1896"/>
      <c r="T1896"/>
      <c r="U1896"/>
      <c r="V1896" s="2"/>
    </row>
    <row r="1897" spans="2:22" x14ac:dyDescent="0.2">
      <c r="B1897" s="2"/>
      <c r="C1897" s="2"/>
      <c r="D1897" s="2"/>
      <c r="E1897" s="2"/>
      <c r="F1897" s="2"/>
      <c r="G1897" s="3"/>
      <c r="H1897" s="3"/>
      <c r="I1897" s="2"/>
      <c r="J1897"/>
      <c r="K1897"/>
      <c r="L1897"/>
      <c r="M1897"/>
      <c r="N1897"/>
      <c r="O1897"/>
      <c r="P1897"/>
      <c r="Q1897"/>
      <c r="R1897"/>
      <c r="S1897"/>
      <c r="T1897"/>
      <c r="U1897"/>
      <c r="V1897" s="2"/>
    </row>
    <row r="1898" spans="2:22" x14ac:dyDescent="0.2">
      <c r="B1898" s="2"/>
      <c r="C1898" s="2"/>
      <c r="D1898" s="2"/>
      <c r="E1898" s="2"/>
      <c r="F1898" s="2"/>
      <c r="G1898" s="3"/>
      <c r="H1898" s="3"/>
      <c r="I1898" s="2"/>
      <c r="J1898"/>
      <c r="K1898"/>
      <c r="L1898"/>
      <c r="M1898"/>
      <c r="N1898"/>
      <c r="O1898"/>
      <c r="P1898"/>
      <c r="Q1898"/>
      <c r="R1898"/>
      <c r="S1898"/>
      <c r="T1898"/>
      <c r="U1898"/>
      <c r="V1898" s="2"/>
    </row>
    <row r="1899" spans="2:22" x14ac:dyDescent="0.2">
      <c r="B1899" s="2"/>
      <c r="C1899" s="2"/>
      <c r="D1899" s="2"/>
      <c r="E1899" s="2"/>
      <c r="F1899" s="2"/>
      <c r="G1899" s="3"/>
      <c r="H1899" s="3"/>
      <c r="I1899" s="2"/>
      <c r="J1899"/>
      <c r="K1899"/>
      <c r="L1899"/>
      <c r="M1899"/>
      <c r="N1899"/>
      <c r="O1899"/>
      <c r="P1899"/>
      <c r="Q1899"/>
      <c r="R1899"/>
      <c r="S1899"/>
      <c r="T1899"/>
      <c r="U1899"/>
      <c r="V1899" s="2"/>
    </row>
    <row r="1900" spans="2:22" x14ac:dyDescent="0.2">
      <c r="B1900" s="2"/>
      <c r="C1900" s="2"/>
      <c r="D1900" s="2"/>
      <c r="E1900" s="2"/>
      <c r="F1900" s="2"/>
      <c r="G1900" s="3"/>
      <c r="H1900" s="3"/>
      <c r="I1900" s="2"/>
      <c r="J1900"/>
      <c r="K1900"/>
      <c r="L1900"/>
      <c r="M1900"/>
      <c r="N1900"/>
      <c r="O1900"/>
      <c r="P1900"/>
      <c r="Q1900"/>
      <c r="R1900"/>
      <c r="S1900"/>
      <c r="T1900"/>
      <c r="U1900"/>
      <c r="V1900" s="2"/>
    </row>
    <row r="1901" spans="2:22" x14ac:dyDescent="0.2">
      <c r="B1901" s="2"/>
      <c r="C1901" s="2"/>
      <c r="D1901" s="2"/>
      <c r="E1901" s="2"/>
      <c r="F1901" s="2"/>
      <c r="G1901" s="3"/>
      <c r="H1901" s="3"/>
      <c r="I1901" s="2"/>
      <c r="J1901"/>
      <c r="K1901"/>
      <c r="L1901"/>
      <c r="M1901"/>
      <c r="N1901"/>
      <c r="O1901"/>
      <c r="P1901"/>
      <c r="Q1901"/>
      <c r="R1901"/>
      <c r="S1901"/>
      <c r="T1901"/>
      <c r="U1901"/>
      <c r="V1901" s="2"/>
    </row>
    <row r="1902" spans="2:22" x14ac:dyDescent="0.2">
      <c r="B1902" s="2"/>
      <c r="C1902" s="2"/>
      <c r="D1902" s="2"/>
      <c r="E1902" s="2"/>
      <c r="F1902" s="2"/>
      <c r="G1902" s="3"/>
      <c r="H1902" s="3"/>
      <c r="I1902" s="2"/>
      <c r="J1902"/>
      <c r="K1902"/>
      <c r="L1902"/>
      <c r="M1902"/>
      <c r="N1902"/>
      <c r="O1902"/>
      <c r="P1902"/>
      <c r="Q1902"/>
      <c r="R1902"/>
      <c r="S1902"/>
      <c r="T1902"/>
      <c r="U1902"/>
      <c r="V1902" s="2"/>
    </row>
    <row r="1903" spans="2:22" x14ac:dyDescent="0.2">
      <c r="B1903" s="2"/>
      <c r="C1903" s="2"/>
      <c r="D1903" s="2"/>
      <c r="E1903" s="2"/>
      <c r="F1903" s="2"/>
      <c r="G1903" s="3"/>
      <c r="H1903" s="3"/>
      <c r="I1903" s="2"/>
      <c r="J1903"/>
      <c r="K1903"/>
      <c r="L1903"/>
      <c r="M1903"/>
      <c r="N1903"/>
      <c r="O1903"/>
      <c r="P1903"/>
      <c r="Q1903"/>
      <c r="R1903"/>
      <c r="S1903"/>
      <c r="T1903"/>
      <c r="U1903"/>
      <c r="V1903" s="2"/>
    </row>
    <row r="1904" spans="2:22" x14ac:dyDescent="0.2">
      <c r="B1904" s="2"/>
      <c r="C1904" s="2"/>
      <c r="D1904" s="2"/>
      <c r="E1904" s="2"/>
      <c r="F1904" s="2"/>
      <c r="G1904" s="3"/>
      <c r="H1904" s="3"/>
      <c r="I1904" s="2"/>
      <c r="J1904"/>
      <c r="K1904"/>
      <c r="L1904"/>
      <c r="M1904"/>
      <c r="N1904"/>
      <c r="O1904"/>
      <c r="P1904"/>
      <c r="Q1904"/>
      <c r="R1904"/>
      <c r="S1904"/>
      <c r="T1904"/>
      <c r="U1904"/>
      <c r="V1904" s="2"/>
    </row>
    <row r="1905" spans="2:22" x14ac:dyDescent="0.2">
      <c r="B1905" s="2"/>
      <c r="C1905" s="2"/>
      <c r="D1905" s="2"/>
      <c r="E1905" s="2"/>
      <c r="F1905" s="2"/>
      <c r="G1905" s="3"/>
      <c r="H1905" s="3"/>
      <c r="I1905" s="2"/>
      <c r="J1905"/>
      <c r="K1905"/>
      <c r="L1905"/>
      <c r="M1905"/>
      <c r="N1905"/>
      <c r="O1905"/>
      <c r="P1905"/>
      <c r="Q1905"/>
      <c r="R1905"/>
      <c r="S1905"/>
      <c r="T1905"/>
      <c r="U1905"/>
      <c r="V1905" s="2"/>
    </row>
    <row r="1906" spans="2:22" x14ac:dyDescent="0.2">
      <c r="B1906" s="2"/>
      <c r="C1906" s="2"/>
      <c r="D1906" s="2"/>
      <c r="E1906" s="2"/>
      <c r="F1906" s="2"/>
      <c r="G1906" s="3"/>
      <c r="H1906" s="3"/>
      <c r="I1906" s="2"/>
      <c r="J1906"/>
      <c r="K1906"/>
      <c r="L1906"/>
      <c r="M1906"/>
      <c r="N1906"/>
      <c r="O1906"/>
      <c r="P1906"/>
      <c r="Q1906"/>
      <c r="R1906"/>
      <c r="S1906"/>
      <c r="T1906"/>
      <c r="U1906"/>
      <c r="V1906" s="2"/>
    </row>
    <row r="1907" spans="2:22" x14ac:dyDescent="0.2">
      <c r="B1907" s="2"/>
      <c r="C1907" s="2"/>
      <c r="D1907" s="2"/>
      <c r="E1907" s="2"/>
      <c r="F1907" s="2"/>
      <c r="G1907" s="3"/>
      <c r="H1907" s="3"/>
      <c r="I1907" s="2"/>
      <c r="J1907"/>
      <c r="K1907"/>
      <c r="L1907"/>
      <c r="M1907"/>
      <c r="N1907"/>
      <c r="O1907"/>
      <c r="P1907"/>
      <c r="Q1907"/>
      <c r="R1907"/>
      <c r="S1907"/>
      <c r="T1907"/>
      <c r="U1907"/>
      <c r="V1907" s="2"/>
    </row>
    <row r="1908" spans="2:22" x14ac:dyDescent="0.2">
      <c r="B1908" s="2"/>
      <c r="C1908" s="2"/>
      <c r="D1908" s="2"/>
      <c r="E1908" s="2"/>
      <c r="F1908" s="2"/>
      <c r="G1908" s="3"/>
      <c r="H1908" s="3"/>
      <c r="I1908" s="2"/>
      <c r="J1908"/>
      <c r="K1908"/>
      <c r="L1908"/>
      <c r="M1908"/>
      <c r="N1908"/>
      <c r="O1908"/>
      <c r="P1908"/>
      <c r="Q1908"/>
      <c r="R1908"/>
      <c r="S1908"/>
      <c r="T1908"/>
      <c r="U1908"/>
      <c r="V1908" s="2"/>
    </row>
    <row r="1909" spans="2:22" x14ac:dyDescent="0.2">
      <c r="B1909" s="2"/>
      <c r="C1909" s="2"/>
      <c r="D1909" s="2"/>
      <c r="E1909" s="2"/>
      <c r="F1909" s="2"/>
      <c r="G1909" s="3"/>
      <c r="H1909" s="3"/>
      <c r="I1909" s="2"/>
      <c r="J1909"/>
      <c r="K1909"/>
      <c r="L1909"/>
      <c r="M1909"/>
      <c r="N1909"/>
      <c r="O1909"/>
      <c r="P1909"/>
      <c r="Q1909"/>
      <c r="R1909"/>
      <c r="S1909"/>
      <c r="T1909"/>
      <c r="U1909"/>
      <c r="V1909" s="2"/>
    </row>
    <row r="1910" spans="2:22" x14ac:dyDescent="0.2">
      <c r="B1910" s="2"/>
      <c r="C1910" s="2"/>
      <c r="D1910" s="2"/>
      <c r="E1910" s="2"/>
      <c r="F1910" s="2"/>
      <c r="G1910" s="3"/>
      <c r="H1910" s="3"/>
      <c r="I1910" s="2"/>
      <c r="J1910"/>
      <c r="K1910"/>
      <c r="L1910"/>
      <c r="M1910"/>
      <c r="N1910"/>
      <c r="O1910"/>
      <c r="P1910"/>
      <c r="Q1910"/>
      <c r="R1910"/>
      <c r="S1910"/>
      <c r="T1910"/>
      <c r="U1910"/>
      <c r="V1910" s="2"/>
    </row>
    <row r="1911" spans="2:22" x14ac:dyDescent="0.2">
      <c r="B1911" s="2"/>
      <c r="C1911" s="2"/>
      <c r="D1911" s="2"/>
      <c r="E1911" s="2"/>
      <c r="F1911" s="2"/>
      <c r="G1911" s="3"/>
      <c r="H1911" s="3"/>
      <c r="I1911" s="2"/>
      <c r="J1911"/>
      <c r="K1911"/>
      <c r="L1911"/>
      <c r="M1911"/>
      <c r="N1911"/>
      <c r="O1911"/>
      <c r="P1911"/>
      <c r="Q1911"/>
      <c r="R1911"/>
      <c r="S1911"/>
      <c r="T1911"/>
      <c r="U1911"/>
      <c r="V1911" s="2"/>
    </row>
    <row r="1912" spans="2:22" x14ac:dyDescent="0.2">
      <c r="B1912" s="2"/>
      <c r="C1912" s="2"/>
      <c r="D1912" s="2"/>
      <c r="E1912" s="2"/>
      <c r="F1912" s="2"/>
      <c r="G1912" s="3"/>
      <c r="H1912" s="3"/>
      <c r="I1912" s="2"/>
      <c r="J1912"/>
      <c r="K1912"/>
      <c r="L1912"/>
      <c r="M1912"/>
      <c r="N1912"/>
      <c r="O1912"/>
      <c r="P1912"/>
      <c r="Q1912"/>
      <c r="R1912"/>
      <c r="S1912"/>
      <c r="T1912"/>
      <c r="U1912"/>
      <c r="V1912" s="2"/>
    </row>
    <row r="1913" spans="2:22" x14ac:dyDescent="0.2">
      <c r="B1913" s="2"/>
      <c r="C1913" s="2"/>
      <c r="D1913" s="2"/>
      <c r="E1913" s="2"/>
      <c r="F1913" s="2"/>
      <c r="G1913" s="3"/>
      <c r="H1913" s="3"/>
      <c r="I1913" s="2"/>
      <c r="J1913"/>
      <c r="K1913"/>
      <c r="L1913"/>
      <c r="M1913"/>
      <c r="N1913"/>
      <c r="O1913"/>
      <c r="P1913"/>
      <c r="Q1913"/>
      <c r="R1913"/>
      <c r="S1913"/>
      <c r="T1913"/>
      <c r="U1913"/>
      <c r="V1913" s="2"/>
    </row>
    <row r="1914" spans="2:22" x14ac:dyDescent="0.2">
      <c r="B1914" s="2"/>
      <c r="C1914" s="2"/>
      <c r="D1914" s="2"/>
      <c r="E1914" s="2"/>
      <c r="F1914" s="2"/>
      <c r="G1914" s="3"/>
      <c r="H1914" s="3"/>
      <c r="I1914" s="2"/>
      <c r="J1914"/>
      <c r="K1914"/>
      <c r="L1914"/>
      <c r="M1914"/>
      <c r="N1914"/>
      <c r="O1914"/>
      <c r="P1914"/>
      <c r="Q1914"/>
      <c r="R1914"/>
      <c r="S1914"/>
      <c r="T1914"/>
      <c r="U1914"/>
      <c r="V1914" s="2"/>
    </row>
    <row r="1915" spans="2:22" x14ac:dyDescent="0.2">
      <c r="B1915" s="2"/>
      <c r="C1915" s="2"/>
      <c r="D1915" s="2"/>
      <c r="E1915" s="2"/>
      <c r="F1915" s="2"/>
      <c r="G1915" s="3"/>
      <c r="H1915" s="3"/>
      <c r="I1915" s="2"/>
      <c r="J1915"/>
      <c r="K1915"/>
      <c r="L1915"/>
      <c r="M1915"/>
      <c r="N1915"/>
      <c r="O1915"/>
      <c r="P1915"/>
      <c r="Q1915"/>
      <c r="R1915"/>
      <c r="S1915"/>
      <c r="T1915"/>
      <c r="U1915"/>
      <c r="V1915" s="2"/>
    </row>
    <row r="1916" spans="2:22" x14ac:dyDescent="0.2">
      <c r="B1916" s="2"/>
      <c r="C1916" s="2"/>
      <c r="D1916" s="2"/>
      <c r="E1916" s="2"/>
      <c r="F1916" s="2"/>
      <c r="G1916" s="3"/>
      <c r="H1916" s="3"/>
      <c r="I1916" s="2"/>
      <c r="J1916"/>
      <c r="K1916"/>
      <c r="L1916"/>
      <c r="M1916"/>
      <c r="N1916"/>
      <c r="O1916"/>
      <c r="P1916"/>
      <c r="Q1916"/>
      <c r="R1916"/>
      <c r="S1916"/>
      <c r="T1916"/>
      <c r="U1916"/>
      <c r="V1916" s="2"/>
    </row>
    <row r="1917" spans="2:22" x14ac:dyDescent="0.2">
      <c r="B1917" s="2"/>
      <c r="C1917" s="2"/>
      <c r="D1917" s="2"/>
      <c r="E1917" s="2"/>
      <c r="F1917" s="2"/>
      <c r="G1917" s="3"/>
      <c r="H1917" s="3"/>
      <c r="I1917" s="2"/>
      <c r="J1917"/>
      <c r="K1917"/>
      <c r="L1917"/>
      <c r="M1917"/>
      <c r="N1917"/>
      <c r="O1917"/>
      <c r="P1917"/>
      <c r="Q1917"/>
      <c r="R1917"/>
      <c r="S1917"/>
      <c r="T1917"/>
      <c r="U1917"/>
      <c r="V1917" s="2"/>
    </row>
    <row r="1918" spans="2:22" x14ac:dyDescent="0.2">
      <c r="B1918" s="2"/>
      <c r="C1918" s="2"/>
      <c r="D1918" s="2"/>
      <c r="E1918" s="2"/>
      <c r="F1918" s="2"/>
      <c r="G1918" s="3"/>
      <c r="H1918" s="3"/>
      <c r="I1918" s="2"/>
      <c r="J1918"/>
      <c r="K1918"/>
      <c r="L1918"/>
      <c r="M1918"/>
      <c r="N1918"/>
      <c r="O1918"/>
      <c r="P1918"/>
      <c r="Q1918"/>
      <c r="R1918"/>
      <c r="S1918"/>
      <c r="T1918"/>
      <c r="U1918"/>
      <c r="V1918" s="2"/>
    </row>
    <row r="1919" spans="2:22" x14ac:dyDescent="0.2">
      <c r="B1919" s="2"/>
      <c r="C1919" s="2"/>
      <c r="D1919" s="2"/>
      <c r="E1919" s="2"/>
      <c r="F1919" s="2"/>
      <c r="G1919" s="3"/>
      <c r="H1919" s="3"/>
      <c r="I1919" s="2"/>
      <c r="J1919"/>
      <c r="K1919"/>
      <c r="L1919"/>
      <c r="M1919"/>
      <c r="N1919"/>
      <c r="O1919"/>
      <c r="P1919"/>
      <c r="Q1919"/>
      <c r="R1919"/>
      <c r="S1919"/>
      <c r="T1919"/>
      <c r="U1919"/>
      <c r="V1919" s="2"/>
    </row>
    <row r="1920" spans="2:22" x14ac:dyDescent="0.2">
      <c r="B1920" s="2"/>
      <c r="C1920" s="2"/>
      <c r="D1920" s="2"/>
      <c r="E1920" s="2"/>
      <c r="F1920" s="2"/>
      <c r="G1920" s="3"/>
      <c r="H1920" s="3"/>
      <c r="I1920" s="2"/>
      <c r="J1920"/>
      <c r="K1920"/>
      <c r="L1920"/>
      <c r="M1920"/>
      <c r="N1920"/>
      <c r="O1920"/>
      <c r="P1920"/>
      <c r="Q1920"/>
      <c r="R1920"/>
      <c r="S1920"/>
      <c r="T1920"/>
      <c r="U1920"/>
      <c r="V1920" s="2"/>
    </row>
    <row r="1921" spans="2:22" x14ac:dyDescent="0.2">
      <c r="B1921" s="2"/>
      <c r="C1921" s="2"/>
      <c r="D1921" s="2"/>
      <c r="E1921" s="2"/>
      <c r="F1921" s="2"/>
      <c r="G1921" s="3"/>
      <c r="H1921" s="3"/>
      <c r="I1921" s="2"/>
      <c r="J1921"/>
      <c r="K1921"/>
      <c r="L1921"/>
      <c r="M1921"/>
      <c r="N1921"/>
      <c r="O1921"/>
      <c r="P1921"/>
      <c r="Q1921"/>
      <c r="R1921"/>
      <c r="S1921"/>
      <c r="T1921"/>
      <c r="U1921"/>
      <c r="V1921" s="2"/>
    </row>
    <row r="1922" spans="2:22" x14ac:dyDescent="0.2">
      <c r="B1922" s="2"/>
      <c r="C1922" s="2"/>
      <c r="D1922" s="2"/>
      <c r="E1922" s="2"/>
      <c r="F1922" s="2"/>
      <c r="G1922" s="3"/>
      <c r="H1922" s="3"/>
      <c r="I1922" s="2"/>
      <c r="J1922"/>
      <c r="K1922"/>
      <c r="L1922"/>
      <c r="M1922"/>
      <c r="N1922"/>
      <c r="O1922"/>
      <c r="P1922"/>
      <c r="Q1922"/>
      <c r="R1922"/>
      <c r="S1922"/>
      <c r="T1922"/>
      <c r="U1922"/>
      <c r="V1922" s="2"/>
    </row>
    <row r="1923" spans="2:22" x14ac:dyDescent="0.2">
      <c r="B1923" s="2"/>
      <c r="C1923" s="2"/>
      <c r="D1923" s="2"/>
      <c r="E1923" s="2"/>
      <c r="F1923" s="2"/>
      <c r="G1923" s="3"/>
      <c r="H1923" s="3"/>
      <c r="I1923" s="2"/>
      <c r="J1923"/>
      <c r="K1923"/>
      <c r="L1923"/>
      <c r="M1923"/>
      <c r="N1923"/>
      <c r="O1923"/>
      <c r="P1923"/>
      <c r="Q1923"/>
      <c r="R1923"/>
      <c r="S1923"/>
      <c r="T1923"/>
      <c r="U1923"/>
      <c r="V1923" s="2"/>
    </row>
    <row r="1924" spans="2:22" x14ac:dyDescent="0.2">
      <c r="B1924" s="2"/>
      <c r="C1924" s="2"/>
      <c r="D1924" s="2"/>
      <c r="E1924" s="2"/>
      <c r="F1924" s="2"/>
      <c r="G1924" s="3"/>
      <c r="H1924" s="3"/>
      <c r="I1924" s="2"/>
      <c r="J1924"/>
      <c r="K1924"/>
      <c r="L1924"/>
      <c r="M1924"/>
      <c r="N1924"/>
      <c r="O1924"/>
      <c r="P1924"/>
      <c r="Q1924"/>
      <c r="R1924"/>
      <c r="S1924"/>
      <c r="T1924"/>
      <c r="U1924"/>
      <c r="V1924" s="2"/>
    </row>
    <row r="1925" spans="2:22" x14ac:dyDescent="0.2">
      <c r="B1925" s="2"/>
      <c r="C1925" s="2"/>
      <c r="D1925" s="2"/>
      <c r="E1925" s="2"/>
      <c r="F1925" s="2"/>
      <c r="G1925" s="3"/>
      <c r="H1925" s="3"/>
      <c r="I1925" s="2"/>
      <c r="J1925"/>
      <c r="K1925"/>
      <c r="L1925"/>
      <c r="M1925"/>
      <c r="N1925"/>
      <c r="O1925"/>
      <c r="P1925"/>
      <c r="Q1925"/>
      <c r="R1925"/>
      <c r="S1925"/>
      <c r="T1925"/>
      <c r="U1925"/>
      <c r="V1925" s="2"/>
    </row>
    <row r="1926" spans="2:22" x14ac:dyDescent="0.2">
      <c r="B1926" s="2"/>
      <c r="C1926" s="2"/>
      <c r="D1926" s="2"/>
      <c r="E1926" s="2"/>
      <c r="F1926" s="2"/>
      <c r="G1926" s="3"/>
      <c r="H1926" s="3"/>
      <c r="I1926" s="2"/>
      <c r="J1926"/>
      <c r="K1926"/>
      <c r="L1926"/>
      <c r="M1926"/>
      <c r="N1926"/>
      <c r="O1926"/>
      <c r="P1926"/>
      <c r="Q1926"/>
      <c r="R1926"/>
      <c r="S1926"/>
      <c r="T1926"/>
      <c r="U1926"/>
      <c r="V1926" s="2"/>
    </row>
    <row r="1927" spans="2:22" x14ac:dyDescent="0.2">
      <c r="B1927" s="2"/>
      <c r="C1927" s="2"/>
      <c r="D1927" s="2"/>
      <c r="E1927" s="2"/>
      <c r="F1927" s="2"/>
      <c r="G1927" s="3"/>
      <c r="H1927" s="3"/>
      <c r="I1927" s="2"/>
      <c r="J1927"/>
      <c r="K1927"/>
      <c r="L1927"/>
      <c r="M1927"/>
      <c r="N1927"/>
      <c r="O1927"/>
      <c r="P1927"/>
      <c r="Q1927"/>
      <c r="R1927"/>
      <c r="S1927"/>
      <c r="T1927"/>
      <c r="U1927"/>
      <c r="V1927" s="2"/>
    </row>
    <row r="1928" spans="2:22" x14ac:dyDescent="0.2">
      <c r="B1928" s="2"/>
      <c r="C1928" s="2"/>
      <c r="D1928" s="2"/>
      <c r="E1928" s="2"/>
      <c r="F1928" s="2"/>
      <c r="G1928" s="3"/>
      <c r="H1928" s="3"/>
      <c r="I1928" s="2"/>
      <c r="J1928"/>
      <c r="K1928"/>
      <c r="L1928"/>
      <c r="M1928"/>
      <c r="N1928"/>
      <c r="O1928"/>
      <c r="P1928"/>
      <c r="Q1928"/>
      <c r="R1928"/>
      <c r="S1928"/>
      <c r="T1928"/>
      <c r="U1928"/>
      <c r="V1928" s="2"/>
    </row>
    <row r="1929" spans="2:22" x14ac:dyDescent="0.2">
      <c r="B1929" s="2"/>
      <c r="C1929" s="2"/>
      <c r="D1929" s="2"/>
      <c r="E1929" s="2"/>
      <c r="F1929" s="2"/>
      <c r="G1929" s="3"/>
      <c r="H1929" s="3"/>
      <c r="I1929" s="2"/>
      <c r="J1929"/>
      <c r="K1929"/>
      <c r="L1929"/>
      <c r="M1929"/>
      <c r="N1929"/>
      <c r="O1929"/>
      <c r="P1929"/>
      <c r="Q1929"/>
      <c r="R1929"/>
      <c r="S1929"/>
      <c r="T1929"/>
      <c r="U1929"/>
      <c r="V1929" s="2"/>
    </row>
    <row r="1930" spans="2:22" x14ac:dyDescent="0.2">
      <c r="B1930" s="2"/>
      <c r="C1930" s="2"/>
      <c r="D1930" s="2"/>
      <c r="E1930" s="2"/>
      <c r="F1930" s="2"/>
      <c r="G1930" s="3"/>
      <c r="H1930" s="3"/>
      <c r="I1930" s="2"/>
      <c r="J1930"/>
      <c r="K1930"/>
      <c r="L1930"/>
      <c r="M1930"/>
      <c r="N1930"/>
      <c r="O1930"/>
      <c r="P1930"/>
      <c r="Q1930"/>
      <c r="R1930"/>
      <c r="S1930"/>
      <c r="T1930"/>
      <c r="U1930"/>
      <c r="V1930" s="2"/>
    </row>
    <row r="1931" spans="2:22" x14ac:dyDescent="0.2">
      <c r="B1931" s="2"/>
      <c r="C1931" s="2"/>
      <c r="D1931" s="2"/>
      <c r="E1931" s="2"/>
      <c r="F1931" s="2"/>
      <c r="G1931" s="3"/>
      <c r="H1931" s="3"/>
      <c r="I1931" s="2"/>
      <c r="J1931"/>
      <c r="K1931"/>
      <c r="L1931"/>
      <c r="M1931"/>
      <c r="N1931"/>
      <c r="O1931"/>
      <c r="P1931"/>
      <c r="Q1931"/>
      <c r="R1931"/>
      <c r="S1931"/>
      <c r="T1931"/>
      <c r="U1931"/>
      <c r="V1931" s="2"/>
    </row>
    <row r="1932" spans="2:22" x14ac:dyDescent="0.2">
      <c r="B1932" s="2"/>
      <c r="C1932" s="2"/>
      <c r="D1932" s="2"/>
      <c r="E1932" s="2"/>
      <c r="F1932" s="2"/>
      <c r="G1932" s="3"/>
      <c r="H1932" s="3"/>
      <c r="I1932" s="2"/>
      <c r="J1932"/>
      <c r="K1932"/>
      <c r="L1932"/>
      <c r="M1932"/>
      <c r="N1932"/>
      <c r="O1932"/>
      <c r="P1932"/>
      <c r="Q1932"/>
      <c r="R1932"/>
      <c r="S1932"/>
      <c r="T1932"/>
      <c r="U1932"/>
      <c r="V1932" s="2"/>
    </row>
    <row r="1933" spans="2:22" x14ac:dyDescent="0.2">
      <c r="B1933" s="2"/>
      <c r="C1933" s="2"/>
      <c r="D1933" s="2"/>
      <c r="E1933" s="2"/>
      <c r="F1933" s="2"/>
      <c r="G1933" s="3"/>
      <c r="H1933" s="3"/>
      <c r="I1933" s="2"/>
      <c r="J1933"/>
      <c r="K1933"/>
      <c r="L1933"/>
      <c r="M1933"/>
      <c r="N1933"/>
      <c r="O1933"/>
      <c r="P1933"/>
      <c r="Q1933"/>
      <c r="R1933"/>
      <c r="S1933"/>
      <c r="T1933"/>
      <c r="U1933"/>
      <c r="V1933" s="2"/>
    </row>
    <row r="1934" spans="2:22" x14ac:dyDescent="0.2">
      <c r="B1934" s="2"/>
      <c r="C1934" s="2"/>
      <c r="D1934" s="2"/>
      <c r="E1934" s="2"/>
      <c r="F1934" s="2"/>
      <c r="G1934" s="3"/>
      <c r="H1934" s="3"/>
      <c r="I1934" s="2"/>
      <c r="J1934"/>
      <c r="K1934"/>
      <c r="L1934"/>
      <c r="M1934"/>
      <c r="N1934"/>
      <c r="O1934"/>
      <c r="P1934"/>
      <c r="Q1934"/>
      <c r="R1934"/>
      <c r="S1934"/>
      <c r="T1934"/>
      <c r="U1934"/>
      <c r="V1934" s="2"/>
    </row>
    <row r="1935" spans="2:22" x14ac:dyDescent="0.2">
      <c r="B1935" s="2"/>
      <c r="C1935" s="2"/>
      <c r="D1935" s="2"/>
      <c r="E1935" s="2"/>
      <c r="F1935" s="2"/>
      <c r="G1935" s="3"/>
      <c r="H1935" s="3"/>
      <c r="I1935" s="2"/>
      <c r="J1935"/>
      <c r="K1935"/>
      <c r="L1935"/>
      <c r="M1935"/>
      <c r="N1935"/>
      <c r="O1935"/>
      <c r="P1935"/>
      <c r="Q1935"/>
      <c r="R1935"/>
      <c r="S1935"/>
      <c r="T1935"/>
      <c r="U1935"/>
      <c r="V1935" s="2"/>
    </row>
    <row r="1936" spans="2:22" x14ac:dyDescent="0.2">
      <c r="B1936" s="2"/>
      <c r="C1936" s="2"/>
      <c r="D1936" s="2"/>
      <c r="E1936" s="2"/>
      <c r="F1936" s="2"/>
      <c r="G1936" s="3"/>
      <c r="H1936" s="3"/>
      <c r="I1936" s="2"/>
      <c r="J1936"/>
      <c r="K1936"/>
      <c r="L1936"/>
      <c r="M1936"/>
      <c r="N1936"/>
      <c r="O1936"/>
      <c r="P1936"/>
      <c r="Q1936"/>
      <c r="R1936"/>
      <c r="S1936"/>
      <c r="T1936"/>
      <c r="U1936"/>
      <c r="V1936" s="2"/>
    </row>
    <row r="1937" spans="2:22" x14ac:dyDescent="0.2">
      <c r="B1937" s="2"/>
      <c r="C1937" s="2"/>
      <c r="D1937" s="2"/>
      <c r="E1937" s="2"/>
      <c r="F1937" s="2"/>
      <c r="G1937" s="3"/>
      <c r="H1937" s="3"/>
      <c r="I1937" s="2"/>
      <c r="J1937"/>
      <c r="K1937"/>
      <c r="L1937"/>
      <c r="M1937"/>
      <c r="N1937"/>
      <c r="O1937"/>
      <c r="P1937"/>
      <c r="Q1937"/>
      <c r="R1937"/>
      <c r="S1937"/>
      <c r="T1937"/>
      <c r="U1937"/>
      <c r="V1937" s="2"/>
    </row>
    <row r="1938" spans="2:22" x14ac:dyDescent="0.2">
      <c r="B1938" s="2"/>
      <c r="C1938" s="2"/>
      <c r="D1938" s="2"/>
      <c r="E1938" s="2"/>
      <c r="F1938" s="2"/>
      <c r="G1938" s="3"/>
      <c r="H1938" s="3"/>
      <c r="I1938" s="2"/>
      <c r="J1938"/>
      <c r="K1938"/>
      <c r="L1938"/>
      <c r="M1938"/>
      <c r="N1938"/>
      <c r="O1938"/>
      <c r="P1938"/>
      <c r="Q1938"/>
      <c r="R1938"/>
      <c r="S1938"/>
      <c r="T1938"/>
      <c r="U1938"/>
      <c r="V1938" s="2"/>
    </row>
    <row r="1939" spans="2:22" x14ac:dyDescent="0.2">
      <c r="B1939" s="2"/>
      <c r="C1939" s="2"/>
      <c r="D1939" s="2"/>
      <c r="E1939" s="2"/>
      <c r="F1939" s="2"/>
      <c r="G1939" s="3"/>
      <c r="H1939" s="3"/>
      <c r="I1939" s="2"/>
      <c r="J1939"/>
      <c r="K1939"/>
      <c r="L1939"/>
      <c r="M1939"/>
      <c r="N1939"/>
      <c r="O1939"/>
      <c r="P1939"/>
      <c r="Q1939"/>
      <c r="R1939"/>
      <c r="S1939"/>
      <c r="T1939"/>
      <c r="U1939"/>
      <c r="V1939" s="2"/>
    </row>
    <row r="1940" spans="2:22" x14ac:dyDescent="0.2">
      <c r="B1940" s="2"/>
      <c r="C1940" s="2"/>
      <c r="D1940" s="2"/>
      <c r="E1940" s="2"/>
      <c r="F1940" s="2"/>
      <c r="G1940" s="3"/>
      <c r="H1940" s="3"/>
      <c r="I1940" s="2"/>
      <c r="J1940"/>
      <c r="K1940"/>
      <c r="L1940"/>
      <c r="M1940"/>
      <c r="N1940"/>
      <c r="O1940"/>
      <c r="P1940"/>
      <c r="Q1940"/>
      <c r="R1940"/>
      <c r="S1940"/>
      <c r="T1940"/>
      <c r="U1940"/>
      <c r="V1940" s="2"/>
    </row>
    <row r="1941" spans="2:22" x14ac:dyDescent="0.2">
      <c r="B1941" s="2"/>
      <c r="C1941" s="2"/>
      <c r="D1941" s="2"/>
      <c r="E1941" s="2"/>
      <c r="F1941" s="2"/>
      <c r="G1941" s="3"/>
      <c r="H1941" s="3"/>
      <c r="I1941" s="2"/>
      <c r="J1941"/>
      <c r="K1941"/>
      <c r="L1941"/>
      <c r="M1941"/>
      <c r="N1941"/>
      <c r="O1941"/>
      <c r="P1941"/>
      <c r="Q1941"/>
      <c r="R1941"/>
      <c r="S1941"/>
      <c r="T1941"/>
      <c r="U1941"/>
      <c r="V1941" s="2"/>
    </row>
    <row r="1942" spans="2:22" x14ac:dyDescent="0.2">
      <c r="B1942" s="2"/>
      <c r="C1942" s="2"/>
      <c r="D1942" s="2"/>
      <c r="E1942" s="2"/>
      <c r="F1942" s="2"/>
      <c r="G1942" s="3"/>
      <c r="H1942" s="3"/>
      <c r="I1942" s="2"/>
      <c r="J1942"/>
      <c r="K1942"/>
      <c r="L1942"/>
      <c r="M1942"/>
      <c r="N1942"/>
      <c r="O1942"/>
      <c r="P1942"/>
      <c r="Q1942"/>
      <c r="R1942"/>
      <c r="S1942"/>
      <c r="T1942"/>
      <c r="U1942"/>
      <c r="V1942" s="2"/>
    </row>
    <row r="1943" spans="2:22" x14ac:dyDescent="0.2">
      <c r="B1943" s="2"/>
      <c r="C1943" s="2"/>
      <c r="D1943" s="2"/>
      <c r="E1943" s="2"/>
      <c r="F1943" s="2"/>
      <c r="G1943" s="3"/>
      <c r="H1943" s="3"/>
      <c r="I1943" s="2"/>
      <c r="J1943"/>
      <c r="K1943"/>
      <c r="L1943"/>
      <c r="M1943"/>
      <c r="N1943"/>
      <c r="O1943"/>
      <c r="P1943"/>
      <c r="Q1943"/>
      <c r="R1943"/>
      <c r="S1943"/>
      <c r="T1943"/>
      <c r="U1943"/>
      <c r="V1943" s="2"/>
    </row>
    <row r="1944" spans="2:22" x14ac:dyDescent="0.2">
      <c r="B1944" s="2"/>
      <c r="C1944" s="2"/>
      <c r="D1944" s="2"/>
      <c r="E1944" s="2"/>
      <c r="F1944" s="2"/>
      <c r="G1944" s="3"/>
      <c r="H1944" s="3"/>
      <c r="I1944" s="2"/>
      <c r="J1944"/>
      <c r="K1944"/>
      <c r="L1944"/>
      <c r="M1944"/>
      <c r="N1944"/>
      <c r="O1944"/>
      <c r="P1944"/>
      <c r="Q1944"/>
      <c r="R1944"/>
      <c r="S1944"/>
      <c r="T1944"/>
      <c r="U1944"/>
      <c r="V1944" s="2"/>
    </row>
    <row r="1945" spans="2:22" x14ac:dyDescent="0.2">
      <c r="B1945" s="2"/>
      <c r="C1945" s="2"/>
      <c r="D1945" s="2"/>
      <c r="E1945" s="2"/>
      <c r="F1945" s="2"/>
      <c r="G1945" s="3"/>
      <c r="H1945" s="3"/>
      <c r="I1945" s="2"/>
      <c r="J1945"/>
      <c r="K1945"/>
      <c r="L1945"/>
      <c r="M1945"/>
      <c r="N1945"/>
      <c r="O1945"/>
      <c r="P1945"/>
      <c r="Q1945"/>
      <c r="R1945"/>
      <c r="S1945"/>
      <c r="T1945"/>
      <c r="U1945"/>
      <c r="V1945" s="2"/>
    </row>
    <row r="1946" spans="2:22" x14ac:dyDescent="0.2">
      <c r="B1946" s="2"/>
      <c r="C1946" s="2"/>
      <c r="D1946" s="2"/>
      <c r="E1946" s="2"/>
      <c r="F1946" s="2"/>
      <c r="G1946" s="3"/>
      <c r="H1946" s="3"/>
      <c r="I1946" s="2"/>
      <c r="J1946"/>
      <c r="K1946"/>
      <c r="L1946"/>
      <c r="M1946"/>
      <c r="N1946"/>
      <c r="O1946"/>
      <c r="P1946"/>
      <c r="Q1946"/>
      <c r="R1946"/>
      <c r="S1946"/>
      <c r="T1946"/>
      <c r="U1946"/>
      <c r="V1946" s="2"/>
    </row>
    <row r="1947" spans="2:22" x14ac:dyDescent="0.2">
      <c r="B1947" s="2"/>
      <c r="C1947" s="2"/>
      <c r="D1947" s="2"/>
      <c r="E1947" s="2"/>
      <c r="F1947" s="2"/>
      <c r="G1947" s="3"/>
      <c r="H1947" s="3"/>
      <c r="I1947" s="2"/>
      <c r="J1947"/>
      <c r="K1947"/>
      <c r="L1947"/>
      <c r="M1947"/>
      <c r="N1947"/>
      <c r="O1947"/>
      <c r="P1947"/>
      <c r="Q1947"/>
      <c r="R1947"/>
      <c r="S1947"/>
      <c r="T1947"/>
      <c r="U1947"/>
      <c r="V1947" s="2"/>
    </row>
    <row r="1948" spans="2:22" x14ac:dyDescent="0.2">
      <c r="B1948" s="2"/>
      <c r="C1948" s="2"/>
      <c r="D1948" s="2"/>
      <c r="E1948" s="2"/>
      <c r="F1948" s="2"/>
      <c r="G1948" s="3"/>
      <c r="H1948" s="3"/>
      <c r="I1948" s="2"/>
      <c r="J1948"/>
      <c r="K1948"/>
      <c r="L1948"/>
      <c r="M1948"/>
      <c r="N1948"/>
      <c r="O1948"/>
      <c r="P1948"/>
      <c r="Q1948"/>
      <c r="R1948"/>
      <c r="S1948"/>
      <c r="T1948"/>
      <c r="U1948"/>
      <c r="V1948" s="2"/>
    </row>
    <row r="1949" spans="2:22" x14ac:dyDescent="0.2">
      <c r="B1949" s="2"/>
      <c r="C1949" s="2"/>
      <c r="D1949" s="2"/>
      <c r="E1949" s="2"/>
      <c r="F1949" s="2"/>
      <c r="G1949" s="3"/>
      <c r="H1949" s="3"/>
      <c r="I1949" s="2"/>
      <c r="J1949"/>
      <c r="K1949"/>
      <c r="L1949"/>
      <c r="M1949"/>
      <c r="N1949"/>
      <c r="O1949"/>
      <c r="P1949"/>
      <c r="Q1949"/>
      <c r="R1949"/>
      <c r="S1949"/>
      <c r="T1949"/>
      <c r="U1949"/>
      <c r="V1949" s="2"/>
    </row>
    <row r="1950" spans="2:22" x14ac:dyDescent="0.2">
      <c r="B1950" s="2"/>
      <c r="C1950" s="2"/>
      <c r="D1950" s="2"/>
      <c r="E1950" s="2"/>
      <c r="F1950" s="2"/>
      <c r="G1950" s="3"/>
      <c r="H1950" s="3"/>
      <c r="I1950" s="2"/>
      <c r="J1950"/>
      <c r="K1950"/>
      <c r="L1950"/>
      <c r="M1950"/>
      <c r="N1950"/>
      <c r="O1950"/>
      <c r="P1950"/>
      <c r="Q1950"/>
      <c r="R1950"/>
      <c r="S1950"/>
      <c r="T1950"/>
      <c r="U1950"/>
      <c r="V1950" s="2"/>
    </row>
    <row r="1951" spans="2:22" x14ac:dyDescent="0.2">
      <c r="B1951" s="2"/>
      <c r="C1951" s="2"/>
      <c r="D1951" s="2"/>
      <c r="E1951" s="2"/>
      <c r="F1951" s="2"/>
      <c r="G1951" s="3"/>
      <c r="H1951" s="3"/>
      <c r="I1951" s="2"/>
      <c r="J1951"/>
      <c r="K1951"/>
      <c r="L1951"/>
      <c r="M1951"/>
      <c r="N1951"/>
      <c r="O1951"/>
      <c r="P1951"/>
      <c r="Q1951"/>
      <c r="R1951"/>
      <c r="S1951"/>
      <c r="T1951"/>
      <c r="U1951"/>
      <c r="V1951" s="2"/>
    </row>
    <row r="1952" spans="2:22" x14ac:dyDescent="0.2">
      <c r="B1952" s="2"/>
      <c r="C1952" s="2"/>
      <c r="D1952" s="2"/>
      <c r="E1952" s="2"/>
      <c r="F1952" s="2"/>
      <c r="G1952" s="3"/>
      <c r="H1952" s="3"/>
      <c r="I1952" s="2"/>
      <c r="J1952"/>
      <c r="K1952"/>
      <c r="L1952"/>
      <c r="M1952"/>
      <c r="N1952"/>
      <c r="O1952"/>
      <c r="P1952"/>
      <c r="Q1952"/>
      <c r="R1952"/>
      <c r="S1952"/>
      <c r="T1952"/>
      <c r="U1952"/>
      <c r="V1952" s="2"/>
    </row>
    <row r="1953" spans="2:22" x14ac:dyDescent="0.2">
      <c r="B1953" s="2"/>
      <c r="C1953" s="2"/>
      <c r="D1953" s="2"/>
      <c r="E1953" s="2"/>
      <c r="F1953" s="2"/>
      <c r="G1953" s="3"/>
      <c r="H1953" s="3"/>
      <c r="I1953" s="2"/>
      <c r="J1953"/>
      <c r="K1953"/>
      <c r="L1953"/>
      <c r="M1953"/>
      <c r="N1953"/>
      <c r="O1953"/>
      <c r="P1953"/>
      <c r="Q1953"/>
      <c r="R1953"/>
      <c r="S1953"/>
      <c r="T1953"/>
      <c r="U1953"/>
      <c r="V1953" s="2"/>
    </row>
    <row r="1954" spans="2:22" x14ac:dyDescent="0.2">
      <c r="B1954" s="2"/>
      <c r="C1954" s="2"/>
      <c r="D1954" s="2"/>
      <c r="E1954" s="2"/>
      <c r="F1954" s="2"/>
      <c r="G1954" s="3"/>
      <c r="H1954" s="3"/>
      <c r="I1954" s="2"/>
      <c r="J1954"/>
      <c r="K1954"/>
      <c r="L1954"/>
      <c r="M1954"/>
      <c r="N1954"/>
      <c r="O1954"/>
      <c r="P1954"/>
      <c r="Q1954"/>
      <c r="R1954"/>
      <c r="S1954"/>
      <c r="T1954"/>
      <c r="U1954"/>
      <c r="V1954" s="2"/>
    </row>
    <row r="1955" spans="2:22" x14ac:dyDescent="0.2">
      <c r="B1955" s="2"/>
      <c r="C1955" s="2"/>
      <c r="D1955" s="2"/>
      <c r="E1955" s="2"/>
      <c r="F1955" s="2"/>
      <c r="G1955" s="3"/>
      <c r="H1955" s="3"/>
      <c r="I1955" s="2"/>
      <c r="J1955"/>
      <c r="K1955"/>
      <c r="L1955"/>
      <c r="M1955"/>
      <c r="N1955"/>
      <c r="O1955"/>
      <c r="P1955"/>
      <c r="Q1955"/>
      <c r="R1955"/>
      <c r="S1955"/>
      <c r="T1955"/>
      <c r="U1955"/>
      <c r="V1955" s="2"/>
    </row>
    <row r="1956" spans="2:22" x14ac:dyDescent="0.2">
      <c r="B1956" s="2"/>
      <c r="C1956" s="2"/>
      <c r="D1956" s="2"/>
      <c r="E1956" s="2"/>
      <c r="F1956" s="2"/>
      <c r="G1956" s="3"/>
      <c r="H1956" s="3"/>
      <c r="I1956" s="2"/>
      <c r="J1956"/>
      <c r="K1956"/>
      <c r="L1956"/>
      <c r="M1956"/>
      <c r="N1956"/>
      <c r="O1956"/>
      <c r="P1956"/>
      <c r="Q1956"/>
      <c r="R1956"/>
      <c r="S1956"/>
      <c r="T1956"/>
      <c r="U1956"/>
      <c r="V1956" s="2"/>
    </row>
    <row r="1957" spans="2:22" x14ac:dyDescent="0.2">
      <c r="B1957" s="2"/>
      <c r="C1957" s="2"/>
      <c r="D1957" s="2"/>
      <c r="E1957" s="2"/>
      <c r="F1957" s="2"/>
      <c r="G1957" s="3"/>
      <c r="H1957" s="3"/>
      <c r="I1957" s="2"/>
      <c r="J1957"/>
      <c r="K1957"/>
      <c r="L1957"/>
      <c r="M1957"/>
      <c r="N1957"/>
      <c r="O1957"/>
      <c r="P1957"/>
      <c r="Q1957"/>
      <c r="R1957"/>
      <c r="S1957"/>
      <c r="T1957"/>
      <c r="U1957"/>
      <c r="V1957" s="2"/>
    </row>
    <row r="1958" spans="2:22" x14ac:dyDescent="0.2">
      <c r="B1958" s="2"/>
      <c r="C1958" s="2"/>
      <c r="D1958" s="2"/>
      <c r="E1958" s="2"/>
      <c r="F1958" s="2"/>
      <c r="G1958" s="3"/>
      <c r="H1958" s="3"/>
      <c r="I1958" s="2"/>
      <c r="J1958"/>
      <c r="K1958"/>
      <c r="L1958"/>
      <c r="M1958"/>
      <c r="N1958"/>
      <c r="O1958"/>
      <c r="P1958"/>
      <c r="Q1958"/>
      <c r="R1958"/>
      <c r="S1958"/>
      <c r="T1958"/>
      <c r="U1958"/>
      <c r="V1958" s="2"/>
    </row>
    <row r="1959" spans="2:22" x14ac:dyDescent="0.2">
      <c r="B1959" s="2"/>
      <c r="C1959" s="2"/>
      <c r="D1959" s="2"/>
      <c r="E1959" s="2"/>
      <c r="F1959" s="2"/>
      <c r="G1959" s="3"/>
      <c r="H1959" s="3"/>
      <c r="I1959" s="2"/>
      <c r="J1959"/>
      <c r="K1959"/>
      <c r="L1959"/>
      <c r="M1959"/>
      <c r="N1959"/>
      <c r="O1959"/>
      <c r="P1959"/>
      <c r="Q1959"/>
      <c r="R1959"/>
      <c r="S1959"/>
      <c r="T1959"/>
      <c r="U1959"/>
      <c r="V1959" s="2"/>
    </row>
    <row r="1960" spans="2:22" x14ac:dyDescent="0.2">
      <c r="B1960" s="2"/>
      <c r="C1960" s="2"/>
      <c r="D1960" s="2"/>
      <c r="E1960" s="2"/>
      <c r="F1960" s="2"/>
      <c r="G1960" s="3"/>
      <c r="H1960" s="3"/>
      <c r="I1960" s="2"/>
      <c r="J1960"/>
      <c r="K1960"/>
      <c r="L1960"/>
      <c r="M1960"/>
      <c r="N1960"/>
      <c r="O1960"/>
      <c r="P1960"/>
      <c r="Q1960"/>
      <c r="R1960"/>
      <c r="S1960"/>
      <c r="T1960"/>
      <c r="U1960"/>
      <c r="V1960" s="2"/>
    </row>
    <row r="1961" spans="2:22" x14ac:dyDescent="0.2">
      <c r="B1961" s="2"/>
      <c r="C1961" s="2"/>
      <c r="D1961" s="2"/>
      <c r="E1961" s="2"/>
      <c r="F1961" s="2"/>
      <c r="G1961" s="3"/>
      <c r="H1961" s="3"/>
      <c r="I1961" s="2"/>
      <c r="J1961"/>
      <c r="K1961"/>
      <c r="L1961"/>
      <c r="M1961"/>
      <c r="N1961"/>
      <c r="O1961"/>
      <c r="P1961"/>
      <c r="Q1961"/>
      <c r="R1961"/>
      <c r="S1961"/>
      <c r="T1961"/>
      <c r="U1961"/>
      <c r="V1961" s="2"/>
    </row>
    <row r="1962" spans="2:22" x14ac:dyDescent="0.2">
      <c r="B1962" s="2"/>
      <c r="C1962" s="2"/>
      <c r="D1962" s="2"/>
      <c r="E1962" s="2"/>
      <c r="F1962" s="2"/>
      <c r="G1962" s="3"/>
      <c r="H1962" s="3"/>
      <c r="I1962" s="2"/>
      <c r="J1962"/>
      <c r="K1962"/>
      <c r="L1962"/>
      <c r="M1962"/>
      <c r="N1962"/>
      <c r="O1962"/>
      <c r="P1962"/>
      <c r="Q1962"/>
      <c r="R1962"/>
      <c r="S1962"/>
      <c r="T1962"/>
      <c r="U1962"/>
      <c r="V1962" s="2"/>
    </row>
    <row r="1963" spans="2:22" x14ac:dyDescent="0.2">
      <c r="B1963" s="2"/>
      <c r="C1963" s="2"/>
      <c r="D1963" s="2"/>
      <c r="E1963" s="2"/>
      <c r="F1963" s="2"/>
      <c r="G1963" s="3"/>
      <c r="H1963" s="3"/>
      <c r="I1963" s="2"/>
      <c r="J1963"/>
      <c r="K1963"/>
      <c r="L1963"/>
      <c r="M1963"/>
      <c r="N1963"/>
      <c r="O1963"/>
      <c r="P1963"/>
      <c r="Q1963"/>
      <c r="R1963"/>
      <c r="S1963"/>
      <c r="T1963"/>
      <c r="U1963"/>
      <c r="V1963" s="2"/>
    </row>
    <row r="1964" spans="2:22" x14ac:dyDescent="0.2">
      <c r="B1964" s="2"/>
      <c r="C1964" s="2"/>
      <c r="D1964" s="2"/>
      <c r="E1964" s="2"/>
      <c r="F1964" s="2"/>
      <c r="G1964" s="3"/>
      <c r="H1964" s="3"/>
      <c r="I1964" s="2"/>
      <c r="J1964"/>
      <c r="K1964"/>
      <c r="L1964"/>
      <c r="M1964"/>
      <c r="N1964"/>
      <c r="O1964"/>
      <c r="P1964"/>
      <c r="Q1964"/>
      <c r="R1964"/>
      <c r="S1964"/>
      <c r="T1964"/>
      <c r="U1964"/>
      <c r="V1964" s="2"/>
    </row>
    <row r="1965" spans="2:22" x14ac:dyDescent="0.2">
      <c r="B1965" s="2"/>
      <c r="C1965" s="2"/>
      <c r="D1965" s="2"/>
      <c r="E1965" s="2"/>
      <c r="F1965" s="2"/>
      <c r="G1965" s="3"/>
      <c r="H1965" s="3"/>
      <c r="I1965" s="2"/>
      <c r="J1965"/>
      <c r="K1965"/>
      <c r="L1965"/>
      <c r="M1965"/>
      <c r="N1965"/>
      <c r="O1965"/>
      <c r="P1965"/>
      <c r="Q1965"/>
      <c r="R1965"/>
      <c r="S1965"/>
      <c r="T1965"/>
      <c r="U1965"/>
      <c r="V1965" s="2"/>
    </row>
    <row r="1966" spans="2:22" x14ac:dyDescent="0.2">
      <c r="B1966" s="2"/>
      <c r="C1966" s="2"/>
      <c r="D1966" s="2"/>
      <c r="E1966" s="2"/>
      <c r="F1966" s="2"/>
      <c r="G1966" s="3"/>
      <c r="H1966" s="3"/>
      <c r="I1966" s="2"/>
      <c r="J1966"/>
      <c r="K1966"/>
      <c r="L1966"/>
      <c r="M1966"/>
      <c r="N1966"/>
      <c r="O1966"/>
      <c r="P1966"/>
      <c r="Q1966"/>
      <c r="R1966"/>
      <c r="S1966"/>
      <c r="T1966"/>
      <c r="U1966"/>
      <c r="V1966" s="2"/>
    </row>
    <row r="1967" spans="2:22" x14ac:dyDescent="0.2">
      <c r="B1967" s="2"/>
      <c r="C1967" s="2"/>
      <c r="D1967" s="2"/>
      <c r="E1967" s="2"/>
      <c r="F1967" s="2"/>
      <c r="G1967" s="3"/>
      <c r="H1967" s="3"/>
      <c r="I1967" s="2"/>
      <c r="J1967"/>
      <c r="K1967"/>
      <c r="L1967"/>
      <c r="M1967"/>
      <c r="N1967"/>
      <c r="O1967"/>
      <c r="P1967"/>
      <c r="Q1967"/>
      <c r="R1967"/>
      <c r="S1967"/>
      <c r="T1967"/>
      <c r="U1967"/>
      <c r="V1967" s="2"/>
    </row>
    <row r="1968" spans="2:22" x14ac:dyDescent="0.2">
      <c r="B1968" s="2"/>
      <c r="C1968" s="2"/>
      <c r="D1968" s="2"/>
      <c r="E1968" s="2"/>
      <c r="F1968" s="2"/>
      <c r="G1968" s="3"/>
      <c r="H1968" s="3"/>
      <c r="I1968" s="2"/>
      <c r="J1968"/>
      <c r="K1968"/>
      <c r="L1968"/>
      <c r="M1968"/>
      <c r="N1968"/>
      <c r="O1968"/>
      <c r="P1968"/>
      <c r="Q1968"/>
      <c r="R1968"/>
      <c r="S1968"/>
      <c r="T1968"/>
      <c r="U1968"/>
      <c r="V1968" s="2"/>
    </row>
    <row r="1969" spans="2:22" x14ac:dyDescent="0.2">
      <c r="B1969" s="2"/>
      <c r="C1969" s="2"/>
      <c r="D1969" s="2"/>
      <c r="E1969" s="2"/>
      <c r="F1969" s="2"/>
      <c r="G1969" s="3"/>
      <c r="H1969" s="3"/>
      <c r="I1969" s="2"/>
      <c r="J1969"/>
      <c r="K1969"/>
      <c r="L1969"/>
      <c r="M1969"/>
      <c r="N1969"/>
      <c r="O1969"/>
      <c r="P1969"/>
      <c r="Q1969"/>
      <c r="R1969"/>
      <c r="S1969"/>
      <c r="T1969"/>
      <c r="U1969"/>
      <c r="V1969" s="2"/>
    </row>
    <row r="1970" spans="2:22" x14ac:dyDescent="0.2">
      <c r="B1970" s="2"/>
      <c r="C1970" s="2"/>
      <c r="D1970" s="2"/>
      <c r="E1970" s="2"/>
      <c r="F1970" s="2"/>
      <c r="G1970" s="3"/>
      <c r="H1970" s="3"/>
      <c r="I1970" s="2"/>
      <c r="J1970"/>
      <c r="K1970"/>
      <c r="L1970"/>
      <c r="M1970"/>
      <c r="N1970"/>
      <c r="O1970"/>
      <c r="P1970"/>
      <c r="Q1970"/>
      <c r="R1970"/>
      <c r="S1970"/>
      <c r="T1970"/>
      <c r="U1970"/>
      <c r="V1970" s="2"/>
    </row>
    <row r="1971" spans="2:22" x14ac:dyDescent="0.2">
      <c r="B1971" s="2"/>
      <c r="C1971" s="2"/>
      <c r="D1971" s="2"/>
      <c r="E1971" s="2"/>
      <c r="F1971" s="2"/>
      <c r="G1971" s="3"/>
      <c r="H1971" s="3"/>
      <c r="I1971" s="2"/>
      <c r="J1971"/>
      <c r="K1971"/>
      <c r="L1971"/>
      <c r="M1971"/>
      <c r="N1971"/>
      <c r="O1971"/>
      <c r="P1971"/>
      <c r="Q1971"/>
      <c r="R1971"/>
      <c r="S1971"/>
      <c r="T1971"/>
      <c r="U1971"/>
      <c r="V1971" s="2"/>
    </row>
    <row r="1972" spans="2:22" x14ac:dyDescent="0.2">
      <c r="B1972" s="2"/>
      <c r="C1972" s="2"/>
      <c r="D1972" s="2"/>
      <c r="E1972" s="2"/>
      <c r="F1972" s="2"/>
      <c r="G1972" s="3"/>
      <c r="H1972" s="3"/>
      <c r="I1972" s="2"/>
      <c r="J1972"/>
      <c r="K1972"/>
      <c r="L1972"/>
      <c r="M1972"/>
      <c r="N1972"/>
      <c r="O1972"/>
      <c r="P1972"/>
      <c r="Q1972"/>
      <c r="R1972"/>
      <c r="S1972"/>
      <c r="T1972"/>
      <c r="U1972"/>
      <c r="V1972" s="2"/>
    </row>
    <row r="1973" spans="2:22" x14ac:dyDescent="0.2">
      <c r="B1973" s="2"/>
      <c r="C1973" s="2"/>
      <c r="D1973" s="2"/>
      <c r="E1973" s="2"/>
      <c r="F1973" s="2"/>
      <c r="G1973" s="3"/>
      <c r="H1973" s="3"/>
      <c r="I1973" s="2"/>
      <c r="J1973"/>
      <c r="K1973"/>
      <c r="L1973"/>
      <c r="M1973"/>
      <c r="N1973"/>
      <c r="O1973"/>
      <c r="P1973"/>
      <c r="Q1973"/>
      <c r="R1973"/>
      <c r="S1973"/>
      <c r="T1973"/>
      <c r="U1973"/>
      <c r="V1973" s="2"/>
    </row>
    <row r="1974" spans="2:22" x14ac:dyDescent="0.2">
      <c r="B1974" s="2"/>
      <c r="C1974" s="2"/>
      <c r="D1974" s="2"/>
      <c r="E1974" s="2"/>
      <c r="F1974" s="2"/>
      <c r="G1974" s="3"/>
      <c r="H1974" s="3"/>
      <c r="I1974" s="2"/>
      <c r="J1974"/>
      <c r="K1974"/>
      <c r="L1974"/>
      <c r="M1974"/>
      <c r="N1974"/>
      <c r="O1974"/>
      <c r="P1974"/>
      <c r="Q1974"/>
      <c r="R1974"/>
      <c r="S1974"/>
      <c r="T1974"/>
      <c r="U1974"/>
      <c r="V1974" s="2"/>
    </row>
    <row r="1975" spans="2:22" x14ac:dyDescent="0.2">
      <c r="B1975" s="2"/>
      <c r="C1975" s="2"/>
      <c r="D1975" s="2"/>
      <c r="E1975" s="2"/>
      <c r="F1975" s="2"/>
      <c r="G1975" s="3"/>
      <c r="H1975" s="3"/>
      <c r="I1975" s="2"/>
      <c r="J1975"/>
      <c r="K1975"/>
      <c r="L1975"/>
      <c r="M1975"/>
      <c r="N1975"/>
      <c r="O1975"/>
      <c r="P1975"/>
      <c r="Q1975"/>
      <c r="R1975"/>
      <c r="S1975"/>
      <c r="T1975"/>
      <c r="U1975"/>
      <c r="V1975" s="2"/>
    </row>
    <row r="1976" spans="2:22" x14ac:dyDescent="0.2">
      <c r="B1976" s="2"/>
      <c r="C1976" s="2"/>
      <c r="D1976" s="2"/>
      <c r="E1976" s="2"/>
      <c r="F1976" s="2"/>
      <c r="G1976" s="3"/>
      <c r="H1976" s="3"/>
      <c r="I1976" s="2"/>
      <c r="J1976"/>
      <c r="K1976"/>
      <c r="L1976"/>
      <c r="M1976"/>
      <c r="N1976"/>
      <c r="O1976"/>
      <c r="P1976"/>
      <c r="Q1976"/>
      <c r="R1976"/>
      <c r="S1976"/>
      <c r="T1976"/>
      <c r="U1976"/>
      <c r="V1976" s="2"/>
    </row>
    <row r="1977" spans="2:22" x14ac:dyDescent="0.2">
      <c r="B1977" s="2"/>
      <c r="C1977" s="2"/>
      <c r="D1977" s="2"/>
      <c r="E1977" s="2"/>
      <c r="F1977" s="2"/>
      <c r="G1977" s="3"/>
      <c r="H1977" s="3"/>
      <c r="I1977" s="2"/>
      <c r="J1977"/>
      <c r="K1977"/>
      <c r="L1977"/>
      <c r="M1977"/>
      <c r="N1977"/>
      <c r="O1977"/>
      <c r="P1977"/>
      <c r="Q1977"/>
      <c r="R1977"/>
      <c r="S1977"/>
      <c r="T1977"/>
      <c r="U1977"/>
      <c r="V1977" s="2"/>
    </row>
    <row r="1978" spans="2:22" x14ac:dyDescent="0.2">
      <c r="B1978" s="2"/>
      <c r="C1978" s="2"/>
      <c r="D1978" s="2"/>
      <c r="E1978" s="2"/>
      <c r="F1978" s="2"/>
      <c r="G1978" s="3"/>
      <c r="H1978" s="3"/>
      <c r="I1978" s="2"/>
      <c r="J1978"/>
      <c r="K1978"/>
      <c r="L1978"/>
      <c r="M1978"/>
      <c r="N1978"/>
      <c r="O1978"/>
      <c r="P1978"/>
      <c r="Q1978"/>
      <c r="R1978"/>
      <c r="S1978"/>
      <c r="T1978"/>
      <c r="U1978"/>
      <c r="V1978" s="2"/>
    </row>
    <row r="1979" spans="2:22" x14ac:dyDescent="0.2">
      <c r="B1979" s="2"/>
      <c r="C1979" s="2"/>
      <c r="D1979" s="2"/>
      <c r="E1979" s="2"/>
      <c r="F1979" s="2"/>
      <c r="G1979" s="3"/>
      <c r="H1979" s="3"/>
      <c r="I1979" s="2"/>
      <c r="J1979"/>
      <c r="K1979"/>
      <c r="L1979"/>
      <c r="M1979"/>
      <c r="N1979"/>
      <c r="O1979"/>
      <c r="P1979"/>
      <c r="Q1979"/>
      <c r="R1979"/>
      <c r="S1979"/>
      <c r="T1979"/>
      <c r="U1979"/>
      <c r="V1979" s="2"/>
    </row>
    <row r="1980" spans="2:22" x14ac:dyDescent="0.2">
      <c r="B1980" s="2"/>
      <c r="C1980" s="2"/>
      <c r="D1980" s="2"/>
      <c r="E1980" s="2"/>
      <c r="F1980" s="2"/>
      <c r="G1980" s="3"/>
      <c r="H1980" s="3"/>
      <c r="I1980" s="2"/>
      <c r="J1980"/>
      <c r="K1980"/>
      <c r="L1980"/>
      <c r="M1980"/>
      <c r="N1980"/>
      <c r="O1980"/>
      <c r="P1980"/>
      <c r="Q1980"/>
      <c r="R1980"/>
      <c r="S1980"/>
      <c r="T1980"/>
      <c r="U1980"/>
      <c r="V1980" s="2"/>
    </row>
    <row r="1981" spans="2:22" x14ac:dyDescent="0.2">
      <c r="B1981" s="2"/>
      <c r="C1981" s="2"/>
      <c r="D1981" s="2"/>
      <c r="E1981" s="2"/>
      <c r="F1981" s="2"/>
      <c r="G1981" s="3"/>
      <c r="H1981" s="3"/>
      <c r="I1981" s="2"/>
      <c r="J1981"/>
      <c r="K1981"/>
      <c r="L1981"/>
      <c r="M1981"/>
      <c r="N1981"/>
      <c r="O1981"/>
      <c r="P1981"/>
      <c r="Q1981"/>
      <c r="R1981"/>
      <c r="S1981"/>
      <c r="T1981"/>
      <c r="U1981"/>
      <c r="V1981" s="2"/>
    </row>
    <row r="1982" spans="2:22" x14ac:dyDescent="0.2">
      <c r="B1982" s="2"/>
      <c r="C1982" s="2"/>
      <c r="D1982" s="2"/>
      <c r="E1982" s="2"/>
      <c r="F1982" s="2"/>
      <c r="G1982" s="3"/>
      <c r="H1982" s="3"/>
      <c r="I1982" s="2"/>
      <c r="J1982"/>
      <c r="K1982"/>
      <c r="L1982"/>
      <c r="M1982"/>
      <c r="N1982"/>
      <c r="O1982"/>
      <c r="P1982"/>
      <c r="Q1982"/>
      <c r="R1982"/>
      <c r="S1982"/>
      <c r="T1982"/>
      <c r="U1982"/>
      <c r="V1982" s="2"/>
    </row>
    <row r="1983" spans="2:22" x14ac:dyDescent="0.2">
      <c r="B1983" s="2"/>
      <c r="C1983" s="2"/>
      <c r="D1983" s="2"/>
      <c r="E1983" s="2"/>
      <c r="F1983" s="2"/>
      <c r="G1983" s="3"/>
      <c r="H1983" s="3"/>
      <c r="I1983" s="2"/>
      <c r="J1983"/>
      <c r="K1983"/>
      <c r="L1983"/>
      <c r="M1983"/>
      <c r="N1983"/>
      <c r="O1983"/>
      <c r="P1983"/>
      <c r="Q1983"/>
      <c r="R1983"/>
      <c r="S1983"/>
      <c r="T1983"/>
      <c r="U1983"/>
      <c r="V1983" s="2"/>
    </row>
    <row r="1984" spans="2:22" x14ac:dyDescent="0.2">
      <c r="B1984" s="2"/>
      <c r="C1984" s="2"/>
      <c r="D1984" s="2"/>
      <c r="E1984" s="2"/>
      <c r="F1984" s="2"/>
      <c r="G1984" s="3"/>
      <c r="H1984" s="3"/>
      <c r="I1984" s="2"/>
      <c r="J1984"/>
      <c r="K1984"/>
      <c r="L1984"/>
      <c r="M1984"/>
      <c r="N1984"/>
      <c r="O1984"/>
      <c r="P1984"/>
      <c r="Q1984"/>
      <c r="R1984"/>
      <c r="S1984"/>
      <c r="T1984"/>
      <c r="U1984"/>
      <c r="V1984" s="2"/>
    </row>
    <row r="1985" spans="2:22" x14ac:dyDescent="0.2">
      <c r="B1985" s="2"/>
      <c r="C1985" s="2"/>
      <c r="D1985" s="2"/>
      <c r="E1985" s="2"/>
      <c r="F1985" s="2"/>
      <c r="G1985" s="3"/>
      <c r="H1985" s="3"/>
      <c r="I1985" s="2"/>
      <c r="J1985"/>
      <c r="K1985"/>
      <c r="L1985"/>
      <c r="M1985"/>
      <c r="N1985"/>
      <c r="O1985"/>
      <c r="P1985"/>
      <c r="Q1985"/>
      <c r="R1985"/>
      <c r="S1985"/>
      <c r="T1985"/>
      <c r="U1985"/>
      <c r="V1985" s="2"/>
    </row>
    <row r="1986" spans="2:22" x14ac:dyDescent="0.2">
      <c r="B1986" s="2"/>
      <c r="C1986" s="2"/>
      <c r="D1986" s="2"/>
      <c r="E1986" s="2"/>
      <c r="F1986" s="2"/>
      <c r="G1986" s="3"/>
      <c r="H1986" s="3"/>
      <c r="I1986" s="2"/>
      <c r="J1986"/>
      <c r="K1986"/>
      <c r="L1986"/>
      <c r="M1986"/>
      <c r="N1986"/>
      <c r="O1986"/>
      <c r="P1986"/>
      <c r="Q1986"/>
      <c r="R1986"/>
      <c r="S1986"/>
      <c r="T1986"/>
      <c r="U1986"/>
      <c r="V1986" s="2"/>
    </row>
    <row r="1987" spans="2:22" x14ac:dyDescent="0.2">
      <c r="B1987" s="2"/>
      <c r="C1987" s="2"/>
      <c r="D1987" s="2"/>
      <c r="E1987" s="2"/>
      <c r="F1987" s="2"/>
      <c r="G1987" s="3"/>
      <c r="H1987" s="3"/>
      <c r="I1987" s="2"/>
      <c r="J1987"/>
      <c r="K1987"/>
      <c r="L1987"/>
      <c r="M1987"/>
      <c r="N1987"/>
      <c r="O1987"/>
      <c r="P1987"/>
      <c r="Q1987"/>
      <c r="R1987"/>
      <c r="S1987"/>
      <c r="T1987"/>
      <c r="U1987"/>
      <c r="V1987" s="2"/>
    </row>
    <row r="1988" spans="2:22" x14ac:dyDescent="0.2">
      <c r="B1988" s="2"/>
      <c r="C1988" s="2"/>
      <c r="D1988" s="2"/>
      <c r="E1988" s="2"/>
      <c r="F1988" s="2"/>
      <c r="G1988" s="3"/>
      <c r="H1988" s="3"/>
      <c r="I1988" s="2"/>
      <c r="J1988"/>
      <c r="K1988"/>
      <c r="L1988"/>
      <c r="M1988"/>
      <c r="N1988"/>
      <c r="O1988"/>
      <c r="P1988"/>
      <c r="Q1988"/>
      <c r="R1988"/>
      <c r="S1988"/>
      <c r="T1988"/>
      <c r="U1988"/>
      <c r="V1988" s="2"/>
    </row>
    <row r="1989" spans="2:22" x14ac:dyDescent="0.2">
      <c r="B1989" s="2"/>
      <c r="C1989" s="2"/>
      <c r="D1989" s="2"/>
      <c r="E1989" s="2"/>
      <c r="F1989" s="2"/>
      <c r="G1989" s="3"/>
      <c r="H1989" s="3"/>
      <c r="I1989" s="2"/>
      <c r="J1989"/>
      <c r="K1989"/>
      <c r="L1989"/>
      <c r="M1989"/>
      <c r="N1989"/>
      <c r="O1989"/>
      <c r="P1989"/>
      <c r="Q1989"/>
      <c r="R1989"/>
      <c r="S1989"/>
      <c r="T1989"/>
      <c r="U1989"/>
      <c r="V1989" s="2"/>
    </row>
    <row r="1990" spans="2:22" x14ac:dyDescent="0.2">
      <c r="B1990" s="2"/>
      <c r="C1990" s="2"/>
      <c r="D1990" s="2"/>
      <c r="E1990" s="2"/>
      <c r="F1990" s="2"/>
      <c r="G1990" s="3"/>
      <c r="H1990" s="3"/>
      <c r="I1990" s="2"/>
      <c r="J1990"/>
      <c r="K1990"/>
      <c r="L1990"/>
      <c r="M1990"/>
      <c r="N1990"/>
      <c r="O1990"/>
      <c r="P1990"/>
      <c r="Q1990"/>
      <c r="R1990"/>
      <c r="S1990"/>
      <c r="T1990"/>
      <c r="U1990"/>
      <c r="V1990" s="2"/>
    </row>
    <row r="1991" spans="2:22" x14ac:dyDescent="0.2">
      <c r="B1991" s="2"/>
      <c r="C1991" s="2"/>
      <c r="D1991" s="2"/>
      <c r="E1991" s="2"/>
      <c r="F1991" s="2"/>
      <c r="G1991" s="3"/>
      <c r="H1991" s="3"/>
      <c r="I1991" s="2"/>
      <c r="J1991"/>
      <c r="K1991"/>
      <c r="L1991"/>
      <c r="M1991"/>
      <c r="N1991"/>
      <c r="O1991"/>
      <c r="P1991"/>
      <c r="Q1991"/>
      <c r="R1991"/>
      <c r="S1991"/>
      <c r="T1991"/>
      <c r="U1991"/>
      <c r="V1991" s="2"/>
    </row>
    <row r="1992" spans="2:22" x14ac:dyDescent="0.2">
      <c r="B1992" s="2"/>
      <c r="C1992" s="2"/>
      <c r="D1992" s="2"/>
      <c r="E1992" s="2"/>
      <c r="F1992" s="2"/>
      <c r="G1992" s="3"/>
      <c r="H1992" s="3"/>
      <c r="I1992" s="2"/>
      <c r="J1992"/>
      <c r="K1992"/>
      <c r="L1992"/>
      <c r="M1992"/>
      <c r="N1992"/>
      <c r="O1992"/>
      <c r="P1992"/>
      <c r="Q1992"/>
      <c r="R1992"/>
      <c r="S1992"/>
      <c r="T1992"/>
      <c r="U1992"/>
      <c r="V1992" s="2"/>
    </row>
    <row r="1993" spans="2:22" x14ac:dyDescent="0.2">
      <c r="B1993" s="2"/>
      <c r="C1993" s="2"/>
      <c r="D1993" s="2"/>
      <c r="E1993" s="2"/>
      <c r="F1993" s="2"/>
      <c r="G1993" s="3"/>
      <c r="H1993" s="3"/>
      <c r="I1993" s="2"/>
      <c r="J1993"/>
      <c r="K1993"/>
      <c r="L1993"/>
      <c r="M1993"/>
      <c r="N1993"/>
      <c r="O1993"/>
      <c r="P1993"/>
      <c r="Q1993"/>
      <c r="R1993"/>
      <c r="S1993"/>
      <c r="T1993"/>
      <c r="U1993"/>
      <c r="V1993" s="2"/>
    </row>
    <row r="1994" spans="2:22" x14ac:dyDescent="0.2">
      <c r="B1994" s="2"/>
      <c r="C1994" s="2"/>
      <c r="D1994" s="2"/>
      <c r="E1994" s="2"/>
      <c r="F1994" s="2"/>
      <c r="G1994" s="3"/>
      <c r="H1994" s="3"/>
      <c r="I1994" s="2"/>
      <c r="J1994"/>
      <c r="K1994"/>
      <c r="L1994"/>
      <c r="M1994"/>
      <c r="N1994"/>
      <c r="O1994"/>
      <c r="P1994"/>
      <c r="Q1994"/>
      <c r="R1994"/>
      <c r="S1994"/>
      <c r="T1994"/>
      <c r="U1994"/>
      <c r="V1994" s="2"/>
    </row>
    <row r="1995" spans="2:22" x14ac:dyDescent="0.2">
      <c r="B1995" s="2"/>
      <c r="C1995" s="2"/>
      <c r="D1995" s="2"/>
      <c r="E1995" s="2"/>
      <c r="F1995" s="2"/>
      <c r="G1995" s="3"/>
      <c r="H1995" s="3"/>
      <c r="I1995" s="2"/>
      <c r="J1995"/>
      <c r="K1995"/>
      <c r="L1995"/>
      <c r="M1995"/>
      <c r="N1995"/>
      <c r="O1995"/>
      <c r="P1995"/>
      <c r="Q1995"/>
      <c r="R1995"/>
      <c r="S1995"/>
      <c r="T1995"/>
      <c r="U1995"/>
      <c r="V1995" s="2"/>
    </row>
    <row r="1996" spans="2:22" x14ac:dyDescent="0.2">
      <c r="B1996" s="2"/>
      <c r="C1996" s="2"/>
      <c r="D1996" s="2"/>
      <c r="E1996" s="2"/>
      <c r="F1996" s="2"/>
      <c r="G1996" s="3"/>
      <c r="H1996" s="3"/>
      <c r="I1996" s="2"/>
      <c r="J1996"/>
      <c r="K1996"/>
      <c r="L1996"/>
      <c r="M1996"/>
      <c r="N1996"/>
      <c r="O1996"/>
      <c r="P1996"/>
      <c r="Q1996"/>
      <c r="R1996"/>
      <c r="S1996"/>
      <c r="T1996"/>
      <c r="U1996"/>
      <c r="V1996" s="2"/>
    </row>
    <row r="1997" spans="2:22" x14ac:dyDescent="0.2">
      <c r="B1997" s="2"/>
      <c r="C1997" s="2"/>
      <c r="D1997" s="2"/>
      <c r="E1997" s="2"/>
      <c r="F1997" s="2"/>
      <c r="G1997" s="3"/>
      <c r="H1997" s="3"/>
      <c r="I1997" s="2"/>
      <c r="J1997"/>
      <c r="K1997"/>
      <c r="L1997"/>
      <c r="M1997"/>
      <c r="N1997"/>
      <c r="O1997"/>
      <c r="P1997"/>
      <c r="Q1997"/>
      <c r="R1997"/>
      <c r="S1997"/>
      <c r="T1997"/>
      <c r="U1997"/>
      <c r="V1997" s="2"/>
    </row>
    <row r="1998" spans="2:22" x14ac:dyDescent="0.2">
      <c r="B1998" s="2"/>
      <c r="C1998" s="2"/>
      <c r="D1998" s="2"/>
      <c r="E1998" s="2"/>
      <c r="F1998" s="2"/>
      <c r="G1998" s="3"/>
      <c r="H1998" s="3"/>
      <c r="I1998" s="2"/>
      <c r="J1998"/>
      <c r="K1998"/>
      <c r="L1998"/>
      <c r="M1998"/>
      <c r="N1998"/>
      <c r="O1998"/>
      <c r="P1998"/>
      <c r="Q1998"/>
      <c r="R1998"/>
      <c r="S1998"/>
      <c r="T1998"/>
      <c r="U1998"/>
      <c r="V1998" s="2"/>
    </row>
    <row r="1999" spans="2:22" x14ac:dyDescent="0.2">
      <c r="B1999" s="2"/>
      <c r="C1999" s="2"/>
      <c r="D1999" s="2"/>
      <c r="E1999" s="2"/>
      <c r="F1999" s="2"/>
      <c r="G1999" s="3"/>
      <c r="H1999" s="3"/>
      <c r="I1999" s="2"/>
      <c r="J1999"/>
      <c r="K1999"/>
      <c r="L1999"/>
      <c r="M1999"/>
      <c r="N1999"/>
      <c r="O1999"/>
      <c r="P1999"/>
      <c r="Q1999"/>
      <c r="R1999"/>
      <c r="S1999"/>
      <c r="T1999"/>
      <c r="U1999"/>
      <c r="V1999" s="2"/>
    </row>
    <row r="2000" spans="2:22" x14ac:dyDescent="0.2">
      <c r="B2000" s="2"/>
      <c r="C2000" s="2"/>
      <c r="D2000" s="2"/>
      <c r="E2000" s="2"/>
      <c r="F2000" s="2"/>
      <c r="G2000" s="3"/>
      <c r="H2000" s="3"/>
      <c r="I2000" s="2"/>
      <c r="J2000"/>
      <c r="K2000"/>
      <c r="L2000"/>
      <c r="M2000"/>
      <c r="N2000"/>
      <c r="O2000"/>
      <c r="P2000"/>
      <c r="Q2000"/>
      <c r="R2000"/>
      <c r="S2000"/>
      <c r="T2000"/>
      <c r="U2000"/>
      <c r="V2000" s="2"/>
    </row>
    <row r="2001" spans="2:22" x14ac:dyDescent="0.2">
      <c r="B2001" s="2"/>
      <c r="C2001" s="2"/>
      <c r="D2001" s="2"/>
      <c r="E2001" s="2"/>
      <c r="F2001" s="2"/>
      <c r="G2001" s="3"/>
      <c r="H2001" s="3"/>
      <c r="I2001" s="2"/>
      <c r="J2001"/>
      <c r="K2001"/>
      <c r="L2001"/>
      <c r="M2001"/>
      <c r="N2001"/>
      <c r="O2001"/>
      <c r="P2001"/>
      <c r="Q2001"/>
      <c r="R2001"/>
      <c r="S2001"/>
      <c r="T2001"/>
      <c r="U2001"/>
      <c r="V2001" s="2"/>
    </row>
    <row r="2002" spans="2:22" x14ac:dyDescent="0.2">
      <c r="B2002" s="2"/>
      <c r="C2002" s="2"/>
      <c r="D2002" s="2"/>
      <c r="E2002" s="2"/>
      <c r="F2002" s="2"/>
      <c r="G2002" s="3"/>
      <c r="H2002" s="3"/>
      <c r="I2002" s="2"/>
      <c r="J2002"/>
      <c r="K2002"/>
      <c r="L2002"/>
      <c r="M2002"/>
      <c r="N2002"/>
      <c r="O2002"/>
      <c r="P2002"/>
      <c r="Q2002"/>
      <c r="R2002"/>
      <c r="S2002"/>
      <c r="T2002"/>
      <c r="U2002"/>
      <c r="V2002" s="2"/>
    </row>
    <row r="2003" spans="2:22" x14ac:dyDescent="0.2">
      <c r="B2003" s="2"/>
      <c r="C2003" s="2"/>
      <c r="D2003" s="2"/>
      <c r="E2003" s="2"/>
      <c r="F2003" s="2"/>
      <c r="G2003" s="3"/>
      <c r="H2003" s="3"/>
      <c r="I2003" s="2"/>
      <c r="J2003"/>
      <c r="K2003"/>
      <c r="L2003"/>
      <c r="M2003"/>
      <c r="N2003"/>
      <c r="O2003"/>
      <c r="P2003"/>
      <c r="Q2003"/>
      <c r="R2003"/>
      <c r="S2003"/>
      <c r="T2003"/>
      <c r="U2003"/>
      <c r="V2003" s="2"/>
    </row>
    <row r="2004" spans="2:22" x14ac:dyDescent="0.2">
      <c r="B2004" s="2"/>
      <c r="C2004" s="2"/>
      <c r="D2004" s="2"/>
      <c r="E2004" s="2"/>
      <c r="F2004" s="2"/>
      <c r="G2004" s="3"/>
      <c r="H2004" s="3"/>
      <c r="I2004" s="2"/>
      <c r="J2004"/>
      <c r="K2004"/>
      <c r="L2004"/>
      <c r="M2004"/>
      <c r="N2004"/>
      <c r="O2004"/>
      <c r="P2004"/>
      <c r="Q2004"/>
      <c r="R2004"/>
      <c r="S2004"/>
      <c r="T2004"/>
      <c r="U2004"/>
      <c r="V2004" s="2"/>
    </row>
    <row r="2005" spans="2:22" x14ac:dyDescent="0.2">
      <c r="B2005" s="2"/>
      <c r="C2005" s="2"/>
      <c r="D2005" s="2"/>
      <c r="E2005" s="2"/>
      <c r="F2005" s="2"/>
      <c r="G2005" s="3"/>
      <c r="H2005" s="3"/>
      <c r="I2005" s="2"/>
      <c r="J2005"/>
      <c r="K2005"/>
      <c r="L2005"/>
      <c r="M2005"/>
      <c r="N2005"/>
      <c r="O2005"/>
      <c r="P2005"/>
      <c r="Q2005"/>
      <c r="R2005"/>
      <c r="S2005"/>
      <c r="T2005"/>
      <c r="U2005"/>
      <c r="V2005" s="2"/>
    </row>
    <row r="2006" spans="2:22" x14ac:dyDescent="0.2">
      <c r="B2006" s="2"/>
      <c r="C2006" s="2"/>
      <c r="D2006" s="2"/>
      <c r="E2006" s="2"/>
      <c r="F2006" s="2"/>
      <c r="G2006" s="3"/>
      <c r="H2006" s="3"/>
      <c r="I2006" s="2"/>
      <c r="J2006"/>
      <c r="K2006"/>
      <c r="L2006"/>
      <c r="M2006"/>
      <c r="N2006"/>
      <c r="O2006"/>
      <c r="P2006"/>
      <c r="Q2006"/>
      <c r="R2006"/>
      <c r="S2006"/>
      <c r="T2006"/>
      <c r="U2006"/>
      <c r="V2006" s="2"/>
    </row>
    <row r="2007" spans="2:22" x14ac:dyDescent="0.2">
      <c r="B2007" s="2"/>
      <c r="C2007" s="2"/>
      <c r="D2007" s="2"/>
      <c r="E2007" s="2"/>
      <c r="F2007" s="2"/>
      <c r="G2007" s="3"/>
      <c r="H2007" s="3"/>
      <c r="I2007" s="2"/>
      <c r="J2007"/>
      <c r="K2007"/>
      <c r="L2007"/>
      <c r="M2007"/>
      <c r="N2007"/>
      <c r="O2007"/>
      <c r="P2007"/>
      <c r="Q2007"/>
      <c r="R2007"/>
      <c r="S2007"/>
      <c r="T2007"/>
      <c r="U2007"/>
      <c r="V2007" s="2"/>
    </row>
    <row r="2008" spans="2:22" x14ac:dyDescent="0.2">
      <c r="B2008" s="2"/>
      <c r="C2008" s="2"/>
      <c r="D2008" s="2"/>
      <c r="E2008" s="2"/>
      <c r="F2008" s="2"/>
      <c r="G2008" s="3"/>
      <c r="H2008" s="3"/>
      <c r="I2008" s="2"/>
      <c r="J2008"/>
      <c r="K2008"/>
      <c r="L2008"/>
      <c r="M2008"/>
      <c r="N2008"/>
      <c r="O2008"/>
      <c r="P2008"/>
      <c r="Q2008"/>
      <c r="R2008"/>
      <c r="S2008"/>
      <c r="T2008"/>
      <c r="U2008"/>
      <c r="V2008" s="2"/>
    </row>
    <row r="2009" spans="2:22" x14ac:dyDescent="0.2">
      <c r="B2009" s="2"/>
      <c r="C2009" s="2"/>
      <c r="D2009" s="2"/>
      <c r="E2009" s="2"/>
      <c r="F2009" s="2"/>
      <c r="G2009" s="3"/>
      <c r="H2009" s="3"/>
      <c r="I2009" s="2"/>
      <c r="J2009"/>
      <c r="K2009"/>
      <c r="L2009"/>
      <c r="M2009"/>
      <c r="N2009"/>
      <c r="O2009"/>
      <c r="P2009"/>
      <c r="Q2009"/>
      <c r="R2009"/>
      <c r="S2009"/>
      <c r="T2009"/>
      <c r="U2009"/>
      <c r="V2009" s="2"/>
    </row>
    <row r="2010" spans="2:22" x14ac:dyDescent="0.2">
      <c r="B2010" s="2"/>
      <c r="C2010" s="2"/>
      <c r="D2010" s="2"/>
      <c r="E2010" s="2"/>
      <c r="F2010" s="2"/>
      <c r="G2010" s="3"/>
      <c r="H2010" s="3"/>
      <c r="I2010" s="2"/>
      <c r="J2010"/>
      <c r="K2010"/>
      <c r="L2010"/>
      <c r="M2010"/>
      <c r="N2010"/>
      <c r="O2010"/>
      <c r="P2010"/>
      <c r="Q2010"/>
      <c r="R2010"/>
      <c r="S2010"/>
      <c r="T2010"/>
      <c r="U2010"/>
      <c r="V2010" s="2"/>
    </row>
    <row r="2011" spans="2:22" x14ac:dyDescent="0.2">
      <c r="B2011" s="2"/>
      <c r="C2011" s="2"/>
      <c r="D2011" s="2"/>
      <c r="E2011" s="2"/>
      <c r="F2011" s="2"/>
      <c r="G2011" s="3"/>
      <c r="H2011" s="3"/>
      <c r="I2011" s="2"/>
      <c r="J2011"/>
      <c r="K2011"/>
      <c r="L2011"/>
      <c r="M2011"/>
      <c r="N2011"/>
      <c r="O2011"/>
      <c r="P2011"/>
      <c r="Q2011"/>
      <c r="R2011"/>
      <c r="S2011"/>
      <c r="T2011"/>
      <c r="U2011"/>
      <c r="V2011" s="2"/>
    </row>
    <row r="2012" spans="2:22" x14ac:dyDescent="0.2">
      <c r="B2012" s="2"/>
      <c r="C2012" s="2"/>
      <c r="D2012" s="2"/>
      <c r="E2012" s="2"/>
      <c r="F2012" s="2"/>
      <c r="G2012" s="3"/>
      <c r="H2012" s="3"/>
      <c r="I2012" s="2"/>
      <c r="J2012"/>
      <c r="K2012"/>
      <c r="L2012"/>
      <c r="M2012"/>
      <c r="N2012"/>
      <c r="O2012"/>
      <c r="P2012"/>
      <c r="Q2012"/>
      <c r="R2012"/>
      <c r="S2012"/>
      <c r="T2012"/>
      <c r="U2012"/>
      <c r="V2012" s="2"/>
    </row>
    <row r="2013" spans="2:22" x14ac:dyDescent="0.2">
      <c r="B2013" s="2"/>
      <c r="C2013" s="2"/>
      <c r="D2013" s="2"/>
      <c r="E2013" s="2"/>
      <c r="F2013" s="2"/>
      <c r="G2013" s="3"/>
      <c r="H2013" s="3"/>
      <c r="I2013" s="2"/>
      <c r="J2013"/>
      <c r="K2013"/>
      <c r="L2013"/>
      <c r="M2013"/>
      <c r="N2013"/>
      <c r="O2013"/>
      <c r="P2013"/>
      <c r="Q2013"/>
      <c r="R2013"/>
      <c r="S2013"/>
      <c r="T2013"/>
      <c r="U2013"/>
      <c r="V2013" s="2"/>
    </row>
    <row r="2014" spans="2:22" x14ac:dyDescent="0.2">
      <c r="B2014" s="2"/>
      <c r="C2014" s="2"/>
      <c r="D2014" s="2"/>
      <c r="E2014" s="2"/>
      <c r="F2014" s="2"/>
      <c r="G2014" s="3"/>
      <c r="H2014" s="3"/>
      <c r="I2014" s="2"/>
      <c r="J2014"/>
      <c r="K2014"/>
      <c r="L2014"/>
      <c r="M2014"/>
      <c r="N2014"/>
      <c r="O2014"/>
      <c r="P2014"/>
      <c r="Q2014"/>
      <c r="R2014"/>
      <c r="S2014"/>
      <c r="T2014"/>
      <c r="U2014"/>
      <c r="V2014" s="2"/>
    </row>
    <row r="2015" spans="2:22" x14ac:dyDescent="0.2">
      <c r="B2015" s="2"/>
      <c r="C2015" s="2"/>
      <c r="D2015" s="2"/>
      <c r="E2015" s="2"/>
      <c r="F2015" s="2"/>
      <c r="G2015" s="3"/>
      <c r="H2015" s="3"/>
      <c r="I2015" s="2"/>
      <c r="J2015"/>
      <c r="K2015"/>
      <c r="L2015"/>
      <c r="M2015"/>
      <c r="N2015"/>
      <c r="O2015"/>
      <c r="P2015"/>
      <c r="Q2015"/>
      <c r="R2015"/>
      <c r="S2015"/>
      <c r="T2015"/>
      <c r="U2015"/>
      <c r="V2015" s="2"/>
    </row>
    <row r="2016" spans="2:22" x14ac:dyDescent="0.2">
      <c r="B2016" s="2"/>
      <c r="C2016" s="2"/>
      <c r="D2016" s="2"/>
      <c r="E2016" s="2"/>
      <c r="F2016" s="2"/>
      <c r="G2016" s="3"/>
      <c r="H2016" s="3"/>
      <c r="I2016" s="2"/>
      <c r="J2016"/>
      <c r="K2016"/>
      <c r="L2016"/>
      <c r="M2016"/>
      <c r="N2016"/>
      <c r="O2016"/>
      <c r="P2016"/>
      <c r="Q2016"/>
      <c r="R2016"/>
      <c r="S2016"/>
      <c r="T2016"/>
      <c r="U2016"/>
      <c r="V2016" s="2"/>
    </row>
    <row r="2017" spans="2:22" x14ac:dyDescent="0.2">
      <c r="B2017" s="2"/>
      <c r="C2017" s="2"/>
      <c r="D2017" s="2"/>
      <c r="E2017" s="2"/>
      <c r="F2017" s="2"/>
      <c r="G2017" s="3"/>
      <c r="H2017" s="3"/>
      <c r="I2017" s="2"/>
      <c r="J2017"/>
      <c r="K2017"/>
      <c r="L2017"/>
      <c r="M2017"/>
      <c r="N2017"/>
      <c r="O2017"/>
      <c r="P2017"/>
      <c r="Q2017"/>
      <c r="R2017"/>
      <c r="S2017"/>
      <c r="T2017"/>
      <c r="U2017"/>
      <c r="V2017" s="2"/>
    </row>
    <row r="2018" spans="2:22" x14ac:dyDescent="0.2">
      <c r="B2018" s="2"/>
      <c r="C2018" s="2"/>
      <c r="D2018" s="2"/>
      <c r="E2018" s="2"/>
      <c r="F2018" s="2"/>
      <c r="G2018" s="3"/>
      <c r="H2018" s="3"/>
      <c r="I2018" s="2"/>
      <c r="J2018"/>
      <c r="K2018"/>
      <c r="L2018"/>
      <c r="M2018"/>
      <c r="N2018"/>
      <c r="O2018"/>
      <c r="P2018"/>
      <c r="Q2018"/>
      <c r="R2018"/>
      <c r="S2018"/>
      <c r="T2018"/>
      <c r="U2018"/>
      <c r="V2018" s="2"/>
    </row>
    <row r="2019" spans="2:22" x14ac:dyDescent="0.2">
      <c r="B2019" s="2"/>
      <c r="C2019" s="2"/>
      <c r="D2019" s="2"/>
      <c r="E2019" s="2"/>
      <c r="F2019" s="2"/>
      <c r="G2019" s="3"/>
      <c r="H2019" s="3"/>
      <c r="I2019" s="2"/>
      <c r="J2019"/>
      <c r="K2019"/>
      <c r="L2019"/>
      <c r="M2019"/>
      <c r="N2019"/>
      <c r="O2019"/>
      <c r="P2019"/>
      <c r="Q2019"/>
      <c r="R2019"/>
      <c r="S2019"/>
      <c r="T2019"/>
      <c r="U2019"/>
      <c r="V2019" s="2"/>
    </row>
    <row r="2020" spans="2:22" x14ac:dyDescent="0.2">
      <c r="B2020" s="2"/>
      <c r="C2020" s="2"/>
      <c r="D2020" s="2"/>
      <c r="E2020" s="2"/>
      <c r="F2020" s="2"/>
      <c r="G2020" s="3"/>
      <c r="H2020" s="3"/>
      <c r="I2020" s="2"/>
      <c r="J2020"/>
      <c r="K2020"/>
      <c r="L2020"/>
      <c r="M2020"/>
      <c r="N2020"/>
      <c r="O2020"/>
      <c r="P2020"/>
      <c r="Q2020"/>
      <c r="R2020"/>
      <c r="S2020"/>
      <c r="T2020"/>
      <c r="U2020"/>
      <c r="V2020" s="2"/>
    </row>
    <row r="2021" spans="2:22" x14ac:dyDescent="0.2">
      <c r="B2021" s="2"/>
      <c r="C2021" s="2"/>
      <c r="D2021" s="2"/>
      <c r="E2021" s="2"/>
      <c r="F2021" s="2"/>
      <c r="G2021" s="3"/>
      <c r="H2021" s="3"/>
      <c r="I2021" s="2"/>
      <c r="J2021"/>
      <c r="K2021"/>
      <c r="L2021"/>
      <c r="M2021"/>
      <c r="N2021"/>
      <c r="O2021"/>
      <c r="P2021"/>
      <c r="Q2021"/>
      <c r="R2021"/>
      <c r="S2021"/>
      <c r="T2021"/>
      <c r="U2021"/>
      <c r="V2021" s="2"/>
    </row>
    <row r="2022" spans="2:22" x14ac:dyDescent="0.2">
      <c r="B2022" s="2"/>
      <c r="C2022" s="2"/>
      <c r="D2022" s="2"/>
      <c r="E2022" s="2"/>
      <c r="F2022" s="2"/>
      <c r="G2022" s="3"/>
      <c r="H2022" s="3"/>
      <c r="I2022" s="2"/>
      <c r="J2022"/>
      <c r="K2022"/>
      <c r="L2022"/>
      <c r="M2022"/>
      <c r="N2022"/>
      <c r="O2022"/>
      <c r="P2022"/>
      <c r="Q2022"/>
      <c r="R2022"/>
      <c r="S2022"/>
      <c r="T2022"/>
      <c r="U2022"/>
      <c r="V2022" s="2"/>
    </row>
    <row r="2023" spans="2:22" x14ac:dyDescent="0.2">
      <c r="B2023" s="2"/>
      <c r="C2023" s="2"/>
      <c r="D2023" s="2"/>
      <c r="E2023" s="2"/>
      <c r="F2023" s="2"/>
      <c r="G2023" s="3"/>
      <c r="H2023" s="3"/>
      <c r="I2023" s="2"/>
      <c r="J2023"/>
      <c r="K2023"/>
      <c r="L2023"/>
      <c r="M2023"/>
      <c r="N2023"/>
      <c r="O2023"/>
      <c r="P2023"/>
      <c r="Q2023"/>
      <c r="R2023"/>
      <c r="S2023"/>
      <c r="T2023"/>
      <c r="U2023"/>
      <c r="V2023" s="2"/>
    </row>
    <row r="2024" spans="2:22" x14ac:dyDescent="0.2">
      <c r="B2024" s="2"/>
      <c r="C2024" s="2"/>
      <c r="D2024" s="2"/>
      <c r="E2024" s="2"/>
      <c r="F2024" s="2"/>
      <c r="G2024" s="3"/>
      <c r="H2024" s="3"/>
      <c r="I2024" s="2"/>
      <c r="J2024"/>
      <c r="K2024"/>
      <c r="L2024"/>
      <c r="M2024"/>
      <c r="N2024"/>
      <c r="O2024"/>
      <c r="P2024"/>
      <c r="Q2024"/>
      <c r="R2024"/>
      <c r="S2024"/>
      <c r="T2024"/>
      <c r="U2024"/>
      <c r="V2024" s="2"/>
    </row>
    <row r="2025" spans="2:22" x14ac:dyDescent="0.2">
      <c r="B2025" s="2"/>
      <c r="C2025" s="2"/>
      <c r="D2025" s="2"/>
      <c r="E2025" s="2"/>
      <c r="F2025" s="2"/>
      <c r="G2025" s="3"/>
      <c r="H2025" s="3"/>
      <c r="I2025" s="2"/>
      <c r="J2025"/>
      <c r="K2025"/>
      <c r="L2025"/>
      <c r="M2025"/>
      <c r="N2025"/>
      <c r="O2025"/>
      <c r="P2025"/>
      <c r="Q2025"/>
      <c r="R2025"/>
      <c r="S2025"/>
      <c r="T2025"/>
      <c r="U2025"/>
      <c r="V2025" s="2"/>
    </row>
    <row r="2026" spans="2:22" x14ac:dyDescent="0.2">
      <c r="B2026" s="2"/>
      <c r="C2026" s="2"/>
      <c r="D2026" s="2"/>
      <c r="E2026" s="2"/>
      <c r="F2026" s="2"/>
      <c r="G2026" s="3"/>
      <c r="H2026" s="3"/>
      <c r="I2026" s="2"/>
      <c r="J2026"/>
      <c r="K2026"/>
      <c r="L2026"/>
      <c r="M2026"/>
      <c r="N2026"/>
      <c r="O2026"/>
      <c r="P2026"/>
      <c r="Q2026"/>
      <c r="R2026"/>
      <c r="S2026"/>
      <c r="T2026"/>
      <c r="U2026"/>
      <c r="V2026" s="2"/>
    </row>
    <row r="2027" spans="2:22" x14ac:dyDescent="0.2">
      <c r="B2027" s="2"/>
      <c r="C2027" s="2"/>
      <c r="D2027" s="2"/>
      <c r="E2027" s="2"/>
      <c r="F2027" s="2"/>
      <c r="G2027" s="3"/>
      <c r="H2027" s="3"/>
      <c r="I2027" s="2"/>
      <c r="J2027"/>
      <c r="K2027"/>
      <c r="L2027"/>
      <c r="M2027"/>
      <c r="N2027"/>
      <c r="O2027"/>
      <c r="P2027"/>
      <c r="Q2027"/>
      <c r="R2027"/>
      <c r="S2027"/>
      <c r="T2027"/>
      <c r="U2027"/>
      <c r="V2027" s="2"/>
    </row>
    <row r="2028" spans="2:22" x14ac:dyDescent="0.2">
      <c r="B2028" s="2"/>
      <c r="C2028" s="2"/>
      <c r="D2028" s="2"/>
      <c r="E2028" s="2"/>
      <c r="F2028" s="2"/>
      <c r="G2028" s="3"/>
      <c r="H2028" s="3"/>
      <c r="I2028" s="2"/>
      <c r="J2028"/>
      <c r="K2028"/>
      <c r="L2028"/>
      <c r="M2028"/>
      <c r="N2028"/>
      <c r="O2028"/>
      <c r="P2028"/>
      <c r="Q2028"/>
      <c r="R2028"/>
      <c r="S2028"/>
      <c r="T2028"/>
      <c r="U2028"/>
      <c r="V2028" s="2"/>
    </row>
    <row r="2029" spans="2:22" x14ac:dyDescent="0.2">
      <c r="B2029" s="2"/>
      <c r="C2029" s="2"/>
      <c r="D2029" s="2"/>
      <c r="E2029" s="2"/>
      <c r="F2029" s="2"/>
      <c r="G2029" s="3"/>
      <c r="H2029" s="3"/>
      <c r="I2029" s="2"/>
      <c r="J2029"/>
      <c r="K2029"/>
      <c r="L2029"/>
      <c r="M2029"/>
      <c r="N2029"/>
      <c r="O2029"/>
      <c r="P2029"/>
      <c r="Q2029"/>
      <c r="R2029"/>
      <c r="S2029"/>
      <c r="T2029"/>
      <c r="U2029"/>
      <c r="V2029" s="2"/>
    </row>
    <row r="2030" spans="2:22" x14ac:dyDescent="0.2">
      <c r="B2030" s="2"/>
      <c r="C2030" s="2"/>
      <c r="D2030" s="2"/>
      <c r="E2030" s="2"/>
      <c r="F2030" s="2"/>
      <c r="G2030" s="3"/>
      <c r="H2030" s="3"/>
      <c r="I2030" s="2"/>
      <c r="J2030"/>
      <c r="K2030"/>
      <c r="L2030"/>
      <c r="M2030"/>
      <c r="N2030"/>
      <c r="O2030"/>
      <c r="P2030"/>
      <c r="Q2030"/>
      <c r="R2030"/>
      <c r="S2030"/>
      <c r="T2030"/>
      <c r="U2030"/>
      <c r="V2030" s="2"/>
    </row>
    <row r="2031" spans="2:22" x14ac:dyDescent="0.2">
      <c r="B2031" s="2"/>
      <c r="C2031" s="2"/>
      <c r="D2031" s="2"/>
      <c r="E2031" s="2"/>
      <c r="F2031" s="2"/>
      <c r="G2031" s="3"/>
      <c r="H2031" s="3"/>
      <c r="I2031" s="2"/>
      <c r="J2031"/>
      <c r="K2031"/>
      <c r="L2031"/>
      <c r="M2031"/>
      <c r="N2031"/>
      <c r="O2031"/>
      <c r="P2031"/>
      <c r="Q2031"/>
      <c r="R2031"/>
      <c r="S2031"/>
      <c r="T2031"/>
      <c r="U2031"/>
      <c r="V2031" s="2"/>
    </row>
    <row r="2032" spans="2:22" x14ac:dyDescent="0.2">
      <c r="B2032" s="2"/>
      <c r="C2032" s="2"/>
      <c r="D2032" s="2"/>
      <c r="E2032" s="2"/>
      <c r="F2032" s="2"/>
      <c r="G2032" s="3"/>
      <c r="H2032" s="3"/>
      <c r="I2032" s="2"/>
      <c r="J2032"/>
      <c r="K2032"/>
      <c r="L2032"/>
      <c r="M2032"/>
      <c r="N2032"/>
      <c r="O2032"/>
      <c r="P2032"/>
      <c r="Q2032"/>
      <c r="R2032"/>
      <c r="S2032"/>
      <c r="T2032"/>
      <c r="U2032"/>
      <c r="V2032" s="2"/>
    </row>
    <row r="2033" spans="2:22" x14ac:dyDescent="0.2">
      <c r="B2033" s="2"/>
      <c r="C2033" s="2"/>
      <c r="D2033" s="2"/>
      <c r="E2033" s="2"/>
      <c r="F2033" s="2"/>
      <c r="G2033" s="3"/>
      <c r="H2033" s="3"/>
      <c r="I2033" s="2"/>
      <c r="J2033"/>
      <c r="K2033"/>
      <c r="L2033"/>
      <c r="M2033"/>
      <c r="N2033"/>
      <c r="O2033"/>
      <c r="P2033"/>
      <c r="Q2033"/>
      <c r="R2033"/>
      <c r="S2033"/>
      <c r="T2033"/>
      <c r="U2033"/>
      <c r="V2033" s="2"/>
    </row>
    <row r="2034" spans="2:22" x14ac:dyDescent="0.2">
      <c r="B2034" s="2"/>
      <c r="C2034" s="2"/>
      <c r="D2034" s="2"/>
      <c r="E2034" s="2"/>
      <c r="F2034" s="2"/>
      <c r="G2034" s="3"/>
      <c r="H2034" s="3"/>
      <c r="I2034" s="2"/>
      <c r="J2034"/>
      <c r="K2034"/>
      <c r="L2034"/>
      <c r="M2034"/>
      <c r="N2034"/>
      <c r="O2034"/>
      <c r="P2034"/>
      <c r="Q2034"/>
      <c r="R2034"/>
      <c r="S2034"/>
      <c r="T2034"/>
      <c r="U2034"/>
      <c r="V2034" s="2"/>
    </row>
    <row r="2035" spans="2:22" x14ac:dyDescent="0.2">
      <c r="B2035" s="2"/>
      <c r="C2035" s="2"/>
      <c r="D2035" s="2"/>
      <c r="E2035" s="2"/>
      <c r="F2035" s="2"/>
      <c r="G2035" s="3"/>
      <c r="H2035" s="3"/>
      <c r="I2035" s="2"/>
      <c r="J2035"/>
      <c r="K2035"/>
      <c r="L2035"/>
      <c r="M2035"/>
      <c r="N2035"/>
      <c r="O2035"/>
      <c r="P2035"/>
      <c r="Q2035"/>
      <c r="R2035"/>
      <c r="S2035"/>
      <c r="T2035"/>
      <c r="U2035"/>
      <c r="V2035" s="2"/>
    </row>
    <row r="2036" spans="2:22" x14ac:dyDescent="0.2">
      <c r="B2036" s="2"/>
      <c r="C2036" s="2"/>
      <c r="D2036" s="2"/>
      <c r="E2036" s="2"/>
      <c r="F2036" s="2"/>
      <c r="G2036" s="3"/>
      <c r="H2036" s="3"/>
      <c r="I2036" s="2"/>
      <c r="J2036"/>
      <c r="K2036"/>
      <c r="L2036"/>
      <c r="M2036"/>
      <c r="N2036"/>
      <c r="O2036"/>
      <c r="P2036"/>
      <c r="Q2036"/>
      <c r="R2036"/>
      <c r="S2036"/>
      <c r="T2036"/>
      <c r="U2036"/>
      <c r="V2036" s="2"/>
    </row>
    <row r="2037" spans="2:22" x14ac:dyDescent="0.2">
      <c r="B2037" s="2"/>
      <c r="C2037" s="2"/>
      <c r="D2037" s="2"/>
      <c r="E2037" s="2"/>
      <c r="F2037" s="2"/>
      <c r="G2037" s="3"/>
      <c r="H2037" s="3"/>
      <c r="I2037" s="2"/>
      <c r="J2037"/>
      <c r="K2037"/>
      <c r="L2037"/>
      <c r="M2037"/>
      <c r="N2037"/>
      <c r="O2037"/>
      <c r="P2037"/>
      <c r="Q2037"/>
      <c r="R2037"/>
      <c r="S2037"/>
      <c r="T2037"/>
      <c r="U2037"/>
      <c r="V2037" s="2"/>
    </row>
    <row r="2038" spans="2:22" x14ac:dyDescent="0.2">
      <c r="B2038" s="2"/>
      <c r="C2038" s="2"/>
      <c r="D2038" s="2"/>
      <c r="E2038" s="2"/>
      <c r="F2038" s="2"/>
      <c r="G2038" s="3"/>
      <c r="H2038" s="3"/>
      <c r="I2038" s="2"/>
      <c r="J2038"/>
      <c r="K2038"/>
      <c r="L2038"/>
      <c r="M2038"/>
      <c r="N2038"/>
      <c r="O2038"/>
      <c r="P2038"/>
      <c r="Q2038"/>
      <c r="R2038"/>
      <c r="S2038"/>
      <c r="T2038"/>
      <c r="U2038"/>
      <c r="V2038" s="2"/>
    </row>
    <row r="2039" spans="2:22" x14ac:dyDescent="0.2">
      <c r="B2039" s="2"/>
      <c r="C2039" s="2"/>
      <c r="D2039" s="2"/>
      <c r="E2039" s="2"/>
      <c r="F2039" s="2"/>
      <c r="G2039" s="3"/>
      <c r="H2039" s="3"/>
      <c r="I2039" s="2"/>
      <c r="J2039"/>
      <c r="K2039"/>
      <c r="L2039"/>
      <c r="M2039"/>
      <c r="N2039"/>
      <c r="O2039"/>
      <c r="P2039"/>
      <c r="Q2039"/>
      <c r="R2039"/>
      <c r="S2039"/>
      <c r="T2039"/>
      <c r="U2039"/>
      <c r="V2039" s="2"/>
    </row>
    <row r="2040" spans="2:22" x14ac:dyDescent="0.2">
      <c r="B2040" s="2"/>
      <c r="C2040" s="2"/>
      <c r="D2040" s="2"/>
      <c r="E2040" s="2"/>
      <c r="F2040" s="2"/>
      <c r="G2040" s="3"/>
      <c r="H2040" s="3"/>
      <c r="I2040" s="2"/>
      <c r="J2040"/>
      <c r="K2040"/>
      <c r="L2040"/>
      <c r="M2040"/>
      <c r="N2040"/>
      <c r="O2040"/>
      <c r="P2040"/>
      <c r="Q2040"/>
      <c r="R2040"/>
      <c r="S2040"/>
      <c r="T2040"/>
      <c r="U2040"/>
      <c r="V2040" s="2"/>
    </row>
    <row r="2041" spans="2:22" x14ac:dyDescent="0.2">
      <c r="B2041" s="2"/>
      <c r="C2041" s="2"/>
      <c r="D2041" s="2"/>
      <c r="E2041" s="2"/>
      <c r="F2041" s="2"/>
      <c r="G2041" s="3"/>
      <c r="H2041" s="3"/>
      <c r="I2041" s="2"/>
      <c r="J2041"/>
      <c r="K2041"/>
      <c r="L2041"/>
      <c r="M2041"/>
      <c r="N2041"/>
      <c r="O2041"/>
      <c r="P2041"/>
      <c r="Q2041"/>
      <c r="R2041"/>
      <c r="S2041"/>
      <c r="T2041"/>
      <c r="U2041"/>
      <c r="V2041" s="2"/>
    </row>
    <row r="2042" spans="2:22" x14ac:dyDescent="0.2">
      <c r="B2042" s="2"/>
      <c r="C2042" s="2"/>
      <c r="D2042" s="2"/>
      <c r="E2042" s="2"/>
      <c r="F2042" s="2"/>
      <c r="G2042" s="3"/>
      <c r="H2042" s="3"/>
      <c r="I2042" s="2"/>
      <c r="J2042"/>
      <c r="K2042"/>
      <c r="L2042"/>
      <c r="M2042"/>
      <c r="N2042"/>
      <c r="O2042"/>
      <c r="P2042"/>
      <c r="Q2042"/>
      <c r="R2042"/>
      <c r="S2042"/>
      <c r="T2042"/>
      <c r="U2042"/>
      <c r="V2042" s="2"/>
    </row>
    <row r="2043" spans="2:22" x14ac:dyDescent="0.2">
      <c r="B2043" s="2"/>
      <c r="C2043" s="2"/>
      <c r="D2043" s="2"/>
      <c r="E2043" s="2"/>
      <c r="F2043" s="2"/>
      <c r="G2043" s="3"/>
      <c r="H2043" s="3"/>
      <c r="I2043" s="2"/>
      <c r="J2043"/>
      <c r="K2043"/>
      <c r="L2043"/>
      <c r="M2043"/>
      <c r="N2043"/>
      <c r="O2043"/>
      <c r="P2043"/>
      <c r="Q2043"/>
      <c r="R2043"/>
      <c r="S2043"/>
      <c r="T2043"/>
      <c r="U2043"/>
      <c r="V2043" s="2"/>
    </row>
    <row r="2044" spans="2:22" x14ac:dyDescent="0.2">
      <c r="B2044" s="2"/>
      <c r="C2044" s="2"/>
      <c r="D2044" s="2"/>
      <c r="E2044" s="2"/>
      <c r="F2044" s="2"/>
      <c r="G2044" s="3"/>
      <c r="H2044" s="3"/>
      <c r="I2044" s="2"/>
      <c r="J2044"/>
      <c r="K2044"/>
      <c r="L2044"/>
      <c r="M2044"/>
      <c r="N2044"/>
      <c r="O2044"/>
      <c r="P2044"/>
      <c r="Q2044"/>
      <c r="R2044"/>
      <c r="S2044"/>
      <c r="T2044"/>
      <c r="U2044"/>
      <c r="V2044" s="2"/>
    </row>
    <row r="2045" spans="2:22" x14ac:dyDescent="0.2">
      <c r="B2045" s="2"/>
      <c r="C2045" s="2"/>
      <c r="D2045" s="2"/>
      <c r="E2045" s="2"/>
      <c r="F2045" s="2"/>
      <c r="G2045" s="3"/>
      <c r="H2045" s="3"/>
      <c r="I2045" s="2"/>
      <c r="J2045"/>
      <c r="K2045"/>
      <c r="L2045"/>
      <c r="M2045"/>
      <c r="N2045"/>
      <c r="O2045"/>
      <c r="P2045"/>
      <c r="Q2045"/>
      <c r="R2045"/>
      <c r="S2045"/>
      <c r="T2045"/>
      <c r="U2045"/>
      <c r="V2045" s="2"/>
    </row>
    <row r="2046" spans="2:22" x14ac:dyDescent="0.2">
      <c r="B2046" s="2"/>
      <c r="C2046" s="2"/>
      <c r="D2046" s="2"/>
      <c r="E2046" s="2"/>
      <c r="F2046" s="2"/>
      <c r="G2046" s="3"/>
      <c r="H2046" s="3"/>
      <c r="I2046" s="2"/>
      <c r="J2046"/>
      <c r="K2046"/>
      <c r="L2046"/>
      <c r="M2046"/>
      <c r="N2046"/>
      <c r="O2046"/>
      <c r="P2046"/>
      <c r="Q2046"/>
      <c r="R2046"/>
      <c r="S2046"/>
      <c r="T2046"/>
      <c r="U2046"/>
      <c r="V2046" s="2"/>
    </row>
    <row r="2047" spans="2:22" x14ac:dyDescent="0.2">
      <c r="B2047" s="2"/>
      <c r="C2047" s="2"/>
      <c r="D2047" s="2"/>
      <c r="E2047" s="2"/>
      <c r="F2047" s="2"/>
      <c r="G2047" s="3"/>
      <c r="H2047" s="3"/>
      <c r="I2047" s="2"/>
      <c r="J2047"/>
      <c r="K2047"/>
      <c r="L2047"/>
      <c r="M2047"/>
      <c r="N2047"/>
      <c r="O2047"/>
      <c r="P2047"/>
      <c r="Q2047"/>
      <c r="R2047"/>
      <c r="S2047"/>
      <c r="T2047"/>
      <c r="U2047"/>
      <c r="V2047" s="2"/>
    </row>
    <row r="2048" spans="2:22" x14ac:dyDescent="0.2">
      <c r="B2048" s="2"/>
      <c r="C2048" s="2"/>
      <c r="D2048" s="2"/>
      <c r="E2048" s="2"/>
      <c r="F2048" s="2"/>
      <c r="G2048" s="3"/>
      <c r="H2048" s="3"/>
      <c r="I2048" s="2"/>
      <c r="J2048"/>
      <c r="K2048"/>
      <c r="L2048"/>
      <c r="M2048"/>
      <c r="N2048"/>
      <c r="O2048"/>
      <c r="P2048"/>
      <c r="Q2048"/>
      <c r="R2048"/>
      <c r="S2048"/>
      <c r="T2048"/>
      <c r="U2048"/>
      <c r="V2048" s="2"/>
    </row>
    <row r="2049" spans="2:22" x14ac:dyDescent="0.2">
      <c r="B2049" s="2"/>
      <c r="C2049" s="2"/>
      <c r="D2049" s="2"/>
      <c r="E2049" s="2"/>
      <c r="F2049" s="2"/>
      <c r="G2049" s="3"/>
      <c r="H2049" s="3"/>
      <c r="I2049" s="2"/>
      <c r="J2049"/>
      <c r="K2049"/>
      <c r="L2049"/>
      <c r="M2049"/>
      <c r="N2049"/>
      <c r="O2049"/>
      <c r="P2049"/>
      <c r="Q2049"/>
      <c r="R2049"/>
      <c r="S2049"/>
      <c r="T2049"/>
      <c r="U2049"/>
      <c r="V2049" s="2"/>
    </row>
    <row r="2050" spans="2:22" x14ac:dyDescent="0.2">
      <c r="B2050" s="2"/>
      <c r="C2050" s="2"/>
      <c r="D2050" s="2"/>
      <c r="E2050" s="2"/>
      <c r="F2050" s="2"/>
      <c r="G2050" s="3"/>
      <c r="H2050" s="3"/>
      <c r="I2050" s="2"/>
      <c r="J2050"/>
      <c r="K2050"/>
      <c r="L2050"/>
      <c r="M2050"/>
      <c r="N2050"/>
      <c r="O2050"/>
      <c r="P2050"/>
      <c r="Q2050"/>
      <c r="R2050"/>
      <c r="S2050"/>
      <c r="T2050"/>
      <c r="U2050"/>
      <c r="V2050" s="2"/>
    </row>
    <row r="2051" spans="2:22" x14ac:dyDescent="0.2">
      <c r="B2051" s="2"/>
      <c r="C2051" s="2"/>
      <c r="D2051" s="2"/>
      <c r="E2051" s="2"/>
      <c r="F2051" s="2"/>
      <c r="G2051" s="3"/>
      <c r="H2051" s="3"/>
      <c r="I2051" s="2"/>
      <c r="J2051"/>
      <c r="K2051"/>
      <c r="L2051"/>
      <c r="M2051"/>
      <c r="N2051"/>
      <c r="O2051"/>
      <c r="P2051"/>
      <c r="Q2051"/>
      <c r="R2051"/>
      <c r="S2051"/>
      <c r="T2051"/>
      <c r="U2051"/>
      <c r="V2051" s="2"/>
    </row>
    <row r="2052" spans="2:22" x14ac:dyDescent="0.2">
      <c r="B2052" s="2"/>
      <c r="C2052" s="2"/>
      <c r="D2052" s="2"/>
      <c r="E2052" s="2"/>
      <c r="F2052" s="2"/>
      <c r="G2052" s="3"/>
      <c r="H2052" s="3"/>
      <c r="I2052" s="2"/>
      <c r="J2052"/>
      <c r="K2052"/>
      <c r="L2052"/>
      <c r="M2052"/>
      <c r="N2052"/>
      <c r="O2052"/>
      <c r="P2052"/>
      <c r="Q2052"/>
      <c r="R2052"/>
      <c r="S2052"/>
      <c r="T2052"/>
      <c r="U2052"/>
      <c r="V2052" s="2"/>
    </row>
    <row r="2053" spans="2:22" x14ac:dyDescent="0.2">
      <c r="B2053" s="2"/>
      <c r="C2053" s="2"/>
      <c r="D2053" s="2"/>
      <c r="E2053" s="2"/>
      <c r="F2053" s="2"/>
      <c r="G2053" s="3"/>
      <c r="H2053" s="3"/>
      <c r="I2053" s="2"/>
      <c r="J2053"/>
      <c r="K2053"/>
      <c r="L2053"/>
      <c r="M2053"/>
      <c r="N2053"/>
      <c r="O2053"/>
      <c r="P2053"/>
      <c r="Q2053"/>
      <c r="R2053"/>
      <c r="S2053"/>
      <c r="T2053"/>
      <c r="U2053"/>
      <c r="V2053" s="2"/>
    </row>
    <row r="2054" spans="2:22" x14ac:dyDescent="0.2">
      <c r="B2054" s="2"/>
      <c r="C2054" s="2"/>
      <c r="D2054" s="2"/>
      <c r="E2054" s="2"/>
      <c r="F2054" s="2"/>
      <c r="G2054" s="3"/>
      <c r="H2054" s="3"/>
      <c r="I2054" s="2"/>
      <c r="J2054"/>
      <c r="K2054"/>
      <c r="L2054"/>
      <c r="M2054"/>
      <c r="N2054"/>
      <c r="O2054"/>
      <c r="P2054"/>
      <c r="Q2054"/>
      <c r="R2054"/>
      <c r="S2054"/>
      <c r="T2054"/>
      <c r="U2054"/>
      <c r="V2054" s="2"/>
    </row>
    <row r="2055" spans="2:22" x14ac:dyDescent="0.2">
      <c r="B2055" s="2"/>
      <c r="C2055" s="2"/>
      <c r="D2055" s="2"/>
      <c r="E2055" s="2"/>
      <c r="F2055" s="2"/>
      <c r="G2055" s="3"/>
      <c r="H2055" s="3"/>
      <c r="I2055" s="2"/>
      <c r="J2055"/>
      <c r="K2055"/>
      <c r="L2055"/>
      <c r="M2055"/>
      <c r="N2055"/>
      <c r="O2055"/>
      <c r="P2055"/>
      <c r="Q2055"/>
      <c r="R2055"/>
      <c r="S2055"/>
      <c r="T2055"/>
      <c r="U2055"/>
      <c r="V2055" s="2"/>
    </row>
    <row r="2056" spans="2:22" x14ac:dyDescent="0.2">
      <c r="B2056" s="2"/>
      <c r="C2056" s="2"/>
      <c r="D2056" s="2"/>
      <c r="E2056" s="2"/>
      <c r="F2056" s="2"/>
      <c r="G2056" s="3"/>
      <c r="H2056" s="3"/>
      <c r="I2056" s="2"/>
      <c r="J2056"/>
      <c r="K2056"/>
      <c r="L2056"/>
      <c r="M2056"/>
      <c r="N2056"/>
      <c r="O2056"/>
      <c r="P2056"/>
      <c r="Q2056"/>
      <c r="R2056"/>
      <c r="S2056"/>
      <c r="T2056"/>
      <c r="U2056"/>
      <c r="V2056" s="2"/>
    </row>
    <row r="2057" spans="2:22" x14ac:dyDescent="0.2">
      <c r="B2057" s="2"/>
      <c r="C2057" s="2"/>
      <c r="D2057" s="2"/>
      <c r="E2057" s="2"/>
      <c r="F2057" s="2"/>
      <c r="G2057" s="3"/>
      <c r="H2057" s="3"/>
      <c r="I2057" s="2"/>
      <c r="J2057"/>
      <c r="K2057"/>
      <c r="L2057"/>
      <c r="M2057"/>
      <c r="N2057"/>
      <c r="O2057"/>
      <c r="P2057"/>
      <c r="Q2057"/>
      <c r="R2057"/>
      <c r="S2057"/>
      <c r="T2057"/>
      <c r="U2057"/>
      <c r="V2057" s="2"/>
    </row>
    <row r="2058" spans="2:22" x14ac:dyDescent="0.2">
      <c r="B2058" s="2"/>
      <c r="C2058" s="2"/>
      <c r="D2058" s="2"/>
      <c r="E2058" s="2"/>
      <c r="F2058" s="2"/>
      <c r="G2058" s="3"/>
      <c r="H2058" s="3"/>
      <c r="I2058" s="2"/>
      <c r="J2058"/>
      <c r="K2058"/>
      <c r="L2058"/>
      <c r="M2058"/>
      <c r="N2058"/>
      <c r="O2058"/>
      <c r="P2058"/>
      <c r="Q2058"/>
      <c r="R2058"/>
      <c r="S2058"/>
      <c r="T2058"/>
      <c r="U2058"/>
      <c r="V2058" s="2"/>
    </row>
    <row r="2059" spans="2:22" x14ac:dyDescent="0.2">
      <c r="B2059" s="2"/>
      <c r="C2059" s="2"/>
      <c r="D2059" s="2"/>
      <c r="E2059" s="2"/>
      <c r="F2059" s="2"/>
      <c r="G2059" s="3"/>
      <c r="H2059" s="3"/>
      <c r="I2059" s="2"/>
      <c r="J2059"/>
      <c r="K2059"/>
      <c r="L2059"/>
      <c r="M2059"/>
      <c r="N2059"/>
      <c r="O2059"/>
      <c r="P2059"/>
      <c r="Q2059"/>
      <c r="R2059"/>
      <c r="S2059"/>
      <c r="T2059"/>
      <c r="U2059"/>
      <c r="V2059" s="2"/>
    </row>
    <row r="2060" spans="2:22" x14ac:dyDescent="0.2">
      <c r="B2060" s="2"/>
      <c r="C2060" s="2"/>
      <c r="D2060" s="2"/>
      <c r="E2060" s="2"/>
      <c r="F2060" s="2"/>
      <c r="G2060" s="3"/>
      <c r="H2060" s="3"/>
      <c r="I2060" s="2"/>
      <c r="J2060"/>
      <c r="K2060"/>
      <c r="L2060"/>
      <c r="M2060"/>
      <c r="N2060"/>
      <c r="O2060"/>
      <c r="P2060"/>
      <c r="Q2060"/>
      <c r="R2060"/>
      <c r="S2060"/>
      <c r="T2060"/>
      <c r="U2060"/>
      <c r="V2060" s="2"/>
    </row>
    <row r="2061" spans="2:22" x14ac:dyDescent="0.2">
      <c r="B2061" s="2"/>
      <c r="C2061" s="2"/>
      <c r="D2061" s="2"/>
      <c r="E2061" s="2"/>
      <c r="F2061" s="2"/>
      <c r="G2061" s="3"/>
      <c r="H2061" s="3"/>
      <c r="I2061" s="2"/>
      <c r="J2061"/>
      <c r="K2061"/>
      <c r="L2061"/>
      <c r="M2061"/>
      <c r="N2061"/>
      <c r="O2061"/>
      <c r="P2061"/>
      <c r="Q2061"/>
      <c r="R2061"/>
      <c r="S2061"/>
      <c r="T2061"/>
      <c r="U2061"/>
      <c r="V2061" s="2"/>
    </row>
    <row r="2062" spans="2:22" x14ac:dyDescent="0.2">
      <c r="B2062" s="2"/>
      <c r="C2062" s="2"/>
      <c r="D2062" s="2"/>
      <c r="E2062" s="2"/>
      <c r="F2062" s="2"/>
      <c r="G2062" s="3"/>
      <c r="H2062" s="3"/>
      <c r="I2062" s="2"/>
      <c r="J2062"/>
      <c r="K2062"/>
      <c r="L2062"/>
      <c r="M2062"/>
      <c r="N2062"/>
      <c r="O2062"/>
      <c r="P2062"/>
      <c r="Q2062"/>
      <c r="R2062"/>
      <c r="S2062"/>
      <c r="T2062"/>
      <c r="U2062"/>
      <c r="V2062" s="2"/>
    </row>
    <row r="2063" spans="2:22" x14ac:dyDescent="0.2">
      <c r="B2063" s="2"/>
      <c r="C2063" s="2"/>
      <c r="D2063" s="2"/>
      <c r="E2063" s="2"/>
      <c r="F2063" s="2"/>
      <c r="G2063" s="3"/>
      <c r="H2063" s="3"/>
      <c r="I2063" s="2"/>
      <c r="J2063"/>
      <c r="K2063"/>
      <c r="L2063"/>
      <c r="M2063"/>
      <c r="N2063"/>
      <c r="O2063"/>
      <c r="P2063"/>
      <c r="Q2063"/>
      <c r="R2063"/>
      <c r="S2063"/>
      <c r="T2063"/>
      <c r="U2063"/>
      <c r="V2063" s="2"/>
    </row>
    <row r="2064" spans="2:22" x14ac:dyDescent="0.2">
      <c r="B2064" s="2"/>
      <c r="C2064" s="2"/>
      <c r="D2064" s="2"/>
      <c r="E2064" s="2"/>
      <c r="F2064" s="2"/>
      <c r="G2064" s="3"/>
      <c r="H2064" s="3"/>
      <c r="I2064" s="2"/>
      <c r="J2064"/>
      <c r="K2064"/>
      <c r="L2064"/>
      <c r="M2064"/>
      <c r="N2064"/>
      <c r="O2064"/>
      <c r="P2064"/>
      <c r="Q2064"/>
      <c r="R2064"/>
      <c r="S2064"/>
      <c r="T2064"/>
      <c r="U2064"/>
      <c r="V2064" s="2"/>
    </row>
    <row r="2065" spans="2:22" x14ac:dyDescent="0.2">
      <c r="B2065" s="2"/>
      <c r="C2065" s="2"/>
      <c r="D2065" s="2"/>
      <c r="E2065" s="2"/>
      <c r="F2065" s="2"/>
      <c r="G2065" s="3"/>
      <c r="H2065" s="3"/>
      <c r="I2065" s="2"/>
      <c r="J2065"/>
      <c r="K2065"/>
      <c r="L2065"/>
      <c r="M2065"/>
      <c r="N2065"/>
      <c r="O2065"/>
      <c r="P2065"/>
      <c r="Q2065"/>
      <c r="R2065"/>
      <c r="S2065"/>
      <c r="T2065"/>
      <c r="U2065"/>
      <c r="V2065" s="2"/>
    </row>
    <row r="2066" spans="2:22" x14ac:dyDescent="0.2">
      <c r="B2066" s="2"/>
      <c r="C2066" s="2"/>
      <c r="D2066" s="2"/>
      <c r="E2066" s="2"/>
      <c r="F2066" s="2"/>
      <c r="G2066" s="3"/>
      <c r="H2066" s="3"/>
      <c r="I2066" s="2"/>
      <c r="J2066"/>
      <c r="K2066"/>
      <c r="L2066"/>
      <c r="M2066"/>
      <c r="N2066"/>
      <c r="O2066"/>
      <c r="P2066"/>
      <c r="Q2066"/>
      <c r="R2066"/>
      <c r="S2066"/>
      <c r="T2066"/>
      <c r="U2066"/>
      <c r="V2066" s="2"/>
    </row>
    <row r="2067" spans="2:22" x14ac:dyDescent="0.2">
      <c r="B2067" s="2"/>
      <c r="C2067" s="2"/>
      <c r="D2067" s="2"/>
      <c r="E2067" s="2"/>
      <c r="F2067" s="2"/>
      <c r="G2067" s="3"/>
      <c r="H2067" s="3"/>
      <c r="I2067" s="2"/>
      <c r="J2067"/>
      <c r="K2067"/>
      <c r="L2067"/>
      <c r="M2067"/>
      <c r="N2067"/>
      <c r="O2067"/>
      <c r="P2067"/>
      <c r="Q2067"/>
      <c r="R2067"/>
      <c r="S2067"/>
      <c r="T2067"/>
      <c r="U2067"/>
      <c r="V2067" s="2"/>
    </row>
    <row r="2068" spans="2:22" x14ac:dyDescent="0.2">
      <c r="B2068" s="2"/>
      <c r="C2068" s="2"/>
      <c r="D2068" s="2"/>
      <c r="E2068" s="2"/>
      <c r="F2068" s="2"/>
      <c r="G2068" s="3"/>
      <c r="H2068" s="3"/>
      <c r="I2068" s="2"/>
      <c r="J2068"/>
      <c r="K2068"/>
      <c r="L2068"/>
      <c r="M2068"/>
      <c r="N2068"/>
      <c r="O2068"/>
      <c r="P2068"/>
      <c r="Q2068"/>
      <c r="R2068"/>
      <c r="S2068"/>
      <c r="T2068"/>
      <c r="U2068"/>
      <c r="V2068" s="2"/>
    </row>
    <row r="2069" spans="2:22" x14ac:dyDescent="0.2">
      <c r="B2069" s="2"/>
      <c r="C2069" s="2"/>
      <c r="D2069" s="2"/>
      <c r="E2069" s="2"/>
      <c r="F2069" s="2"/>
      <c r="G2069" s="3"/>
      <c r="H2069" s="3"/>
      <c r="I2069" s="2"/>
      <c r="J2069"/>
      <c r="K2069"/>
      <c r="L2069"/>
      <c r="M2069"/>
      <c r="N2069"/>
      <c r="O2069"/>
      <c r="P2069"/>
      <c r="Q2069"/>
      <c r="R2069"/>
      <c r="S2069"/>
      <c r="T2069"/>
      <c r="U2069"/>
      <c r="V2069" s="2"/>
    </row>
    <row r="2070" spans="2:22" x14ac:dyDescent="0.2">
      <c r="B2070" s="2"/>
      <c r="C2070" s="2"/>
      <c r="D2070" s="2"/>
      <c r="E2070" s="2"/>
      <c r="F2070" s="2"/>
      <c r="G2070" s="3"/>
      <c r="H2070" s="3"/>
      <c r="I2070" s="2"/>
      <c r="J2070"/>
      <c r="K2070"/>
      <c r="L2070"/>
      <c r="M2070"/>
      <c r="N2070"/>
      <c r="O2070"/>
      <c r="P2070"/>
      <c r="Q2070"/>
      <c r="R2070"/>
      <c r="S2070"/>
      <c r="T2070"/>
      <c r="U2070"/>
      <c r="V2070" s="2"/>
    </row>
    <row r="2071" spans="2:22" x14ac:dyDescent="0.2">
      <c r="B2071" s="2"/>
      <c r="C2071" s="2"/>
      <c r="D2071" s="2"/>
      <c r="E2071" s="2"/>
      <c r="F2071" s="2"/>
      <c r="G2071" s="3"/>
      <c r="H2071" s="3"/>
      <c r="I2071" s="2"/>
      <c r="J2071"/>
      <c r="K2071"/>
      <c r="L2071"/>
      <c r="M2071"/>
      <c r="N2071"/>
      <c r="O2071"/>
      <c r="P2071"/>
      <c r="Q2071"/>
      <c r="R2071"/>
      <c r="S2071"/>
      <c r="T2071"/>
      <c r="U2071"/>
      <c r="V2071" s="2"/>
    </row>
    <row r="2072" spans="2:22" x14ac:dyDescent="0.2">
      <c r="B2072" s="2"/>
      <c r="C2072" s="2"/>
      <c r="D2072" s="2"/>
      <c r="E2072" s="2"/>
      <c r="F2072" s="2"/>
      <c r="G2072" s="3"/>
      <c r="H2072" s="3"/>
      <c r="I2072" s="2"/>
      <c r="J2072"/>
      <c r="K2072"/>
      <c r="L2072"/>
      <c r="M2072"/>
      <c r="N2072"/>
      <c r="O2072"/>
      <c r="P2072"/>
      <c r="Q2072"/>
      <c r="R2072"/>
      <c r="S2072"/>
      <c r="T2072"/>
      <c r="U2072"/>
      <c r="V2072" s="2"/>
    </row>
    <row r="2073" spans="2:22" x14ac:dyDescent="0.2">
      <c r="B2073" s="2"/>
      <c r="C2073" s="2"/>
      <c r="D2073" s="2"/>
      <c r="E2073" s="2"/>
      <c r="F2073" s="2"/>
      <c r="G2073" s="3"/>
      <c r="H2073" s="3"/>
      <c r="I2073" s="2"/>
      <c r="J2073"/>
      <c r="K2073"/>
      <c r="L2073"/>
      <c r="M2073"/>
      <c r="N2073"/>
      <c r="O2073"/>
      <c r="P2073"/>
      <c r="Q2073"/>
      <c r="R2073"/>
      <c r="S2073"/>
      <c r="T2073"/>
      <c r="U2073"/>
      <c r="V2073" s="2"/>
    </row>
    <row r="2074" spans="2:22" x14ac:dyDescent="0.2">
      <c r="B2074" s="2"/>
      <c r="C2074" s="2"/>
      <c r="D2074" s="2"/>
      <c r="E2074" s="2"/>
      <c r="F2074" s="2"/>
      <c r="G2074" s="3"/>
      <c r="H2074" s="3"/>
      <c r="I2074" s="2"/>
      <c r="J2074"/>
      <c r="K2074"/>
      <c r="L2074"/>
      <c r="M2074"/>
      <c r="N2074"/>
      <c r="O2074"/>
      <c r="P2074"/>
      <c r="Q2074"/>
      <c r="R2074"/>
      <c r="S2074"/>
      <c r="T2074"/>
      <c r="U2074"/>
      <c r="V2074" s="2"/>
    </row>
    <row r="2075" spans="2:22" x14ac:dyDescent="0.2">
      <c r="B2075" s="2"/>
      <c r="C2075" s="2"/>
      <c r="D2075" s="2"/>
      <c r="E2075" s="2"/>
      <c r="F2075" s="2"/>
      <c r="G2075" s="3"/>
      <c r="H2075" s="3"/>
      <c r="I2075" s="2"/>
      <c r="J2075"/>
      <c r="K2075"/>
      <c r="L2075"/>
      <c r="M2075"/>
      <c r="N2075"/>
      <c r="O2075"/>
      <c r="P2075"/>
      <c r="Q2075"/>
      <c r="R2075"/>
      <c r="S2075"/>
      <c r="T2075"/>
      <c r="U2075"/>
      <c r="V2075" s="2"/>
    </row>
    <row r="2076" spans="2:22" x14ac:dyDescent="0.2">
      <c r="B2076" s="2"/>
      <c r="C2076" s="2"/>
      <c r="D2076" s="2"/>
      <c r="E2076" s="2"/>
      <c r="F2076" s="2"/>
      <c r="G2076" s="3"/>
      <c r="H2076" s="3"/>
      <c r="I2076" s="2"/>
      <c r="J2076"/>
      <c r="K2076"/>
      <c r="L2076"/>
      <c r="M2076"/>
      <c r="N2076"/>
      <c r="O2076"/>
      <c r="P2076"/>
      <c r="Q2076"/>
      <c r="R2076"/>
      <c r="S2076"/>
      <c r="T2076"/>
      <c r="U2076"/>
      <c r="V2076" s="2"/>
    </row>
    <row r="2077" spans="2:22" x14ac:dyDescent="0.2">
      <c r="B2077" s="2"/>
      <c r="C2077" s="2"/>
      <c r="D2077" s="2"/>
      <c r="E2077" s="2"/>
      <c r="F2077" s="2"/>
      <c r="G2077" s="3"/>
      <c r="H2077" s="3"/>
      <c r="I2077" s="2"/>
      <c r="J2077"/>
      <c r="K2077"/>
      <c r="L2077"/>
      <c r="M2077"/>
      <c r="N2077"/>
      <c r="O2077"/>
      <c r="P2077"/>
      <c r="Q2077"/>
      <c r="R2077"/>
      <c r="S2077"/>
      <c r="T2077"/>
      <c r="U2077"/>
      <c r="V2077" s="2"/>
    </row>
    <row r="2078" spans="2:22" x14ac:dyDescent="0.2">
      <c r="B2078" s="2"/>
      <c r="C2078" s="2"/>
      <c r="D2078" s="2"/>
      <c r="E2078" s="2"/>
      <c r="F2078" s="2"/>
      <c r="G2078" s="3"/>
      <c r="H2078" s="3"/>
      <c r="I2078" s="2"/>
      <c r="J2078"/>
      <c r="K2078"/>
      <c r="L2078"/>
      <c r="M2078"/>
      <c r="N2078"/>
      <c r="O2078"/>
      <c r="P2078"/>
      <c r="Q2078"/>
      <c r="R2078"/>
      <c r="S2078"/>
      <c r="T2078"/>
      <c r="U2078"/>
      <c r="V2078" s="2"/>
    </row>
    <row r="2079" spans="2:22" x14ac:dyDescent="0.2">
      <c r="B2079" s="2"/>
      <c r="C2079" s="2"/>
      <c r="D2079" s="2"/>
      <c r="E2079" s="2"/>
      <c r="F2079" s="2"/>
      <c r="G2079" s="3"/>
      <c r="H2079" s="3"/>
      <c r="I2079" s="2"/>
      <c r="J2079"/>
      <c r="K2079"/>
      <c r="L2079"/>
      <c r="M2079"/>
      <c r="N2079"/>
      <c r="O2079"/>
      <c r="P2079"/>
      <c r="Q2079"/>
      <c r="R2079"/>
      <c r="S2079"/>
      <c r="T2079"/>
      <c r="U2079"/>
      <c r="V2079" s="2"/>
    </row>
    <row r="2080" spans="2:22" x14ac:dyDescent="0.2">
      <c r="B2080" s="2"/>
      <c r="C2080" s="2"/>
      <c r="D2080" s="2"/>
      <c r="E2080" s="2"/>
      <c r="F2080" s="2"/>
      <c r="G2080" s="3"/>
      <c r="H2080" s="3"/>
      <c r="I2080" s="2"/>
      <c r="J2080"/>
      <c r="K2080"/>
      <c r="L2080"/>
      <c r="M2080"/>
      <c r="N2080"/>
      <c r="O2080"/>
      <c r="P2080"/>
      <c r="Q2080"/>
      <c r="R2080"/>
      <c r="S2080"/>
      <c r="T2080"/>
      <c r="U2080"/>
      <c r="V2080" s="2"/>
    </row>
    <row r="2081" spans="2:22" x14ac:dyDescent="0.2">
      <c r="B2081" s="2"/>
      <c r="C2081" s="2"/>
      <c r="D2081" s="2"/>
      <c r="E2081" s="2"/>
      <c r="F2081" s="2"/>
      <c r="G2081" s="3"/>
      <c r="H2081" s="3"/>
      <c r="I2081" s="2"/>
      <c r="J2081"/>
      <c r="K2081"/>
      <c r="L2081"/>
      <c r="M2081"/>
      <c r="N2081"/>
      <c r="O2081"/>
      <c r="P2081"/>
      <c r="Q2081"/>
      <c r="R2081"/>
      <c r="S2081"/>
      <c r="T2081"/>
      <c r="U2081"/>
      <c r="V2081" s="2"/>
    </row>
    <row r="2082" spans="2:22" x14ac:dyDescent="0.2">
      <c r="B2082" s="2"/>
      <c r="C2082" s="2"/>
      <c r="D2082" s="2"/>
      <c r="E2082" s="2"/>
      <c r="F2082" s="2"/>
      <c r="G2082" s="3"/>
      <c r="H2082" s="3"/>
      <c r="I2082" s="2"/>
      <c r="J2082"/>
      <c r="K2082"/>
      <c r="L2082"/>
      <c r="M2082"/>
      <c r="N2082"/>
      <c r="O2082"/>
      <c r="P2082"/>
      <c r="Q2082"/>
      <c r="R2082"/>
      <c r="S2082"/>
      <c r="T2082"/>
      <c r="U2082"/>
      <c r="V2082" s="2"/>
    </row>
    <row r="2083" spans="2:22" x14ac:dyDescent="0.2">
      <c r="B2083" s="2"/>
      <c r="C2083" s="2"/>
      <c r="D2083" s="2"/>
      <c r="E2083" s="2"/>
      <c r="F2083" s="2"/>
      <c r="G2083" s="3"/>
      <c r="H2083" s="3"/>
      <c r="I2083" s="2"/>
      <c r="J2083"/>
      <c r="K2083"/>
      <c r="L2083"/>
      <c r="M2083"/>
      <c r="N2083"/>
      <c r="O2083"/>
      <c r="P2083"/>
      <c r="Q2083"/>
      <c r="R2083"/>
      <c r="S2083"/>
      <c r="T2083"/>
      <c r="U2083"/>
      <c r="V2083" s="2"/>
    </row>
    <row r="2084" spans="2:22" x14ac:dyDescent="0.2">
      <c r="B2084" s="2"/>
      <c r="C2084" s="2"/>
      <c r="D2084" s="2"/>
      <c r="E2084" s="2"/>
      <c r="F2084" s="2"/>
      <c r="G2084" s="3"/>
      <c r="H2084" s="3"/>
      <c r="I2084" s="2"/>
      <c r="J2084"/>
      <c r="K2084"/>
      <c r="L2084"/>
      <c r="M2084"/>
      <c r="N2084"/>
      <c r="O2084"/>
      <c r="P2084"/>
      <c r="Q2084"/>
      <c r="R2084"/>
      <c r="S2084"/>
      <c r="T2084"/>
      <c r="U2084"/>
      <c r="V2084" s="2"/>
    </row>
    <row r="2085" spans="2:22" x14ac:dyDescent="0.2">
      <c r="B2085" s="2"/>
      <c r="C2085" s="2"/>
      <c r="D2085" s="2"/>
      <c r="E2085" s="2"/>
      <c r="F2085" s="2"/>
      <c r="G2085" s="3"/>
      <c r="H2085" s="3"/>
      <c r="I2085" s="2"/>
      <c r="J2085"/>
      <c r="K2085"/>
      <c r="L2085"/>
      <c r="M2085"/>
      <c r="N2085"/>
      <c r="O2085"/>
      <c r="P2085"/>
      <c r="Q2085"/>
      <c r="R2085"/>
      <c r="S2085"/>
      <c r="T2085"/>
      <c r="U2085"/>
      <c r="V2085" s="2"/>
    </row>
    <row r="2086" spans="2:22" x14ac:dyDescent="0.2">
      <c r="B2086" s="2"/>
      <c r="C2086" s="2"/>
      <c r="D2086" s="2"/>
      <c r="E2086" s="2"/>
      <c r="F2086" s="2"/>
      <c r="G2086" s="3"/>
      <c r="H2086" s="3"/>
      <c r="I2086" s="2"/>
      <c r="J2086"/>
      <c r="K2086"/>
      <c r="L2086"/>
      <c r="M2086"/>
      <c r="N2086"/>
      <c r="O2086"/>
      <c r="P2086"/>
      <c r="Q2086"/>
      <c r="R2086"/>
      <c r="S2086"/>
      <c r="T2086"/>
      <c r="U2086"/>
      <c r="V2086" s="2"/>
    </row>
    <row r="2087" spans="2:22" x14ac:dyDescent="0.2">
      <c r="B2087" s="2"/>
      <c r="C2087" s="2"/>
      <c r="D2087" s="2"/>
      <c r="E2087" s="2"/>
      <c r="F2087" s="2"/>
      <c r="G2087" s="3"/>
      <c r="H2087" s="3"/>
      <c r="I2087" s="2"/>
      <c r="J2087"/>
      <c r="K2087"/>
      <c r="L2087"/>
      <c r="M2087"/>
      <c r="N2087"/>
      <c r="O2087"/>
      <c r="P2087"/>
      <c r="Q2087"/>
      <c r="R2087"/>
      <c r="S2087"/>
      <c r="T2087"/>
      <c r="U2087"/>
      <c r="V2087" s="2"/>
    </row>
    <row r="2088" spans="2:22" x14ac:dyDescent="0.2">
      <c r="B2088" s="2"/>
      <c r="C2088" s="2"/>
      <c r="D2088" s="2"/>
      <c r="E2088" s="2"/>
      <c r="F2088" s="2"/>
      <c r="G2088" s="3"/>
      <c r="H2088" s="3"/>
      <c r="I2088" s="2"/>
      <c r="J2088"/>
      <c r="K2088"/>
      <c r="L2088"/>
      <c r="M2088"/>
      <c r="N2088"/>
      <c r="O2088"/>
      <c r="P2088"/>
      <c r="Q2088"/>
      <c r="R2088"/>
      <c r="S2088"/>
      <c r="T2088"/>
      <c r="U2088"/>
      <c r="V2088" s="2"/>
    </row>
    <row r="2089" spans="2:22" x14ac:dyDescent="0.2">
      <c r="B2089" s="2"/>
      <c r="C2089" s="2"/>
      <c r="D2089" s="2"/>
      <c r="E2089" s="2"/>
      <c r="F2089" s="2"/>
      <c r="G2089" s="3"/>
      <c r="H2089" s="3"/>
      <c r="I2089" s="2"/>
      <c r="J2089"/>
      <c r="K2089"/>
      <c r="L2089"/>
      <c r="M2089"/>
      <c r="N2089"/>
      <c r="O2089"/>
      <c r="P2089"/>
      <c r="Q2089"/>
      <c r="R2089"/>
      <c r="S2089"/>
      <c r="T2089"/>
      <c r="U2089"/>
      <c r="V2089" s="2"/>
    </row>
    <row r="2090" spans="2:22" x14ac:dyDescent="0.2">
      <c r="B2090" s="2"/>
      <c r="C2090" s="2"/>
      <c r="D2090" s="2"/>
      <c r="E2090" s="2"/>
      <c r="F2090" s="2"/>
      <c r="G2090" s="3"/>
      <c r="H2090" s="3"/>
      <c r="I2090" s="2"/>
      <c r="J2090"/>
      <c r="K2090"/>
      <c r="L2090"/>
      <c r="M2090"/>
      <c r="N2090"/>
      <c r="O2090"/>
      <c r="P2090"/>
      <c r="Q2090"/>
      <c r="R2090"/>
      <c r="S2090"/>
      <c r="T2090"/>
      <c r="U2090"/>
      <c r="V2090" s="2"/>
    </row>
    <row r="2091" spans="2:22" x14ac:dyDescent="0.2">
      <c r="B2091" s="2"/>
      <c r="C2091" s="2"/>
      <c r="D2091" s="2"/>
      <c r="E2091" s="2"/>
      <c r="F2091" s="2"/>
      <c r="G2091" s="3"/>
      <c r="H2091" s="3"/>
      <c r="I2091" s="2"/>
      <c r="J2091"/>
      <c r="K2091"/>
      <c r="L2091"/>
      <c r="M2091"/>
      <c r="N2091"/>
      <c r="O2091"/>
      <c r="P2091"/>
      <c r="Q2091"/>
      <c r="R2091"/>
      <c r="S2091"/>
      <c r="T2091"/>
      <c r="U2091"/>
      <c r="V2091" s="2"/>
    </row>
    <row r="2092" spans="2:22" x14ac:dyDescent="0.2">
      <c r="B2092" s="2"/>
      <c r="C2092" s="2"/>
      <c r="D2092" s="2"/>
      <c r="E2092" s="2"/>
      <c r="F2092" s="2"/>
      <c r="G2092" s="3"/>
      <c r="H2092" s="3"/>
      <c r="I2092" s="2"/>
      <c r="J2092"/>
      <c r="K2092"/>
      <c r="L2092"/>
      <c r="M2092"/>
      <c r="N2092"/>
      <c r="O2092"/>
      <c r="P2092"/>
      <c r="Q2092"/>
      <c r="R2092"/>
      <c r="S2092"/>
      <c r="T2092"/>
      <c r="U2092"/>
      <c r="V2092" s="2"/>
    </row>
    <row r="2093" spans="2:22" x14ac:dyDescent="0.2">
      <c r="B2093" s="2"/>
      <c r="C2093" s="2"/>
      <c r="D2093" s="2"/>
      <c r="E2093" s="2"/>
      <c r="F2093" s="2"/>
      <c r="G2093" s="3"/>
      <c r="H2093" s="3"/>
      <c r="I2093" s="2"/>
      <c r="J2093"/>
      <c r="K2093"/>
      <c r="L2093"/>
      <c r="M2093"/>
      <c r="N2093"/>
      <c r="O2093"/>
      <c r="P2093"/>
      <c r="Q2093"/>
      <c r="R2093"/>
      <c r="S2093"/>
      <c r="T2093"/>
      <c r="U2093"/>
      <c r="V2093" s="2"/>
    </row>
    <row r="2094" spans="2:22" x14ac:dyDescent="0.2">
      <c r="B2094" s="2"/>
      <c r="C2094" s="2"/>
      <c r="D2094" s="2"/>
      <c r="E2094" s="2"/>
      <c r="F2094" s="2"/>
      <c r="G2094" s="3"/>
      <c r="H2094" s="3"/>
      <c r="I2094" s="2"/>
      <c r="J2094"/>
      <c r="K2094"/>
      <c r="L2094"/>
      <c r="M2094"/>
      <c r="N2094"/>
      <c r="O2094"/>
      <c r="P2094"/>
      <c r="Q2094"/>
      <c r="R2094"/>
      <c r="S2094"/>
      <c r="T2094"/>
      <c r="U2094"/>
      <c r="V2094" s="2"/>
    </row>
    <row r="2095" spans="2:22" x14ac:dyDescent="0.2">
      <c r="B2095" s="2"/>
      <c r="C2095" s="2"/>
      <c r="D2095" s="2"/>
      <c r="E2095" s="2"/>
      <c r="F2095" s="2"/>
      <c r="G2095" s="3"/>
      <c r="H2095" s="3"/>
      <c r="I2095" s="2"/>
      <c r="J2095"/>
      <c r="K2095"/>
      <c r="L2095"/>
      <c r="M2095"/>
      <c r="N2095"/>
      <c r="O2095"/>
      <c r="P2095"/>
      <c r="Q2095"/>
      <c r="R2095"/>
      <c r="S2095"/>
      <c r="T2095"/>
      <c r="U2095"/>
      <c r="V2095" s="2"/>
    </row>
    <row r="2096" spans="2:22" x14ac:dyDescent="0.2">
      <c r="B2096" s="2"/>
      <c r="C2096" s="2"/>
      <c r="D2096" s="2"/>
      <c r="E2096" s="2"/>
      <c r="F2096" s="2"/>
      <c r="G2096" s="3"/>
      <c r="H2096" s="3"/>
      <c r="I2096" s="2"/>
      <c r="J2096"/>
      <c r="K2096"/>
      <c r="L2096"/>
      <c r="M2096"/>
      <c r="N2096"/>
      <c r="O2096"/>
      <c r="P2096"/>
      <c r="Q2096"/>
      <c r="R2096"/>
      <c r="S2096"/>
      <c r="T2096"/>
      <c r="U2096"/>
      <c r="V2096" s="2"/>
    </row>
    <row r="2097" spans="2:22" x14ac:dyDescent="0.2">
      <c r="B2097" s="2"/>
      <c r="C2097" s="2"/>
      <c r="D2097" s="2"/>
      <c r="E2097" s="2"/>
      <c r="F2097" s="2"/>
      <c r="G2097" s="3"/>
      <c r="H2097" s="3"/>
      <c r="I2097" s="2"/>
      <c r="J2097"/>
      <c r="K2097"/>
      <c r="L2097"/>
      <c r="M2097"/>
      <c r="N2097"/>
      <c r="O2097"/>
      <c r="P2097"/>
      <c r="Q2097"/>
      <c r="R2097"/>
      <c r="S2097"/>
      <c r="T2097"/>
      <c r="U2097"/>
      <c r="V2097" s="2"/>
    </row>
    <row r="2098" spans="2:22" x14ac:dyDescent="0.2">
      <c r="B2098" s="2"/>
      <c r="C2098" s="2"/>
      <c r="D2098" s="2"/>
      <c r="E2098" s="2"/>
      <c r="F2098" s="2"/>
      <c r="G2098" s="3"/>
      <c r="H2098" s="3"/>
      <c r="I2098" s="2"/>
      <c r="J2098"/>
      <c r="K2098"/>
      <c r="L2098"/>
      <c r="M2098"/>
      <c r="N2098"/>
      <c r="O2098"/>
      <c r="P2098"/>
      <c r="Q2098"/>
      <c r="R2098"/>
      <c r="S2098"/>
      <c r="T2098"/>
      <c r="U2098"/>
      <c r="V2098" s="2"/>
    </row>
    <row r="2099" spans="2:22" x14ac:dyDescent="0.2">
      <c r="B2099" s="2"/>
      <c r="C2099" s="2"/>
      <c r="D2099" s="2"/>
      <c r="E2099" s="2"/>
      <c r="F2099" s="2"/>
      <c r="G2099" s="3"/>
      <c r="H2099" s="3"/>
      <c r="I2099" s="2"/>
      <c r="J2099"/>
      <c r="K2099"/>
      <c r="L2099"/>
      <c r="M2099"/>
      <c r="N2099"/>
      <c r="O2099"/>
      <c r="P2099"/>
      <c r="Q2099"/>
      <c r="R2099"/>
      <c r="S2099"/>
      <c r="T2099"/>
      <c r="U2099"/>
      <c r="V2099" s="2"/>
    </row>
    <row r="2100" spans="2:22" x14ac:dyDescent="0.2">
      <c r="B2100" s="2"/>
      <c r="C2100" s="2"/>
      <c r="D2100" s="2"/>
      <c r="E2100" s="2"/>
      <c r="F2100" s="2"/>
      <c r="G2100" s="3"/>
      <c r="H2100" s="3"/>
      <c r="I2100" s="2"/>
      <c r="J2100"/>
      <c r="K2100"/>
      <c r="L2100"/>
      <c r="M2100"/>
      <c r="N2100"/>
      <c r="O2100"/>
      <c r="P2100"/>
      <c r="Q2100"/>
      <c r="R2100"/>
      <c r="S2100"/>
      <c r="T2100"/>
      <c r="U2100"/>
      <c r="V2100" s="2"/>
    </row>
    <row r="2101" spans="2:22" x14ac:dyDescent="0.2">
      <c r="B2101" s="2"/>
      <c r="C2101" s="2"/>
      <c r="D2101" s="2"/>
      <c r="E2101" s="2"/>
      <c r="F2101" s="2"/>
      <c r="G2101" s="3"/>
      <c r="H2101" s="3"/>
      <c r="I2101" s="2"/>
      <c r="J2101"/>
      <c r="K2101"/>
      <c r="L2101"/>
      <c r="M2101"/>
      <c r="N2101"/>
      <c r="O2101"/>
      <c r="P2101"/>
      <c r="Q2101"/>
      <c r="R2101"/>
      <c r="S2101"/>
      <c r="T2101"/>
      <c r="U2101"/>
      <c r="V2101" s="2"/>
    </row>
    <row r="2102" spans="2:22" x14ac:dyDescent="0.2">
      <c r="B2102" s="2"/>
      <c r="C2102" s="2"/>
      <c r="D2102" s="2"/>
      <c r="E2102" s="2"/>
      <c r="F2102" s="2"/>
      <c r="G2102" s="3"/>
      <c r="H2102" s="3"/>
      <c r="I2102" s="2"/>
      <c r="J2102"/>
      <c r="K2102"/>
      <c r="L2102"/>
      <c r="M2102"/>
      <c r="N2102"/>
      <c r="O2102"/>
      <c r="P2102"/>
      <c r="Q2102"/>
      <c r="R2102"/>
      <c r="S2102"/>
      <c r="T2102"/>
      <c r="U2102"/>
      <c r="V2102" s="2"/>
    </row>
    <row r="2103" spans="2:22" x14ac:dyDescent="0.2">
      <c r="B2103" s="2"/>
      <c r="C2103" s="2"/>
      <c r="D2103" s="2"/>
      <c r="E2103" s="2"/>
      <c r="F2103" s="2"/>
      <c r="G2103" s="3"/>
      <c r="H2103" s="3"/>
      <c r="I2103" s="2"/>
      <c r="J2103"/>
      <c r="K2103"/>
      <c r="L2103"/>
      <c r="M2103"/>
      <c r="N2103"/>
      <c r="O2103"/>
      <c r="P2103"/>
      <c r="Q2103"/>
      <c r="R2103"/>
      <c r="S2103"/>
      <c r="T2103"/>
      <c r="U2103"/>
      <c r="V2103" s="2"/>
    </row>
    <row r="2104" spans="2:22" x14ac:dyDescent="0.2">
      <c r="B2104" s="2"/>
      <c r="C2104" s="2"/>
      <c r="D2104" s="2"/>
      <c r="E2104" s="2"/>
      <c r="F2104" s="2"/>
      <c r="G2104" s="3"/>
      <c r="H2104" s="3"/>
      <c r="I2104" s="2"/>
      <c r="J2104"/>
      <c r="K2104"/>
      <c r="L2104"/>
      <c r="M2104"/>
      <c r="N2104"/>
      <c r="O2104"/>
      <c r="P2104"/>
      <c r="Q2104"/>
      <c r="R2104"/>
      <c r="S2104"/>
      <c r="T2104"/>
      <c r="U2104"/>
      <c r="V2104" s="2"/>
    </row>
    <row r="2105" spans="2:22" x14ac:dyDescent="0.2">
      <c r="B2105" s="2"/>
      <c r="C2105" s="2"/>
      <c r="D2105" s="2"/>
      <c r="E2105" s="2"/>
      <c r="F2105" s="2"/>
      <c r="G2105" s="3"/>
      <c r="H2105" s="3"/>
      <c r="I2105" s="2"/>
      <c r="J2105"/>
      <c r="K2105"/>
      <c r="L2105"/>
      <c r="M2105"/>
      <c r="N2105"/>
      <c r="O2105"/>
      <c r="P2105"/>
      <c r="Q2105"/>
      <c r="R2105"/>
      <c r="S2105"/>
      <c r="T2105"/>
      <c r="U2105"/>
      <c r="V2105" s="2"/>
    </row>
    <row r="2106" spans="2:22" x14ac:dyDescent="0.2">
      <c r="B2106" s="2"/>
      <c r="C2106" s="2"/>
      <c r="D2106" s="2"/>
      <c r="E2106" s="2"/>
      <c r="F2106" s="2"/>
      <c r="G2106" s="3"/>
      <c r="H2106" s="3"/>
      <c r="I2106" s="2"/>
      <c r="J2106"/>
      <c r="K2106"/>
      <c r="L2106"/>
      <c r="M2106"/>
      <c r="N2106"/>
      <c r="O2106"/>
      <c r="P2106"/>
      <c r="Q2106"/>
      <c r="R2106"/>
      <c r="S2106"/>
      <c r="T2106"/>
      <c r="U2106"/>
      <c r="V2106" s="2"/>
    </row>
    <row r="2107" spans="2:22" x14ac:dyDescent="0.2">
      <c r="B2107" s="2"/>
      <c r="C2107" s="2"/>
      <c r="D2107" s="2"/>
      <c r="E2107" s="2"/>
      <c r="F2107" s="2"/>
      <c r="G2107" s="3"/>
      <c r="H2107" s="3"/>
      <c r="I2107" s="2"/>
      <c r="J2107"/>
      <c r="K2107"/>
      <c r="L2107"/>
      <c r="M2107"/>
      <c r="N2107"/>
      <c r="O2107"/>
      <c r="P2107"/>
      <c r="Q2107"/>
      <c r="R2107"/>
      <c r="S2107"/>
      <c r="T2107"/>
      <c r="U2107"/>
      <c r="V2107" s="2"/>
    </row>
    <row r="2108" spans="2:22" x14ac:dyDescent="0.2">
      <c r="B2108" s="2"/>
      <c r="C2108" s="2"/>
      <c r="D2108" s="2"/>
      <c r="E2108" s="2"/>
      <c r="F2108" s="2"/>
      <c r="G2108" s="3"/>
      <c r="H2108" s="3"/>
      <c r="I2108" s="2"/>
      <c r="J2108"/>
      <c r="K2108"/>
      <c r="L2108"/>
      <c r="M2108"/>
      <c r="N2108"/>
      <c r="O2108"/>
      <c r="P2108"/>
      <c r="Q2108"/>
      <c r="R2108"/>
      <c r="S2108"/>
      <c r="T2108"/>
      <c r="U2108"/>
      <c r="V2108" s="2"/>
    </row>
    <row r="2109" spans="2:22" x14ac:dyDescent="0.2">
      <c r="B2109" s="2"/>
      <c r="C2109" s="2"/>
      <c r="D2109" s="2"/>
      <c r="E2109" s="2"/>
      <c r="F2109" s="2"/>
      <c r="G2109" s="3"/>
      <c r="H2109" s="3"/>
      <c r="I2109" s="2"/>
      <c r="J2109"/>
      <c r="K2109"/>
      <c r="L2109"/>
      <c r="M2109"/>
      <c r="N2109"/>
      <c r="O2109"/>
      <c r="P2109"/>
      <c r="Q2109"/>
      <c r="R2109"/>
      <c r="S2109"/>
      <c r="T2109"/>
      <c r="U2109"/>
      <c r="V2109" s="2"/>
    </row>
    <row r="2110" spans="2:22" x14ac:dyDescent="0.2">
      <c r="B2110" s="2"/>
      <c r="C2110" s="2"/>
      <c r="D2110" s="2"/>
      <c r="E2110" s="2"/>
      <c r="F2110" s="2"/>
      <c r="G2110" s="3"/>
      <c r="H2110" s="3"/>
      <c r="I2110" s="2"/>
      <c r="J2110"/>
      <c r="K2110"/>
      <c r="L2110"/>
      <c r="M2110"/>
      <c r="N2110"/>
      <c r="O2110"/>
      <c r="P2110"/>
      <c r="Q2110"/>
      <c r="R2110"/>
      <c r="S2110"/>
      <c r="T2110"/>
      <c r="U2110"/>
      <c r="V2110" s="2"/>
    </row>
    <row r="2111" spans="2:22" x14ac:dyDescent="0.2">
      <c r="B2111" s="2"/>
      <c r="C2111" s="2"/>
      <c r="D2111" s="2"/>
      <c r="E2111" s="2"/>
      <c r="F2111" s="2"/>
      <c r="G2111" s="3"/>
      <c r="H2111" s="3"/>
      <c r="I2111" s="2"/>
      <c r="J2111"/>
      <c r="K2111"/>
      <c r="L2111"/>
      <c r="M2111"/>
      <c r="N2111"/>
      <c r="O2111"/>
      <c r="P2111"/>
      <c r="Q2111"/>
      <c r="R2111"/>
      <c r="S2111"/>
      <c r="T2111"/>
      <c r="U2111"/>
      <c r="V2111" s="2"/>
    </row>
    <row r="2112" spans="2:22" x14ac:dyDescent="0.2">
      <c r="B2112" s="2"/>
      <c r="C2112" s="2"/>
      <c r="D2112" s="2"/>
      <c r="E2112" s="2"/>
      <c r="F2112" s="2"/>
      <c r="G2112" s="3"/>
      <c r="H2112" s="3"/>
      <c r="I2112" s="2"/>
      <c r="J2112"/>
      <c r="K2112"/>
      <c r="L2112"/>
      <c r="M2112"/>
      <c r="N2112"/>
      <c r="O2112"/>
      <c r="P2112"/>
      <c r="Q2112"/>
      <c r="R2112"/>
      <c r="S2112"/>
      <c r="T2112"/>
      <c r="U2112"/>
      <c r="V2112" s="2"/>
    </row>
    <row r="2113" spans="2:22" x14ac:dyDescent="0.2">
      <c r="B2113" s="2"/>
      <c r="C2113" s="2"/>
      <c r="D2113" s="2"/>
      <c r="E2113" s="2"/>
      <c r="F2113" s="2"/>
      <c r="G2113" s="3"/>
      <c r="H2113" s="3"/>
      <c r="I2113" s="2"/>
      <c r="J2113"/>
      <c r="K2113"/>
      <c r="L2113"/>
      <c r="M2113"/>
      <c r="N2113"/>
      <c r="O2113"/>
      <c r="P2113"/>
      <c r="Q2113"/>
      <c r="R2113"/>
      <c r="S2113"/>
      <c r="T2113"/>
      <c r="U2113"/>
      <c r="V2113" s="2"/>
    </row>
    <row r="2114" spans="2:22" x14ac:dyDescent="0.2">
      <c r="B2114" s="2"/>
      <c r="C2114" s="2"/>
      <c r="D2114" s="2"/>
      <c r="E2114" s="2"/>
      <c r="F2114" s="2"/>
      <c r="G2114" s="3"/>
      <c r="H2114" s="3"/>
      <c r="I2114" s="2"/>
      <c r="J2114"/>
      <c r="K2114"/>
      <c r="L2114"/>
      <c r="M2114"/>
      <c r="N2114"/>
      <c r="O2114"/>
      <c r="P2114"/>
      <c r="Q2114"/>
      <c r="R2114"/>
      <c r="S2114"/>
      <c r="T2114"/>
      <c r="U2114"/>
      <c r="V2114" s="2"/>
    </row>
    <row r="2115" spans="2:22" x14ac:dyDescent="0.2">
      <c r="B2115" s="2"/>
      <c r="C2115" s="2"/>
      <c r="D2115" s="2"/>
      <c r="E2115" s="2"/>
      <c r="F2115" s="2"/>
      <c r="G2115" s="3"/>
      <c r="H2115" s="3"/>
      <c r="I2115" s="2"/>
      <c r="J2115"/>
      <c r="K2115"/>
      <c r="L2115"/>
      <c r="M2115"/>
      <c r="N2115"/>
      <c r="O2115"/>
      <c r="P2115"/>
      <c r="Q2115"/>
      <c r="R2115"/>
      <c r="S2115"/>
      <c r="T2115"/>
      <c r="U2115"/>
      <c r="V2115" s="2"/>
    </row>
    <row r="2116" spans="2:22" x14ac:dyDescent="0.2">
      <c r="B2116" s="2"/>
      <c r="C2116" s="2"/>
      <c r="D2116" s="2"/>
      <c r="E2116" s="2"/>
      <c r="F2116" s="2"/>
      <c r="G2116" s="3"/>
      <c r="H2116" s="3"/>
      <c r="I2116" s="2"/>
      <c r="J2116"/>
      <c r="K2116"/>
      <c r="L2116"/>
      <c r="M2116"/>
      <c r="N2116"/>
      <c r="O2116"/>
      <c r="P2116"/>
      <c r="Q2116"/>
      <c r="R2116"/>
      <c r="S2116"/>
      <c r="T2116"/>
      <c r="U2116"/>
      <c r="V2116" s="2"/>
    </row>
    <row r="2117" spans="2:22" x14ac:dyDescent="0.2">
      <c r="B2117" s="2"/>
      <c r="C2117" s="2"/>
      <c r="D2117" s="2"/>
      <c r="E2117" s="2"/>
      <c r="F2117" s="2"/>
      <c r="G2117" s="3"/>
      <c r="H2117" s="3"/>
      <c r="I2117" s="2"/>
      <c r="J2117"/>
      <c r="K2117"/>
      <c r="L2117"/>
      <c r="M2117"/>
      <c r="N2117"/>
      <c r="O2117"/>
      <c r="P2117"/>
      <c r="Q2117"/>
      <c r="R2117"/>
      <c r="S2117"/>
      <c r="T2117"/>
      <c r="U2117"/>
      <c r="V2117" s="2"/>
    </row>
    <row r="2118" spans="2:22" x14ac:dyDescent="0.2">
      <c r="B2118" s="2"/>
      <c r="C2118" s="2"/>
      <c r="D2118" s="2"/>
      <c r="E2118" s="2"/>
      <c r="F2118" s="2"/>
      <c r="G2118" s="3"/>
      <c r="H2118" s="3"/>
      <c r="I2118" s="2"/>
      <c r="J2118"/>
      <c r="K2118"/>
      <c r="L2118"/>
      <c r="M2118"/>
      <c r="N2118"/>
      <c r="O2118"/>
      <c r="P2118"/>
      <c r="Q2118"/>
      <c r="R2118"/>
      <c r="S2118"/>
      <c r="T2118"/>
      <c r="U2118"/>
      <c r="V2118" s="2"/>
    </row>
    <row r="2119" spans="2:22" x14ac:dyDescent="0.2">
      <c r="B2119" s="2"/>
      <c r="C2119" s="2"/>
      <c r="D2119" s="2"/>
      <c r="E2119" s="2"/>
      <c r="F2119" s="2"/>
      <c r="G2119" s="3"/>
      <c r="H2119" s="3"/>
      <c r="I2119" s="2"/>
      <c r="J2119"/>
      <c r="K2119"/>
      <c r="L2119"/>
      <c r="M2119"/>
      <c r="N2119"/>
      <c r="O2119"/>
      <c r="P2119"/>
      <c r="Q2119"/>
      <c r="R2119"/>
      <c r="S2119"/>
      <c r="T2119"/>
      <c r="U2119"/>
      <c r="V2119" s="2"/>
    </row>
    <row r="2120" spans="2:22" x14ac:dyDescent="0.2">
      <c r="B2120" s="2"/>
      <c r="C2120" s="2"/>
      <c r="D2120" s="2"/>
      <c r="E2120" s="2"/>
      <c r="F2120" s="2"/>
      <c r="G2120" s="3"/>
      <c r="H2120" s="3"/>
      <c r="I2120" s="2"/>
      <c r="J2120"/>
      <c r="K2120"/>
      <c r="L2120"/>
      <c r="M2120"/>
      <c r="N2120"/>
      <c r="O2120"/>
      <c r="P2120"/>
      <c r="Q2120"/>
      <c r="R2120"/>
      <c r="S2120"/>
      <c r="T2120"/>
      <c r="U2120"/>
      <c r="V2120" s="2"/>
    </row>
    <row r="2121" spans="2:22" x14ac:dyDescent="0.2">
      <c r="B2121" s="2"/>
      <c r="C2121" s="2"/>
      <c r="D2121" s="2"/>
      <c r="E2121" s="2"/>
      <c r="F2121" s="2"/>
      <c r="G2121" s="3"/>
      <c r="H2121" s="3"/>
      <c r="I2121" s="2"/>
      <c r="J2121"/>
      <c r="K2121"/>
      <c r="L2121"/>
      <c r="M2121"/>
      <c r="N2121"/>
      <c r="O2121"/>
      <c r="P2121"/>
      <c r="Q2121"/>
      <c r="R2121"/>
      <c r="S2121"/>
      <c r="T2121"/>
      <c r="U2121"/>
      <c r="V2121" s="2"/>
    </row>
    <row r="2122" spans="2:22" x14ac:dyDescent="0.2">
      <c r="B2122" s="2"/>
      <c r="C2122" s="2"/>
      <c r="D2122" s="2"/>
      <c r="E2122" s="2"/>
      <c r="F2122" s="2"/>
      <c r="G2122" s="3"/>
      <c r="H2122" s="3"/>
      <c r="I2122" s="2"/>
      <c r="J2122"/>
      <c r="K2122"/>
      <c r="L2122"/>
      <c r="M2122"/>
      <c r="N2122"/>
      <c r="O2122"/>
      <c r="P2122"/>
      <c r="Q2122"/>
      <c r="R2122"/>
      <c r="S2122"/>
      <c r="T2122"/>
      <c r="U2122"/>
      <c r="V2122" s="2"/>
    </row>
    <row r="2123" spans="2:22" x14ac:dyDescent="0.2">
      <c r="B2123" s="2"/>
      <c r="C2123" s="2"/>
      <c r="D2123" s="2"/>
      <c r="E2123" s="2"/>
      <c r="F2123" s="2"/>
      <c r="G2123" s="3"/>
      <c r="H2123" s="3"/>
      <c r="I2123" s="2"/>
      <c r="J2123"/>
      <c r="K2123"/>
      <c r="L2123"/>
      <c r="M2123"/>
      <c r="N2123"/>
      <c r="O2123"/>
      <c r="P2123"/>
      <c r="Q2123"/>
      <c r="R2123"/>
      <c r="S2123"/>
      <c r="T2123"/>
      <c r="U2123"/>
      <c r="V2123" s="2"/>
    </row>
    <row r="2124" spans="2:22" x14ac:dyDescent="0.2">
      <c r="B2124" s="2"/>
      <c r="C2124" s="2"/>
      <c r="D2124" s="2"/>
      <c r="E2124" s="2"/>
      <c r="F2124" s="2"/>
      <c r="G2124" s="3"/>
      <c r="H2124" s="3"/>
      <c r="I2124" s="2"/>
      <c r="J2124"/>
      <c r="K2124"/>
      <c r="L2124"/>
      <c r="M2124"/>
      <c r="N2124"/>
      <c r="O2124"/>
      <c r="P2124"/>
      <c r="Q2124"/>
      <c r="R2124"/>
      <c r="S2124"/>
      <c r="T2124"/>
      <c r="U2124"/>
      <c r="V2124" s="2"/>
    </row>
    <row r="2125" spans="2:22" x14ac:dyDescent="0.2">
      <c r="B2125" s="2"/>
      <c r="C2125" s="2"/>
      <c r="D2125" s="2"/>
      <c r="E2125" s="2"/>
      <c r="F2125" s="2"/>
      <c r="G2125" s="3"/>
      <c r="H2125" s="3"/>
      <c r="I2125" s="2"/>
      <c r="J2125"/>
      <c r="K2125"/>
      <c r="L2125"/>
      <c r="M2125"/>
      <c r="N2125"/>
      <c r="O2125"/>
      <c r="P2125"/>
      <c r="Q2125"/>
      <c r="R2125"/>
      <c r="S2125"/>
      <c r="T2125"/>
      <c r="U2125"/>
      <c r="V2125" s="2"/>
    </row>
    <row r="2126" spans="2:22" x14ac:dyDescent="0.2">
      <c r="B2126" s="2"/>
      <c r="C2126" s="2"/>
      <c r="D2126" s="2"/>
      <c r="E2126" s="2"/>
      <c r="F2126" s="2"/>
      <c r="G2126" s="3"/>
      <c r="H2126" s="3"/>
      <c r="I2126" s="2"/>
      <c r="J2126"/>
      <c r="K2126"/>
      <c r="L2126"/>
      <c r="M2126"/>
      <c r="N2126"/>
      <c r="O2126"/>
      <c r="P2126"/>
      <c r="Q2126"/>
      <c r="R2126"/>
      <c r="S2126"/>
      <c r="T2126"/>
      <c r="U2126"/>
      <c r="V2126" s="2"/>
    </row>
    <row r="2127" spans="2:22" x14ac:dyDescent="0.2">
      <c r="B2127" s="2"/>
      <c r="C2127" s="2"/>
      <c r="D2127" s="2"/>
      <c r="E2127" s="2"/>
      <c r="F2127" s="2"/>
      <c r="G2127" s="3"/>
      <c r="H2127" s="3"/>
      <c r="I2127" s="2"/>
      <c r="J2127"/>
      <c r="K2127"/>
      <c r="L2127"/>
      <c r="M2127"/>
      <c r="N2127"/>
      <c r="O2127"/>
      <c r="P2127"/>
      <c r="Q2127"/>
      <c r="R2127"/>
      <c r="S2127"/>
      <c r="T2127"/>
      <c r="U2127"/>
      <c r="V2127" s="2"/>
    </row>
    <row r="2128" spans="2:22" x14ac:dyDescent="0.2">
      <c r="B2128" s="2"/>
      <c r="C2128" s="2"/>
      <c r="D2128" s="2"/>
      <c r="E2128" s="2"/>
      <c r="F2128" s="2"/>
      <c r="G2128" s="3"/>
      <c r="H2128" s="3"/>
      <c r="I2128" s="2"/>
      <c r="J2128"/>
      <c r="K2128"/>
      <c r="L2128"/>
      <c r="M2128"/>
      <c r="N2128"/>
      <c r="O2128"/>
      <c r="P2128"/>
      <c r="Q2128"/>
      <c r="R2128"/>
      <c r="S2128"/>
      <c r="T2128"/>
      <c r="U2128"/>
      <c r="V2128" s="2"/>
    </row>
    <row r="2129" spans="2:22" x14ac:dyDescent="0.2">
      <c r="B2129" s="2"/>
      <c r="C2129" s="2"/>
      <c r="D2129" s="2"/>
      <c r="E2129" s="2"/>
      <c r="F2129" s="2"/>
      <c r="G2129" s="3"/>
      <c r="H2129" s="3"/>
      <c r="I2129" s="2"/>
      <c r="J2129"/>
      <c r="K2129"/>
      <c r="L2129"/>
      <c r="M2129"/>
      <c r="N2129"/>
      <c r="O2129"/>
      <c r="P2129"/>
      <c r="Q2129"/>
      <c r="R2129"/>
      <c r="S2129"/>
      <c r="T2129"/>
      <c r="U2129"/>
      <c r="V2129" s="2"/>
    </row>
    <row r="2130" spans="2:22" x14ac:dyDescent="0.2">
      <c r="B2130" s="2"/>
      <c r="C2130" s="2"/>
      <c r="D2130" s="2"/>
      <c r="E2130" s="2"/>
      <c r="F2130" s="2"/>
      <c r="G2130" s="3"/>
      <c r="H2130" s="3"/>
      <c r="I2130" s="2"/>
      <c r="J2130"/>
      <c r="K2130"/>
      <c r="L2130"/>
      <c r="M2130"/>
      <c r="N2130"/>
      <c r="O2130"/>
      <c r="P2130"/>
      <c r="Q2130"/>
      <c r="R2130"/>
      <c r="S2130"/>
      <c r="T2130"/>
      <c r="U2130"/>
      <c r="V2130" s="2"/>
    </row>
    <row r="2131" spans="2:22" x14ac:dyDescent="0.2">
      <c r="B2131" s="2"/>
      <c r="C2131" s="2"/>
      <c r="D2131" s="2"/>
      <c r="E2131" s="2"/>
      <c r="F2131" s="2"/>
      <c r="G2131" s="3"/>
      <c r="H2131" s="3"/>
      <c r="I2131" s="2"/>
      <c r="J2131"/>
      <c r="K2131"/>
      <c r="L2131"/>
      <c r="M2131"/>
      <c r="N2131"/>
      <c r="O2131"/>
      <c r="P2131"/>
      <c r="Q2131"/>
      <c r="R2131"/>
      <c r="S2131"/>
      <c r="T2131"/>
      <c r="U2131"/>
      <c r="V2131" s="2"/>
    </row>
    <row r="2132" spans="2:22" x14ac:dyDescent="0.2">
      <c r="B2132" s="2"/>
      <c r="C2132" s="2"/>
      <c r="D2132" s="2"/>
      <c r="E2132" s="2"/>
      <c r="F2132" s="2"/>
      <c r="G2132" s="3"/>
      <c r="H2132" s="3"/>
      <c r="I2132" s="2"/>
      <c r="J2132"/>
      <c r="K2132"/>
      <c r="L2132"/>
      <c r="M2132"/>
      <c r="N2132"/>
      <c r="O2132"/>
      <c r="P2132"/>
      <c r="Q2132"/>
      <c r="R2132"/>
      <c r="S2132"/>
      <c r="T2132"/>
      <c r="U2132"/>
      <c r="V2132" s="2"/>
    </row>
    <row r="2133" spans="2:22" x14ac:dyDescent="0.2">
      <c r="B2133" s="2"/>
      <c r="C2133" s="2"/>
      <c r="D2133" s="2"/>
      <c r="E2133" s="2"/>
      <c r="F2133" s="2"/>
      <c r="G2133" s="3"/>
      <c r="H2133" s="3"/>
      <c r="I2133" s="2"/>
      <c r="J2133"/>
      <c r="K2133"/>
      <c r="L2133"/>
      <c r="M2133"/>
      <c r="N2133"/>
      <c r="O2133"/>
      <c r="P2133"/>
      <c r="Q2133"/>
      <c r="R2133"/>
      <c r="S2133"/>
      <c r="T2133"/>
      <c r="U2133"/>
      <c r="V2133" s="2"/>
    </row>
    <row r="2134" spans="2:22" x14ac:dyDescent="0.2">
      <c r="B2134" s="2"/>
      <c r="C2134" s="2"/>
      <c r="D2134" s="2"/>
      <c r="E2134" s="2"/>
      <c r="F2134" s="2"/>
      <c r="G2134" s="3"/>
      <c r="H2134" s="3"/>
      <c r="I2134" s="2"/>
      <c r="J2134"/>
      <c r="K2134"/>
      <c r="L2134"/>
      <c r="M2134"/>
      <c r="N2134"/>
      <c r="O2134"/>
      <c r="P2134"/>
      <c r="Q2134"/>
      <c r="R2134"/>
      <c r="S2134"/>
      <c r="T2134"/>
      <c r="U2134"/>
      <c r="V2134" s="2"/>
    </row>
    <row r="2135" spans="2:22" x14ac:dyDescent="0.2">
      <c r="B2135" s="2"/>
      <c r="C2135" s="2"/>
      <c r="D2135" s="2"/>
      <c r="E2135" s="2"/>
      <c r="F2135" s="2"/>
      <c r="G2135" s="3"/>
      <c r="H2135" s="3"/>
      <c r="I2135" s="2"/>
      <c r="J2135"/>
      <c r="K2135"/>
      <c r="L2135"/>
      <c r="M2135"/>
      <c r="N2135"/>
      <c r="O2135"/>
      <c r="P2135"/>
      <c r="Q2135"/>
      <c r="R2135"/>
      <c r="S2135"/>
      <c r="T2135"/>
      <c r="U2135"/>
      <c r="V2135" s="2"/>
    </row>
    <row r="2136" spans="2:22" x14ac:dyDescent="0.2">
      <c r="B2136" s="2"/>
      <c r="C2136" s="2"/>
      <c r="D2136" s="2"/>
      <c r="E2136" s="2"/>
      <c r="F2136" s="2"/>
      <c r="G2136" s="3"/>
      <c r="H2136" s="3"/>
      <c r="I2136" s="2"/>
      <c r="J2136"/>
      <c r="K2136"/>
      <c r="L2136"/>
      <c r="M2136"/>
      <c r="N2136"/>
      <c r="O2136"/>
      <c r="P2136"/>
      <c r="Q2136"/>
      <c r="R2136"/>
      <c r="S2136"/>
      <c r="T2136"/>
      <c r="U2136"/>
      <c r="V2136" s="2"/>
    </row>
    <row r="2137" spans="2:22" x14ac:dyDescent="0.2">
      <c r="B2137" s="2"/>
      <c r="C2137" s="2"/>
      <c r="D2137" s="2"/>
      <c r="E2137" s="2"/>
      <c r="F2137" s="2"/>
      <c r="G2137" s="3"/>
      <c r="H2137" s="3"/>
      <c r="I2137" s="2"/>
      <c r="J2137"/>
      <c r="K2137"/>
      <c r="L2137"/>
      <c r="M2137"/>
      <c r="N2137"/>
      <c r="O2137"/>
      <c r="P2137"/>
      <c r="Q2137"/>
      <c r="R2137"/>
      <c r="S2137"/>
      <c r="T2137"/>
      <c r="U2137"/>
      <c r="V2137" s="2"/>
    </row>
    <row r="2138" spans="2:22" x14ac:dyDescent="0.2">
      <c r="B2138" s="2"/>
      <c r="C2138" s="2"/>
      <c r="D2138" s="2"/>
      <c r="E2138" s="2"/>
      <c r="F2138" s="2"/>
      <c r="G2138" s="3"/>
      <c r="H2138" s="3"/>
      <c r="I2138" s="2"/>
      <c r="J2138"/>
      <c r="K2138"/>
      <c r="L2138"/>
      <c r="M2138"/>
      <c r="N2138"/>
      <c r="O2138"/>
      <c r="P2138"/>
      <c r="Q2138"/>
      <c r="R2138"/>
      <c r="S2138"/>
      <c r="T2138"/>
      <c r="U2138"/>
      <c r="V2138" s="2"/>
    </row>
    <row r="2139" spans="2:22" x14ac:dyDescent="0.2">
      <c r="B2139" s="2"/>
      <c r="C2139" s="2"/>
      <c r="D2139" s="2"/>
      <c r="E2139" s="2"/>
      <c r="F2139" s="2"/>
      <c r="G2139" s="3"/>
      <c r="H2139" s="3"/>
      <c r="I2139" s="2"/>
      <c r="J2139"/>
      <c r="K2139"/>
      <c r="L2139"/>
      <c r="M2139"/>
      <c r="N2139"/>
      <c r="O2139"/>
      <c r="P2139"/>
      <c r="Q2139"/>
      <c r="R2139"/>
      <c r="S2139"/>
      <c r="T2139"/>
      <c r="U2139"/>
      <c r="V2139" s="2"/>
    </row>
    <row r="2140" spans="2:22" x14ac:dyDescent="0.2">
      <c r="B2140" s="2"/>
      <c r="C2140" s="2"/>
      <c r="D2140" s="2"/>
      <c r="E2140" s="2"/>
      <c r="F2140" s="2"/>
      <c r="G2140" s="3"/>
      <c r="H2140" s="3"/>
      <c r="I2140" s="2"/>
      <c r="J2140"/>
      <c r="K2140"/>
      <c r="L2140"/>
      <c r="M2140"/>
      <c r="N2140"/>
      <c r="O2140"/>
      <c r="P2140"/>
      <c r="Q2140"/>
      <c r="R2140"/>
      <c r="S2140"/>
      <c r="T2140"/>
      <c r="U2140"/>
      <c r="V2140" s="2"/>
    </row>
    <row r="2141" spans="2:22" x14ac:dyDescent="0.2">
      <c r="B2141" s="2"/>
      <c r="C2141" s="2"/>
      <c r="D2141" s="2"/>
      <c r="E2141" s="2"/>
      <c r="F2141" s="2"/>
      <c r="G2141" s="3"/>
      <c r="H2141" s="3"/>
      <c r="I2141" s="2"/>
      <c r="J2141"/>
      <c r="K2141"/>
      <c r="L2141"/>
      <c r="M2141"/>
      <c r="N2141"/>
      <c r="O2141"/>
      <c r="P2141"/>
      <c r="Q2141"/>
      <c r="R2141"/>
      <c r="S2141"/>
      <c r="T2141"/>
      <c r="U2141"/>
      <c r="V2141" s="2"/>
    </row>
    <row r="2142" spans="2:22" x14ac:dyDescent="0.2">
      <c r="B2142" s="2"/>
      <c r="C2142" s="2"/>
      <c r="D2142" s="2"/>
      <c r="E2142" s="2"/>
      <c r="F2142" s="2"/>
      <c r="G2142" s="3"/>
      <c r="H2142" s="3"/>
      <c r="I2142" s="2"/>
      <c r="J2142"/>
      <c r="K2142"/>
      <c r="L2142"/>
      <c r="M2142"/>
      <c r="N2142"/>
      <c r="O2142"/>
      <c r="P2142"/>
      <c r="Q2142"/>
      <c r="R2142"/>
      <c r="S2142"/>
      <c r="T2142"/>
      <c r="U2142"/>
      <c r="V2142" s="2"/>
    </row>
    <row r="2143" spans="2:22" x14ac:dyDescent="0.2">
      <c r="B2143" s="2"/>
      <c r="C2143" s="2"/>
      <c r="D2143" s="2"/>
      <c r="E2143" s="2"/>
      <c r="F2143" s="2"/>
      <c r="G2143" s="3"/>
      <c r="H2143" s="3"/>
      <c r="I2143" s="2"/>
      <c r="J2143"/>
      <c r="K2143"/>
      <c r="L2143"/>
      <c r="M2143"/>
      <c r="N2143"/>
      <c r="O2143"/>
      <c r="P2143"/>
      <c r="Q2143"/>
      <c r="R2143"/>
      <c r="S2143"/>
      <c r="T2143"/>
      <c r="U2143"/>
      <c r="V2143" s="2"/>
    </row>
    <row r="2144" spans="2:22" x14ac:dyDescent="0.2">
      <c r="B2144" s="2"/>
      <c r="C2144" s="2"/>
      <c r="D2144" s="2"/>
      <c r="E2144" s="2"/>
      <c r="F2144" s="2"/>
      <c r="G2144" s="3"/>
      <c r="H2144" s="3"/>
      <c r="I2144" s="2"/>
      <c r="J2144"/>
      <c r="K2144"/>
      <c r="L2144"/>
      <c r="M2144"/>
      <c r="N2144"/>
      <c r="O2144"/>
      <c r="P2144"/>
      <c r="Q2144"/>
      <c r="R2144"/>
      <c r="S2144"/>
      <c r="T2144"/>
      <c r="U2144"/>
      <c r="V2144" s="2"/>
    </row>
    <row r="2145" spans="2:22" x14ac:dyDescent="0.2">
      <c r="B2145" s="2"/>
      <c r="C2145" s="2"/>
      <c r="D2145" s="2"/>
      <c r="E2145" s="2"/>
      <c r="F2145" s="2"/>
      <c r="G2145" s="3"/>
      <c r="H2145" s="3"/>
      <c r="I2145" s="2"/>
      <c r="J2145"/>
      <c r="K2145"/>
      <c r="L2145"/>
      <c r="M2145"/>
      <c r="N2145"/>
      <c r="O2145"/>
      <c r="P2145"/>
      <c r="Q2145"/>
      <c r="R2145"/>
      <c r="S2145"/>
      <c r="T2145"/>
      <c r="U2145"/>
      <c r="V2145" s="2"/>
    </row>
    <row r="2146" spans="2:22" x14ac:dyDescent="0.2">
      <c r="B2146" s="2"/>
      <c r="C2146" s="2"/>
      <c r="D2146" s="2"/>
      <c r="E2146" s="2"/>
      <c r="F2146" s="2"/>
      <c r="G2146" s="3"/>
      <c r="H2146" s="3"/>
      <c r="I2146" s="2"/>
      <c r="J2146"/>
      <c r="K2146"/>
      <c r="L2146"/>
      <c r="M2146"/>
      <c r="N2146"/>
      <c r="O2146"/>
      <c r="P2146"/>
      <c r="Q2146"/>
      <c r="R2146"/>
      <c r="S2146"/>
      <c r="T2146"/>
      <c r="U2146"/>
      <c r="V2146" s="2"/>
    </row>
    <row r="2147" spans="2:22" x14ac:dyDescent="0.2">
      <c r="B2147" s="2"/>
      <c r="C2147" s="2"/>
      <c r="D2147" s="2"/>
      <c r="E2147" s="2"/>
      <c r="F2147" s="2"/>
      <c r="G2147" s="3"/>
      <c r="H2147" s="3"/>
      <c r="I2147" s="2"/>
      <c r="J2147"/>
      <c r="K2147"/>
      <c r="L2147"/>
      <c r="M2147"/>
      <c r="N2147"/>
      <c r="O2147"/>
      <c r="P2147"/>
      <c r="Q2147"/>
      <c r="R2147"/>
      <c r="S2147"/>
      <c r="T2147"/>
      <c r="U2147"/>
      <c r="V2147" s="2"/>
    </row>
    <row r="2148" spans="2:22" x14ac:dyDescent="0.2">
      <c r="B2148" s="2"/>
      <c r="C2148" s="2"/>
      <c r="D2148" s="2"/>
      <c r="E2148" s="2"/>
      <c r="F2148" s="2"/>
      <c r="G2148" s="3"/>
      <c r="H2148" s="3"/>
      <c r="I2148" s="2"/>
      <c r="J2148"/>
      <c r="K2148"/>
      <c r="L2148"/>
      <c r="M2148"/>
      <c r="N2148"/>
      <c r="O2148"/>
      <c r="P2148"/>
      <c r="Q2148"/>
      <c r="R2148"/>
      <c r="S2148"/>
      <c r="T2148"/>
      <c r="U2148"/>
      <c r="V2148" s="2"/>
    </row>
    <row r="2149" spans="2:22" x14ac:dyDescent="0.2">
      <c r="B2149" s="2"/>
      <c r="C2149" s="2"/>
      <c r="D2149" s="2"/>
      <c r="E2149" s="2"/>
      <c r="F2149" s="2"/>
      <c r="G2149" s="3"/>
      <c r="H2149" s="3"/>
      <c r="I2149" s="2"/>
      <c r="J2149"/>
      <c r="K2149"/>
      <c r="L2149"/>
      <c r="M2149"/>
      <c r="N2149"/>
      <c r="O2149"/>
      <c r="P2149"/>
      <c r="Q2149"/>
      <c r="R2149"/>
      <c r="S2149"/>
      <c r="T2149"/>
      <c r="U2149"/>
      <c r="V2149" s="2"/>
    </row>
    <row r="2150" spans="2:22" x14ac:dyDescent="0.2">
      <c r="B2150" s="2"/>
      <c r="C2150" s="2"/>
      <c r="D2150" s="2"/>
      <c r="E2150" s="2"/>
      <c r="F2150" s="2"/>
      <c r="G2150" s="3"/>
      <c r="H2150" s="3"/>
      <c r="I2150" s="2"/>
      <c r="J2150"/>
      <c r="K2150"/>
      <c r="L2150"/>
      <c r="M2150"/>
      <c r="N2150"/>
      <c r="O2150"/>
      <c r="P2150"/>
      <c r="Q2150"/>
      <c r="R2150"/>
      <c r="S2150"/>
      <c r="T2150"/>
      <c r="U2150"/>
      <c r="V2150" s="2"/>
    </row>
    <row r="2151" spans="2:22" x14ac:dyDescent="0.2">
      <c r="B2151" s="2"/>
      <c r="C2151" s="2"/>
      <c r="D2151" s="2"/>
      <c r="E2151" s="2"/>
      <c r="F2151" s="2"/>
      <c r="G2151" s="3"/>
      <c r="H2151" s="3"/>
      <c r="I2151" s="2"/>
      <c r="J2151"/>
      <c r="K2151"/>
      <c r="L2151"/>
      <c r="M2151"/>
      <c r="N2151"/>
      <c r="O2151"/>
      <c r="P2151"/>
      <c r="Q2151"/>
      <c r="R2151"/>
      <c r="S2151"/>
      <c r="T2151"/>
      <c r="U2151"/>
      <c r="V2151" s="2"/>
    </row>
    <row r="2152" spans="2:22" x14ac:dyDescent="0.2">
      <c r="B2152" s="2"/>
      <c r="C2152" s="2"/>
      <c r="D2152" s="2"/>
      <c r="E2152" s="2"/>
      <c r="F2152" s="2"/>
      <c r="G2152" s="3"/>
      <c r="H2152" s="3"/>
      <c r="I2152" s="2"/>
      <c r="J2152"/>
      <c r="K2152"/>
      <c r="L2152"/>
      <c r="M2152"/>
      <c r="N2152"/>
      <c r="O2152"/>
      <c r="P2152"/>
      <c r="Q2152"/>
      <c r="R2152"/>
      <c r="S2152"/>
      <c r="T2152"/>
      <c r="U2152"/>
      <c r="V2152" s="2"/>
    </row>
    <row r="2153" spans="2:22" x14ac:dyDescent="0.2">
      <c r="B2153" s="2"/>
      <c r="C2153" s="2"/>
      <c r="D2153" s="2"/>
      <c r="E2153" s="2"/>
      <c r="F2153" s="2"/>
      <c r="G2153" s="3"/>
      <c r="H2153" s="3"/>
      <c r="I2153" s="2"/>
      <c r="J2153"/>
      <c r="K2153"/>
      <c r="L2153"/>
      <c r="M2153"/>
      <c r="N2153"/>
      <c r="O2153"/>
      <c r="P2153"/>
      <c r="Q2153"/>
      <c r="R2153"/>
      <c r="S2153"/>
      <c r="T2153"/>
      <c r="U2153"/>
      <c r="V2153" s="2"/>
    </row>
    <row r="2154" spans="2:22" x14ac:dyDescent="0.2">
      <c r="B2154" s="2"/>
      <c r="C2154" s="2"/>
      <c r="D2154" s="2"/>
      <c r="E2154" s="2"/>
      <c r="F2154" s="2"/>
      <c r="G2154" s="3"/>
      <c r="H2154" s="3"/>
      <c r="I2154" s="2"/>
      <c r="J2154"/>
      <c r="K2154"/>
      <c r="L2154"/>
      <c r="M2154"/>
      <c r="N2154"/>
      <c r="O2154"/>
      <c r="P2154"/>
      <c r="Q2154"/>
      <c r="R2154"/>
      <c r="S2154"/>
      <c r="T2154"/>
      <c r="U2154"/>
      <c r="V2154" s="2"/>
    </row>
    <row r="2155" spans="2:22" x14ac:dyDescent="0.2">
      <c r="B2155" s="2"/>
      <c r="C2155" s="2"/>
      <c r="D2155" s="2"/>
      <c r="E2155" s="2"/>
      <c r="F2155" s="2"/>
      <c r="G2155" s="3"/>
      <c r="H2155" s="3"/>
      <c r="I2155" s="2"/>
      <c r="J2155"/>
      <c r="K2155"/>
      <c r="L2155"/>
      <c r="M2155"/>
      <c r="N2155"/>
      <c r="O2155"/>
      <c r="P2155"/>
      <c r="Q2155"/>
      <c r="R2155"/>
      <c r="S2155"/>
      <c r="T2155"/>
      <c r="U2155"/>
      <c r="V2155" s="2"/>
    </row>
    <row r="2156" spans="2:22" x14ac:dyDescent="0.2">
      <c r="B2156" s="2"/>
      <c r="C2156" s="2"/>
      <c r="D2156" s="2"/>
      <c r="E2156" s="2"/>
      <c r="F2156" s="2"/>
      <c r="G2156" s="3"/>
      <c r="H2156" s="3"/>
      <c r="I2156" s="2"/>
      <c r="J2156"/>
      <c r="K2156"/>
      <c r="L2156"/>
      <c r="M2156"/>
      <c r="N2156"/>
      <c r="O2156"/>
      <c r="P2156"/>
      <c r="Q2156"/>
      <c r="R2156"/>
      <c r="S2156"/>
      <c r="T2156"/>
      <c r="U2156"/>
      <c r="V2156" s="2"/>
    </row>
    <row r="2157" spans="2:22" x14ac:dyDescent="0.2">
      <c r="B2157" s="2"/>
      <c r="C2157" s="2"/>
      <c r="D2157" s="2"/>
      <c r="E2157" s="2"/>
      <c r="F2157" s="2"/>
      <c r="G2157" s="3"/>
      <c r="H2157" s="3"/>
      <c r="I2157" s="2"/>
      <c r="J2157"/>
      <c r="K2157"/>
      <c r="L2157"/>
      <c r="M2157"/>
      <c r="N2157"/>
      <c r="O2157"/>
      <c r="P2157"/>
      <c r="Q2157"/>
      <c r="R2157"/>
      <c r="S2157"/>
      <c r="T2157"/>
      <c r="U2157"/>
      <c r="V2157" s="2"/>
    </row>
    <row r="2158" spans="2:22" x14ac:dyDescent="0.2">
      <c r="B2158" s="2"/>
      <c r="C2158" s="2"/>
      <c r="D2158" s="2"/>
      <c r="E2158" s="2"/>
      <c r="F2158" s="2"/>
      <c r="G2158" s="3"/>
      <c r="H2158" s="3"/>
      <c r="I2158" s="2"/>
      <c r="J2158"/>
      <c r="K2158"/>
      <c r="L2158"/>
      <c r="M2158"/>
      <c r="N2158"/>
      <c r="O2158"/>
      <c r="P2158"/>
      <c r="Q2158"/>
      <c r="R2158"/>
      <c r="S2158"/>
      <c r="T2158"/>
      <c r="U2158"/>
      <c r="V2158" s="2"/>
    </row>
    <row r="2159" spans="2:22" x14ac:dyDescent="0.2">
      <c r="B2159" s="2"/>
      <c r="C2159" s="2"/>
      <c r="D2159" s="2"/>
      <c r="E2159" s="2"/>
      <c r="F2159" s="2"/>
      <c r="G2159" s="3"/>
      <c r="H2159" s="3"/>
      <c r="I2159" s="2"/>
      <c r="J2159"/>
      <c r="K2159"/>
      <c r="L2159"/>
      <c r="M2159"/>
      <c r="N2159"/>
      <c r="O2159"/>
      <c r="P2159"/>
      <c r="Q2159"/>
      <c r="R2159"/>
      <c r="S2159"/>
      <c r="T2159"/>
      <c r="U2159"/>
      <c r="V2159" s="2"/>
    </row>
    <row r="2160" spans="2:22" x14ac:dyDescent="0.2">
      <c r="B2160" s="2"/>
      <c r="C2160" s="2"/>
      <c r="D2160" s="2"/>
      <c r="E2160" s="2"/>
      <c r="F2160" s="2"/>
      <c r="G2160" s="3"/>
      <c r="H2160" s="3"/>
      <c r="I2160" s="2"/>
      <c r="J2160"/>
      <c r="K2160"/>
      <c r="L2160"/>
      <c r="M2160"/>
      <c r="N2160"/>
      <c r="O2160"/>
      <c r="P2160"/>
      <c r="Q2160"/>
      <c r="R2160"/>
      <c r="S2160"/>
      <c r="T2160"/>
      <c r="U2160"/>
      <c r="V2160" s="2"/>
    </row>
    <row r="2161" spans="2:22" x14ac:dyDescent="0.2">
      <c r="B2161" s="2"/>
      <c r="C2161" s="2"/>
      <c r="D2161" s="2"/>
      <c r="E2161" s="2"/>
      <c r="F2161" s="2"/>
      <c r="G2161" s="3"/>
      <c r="H2161" s="3"/>
      <c r="I2161" s="2"/>
      <c r="J2161"/>
      <c r="K2161"/>
      <c r="L2161"/>
      <c r="M2161"/>
      <c r="N2161"/>
      <c r="O2161"/>
      <c r="P2161"/>
      <c r="Q2161"/>
      <c r="R2161"/>
      <c r="S2161"/>
      <c r="T2161"/>
      <c r="U2161"/>
      <c r="V2161" s="2"/>
    </row>
    <row r="2162" spans="2:22" x14ac:dyDescent="0.2">
      <c r="B2162" s="2"/>
      <c r="C2162" s="2"/>
      <c r="D2162" s="2"/>
      <c r="E2162" s="2"/>
      <c r="F2162" s="2"/>
      <c r="G2162" s="3"/>
      <c r="H2162" s="3"/>
      <c r="I2162" s="2"/>
      <c r="J2162"/>
      <c r="K2162"/>
      <c r="L2162"/>
      <c r="M2162"/>
      <c r="N2162"/>
      <c r="O2162"/>
      <c r="P2162"/>
      <c r="Q2162"/>
      <c r="R2162"/>
      <c r="S2162"/>
      <c r="T2162"/>
      <c r="U2162"/>
      <c r="V2162" s="2"/>
    </row>
    <row r="2163" spans="2:22" x14ac:dyDescent="0.2">
      <c r="B2163" s="2"/>
      <c r="C2163" s="2"/>
      <c r="D2163" s="2"/>
      <c r="E2163" s="2"/>
      <c r="F2163" s="2"/>
      <c r="G2163" s="3"/>
      <c r="H2163" s="3"/>
      <c r="I2163" s="2"/>
      <c r="J2163"/>
      <c r="K2163"/>
      <c r="L2163"/>
      <c r="M2163"/>
      <c r="N2163"/>
      <c r="O2163"/>
      <c r="P2163"/>
      <c r="Q2163"/>
      <c r="R2163"/>
      <c r="S2163"/>
      <c r="T2163"/>
      <c r="U2163"/>
      <c r="V2163" s="2"/>
    </row>
    <row r="2164" spans="2:22" x14ac:dyDescent="0.2">
      <c r="B2164" s="2"/>
      <c r="C2164" s="2"/>
      <c r="D2164" s="2"/>
      <c r="E2164" s="2"/>
      <c r="F2164" s="2"/>
      <c r="G2164" s="3"/>
      <c r="H2164" s="3"/>
      <c r="I2164" s="2"/>
      <c r="J2164"/>
      <c r="K2164"/>
      <c r="L2164"/>
      <c r="M2164"/>
      <c r="N2164"/>
      <c r="O2164"/>
      <c r="P2164"/>
      <c r="Q2164"/>
      <c r="R2164"/>
      <c r="S2164"/>
      <c r="T2164"/>
      <c r="U2164"/>
      <c r="V2164" s="2"/>
    </row>
    <row r="2165" spans="2:22" x14ac:dyDescent="0.2">
      <c r="B2165" s="2"/>
      <c r="C2165" s="2"/>
      <c r="D2165" s="2"/>
      <c r="E2165" s="2"/>
      <c r="F2165" s="2"/>
      <c r="G2165" s="3"/>
      <c r="H2165" s="3"/>
      <c r="I2165" s="2"/>
      <c r="J2165"/>
      <c r="K2165"/>
      <c r="L2165"/>
      <c r="M2165"/>
      <c r="N2165"/>
      <c r="O2165"/>
      <c r="P2165"/>
      <c r="Q2165"/>
      <c r="R2165"/>
      <c r="S2165"/>
      <c r="T2165"/>
      <c r="U2165"/>
      <c r="V2165" s="2"/>
    </row>
    <row r="2166" spans="2:22" x14ac:dyDescent="0.2">
      <c r="B2166" s="2"/>
      <c r="C2166" s="2"/>
      <c r="D2166" s="2"/>
      <c r="E2166" s="2"/>
      <c r="F2166" s="2"/>
      <c r="G2166" s="3"/>
      <c r="H2166" s="3"/>
      <c r="I2166" s="2"/>
      <c r="J2166"/>
      <c r="K2166"/>
      <c r="L2166"/>
      <c r="M2166"/>
      <c r="N2166"/>
      <c r="O2166"/>
      <c r="P2166"/>
      <c r="Q2166"/>
      <c r="R2166"/>
      <c r="S2166"/>
      <c r="T2166"/>
      <c r="U2166"/>
      <c r="V2166" s="2"/>
    </row>
    <row r="2167" spans="2:22" x14ac:dyDescent="0.2">
      <c r="B2167" s="2"/>
      <c r="C2167" s="2"/>
      <c r="D2167" s="2"/>
      <c r="E2167" s="2"/>
      <c r="F2167" s="2"/>
      <c r="G2167" s="3"/>
      <c r="H2167" s="3"/>
      <c r="I2167" s="2"/>
      <c r="J2167"/>
      <c r="K2167"/>
      <c r="L2167"/>
      <c r="M2167"/>
      <c r="N2167"/>
      <c r="O2167"/>
      <c r="P2167"/>
      <c r="Q2167"/>
      <c r="R2167"/>
      <c r="S2167"/>
      <c r="T2167"/>
      <c r="U2167"/>
      <c r="V2167" s="2"/>
    </row>
    <row r="2168" spans="2:22" x14ac:dyDescent="0.2">
      <c r="B2168" s="2"/>
      <c r="C2168" s="2"/>
      <c r="D2168" s="2"/>
      <c r="E2168" s="2"/>
      <c r="F2168" s="2"/>
      <c r="G2168" s="3"/>
      <c r="H2168" s="3"/>
      <c r="I2168" s="2"/>
      <c r="J2168"/>
      <c r="K2168"/>
      <c r="L2168"/>
      <c r="M2168"/>
      <c r="N2168"/>
      <c r="O2168"/>
      <c r="P2168"/>
      <c r="Q2168"/>
      <c r="R2168"/>
      <c r="S2168"/>
      <c r="T2168"/>
      <c r="U2168"/>
      <c r="V2168" s="2"/>
    </row>
    <row r="2169" spans="2:22" x14ac:dyDescent="0.2">
      <c r="B2169" s="2"/>
      <c r="C2169" s="2"/>
      <c r="D2169" s="2"/>
      <c r="E2169" s="2"/>
      <c r="F2169" s="2"/>
      <c r="G2169" s="3"/>
      <c r="H2169" s="3"/>
      <c r="I2169" s="2"/>
      <c r="J2169"/>
      <c r="K2169"/>
      <c r="L2169"/>
      <c r="M2169"/>
      <c r="N2169"/>
      <c r="O2169"/>
      <c r="P2169"/>
      <c r="Q2169"/>
      <c r="R2169"/>
      <c r="S2169"/>
      <c r="T2169"/>
      <c r="U2169"/>
      <c r="V2169" s="2"/>
    </row>
    <row r="2170" spans="2:22" x14ac:dyDescent="0.2">
      <c r="B2170" s="2"/>
      <c r="C2170" s="2"/>
      <c r="D2170" s="2"/>
      <c r="E2170" s="2"/>
      <c r="F2170" s="2"/>
      <c r="G2170" s="3"/>
      <c r="H2170" s="3"/>
      <c r="I2170" s="2"/>
      <c r="J2170"/>
      <c r="K2170"/>
      <c r="L2170"/>
      <c r="M2170"/>
      <c r="N2170"/>
      <c r="O2170"/>
      <c r="P2170"/>
      <c r="Q2170"/>
      <c r="R2170"/>
      <c r="S2170"/>
      <c r="T2170"/>
      <c r="U2170"/>
      <c r="V2170" s="2"/>
    </row>
    <row r="2171" spans="2:22" x14ac:dyDescent="0.2">
      <c r="B2171" s="2"/>
      <c r="C2171" s="2"/>
      <c r="D2171" s="2"/>
      <c r="E2171" s="2"/>
      <c r="F2171" s="2"/>
      <c r="G2171" s="3"/>
      <c r="H2171" s="3"/>
      <c r="I2171" s="2"/>
      <c r="J2171"/>
      <c r="K2171"/>
      <c r="L2171"/>
      <c r="M2171"/>
      <c r="N2171"/>
      <c r="O2171"/>
      <c r="P2171"/>
      <c r="Q2171"/>
      <c r="R2171"/>
      <c r="S2171"/>
      <c r="T2171"/>
      <c r="U2171"/>
      <c r="V2171" s="2"/>
    </row>
    <row r="2172" spans="2:22" x14ac:dyDescent="0.2">
      <c r="B2172" s="2"/>
      <c r="C2172" s="2"/>
      <c r="D2172" s="2"/>
      <c r="E2172" s="2"/>
      <c r="F2172" s="2"/>
      <c r="G2172" s="3"/>
      <c r="H2172" s="3"/>
      <c r="I2172" s="2"/>
      <c r="J2172"/>
      <c r="K2172"/>
      <c r="L2172"/>
      <c r="M2172"/>
      <c r="N2172"/>
      <c r="O2172"/>
      <c r="P2172"/>
      <c r="Q2172"/>
      <c r="R2172"/>
      <c r="S2172"/>
      <c r="T2172"/>
      <c r="U2172"/>
      <c r="V2172" s="2"/>
    </row>
    <row r="2173" spans="2:22" x14ac:dyDescent="0.2">
      <c r="B2173" s="2"/>
      <c r="C2173" s="2"/>
      <c r="D2173" s="2"/>
      <c r="E2173" s="2"/>
      <c r="F2173" s="2"/>
      <c r="G2173" s="3"/>
      <c r="H2173" s="3"/>
      <c r="I2173" s="2"/>
      <c r="J2173"/>
      <c r="K2173"/>
      <c r="L2173"/>
      <c r="M2173"/>
      <c r="N2173"/>
      <c r="O2173"/>
      <c r="P2173"/>
      <c r="Q2173"/>
      <c r="R2173"/>
      <c r="S2173"/>
      <c r="T2173"/>
      <c r="U2173"/>
      <c r="V2173" s="2"/>
    </row>
    <row r="2174" spans="2:22" x14ac:dyDescent="0.2">
      <c r="B2174" s="2"/>
      <c r="C2174" s="2"/>
      <c r="D2174" s="2"/>
      <c r="E2174" s="2"/>
      <c r="F2174" s="2"/>
      <c r="G2174" s="3"/>
      <c r="H2174" s="3"/>
      <c r="I2174" s="2"/>
      <c r="J2174"/>
      <c r="K2174"/>
      <c r="L2174"/>
      <c r="M2174"/>
      <c r="N2174"/>
      <c r="O2174"/>
      <c r="P2174"/>
      <c r="Q2174"/>
      <c r="R2174"/>
      <c r="S2174"/>
      <c r="T2174"/>
      <c r="U2174"/>
      <c r="V2174" s="2"/>
    </row>
    <row r="2175" spans="2:22" x14ac:dyDescent="0.2">
      <c r="B2175" s="2"/>
      <c r="C2175" s="2"/>
      <c r="D2175" s="2"/>
      <c r="E2175" s="2"/>
      <c r="F2175" s="2"/>
      <c r="G2175" s="3"/>
      <c r="H2175" s="3"/>
      <c r="I2175" s="2"/>
      <c r="J2175"/>
      <c r="K2175"/>
      <c r="L2175"/>
      <c r="M2175"/>
      <c r="N2175"/>
      <c r="O2175"/>
      <c r="P2175"/>
      <c r="Q2175"/>
      <c r="R2175"/>
      <c r="S2175"/>
      <c r="T2175"/>
      <c r="U2175"/>
      <c r="V2175" s="2"/>
    </row>
    <row r="2176" spans="2:22" x14ac:dyDescent="0.2">
      <c r="B2176" s="2"/>
      <c r="C2176" s="2"/>
      <c r="D2176" s="2"/>
      <c r="E2176" s="2"/>
      <c r="F2176" s="2"/>
      <c r="G2176" s="3"/>
      <c r="H2176" s="3"/>
      <c r="I2176" s="2"/>
      <c r="J2176"/>
      <c r="K2176"/>
      <c r="L2176"/>
      <c r="M2176"/>
      <c r="N2176"/>
      <c r="O2176"/>
      <c r="P2176"/>
      <c r="Q2176"/>
      <c r="R2176"/>
      <c r="S2176"/>
      <c r="T2176"/>
      <c r="U2176"/>
      <c r="V2176" s="2"/>
    </row>
    <row r="2177" spans="2:22" x14ac:dyDescent="0.2">
      <c r="B2177" s="2"/>
      <c r="C2177" s="2"/>
      <c r="D2177" s="2"/>
      <c r="E2177" s="2"/>
      <c r="F2177" s="2"/>
      <c r="G2177" s="3"/>
      <c r="H2177" s="3"/>
      <c r="I2177" s="2"/>
      <c r="J2177"/>
      <c r="K2177"/>
      <c r="L2177"/>
      <c r="M2177"/>
      <c r="N2177"/>
      <c r="O2177"/>
      <c r="P2177"/>
      <c r="Q2177"/>
      <c r="R2177"/>
      <c r="S2177"/>
      <c r="T2177"/>
      <c r="U2177"/>
      <c r="V2177" s="2"/>
    </row>
    <row r="2178" spans="2:22" x14ac:dyDescent="0.2">
      <c r="B2178" s="2"/>
      <c r="C2178" s="2"/>
      <c r="D2178" s="2"/>
      <c r="E2178" s="2"/>
      <c r="F2178" s="2"/>
      <c r="G2178" s="3"/>
      <c r="H2178" s="3"/>
      <c r="I2178" s="2"/>
      <c r="J2178"/>
      <c r="K2178"/>
      <c r="L2178"/>
      <c r="M2178"/>
      <c r="N2178"/>
      <c r="O2178"/>
      <c r="P2178"/>
      <c r="Q2178"/>
      <c r="R2178"/>
      <c r="S2178"/>
      <c r="T2178"/>
      <c r="U2178"/>
      <c r="V2178" s="2"/>
    </row>
    <row r="2179" spans="2:22" x14ac:dyDescent="0.2">
      <c r="B2179" s="2"/>
      <c r="C2179" s="2"/>
      <c r="D2179" s="2"/>
      <c r="E2179" s="2"/>
      <c r="F2179" s="2"/>
      <c r="G2179" s="3"/>
      <c r="H2179" s="3"/>
      <c r="I2179" s="2"/>
      <c r="J2179"/>
      <c r="K2179"/>
      <c r="L2179"/>
      <c r="M2179"/>
      <c r="N2179"/>
      <c r="O2179"/>
      <c r="P2179"/>
      <c r="Q2179"/>
      <c r="R2179"/>
      <c r="S2179"/>
      <c r="T2179"/>
      <c r="U2179"/>
      <c r="V2179" s="2"/>
    </row>
    <row r="2180" spans="2:22" x14ac:dyDescent="0.2">
      <c r="B2180" s="2"/>
      <c r="C2180" s="2"/>
      <c r="D2180" s="2"/>
      <c r="E2180" s="2"/>
      <c r="F2180" s="2"/>
      <c r="G2180" s="3"/>
      <c r="H2180" s="3"/>
      <c r="I2180" s="2"/>
      <c r="J2180"/>
      <c r="K2180"/>
      <c r="L2180"/>
      <c r="M2180"/>
      <c r="N2180"/>
      <c r="O2180"/>
      <c r="P2180"/>
      <c r="Q2180"/>
      <c r="R2180"/>
      <c r="S2180"/>
      <c r="T2180"/>
      <c r="U2180"/>
      <c r="V2180" s="2"/>
    </row>
    <row r="2181" spans="2:22" x14ac:dyDescent="0.2">
      <c r="B2181" s="2"/>
      <c r="C2181" s="2"/>
      <c r="D2181" s="2"/>
      <c r="E2181" s="2"/>
      <c r="F2181" s="2"/>
      <c r="G2181" s="3"/>
      <c r="H2181" s="3"/>
      <c r="I2181" s="2"/>
      <c r="J2181"/>
      <c r="K2181"/>
      <c r="L2181"/>
      <c r="M2181"/>
      <c r="N2181"/>
      <c r="O2181"/>
      <c r="P2181"/>
      <c r="Q2181"/>
      <c r="R2181"/>
      <c r="S2181"/>
      <c r="T2181"/>
      <c r="U2181"/>
      <c r="V2181" s="2"/>
    </row>
    <row r="2182" spans="2:22" x14ac:dyDescent="0.2">
      <c r="B2182" s="2"/>
      <c r="C2182" s="2"/>
      <c r="D2182" s="2"/>
      <c r="E2182" s="2"/>
      <c r="F2182" s="2"/>
      <c r="G2182" s="3"/>
      <c r="H2182" s="3"/>
      <c r="I2182" s="2"/>
      <c r="J2182"/>
      <c r="K2182"/>
      <c r="L2182"/>
      <c r="M2182"/>
      <c r="N2182"/>
      <c r="O2182"/>
      <c r="P2182"/>
      <c r="Q2182"/>
      <c r="R2182"/>
      <c r="S2182"/>
      <c r="T2182"/>
      <c r="U2182"/>
      <c r="V2182" s="2"/>
    </row>
    <row r="2183" spans="2:22" x14ac:dyDescent="0.2">
      <c r="B2183" s="2"/>
      <c r="C2183" s="2"/>
      <c r="D2183" s="2"/>
      <c r="E2183" s="2"/>
      <c r="F2183" s="2"/>
      <c r="G2183" s="3"/>
      <c r="H2183" s="3"/>
      <c r="I2183" s="2"/>
      <c r="J2183"/>
      <c r="K2183"/>
      <c r="L2183"/>
      <c r="M2183"/>
      <c r="N2183"/>
      <c r="O2183"/>
      <c r="P2183"/>
      <c r="Q2183"/>
      <c r="R2183"/>
      <c r="S2183"/>
      <c r="T2183"/>
      <c r="U2183"/>
      <c r="V2183" s="2"/>
    </row>
    <row r="2184" spans="2:22" x14ac:dyDescent="0.2">
      <c r="B2184" s="2"/>
      <c r="C2184" s="2"/>
      <c r="D2184" s="2"/>
      <c r="E2184" s="2"/>
      <c r="F2184" s="2"/>
      <c r="G2184" s="3"/>
      <c r="H2184" s="3"/>
      <c r="I2184" s="2"/>
      <c r="J2184"/>
      <c r="K2184"/>
      <c r="L2184"/>
      <c r="M2184"/>
      <c r="N2184"/>
      <c r="O2184"/>
      <c r="P2184"/>
      <c r="Q2184"/>
      <c r="R2184"/>
      <c r="S2184"/>
      <c r="T2184"/>
      <c r="U2184"/>
      <c r="V2184" s="2"/>
    </row>
    <row r="2185" spans="2:22" x14ac:dyDescent="0.2">
      <c r="B2185" s="2"/>
      <c r="C2185" s="2"/>
      <c r="D2185" s="2"/>
      <c r="E2185" s="2"/>
      <c r="F2185" s="2"/>
      <c r="G2185" s="3"/>
      <c r="H2185" s="3"/>
      <c r="I2185" s="2"/>
      <c r="J2185"/>
      <c r="K2185"/>
      <c r="L2185"/>
      <c r="M2185"/>
      <c r="N2185"/>
      <c r="O2185"/>
      <c r="P2185"/>
      <c r="Q2185"/>
      <c r="R2185"/>
      <c r="S2185"/>
      <c r="T2185"/>
      <c r="U2185"/>
      <c r="V2185" s="2"/>
    </row>
    <row r="2186" spans="2:22" x14ac:dyDescent="0.2">
      <c r="B2186" s="2"/>
      <c r="C2186" s="2"/>
      <c r="D2186" s="2"/>
      <c r="E2186" s="2"/>
      <c r="F2186" s="2"/>
      <c r="G2186" s="3"/>
      <c r="H2186" s="3"/>
      <c r="I2186" s="2"/>
      <c r="J2186"/>
      <c r="K2186"/>
      <c r="L2186"/>
      <c r="M2186"/>
      <c r="N2186"/>
      <c r="O2186"/>
      <c r="P2186"/>
      <c r="Q2186"/>
      <c r="R2186"/>
      <c r="S2186"/>
      <c r="T2186"/>
      <c r="U2186"/>
      <c r="V2186" s="2"/>
    </row>
    <row r="2187" spans="2:22" x14ac:dyDescent="0.2">
      <c r="B2187" s="2"/>
      <c r="C2187" s="2"/>
      <c r="D2187" s="2"/>
      <c r="E2187" s="2"/>
      <c r="F2187" s="2"/>
      <c r="G2187" s="3"/>
      <c r="H2187" s="3"/>
      <c r="I2187" s="2"/>
      <c r="J2187"/>
      <c r="K2187"/>
      <c r="L2187"/>
      <c r="M2187"/>
      <c r="N2187"/>
      <c r="O2187"/>
      <c r="P2187"/>
      <c r="Q2187"/>
      <c r="R2187"/>
      <c r="S2187"/>
      <c r="T2187"/>
      <c r="U2187"/>
      <c r="V2187" s="2"/>
    </row>
    <row r="2188" spans="2:22" x14ac:dyDescent="0.2">
      <c r="B2188" s="2"/>
      <c r="C2188" s="2"/>
      <c r="D2188" s="2"/>
      <c r="E2188" s="2"/>
      <c r="F2188" s="2"/>
      <c r="G2188" s="3"/>
      <c r="H2188" s="3"/>
      <c r="I2188" s="2"/>
      <c r="J2188"/>
      <c r="K2188"/>
      <c r="L2188"/>
      <c r="M2188"/>
      <c r="N2188"/>
      <c r="O2188"/>
      <c r="P2188"/>
      <c r="Q2188"/>
      <c r="R2188"/>
      <c r="S2188"/>
      <c r="T2188"/>
      <c r="U2188"/>
      <c r="V2188" s="2"/>
    </row>
    <row r="2189" spans="2:22" x14ac:dyDescent="0.2">
      <c r="B2189" s="2"/>
      <c r="C2189" s="2"/>
      <c r="D2189" s="2"/>
      <c r="E2189" s="2"/>
      <c r="F2189" s="2"/>
      <c r="G2189" s="3"/>
      <c r="H2189" s="3"/>
      <c r="I2189" s="2"/>
      <c r="J2189"/>
      <c r="K2189"/>
      <c r="L2189"/>
      <c r="M2189"/>
      <c r="N2189"/>
      <c r="O2189"/>
      <c r="P2189"/>
      <c r="Q2189"/>
      <c r="R2189"/>
      <c r="S2189"/>
      <c r="T2189"/>
      <c r="U2189"/>
      <c r="V2189" s="2"/>
    </row>
    <row r="2190" spans="2:22" x14ac:dyDescent="0.2">
      <c r="B2190" s="2"/>
      <c r="C2190" s="2"/>
      <c r="D2190" s="2"/>
      <c r="E2190" s="2"/>
      <c r="F2190" s="2"/>
      <c r="G2190" s="3"/>
      <c r="H2190" s="3"/>
      <c r="I2190" s="2"/>
      <c r="J2190"/>
      <c r="K2190"/>
      <c r="L2190"/>
      <c r="M2190"/>
      <c r="N2190"/>
      <c r="O2190"/>
      <c r="P2190"/>
      <c r="Q2190"/>
      <c r="R2190"/>
      <c r="S2190"/>
      <c r="T2190"/>
      <c r="U2190"/>
      <c r="V2190" s="2"/>
    </row>
    <row r="2191" spans="2:22" x14ac:dyDescent="0.2">
      <c r="B2191" s="2"/>
      <c r="C2191" s="2"/>
      <c r="D2191" s="2"/>
      <c r="E2191" s="2"/>
      <c r="F2191" s="2"/>
      <c r="G2191" s="3"/>
      <c r="H2191" s="3"/>
      <c r="I2191" s="2"/>
      <c r="J2191"/>
      <c r="K2191"/>
      <c r="L2191"/>
      <c r="M2191"/>
      <c r="N2191"/>
      <c r="O2191"/>
      <c r="P2191"/>
      <c r="Q2191"/>
      <c r="R2191"/>
      <c r="S2191"/>
      <c r="T2191"/>
      <c r="U2191"/>
      <c r="V2191" s="2"/>
    </row>
    <row r="2192" spans="2:22" x14ac:dyDescent="0.2">
      <c r="B2192" s="2"/>
      <c r="C2192" s="2"/>
      <c r="D2192" s="2"/>
      <c r="E2192" s="2"/>
      <c r="F2192" s="2"/>
      <c r="G2192" s="3"/>
      <c r="H2192" s="3"/>
      <c r="I2192" s="2"/>
      <c r="J2192"/>
      <c r="K2192"/>
      <c r="L2192"/>
      <c r="M2192"/>
      <c r="N2192"/>
      <c r="O2192"/>
      <c r="P2192"/>
      <c r="Q2192"/>
      <c r="R2192"/>
      <c r="S2192"/>
      <c r="T2192"/>
      <c r="U2192"/>
      <c r="V2192" s="2"/>
    </row>
    <row r="2193" spans="2:22" x14ac:dyDescent="0.2">
      <c r="B2193" s="2"/>
      <c r="C2193" s="2"/>
      <c r="D2193" s="2"/>
      <c r="E2193" s="2"/>
      <c r="F2193" s="2"/>
      <c r="G2193" s="3"/>
      <c r="H2193" s="3"/>
      <c r="I2193" s="2"/>
      <c r="J2193"/>
      <c r="K2193"/>
      <c r="L2193"/>
      <c r="M2193"/>
      <c r="N2193"/>
      <c r="O2193"/>
      <c r="P2193"/>
      <c r="Q2193"/>
      <c r="R2193"/>
      <c r="S2193"/>
      <c r="T2193"/>
      <c r="U2193"/>
      <c r="V2193" s="2"/>
    </row>
    <row r="2194" spans="2:22" x14ac:dyDescent="0.2">
      <c r="B2194" s="2"/>
      <c r="C2194" s="2"/>
      <c r="D2194" s="2"/>
      <c r="E2194" s="2"/>
      <c r="F2194" s="2"/>
      <c r="G2194" s="3"/>
      <c r="H2194" s="3"/>
      <c r="I2194" s="2"/>
      <c r="J2194"/>
      <c r="K2194"/>
      <c r="L2194"/>
      <c r="M2194"/>
      <c r="N2194"/>
      <c r="O2194"/>
      <c r="P2194"/>
      <c r="Q2194"/>
      <c r="R2194"/>
      <c r="S2194"/>
      <c r="T2194"/>
      <c r="U2194"/>
      <c r="V2194" s="2"/>
    </row>
    <row r="2195" spans="2:22" x14ac:dyDescent="0.2">
      <c r="B2195" s="2"/>
      <c r="C2195" s="2"/>
      <c r="D2195" s="2"/>
      <c r="E2195" s="2"/>
      <c r="F2195" s="2"/>
      <c r="G2195" s="3"/>
      <c r="H2195" s="3"/>
      <c r="I2195" s="2"/>
      <c r="J2195"/>
      <c r="K2195"/>
      <c r="L2195"/>
      <c r="M2195"/>
      <c r="N2195"/>
      <c r="O2195"/>
      <c r="P2195"/>
      <c r="Q2195"/>
      <c r="R2195"/>
      <c r="S2195"/>
      <c r="T2195"/>
      <c r="U2195"/>
      <c r="V2195" s="2"/>
    </row>
    <row r="2196" spans="2:22" x14ac:dyDescent="0.2">
      <c r="B2196" s="2"/>
      <c r="C2196" s="2"/>
      <c r="D2196" s="2"/>
      <c r="E2196" s="2"/>
      <c r="F2196" s="2"/>
      <c r="G2196" s="3"/>
      <c r="H2196" s="3"/>
      <c r="I2196" s="2"/>
      <c r="J2196"/>
      <c r="K2196"/>
      <c r="L2196"/>
      <c r="M2196"/>
      <c r="N2196"/>
      <c r="O2196"/>
      <c r="P2196"/>
      <c r="Q2196"/>
      <c r="R2196"/>
      <c r="S2196"/>
      <c r="T2196"/>
      <c r="U2196"/>
      <c r="V2196" s="2"/>
    </row>
    <row r="2197" spans="2:22" x14ac:dyDescent="0.2">
      <c r="B2197" s="2"/>
      <c r="C2197" s="2"/>
      <c r="D2197" s="2"/>
      <c r="E2197" s="2"/>
      <c r="F2197" s="2"/>
      <c r="G2197" s="3"/>
      <c r="H2197" s="3"/>
      <c r="I2197" s="2"/>
      <c r="J2197"/>
      <c r="K2197"/>
      <c r="L2197"/>
      <c r="M2197"/>
      <c r="N2197"/>
      <c r="O2197"/>
      <c r="P2197"/>
      <c r="Q2197"/>
      <c r="R2197"/>
      <c r="S2197"/>
      <c r="T2197"/>
      <c r="U2197"/>
      <c r="V2197" s="2"/>
    </row>
    <row r="2198" spans="2:22" x14ac:dyDescent="0.2">
      <c r="B2198" s="2"/>
      <c r="C2198" s="2"/>
      <c r="D2198" s="2"/>
      <c r="E2198" s="2"/>
      <c r="F2198" s="2"/>
      <c r="G2198" s="3"/>
      <c r="H2198" s="3"/>
      <c r="I2198" s="2"/>
      <c r="J2198"/>
      <c r="K2198"/>
      <c r="L2198"/>
      <c r="M2198"/>
      <c r="N2198"/>
      <c r="O2198"/>
      <c r="P2198"/>
      <c r="Q2198"/>
      <c r="R2198"/>
      <c r="S2198"/>
      <c r="T2198"/>
      <c r="U2198"/>
      <c r="V2198" s="2"/>
    </row>
    <row r="2199" spans="2:22" x14ac:dyDescent="0.2">
      <c r="B2199" s="2"/>
      <c r="C2199" s="2"/>
      <c r="D2199" s="2"/>
      <c r="E2199" s="2"/>
      <c r="F2199" s="2"/>
      <c r="G2199" s="3"/>
      <c r="H2199" s="3"/>
      <c r="I2199" s="2"/>
      <c r="J2199"/>
      <c r="K2199"/>
      <c r="L2199"/>
      <c r="M2199"/>
      <c r="N2199"/>
      <c r="O2199"/>
      <c r="P2199"/>
      <c r="Q2199"/>
      <c r="R2199"/>
      <c r="S2199"/>
      <c r="T2199"/>
      <c r="U2199"/>
      <c r="V2199" s="2"/>
    </row>
    <row r="2200" spans="2:22" x14ac:dyDescent="0.2">
      <c r="B2200" s="2"/>
      <c r="C2200" s="2"/>
      <c r="D2200" s="2"/>
      <c r="E2200" s="2"/>
      <c r="F2200" s="2"/>
      <c r="G2200" s="3"/>
      <c r="H2200" s="3"/>
      <c r="I2200" s="2"/>
      <c r="J2200"/>
      <c r="K2200"/>
      <c r="L2200"/>
      <c r="M2200"/>
      <c r="N2200"/>
      <c r="O2200"/>
      <c r="P2200"/>
      <c r="Q2200"/>
      <c r="R2200"/>
      <c r="S2200"/>
      <c r="T2200"/>
      <c r="U2200"/>
      <c r="V2200" s="2"/>
    </row>
    <row r="2201" spans="2:22" x14ac:dyDescent="0.2">
      <c r="B2201" s="2"/>
      <c r="C2201" s="2"/>
      <c r="D2201" s="2"/>
      <c r="E2201" s="2"/>
      <c r="F2201" s="2"/>
      <c r="G2201" s="3"/>
      <c r="H2201" s="3"/>
      <c r="I2201" s="2"/>
      <c r="J2201"/>
      <c r="K2201"/>
      <c r="L2201"/>
      <c r="M2201"/>
      <c r="N2201"/>
      <c r="O2201"/>
      <c r="P2201"/>
      <c r="Q2201"/>
      <c r="R2201"/>
      <c r="S2201"/>
      <c r="T2201"/>
      <c r="U2201"/>
      <c r="V2201" s="2"/>
    </row>
    <row r="2202" spans="2:22" x14ac:dyDescent="0.2">
      <c r="B2202" s="2"/>
      <c r="C2202" s="2"/>
      <c r="D2202" s="2"/>
      <c r="E2202" s="2"/>
      <c r="F2202" s="2"/>
      <c r="G2202" s="3"/>
      <c r="H2202" s="3"/>
      <c r="I2202" s="2"/>
      <c r="J2202"/>
      <c r="K2202"/>
      <c r="L2202"/>
      <c r="M2202"/>
      <c r="N2202"/>
      <c r="O2202"/>
      <c r="P2202"/>
      <c r="Q2202"/>
      <c r="R2202"/>
      <c r="S2202"/>
      <c r="T2202"/>
      <c r="U2202"/>
      <c r="V2202" s="2"/>
    </row>
    <row r="2203" spans="2:22" x14ac:dyDescent="0.2">
      <c r="B2203" s="2"/>
      <c r="C2203" s="2"/>
      <c r="D2203" s="2"/>
      <c r="E2203" s="2"/>
      <c r="F2203" s="2"/>
      <c r="G2203" s="3"/>
      <c r="H2203" s="3"/>
      <c r="I2203" s="2"/>
      <c r="J2203"/>
      <c r="K2203"/>
      <c r="L2203"/>
      <c r="M2203"/>
      <c r="N2203"/>
      <c r="O2203"/>
      <c r="P2203"/>
      <c r="Q2203"/>
      <c r="R2203"/>
      <c r="S2203"/>
      <c r="T2203"/>
      <c r="U2203"/>
      <c r="V2203" s="2"/>
    </row>
    <row r="2204" spans="2:22" x14ac:dyDescent="0.2">
      <c r="B2204" s="2"/>
      <c r="C2204" s="2"/>
      <c r="D2204" s="2"/>
      <c r="E2204" s="2"/>
      <c r="F2204" s="2"/>
      <c r="G2204" s="3"/>
      <c r="H2204" s="3"/>
      <c r="I2204" s="2"/>
      <c r="J2204"/>
      <c r="K2204"/>
      <c r="L2204"/>
      <c r="M2204"/>
      <c r="N2204"/>
      <c r="O2204"/>
      <c r="P2204"/>
      <c r="Q2204"/>
      <c r="R2204"/>
      <c r="S2204"/>
      <c r="T2204"/>
      <c r="U2204"/>
      <c r="V2204" s="2"/>
    </row>
    <row r="2205" spans="2:22" x14ac:dyDescent="0.2">
      <c r="B2205" s="2"/>
      <c r="C2205" s="2"/>
      <c r="D2205" s="2"/>
      <c r="E2205" s="2"/>
      <c r="F2205" s="2"/>
      <c r="G2205" s="3"/>
      <c r="H2205" s="3"/>
      <c r="I2205" s="2"/>
      <c r="J2205"/>
      <c r="K2205"/>
      <c r="L2205"/>
      <c r="M2205"/>
      <c r="N2205"/>
      <c r="O2205"/>
      <c r="P2205"/>
      <c r="Q2205"/>
      <c r="R2205"/>
      <c r="S2205"/>
      <c r="T2205"/>
      <c r="U2205"/>
      <c r="V2205" s="2"/>
    </row>
    <row r="2206" spans="2:22" x14ac:dyDescent="0.2">
      <c r="B2206" s="2"/>
      <c r="C2206" s="2"/>
      <c r="D2206" s="2"/>
      <c r="E2206" s="2"/>
      <c r="F2206" s="2"/>
      <c r="G2206" s="3"/>
      <c r="H2206" s="3"/>
      <c r="I2206" s="2"/>
      <c r="J2206"/>
      <c r="K2206"/>
      <c r="L2206"/>
      <c r="M2206"/>
      <c r="N2206"/>
      <c r="O2206"/>
      <c r="P2206"/>
      <c r="Q2206"/>
      <c r="R2206"/>
      <c r="S2206"/>
      <c r="T2206"/>
      <c r="U2206"/>
      <c r="V2206" s="2"/>
    </row>
    <row r="2207" spans="2:22" x14ac:dyDescent="0.2">
      <c r="B2207" s="2"/>
      <c r="C2207" s="2"/>
      <c r="D2207" s="2"/>
      <c r="E2207" s="2"/>
      <c r="F2207" s="2"/>
      <c r="G2207" s="3"/>
      <c r="H2207" s="3"/>
      <c r="I2207" s="2"/>
      <c r="J2207"/>
      <c r="K2207"/>
      <c r="L2207"/>
      <c r="M2207"/>
      <c r="N2207"/>
      <c r="O2207"/>
      <c r="P2207"/>
      <c r="Q2207"/>
      <c r="R2207"/>
      <c r="S2207"/>
      <c r="T2207"/>
      <c r="U2207"/>
      <c r="V2207" s="2"/>
    </row>
    <row r="2208" spans="2:22" x14ac:dyDescent="0.2">
      <c r="B2208" s="2"/>
      <c r="C2208" s="2"/>
      <c r="D2208" s="2"/>
      <c r="E2208" s="2"/>
      <c r="F2208" s="2"/>
      <c r="G2208" s="3"/>
      <c r="H2208" s="3"/>
      <c r="I2208" s="2"/>
      <c r="J2208"/>
      <c r="K2208"/>
      <c r="L2208"/>
      <c r="M2208"/>
      <c r="N2208"/>
      <c r="O2208"/>
      <c r="P2208"/>
      <c r="Q2208"/>
      <c r="R2208"/>
      <c r="S2208"/>
      <c r="T2208"/>
      <c r="U2208"/>
      <c r="V2208" s="2"/>
    </row>
    <row r="2209" spans="2:22" x14ac:dyDescent="0.2">
      <c r="B2209" s="2"/>
      <c r="C2209" s="2"/>
      <c r="D2209" s="2"/>
      <c r="E2209" s="2"/>
      <c r="F2209" s="2"/>
      <c r="G2209" s="3"/>
      <c r="H2209" s="3"/>
      <c r="I2209" s="2"/>
      <c r="J2209"/>
      <c r="K2209"/>
      <c r="L2209"/>
      <c r="M2209"/>
      <c r="N2209"/>
      <c r="O2209"/>
      <c r="P2209"/>
      <c r="Q2209"/>
      <c r="R2209"/>
      <c r="S2209"/>
      <c r="T2209"/>
      <c r="U2209"/>
      <c r="V2209" s="2"/>
    </row>
    <row r="2210" spans="2:22" x14ac:dyDescent="0.2">
      <c r="B2210" s="2"/>
      <c r="C2210" s="2"/>
      <c r="D2210" s="2"/>
      <c r="E2210" s="2"/>
      <c r="F2210" s="2"/>
      <c r="G2210" s="3"/>
      <c r="H2210" s="3"/>
      <c r="I2210" s="2"/>
      <c r="J2210"/>
      <c r="K2210"/>
      <c r="L2210"/>
      <c r="M2210"/>
      <c r="N2210"/>
      <c r="O2210"/>
      <c r="P2210"/>
      <c r="Q2210"/>
      <c r="R2210"/>
      <c r="S2210"/>
      <c r="T2210"/>
      <c r="U2210"/>
      <c r="V2210" s="2"/>
    </row>
    <row r="2211" spans="2:22" x14ac:dyDescent="0.2">
      <c r="B2211" s="2"/>
      <c r="C2211" s="2"/>
      <c r="D2211" s="2"/>
      <c r="E2211" s="2"/>
      <c r="F2211" s="2"/>
      <c r="G2211" s="3"/>
      <c r="H2211" s="3"/>
      <c r="I2211" s="2"/>
      <c r="J2211"/>
      <c r="K2211"/>
      <c r="L2211"/>
      <c r="M2211"/>
      <c r="N2211"/>
      <c r="O2211"/>
      <c r="P2211"/>
      <c r="Q2211"/>
      <c r="R2211"/>
      <c r="S2211"/>
      <c r="T2211"/>
      <c r="U2211"/>
      <c r="V2211" s="2"/>
    </row>
    <row r="2212" spans="2:22" x14ac:dyDescent="0.2">
      <c r="B2212" s="2"/>
      <c r="C2212" s="2"/>
      <c r="D2212" s="2"/>
      <c r="E2212" s="2"/>
      <c r="F2212" s="2"/>
      <c r="G2212" s="3"/>
      <c r="H2212" s="3"/>
      <c r="I2212" s="2"/>
      <c r="J2212"/>
      <c r="K2212"/>
      <c r="L2212"/>
      <c r="M2212"/>
      <c r="N2212"/>
      <c r="O2212"/>
      <c r="P2212"/>
      <c r="Q2212"/>
      <c r="R2212"/>
      <c r="S2212"/>
      <c r="T2212"/>
      <c r="U2212"/>
      <c r="V2212" s="2"/>
    </row>
    <row r="2213" spans="2:22" x14ac:dyDescent="0.2">
      <c r="B2213" s="2"/>
      <c r="C2213" s="2"/>
      <c r="D2213" s="2"/>
      <c r="E2213" s="2"/>
      <c r="F2213" s="2"/>
      <c r="G2213" s="3"/>
      <c r="H2213" s="3"/>
      <c r="I2213" s="2"/>
      <c r="J2213"/>
      <c r="K2213"/>
      <c r="L2213"/>
      <c r="M2213"/>
      <c r="N2213"/>
      <c r="O2213"/>
      <c r="P2213"/>
      <c r="Q2213"/>
      <c r="R2213"/>
      <c r="S2213"/>
      <c r="T2213"/>
      <c r="U2213"/>
      <c r="V2213" s="2"/>
    </row>
    <row r="2214" spans="2:22" x14ac:dyDescent="0.2">
      <c r="B2214" s="2"/>
      <c r="C2214" s="2"/>
      <c r="D2214" s="2"/>
      <c r="E2214" s="2"/>
      <c r="F2214" s="2"/>
      <c r="G2214" s="3"/>
      <c r="H2214" s="3"/>
      <c r="I2214" s="2"/>
      <c r="J2214"/>
      <c r="K2214"/>
      <c r="L2214"/>
      <c r="M2214"/>
      <c r="N2214"/>
      <c r="O2214"/>
      <c r="P2214"/>
      <c r="Q2214"/>
      <c r="R2214"/>
      <c r="S2214"/>
      <c r="T2214"/>
      <c r="U2214"/>
      <c r="V2214" s="2"/>
    </row>
    <row r="2215" spans="2:22" x14ac:dyDescent="0.2">
      <c r="B2215" s="2"/>
      <c r="C2215" s="2"/>
      <c r="D2215" s="2"/>
      <c r="E2215" s="2"/>
      <c r="F2215" s="2"/>
      <c r="G2215" s="3"/>
      <c r="H2215" s="3"/>
      <c r="I2215" s="2"/>
      <c r="J2215"/>
      <c r="K2215"/>
      <c r="L2215"/>
      <c r="M2215"/>
      <c r="N2215"/>
      <c r="O2215"/>
      <c r="P2215"/>
      <c r="Q2215"/>
      <c r="R2215"/>
      <c r="S2215"/>
      <c r="T2215"/>
      <c r="U2215"/>
      <c r="V2215" s="2"/>
    </row>
    <row r="2216" spans="2:22" x14ac:dyDescent="0.2">
      <c r="B2216" s="2"/>
      <c r="C2216" s="2"/>
      <c r="D2216" s="2"/>
      <c r="E2216" s="2"/>
      <c r="F2216" s="2"/>
      <c r="G2216" s="3"/>
      <c r="H2216" s="3"/>
      <c r="I2216" s="2"/>
      <c r="J2216"/>
      <c r="K2216"/>
      <c r="L2216"/>
      <c r="M2216"/>
      <c r="N2216"/>
      <c r="O2216"/>
      <c r="P2216"/>
      <c r="Q2216"/>
      <c r="R2216"/>
      <c r="S2216"/>
      <c r="T2216"/>
      <c r="U2216"/>
      <c r="V2216" s="2"/>
    </row>
    <row r="2217" spans="2:22" x14ac:dyDescent="0.2">
      <c r="B2217" s="2"/>
      <c r="C2217" s="2"/>
      <c r="D2217" s="2"/>
      <c r="E2217" s="2"/>
      <c r="F2217" s="2"/>
      <c r="G2217" s="3"/>
      <c r="H2217" s="3"/>
      <c r="I2217" s="2"/>
      <c r="J2217"/>
      <c r="K2217"/>
      <c r="L2217"/>
      <c r="M2217"/>
      <c r="N2217"/>
      <c r="O2217"/>
      <c r="P2217"/>
      <c r="Q2217"/>
      <c r="R2217"/>
      <c r="S2217"/>
      <c r="T2217"/>
      <c r="U2217"/>
      <c r="V2217" s="2"/>
    </row>
    <row r="2218" spans="2:22" x14ac:dyDescent="0.2">
      <c r="B2218" s="2"/>
      <c r="C2218" s="2"/>
      <c r="D2218" s="2"/>
      <c r="E2218" s="2"/>
      <c r="F2218" s="2"/>
      <c r="G2218" s="3"/>
      <c r="H2218" s="3"/>
      <c r="I2218" s="2"/>
      <c r="J2218"/>
      <c r="K2218"/>
      <c r="L2218"/>
      <c r="M2218"/>
      <c r="N2218"/>
      <c r="O2218"/>
      <c r="P2218"/>
      <c r="Q2218"/>
      <c r="R2218"/>
      <c r="S2218"/>
      <c r="T2218"/>
      <c r="U2218"/>
      <c r="V2218" s="2"/>
    </row>
    <row r="2219" spans="2:22" x14ac:dyDescent="0.2">
      <c r="B2219" s="2"/>
      <c r="C2219" s="2"/>
      <c r="D2219" s="2"/>
      <c r="E2219" s="2"/>
      <c r="F2219" s="2"/>
      <c r="G2219" s="3"/>
      <c r="H2219" s="3"/>
      <c r="I2219" s="2"/>
      <c r="J2219"/>
      <c r="K2219"/>
      <c r="L2219"/>
      <c r="M2219"/>
      <c r="N2219"/>
      <c r="O2219"/>
      <c r="P2219"/>
      <c r="Q2219"/>
      <c r="R2219"/>
      <c r="S2219"/>
      <c r="T2219"/>
      <c r="U2219"/>
      <c r="V2219" s="2"/>
    </row>
    <row r="2220" spans="2:22" x14ac:dyDescent="0.2">
      <c r="B2220" s="2"/>
      <c r="C2220" s="2"/>
      <c r="D2220" s="2"/>
      <c r="E2220" s="2"/>
      <c r="F2220" s="2"/>
      <c r="G2220" s="3"/>
      <c r="H2220" s="3"/>
      <c r="I2220" s="2"/>
      <c r="J2220"/>
      <c r="K2220"/>
      <c r="L2220"/>
      <c r="M2220"/>
      <c r="N2220"/>
      <c r="O2220"/>
      <c r="P2220"/>
      <c r="Q2220"/>
      <c r="R2220"/>
      <c r="S2220"/>
      <c r="T2220"/>
      <c r="U2220"/>
      <c r="V2220" s="2"/>
    </row>
    <row r="2221" spans="2:22" x14ac:dyDescent="0.2">
      <c r="B2221" s="2"/>
      <c r="C2221" s="2"/>
      <c r="D2221" s="2"/>
      <c r="E2221" s="2"/>
      <c r="F2221" s="2"/>
      <c r="G2221" s="3"/>
      <c r="H2221" s="3"/>
      <c r="I2221" s="2"/>
      <c r="J2221"/>
      <c r="K2221"/>
      <c r="L2221"/>
      <c r="M2221"/>
      <c r="N2221"/>
      <c r="O2221"/>
      <c r="P2221"/>
      <c r="Q2221"/>
      <c r="R2221"/>
      <c r="S2221"/>
      <c r="T2221"/>
      <c r="U2221"/>
      <c r="V2221" s="2"/>
    </row>
    <row r="2222" spans="2:22" x14ac:dyDescent="0.2">
      <c r="B2222" s="2"/>
      <c r="C2222" s="2"/>
      <c r="D2222" s="2"/>
      <c r="E2222" s="2"/>
      <c r="F2222" s="2"/>
      <c r="G2222" s="3"/>
      <c r="H2222" s="3"/>
      <c r="I2222" s="2"/>
      <c r="J2222"/>
      <c r="K2222"/>
      <c r="L2222"/>
      <c r="M2222"/>
      <c r="N2222"/>
      <c r="O2222"/>
      <c r="P2222"/>
      <c r="Q2222"/>
      <c r="R2222"/>
      <c r="S2222"/>
      <c r="T2222"/>
      <c r="U2222"/>
      <c r="V2222" s="2"/>
    </row>
    <row r="2223" spans="2:22" x14ac:dyDescent="0.2">
      <c r="B2223" s="2"/>
      <c r="C2223" s="2"/>
      <c r="D2223" s="2"/>
      <c r="E2223" s="2"/>
      <c r="F2223" s="2"/>
      <c r="G2223" s="3"/>
      <c r="H2223" s="3"/>
      <c r="I2223" s="2"/>
      <c r="J2223"/>
      <c r="K2223"/>
      <c r="L2223"/>
      <c r="M2223"/>
      <c r="N2223"/>
      <c r="O2223"/>
      <c r="P2223"/>
      <c r="Q2223"/>
      <c r="R2223"/>
      <c r="S2223"/>
      <c r="T2223"/>
      <c r="U2223"/>
      <c r="V2223" s="2"/>
    </row>
    <row r="2224" spans="2:22" x14ac:dyDescent="0.2">
      <c r="B2224" s="2"/>
      <c r="C2224" s="2"/>
      <c r="D2224" s="2"/>
      <c r="E2224" s="2"/>
      <c r="F2224" s="2"/>
      <c r="G2224" s="3"/>
      <c r="H2224" s="3"/>
      <c r="I2224" s="2"/>
      <c r="J2224"/>
      <c r="K2224"/>
      <c r="L2224"/>
      <c r="M2224"/>
      <c r="N2224"/>
      <c r="O2224"/>
      <c r="P2224"/>
      <c r="Q2224"/>
      <c r="R2224"/>
      <c r="S2224"/>
      <c r="T2224"/>
      <c r="U2224"/>
      <c r="V2224" s="2"/>
    </row>
    <row r="2225" spans="2:22" x14ac:dyDescent="0.2">
      <c r="B2225" s="2"/>
      <c r="C2225" s="2"/>
      <c r="D2225" s="2"/>
      <c r="E2225" s="2"/>
      <c r="F2225" s="2"/>
      <c r="G2225" s="3"/>
      <c r="H2225" s="3"/>
      <c r="I2225" s="2"/>
      <c r="J2225"/>
      <c r="K2225"/>
      <c r="L2225"/>
      <c r="M2225"/>
      <c r="N2225"/>
      <c r="O2225"/>
      <c r="P2225"/>
      <c r="Q2225"/>
      <c r="R2225"/>
      <c r="S2225"/>
      <c r="T2225"/>
      <c r="U2225"/>
      <c r="V2225" s="2"/>
    </row>
    <row r="2226" spans="2:22" x14ac:dyDescent="0.2">
      <c r="B2226" s="2"/>
      <c r="C2226" s="2"/>
      <c r="D2226" s="2"/>
      <c r="E2226" s="2"/>
      <c r="F2226" s="2"/>
      <c r="G2226" s="3"/>
      <c r="H2226" s="3"/>
      <c r="I2226" s="2"/>
      <c r="J2226"/>
      <c r="K2226"/>
      <c r="L2226"/>
      <c r="M2226"/>
      <c r="N2226"/>
      <c r="O2226"/>
      <c r="P2226"/>
      <c r="Q2226"/>
      <c r="R2226"/>
      <c r="S2226"/>
      <c r="T2226"/>
      <c r="U2226"/>
      <c r="V2226" s="2"/>
    </row>
    <row r="2227" spans="2:22" x14ac:dyDescent="0.2">
      <c r="B2227" s="2"/>
      <c r="C2227" s="2"/>
      <c r="D2227" s="2"/>
      <c r="E2227" s="2"/>
      <c r="F2227" s="2"/>
      <c r="G2227" s="3"/>
      <c r="H2227" s="3"/>
      <c r="I2227" s="2"/>
      <c r="J2227"/>
      <c r="K2227"/>
      <c r="L2227"/>
      <c r="M2227"/>
      <c r="N2227"/>
      <c r="O2227"/>
      <c r="P2227"/>
      <c r="Q2227"/>
      <c r="R2227"/>
      <c r="S2227"/>
      <c r="T2227"/>
      <c r="U2227"/>
      <c r="V2227" s="2"/>
    </row>
    <row r="2228" spans="2:22" x14ac:dyDescent="0.2">
      <c r="B2228" s="2"/>
      <c r="C2228" s="2"/>
      <c r="D2228" s="2"/>
      <c r="E2228" s="2"/>
      <c r="F2228" s="2"/>
      <c r="G2228" s="3"/>
      <c r="H2228" s="3"/>
      <c r="I2228" s="2"/>
      <c r="J2228"/>
      <c r="K2228"/>
      <c r="L2228"/>
      <c r="M2228"/>
      <c r="N2228"/>
      <c r="O2228"/>
      <c r="P2228"/>
      <c r="Q2228"/>
      <c r="R2228"/>
      <c r="S2228"/>
      <c r="T2228"/>
      <c r="U2228"/>
      <c r="V2228" s="2"/>
    </row>
    <row r="2229" spans="2:22" x14ac:dyDescent="0.2">
      <c r="B2229" s="2"/>
      <c r="C2229" s="2"/>
      <c r="D2229" s="2"/>
      <c r="E2229" s="2"/>
      <c r="F2229" s="2"/>
      <c r="G2229" s="3"/>
      <c r="H2229" s="3"/>
      <c r="I2229" s="2"/>
      <c r="J2229"/>
      <c r="K2229"/>
      <c r="L2229"/>
      <c r="M2229"/>
      <c r="N2229"/>
      <c r="O2229"/>
      <c r="P2229"/>
      <c r="Q2229"/>
      <c r="R2229"/>
      <c r="S2229"/>
      <c r="T2229"/>
      <c r="U2229"/>
      <c r="V2229" s="2"/>
    </row>
    <row r="2230" spans="2:22" x14ac:dyDescent="0.2">
      <c r="B2230" s="2"/>
      <c r="C2230" s="2"/>
      <c r="D2230" s="2"/>
      <c r="E2230" s="2"/>
      <c r="F2230" s="2"/>
      <c r="G2230" s="3"/>
      <c r="H2230" s="3"/>
      <c r="I2230" s="2"/>
      <c r="J2230"/>
      <c r="K2230"/>
      <c r="L2230"/>
      <c r="M2230"/>
      <c r="N2230"/>
      <c r="O2230"/>
      <c r="P2230"/>
      <c r="Q2230"/>
      <c r="R2230"/>
      <c r="S2230"/>
      <c r="T2230"/>
      <c r="U2230"/>
      <c r="V2230" s="2"/>
    </row>
    <row r="2231" spans="2:22" x14ac:dyDescent="0.2">
      <c r="B2231" s="2"/>
      <c r="C2231" s="2"/>
      <c r="D2231" s="2"/>
      <c r="E2231" s="2"/>
      <c r="F2231" s="2"/>
      <c r="G2231" s="3"/>
      <c r="H2231" s="3"/>
      <c r="I2231" s="2"/>
      <c r="J2231"/>
      <c r="K2231"/>
      <c r="L2231"/>
      <c r="M2231"/>
      <c r="N2231"/>
      <c r="O2231"/>
      <c r="P2231"/>
      <c r="Q2231"/>
      <c r="R2231"/>
      <c r="S2231"/>
      <c r="T2231"/>
      <c r="U2231"/>
      <c r="V2231" s="2"/>
    </row>
    <row r="2232" spans="2:22" x14ac:dyDescent="0.2">
      <c r="B2232" s="2"/>
      <c r="C2232" s="2"/>
      <c r="D2232" s="2"/>
      <c r="E2232" s="2"/>
      <c r="F2232" s="2"/>
      <c r="G2232" s="3"/>
      <c r="H2232" s="3"/>
      <c r="I2232" s="2"/>
      <c r="J2232"/>
      <c r="K2232"/>
      <c r="L2232"/>
      <c r="M2232"/>
      <c r="N2232"/>
      <c r="O2232"/>
      <c r="P2232"/>
      <c r="Q2232"/>
      <c r="R2232"/>
      <c r="S2232"/>
      <c r="T2232"/>
      <c r="U2232"/>
      <c r="V2232" s="2"/>
    </row>
    <row r="2233" spans="2:22" x14ac:dyDescent="0.2">
      <c r="B2233" s="2"/>
      <c r="C2233" s="2"/>
      <c r="D2233" s="2"/>
      <c r="E2233" s="2"/>
      <c r="F2233" s="2"/>
      <c r="G2233" s="3"/>
      <c r="H2233" s="3"/>
      <c r="I2233" s="2"/>
      <c r="J2233"/>
      <c r="K2233"/>
      <c r="L2233"/>
      <c r="M2233"/>
      <c r="N2233"/>
      <c r="O2233"/>
      <c r="P2233"/>
      <c r="Q2233"/>
      <c r="R2233"/>
      <c r="S2233"/>
      <c r="T2233"/>
      <c r="U2233"/>
      <c r="V2233" s="2"/>
    </row>
    <row r="2234" spans="2:22" x14ac:dyDescent="0.2">
      <c r="B2234" s="2"/>
      <c r="C2234" s="2"/>
      <c r="D2234" s="2"/>
      <c r="E2234" s="2"/>
      <c r="F2234" s="2"/>
      <c r="G2234" s="3"/>
      <c r="H2234" s="3"/>
      <c r="I2234" s="2"/>
      <c r="J2234"/>
      <c r="K2234"/>
      <c r="L2234"/>
      <c r="M2234"/>
      <c r="N2234"/>
      <c r="O2234"/>
      <c r="P2234"/>
      <c r="Q2234"/>
      <c r="R2234"/>
      <c r="S2234"/>
      <c r="T2234"/>
      <c r="U2234"/>
      <c r="V2234" s="2"/>
    </row>
    <row r="2235" spans="2:22" x14ac:dyDescent="0.2">
      <c r="B2235" s="2"/>
      <c r="C2235" s="2"/>
      <c r="D2235" s="2"/>
      <c r="E2235" s="2"/>
      <c r="F2235" s="2"/>
      <c r="G2235" s="3"/>
      <c r="H2235" s="3"/>
      <c r="I2235" s="2"/>
      <c r="J2235"/>
      <c r="K2235"/>
      <c r="L2235"/>
      <c r="M2235"/>
      <c r="N2235"/>
      <c r="O2235"/>
      <c r="P2235"/>
      <c r="Q2235"/>
      <c r="R2235"/>
      <c r="S2235"/>
      <c r="T2235"/>
      <c r="U2235"/>
      <c r="V2235" s="2"/>
    </row>
    <row r="2236" spans="2:22" x14ac:dyDescent="0.2">
      <c r="B2236" s="2"/>
      <c r="C2236" s="2"/>
      <c r="D2236" s="2"/>
      <c r="E2236" s="2"/>
      <c r="F2236" s="2"/>
      <c r="G2236" s="3"/>
      <c r="H2236" s="3"/>
      <c r="I2236" s="2"/>
      <c r="J2236"/>
      <c r="K2236"/>
      <c r="L2236"/>
      <c r="M2236"/>
      <c r="N2236"/>
      <c r="O2236"/>
      <c r="P2236"/>
      <c r="Q2236"/>
      <c r="R2236"/>
      <c r="S2236"/>
      <c r="T2236"/>
      <c r="U2236"/>
      <c r="V2236" s="2"/>
    </row>
    <row r="2237" spans="2:22" x14ac:dyDescent="0.2">
      <c r="B2237" s="2"/>
      <c r="C2237" s="2"/>
      <c r="D2237" s="2"/>
      <c r="E2237" s="2"/>
      <c r="F2237" s="2"/>
      <c r="G2237" s="3"/>
      <c r="H2237" s="3"/>
      <c r="I2237" s="2"/>
      <c r="J2237"/>
      <c r="K2237"/>
      <c r="L2237"/>
      <c r="M2237"/>
      <c r="N2237"/>
      <c r="O2237"/>
      <c r="P2237"/>
      <c r="Q2237"/>
      <c r="R2237"/>
      <c r="S2237"/>
      <c r="T2237"/>
      <c r="U2237"/>
      <c r="V2237" s="2"/>
    </row>
    <row r="2238" spans="2:22" x14ac:dyDescent="0.2">
      <c r="B2238" s="2"/>
      <c r="C2238" s="2"/>
      <c r="D2238" s="2"/>
      <c r="E2238" s="2"/>
      <c r="F2238" s="2"/>
      <c r="G2238" s="3"/>
      <c r="H2238" s="3"/>
      <c r="I2238" s="2"/>
      <c r="J2238"/>
      <c r="K2238"/>
      <c r="L2238"/>
      <c r="M2238"/>
      <c r="N2238"/>
      <c r="O2238"/>
      <c r="P2238"/>
      <c r="Q2238"/>
      <c r="R2238"/>
      <c r="S2238"/>
      <c r="T2238"/>
      <c r="U2238"/>
      <c r="V2238" s="2"/>
    </row>
    <row r="2239" spans="2:22" x14ac:dyDescent="0.2">
      <c r="B2239" s="2"/>
      <c r="C2239" s="2"/>
      <c r="D2239" s="2"/>
      <c r="E2239" s="2"/>
      <c r="F2239" s="2"/>
      <c r="G2239" s="3"/>
      <c r="H2239" s="3"/>
      <c r="I2239" s="2"/>
      <c r="J2239"/>
      <c r="K2239"/>
      <c r="L2239"/>
      <c r="M2239"/>
      <c r="N2239"/>
      <c r="O2239"/>
      <c r="P2239"/>
      <c r="Q2239"/>
      <c r="R2239"/>
      <c r="S2239"/>
      <c r="T2239"/>
      <c r="U2239"/>
      <c r="V2239" s="2"/>
    </row>
    <row r="2240" spans="2:22" x14ac:dyDescent="0.2">
      <c r="B2240" s="2"/>
      <c r="C2240" s="2"/>
      <c r="D2240" s="2"/>
      <c r="E2240" s="2"/>
      <c r="F2240" s="2"/>
      <c r="G2240" s="3"/>
      <c r="H2240" s="3"/>
      <c r="I2240" s="2"/>
      <c r="J2240"/>
      <c r="K2240"/>
      <c r="L2240"/>
      <c r="M2240"/>
      <c r="N2240"/>
      <c r="O2240"/>
      <c r="P2240"/>
      <c r="Q2240"/>
      <c r="R2240"/>
      <c r="S2240"/>
      <c r="T2240"/>
      <c r="U2240"/>
      <c r="V2240" s="2"/>
    </row>
    <row r="2241" spans="2:22" x14ac:dyDescent="0.2">
      <c r="B2241" s="2"/>
      <c r="C2241" s="2"/>
      <c r="D2241" s="2"/>
      <c r="E2241" s="2"/>
      <c r="F2241" s="2"/>
      <c r="G2241" s="3"/>
      <c r="H2241" s="3"/>
      <c r="I2241" s="2"/>
      <c r="J2241"/>
      <c r="K2241"/>
      <c r="L2241"/>
      <c r="M2241"/>
      <c r="N2241"/>
      <c r="O2241"/>
      <c r="P2241"/>
      <c r="Q2241"/>
      <c r="R2241"/>
      <c r="S2241"/>
      <c r="T2241"/>
      <c r="U2241"/>
      <c r="V2241" s="2"/>
    </row>
    <row r="2242" spans="2:22" x14ac:dyDescent="0.2">
      <c r="B2242" s="2"/>
      <c r="C2242" s="2"/>
      <c r="D2242" s="2"/>
      <c r="E2242" s="2"/>
      <c r="F2242" s="2"/>
      <c r="G2242" s="3"/>
      <c r="H2242" s="3"/>
      <c r="I2242" s="2"/>
      <c r="J2242"/>
      <c r="K2242"/>
      <c r="L2242"/>
      <c r="M2242"/>
      <c r="N2242"/>
      <c r="O2242"/>
      <c r="P2242"/>
      <c r="Q2242"/>
      <c r="R2242"/>
      <c r="S2242"/>
      <c r="T2242"/>
      <c r="U2242"/>
      <c r="V2242" s="2"/>
    </row>
    <row r="2243" spans="2:22" x14ac:dyDescent="0.2">
      <c r="B2243" s="2"/>
      <c r="C2243" s="2"/>
      <c r="D2243" s="2"/>
      <c r="E2243" s="2"/>
      <c r="F2243" s="2"/>
      <c r="G2243" s="3"/>
      <c r="H2243" s="3"/>
      <c r="I2243" s="2"/>
      <c r="J2243"/>
      <c r="K2243"/>
      <c r="L2243"/>
      <c r="M2243"/>
      <c r="N2243"/>
      <c r="O2243"/>
      <c r="P2243"/>
      <c r="Q2243"/>
      <c r="R2243"/>
      <c r="S2243"/>
      <c r="T2243"/>
      <c r="U2243"/>
      <c r="V2243" s="2"/>
    </row>
    <row r="2244" spans="2:22" x14ac:dyDescent="0.2">
      <c r="B2244" s="2"/>
      <c r="C2244" s="2"/>
      <c r="D2244" s="2"/>
      <c r="E2244" s="2"/>
      <c r="F2244" s="2"/>
      <c r="G2244" s="3"/>
      <c r="H2244" s="3"/>
      <c r="I2244" s="2"/>
      <c r="J2244"/>
      <c r="K2244"/>
      <c r="L2244"/>
      <c r="M2244"/>
      <c r="N2244"/>
      <c r="O2244"/>
      <c r="P2244"/>
      <c r="Q2244"/>
      <c r="R2244"/>
      <c r="S2244"/>
      <c r="T2244"/>
      <c r="U2244"/>
      <c r="V2244" s="2"/>
    </row>
    <row r="2245" spans="2:22" x14ac:dyDescent="0.2">
      <c r="B2245" s="2"/>
      <c r="C2245" s="2"/>
      <c r="D2245" s="2"/>
      <c r="E2245" s="2"/>
      <c r="F2245" s="2"/>
      <c r="G2245" s="3"/>
      <c r="H2245" s="3"/>
      <c r="I2245" s="2"/>
      <c r="J2245"/>
      <c r="K2245"/>
      <c r="L2245"/>
      <c r="M2245"/>
      <c r="N2245"/>
      <c r="O2245"/>
      <c r="P2245"/>
      <c r="Q2245"/>
      <c r="R2245"/>
      <c r="S2245"/>
      <c r="T2245"/>
      <c r="U2245"/>
      <c r="V2245" s="2"/>
    </row>
    <row r="2246" spans="2:22" x14ac:dyDescent="0.2">
      <c r="B2246" s="2"/>
      <c r="C2246" s="2"/>
      <c r="D2246" s="2"/>
      <c r="E2246" s="2"/>
      <c r="F2246" s="2"/>
      <c r="G2246" s="3"/>
      <c r="H2246" s="3"/>
      <c r="I2246" s="2"/>
      <c r="J2246"/>
      <c r="K2246"/>
      <c r="L2246"/>
      <c r="M2246"/>
      <c r="N2246"/>
      <c r="O2246"/>
      <c r="P2246"/>
      <c r="Q2246"/>
      <c r="R2246"/>
      <c r="S2246"/>
      <c r="T2246"/>
      <c r="U2246"/>
      <c r="V2246" s="2"/>
    </row>
    <row r="2247" spans="2:22" x14ac:dyDescent="0.2">
      <c r="B2247" s="2"/>
      <c r="C2247" s="2"/>
      <c r="D2247" s="2"/>
      <c r="E2247" s="2"/>
      <c r="F2247" s="2"/>
      <c r="G2247" s="3"/>
      <c r="H2247" s="3"/>
      <c r="I2247" s="2"/>
      <c r="J2247"/>
      <c r="K2247"/>
      <c r="L2247"/>
      <c r="M2247"/>
      <c r="N2247"/>
      <c r="O2247"/>
      <c r="P2247"/>
      <c r="Q2247"/>
      <c r="R2247"/>
      <c r="S2247"/>
      <c r="T2247"/>
      <c r="U2247"/>
      <c r="V2247" s="2"/>
    </row>
    <row r="2248" spans="2:22" x14ac:dyDescent="0.2">
      <c r="B2248" s="2"/>
      <c r="C2248" s="2"/>
      <c r="D2248" s="2"/>
      <c r="E2248" s="2"/>
      <c r="F2248" s="2"/>
      <c r="G2248" s="3"/>
      <c r="H2248" s="3"/>
      <c r="I2248" s="2"/>
      <c r="J2248"/>
      <c r="K2248"/>
      <c r="L2248"/>
      <c r="M2248"/>
      <c r="N2248"/>
      <c r="O2248"/>
      <c r="P2248"/>
      <c r="Q2248"/>
      <c r="R2248"/>
      <c r="S2248"/>
      <c r="T2248"/>
      <c r="U2248"/>
      <c r="V2248" s="2"/>
    </row>
    <row r="2249" spans="2:22" x14ac:dyDescent="0.2">
      <c r="B2249" s="2"/>
      <c r="C2249" s="2"/>
      <c r="D2249" s="2"/>
      <c r="E2249" s="2"/>
      <c r="F2249" s="2"/>
      <c r="G2249" s="3"/>
      <c r="H2249" s="3"/>
      <c r="I2249" s="2"/>
      <c r="J2249"/>
      <c r="K2249"/>
      <c r="L2249"/>
      <c r="M2249"/>
      <c r="N2249"/>
      <c r="O2249"/>
      <c r="P2249"/>
      <c r="Q2249"/>
      <c r="R2249"/>
      <c r="S2249"/>
      <c r="T2249"/>
      <c r="U2249"/>
      <c r="V2249" s="2"/>
    </row>
    <row r="2250" spans="2:22" x14ac:dyDescent="0.2">
      <c r="B2250" s="2"/>
      <c r="C2250" s="2"/>
      <c r="D2250" s="2"/>
      <c r="E2250" s="2"/>
      <c r="F2250" s="2"/>
      <c r="G2250" s="3"/>
      <c r="H2250" s="3"/>
      <c r="I2250" s="2"/>
      <c r="J2250"/>
      <c r="K2250"/>
      <c r="L2250"/>
      <c r="M2250"/>
      <c r="N2250"/>
      <c r="O2250"/>
      <c r="P2250"/>
      <c r="Q2250"/>
      <c r="R2250"/>
      <c r="S2250"/>
      <c r="T2250"/>
      <c r="U2250"/>
      <c r="V2250" s="2"/>
    </row>
    <row r="2251" spans="2:22" x14ac:dyDescent="0.2">
      <c r="B2251" s="2"/>
      <c r="C2251" s="2"/>
      <c r="D2251" s="2"/>
      <c r="E2251" s="2"/>
      <c r="F2251" s="2"/>
      <c r="G2251" s="3"/>
      <c r="H2251" s="3"/>
      <c r="I2251" s="2"/>
      <c r="J2251"/>
      <c r="K2251"/>
      <c r="L2251"/>
      <c r="M2251"/>
      <c r="N2251"/>
      <c r="O2251"/>
      <c r="P2251"/>
      <c r="Q2251"/>
      <c r="R2251"/>
      <c r="S2251"/>
      <c r="T2251"/>
      <c r="U2251"/>
      <c r="V2251" s="2"/>
    </row>
    <row r="2252" spans="2:22" x14ac:dyDescent="0.2">
      <c r="B2252" s="2"/>
      <c r="C2252" s="2"/>
      <c r="D2252" s="2"/>
      <c r="E2252" s="2"/>
      <c r="F2252" s="2"/>
      <c r="G2252" s="3"/>
      <c r="H2252" s="3"/>
      <c r="I2252" s="2"/>
      <c r="J2252"/>
      <c r="K2252"/>
      <c r="L2252"/>
      <c r="M2252"/>
      <c r="N2252"/>
      <c r="O2252"/>
      <c r="P2252"/>
      <c r="Q2252"/>
      <c r="R2252"/>
      <c r="S2252"/>
      <c r="T2252"/>
      <c r="U2252"/>
      <c r="V2252" s="2"/>
    </row>
    <row r="2253" spans="2:22" x14ac:dyDescent="0.2">
      <c r="B2253" s="2"/>
      <c r="C2253" s="2"/>
      <c r="D2253" s="2"/>
      <c r="E2253" s="2"/>
      <c r="F2253" s="2"/>
      <c r="G2253" s="3"/>
      <c r="H2253" s="3"/>
      <c r="I2253" s="2"/>
      <c r="J2253"/>
      <c r="K2253"/>
      <c r="L2253"/>
      <c r="M2253"/>
      <c r="N2253"/>
      <c r="O2253"/>
      <c r="P2253"/>
      <c r="Q2253"/>
      <c r="R2253"/>
      <c r="S2253"/>
      <c r="T2253"/>
      <c r="U2253"/>
      <c r="V2253" s="2"/>
    </row>
    <row r="2254" spans="2:22" x14ac:dyDescent="0.2">
      <c r="B2254" s="2"/>
      <c r="C2254" s="2"/>
      <c r="D2254" s="2"/>
      <c r="E2254" s="2"/>
      <c r="F2254" s="2"/>
      <c r="G2254" s="3"/>
      <c r="H2254" s="3"/>
      <c r="I2254" s="2"/>
      <c r="J2254"/>
      <c r="K2254"/>
      <c r="L2254"/>
      <c r="M2254"/>
      <c r="N2254"/>
      <c r="O2254"/>
      <c r="P2254"/>
      <c r="Q2254"/>
      <c r="R2254"/>
      <c r="S2254"/>
      <c r="T2254"/>
      <c r="U2254"/>
      <c r="V2254" s="2"/>
    </row>
    <row r="2255" spans="2:22" x14ac:dyDescent="0.2">
      <c r="B2255" s="2"/>
      <c r="C2255" s="2"/>
      <c r="D2255" s="2"/>
      <c r="E2255" s="2"/>
      <c r="F2255" s="2"/>
      <c r="G2255" s="3"/>
      <c r="H2255" s="3"/>
      <c r="I2255" s="2"/>
      <c r="J2255"/>
      <c r="K2255"/>
      <c r="L2255"/>
      <c r="M2255"/>
      <c r="N2255"/>
      <c r="O2255"/>
      <c r="P2255"/>
      <c r="Q2255"/>
      <c r="R2255"/>
      <c r="S2255"/>
      <c r="T2255"/>
      <c r="U2255"/>
      <c r="V2255" s="2"/>
    </row>
    <row r="2256" spans="2:22" x14ac:dyDescent="0.2">
      <c r="B2256" s="2"/>
      <c r="C2256" s="2"/>
      <c r="D2256" s="2"/>
      <c r="E2256" s="2"/>
      <c r="F2256" s="2"/>
      <c r="G2256" s="3"/>
      <c r="H2256" s="3"/>
      <c r="I2256" s="2"/>
      <c r="J2256"/>
      <c r="K2256"/>
      <c r="L2256"/>
      <c r="M2256"/>
      <c r="N2256"/>
      <c r="O2256"/>
      <c r="P2256"/>
      <c r="Q2256"/>
      <c r="R2256"/>
      <c r="S2256"/>
      <c r="T2256"/>
      <c r="U2256"/>
      <c r="V2256" s="2"/>
    </row>
    <row r="2257" spans="2:22" x14ac:dyDescent="0.2">
      <c r="B2257" s="2"/>
      <c r="C2257" s="2"/>
      <c r="D2257" s="2"/>
      <c r="E2257" s="2"/>
      <c r="F2257" s="2"/>
      <c r="G2257" s="3"/>
      <c r="H2257" s="3"/>
      <c r="I2257" s="2"/>
      <c r="J2257"/>
      <c r="K2257"/>
      <c r="L2257"/>
      <c r="M2257"/>
      <c r="N2257"/>
      <c r="O2257"/>
      <c r="P2257"/>
      <c r="Q2257"/>
      <c r="R2257"/>
      <c r="S2257"/>
      <c r="T2257"/>
      <c r="U2257"/>
      <c r="V2257" s="2"/>
    </row>
    <row r="2258" spans="2:22" x14ac:dyDescent="0.2">
      <c r="B2258" s="2"/>
      <c r="C2258" s="2"/>
      <c r="D2258" s="2"/>
      <c r="E2258" s="2"/>
      <c r="F2258" s="2"/>
      <c r="G2258" s="3"/>
      <c r="H2258" s="3"/>
      <c r="I2258" s="2"/>
      <c r="J2258"/>
      <c r="K2258"/>
      <c r="L2258"/>
      <c r="M2258"/>
      <c r="N2258"/>
      <c r="O2258"/>
      <c r="P2258"/>
      <c r="Q2258"/>
      <c r="R2258"/>
      <c r="S2258"/>
      <c r="T2258"/>
      <c r="U2258"/>
      <c r="V2258" s="2"/>
    </row>
    <row r="2259" spans="2:22" x14ac:dyDescent="0.2">
      <c r="B2259" s="2"/>
      <c r="C2259" s="2"/>
      <c r="D2259" s="2"/>
      <c r="E2259" s="2"/>
      <c r="F2259" s="2"/>
      <c r="G2259" s="3"/>
      <c r="H2259" s="3"/>
      <c r="I2259" s="2"/>
      <c r="J2259"/>
      <c r="K2259"/>
      <c r="L2259"/>
      <c r="M2259"/>
      <c r="N2259"/>
      <c r="O2259"/>
      <c r="P2259"/>
      <c r="Q2259"/>
      <c r="R2259"/>
      <c r="S2259"/>
      <c r="T2259"/>
      <c r="U2259"/>
      <c r="V2259" s="2"/>
    </row>
    <row r="2260" spans="2:22" x14ac:dyDescent="0.2">
      <c r="B2260" s="2"/>
      <c r="C2260" s="2"/>
      <c r="D2260" s="2"/>
      <c r="E2260" s="2"/>
      <c r="F2260" s="2"/>
      <c r="G2260" s="3"/>
      <c r="H2260" s="3"/>
      <c r="I2260" s="2"/>
      <c r="J2260"/>
      <c r="K2260"/>
      <c r="L2260"/>
      <c r="M2260"/>
      <c r="N2260"/>
      <c r="O2260"/>
      <c r="P2260"/>
      <c r="Q2260"/>
      <c r="R2260"/>
      <c r="S2260"/>
      <c r="T2260"/>
      <c r="U2260"/>
      <c r="V2260" s="2"/>
    </row>
    <row r="2261" spans="2:22" x14ac:dyDescent="0.2">
      <c r="B2261" s="2"/>
      <c r="C2261" s="2"/>
      <c r="D2261" s="2"/>
      <c r="E2261" s="2"/>
      <c r="F2261" s="2"/>
      <c r="G2261" s="3"/>
      <c r="H2261" s="3"/>
      <c r="I2261" s="2"/>
      <c r="J2261"/>
      <c r="K2261"/>
      <c r="L2261"/>
      <c r="M2261"/>
      <c r="N2261"/>
      <c r="O2261"/>
      <c r="P2261"/>
      <c r="Q2261"/>
      <c r="R2261"/>
      <c r="S2261"/>
      <c r="T2261"/>
      <c r="U2261"/>
      <c r="V2261" s="2"/>
    </row>
    <row r="2262" spans="2:22" x14ac:dyDescent="0.2">
      <c r="B2262" s="2"/>
      <c r="C2262" s="2"/>
      <c r="D2262" s="2"/>
      <c r="E2262" s="2"/>
      <c r="F2262" s="2"/>
      <c r="G2262" s="3"/>
      <c r="H2262" s="3"/>
      <c r="I2262" s="2"/>
      <c r="J2262"/>
      <c r="K2262"/>
      <c r="L2262"/>
      <c r="M2262"/>
      <c r="N2262"/>
      <c r="O2262"/>
      <c r="P2262"/>
      <c r="Q2262"/>
      <c r="R2262"/>
      <c r="S2262"/>
      <c r="T2262"/>
      <c r="U2262"/>
      <c r="V2262" s="2"/>
    </row>
    <row r="2263" spans="2:22" x14ac:dyDescent="0.2">
      <c r="B2263" s="2"/>
      <c r="C2263" s="2"/>
      <c r="D2263" s="2"/>
      <c r="E2263" s="2"/>
      <c r="F2263" s="2"/>
      <c r="G2263" s="3"/>
      <c r="H2263" s="3"/>
      <c r="I2263" s="2"/>
      <c r="J2263"/>
      <c r="K2263"/>
      <c r="L2263"/>
      <c r="M2263"/>
      <c r="N2263"/>
      <c r="O2263"/>
      <c r="P2263"/>
      <c r="Q2263"/>
      <c r="R2263"/>
      <c r="S2263"/>
      <c r="T2263"/>
      <c r="U2263"/>
      <c r="V2263" s="2"/>
    </row>
    <row r="2264" spans="2:22" x14ac:dyDescent="0.2">
      <c r="B2264" s="2"/>
      <c r="C2264" s="2"/>
      <c r="D2264" s="2"/>
      <c r="E2264" s="2"/>
      <c r="F2264" s="2"/>
      <c r="G2264" s="3"/>
      <c r="H2264" s="3"/>
      <c r="I2264" s="2"/>
      <c r="J2264"/>
      <c r="K2264"/>
      <c r="L2264"/>
      <c r="M2264"/>
      <c r="N2264"/>
      <c r="O2264"/>
      <c r="P2264"/>
      <c r="Q2264"/>
      <c r="R2264"/>
      <c r="S2264"/>
      <c r="T2264"/>
      <c r="U2264"/>
      <c r="V2264" s="2"/>
    </row>
    <row r="2265" spans="2:22" x14ac:dyDescent="0.2">
      <c r="B2265" s="2"/>
      <c r="C2265" s="2"/>
      <c r="D2265" s="2"/>
      <c r="E2265" s="2"/>
      <c r="F2265" s="2"/>
      <c r="G2265" s="3"/>
      <c r="H2265" s="3"/>
      <c r="I2265" s="2"/>
      <c r="J2265"/>
      <c r="K2265"/>
      <c r="L2265"/>
      <c r="M2265"/>
      <c r="N2265"/>
      <c r="O2265"/>
      <c r="P2265"/>
      <c r="Q2265"/>
      <c r="R2265"/>
      <c r="S2265"/>
      <c r="T2265"/>
      <c r="U2265"/>
      <c r="V2265" s="2"/>
    </row>
    <row r="2266" spans="2:22" x14ac:dyDescent="0.2">
      <c r="B2266" s="2"/>
      <c r="C2266" s="2"/>
      <c r="D2266" s="2"/>
      <c r="E2266" s="2"/>
      <c r="F2266" s="2"/>
      <c r="G2266" s="3"/>
      <c r="H2266" s="3"/>
      <c r="I2266" s="2"/>
      <c r="J2266"/>
      <c r="K2266"/>
      <c r="L2266"/>
      <c r="M2266"/>
      <c r="N2266"/>
      <c r="O2266"/>
      <c r="P2266"/>
      <c r="Q2266"/>
      <c r="R2266"/>
      <c r="S2266"/>
      <c r="T2266"/>
      <c r="U2266"/>
      <c r="V2266" s="2"/>
    </row>
    <row r="2267" spans="2:22" x14ac:dyDescent="0.2">
      <c r="B2267" s="2"/>
      <c r="C2267" s="2"/>
      <c r="D2267" s="2"/>
      <c r="E2267" s="2"/>
      <c r="F2267" s="2"/>
      <c r="G2267" s="3"/>
      <c r="H2267" s="3"/>
      <c r="I2267" s="2"/>
      <c r="J2267"/>
      <c r="K2267"/>
      <c r="L2267"/>
      <c r="M2267"/>
      <c r="N2267"/>
      <c r="O2267"/>
      <c r="P2267"/>
      <c r="Q2267"/>
      <c r="R2267"/>
      <c r="S2267"/>
      <c r="T2267"/>
      <c r="U2267"/>
      <c r="V2267" s="2"/>
    </row>
    <row r="2268" spans="2:22" x14ac:dyDescent="0.2">
      <c r="B2268" s="2"/>
      <c r="C2268" s="2"/>
      <c r="D2268" s="2"/>
      <c r="E2268" s="2"/>
      <c r="F2268" s="2"/>
      <c r="G2268" s="3"/>
      <c r="H2268" s="3"/>
      <c r="I2268" s="2"/>
      <c r="J2268"/>
      <c r="K2268"/>
      <c r="L2268"/>
      <c r="M2268"/>
      <c r="N2268"/>
      <c r="O2268"/>
      <c r="P2268"/>
      <c r="Q2268"/>
      <c r="R2268"/>
      <c r="S2268"/>
      <c r="T2268"/>
      <c r="U2268"/>
      <c r="V2268" s="2"/>
    </row>
    <row r="2269" spans="2:22" x14ac:dyDescent="0.2">
      <c r="B2269" s="2"/>
      <c r="C2269" s="2"/>
      <c r="D2269" s="2"/>
      <c r="E2269" s="2"/>
      <c r="F2269" s="2"/>
      <c r="G2269" s="3"/>
      <c r="H2269" s="3"/>
      <c r="I2269" s="2"/>
      <c r="J2269"/>
      <c r="K2269"/>
      <c r="L2269"/>
      <c r="M2269"/>
      <c r="N2269"/>
      <c r="O2269"/>
      <c r="P2269"/>
      <c r="Q2269"/>
      <c r="R2269"/>
      <c r="S2269"/>
      <c r="T2269"/>
      <c r="U2269"/>
      <c r="V2269" s="2"/>
    </row>
    <row r="2270" spans="2:22" x14ac:dyDescent="0.2">
      <c r="B2270" s="2"/>
      <c r="C2270" s="2"/>
      <c r="D2270" s="2"/>
      <c r="E2270" s="2"/>
      <c r="F2270" s="2"/>
      <c r="G2270" s="3"/>
      <c r="H2270" s="3"/>
      <c r="I2270" s="2"/>
      <c r="J2270"/>
      <c r="K2270"/>
      <c r="L2270"/>
      <c r="M2270"/>
      <c r="N2270"/>
      <c r="O2270"/>
      <c r="P2270"/>
      <c r="Q2270"/>
      <c r="R2270"/>
      <c r="S2270"/>
      <c r="T2270"/>
      <c r="U2270"/>
      <c r="V2270" s="2"/>
    </row>
    <row r="2271" spans="2:22" x14ac:dyDescent="0.2">
      <c r="B2271" s="2"/>
      <c r="C2271" s="2"/>
      <c r="D2271" s="2"/>
      <c r="E2271" s="2"/>
      <c r="F2271" s="2"/>
      <c r="G2271" s="3"/>
      <c r="H2271" s="3"/>
      <c r="I2271" s="2"/>
      <c r="J2271"/>
      <c r="K2271"/>
      <c r="L2271"/>
      <c r="M2271"/>
      <c r="N2271"/>
      <c r="O2271"/>
      <c r="P2271"/>
      <c r="Q2271"/>
      <c r="R2271"/>
      <c r="S2271"/>
      <c r="T2271"/>
      <c r="U2271"/>
      <c r="V2271" s="2"/>
    </row>
    <row r="2272" spans="2:22" x14ac:dyDescent="0.2">
      <c r="B2272" s="2"/>
      <c r="C2272" s="2"/>
      <c r="D2272" s="2"/>
      <c r="E2272" s="2"/>
      <c r="F2272" s="2"/>
      <c r="G2272" s="3"/>
      <c r="H2272" s="3"/>
      <c r="I2272" s="2"/>
      <c r="J2272"/>
      <c r="K2272"/>
      <c r="L2272"/>
      <c r="M2272"/>
      <c r="N2272"/>
      <c r="O2272"/>
      <c r="P2272"/>
      <c r="Q2272"/>
      <c r="R2272"/>
      <c r="S2272"/>
      <c r="T2272"/>
      <c r="U2272"/>
      <c r="V2272" s="2"/>
    </row>
    <row r="2273" spans="2:22" x14ac:dyDescent="0.2">
      <c r="B2273" s="2"/>
      <c r="C2273" s="2"/>
      <c r="D2273" s="2"/>
      <c r="E2273" s="2"/>
      <c r="F2273" s="2"/>
      <c r="G2273" s="3"/>
      <c r="H2273" s="3"/>
      <c r="I2273" s="2"/>
      <c r="J2273"/>
      <c r="K2273"/>
      <c r="L2273"/>
      <c r="M2273"/>
      <c r="N2273"/>
      <c r="O2273"/>
      <c r="P2273"/>
      <c r="Q2273"/>
      <c r="R2273"/>
      <c r="S2273"/>
      <c r="T2273"/>
      <c r="U2273"/>
      <c r="V2273" s="2"/>
    </row>
    <row r="2274" spans="2:22" x14ac:dyDescent="0.2">
      <c r="B2274" s="2"/>
      <c r="C2274" s="2"/>
      <c r="D2274" s="2"/>
      <c r="E2274" s="2"/>
      <c r="F2274" s="2"/>
      <c r="G2274" s="3"/>
      <c r="H2274" s="3"/>
      <c r="I2274" s="2"/>
      <c r="J2274"/>
      <c r="K2274"/>
      <c r="L2274"/>
      <c r="M2274"/>
      <c r="N2274"/>
      <c r="O2274"/>
      <c r="P2274"/>
      <c r="Q2274"/>
      <c r="R2274"/>
      <c r="S2274"/>
      <c r="T2274"/>
      <c r="U2274"/>
      <c r="V2274" s="2"/>
    </row>
    <row r="2275" spans="2:22" x14ac:dyDescent="0.2">
      <c r="B2275" s="2"/>
      <c r="C2275" s="2"/>
      <c r="D2275" s="2"/>
      <c r="E2275" s="2"/>
      <c r="F2275" s="2"/>
      <c r="G2275" s="3"/>
      <c r="H2275" s="3"/>
      <c r="I2275" s="2"/>
      <c r="J2275"/>
      <c r="K2275"/>
      <c r="L2275"/>
      <c r="M2275"/>
      <c r="N2275"/>
      <c r="O2275"/>
      <c r="P2275"/>
      <c r="Q2275"/>
      <c r="R2275"/>
      <c r="S2275"/>
      <c r="T2275"/>
      <c r="U2275"/>
      <c r="V2275" s="2"/>
    </row>
    <row r="2276" spans="2:22" x14ac:dyDescent="0.2">
      <c r="B2276" s="2"/>
      <c r="C2276" s="2"/>
      <c r="D2276" s="2"/>
      <c r="E2276" s="2"/>
      <c r="F2276" s="2"/>
      <c r="G2276" s="3"/>
      <c r="H2276" s="3"/>
      <c r="I2276" s="2"/>
      <c r="J2276"/>
      <c r="K2276"/>
      <c r="L2276"/>
      <c r="M2276"/>
      <c r="N2276"/>
      <c r="O2276"/>
      <c r="P2276"/>
      <c r="Q2276"/>
      <c r="R2276"/>
      <c r="S2276"/>
      <c r="T2276"/>
      <c r="U2276"/>
      <c r="V2276" s="2"/>
    </row>
    <row r="2277" spans="2:22" x14ac:dyDescent="0.2">
      <c r="B2277" s="2"/>
      <c r="C2277" s="2"/>
      <c r="D2277" s="2"/>
      <c r="E2277" s="2"/>
      <c r="F2277" s="2"/>
      <c r="G2277" s="3"/>
      <c r="H2277" s="3"/>
      <c r="I2277" s="2"/>
      <c r="J2277"/>
      <c r="K2277"/>
      <c r="L2277"/>
      <c r="M2277"/>
      <c r="N2277"/>
      <c r="O2277"/>
      <c r="P2277"/>
      <c r="Q2277"/>
      <c r="R2277"/>
      <c r="S2277"/>
      <c r="T2277"/>
      <c r="U2277"/>
      <c r="V2277" s="2"/>
    </row>
    <row r="2278" spans="2:22" x14ac:dyDescent="0.2">
      <c r="B2278" s="2"/>
      <c r="C2278" s="2"/>
      <c r="D2278" s="2"/>
      <c r="E2278" s="2"/>
      <c r="F2278" s="2"/>
      <c r="G2278" s="3"/>
      <c r="H2278" s="3"/>
      <c r="I2278" s="2"/>
      <c r="J2278"/>
      <c r="K2278"/>
      <c r="L2278"/>
      <c r="M2278"/>
      <c r="N2278"/>
      <c r="O2278"/>
      <c r="P2278"/>
      <c r="Q2278"/>
      <c r="R2278"/>
      <c r="S2278"/>
      <c r="T2278"/>
      <c r="U2278"/>
      <c r="V2278" s="2"/>
    </row>
    <row r="2279" spans="2:22" x14ac:dyDescent="0.2">
      <c r="B2279" s="2"/>
      <c r="C2279" s="2"/>
      <c r="D2279" s="2"/>
      <c r="E2279" s="2"/>
      <c r="F2279" s="2"/>
      <c r="G2279" s="3"/>
      <c r="H2279" s="3"/>
      <c r="I2279" s="2"/>
      <c r="J2279"/>
      <c r="K2279"/>
      <c r="L2279"/>
      <c r="M2279"/>
      <c r="N2279"/>
      <c r="O2279"/>
      <c r="P2279"/>
      <c r="Q2279"/>
      <c r="R2279"/>
      <c r="S2279"/>
      <c r="T2279"/>
      <c r="U2279"/>
      <c r="V2279" s="2"/>
    </row>
    <row r="2280" spans="2:22" x14ac:dyDescent="0.2">
      <c r="B2280" s="2"/>
      <c r="C2280" s="2"/>
      <c r="D2280" s="2"/>
      <c r="E2280" s="2"/>
      <c r="F2280" s="2"/>
      <c r="G2280" s="3"/>
      <c r="H2280" s="3"/>
      <c r="I2280" s="2"/>
      <c r="J2280"/>
      <c r="K2280"/>
      <c r="L2280"/>
      <c r="M2280"/>
      <c r="N2280"/>
      <c r="O2280"/>
      <c r="P2280"/>
      <c r="Q2280"/>
      <c r="R2280"/>
      <c r="S2280"/>
      <c r="T2280"/>
      <c r="U2280"/>
      <c r="V2280" s="2"/>
    </row>
    <row r="2281" spans="2:22" x14ac:dyDescent="0.2">
      <c r="B2281" s="2"/>
      <c r="C2281" s="2"/>
      <c r="D2281" s="2"/>
      <c r="E2281" s="2"/>
      <c r="F2281" s="2"/>
      <c r="G2281" s="3"/>
      <c r="H2281" s="3"/>
      <c r="I2281" s="2"/>
      <c r="J2281"/>
      <c r="K2281"/>
      <c r="L2281"/>
      <c r="M2281"/>
      <c r="N2281"/>
      <c r="O2281"/>
      <c r="P2281"/>
      <c r="Q2281"/>
      <c r="R2281"/>
      <c r="S2281"/>
      <c r="T2281"/>
      <c r="U2281"/>
      <c r="V2281" s="2"/>
    </row>
    <row r="2282" spans="2:22" x14ac:dyDescent="0.2">
      <c r="B2282" s="2"/>
      <c r="C2282" s="2"/>
      <c r="D2282" s="2"/>
      <c r="E2282" s="2"/>
      <c r="F2282" s="2"/>
      <c r="G2282" s="3"/>
      <c r="H2282" s="3"/>
      <c r="I2282" s="2"/>
      <c r="J2282"/>
      <c r="K2282"/>
      <c r="L2282"/>
      <c r="M2282"/>
      <c r="N2282"/>
      <c r="O2282"/>
      <c r="P2282"/>
      <c r="Q2282"/>
      <c r="R2282"/>
      <c r="S2282"/>
      <c r="T2282"/>
      <c r="U2282"/>
      <c r="V2282" s="2"/>
    </row>
    <row r="2283" spans="2:22" x14ac:dyDescent="0.2">
      <c r="B2283" s="2"/>
      <c r="C2283" s="2"/>
      <c r="D2283" s="2"/>
      <c r="E2283" s="2"/>
      <c r="F2283" s="2"/>
      <c r="G2283" s="3"/>
      <c r="H2283" s="3"/>
      <c r="I2283" s="2"/>
      <c r="J2283"/>
      <c r="K2283"/>
      <c r="L2283"/>
      <c r="M2283"/>
      <c r="N2283"/>
      <c r="O2283"/>
      <c r="P2283"/>
      <c r="Q2283"/>
      <c r="R2283"/>
      <c r="S2283"/>
      <c r="T2283"/>
      <c r="U2283"/>
      <c r="V2283" s="2"/>
    </row>
    <row r="2284" spans="2:22" x14ac:dyDescent="0.2">
      <c r="B2284" s="2"/>
      <c r="C2284" s="2"/>
      <c r="D2284" s="2"/>
      <c r="E2284" s="2"/>
      <c r="F2284" s="2"/>
      <c r="G2284" s="3"/>
      <c r="H2284" s="3"/>
      <c r="I2284" s="2"/>
      <c r="J2284"/>
      <c r="K2284"/>
      <c r="L2284"/>
      <c r="M2284"/>
      <c r="N2284"/>
      <c r="O2284"/>
      <c r="P2284"/>
      <c r="Q2284"/>
      <c r="R2284"/>
      <c r="S2284"/>
      <c r="T2284"/>
      <c r="U2284"/>
      <c r="V2284" s="2"/>
    </row>
    <row r="2285" spans="2:22" x14ac:dyDescent="0.2">
      <c r="B2285" s="2"/>
      <c r="C2285" s="2"/>
      <c r="D2285" s="2"/>
      <c r="E2285" s="2"/>
      <c r="F2285" s="2"/>
      <c r="G2285" s="3"/>
      <c r="H2285" s="3"/>
      <c r="I2285" s="2"/>
      <c r="J2285"/>
      <c r="K2285"/>
      <c r="L2285"/>
      <c r="M2285"/>
      <c r="N2285"/>
      <c r="O2285"/>
      <c r="P2285"/>
      <c r="Q2285"/>
      <c r="R2285"/>
      <c r="S2285"/>
      <c r="T2285"/>
      <c r="U2285"/>
      <c r="V2285" s="2"/>
    </row>
    <row r="2286" spans="2:22" x14ac:dyDescent="0.2">
      <c r="B2286" s="2"/>
      <c r="C2286" s="2"/>
      <c r="D2286" s="2"/>
      <c r="E2286" s="2"/>
      <c r="F2286" s="2"/>
      <c r="G2286" s="3"/>
      <c r="H2286" s="3"/>
      <c r="I2286" s="2"/>
      <c r="J2286"/>
      <c r="K2286"/>
      <c r="L2286"/>
      <c r="M2286"/>
      <c r="N2286"/>
      <c r="O2286"/>
      <c r="P2286"/>
      <c r="Q2286"/>
      <c r="R2286"/>
      <c r="S2286"/>
      <c r="T2286"/>
      <c r="U2286"/>
      <c r="V2286" s="2"/>
    </row>
    <row r="2287" spans="2:22" x14ac:dyDescent="0.2">
      <c r="B2287" s="2"/>
      <c r="C2287" s="2"/>
      <c r="D2287" s="2"/>
      <c r="E2287" s="2"/>
      <c r="F2287" s="2"/>
      <c r="G2287" s="3"/>
      <c r="H2287" s="3"/>
      <c r="I2287" s="2"/>
      <c r="J2287"/>
      <c r="K2287"/>
      <c r="L2287"/>
      <c r="M2287"/>
      <c r="N2287"/>
      <c r="O2287"/>
      <c r="P2287"/>
      <c r="Q2287"/>
      <c r="R2287"/>
      <c r="S2287"/>
      <c r="T2287"/>
      <c r="U2287"/>
      <c r="V2287" s="2"/>
    </row>
    <row r="2288" spans="2:22" x14ac:dyDescent="0.2">
      <c r="B2288" s="2"/>
      <c r="C2288" s="2"/>
      <c r="D2288" s="2"/>
      <c r="E2288" s="2"/>
      <c r="F2288" s="2"/>
      <c r="G2288" s="3"/>
      <c r="H2288" s="3"/>
      <c r="I2288" s="2"/>
      <c r="J2288"/>
      <c r="K2288"/>
      <c r="L2288"/>
      <c r="M2288"/>
      <c r="N2288"/>
      <c r="O2288"/>
      <c r="P2288"/>
      <c r="Q2288"/>
      <c r="R2288"/>
      <c r="S2288"/>
      <c r="T2288"/>
      <c r="U2288"/>
      <c r="V2288" s="2"/>
    </row>
    <row r="2289" spans="2:22" x14ac:dyDescent="0.2">
      <c r="B2289" s="2"/>
      <c r="C2289" s="2"/>
      <c r="D2289" s="2"/>
      <c r="E2289" s="2"/>
      <c r="F2289" s="2"/>
      <c r="G2289" s="3"/>
      <c r="H2289" s="3"/>
      <c r="I2289" s="2"/>
      <c r="J2289"/>
      <c r="K2289"/>
      <c r="L2289"/>
      <c r="M2289"/>
      <c r="N2289"/>
      <c r="O2289"/>
      <c r="P2289"/>
      <c r="Q2289"/>
      <c r="R2289"/>
      <c r="S2289"/>
      <c r="T2289"/>
      <c r="U2289"/>
      <c r="V2289" s="2"/>
    </row>
    <row r="2290" spans="2:22" x14ac:dyDescent="0.2">
      <c r="B2290" s="2"/>
      <c r="C2290" s="2"/>
      <c r="D2290" s="2"/>
      <c r="E2290" s="2"/>
      <c r="F2290" s="2"/>
      <c r="G2290" s="3"/>
      <c r="H2290" s="3"/>
      <c r="I2290" s="2"/>
      <c r="J2290"/>
      <c r="K2290"/>
      <c r="L2290"/>
      <c r="M2290"/>
      <c r="N2290"/>
      <c r="O2290"/>
      <c r="P2290"/>
      <c r="Q2290"/>
      <c r="R2290"/>
      <c r="S2290"/>
      <c r="T2290"/>
      <c r="U2290"/>
      <c r="V2290" s="2"/>
    </row>
    <row r="2291" spans="2:22" x14ac:dyDescent="0.2">
      <c r="B2291" s="2"/>
      <c r="C2291" s="2"/>
      <c r="D2291" s="2"/>
      <c r="E2291" s="2"/>
      <c r="F2291" s="2"/>
      <c r="G2291" s="3"/>
      <c r="H2291" s="3"/>
      <c r="I2291" s="2"/>
      <c r="J2291"/>
      <c r="K2291"/>
      <c r="L2291"/>
      <c r="M2291"/>
      <c r="N2291"/>
      <c r="O2291"/>
      <c r="P2291"/>
      <c r="Q2291"/>
      <c r="R2291"/>
      <c r="S2291"/>
      <c r="T2291"/>
      <c r="U2291"/>
      <c r="V2291" s="2"/>
    </row>
    <row r="2292" spans="2:22" x14ac:dyDescent="0.2">
      <c r="B2292" s="2"/>
      <c r="C2292" s="2"/>
      <c r="D2292" s="2"/>
      <c r="E2292" s="2"/>
      <c r="F2292" s="2"/>
      <c r="G2292" s="3"/>
      <c r="H2292" s="3"/>
      <c r="I2292" s="2"/>
      <c r="J2292"/>
      <c r="K2292"/>
      <c r="L2292"/>
      <c r="M2292"/>
      <c r="N2292"/>
      <c r="O2292"/>
      <c r="P2292"/>
      <c r="Q2292"/>
      <c r="R2292"/>
      <c r="S2292"/>
      <c r="T2292"/>
      <c r="U2292"/>
      <c r="V2292" s="2"/>
    </row>
    <row r="2293" spans="2:22" x14ac:dyDescent="0.2">
      <c r="B2293" s="2"/>
      <c r="C2293" s="2"/>
      <c r="D2293" s="2"/>
      <c r="E2293" s="2"/>
      <c r="F2293" s="2"/>
      <c r="G2293" s="3"/>
      <c r="H2293" s="3"/>
      <c r="I2293" s="2"/>
      <c r="J2293"/>
      <c r="K2293"/>
      <c r="L2293"/>
      <c r="M2293"/>
      <c r="N2293"/>
      <c r="O2293"/>
      <c r="P2293"/>
      <c r="Q2293"/>
      <c r="R2293"/>
      <c r="S2293"/>
      <c r="T2293"/>
      <c r="U2293"/>
      <c r="V2293" s="2"/>
    </row>
    <row r="2294" spans="2:22" x14ac:dyDescent="0.2">
      <c r="B2294" s="2"/>
      <c r="C2294" s="2"/>
      <c r="D2294" s="2"/>
      <c r="E2294" s="2"/>
      <c r="F2294" s="2"/>
      <c r="G2294" s="3"/>
      <c r="H2294" s="3"/>
      <c r="I2294" s="2"/>
      <c r="J2294"/>
      <c r="K2294"/>
      <c r="L2294"/>
      <c r="M2294"/>
      <c r="N2294"/>
      <c r="O2294"/>
      <c r="P2294"/>
      <c r="Q2294"/>
      <c r="R2294"/>
      <c r="S2294"/>
      <c r="T2294"/>
      <c r="U2294"/>
      <c r="V2294" s="2"/>
    </row>
    <row r="2295" spans="2:22" x14ac:dyDescent="0.2">
      <c r="B2295" s="2"/>
      <c r="C2295" s="2"/>
      <c r="D2295" s="2"/>
      <c r="E2295" s="2"/>
      <c r="F2295" s="2"/>
      <c r="G2295" s="3"/>
      <c r="H2295" s="3"/>
      <c r="I2295" s="2"/>
      <c r="J2295"/>
      <c r="K2295"/>
      <c r="L2295"/>
      <c r="M2295"/>
      <c r="N2295"/>
      <c r="O2295"/>
      <c r="P2295"/>
      <c r="Q2295"/>
      <c r="R2295"/>
      <c r="S2295"/>
      <c r="T2295"/>
      <c r="U2295"/>
      <c r="V2295" s="2"/>
    </row>
    <row r="2296" spans="2:22" x14ac:dyDescent="0.2">
      <c r="B2296" s="2"/>
      <c r="C2296" s="2"/>
      <c r="D2296" s="2"/>
      <c r="E2296" s="2"/>
      <c r="F2296" s="2"/>
      <c r="G2296" s="3"/>
      <c r="H2296" s="3"/>
      <c r="I2296" s="2"/>
      <c r="J2296"/>
      <c r="K2296"/>
      <c r="L2296"/>
      <c r="M2296"/>
      <c r="N2296"/>
      <c r="O2296"/>
      <c r="P2296"/>
      <c r="Q2296"/>
      <c r="R2296"/>
      <c r="S2296"/>
      <c r="T2296"/>
      <c r="U2296"/>
      <c r="V2296" s="2"/>
    </row>
    <row r="2297" spans="2:22" x14ac:dyDescent="0.2">
      <c r="B2297" s="2"/>
      <c r="C2297" s="2"/>
      <c r="D2297" s="2"/>
      <c r="E2297" s="2"/>
      <c r="F2297" s="2"/>
      <c r="G2297" s="3"/>
      <c r="H2297" s="3"/>
      <c r="I2297" s="2"/>
      <c r="J2297"/>
      <c r="K2297"/>
      <c r="L2297"/>
      <c r="M2297"/>
      <c r="N2297"/>
      <c r="O2297"/>
      <c r="P2297"/>
      <c r="Q2297"/>
      <c r="R2297"/>
      <c r="S2297"/>
      <c r="T2297"/>
      <c r="U2297"/>
      <c r="V2297" s="2"/>
    </row>
    <row r="2298" spans="2:22" x14ac:dyDescent="0.2">
      <c r="B2298" s="2"/>
      <c r="C2298" s="2"/>
      <c r="D2298" s="2"/>
      <c r="E2298" s="2"/>
      <c r="F2298" s="2"/>
      <c r="G2298" s="3"/>
      <c r="H2298" s="3"/>
      <c r="I2298" s="2"/>
      <c r="J2298"/>
      <c r="K2298"/>
      <c r="L2298"/>
      <c r="M2298"/>
      <c r="N2298"/>
      <c r="O2298"/>
      <c r="P2298"/>
      <c r="Q2298"/>
      <c r="R2298"/>
      <c r="S2298"/>
      <c r="T2298"/>
      <c r="U2298"/>
      <c r="V2298" s="2"/>
    </row>
    <row r="2299" spans="2:22" x14ac:dyDescent="0.2">
      <c r="B2299" s="2"/>
      <c r="C2299" s="2"/>
      <c r="D2299" s="2"/>
      <c r="E2299" s="2"/>
      <c r="F2299" s="2"/>
      <c r="G2299" s="3"/>
      <c r="H2299" s="3"/>
      <c r="I2299" s="2"/>
      <c r="J2299"/>
      <c r="K2299"/>
      <c r="L2299"/>
      <c r="M2299"/>
      <c r="N2299"/>
      <c r="O2299"/>
      <c r="P2299"/>
      <c r="Q2299"/>
      <c r="R2299"/>
      <c r="S2299"/>
      <c r="T2299"/>
      <c r="U2299"/>
      <c r="V2299" s="2"/>
    </row>
    <row r="2300" spans="2:22" x14ac:dyDescent="0.2">
      <c r="B2300" s="2"/>
      <c r="C2300" s="2"/>
      <c r="D2300" s="2"/>
      <c r="E2300" s="2"/>
      <c r="F2300" s="2"/>
      <c r="G2300" s="3"/>
      <c r="H2300" s="3"/>
      <c r="I2300" s="2"/>
      <c r="J2300"/>
      <c r="K2300"/>
      <c r="L2300"/>
      <c r="M2300"/>
      <c r="N2300"/>
      <c r="O2300"/>
      <c r="P2300"/>
      <c r="Q2300"/>
      <c r="R2300"/>
      <c r="S2300"/>
      <c r="T2300"/>
      <c r="U2300"/>
      <c r="V2300" s="2"/>
    </row>
    <row r="2301" spans="2:22" x14ac:dyDescent="0.2">
      <c r="B2301" s="2"/>
      <c r="C2301" s="2"/>
      <c r="D2301" s="2"/>
      <c r="E2301" s="2"/>
      <c r="F2301" s="2"/>
      <c r="G2301" s="3"/>
      <c r="H2301" s="3"/>
      <c r="I2301" s="2"/>
      <c r="J2301"/>
      <c r="K2301"/>
      <c r="L2301"/>
      <c r="M2301"/>
      <c r="N2301"/>
      <c r="O2301"/>
      <c r="P2301"/>
      <c r="Q2301"/>
      <c r="R2301"/>
      <c r="S2301"/>
      <c r="T2301"/>
      <c r="U2301"/>
      <c r="V2301" s="2"/>
    </row>
    <row r="2302" spans="2:22" x14ac:dyDescent="0.2">
      <c r="B2302" s="2"/>
      <c r="C2302" s="2"/>
      <c r="D2302" s="2"/>
      <c r="E2302" s="2"/>
      <c r="F2302" s="2"/>
      <c r="G2302" s="3"/>
      <c r="H2302" s="3"/>
      <c r="I2302" s="2"/>
      <c r="J2302"/>
      <c r="K2302"/>
      <c r="L2302"/>
      <c r="M2302"/>
      <c r="N2302"/>
      <c r="O2302"/>
      <c r="P2302"/>
      <c r="Q2302"/>
      <c r="R2302"/>
      <c r="S2302"/>
      <c r="T2302"/>
      <c r="U2302"/>
      <c r="V2302" s="2"/>
    </row>
    <row r="2303" spans="2:22" x14ac:dyDescent="0.2">
      <c r="B2303" s="2"/>
      <c r="C2303" s="2"/>
      <c r="D2303" s="2"/>
      <c r="E2303" s="2"/>
      <c r="F2303" s="2"/>
      <c r="G2303" s="3"/>
      <c r="H2303" s="3"/>
      <c r="I2303" s="2"/>
      <c r="J2303"/>
      <c r="K2303"/>
      <c r="L2303"/>
      <c r="M2303"/>
      <c r="N2303"/>
      <c r="O2303"/>
      <c r="P2303"/>
      <c r="Q2303"/>
      <c r="R2303"/>
      <c r="S2303"/>
      <c r="T2303"/>
      <c r="U2303"/>
      <c r="V2303" s="2"/>
    </row>
    <row r="2304" spans="2:22" x14ac:dyDescent="0.2">
      <c r="B2304" s="2"/>
      <c r="C2304" s="2"/>
      <c r="D2304" s="2"/>
      <c r="E2304" s="2"/>
      <c r="F2304" s="2"/>
      <c r="G2304" s="3"/>
      <c r="H2304" s="3"/>
      <c r="I2304" s="2"/>
      <c r="J2304"/>
      <c r="K2304"/>
      <c r="L2304"/>
      <c r="M2304"/>
      <c r="N2304"/>
      <c r="O2304"/>
      <c r="P2304"/>
      <c r="Q2304"/>
      <c r="R2304"/>
      <c r="S2304"/>
      <c r="T2304"/>
      <c r="U2304"/>
      <c r="V2304" s="2"/>
    </row>
    <row r="2305" spans="2:22" x14ac:dyDescent="0.2">
      <c r="B2305" s="2"/>
      <c r="C2305" s="2"/>
      <c r="D2305" s="2"/>
      <c r="E2305" s="2"/>
      <c r="F2305" s="2"/>
      <c r="G2305" s="3"/>
      <c r="H2305" s="3"/>
      <c r="I2305" s="2"/>
      <c r="J2305"/>
      <c r="K2305"/>
      <c r="L2305"/>
      <c r="M2305"/>
      <c r="N2305"/>
      <c r="O2305"/>
      <c r="P2305"/>
      <c r="Q2305"/>
      <c r="R2305"/>
      <c r="S2305"/>
      <c r="T2305"/>
      <c r="U2305"/>
      <c r="V2305" s="2"/>
    </row>
    <row r="2306" spans="2:22" x14ac:dyDescent="0.2">
      <c r="B2306" s="2"/>
      <c r="C2306" s="2"/>
      <c r="D2306" s="2"/>
      <c r="E2306" s="2"/>
      <c r="F2306" s="2"/>
      <c r="G2306" s="3"/>
      <c r="H2306" s="3"/>
      <c r="I2306" s="2"/>
      <c r="J2306"/>
      <c r="K2306"/>
      <c r="L2306"/>
      <c r="M2306"/>
      <c r="N2306"/>
      <c r="O2306"/>
      <c r="P2306"/>
      <c r="Q2306"/>
      <c r="R2306"/>
      <c r="S2306"/>
      <c r="T2306"/>
      <c r="U2306"/>
      <c r="V2306" s="2"/>
    </row>
    <row r="2307" spans="2:22" x14ac:dyDescent="0.2">
      <c r="B2307" s="2"/>
      <c r="C2307" s="2"/>
      <c r="D2307" s="2"/>
      <c r="E2307" s="2"/>
      <c r="F2307" s="2"/>
      <c r="G2307" s="3"/>
      <c r="H2307" s="3"/>
      <c r="I2307" s="2"/>
      <c r="J2307"/>
      <c r="K2307"/>
      <c r="L2307"/>
      <c r="M2307"/>
      <c r="N2307"/>
      <c r="O2307"/>
      <c r="P2307"/>
      <c r="Q2307"/>
      <c r="R2307"/>
      <c r="S2307"/>
      <c r="T2307"/>
      <c r="U2307"/>
      <c r="V2307" s="2"/>
    </row>
    <row r="2308" spans="2:22" x14ac:dyDescent="0.2">
      <c r="B2308" s="2"/>
      <c r="C2308" s="2"/>
      <c r="D2308" s="2"/>
      <c r="E2308" s="2"/>
      <c r="F2308" s="2"/>
      <c r="G2308" s="3"/>
      <c r="H2308" s="3"/>
      <c r="I2308" s="2"/>
      <c r="J2308"/>
      <c r="K2308"/>
      <c r="L2308"/>
      <c r="M2308"/>
      <c r="N2308"/>
      <c r="O2308"/>
      <c r="P2308"/>
      <c r="Q2308"/>
      <c r="R2308"/>
      <c r="S2308"/>
      <c r="T2308"/>
      <c r="U2308"/>
      <c r="V2308" s="2"/>
    </row>
    <row r="2309" spans="2:22" x14ac:dyDescent="0.2">
      <c r="B2309" s="2"/>
      <c r="C2309" s="2"/>
      <c r="D2309" s="2"/>
      <c r="E2309" s="2"/>
      <c r="F2309" s="2"/>
      <c r="G2309" s="3"/>
      <c r="H2309" s="3"/>
      <c r="I2309" s="2"/>
      <c r="J2309"/>
      <c r="K2309"/>
      <c r="L2309"/>
      <c r="M2309"/>
      <c r="N2309"/>
      <c r="O2309"/>
      <c r="P2309"/>
      <c r="Q2309"/>
      <c r="R2309"/>
      <c r="S2309"/>
      <c r="T2309"/>
      <c r="U2309"/>
      <c r="V2309" s="2"/>
    </row>
    <row r="2310" spans="2:22" x14ac:dyDescent="0.2">
      <c r="B2310" s="2"/>
      <c r="C2310" s="2"/>
      <c r="D2310" s="2"/>
      <c r="E2310" s="2"/>
      <c r="F2310" s="2"/>
      <c r="G2310" s="3"/>
      <c r="H2310" s="3"/>
      <c r="I2310" s="2"/>
      <c r="J2310"/>
      <c r="K2310"/>
      <c r="L2310"/>
      <c r="M2310"/>
      <c r="N2310"/>
      <c r="O2310"/>
      <c r="P2310"/>
      <c r="Q2310"/>
      <c r="R2310"/>
      <c r="S2310"/>
      <c r="T2310"/>
      <c r="U2310"/>
      <c r="V2310" s="2"/>
    </row>
    <row r="2311" spans="2:22" x14ac:dyDescent="0.2">
      <c r="B2311" s="2"/>
      <c r="C2311" s="2"/>
      <c r="D2311" s="2"/>
      <c r="E2311" s="2"/>
      <c r="F2311" s="2"/>
      <c r="G2311" s="3"/>
      <c r="H2311" s="3"/>
      <c r="I2311" s="2"/>
      <c r="J2311"/>
      <c r="K2311"/>
      <c r="L2311"/>
      <c r="M2311"/>
      <c r="N2311"/>
      <c r="O2311"/>
      <c r="P2311"/>
      <c r="Q2311"/>
      <c r="R2311"/>
      <c r="S2311"/>
      <c r="T2311"/>
      <c r="U2311"/>
      <c r="V2311" s="2"/>
    </row>
    <row r="2312" spans="2:22" x14ac:dyDescent="0.2">
      <c r="B2312" s="2"/>
      <c r="C2312" s="2"/>
      <c r="D2312" s="2"/>
      <c r="E2312" s="2"/>
      <c r="F2312" s="2"/>
      <c r="G2312" s="3"/>
      <c r="H2312" s="3"/>
      <c r="I2312" s="2"/>
      <c r="J2312"/>
      <c r="K2312"/>
      <c r="L2312"/>
      <c r="M2312"/>
      <c r="N2312"/>
      <c r="O2312"/>
      <c r="P2312"/>
      <c r="Q2312"/>
      <c r="R2312"/>
      <c r="S2312"/>
      <c r="T2312"/>
      <c r="U2312"/>
      <c r="V2312" s="2"/>
    </row>
    <row r="2313" spans="2:22" x14ac:dyDescent="0.2">
      <c r="B2313" s="2"/>
      <c r="C2313" s="2"/>
      <c r="D2313" s="2"/>
      <c r="E2313" s="2"/>
      <c r="F2313" s="2"/>
      <c r="G2313" s="3"/>
      <c r="H2313" s="3"/>
      <c r="I2313" s="2"/>
      <c r="J2313"/>
      <c r="K2313"/>
      <c r="L2313"/>
      <c r="M2313"/>
      <c r="N2313"/>
      <c r="O2313"/>
      <c r="P2313"/>
      <c r="Q2313"/>
      <c r="R2313"/>
      <c r="S2313"/>
      <c r="T2313"/>
      <c r="U2313"/>
      <c r="V2313" s="2"/>
    </row>
    <row r="2314" spans="2:22" x14ac:dyDescent="0.2">
      <c r="B2314" s="2"/>
      <c r="C2314" s="2"/>
      <c r="D2314" s="2"/>
      <c r="E2314" s="2"/>
      <c r="F2314" s="2"/>
      <c r="G2314" s="3"/>
      <c r="H2314" s="3"/>
      <c r="I2314" s="2"/>
      <c r="J2314"/>
      <c r="K2314"/>
      <c r="L2314"/>
      <c r="M2314"/>
      <c r="N2314"/>
      <c r="O2314"/>
      <c r="P2314"/>
      <c r="Q2314"/>
      <c r="R2314"/>
      <c r="S2314"/>
      <c r="T2314"/>
      <c r="U2314"/>
      <c r="V2314" s="2"/>
    </row>
    <row r="2315" spans="2:22" x14ac:dyDescent="0.2">
      <c r="B2315" s="2"/>
      <c r="C2315" s="2"/>
      <c r="D2315" s="2"/>
      <c r="E2315" s="2"/>
      <c r="F2315" s="2"/>
      <c r="G2315" s="3"/>
      <c r="H2315" s="3"/>
      <c r="I2315" s="2"/>
      <c r="J2315"/>
      <c r="K2315"/>
      <c r="L2315"/>
      <c r="M2315"/>
      <c r="N2315"/>
      <c r="O2315"/>
      <c r="P2315"/>
      <c r="Q2315"/>
      <c r="R2315"/>
      <c r="S2315"/>
      <c r="T2315"/>
      <c r="U2315"/>
      <c r="V2315" s="2"/>
    </row>
    <row r="2316" spans="2:22" x14ac:dyDescent="0.2">
      <c r="B2316" s="2"/>
      <c r="C2316" s="2"/>
      <c r="D2316" s="2"/>
      <c r="E2316" s="2"/>
      <c r="F2316" s="2"/>
      <c r="G2316" s="3"/>
      <c r="H2316" s="3"/>
      <c r="I2316" s="2"/>
      <c r="J2316"/>
      <c r="K2316"/>
      <c r="L2316"/>
      <c r="M2316"/>
      <c r="N2316"/>
      <c r="O2316"/>
      <c r="P2316"/>
      <c r="Q2316"/>
      <c r="R2316"/>
      <c r="S2316"/>
      <c r="T2316"/>
      <c r="U2316"/>
      <c r="V2316" s="2"/>
    </row>
    <row r="2317" spans="2:22" x14ac:dyDescent="0.2">
      <c r="B2317" s="2"/>
      <c r="C2317" s="2"/>
      <c r="D2317" s="2"/>
      <c r="E2317" s="2"/>
      <c r="F2317" s="2"/>
      <c r="G2317" s="3"/>
      <c r="H2317" s="3"/>
      <c r="I2317" s="2"/>
      <c r="J2317"/>
      <c r="K2317"/>
      <c r="L2317"/>
      <c r="M2317"/>
      <c r="N2317"/>
      <c r="O2317"/>
      <c r="P2317"/>
      <c r="Q2317"/>
      <c r="R2317"/>
      <c r="S2317"/>
      <c r="T2317"/>
      <c r="U2317"/>
      <c r="V2317" s="2"/>
    </row>
    <row r="2318" spans="2:22" x14ac:dyDescent="0.2">
      <c r="B2318" s="2"/>
      <c r="C2318" s="2"/>
      <c r="D2318" s="2"/>
      <c r="E2318" s="2"/>
      <c r="F2318" s="2"/>
      <c r="G2318" s="3"/>
      <c r="H2318" s="3"/>
      <c r="I2318" s="2"/>
      <c r="J2318"/>
      <c r="K2318"/>
      <c r="L2318"/>
      <c r="M2318"/>
      <c r="N2318"/>
      <c r="O2318"/>
      <c r="P2318"/>
      <c r="Q2318"/>
      <c r="R2318"/>
      <c r="S2318"/>
      <c r="T2318"/>
      <c r="U2318"/>
      <c r="V2318" s="2"/>
    </row>
    <row r="2319" spans="2:22" x14ac:dyDescent="0.2">
      <c r="B2319" s="2"/>
      <c r="C2319" s="2"/>
      <c r="D2319" s="2"/>
      <c r="E2319" s="2"/>
      <c r="F2319" s="2"/>
      <c r="G2319" s="3"/>
      <c r="H2319" s="3"/>
      <c r="I2319" s="2"/>
      <c r="J2319"/>
      <c r="K2319"/>
      <c r="L2319"/>
      <c r="M2319"/>
      <c r="N2319"/>
      <c r="O2319"/>
      <c r="P2319"/>
      <c r="Q2319"/>
      <c r="R2319"/>
      <c r="S2319"/>
      <c r="T2319"/>
      <c r="U2319"/>
      <c r="V2319" s="2"/>
    </row>
    <row r="2320" spans="2:22" x14ac:dyDescent="0.2">
      <c r="B2320" s="2"/>
      <c r="C2320" s="2"/>
      <c r="D2320" s="2"/>
      <c r="E2320" s="2"/>
      <c r="F2320" s="2"/>
      <c r="G2320" s="3"/>
      <c r="H2320" s="3"/>
      <c r="I2320" s="2"/>
      <c r="J2320"/>
      <c r="K2320"/>
      <c r="L2320"/>
      <c r="M2320"/>
      <c r="N2320"/>
      <c r="O2320"/>
      <c r="P2320"/>
      <c r="Q2320"/>
      <c r="R2320"/>
      <c r="S2320"/>
      <c r="T2320"/>
      <c r="U2320"/>
      <c r="V2320" s="2"/>
    </row>
    <row r="2321" spans="2:22" x14ac:dyDescent="0.2">
      <c r="B2321" s="2"/>
      <c r="C2321" s="2"/>
      <c r="D2321" s="2"/>
      <c r="E2321" s="2"/>
      <c r="F2321" s="2"/>
      <c r="G2321" s="3"/>
      <c r="H2321" s="3"/>
      <c r="I2321" s="2"/>
      <c r="J2321"/>
      <c r="K2321"/>
      <c r="L2321"/>
      <c r="M2321"/>
      <c r="N2321"/>
      <c r="O2321"/>
      <c r="P2321"/>
      <c r="Q2321"/>
      <c r="R2321"/>
      <c r="S2321"/>
      <c r="T2321"/>
      <c r="U2321"/>
      <c r="V2321" s="2"/>
    </row>
    <row r="2322" spans="2:22" x14ac:dyDescent="0.2">
      <c r="B2322" s="2"/>
      <c r="C2322" s="2"/>
      <c r="D2322" s="2"/>
      <c r="E2322" s="2"/>
      <c r="F2322" s="2"/>
      <c r="G2322" s="3"/>
      <c r="H2322" s="3"/>
      <c r="I2322" s="2"/>
      <c r="J2322"/>
      <c r="K2322"/>
      <c r="L2322"/>
      <c r="M2322"/>
      <c r="N2322"/>
      <c r="O2322"/>
      <c r="P2322"/>
      <c r="Q2322"/>
      <c r="R2322"/>
      <c r="S2322"/>
      <c r="T2322"/>
      <c r="U2322"/>
      <c r="V2322" s="2"/>
    </row>
    <row r="2323" spans="2:22" x14ac:dyDescent="0.2">
      <c r="B2323" s="2"/>
      <c r="C2323" s="2"/>
      <c r="D2323" s="2"/>
      <c r="E2323" s="2"/>
      <c r="F2323" s="2"/>
      <c r="G2323" s="3"/>
      <c r="H2323" s="3"/>
      <c r="I2323" s="2"/>
      <c r="J2323"/>
      <c r="K2323"/>
      <c r="L2323"/>
      <c r="M2323"/>
      <c r="N2323"/>
      <c r="O2323"/>
      <c r="P2323"/>
      <c r="Q2323"/>
      <c r="R2323"/>
      <c r="S2323"/>
      <c r="T2323"/>
      <c r="U2323"/>
      <c r="V2323" s="2"/>
    </row>
    <row r="2324" spans="2:22" x14ac:dyDescent="0.2">
      <c r="B2324" s="2"/>
      <c r="C2324" s="2"/>
      <c r="D2324" s="2"/>
      <c r="E2324" s="2"/>
      <c r="F2324" s="2"/>
      <c r="G2324" s="3"/>
      <c r="H2324" s="3"/>
      <c r="I2324" s="2"/>
      <c r="J2324"/>
      <c r="K2324"/>
      <c r="L2324"/>
      <c r="M2324"/>
      <c r="N2324"/>
      <c r="O2324"/>
      <c r="P2324"/>
      <c r="Q2324"/>
      <c r="R2324"/>
      <c r="S2324"/>
      <c r="T2324"/>
      <c r="U2324"/>
      <c r="V2324" s="2"/>
    </row>
    <row r="2325" spans="2:22" x14ac:dyDescent="0.2">
      <c r="B2325" s="2"/>
      <c r="C2325" s="2"/>
      <c r="D2325" s="2"/>
      <c r="E2325" s="2"/>
      <c r="F2325" s="2"/>
      <c r="G2325" s="3"/>
      <c r="H2325" s="3"/>
      <c r="I2325" s="2"/>
      <c r="J2325"/>
      <c r="K2325"/>
      <c r="L2325"/>
      <c r="M2325"/>
      <c r="N2325"/>
      <c r="O2325"/>
      <c r="P2325"/>
      <c r="Q2325"/>
      <c r="R2325"/>
      <c r="S2325"/>
      <c r="T2325"/>
      <c r="U2325"/>
      <c r="V2325" s="2"/>
    </row>
    <row r="2326" spans="2:22" x14ac:dyDescent="0.2">
      <c r="B2326" s="2"/>
      <c r="C2326" s="2"/>
      <c r="D2326" s="2"/>
      <c r="E2326" s="2"/>
      <c r="F2326" s="2"/>
      <c r="G2326" s="3"/>
      <c r="H2326" s="3"/>
      <c r="I2326" s="2"/>
      <c r="J2326"/>
      <c r="K2326"/>
      <c r="L2326"/>
      <c r="M2326"/>
      <c r="N2326"/>
      <c r="O2326"/>
      <c r="P2326"/>
      <c r="Q2326"/>
      <c r="R2326"/>
      <c r="S2326"/>
      <c r="T2326"/>
      <c r="U2326"/>
      <c r="V2326" s="2"/>
    </row>
    <row r="2327" spans="2:22" x14ac:dyDescent="0.2">
      <c r="B2327" s="2"/>
      <c r="C2327" s="2"/>
      <c r="D2327" s="2"/>
      <c r="E2327" s="2"/>
      <c r="F2327" s="2"/>
      <c r="G2327" s="3"/>
      <c r="H2327" s="3"/>
      <c r="I2327" s="2"/>
      <c r="J2327"/>
      <c r="K2327"/>
      <c r="L2327"/>
      <c r="M2327"/>
      <c r="N2327"/>
      <c r="O2327"/>
      <c r="P2327"/>
      <c r="Q2327"/>
      <c r="R2327"/>
      <c r="S2327"/>
      <c r="T2327"/>
      <c r="U2327"/>
      <c r="V2327" s="2"/>
    </row>
    <row r="2328" spans="2:22" x14ac:dyDescent="0.2">
      <c r="B2328" s="2"/>
      <c r="C2328" s="2"/>
      <c r="D2328" s="2"/>
      <c r="E2328" s="2"/>
      <c r="F2328" s="2"/>
      <c r="G2328" s="3"/>
      <c r="H2328" s="3"/>
      <c r="I2328" s="2"/>
      <c r="J2328"/>
      <c r="K2328"/>
      <c r="L2328"/>
      <c r="M2328"/>
      <c r="N2328"/>
      <c r="O2328"/>
      <c r="P2328"/>
      <c r="Q2328"/>
      <c r="R2328"/>
      <c r="S2328"/>
      <c r="T2328"/>
      <c r="U2328"/>
      <c r="V2328" s="2"/>
    </row>
    <row r="2329" spans="2:22" x14ac:dyDescent="0.2">
      <c r="B2329" s="2"/>
      <c r="C2329" s="2"/>
      <c r="D2329" s="2"/>
      <c r="E2329" s="2"/>
      <c r="F2329" s="2"/>
      <c r="G2329" s="3"/>
      <c r="H2329" s="3"/>
      <c r="I2329" s="2"/>
      <c r="J2329"/>
      <c r="K2329"/>
      <c r="L2329"/>
      <c r="M2329"/>
      <c r="N2329"/>
      <c r="O2329"/>
      <c r="P2329"/>
      <c r="Q2329"/>
      <c r="R2329"/>
      <c r="S2329"/>
      <c r="T2329"/>
      <c r="U2329"/>
      <c r="V2329" s="2"/>
    </row>
    <row r="2330" spans="2:22" x14ac:dyDescent="0.2">
      <c r="B2330" s="2"/>
      <c r="C2330" s="2"/>
      <c r="D2330" s="2"/>
      <c r="E2330" s="2"/>
      <c r="F2330" s="2"/>
      <c r="G2330" s="3"/>
      <c r="H2330" s="3"/>
      <c r="I2330" s="2"/>
      <c r="J2330"/>
      <c r="K2330"/>
      <c r="L2330"/>
      <c r="M2330"/>
      <c r="N2330"/>
      <c r="O2330"/>
      <c r="P2330"/>
      <c r="Q2330"/>
      <c r="R2330"/>
      <c r="S2330"/>
      <c r="T2330"/>
      <c r="U2330"/>
      <c r="V2330" s="2"/>
    </row>
    <row r="2331" spans="2:22" x14ac:dyDescent="0.2">
      <c r="B2331" s="2"/>
      <c r="C2331" s="2"/>
      <c r="D2331" s="2"/>
      <c r="E2331" s="2"/>
      <c r="F2331" s="2"/>
      <c r="G2331" s="3"/>
      <c r="H2331" s="3"/>
      <c r="I2331" s="2"/>
      <c r="J2331"/>
      <c r="K2331"/>
      <c r="L2331"/>
      <c r="M2331"/>
      <c r="N2331"/>
      <c r="O2331"/>
      <c r="P2331"/>
      <c r="Q2331"/>
      <c r="R2331"/>
      <c r="S2331"/>
      <c r="T2331"/>
      <c r="U2331"/>
      <c r="V2331" s="2"/>
    </row>
    <row r="2332" spans="2:22" x14ac:dyDescent="0.2">
      <c r="B2332" s="2"/>
      <c r="C2332" s="2"/>
      <c r="D2332" s="2"/>
      <c r="E2332" s="2"/>
      <c r="F2332" s="2"/>
      <c r="G2332" s="3"/>
      <c r="H2332" s="3"/>
      <c r="I2332" s="2"/>
      <c r="J2332"/>
      <c r="K2332"/>
      <c r="L2332"/>
      <c r="M2332"/>
      <c r="N2332"/>
      <c r="O2332"/>
      <c r="P2332"/>
      <c r="Q2332"/>
      <c r="R2332"/>
      <c r="S2332"/>
      <c r="T2332"/>
      <c r="U2332"/>
      <c r="V2332" s="2"/>
    </row>
    <row r="2333" spans="2:22" x14ac:dyDescent="0.2">
      <c r="B2333" s="2"/>
      <c r="C2333" s="2"/>
      <c r="D2333" s="2"/>
      <c r="E2333" s="2"/>
      <c r="F2333" s="2"/>
      <c r="G2333" s="3"/>
      <c r="H2333" s="3"/>
      <c r="I2333" s="2"/>
      <c r="J2333"/>
      <c r="K2333"/>
      <c r="L2333"/>
      <c r="M2333"/>
      <c r="N2333"/>
      <c r="O2333"/>
      <c r="P2333"/>
      <c r="Q2333"/>
      <c r="R2333"/>
      <c r="S2333"/>
      <c r="T2333"/>
      <c r="U2333"/>
      <c r="V2333" s="2"/>
    </row>
    <row r="2334" spans="2:22" x14ac:dyDescent="0.2">
      <c r="B2334" s="2"/>
      <c r="C2334" s="2"/>
      <c r="D2334" s="2"/>
      <c r="E2334" s="2"/>
      <c r="F2334" s="2"/>
      <c r="G2334" s="3"/>
      <c r="H2334" s="3"/>
      <c r="I2334" s="2"/>
      <c r="J2334"/>
      <c r="K2334"/>
      <c r="L2334"/>
      <c r="M2334"/>
      <c r="N2334"/>
      <c r="O2334"/>
      <c r="P2334"/>
      <c r="Q2334"/>
      <c r="R2334"/>
      <c r="S2334"/>
      <c r="T2334"/>
      <c r="U2334"/>
      <c r="V2334" s="2"/>
    </row>
    <row r="2335" spans="2:22" x14ac:dyDescent="0.2">
      <c r="B2335" s="2"/>
      <c r="C2335" s="2"/>
      <c r="D2335" s="2"/>
      <c r="E2335" s="2"/>
      <c r="F2335" s="2"/>
      <c r="G2335" s="3"/>
      <c r="H2335" s="3"/>
      <c r="I2335" s="2"/>
      <c r="J2335"/>
      <c r="K2335"/>
      <c r="L2335"/>
      <c r="M2335"/>
      <c r="N2335"/>
      <c r="O2335"/>
      <c r="P2335"/>
      <c r="Q2335"/>
      <c r="R2335"/>
      <c r="S2335"/>
      <c r="T2335"/>
      <c r="U2335"/>
      <c r="V2335" s="2"/>
    </row>
    <row r="2336" spans="2:22" x14ac:dyDescent="0.2">
      <c r="B2336" s="2"/>
      <c r="C2336" s="2"/>
      <c r="D2336" s="2"/>
      <c r="E2336" s="2"/>
      <c r="F2336" s="2"/>
      <c r="G2336" s="3"/>
      <c r="H2336" s="3"/>
      <c r="I2336" s="2"/>
      <c r="J2336"/>
      <c r="K2336"/>
      <c r="L2336"/>
      <c r="M2336"/>
      <c r="N2336"/>
      <c r="O2336"/>
      <c r="P2336"/>
      <c r="Q2336"/>
      <c r="R2336"/>
      <c r="S2336"/>
      <c r="T2336"/>
      <c r="U2336"/>
      <c r="V2336" s="2"/>
    </row>
    <row r="2337" spans="2:22" x14ac:dyDescent="0.2">
      <c r="B2337" s="2"/>
      <c r="C2337" s="2"/>
      <c r="D2337" s="2"/>
      <c r="E2337" s="2"/>
      <c r="F2337" s="2"/>
      <c r="G2337" s="3"/>
      <c r="H2337" s="3"/>
      <c r="I2337" s="2"/>
      <c r="J2337"/>
      <c r="K2337"/>
      <c r="L2337"/>
      <c r="M2337"/>
      <c r="N2337"/>
      <c r="O2337"/>
      <c r="P2337"/>
      <c r="Q2337"/>
      <c r="R2337"/>
      <c r="S2337"/>
      <c r="T2337"/>
      <c r="U2337"/>
      <c r="V2337" s="2"/>
    </row>
    <row r="2338" spans="2:22" x14ac:dyDescent="0.2">
      <c r="B2338" s="2"/>
      <c r="C2338" s="2"/>
      <c r="D2338" s="2"/>
      <c r="E2338" s="2"/>
      <c r="F2338" s="2"/>
      <c r="G2338" s="3"/>
      <c r="H2338" s="3"/>
      <c r="I2338" s="2"/>
      <c r="J2338"/>
      <c r="K2338"/>
      <c r="L2338"/>
      <c r="M2338"/>
      <c r="N2338"/>
      <c r="O2338"/>
      <c r="P2338"/>
      <c r="Q2338"/>
      <c r="R2338"/>
      <c r="S2338"/>
      <c r="T2338"/>
      <c r="U2338"/>
      <c r="V2338" s="2"/>
    </row>
    <row r="2339" spans="2:22" x14ac:dyDescent="0.2">
      <c r="B2339" s="2"/>
      <c r="C2339" s="2"/>
      <c r="D2339" s="2"/>
      <c r="E2339" s="2"/>
      <c r="F2339" s="2"/>
      <c r="G2339" s="3"/>
      <c r="H2339" s="3"/>
      <c r="I2339" s="2"/>
      <c r="J2339"/>
      <c r="K2339"/>
      <c r="L2339"/>
      <c r="M2339"/>
      <c r="N2339"/>
      <c r="O2339"/>
      <c r="P2339"/>
      <c r="Q2339"/>
      <c r="R2339"/>
      <c r="S2339"/>
      <c r="T2339"/>
      <c r="U2339"/>
      <c r="V2339" s="2"/>
    </row>
    <row r="2340" spans="2:22" x14ac:dyDescent="0.2">
      <c r="B2340" s="2"/>
      <c r="C2340" s="2"/>
      <c r="D2340" s="2"/>
      <c r="E2340" s="2"/>
      <c r="F2340" s="2"/>
      <c r="G2340" s="3"/>
      <c r="H2340" s="3"/>
      <c r="I2340" s="2"/>
      <c r="J2340"/>
      <c r="K2340"/>
      <c r="L2340"/>
      <c r="M2340"/>
      <c r="N2340"/>
      <c r="O2340"/>
      <c r="P2340"/>
      <c r="Q2340"/>
      <c r="R2340"/>
      <c r="S2340"/>
      <c r="T2340"/>
      <c r="U2340"/>
      <c r="V2340" s="2"/>
    </row>
    <row r="2341" spans="2:22" x14ac:dyDescent="0.2">
      <c r="B2341" s="2"/>
      <c r="C2341" s="2"/>
      <c r="D2341" s="2"/>
      <c r="E2341" s="2"/>
      <c r="F2341" s="2"/>
      <c r="G2341" s="3"/>
      <c r="H2341" s="3"/>
      <c r="I2341" s="2"/>
      <c r="J2341"/>
      <c r="K2341"/>
      <c r="L2341"/>
      <c r="M2341"/>
      <c r="N2341"/>
      <c r="O2341"/>
      <c r="P2341"/>
      <c r="Q2341"/>
      <c r="R2341"/>
      <c r="S2341"/>
      <c r="T2341"/>
      <c r="U2341"/>
      <c r="V2341" s="2"/>
    </row>
    <row r="2342" spans="2:22" x14ac:dyDescent="0.2">
      <c r="B2342" s="2"/>
      <c r="C2342" s="2"/>
      <c r="D2342" s="2"/>
      <c r="E2342" s="2"/>
      <c r="F2342" s="2"/>
      <c r="G2342" s="3"/>
      <c r="H2342" s="3"/>
      <c r="I2342" s="2"/>
      <c r="J2342"/>
      <c r="K2342"/>
      <c r="L2342"/>
      <c r="M2342"/>
      <c r="N2342"/>
      <c r="O2342"/>
      <c r="P2342"/>
      <c r="Q2342"/>
      <c r="R2342"/>
      <c r="S2342"/>
      <c r="T2342"/>
      <c r="U2342"/>
      <c r="V2342" s="2"/>
    </row>
    <row r="2343" spans="2:22" x14ac:dyDescent="0.2">
      <c r="B2343" s="2"/>
      <c r="C2343" s="2"/>
      <c r="D2343" s="2"/>
      <c r="E2343" s="2"/>
      <c r="F2343" s="2"/>
      <c r="G2343" s="3"/>
      <c r="H2343" s="3"/>
      <c r="I2343" s="2"/>
      <c r="J2343"/>
      <c r="K2343"/>
      <c r="L2343"/>
      <c r="M2343"/>
      <c r="N2343"/>
      <c r="O2343"/>
      <c r="P2343"/>
      <c r="Q2343"/>
      <c r="R2343"/>
      <c r="S2343"/>
      <c r="T2343"/>
      <c r="U2343"/>
      <c r="V2343" s="2"/>
    </row>
    <row r="2344" spans="2:22" x14ac:dyDescent="0.2">
      <c r="B2344" s="2"/>
      <c r="C2344" s="2"/>
      <c r="D2344" s="2"/>
      <c r="E2344" s="2"/>
      <c r="F2344" s="2"/>
      <c r="G2344" s="3"/>
      <c r="H2344" s="3"/>
      <c r="I2344" s="2"/>
      <c r="J2344"/>
      <c r="K2344"/>
      <c r="L2344"/>
      <c r="M2344"/>
      <c r="N2344"/>
      <c r="O2344"/>
      <c r="P2344"/>
      <c r="Q2344"/>
      <c r="R2344"/>
      <c r="S2344"/>
      <c r="T2344"/>
      <c r="U2344"/>
      <c r="V2344" s="2"/>
    </row>
    <row r="2345" spans="2:22" x14ac:dyDescent="0.2">
      <c r="B2345" s="2"/>
      <c r="C2345" s="2"/>
      <c r="D2345" s="2"/>
      <c r="E2345" s="2"/>
      <c r="F2345" s="2"/>
      <c r="G2345" s="3"/>
      <c r="H2345" s="3"/>
      <c r="I2345" s="2"/>
      <c r="J2345"/>
      <c r="K2345"/>
      <c r="L2345"/>
      <c r="M2345"/>
      <c r="N2345"/>
      <c r="O2345"/>
      <c r="P2345"/>
      <c r="Q2345"/>
      <c r="R2345"/>
      <c r="S2345"/>
      <c r="T2345"/>
      <c r="U2345"/>
      <c r="V2345" s="2"/>
    </row>
    <row r="2346" spans="2:22" x14ac:dyDescent="0.2">
      <c r="B2346" s="2"/>
      <c r="C2346" s="2"/>
      <c r="D2346" s="2"/>
      <c r="E2346" s="2"/>
      <c r="F2346" s="2"/>
      <c r="G2346" s="3"/>
      <c r="H2346" s="3"/>
      <c r="I2346" s="2"/>
      <c r="J2346"/>
      <c r="K2346"/>
      <c r="L2346"/>
      <c r="M2346"/>
      <c r="N2346"/>
      <c r="O2346"/>
      <c r="P2346"/>
      <c r="Q2346"/>
      <c r="R2346"/>
      <c r="S2346"/>
      <c r="T2346"/>
      <c r="U2346"/>
      <c r="V2346" s="2"/>
    </row>
    <row r="2347" spans="2:22" x14ac:dyDescent="0.2">
      <c r="B2347" s="2"/>
      <c r="C2347" s="2"/>
      <c r="D2347" s="2"/>
      <c r="E2347" s="2"/>
      <c r="F2347" s="2"/>
      <c r="G2347" s="3"/>
      <c r="H2347" s="3"/>
      <c r="I2347" s="2"/>
      <c r="J2347"/>
      <c r="K2347"/>
      <c r="L2347"/>
      <c r="M2347"/>
      <c r="N2347"/>
      <c r="O2347"/>
      <c r="P2347"/>
      <c r="Q2347"/>
      <c r="R2347"/>
      <c r="S2347"/>
      <c r="T2347"/>
      <c r="U2347"/>
      <c r="V2347" s="2"/>
    </row>
    <row r="2348" spans="2:22" x14ac:dyDescent="0.2">
      <c r="B2348" s="2"/>
      <c r="C2348" s="2"/>
      <c r="D2348" s="2"/>
      <c r="E2348" s="2"/>
      <c r="F2348" s="2"/>
      <c r="G2348" s="3"/>
      <c r="H2348" s="3"/>
      <c r="I2348" s="2"/>
      <c r="J2348"/>
      <c r="K2348"/>
      <c r="L2348"/>
      <c r="M2348"/>
      <c r="N2348"/>
      <c r="O2348"/>
      <c r="P2348"/>
      <c r="Q2348"/>
      <c r="R2348"/>
      <c r="S2348"/>
      <c r="T2348"/>
      <c r="U2348"/>
      <c r="V2348" s="2"/>
    </row>
    <row r="2349" spans="2:22" x14ac:dyDescent="0.2">
      <c r="B2349" s="2"/>
      <c r="C2349" s="2"/>
      <c r="D2349" s="2"/>
      <c r="E2349" s="2"/>
      <c r="F2349" s="2"/>
      <c r="G2349" s="3"/>
      <c r="H2349" s="3"/>
      <c r="I2349" s="2"/>
      <c r="J2349"/>
      <c r="K2349"/>
      <c r="L2349"/>
      <c r="M2349"/>
      <c r="N2349"/>
      <c r="O2349"/>
      <c r="P2349"/>
      <c r="Q2349"/>
      <c r="R2349"/>
      <c r="S2349"/>
      <c r="T2349"/>
      <c r="U2349"/>
      <c r="V2349" s="2"/>
    </row>
    <row r="2350" spans="2:22" x14ac:dyDescent="0.2">
      <c r="B2350" s="2"/>
      <c r="C2350" s="2"/>
      <c r="D2350" s="2"/>
      <c r="E2350" s="2"/>
      <c r="F2350" s="2"/>
      <c r="G2350" s="3"/>
      <c r="H2350" s="3"/>
      <c r="I2350" s="2"/>
      <c r="J2350"/>
      <c r="K2350"/>
      <c r="L2350"/>
      <c r="M2350"/>
      <c r="N2350"/>
      <c r="O2350"/>
      <c r="P2350"/>
      <c r="Q2350"/>
      <c r="R2350"/>
      <c r="S2350"/>
      <c r="T2350"/>
      <c r="U2350"/>
      <c r="V2350" s="2"/>
    </row>
    <row r="2351" spans="2:22" x14ac:dyDescent="0.2">
      <c r="B2351" s="2"/>
      <c r="C2351" s="2"/>
      <c r="D2351" s="2"/>
      <c r="E2351" s="2"/>
      <c r="F2351" s="2"/>
      <c r="G2351" s="3"/>
      <c r="H2351" s="3"/>
      <c r="I2351" s="2"/>
      <c r="J2351"/>
      <c r="K2351"/>
      <c r="L2351"/>
      <c r="M2351"/>
      <c r="N2351"/>
      <c r="O2351"/>
      <c r="P2351"/>
      <c r="Q2351"/>
      <c r="R2351"/>
      <c r="S2351"/>
      <c r="T2351"/>
      <c r="U2351"/>
      <c r="V2351" s="2"/>
    </row>
    <row r="2352" spans="2:22" x14ac:dyDescent="0.2">
      <c r="B2352" s="2"/>
      <c r="C2352" s="2"/>
      <c r="D2352" s="2"/>
      <c r="E2352" s="2"/>
      <c r="F2352" s="2"/>
      <c r="G2352" s="3"/>
      <c r="H2352" s="3"/>
      <c r="I2352" s="2"/>
      <c r="J2352"/>
      <c r="K2352"/>
      <c r="L2352"/>
      <c r="M2352"/>
      <c r="N2352"/>
      <c r="O2352"/>
      <c r="P2352"/>
      <c r="Q2352"/>
      <c r="R2352"/>
      <c r="S2352"/>
      <c r="T2352"/>
      <c r="U2352"/>
      <c r="V2352" s="2"/>
    </row>
    <row r="2353" spans="2:22" x14ac:dyDescent="0.2">
      <c r="B2353" s="2"/>
      <c r="C2353" s="2"/>
      <c r="D2353" s="2"/>
      <c r="E2353" s="2"/>
      <c r="F2353" s="2"/>
      <c r="G2353" s="3"/>
      <c r="H2353" s="3"/>
      <c r="I2353" s="2"/>
      <c r="J2353"/>
      <c r="K2353"/>
      <c r="L2353"/>
      <c r="M2353"/>
      <c r="N2353"/>
      <c r="O2353"/>
      <c r="P2353"/>
      <c r="Q2353"/>
      <c r="R2353"/>
      <c r="S2353"/>
      <c r="T2353"/>
      <c r="U2353"/>
      <c r="V2353" s="2"/>
    </row>
    <row r="2354" spans="2:22" x14ac:dyDescent="0.2">
      <c r="B2354" s="2"/>
      <c r="C2354" s="2"/>
      <c r="D2354" s="2"/>
      <c r="E2354" s="2"/>
      <c r="F2354" s="2"/>
      <c r="G2354" s="3"/>
      <c r="H2354" s="3"/>
      <c r="I2354" s="2"/>
      <c r="J2354"/>
      <c r="K2354"/>
      <c r="L2354"/>
      <c r="M2354"/>
      <c r="N2354"/>
      <c r="O2354"/>
      <c r="P2354"/>
      <c r="Q2354"/>
      <c r="R2354"/>
      <c r="S2354"/>
      <c r="T2354"/>
      <c r="U2354"/>
      <c r="V2354" s="2"/>
    </row>
    <row r="2355" spans="2:22" x14ac:dyDescent="0.2">
      <c r="B2355" s="2"/>
      <c r="C2355" s="2"/>
      <c r="D2355" s="2"/>
      <c r="E2355" s="2"/>
      <c r="F2355" s="2"/>
      <c r="G2355" s="3"/>
      <c r="H2355" s="3"/>
      <c r="I2355" s="2"/>
      <c r="J2355"/>
      <c r="K2355"/>
      <c r="L2355"/>
      <c r="M2355"/>
      <c r="N2355"/>
      <c r="O2355"/>
      <c r="P2355"/>
      <c r="Q2355"/>
      <c r="R2355"/>
      <c r="S2355"/>
      <c r="T2355"/>
      <c r="U2355"/>
      <c r="V2355" s="2"/>
    </row>
    <row r="2356" spans="2:22" x14ac:dyDescent="0.2">
      <c r="B2356" s="2"/>
      <c r="C2356" s="2"/>
      <c r="D2356" s="2"/>
      <c r="E2356" s="2"/>
      <c r="F2356" s="2"/>
      <c r="G2356" s="3"/>
      <c r="H2356" s="3"/>
      <c r="I2356" s="2"/>
      <c r="J2356"/>
      <c r="K2356"/>
      <c r="L2356"/>
      <c r="M2356"/>
      <c r="N2356"/>
      <c r="O2356"/>
      <c r="P2356"/>
      <c r="Q2356"/>
      <c r="R2356"/>
      <c r="S2356"/>
      <c r="T2356"/>
      <c r="U2356"/>
      <c r="V2356" s="2"/>
    </row>
    <row r="2357" spans="2:22" x14ac:dyDescent="0.2">
      <c r="B2357" s="2"/>
      <c r="C2357" s="2"/>
      <c r="D2357" s="2"/>
      <c r="E2357" s="2"/>
      <c r="F2357" s="2"/>
      <c r="G2357" s="3"/>
      <c r="H2357" s="3"/>
      <c r="I2357" s="2"/>
      <c r="J2357"/>
      <c r="K2357"/>
      <c r="L2357"/>
      <c r="M2357"/>
      <c r="N2357"/>
      <c r="O2357"/>
      <c r="P2357"/>
      <c r="Q2357"/>
      <c r="R2357"/>
      <c r="S2357"/>
      <c r="T2357"/>
      <c r="U2357"/>
      <c r="V2357" s="2"/>
    </row>
    <row r="2358" spans="2:22" x14ac:dyDescent="0.2">
      <c r="B2358" s="2"/>
      <c r="C2358" s="2"/>
      <c r="D2358" s="2"/>
      <c r="E2358" s="2"/>
      <c r="F2358" s="2"/>
      <c r="G2358" s="3"/>
      <c r="H2358" s="3"/>
      <c r="I2358" s="2"/>
      <c r="J2358"/>
      <c r="K2358"/>
      <c r="L2358"/>
      <c r="M2358"/>
      <c r="N2358"/>
      <c r="O2358"/>
      <c r="P2358"/>
      <c r="Q2358"/>
      <c r="R2358"/>
      <c r="S2358"/>
      <c r="T2358"/>
      <c r="U2358"/>
      <c r="V2358" s="2"/>
    </row>
    <row r="2359" spans="2:22" x14ac:dyDescent="0.2">
      <c r="B2359" s="2"/>
      <c r="C2359" s="2"/>
      <c r="D2359" s="2"/>
      <c r="E2359" s="2"/>
      <c r="F2359" s="2"/>
      <c r="G2359" s="3"/>
      <c r="H2359" s="3"/>
      <c r="I2359" s="2"/>
      <c r="J2359"/>
      <c r="K2359"/>
      <c r="L2359"/>
      <c r="M2359"/>
      <c r="N2359"/>
      <c r="O2359"/>
      <c r="P2359"/>
      <c r="Q2359"/>
      <c r="R2359"/>
      <c r="S2359"/>
      <c r="T2359"/>
      <c r="U2359"/>
      <c r="V2359" s="2"/>
    </row>
    <row r="2360" spans="2:22" x14ac:dyDescent="0.2">
      <c r="B2360" s="2"/>
      <c r="C2360" s="2"/>
      <c r="D2360" s="2"/>
      <c r="E2360" s="2"/>
      <c r="F2360" s="2"/>
      <c r="G2360" s="3"/>
      <c r="H2360" s="3"/>
      <c r="I2360" s="2"/>
      <c r="J2360"/>
      <c r="K2360"/>
      <c r="L2360"/>
      <c r="M2360"/>
      <c r="N2360"/>
      <c r="O2360"/>
      <c r="P2360"/>
      <c r="Q2360"/>
      <c r="R2360"/>
      <c r="S2360"/>
      <c r="T2360"/>
      <c r="U2360"/>
      <c r="V2360" s="2"/>
    </row>
    <row r="2361" spans="2:22" x14ac:dyDescent="0.2">
      <c r="B2361" s="2"/>
      <c r="C2361" s="2"/>
      <c r="D2361" s="2"/>
      <c r="E2361" s="2"/>
      <c r="F2361" s="2"/>
      <c r="G2361" s="3"/>
      <c r="H2361" s="3"/>
      <c r="I2361" s="2"/>
      <c r="J2361"/>
      <c r="K2361"/>
      <c r="L2361"/>
      <c r="M2361"/>
      <c r="N2361"/>
      <c r="O2361"/>
      <c r="P2361"/>
      <c r="Q2361"/>
      <c r="R2361"/>
      <c r="S2361"/>
      <c r="T2361"/>
      <c r="U2361"/>
      <c r="V2361" s="2"/>
    </row>
    <row r="2362" spans="2:22" x14ac:dyDescent="0.2">
      <c r="B2362" s="2"/>
      <c r="C2362" s="2"/>
      <c r="D2362" s="2"/>
      <c r="E2362" s="2"/>
      <c r="F2362" s="2"/>
      <c r="G2362" s="3"/>
      <c r="H2362" s="3"/>
      <c r="I2362" s="2"/>
      <c r="J2362"/>
      <c r="K2362"/>
      <c r="L2362"/>
      <c r="M2362"/>
      <c r="N2362"/>
      <c r="O2362"/>
      <c r="P2362"/>
      <c r="Q2362"/>
      <c r="R2362"/>
      <c r="S2362"/>
      <c r="T2362"/>
      <c r="U2362"/>
      <c r="V2362" s="2"/>
    </row>
    <row r="2363" spans="2:22" x14ac:dyDescent="0.2">
      <c r="B2363" s="2"/>
      <c r="C2363" s="2"/>
      <c r="D2363" s="2"/>
      <c r="E2363" s="2"/>
      <c r="F2363" s="2"/>
      <c r="G2363" s="3"/>
      <c r="H2363" s="3"/>
      <c r="I2363" s="2"/>
      <c r="J2363"/>
      <c r="K2363"/>
      <c r="L2363"/>
      <c r="M2363"/>
      <c r="N2363"/>
      <c r="O2363"/>
      <c r="P2363"/>
      <c r="Q2363"/>
      <c r="R2363"/>
      <c r="S2363"/>
      <c r="T2363"/>
      <c r="U2363"/>
      <c r="V2363" s="2"/>
    </row>
    <row r="2364" spans="2:22" x14ac:dyDescent="0.2">
      <c r="B2364" s="2"/>
      <c r="C2364" s="2"/>
      <c r="D2364" s="2"/>
      <c r="E2364" s="2"/>
      <c r="F2364" s="2"/>
      <c r="G2364" s="3"/>
      <c r="H2364" s="3"/>
      <c r="I2364" s="2"/>
      <c r="J2364"/>
      <c r="K2364"/>
      <c r="L2364"/>
      <c r="M2364"/>
      <c r="N2364"/>
      <c r="O2364"/>
      <c r="P2364"/>
      <c r="Q2364"/>
      <c r="R2364"/>
      <c r="S2364"/>
      <c r="T2364"/>
      <c r="U2364"/>
      <c r="V2364" s="2"/>
    </row>
    <row r="2365" spans="2:22" x14ac:dyDescent="0.2">
      <c r="B2365" s="2"/>
      <c r="C2365" s="2"/>
      <c r="D2365" s="2"/>
      <c r="E2365" s="2"/>
      <c r="F2365" s="2"/>
      <c r="G2365" s="3"/>
      <c r="H2365" s="3"/>
      <c r="I2365" s="2"/>
      <c r="J2365"/>
      <c r="K2365"/>
      <c r="L2365"/>
      <c r="M2365"/>
      <c r="N2365"/>
      <c r="O2365"/>
      <c r="P2365"/>
      <c r="Q2365"/>
      <c r="R2365"/>
      <c r="S2365"/>
      <c r="T2365"/>
      <c r="U2365"/>
      <c r="V2365" s="2"/>
    </row>
    <row r="2366" spans="2:22" x14ac:dyDescent="0.2">
      <c r="B2366" s="2"/>
      <c r="C2366" s="2"/>
      <c r="D2366" s="2"/>
      <c r="E2366" s="2"/>
      <c r="F2366" s="2"/>
      <c r="G2366" s="3"/>
      <c r="H2366" s="3"/>
      <c r="I2366" s="2"/>
      <c r="J2366"/>
      <c r="K2366"/>
      <c r="L2366"/>
      <c r="M2366"/>
      <c r="N2366"/>
      <c r="O2366"/>
      <c r="P2366"/>
      <c r="Q2366"/>
      <c r="R2366"/>
      <c r="S2366"/>
      <c r="T2366"/>
      <c r="U2366"/>
      <c r="V2366" s="2"/>
    </row>
    <row r="2367" spans="2:22" x14ac:dyDescent="0.2">
      <c r="B2367" s="2"/>
      <c r="C2367" s="2"/>
      <c r="D2367" s="2"/>
      <c r="E2367" s="2"/>
      <c r="F2367" s="2"/>
      <c r="G2367" s="3"/>
      <c r="H2367" s="3"/>
      <c r="I2367" s="2"/>
      <c r="J2367"/>
      <c r="K2367"/>
      <c r="L2367"/>
      <c r="M2367"/>
      <c r="N2367"/>
      <c r="O2367"/>
      <c r="P2367"/>
      <c r="Q2367"/>
      <c r="R2367"/>
      <c r="S2367"/>
      <c r="T2367"/>
      <c r="U2367"/>
      <c r="V2367" s="2"/>
    </row>
    <row r="2368" spans="2:22" x14ac:dyDescent="0.2">
      <c r="B2368" s="2"/>
      <c r="C2368" s="2"/>
      <c r="D2368" s="2"/>
      <c r="E2368" s="2"/>
      <c r="F2368" s="2"/>
      <c r="G2368" s="3"/>
      <c r="H2368" s="3"/>
      <c r="I2368" s="2"/>
      <c r="J2368"/>
      <c r="K2368"/>
      <c r="L2368"/>
      <c r="M2368"/>
      <c r="N2368"/>
      <c r="O2368"/>
      <c r="P2368"/>
      <c r="Q2368"/>
      <c r="R2368"/>
      <c r="S2368"/>
      <c r="T2368"/>
      <c r="U2368"/>
      <c r="V2368" s="2"/>
    </row>
    <row r="2369" spans="2:22" x14ac:dyDescent="0.2">
      <c r="B2369" s="2"/>
      <c r="C2369" s="2"/>
      <c r="D2369" s="2"/>
      <c r="E2369" s="2"/>
      <c r="F2369" s="2"/>
      <c r="G2369" s="3"/>
      <c r="H2369" s="3"/>
      <c r="I2369" s="2"/>
      <c r="J2369"/>
      <c r="K2369"/>
      <c r="L2369"/>
      <c r="M2369"/>
      <c r="N2369"/>
      <c r="O2369"/>
      <c r="P2369"/>
      <c r="Q2369"/>
      <c r="R2369"/>
      <c r="S2369"/>
      <c r="T2369"/>
      <c r="U2369"/>
      <c r="V2369" s="2"/>
    </row>
    <row r="2370" spans="2:22" x14ac:dyDescent="0.2">
      <c r="B2370" s="2"/>
      <c r="C2370" s="2"/>
      <c r="D2370" s="2"/>
      <c r="E2370" s="2"/>
      <c r="F2370" s="2"/>
      <c r="G2370" s="3"/>
      <c r="H2370" s="3"/>
      <c r="I2370" s="2"/>
      <c r="J2370"/>
      <c r="K2370"/>
      <c r="L2370"/>
      <c r="M2370"/>
      <c r="N2370"/>
      <c r="O2370"/>
      <c r="P2370"/>
      <c r="Q2370"/>
      <c r="R2370"/>
      <c r="S2370"/>
      <c r="T2370"/>
      <c r="U2370"/>
      <c r="V2370" s="2"/>
    </row>
    <row r="2371" spans="2:22" x14ac:dyDescent="0.2">
      <c r="B2371" s="2"/>
      <c r="C2371" s="2"/>
      <c r="D2371" s="2"/>
      <c r="E2371" s="2"/>
      <c r="F2371" s="2"/>
      <c r="G2371" s="3"/>
      <c r="H2371" s="3"/>
      <c r="I2371" s="2"/>
      <c r="J2371"/>
      <c r="K2371"/>
      <c r="L2371"/>
      <c r="M2371"/>
      <c r="N2371"/>
      <c r="O2371"/>
      <c r="P2371"/>
      <c r="Q2371"/>
      <c r="R2371"/>
      <c r="S2371"/>
      <c r="T2371"/>
      <c r="U2371"/>
      <c r="V2371" s="2"/>
    </row>
    <row r="2372" spans="2:22" x14ac:dyDescent="0.2">
      <c r="B2372" s="2"/>
      <c r="C2372" s="2"/>
      <c r="D2372" s="2"/>
      <c r="E2372" s="2"/>
      <c r="F2372" s="2"/>
      <c r="G2372" s="3"/>
      <c r="H2372" s="3"/>
      <c r="I2372" s="2"/>
      <c r="J2372"/>
      <c r="K2372"/>
      <c r="L2372"/>
      <c r="M2372"/>
      <c r="N2372"/>
      <c r="O2372"/>
      <c r="P2372"/>
      <c r="Q2372"/>
      <c r="R2372"/>
      <c r="S2372"/>
      <c r="T2372"/>
      <c r="U2372"/>
      <c r="V2372" s="2"/>
    </row>
    <row r="2373" spans="2:22" x14ac:dyDescent="0.2">
      <c r="B2373" s="2"/>
      <c r="C2373" s="2"/>
      <c r="D2373" s="2"/>
      <c r="E2373" s="2"/>
      <c r="F2373" s="2"/>
      <c r="G2373" s="3"/>
      <c r="H2373" s="3"/>
      <c r="I2373" s="2"/>
      <c r="J2373"/>
      <c r="K2373"/>
      <c r="L2373"/>
      <c r="M2373"/>
      <c r="N2373"/>
      <c r="O2373"/>
      <c r="P2373"/>
      <c r="Q2373"/>
      <c r="R2373"/>
      <c r="S2373"/>
      <c r="T2373"/>
      <c r="U2373"/>
      <c r="V2373" s="2"/>
    </row>
    <row r="2374" spans="2:22" x14ac:dyDescent="0.2">
      <c r="B2374" s="2"/>
      <c r="C2374" s="2"/>
      <c r="D2374" s="2"/>
      <c r="E2374" s="2"/>
      <c r="F2374" s="2"/>
      <c r="G2374" s="3"/>
      <c r="H2374" s="3"/>
      <c r="I2374" s="2"/>
      <c r="J2374"/>
      <c r="K2374"/>
      <c r="L2374"/>
      <c r="M2374"/>
      <c r="N2374"/>
      <c r="O2374"/>
      <c r="P2374"/>
      <c r="Q2374"/>
      <c r="R2374"/>
      <c r="S2374"/>
      <c r="T2374"/>
      <c r="U2374"/>
      <c r="V2374" s="2"/>
    </row>
    <row r="2375" spans="2:22" x14ac:dyDescent="0.2">
      <c r="B2375" s="2"/>
      <c r="C2375" s="2"/>
      <c r="D2375" s="2"/>
      <c r="E2375" s="2"/>
      <c r="F2375" s="2"/>
      <c r="G2375" s="3"/>
      <c r="H2375" s="3"/>
      <c r="I2375" s="2"/>
      <c r="J2375"/>
      <c r="K2375"/>
      <c r="L2375"/>
      <c r="M2375"/>
      <c r="N2375"/>
      <c r="O2375"/>
      <c r="P2375"/>
      <c r="Q2375"/>
      <c r="R2375"/>
      <c r="S2375"/>
      <c r="T2375"/>
      <c r="U2375"/>
      <c r="V2375" s="2"/>
    </row>
    <row r="2376" spans="2:22" x14ac:dyDescent="0.2">
      <c r="B2376" s="2"/>
      <c r="C2376" s="2"/>
      <c r="D2376" s="2"/>
      <c r="E2376" s="2"/>
      <c r="F2376" s="2"/>
      <c r="G2376" s="3"/>
      <c r="H2376" s="3"/>
      <c r="I2376" s="2"/>
      <c r="J2376"/>
      <c r="K2376"/>
      <c r="L2376"/>
      <c r="M2376"/>
      <c r="N2376"/>
      <c r="O2376"/>
      <c r="P2376"/>
      <c r="Q2376"/>
      <c r="R2376"/>
      <c r="S2376"/>
      <c r="T2376"/>
      <c r="U2376"/>
      <c r="V2376" s="2"/>
    </row>
    <row r="2377" spans="2:22" x14ac:dyDescent="0.2">
      <c r="B2377" s="2"/>
      <c r="C2377" s="2"/>
      <c r="D2377" s="2"/>
      <c r="E2377" s="2"/>
      <c r="F2377" s="2"/>
      <c r="G2377" s="3"/>
      <c r="H2377" s="3"/>
      <c r="I2377" s="2"/>
      <c r="J2377"/>
      <c r="K2377"/>
      <c r="L2377"/>
      <c r="M2377"/>
      <c r="N2377"/>
      <c r="O2377"/>
      <c r="P2377"/>
      <c r="Q2377"/>
      <c r="R2377"/>
      <c r="S2377"/>
      <c r="T2377"/>
      <c r="U2377"/>
      <c r="V2377" s="2"/>
    </row>
    <row r="2378" spans="2:22" x14ac:dyDescent="0.2">
      <c r="B2378" s="2"/>
      <c r="C2378" s="2"/>
      <c r="D2378" s="2"/>
      <c r="E2378" s="2"/>
      <c r="F2378" s="2"/>
      <c r="G2378" s="3"/>
      <c r="H2378" s="3"/>
      <c r="I2378" s="2"/>
      <c r="J2378"/>
      <c r="K2378"/>
      <c r="L2378"/>
      <c r="M2378"/>
      <c r="N2378"/>
      <c r="O2378"/>
      <c r="P2378"/>
      <c r="Q2378"/>
      <c r="R2378"/>
      <c r="S2378"/>
      <c r="T2378"/>
      <c r="U2378"/>
      <c r="V2378" s="2"/>
    </row>
    <row r="2379" spans="2:22" x14ac:dyDescent="0.2">
      <c r="B2379" s="2"/>
      <c r="C2379" s="2"/>
      <c r="D2379" s="2"/>
      <c r="E2379" s="2"/>
      <c r="F2379" s="2"/>
      <c r="G2379" s="3"/>
      <c r="H2379" s="3"/>
      <c r="I2379" s="2"/>
      <c r="J2379"/>
      <c r="K2379"/>
      <c r="L2379"/>
      <c r="M2379"/>
      <c r="N2379"/>
      <c r="O2379"/>
      <c r="P2379"/>
      <c r="Q2379"/>
      <c r="R2379"/>
      <c r="S2379"/>
      <c r="T2379"/>
      <c r="U2379"/>
      <c r="V2379" s="2"/>
    </row>
    <row r="2380" spans="2:22" x14ac:dyDescent="0.2">
      <c r="B2380" s="2"/>
      <c r="C2380" s="2"/>
      <c r="D2380" s="2"/>
      <c r="E2380" s="2"/>
      <c r="F2380" s="2"/>
      <c r="G2380" s="3"/>
      <c r="H2380" s="3"/>
      <c r="I2380" s="2"/>
      <c r="J2380"/>
      <c r="K2380"/>
      <c r="L2380"/>
      <c r="M2380"/>
      <c r="N2380"/>
      <c r="O2380"/>
      <c r="P2380"/>
      <c r="Q2380"/>
      <c r="R2380"/>
      <c r="S2380"/>
      <c r="T2380"/>
      <c r="U2380"/>
      <c r="V2380" s="2"/>
    </row>
    <row r="2381" spans="2:22" x14ac:dyDescent="0.2">
      <c r="B2381" s="2"/>
      <c r="C2381" s="2"/>
      <c r="D2381" s="2"/>
      <c r="E2381" s="2"/>
      <c r="F2381" s="2"/>
      <c r="G2381" s="3"/>
      <c r="H2381" s="3"/>
      <c r="I2381" s="2"/>
      <c r="J2381"/>
      <c r="K2381"/>
      <c r="L2381"/>
      <c r="M2381"/>
      <c r="N2381"/>
      <c r="O2381"/>
      <c r="P2381"/>
      <c r="Q2381"/>
      <c r="R2381"/>
      <c r="S2381"/>
      <c r="T2381"/>
      <c r="U2381"/>
      <c r="V2381" s="2"/>
    </row>
    <row r="2382" spans="2:22" x14ac:dyDescent="0.2">
      <c r="B2382" s="2"/>
      <c r="C2382" s="2"/>
      <c r="D2382" s="2"/>
      <c r="E2382" s="2"/>
      <c r="F2382" s="2"/>
      <c r="G2382" s="3"/>
      <c r="H2382" s="3"/>
      <c r="I2382" s="2"/>
      <c r="J2382"/>
      <c r="K2382"/>
      <c r="L2382"/>
      <c r="M2382"/>
      <c r="N2382"/>
      <c r="O2382"/>
      <c r="P2382"/>
      <c r="Q2382"/>
      <c r="R2382"/>
      <c r="S2382"/>
      <c r="T2382"/>
      <c r="U2382"/>
      <c r="V2382" s="2"/>
    </row>
    <row r="2383" spans="2:22" x14ac:dyDescent="0.2">
      <c r="B2383" s="2"/>
      <c r="C2383" s="2"/>
      <c r="D2383" s="2"/>
      <c r="E2383" s="2"/>
      <c r="F2383" s="2"/>
      <c r="G2383" s="3"/>
      <c r="H2383" s="3"/>
      <c r="I2383" s="2"/>
      <c r="J2383"/>
      <c r="K2383"/>
      <c r="L2383"/>
      <c r="M2383"/>
      <c r="N2383"/>
      <c r="O2383"/>
      <c r="P2383"/>
      <c r="Q2383"/>
      <c r="R2383"/>
      <c r="S2383"/>
      <c r="T2383"/>
      <c r="U2383"/>
      <c r="V2383" s="2"/>
    </row>
    <row r="2384" spans="2:22" x14ac:dyDescent="0.2">
      <c r="B2384" s="2"/>
      <c r="C2384" s="2"/>
      <c r="D2384" s="2"/>
      <c r="E2384" s="2"/>
      <c r="F2384" s="2"/>
      <c r="G2384" s="3"/>
      <c r="H2384" s="3"/>
      <c r="I2384" s="2"/>
      <c r="J2384"/>
      <c r="K2384"/>
      <c r="L2384"/>
      <c r="M2384"/>
      <c r="N2384"/>
      <c r="O2384"/>
      <c r="P2384"/>
      <c r="Q2384"/>
      <c r="R2384"/>
      <c r="S2384"/>
      <c r="T2384"/>
      <c r="U2384"/>
      <c r="V2384" s="2"/>
    </row>
    <row r="2385" spans="2:22" x14ac:dyDescent="0.2">
      <c r="B2385" s="2"/>
      <c r="C2385" s="2"/>
      <c r="D2385" s="2"/>
      <c r="E2385" s="2"/>
      <c r="F2385" s="2"/>
      <c r="G2385" s="3"/>
      <c r="H2385" s="3"/>
      <c r="I2385" s="2"/>
      <c r="J2385"/>
      <c r="K2385"/>
      <c r="L2385"/>
      <c r="M2385"/>
      <c r="N2385"/>
      <c r="O2385"/>
      <c r="P2385"/>
      <c r="Q2385"/>
      <c r="R2385"/>
      <c r="S2385"/>
      <c r="T2385"/>
      <c r="U2385"/>
      <c r="V2385" s="2"/>
    </row>
    <row r="2386" spans="2:22" x14ac:dyDescent="0.2">
      <c r="B2386" s="2"/>
      <c r="C2386" s="2"/>
      <c r="D2386" s="2"/>
      <c r="E2386" s="2"/>
      <c r="F2386" s="2"/>
      <c r="G2386" s="3"/>
      <c r="H2386" s="3"/>
      <c r="I2386" s="2"/>
      <c r="J2386"/>
      <c r="K2386"/>
      <c r="L2386"/>
      <c r="M2386"/>
      <c r="N2386"/>
      <c r="O2386"/>
      <c r="P2386"/>
      <c r="Q2386"/>
      <c r="R2386"/>
      <c r="S2386"/>
      <c r="T2386"/>
      <c r="U2386"/>
      <c r="V2386" s="2"/>
    </row>
    <row r="2387" spans="2:22" x14ac:dyDescent="0.2">
      <c r="B2387" s="2"/>
      <c r="C2387" s="2"/>
      <c r="D2387" s="2"/>
      <c r="E2387" s="2"/>
      <c r="F2387" s="2"/>
      <c r="G2387" s="3"/>
      <c r="H2387" s="3"/>
      <c r="I2387" s="2"/>
      <c r="J2387"/>
      <c r="K2387"/>
      <c r="L2387"/>
      <c r="M2387"/>
      <c r="N2387"/>
      <c r="O2387"/>
      <c r="P2387"/>
      <c r="Q2387"/>
      <c r="R2387"/>
      <c r="S2387"/>
      <c r="T2387"/>
      <c r="U2387"/>
      <c r="V2387" s="2"/>
    </row>
    <row r="2388" spans="2:22" x14ac:dyDescent="0.2">
      <c r="B2388" s="2"/>
      <c r="C2388" s="2"/>
      <c r="D2388" s="2"/>
      <c r="E2388" s="2"/>
      <c r="F2388" s="2"/>
      <c r="G2388" s="3"/>
      <c r="H2388" s="3"/>
      <c r="I2388" s="2"/>
      <c r="J2388"/>
      <c r="K2388"/>
      <c r="L2388"/>
      <c r="M2388"/>
      <c r="N2388"/>
      <c r="O2388"/>
      <c r="P2388"/>
      <c r="Q2388"/>
      <c r="R2388"/>
      <c r="S2388"/>
      <c r="T2388"/>
      <c r="U2388"/>
      <c r="V2388" s="2"/>
    </row>
    <row r="2389" spans="2:22" x14ac:dyDescent="0.2">
      <c r="B2389" s="2"/>
      <c r="C2389" s="2"/>
      <c r="D2389" s="2"/>
      <c r="E2389" s="2"/>
      <c r="F2389" s="2"/>
      <c r="G2389" s="3"/>
      <c r="H2389" s="3"/>
      <c r="I2389" s="2"/>
      <c r="J2389"/>
      <c r="K2389"/>
      <c r="L2389"/>
      <c r="M2389"/>
      <c r="N2389"/>
      <c r="O2389"/>
      <c r="P2389"/>
      <c r="Q2389"/>
      <c r="R2389"/>
      <c r="S2389"/>
      <c r="T2389"/>
      <c r="U2389"/>
      <c r="V2389" s="2"/>
    </row>
    <row r="2390" spans="2:22" x14ac:dyDescent="0.2">
      <c r="B2390" s="2"/>
      <c r="C2390" s="2"/>
      <c r="D2390" s="2"/>
      <c r="E2390" s="2"/>
      <c r="F2390" s="2"/>
      <c r="G2390" s="3"/>
      <c r="H2390" s="3"/>
      <c r="I2390" s="2"/>
      <c r="J2390"/>
      <c r="K2390"/>
      <c r="L2390"/>
      <c r="M2390"/>
      <c r="N2390"/>
      <c r="O2390"/>
      <c r="P2390"/>
      <c r="Q2390"/>
      <c r="R2390"/>
      <c r="S2390"/>
      <c r="T2390"/>
      <c r="U2390"/>
      <c r="V2390" s="2"/>
    </row>
    <row r="2391" spans="2:22" x14ac:dyDescent="0.2">
      <c r="B2391" s="2"/>
      <c r="C2391" s="2"/>
      <c r="D2391" s="2"/>
      <c r="E2391" s="2"/>
      <c r="F2391" s="2"/>
      <c r="G2391" s="3"/>
      <c r="H2391" s="3"/>
      <c r="I2391" s="2"/>
      <c r="J2391"/>
      <c r="K2391"/>
      <c r="L2391"/>
      <c r="M2391"/>
      <c r="N2391"/>
      <c r="O2391"/>
      <c r="P2391"/>
      <c r="Q2391"/>
      <c r="R2391"/>
      <c r="S2391"/>
      <c r="T2391"/>
      <c r="U2391"/>
      <c r="V2391" s="2"/>
    </row>
    <row r="2392" spans="2:22" x14ac:dyDescent="0.2">
      <c r="B2392" s="2"/>
      <c r="C2392" s="2"/>
      <c r="D2392" s="2"/>
      <c r="E2392" s="2"/>
      <c r="F2392" s="2"/>
      <c r="G2392" s="3"/>
      <c r="H2392" s="3"/>
      <c r="I2392" s="2"/>
      <c r="J2392"/>
      <c r="K2392"/>
      <c r="L2392"/>
      <c r="M2392"/>
      <c r="N2392"/>
      <c r="O2392"/>
      <c r="P2392"/>
      <c r="Q2392"/>
      <c r="R2392"/>
      <c r="S2392"/>
      <c r="T2392"/>
      <c r="U2392"/>
      <c r="V2392" s="2"/>
    </row>
    <row r="2393" spans="2:22" x14ac:dyDescent="0.2">
      <c r="B2393" s="2"/>
      <c r="C2393" s="2"/>
      <c r="D2393" s="2"/>
      <c r="E2393" s="2"/>
      <c r="F2393" s="2"/>
      <c r="G2393" s="3"/>
      <c r="H2393" s="3"/>
      <c r="I2393" s="2"/>
      <c r="J2393"/>
      <c r="K2393"/>
      <c r="L2393"/>
      <c r="M2393"/>
      <c r="N2393"/>
      <c r="O2393"/>
      <c r="P2393"/>
      <c r="Q2393"/>
      <c r="R2393"/>
      <c r="S2393"/>
      <c r="T2393"/>
      <c r="U2393"/>
      <c r="V2393" s="2"/>
    </row>
    <row r="2394" spans="2:22" x14ac:dyDescent="0.2">
      <c r="B2394" s="2"/>
      <c r="C2394" s="2"/>
      <c r="D2394" s="2"/>
      <c r="E2394" s="2"/>
      <c r="F2394" s="2"/>
      <c r="G2394" s="3"/>
      <c r="H2394" s="3"/>
      <c r="I2394" s="2"/>
      <c r="J2394"/>
      <c r="K2394"/>
      <c r="L2394"/>
      <c r="M2394"/>
      <c r="N2394"/>
      <c r="O2394"/>
      <c r="P2394"/>
      <c r="Q2394"/>
      <c r="R2394"/>
      <c r="S2394"/>
      <c r="T2394"/>
      <c r="U2394"/>
      <c r="V2394" s="2"/>
    </row>
    <row r="2395" spans="2:22" x14ac:dyDescent="0.2">
      <c r="B2395" s="2"/>
      <c r="C2395" s="2"/>
      <c r="D2395" s="2"/>
      <c r="E2395" s="2"/>
      <c r="F2395" s="2"/>
      <c r="G2395" s="3"/>
      <c r="H2395" s="3"/>
      <c r="I2395" s="2"/>
      <c r="J2395"/>
      <c r="K2395"/>
      <c r="L2395"/>
      <c r="M2395"/>
      <c r="N2395"/>
      <c r="O2395"/>
      <c r="P2395"/>
      <c r="Q2395"/>
      <c r="R2395"/>
      <c r="S2395"/>
      <c r="T2395"/>
      <c r="U2395"/>
      <c r="V2395" s="2"/>
    </row>
    <row r="2396" spans="2:22" x14ac:dyDescent="0.2">
      <c r="B2396" s="2"/>
      <c r="C2396" s="2"/>
      <c r="D2396" s="2"/>
      <c r="E2396" s="2"/>
      <c r="F2396" s="2"/>
      <c r="G2396" s="3"/>
      <c r="H2396" s="3"/>
      <c r="I2396" s="2"/>
      <c r="J2396"/>
      <c r="K2396"/>
      <c r="L2396"/>
      <c r="M2396"/>
      <c r="N2396"/>
      <c r="O2396"/>
      <c r="P2396"/>
      <c r="Q2396"/>
      <c r="R2396"/>
      <c r="S2396"/>
      <c r="T2396"/>
      <c r="U2396"/>
      <c r="V2396" s="2"/>
    </row>
    <row r="2397" spans="2:22" x14ac:dyDescent="0.2">
      <c r="B2397" s="2"/>
      <c r="C2397" s="2"/>
      <c r="D2397" s="2"/>
      <c r="E2397" s="2"/>
      <c r="F2397" s="2"/>
      <c r="G2397" s="3"/>
      <c r="H2397" s="3"/>
      <c r="I2397" s="2"/>
      <c r="J2397"/>
      <c r="K2397"/>
      <c r="L2397"/>
      <c r="M2397"/>
      <c r="N2397"/>
      <c r="O2397"/>
      <c r="P2397"/>
      <c r="Q2397"/>
      <c r="R2397"/>
      <c r="S2397"/>
      <c r="T2397"/>
      <c r="U2397"/>
      <c r="V2397" s="2"/>
    </row>
    <row r="2398" spans="2:22" x14ac:dyDescent="0.2">
      <c r="B2398" s="2"/>
      <c r="C2398" s="2"/>
      <c r="D2398" s="2"/>
      <c r="E2398" s="2"/>
      <c r="F2398" s="2"/>
      <c r="G2398" s="3"/>
      <c r="H2398" s="3"/>
      <c r="I2398" s="2"/>
      <c r="J2398"/>
      <c r="K2398"/>
      <c r="L2398"/>
      <c r="M2398"/>
      <c r="N2398"/>
      <c r="O2398"/>
      <c r="P2398"/>
      <c r="Q2398"/>
      <c r="R2398"/>
      <c r="S2398"/>
      <c r="T2398"/>
      <c r="U2398"/>
      <c r="V2398" s="2"/>
    </row>
    <row r="2399" spans="2:22" x14ac:dyDescent="0.2">
      <c r="B2399" s="2"/>
      <c r="C2399" s="2"/>
      <c r="D2399" s="2"/>
      <c r="E2399" s="2"/>
      <c r="F2399" s="2"/>
      <c r="G2399" s="3"/>
      <c r="H2399" s="3"/>
      <c r="I2399" s="2"/>
      <c r="J2399"/>
      <c r="K2399"/>
      <c r="L2399"/>
      <c r="M2399"/>
      <c r="N2399"/>
      <c r="O2399"/>
      <c r="P2399"/>
      <c r="Q2399"/>
      <c r="R2399"/>
      <c r="S2399"/>
      <c r="T2399"/>
      <c r="U2399"/>
      <c r="V2399" s="2"/>
    </row>
    <row r="2400" spans="2:22" x14ac:dyDescent="0.2">
      <c r="B2400" s="2"/>
      <c r="C2400" s="2"/>
      <c r="D2400" s="2"/>
      <c r="E2400" s="2"/>
      <c r="F2400" s="2"/>
      <c r="G2400" s="3"/>
      <c r="H2400" s="3"/>
      <c r="I2400" s="2"/>
      <c r="J2400"/>
      <c r="K2400"/>
      <c r="L2400"/>
      <c r="M2400"/>
      <c r="N2400"/>
      <c r="O2400"/>
      <c r="P2400"/>
      <c r="Q2400"/>
      <c r="R2400"/>
      <c r="S2400"/>
      <c r="T2400"/>
      <c r="U2400"/>
      <c r="V2400" s="2"/>
    </row>
    <row r="2401" spans="2:22" x14ac:dyDescent="0.2">
      <c r="B2401" s="2"/>
      <c r="C2401" s="2"/>
      <c r="D2401" s="2"/>
      <c r="E2401" s="2"/>
      <c r="F2401" s="2"/>
      <c r="G2401" s="3"/>
      <c r="H2401" s="3"/>
      <c r="I2401" s="2"/>
      <c r="J2401"/>
      <c r="K2401"/>
      <c r="L2401"/>
      <c r="M2401"/>
      <c r="N2401"/>
      <c r="O2401"/>
      <c r="P2401"/>
      <c r="Q2401"/>
      <c r="R2401"/>
      <c r="S2401"/>
      <c r="T2401"/>
      <c r="U2401"/>
      <c r="V2401" s="2"/>
    </row>
    <row r="2402" spans="2:22" x14ac:dyDescent="0.2">
      <c r="B2402" s="2"/>
      <c r="C2402" s="2"/>
      <c r="D2402" s="2"/>
      <c r="E2402" s="2"/>
      <c r="F2402" s="2"/>
      <c r="G2402" s="3"/>
      <c r="H2402" s="3"/>
      <c r="I2402" s="2"/>
      <c r="J2402"/>
      <c r="K2402"/>
      <c r="L2402"/>
      <c r="M2402"/>
      <c r="N2402"/>
      <c r="O2402"/>
      <c r="P2402"/>
      <c r="Q2402"/>
      <c r="R2402"/>
      <c r="S2402"/>
      <c r="T2402"/>
      <c r="U2402"/>
      <c r="V2402" s="2"/>
    </row>
    <row r="2403" spans="2:22" x14ac:dyDescent="0.2">
      <c r="B2403" s="2"/>
      <c r="C2403" s="2"/>
      <c r="D2403" s="2"/>
      <c r="E2403" s="2"/>
      <c r="F2403" s="2"/>
      <c r="G2403" s="3"/>
      <c r="H2403" s="3"/>
      <c r="I2403" s="2"/>
      <c r="J2403"/>
      <c r="K2403"/>
      <c r="L2403"/>
      <c r="M2403"/>
      <c r="N2403"/>
      <c r="O2403"/>
      <c r="P2403"/>
      <c r="Q2403"/>
      <c r="R2403"/>
      <c r="S2403"/>
      <c r="T2403"/>
      <c r="U2403"/>
      <c r="V2403" s="2"/>
    </row>
    <row r="2404" spans="2:22" x14ac:dyDescent="0.2">
      <c r="B2404" s="2"/>
      <c r="C2404" s="2"/>
      <c r="D2404" s="2"/>
      <c r="E2404" s="2"/>
      <c r="F2404" s="2"/>
      <c r="G2404" s="3"/>
      <c r="H2404" s="3"/>
      <c r="I2404" s="2"/>
      <c r="J2404"/>
      <c r="K2404"/>
      <c r="L2404"/>
      <c r="M2404"/>
      <c r="N2404"/>
      <c r="O2404"/>
      <c r="P2404"/>
      <c r="Q2404"/>
      <c r="R2404"/>
      <c r="S2404"/>
      <c r="T2404"/>
      <c r="U2404"/>
      <c r="V2404" s="2"/>
    </row>
    <row r="2405" spans="2:22" x14ac:dyDescent="0.2">
      <c r="B2405" s="2"/>
      <c r="C2405" s="2"/>
      <c r="D2405" s="2"/>
      <c r="E2405" s="2"/>
      <c r="F2405" s="2"/>
      <c r="G2405" s="3"/>
      <c r="H2405" s="3"/>
      <c r="I2405" s="2"/>
      <c r="J2405"/>
      <c r="K2405"/>
      <c r="L2405"/>
      <c r="M2405"/>
      <c r="N2405"/>
      <c r="O2405"/>
      <c r="P2405"/>
      <c r="Q2405"/>
      <c r="R2405"/>
      <c r="S2405"/>
      <c r="T2405"/>
      <c r="U2405"/>
      <c r="V2405" s="2"/>
    </row>
    <row r="2406" spans="2:22" x14ac:dyDescent="0.2">
      <c r="B2406" s="2"/>
      <c r="C2406" s="2"/>
      <c r="D2406" s="2"/>
      <c r="E2406" s="2"/>
      <c r="F2406" s="2"/>
      <c r="G2406" s="3"/>
      <c r="H2406" s="3"/>
      <c r="I2406" s="2"/>
      <c r="J2406"/>
      <c r="K2406"/>
      <c r="L2406"/>
      <c r="M2406"/>
      <c r="N2406"/>
      <c r="O2406"/>
      <c r="P2406"/>
      <c r="Q2406"/>
      <c r="R2406"/>
      <c r="S2406"/>
      <c r="T2406"/>
      <c r="U2406"/>
      <c r="V2406" s="2"/>
    </row>
    <row r="2407" spans="2:22" x14ac:dyDescent="0.2">
      <c r="B2407" s="2"/>
      <c r="C2407" s="2"/>
      <c r="D2407" s="2"/>
      <c r="E2407" s="2"/>
      <c r="F2407" s="2"/>
      <c r="G2407" s="3"/>
      <c r="H2407" s="3"/>
      <c r="I2407" s="2"/>
      <c r="J2407"/>
      <c r="K2407"/>
      <c r="L2407"/>
      <c r="M2407"/>
      <c r="N2407"/>
      <c r="O2407"/>
      <c r="P2407"/>
      <c r="Q2407"/>
      <c r="R2407"/>
      <c r="S2407"/>
      <c r="T2407"/>
      <c r="U2407"/>
      <c r="V2407" s="2"/>
    </row>
    <row r="2408" spans="2:22" x14ac:dyDescent="0.2">
      <c r="B2408" s="2"/>
      <c r="C2408" s="2"/>
      <c r="D2408" s="2"/>
      <c r="E2408" s="2"/>
      <c r="F2408" s="2"/>
      <c r="G2408" s="3"/>
      <c r="H2408" s="3"/>
      <c r="I2408" s="2"/>
      <c r="J2408"/>
      <c r="K2408"/>
      <c r="L2408"/>
      <c r="M2408"/>
      <c r="N2408"/>
      <c r="O2408"/>
      <c r="P2408"/>
      <c r="Q2408"/>
      <c r="R2408"/>
      <c r="S2408"/>
      <c r="T2408"/>
      <c r="U2408"/>
      <c r="V2408" s="2"/>
    </row>
    <row r="2409" spans="2:22" x14ac:dyDescent="0.2">
      <c r="B2409" s="2"/>
      <c r="C2409" s="2"/>
      <c r="D2409" s="2"/>
      <c r="E2409" s="2"/>
      <c r="F2409" s="2"/>
      <c r="G2409" s="3"/>
      <c r="H2409" s="3"/>
      <c r="I2409" s="2"/>
      <c r="J2409"/>
      <c r="K2409"/>
      <c r="L2409"/>
      <c r="M2409"/>
      <c r="N2409"/>
      <c r="O2409"/>
      <c r="P2409"/>
      <c r="Q2409"/>
      <c r="R2409"/>
      <c r="S2409"/>
      <c r="T2409"/>
      <c r="U2409"/>
      <c r="V2409" s="2"/>
    </row>
    <row r="2410" spans="2:22" x14ac:dyDescent="0.2">
      <c r="B2410" s="2"/>
      <c r="C2410" s="2"/>
      <c r="D2410" s="2"/>
      <c r="E2410" s="2"/>
      <c r="F2410" s="2"/>
      <c r="G2410" s="3"/>
      <c r="H2410" s="3"/>
      <c r="I2410" s="2"/>
      <c r="J2410"/>
      <c r="K2410"/>
      <c r="L2410"/>
      <c r="M2410"/>
      <c r="N2410"/>
      <c r="O2410"/>
      <c r="P2410"/>
      <c r="Q2410"/>
      <c r="R2410"/>
      <c r="S2410"/>
      <c r="T2410"/>
      <c r="U2410"/>
      <c r="V2410" s="2"/>
    </row>
    <row r="2411" spans="2:22" x14ac:dyDescent="0.2">
      <c r="B2411" s="2"/>
      <c r="C2411" s="2"/>
      <c r="D2411" s="2"/>
      <c r="E2411" s="2"/>
      <c r="F2411" s="2"/>
      <c r="G2411" s="3"/>
      <c r="H2411" s="3"/>
      <c r="I2411" s="2"/>
      <c r="J2411"/>
      <c r="K2411"/>
      <c r="L2411"/>
      <c r="M2411"/>
      <c r="N2411"/>
      <c r="O2411"/>
      <c r="P2411"/>
      <c r="Q2411"/>
      <c r="R2411"/>
      <c r="S2411"/>
      <c r="T2411"/>
      <c r="U2411"/>
      <c r="V2411" s="2"/>
    </row>
    <row r="2412" spans="2:22" x14ac:dyDescent="0.2">
      <c r="B2412" s="2"/>
      <c r="C2412" s="2"/>
      <c r="D2412" s="2"/>
      <c r="E2412" s="2"/>
      <c r="F2412" s="2"/>
      <c r="G2412" s="3"/>
      <c r="H2412" s="3"/>
      <c r="I2412" s="2"/>
      <c r="J2412"/>
      <c r="K2412"/>
      <c r="L2412"/>
      <c r="M2412"/>
      <c r="N2412"/>
      <c r="O2412"/>
      <c r="P2412"/>
      <c r="Q2412"/>
      <c r="R2412"/>
      <c r="S2412"/>
      <c r="T2412"/>
      <c r="U2412"/>
      <c r="V2412" s="2"/>
    </row>
    <row r="2413" spans="2:22" x14ac:dyDescent="0.2">
      <c r="B2413" s="2"/>
      <c r="C2413" s="2"/>
      <c r="D2413" s="2"/>
      <c r="E2413" s="2"/>
      <c r="F2413" s="2"/>
      <c r="G2413" s="3"/>
      <c r="H2413" s="3"/>
      <c r="I2413" s="2"/>
      <c r="J2413"/>
      <c r="K2413"/>
      <c r="L2413"/>
      <c r="M2413"/>
      <c r="N2413"/>
      <c r="O2413"/>
      <c r="P2413"/>
      <c r="Q2413"/>
      <c r="R2413"/>
      <c r="S2413"/>
      <c r="T2413"/>
      <c r="U2413"/>
      <c r="V2413" s="2"/>
    </row>
    <row r="2414" spans="2:22" x14ac:dyDescent="0.2">
      <c r="B2414" s="2"/>
      <c r="C2414" s="2"/>
      <c r="D2414" s="2"/>
      <c r="E2414" s="2"/>
      <c r="F2414" s="2"/>
      <c r="G2414" s="3"/>
      <c r="H2414" s="3"/>
      <c r="I2414" s="2"/>
      <c r="J2414"/>
      <c r="K2414"/>
      <c r="L2414"/>
      <c r="M2414"/>
      <c r="N2414"/>
      <c r="O2414"/>
      <c r="P2414"/>
      <c r="Q2414"/>
      <c r="R2414"/>
      <c r="S2414"/>
      <c r="T2414"/>
      <c r="U2414"/>
      <c r="V2414" s="2"/>
    </row>
    <row r="2415" spans="2:22" x14ac:dyDescent="0.2">
      <c r="B2415" s="2"/>
      <c r="C2415" s="2"/>
      <c r="D2415" s="2"/>
      <c r="E2415" s="2"/>
      <c r="F2415" s="2"/>
      <c r="G2415" s="3"/>
      <c r="H2415" s="3"/>
      <c r="I2415" s="2"/>
      <c r="J2415"/>
      <c r="K2415"/>
      <c r="L2415"/>
      <c r="M2415"/>
      <c r="N2415"/>
      <c r="O2415"/>
      <c r="P2415"/>
      <c r="Q2415"/>
      <c r="R2415"/>
      <c r="S2415"/>
      <c r="T2415"/>
      <c r="U2415"/>
      <c r="V2415" s="2"/>
    </row>
    <row r="2416" spans="2:22" x14ac:dyDescent="0.2">
      <c r="B2416" s="2"/>
      <c r="C2416" s="2"/>
      <c r="D2416" s="2"/>
      <c r="E2416" s="2"/>
      <c r="F2416" s="2"/>
      <c r="G2416" s="3"/>
      <c r="H2416" s="3"/>
      <c r="I2416" s="2"/>
      <c r="J2416"/>
      <c r="K2416"/>
      <c r="L2416"/>
      <c r="M2416"/>
      <c r="N2416"/>
      <c r="O2416"/>
      <c r="P2416"/>
      <c r="Q2416"/>
      <c r="R2416"/>
      <c r="S2416"/>
      <c r="T2416"/>
      <c r="U2416"/>
      <c r="V2416" s="2"/>
    </row>
    <row r="2417" spans="2:22" x14ac:dyDescent="0.2">
      <c r="B2417" s="2"/>
      <c r="C2417" s="2"/>
      <c r="D2417" s="2"/>
      <c r="E2417" s="2"/>
      <c r="F2417" s="2"/>
      <c r="G2417" s="3"/>
      <c r="H2417" s="3"/>
      <c r="I2417" s="2"/>
      <c r="J2417"/>
      <c r="K2417"/>
      <c r="L2417"/>
      <c r="M2417"/>
      <c r="N2417"/>
      <c r="O2417"/>
      <c r="P2417"/>
      <c r="Q2417"/>
      <c r="R2417"/>
      <c r="S2417"/>
      <c r="T2417"/>
      <c r="U2417"/>
      <c r="V2417" s="2"/>
    </row>
    <row r="2418" spans="2:22" x14ac:dyDescent="0.2">
      <c r="B2418" s="2"/>
      <c r="C2418" s="2"/>
      <c r="D2418" s="2"/>
      <c r="E2418" s="2"/>
      <c r="F2418" s="2"/>
      <c r="G2418" s="3"/>
      <c r="H2418" s="3"/>
      <c r="I2418" s="2"/>
      <c r="J2418"/>
      <c r="K2418"/>
      <c r="L2418"/>
      <c r="M2418"/>
      <c r="N2418"/>
      <c r="O2418"/>
      <c r="P2418"/>
      <c r="Q2418"/>
      <c r="R2418"/>
      <c r="S2418"/>
      <c r="T2418"/>
      <c r="U2418"/>
      <c r="V2418" s="2"/>
    </row>
    <row r="2419" spans="2:22" x14ac:dyDescent="0.2">
      <c r="B2419" s="2"/>
      <c r="C2419" s="2"/>
      <c r="D2419" s="2"/>
      <c r="E2419" s="2"/>
      <c r="F2419" s="2"/>
      <c r="G2419" s="3"/>
      <c r="H2419" s="3"/>
      <c r="I2419" s="2"/>
      <c r="J2419"/>
      <c r="K2419"/>
      <c r="L2419"/>
      <c r="M2419"/>
      <c r="N2419"/>
      <c r="O2419"/>
      <c r="P2419"/>
      <c r="Q2419"/>
      <c r="R2419"/>
      <c r="S2419"/>
      <c r="T2419"/>
      <c r="U2419"/>
      <c r="V2419" s="2"/>
    </row>
    <row r="2420" spans="2:22" x14ac:dyDescent="0.2">
      <c r="B2420" s="2"/>
      <c r="C2420" s="2"/>
      <c r="D2420" s="2"/>
      <c r="E2420" s="2"/>
      <c r="F2420" s="2"/>
      <c r="G2420" s="3"/>
      <c r="H2420" s="3"/>
      <c r="I2420" s="2"/>
      <c r="J2420"/>
      <c r="K2420"/>
      <c r="L2420"/>
      <c r="M2420"/>
      <c r="N2420"/>
      <c r="O2420"/>
      <c r="P2420"/>
      <c r="Q2420"/>
      <c r="R2420"/>
      <c r="S2420"/>
      <c r="T2420"/>
      <c r="U2420"/>
      <c r="V2420" s="2"/>
    </row>
    <row r="2421" spans="2:22" x14ac:dyDescent="0.2">
      <c r="B2421" s="2"/>
      <c r="C2421" s="2"/>
      <c r="D2421" s="2"/>
      <c r="E2421" s="2"/>
      <c r="F2421" s="2"/>
      <c r="G2421" s="3"/>
      <c r="H2421" s="3"/>
      <c r="I2421" s="2"/>
      <c r="J2421"/>
      <c r="K2421"/>
      <c r="L2421"/>
      <c r="M2421"/>
      <c r="N2421"/>
      <c r="O2421"/>
      <c r="P2421"/>
      <c r="Q2421"/>
      <c r="R2421"/>
      <c r="S2421"/>
      <c r="T2421"/>
      <c r="U2421"/>
      <c r="V2421" s="2"/>
    </row>
    <row r="2422" spans="2:22" x14ac:dyDescent="0.2">
      <c r="B2422" s="2"/>
      <c r="C2422" s="2"/>
      <c r="D2422" s="2"/>
      <c r="E2422" s="2"/>
      <c r="F2422" s="2"/>
      <c r="G2422" s="3"/>
      <c r="H2422" s="3"/>
      <c r="I2422" s="2"/>
      <c r="J2422"/>
      <c r="K2422"/>
      <c r="L2422"/>
      <c r="M2422"/>
      <c r="N2422"/>
      <c r="O2422"/>
      <c r="P2422"/>
      <c r="Q2422"/>
      <c r="R2422"/>
      <c r="S2422"/>
      <c r="T2422"/>
      <c r="U2422"/>
      <c r="V2422" s="2"/>
    </row>
    <row r="2423" spans="2:22" x14ac:dyDescent="0.2">
      <c r="B2423" s="2"/>
      <c r="C2423" s="2"/>
      <c r="D2423" s="2"/>
      <c r="E2423" s="2"/>
      <c r="F2423" s="2"/>
      <c r="G2423" s="3"/>
      <c r="H2423" s="3"/>
      <c r="I2423" s="2"/>
      <c r="J2423"/>
      <c r="K2423"/>
      <c r="L2423"/>
      <c r="M2423"/>
      <c r="N2423"/>
      <c r="O2423"/>
      <c r="P2423"/>
      <c r="Q2423"/>
      <c r="R2423"/>
      <c r="S2423"/>
      <c r="T2423"/>
      <c r="U2423"/>
      <c r="V2423" s="2"/>
    </row>
    <row r="2424" spans="2:22" x14ac:dyDescent="0.2">
      <c r="B2424" s="2"/>
      <c r="C2424" s="2"/>
      <c r="D2424" s="2"/>
      <c r="E2424" s="2"/>
      <c r="F2424" s="2"/>
      <c r="G2424" s="3"/>
      <c r="H2424" s="3"/>
      <c r="I2424" s="2"/>
      <c r="J2424"/>
      <c r="K2424"/>
      <c r="L2424"/>
      <c r="M2424"/>
      <c r="N2424"/>
      <c r="O2424"/>
      <c r="P2424"/>
      <c r="Q2424"/>
      <c r="R2424"/>
      <c r="S2424"/>
      <c r="T2424"/>
      <c r="U2424"/>
      <c r="V2424" s="2"/>
    </row>
    <row r="2425" spans="2:22" x14ac:dyDescent="0.2">
      <c r="B2425" s="2"/>
      <c r="C2425" s="2"/>
      <c r="D2425" s="2"/>
      <c r="E2425" s="2"/>
      <c r="F2425" s="2"/>
      <c r="G2425" s="3"/>
      <c r="H2425" s="3"/>
      <c r="I2425" s="2"/>
      <c r="J2425"/>
      <c r="K2425"/>
      <c r="L2425"/>
      <c r="M2425"/>
      <c r="N2425"/>
      <c r="O2425"/>
      <c r="P2425"/>
      <c r="Q2425"/>
      <c r="R2425"/>
      <c r="S2425"/>
      <c r="T2425"/>
      <c r="U2425"/>
      <c r="V2425" s="2"/>
    </row>
    <row r="2426" spans="2:22" x14ac:dyDescent="0.2">
      <c r="B2426" s="2"/>
      <c r="C2426" s="2"/>
      <c r="D2426" s="2"/>
      <c r="E2426" s="2"/>
      <c r="F2426" s="2"/>
      <c r="G2426" s="3"/>
      <c r="H2426" s="3"/>
      <c r="I2426" s="2"/>
      <c r="J2426"/>
      <c r="K2426"/>
      <c r="L2426"/>
      <c r="M2426"/>
      <c r="N2426"/>
      <c r="O2426"/>
      <c r="P2426"/>
      <c r="Q2426"/>
      <c r="R2426"/>
      <c r="S2426"/>
      <c r="T2426"/>
      <c r="U2426"/>
      <c r="V2426" s="2"/>
    </row>
    <row r="2427" spans="2:22" x14ac:dyDescent="0.2">
      <c r="B2427" s="2"/>
      <c r="C2427" s="2"/>
      <c r="D2427" s="2"/>
      <c r="E2427" s="2"/>
      <c r="F2427" s="2"/>
      <c r="G2427" s="3"/>
      <c r="H2427" s="3"/>
      <c r="I2427" s="2"/>
      <c r="J2427"/>
      <c r="K2427"/>
      <c r="L2427"/>
      <c r="M2427"/>
      <c r="N2427"/>
      <c r="O2427"/>
      <c r="P2427"/>
      <c r="Q2427"/>
      <c r="R2427"/>
      <c r="S2427"/>
      <c r="T2427"/>
      <c r="U2427"/>
      <c r="V2427" s="2"/>
    </row>
    <row r="2428" spans="2:22" x14ac:dyDescent="0.2">
      <c r="B2428" s="2"/>
      <c r="C2428" s="2"/>
      <c r="D2428" s="2"/>
      <c r="E2428" s="2"/>
      <c r="F2428" s="2"/>
      <c r="G2428" s="3"/>
      <c r="H2428" s="3"/>
      <c r="I2428" s="2"/>
      <c r="J2428"/>
      <c r="K2428"/>
      <c r="L2428"/>
      <c r="M2428"/>
      <c r="N2428"/>
      <c r="O2428"/>
      <c r="P2428"/>
      <c r="Q2428"/>
      <c r="R2428"/>
      <c r="S2428"/>
      <c r="T2428"/>
      <c r="U2428"/>
      <c r="V2428" s="2"/>
    </row>
    <row r="2429" spans="2:22" x14ac:dyDescent="0.2">
      <c r="B2429" s="2"/>
      <c r="C2429" s="2"/>
      <c r="D2429" s="2"/>
      <c r="E2429" s="2"/>
      <c r="F2429" s="2"/>
      <c r="G2429" s="3"/>
      <c r="H2429" s="3"/>
      <c r="I2429" s="2"/>
      <c r="J2429"/>
      <c r="K2429"/>
      <c r="L2429"/>
      <c r="M2429"/>
      <c r="N2429"/>
      <c r="O2429"/>
      <c r="P2429"/>
      <c r="Q2429"/>
      <c r="R2429"/>
      <c r="S2429"/>
      <c r="T2429"/>
      <c r="U2429"/>
      <c r="V2429" s="2"/>
    </row>
    <row r="2430" spans="2:22" x14ac:dyDescent="0.2">
      <c r="B2430" s="2"/>
      <c r="C2430" s="2"/>
      <c r="D2430" s="2"/>
      <c r="E2430" s="2"/>
      <c r="F2430" s="2"/>
      <c r="G2430" s="3"/>
      <c r="H2430" s="3"/>
      <c r="I2430" s="2"/>
      <c r="J2430"/>
      <c r="K2430"/>
      <c r="L2430"/>
      <c r="M2430"/>
      <c r="N2430"/>
      <c r="O2430"/>
      <c r="P2430"/>
      <c r="Q2430"/>
      <c r="R2430"/>
      <c r="S2430"/>
      <c r="T2430"/>
      <c r="U2430"/>
      <c r="V2430" s="2"/>
    </row>
    <row r="2431" spans="2:22" x14ac:dyDescent="0.2">
      <c r="B2431" s="2"/>
      <c r="C2431" s="2"/>
      <c r="D2431" s="2"/>
      <c r="E2431" s="2"/>
      <c r="F2431" s="2"/>
      <c r="G2431" s="3"/>
      <c r="H2431" s="3"/>
      <c r="I2431" s="2"/>
      <c r="J2431"/>
      <c r="K2431"/>
      <c r="L2431"/>
      <c r="M2431"/>
      <c r="N2431"/>
      <c r="O2431"/>
      <c r="P2431"/>
      <c r="Q2431"/>
      <c r="R2431"/>
      <c r="S2431"/>
      <c r="T2431"/>
      <c r="U2431"/>
      <c r="V2431" s="2"/>
    </row>
    <row r="2432" spans="2:22" x14ac:dyDescent="0.2">
      <c r="B2432" s="2"/>
      <c r="C2432" s="2"/>
      <c r="D2432" s="2"/>
      <c r="E2432" s="2"/>
      <c r="F2432" s="2"/>
      <c r="G2432" s="3"/>
      <c r="H2432" s="3"/>
      <c r="I2432" s="2"/>
      <c r="J2432"/>
      <c r="K2432"/>
      <c r="L2432"/>
      <c r="M2432"/>
      <c r="N2432"/>
      <c r="O2432"/>
      <c r="P2432"/>
      <c r="Q2432"/>
      <c r="R2432"/>
      <c r="S2432"/>
      <c r="T2432"/>
      <c r="U2432"/>
      <c r="V2432" s="2"/>
    </row>
    <row r="2433" spans="2:22" x14ac:dyDescent="0.2">
      <c r="B2433" s="2"/>
      <c r="C2433" s="2"/>
      <c r="D2433" s="2"/>
      <c r="E2433" s="2"/>
      <c r="F2433" s="2"/>
      <c r="G2433" s="3"/>
      <c r="H2433" s="3"/>
      <c r="I2433" s="2"/>
      <c r="J2433"/>
      <c r="K2433"/>
      <c r="L2433"/>
      <c r="M2433"/>
      <c r="N2433"/>
      <c r="O2433"/>
      <c r="P2433"/>
      <c r="Q2433"/>
      <c r="R2433"/>
      <c r="S2433"/>
      <c r="T2433"/>
      <c r="U2433"/>
      <c r="V2433" s="2"/>
    </row>
    <row r="2434" spans="2:22" x14ac:dyDescent="0.2">
      <c r="B2434" s="2"/>
      <c r="C2434" s="2"/>
      <c r="D2434" s="2"/>
      <c r="E2434" s="2"/>
      <c r="F2434" s="2"/>
      <c r="G2434" s="3"/>
      <c r="H2434" s="3"/>
      <c r="I2434" s="2"/>
      <c r="J2434"/>
      <c r="K2434"/>
      <c r="L2434"/>
      <c r="M2434"/>
      <c r="N2434"/>
      <c r="O2434"/>
      <c r="P2434"/>
      <c r="Q2434"/>
      <c r="R2434"/>
      <c r="S2434"/>
      <c r="T2434"/>
      <c r="U2434"/>
      <c r="V2434" s="2"/>
    </row>
    <row r="2435" spans="2:22" x14ac:dyDescent="0.2">
      <c r="B2435" s="2"/>
      <c r="C2435" s="2"/>
      <c r="D2435" s="2"/>
      <c r="E2435" s="2"/>
      <c r="F2435" s="2"/>
      <c r="G2435" s="3"/>
      <c r="H2435" s="3"/>
      <c r="I2435" s="2"/>
      <c r="J2435"/>
      <c r="K2435"/>
      <c r="L2435"/>
      <c r="M2435"/>
      <c r="N2435"/>
      <c r="O2435"/>
      <c r="P2435"/>
      <c r="Q2435"/>
      <c r="R2435"/>
      <c r="S2435"/>
      <c r="T2435"/>
      <c r="U2435"/>
      <c r="V2435" s="2"/>
    </row>
    <row r="2436" spans="2:22" x14ac:dyDescent="0.2">
      <c r="B2436" s="2"/>
      <c r="C2436" s="2"/>
      <c r="D2436" s="2"/>
      <c r="E2436" s="2"/>
      <c r="F2436" s="2"/>
      <c r="G2436" s="3"/>
      <c r="H2436" s="3"/>
      <c r="I2436" s="2"/>
      <c r="J2436"/>
      <c r="K2436"/>
      <c r="L2436"/>
      <c r="M2436"/>
      <c r="N2436"/>
      <c r="O2436"/>
      <c r="P2436"/>
      <c r="Q2436"/>
      <c r="R2436"/>
      <c r="S2436"/>
      <c r="T2436"/>
      <c r="U2436"/>
      <c r="V2436" s="2"/>
    </row>
    <row r="2437" spans="2:22" x14ac:dyDescent="0.2">
      <c r="B2437" s="2"/>
      <c r="C2437" s="2"/>
      <c r="D2437" s="2"/>
      <c r="E2437" s="2"/>
      <c r="F2437" s="2"/>
      <c r="G2437" s="3"/>
      <c r="H2437" s="3"/>
      <c r="I2437" s="2"/>
      <c r="J2437"/>
      <c r="K2437"/>
      <c r="L2437"/>
      <c r="M2437"/>
      <c r="N2437"/>
      <c r="O2437"/>
      <c r="P2437"/>
      <c r="Q2437"/>
      <c r="R2437"/>
      <c r="S2437"/>
      <c r="T2437"/>
      <c r="U2437"/>
      <c r="V2437" s="2"/>
    </row>
    <row r="2438" spans="2:22" x14ac:dyDescent="0.2">
      <c r="B2438" s="2"/>
      <c r="C2438" s="2"/>
      <c r="D2438" s="2"/>
      <c r="E2438" s="2"/>
      <c r="F2438" s="2"/>
      <c r="G2438" s="3"/>
      <c r="H2438" s="3"/>
      <c r="I2438" s="2"/>
      <c r="J2438"/>
      <c r="K2438"/>
      <c r="L2438"/>
      <c r="M2438"/>
      <c r="N2438"/>
      <c r="O2438"/>
      <c r="P2438"/>
      <c r="Q2438"/>
      <c r="R2438"/>
      <c r="S2438"/>
      <c r="T2438"/>
      <c r="U2438"/>
      <c r="V2438" s="2"/>
    </row>
    <row r="2439" spans="2:22" x14ac:dyDescent="0.2">
      <c r="B2439" s="2"/>
      <c r="C2439" s="2"/>
      <c r="D2439" s="2"/>
      <c r="E2439" s="2"/>
      <c r="F2439" s="2"/>
      <c r="G2439" s="3"/>
      <c r="H2439" s="3"/>
      <c r="I2439" s="2"/>
      <c r="J2439"/>
      <c r="K2439"/>
      <c r="L2439"/>
      <c r="M2439"/>
      <c r="N2439"/>
      <c r="O2439"/>
      <c r="P2439"/>
      <c r="Q2439"/>
      <c r="R2439"/>
      <c r="S2439"/>
      <c r="T2439"/>
      <c r="U2439"/>
      <c r="V2439" s="2"/>
    </row>
    <row r="2440" spans="2:22" x14ac:dyDescent="0.2">
      <c r="B2440" s="2"/>
      <c r="C2440" s="2"/>
      <c r="D2440" s="2"/>
      <c r="E2440" s="2"/>
      <c r="F2440" s="2"/>
      <c r="G2440" s="3"/>
      <c r="H2440" s="3"/>
      <c r="I2440" s="2"/>
      <c r="J2440"/>
      <c r="K2440"/>
      <c r="L2440"/>
      <c r="M2440"/>
      <c r="N2440"/>
      <c r="O2440"/>
      <c r="P2440"/>
      <c r="Q2440"/>
      <c r="R2440"/>
      <c r="S2440"/>
      <c r="T2440"/>
      <c r="U2440"/>
      <c r="V2440" s="2"/>
    </row>
    <row r="2441" spans="2:22" x14ac:dyDescent="0.2">
      <c r="B2441" s="2"/>
      <c r="C2441" s="2"/>
      <c r="D2441" s="2"/>
      <c r="E2441" s="2"/>
      <c r="F2441" s="2"/>
      <c r="G2441" s="3"/>
      <c r="H2441" s="3"/>
      <c r="I2441" s="2"/>
      <c r="J2441"/>
      <c r="K2441"/>
      <c r="L2441"/>
      <c r="M2441"/>
      <c r="N2441"/>
      <c r="O2441"/>
      <c r="P2441"/>
      <c r="Q2441"/>
      <c r="R2441"/>
      <c r="S2441"/>
      <c r="T2441"/>
      <c r="U2441"/>
      <c r="V2441" s="2"/>
    </row>
    <row r="2442" spans="2:22" x14ac:dyDescent="0.2">
      <c r="B2442" s="2"/>
      <c r="C2442" s="2"/>
      <c r="D2442" s="2"/>
      <c r="E2442" s="2"/>
      <c r="F2442" s="2"/>
      <c r="G2442" s="3"/>
      <c r="H2442" s="3"/>
      <c r="I2442" s="2"/>
      <c r="J2442"/>
      <c r="K2442"/>
      <c r="L2442"/>
      <c r="M2442"/>
      <c r="N2442"/>
      <c r="O2442"/>
      <c r="P2442"/>
      <c r="Q2442"/>
      <c r="R2442"/>
      <c r="S2442"/>
      <c r="T2442"/>
      <c r="U2442"/>
      <c r="V2442" s="2"/>
    </row>
    <row r="2443" spans="2:22" x14ac:dyDescent="0.2">
      <c r="B2443" s="2"/>
      <c r="C2443" s="2"/>
      <c r="D2443" s="2"/>
      <c r="E2443" s="2"/>
      <c r="F2443" s="2"/>
      <c r="G2443" s="3"/>
      <c r="H2443" s="3"/>
      <c r="I2443" s="2"/>
      <c r="J2443"/>
      <c r="K2443"/>
      <c r="L2443"/>
      <c r="M2443"/>
      <c r="N2443"/>
      <c r="O2443"/>
      <c r="P2443"/>
      <c r="Q2443"/>
      <c r="R2443"/>
      <c r="S2443"/>
      <c r="T2443"/>
      <c r="U2443"/>
      <c r="V2443" s="2"/>
    </row>
    <row r="2444" spans="2:22" x14ac:dyDescent="0.2">
      <c r="B2444" s="2"/>
      <c r="C2444" s="2"/>
      <c r="D2444" s="2"/>
      <c r="E2444" s="2"/>
      <c r="F2444" s="2"/>
      <c r="G2444" s="3"/>
      <c r="H2444" s="3"/>
      <c r="I2444" s="2"/>
      <c r="J2444"/>
      <c r="K2444"/>
      <c r="L2444"/>
      <c r="M2444"/>
      <c r="N2444"/>
      <c r="O2444"/>
      <c r="P2444"/>
      <c r="Q2444"/>
      <c r="R2444"/>
      <c r="S2444"/>
      <c r="T2444"/>
      <c r="U2444"/>
      <c r="V2444" s="2"/>
    </row>
    <row r="2445" spans="2:22" x14ac:dyDescent="0.2">
      <c r="B2445" s="2"/>
      <c r="C2445" s="2"/>
      <c r="D2445" s="2"/>
      <c r="E2445" s="2"/>
      <c r="F2445" s="2"/>
      <c r="G2445" s="3"/>
      <c r="H2445" s="3"/>
      <c r="I2445" s="2"/>
      <c r="J2445"/>
      <c r="K2445"/>
      <c r="L2445"/>
      <c r="M2445"/>
      <c r="N2445"/>
      <c r="O2445"/>
      <c r="P2445"/>
      <c r="Q2445"/>
      <c r="R2445"/>
      <c r="S2445"/>
      <c r="T2445"/>
      <c r="U2445"/>
      <c r="V2445" s="2"/>
    </row>
    <row r="2446" spans="2:22" x14ac:dyDescent="0.2">
      <c r="B2446" s="2"/>
      <c r="C2446" s="2"/>
      <c r="D2446" s="2"/>
      <c r="E2446" s="2"/>
      <c r="F2446" s="2"/>
      <c r="G2446" s="3"/>
      <c r="H2446" s="3"/>
      <c r="I2446" s="2"/>
      <c r="J2446"/>
      <c r="K2446"/>
      <c r="L2446"/>
      <c r="M2446"/>
      <c r="N2446"/>
      <c r="O2446"/>
      <c r="P2446"/>
      <c r="Q2446"/>
      <c r="R2446"/>
      <c r="S2446"/>
      <c r="T2446"/>
      <c r="U2446"/>
      <c r="V2446" s="2"/>
    </row>
    <row r="2447" spans="2:22" x14ac:dyDescent="0.2">
      <c r="B2447" s="2"/>
      <c r="C2447" s="2"/>
      <c r="D2447" s="2"/>
      <c r="E2447" s="2"/>
      <c r="F2447" s="2"/>
      <c r="G2447" s="3"/>
      <c r="H2447" s="3"/>
      <c r="I2447" s="2"/>
      <c r="J2447"/>
      <c r="K2447"/>
      <c r="L2447"/>
      <c r="M2447"/>
      <c r="N2447"/>
      <c r="O2447"/>
      <c r="P2447"/>
      <c r="Q2447"/>
      <c r="R2447"/>
      <c r="S2447"/>
      <c r="T2447"/>
      <c r="U2447"/>
      <c r="V2447" s="2"/>
    </row>
    <row r="2448" spans="2:22" x14ac:dyDescent="0.2">
      <c r="B2448" s="2"/>
      <c r="C2448" s="2"/>
      <c r="D2448" s="2"/>
      <c r="E2448" s="2"/>
      <c r="F2448" s="2"/>
      <c r="G2448" s="3"/>
      <c r="H2448" s="3"/>
      <c r="I2448" s="2"/>
      <c r="J2448"/>
      <c r="K2448"/>
      <c r="L2448"/>
      <c r="M2448"/>
      <c r="N2448"/>
      <c r="O2448"/>
      <c r="P2448"/>
      <c r="Q2448"/>
      <c r="R2448"/>
      <c r="S2448"/>
      <c r="T2448"/>
      <c r="U2448"/>
      <c r="V2448" s="2"/>
    </row>
    <row r="2449" spans="2:22" x14ac:dyDescent="0.2">
      <c r="B2449" s="2"/>
      <c r="C2449" s="2"/>
      <c r="D2449" s="2"/>
      <c r="E2449" s="2"/>
      <c r="F2449" s="2"/>
      <c r="G2449" s="3"/>
      <c r="H2449" s="3"/>
      <c r="I2449" s="2"/>
      <c r="J2449"/>
      <c r="K2449"/>
      <c r="L2449"/>
      <c r="M2449"/>
      <c r="N2449"/>
      <c r="O2449"/>
      <c r="P2449"/>
      <c r="Q2449"/>
      <c r="R2449"/>
      <c r="S2449"/>
      <c r="T2449"/>
      <c r="U2449"/>
      <c r="V2449" s="2"/>
    </row>
    <row r="2450" spans="2:22" x14ac:dyDescent="0.2">
      <c r="B2450" s="2"/>
      <c r="C2450" s="2"/>
      <c r="D2450" s="2"/>
      <c r="E2450" s="2"/>
      <c r="F2450" s="2"/>
      <c r="G2450" s="3"/>
      <c r="H2450" s="3"/>
      <c r="I2450" s="2"/>
      <c r="J2450"/>
      <c r="K2450"/>
      <c r="L2450"/>
      <c r="M2450"/>
      <c r="N2450"/>
      <c r="O2450"/>
      <c r="P2450"/>
      <c r="Q2450"/>
      <c r="R2450"/>
      <c r="S2450"/>
      <c r="T2450"/>
      <c r="U2450"/>
      <c r="V2450" s="2"/>
    </row>
    <row r="2451" spans="2:22" x14ac:dyDescent="0.2">
      <c r="B2451" s="2"/>
      <c r="C2451" s="2"/>
      <c r="D2451" s="2"/>
      <c r="E2451" s="2"/>
      <c r="F2451" s="2"/>
      <c r="G2451" s="3"/>
      <c r="H2451" s="3"/>
      <c r="I2451" s="2"/>
      <c r="J2451"/>
      <c r="K2451"/>
      <c r="L2451"/>
      <c r="M2451"/>
      <c r="N2451"/>
      <c r="O2451"/>
      <c r="P2451"/>
      <c r="Q2451"/>
      <c r="R2451"/>
      <c r="S2451"/>
      <c r="T2451"/>
      <c r="U2451"/>
      <c r="V2451" s="2"/>
    </row>
    <row r="2452" spans="2:22" x14ac:dyDescent="0.2">
      <c r="B2452" s="2"/>
      <c r="C2452" s="2"/>
      <c r="D2452" s="2"/>
      <c r="E2452" s="2"/>
      <c r="F2452" s="2"/>
      <c r="G2452" s="3"/>
      <c r="H2452" s="3"/>
      <c r="I2452" s="2"/>
      <c r="J2452"/>
      <c r="K2452"/>
      <c r="L2452"/>
      <c r="M2452"/>
      <c r="N2452"/>
      <c r="O2452"/>
      <c r="P2452"/>
      <c r="Q2452"/>
      <c r="R2452"/>
      <c r="S2452"/>
      <c r="T2452"/>
      <c r="U2452"/>
      <c r="V2452" s="2"/>
    </row>
    <row r="2453" spans="2:22" x14ac:dyDescent="0.2">
      <c r="B2453" s="2"/>
      <c r="C2453" s="2"/>
      <c r="D2453" s="2"/>
      <c r="E2453" s="2"/>
      <c r="F2453" s="2"/>
      <c r="G2453" s="3"/>
      <c r="H2453" s="3"/>
      <c r="I2453" s="2"/>
      <c r="J2453"/>
      <c r="K2453"/>
      <c r="L2453"/>
      <c r="M2453"/>
      <c r="N2453"/>
      <c r="O2453"/>
      <c r="P2453"/>
      <c r="Q2453"/>
      <c r="R2453"/>
      <c r="S2453"/>
      <c r="T2453"/>
      <c r="U2453"/>
      <c r="V2453" s="2"/>
    </row>
    <row r="2454" spans="2:22" x14ac:dyDescent="0.2">
      <c r="B2454" s="2"/>
      <c r="C2454" s="2"/>
      <c r="D2454" s="2"/>
      <c r="E2454" s="2"/>
      <c r="F2454" s="2"/>
      <c r="G2454" s="3"/>
      <c r="H2454" s="3"/>
      <c r="I2454" s="2"/>
      <c r="J2454"/>
      <c r="K2454"/>
      <c r="L2454"/>
      <c r="M2454"/>
      <c r="N2454"/>
      <c r="O2454"/>
      <c r="P2454"/>
      <c r="Q2454"/>
      <c r="R2454"/>
      <c r="S2454"/>
      <c r="T2454"/>
      <c r="U2454"/>
      <c r="V2454" s="2"/>
    </row>
    <row r="2455" spans="2:22" x14ac:dyDescent="0.2">
      <c r="B2455" s="2"/>
      <c r="C2455" s="2"/>
      <c r="D2455" s="2"/>
      <c r="E2455" s="2"/>
      <c r="F2455" s="2"/>
      <c r="G2455" s="3"/>
      <c r="H2455" s="3"/>
      <c r="I2455" s="2"/>
      <c r="J2455"/>
      <c r="K2455"/>
      <c r="L2455"/>
      <c r="M2455"/>
      <c r="N2455"/>
      <c r="O2455"/>
      <c r="P2455"/>
      <c r="Q2455"/>
      <c r="R2455"/>
      <c r="S2455"/>
      <c r="T2455"/>
      <c r="U2455"/>
      <c r="V2455" s="2"/>
    </row>
    <row r="2456" spans="2:22" x14ac:dyDescent="0.2">
      <c r="B2456" s="2"/>
      <c r="C2456" s="2"/>
      <c r="D2456" s="2"/>
      <c r="E2456" s="2"/>
      <c r="F2456" s="2"/>
      <c r="G2456" s="3"/>
      <c r="H2456" s="3"/>
      <c r="I2456" s="2"/>
      <c r="J2456"/>
      <c r="K2456"/>
      <c r="L2456"/>
      <c r="M2456"/>
      <c r="N2456"/>
      <c r="O2456"/>
      <c r="P2456"/>
      <c r="Q2456"/>
      <c r="R2456"/>
      <c r="S2456"/>
      <c r="T2456"/>
      <c r="U2456"/>
      <c r="V2456" s="2"/>
    </row>
    <row r="2457" spans="2:22" x14ac:dyDescent="0.2">
      <c r="B2457" s="2"/>
      <c r="C2457" s="2"/>
      <c r="D2457" s="2"/>
      <c r="E2457" s="2"/>
      <c r="F2457" s="2"/>
      <c r="G2457" s="3"/>
      <c r="H2457" s="3"/>
      <c r="I2457" s="2"/>
      <c r="J2457"/>
      <c r="K2457"/>
      <c r="L2457"/>
      <c r="M2457"/>
      <c r="N2457"/>
      <c r="O2457"/>
      <c r="P2457"/>
      <c r="Q2457"/>
      <c r="R2457"/>
      <c r="S2457"/>
      <c r="T2457"/>
      <c r="U2457"/>
      <c r="V2457" s="2"/>
    </row>
    <row r="2458" spans="2:22" x14ac:dyDescent="0.2">
      <c r="B2458" s="2"/>
      <c r="C2458" s="2"/>
      <c r="D2458" s="2"/>
      <c r="E2458" s="2"/>
      <c r="F2458" s="2"/>
      <c r="G2458" s="3"/>
      <c r="H2458" s="3"/>
      <c r="I2458" s="2"/>
      <c r="J2458"/>
      <c r="K2458"/>
      <c r="L2458"/>
      <c r="M2458"/>
      <c r="N2458"/>
      <c r="O2458"/>
      <c r="P2458"/>
      <c r="Q2458"/>
      <c r="R2458"/>
      <c r="S2458"/>
      <c r="T2458"/>
      <c r="U2458"/>
      <c r="V2458" s="2"/>
    </row>
    <row r="2459" spans="2:22" x14ac:dyDescent="0.2">
      <c r="B2459" s="2"/>
      <c r="C2459" s="2"/>
      <c r="D2459" s="2"/>
      <c r="E2459" s="2"/>
      <c r="F2459" s="2"/>
      <c r="G2459" s="3"/>
      <c r="H2459" s="3"/>
      <c r="I2459" s="2"/>
      <c r="J2459"/>
      <c r="K2459"/>
      <c r="L2459"/>
      <c r="M2459"/>
      <c r="N2459"/>
      <c r="O2459"/>
      <c r="P2459"/>
      <c r="Q2459"/>
      <c r="R2459"/>
      <c r="S2459"/>
      <c r="T2459"/>
      <c r="U2459"/>
      <c r="V2459" s="2"/>
    </row>
    <row r="2460" spans="2:22" x14ac:dyDescent="0.2">
      <c r="B2460" s="2"/>
      <c r="C2460" s="2"/>
      <c r="D2460" s="2"/>
      <c r="E2460" s="2"/>
      <c r="F2460" s="2"/>
      <c r="G2460" s="3"/>
      <c r="H2460" s="3"/>
      <c r="I2460" s="2"/>
      <c r="J2460"/>
      <c r="K2460"/>
      <c r="L2460"/>
      <c r="M2460"/>
      <c r="N2460"/>
      <c r="O2460"/>
      <c r="P2460"/>
      <c r="Q2460"/>
      <c r="R2460"/>
      <c r="S2460"/>
      <c r="T2460"/>
      <c r="U2460"/>
      <c r="V2460" s="2"/>
    </row>
    <row r="2461" spans="2:22" x14ac:dyDescent="0.2">
      <c r="B2461" s="2"/>
      <c r="C2461" s="2"/>
      <c r="D2461" s="2"/>
      <c r="E2461" s="2"/>
      <c r="F2461" s="2"/>
      <c r="G2461" s="3"/>
      <c r="H2461" s="3"/>
      <c r="I2461" s="2"/>
      <c r="J2461"/>
      <c r="K2461"/>
      <c r="L2461"/>
      <c r="M2461"/>
      <c r="N2461"/>
      <c r="O2461"/>
      <c r="P2461"/>
      <c r="Q2461"/>
      <c r="R2461"/>
      <c r="S2461"/>
      <c r="T2461"/>
      <c r="U2461"/>
      <c r="V2461" s="2"/>
    </row>
    <row r="2462" spans="2:22" x14ac:dyDescent="0.2">
      <c r="B2462" s="2"/>
      <c r="C2462" s="2"/>
      <c r="D2462" s="2"/>
      <c r="E2462" s="2"/>
      <c r="F2462" s="2"/>
      <c r="G2462" s="3"/>
      <c r="H2462" s="3"/>
      <c r="I2462" s="2"/>
      <c r="J2462"/>
      <c r="K2462"/>
      <c r="L2462"/>
      <c r="M2462"/>
      <c r="N2462"/>
      <c r="O2462"/>
      <c r="P2462"/>
      <c r="Q2462"/>
      <c r="R2462"/>
      <c r="S2462"/>
      <c r="T2462"/>
      <c r="U2462"/>
      <c r="V2462" s="2"/>
    </row>
    <row r="2463" spans="2:22" x14ac:dyDescent="0.2">
      <c r="B2463" s="2"/>
      <c r="C2463" s="2"/>
      <c r="D2463" s="2"/>
      <c r="E2463" s="2"/>
      <c r="F2463" s="2"/>
      <c r="G2463" s="3"/>
      <c r="H2463" s="3"/>
      <c r="I2463" s="2"/>
      <c r="J2463"/>
      <c r="K2463"/>
      <c r="L2463"/>
      <c r="M2463"/>
      <c r="N2463"/>
      <c r="O2463"/>
      <c r="P2463"/>
      <c r="Q2463"/>
      <c r="R2463"/>
      <c r="S2463"/>
      <c r="T2463"/>
      <c r="U2463"/>
      <c r="V2463" s="2"/>
    </row>
    <row r="2464" spans="2:22" x14ac:dyDescent="0.2">
      <c r="B2464" s="2"/>
      <c r="C2464" s="2"/>
      <c r="D2464" s="2"/>
      <c r="E2464" s="2"/>
      <c r="F2464" s="2"/>
      <c r="G2464" s="3"/>
      <c r="H2464" s="3"/>
      <c r="I2464" s="2"/>
      <c r="J2464"/>
      <c r="K2464"/>
      <c r="L2464"/>
      <c r="M2464"/>
      <c r="N2464"/>
      <c r="O2464"/>
      <c r="P2464"/>
      <c r="Q2464"/>
      <c r="R2464"/>
      <c r="S2464"/>
      <c r="T2464"/>
      <c r="U2464"/>
      <c r="V2464" s="2"/>
    </row>
    <row r="2465" spans="2:22" x14ac:dyDescent="0.2">
      <c r="B2465" s="2"/>
      <c r="C2465" s="2"/>
      <c r="D2465" s="2"/>
      <c r="E2465" s="2"/>
      <c r="F2465" s="2"/>
      <c r="G2465" s="3"/>
      <c r="H2465" s="3"/>
      <c r="I2465" s="2"/>
      <c r="J2465"/>
      <c r="K2465"/>
      <c r="L2465"/>
      <c r="M2465"/>
      <c r="N2465"/>
      <c r="O2465"/>
      <c r="P2465"/>
      <c r="Q2465"/>
      <c r="R2465"/>
      <c r="S2465"/>
      <c r="T2465"/>
      <c r="U2465"/>
      <c r="V2465" s="2"/>
    </row>
    <row r="2466" spans="2:22" x14ac:dyDescent="0.2">
      <c r="B2466" s="2"/>
      <c r="C2466" s="2"/>
      <c r="D2466" s="2"/>
      <c r="E2466" s="2"/>
      <c r="F2466" s="2"/>
      <c r="G2466" s="3"/>
      <c r="H2466" s="3"/>
      <c r="I2466" s="2"/>
      <c r="J2466"/>
      <c r="K2466"/>
      <c r="L2466"/>
      <c r="M2466"/>
      <c r="N2466"/>
      <c r="O2466"/>
      <c r="P2466"/>
      <c r="Q2466"/>
      <c r="R2466"/>
      <c r="S2466"/>
      <c r="T2466"/>
      <c r="U2466"/>
      <c r="V2466" s="2"/>
    </row>
    <row r="2467" spans="2:22" x14ac:dyDescent="0.2">
      <c r="B2467" s="2"/>
      <c r="C2467" s="2"/>
      <c r="D2467" s="2"/>
      <c r="E2467" s="2"/>
      <c r="F2467" s="2"/>
      <c r="G2467" s="3"/>
      <c r="H2467" s="3"/>
      <c r="I2467" s="2"/>
      <c r="J2467"/>
      <c r="K2467"/>
      <c r="L2467"/>
      <c r="M2467"/>
      <c r="N2467"/>
      <c r="O2467"/>
      <c r="P2467"/>
      <c r="Q2467"/>
      <c r="R2467"/>
      <c r="S2467"/>
      <c r="T2467"/>
      <c r="U2467"/>
      <c r="V2467" s="2"/>
    </row>
    <row r="2468" spans="2:22" x14ac:dyDescent="0.2">
      <c r="B2468" s="2"/>
      <c r="C2468" s="2"/>
      <c r="D2468" s="2"/>
      <c r="E2468" s="2"/>
      <c r="F2468" s="2"/>
      <c r="G2468" s="3"/>
      <c r="H2468" s="3"/>
      <c r="I2468" s="2"/>
      <c r="J2468"/>
      <c r="K2468"/>
      <c r="L2468"/>
      <c r="M2468"/>
      <c r="N2468"/>
      <c r="O2468"/>
      <c r="P2468"/>
      <c r="Q2468"/>
      <c r="R2468"/>
      <c r="S2468"/>
      <c r="T2468"/>
      <c r="U2468"/>
      <c r="V2468" s="2"/>
    </row>
    <row r="2469" spans="2:22" x14ac:dyDescent="0.2">
      <c r="B2469" s="2"/>
      <c r="C2469" s="2"/>
      <c r="D2469" s="2"/>
      <c r="E2469" s="2"/>
      <c r="F2469" s="2"/>
      <c r="G2469" s="3"/>
      <c r="H2469" s="3"/>
      <c r="I2469" s="2"/>
      <c r="J2469"/>
      <c r="K2469"/>
      <c r="L2469"/>
      <c r="M2469"/>
      <c r="N2469"/>
      <c r="O2469"/>
      <c r="P2469"/>
      <c r="Q2469"/>
      <c r="R2469"/>
      <c r="S2469"/>
      <c r="T2469"/>
      <c r="U2469"/>
      <c r="V2469" s="2"/>
    </row>
    <row r="2470" spans="2:22" x14ac:dyDescent="0.2">
      <c r="B2470" s="2"/>
      <c r="C2470" s="2"/>
      <c r="D2470" s="2"/>
      <c r="E2470" s="2"/>
      <c r="F2470" s="2"/>
      <c r="G2470" s="3"/>
      <c r="H2470" s="3"/>
      <c r="I2470" s="2"/>
      <c r="J2470"/>
      <c r="K2470"/>
      <c r="L2470"/>
      <c r="M2470"/>
      <c r="N2470"/>
      <c r="O2470"/>
      <c r="P2470"/>
      <c r="Q2470"/>
      <c r="R2470"/>
      <c r="S2470"/>
      <c r="T2470"/>
      <c r="U2470"/>
      <c r="V2470" s="2"/>
    </row>
    <row r="2471" spans="2:22" x14ac:dyDescent="0.2">
      <c r="B2471" s="2"/>
      <c r="C2471" s="2"/>
      <c r="D2471" s="2"/>
      <c r="E2471" s="2"/>
      <c r="F2471" s="2"/>
      <c r="G2471" s="3"/>
      <c r="H2471" s="3"/>
      <c r="I2471" s="2"/>
      <c r="J2471"/>
      <c r="K2471"/>
      <c r="L2471"/>
      <c r="M2471"/>
      <c r="N2471"/>
      <c r="O2471"/>
      <c r="P2471"/>
      <c r="Q2471"/>
      <c r="R2471"/>
      <c r="S2471"/>
      <c r="T2471"/>
      <c r="U2471"/>
      <c r="V2471" s="2"/>
    </row>
    <row r="2472" spans="2:22" x14ac:dyDescent="0.2">
      <c r="B2472" s="2"/>
      <c r="C2472" s="2"/>
      <c r="D2472" s="2"/>
      <c r="E2472" s="2"/>
      <c r="F2472" s="2"/>
      <c r="G2472" s="3"/>
      <c r="H2472" s="3"/>
      <c r="I2472" s="2"/>
      <c r="J2472"/>
      <c r="K2472"/>
      <c r="L2472"/>
      <c r="M2472"/>
      <c r="N2472"/>
      <c r="O2472"/>
      <c r="P2472"/>
      <c r="Q2472"/>
      <c r="R2472"/>
      <c r="S2472"/>
      <c r="T2472"/>
      <c r="U2472"/>
      <c r="V2472" s="2"/>
    </row>
    <row r="2473" spans="2:22" x14ac:dyDescent="0.2">
      <c r="B2473" s="2"/>
      <c r="C2473" s="2"/>
      <c r="D2473" s="2"/>
      <c r="E2473" s="2"/>
      <c r="F2473" s="2"/>
      <c r="G2473" s="3"/>
      <c r="H2473" s="3"/>
      <c r="I2473" s="2"/>
      <c r="J2473"/>
      <c r="K2473"/>
      <c r="L2473"/>
      <c r="M2473"/>
      <c r="N2473"/>
      <c r="O2473"/>
      <c r="P2473"/>
      <c r="Q2473"/>
      <c r="R2473"/>
      <c r="S2473"/>
      <c r="T2473"/>
      <c r="U2473"/>
      <c r="V2473" s="2"/>
    </row>
    <row r="2474" spans="2:22" x14ac:dyDescent="0.2">
      <c r="B2474" s="2"/>
      <c r="C2474" s="2"/>
      <c r="D2474" s="2"/>
      <c r="E2474" s="2"/>
      <c r="F2474" s="2"/>
      <c r="G2474" s="3"/>
      <c r="H2474" s="3"/>
      <c r="I2474" s="2"/>
      <c r="J2474"/>
      <c r="K2474"/>
      <c r="L2474"/>
      <c r="M2474"/>
      <c r="N2474"/>
      <c r="O2474"/>
      <c r="P2474"/>
      <c r="Q2474"/>
      <c r="R2474"/>
      <c r="S2474"/>
      <c r="T2474"/>
      <c r="U2474"/>
      <c r="V2474" s="2"/>
    </row>
    <row r="2475" spans="2:22" x14ac:dyDescent="0.2">
      <c r="B2475" s="2"/>
      <c r="C2475" s="2"/>
      <c r="D2475" s="2"/>
      <c r="E2475" s="2"/>
      <c r="F2475" s="2"/>
      <c r="G2475" s="3"/>
      <c r="H2475" s="3"/>
      <c r="I2475" s="2"/>
      <c r="J2475"/>
      <c r="K2475"/>
      <c r="L2475"/>
      <c r="M2475"/>
      <c r="N2475"/>
      <c r="O2475"/>
      <c r="P2475"/>
      <c r="Q2475"/>
      <c r="R2475"/>
      <c r="S2475"/>
      <c r="T2475"/>
      <c r="U2475"/>
      <c r="V2475" s="2"/>
    </row>
    <row r="2476" spans="2:22" x14ac:dyDescent="0.2">
      <c r="B2476" s="2"/>
      <c r="C2476" s="2"/>
      <c r="D2476" s="2"/>
      <c r="E2476" s="2"/>
      <c r="F2476" s="2"/>
      <c r="G2476" s="3"/>
      <c r="H2476" s="3"/>
      <c r="I2476" s="2"/>
      <c r="J2476"/>
      <c r="K2476"/>
      <c r="L2476"/>
      <c r="M2476"/>
      <c r="N2476"/>
      <c r="O2476"/>
      <c r="P2476"/>
      <c r="Q2476"/>
      <c r="R2476"/>
      <c r="S2476"/>
      <c r="T2476"/>
      <c r="U2476"/>
      <c r="V2476" s="2"/>
    </row>
    <row r="2477" spans="2:22" x14ac:dyDescent="0.2">
      <c r="B2477" s="2"/>
      <c r="C2477" s="2"/>
      <c r="D2477" s="2"/>
      <c r="E2477" s="2"/>
      <c r="F2477" s="2"/>
      <c r="G2477" s="3"/>
      <c r="H2477" s="3"/>
      <c r="I2477" s="2"/>
      <c r="J2477"/>
      <c r="K2477"/>
      <c r="L2477"/>
      <c r="M2477"/>
      <c r="N2477"/>
      <c r="O2477"/>
      <c r="P2477"/>
      <c r="Q2477"/>
      <c r="R2477"/>
      <c r="S2477"/>
      <c r="T2477"/>
      <c r="U2477"/>
      <c r="V2477" s="2"/>
    </row>
    <row r="2478" spans="2:22" x14ac:dyDescent="0.2">
      <c r="B2478" s="2"/>
      <c r="C2478" s="2"/>
      <c r="D2478" s="2"/>
      <c r="E2478" s="2"/>
      <c r="F2478" s="2"/>
      <c r="G2478" s="3"/>
      <c r="H2478" s="3"/>
      <c r="I2478" s="2"/>
      <c r="J2478"/>
      <c r="K2478"/>
      <c r="L2478"/>
      <c r="M2478"/>
      <c r="N2478"/>
      <c r="O2478"/>
      <c r="P2478"/>
      <c r="Q2478"/>
      <c r="R2478"/>
      <c r="S2478"/>
      <c r="T2478"/>
      <c r="U2478"/>
      <c r="V2478" s="2"/>
    </row>
    <row r="2479" spans="2:22" x14ac:dyDescent="0.2">
      <c r="B2479" s="2"/>
      <c r="C2479" s="2"/>
      <c r="D2479" s="2"/>
      <c r="E2479" s="2"/>
      <c r="F2479" s="2"/>
      <c r="G2479" s="3"/>
      <c r="H2479" s="3"/>
      <c r="I2479" s="2"/>
      <c r="J2479"/>
      <c r="K2479"/>
      <c r="L2479"/>
      <c r="M2479"/>
      <c r="N2479"/>
      <c r="O2479"/>
      <c r="P2479"/>
      <c r="Q2479"/>
      <c r="R2479"/>
      <c r="S2479"/>
      <c r="T2479"/>
      <c r="U2479"/>
      <c r="V2479" s="2"/>
    </row>
    <row r="2480" spans="2:22" x14ac:dyDescent="0.2">
      <c r="B2480" s="2"/>
      <c r="C2480" s="2"/>
      <c r="D2480" s="2"/>
      <c r="E2480" s="2"/>
      <c r="F2480" s="2"/>
      <c r="G2480" s="3"/>
      <c r="H2480" s="3"/>
      <c r="I2480" s="2"/>
      <c r="J2480"/>
      <c r="K2480"/>
      <c r="L2480"/>
      <c r="M2480"/>
      <c r="N2480"/>
      <c r="O2480"/>
      <c r="P2480"/>
      <c r="Q2480"/>
      <c r="R2480"/>
      <c r="S2480"/>
      <c r="T2480"/>
      <c r="U2480"/>
      <c r="V2480" s="2"/>
    </row>
    <row r="2481" spans="2:22" x14ac:dyDescent="0.2">
      <c r="B2481" s="2"/>
      <c r="C2481" s="2"/>
      <c r="D2481" s="2"/>
      <c r="E2481" s="2"/>
      <c r="F2481" s="2"/>
      <c r="G2481" s="3"/>
      <c r="H2481" s="3"/>
      <c r="I2481" s="2"/>
      <c r="J2481"/>
      <c r="K2481"/>
      <c r="L2481"/>
      <c r="M2481"/>
      <c r="N2481"/>
      <c r="O2481"/>
      <c r="P2481"/>
      <c r="Q2481"/>
      <c r="R2481"/>
      <c r="S2481"/>
      <c r="T2481"/>
      <c r="U2481"/>
      <c r="V2481" s="2"/>
    </row>
    <row r="2482" spans="2:22" x14ac:dyDescent="0.2">
      <c r="B2482" s="2"/>
      <c r="C2482" s="2"/>
      <c r="D2482" s="2"/>
      <c r="E2482" s="2"/>
      <c r="F2482" s="2"/>
      <c r="G2482" s="3"/>
      <c r="H2482" s="3"/>
      <c r="I2482" s="2"/>
      <c r="J2482"/>
      <c r="K2482"/>
      <c r="L2482"/>
      <c r="M2482"/>
      <c r="N2482"/>
      <c r="O2482"/>
      <c r="P2482"/>
      <c r="Q2482"/>
      <c r="R2482"/>
      <c r="S2482"/>
      <c r="T2482"/>
      <c r="U2482"/>
      <c r="V2482" s="2"/>
    </row>
    <row r="2483" spans="2:22" x14ac:dyDescent="0.2">
      <c r="B2483" s="2"/>
      <c r="C2483" s="2"/>
      <c r="D2483" s="2"/>
      <c r="E2483" s="2"/>
      <c r="F2483" s="2"/>
      <c r="G2483" s="3"/>
      <c r="H2483" s="3"/>
      <c r="I2483" s="2"/>
      <c r="J2483"/>
      <c r="K2483"/>
      <c r="L2483"/>
      <c r="M2483"/>
      <c r="N2483"/>
      <c r="O2483"/>
      <c r="P2483"/>
      <c r="Q2483"/>
      <c r="R2483"/>
      <c r="S2483"/>
      <c r="T2483"/>
      <c r="U2483"/>
      <c r="V2483" s="2"/>
    </row>
    <row r="2484" spans="2:22" x14ac:dyDescent="0.2">
      <c r="B2484" s="2"/>
      <c r="C2484" s="2"/>
      <c r="D2484" s="2"/>
      <c r="E2484" s="2"/>
      <c r="F2484" s="2"/>
      <c r="G2484" s="3"/>
      <c r="H2484" s="3"/>
      <c r="I2484" s="2"/>
      <c r="J2484"/>
      <c r="K2484"/>
      <c r="L2484"/>
      <c r="M2484"/>
      <c r="N2484"/>
      <c r="O2484"/>
      <c r="P2484"/>
      <c r="Q2484"/>
      <c r="R2484"/>
      <c r="S2484"/>
      <c r="T2484"/>
      <c r="U2484"/>
      <c r="V2484" s="2"/>
    </row>
    <row r="2485" spans="2:22" x14ac:dyDescent="0.2">
      <c r="B2485" s="2"/>
      <c r="C2485" s="2"/>
      <c r="D2485" s="2"/>
      <c r="E2485" s="2"/>
      <c r="F2485" s="2"/>
      <c r="G2485" s="3"/>
      <c r="H2485" s="3"/>
      <c r="I2485" s="2"/>
      <c r="J2485"/>
      <c r="K2485"/>
      <c r="L2485"/>
      <c r="M2485"/>
      <c r="N2485"/>
      <c r="O2485"/>
      <c r="P2485"/>
      <c r="Q2485"/>
      <c r="R2485"/>
      <c r="S2485"/>
      <c r="T2485"/>
      <c r="U2485"/>
      <c r="V2485" s="2"/>
    </row>
    <row r="2486" spans="2:22" x14ac:dyDescent="0.2">
      <c r="B2486" s="2"/>
      <c r="C2486" s="2"/>
      <c r="D2486" s="2"/>
      <c r="E2486" s="2"/>
      <c r="F2486" s="2"/>
      <c r="G2486" s="3"/>
      <c r="H2486" s="3"/>
      <c r="I2486" s="2"/>
      <c r="J2486"/>
      <c r="K2486"/>
      <c r="L2486"/>
      <c r="M2486"/>
      <c r="N2486"/>
      <c r="O2486"/>
      <c r="P2486"/>
      <c r="Q2486"/>
      <c r="R2486"/>
      <c r="S2486"/>
      <c r="T2486"/>
      <c r="U2486"/>
      <c r="V2486" s="2"/>
    </row>
    <row r="2487" spans="2:22" x14ac:dyDescent="0.2">
      <c r="B2487" s="2"/>
      <c r="C2487" s="2"/>
      <c r="D2487" s="2"/>
      <c r="E2487" s="2"/>
      <c r="F2487" s="2"/>
      <c r="G2487" s="3"/>
      <c r="H2487" s="3"/>
      <c r="I2487" s="2"/>
      <c r="J2487"/>
      <c r="K2487"/>
      <c r="L2487"/>
      <c r="M2487"/>
      <c r="N2487"/>
      <c r="O2487"/>
      <c r="P2487"/>
      <c r="Q2487"/>
      <c r="R2487"/>
      <c r="S2487"/>
      <c r="T2487"/>
      <c r="U2487"/>
      <c r="V2487" s="2"/>
    </row>
    <row r="2488" spans="2:22" x14ac:dyDescent="0.2">
      <c r="B2488" s="2"/>
      <c r="C2488" s="2"/>
      <c r="D2488" s="2"/>
      <c r="E2488" s="2"/>
      <c r="F2488" s="2"/>
      <c r="G2488" s="3"/>
      <c r="H2488" s="3"/>
      <c r="I2488" s="2"/>
      <c r="J2488"/>
      <c r="K2488"/>
      <c r="L2488"/>
      <c r="M2488"/>
      <c r="N2488"/>
      <c r="O2488"/>
      <c r="P2488"/>
      <c r="Q2488"/>
      <c r="R2488"/>
      <c r="S2488"/>
      <c r="T2488"/>
      <c r="U2488"/>
      <c r="V2488" s="2"/>
    </row>
    <row r="2489" spans="2:22" x14ac:dyDescent="0.2">
      <c r="B2489" s="2"/>
      <c r="C2489" s="2"/>
      <c r="D2489" s="2"/>
      <c r="E2489" s="2"/>
      <c r="F2489" s="2"/>
      <c r="G2489" s="3"/>
      <c r="H2489" s="3"/>
      <c r="I2489" s="2"/>
      <c r="J2489"/>
      <c r="K2489"/>
      <c r="L2489"/>
      <c r="M2489"/>
      <c r="N2489"/>
      <c r="O2489"/>
      <c r="P2489"/>
      <c r="Q2489"/>
      <c r="R2489"/>
      <c r="S2489"/>
      <c r="T2489"/>
      <c r="U2489"/>
      <c r="V2489" s="2"/>
    </row>
    <row r="2490" spans="2:22" x14ac:dyDescent="0.2">
      <c r="B2490" s="2"/>
      <c r="C2490" s="2"/>
      <c r="D2490" s="2"/>
      <c r="E2490" s="2"/>
      <c r="F2490" s="2"/>
      <c r="G2490" s="3"/>
      <c r="H2490" s="3"/>
      <c r="I2490" s="2"/>
      <c r="J2490"/>
      <c r="K2490"/>
      <c r="L2490"/>
      <c r="M2490"/>
      <c r="N2490"/>
      <c r="O2490"/>
      <c r="P2490"/>
      <c r="Q2490"/>
      <c r="R2490"/>
      <c r="S2490"/>
      <c r="T2490"/>
      <c r="U2490"/>
      <c r="V2490" s="2"/>
    </row>
    <row r="2491" spans="2:22" x14ac:dyDescent="0.2">
      <c r="B2491" s="2"/>
      <c r="C2491" s="2"/>
      <c r="D2491" s="2"/>
      <c r="E2491" s="2"/>
      <c r="F2491" s="2"/>
      <c r="G2491" s="3"/>
      <c r="H2491" s="3"/>
      <c r="I2491" s="2"/>
      <c r="J2491"/>
      <c r="K2491"/>
      <c r="L2491"/>
      <c r="M2491"/>
      <c r="N2491"/>
      <c r="O2491"/>
      <c r="P2491"/>
      <c r="Q2491"/>
      <c r="R2491"/>
      <c r="S2491"/>
      <c r="T2491"/>
      <c r="U2491"/>
      <c r="V2491" s="2"/>
    </row>
    <row r="2492" spans="2:22" x14ac:dyDescent="0.2">
      <c r="B2492" s="2"/>
      <c r="C2492" s="2"/>
      <c r="D2492" s="2"/>
      <c r="E2492" s="2"/>
      <c r="F2492" s="2"/>
      <c r="G2492" s="3"/>
      <c r="H2492" s="3"/>
      <c r="I2492" s="2"/>
      <c r="J2492"/>
      <c r="K2492"/>
      <c r="L2492"/>
      <c r="M2492"/>
      <c r="N2492"/>
      <c r="O2492"/>
      <c r="P2492"/>
      <c r="Q2492"/>
      <c r="R2492"/>
      <c r="S2492"/>
      <c r="T2492"/>
      <c r="U2492"/>
      <c r="V2492" s="2"/>
    </row>
    <row r="2493" spans="2:22" x14ac:dyDescent="0.2">
      <c r="B2493" s="2"/>
      <c r="C2493" s="2"/>
      <c r="D2493" s="2"/>
      <c r="E2493" s="2"/>
      <c r="F2493" s="2"/>
      <c r="G2493" s="3"/>
      <c r="H2493" s="3"/>
      <c r="I2493" s="2"/>
      <c r="J2493"/>
      <c r="K2493"/>
      <c r="L2493"/>
      <c r="M2493"/>
      <c r="N2493"/>
      <c r="O2493"/>
      <c r="P2493"/>
      <c r="Q2493"/>
      <c r="R2493"/>
      <c r="S2493"/>
      <c r="T2493"/>
      <c r="U2493"/>
      <c r="V2493" s="2"/>
    </row>
    <row r="2494" spans="2:22" x14ac:dyDescent="0.2">
      <c r="B2494" s="2"/>
      <c r="C2494" s="2"/>
      <c r="D2494" s="2"/>
      <c r="E2494" s="2"/>
      <c r="F2494" s="2"/>
      <c r="G2494" s="3"/>
      <c r="H2494" s="3"/>
      <c r="I2494" s="2"/>
      <c r="J2494"/>
      <c r="K2494"/>
      <c r="L2494"/>
      <c r="M2494"/>
      <c r="N2494"/>
      <c r="O2494"/>
      <c r="P2494"/>
      <c r="Q2494"/>
      <c r="R2494"/>
      <c r="S2494"/>
      <c r="T2494"/>
      <c r="U2494"/>
      <c r="V2494" s="2"/>
    </row>
    <row r="2495" spans="2:22" x14ac:dyDescent="0.2">
      <c r="B2495" s="2"/>
      <c r="C2495" s="2"/>
      <c r="D2495" s="2"/>
      <c r="E2495" s="2"/>
      <c r="F2495" s="2"/>
      <c r="G2495" s="3"/>
      <c r="H2495" s="3"/>
      <c r="I2495" s="2"/>
      <c r="J2495"/>
      <c r="K2495"/>
      <c r="L2495"/>
      <c r="M2495"/>
      <c r="N2495"/>
      <c r="O2495"/>
      <c r="P2495"/>
      <c r="Q2495"/>
      <c r="R2495"/>
      <c r="S2495"/>
      <c r="T2495"/>
      <c r="U2495"/>
      <c r="V2495" s="2"/>
    </row>
    <row r="2496" spans="2:22" x14ac:dyDescent="0.2">
      <c r="B2496" s="2"/>
      <c r="C2496" s="2"/>
      <c r="D2496" s="2"/>
      <c r="E2496" s="2"/>
      <c r="F2496" s="2"/>
      <c r="G2496" s="3"/>
      <c r="H2496" s="3"/>
      <c r="I2496" s="2"/>
      <c r="J2496"/>
      <c r="K2496"/>
      <c r="L2496"/>
      <c r="M2496"/>
      <c r="N2496"/>
      <c r="O2496"/>
      <c r="P2496"/>
      <c r="Q2496"/>
      <c r="R2496"/>
      <c r="S2496"/>
      <c r="T2496"/>
      <c r="U2496"/>
      <c r="V2496" s="2"/>
    </row>
    <row r="2497" spans="2:22" x14ac:dyDescent="0.2">
      <c r="B2497" s="2"/>
      <c r="C2497" s="2"/>
      <c r="D2497" s="2"/>
      <c r="E2497" s="2"/>
      <c r="F2497" s="2"/>
      <c r="G2497" s="3"/>
      <c r="H2497" s="3"/>
      <c r="I2497" s="2"/>
      <c r="J2497"/>
      <c r="K2497"/>
      <c r="L2497"/>
      <c r="M2497"/>
      <c r="N2497"/>
      <c r="O2497"/>
      <c r="P2497"/>
      <c r="Q2497"/>
      <c r="R2497"/>
      <c r="S2497"/>
      <c r="T2497"/>
      <c r="U2497"/>
      <c r="V2497" s="2"/>
    </row>
    <row r="2498" spans="2:22" x14ac:dyDescent="0.2">
      <c r="B2498" s="2"/>
      <c r="C2498" s="2"/>
      <c r="D2498" s="2"/>
      <c r="E2498" s="2"/>
      <c r="F2498" s="2"/>
      <c r="G2498" s="3"/>
      <c r="H2498" s="3"/>
      <c r="I2498" s="2"/>
      <c r="J2498"/>
      <c r="K2498"/>
      <c r="L2498"/>
      <c r="M2498"/>
      <c r="N2498"/>
      <c r="O2498"/>
      <c r="P2498"/>
      <c r="Q2498"/>
      <c r="R2498"/>
      <c r="S2498"/>
      <c r="T2498"/>
      <c r="U2498"/>
      <c r="V2498" s="2"/>
    </row>
    <row r="2499" spans="2:22" x14ac:dyDescent="0.2">
      <c r="B2499" s="2"/>
      <c r="C2499" s="2"/>
      <c r="D2499" s="2"/>
      <c r="E2499" s="2"/>
      <c r="F2499" s="2"/>
      <c r="G2499" s="3"/>
      <c r="H2499" s="3"/>
      <c r="I2499" s="2"/>
      <c r="J2499"/>
      <c r="K2499"/>
      <c r="L2499"/>
      <c r="M2499"/>
      <c r="N2499"/>
      <c r="O2499"/>
      <c r="P2499"/>
      <c r="Q2499"/>
      <c r="R2499"/>
      <c r="S2499"/>
      <c r="T2499"/>
      <c r="U2499"/>
      <c r="V2499" s="2"/>
    </row>
    <row r="2500" spans="2:22" x14ac:dyDescent="0.2">
      <c r="B2500" s="2"/>
      <c r="C2500" s="2"/>
      <c r="D2500" s="2"/>
      <c r="E2500" s="2"/>
      <c r="F2500" s="2"/>
      <c r="G2500" s="3"/>
      <c r="H2500" s="3"/>
      <c r="I2500" s="2"/>
      <c r="J2500"/>
      <c r="K2500"/>
      <c r="L2500"/>
      <c r="M2500"/>
      <c r="N2500"/>
      <c r="O2500"/>
      <c r="P2500"/>
      <c r="Q2500"/>
      <c r="R2500"/>
      <c r="S2500"/>
      <c r="T2500"/>
      <c r="U2500"/>
      <c r="V2500" s="2"/>
    </row>
    <row r="2501" spans="2:22" x14ac:dyDescent="0.2">
      <c r="B2501" s="2"/>
      <c r="C2501" s="2"/>
      <c r="D2501" s="2"/>
      <c r="E2501" s="2"/>
      <c r="F2501" s="2"/>
      <c r="G2501" s="3"/>
      <c r="H2501" s="3"/>
      <c r="I2501" s="2"/>
      <c r="J2501"/>
      <c r="K2501"/>
      <c r="L2501"/>
      <c r="M2501"/>
      <c r="N2501"/>
      <c r="O2501"/>
      <c r="P2501"/>
      <c r="Q2501"/>
      <c r="R2501"/>
      <c r="S2501"/>
      <c r="T2501"/>
      <c r="U2501"/>
      <c r="V2501" s="2"/>
    </row>
    <row r="2502" spans="2:22" x14ac:dyDescent="0.2">
      <c r="B2502" s="2"/>
      <c r="C2502" s="2"/>
      <c r="D2502" s="2"/>
      <c r="E2502" s="2"/>
      <c r="F2502" s="2"/>
      <c r="G2502" s="3"/>
      <c r="H2502" s="3"/>
      <c r="I2502" s="2"/>
      <c r="J2502"/>
      <c r="K2502"/>
      <c r="L2502"/>
      <c r="M2502"/>
      <c r="N2502"/>
      <c r="O2502"/>
      <c r="P2502"/>
      <c r="Q2502"/>
      <c r="R2502"/>
      <c r="S2502"/>
      <c r="T2502"/>
      <c r="U2502"/>
      <c r="V2502" s="2"/>
    </row>
    <row r="2503" spans="2:22" x14ac:dyDescent="0.2">
      <c r="B2503" s="2"/>
      <c r="C2503" s="2"/>
      <c r="D2503" s="2"/>
      <c r="E2503" s="2"/>
      <c r="F2503" s="2"/>
      <c r="G2503" s="3"/>
      <c r="H2503" s="3"/>
      <c r="I2503" s="2"/>
      <c r="J2503"/>
      <c r="K2503"/>
      <c r="L2503"/>
      <c r="M2503"/>
      <c r="N2503"/>
      <c r="O2503"/>
      <c r="P2503"/>
      <c r="Q2503"/>
      <c r="R2503"/>
      <c r="S2503"/>
      <c r="T2503"/>
      <c r="U2503"/>
      <c r="V2503" s="2"/>
    </row>
    <row r="2504" spans="2:22" x14ac:dyDescent="0.2">
      <c r="B2504" s="2"/>
      <c r="C2504" s="2"/>
      <c r="D2504" s="2"/>
      <c r="E2504" s="2"/>
      <c r="F2504" s="2"/>
      <c r="G2504" s="3"/>
      <c r="H2504" s="3"/>
      <c r="I2504" s="2"/>
      <c r="J2504"/>
      <c r="K2504"/>
      <c r="L2504"/>
      <c r="M2504"/>
      <c r="N2504"/>
      <c r="O2504"/>
      <c r="P2504"/>
      <c r="Q2504"/>
      <c r="R2504"/>
      <c r="S2504"/>
      <c r="T2504"/>
      <c r="U2504"/>
      <c r="V2504" s="2"/>
    </row>
    <row r="2505" spans="2:22" x14ac:dyDescent="0.2">
      <c r="B2505" s="2"/>
      <c r="C2505" s="2"/>
      <c r="D2505" s="2"/>
      <c r="E2505" s="2"/>
      <c r="F2505" s="2"/>
      <c r="G2505" s="3"/>
      <c r="H2505" s="3"/>
      <c r="I2505" s="2"/>
      <c r="J2505"/>
      <c r="K2505"/>
      <c r="L2505"/>
      <c r="M2505"/>
      <c r="N2505"/>
      <c r="O2505"/>
      <c r="P2505"/>
      <c r="Q2505"/>
      <c r="R2505"/>
      <c r="S2505"/>
      <c r="T2505"/>
      <c r="U2505"/>
      <c r="V2505" s="2"/>
    </row>
    <row r="2506" spans="2:22" x14ac:dyDescent="0.2">
      <c r="B2506" s="2"/>
      <c r="C2506" s="2"/>
      <c r="D2506" s="2"/>
      <c r="E2506" s="2"/>
      <c r="F2506" s="2"/>
      <c r="G2506" s="3"/>
      <c r="H2506" s="3"/>
      <c r="I2506" s="2"/>
      <c r="J2506"/>
      <c r="K2506"/>
      <c r="L2506"/>
      <c r="M2506"/>
      <c r="N2506"/>
      <c r="O2506"/>
      <c r="P2506"/>
      <c r="Q2506"/>
      <c r="R2506"/>
      <c r="S2506"/>
      <c r="T2506"/>
      <c r="U2506"/>
      <c r="V2506" s="2"/>
    </row>
    <row r="2507" spans="2:22" x14ac:dyDescent="0.2">
      <c r="B2507" s="2"/>
      <c r="C2507" s="2"/>
      <c r="D2507" s="2"/>
      <c r="E2507" s="2"/>
      <c r="F2507" s="2"/>
      <c r="G2507" s="3"/>
      <c r="H2507" s="3"/>
      <c r="I2507" s="2"/>
      <c r="J2507"/>
      <c r="K2507"/>
      <c r="L2507"/>
      <c r="M2507"/>
      <c r="N2507"/>
      <c r="O2507"/>
      <c r="P2507"/>
      <c r="Q2507"/>
      <c r="R2507"/>
      <c r="S2507"/>
      <c r="T2507"/>
      <c r="U2507"/>
      <c r="V2507" s="2"/>
    </row>
    <row r="2508" spans="2:22" x14ac:dyDescent="0.2">
      <c r="B2508" s="2"/>
      <c r="C2508" s="2"/>
      <c r="D2508" s="2"/>
      <c r="E2508" s="2"/>
      <c r="F2508" s="2"/>
      <c r="G2508" s="3"/>
      <c r="H2508" s="3"/>
      <c r="I2508" s="2"/>
      <c r="J2508"/>
      <c r="K2508"/>
      <c r="L2508"/>
      <c r="M2508"/>
      <c r="N2508"/>
      <c r="O2508"/>
      <c r="P2508"/>
      <c r="Q2508"/>
      <c r="R2508"/>
      <c r="S2508"/>
      <c r="T2508"/>
      <c r="U2508"/>
      <c r="V2508" s="2"/>
    </row>
    <row r="2509" spans="2:22" x14ac:dyDescent="0.2">
      <c r="B2509" s="2"/>
      <c r="C2509" s="2"/>
      <c r="D2509" s="2"/>
      <c r="E2509" s="2"/>
      <c r="F2509" s="2"/>
      <c r="G2509" s="3"/>
      <c r="H2509" s="3"/>
      <c r="I2509" s="2"/>
      <c r="J2509"/>
      <c r="K2509"/>
      <c r="L2509"/>
      <c r="M2509"/>
      <c r="N2509"/>
      <c r="O2509"/>
      <c r="P2509"/>
      <c r="Q2509"/>
      <c r="R2509"/>
      <c r="S2509"/>
      <c r="T2509"/>
      <c r="U2509"/>
      <c r="V2509" s="2"/>
    </row>
    <row r="2510" spans="2:22" x14ac:dyDescent="0.2">
      <c r="B2510" s="2"/>
      <c r="C2510" s="2"/>
      <c r="D2510" s="2"/>
      <c r="E2510" s="2"/>
      <c r="F2510" s="2"/>
      <c r="G2510" s="3"/>
      <c r="H2510" s="3"/>
      <c r="I2510" s="2"/>
      <c r="J2510"/>
      <c r="K2510"/>
      <c r="L2510"/>
      <c r="M2510"/>
      <c r="N2510"/>
      <c r="O2510"/>
      <c r="P2510"/>
      <c r="Q2510"/>
      <c r="R2510"/>
      <c r="S2510"/>
      <c r="T2510"/>
      <c r="U2510"/>
      <c r="V2510" s="2"/>
    </row>
    <row r="2511" spans="2:22" x14ac:dyDescent="0.2">
      <c r="B2511" s="2"/>
      <c r="C2511" s="2"/>
      <c r="D2511" s="2"/>
      <c r="E2511" s="2"/>
      <c r="F2511" s="2"/>
      <c r="G2511" s="3"/>
      <c r="H2511" s="3"/>
      <c r="I2511" s="2"/>
      <c r="J2511"/>
      <c r="K2511"/>
      <c r="L2511"/>
      <c r="M2511"/>
      <c r="N2511"/>
      <c r="O2511"/>
      <c r="P2511"/>
      <c r="Q2511"/>
      <c r="R2511"/>
      <c r="S2511"/>
      <c r="T2511"/>
      <c r="U2511"/>
      <c r="V2511" s="2"/>
    </row>
    <row r="2512" spans="2:22" x14ac:dyDescent="0.2">
      <c r="B2512" s="2"/>
      <c r="C2512" s="2"/>
      <c r="D2512" s="2"/>
      <c r="E2512" s="2"/>
      <c r="F2512" s="2"/>
      <c r="G2512" s="3"/>
      <c r="H2512" s="3"/>
      <c r="I2512" s="2"/>
      <c r="J2512"/>
      <c r="K2512"/>
      <c r="L2512"/>
      <c r="M2512"/>
      <c r="N2512"/>
      <c r="O2512"/>
      <c r="P2512"/>
      <c r="Q2512"/>
      <c r="R2512"/>
      <c r="S2512"/>
      <c r="T2512"/>
      <c r="U2512"/>
      <c r="V2512" s="2"/>
    </row>
    <row r="2513" spans="2:22" x14ac:dyDescent="0.2">
      <c r="B2513" s="2"/>
      <c r="C2513" s="2"/>
      <c r="D2513" s="2"/>
      <c r="E2513" s="2"/>
      <c r="F2513" s="2"/>
      <c r="G2513" s="3"/>
      <c r="H2513" s="3"/>
      <c r="I2513" s="2"/>
      <c r="J2513"/>
      <c r="K2513"/>
      <c r="L2513"/>
      <c r="M2513"/>
      <c r="N2513"/>
      <c r="O2513"/>
      <c r="P2513"/>
      <c r="Q2513"/>
      <c r="R2513"/>
      <c r="S2513"/>
      <c r="T2513"/>
      <c r="U2513"/>
      <c r="V2513" s="2"/>
    </row>
    <row r="2514" spans="2:22" x14ac:dyDescent="0.2">
      <c r="B2514" s="2"/>
      <c r="C2514" s="2"/>
      <c r="D2514" s="2"/>
      <c r="E2514" s="2"/>
      <c r="F2514" s="2"/>
      <c r="G2514" s="3"/>
      <c r="H2514" s="3"/>
      <c r="I2514" s="2"/>
      <c r="J2514"/>
      <c r="K2514"/>
      <c r="L2514"/>
      <c r="M2514"/>
      <c r="N2514"/>
      <c r="O2514"/>
      <c r="P2514"/>
      <c r="Q2514"/>
      <c r="R2514"/>
      <c r="S2514"/>
      <c r="T2514"/>
      <c r="U2514"/>
      <c r="V2514" s="2"/>
    </row>
    <row r="2515" spans="2:22" x14ac:dyDescent="0.2">
      <c r="B2515" s="2"/>
      <c r="C2515" s="2"/>
      <c r="D2515" s="2"/>
      <c r="E2515" s="2"/>
      <c r="F2515" s="2"/>
      <c r="G2515" s="3"/>
      <c r="H2515" s="3"/>
      <c r="I2515" s="2"/>
      <c r="J2515"/>
      <c r="K2515"/>
      <c r="L2515"/>
      <c r="M2515"/>
      <c r="N2515"/>
      <c r="O2515"/>
      <c r="P2515"/>
      <c r="Q2515"/>
      <c r="R2515"/>
      <c r="S2515"/>
      <c r="T2515"/>
      <c r="U2515"/>
      <c r="V2515" s="2"/>
    </row>
    <row r="2516" spans="2:22" x14ac:dyDescent="0.2">
      <c r="B2516" s="2"/>
      <c r="C2516" s="2"/>
      <c r="D2516" s="2"/>
      <c r="E2516" s="2"/>
      <c r="F2516" s="2"/>
      <c r="G2516" s="3"/>
      <c r="H2516" s="3"/>
      <c r="I2516" s="2"/>
      <c r="J2516"/>
      <c r="K2516"/>
      <c r="L2516"/>
      <c r="M2516"/>
      <c r="N2516"/>
      <c r="O2516"/>
      <c r="P2516"/>
      <c r="Q2516"/>
      <c r="R2516"/>
      <c r="S2516"/>
      <c r="T2516"/>
      <c r="U2516"/>
      <c r="V2516" s="2"/>
    </row>
    <row r="2517" spans="2:22" x14ac:dyDescent="0.2">
      <c r="B2517" s="2"/>
      <c r="C2517" s="2"/>
      <c r="D2517" s="2"/>
      <c r="E2517" s="2"/>
      <c r="F2517" s="2"/>
      <c r="G2517" s="3"/>
      <c r="H2517" s="3"/>
      <c r="I2517" s="2"/>
      <c r="J2517"/>
      <c r="K2517"/>
      <c r="L2517"/>
      <c r="M2517"/>
      <c r="N2517"/>
      <c r="O2517"/>
      <c r="P2517"/>
      <c r="Q2517"/>
      <c r="R2517"/>
      <c r="S2517"/>
      <c r="T2517"/>
      <c r="U2517"/>
      <c r="V2517" s="2"/>
    </row>
    <row r="2518" spans="2:22" x14ac:dyDescent="0.2">
      <c r="B2518" s="2"/>
      <c r="C2518" s="2"/>
      <c r="D2518" s="2"/>
      <c r="E2518" s="2"/>
      <c r="F2518" s="2"/>
      <c r="G2518" s="3"/>
      <c r="H2518" s="3"/>
      <c r="I2518" s="2"/>
      <c r="J2518"/>
      <c r="K2518"/>
      <c r="L2518"/>
      <c r="M2518"/>
      <c r="N2518"/>
      <c r="O2518"/>
      <c r="P2518"/>
      <c r="Q2518"/>
      <c r="R2518"/>
      <c r="S2518"/>
      <c r="T2518"/>
      <c r="U2518"/>
      <c r="V2518" s="2"/>
    </row>
    <row r="2519" spans="2:22" x14ac:dyDescent="0.2">
      <c r="B2519" s="2"/>
      <c r="C2519" s="2"/>
      <c r="D2519" s="2"/>
      <c r="E2519" s="2"/>
      <c r="F2519" s="2"/>
      <c r="G2519" s="3"/>
      <c r="H2519" s="3"/>
      <c r="I2519" s="2"/>
      <c r="J2519"/>
      <c r="K2519"/>
      <c r="L2519"/>
      <c r="M2519"/>
      <c r="N2519"/>
      <c r="O2519"/>
      <c r="P2519"/>
      <c r="Q2519"/>
      <c r="R2519"/>
      <c r="S2519"/>
      <c r="T2519"/>
      <c r="U2519"/>
      <c r="V2519" s="2"/>
    </row>
    <row r="2520" spans="2:22" x14ac:dyDescent="0.2">
      <c r="B2520" s="2"/>
      <c r="C2520" s="2"/>
      <c r="D2520" s="2"/>
      <c r="E2520" s="2"/>
      <c r="F2520" s="2"/>
      <c r="G2520" s="3"/>
      <c r="H2520" s="3"/>
      <c r="I2520" s="2"/>
      <c r="J2520"/>
      <c r="K2520"/>
      <c r="L2520"/>
      <c r="M2520"/>
      <c r="N2520"/>
      <c r="O2520"/>
      <c r="P2520"/>
      <c r="Q2520"/>
      <c r="R2520"/>
      <c r="S2520"/>
      <c r="T2520"/>
      <c r="U2520"/>
      <c r="V2520" s="2"/>
    </row>
    <row r="2521" spans="2:22" x14ac:dyDescent="0.2">
      <c r="B2521" s="2"/>
      <c r="C2521" s="2"/>
      <c r="D2521" s="2"/>
      <c r="E2521" s="2"/>
      <c r="F2521" s="2"/>
      <c r="G2521" s="3"/>
      <c r="H2521" s="3"/>
      <c r="I2521" s="2"/>
      <c r="J2521"/>
      <c r="K2521"/>
      <c r="L2521"/>
      <c r="M2521"/>
      <c r="N2521"/>
      <c r="O2521"/>
      <c r="P2521"/>
      <c r="Q2521"/>
      <c r="R2521"/>
      <c r="S2521"/>
      <c r="T2521"/>
      <c r="U2521"/>
      <c r="V2521" s="2"/>
    </row>
    <row r="2522" spans="2:22" x14ac:dyDescent="0.2">
      <c r="B2522" s="2"/>
      <c r="C2522" s="2"/>
      <c r="D2522" s="2"/>
      <c r="E2522" s="2"/>
      <c r="F2522" s="2"/>
      <c r="G2522" s="3"/>
      <c r="H2522" s="3"/>
      <c r="I2522" s="2"/>
      <c r="J2522"/>
      <c r="K2522"/>
      <c r="L2522"/>
      <c r="M2522"/>
      <c r="N2522"/>
      <c r="O2522"/>
      <c r="P2522"/>
      <c r="Q2522"/>
      <c r="R2522"/>
      <c r="S2522"/>
      <c r="T2522"/>
      <c r="U2522"/>
      <c r="V2522" s="2"/>
    </row>
    <row r="2523" spans="2:22" x14ac:dyDescent="0.2">
      <c r="B2523" s="2"/>
      <c r="C2523" s="2"/>
      <c r="D2523" s="2"/>
      <c r="E2523" s="2"/>
      <c r="F2523" s="2"/>
      <c r="G2523" s="3"/>
      <c r="H2523" s="3"/>
      <c r="I2523" s="2"/>
      <c r="J2523"/>
      <c r="K2523"/>
      <c r="L2523"/>
      <c r="M2523"/>
      <c r="N2523"/>
      <c r="O2523"/>
      <c r="P2523"/>
      <c r="Q2523"/>
      <c r="R2523"/>
      <c r="S2523"/>
      <c r="T2523"/>
      <c r="U2523"/>
      <c r="V2523" s="2"/>
    </row>
    <row r="2524" spans="2:22" x14ac:dyDescent="0.2">
      <c r="B2524" s="2"/>
      <c r="C2524" s="2"/>
      <c r="D2524" s="2"/>
      <c r="E2524" s="2"/>
      <c r="F2524" s="2"/>
      <c r="G2524" s="3"/>
      <c r="H2524" s="3"/>
      <c r="I2524" s="2"/>
      <c r="J2524"/>
      <c r="K2524"/>
      <c r="L2524"/>
      <c r="M2524"/>
      <c r="N2524"/>
      <c r="O2524"/>
      <c r="P2524"/>
      <c r="Q2524"/>
      <c r="R2524"/>
      <c r="S2524"/>
      <c r="T2524"/>
      <c r="U2524"/>
      <c r="V2524" s="2"/>
    </row>
    <row r="2525" spans="2:22" x14ac:dyDescent="0.2">
      <c r="B2525" s="2"/>
      <c r="C2525" s="2"/>
      <c r="D2525" s="2"/>
      <c r="E2525" s="2"/>
      <c r="F2525" s="2"/>
      <c r="G2525" s="3"/>
      <c r="H2525" s="3"/>
      <c r="I2525" s="2"/>
      <c r="J2525"/>
      <c r="K2525"/>
      <c r="L2525"/>
      <c r="M2525"/>
      <c r="N2525"/>
      <c r="O2525"/>
      <c r="P2525"/>
      <c r="Q2525"/>
      <c r="R2525"/>
      <c r="S2525"/>
      <c r="T2525"/>
      <c r="U2525"/>
      <c r="V2525" s="2"/>
    </row>
    <row r="2526" spans="2:22" x14ac:dyDescent="0.2">
      <c r="B2526" s="2"/>
      <c r="C2526" s="2"/>
      <c r="D2526" s="2"/>
      <c r="E2526" s="2"/>
      <c r="F2526" s="2"/>
      <c r="G2526" s="3"/>
      <c r="H2526" s="3"/>
      <c r="I2526" s="2"/>
      <c r="J2526"/>
      <c r="K2526"/>
      <c r="L2526"/>
      <c r="M2526"/>
      <c r="N2526"/>
      <c r="O2526"/>
      <c r="P2526"/>
      <c r="Q2526"/>
      <c r="R2526"/>
      <c r="S2526"/>
      <c r="T2526"/>
      <c r="U2526"/>
      <c r="V2526" s="2"/>
    </row>
    <row r="2527" spans="2:22" x14ac:dyDescent="0.2">
      <c r="B2527" s="2"/>
      <c r="C2527" s="2"/>
      <c r="D2527" s="2"/>
      <c r="E2527" s="2"/>
      <c r="F2527" s="2"/>
      <c r="G2527" s="3"/>
      <c r="H2527" s="3"/>
      <c r="I2527" s="2"/>
      <c r="J2527"/>
      <c r="K2527"/>
      <c r="L2527"/>
      <c r="M2527"/>
      <c r="N2527"/>
      <c r="O2527"/>
      <c r="P2527"/>
      <c r="Q2527"/>
      <c r="R2527"/>
      <c r="S2527"/>
      <c r="T2527"/>
      <c r="U2527"/>
      <c r="V2527" s="2"/>
    </row>
    <row r="2528" spans="2:22" x14ac:dyDescent="0.2">
      <c r="B2528" s="2"/>
      <c r="C2528" s="2"/>
      <c r="D2528" s="2"/>
      <c r="E2528" s="2"/>
      <c r="F2528" s="2"/>
      <c r="G2528" s="3"/>
      <c r="H2528" s="3"/>
      <c r="I2528" s="2"/>
      <c r="J2528"/>
      <c r="K2528"/>
      <c r="L2528"/>
      <c r="M2528"/>
      <c r="N2528"/>
      <c r="O2528"/>
      <c r="P2528"/>
      <c r="Q2528"/>
      <c r="R2528"/>
      <c r="S2528"/>
      <c r="T2528"/>
      <c r="U2528"/>
      <c r="V2528" s="2"/>
    </row>
    <row r="2529" spans="2:22" x14ac:dyDescent="0.2">
      <c r="B2529" s="2"/>
      <c r="C2529" s="2"/>
      <c r="D2529" s="2"/>
      <c r="E2529" s="2"/>
      <c r="F2529" s="2"/>
      <c r="G2529" s="3"/>
      <c r="H2529" s="3"/>
      <c r="I2529" s="2"/>
      <c r="J2529"/>
      <c r="K2529"/>
      <c r="L2529"/>
      <c r="M2529"/>
      <c r="N2529"/>
      <c r="O2529"/>
      <c r="P2529"/>
      <c r="Q2529"/>
      <c r="R2529"/>
      <c r="S2529"/>
      <c r="T2529"/>
      <c r="U2529"/>
      <c r="V2529" s="2"/>
    </row>
    <row r="2530" spans="2:22" x14ac:dyDescent="0.2">
      <c r="B2530" s="2"/>
      <c r="C2530" s="2"/>
      <c r="D2530" s="2"/>
      <c r="E2530" s="2"/>
      <c r="F2530" s="2"/>
      <c r="G2530" s="3"/>
      <c r="H2530" s="3"/>
      <c r="I2530" s="2"/>
      <c r="J2530"/>
      <c r="K2530"/>
      <c r="L2530"/>
      <c r="M2530"/>
      <c r="N2530"/>
      <c r="O2530"/>
      <c r="P2530"/>
      <c r="Q2530"/>
      <c r="R2530"/>
      <c r="S2530"/>
      <c r="T2530"/>
      <c r="U2530"/>
      <c r="V2530" s="2"/>
    </row>
    <row r="2531" spans="2:22" x14ac:dyDescent="0.2">
      <c r="B2531" s="2"/>
      <c r="C2531" s="2"/>
      <c r="D2531" s="2"/>
      <c r="E2531" s="2"/>
      <c r="F2531" s="2"/>
      <c r="G2531" s="3"/>
      <c r="H2531" s="3"/>
      <c r="I2531" s="2"/>
      <c r="J2531"/>
      <c r="K2531"/>
      <c r="L2531"/>
      <c r="M2531"/>
      <c r="N2531"/>
      <c r="O2531"/>
      <c r="P2531"/>
      <c r="Q2531"/>
      <c r="R2531"/>
      <c r="S2531"/>
      <c r="T2531"/>
      <c r="U2531"/>
      <c r="V2531" s="2"/>
    </row>
    <row r="2532" spans="2:22" x14ac:dyDescent="0.2">
      <c r="B2532" s="2"/>
      <c r="C2532" s="2"/>
      <c r="D2532" s="2"/>
      <c r="E2532" s="2"/>
      <c r="F2532" s="2"/>
      <c r="G2532" s="3"/>
      <c r="H2532" s="3"/>
      <c r="I2532" s="2"/>
      <c r="J2532"/>
      <c r="K2532"/>
      <c r="L2532"/>
      <c r="M2532"/>
      <c r="N2532"/>
      <c r="O2532"/>
      <c r="P2532"/>
      <c r="Q2532"/>
      <c r="R2532"/>
      <c r="S2532"/>
      <c r="T2532"/>
      <c r="U2532"/>
      <c r="V2532" s="2"/>
    </row>
    <row r="2533" spans="2:22" x14ac:dyDescent="0.2">
      <c r="B2533" s="2"/>
      <c r="C2533" s="2"/>
      <c r="D2533" s="2"/>
      <c r="E2533" s="2"/>
      <c r="F2533" s="2"/>
      <c r="G2533" s="3"/>
      <c r="H2533" s="3"/>
      <c r="I2533" s="2"/>
      <c r="J2533"/>
      <c r="K2533"/>
      <c r="L2533"/>
      <c r="M2533"/>
      <c r="N2533"/>
      <c r="O2533"/>
      <c r="P2533"/>
      <c r="Q2533"/>
      <c r="R2533"/>
      <c r="S2533"/>
      <c r="T2533"/>
      <c r="U2533"/>
      <c r="V2533" s="2"/>
    </row>
    <row r="2534" spans="2:22" x14ac:dyDescent="0.2">
      <c r="B2534" s="2"/>
      <c r="C2534" s="2"/>
      <c r="D2534" s="2"/>
      <c r="E2534" s="2"/>
      <c r="F2534" s="2"/>
      <c r="G2534" s="3"/>
      <c r="H2534" s="3"/>
      <c r="I2534" s="2"/>
      <c r="J2534"/>
      <c r="K2534"/>
      <c r="L2534"/>
      <c r="M2534"/>
      <c r="N2534"/>
      <c r="O2534"/>
      <c r="P2534"/>
      <c r="Q2534"/>
      <c r="R2534"/>
      <c r="S2534"/>
      <c r="T2534"/>
      <c r="U2534"/>
      <c r="V2534" s="2"/>
    </row>
    <row r="2535" spans="2:22" x14ac:dyDescent="0.2">
      <c r="B2535" s="2"/>
      <c r="C2535" s="2"/>
      <c r="D2535" s="2"/>
      <c r="E2535" s="2"/>
      <c r="F2535" s="2"/>
      <c r="G2535" s="3"/>
      <c r="H2535" s="3"/>
      <c r="I2535" s="2"/>
      <c r="J2535"/>
      <c r="K2535"/>
      <c r="L2535"/>
      <c r="M2535"/>
      <c r="N2535"/>
      <c r="O2535"/>
      <c r="P2535"/>
      <c r="Q2535"/>
      <c r="R2535"/>
      <c r="S2535"/>
      <c r="T2535"/>
      <c r="U2535"/>
      <c r="V2535" s="2"/>
    </row>
    <row r="2536" spans="2:22" x14ac:dyDescent="0.2">
      <c r="B2536" s="2"/>
      <c r="C2536" s="2"/>
      <c r="D2536" s="2"/>
      <c r="E2536" s="2"/>
      <c r="F2536" s="2"/>
      <c r="G2536" s="3"/>
      <c r="H2536" s="3"/>
      <c r="I2536" s="2"/>
      <c r="J2536"/>
      <c r="K2536"/>
      <c r="L2536"/>
      <c r="M2536"/>
      <c r="N2536"/>
      <c r="O2536"/>
      <c r="P2536"/>
      <c r="Q2536"/>
      <c r="R2536"/>
      <c r="S2536"/>
      <c r="T2536"/>
      <c r="U2536"/>
      <c r="V2536" s="2"/>
    </row>
    <row r="2537" spans="2:22" x14ac:dyDescent="0.2">
      <c r="B2537" s="2"/>
      <c r="C2537" s="2"/>
      <c r="D2537" s="2"/>
      <c r="E2537" s="2"/>
      <c r="F2537" s="2"/>
      <c r="G2537" s="3"/>
      <c r="H2537" s="3"/>
      <c r="I2537" s="2"/>
      <c r="J2537"/>
      <c r="K2537"/>
      <c r="L2537"/>
      <c r="M2537"/>
      <c r="N2537"/>
      <c r="O2537"/>
      <c r="P2537"/>
      <c r="Q2537"/>
      <c r="R2537"/>
      <c r="S2537"/>
      <c r="T2537"/>
      <c r="U2537"/>
      <c r="V2537" s="2"/>
    </row>
    <row r="2538" spans="2:22" x14ac:dyDescent="0.2">
      <c r="B2538" s="2"/>
      <c r="C2538" s="2"/>
      <c r="D2538" s="2"/>
      <c r="E2538" s="2"/>
      <c r="F2538" s="2"/>
      <c r="G2538" s="3"/>
      <c r="H2538" s="3"/>
      <c r="I2538" s="2"/>
      <c r="J2538"/>
      <c r="K2538"/>
      <c r="L2538"/>
      <c r="M2538"/>
      <c r="N2538"/>
      <c r="O2538"/>
      <c r="P2538"/>
      <c r="Q2538"/>
      <c r="R2538"/>
      <c r="S2538"/>
      <c r="T2538"/>
      <c r="U2538"/>
      <c r="V2538" s="2"/>
    </row>
    <row r="2539" spans="2:22" x14ac:dyDescent="0.2">
      <c r="B2539" s="2"/>
      <c r="C2539" s="2"/>
      <c r="D2539" s="2"/>
      <c r="E2539" s="2"/>
      <c r="F2539" s="2"/>
      <c r="G2539" s="3"/>
      <c r="H2539" s="3"/>
      <c r="I2539" s="2"/>
      <c r="J2539"/>
      <c r="K2539"/>
      <c r="L2539"/>
      <c r="M2539"/>
      <c r="N2539"/>
      <c r="O2539"/>
      <c r="P2539"/>
      <c r="Q2539"/>
      <c r="R2539"/>
      <c r="S2539"/>
      <c r="T2539"/>
      <c r="U2539"/>
      <c r="V2539" s="2"/>
    </row>
    <row r="2540" spans="2:22" x14ac:dyDescent="0.2">
      <c r="B2540" s="2"/>
      <c r="C2540" s="2"/>
      <c r="D2540" s="2"/>
      <c r="E2540" s="2"/>
      <c r="F2540" s="2"/>
      <c r="G2540" s="3"/>
      <c r="H2540" s="3"/>
      <c r="I2540" s="2"/>
      <c r="J2540"/>
      <c r="K2540"/>
      <c r="L2540"/>
      <c r="M2540"/>
      <c r="N2540"/>
      <c r="O2540"/>
      <c r="P2540"/>
      <c r="Q2540"/>
      <c r="R2540"/>
      <c r="S2540"/>
      <c r="T2540"/>
      <c r="U2540"/>
      <c r="V2540" s="2"/>
    </row>
    <row r="2541" spans="2:22" x14ac:dyDescent="0.2">
      <c r="B2541" s="2"/>
      <c r="C2541" s="2"/>
      <c r="D2541" s="2"/>
      <c r="E2541" s="2"/>
      <c r="F2541" s="2"/>
      <c r="G2541" s="3"/>
      <c r="H2541" s="3"/>
      <c r="I2541" s="2"/>
      <c r="J2541"/>
      <c r="K2541"/>
      <c r="L2541"/>
      <c r="M2541"/>
      <c r="N2541"/>
      <c r="O2541"/>
      <c r="P2541"/>
      <c r="Q2541"/>
      <c r="R2541"/>
      <c r="S2541"/>
      <c r="T2541"/>
      <c r="U2541"/>
      <c r="V2541" s="2"/>
    </row>
    <row r="2542" spans="2:22" x14ac:dyDescent="0.2">
      <c r="B2542" s="2"/>
      <c r="C2542" s="2"/>
      <c r="D2542" s="2"/>
      <c r="E2542" s="2"/>
      <c r="F2542" s="2"/>
      <c r="G2542" s="3"/>
      <c r="H2542" s="3"/>
      <c r="I2542" s="2"/>
      <c r="J2542"/>
      <c r="K2542"/>
      <c r="L2542"/>
      <c r="M2542"/>
      <c r="N2542"/>
      <c r="O2542"/>
      <c r="P2542"/>
      <c r="Q2542"/>
      <c r="R2542"/>
      <c r="S2542"/>
      <c r="T2542"/>
      <c r="U2542"/>
      <c r="V2542" s="2"/>
    </row>
    <row r="2543" spans="2:22" x14ac:dyDescent="0.2">
      <c r="B2543" s="2"/>
      <c r="C2543" s="2"/>
      <c r="D2543" s="2"/>
      <c r="E2543" s="2"/>
      <c r="F2543" s="2"/>
      <c r="G2543" s="3"/>
      <c r="H2543" s="3"/>
      <c r="I2543" s="2"/>
      <c r="J2543"/>
      <c r="K2543"/>
      <c r="L2543"/>
      <c r="M2543"/>
      <c r="N2543"/>
      <c r="O2543"/>
      <c r="P2543"/>
      <c r="Q2543"/>
      <c r="R2543"/>
      <c r="S2543"/>
      <c r="T2543"/>
      <c r="U2543"/>
      <c r="V2543" s="2"/>
    </row>
    <row r="2544" spans="2:22" x14ac:dyDescent="0.2">
      <c r="B2544" s="2"/>
      <c r="C2544" s="2"/>
      <c r="D2544" s="2"/>
      <c r="E2544" s="2"/>
      <c r="F2544" s="2"/>
      <c r="G2544" s="3"/>
      <c r="H2544" s="3"/>
      <c r="I2544" s="2"/>
      <c r="J2544"/>
      <c r="K2544"/>
      <c r="L2544"/>
      <c r="M2544"/>
      <c r="N2544"/>
      <c r="O2544"/>
      <c r="P2544"/>
      <c r="Q2544"/>
      <c r="R2544"/>
      <c r="S2544"/>
      <c r="T2544"/>
      <c r="U2544"/>
      <c r="V2544" s="2"/>
    </row>
    <row r="2545" spans="2:22" x14ac:dyDescent="0.2">
      <c r="B2545" s="2"/>
      <c r="C2545" s="2"/>
      <c r="D2545" s="2"/>
      <c r="E2545" s="2"/>
      <c r="F2545" s="2"/>
      <c r="G2545" s="3"/>
      <c r="H2545" s="3"/>
      <c r="I2545" s="2"/>
      <c r="J2545"/>
      <c r="K2545"/>
      <c r="L2545"/>
      <c r="M2545"/>
      <c r="N2545"/>
      <c r="O2545"/>
      <c r="P2545"/>
      <c r="Q2545"/>
      <c r="R2545"/>
      <c r="S2545"/>
      <c r="T2545"/>
      <c r="U2545"/>
      <c r="V2545" s="2"/>
    </row>
    <row r="2546" spans="2:22" x14ac:dyDescent="0.2">
      <c r="B2546" s="2"/>
      <c r="C2546" s="2"/>
      <c r="D2546" s="2"/>
      <c r="E2546" s="2"/>
      <c r="F2546" s="2"/>
      <c r="G2546" s="3"/>
      <c r="H2546" s="3"/>
      <c r="I2546" s="2"/>
      <c r="J2546"/>
      <c r="K2546"/>
      <c r="L2546"/>
      <c r="M2546"/>
      <c r="N2546"/>
      <c r="O2546"/>
      <c r="P2546"/>
      <c r="Q2546"/>
      <c r="R2546"/>
      <c r="S2546"/>
      <c r="T2546"/>
      <c r="U2546"/>
      <c r="V2546" s="2"/>
    </row>
    <row r="2547" spans="2:22" x14ac:dyDescent="0.2">
      <c r="B2547" s="2"/>
      <c r="C2547" s="2"/>
      <c r="D2547" s="2"/>
      <c r="E2547" s="2"/>
      <c r="F2547" s="2"/>
      <c r="G2547" s="3"/>
      <c r="H2547" s="3"/>
      <c r="I2547" s="2"/>
      <c r="J2547"/>
      <c r="K2547"/>
      <c r="L2547"/>
      <c r="M2547"/>
      <c r="N2547"/>
      <c r="O2547"/>
      <c r="P2547"/>
      <c r="Q2547"/>
      <c r="R2547"/>
      <c r="S2547"/>
      <c r="T2547"/>
      <c r="U2547"/>
      <c r="V2547" s="2"/>
    </row>
    <row r="2548" spans="2:22" x14ac:dyDescent="0.2">
      <c r="B2548" s="2"/>
      <c r="C2548" s="2"/>
      <c r="D2548" s="2"/>
      <c r="E2548" s="2"/>
      <c r="F2548" s="2"/>
      <c r="G2548" s="3"/>
      <c r="H2548" s="3"/>
      <c r="I2548" s="2"/>
      <c r="J2548"/>
      <c r="K2548"/>
      <c r="L2548"/>
      <c r="M2548"/>
      <c r="N2548"/>
      <c r="O2548"/>
      <c r="P2548"/>
      <c r="Q2548"/>
      <c r="R2548"/>
      <c r="S2548"/>
      <c r="T2548"/>
      <c r="U2548"/>
      <c r="V2548" s="2"/>
    </row>
    <row r="2549" spans="2:22" x14ac:dyDescent="0.2">
      <c r="B2549" s="2"/>
      <c r="C2549" s="2"/>
      <c r="D2549" s="2"/>
      <c r="E2549" s="2"/>
      <c r="F2549" s="2"/>
      <c r="G2549" s="3"/>
      <c r="H2549" s="3"/>
      <c r="I2549" s="2"/>
      <c r="J2549"/>
      <c r="K2549"/>
      <c r="L2549"/>
      <c r="M2549"/>
      <c r="N2549"/>
      <c r="O2549"/>
      <c r="P2549"/>
      <c r="Q2549"/>
      <c r="R2549"/>
      <c r="S2549"/>
      <c r="T2549"/>
      <c r="U2549"/>
      <c r="V2549" s="2"/>
    </row>
    <row r="2550" spans="2:22" x14ac:dyDescent="0.2">
      <c r="B2550" s="2"/>
      <c r="C2550" s="2"/>
      <c r="D2550" s="2"/>
      <c r="E2550" s="2"/>
      <c r="F2550" s="2"/>
      <c r="G2550" s="3"/>
      <c r="H2550" s="3"/>
      <c r="I2550" s="2"/>
      <c r="J2550"/>
      <c r="K2550"/>
      <c r="L2550"/>
      <c r="M2550"/>
      <c r="N2550"/>
      <c r="O2550"/>
      <c r="P2550"/>
      <c r="Q2550"/>
      <c r="R2550"/>
      <c r="S2550"/>
      <c r="T2550"/>
      <c r="U2550"/>
      <c r="V2550" s="2"/>
    </row>
    <row r="2551" spans="2:22" x14ac:dyDescent="0.2">
      <c r="B2551" s="2"/>
      <c r="C2551" s="2"/>
      <c r="D2551" s="2"/>
      <c r="E2551" s="2"/>
      <c r="F2551" s="2"/>
      <c r="G2551" s="3"/>
      <c r="H2551" s="3"/>
      <c r="I2551" s="2"/>
      <c r="J2551"/>
      <c r="K2551"/>
      <c r="L2551"/>
      <c r="M2551"/>
      <c r="N2551"/>
      <c r="O2551"/>
      <c r="P2551"/>
      <c r="Q2551"/>
      <c r="R2551"/>
      <c r="S2551"/>
      <c r="T2551"/>
      <c r="U2551"/>
      <c r="V2551" s="2"/>
    </row>
    <row r="2552" spans="2:22" x14ac:dyDescent="0.2">
      <c r="B2552" s="2"/>
      <c r="C2552" s="2"/>
      <c r="D2552" s="2"/>
      <c r="E2552" s="2"/>
      <c r="F2552" s="2"/>
      <c r="G2552" s="3"/>
      <c r="H2552" s="3"/>
      <c r="I2552" s="2"/>
      <c r="J2552"/>
      <c r="K2552"/>
      <c r="L2552"/>
      <c r="M2552"/>
      <c r="N2552"/>
      <c r="O2552"/>
      <c r="P2552"/>
      <c r="Q2552"/>
      <c r="R2552"/>
      <c r="S2552"/>
      <c r="T2552"/>
      <c r="U2552"/>
      <c r="V2552" s="2"/>
    </row>
    <row r="2553" spans="2:22" x14ac:dyDescent="0.2">
      <c r="B2553" s="2"/>
      <c r="C2553" s="2"/>
      <c r="D2553" s="2"/>
      <c r="E2553" s="2"/>
      <c r="F2553" s="2"/>
      <c r="G2553" s="3"/>
      <c r="H2553" s="3"/>
      <c r="I2553" s="2"/>
      <c r="J2553"/>
      <c r="K2553"/>
      <c r="L2553"/>
      <c r="M2553"/>
      <c r="N2553"/>
      <c r="O2553"/>
      <c r="P2553"/>
      <c r="Q2553"/>
      <c r="R2553"/>
      <c r="S2553"/>
      <c r="T2553"/>
      <c r="U2553"/>
      <c r="V2553" s="2"/>
    </row>
    <row r="2554" spans="2:22" x14ac:dyDescent="0.2">
      <c r="B2554" s="2"/>
      <c r="C2554" s="2"/>
      <c r="D2554" s="2"/>
      <c r="E2554" s="2"/>
      <c r="F2554" s="2"/>
      <c r="G2554" s="3"/>
      <c r="H2554" s="3"/>
      <c r="I2554" s="2"/>
      <c r="J2554"/>
      <c r="K2554"/>
      <c r="L2554"/>
      <c r="M2554"/>
      <c r="N2554"/>
      <c r="O2554"/>
      <c r="P2554"/>
      <c r="Q2554"/>
      <c r="R2554"/>
      <c r="S2554"/>
      <c r="T2554"/>
      <c r="U2554"/>
      <c r="V2554" s="2"/>
    </row>
    <row r="2555" spans="2:22" x14ac:dyDescent="0.2">
      <c r="B2555" s="2"/>
      <c r="C2555" s="2"/>
      <c r="D2555" s="2"/>
      <c r="E2555" s="2"/>
      <c r="F2555" s="2"/>
      <c r="G2555" s="3"/>
      <c r="H2555" s="3"/>
      <c r="I2555" s="2"/>
      <c r="J2555"/>
      <c r="K2555"/>
      <c r="L2555"/>
      <c r="M2555"/>
      <c r="N2555"/>
      <c r="O2555"/>
      <c r="P2555"/>
      <c r="Q2555"/>
      <c r="R2555"/>
      <c r="S2555"/>
      <c r="T2555"/>
      <c r="U2555"/>
      <c r="V2555" s="2"/>
    </row>
    <row r="2556" spans="2:22" x14ac:dyDescent="0.2">
      <c r="B2556" s="2"/>
      <c r="C2556" s="2"/>
      <c r="D2556" s="2"/>
      <c r="E2556" s="2"/>
      <c r="F2556" s="2"/>
      <c r="G2556" s="3"/>
      <c r="H2556" s="3"/>
      <c r="I2556" s="2"/>
      <c r="J2556"/>
      <c r="K2556"/>
      <c r="L2556"/>
      <c r="M2556"/>
      <c r="N2556"/>
      <c r="O2556"/>
      <c r="P2556"/>
      <c r="Q2556"/>
      <c r="R2556"/>
      <c r="S2556"/>
      <c r="T2556"/>
      <c r="U2556"/>
      <c r="V2556" s="2"/>
    </row>
    <row r="2557" spans="2:22" x14ac:dyDescent="0.2">
      <c r="B2557" s="2"/>
      <c r="C2557" s="2"/>
      <c r="D2557" s="2"/>
      <c r="E2557" s="2"/>
      <c r="F2557" s="2"/>
      <c r="G2557" s="3"/>
      <c r="H2557" s="3"/>
      <c r="I2557" s="2"/>
      <c r="J2557"/>
      <c r="K2557"/>
      <c r="L2557"/>
      <c r="M2557"/>
      <c r="N2557"/>
      <c r="O2557"/>
      <c r="P2557"/>
      <c r="Q2557"/>
      <c r="R2557"/>
      <c r="S2557"/>
      <c r="T2557"/>
      <c r="U2557"/>
      <c r="V2557" s="2"/>
    </row>
    <row r="2558" spans="2:22" x14ac:dyDescent="0.2">
      <c r="B2558" s="2"/>
      <c r="C2558" s="2"/>
      <c r="D2558" s="2"/>
      <c r="E2558" s="2"/>
      <c r="F2558" s="2"/>
      <c r="G2558" s="3"/>
      <c r="H2558" s="3"/>
      <c r="I2558" s="2"/>
      <c r="J2558"/>
      <c r="K2558"/>
      <c r="L2558"/>
      <c r="M2558"/>
      <c r="N2558"/>
      <c r="O2558"/>
      <c r="P2558"/>
      <c r="Q2558"/>
      <c r="R2558"/>
      <c r="S2558"/>
      <c r="T2558"/>
      <c r="U2558"/>
      <c r="V2558" s="2"/>
    </row>
    <row r="2559" spans="2:22" x14ac:dyDescent="0.2">
      <c r="B2559" s="2"/>
      <c r="C2559" s="2"/>
      <c r="D2559" s="2"/>
      <c r="E2559" s="2"/>
      <c r="F2559" s="2"/>
      <c r="G2559" s="3"/>
      <c r="H2559" s="3"/>
      <c r="I2559" s="2"/>
      <c r="J2559"/>
      <c r="K2559"/>
      <c r="L2559"/>
      <c r="M2559"/>
      <c r="N2559"/>
      <c r="O2559"/>
      <c r="P2559"/>
      <c r="Q2559"/>
      <c r="R2559"/>
      <c r="S2559"/>
      <c r="T2559"/>
      <c r="U2559"/>
      <c r="V2559" s="2"/>
    </row>
    <row r="2560" spans="2:22" x14ac:dyDescent="0.2">
      <c r="B2560" s="2"/>
      <c r="C2560" s="2"/>
      <c r="D2560" s="2"/>
      <c r="E2560" s="2"/>
      <c r="F2560" s="2"/>
      <c r="G2560" s="3"/>
      <c r="H2560" s="3"/>
      <c r="I2560" s="2"/>
      <c r="J2560"/>
      <c r="K2560"/>
      <c r="L2560"/>
      <c r="M2560"/>
      <c r="N2560"/>
      <c r="O2560"/>
      <c r="P2560"/>
      <c r="Q2560"/>
      <c r="R2560"/>
      <c r="S2560"/>
      <c r="T2560"/>
      <c r="U2560"/>
      <c r="V2560" s="2"/>
    </row>
    <row r="2561" spans="2:22" x14ac:dyDescent="0.2">
      <c r="B2561" s="2"/>
      <c r="C2561" s="2"/>
      <c r="D2561" s="2"/>
      <c r="E2561" s="2"/>
      <c r="F2561" s="2"/>
      <c r="G2561" s="3"/>
      <c r="H2561" s="3"/>
      <c r="I2561" s="2"/>
      <c r="J2561"/>
      <c r="K2561"/>
      <c r="L2561"/>
      <c r="M2561"/>
      <c r="N2561"/>
      <c r="O2561"/>
      <c r="P2561"/>
      <c r="Q2561"/>
      <c r="R2561"/>
      <c r="S2561"/>
      <c r="T2561"/>
      <c r="U2561"/>
      <c r="V2561" s="2"/>
    </row>
    <row r="2562" spans="2:22" x14ac:dyDescent="0.2">
      <c r="B2562" s="2"/>
      <c r="C2562" s="2"/>
      <c r="D2562" s="2"/>
      <c r="E2562" s="2"/>
      <c r="F2562" s="2"/>
      <c r="G2562" s="3"/>
      <c r="H2562" s="3"/>
      <c r="I2562" s="2"/>
      <c r="J2562"/>
      <c r="K2562"/>
      <c r="L2562"/>
      <c r="M2562"/>
      <c r="N2562"/>
      <c r="O2562"/>
      <c r="P2562"/>
      <c r="Q2562"/>
      <c r="R2562"/>
      <c r="S2562"/>
      <c r="T2562"/>
      <c r="U2562"/>
      <c r="V2562" s="2"/>
    </row>
    <row r="2563" spans="2:22" x14ac:dyDescent="0.2">
      <c r="B2563" s="2"/>
      <c r="C2563" s="2"/>
      <c r="D2563" s="2"/>
      <c r="E2563" s="2"/>
      <c r="F2563" s="2"/>
      <c r="G2563" s="3"/>
      <c r="H2563" s="3"/>
      <c r="I2563" s="2"/>
      <c r="J2563"/>
      <c r="K2563"/>
      <c r="L2563"/>
      <c r="M2563"/>
      <c r="N2563"/>
      <c r="O2563"/>
      <c r="P2563"/>
      <c r="Q2563"/>
      <c r="R2563"/>
      <c r="S2563"/>
      <c r="T2563"/>
      <c r="U2563"/>
      <c r="V2563" s="2"/>
    </row>
    <row r="2564" spans="2:22" x14ac:dyDescent="0.2">
      <c r="B2564" s="2"/>
      <c r="C2564" s="2"/>
      <c r="D2564" s="2"/>
      <c r="E2564" s="2"/>
      <c r="F2564" s="2"/>
      <c r="G2564" s="3"/>
      <c r="H2564" s="3"/>
      <c r="I2564" s="2"/>
      <c r="J2564"/>
      <c r="K2564"/>
      <c r="L2564"/>
      <c r="M2564"/>
      <c r="N2564"/>
      <c r="O2564"/>
      <c r="P2564"/>
      <c r="Q2564"/>
      <c r="R2564"/>
      <c r="S2564"/>
      <c r="T2564"/>
      <c r="U2564"/>
      <c r="V2564" s="2"/>
    </row>
    <row r="2565" spans="2:22" x14ac:dyDescent="0.2">
      <c r="B2565" s="2"/>
      <c r="C2565" s="2"/>
      <c r="D2565" s="2"/>
      <c r="E2565" s="2"/>
      <c r="F2565" s="2"/>
      <c r="G2565" s="3"/>
      <c r="H2565" s="3"/>
      <c r="I2565" s="2"/>
      <c r="J2565"/>
      <c r="K2565"/>
      <c r="L2565"/>
      <c r="M2565"/>
      <c r="N2565"/>
      <c r="O2565"/>
      <c r="P2565"/>
      <c r="Q2565"/>
      <c r="R2565"/>
      <c r="S2565"/>
      <c r="T2565"/>
      <c r="U2565"/>
      <c r="V2565" s="2"/>
    </row>
    <row r="2566" spans="2:22" x14ac:dyDescent="0.2">
      <c r="B2566" s="2"/>
      <c r="C2566" s="2"/>
      <c r="D2566" s="2"/>
      <c r="E2566" s="2"/>
      <c r="F2566" s="2"/>
      <c r="G2566" s="3"/>
      <c r="H2566" s="3"/>
      <c r="I2566" s="2"/>
      <c r="J2566"/>
      <c r="K2566"/>
      <c r="L2566"/>
      <c r="M2566"/>
      <c r="N2566"/>
      <c r="O2566"/>
      <c r="P2566"/>
      <c r="Q2566"/>
      <c r="R2566"/>
      <c r="S2566"/>
      <c r="T2566"/>
      <c r="U2566"/>
      <c r="V2566" s="2"/>
    </row>
    <row r="2567" spans="2:22" x14ac:dyDescent="0.2">
      <c r="B2567" s="2"/>
      <c r="C2567" s="2"/>
      <c r="D2567" s="2"/>
      <c r="E2567" s="2"/>
      <c r="F2567" s="2"/>
      <c r="G2567" s="3"/>
      <c r="H2567" s="3"/>
      <c r="I2567" s="2"/>
      <c r="J2567"/>
      <c r="K2567"/>
      <c r="L2567"/>
      <c r="M2567"/>
      <c r="N2567"/>
      <c r="O2567"/>
      <c r="P2567"/>
      <c r="Q2567"/>
      <c r="R2567"/>
      <c r="S2567"/>
      <c r="T2567"/>
      <c r="U2567"/>
      <c r="V2567" s="2"/>
    </row>
    <row r="2568" spans="2:22" x14ac:dyDescent="0.2">
      <c r="B2568" s="2"/>
      <c r="C2568" s="2"/>
      <c r="D2568" s="2"/>
      <c r="E2568" s="2"/>
      <c r="F2568" s="2"/>
      <c r="G2568" s="3"/>
      <c r="H2568" s="3"/>
      <c r="I2568" s="2"/>
      <c r="J2568"/>
      <c r="K2568"/>
      <c r="L2568"/>
      <c r="M2568"/>
      <c r="N2568"/>
      <c r="O2568"/>
      <c r="P2568"/>
      <c r="Q2568"/>
      <c r="R2568"/>
      <c r="S2568"/>
      <c r="T2568"/>
      <c r="U2568"/>
      <c r="V2568" s="2"/>
    </row>
    <row r="2569" spans="2:22" x14ac:dyDescent="0.2">
      <c r="B2569" s="2"/>
      <c r="C2569" s="2"/>
      <c r="D2569" s="2"/>
      <c r="E2569" s="2"/>
      <c r="F2569" s="2"/>
      <c r="G2569" s="3"/>
      <c r="H2569" s="3"/>
      <c r="I2569" s="2"/>
      <c r="J2569"/>
      <c r="K2569"/>
      <c r="L2569"/>
      <c r="M2569"/>
      <c r="N2569"/>
      <c r="O2569"/>
      <c r="P2569"/>
      <c r="Q2569"/>
      <c r="R2569"/>
      <c r="S2569"/>
      <c r="T2569"/>
      <c r="U2569"/>
      <c r="V2569" s="2"/>
    </row>
    <row r="2570" spans="2:22" x14ac:dyDescent="0.2">
      <c r="B2570" s="2"/>
      <c r="C2570" s="2"/>
      <c r="D2570" s="2"/>
      <c r="E2570" s="2"/>
      <c r="F2570" s="2"/>
      <c r="G2570" s="3"/>
      <c r="H2570" s="3"/>
      <c r="I2570" s="2"/>
      <c r="J2570"/>
      <c r="K2570"/>
      <c r="L2570"/>
      <c r="M2570"/>
      <c r="N2570"/>
      <c r="O2570"/>
      <c r="P2570"/>
      <c r="Q2570"/>
      <c r="R2570"/>
      <c r="S2570"/>
      <c r="T2570"/>
      <c r="U2570"/>
      <c r="V2570" s="2"/>
    </row>
    <row r="2571" spans="2:22" x14ac:dyDescent="0.2">
      <c r="B2571" s="2"/>
      <c r="C2571" s="2"/>
      <c r="D2571" s="2"/>
      <c r="E2571" s="2"/>
      <c r="F2571" s="2"/>
      <c r="G2571" s="3"/>
      <c r="H2571" s="3"/>
      <c r="I2571" s="2"/>
      <c r="J2571"/>
      <c r="K2571"/>
      <c r="L2571"/>
      <c r="M2571"/>
      <c r="N2571"/>
      <c r="O2571"/>
      <c r="P2571"/>
      <c r="Q2571"/>
      <c r="R2571"/>
      <c r="S2571"/>
      <c r="T2571"/>
      <c r="U2571"/>
      <c r="V2571" s="2"/>
    </row>
    <row r="2572" spans="2:22" x14ac:dyDescent="0.2">
      <c r="B2572" s="2"/>
      <c r="C2572" s="2"/>
      <c r="D2572" s="2"/>
      <c r="E2572" s="2"/>
      <c r="F2572" s="2"/>
      <c r="G2572" s="3"/>
      <c r="H2572" s="3"/>
      <c r="I2572" s="2"/>
      <c r="J2572"/>
      <c r="K2572"/>
      <c r="L2572"/>
      <c r="M2572"/>
      <c r="N2572"/>
      <c r="O2572"/>
      <c r="P2572"/>
      <c r="Q2572"/>
      <c r="R2572"/>
      <c r="S2572"/>
      <c r="T2572"/>
      <c r="U2572"/>
      <c r="V2572" s="2"/>
    </row>
    <row r="2573" spans="2:22" x14ac:dyDescent="0.2">
      <c r="B2573" s="2"/>
      <c r="C2573" s="2"/>
      <c r="D2573" s="2"/>
      <c r="E2573" s="2"/>
      <c r="F2573" s="2"/>
      <c r="G2573" s="3"/>
      <c r="H2573" s="3"/>
      <c r="I2573" s="2"/>
      <c r="J2573"/>
      <c r="K2573"/>
      <c r="L2573"/>
      <c r="M2573"/>
      <c r="N2573"/>
      <c r="O2573"/>
      <c r="P2573"/>
      <c r="Q2573"/>
      <c r="R2573"/>
      <c r="S2573"/>
      <c r="T2573"/>
      <c r="U2573"/>
      <c r="V2573" s="2"/>
    </row>
    <row r="2574" spans="2:22" x14ac:dyDescent="0.2">
      <c r="B2574" s="2"/>
      <c r="C2574" s="2"/>
      <c r="D2574" s="2"/>
      <c r="E2574" s="2"/>
      <c r="F2574" s="2"/>
      <c r="G2574" s="3"/>
      <c r="H2574" s="3"/>
      <c r="I2574" s="2"/>
      <c r="J2574"/>
      <c r="K2574"/>
      <c r="L2574"/>
      <c r="M2574"/>
      <c r="N2574"/>
      <c r="O2574"/>
      <c r="P2574"/>
      <c r="Q2574"/>
      <c r="R2574"/>
      <c r="S2574"/>
      <c r="T2574"/>
      <c r="U2574"/>
      <c r="V2574" s="2"/>
    </row>
    <row r="2575" spans="2:22" x14ac:dyDescent="0.2">
      <c r="B2575" s="2"/>
      <c r="C2575" s="2"/>
      <c r="D2575" s="2"/>
      <c r="E2575" s="2"/>
      <c r="F2575" s="2"/>
      <c r="G2575" s="3"/>
      <c r="H2575" s="3"/>
      <c r="I2575" s="2"/>
      <c r="J2575"/>
      <c r="K2575"/>
      <c r="L2575"/>
      <c r="M2575"/>
      <c r="N2575"/>
      <c r="O2575"/>
      <c r="P2575"/>
      <c r="Q2575"/>
      <c r="R2575"/>
      <c r="S2575"/>
      <c r="T2575"/>
      <c r="U2575"/>
      <c r="V2575" s="2"/>
    </row>
    <row r="2576" spans="2:22" x14ac:dyDescent="0.2">
      <c r="B2576" s="2"/>
      <c r="C2576" s="2"/>
      <c r="D2576" s="2"/>
      <c r="E2576" s="2"/>
      <c r="F2576" s="2"/>
      <c r="G2576" s="3"/>
      <c r="H2576" s="3"/>
      <c r="I2576" s="2"/>
      <c r="J2576"/>
      <c r="K2576"/>
      <c r="L2576"/>
      <c r="M2576"/>
      <c r="N2576"/>
      <c r="O2576"/>
      <c r="P2576"/>
      <c r="Q2576"/>
      <c r="R2576"/>
      <c r="S2576"/>
      <c r="T2576"/>
      <c r="U2576"/>
      <c r="V2576" s="2"/>
    </row>
    <row r="2577" spans="2:22" x14ac:dyDescent="0.2">
      <c r="B2577" s="2"/>
      <c r="C2577" s="2"/>
      <c r="D2577" s="2"/>
      <c r="E2577" s="2"/>
      <c r="F2577" s="2"/>
      <c r="G2577" s="3"/>
      <c r="H2577" s="3"/>
      <c r="I2577" s="2"/>
      <c r="J2577"/>
      <c r="K2577"/>
      <c r="L2577"/>
      <c r="M2577"/>
      <c r="N2577"/>
      <c r="O2577"/>
      <c r="P2577"/>
      <c r="Q2577"/>
      <c r="R2577"/>
      <c r="S2577"/>
      <c r="T2577"/>
      <c r="U2577"/>
      <c r="V2577" s="2"/>
    </row>
    <row r="2578" spans="2:22" x14ac:dyDescent="0.2">
      <c r="B2578" s="2"/>
      <c r="C2578" s="2"/>
      <c r="D2578" s="2"/>
      <c r="E2578" s="2"/>
      <c r="F2578" s="2"/>
      <c r="G2578" s="3"/>
      <c r="H2578" s="3"/>
      <c r="I2578" s="2"/>
      <c r="J2578"/>
      <c r="K2578"/>
      <c r="L2578"/>
      <c r="M2578"/>
      <c r="N2578"/>
      <c r="O2578"/>
      <c r="P2578"/>
      <c r="Q2578"/>
      <c r="R2578"/>
      <c r="S2578"/>
      <c r="T2578"/>
      <c r="U2578"/>
      <c r="V2578" s="2"/>
    </row>
    <row r="2579" spans="2:22" x14ac:dyDescent="0.2">
      <c r="B2579" s="2"/>
      <c r="C2579" s="2"/>
      <c r="D2579" s="2"/>
      <c r="E2579" s="2"/>
      <c r="F2579" s="2"/>
      <c r="G2579" s="3"/>
      <c r="H2579" s="3"/>
      <c r="I2579" s="2"/>
      <c r="J2579"/>
      <c r="K2579"/>
      <c r="L2579"/>
      <c r="M2579"/>
      <c r="N2579"/>
      <c r="O2579"/>
      <c r="P2579"/>
      <c r="Q2579"/>
      <c r="R2579"/>
      <c r="S2579"/>
      <c r="T2579"/>
      <c r="U2579"/>
      <c r="V2579" s="2"/>
    </row>
    <row r="2580" spans="2:22" x14ac:dyDescent="0.2">
      <c r="B2580" s="2"/>
      <c r="C2580" s="2"/>
      <c r="D2580" s="2"/>
      <c r="E2580" s="2"/>
      <c r="F2580" s="2"/>
      <c r="G2580" s="3"/>
      <c r="H2580" s="3"/>
      <c r="I2580" s="2"/>
      <c r="J2580"/>
      <c r="K2580"/>
      <c r="L2580"/>
      <c r="M2580"/>
      <c r="N2580"/>
      <c r="O2580"/>
      <c r="P2580"/>
      <c r="Q2580"/>
      <c r="R2580"/>
      <c r="S2580"/>
      <c r="T2580"/>
      <c r="U2580"/>
      <c r="V2580" s="2"/>
    </row>
    <row r="2581" spans="2:22" x14ac:dyDescent="0.2">
      <c r="B2581" s="2"/>
      <c r="C2581" s="2"/>
      <c r="D2581" s="2"/>
      <c r="E2581" s="2"/>
      <c r="F2581" s="2"/>
      <c r="G2581" s="3"/>
      <c r="H2581" s="3"/>
      <c r="I2581" s="2"/>
      <c r="J2581"/>
      <c r="K2581"/>
      <c r="L2581"/>
      <c r="M2581"/>
      <c r="N2581"/>
      <c r="O2581"/>
      <c r="P2581"/>
      <c r="Q2581"/>
      <c r="R2581"/>
      <c r="S2581"/>
      <c r="T2581"/>
      <c r="U2581"/>
      <c r="V2581" s="2"/>
    </row>
    <row r="2582" spans="2:22" x14ac:dyDescent="0.2">
      <c r="B2582" s="2"/>
      <c r="C2582" s="2"/>
      <c r="D2582" s="2"/>
      <c r="E2582" s="2"/>
      <c r="F2582" s="2"/>
      <c r="G2582" s="3"/>
      <c r="H2582" s="3"/>
      <c r="I2582" s="2"/>
      <c r="J2582"/>
      <c r="K2582"/>
      <c r="L2582"/>
      <c r="M2582"/>
      <c r="N2582"/>
      <c r="O2582"/>
      <c r="P2582"/>
      <c r="Q2582"/>
      <c r="R2582"/>
      <c r="S2582"/>
      <c r="T2582"/>
      <c r="U2582"/>
      <c r="V2582" s="2"/>
    </row>
    <row r="2583" spans="2:22" x14ac:dyDescent="0.2">
      <c r="B2583" s="2"/>
      <c r="C2583" s="2"/>
      <c r="D2583" s="2"/>
      <c r="E2583" s="2"/>
      <c r="F2583" s="2"/>
      <c r="G2583" s="3"/>
      <c r="H2583" s="3"/>
      <c r="I2583" s="2"/>
      <c r="J2583"/>
      <c r="K2583"/>
      <c r="L2583"/>
      <c r="M2583"/>
      <c r="N2583"/>
      <c r="O2583"/>
      <c r="P2583"/>
      <c r="Q2583"/>
      <c r="R2583"/>
      <c r="S2583"/>
      <c r="T2583"/>
      <c r="U2583"/>
      <c r="V2583" s="2"/>
    </row>
    <row r="2584" spans="2:22" x14ac:dyDescent="0.2">
      <c r="B2584" s="2"/>
      <c r="C2584" s="2"/>
      <c r="D2584" s="2"/>
      <c r="E2584" s="2"/>
      <c r="F2584" s="2"/>
      <c r="G2584" s="3"/>
      <c r="H2584" s="3"/>
      <c r="I2584" s="2"/>
      <c r="J2584"/>
      <c r="K2584"/>
      <c r="L2584"/>
      <c r="M2584"/>
      <c r="N2584"/>
      <c r="O2584"/>
      <c r="P2584"/>
      <c r="Q2584"/>
      <c r="R2584"/>
      <c r="S2584"/>
      <c r="T2584"/>
      <c r="U2584"/>
      <c r="V2584" s="2"/>
    </row>
    <row r="2585" spans="2:22" x14ac:dyDescent="0.2">
      <c r="B2585" s="2"/>
      <c r="C2585" s="2"/>
      <c r="D2585" s="2"/>
      <c r="E2585" s="2"/>
      <c r="F2585" s="2"/>
      <c r="G2585" s="3"/>
      <c r="H2585" s="3"/>
      <c r="I2585" s="2"/>
      <c r="J2585"/>
      <c r="K2585"/>
      <c r="L2585"/>
      <c r="M2585"/>
      <c r="N2585"/>
      <c r="O2585"/>
      <c r="P2585"/>
      <c r="Q2585"/>
      <c r="R2585"/>
      <c r="S2585"/>
      <c r="T2585"/>
      <c r="U2585"/>
      <c r="V2585" s="2"/>
    </row>
    <row r="2586" spans="2:22" x14ac:dyDescent="0.2">
      <c r="B2586" s="2"/>
      <c r="C2586" s="2"/>
      <c r="D2586" s="2"/>
      <c r="E2586" s="2"/>
      <c r="F2586" s="2"/>
      <c r="G2586" s="3"/>
      <c r="H2586" s="3"/>
      <c r="I2586" s="2"/>
      <c r="J2586"/>
      <c r="K2586"/>
      <c r="L2586"/>
      <c r="M2586"/>
      <c r="N2586"/>
      <c r="O2586"/>
      <c r="P2586"/>
      <c r="Q2586"/>
      <c r="R2586"/>
      <c r="S2586"/>
      <c r="T2586"/>
      <c r="U2586"/>
      <c r="V2586" s="2"/>
    </row>
    <row r="2587" spans="2:22" x14ac:dyDescent="0.2">
      <c r="B2587" s="2"/>
      <c r="C2587" s="2"/>
      <c r="D2587" s="2"/>
      <c r="E2587" s="2"/>
      <c r="F2587" s="2"/>
      <c r="G2587" s="3"/>
      <c r="H2587" s="3"/>
      <c r="I2587" s="2"/>
      <c r="J2587"/>
      <c r="K2587"/>
      <c r="L2587"/>
      <c r="M2587"/>
      <c r="N2587"/>
      <c r="O2587"/>
      <c r="P2587"/>
      <c r="Q2587"/>
      <c r="R2587"/>
      <c r="S2587"/>
      <c r="T2587"/>
      <c r="U2587"/>
      <c r="V2587" s="2"/>
    </row>
    <row r="2588" spans="2:22" x14ac:dyDescent="0.2">
      <c r="B2588" s="2"/>
      <c r="C2588" s="2"/>
      <c r="D2588" s="2"/>
      <c r="E2588" s="2"/>
      <c r="F2588" s="2"/>
      <c r="G2588" s="3"/>
      <c r="H2588" s="3"/>
      <c r="I2588" s="2"/>
      <c r="J2588"/>
      <c r="K2588"/>
      <c r="L2588"/>
      <c r="M2588"/>
      <c r="N2588"/>
      <c r="O2588"/>
      <c r="P2588"/>
      <c r="Q2588"/>
      <c r="R2588"/>
      <c r="S2588"/>
      <c r="T2588"/>
      <c r="U2588"/>
      <c r="V2588" s="2"/>
    </row>
    <row r="2589" spans="2:22" x14ac:dyDescent="0.2">
      <c r="B2589" s="2"/>
      <c r="C2589" s="2"/>
      <c r="D2589" s="2"/>
      <c r="E2589" s="2"/>
      <c r="F2589" s="2"/>
      <c r="G2589" s="3"/>
      <c r="H2589" s="3"/>
      <c r="I2589" s="2"/>
      <c r="J2589"/>
      <c r="K2589"/>
      <c r="L2589"/>
      <c r="M2589"/>
      <c r="N2589"/>
      <c r="O2589"/>
      <c r="P2589"/>
      <c r="Q2589"/>
      <c r="R2589"/>
      <c r="S2589"/>
      <c r="T2589"/>
      <c r="U2589"/>
      <c r="V2589" s="2"/>
    </row>
    <row r="2590" spans="2:22" x14ac:dyDescent="0.2">
      <c r="B2590" s="2"/>
      <c r="C2590" s="2"/>
      <c r="D2590" s="2"/>
      <c r="E2590" s="2"/>
      <c r="F2590" s="2"/>
      <c r="G2590" s="3"/>
      <c r="H2590" s="3"/>
      <c r="I2590" s="2"/>
      <c r="J2590"/>
      <c r="K2590"/>
      <c r="L2590"/>
      <c r="M2590"/>
      <c r="N2590"/>
      <c r="O2590"/>
      <c r="P2590"/>
      <c r="Q2590"/>
      <c r="R2590"/>
      <c r="S2590"/>
      <c r="T2590"/>
      <c r="U2590"/>
      <c r="V2590" s="2"/>
    </row>
    <row r="2591" spans="2:22" x14ac:dyDescent="0.2">
      <c r="B2591" s="2"/>
      <c r="C2591" s="2"/>
      <c r="D2591" s="2"/>
      <c r="E2591" s="2"/>
      <c r="F2591" s="2"/>
      <c r="G2591" s="3"/>
      <c r="H2591" s="3"/>
      <c r="I2591" s="2"/>
      <c r="J2591"/>
      <c r="K2591"/>
      <c r="L2591"/>
      <c r="M2591"/>
      <c r="N2591"/>
      <c r="O2591"/>
      <c r="P2591"/>
      <c r="Q2591"/>
      <c r="R2591"/>
      <c r="S2591"/>
      <c r="T2591"/>
      <c r="U2591"/>
      <c r="V2591" s="2"/>
    </row>
    <row r="2592" spans="2:22" x14ac:dyDescent="0.2">
      <c r="B2592" s="2"/>
      <c r="C2592" s="2"/>
      <c r="D2592" s="2"/>
      <c r="E2592" s="2"/>
      <c r="F2592" s="2"/>
      <c r="G2592" s="3"/>
      <c r="H2592" s="3"/>
      <c r="I2592" s="2"/>
      <c r="J2592"/>
      <c r="K2592"/>
      <c r="L2592"/>
      <c r="M2592"/>
      <c r="N2592"/>
      <c r="O2592"/>
      <c r="P2592"/>
      <c r="Q2592"/>
      <c r="R2592"/>
      <c r="S2592"/>
      <c r="T2592"/>
      <c r="U2592"/>
      <c r="V2592" s="2"/>
    </row>
    <row r="2593" spans="2:22" x14ac:dyDescent="0.2">
      <c r="B2593" s="2"/>
      <c r="C2593" s="2"/>
      <c r="D2593" s="2"/>
      <c r="E2593" s="2"/>
      <c r="F2593" s="2"/>
      <c r="G2593" s="3"/>
      <c r="H2593" s="3"/>
      <c r="I2593" s="2"/>
      <c r="J2593"/>
      <c r="K2593"/>
      <c r="L2593"/>
      <c r="M2593"/>
      <c r="N2593"/>
      <c r="O2593"/>
      <c r="P2593"/>
      <c r="Q2593"/>
      <c r="R2593"/>
      <c r="S2593"/>
      <c r="T2593"/>
      <c r="U2593"/>
      <c r="V2593" s="2"/>
    </row>
    <row r="2594" spans="2:22" x14ac:dyDescent="0.2">
      <c r="B2594" s="2"/>
      <c r="C2594" s="2"/>
      <c r="D2594" s="2"/>
      <c r="E2594" s="2"/>
      <c r="F2594" s="2"/>
      <c r="G2594" s="3"/>
      <c r="H2594" s="3"/>
      <c r="I2594" s="2"/>
      <c r="J2594"/>
      <c r="K2594"/>
      <c r="L2594"/>
      <c r="M2594"/>
      <c r="N2594"/>
      <c r="O2594"/>
      <c r="P2594"/>
      <c r="Q2594"/>
      <c r="R2594"/>
      <c r="S2594"/>
      <c r="T2594"/>
      <c r="U2594"/>
      <c r="V2594" s="2"/>
    </row>
    <row r="2595" spans="2:22" x14ac:dyDescent="0.2">
      <c r="B2595" s="2"/>
      <c r="C2595" s="2"/>
      <c r="D2595" s="2"/>
      <c r="E2595" s="2"/>
      <c r="F2595" s="2"/>
      <c r="G2595" s="3"/>
      <c r="H2595" s="3"/>
      <c r="I2595" s="2"/>
      <c r="J2595"/>
      <c r="K2595"/>
      <c r="L2595"/>
      <c r="M2595"/>
      <c r="N2595"/>
      <c r="O2595"/>
      <c r="P2595"/>
      <c r="Q2595"/>
      <c r="R2595"/>
      <c r="S2595"/>
      <c r="T2595"/>
      <c r="U2595"/>
      <c r="V2595" s="2"/>
    </row>
    <row r="2596" spans="2:22" x14ac:dyDescent="0.2">
      <c r="B2596" s="2"/>
      <c r="C2596" s="2"/>
      <c r="D2596" s="2"/>
      <c r="E2596" s="2"/>
      <c r="F2596" s="2"/>
      <c r="G2596" s="3"/>
      <c r="H2596" s="3"/>
      <c r="I2596" s="2"/>
      <c r="J2596"/>
      <c r="K2596"/>
      <c r="L2596"/>
      <c r="M2596"/>
      <c r="N2596"/>
      <c r="O2596"/>
      <c r="P2596"/>
      <c r="Q2596"/>
      <c r="R2596"/>
      <c r="S2596"/>
      <c r="T2596"/>
      <c r="U2596"/>
      <c r="V2596" s="2"/>
    </row>
    <row r="2597" spans="2:22" x14ac:dyDescent="0.2">
      <c r="B2597" s="2"/>
      <c r="C2597" s="2"/>
      <c r="D2597" s="2"/>
      <c r="E2597" s="2"/>
      <c r="F2597" s="2"/>
      <c r="G2597" s="3"/>
      <c r="H2597" s="3"/>
      <c r="I2597" s="2"/>
      <c r="J2597"/>
      <c r="K2597"/>
      <c r="L2597"/>
      <c r="M2597"/>
      <c r="N2597"/>
      <c r="O2597"/>
      <c r="P2597"/>
      <c r="Q2597"/>
      <c r="R2597"/>
      <c r="S2597"/>
      <c r="T2597"/>
      <c r="U2597"/>
      <c r="V2597" s="2"/>
    </row>
    <row r="2598" spans="2:22" x14ac:dyDescent="0.2">
      <c r="B2598" s="2"/>
      <c r="C2598" s="2"/>
      <c r="D2598" s="2"/>
      <c r="E2598" s="2"/>
      <c r="F2598" s="2"/>
      <c r="G2598" s="3"/>
      <c r="H2598" s="3"/>
      <c r="I2598" s="2"/>
      <c r="J2598"/>
      <c r="K2598"/>
      <c r="L2598"/>
      <c r="M2598"/>
      <c r="N2598"/>
      <c r="O2598"/>
      <c r="P2598"/>
      <c r="Q2598"/>
      <c r="R2598"/>
      <c r="S2598"/>
      <c r="T2598"/>
      <c r="U2598"/>
      <c r="V2598" s="2"/>
    </row>
    <row r="2599" spans="2:22" x14ac:dyDescent="0.2">
      <c r="B2599" s="2"/>
      <c r="C2599" s="2"/>
      <c r="D2599" s="2"/>
      <c r="E2599" s="2"/>
      <c r="F2599" s="2"/>
      <c r="G2599" s="3"/>
      <c r="H2599" s="3"/>
      <c r="I2599" s="2"/>
      <c r="J2599"/>
      <c r="K2599"/>
      <c r="L2599"/>
      <c r="M2599"/>
      <c r="N2599"/>
      <c r="O2599"/>
      <c r="P2599"/>
      <c r="Q2599"/>
      <c r="R2599"/>
      <c r="S2599"/>
      <c r="T2599"/>
      <c r="U2599"/>
      <c r="V2599" s="2"/>
    </row>
    <row r="2600" spans="2:22" x14ac:dyDescent="0.2">
      <c r="B2600" s="2"/>
      <c r="C2600" s="2"/>
      <c r="D2600" s="2"/>
      <c r="E2600" s="2"/>
      <c r="F2600" s="2"/>
      <c r="G2600" s="3"/>
      <c r="H2600" s="3"/>
      <c r="I2600" s="2"/>
      <c r="J2600"/>
      <c r="K2600"/>
      <c r="L2600"/>
      <c r="M2600"/>
      <c r="N2600"/>
      <c r="O2600"/>
      <c r="P2600"/>
      <c r="Q2600"/>
      <c r="R2600"/>
      <c r="S2600"/>
      <c r="T2600"/>
      <c r="U2600"/>
      <c r="V2600" s="2"/>
    </row>
    <row r="2601" spans="2:22" x14ac:dyDescent="0.2">
      <c r="B2601" s="2"/>
      <c r="C2601" s="2"/>
      <c r="D2601" s="2"/>
      <c r="E2601" s="2"/>
      <c r="F2601" s="2"/>
      <c r="G2601" s="3"/>
      <c r="H2601" s="3"/>
      <c r="I2601" s="2"/>
      <c r="J2601"/>
      <c r="K2601"/>
      <c r="L2601"/>
      <c r="M2601"/>
      <c r="N2601"/>
      <c r="O2601"/>
      <c r="P2601"/>
      <c r="Q2601"/>
      <c r="R2601"/>
      <c r="S2601"/>
      <c r="T2601"/>
      <c r="U2601"/>
      <c r="V2601" s="2"/>
    </row>
    <row r="2602" spans="2:22" x14ac:dyDescent="0.2">
      <c r="B2602" s="2"/>
      <c r="C2602" s="2"/>
      <c r="D2602" s="2"/>
      <c r="E2602" s="2"/>
      <c r="F2602" s="2"/>
      <c r="G2602" s="3"/>
      <c r="H2602" s="3"/>
      <c r="I2602" s="2"/>
      <c r="J2602"/>
      <c r="K2602"/>
      <c r="L2602"/>
      <c r="M2602"/>
      <c r="N2602"/>
      <c r="O2602"/>
      <c r="P2602"/>
      <c r="Q2602"/>
      <c r="R2602"/>
      <c r="S2602"/>
      <c r="T2602"/>
      <c r="U2602"/>
      <c r="V2602" s="2"/>
    </row>
    <row r="2603" spans="2:22" x14ac:dyDescent="0.2">
      <c r="B2603" s="2"/>
      <c r="C2603" s="2"/>
      <c r="D2603" s="2"/>
      <c r="E2603" s="2"/>
      <c r="F2603" s="2"/>
      <c r="G2603" s="3"/>
      <c r="H2603" s="3"/>
      <c r="I2603" s="2"/>
      <c r="J2603"/>
      <c r="K2603"/>
      <c r="L2603"/>
      <c r="M2603"/>
      <c r="N2603"/>
      <c r="O2603"/>
      <c r="P2603"/>
      <c r="Q2603"/>
      <c r="R2603"/>
      <c r="S2603"/>
      <c r="T2603"/>
      <c r="U2603"/>
      <c r="V2603" s="2"/>
    </row>
    <row r="2604" spans="2:22" x14ac:dyDescent="0.2">
      <c r="B2604" s="2"/>
      <c r="C2604" s="2"/>
      <c r="D2604" s="2"/>
      <c r="E2604" s="2"/>
      <c r="F2604" s="2"/>
      <c r="G2604" s="3"/>
      <c r="H2604" s="3"/>
      <c r="I2604" s="2"/>
      <c r="J2604"/>
      <c r="K2604"/>
      <c r="L2604"/>
      <c r="M2604"/>
      <c r="N2604"/>
      <c r="O2604"/>
      <c r="P2604"/>
      <c r="Q2604"/>
      <c r="R2604"/>
      <c r="S2604"/>
      <c r="T2604"/>
      <c r="U2604"/>
      <c r="V2604" s="2"/>
    </row>
    <row r="2605" spans="2:22" x14ac:dyDescent="0.2">
      <c r="B2605" s="2"/>
      <c r="C2605" s="2"/>
      <c r="D2605" s="2"/>
      <c r="E2605" s="2"/>
      <c r="F2605" s="2"/>
      <c r="G2605" s="3"/>
      <c r="H2605" s="3"/>
      <c r="I2605" s="2"/>
      <c r="J2605"/>
      <c r="K2605"/>
      <c r="L2605"/>
      <c r="M2605"/>
      <c r="N2605"/>
      <c r="O2605"/>
      <c r="P2605"/>
      <c r="Q2605"/>
      <c r="R2605"/>
      <c r="S2605"/>
      <c r="T2605"/>
      <c r="U2605"/>
      <c r="V2605" s="2"/>
    </row>
    <row r="2606" spans="2:22" x14ac:dyDescent="0.2">
      <c r="B2606" s="2"/>
      <c r="C2606" s="2"/>
      <c r="D2606" s="2"/>
      <c r="E2606" s="2"/>
      <c r="F2606" s="2"/>
      <c r="G2606" s="3"/>
      <c r="H2606" s="3"/>
      <c r="I2606" s="2"/>
      <c r="J2606"/>
      <c r="K2606"/>
      <c r="L2606"/>
      <c r="M2606"/>
      <c r="N2606"/>
      <c r="O2606"/>
      <c r="P2606"/>
      <c r="Q2606"/>
      <c r="R2606"/>
      <c r="S2606"/>
      <c r="T2606"/>
      <c r="U2606"/>
      <c r="V2606" s="2"/>
    </row>
    <row r="2607" spans="2:22" x14ac:dyDescent="0.2">
      <c r="B2607" s="2"/>
      <c r="C2607" s="2"/>
      <c r="D2607" s="2"/>
      <c r="E2607" s="2"/>
      <c r="F2607" s="2"/>
      <c r="G2607" s="3"/>
      <c r="H2607" s="3"/>
      <c r="I2607" s="2"/>
      <c r="J2607"/>
      <c r="K2607"/>
      <c r="L2607"/>
      <c r="M2607"/>
      <c r="N2607"/>
      <c r="O2607"/>
      <c r="P2607"/>
      <c r="Q2607"/>
      <c r="R2607"/>
      <c r="S2607"/>
      <c r="T2607"/>
      <c r="U2607"/>
      <c r="V2607" s="2"/>
    </row>
    <row r="2608" spans="2:22" x14ac:dyDescent="0.2">
      <c r="B2608" s="2"/>
      <c r="C2608" s="2"/>
      <c r="D2608" s="2"/>
      <c r="E2608" s="2"/>
      <c r="F2608" s="2"/>
      <c r="G2608" s="3"/>
      <c r="H2608" s="3"/>
      <c r="I2608" s="2"/>
      <c r="J2608"/>
      <c r="K2608"/>
      <c r="L2608"/>
      <c r="M2608"/>
      <c r="N2608"/>
      <c r="O2608"/>
      <c r="P2608"/>
      <c r="Q2608"/>
      <c r="R2608"/>
      <c r="S2608"/>
      <c r="T2608"/>
      <c r="U2608"/>
      <c r="V2608" s="2"/>
    </row>
    <row r="2609" spans="2:22" x14ac:dyDescent="0.2">
      <c r="B2609" s="2"/>
      <c r="C2609" s="2"/>
      <c r="D2609" s="2"/>
      <c r="E2609" s="2"/>
      <c r="F2609" s="2"/>
      <c r="G2609" s="3"/>
      <c r="H2609" s="3"/>
      <c r="I2609" s="2"/>
      <c r="J2609"/>
      <c r="K2609"/>
      <c r="L2609"/>
      <c r="M2609"/>
      <c r="N2609"/>
      <c r="O2609"/>
      <c r="P2609"/>
      <c r="Q2609"/>
      <c r="R2609"/>
      <c r="S2609"/>
      <c r="T2609"/>
      <c r="U2609"/>
      <c r="V2609" s="2"/>
    </row>
    <row r="2610" spans="2:22" x14ac:dyDescent="0.2">
      <c r="B2610" s="2"/>
      <c r="C2610" s="2"/>
      <c r="D2610" s="2"/>
      <c r="E2610" s="2"/>
      <c r="F2610" s="2"/>
      <c r="G2610" s="3"/>
      <c r="H2610" s="3"/>
      <c r="I2610" s="2"/>
      <c r="J2610"/>
      <c r="K2610"/>
      <c r="L2610"/>
      <c r="M2610"/>
      <c r="N2610"/>
      <c r="O2610"/>
      <c r="P2610"/>
      <c r="Q2610"/>
      <c r="R2610"/>
      <c r="S2610"/>
      <c r="T2610"/>
      <c r="U2610"/>
      <c r="V2610" s="2"/>
    </row>
    <row r="2611" spans="2:22" x14ac:dyDescent="0.2">
      <c r="B2611" s="2"/>
      <c r="C2611" s="2"/>
      <c r="D2611" s="2"/>
      <c r="E2611" s="2"/>
      <c r="F2611" s="2"/>
      <c r="G2611" s="3"/>
      <c r="H2611" s="3"/>
      <c r="I2611" s="2"/>
      <c r="J2611"/>
      <c r="K2611"/>
      <c r="L2611"/>
      <c r="M2611"/>
      <c r="N2611"/>
      <c r="O2611"/>
      <c r="P2611"/>
      <c r="Q2611"/>
      <c r="R2611"/>
      <c r="S2611"/>
      <c r="T2611"/>
      <c r="U2611"/>
      <c r="V2611" s="2"/>
    </row>
    <row r="2612" spans="2:22" x14ac:dyDescent="0.2">
      <c r="B2612" s="2"/>
      <c r="C2612" s="2"/>
      <c r="D2612" s="2"/>
      <c r="E2612" s="2"/>
      <c r="F2612" s="2"/>
      <c r="G2612" s="3"/>
      <c r="H2612" s="3"/>
      <c r="I2612" s="2"/>
      <c r="J2612"/>
      <c r="K2612"/>
      <c r="L2612"/>
      <c r="M2612"/>
      <c r="N2612"/>
      <c r="O2612"/>
      <c r="P2612"/>
      <c r="Q2612"/>
      <c r="R2612"/>
      <c r="S2612"/>
      <c r="T2612"/>
      <c r="U2612"/>
      <c r="V2612" s="2"/>
    </row>
    <row r="2613" spans="2:22" x14ac:dyDescent="0.2">
      <c r="B2613" s="2"/>
      <c r="C2613" s="2"/>
      <c r="D2613" s="2"/>
      <c r="E2613" s="2"/>
      <c r="F2613" s="2"/>
      <c r="G2613" s="3"/>
      <c r="H2613" s="3"/>
      <c r="I2613" s="2"/>
      <c r="J2613"/>
      <c r="K2613"/>
      <c r="L2613"/>
      <c r="M2613"/>
      <c r="N2613"/>
      <c r="O2613"/>
      <c r="P2613"/>
      <c r="Q2613"/>
      <c r="R2613"/>
      <c r="S2613"/>
      <c r="T2613"/>
      <c r="U2613"/>
      <c r="V2613" s="2"/>
    </row>
    <row r="2614" spans="2:22" x14ac:dyDescent="0.2">
      <c r="B2614" s="2"/>
      <c r="C2614" s="2"/>
      <c r="D2614" s="2"/>
      <c r="E2614" s="2"/>
      <c r="F2614" s="2"/>
      <c r="G2614" s="3"/>
      <c r="H2614" s="3"/>
      <c r="I2614" s="2"/>
      <c r="J2614"/>
      <c r="K2614"/>
      <c r="L2614"/>
      <c r="M2614"/>
      <c r="N2614"/>
      <c r="O2614"/>
      <c r="P2614"/>
      <c r="Q2614"/>
      <c r="R2614"/>
      <c r="S2614"/>
      <c r="T2614"/>
      <c r="U2614"/>
      <c r="V2614" s="2"/>
    </row>
    <row r="2615" spans="2:22" x14ac:dyDescent="0.2">
      <c r="B2615" s="2"/>
      <c r="C2615" s="2"/>
      <c r="D2615" s="2"/>
      <c r="E2615" s="2"/>
      <c r="F2615" s="2"/>
      <c r="G2615" s="3"/>
      <c r="H2615" s="3"/>
      <c r="I2615" s="2"/>
      <c r="J2615"/>
      <c r="K2615"/>
      <c r="L2615"/>
      <c r="M2615"/>
      <c r="N2615"/>
      <c r="O2615"/>
      <c r="P2615"/>
      <c r="Q2615"/>
      <c r="R2615"/>
      <c r="S2615"/>
      <c r="T2615"/>
      <c r="U2615"/>
      <c r="V2615" s="2"/>
    </row>
    <row r="2616" spans="2:22" x14ac:dyDescent="0.2">
      <c r="B2616" s="2"/>
      <c r="C2616" s="2"/>
      <c r="D2616" s="2"/>
      <c r="E2616" s="2"/>
      <c r="F2616" s="2"/>
      <c r="G2616" s="3"/>
      <c r="H2616" s="3"/>
      <c r="I2616" s="2"/>
      <c r="J2616"/>
      <c r="K2616"/>
      <c r="L2616"/>
      <c r="M2616"/>
      <c r="N2616"/>
      <c r="O2616"/>
      <c r="P2616"/>
      <c r="Q2616"/>
      <c r="R2616"/>
      <c r="S2616"/>
      <c r="T2616"/>
      <c r="U2616"/>
      <c r="V2616" s="2"/>
    </row>
    <row r="2617" spans="2:22" x14ac:dyDescent="0.2">
      <c r="B2617" s="2"/>
      <c r="C2617" s="2"/>
      <c r="D2617" s="2"/>
      <c r="E2617" s="2"/>
      <c r="F2617" s="2"/>
      <c r="G2617" s="3"/>
      <c r="H2617" s="3"/>
      <c r="I2617" s="2"/>
      <c r="J2617"/>
      <c r="K2617"/>
      <c r="L2617"/>
      <c r="M2617"/>
      <c r="N2617"/>
      <c r="O2617"/>
      <c r="P2617"/>
      <c r="Q2617"/>
      <c r="R2617"/>
      <c r="S2617"/>
      <c r="T2617"/>
      <c r="U2617"/>
      <c r="V2617" s="2"/>
    </row>
    <row r="2618" spans="2:22" x14ac:dyDescent="0.2">
      <c r="B2618" s="2"/>
      <c r="C2618" s="2"/>
      <c r="D2618" s="2"/>
      <c r="E2618" s="2"/>
      <c r="F2618" s="2"/>
      <c r="G2618" s="3"/>
      <c r="H2618" s="3"/>
      <c r="I2618" s="2"/>
      <c r="J2618"/>
      <c r="K2618"/>
      <c r="L2618"/>
      <c r="M2618"/>
      <c r="N2618"/>
      <c r="O2618"/>
      <c r="P2618"/>
      <c r="Q2618"/>
      <c r="R2618"/>
      <c r="S2618"/>
      <c r="T2618"/>
      <c r="U2618"/>
      <c r="V2618" s="2"/>
    </row>
    <row r="2619" spans="2:22" x14ac:dyDescent="0.2">
      <c r="B2619" s="2"/>
      <c r="C2619" s="2"/>
      <c r="D2619" s="2"/>
      <c r="E2619" s="2"/>
      <c r="F2619" s="2"/>
      <c r="G2619" s="3"/>
      <c r="H2619" s="3"/>
      <c r="I2619" s="2"/>
      <c r="J2619"/>
      <c r="K2619"/>
      <c r="L2619"/>
      <c r="M2619"/>
      <c r="N2619"/>
      <c r="O2619"/>
      <c r="P2619"/>
      <c r="Q2619"/>
      <c r="R2619"/>
      <c r="S2619"/>
      <c r="T2619"/>
      <c r="U2619"/>
      <c r="V2619" s="2"/>
    </row>
    <row r="2620" spans="2:22" x14ac:dyDescent="0.2">
      <c r="B2620" s="2"/>
      <c r="C2620" s="2"/>
      <c r="D2620" s="2"/>
      <c r="E2620" s="2"/>
      <c r="F2620" s="2"/>
      <c r="G2620" s="3"/>
      <c r="H2620" s="3"/>
      <c r="I2620" s="2"/>
      <c r="J2620"/>
      <c r="K2620"/>
      <c r="L2620"/>
      <c r="M2620"/>
      <c r="N2620"/>
      <c r="O2620"/>
      <c r="P2620"/>
      <c r="Q2620"/>
      <c r="R2620"/>
      <c r="S2620"/>
      <c r="T2620"/>
      <c r="U2620"/>
      <c r="V2620" s="2"/>
    </row>
    <row r="2621" spans="2:22" x14ac:dyDescent="0.2">
      <c r="B2621" s="2"/>
      <c r="C2621" s="2"/>
      <c r="D2621" s="2"/>
      <c r="E2621" s="2"/>
      <c r="F2621" s="2"/>
      <c r="G2621" s="3"/>
      <c r="H2621" s="3"/>
      <c r="I2621" s="2"/>
      <c r="J2621"/>
      <c r="K2621"/>
      <c r="L2621"/>
      <c r="M2621"/>
      <c r="N2621"/>
      <c r="O2621"/>
      <c r="P2621"/>
      <c r="Q2621"/>
      <c r="R2621"/>
      <c r="S2621"/>
      <c r="T2621"/>
      <c r="U2621"/>
      <c r="V2621" s="2"/>
    </row>
    <row r="2622" spans="2:22" x14ac:dyDescent="0.2">
      <c r="B2622" s="2"/>
      <c r="C2622" s="2"/>
      <c r="D2622" s="2"/>
      <c r="E2622" s="2"/>
      <c r="F2622" s="2"/>
      <c r="G2622" s="3"/>
      <c r="H2622" s="3"/>
      <c r="I2622" s="2"/>
      <c r="J2622"/>
      <c r="K2622"/>
      <c r="L2622"/>
      <c r="M2622"/>
      <c r="N2622"/>
      <c r="O2622"/>
      <c r="P2622"/>
      <c r="Q2622"/>
      <c r="R2622"/>
      <c r="S2622"/>
      <c r="T2622"/>
      <c r="U2622"/>
      <c r="V2622" s="2"/>
    </row>
    <row r="2623" spans="2:22" x14ac:dyDescent="0.2">
      <c r="B2623" s="2"/>
      <c r="C2623" s="2"/>
      <c r="D2623" s="2"/>
      <c r="E2623" s="2"/>
      <c r="F2623" s="2"/>
      <c r="G2623" s="3"/>
      <c r="H2623" s="3"/>
      <c r="I2623" s="2"/>
      <c r="J2623"/>
      <c r="K2623"/>
      <c r="L2623"/>
      <c r="M2623"/>
      <c r="N2623"/>
      <c r="O2623"/>
      <c r="P2623"/>
      <c r="Q2623"/>
      <c r="R2623"/>
      <c r="S2623"/>
      <c r="T2623"/>
      <c r="U2623"/>
      <c r="V2623" s="2"/>
    </row>
    <row r="2624" spans="2:22" x14ac:dyDescent="0.2">
      <c r="B2624" s="2"/>
      <c r="C2624" s="2"/>
      <c r="D2624" s="2"/>
      <c r="E2624" s="2"/>
      <c r="F2624" s="2"/>
      <c r="G2624" s="3"/>
      <c r="H2624" s="3"/>
      <c r="I2624" s="2"/>
      <c r="J2624"/>
      <c r="K2624"/>
      <c r="L2624"/>
      <c r="M2624"/>
      <c r="N2624"/>
      <c r="O2624"/>
      <c r="P2624"/>
      <c r="Q2624"/>
      <c r="R2624"/>
      <c r="S2624"/>
      <c r="T2624"/>
      <c r="U2624"/>
      <c r="V2624" s="2"/>
    </row>
    <row r="2625" spans="2:22" x14ac:dyDescent="0.2">
      <c r="B2625" s="2"/>
      <c r="C2625" s="2"/>
      <c r="D2625" s="2"/>
      <c r="E2625" s="2"/>
      <c r="F2625" s="2"/>
      <c r="G2625" s="3"/>
      <c r="H2625" s="3"/>
      <c r="I2625" s="2"/>
      <c r="J2625"/>
      <c r="K2625"/>
      <c r="L2625"/>
      <c r="M2625"/>
      <c r="N2625"/>
      <c r="O2625"/>
      <c r="P2625"/>
      <c r="Q2625"/>
      <c r="R2625"/>
      <c r="S2625"/>
      <c r="T2625"/>
      <c r="U2625"/>
      <c r="V2625" s="2"/>
    </row>
    <row r="2626" spans="2:22" x14ac:dyDescent="0.2">
      <c r="B2626" s="2"/>
      <c r="C2626" s="2"/>
      <c r="D2626" s="2"/>
      <c r="E2626" s="2"/>
      <c r="F2626" s="2"/>
      <c r="G2626" s="3"/>
      <c r="H2626" s="3"/>
      <c r="I2626" s="2"/>
      <c r="J2626"/>
      <c r="K2626"/>
      <c r="L2626"/>
      <c r="M2626"/>
      <c r="N2626"/>
      <c r="O2626"/>
      <c r="P2626"/>
      <c r="Q2626"/>
      <c r="R2626"/>
      <c r="S2626"/>
      <c r="T2626"/>
      <c r="U2626"/>
      <c r="V2626" s="2"/>
    </row>
    <row r="2627" spans="2:22" x14ac:dyDescent="0.2">
      <c r="B2627" s="2"/>
      <c r="C2627" s="2"/>
      <c r="D2627" s="2"/>
      <c r="E2627" s="2"/>
      <c r="F2627" s="2"/>
      <c r="G2627" s="3"/>
      <c r="H2627" s="3"/>
      <c r="I2627" s="2"/>
      <c r="J2627"/>
      <c r="K2627"/>
      <c r="L2627"/>
      <c r="M2627"/>
      <c r="N2627"/>
      <c r="O2627"/>
      <c r="P2627"/>
      <c r="Q2627"/>
      <c r="R2627"/>
      <c r="S2627"/>
      <c r="T2627"/>
      <c r="U2627"/>
      <c r="V2627" s="2"/>
    </row>
    <row r="2628" spans="2:22" x14ac:dyDescent="0.2">
      <c r="B2628" s="2"/>
      <c r="C2628" s="2"/>
      <c r="D2628" s="2"/>
      <c r="E2628" s="2"/>
      <c r="F2628" s="2"/>
      <c r="G2628" s="3"/>
      <c r="H2628" s="3"/>
      <c r="I2628" s="2"/>
      <c r="J2628"/>
      <c r="K2628"/>
      <c r="L2628"/>
      <c r="M2628"/>
      <c r="N2628"/>
      <c r="O2628"/>
      <c r="P2628"/>
      <c r="Q2628"/>
      <c r="R2628"/>
      <c r="S2628"/>
      <c r="T2628"/>
      <c r="U2628"/>
      <c r="V2628" s="2"/>
    </row>
    <row r="2629" spans="2:22" x14ac:dyDescent="0.2">
      <c r="B2629" s="2"/>
      <c r="C2629" s="2"/>
      <c r="D2629" s="2"/>
      <c r="E2629" s="2"/>
      <c r="F2629" s="2"/>
      <c r="G2629" s="3"/>
      <c r="H2629" s="3"/>
      <c r="I2629" s="2"/>
      <c r="J2629"/>
      <c r="K2629"/>
      <c r="L2629"/>
      <c r="M2629"/>
      <c r="N2629"/>
      <c r="O2629"/>
      <c r="P2629"/>
      <c r="Q2629"/>
      <c r="R2629"/>
      <c r="S2629"/>
      <c r="T2629"/>
      <c r="U2629"/>
      <c r="V2629" s="2"/>
    </row>
    <row r="2630" spans="2:22" x14ac:dyDescent="0.2">
      <c r="B2630" s="2"/>
      <c r="C2630" s="2"/>
      <c r="D2630" s="2"/>
      <c r="E2630" s="2"/>
      <c r="F2630" s="2"/>
      <c r="G2630" s="3"/>
      <c r="H2630" s="3"/>
      <c r="I2630" s="2"/>
      <c r="J2630"/>
      <c r="K2630"/>
      <c r="L2630"/>
      <c r="M2630"/>
      <c r="N2630"/>
      <c r="O2630"/>
      <c r="P2630"/>
      <c r="Q2630"/>
      <c r="R2630"/>
      <c r="S2630"/>
      <c r="T2630"/>
      <c r="U2630"/>
      <c r="V2630" s="2"/>
    </row>
    <row r="2631" spans="2:22" x14ac:dyDescent="0.2">
      <c r="B2631" s="2"/>
      <c r="C2631" s="2"/>
      <c r="D2631" s="2"/>
      <c r="E2631" s="2"/>
      <c r="F2631" s="2"/>
      <c r="G2631" s="3"/>
      <c r="H2631" s="3"/>
      <c r="I2631" s="2"/>
      <c r="J2631"/>
      <c r="K2631"/>
      <c r="L2631"/>
      <c r="M2631"/>
      <c r="N2631"/>
      <c r="O2631"/>
      <c r="P2631"/>
      <c r="Q2631"/>
      <c r="R2631"/>
      <c r="S2631"/>
      <c r="T2631"/>
      <c r="U2631"/>
      <c r="V2631" s="2"/>
    </row>
    <row r="2632" spans="2:22" x14ac:dyDescent="0.2">
      <c r="B2632" s="2"/>
      <c r="C2632" s="2"/>
      <c r="D2632" s="2"/>
      <c r="E2632" s="2"/>
      <c r="F2632" s="2"/>
      <c r="G2632" s="3"/>
      <c r="H2632" s="3"/>
      <c r="I2632" s="2"/>
      <c r="J2632"/>
      <c r="K2632"/>
      <c r="L2632"/>
      <c r="M2632"/>
      <c r="N2632"/>
      <c r="O2632"/>
      <c r="P2632"/>
      <c r="Q2632"/>
      <c r="R2632"/>
      <c r="S2632"/>
      <c r="T2632"/>
      <c r="U2632"/>
      <c r="V2632" s="2"/>
    </row>
    <row r="2633" spans="2:22" x14ac:dyDescent="0.2">
      <c r="B2633" s="2"/>
      <c r="C2633" s="2"/>
      <c r="D2633" s="2"/>
      <c r="E2633" s="2"/>
      <c r="F2633" s="2"/>
      <c r="G2633" s="3"/>
      <c r="H2633" s="3"/>
      <c r="I2633" s="2"/>
      <c r="J2633"/>
      <c r="K2633"/>
      <c r="L2633"/>
      <c r="M2633"/>
      <c r="N2633"/>
      <c r="O2633"/>
      <c r="P2633"/>
      <c r="Q2633"/>
      <c r="R2633"/>
      <c r="S2633"/>
      <c r="T2633"/>
      <c r="U2633"/>
      <c r="V2633" s="2"/>
    </row>
    <row r="2634" spans="2:22" x14ac:dyDescent="0.2">
      <c r="B2634" s="2"/>
      <c r="C2634" s="2"/>
      <c r="D2634" s="2"/>
      <c r="E2634" s="2"/>
      <c r="F2634" s="2"/>
      <c r="G2634" s="3"/>
      <c r="H2634" s="3"/>
      <c r="I2634" s="2"/>
      <c r="J2634"/>
      <c r="K2634"/>
      <c r="L2634"/>
      <c r="M2634"/>
      <c r="N2634"/>
      <c r="O2634"/>
      <c r="P2634"/>
      <c r="Q2634"/>
      <c r="R2634"/>
      <c r="S2634"/>
      <c r="T2634"/>
      <c r="U2634"/>
      <c r="V2634" s="2"/>
    </row>
    <row r="2635" spans="2:22" x14ac:dyDescent="0.2">
      <c r="B2635" s="2"/>
      <c r="C2635" s="2"/>
      <c r="D2635" s="2"/>
      <c r="E2635" s="2"/>
      <c r="F2635" s="2"/>
      <c r="G2635" s="3"/>
      <c r="H2635" s="3"/>
      <c r="I2635" s="2"/>
      <c r="J2635"/>
      <c r="K2635"/>
      <c r="L2635"/>
      <c r="M2635"/>
      <c r="N2635"/>
      <c r="O2635"/>
      <c r="P2635"/>
      <c r="Q2635"/>
      <c r="R2635"/>
      <c r="S2635"/>
      <c r="T2635"/>
      <c r="U2635"/>
      <c r="V2635" s="2"/>
    </row>
    <row r="2636" spans="2:22" x14ac:dyDescent="0.2">
      <c r="B2636" s="2"/>
      <c r="C2636" s="2"/>
      <c r="D2636" s="2"/>
      <c r="E2636" s="2"/>
      <c r="F2636" s="2"/>
      <c r="G2636" s="3"/>
      <c r="H2636" s="3"/>
      <c r="I2636" s="2"/>
      <c r="J2636"/>
      <c r="K2636"/>
      <c r="L2636"/>
      <c r="M2636"/>
      <c r="N2636"/>
      <c r="O2636"/>
      <c r="P2636"/>
      <c r="Q2636"/>
      <c r="R2636"/>
      <c r="S2636"/>
      <c r="T2636"/>
      <c r="U2636"/>
      <c r="V2636" s="2"/>
    </row>
    <row r="2637" spans="2:22" x14ac:dyDescent="0.2">
      <c r="B2637" s="2"/>
      <c r="C2637" s="2"/>
      <c r="D2637" s="2"/>
      <c r="E2637" s="2"/>
      <c r="F2637" s="2"/>
      <c r="G2637" s="3"/>
      <c r="H2637" s="3"/>
      <c r="I2637" s="2"/>
      <c r="J2637"/>
      <c r="K2637"/>
      <c r="L2637"/>
      <c r="M2637"/>
      <c r="N2637"/>
      <c r="O2637"/>
      <c r="P2637"/>
      <c r="Q2637"/>
      <c r="R2637"/>
      <c r="S2637"/>
      <c r="T2637"/>
      <c r="U2637"/>
      <c r="V2637" s="2"/>
    </row>
    <row r="2638" spans="2:22" x14ac:dyDescent="0.2">
      <c r="B2638" s="2"/>
      <c r="C2638" s="2"/>
      <c r="D2638" s="2"/>
      <c r="E2638" s="2"/>
      <c r="F2638" s="2"/>
      <c r="G2638" s="3"/>
      <c r="H2638" s="3"/>
      <c r="I2638" s="2"/>
      <c r="J2638"/>
      <c r="K2638"/>
      <c r="L2638"/>
      <c r="M2638"/>
      <c r="N2638"/>
      <c r="O2638"/>
      <c r="P2638"/>
      <c r="Q2638"/>
      <c r="R2638"/>
      <c r="S2638"/>
      <c r="T2638"/>
      <c r="U2638"/>
      <c r="V2638" s="2"/>
    </row>
    <row r="2639" spans="2:22" x14ac:dyDescent="0.2">
      <c r="B2639" s="2"/>
      <c r="C2639" s="2"/>
      <c r="D2639" s="2"/>
      <c r="E2639" s="2"/>
      <c r="F2639" s="2"/>
      <c r="G2639" s="3"/>
      <c r="H2639" s="3"/>
      <c r="I2639" s="2"/>
      <c r="J2639"/>
      <c r="K2639"/>
      <c r="L2639"/>
      <c r="M2639"/>
      <c r="N2639"/>
      <c r="O2639"/>
      <c r="P2639"/>
      <c r="Q2639"/>
      <c r="R2639"/>
      <c r="S2639"/>
      <c r="T2639"/>
      <c r="U2639"/>
      <c r="V2639" s="2"/>
    </row>
    <row r="2640" spans="2:22" x14ac:dyDescent="0.2">
      <c r="B2640" s="2"/>
      <c r="C2640" s="2"/>
      <c r="D2640" s="2"/>
      <c r="E2640" s="2"/>
      <c r="F2640" s="2"/>
      <c r="G2640" s="3"/>
      <c r="H2640" s="3"/>
      <c r="I2640" s="2"/>
      <c r="J2640"/>
      <c r="K2640"/>
      <c r="L2640"/>
      <c r="M2640"/>
      <c r="N2640"/>
      <c r="O2640"/>
      <c r="P2640"/>
      <c r="Q2640"/>
      <c r="R2640"/>
      <c r="S2640"/>
      <c r="T2640"/>
      <c r="U2640"/>
      <c r="V2640" s="2"/>
    </row>
    <row r="2641" spans="2:22" x14ac:dyDescent="0.2">
      <c r="B2641" s="2"/>
      <c r="C2641" s="2"/>
      <c r="D2641" s="2"/>
      <c r="E2641" s="2"/>
      <c r="F2641" s="2"/>
      <c r="G2641" s="3"/>
      <c r="H2641" s="3"/>
      <c r="I2641" s="2"/>
      <c r="J2641"/>
      <c r="K2641"/>
      <c r="L2641"/>
      <c r="M2641"/>
      <c r="N2641"/>
      <c r="O2641"/>
      <c r="P2641"/>
      <c r="Q2641"/>
      <c r="R2641"/>
      <c r="S2641"/>
      <c r="T2641"/>
      <c r="U2641"/>
      <c r="V2641" s="2"/>
    </row>
    <row r="2642" spans="2:22" x14ac:dyDescent="0.2">
      <c r="B2642" s="2"/>
      <c r="C2642" s="2"/>
      <c r="D2642" s="2"/>
      <c r="E2642" s="2"/>
      <c r="F2642" s="2"/>
      <c r="G2642" s="3"/>
      <c r="H2642" s="3"/>
      <c r="I2642" s="2"/>
      <c r="J2642"/>
      <c r="K2642"/>
      <c r="L2642"/>
      <c r="M2642"/>
      <c r="N2642"/>
      <c r="O2642"/>
      <c r="P2642"/>
      <c r="Q2642"/>
      <c r="R2642"/>
      <c r="S2642"/>
      <c r="T2642"/>
      <c r="U2642"/>
      <c r="V2642" s="2"/>
    </row>
    <row r="2643" spans="2:22" x14ac:dyDescent="0.2">
      <c r="B2643" s="2"/>
      <c r="C2643" s="2"/>
      <c r="D2643" s="2"/>
      <c r="E2643" s="2"/>
      <c r="F2643" s="2"/>
      <c r="G2643" s="3"/>
      <c r="H2643" s="3"/>
      <c r="I2643" s="2"/>
      <c r="J2643"/>
      <c r="K2643"/>
      <c r="L2643"/>
      <c r="M2643"/>
      <c r="N2643"/>
      <c r="O2643"/>
      <c r="P2643"/>
      <c r="Q2643"/>
      <c r="R2643"/>
      <c r="S2643"/>
      <c r="T2643"/>
      <c r="U2643"/>
      <c r="V2643" s="2"/>
    </row>
    <row r="2644" spans="2:22" x14ac:dyDescent="0.2">
      <c r="B2644" s="2"/>
      <c r="C2644" s="2"/>
      <c r="D2644" s="2"/>
      <c r="E2644" s="2"/>
      <c r="F2644" s="2"/>
      <c r="G2644" s="3"/>
      <c r="H2644" s="3"/>
      <c r="I2644" s="2"/>
      <c r="J2644"/>
      <c r="K2644"/>
      <c r="L2644"/>
      <c r="M2644"/>
      <c r="N2644"/>
      <c r="O2644"/>
      <c r="P2644"/>
      <c r="Q2644"/>
      <c r="R2644"/>
      <c r="S2644"/>
      <c r="T2644"/>
      <c r="U2644"/>
      <c r="V2644" s="2"/>
    </row>
    <row r="2645" spans="2:22" x14ac:dyDescent="0.2">
      <c r="B2645" s="2"/>
      <c r="C2645" s="2"/>
      <c r="D2645" s="2"/>
      <c r="E2645" s="2"/>
      <c r="F2645" s="2"/>
      <c r="G2645" s="3"/>
      <c r="H2645" s="3"/>
      <c r="I2645" s="2"/>
      <c r="J2645"/>
      <c r="K2645"/>
      <c r="L2645"/>
      <c r="M2645"/>
      <c r="N2645"/>
      <c r="O2645"/>
      <c r="P2645"/>
      <c r="Q2645"/>
      <c r="R2645"/>
      <c r="S2645"/>
      <c r="T2645"/>
      <c r="U2645"/>
      <c r="V2645" s="2"/>
    </row>
    <row r="2646" spans="2:22" x14ac:dyDescent="0.2">
      <c r="B2646" s="2"/>
      <c r="C2646" s="2"/>
      <c r="D2646" s="2"/>
      <c r="E2646" s="2"/>
      <c r="F2646" s="2"/>
      <c r="G2646" s="3"/>
      <c r="H2646" s="3"/>
      <c r="I2646" s="2"/>
      <c r="J2646"/>
      <c r="K2646"/>
      <c r="L2646"/>
      <c r="M2646"/>
      <c r="N2646"/>
      <c r="O2646"/>
      <c r="P2646"/>
      <c r="Q2646"/>
      <c r="R2646"/>
      <c r="S2646"/>
      <c r="T2646"/>
      <c r="U2646"/>
      <c r="V2646" s="2"/>
    </row>
    <row r="2647" spans="2:22" x14ac:dyDescent="0.2">
      <c r="B2647" s="2"/>
      <c r="C2647" s="2"/>
      <c r="D2647" s="2"/>
      <c r="E2647" s="2"/>
      <c r="F2647" s="2"/>
      <c r="G2647" s="3"/>
      <c r="H2647" s="3"/>
      <c r="I2647" s="2"/>
      <c r="J2647"/>
      <c r="K2647"/>
      <c r="L2647"/>
      <c r="M2647"/>
      <c r="N2647"/>
      <c r="O2647"/>
      <c r="P2647"/>
      <c r="Q2647"/>
      <c r="R2647"/>
      <c r="S2647"/>
      <c r="T2647"/>
      <c r="U2647"/>
      <c r="V2647" s="2"/>
    </row>
    <row r="2648" spans="2:22" x14ac:dyDescent="0.2">
      <c r="B2648" s="2"/>
      <c r="C2648" s="2"/>
      <c r="D2648" s="2"/>
      <c r="E2648" s="2"/>
      <c r="F2648" s="2"/>
      <c r="G2648" s="3"/>
      <c r="H2648" s="3"/>
      <c r="I2648" s="2"/>
      <c r="J2648"/>
      <c r="K2648"/>
      <c r="L2648"/>
      <c r="M2648"/>
      <c r="N2648"/>
      <c r="O2648"/>
      <c r="P2648"/>
      <c r="Q2648"/>
      <c r="R2648"/>
      <c r="S2648"/>
      <c r="T2648"/>
      <c r="U2648"/>
      <c r="V2648" s="2"/>
    </row>
    <row r="2649" spans="2:22" x14ac:dyDescent="0.2">
      <c r="B2649" s="2"/>
      <c r="C2649" s="2"/>
      <c r="D2649" s="2"/>
      <c r="E2649" s="2"/>
      <c r="F2649" s="2"/>
      <c r="G2649" s="3"/>
      <c r="H2649" s="3"/>
      <c r="I2649" s="2"/>
      <c r="J2649"/>
      <c r="K2649"/>
      <c r="L2649"/>
      <c r="M2649"/>
      <c r="N2649"/>
      <c r="O2649"/>
      <c r="P2649"/>
      <c r="Q2649"/>
      <c r="R2649"/>
      <c r="S2649"/>
      <c r="T2649"/>
      <c r="U2649"/>
      <c r="V2649" s="2"/>
    </row>
    <row r="2650" spans="2:22" x14ac:dyDescent="0.2">
      <c r="B2650" s="2"/>
      <c r="C2650" s="2"/>
      <c r="D2650" s="2"/>
      <c r="E2650" s="2"/>
      <c r="F2650" s="2"/>
      <c r="G2650" s="3"/>
      <c r="H2650" s="3"/>
      <c r="I2650" s="2"/>
      <c r="J2650"/>
      <c r="K2650"/>
      <c r="L2650"/>
      <c r="M2650"/>
      <c r="N2650"/>
      <c r="O2650"/>
      <c r="P2650"/>
      <c r="Q2650"/>
      <c r="R2650"/>
      <c r="S2650"/>
      <c r="T2650"/>
      <c r="U2650"/>
      <c r="V2650" s="2"/>
    </row>
    <row r="2651" spans="2:22" x14ac:dyDescent="0.2">
      <c r="B2651" s="2"/>
      <c r="C2651" s="2"/>
      <c r="D2651" s="2"/>
      <c r="E2651" s="2"/>
      <c r="F2651" s="2"/>
      <c r="G2651" s="3"/>
      <c r="H2651" s="3"/>
      <c r="I2651" s="2"/>
      <c r="J2651"/>
      <c r="K2651"/>
      <c r="L2651"/>
      <c r="M2651"/>
      <c r="N2651"/>
      <c r="O2651"/>
      <c r="P2651"/>
      <c r="Q2651"/>
      <c r="R2651"/>
      <c r="S2651"/>
      <c r="T2651"/>
      <c r="U2651"/>
      <c r="V2651" s="2"/>
    </row>
    <row r="2652" spans="2:22" x14ac:dyDescent="0.2">
      <c r="B2652" s="2"/>
      <c r="C2652" s="2"/>
      <c r="D2652" s="2"/>
      <c r="E2652" s="2"/>
      <c r="F2652" s="2"/>
      <c r="G2652" s="3"/>
      <c r="H2652" s="3"/>
      <c r="I2652" s="2"/>
      <c r="J2652"/>
      <c r="K2652"/>
      <c r="L2652"/>
      <c r="M2652"/>
      <c r="N2652"/>
      <c r="O2652"/>
      <c r="P2652"/>
      <c r="Q2652"/>
      <c r="R2652"/>
      <c r="S2652"/>
      <c r="T2652"/>
      <c r="U2652"/>
      <c r="V2652" s="2"/>
    </row>
    <row r="2653" spans="2:22" x14ac:dyDescent="0.2">
      <c r="B2653" s="2"/>
      <c r="C2653" s="2"/>
      <c r="D2653" s="2"/>
      <c r="E2653" s="2"/>
      <c r="F2653" s="2"/>
      <c r="G2653" s="3"/>
      <c r="H2653" s="3"/>
      <c r="I2653" s="2"/>
      <c r="J2653"/>
      <c r="K2653"/>
      <c r="L2653"/>
      <c r="M2653"/>
      <c r="N2653"/>
      <c r="O2653"/>
      <c r="P2653"/>
      <c r="Q2653"/>
      <c r="R2653"/>
      <c r="S2653"/>
      <c r="T2653"/>
      <c r="U2653"/>
      <c r="V2653" s="2"/>
    </row>
    <row r="2654" spans="2:22" x14ac:dyDescent="0.2">
      <c r="B2654" s="2"/>
      <c r="C2654" s="2"/>
      <c r="D2654" s="2"/>
      <c r="E2654" s="2"/>
      <c r="F2654" s="2"/>
      <c r="G2654" s="3"/>
      <c r="H2654" s="3"/>
      <c r="I2654" s="2"/>
      <c r="J2654"/>
      <c r="K2654"/>
      <c r="L2654"/>
      <c r="M2654"/>
      <c r="N2654"/>
      <c r="O2654"/>
      <c r="P2654"/>
      <c r="Q2654"/>
      <c r="R2654"/>
      <c r="S2654"/>
      <c r="T2654"/>
      <c r="U2654"/>
      <c r="V2654" s="2"/>
    </row>
    <row r="2655" spans="2:22" x14ac:dyDescent="0.2">
      <c r="B2655" s="2"/>
      <c r="C2655" s="2"/>
      <c r="D2655" s="2"/>
      <c r="E2655" s="2"/>
      <c r="F2655" s="2"/>
      <c r="G2655" s="3"/>
      <c r="H2655" s="3"/>
      <c r="I2655" s="2"/>
      <c r="J2655"/>
      <c r="K2655"/>
      <c r="L2655"/>
      <c r="M2655"/>
      <c r="N2655"/>
      <c r="O2655"/>
      <c r="P2655"/>
      <c r="Q2655"/>
      <c r="R2655"/>
      <c r="S2655"/>
      <c r="T2655"/>
      <c r="U2655"/>
      <c r="V2655" s="2"/>
    </row>
    <row r="2656" spans="2:22" x14ac:dyDescent="0.2">
      <c r="B2656" s="2"/>
      <c r="C2656" s="2"/>
      <c r="D2656" s="2"/>
      <c r="E2656" s="2"/>
      <c r="F2656" s="2"/>
      <c r="G2656" s="3"/>
      <c r="H2656" s="3"/>
      <c r="I2656" s="2"/>
      <c r="J2656"/>
      <c r="K2656"/>
      <c r="L2656"/>
      <c r="M2656"/>
      <c r="N2656"/>
      <c r="O2656"/>
      <c r="P2656"/>
      <c r="Q2656"/>
      <c r="R2656"/>
      <c r="S2656"/>
      <c r="T2656"/>
      <c r="U2656"/>
      <c r="V2656" s="2"/>
    </row>
    <row r="2657" spans="2:22" x14ac:dyDescent="0.2">
      <c r="B2657" s="2"/>
      <c r="C2657" s="2"/>
      <c r="D2657" s="2"/>
      <c r="E2657" s="2"/>
      <c r="F2657" s="2"/>
      <c r="G2657" s="3"/>
      <c r="H2657" s="3"/>
      <c r="I2657" s="2"/>
      <c r="J2657"/>
      <c r="K2657"/>
      <c r="L2657"/>
      <c r="M2657"/>
      <c r="N2657"/>
      <c r="O2657"/>
      <c r="P2657"/>
      <c r="Q2657"/>
      <c r="R2657"/>
      <c r="S2657"/>
      <c r="T2657"/>
      <c r="U2657"/>
      <c r="V2657" s="2"/>
    </row>
    <row r="2658" spans="2:22" x14ac:dyDescent="0.2">
      <c r="B2658" s="2"/>
      <c r="C2658" s="2"/>
      <c r="D2658" s="2"/>
      <c r="E2658" s="2"/>
      <c r="F2658" s="2"/>
      <c r="G2658" s="3"/>
      <c r="H2658" s="3"/>
      <c r="I2658" s="2"/>
      <c r="J2658"/>
      <c r="K2658"/>
      <c r="L2658"/>
      <c r="M2658"/>
      <c r="N2658"/>
      <c r="O2658"/>
      <c r="P2658"/>
      <c r="Q2658"/>
      <c r="R2658"/>
      <c r="S2658"/>
      <c r="T2658"/>
      <c r="U2658"/>
      <c r="V2658" s="2"/>
    </row>
    <row r="2659" spans="2:22" x14ac:dyDescent="0.2">
      <c r="B2659" s="2"/>
      <c r="C2659" s="2"/>
      <c r="D2659" s="2"/>
      <c r="E2659" s="2"/>
      <c r="F2659" s="2"/>
      <c r="G2659" s="3"/>
      <c r="H2659" s="3"/>
      <c r="I2659" s="2"/>
      <c r="J2659"/>
      <c r="K2659"/>
      <c r="L2659"/>
      <c r="M2659"/>
      <c r="N2659"/>
      <c r="O2659"/>
      <c r="P2659"/>
      <c r="Q2659"/>
      <c r="R2659"/>
      <c r="S2659"/>
      <c r="T2659"/>
      <c r="U2659"/>
      <c r="V2659" s="2"/>
    </row>
    <row r="2660" spans="2:22" x14ac:dyDescent="0.2">
      <c r="B2660" s="2"/>
      <c r="C2660" s="2"/>
      <c r="D2660" s="2"/>
      <c r="E2660" s="2"/>
      <c r="F2660" s="2"/>
      <c r="G2660" s="3"/>
      <c r="H2660" s="3"/>
      <c r="I2660" s="2"/>
      <c r="J2660"/>
      <c r="K2660"/>
      <c r="L2660"/>
      <c r="M2660"/>
      <c r="N2660"/>
      <c r="O2660"/>
      <c r="P2660"/>
      <c r="Q2660"/>
      <c r="R2660"/>
      <c r="S2660"/>
      <c r="T2660"/>
      <c r="U2660"/>
      <c r="V2660" s="2"/>
    </row>
    <row r="2661" spans="2:22" x14ac:dyDescent="0.2">
      <c r="B2661" s="2"/>
      <c r="C2661" s="2"/>
      <c r="D2661" s="2"/>
      <c r="E2661" s="2"/>
      <c r="F2661" s="2"/>
      <c r="G2661" s="3"/>
      <c r="H2661" s="3"/>
      <c r="I2661" s="2"/>
      <c r="J2661"/>
      <c r="K2661"/>
      <c r="L2661"/>
      <c r="M2661"/>
      <c r="N2661"/>
      <c r="O2661"/>
      <c r="P2661"/>
      <c r="Q2661"/>
      <c r="R2661"/>
      <c r="S2661"/>
      <c r="T2661"/>
      <c r="U2661"/>
      <c r="V2661" s="2"/>
    </row>
    <row r="2662" spans="2:22" x14ac:dyDescent="0.2">
      <c r="B2662" s="2"/>
      <c r="C2662" s="2"/>
      <c r="D2662" s="2"/>
      <c r="E2662" s="2"/>
      <c r="F2662" s="2"/>
      <c r="G2662" s="3"/>
      <c r="H2662" s="3"/>
      <c r="I2662" s="2"/>
      <c r="J2662"/>
      <c r="K2662"/>
      <c r="L2662"/>
      <c r="M2662"/>
      <c r="N2662"/>
      <c r="O2662"/>
      <c r="P2662"/>
      <c r="Q2662"/>
      <c r="R2662"/>
      <c r="S2662"/>
      <c r="T2662"/>
      <c r="U2662"/>
      <c r="V2662" s="2"/>
    </row>
    <row r="2663" spans="2:22" x14ac:dyDescent="0.2">
      <c r="B2663" s="2"/>
      <c r="C2663" s="2"/>
      <c r="D2663" s="2"/>
      <c r="E2663" s="2"/>
      <c r="F2663" s="2"/>
      <c r="G2663" s="3"/>
      <c r="H2663" s="3"/>
      <c r="I2663" s="2"/>
      <c r="J2663"/>
      <c r="K2663"/>
      <c r="L2663"/>
      <c r="M2663"/>
      <c r="N2663"/>
      <c r="O2663"/>
      <c r="P2663"/>
      <c r="Q2663"/>
      <c r="R2663"/>
      <c r="S2663"/>
      <c r="T2663"/>
      <c r="U2663"/>
      <c r="V2663" s="2"/>
    </row>
    <row r="2664" spans="2:22" x14ac:dyDescent="0.2">
      <c r="B2664" s="2"/>
      <c r="C2664" s="2"/>
      <c r="D2664" s="2"/>
      <c r="E2664" s="2"/>
      <c r="F2664" s="2"/>
      <c r="G2664" s="3"/>
      <c r="H2664" s="3"/>
      <c r="I2664" s="2"/>
      <c r="J2664"/>
      <c r="K2664"/>
      <c r="L2664"/>
      <c r="M2664"/>
      <c r="N2664"/>
      <c r="O2664"/>
      <c r="P2664"/>
      <c r="Q2664"/>
      <c r="R2664"/>
      <c r="S2664"/>
      <c r="T2664"/>
      <c r="U2664"/>
      <c r="V2664" s="2"/>
    </row>
    <row r="2665" spans="2:22" x14ac:dyDescent="0.2">
      <c r="B2665" s="2"/>
      <c r="C2665" s="2"/>
      <c r="D2665" s="2"/>
      <c r="E2665" s="2"/>
      <c r="F2665" s="2"/>
      <c r="G2665" s="3"/>
      <c r="H2665" s="3"/>
      <c r="I2665" s="2"/>
      <c r="J2665"/>
      <c r="K2665"/>
      <c r="L2665"/>
      <c r="M2665"/>
      <c r="N2665"/>
      <c r="O2665"/>
      <c r="P2665"/>
      <c r="Q2665"/>
      <c r="R2665"/>
      <c r="S2665"/>
      <c r="T2665"/>
      <c r="U2665"/>
      <c r="V2665" s="2"/>
    </row>
    <row r="2666" spans="2:22" x14ac:dyDescent="0.2">
      <c r="B2666" s="2"/>
      <c r="C2666" s="2"/>
      <c r="D2666" s="2"/>
      <c r="E2666" s="2"/>
      <c r="F2666" s="2"/>
      <c r="G2666" s="3"/>
      <c r="H2666" s="3"/>
      <c r="I2666" s="2"/>
      <c r="J2666"/>
      <c r="K2666"/>
      <c r="L2666"/>
      <c r="M2666"/>
      <c r="N2666"/>
      <c r="O2666"/>
      <c r="P2666"/>
      <c r="Q2666"/>
      <c r="R2666"/>
      <c r="S2666"/>
      <c r="T2666"/>
      <c r="U2666"/>
      <c r="V2666" s="2"/>
    </row>
    <row r="2667" spans="2:22" x14ac:dyDescent="0.2">
      <c r="B2667" s="2"/>
      <c r="C2667" s="2"/>
      <c r="D2667" s="2"/>
      <c r="E2667" s="2"/>
      <c r="F2667" s="2"/>
      <c r="G2667" s="3"/>
      <c r="H2667" s="3"/>
      <c r="I2667" s="2"/>
      <c r="J2667"/>
      <c r="K2667"/>
      <c r="L2667"/>
      <c r="M2667"/>
      <c r="N2667"/>
      <c r="O2667"/>
      <c r="P2667"/>
      <c r="Q2667"/>
      <c r="R2667"/>
      <c r="S2667"/>
      <c r="T2667"/>
      <c r="U2667"/>
      <c r="V2667" s="2"/>
    </row>
    <row r="2668" spans="2:22" x14ac:dyDescent="0.2">
      <c r="B2668" s="2"/>
      <c r="C2668" s="2"/>
      <c r="D2668" s="2"/>
      <c r="E2668" s="2"/>
      <c r="F2668" s="2"/>
      <c r="G2668" s="3"/>
      <c r="H2668" s="3"/>
      <c r="I2668" s="2"/>
      <c r="J2668"/>
      <c r="K2668"/>
      <c r="L2668"/>
      <c r="M2668"/>
      <c r="N2668"/>
      <c r="O2668"/>
      <c r="P2668"/>
      <c r="Q2668"/>
      <c r="R2668"/>
      <c r="S2668"/>
      <c r="T2668"/>
      <c r="U2668"/>
      <c r="V2668" s="2"/>
    </row>
    <row r="2669" spans="2:22" x14ac:dyDescent="0.2">
      <c r="B2669" s="2"/>
      <c r="C2669" s="2"/>
      <c r="D2669" s="2"/>
      <c r="E2669" s="2"/>
      <c r="F2669" s="2"/>
      <c r="G2669" s="3"/>
      <c r="H2669" s="3"/>
      <c r="I2669" s="2"/>
      <c r="J2669"/>
      <c r="K2669"/>
      <c r="L2669"/>
      <c r="M2669"/>
      <c r="N2669"/>
      <c r="O2669"/>
      <c r="P2669"/>
      <c r="Q2669"/>
      <c r="R2669"/>
      <c r="S2669"/>
      <c r="T2669"/>
      <c r="U2669"/>
      <c r="V2669" s="2"/>
    </row>
    <row r="2670" spans="2:22" x14ac:dyDescent="0.2">
      <c r="B2670" s="2"/>
      <c r="C2670" s="2"/>
      <c r="D2670" s="2"/>
      <c r="E2670" s="2"/>
      <c r="F2670" s="2"/>
      <c r="G2670" s="3"/>
      <c r="H2670" s="3"/>
      <c r="I2670" s="2"/>
      <c r="J2670"/>
      <c r="K2670"/>
      <c r="L2670"/>
      <c r="M2670"/>
      <c r="N2670"/>
      <c r="O2670"/>
      <c r="P2670"/>
      <c r="Q2670"/>
      <c r="R2670"/>
      <c r="S2670"/>
      <c r="T2670"/>
      <c r="U2670"/>
      <c r="V2670" s="2"/>
    </row>
    <row r="2671" spans="2:22" x14ac:dyDescent="0.2">
      <c r="B2671" s="2"/>
      <c r="C2671" s="2"/>
      <c r="D2671" s="2"/>
      <c r="E2671" s="2"/>
      <c r="F2671" s="2"/>
      <c r="G2671" s="3"/>
      <c r="H2671" s="3"/>
      <c r="I2671" s="2"/>
      <c r="J2671"/>
      <c r="K2671"/>
      <c r="L2671"/>
      <c r="M2671"/>
      <c r="N2671"/>
      <c r="O2671"/>
      <c r="P2671"/>
      <c r="Q2671"/>
      <c r="R2671"/>
      <c r="S2671"/>
      <c r="T2671"/>
      <c r="U2671"/>
      <c r="V2671" s="2"/>
    </row>
    <row r="2672" spans="2:22" x14ac:dyDescent="0.2">
      <c r="B2672" s="2"/>
      <c r="C2672" s="2"/>
      <c r="D2672" s="2"/>
      <c r="E2672" s="2"/>
      <c r="F2672" s="2"/>
      <c r="G2672" s="3"/>
      <c r="H2672" s="3"/>
      <c r="I2672" s="2"/>
      <c r="J2672"/>
      <c r="K2672"/>
      <c r="L2672"/>
      <c r="M2672"/>
      <c r="N2672"/>
      <c r="O2672"/>
      <c r="P2672"/>
      <c r="Q2672"/>
      <c r="R2672"/>
      <c r="S2672"/>
      <c r="T2672"/>
      <c r="U2672"/>
      <c r="V2672" s="2"/>
    </row>
    <row r="2673" spans="2:22" x14ac:dyDescent="0.2">
      <c r="B2673" s="2"/>
      <c r="C2673" s="2"/>
      <c r="D2673" s="2"/>
      <c r="E2673" s="2"/>
      <c r="F2673" s="2"/>
      <c r="G2673" s="3"/>
      <c r="H2673" s="3"/>
      <c r="I2673" s="2"/>
      <c r="J2673"/>
      <c r="K2673"/>
      <c r="L2673"/>
      <c r="M2673"/>
      <c r="N2673"/>
      <c r="O2673"/>
      <c r="P2673"/>
      <c r="Q2673"/>
      <c r="R2673"/>
      <c r="S2673"/>
      <c r="T2673"/>
      <c r="U2673"/>
      <c r="V2673" s="2"/>
    </row>
    <row r="2674" spans="2:22" x14ac:dyDescent="0.2">
      <c r="B2674" s="2"/>
      <c r="C2674" s="2"/>
      <c r="D2674" s="2"/>
      <c r="E2674" s="2"/>
      <c r="F2674" s="2"/>
      <c r="G2674" s="3"/>
      <c r="H2674" s="3"/>
      <c r="I2674" s="2"/>
      <c r="J2674"/>
      <c r="K2674"/>
      <c r="L2674"/>
      <c r="M2674"/>
      <c r="N2674"/>
      <c r="O2674"/>
      <c r="P2674"/>
      <c r="Q2674"/>
      <c r="R2674"/>
      <c r="S2674"/>
      <c r="T2674"/>
      <c r="U2674"/>
      <c r="V2674" s="2"/>
    </row>
    <row r="2675" spans="2:22" x14ac:dyDescent="0.2">
      <c r="B2675" s="2"/>
      <c r="C2675" s="2"/>
      <c r="D2675" s="2"/>
      <c r="E2675" s="2"/>
      <c r="F2675" s="2"/>
      <c r="G2675" s="3"/>
      <c r="H2675" s="3"/>
      <c r="I2675" s="2"/>
      <c r="J2675"/>
      <c r="K2675"/>
      <c r="L2675"/>
      <c r="M2675"/>
      <c r="N2675"/>
      <c r="O2675"/>
      <c r="P2675"/>
      <c r="Q2675"/>
      <c r="R2675"/>
      <c r="S2675"/>
      <c r="T2675"/>
      <c r="U2675"/>
      <c r="V2675" s="2"/>
    </row>
    <row r="2676" spans="2:22" x14ac:dyDescent="0.2">
      <c r="B2676" s="2"/>
      <c r="C2676" s="2"/>
      <c r="D2676" s="2"/>
      <c r="E2676" s="2"/>
      <c r="F2676" s="2"/>
      <c r="G2676" s="3"/>
      <c r="H2676" s="3"/>
      <c r="I2676" s="2"/>
      <c r="J2676"/>
      <c r="K2676"/>
      <c r="L2676"/>
      <c r="M2676"/>
      <c r="N2676"/>
      <c r="O2676"/>
      <c r="P2676"/>
      <c r="Q2676"/>
      <c r="R2676"/>
      <c r="S2676"/>
      <c r="T2676"/>
      <c r="U2676"/>
      <c r="V2676" s="2"/>
    </row>
    <row r="2677" spans="2:22" x14ac:dyDescent="0.2">
      <c r="B2677" s="2"/>
      <c r="C2677" s="2"/>
      <c r="D2677" s="2"/>
      <c r="E2677" s="2"/>
      <c r="F2677" s="2"/>
      <c r="G2677" s="3"/>
      <c r="H2677" s="3"/>
      <c r="I2677" s="2"/>
      <c r="J2677"/>
      <c r="K2677"/>
      <c r="L2677"/>
      <c r="M2677"/>
      <c r="N2677"/>
      <c r="O2677"/>
      <c r="P2677"/>
      <c r="Q2677"/>
      <c r="R2677"/>
      <c r="S2677"/>
      <c r="T2677"/>
      <c r="U2677"/>
      <c r="V2677" s="2"/>
    </row>
    <row r="2678" spans="2:22" x14ac:dyDescent="0.2">
      <c r="B2678" s="2"/>
      <c r="C2678" s="2"/>
      <c r="D2678" s="2"/>
      <c r="E2678" s="2"/>
      <c r="F2678" s="2"/>
      <c r="G2678" s="3"/>
      <c r="H2678" s="3"/>
      <c r="I2678" s="2"/>
      <c r="J2678"/>
      <c r="K2678"/>
      <c r="L2678"/>
      <c r="M2678"/>
      <c r="N2678"/>
      <c r="O2678"/>
      <c r="P2678"/>
      <c r="Q2678"/>
      <c r="R2678"/>
      <c r="S2678"/>
      <c r="T2678"/>
      <c r="U2678"/>
      <c r="V2678" s="2"/>
    </row>
    <row r="2679" spans="2:22" x14ac:dyDescent="0.2">
      <c r="B2679" s="2"/>
      <c r="C2679" s="2"/>
      <c r="D2679" s="2"/>
      <c r="E2679" s="2"/>
      <c r="F2679" s="2"/>
      <c r="G2679" s="3"/>
      <c r="H2679" s="3"/>
      <c r="I2679" s="2"/>
      <c r="J2679"/>
      <c r="K2679"/>
      <c r="L2679"/>
      <c r="M2679"/>
      <c r="N2679"/>
      <c r="O2679"/>
      <c r="P2679"/>
      <c r="Q2679"/>
      <c r="R2679"/>
      <c r="S2679"/>
      <c r="T2679"/>
      <c r="U2679"/>
      <c r="V2679" s="2"/>
    </row>
    <row r="2680" spans="2:22" x14ac:dyDescent="0.2">
      <c r="B2680" s="2"/>
      <c r="C2680" s="2"/>
      <c r="D2680" s="2"/>
      <c r="E2680" s="2"/>
      <c r="F2680" s="2"/>
      <c r="G2680" s="3"/>
      <c r="H2680" s="3"/>
      <c r="I2680" s="2"/>
      <c r="J2680"/>
      <c r="K2680"/>
      <c r="L2680"/>
      <c r="M2680"/>
      <c r="N2680"/>
      <c r="O2680"/>
      <c r="P2680"/>
      <c r="Q2680"/>
      <c r="R2680"/>
      <c r="S2680"/>
      <c r="T2680"/>
      <c r="U2680"/>
      <c r="V2680" s="2"/>
    </row>
    <row r="2681" spans="2:22" x14ac:dyDescent="0.2">
      <c r="B2681" s="2"/>
      <c r="C2681" s="2"/>
      <c r="D2681" s="2"/>
      <c r="E2681" s="2"/>
      <c r="F2681" s="2"/>
      <c r="G2681" s="3"/>
      <c r="H2681" s="3"/>
      <c r="I2681" s="2"/>
      <c r="J2681"/>
      <c r="K2681"/>
      <c r="L2681"/>
      <c r="M2681"/>
      <c r="N2681"/>
      <c r="O2681"/>
      <c r="P2681"/>
      <c r="Q2681"/>
      <c r="R2681"/>
      <c r="S2681"/>
      <c r="T2681"/>
      <c r="U2681"/>
      <c r="V2681" s="2"/>
    </row>
    <row r="2682" spans="2:22" x14ac:dyDescent="0.2">
      <c r="B2682" s="2"/>
      <c r="C2682" s="2"/>
      <c r="D2682" s="2"/>
      <c r="E2682" s="2"/>
      <c r="F2682" s="2"/>
      <c r="G2682" s="3"/>
      <c r="H2682" s="3"/>
      <c r="I2682" s="2"/>
      <c r="J2682"/>
      <c r="K2682"/>
      <c r="L2682"/>
      <c r="M2682"/>
      <c r="N2682"/>
      <c r="O2682"/>
      <c r="P2682"/>
      <c r="Q2682"/>
      <c r="R2682"/>
      <c r="S2682"/>
      <c r="T2682"/>
      <c r="U2682"/>
      <c r="V2682" s="2"/>
    </row>
    <row r="2683" spans="2:22" x14ac:dyDescent="0.2">
      <c r="B2683" s="2"/>
      <c r="C2683" s="2"/>
      <c r="D2683" s="2"/>
      <c r="E2683" s="2"/>
      <c r="F2683" s="2"/>
      <c r="G2683" s="3"/>
      <c r="H2683" s="3"/>
      <c r="I2683" s="2"/>
      <c r="J2683"/>
      <c r="K2683"/>
      <c r="L2683"/>
      <c r="M2683"/>
      <c r="N2683"/>
      <c r="O2683"/>
      <c r="P2683"/>
      <c r="Q2683"/>
      <c r="R2683"/>
      <c r="S2683"/>
      <c r="T2683"/>
      <c r="U2683"/>
      <c r="V2683" s="2"/>
    </row>
    <row r="2684" spans="2:22" x14ac:dyDescent="0.2">
      <c r="B2684" s="2"/>
      <c r="C2684" s="2"/>
      <c r="D2684" s="2"/>
      <c r="E2684" s="2"/>
      <c r="F2684" s="2"/>
      <c r="G2684" s="3"/>
      <c r="H2684" s="3"/>
      <c r="I2684" s="2"/>
      <c r="J2684"/>
      <c r="K2684"/>
      <c r="L2684"/>
      <c r="M2684"/>
      <c r="N2684"/>
      <c r="O2684"/>
      <c r="P2684"/>
      <c r="Q2684"/>
      <c r="R2684"/>
      <c r="S2684"/>
      <c r="T2684"/>
      <c r="U2684"/>
      <c r="V2684" s="2"/>
    </row>
    <row r="2685" spans="2:22" x14ac:dyDescent="0.2">
      <c r="B2685" s="2"/>
      <c r="C2685" s="2"/>
      <c r="D2685" s="2"/>
      <c r="E2685" s="2"/>
      <c r="F2685" s="2"/>
      <c r="G2685" s="3"/>
      <c r="H2685" s="3"/>
      <c r="I2685" s="2"/>
      <c r="J2685"/>
      <c r="K2685"/>
      <c r="L2685"/>
      <c r="M2685"/>
      <c r="N2685"/>
      <c r="O2685"/>
      <c r="P2685"/>
      <c r="Q2685"/>
      <c r="R2685"/>
      <c r="S2685"/>
      <c r="T2685"/>
      <c r="U2685"/>
      <c r="V2685" s="2"/>
    </row>
    <row r="2686" spans="2:22" x14ac:dyDescent="0.2">
      <c r="B2686" s="2"/>
      <c r="C2686" s="2"/>
      <c r="D2686" s="2"/>
      <c r="E2686" s="2"/>
      <c r="F2686" s="2"/>
      <c r="G2686" s="3"/>
      <c r="H2686" s="3"/>
      <c r="I2686" s="2"/>
      <c r="J2686"/>
      <c r="K2686"/>
      <c r="L2686"/>
      <c r="M2686"/>
      <c r="N2686"/>
      <c r="O2686"/>
      <c r="P2686"/>
      <c r="Q2686"/>
      <c r="R2686"/>
      <c r="S2686"/>
      <c r="T2686"/>
      <c r="U2686"/>
      <c r="V2686" s="2"/>
    </row>
    <row r="2687" spans="2:22" x14ac:dyDescent="0.2">
      <c r="B2687" s="2"/>
      <c r="C2687" s="2"/>
      <c r="D2687" s="2"/>
      <c r="E2687" s="2"/>
      <c r="F2687" s="2"/>
      <c r="G2687" s="3"/>
      <c r="H2687" s="3"/>
      <c r="I2687" s="2"/>
      <c r="J2687"/>
      <c r="K2687"/>
      <c r="L2687"/>
      <c r="M2687"/>
      <c r="N2687"/>
      <c r="O2687"/>
      <c r="P2687"/>
      <c r="Q2687"/>
      <c r="R2687"/>
      <c r="S2687"/>
      <c r="T2687"/>
      <c r="U2687"/>
      <c r="V2687" s="2"/>
    </row>
    <row r="2688" spans="2:22" x14ac:dyDescent="0.2">
      <c r="B2688" s="2"/>
      <c r="C2688" s="2"/>
      <c r="D2688" s="2"/>
      <c r="E2688" s="2"/>
      <c r="F2688" s="2"/>
      <c r="G2688" s="3"/>
      <c r="H2688" s="3"/>
      <c r="I2688" s="2"/>
      <c r="J2688"/>
      <c r="K2688"/>
      <c r="L2688"/>
      <c r="M2688"/>
      <c r="N2688"/>
      <c r="O2688"/>
      <c r="P2688"/>
      <c r="Q2688"/>
      <c r="R2688"/>
      <c r="S2688"/>
      <c r="T2688"/>
      <c r="U2688"/>
      <c r="V2688" s="2"/>
    </row>
    <row r="2689" spans="2:22" x14ac:dyDescent="0.2">
      <c r="B2689" s="2"/>
      <c r="C2689" s="2"/>
      <c r="D2689" s="2"/>
      <c r="E2689" s="2"/>
      <c r="F2689" s="2"/>
      <c r="G2689" s="3"/>
      <c r="H2689" s="3"/>
      <c r="I2689" s="2"/>
      <c r="J2689"/>
      <c r="K2689"/>
      <c r="L2689"/>
      <c r="M2689"/>
      <c r="N2689"/>
      <c r="O2689"/>
      <c r="P2689"/>
      <c r="Q2689"/>
      <c r="R2689"/>
      <c r="S2689"/>
      <c r="T2689"/>
      <c r="U2689"/>
      <c r="V2689" s="2"/>
    </row>
    <row r="2690" spans="2:22" x14ac:dyDescent="0.2">
      <c r="B2690" s="2"/>
      <c r="C2690" s="2"/>
      <c r="D2690" s="2"/>
      <c r="E2690" s="2"/>
      <c r="F2690" s="2"/>
      <c r="G2690" s="3"/>
      <c r="H2690" s="3"/>
      <c r="I2690" s="2"/>
      <c r="J2690"/>
      <c r="K2690"/>
      <c r="L2690"/>
      <c r="M2690"/>
      <c r="N2690"/>
      <c r="O2690"/>
      <c r="P2690"/>
      <c r="Q2690"/>
      <c r="R2690"/>
      <c r="S2690"/>
      <c r="T2690"/>
      <c r="U2690"/>
      <c r="V2690" s="2"/>
    </row>
    <row r="2691" spans="2:22" x14ac:dyDescent="0.2">
      <c r="B2691" s="2"/>
      <c r="C2691" s="2"/>
      <c r="D2691" s="2"/>
      <c r="E2691" s="2"/>
      <c r="F2691" s="2"/>
      <c r="G2691" s="3"/>
      <c r="H2691" s="3"/>
      <c r="I2691" s="2"/>
      <c r="J2691"/>
      <c r="K2691"/>
      <c r="L2691"/>
      <c r="M2691"/>
      <c r="N2691"/>
      <c r="O2691"/>
      <c r="P2691"/>
      <c r="Q2691"/>
      <c r="R2691"/>
      <c r="S2691"/>
      <c r="T2691"/>
      <c r="U2691"/>
      <c r="V2691" s="2"/>
    </row>
    <row r="2692" spans="2:22" x14ac:dyDescent="0.2">
      <c r="B2692" s="2"/>
      <c r="C2692" s="2"/>
      <c r="D2692" s="2"/>
      <c r="E2692" s="2"/>
      <c r="F2692" s="2"/>
      <c r="G2692" s="3"/>
      <c r="H2692" s="3"/>
      <c r="I2692" s="2"/>
      <c r="J2692"/>
      <c r="K2692"/>
      <c r="L2692"/>
      <c r="M2692"/>
      <c r="N2692"/>
      <c r="O2692"/>
      <c r="P2692"/>
      <c r="Q2692"/>
      <c r="R2692"/>
      <c r="S2692"/>
      <c r="T2692"/>
      <c r="U2692"/>
      <c r="V2692" s="2"/>
    </row>
    <row r="2693" spans="2:22" x14ac:dyDescent="0.2">
      <c r="B2693" s="2"/>
      <c r="C2693" s="2"/>
      <c r="D2693" s="2"/>
      <c r="E2693" s="2"/>
      <c r="F2693" s="2"/>
      <c r="G2693" s="3"/>
      <c r="H2693" s="3"/>
      <c r="I2693" s="2"/>
      <c r="J2693"/>
      <c r="K2693"/>
      <c r="L2693"/>
      <c r="M2693"/>
      <c r="N2693"/>
      <c r="O2693"/>
      <c r="P2693"/>
      <c r="Q2693"/>
      <c r="R2693"/>
      <c r="S2693"/>
      <c r="T2693"/>
      <c r="U2693"/>
      <c r="V2693" s="2"/>
    </row>
    <row r="2694" spans="2:22" x14ac:dyDescent="0.2">
      <c r="B2694" s="2"/>
      <c r="C2694" s="2"/>
      <c r="D2694" s="2"/>
      <c r="E2694" s="2"/>
      <c r="F2694" s="2"/>
      <c r="G2694" s="3"/>
      <c r="H2694" s="3"/>
      <c r="I2694" s="2"/>
      <c r="J2694"/>
      <c r="K2694"/>
      <c r="L2694"/>
      <c r="M2694"/>
      <c r="N2694"/>
      <c r="O2694"/>
      <c r="P2694"/>
      <c r="Q2694"/>
      <c r="R2694"/>
      <c r="S2694"/>
      <c r="T2694"/>
      <c r="U2694"/>
      <c r="V2694" s="2"/>
    </row>
    <row r="2695" spans="2:22" x14ac:dyDescent="0.2">
      <c r="B2695" s="2"/>
      <c r="C2695" s="2"/>
      <c r="D2695" s="2"/>
      <c r="E2695" s="2"/>
      <c r="F2695" s="2"/>
      <c r="G2695" s="3"/>
      <c r="H2695" s="3"/>
      <c r="I2695" s="2"/>
      <c r="J2695"/>
      <c r="K2695"/>
      <c r="L2695"/>
      <c r="M2695"/>
      <c r="N2695"/>
      <c r="O2695"/>
      <c r="P2695"/>
      <c r="Q2695"/>
      <c r="R2695"/>
      <c r="S2695"/>
      <c r="T2695"/>
      <c r="U2695"/>
      <c r="V2695" s="2"/>
    </row>
    <row r="2696" spans="2:22" x14ac:dyDescent="0.2">
      <c r="B2696" s="2"/>
      <c r="C2696" s="2"/>
      <c r="D2696" s="2"/>
      <c r="E2696" s="2"/>
      <c r="F2696" s="2"/>
      <c r="G2696" s="3"/>
      <c r="H2696" s="3"/>
      <c r="I2696" s="2"/>
      <c r="J2696"/>
      <c r="K2696"/>
      <c r="L2696"/>
      <c r="M2696"/>
      <c r="N2696"/>
      <c r="O2696"/>
      <c r="P2696"/>
      <c r="Q2696"/>
      <c r="R2696"/>
      <c r="S2696"/>
      <c r="T2696"/>
      <c r="U2696"/>
      <c r="V2696" s="2"/>
    </row>
    <row r="2697" spans="2:22" x14ac:dyDescent="0.2">
      <c r="B2697" s="2"/>
      <c r="C2697" s="2"/>
      <c r="D2697" s="2"/>
      <c r="E2697" s="2"/>
      <c r="F2697" s="2"/>
      <c r="G2697" s="3"/>
      <c r="H2697" s="3"/>
      <c r="I2697" s="2"/>
      <c r="J2697"/>
      <c r="K2697"/>
      <c r="L2697"/>
      <c r="M2697"/>
      <c r="N2697"/>
      <c r="O2697"/>
      <c r="P2697"/>
      <c r="Q2697"/>
      <c r="R2697"/>
      <c r="S2697"/>
      <c r="T2697"/>
      <c r="U2697"/>
      <c r="V2697" s="2"/>
    </row>
    <row r="2698" spans="2:22" x14ac:dyDescent="0.2">
      <c r="B2698" s="2"/>
      <c r="C2698" s="2"/>
      <c r="D2698" s="2"/>
      <c r="E2698" s="2"/>
      <c r="F2698" s="2"/>
      <c r="G2698" s="3"/>
      <c r="H2698" s="3"/>
      <c r="I2698" s="2"/>
      <c r="J2698"/>
      <c r="K2698"/>
      <c r="L2698"/>
      <c r="M2698"/>
      <c r="N2698"/>
      <c r="O2698"/>
      <c r="P2698"/>
      <c r="Q2698"/>
      <c r="R2698"/>
      <c r="S2698"/>
      <c r="T2698"/>
      <c r="U2698"/>
      <c r="V2698" s="2"/>
    </row>
    <row r="2699" spans="2:22" x14ac:dyDescent="0.2">
      <c r="B2699" s="2"/>
      <c r="C2699" s="2"/>
      <c r="D2699" s="2"/>
      <c r="E2699" s="2"/>
      <c r="F2699" s="2"/>
      <c r="G2699" s="3"/>
      <c r="H2699" s="3"/>
      <c r="I2699" s="2"/>
      <c r="J2699"/>
      <c r="K2699"/>
      <c r="L2699"/>
      <c r="M2699"/>
      <c r="N2699"/>
      <c r="O2699"/>
      <c r="P2699"/>
      <c r="Q2699"/>
      <c r="R2699"/>
      <c r="S2699"/>
      <c r="T2699"/>
      <c r="U2699"/>
      <c r="V2699" s="2"/>
    </row>
    <row r="2700" spans="2:22" x14ac:dyDescent="0.2">
      <c r="B2700" s="2"/>
      <c r="C2700" s="2"/>
      <c r="D2700" s="2"/>
      <c r="E2700" s="2"/>
      <c r="F2700" s="2"/>
      <c r="G2700" s="3"/>
      <c r="H2700" s="3"/>
      <c r="I2700" s="2"/>
      <c r="J2700"/>
      <c r="K2700"/>
      <c r="L2700"/>
      <c r="M2700"/>
      <c r="N2700"/>
      <c r="O2700"/>
      <c r="P2700"/>
      <c r="Q2700"/>
      <c r="R2700"/>
      <c r="S2700"/>
      <c r="T2700"/>
      <c r="U2700"/>
      <c r="V2700" s="2"/>
    </row>
    <row r="2701" spans="2:22" x14ac:dyDescent="0.2">
      <c r="B2701" s="2"/>
      <c r="C2701" s="2"/>
      <c r="D2701" s="2"/>
      <c r="E2701" s="2"/>
      <c r="F2701" s="2"/>
      <c r="G2701" s="3"/>
      <c r="H2701" s="3"/>
      <c r="I2701" s="2"/>
      <c r="J2701"/>
      <c r="K2701"/>
      <c r="L2701"/>
      <c r="M2701"/>
      <c r="N2701"/>
      <c r="O2701"/>
      <c r="P2701"/>
      <c r="Q2701"/>
      <c r="R2701"/>
      <c r="S2701"/>
      <c r="T2701"/>
      <c r="U2701"/>
      <c r="V2701" s="2"/>
    </row>
    <row r="2702" spans="2:22" x14ac:dyDescent="0.2">
      <c r="B2702" s="2"/>
      <c r="C2702" s="2"/>
      <c r="D2702" s="2"/>
      <c r="E2702" s="2"/>
      <c r="F2702" s="2"/>
      <c r="G2702" s="3"/>
      <c r="H2702" s="3"/>
      <c r="I2702" s="2"/>
      <c r="J2702"/>
      <c r="K2702"/>
      <c r="L2702"/>
      <c r="M2702"/>
      <c r="N2702"/>
      <c r="O2702"/>
      <c r="P2702"/>
      <c r="Q2702"/>
      <c r="R2702"/>
      <c r="S2702"/>
      <c r="T2702"/>
      <c r="U2702"/>
      <c r="V2702" s="2"/>
    </row>
    <row r="2703" spans="2:22" x14ac:dyDescent="0.2">
      <c r="B2703" s="2"/>
      <c r="C2703" s="2"/>
      <c r="D2703" s="2"/>
      <c r="E2703" s="2"/>
      <c r="F2703" s="2"/>
      <c r="G2703" s="3"/>
      <c r="H2703" s="3"/>
      <c r="I2703" s="2"/>
      <c r="J2703"/>
      <c r="K2703"/>
      <c r="L2703"/>
      <c r="M2703"/>
      <c r="N2703"/>
      <c r="O2703"/>
      <c r="P2703"/>
      <c r="Q2703"/>
      <c r="R2703"/>
      <c r="S2703"/>
      <c r="T2703"/>
      <c r="U2703"/>
      <c r="V2703" s="2"/>
    </row>
    <row r="2704" spans="2:22" x14ac:dyDescent="0.2">
      <c r="B2704" s="2"/>
      <c r="C2704" s="2"/>
      <c r="D2704" s="2"/>
      <c r="E2704" s="2"/>
      <c r="F2704" s="2"/>
      <c r="G2704" s="3"/>
      <c r="H2704" s="3"/>
      <c r="I2704" s="2"/>
      <c r="J2704"/>
      <c r="K2704"/>
      <c r="L2704"/>
      <c r="M2704"/>
      <c r="N2704"/>
      <c r="O2704"/>
      <c r="P2704"/>
      <c r="Q2704"/>
      <c r="R2704"/>
      <c r="S2704"/>
      <c r="T2704"/>
      <c r="U2704"/>
      <c r="V2704" s="2"/>
    </row>
    <row r="2705" spans="2:22" x14ac:dyDescent="0.2">
      <c r="B2705" s="2"/>
      <c r="C2705" s="2"/>
      <c r="D2705" s="2"/>
      <c r="E2705" s="2"/>
      <c r="F2705" s="2"/>
      <c r="G2705" s="3"/>
      <c r="H2705" s="3"/>
      <c r="I2705" s="2"/>
      <c r="J2705"/>
      <c r="K2705"/>
      <c r="L2705"/>
      <c r="M2705"/>
      <c r="N2705"/>
      <c r="O2705"/>
      <c r="P2705"/>
      <c r="Q2705"/>
      <c r="R2705"/>
      <c r="S2705"/>
      <c r="T2705"/>
      <c r="U2705"/>
      <c r="V2705" s="2"/>
    </row>
    <row r="2706" spans="2:22" x14ac:dyDescent="0.2">
      <c r="B2706" s="2"/>
      <c r="C2706" s="2"/>
      <c r="D2706" s="2"/>
      <c r="E2706" s="2"/>
      <c r="F2706" s="2"/>
      <c r="G2706" s="3"/>
      <c r="H2706" s="3"/>
      <c r="I2706" s="2"/>
      <c r="J2706"/>
      <c r="K2706"/>
      <c r="L2706"/>
      <c r="M2706"/>
      <c r="N2706"/>
      <c r="O2706"/>
      <c r="P2706"/>
      <c r="Q2706"/>
      <c r="R2706"/>
      <c r="S2706"/>
      <c r="T2706"/>
      <c r="U2706"/>
      <c r="V2706" s="2"/>
    </row>
    <row r="2707" spans="2:22" x14ac:dyDescent="0.2">
      <c r="B2707" s="2"/>
      <c r="C2707" s="2"/>
      <c r="D2707" s="2"/>
      <c r="E2707" s="2"/>
      <c r="F2707" s="2"/>
      <c r="G2707" s="3"/>
      <c r="H2707" s="3"/>
      <c r="I2707" s="2"/>
      <c r="J2707"/>
      <c r="K2707"/>
      <c r="L2707"/>
      <c r="M2707"/>
      <c r="N2707"/>
      <c r="O2707"/>
      <c r="P2707"/>
      <c r="Q2707"/>
      <c r="R2707"/>
      <c r="S2707"/>
      <c r="T2707"/>
      <c r="U2707"/>
      <c r="V2707" s="2"/>
    </row>
    <row r="2708" spans="2:22" x14ac:dyDescent="0.2">
      <c r="B2708" s="2"/>
      <c r="C2708" s="2"/>
      <c r="D2708" s="2"/>
      <c r="E2708" s="2"/>
      <c r="F2708" s="2"/>
      <c r="G2708" s="3"/>
      <c r="H2708" s="3"/>
      <c r="I2708" s="2"/>
      <c r="J2708"/>
      <c r="K2708"/>
      <c r="L2708"/>
      <c r="M2708"/>
      <c r="N2708"/>
      <c r="O2708"/>
      <c r="P2708"/>
      <c r="Q2708"/>
      <c r="R2708"/>
      <c r="S2708"/>
      <c r="T2708"/>
      <c r="U2708"/>
      <c r="V2708" s="2"/>
    </row>
    <row r="2709" spans="2:22" x14ac:dyDescent="0.2">
      <c r="B2709" s="2"/>
      <c r="C2709" s="2"/>
      <c r="D2709" s="2"/>
      <c r="E2709" s="2"/>
      <c r="F2709" s="2"/>
      <c r="G2709" s="3"/>
      <c r="H2709" s="3"/>
      <c r="I2709" s="2"/>
      <c r="J2709"/>
      <c r="K2709"/>
      <c r="L2709"/>
      <c r="M2709"/>
      <c r="N2709"/>
      <c r="O2709"/>
      <c r="P2709"/>
      <c r="Q2709"/>
      <c r="R2709"/>
      <c r="S2709"/>
      <c r="T2709"/>
      <c r="U2709"/>
      <c r="V2709" s="2"/>
    </row>
    <row r="2710" spans="2:22" x14ac:dyDescent="0.2">
      <c r="B2710" s="2"/>
      <c r="C2710" s="2"/>
      <c r="D2710" s="2"/>
      <c r="E2710" s="2"/>
      <c r="F2710" s="2"/>
      <c r="G2710" s="3"/>
      <c r="H2710" s="3"/>
      <c r="I2710" s="2"/>
      <c r="J2710"/>
      <c r="K2710"/>
      <c r="L2710"/>
      <c r="M2710"/>
      <c r="N2710"/>
      <c r="O2710"/>
      <c r="P2710"/>
      <c r="Q2710"/>
      <c r="R2710"/>
      <c r="S2710"/>
      <c r="T2710"/>
      <c r="U2710"/>
      <c r="V2710" s="2"/>
    </row>
    <row r="2711" spans="2:22" x14ac:dyDescent="0.2">
      <c r="B2711" s="2"/>
      <c r="C2711" s="2"/>
      <c r="D2711" s="2"/>
      <c r="E2711" s="2"/>
      <c r="F2711" s="2"/>
      <c r="G2711" s="3"/>
      <c r="H2711" s="3"/>
      <c r="I2711" s="2"/>
      <c r="J2711"/>
      <c r="K2711"/>
      <c r="L2711"/>
      <c r="M2711"/>
      <c r="N2711"/>
      <c r="O2711"/>
      <c r="P2711"/>
      <c r="Q2711"/>
      <c r="R2711"/>
      <c r="S2711"/>
      <c r="T2711"/>
      <c r="U2711"/>
      <c r="V2711" s="2"/>
    </row>
    <row r="2712" spans="2:22" x14ac:dyDescent="0.2">
      <c r="B2712" s="2"/>
      <c r="C2712" s="2"/>
      <c r="D2712" s="2"/>
      <c r="E2712" s="2"/>
      <c r="F2712" s="2"/>
      <c r="G2712" s="3"/>
      <c r="H2712" s="3"/>
      <c r="I2712" s="2"/>
      <c r="J2712"/>
      <c r="K2712"/>
      <c r="L2712"/>
      <c r="M2712"/>
      <c r="N2712"/>
      <c r="O2712"/>
      <c r="P2712"/>
      <c r="Q2712"/>
      <c r="R2712"/>
      <c r="S2712"/>
      <c r="T2712"/>
      <c r="U2712"/>
      <c r="V2712" s="2"/>
    </row>
    <row r="2713" spans="2:22" x14ac:dyDescent="0.2">
      <c r="B2713" s="2"/>
      <c r="C2713" s="2"/>
      <c r="D2713" s="2"/>
      <c r="E2713" s="2"/>
      <c r="F2713" s="2"/>
      <c r="G2713" s="3"/>
      <c r="H2713" s="3"/>
      <c r="I2713" s="2"/>
      <c r="J2713"/>
      <c r="K2713"/>
      <c r="L2713"/>
      <c r="M2713"/>
      <c r="N2713"/>
      <c r="O2713"/>
      <c r="P2713"/>
      <c r="Q2713"/>
      <c r="R2713"/>
      <c r="S2713"/>
      <c r="T2713"/>
      <c r="U2713"/>
      <c r="V2713" s="2"/>
    </row>
    <row r="2714" spans="2:22" x14ac:dyDescent="0.2">
      <c r="B2714" s="2"/>
      <c r="C2714" s="2"/>
      <c r="D2714" s="2"/>
      <c r="E2714" s="2"/>
      <c r="F2714" s="2"/>
      <c r="G2714" s="3"/>
      <c r="H2714" s="3"/>
      <c r="I2714" s="2"/>
      <c r="J2714"/>
      <c r="K2714"/>
      <c r="L2714"/>
      <c r="M2714"/>
      <c r="N2714"/>
      <c r="O2714"/>
      <c r="P2714"/>
      <c r="Q2714"/>
      <c r="R2714"/>
      <c r="S2714"/>
      <c r="T2714"/>
      <c r="U2714"/>
      <c r="V2714" s="2"/>
    </row>
    <row r="2715" spans="2:22" x14ac:dyDescent="0.2">
      <c r="B2715" s="2"/>
      <c r="C2715" s="2"/>
      <c r="D2715" s="2"/>
      <c r="E2715" s="2"/>
      <c r="F2715" s="2"/>
      <c r="G2715" s="3"/>
      <c r="H2715" s="3"/>
      <c r="I2715" s="2"/>
      <c r="J2715"/>
      <c r="K2715"/>
      <c r="L2715"/>
      <c r="M2715"/>
      <c r="N2715"/>
      <c r="O2715"/>
      <c r="P2715"/>
      <c r="Q2715"/>
      <c r="R2715"/>
      <c r="S2715"/>
      <c r="T2715"/>
      <c r="U2715"/>
      <c r="V2715" s="2"/>
    </row>
    <row r="2716" spans="2:22" x14ac:dyDescent="0.2">
      <c r="B2716" s="2"/>
      <c r="C2716" s="2"/>
      <c r="D2716" s="2"/>
      <c r="E2716" s="2"/>
      <c r="F2716" s="2"/>
      <c r="G2716" s="3"/>
      <c r="H2716" s="3"/>
      <c r="I2716" s="2"/>
      <c r="J2716"/>
      <c r="K2716"/>
      <c r="L2716"/>
      <c r="M2716"/>
      <c r="N2716"/>
      <c r="O2716"/>
      <c r="P2716"/>
      <c r="Q2716"/>
      <c r="R2716"/>
      <c r="S2716"/>
      <c r="T2716"/>
      <c r="U2716"/>
      <c r="V2716" s="2"/>
    </row>
    <row r="2717" spans="2:22" x14ac:dyDescent="0.2">
      <c r="B2717" s="2"/>
      <c r="C2717" s="2"/>
      <c r="D2717" s="2"/>
      <c r="E2717" s="2"/>
      <c r="F2717" s="2"/>
      <c r="G2717" s="3"/>
      <c r="H2717" s="3"/>
      <c r="I2717" s="2"/>
      <c r="J2717"/>
      <c r="K2717"/>
      <c r="L2717"/>
      <c r="M2717"/>
      <c r="N2717"/>
      <c r="O2717"/>
      <c r="P2717"/>
      <c r="Q2717"/>
      <c r="R2717"/>
      <c r="S2717"/>
      <c r="T2717"/>
      <c r="U2717"/>
      <c r="V2717" s="2"/>
    </row>
    <row r="2718" spans="2:22" x14ac:dyDescent="0.2">
      <c r="B2718" s="2"/>
      <c r="C2718" s="2"/>
      <c r="D2718" s="2"/>
      <c r="E2718" s="2"/>
      <c r="F2718" s="2"/>
      <c r="G2718" s="3"/>
      <c r="H2718" s="3"/>
      <c r="I2718" s="2"/>
      <c r="J2718"/>
      <c r="K2718"/>
      <c r="L2718"/>
      <c r="M2718"/>
      <c r="N2718"/>
      <c r="O2718"/>
      <c r="P2718"/>
      <c r="Q2718"/>
      <c r="R2718"/>
      <c r="S2718"/>
      <c r="T2718"/>
      <c r="U2718"/>
      <c r="V2718" s="2"/>
    </row>
    <row r="2719" spans="2:22" x14ac:dyDescent="0.2">
      <c r="B2719" s="2"/>
      <c r="C2719" s="2"/>
      <c r="D2719" s="2"/>
      <c r="E2719" s="2"/>
      <c r="F2719" s="2"/>
      <c r="G2719" s="3"/>
      <c r="H2719" s="3"/>
      <c r="I2719" s="2"/>
      <c r="J2719"/>
      <c r="K2719"/>
      <c r="L2719"/>
      <c r="M2719"/>
      <c r="N2719"/>
      <c r="O2719"/>
      <c r="P2719"/>
      <c r="Q2719"/>
      <c r="R2719"/>
      <c r="S2719"/>
      <c r="T2719"/>
      <c r="U2719"/>
      <c r="V2719" s="2"/>
    </row>
    <row r="2720" spans="2:22" x14ac:dyDescent="0.2">
      <c r="B2720" s="2"/>
      <c r="C2720" s="2"/>
      <c r="D2720" s="2"/>
      <c r="E2720" s="2"/>
      <c r="F2720" s="2"/>
      <c r="G2720" s="3"/>
      <c r="H2720" s="3"/>
      <c r="I2720" s="2"/>
      <c r="J2720"/>
      <c r="K2720"/>
      <c r="L2720"/>
      <c r="M2720"/>
      <c r="N2720"/>
      <c r="O2720"/>
      <c r="P2720"/>
      <c r="Q2720"/>
      <c r="R2720"/>
      <c r="S2720"/>
      <c r="T2720"/>
      <c r="U2720"/>
      <c r="V2720" s="2"/>
    </row>
    <row r="2721" spans="2:22" x14ac:dyDescent="0.2">
      <c r="B2721" s="2"/>
      <c r="C2721" s="2"/>
      <c r="D2721" s="2"/>
      <c r="E2721" s="2"/>
      <c r="F2721" s="2"/>
      <c r="G2721" s="3"/>
      <c r="H2721" s="3"/>
      <c r="I2721" s="2"/>
      <c r="J2721"/>
      <c r="K2721"/>
      <c r="L2721"/>
      <c r="M2721"/>
      <c r="N2721"/>
      <c r="O2721"/>
      <c r="P2721"/>
      <c r="Q2721"/>
      <c r="R2721"/>
      <c r="S2721"/>
      <c r="T2721"/>
      <c r="U2721"/>
      <c r="V2721" s="2"/>
    </row>
    <row r="2722" spans="2:22" x14ac:dyDescent="0.2">
      <c r="B2722" s="2"/>
      <c r="C2722" s="2"/>
      <c r="D2722" s="2"/>
      <c r="E2722" s="2"/>
      <c r="F2722" s="2"/>
      <c r="G2722" s="3"/>
      <c r="H2722" s="3"/>
      <c r="I2722" s="2"/>
      <c r="J2722"/>
      <c r="K2722"/>
      <c r="L2722"/>
      <c r="M2722"/>
      <c r="N2722"/>
      <c r="O2722"/>
      <c r="P2722"/>
      <c r="Q2722"/>
      <c r="R2722"/>
      <c r="S2722"/>
      <c r="T2722"/>
      <c r="U2722"/>
      <c r="V2722" s="2"/>
    </row>
    <row r="2723" spans="2:22" x14ac:dyDescent="0.2">
      <c r="B2723" s="2"/>
      <c r="C2723" s="2"/>
      <c r="D2723" s="2"/>
      <c r="E2723" s="2"/>
      <c r="F2723" s="2"/>
      <c r="G2723" s="3"/>
      <c r="H2723" s="3"/>
      <c r="I2723" s="2"/>
      <c r="J2723"/>
      <c r="K2723"/>
      <c r="L2723"/>
      <c r="M2723"/>
      <c r="N2723"/>
      <c r="O2723"/>
      <c r="P2723"/>
      <c r="Q2723"/>
      <c r="R2723"/>
      <c r="S2723"/>
      <c r="T2723"/>
      <c r="U2723"/>
      <c r="V2723" s="2"/>
    </row>
    <row r="2724" spans="2:22" x14ac:dyDescent="0.2">
      <c r="B2724" s="2"/>
      <c r="C2724" s="2"/>
      <c r="D2724" s="2"/>
      <c r="E2724" s="2"/>
      <c r="F2724" s="2"/>
      <c r="G2724" s="3"/>
      <c r="H2724" s="3"/>
      <c r="I2724" s="2"/>
      <c r="J2724"/>
      <c r="K2724"/>
      <c r="L2724"/>
      <c r="M2724"/>
      <c r="N2724"/>
      <c r="O2724"/>
      <c r="P2724"/>
      <c r="Q2724"/>
      <c r="R2724"/>
      <c r="S2724"/>
      <c r="T2724"/>
      <c r="U2724"/>
      <c r="V2724" s="2"/>
    </row>
    <row r="2725" spans="2:22" x14ac:dyDescent="0.2">
      <c r="B2725" s="2"/>
      <c r="C2725" s="2"/>
      <c r="D2725" s="2"/>
      <c r="E2725" s="2"/>
      <c r="F2725" s="2"/>
      <c r="G2725" s="3"/>
      <c r="H2725" s="3"/>
      <c r="I2725" s="2"/>
      <c r="J2725"/>
      <c r="K2725"/>
      <c r="L2725"/>
      <c r="M2725"/>
      <c r="N2725"/>
      <c r="O2725"/>
      <c r="P2725"/>
      <c r="Q2725"/>
      <c r="R2725"/>
      <c r="S2725"/>
      <c r="T2725"/>
      <c r="U2725"/>
      <c r="V2725" s="2"/>
    </row>
    <row r="2726" spans="2:22" x14ac:dyDescent="0.2">
      <c r="B2726" s="2"/>
      <c r="C2726" s="2"/>
      <c r="D2726" s="2"/>
      <c r="E2726" s="2"/>
      <c r="F2726" s="2"/>
      <c r="G2726" s="3"/>
      <c r="H2726" s="3"/>
      <c r="I2726" s="2"/>
      <c r="J2726"/>
      <c r="K2726"/>
      <c r="L2726"/>
      <c r="M2726"/>
      <c r="N2726"/>
      <c r="O2726"/>
      <c r="P2726"/>
      <c r="Q2726"/>
      <c r="R2726"/>
      <c r="S2726"/>
      <c r="T2726"/>
      <c r="U2726"/>
      <c r="V2726" s="2"/>
    </row>
    <row r="2727" spans="2:22" x14ac:dyDescent="0.2">
      <c r="B2727" s="2"/>
      <c r="C2727" s="2"/>
      <c r="D2727" s="2"/>
      <c r="E2727" s="2"/>
      <c r="F2727" s="2"/>
      <c r="G2727" s="3"/>
      <c r="H2727" s="3"/>
      <c r="I2727" s="2"/>
      <c r="J2727"/>
      <c r="K2727"/>
      <c r="L2727"/>
      <c r="M2727"/>
      <c r="N2727"/>
      <c r="O2727"/>
      <c r="P2727"/>
      <c r="Q2727"/>
      <c r="R2727"/>
      <c r="S2727"/>
      <c r="T2727"/>
      <c r="U2727"/>
      <c r="V2727" s="2"/>
    </row>
    <row r="2728" spans="2:22" x14ac:dyDescent="0.2">
      <c r="B2728" s="2"/>
      <c r="C2728" s="2"/>
      <c r="D2728" s="2"/>
      <c r="E2728" s="2"/>
      <c r="F2728" s="2"/>
      <c r="G2728" s="3"/>
      <c r="H2728" s="3"/>
      <c r="I2728" s="2"/>
      <c r="J2728"/>
      <c r="K2728"/>
      <c r="L2728"/>
      <c r="M2728"/>
      <c r="N2728"/>
      <c r="O2728"/>
      <c r="P2728"/>
      <c r="Q2728"/>
      <c r="R2728"/>
      <c r="S2728"/>
      <c r="T2728"/>
      <c r="U2728"/>
      <c r="V2728" s="2"/>
    </row>
    <row r="2729" spans="2:22" x14ac:dyDescent="0.2">
      <c r="B2729" s="2"/>
      <c r="C2729" s="2"/>
      <c r="D2729" s="2"/>
      <c r="E2729" s="2"/>
      <c r="F2729" s="2"/>
      <c r="G2729" s="3"/>
      <c r="H2729" s="3"/>
      <c r="I2729" s="2"/>
      <c r="J2729"/>
      <c r="K2729"/>
      <c r="L2729"/>
      <c r="M2729"/>
      <c r="N2729"/>
      <c r="O2729"/>
      <c r="P2729"/>
      <c r="Q2729"/>
      <c r="R2729"/>
      <c r="S2729"/>
      <c r="T2729"/>
      <c r="U2729"/>
      <c r="V2729" s="2"/>
    </row>
    <row r="2730" spans="2:22" x14ac:dyDescent="0.2">
      <c r="B2730" s="2"/>
      <c r="C2730" s="2"/>
      <c r="D2730" s="2"/>
      <c r="E2730" s="2"/>
      <c r="F2730" s="2"/>
      <c r="G2730" s="3"/>
      <c r="H2730" s="3"/>
      <c r="I2730" s="2"/>
      <c r="J2730"/>
      <c r="K2730"/>
      <c r="L2730"/>
      <c r="M2730"/>
      <c r="N2730"/>
      <c r="O2730"/>
      <c r="P2730"/>
      <c r="Q2730"/>
      <c r="R2730"/>
      <c r="S2730"/>
      <c r="T2730"/>
      <c r="U2730"/>
      <c r="V2730" s="2"/>
    </row>
    <row r="2731" spans="2:22" x14ac:dyDescent="0.2">
      <c r="B2731" s="2"/>
      <c r="C2731" s="2"/>
      <c r="D2731" s="2"/>
      <c r="E2731" s="2"/>
      <c r="F2731" s="2"/>
      <c r="G2731" s="3"/>
      <c r="H2731" s="3"/>
      <c r="I2731" s="2"/>
      <c r="J2731"/>
      <c r="K2731"/>
      <c r="L2731"/>
      <c r="M2731"/>
      <c r="N2731"/>
      <c r="O2731"/>
      <c r="P2731"/>
      <c r="Q2731"/>
      <c r="R2731"/>
      <c r="S2731"/>
      <c r="T2731"/>
      <c r="U2731"/>
      <c r="V2731" s="2"/>
    </row>
    <row r="2732" spans="2:22" x14ac:dyDescent="0.2">
      <c r="B2732" s="2"/>
      <c r="C2732" s="2"/>
      <c r="D2732" s="2"/>
      <c r="E2732" s="2"/>
      <c r="F2732" s="2"/>
      <c r="G2732" s="3"/>
      <c r="H2732" s="3"/>
      <c r="I2732" s="2"/>
      <c r="J2732"/>
      <c r="K2732"/>
      <c r="L2732"/>
      <c r="M2732"/>
      <c r="N2732"/>
      <c r="O2732"/>
      <c r="P2732"/>
      <c r="Q2732"/>
      <c r="R2732"/>
      <c r="S2732"/>
      <c r="T2732"/>
      <c r="U2732"/>
      <c r="V2732" s="2"/>
    </row>
    <row r="2733" spans="2:22" x14ac:dyDescent="0.2">
      <c r="B2733" s="2"/>
      <c r="C2733" s="2"/>
      <c r="D2733" s="2"/>
      <c r="E2733" s="2"/>
      <c r="F2733" s="2"/>
      <c r="G2733" s="3"/>
      <c r="H2733" s="3"/>
      <c r="I2733" s="2"/>
      <c r="J2733"/>
      <c r="K2733"/>
      <c r="L2733"/>
      <c r="M2733"/>
      <c r="N2733"/>
      <c r="O2733"/>
      <c r="P2733"/>
      <c r="Q2733"/>
      <c r="R2733"/>
      <c r="S2733"/>
      <c r="T2733"/>
      <c r="U2733"/>
      <c r="V2733" s="2"/>
    </row>
    <row r="2734" spans="2:22" x14ac:dyDescent="0.2">
      <c r="B2734" s="2"/>
      <c r="C2734" s="2"/>
      <c r="D2734" s="2"/>
      <c r="E2734" s="2"/>
      <c r="F2734" s="2"/>
      <c r="G2734" s="3"/>
      <c r="H2734" s="3"/>
      <c r="I2734" s="2"/>
      <c r="J2734"/>
      <c r="K2734"/>
      <c r="L2734"/>
      <c r="M2734"/>
      <c r="N2734"/>
      <c r="O2734"/>
      <c r="P2734"/>
      <c r="Q2734"/>
      <c r="R2734"/>
      <c r="S2734"/>
      <c r="T2734"/>
      <c r="U2734"/>
      <c r="V2734" s="2"/>
    </row>
    <row r="2735" spans="2:22" x14ac:dyDescent="0.2">
      <c r="B2735" s="2"/>
      <c r="C2735" s="2"/>
      <c r="D2735" s="2"/>
      <c r="E2735" s="2"/>
      <c r="F2735" s="2"/>
      <c r="G2735" s="3"/>
      <c r="H2735" s="3"/>
      <c r="I2735" s="2"/>
      <c r="J2735"/>
      <c r="K2735"/>
      <c r="L2735"/>
      <c r="M2735"/>
      <c r="N2735"/>
      <c r="O2735"/>
      <c r="P2735"/>
      <c r="Q2735"/>
      <c r="R2735"/>
      <c r="S2735"/>
      <c r="T2735"/>
      <c r="U2735"/>
      <c r="V2735" s="2"/>
    </row>
    <row r="2736" spans="2:22" x14ac:dyDescent="0.2">
      <c r="B2736" s="2"/>
      <c r="C2736" s="2"/>
      <c r="D2736" s="2"/>
      <c r="E2736" s="2"/>
      <c r="F2736" s="2"/>
      <c r="G2736" s="3"/>
      <c r="H2736" s="3"/>
      <c r="I2736" s="2"/>
      <c r="J2736"/>
      <c r="K2736"/>
      <c r="L2736"/>
      <c r="M2736"/>
      <c r="N2736"/>
      <c r="O2736"/>
      <c r="P2736"/>
      <c r="Q2736"/>
      <c r="R2736"/>
      <c r="S2736"/>
      <c r="T2736"/>
      <c r="U2736"/>
      <c r="V2736" s="2"/>
    </row>
    <row r="2737" spans="2:22" x14ac:dyDescent="0.2">
      <c r="B2737" s="2"/>
      <c r="C2737" s="2"/>
      <c r="D2737" s="2"/>
      <c r="E2737" s="2"/>
      <c r="F2737" s="2"/>
      <c r="G2737" s="3"/>
      <c r="H2737" s="3"/>
      <c r="I2737" s="2"/>
      <c r="J2737"/>
      <c r="K2737"/>
      <c r="L2737"/>
      <c r="M2737"/>
      <c r="N2737"/>
      <c r="O2737"/>
      <c r="P2737"/>
      <c r="Q2737"/>
      <c r="R2737"/>
      <c r="S2737"/>
      <c r="T2737"/>
      <c r="U2737"/>
      <c r="V2737" s="2"/>
    </row>
    <row r="2738" spans="2:22" x14ac:dyDescent="0.2">
      <c r="B2738" s="2"/>
      <c r="C2738" s="2"/>
      <c r="D2738" s="2"/>
      <c r="E2738" s="2"/>
      <c r="F2738" s="2"/>
      <c r="G2738" s="3"/>
      <c r="H2738" s="3"/>
      <c r="I2738" s="2"/>
      <c r="J2738"/>
      <c r="K2738"/>
      <c r="L2738"/>
      <c r="M2738"/>
      <c r="N2738"/>
      <c r="O2738"/>
      <c r="P2738"/>
      <c r="Q2738"/>
      <c r="R2738"/>
      <c r="S2738"/>
      <c r="T2738"/>
      <c r="U2738"/>
      <c r="V2738" s="2"/>
    </row>
    <row r="2739" spans="2:22" x14ac:dyDescent="0.2">
      <c r="B2739" s="2"/>
      <c r="C2739" s="2"/>
      <c r="D2739" s="2"/>
      <c r="E2739" s="2"/>
      <c r="F2739" s="2"/>
      <c r="G2739" s="3"/>
      <c r="H2739" s="3"/>
      <c r="I2739" s="2"/>
      <c r="J2739"/>
      <c r="K2739"/>
      <c r="L2739"/>
      <c r="M2739"/>
      <c r="N2739"/>
      <c r="O2739"/>
      <c r="P2739"/>
      <c r="Q2739"/>
      <c r="R2739"/>
      <c r="S2739"/>
      <c r="T2739"/>
      <c r="U2739"/>
      <c r="V2739" s="2"/>
    </row>
    <row r="2740" spans="2:22" x14ac:dyDescent="0.2">
      <c r="B2740" s="2"/>
      <c r="C2740" s="2"/>
      <c r="D2740" s="2"/>
      <c r="E2740" s="2"/>
      <c r="F2740" s="2"/>
      <c r="G2740" s="3"/>
      <c r="H2740" s="3"/>
      <c r="I2740" s="2"/>
      <c r="J2740"/>
      <c r="K2740"/>
      <c r="L2740"/>
      <c r="M2740"/>
      <c r="N2740"/>
      <c r="O2740"/>
      <c r="P2740"/>
      <c r="Q2740"/>
      <c r="R2740"/>
      <c r="S2740"/>
      <c r="T2740"/>
      <c r="U2740"/>
      <c r="V2740" s="2"/>
    </row>
    <row r="2741" spans="2:22" x14ac:dyDescent="0.2">
      <c r="B2741" s="2"/>
      <c r="C2741" s="2"/>
      <c r="D2741" s="2"/>
      <c r="E2741" s="2"/>
      <c r="F2741" s="2"/>
      <c r="G2741" s="3"/>
      <c r="H2741" s="3"/>
      <c r="I2741" s="2"/>
      <c r="J2741"/>
      <c r="K2741"/>
      <c r="L2741"/>
      <c r="M2741"/>
      <c r="N2741"/>
      <c r="O2741"/>
      <c r="P2741"/>
      <c r="Q2741"/>
      <c r="R2741"/>
      <c r="S2741"/>
      <c r="T2741"/>
      <c r="U2741"/>
      <c r="V2741" s="2"/>
    </row>
    <row r="2742" spans="2:22" x14ac:dyDescent="0.2">
      <c r="B2742" s="2"/>
      <c r="C2742" s="2"/>
      <c r="D2742" s="2"/>
      <c r="E2742" s="2"/>
      <c r="F2742" s="2"/>
      <c r="G2742" s="3"/>
      <c r="H2742" s="3"/>
      <c r="I2742" s="2"/>
      <c r="J2742"/>
      <c r="K2742"/>
      <c r="L2742"/>
      <c r="M2742"/>
      <c r="N2742"/>
      <c r="O2742"/>
      <c r="P2742"/>
      <c r="Q2742"/>
      <c r="R2742"/>
      <c r="S2742"/>
      <c r="T2742"/>
      <c r="U2742"/>
      <c r="V2742" s="2"/>
    </row>
    <row r="2743" spans="2:22" x14ac:dyDescent="0.2">
      <c r="B2743" s="2"/>
      <c r="C2743" s="2"/>
      <c r="D2743" s="2"/>
      <c r="E2743" s="2"/>
      <c r="F2743" s="2"/>
      <c r="G2743" s="3"/>
      <c r="H2743" s="3"/>
      <c r="I2743" s="2"/>
      <c r="J2743"/>
      <c r="K2743"/>
      <c r="L2743"/>
      <c r="M2743"/>
      <c r="N2743"/>
      <c r="O2743"/>
      <c r="P2743"/>
      <c r="Q2743"/>
      <c r="R2743"/>
      <c r="S2743"/>
      <c r="T2743"/>
      <c r="U2743"/>
      <c r="V2743" s="2"/>
    </row>
    <row r="2744" spans="2:22" x14ac:dyDescent="0.2">
      <c r="B2744" s="2"/>
      <c r="C2744" s="2"/>
      <c r="D2744" s="2"/>
      <c r="E2744" s="2"/>
      <c r="F2744" s="2"/>
      <c r="G2744" s="3"/>
      <c r="H2744" s="3"/>
      <c r="I2744" s="2"/>
      <c r="J2744"/>
      <c r="K2744"/>
      <c r="L2744"/>
      <c r="M2744"/>
      <c r="N2744"/>
      <c r="O2744"/>
      <c r="P2744"/>
      <c r="Q2744"/>
      <c r="R2744"/>
      <c r="S2744"/>
      <c r="T2744"/>
      <c r="U2744"/>
      <c r="V2744" s="2"/>
    </row>
    <row r="2745" spans="2:22" x14ac:dyDescent="0.2">
      <c r="B2745" s="2"/>
      <c r="C2745" s="2"/>
      <c r="D2745" s="2"/>
      <c r="E2745" s="2"/>
      <c r="F2745" s="2"/>
      <c r="G2745" s="3"/>
      <c r="H2745" s="3"/>
      <c r="I2745" s="2"/>
      <c r="J2745"/>
      <c r="K2745"/>
      <c r="L2745"/>
      <c r="M2745"/>
      <c r="N2745"/>
      <c r="O2745"/>
      <c r="P2745"/>
      <c r="Q2745"/>
      <c r="R2745"/>
      <c r="S2745"/>
      <c r="T2745"/>
      <c r="U2745"/>
      <c r="V2745" s="2"/>
    </row>
    <row r="2746" spans="2:22" x14ac:dyDescent="0.2">
      <c r="B2746" s="2"/>
      <c r="C2746" s="2"/>
      <c r="D2746" s="2"/>
      <c r="E2746" s="2"/>
      <c r="F2746" s="2"/>
      <c r="G2746" s="3"/>
      <c r="H2746" s="3"/>
      <c r="I2746" s="2"/>
      <c r="J2746"/>
      <c r="K2746"/>
      <c r="L2746"/>
      <c r="M2746"/>
      <c r="N2746"/>
      <c r="O2746"/>
      <c r="P2746"/>
      <c r="Q2746"/>
      <c r="R2746"/>
      <c r="S2746"/>
      <c r="T2746"/>
      <c r="U2746"/>
      <c r="V2746" s="2"/>
    </row>
    <row r="2747" spans="2:22" x14ac:dyDescent="0.2">
      <c r="B2747" s="2"/>
      <c r="C2747" s="2"/>
      <c r="D2747" s="2"/>
      <c r="E2747" s="2"/>
      <c r="F2747" s="2"/>
      <c r="G2747" s="3"/>
      <c r="H2747" s="3"/>
      <c r="I2747" s="2"/>
      <c r="J2747"/>
      <c r="K2747"/>
      <c r="L2747"/>
      <c r="M2747"/>
      <c r="N2747"/>
      <c r="O2747"/>
      <c r="P2747"/>
      <c r="Q2747"/>
      <c r="R2747"/>
      <c r="S2747"/>
      <c r="T2747"/>
      <c r="U2747"/>
      <c r="V2747" s="2"/>
    </row>
    <row r="2748" spans="2:22" x14ac:dyDescent="0.2">
      <c r="B2748" s="2"/>
      <c r="C2748" s="2"/>
      <c r="D2748" s="2"/>
      <c r="E2748" s="2"/>
      <c r="F2748" s="2"/>
      <c r="G2748" s="3"/>
      <c r="H2748" s="3"/>
      <c r="I2748" s="2"/>
      <c r="J2748"/>
      <c r="K2748"/>
      <c r="L2748"/>
      <c r="M2748"/>
      <c r="N2748"/>
      <c r="O2748"/>
      <c r="P2748"/>
      <c r="Q2748"/>
      <c r="R2748"/>
      <c r="S2748"/>
      <c r="T2748"/>
      <c r="U2748"/>
      <c r="V2748" s="2"/>
    </row>
    <row r="2749" spans="2:22" x14ac:dyDescent="0.2">
      <c r="B2749" s="2"/>
      <c r="C2749" s="2"/>
      <c r="D2749" s="2"/>
      <c r="E2749" s="2"/>
      <c r="F2749" s="2"/>
      <c r="G2749" s="3"/>
      <c r="H2749" s="3"/>
      <c r="I2749" s="2"/>
      <c r="J2749"/>
      <c r="K2749"/>
      <c r="L2749"/>
      <c r="M2749"/>
      <c r="N2749"/>
      <c r="O2749"/>
      <c r="P2749"/>
      <c r="Q2749"/>
      <c r="R2749"/>
      <c r="S2749"/>
      <c r="T2749"/>
      <c r="U2749"/>
      <c r="V2749" s="2"/>
    </row>
    <row r="2750" spans="2:22" x14ac:dyDescent="0.2">
      <c r="B2750" s="2"/>
      <c r="C2750" s="2"/>
      <c r="D2750" s="2"/>
      <c r="E2750" s="2"/>
      <c r="F2750" s="2"/>
      <c r="G2750" s="3"/>
      <c r="H2750" s="3"/>
      <c r="I2750" s="2"/>
      <c r="J2750"/>
      <c r="K2750"/>
      <c r="L2750"/>
      <c r="M2750"/>
      <c r="N2750"/>
      <c r="O2750"/>
      <c r="P2750"/>
      <c r="Q2750"/>
      <c r="R2750"/>
      <c r="S2750"/>
      <c r="T2750"/>
      <c r="U2750"/>
      <c r="V2750" s="2"/>
    </row>
    <row r="2751" spans="2:22" x14ac:dyDescent="0.2">
      <c r="B2751" s="2"/>
      <c r="C2751" s="2"/>
      <c r="D2751" s="2"/>
      <c r="E2751" s="2"/>
      <c r="F2751" s="2"/>
      <c r="G2751" s="3"/>
      <c r="H2751" s="3"/>
      <c r="I2751" s="2"/>
      <c r="J2751"/>
      <c r="K2751"/>
      <c r="L2751"/>
      <c r="M2751"/>
      <c r="N2751"/>
      <c r="O2751"/>
      <c r="P2751"/>
      <c r="Q2751"/>
      <c r="R2751"/>
      <c r="S2751"/>
      <c r="T2751"/>
      <c r="U2751"/>
      <c r="V2751" s="2"/>
    </row>
    <row r="2752" spans="2:22" x14ac:dyDescent="0.2">
      <c r="B2752" s="2"/>
      <c r="C2752" s="2"/>
      <c r="D2752" s="2"/>
      <c r="E2752" s="2"/>
      <c r="F2752" s="2"/>
      <c r="G2752" s="3"/>
      <c r="H2752" s="3"/>
      <c r="I2752" s="2"/>
      <c r="J2752"/>
      <c r="K2752"/>
      <c r="L2752"/>
      <c r="M2752"/>
      <c r="N2752"/>
      <c r="O2752"/>
      <c r="P2752"/>
      <c r="Q2752"/>
      <c r="R2752"/>
      <c r="S2752"/>
      <c r="T2752"/>
      <c r="U2752"/>
      <c r="V2752" s="2"/>
    </row>
    <row r="2753" spans="2:22" x14ac:dyDescent="0.2">
      <c r="B2753" s="2"/>
      <c r="C2753" s="2"/>
      <c r="D2753" s="2"/>
      <c r="E2753" s="2"/>
      <c r="F2753" s="2"/>
      <c r="G2753" s="3"/>
      <c r="H2753" s="3"/>
      <c r="I2753" s="2"/>
      <c r="J2753"/>
      <c r="K2753"/>
      <c r="L2753"/>
      <c r="M2753"/>
      <c r="N2753"/>
      <c r="O2753"/>
      <c r="P2753"/>
      <c r="Q2753"/>
      <c r="R2753"/>
      <c r="S2753"/>
      <c r="T2753"/>
      <c r="U2753"/>
      <c r="V2753" s="2"/>
    </row>
    <row r="2754" spans="2:22" x14ac:dyDescent="0.2">
      <c r="B2754" s="2"/>
      <c r="C2754" s="2"/>
      <c r="D2754" s="2"/>
      <c r="E2754" s="2"/>
      <c r="F2754" s="2"/>
      <c r="G2754" s="3"/>
      <c r="H2754" s="3"/>
      <c r="I2754" s="2"/>
      <c r="J2754"/>
      <c r="K2754"/>
      <c r="L2754"/>
      <c r="M2754"/>
      <c r="N2754"/>
      <c r="O2754"/>
      <c r="P2754"/>
      <c r="Q2754"/>
      <c r="R2754"/>
      <c r="S2754"/>
      <c r="T2754"/>
      <c r="U2754"/>
      <c r="V2754" s="2"/>
    </row>
    <row r="2755" spans="2:22" x14ac:dyDescent="0.2">
      <c r="B2755" s="2"/>
      <c r="C2755" s="2"/>
      <c r="D2755" s="2"/>
      <c r="E2755" s="2"/>
      <c r="F2755" s="2"/>
      <c r="G2755" s="3"/>
      <c r="H2755" s="3"/>
      <c r="I2755" s="2"/>
      <c r="J2755"/>
      <c r="K2755"/>
      <c r="L2755"/>
      <c r="M2755"/>
      <c r="N2755"/>
      <c r="O2755"/>
      <c r="P2755"/>
      <c r="Q2755"/>
      <c r="R2755"/>
      <c r="S2755"/>
      <c r="T2755"/>
      <c r="U2755"/>
      <c r="V2755" s="2"/>
    </row>
    <row r="2756" spans="2:22" x14ac:dyDescent="0.2">
      <c r="B2756" s="2"/>
      <c r="C2756" s="2"/>
      <c r="D2756" s="2"/>
      <c r="E2756" s="2"/>
      <c r="F2756" s="2"/>
      <c r="G2756" s="3"/>
      <c r="H2756" s="3"/>
      <c r="I2756" s="2"/>
      <c r="J2756"/>
      <c r="K2756"/>
      <c r="L2756"/>
      <c r="M2756"/>
      <c r="N2756"/>
      <c r="O2756"/>
      <c r="P2756"/>
      <c r="Q2756"/>
      <c r="R2756"/>
      <c r="S2756"/>
      <c r="T2756"/>
      <c r="U2756"/>
      <c r="V2756" s="2"/>
    </row>
    <row r="2757" spans="2:22" x14ac:dyDescent="0.2">
      <c r="B2757" s="2"/>
      <c r="C2757" s="2"/>
      <c r="D2757" s="2"/>
      <c r="E2757" s="2"/>
      <c r="F2757" s="2"/>
      <c r="G2757" s="3"/>
      <c r="H2757" s="3"/>
      <c r="I2757" s="2"/>
      <c r="J2757"/>
      <c r="K2757"/>
      <c r="L2757"/>
      <c r="M2757"/>
      <c r="N2757"/>
      <c r="O2757"/>
      <c r="P2757"/>
      <c r="Q2757"/>
      <c r="R2757"/>
      <c r="S2757"/>
      <c r="T2757"/>
      <c r="U2757"/>
      <c r="V2757" s="2"/>
    </row>
    <row r="2758" spans="2:22" x14ac:dyDescent="0.2">
      <c r="B2758" s="2"/>
      <c r="C2758" s="2"/>
      <c r="D2758" s="2"/>
      <c r="E2758" s="2"/>
      <c r="F2758" s="2"/>
      <c r="G2758" s="3"/>
      <c r="H2758" s="3"/>
      <c r="I2758" s="2"/>
      <c r="J2758"/>
      <c r="K2758"/>
      <c r="L2758"/>
      <c r="M2758"/>
      <c r="N2758"/>
      <c r="O2758"/>
      <c r="P2758"/>
      <c r="Q2758"/>
      <c r="R2758"/>
      <c r="S2758"/>
      <c r="T2758"/>
      <c r="U2758"/>
      <c r="V2758" s="2"/>
    </row>
    <row r="2759" spans="2:22" x14ac:dyDescent="0.2">
      <c r="B2759" s="2"/>
      <c r="C2759" s="2"/>
      <c r="D2759" s="2"/>
      <c r="E2759" s="2"/>
      <c r="F2759" s="2"/>
      <c r="G2759" s="3"/>
      <c r="H2759" s="3"/>
      <c r="I2759" s="2"/>
      <c r="J2759"/>
      <c r="K2759"/>
      <c r="L2759"/>
      <c r="M2759"/>
      <c r="N2759"/>
      <c r="O2759"/>
      <c r="P2759"/>
      <c r="Q2759"/>
      <c r="R2759"/>
      <c r="S2759"/>
      <c r="T2759"/>
      <c r="U2759"/>
      <c r="V2759" s="2"/>
    </row>
    <row r="2760" spans="2:22" x14ac:dyDescent="0.2">
      <c r="B2760" s="2"/>
      <c r="C2760" s="2"/>
      <c r="D2760" s="2"/>
      <c r="E2760" s="2"/>
      <c r="F2760" s="2"/>
      <c r="G2760" s="3"/>
      <c r="H2760" s="3"/>
      <c r="I2760" s="2"/>
      <c r="J2760"/>
      <c r="K2760"/>
      <c r="L2760"/>
      <c r="M2760"/>
      <c r="N2760"/>
      <c r="O2760"/>
      <c r="P2760"/>
      <c r="Q2760"/>
      <c r="R2760"/>
      <c r="S2760"/>
      <c r="T2760"/>
      <c r="U2760"/>
      <c r="V2760" s="2"/>
    </row>
    <row r="2761" spans="2:22" x14ac:dyDescent="0.2">
      <c r="B2761" s="2"/>
      <c r="C2761" s="2"/>
      <c r="D2761" s="2"/>
      <c r="E2761" s="2"/>
      <c r="F2761" s="2"/>
      <c r="G2761" s="3"/>
      <c r="H2761" s="3"/>
      <c r="I2761" s="2"/>
      <c r="J2761"/>
      <c r="K2761"/>
      <c r="L2761"/>
      <c r="M2761"/>
      <c r="N2761"/>
      <c r="O2761"/>
      <c r="P2761"/>
      <c r="Q2761"/>
      <c r="R2761"/>
      <c r="S2761"/>
      <c r="T2761"/>
      <c r="U2761"/>
      <c r="V2761" s="2"/>
    </row>
    <row r="2762" spans="2:22" x14ac:dyDescent="0.2">
      <c r="B2762" s="2"/>
      <c r="C2762" s="2"/>
      <c r="D2762" s="2"/>
      <c r="E2762" s="2"/>
      <c r="F2762" s="2"/>
      <c r="G2762" s="3"/>
      <c r="H2762" s="3"/>
      <c r="I2762" s="2"/>
      <c r="J2762"/>
      <c r="K2762"/>
      <c r="L2762"/>
      <c r="M2762"/>
      <c r="N2762"/>
      <c r="O2762"/>
      <c r="P2762"/>
      <c r="Q2762"/>
      <c r="R2762"/>
      <c r="S2762"/>
      <c r="T2762"/>
      <c r="U2762"/>
      <c r="V2762" s="2"/>
    </row>
    <row r="2763" spans="2:22" x14ac:dyDescent="0.2">
      <c r="B2763" s="2"/>
      <c r="C2763" s="2"/>
      <c r="D2763" s="2"/>
      <c r="E2763" s="2"/>
      <c r="F2763" s="2"/>
      <c r="G2763" s="3"/>
      <c r="H2763" s="3"/>
      <c r="I2763" s="2"/>
      <c r="J2763"/>
      <c r="K2763"/>
      <c r="L2763"/>
      <c r="M2763"/>
      <c r="N2763"/>
      <c r="O2763"/>
      <c r="P2763"/>
      <c r="Q2763"/>
      <c r="R2763"/>
      <c r="S2763"/>
      <c r="T2763"/>
      <c r="U2763"/>
      <c r="V2763" s="2"/>
    </row>
    <row r="2764" spans="2:22" x14ac:dyDescent="0.2">
      <c r="B2764" s="2"/>
      <c r="C2764" s="2"/>
      <c r="D2764" s="2"/>
      <c r="E2764" s="2"/>
      <c r="F2764" s="2"/>
      <c r="G2764" s="3"/>
      <c r="H2764" s="3"/>
      <c r="I2764" s="2"/>
      <c r="J2764"/>
      <c r="K2764"/>
      <c r="L2764"/>
      <c r="M2764"/>
      <c r="N2764"/>
      <c r="O2764"/>
      <c r="P2764"/>
      <c r="Q2764"/>
      <c r="R2764"/>
      <c r="S2764"/>
      <c r="T2764"/>
      <c r="U2764"/>
      <c r="V2764" s="2"/>
    </row>
    <row r="2765" spans="2:22" x14ac:dyDescent="0.2">
      <c r="B2765" s="2"/>
      <c r="C2765" s="2"/>
      <c r="D2765" s="2"/>
      <c r="E2765" s="2"/>
      <c r="F2765" s="2"/>
      <c r="G2765" s="3"/>
      <c r="H2765" s="3"/>
      <c r="I2765" s="2"/>
      <c r="J2765"/>
      <c r="K2765"/>
      <c r="L2765"/>
      <c r="M2765"/>
      <c r="N2765"/>
      <c r="O2765"/>
      <c r="P2765"/>
      <c r="Q2765"/>
      <c r="R2765"/>
      <c r="S2765"/>
      <c r="T2765"/>
      <c r="U2765"/>
      <c r="V2765" s="2"/>
    </row>
    <row r="2766" spans="2:22" x14ac:dyDescent="0.2">
      <c r="B2766" s="2"/>
      <c r="C2766" s="2"/>
      <c r="D2766" s="2"/>
      <c r="E2766" s="2"/>
      <c r="F2766" s="2"/>
      <c r="G2766" s="3"/>
      <c r="H2766" s="3"/>
      <c r="I2766" s="2"/>
      <c r="J2766"/>
      <c r="K2766"/>
      <c r="L2766"/>
      <c r="M2766"/>
      <c r="N2766"/>
      <c r="O2766"/>
      <c r="P2766"/>
      <c r="Q2766"/>
      <c r="R2766"/>
      <c r="S2766"/>
      <c r="T2766"/>
      <c r="U2766"/>
      <c r="V2766" s="2"/>
    </row>
    <row r="2767" spans="2:22" x14ac:dyDescent="0.2">
      <c r="B2767" s="2"/>
      <c r="C2767" s="2"/>
      <c r="D2767" s="2"/>
      <c r="E2767" s="2"/>
      <c r="F2767" s="2"/>
      <c r="G2767" s="3"/>
      <c r="H2767" s="3"/>
      <c r="I2767" s="2"/>
      <c r="J2767"/>
      <c r="K2767"/>
      <c r="L2767"/>
      <c r="M2767"/>
      <c r="N2767"/>
      <c r="O2767"/>
      <c r="P2767"/>
      <c r="Q2767"/>
      <c r="R2767"/>
      <c r="S2767"/>
      <c r="T2767"/>
      <c r="U2767"/>
      <c r="V2767" s="2"/>
    </row>
    <row r="2768" spans="2:22" x14ac:dyDescent="0.2">
      <c r="B2768" s="2"/>
      <c r="C2768" s="2"/>
      <c r="D2768" s="2"/>
      <c r="E2768" s="2"/>
      <c r="F2768" s="2"/>
      <c r="G2768" s="3"/>
      <c r="H2768" s="3"/>
      <c r="I2768" s="2"/>
      <c r="J2768"/>
      <c r="K2768"/>
      <c r="L2768"/>
      <c r="M2768"/>
      <c r="N2768"/>
      <c r="O2768"/>
      <c r="P2768"/>
      <c r="Q2768"/>
      <c r="R2768"/>
      <c r="S2768"/>
      <c r="T2768"/>
      <c r="U2768"/>
      <c r="V2768" s="2"/>
    </row>
    <row r="2769" spans="2:22" x14ac:dyDescent="0.2">
      <c r="B2769" s="2"/>
      <c r="C2769" s="2"/>
      <c r="D2769" s="2"/>
      <c r="E2769" s="2"/>
      <c r="F2769" s="2"/>
      <c r="G2769" s="3"/>
      <c r="H2769" s="3"/>
      <c r="I2769" s="2"/>
      <c r="J2769"/>
      <c r="K2769"/>
      <c r="L2769"/>
      <c r="M2769"/>
      <c r="N2769"/>
      <c r="O2769"/>
      <c r="P2769"/>
      <c r="Q2769"/>
      <c r="R2769"/>
      <c r="S2769"/>
      <c r="T2769"/>
      <c r="U2769"/>
      <c r="V2769" s="2"/>
    </row>
    <row r="2770" spans="2:22" x14ac:dyDescent="0.2">
      <c r="B2770" s="2"/>
      <c r="C2770" s="2"/>
      <c r="D2770" s="2"/>
      <c r="E2770" s="2"/>
      <c r="F2770" s="2"/>
      <c r="G2770" s="3"/>
      <c r="H2770" s="3"/>
      <c r="I2770" s="2"/>
      <c r="J2770"/>
      <c r="K2770"/>
      <c r="L2770"/>
      <c r="M2770"/>
      <c r="N2770"/>
      <c r="O2770"/>
      <c r="P2770"/>
      <c r="Q2770"/>
      <c r="R2770"/>
      <c r="S2770"/>
      <c r="T2770"/>
      <c r="U2770"/>
      <c r="V2770" s="2"/>
    </row>
    <row r="2771" spans="2:22" x14ac:dyDescent="0.2">
      <c r="B2771" s="2"/>
      <c r="C2771" s="2"/>
      <c r="D2771" s="2"/>
      <c r="E2771" s="2"/>
      <c r="F2771" s="2"/>
      <c r="G2771" s="3"/>
      <c r="H2771" s="3"/>
      <c r="I2771" s="2"/>
      <c r="J2771"/>
      <c r="K2771"/>
      <c r="L2771"/>
      <c r="M2771"/>
      <c r="N2771"/>
      <c r="O2771"/>
      <c r="P2771"/>
      <c r="Q2771"/>
      <c r="R2771"/>
      <c r="S2771"/>
      <c r="T2771"/>
      <c r="U2771"/>
      <c r="V2771" s="2"/>
    </row>
    <row r="2772" spans="2:22" x14ac:dyDescent="0.2">
      <c r="B2772" s="2"/>
      <c r="C2772" s="2"/>
      <c r="D2772" s="2"/>
      <c r="E2772" s="2"/>
      <c r="F2772" s="2"/>
      <c r="G2772" s="3"/>
      <c r="H2772" s="3"/>
      <c r="I2772" s="2"/>
      <c r="J2772"/>
      <c r="K2772"/>
      <c r="L2772"/>
      <c r="M2772"/>
      <c r="N2772"/>
      <c r="O2772"/>
      <c r="P2772"/>
      <c r="Q2772"/>
      <c r="R2772"/>
      <c r="S2772"/>
      <c r="T2772"/>
      <c r="U2772"/>
      <c r="V2772" s="2"/>
    </row>
    <row r="2773" spans="2:22" x14ac:dyDescent="0.2">
      <c r="B2773" s="2"/>
      <c r="C2773" s="2"/>
      <c r="D2773" s="2"/>
      <c r="E2773" s="2"/>
      <c r="F2773" s="2"/>
      <c r="G2773" s="3"/>
      <c r="H2773" s="3"/>
      <c r="I2773" s="2"/>
      <c r="J2773"/>
      <c r="K2773"/>
      <c r="L2773"/>
      <c r="M2773"/>
      <c r="N2773"/>
      <c r="O2773"/>
      <c r="P2773"/>
      <c r="Q2773"/>
      <c r="R2773"/>
      <c r="S2773"/>
      <c r="T2773"/>
      <c r="U2773"/>
      <c r="V2773" s="2"/>
    </row>
    <row r="2774" spans="2:22" x14ac:dyDescent="0.2">
      <c r="B2774" s="2"/>
      <c r="C2774" s="2"/>
      <c r="D2774" s="2"/>
      <c r="E2774" s="2"/>
      <c r="F2774" s="2"/>
      <c r="G2774" s="3"/>
      <c r="H2774" s="3"/>
      <c r="I2774" s="2"/>
      <c r="J2774"/>
      <c r="K2774"/>
      <c r="L2774"/>
      <c r="M2774"/>
      <c r="N2774"/>
      <c r="O2774"/>
      <c r="P2774"/>
      <c r="Q2774"/>
      <c r="R2774"/>
      <c r="S2774"/>
      <c r="T2774"/>
      <c r="U2774"/>
      <c r="V2774" s="2"/>
    </row>
    <row r="2775" spans="2:22" x14ac:dyDescent="0.2">
      <c r="B2775" s="2"/>
      <c r="C2775" s="2"/>
      <c r="D2775" s="2"/>
      <c r="E2775" s="2"/>
      <c r="F2775" s="2"/>
      <c r="G2775" s="3"/>
      <c r="H2775" s="3"/>
      <c r="I2775" s="2"/>
      <c r="J2775"/>
      <c r="K2775"/>
      <c r="L2775"/>
      <c r="M2775"/>
      <c r="N2775"/>
      <c r="O2775"/>
      <c r="P2775"/>
      <c r="Q2775"/>
      <c r="R2775"/>
      <c r="S2775"/>
      <c r="T2775"/>
      <c r="U2775"/>
      <c r="V2775" s="2"/>
    </row>
    <row r="2776" spans="2:22" x14ac:dyDescent="0.2">
      <c r="B2776" s="2"/>
      <c r="C2776" s="2"/>
      <c r="D2776" s="2"/>
      <c r="E2776" s="2"/>
      <c r="F2776" s="2"/>
      <c r="G2776" s="3"/>
      <c r="H2776" s="3"/>
      <c r="I2776" s="2"/>
      <c r="J2776"/>
      <c r="K2776"/>
      <c r="L2776"/>
      <c r="M2776"/>
      <c r="N2776"/>
      <c r="O2776"/>
      <c r="P2776"/>
      <c r="Q2776"/>
      <c r="R2776"/>
      <c r="S2776"/>
      <c r="T2776"/>
      <c r="U2776"/>
      <c r="V2776" s="2"/>
    </row>
    <row r="2777" spans="2:22" x14ac:dyDescent="0.2">
      <c r="B2777" s="2"/>
      <c r="C2777" s="2"/>
      <c r="D2777" s="2"/>
      <c r="E2777" s="2"/>
      <c r="F2777" s="2"/>
      <c r="G2777" s="3"/>
      <c r="H2777" s="3"/>
      <c r="I2777" s="2"/>
      <c r="J2777"/>
      <c r="K2777"/>
      <c r="L2777"/>
      <c r="M2777"/>
      <c r="N2777"/>
      <c r="O2777"/>
      <c r="P2777"/>
      <c r="Q2777"/>
      <c r="R2777"/>
      <c r="S2777"/>
      <c r="T2777"/>
      <c r="U2777"/>
      <c r="V2777" s="2"/>
    </row>
    <row r="2778" spans="2:22" x14ac:dyDescent="0.2">
      <c r="B2778" s="2"/>
      <c r="C2778" s="2"/>
      <c r="D2778" s="2"/>
      <c r="E2778" s="2"/>
      <c r="F2778" s="2"/>
      <c r="G2778" s="3"/>
      <c r="H2778" s="3"/>
      <c r="I2778" s="2"/>
      <c r="J2778"/>
      <c r="K2778"/>
      <c r="L2778"/>
      <c r="M2778"/>
      <c r="N2778"/>
      <c r="O2778"/>
      <c r="P2778"/>
      <c r="Q2778"/>
      <c r="R2778"/>
      <c r="S2778"/>
      <c r="T2778"/>
      <c r="U2778"/>
      <c r="V2778" s="2"/>
    </row>
    <row r="2779" spans="2:22" x14ac:dyDescent="0.2">
      <c r="B2779" s="2"/>
      <c r="C2779" s="2"/>
      <c r="D2779" s="2"/>
      <c r="E2779" s="2"/>
      <c r="F2779" s="2"/>
      <c r="G2779" s="3"/>
      <c r="H2779" s="3"/>
      <c r="I2779" s="2"/>
      <c r="J2779"/>
      <c r="K2779"/>
      <c r="L2779"/>
      <c r="M2779"/>
      <c r="N2779"/>
      <c r="O2779"/>
      <c r="P2779"/>
      <c r="Q2779"/>
      <c r="R2779"/>
      <c r="S2779"/>
      <c r="T2779"/>
      <c r="U2779"/>
      <c r="V2779" s="2"/>
    </row>
    <row r="2780" spans="2:22" x14ac:dyDescent="0.2">
      <c r="B2780" s="2"/>
      <c r="C2780" s="2"/>
      <c r="D2780" s="2"/>
      <c r="E2780" s="2"/>
      <c r="F2780" s="2"/>
      <c r="G2780" s="3"/>
      <c r="H2780" s="3"/>
      <c r="I2780" s="2"/>
      <c r="J2780"/>
      <c r="K2780"/>
      <c r="L2780"/>
      <c r="M2780"/>
      <c r="N2780"/>
      <c r="O2780"/>
      <c r="P2780"/>
      <c r="Q2780"/>
      <c r="R2780"/>
      <c r="S2780"/>
      <c r="T2780"/>
      <c r="U2780"/>
      <c r="V2780" s="2"/>
    </row>
    <row r="2781" spans="2:22" x14ac:dyDescent="0.2">
      <c r="B2781" s="2"/>
      <c r="C2781" s="2"/>
      <c r="D2781" s="2"/>
      <c r="E2781" s="2"/>
      <c r="F2781" s="2"/>
      <c r="G2781" s="3"/>
      <c r="H2781" s="3"/>
      <c r="I2781" s="2"/>
      <c r="J2781"/>
      <c r="K2781"/>
      <c r="L2781"/>
      <c r="M2781"/>
      <c r="N2781"/>
      <c r="O2781"/>
      <c r="P2781"/>
      <c r="Q2781"/>
      <c r="R2781"/>
      <c r="S2781"/>
      <c r="T2781"/>
      <c r="U2781"/>
      <c r="V2781" s="2"/>
    </row>
    <row r="2782" spans="2:22" x14ac:dyDescent="0.2">
      <c r="B2782" s="2"/>
      <c r="C2782" s="2"/>
      <c r="D2782" s="2"/>
      <c r="E2782" s="2"/>
      <c r="F2782" s="2"/>
      <c r="G2782" s="3"/>
      <c r="H2782" s="3"/>
      <c r="I2782" s="2"/>
      <c r="J2782"/>
      <c r="K2782"/>
      <c r="L2782"/>
      <c r="M2782"/>
      <c r="N2782"/>
      <c r="O2782"/>
      <c r="P2782"/>
      <c r="Q2782"/>
      <c r="R2782"/>
      <c r="S2782"/>
      <c r="T2782"/>
      <c r="U2782"/>
      <c r="V2782" s="2"/>
    </row>
    <row r="2783" spans="2:22" x14ac:dyDescent="0.2">
      <c r="B2783" s="2"/>
      <c r="C2783" s="2"/>
      <c r="D2783" s="2"/>
      <c r="E2783" s="2"/>
      <c r="F2783" s="2"/>
      <c r="G2783" s="3"/>
      <c r="H2783" s="3"/>
      <c r="I2783" s="2"/>
      <c r="J2783"/>
      <c r="K2783"/>
      <c r="L2783"/>
      <c r="M2783"/>
      <c r="N2783"/>
      <c r="O2783"/>
      <c r="P2783"/>
      <c r="Q2783"/>
      <c r="R2783"/>
      <c r="S2783"/>
      <c r="T2783"/>
      <c r="U2783"/>
      <c r="V2783" s="2"/>
    </row>
    <row r="2784" spans="2:22" x14ac:dyDescent="0.2">
      <c r="B2784" s="2"/>
      <c r="C2784" s="2"/>
      <c r="D2784" s="2"/>
      <c r="E2784" s="2"/>
      <c r="F2784" s="2"/>
      <c r="G2784" s="3"/>
      <c r="H2784" s="3"/>
      <c r="I2784" s="2"/>
      <c r="J2784"/>
      <c r="K2784"/>
      <c r="L2784"/>
      <c r="M2784"/>
      <c r="N2784"/>
      <c r="O2784"/>
      <c r="P2784"/>
      <c r="Q2784"/>
      <c r="R2784"/>
      <c r="S2784"/>
      <c r="T2784"/>
      <c r="U2784"/>
      <c r="V2784" s="2"/>
    </row>
    <row r="2785" spans="2:22" x14ac:dyDescent="0.2">
      <c r="B2785" s="2"/>
      <c r="C2785" s="2"/>
      <c r="D2785" s="2"/>
      <c r="E2785" s="2"/>
      <c r="F2785" s="2"/>
      <c r="G2785" s="3"/>
      <c r="H2785" s="3"/>
      <c r="I2785" s="2"/>
      <c r="J2785"/>
      <c r="K2785"/>
      <c r="L2785"/>
      <c r="M2785"/>
      <c r="N2785"/>
      <c r="O2785"/>
      <c r="P2785"/>
      <c r="Q2785"/>
      <c r="R2785"/>
      <c r="S2785"/>
      <c r="T2785"/>
      <c r="U2785"/>
      <c r="V2785" s="2"/>
    </row>
    <row r="2786" spans="2:22" x14ac:dyDescent="0.2">
      <c r="B2786" s="2"/>
      <c r="C2786" s="2"/>
      <c r="D2786" s="2"/>
      <c r="E2786" s="2"/>
      <c r="F2786" s="2"/>
      <c r="G2786" s="3"/>
      <c r="H2786" s="3"/>
      <c r="I2786" s="2"/>
      <c r="J2786"/>
      <c r="K2786"/>
      <c r="L2786"/>
      <c r="M2786"/>
      <c r="N2786"/>
      <c r="O2786"/>
      <c r="P2786"/>
      <c r="Q2786"/>
      <c r="R2786"/>
      <c r="S2786"/>
      <c r="T2786"/>
      <c r="U2786"/>
      <c r="V2786" s="2"/>
    </row>
    <row r="2787" spans="2:22" x14ac:dyDescent="0.2">
      <c r="B2787" s="2"/>
      <c r="C2787" s="2"/>
      <c r="D2787" s="2"/>
      <c r="E2787" s="2"/>
      <c r="F2787" s="2"/>
      <c r="G2787" s="3"/>
      <c r="H2787" s="3"/>
      <c r="I2787" s="2"/>
      <c r="J2787"/>
      <c r="K2787"/>
      <c r="L2787"/>
      <c r="M2787"/>
      <c r="N2787"/>
      <c r="O2787"/>
      <c r="P2787"/>
      <c r="Q2787"/>
      <c r="R2787"/>
      <c r="S2787"/>
      <c r="T2787"/>
      <c r="U2787"/>
      <c r="V2787" s="2"/>
    </row>
    <row r="2788" spans="2:22" x14ac:dyDescent="0.2">
      <c r="B2788" s="2"/>
      <c r="C2788" s="2"/>
      <c r="D2788" s="2"/>
      <c r="E2788" s="2"/>
      <c r="F2788" s="2"/>
      <c r="G2788" s="3"/>
      <c r="H2788" s="3"/>
      <c r="I2788" s="2"/>
      <c r="J2788"/>
      <c r="K2788"/>
      <c r="L2788"/>
      <c r="M2788"/>
      <c r="N2788"/>
      <c r="O2788"/>
      <c r="P2788"/>
      <c r="Q2788"/>
      <c r="R2788"/>
      <c r="S2788"/>
      <c r="T2788"/>
      <c r="U2788"/>
      <c r="V2788" s="2"/>
    </row>
    <row r="2789" spans="2:22" x14ac:dyDescent="0.2">
      <c r="B2789" s="2"/>
      <c r="C2789" s="2"/>
      <c r="D2789" s="2"/>
      <c r="E2789" s="2"/>
      <c r="F2789" s="2"/>
      <c r="G2789" s="3"/>
      <c r="H2789" s="3"/>
      <c r="I2789" s="2"/>
      <c r="J2789"/>
      <c r="K2789"/>
      <c r="L2789"/>
      <c r="M2789"/>
      <c r="N2789"/>
      <c r="O2789"/>
      <c r="P2789"/>
      <c r="Q2789"/>
      <c r="R2789"/>
      <c r="S2789"/>
      <c r="T2789"/>
      <c r="U2789"/>
      <c r="V2789" s="2"/>
    </row>
    <row r="2790" spans="2:22" x14ac:dyDescent="0.2">
      <c r="B2790" s="2"/>
      <c r="C2790" s="2"/>
      <c r="D2790" s="2"/>
      <c r="E2790" s="2"/>
      <c r="F2790" s="2"/>
      <c r="G2790" s="3"/>
      <c r="H2790" s="3"/>
      <c r="I2790" s="2"/>
      <c r="J2790"/>
      <c r="K2790"/>
      <c r="L2790"/>
      <c r="M2790"/>
      <c r="N2790"/>
      <c r="O2790"/>
      <c r="P2790"/>
      <c r="Q2790"/>
      <c r="R2790"/>
      <c r="S2790"/>
      <c r="T2790"/>
      <c r="U2790"/>
      <c r="V2790" s="2"/>
    </row>
    <row r="2791" spans="2:22" x14ac:dyDescent="0.2">
      <c r="B2791" s="2"/>
      <c r="C2791" s="2"/>
      <c r="D2791" s="2"/>
      <c r="E2791" s="2"/>
      <c r="F2791" s="2"/>
      <c r="G2791" s="3"/>
      <c r="H2791" s="3"/>
      <c r="I2791" s="2"/>
      <c r="J2791"/>
      <c r="K2791"/>
      <c r="L2791"/>
      <c r="M2791"/>
      <c r="N2791"/>
      <c r="O2791"/>
      <c r="P2791"/>
      <c r="Q2791"/>
      <c r="R2791"/>
      <c r="S2791"/>
      <c r="T2791"/>
      <c r="U2791"/>
      <c r="V2791" s="2"/>
    </row>
    <row r="2792" spans="2:22" x14ac:dyDescent="0.2">
      <c r="B2792" s="2"/>
      <c r="C2792" s="2"/>
      <c r="D2792" s="2"/>
      <c r="E2792" s="2"/>
      <c r="F2792" s="2"/>
      <c r="G2792" s="3"/>
      <c r="H2792" s="3"/>
      <c r="I2792" s="2"/>
      <c r="J2792"/>
      <c r="K2792"/>
      <c r="L2792"/>
      <c r="M2792"/>
      <c r="N2792"/>
      <c r="O2792"/>
      <c r="P2792"/>
      <c r="Q2792"/>
      <c r="R2792"/>
      <c r="S2792"/>
      <c r="T2792"/>
      <c r="U2792"/>
      <c r="V2792" s="2"/>
    </row>
    <row r="2793" spans="2:22" x14ac:dyDescent="0.2">
      <c r="B2793" s="2"/>
      <c r="C2793" s="2"/>
      <c r="D2793" s="2"/>
      <c r="E2793" s="2"/>
      <c r="F2793" s="2"/>
      <c r="G2793" s="3"/>
      <c r="H2793" s="3"/>
      <c r="I2793" s="2"/>
      <c r="J2793"/>
      <c r="K2793"/>
      <c r="L2793"/>
      <c r="M2793"/>
      <c r="N2793"/>
      <c r="O2793"/>
      <c r="P2793"/>
      <c r="Q2793"/>
      <c r="R2793"/>
      <c r="S2793"/>
      <c r="T2793"/>
      <c r="U2793"/>
      <c r="V2793" s="2"/>
    </row>
    <row r="2794" spans="2:22" x14ac:dyDescent="0.2">
      <c r="B2794" s="2"/>
      <c r="C2794" s="2"/>
      <c r="D2794" s="2"/>
      <c r="E2794" s="2"/>
      <c r="F2794" s="2"/>
      <c r="G2794" s="3"/>
      <c r="H2794" s="3"/>
      <c r="I2794" s="2"/>
      <c r="J2794"/>
      <c r="K2794"/>
      <c r="L2794"/>
      <c r="M2794"/>
      <c r="N2794"/>
      <c r="O2794"/>
      <c r="P2794"/>
      <c r="Q2794"/>
      <c r="R2794"/>
      <c r="S2794"/>
      <c r="T2794"/>
      <c r="U2794"/>
      <c r="V2794" s="2"/>
    </row>
    <row r="2795" spans="2:22" x14ac:dyDescent="0.2">
      <c r="B2795" s="2"/>
      <c r="C2795" s="2"/>
      <c r="D2795" s="2"/>
      <c r="E2795" s="2"/>
      <c r="F2795" s="2"/>
      <c r="G2795" s="3"/>
      <c r="H2795" s="3"/>
      <c r="I2795" s="2"/>
      <c r="J2795"/>
      <c r="K2795"/>
      <c r="L2795"/>
      <c r="M2795"/>
      <c r="N2795"/>
      <c r="O2795"/>
      <c r="P2795"/>
      <c r="Q2795"/>
      <c r="R2795"/>
      <c r="S2795"/>
      <c r="T2795"/>
      <c r="U2795"/>
      <c r="V2795" s="2"/>
    </row>
    <row r="2796" spans="2:22" x14ac:dyDescent="0.2">
      <c r="B2796" s="2"/>
      <c r="C2796" s="2"/>
      <c r="D2796" s="2"/>
      <c r="E2796" s="2"/>
      <c r="F2796" s="2"/>
      <c r="G2796" s="3"/>
      <c r="H2796" s="3"/>
      <c r="I2796" s="2"/>
      <c r="J2796"/>
      <c r="K2796"/>
      <c r="L2796"/>
      <c r="M2796"/>
      <c r="N2796"/>
      <c r="O2796"/>
      <c r="P2796"/>
      <c r="Q2796"/>
      <c r="R2796"/>
      <c r="S2796"/>
      <c r="T2796"/>
      <c r="U2796"/>
      <c r="V2796" s="2"/>
    </row>
    <row r="2797" spans="2:22" x14ac:dyDescent="0.2">
      <c r="B2797" s="2"/>
      <c r="C2797" s="2"/>
      <c r="D2797" s="2"/>
      <c r="E2797" s="2"/>
      <c r="F2797" s="2"/>
      <c r="G2797" s="3"/>
      <c r="H2797" s="3"/>
      <c r="I2797" s="2"/>
      <c r="J2797"/>
      <c r="K2797"/>
      <c r="L2797"/>
      <c r="M2797"/>
      <c r="N2797"/>
      <c r="O2797"/>
      <c r="P2797"/>
      <c r="Q2797"/>
      <c r="R2797"/>
      <c r="S2797"/>
      <c r="T2797"/>
      <c r="U2797"/>
      <c r="V2797" s="2"/>
    </row>
    <row r="2798" spans="2:22" x14ac:dyDescent="0.2">
      <c r="B2798" s="2"/>
      <c r="C2798" s="2"/>
      <c r="D2798" s="2"/>
      <c r="E2798" s="2"/>
      <c r="F2798" s="2"/>
      <c r="G2798" s="3"/>
      <c r="H2798" s="3"/>
      <c r="I2798" s="2"/>
      <c r="J2798"/>
      <c r="K2798"/>
      <c r="L2798"/>
      <c r="M2798"/>
      <c r="N2798"/>
      <c r="O2798"/>
      <c r="P2798"/>
      <c r="Q2798"/>
      <c r="R2798"/>
      <c r="S2798"/>
      <c r="T2798"/>
      <c r="U2798"/>
      <c r="V2798" s="2"/>
    </row>
    <row r="2799" spans="2:22" x14ac:dyDescent="0.2">
      <c r="B2799" s="2"/>
      <c r="C2799" s="2"/>
      <c r="D2799" s="2"/>
      <c r="E2799" s="2"/>
      <c r="F2799" s="2"/>
      <c r="G2799" s="3"/>
      <c r="H2799" s="3"/>
      <c r="I2799" s="2"/>
      <c r="J2799"/>
      <c r="K2799"/>
      <c r="L2799"/>
      <c r="M2799"/>
      <c r="N2799"/>
      <c r="O2799"/>
      <c r="P2799"/>
      <c r="Q2799"/>
      <c r="R2799"/>
      <c r="S2799"/>
      <c r="T2799"/>
      <c r="U2799"/>
      <c r="V2799" s="2"/>
    </row>
    <row r="2800" spans="2:22" x14ac:dyDescent="0.2">
      <c r="B2800" s="2"/>
      <c r="C2800" s="2"/>
      <c r="D2800" s="2"/>
      <c r="E2800" s="2"/>
      <c r="F2800" s="2"/>
      <c r="G2800" s="3"/>
      <c r="H2800" s="3"/>
      <c r="I2800" s="2"/>
      <c r="J2800"/>
      <c r="K2800"/>
      <c r="L2800"/>
      <c r="M2800"/>
      <c r="N2800"/>
      <c r="O2800"/>
      <c r="P2800"/>
      <c r="Q2800"/>
      <c r="R2800"/>
      <c r="S2800"/>
      <c r="T2800"/>
      <c r="U2800"/>
      <c r="V2800" s="2"/>
    </row>
    <row r="2801" spans="2:22" x14ac:dyDescent="0.2">
      <c r="B2801" s="2"/>
      <c r="C2801" s="2"/>
      <c r="D2801" s="2"/>
      <c r="E2801" s="2"/>
      <c r="F2801" s="2"/>
      <c r="G2801" s="3"/>
      <c r="H2801" s="3"/>
      <c r="I2801" s="2"/>
      <c r="J2801"/>
      <c r="K2801"/>
      <c r="L2801"/>
      <c r="M2801"/>
      <c r="N2801"/>
      <c r="O2801"/>
      <c r="P2801"/>
      <c r="Q2801"/>
      <c r="R2801"/>
      <c r="S2801"/>
      <c r="T2801"/>
      <c r="U2801"/>
      <c r="V2801" s="2"/>
    </row>
    <row r="2802" spans="2:22" x14ac:dyDescent="0.2">
      <c r="B2802" s="2"/>
      <c r="C2802" s="2"/>
      <c r="D2802" s="2"/>
      <c r="E2802" s="2"/>
      <c r="F2802" s="2"/>
      <c r="G2802" s="3"/>
      <c r="H2802" s="3"/>
      <c r="I2802" s="2"/>
      <c r="J2802"/>
      <c r="K2802"/>
      <c r="L2802"/>
      <c r="M2802"/>
      <c r="N2802"/>
      <c r="O2802"/>
      <c r="P2802"/>
      <c r="Q2802"/>
      <c r="R2802"/>
      <c r="S2802"/>
      <c r="T2802"/>
      <c r="U2802"/>
      <c r="V2802" s="2"/>
    </row>
    <row r="2803" spans="2:22" x14ac:dyDescent="0.2">
      <c r="B2803" s="2"/>
      <c r="C2803" s="2"/>
      <c r="D2803" s="2"/>
      <c r="E2803" s="2"/>
      <c r="F2803" s="2"/>
      <c r="G2803" s="3"/>
      <c r="H2803" s="3"/>
      <c r="I2803" s="2"/>
      <c r="J2803"/>
      <c r="K2803"/>
      <c r="L2803"/>
      <c r="M2803"/>
      <c r="N2803"/>
      <c r="O2803"/>
      <c r="P2803"/>
      <c r="Q2803"/>
      <c r="R2803"/>
      <c r="S2803"/>
      <c r="T2803"/>
      <c r="U2803"/>
      <c r="V2803" s="2"/>
    </row>
    <row r="2804" spans="2:22" x14ac:dyDescent="0.2">
      <c r="B2804" s="2"/>
      <c r="C2804" s="2"/>
      <c r="D2804" s="2"/>
      <c r="E2804" s="2"/>
      <c r="F2804" s="2"/>
      <c r="G2804" s="3"/>
      <c r="H2804" s="3"/>
      <c r="I2804" s="2"/>
      <c r="J2804"/>
      <c r="K2804"/>
      <c r="L2804"/>
      <c r="M2804"/>
      <c r="N2804"/>
      <c r="O2804"/>
      <c r="P2804"/>
      <c r="Q2804"/>
      <c r="R2804"/>
      <c r="S2804"/>
      <c r="T2804"/>
      <c r="U2804"/>
      <c r="V2804" s="2"/>
    </row>
    <row r="2805" spans="2:22" x14ac:dyDescent="0.2">
      <c r="B2805" s="2"/>
      <c r="C2805" s="2"/>
      <c r="D2805" s="2"/>
      <c r="E2805" s="2"/>
      <c r="F2805" s="2"/>
      <c r="G2805" s="3"/>
      <c r="H2805" s="3"/>
      <c r="I2805" s="2"/>
      <c r="J2805"/>
      <c r="K2805"/>
      <c r="L2805"/>
      <c r="M2805"/>
      <c r="N2805"/>
      <c r="O2805"/>
      <c r="P2805"/>
      <c r="Q2805"/>
      <c r="R2805"/>
      <c r="S2805"/>
      <c r="T2805"/>
      <c r="U2805"/>
      <c r="V2805" s="2"/>
    </row>
    <row r="2806" spans="2:22" x14ac:dyDescent="0.2">
      <c r="B2806" s="2"/>
      <c r="C2806" s="2"/>
      <c r="D2806" s="2"/>
      <c r="E2806" s="2"/>
      <c r="F2806" s="2"/>
      <c r="G2806" s="3"/>
      <c r="H2806" s="3"/>
      <c r="I2806" s="2"/>
      <c r="J2806"/>
      <c r="K2806"/>
      <c r="L2806"/>
      <c r="M2806"/>
      <c r="N2806"/>
      <c r="O2806"/>
      <c r="P2806"/>
      <c r="Q2806"/>
      <c r="R2806"/>
      <c r="S2806"/>
      <c r="T2806"/>
      <c r="U2806"/>
      <c r="V2806" s="2"/>
    </row>
    <row r="2807" spans="2:22" x14ac:dyDescent="0.2">
      <c r="B2807" s="2"/>
      <c r="C2807" s="2"/>
      <c r="D2807" s="2"/>
      <c r="E2807" s="2"/>
      <c r="F2807" s="2"/>
      <c r="G2807" s="3"/>
      <c r="H2807" s="3"/>
      <c r="I2807" s="2"/>
      <c r="J2807"/>
      <c r="K2807"/>
      <c r="L2807"/>
      <c r="M2807"/>
      <c r="N2807"/>
      <c r="O2807"/>
      <c r="P2807"/>
      <c r="Q2807"/>
      <c r="R2807"/>
      <c r="S2807"/>
      <c r="T2807"/>
      <c r="U2807"/>
      <c r="V2807" s="2"/>
    </row>
    <row r="2808" spans="2:22" x14ac:dyDescent="0.2">
      <c r="B2808" s="2"/>
      <c r="C2808" s="2"/>
      <c r="D2808" s="2"/>
      <c r="E2808" s="2"/>
      <c r="F2808" s="2"/>
      <c r="G2808" s="3"/>
      <c r="H2808" s="3"/>
      <c r="I2808" s="2"/>
      <c r="J2808"/>
      <c r="K2808"/>
      <c r="L2808"/>
      <c r="M2808"/>
      <c r="N2808"/>
      <c r="O2808"/>
      <c r="P2808"/>
      <c r="Q2808"/>
      <c r="R2808"/>
      <c r="S2808"/>
      <c r="T2808"/>
      <c r="U2808"/>
      <c r="V2808" s="2"/>
    </row>
    <row r="2809" spans="2:22" x14ac:dyDescent="0.2">
      <c r="B2809" s="2"/>
      <c r="C2809" s="2"/>
      <c r="D2809" s="2"/>
      <c r="E2809" s="2"/>
      <c r="F2809" s="2"/>
      <c r="G2809" s="3"/>
      <c r="H2809" s="3"/>
      <c r="I2809" s="2"/>
      <c r="J2809"/>
      <c r="K2809"/>
      <c r="L2809"/>
      <c r="M2809"/>
      <c r="N2809"/>
      <c r="O2809"/>
      <c r="P2809"/>
      <c r="Q2809"/>
      <c r="R2809"/>
      <c r="S2809"/>
      <c r="T2809"/>
      <c r="U2809"/>
      <c r="V2809" s="2"/>
    </row>
    <row r="2810" spans="2:22" x14ac:dyDescent="0.2">
      <c r="B2810" s="2"/>
      <c r="C2810" s="2"/>
      <c r="D2810" s="2"/>
      <c r="E2810" s="2"/>
      <c r="F2810" s="2"/>
      <c r="G2810" s="3"/>
      <c r="H2810" s="3"/>
      <c r="I2810" s="2"/>
      <c r="J2810"/>
      <c r="K2810"/>
      <c r="L2810"/>
      <c r="M2810"/>
      <c r="N2810"/>
      <c r="O2810"/>
      <c r="P2810"/>
      <c r="Q2810"/>
      <c r="R2810"/>
      <c r="S2810"/>
      <c r="T2810"/>
      <c r="U2810"/>
      <c r="V2810" s="2"/>
    </row>
    <row r="2811" spans="2:22" x14ac:dyDescent="0.2">
      <c r="B2811" s="2"/>
      <c r="C2811" s="2"/>
      <c r="D2811" s="2"/>
      <c r="E2811" s="2"/>
      <c r="F2811" s="2"/>
      <c r="G2811" s="3"/>
      <c r="H2811" s="3"/>
      <c r="I2811" s="2"/>
      <c r="J2811"/>
      <c r="K2811"/>
      <c r="L2811"/>
      <c r="M2811"/>
      <c r="N2811"/>
      <c r="O2811"/>
      <c r="P2811"/>
      <c r="Q2811"/>
      <c r="R2811"/>
      <c r="S2811"/>
      <c r="T2811"/>
      <c r="U2811"/>
      <c r="V2811" s="2"/>
    </row>
    <row r="2812" spans="2:22" x14ac:dyDescent="0.2">
      <c r="B2812" s="2"/>
      <c r="C2812" s="2"/>
      <c r="D2812" s="2"/>
      <c r="E2812" s="2"/>
      <c r="F2812" s="2"/>
      <c r="G2812" s="3"/>
      <c r="H2812" s="3"/>
      <c r="I2812" s="2"/>
      <c r="J2812"/>
      <c r="K2812"/>
      <c r="L2812"/>
      <c r="M2812"/>
      <c r="N2812"/>
      <c r="O2812"/>
      <c r="P2812"/>
      <c r="Q2812"/>
      <c r="R2812"/>
      <c r="S2812"/>
      <c r="T2812"/>
      <c r="U2812"/>
      <c r="V2812" s="2"/>
    </row>
    <row r="2813" spans="2:22" x14ac:dyDescent="0.2">
      <c r="B2813" s="2"/>
      <c r="C2813" s="2"/>
      <c r="D2813" s="2"/>
      <c r="E2813" s="2"/>
      <c r="F2813" s="2"/>
      <c r="G2813" s="3"/>
      <c r="H2813" s="3"/>
      <c r="I2813" s="2"/>
      <c r="J2813"/>
      <c r="K2813"/>
      <c r="L2813"/>
      <c r="M2813"/>
      <c r="N2813"/>
      <c r="O2813"/>
      <c r="P2813"/>
      <c r="Q2813"/>
      <c r="R2813"/>
      <c r="S2813"/>
      <c r="T2813"/>
      <c r="U2813"/>
      <c r="V2813" s="2"/>
    </row>
    <row r="2814" spans="2:22" x14ac:dyDescent="0.2">
      <c r="B2814" s="2"/>
      <c r="C2814" s="2"/>
      <c r="D2814" s="2"/>
      <c r="E2814" s="2"/>
      <c r="F2814" s="2"/>
      <c r="G2814" s="3"/>
      <c r="H2814" s="3"/>
      <c r="I2814" s="2"/>
      <c r="J2814"/>
      <c r="K2814"/>
      <c r="L2814"/>
      <c r="M2814"/>
      <c r="N2814"/>
      <c r="O2814"/>
      <c r="P2814"/>
      <c r="Q2814"/>
      <c r="R2814"/>
      <c r="S2814"/>
      <c r="T2814"/>
      <c r="U2814"/>
      <c r="V2814" s="2"/>
    </row>
    <row r="2815" spans="2:22" x14ac:dyDescent="0.2">
      <c r="B2815" s="2"/>
      <c r="C2815" s="2"/>
      <c r="D2815" s="2"/>
      <c r="E2815" s="2"/>
      <c r="F2815" s="2"/>
      <c r="G2815" s="3"/>
      <c r="H2815" s="3"/>
      <c r="I2815" s="2"/>
      <c r="J2815"/>
      <c r="K2815"/>
      <c r="L2815"/>
      <c r="M2815"/>
      <c r="N2815"/>
      <c r="O2815"/>
      <c r="P2815"/>
      <c r="Q2815"/>
      <c r="R2815"/>
      <c r="S2815"/>
      <c r="T2815"/>
      <c r="U2815"/>
      <c r="V2815" s="2"/>
    </row>
    <row r="2816" spans="2:22" x14ac:dyDescent="0.2">
      <c r="B2816" s="2"/>
      <c r="C2816" s="2"/>
      <c r="D2816" s="2"/>
      <c r="E2816" s="2"/>
      <c r="F2816" s="2"/>
      <c r="G2816" s="3"/>
      <c r="H2816" s="3"/>
      <c r="I2816" s="2"/>
      <c r="J2816"/>
      <c r="K2816"/>
      <c r="L2816"/>
      <c r="M2816"/>
      <c r="N2816"/>
      <c r="O2816"/>
      <c r="P2816"/>
      <c r="Q2816"/>
      <c r="R2816"/>
      <c r="S2816"/>
      <c r="T2816"/>
      <c r="U2816"/>
      <c r="V2816" s="2"/>
    </row>
    <row r="2817" spans="2:22" x14ac:dyDescent="0.2">
      <c r="B2817" s="2"/>
      <c r="C2817" s="2"/>
      <c r="D2817" s="2"/>
      <c r="E2817" s="2"/>
      <c r="F2817" s="2"/>
      <c r="G2817" s="3"/>
      <c r="H2817" s="3"/>
      <c r="I2817" s="2"/>
      <c r="J2817"/>
      <c r="K2817"/>
      <c r="L2817"/>
      <c r="M2817"/>
      <c r="N2817"/>
      <c r="O2817"/>
      <c r="P2817"/>
      <c r="Q2817"/>
      <c r="R2817"/>
      <c r="S2817"/>
      <c r="T2817"/>
      <c r="U2817"/>
      <c r="V2817" s="2"/>
    </row>
    <row r="2818" spans="2:22" x14ac:dyDescent="0.2">
      <c r="B2818" s="2"/>
      <c r="C2818" s="2"/>
      <c r="D2818" s="2"/>
      <c r="E2818" s="2"/>
      <c r="F2818" s="2"/>
      <c r="G2818" s="3"/>
      <c r="H2818" s="3"/>
      <c r="I2818" s="2"/>
      <c r="J2818"/>
      <c r="K2818"/>
      <c r="L2818"/>
      <c r="M2818"/>
      <c r="N2818"/>
      <c r="O2818"/>
      <c r="P2818"/>
      <c r="Q2818"/>
      <c r="R2818"/>
      <c r="S2818"/>
      <c r="T2818"/>
      <c r="U2818"/>
      <c r="V2818" s="2"/>
    </row>
    <row r="2819" spans="2:22" x14ac:dyDescent="0.2">
      <c r="B2819" s="2"/>
      <c r="C2819" s="2"/>
      <c r="D2819" s="2"/>
      <c r="E2819" s="2"/>
      <c r="F2819" s="2"/>
      <c r="G2819" s="3"/>
      <c r="H2819" s="3"/>
      <c r="I2819" s="2"/>
      <c r="J2819"/>
      <c r="K2819"/>
      <c r="L2819"/>
      <c r="M2819"/>
      <c r="N2819"/>
      <c r="O2819"/>
      <c r="P2819"/>
      <c r="Q2819"/>
      <c r="R2819"/>
      <c r="S2819"/>
      <c r="T2819"/>
      <c r="U2819"/>
      <c r="V2819" s="2"/>
    </row>
    <row r="2820" spans="2:22" x14ac:dyDescent="0.2">
      <c r="B2820" s="2"/>
      <c r="C2820" s="2"/>
      <c r="D2820" s="2"/>
      <c r="E2820" s="2"/>
      <c r="F2820" s="2"/>
      <c r="G2820" s="3"/>
      <c r="H2820" s="3"/>
      <c r="I2820" s="2"/>
      <c r="J2820"/>
      <c r="K2820"/>
      <c r="L2820"/>
      <c r="M2820"/>
      <c r="N2820"/>
      <c r="O2820"/>
      <c r="P2820"/>
      <c r="Q2820"/>
      <c r="R2820"/>
      <c r="S2820"/>
      <c r="T2820"/>
      <c r="U2820"/>
      <c r="V2820" s="2"/>
    </row>
    <row r="2821" spans="2:22" x14ac:dyDescent="0.2">
      <c r="B2821" s="2"/>
      <c r="C2821" s="2"/>
      <c r="D2821" s="2"/>
      <c r="E2821" s="2"/>
      <c r="F2821" s="2"/>
      <c r="G2821" s="3"/>
      <c r="H2821" s="3"/>
      <c r="I2821" s="2"/>
      <c r="J2821"/>
      <c r="K2821"/>
      <c r="L2821"/>
      <c r="M2821"/>
      <c r="N2821"/>
      <c r="O2821"/>
      <c r="P2821"/>
      <c r="Q2821"/>
      <c r="R2821"/>
      <c r="S2821"/>
      <c r="T2821"/>
      <c r="U2821"/>
      <c r="V2821" s="2"/>
    </row>
    <row r="2822" spans="2:22" x14ac:dyDescent="0.2">
      <c r="B2822" s="2"/>
      <c r="C2822" s="2"/>
      <c r="D2822" s="2"/>
      <c r="E2822" s="2"/>
      <c r="F2822" s="2"/>
      <c r="G2822" s="3"/>
      <c r="H2822" s="3"/>
      <c r="I2822" s="2"/>
      <c r="J2822"/>
      <c r="K2822"/>
      <c r="L2822"/>
      <c r="M2822"/>
      <c r="N2822"/>
      <c r="O2822"/>
      <c r="P2822"/>
      <c r="Q2822"/>
      <c r="R2822"/>
      <c r="S2822"/>
      <c r="T2822"/>
      <c r="U2822"/>
      <c r="V2822" s="2"/>
    </row>
    <row r="2823" spans="2:22" x14ac:dyDescent="0.2">
      <c r="B2823" s="2"/>
      <c r="C2823" s="2"/>
      <c r="D2823" s="2"/>
      <c r="E2823" s="2"/>
      <c r="F2823" s="2"/>
      <c r="G2823" s="3"/>
      <c r="H2823" s="3"/>
      <c r="I2823" s="2"/>
      <c r="J2823"/>
      <c r="K2823"/>
      <c r="L2823"/>
      <c r="M2823"/>
      <c r="N2823"/>
      <c r="O2823"/>
      <c r="P2823"/>
      <c r="Q2823"/>
      <c r="R2823"/>
      <c r="S2823"/>
      <c r="T2823"/>
      <c r="U2823"/>
      <c r="V2823" s="2"/>
    </row>
    <row r="2824" spans="2:22" x14ac:dyDescent="0.2">
      <c r="B2824" s="2"/>
      <c r="C2824" s="2"/>
      <c r="D2824" s="2"/>
      <c r="E2824" s="2"/>
      <c r="F2824" s="2"/>
      <c r="G2824" s="3"/>
      <c r="H2824" s="3"/>
      <c r="I2824" s="2"/>
      <c r="J2824"/>
      <c r="K2824"/>
      <c r="L2824"/>
      <c r="M2824"/>
      <c r="N2824"/>
      <c r="O2824"/>
      <c r="P2824"/>
      <c r="Q2824"/>
      <c r="R2824"/>
      <c r="S2824"/>
      <c r="T2824"/>
      <c r="U2824"/>
      <c r="V2824" s="2"/>
    </row>
    <row r="2825" spans="2:22" x14ac:dyDescent="0.2">
      <c r="B2825" s="2"/>
      <c r="C2825" s="2"/>
      <c r="D2825" s="2"/>
      <c r="E2825" s="2"/>
      <c r="F2825" s="2"/>
      <c r="G2825" s="3"/>
      <c r="H2825" s="3"/>
      <c r="I2825" s="2"/>
      <c r="J2825"/>
      <c r="K2825"/>
      <c r="L2825"/>
      <c r="M2825"/>
      <c r="N2825"/>
      <c r="O2825"/>
      <c r="P2825"/>
      <c r="Q2825"/>
      <c r="R2825"/>
      <c r="S2825"/>
      <c r="T2825"/>
      <c r="U2825"/>
      <c r="V2825" s="2"/>
    </row>
    <row r="2826" spans="2:22" x14ac:dyDescent="0.2">
      <c r="B2826" s="2"/>
      <c r="C2826" s="2"/>
      <c r="D2826" s="2"/>
      <c r="E2826" s="2"/>
      <c r="F2826" s="2"/>
      <c r="G2826" s="3"/>
      <c r="H2826" s="3"/>
      <c r="I2826" s="2"/>
      <c r="J2826"/>
      <c r="K2826"/>
      <c r="L2826"/>
      <c r="M2826"/>
      <c r="N2826"/>
      <c r="O2826"/>
      <c r="P2826"/>
      <c r="Q2826"/>
      <c r="R2826"/>
      <c r="S2826"/>
      <c r="T2826"/>
      <c r="U2826"/>
      <c r="V2826" s="2"/>
    </row>
    <row r="2827" spans="2:22" x14ac:dyDescent="0.2">
      <c r="B2827" s="2"/>
      <c r="C2827" s="2"/>
      <c r="D2827" s="2"/>
      <c r="E2827" s="2"/>
      <c r="F2827" s="2"/>
      <c r="G2827" s="3"/>
      <c r="H2827" s="3"/>
      <c r="I2827" s="2"/>
      <c r="J2827"/>
      <c r="K2827"/>
      <c r="L2827"/>
      <c r="M2827"/>
      <c r="N2827"/>
      <c r="O2827"/>
      <c r="P2827"/>
      <c r="Q2827"/>
      <c r="R2827"/>
      <c r="S2827"/>
      <c r="T2827"/>
      <c r="U2827"/>
      <c r="V2827" s="2"/>
    </row>
    <row r="2828" spans="2:22" x14ac:dyDescent="0.2">
      <c r="B2828" s="2"/>
      <c r="C2828" s="2"/>
      <c r="D2828" s="2"/>
      <c r="E2828" s="2"/>
      <c r="F2828" s="2"/>
      <c r="G2828" s="3"/>
      <c r="H2828" s="3"/>
      <c r="I2828" s="2"/>
      <c r="J2828"/>
      <c r="K2828"/>
      <c r="L2828"/>
      <c r="M2828"/>
      <c r="N2828"/>
      <c r="O2828"/>
      <c r="P2828"/>
      <c r="Q2828"/>
      <c r="R2828"/>
      <c r="S2828"/>
      <c r="T2828"/>
      <c r="U2828"/>
      <c r="V2828" s="2"/>
    </row>
    <row r="2829" spans="2:22" x14ac:dyDescent="0.2">
      <c r="B2829" s="2"/>
      <c r="C2829" s="2"/>
      <c r="D2829" s="2"/>
      <c r="E2829" s="2"/>
      <c r="F2829" s="2"/>
      <c r="G2829" s="3"/>
      <c r="H2829" s="3"/>
      <c r="I2829" s="2"/>
      <c r="J2829"/>
      <c r="K2829"/>
      <c r="L2829"/>
      <c r="M2829"/>
      <c r="N2829"/>
      <c r="O2829"/>
      <c r="P2829"/>
      <c r="Q2829"/>
      <c r="R2829"/>
      <c r="S2829"/>
      <c r="T2829"/>
      <c r="U2829"/>
      <c r="V2829" s="2"/>
    </row>
    <row r="2830" spans="2:22" x14ac:dyDescent="0.2">
      <c r="B2830" s="2"/>
      <c r="C2830" s="2"/>
      <c r="D2830" s="2"/>
      <c r="E2830" s="2"/>
      <c r="F2830" s="2"/>
      <c r="G2830" s="3"/>
      <c r="H2830" s="3"/>
      <c r="I2830" s="2"/>
      <c r="J2830"/>
      <c r="K2830"/>
      <c r="L2830"/>
      <c r="M2830"/>
      <c r="N2830"/>
      <c r="O2830"/>
      <c r="P2830"/>
      <c r="Q2830"/>
      <c r="R2830"/>
      <c r="S2830"/>
      <c r="T2830"/>
      <c r="U2830"/>
      <c r="V2830" s="2"/>
    </row>
    <row r="2831" spans="2:22" x14ac:dyDescent="0.2">
      <c r="B2831" s="2"/>
      <c r="C2831" s="2"/>
      <c r="D2831" s="2"/>
      <c r="E2831" s="2"/>
      <c r="F2831" s="2"/>
      <c r="G2831" s="3"/>
      <c r="H2831" s="3"/>
      <c r="I2831" s="2"/>
      <c r="J2831"/>
      <c r="K2831"/>
      <c r="L2831"/>
      <c r="M2831"/>
      <c r="N2831"/>
      <c r="O2831"/>
      <c r="P2831"/>
      <c r="Q2831"/>
      <c r="R2831"/>
      <c r="S2831"/>
      <c r="T2831"/>
      <c r="U2831"/>
      <c r="V2831" s="2"/>
    </row>
    <row r="2832" spans="2:22" x14ac:dyDescent="0.2">
      <c r="B2832" s="2"/>
      <c r="C2832" s="2"/>
      <c r="D2832" s="2"/>
      <c r="E2832" s="2"/>
      <c r="F2832" s="2"/>
      <c r="G2832" s="3"/>
      <c r="H2832" s="3"/>
      <c r="I2832" s="2"/>
      <c r="J2832"/>
      <c r="K2832"/>
      <c r="L2832"/>
      <c r="M2832"/>
      <c r="N2832"/>
      <c r="O2832"/>
      <c r="P2832"/>
      <c r="Q2832"/>
      <c r="R2832"/>
      <c r="S2832"/>
      <c r="T2832"/>
      <c r="U2832"/>
      <c r="V2832" s="2"/>
    </row>
    <row r="2833" spans="2:22" x14ac:dyDescent="0.2">
      <c r="B2833" s="2"/>
      <c r="C2833" s="2"/>
      <c r="D2833" s="2"/>
      <c r="E2833" s="2"/>
      <c r="F2833" s="2"/>
      <c r="G2833" s="3"/>
      <c r="H2833" s="3"/>
      <c r="I2833" s="2"/>
      <c r="J2833"/>
      <c r="K2833"/>
      <c r="L2833"/>
      <c r="M2833"/>
      <c r="N2833"/>
      <c r="O2833"/>
      <c r="P2833"/>
      <c r="Q2833"/>
      <c r="R2833"/>
      <c r="S2833"/>
      <c r="T2833"/>
      <c r="U2833"/>
      <c r="V2833" s="2"/>
    </row>
    <row r="2834" spans="2:22" x14ac:dyDescent="0.2">
      <c r="B2834" s="2"/>
      <c r="C2834" s="2"/>
      <c r="D2834" s="2"/>
      <c r="E2834" s="2"/>
      <c r="F2834" s="2"/>
      <c r="G2834" s="3"/>
      <c r="H2834" s="3"/>
      <c r="I2834" s="2"/>
      <c r="J2834"/>
      <c r="K2834"/>
      <c r="L2834"/>
      <c r="M2834"/>
      <c r="N2834"/>
      <c r="O2834"/>
      <c r="P2834"/>
      <c r="Q2834"/>
      <c r="R2834"/>
      <c r="S2834"/>
      <c r="T2834"/>
      <c r="U2834"/>
      <c r="V2834" s="2"/>
    </row>
    <row r="2835" spans="2:22" x14ac:dyDescent="0.2">
      <c r="B2835" s="2"/>
      <c r="C2835" s="2"/>
      <c r="D2835" s="2"/>
      <c r="E2835" s="2"/>
      <c r="F2835" s="2"/>
      <c r="G2835" s="3"/>
      <c r="H2835" s="3"/>
      <c r="I2835" s="2"/>
      <c r="J2835"/>
      <c r="K2835"/>
      <c r="L2835"/>
      <c r="M2835"/>
      <c r="N2835"/>
      <c r="O2835"/>
      <c r="P2835"/>
      <c r="Q2835"/>
      <c r="R2835"/>
      <c r="S2835"/>
      <c r="T2835"/>
      <c r="U2835"/>
      <c r="V2835" s="2"/>
    </row>
    <row r="2836" spans="2:22" x14ac:dyDescent="0.2">
      <c r="B2836" s="2"/>
      <c r="C2836" s="2"/>
      <c r="D2836" s="2"/>
      <c r="E2836" s="2"/>
      <c r="F2836" s="2"/>
      <c r="G2836" s="3"/>
      <c r="H2836" s="3"/>
      <c r="I2836" s="2"/>
      <c r="J2836"/>
      <c r="K2836"/>
      <c r="L2836"/>
      <c r="M2836"/>
      <c r="N2836"/>
      <c r="O2836"/>
      <c r="P2836"/>
      <c r="Q2836"/>
      <c r="R2836"/>
      <c r="S2836"/>
      <c r="T2836"/>
      <c r="U2836"/>
      <c r="V2836" s="2"/>
    </row>
    <row r="2837" spans="2:22" x14ac:dyDescent="0.2">
      <c r="B2837" s="2"/>
      <c r="C2837" s="2"/>
      <c r="D2837" s="2"/>
      <c r="E2837" s="2"/>
      <c r="F2837" s="2"/>
      <c r="G2837" s="3"/>
      <c r="H2837" s="3"/>
      <c r="I2837" s="2"/>
      <c r="J2837"/>
      <c r="K2837"/>
      <c r="L2837"/>
      <c r="M2837"/>
      <c r="N2837"/>
      <c r="O2837"/>
      <c r="P2837"/>
      <c r="Q2837"/>
      <c r="R2837"/>
      <c r="S2837"/>
      <c r="T2837"/>
      <c r="U2837"/>
      <c r="V2837" s="2"/>
    </row>
    <row r="2838" spans="2:22" x14ac:dyDescent="0.2">
      <c r="B2838" s="2"/>
      <c r="C2838" s="2"/>
      <c r="D2838" s="2"/>
      <c r="E2838" s="2"/>
      <c r="F2838" s="2"/>
      <c r="G2838" s="3"/>
      <c r="H2838" s="3"/>
      <c r="I2838" s="2"/>
      <c r="J2838"/>
      <c r="K2838"/>
      <c r="L2838"/>
      <c r="M2838"/>
      <c r="N2838"/>
      <c r="O2838"/>
      <c r="P2838"/>
      <c r="Q2838"/>
      <c r="R2838"/>
      <c r="S2838"/>
      <c r="T2838"/>
      <c r="U2838"/>
      <c r="V2838" s="2"/>
    </row>
    <row r="2839" spans="2:22" x14ac:dyDescent="0.2">
      <c r="B2839" s="2"/>
      <c r="C2839" s="2"/>
      <c r="D2839" s="2"/>
      <c r="E2839" s="2"/>
      <c r="F2839" s="2"/>
      <c r="G2839" s="3"/>
      <c r="H2839" s="3"/>
      <c r="I2839" s="2"/>
      <c r="J2839"/>
      <c r="K2839"/>
      <c r="L2839"/>
      <c r="M2839"/>
      <c r="N2839"/>
      <c r="O2839"/>
      <c r="P2839"/>
      <c r="Q2839"/>
      <c r="R2839"/>
      <c r="S2839"/>
      <c r="T2839"/>
      <c r="U2839"/>
      <c r="V2839" s="2"/>
    </row>
    <row r="2840" spans="2:22" x14ac:dyDescent="0.2">
      <c r="B2840" s="2"/>
      <c r="C2840" s="2"/>
      <c r="D2840" s="2"/>
      <c r="E2840" s="2"/>
      <c r="F2840" s="2"/>
      <c r="G2840" s="3"/>
      <c r="H2840" s="3"/>
      <c r="I2840" s="2"/>
      <c r="J2840"/>
      <c r="K2840"/>
      <c r="L2840"/>
      <c r="M2840"/>
      <c r="N2840"/>
      <c r="O2840"/>
      <c r="P2840"/>
      <c r="Q2840"/>
      <c r="R2840"/>
      <c r="S2840"/>
      <c r="T2840"/>
      <c r="U2840"/>
      <c r="V2840" s="2"/>
    </row>
    <row r="2841" spans="2:22" x14ac:dyDescent="0.2">
      <c r="B2841" s="2"/>
      <c r="C2841" s="2"/>
      <c r="D2841" s="2"/>
      <c r="E2841" s="2"/>
      <c r="F2841" s="2"/>
      <c r="G2841" s="3"/>
      <c r="H2841" s="3"/>
      <c r="I2841" s="2"/>
      <c r="J2841"/>
      <c r="K2841"/>
      <c r="L2841"/>
      <c r="M2841"/>
      <c r="N2841"/>
      <c r="O2841"/>
      <c r="P2841"/>
      <c r="Q2841"/>
      <c r="R2841"/>
      <c r="S2841"/>
      <c r="T2841"/>
      <c r="U2841"/>
      <c r="V2841" s="2"/>
    </row>
    <row r="2842" spans="2:22" x14ac:dyDescent="0.2">
      <c r="B2842" s="2"/>
      <c r="C2842" s="2"/>
      <c r="D2842" s="2"/>
      <c r="E2842" s="2"/>
      <c r="F2842" s="2"/>
      <c r="G2842" s="3"/>
      <c r="H2842" s="3"/>
      <c r="I2842" s="2"/>
      <c r="J2842"/>
      <c r="K2842"/>
      <c r="L2842"/>
      <c r="M2842"/>
      <c r="N2842"/>
      <c r="O2842"/>
      <c r="P2842"/>
      <c r="Q2842"/>
      <c r="R2842"/>
      <c r="S2842"/>
      <c r="T2842"/>
      <c r="U2842"/>
      <c r="V2842" s="2"/>
    </row>
    <row r="2843" spans="2:22" x14ac:dyDescent="0.2">
      <c r="B2843" s="2"/>
      <c r="C2843" s="2"/>
      <c r="D2843" s="2"/>
      <c r="E2843" s="2"/>
      <c r="F2843" s="2"/>
      <c r="G2843" s="3"/>
      <c r="H2843" s="3"/>
      <c r="I2843" s="2"/>
      <c r="J2843"/>
      <c r="K2843"/>
      <c r="L2843"/>
      <c r="M2843"/>
      <c r="N2843"/>
      <c r="O2843"/>
      <c r="P2843"/>
      <c r="Q2843"/>
      <c r="R2843"/>
      <c r="S2843"/>
      <c r="T2843"/>
      <c r="U2843"/>
      <c r="V2843" s="2"/>
    </row>
    <row r="2844" spans="2:22" x14ac:dyDescent="0.2">
      <c r="B2844" s="2"/>
      <c r="C2844" s="2"/>
      <c r="D2844" s="2"/>
      <c r="E2844" s="2"/>
      <c r="F2844" s="2"/>
      <c r="G2844" s="3"/>
      <c r="H2844" s="3"/>
      <c r="I2844" s="2"/>
      <c r="J2844"/>
      <c r="K2844"/>
      <c r="L2844"/>
      <c r="M2844"/>
      <c r="N2844"/>
      <c r="O2844"/>
      <c r="P2844"/>
      <c r="Q2844"/>
      <c r="R2844"/>
      <c r="S2844"/>
      <c r="T2844"/>
      <c r="U2844"/>
      <c r="V2844" s="2"/>
    </row>
    <row r="2845" spans="2:22" x14ac:dyDescent="0.2">
      <c r="B2845" s="2"/>
      <c r="C2845" s="2"/>
      <c r="D2845" s="2"/>
      <c r="E2845" s="2"/>
      <c r="F2845" s="2"/>
      <c r="G2845" s="3"/>
      <c r="H2845" s="3"/>
      <c r="I2845" s="2"/>
      <c r="J2845"/>
      <c r="K2845"/>
      <c r="L2845"/>
      <c r="M2845"/>
      <c r="N2845"/>
      <c r="O2845"/>
      <c r="P2845"/>
      <c r="Q2845"/>
      <c r="R2845"/>
      <c r="S2845"/>
      <c r="T2845"/>
      <c r="U2845"/>
      <c r="V2845" s="2"/>
    </row>
    <row r="2846" spans="2:22" x14ac:dyDescent="0.2">
      <c r="B2846" s="2"/>
      <c r="C2846" s="2"/>
      <c r="D2846" s="2"/>
      <c r="E2846" s="2"/>
      <c r="F2846" s="2"/>
      <c r="G2846" s="3"/>
      <c r="H2846" s="3"/>
      <c r="I2846" s="2"/>
      <c r="J2846"/>
      <c r="K2846"/>
      <c r="L2846"/>
      <c r="M2846"/>
      <c r="N2846"/>
      <c r="O2846"/>
      <c r="P2846"/>
      <c r="Q2846"/>
      <c r="R2846"/>
      <c r="S2846"/>
      <c r="T2846"/>
      <c r="U2846"/>
      <c r="V2846" s="2"/>
    </row>
    <row r="2847" spans="2:22" x14ac:dyDescent="0.2">
      <c r="B2847" s="2"/>
      <c r="C2847" s="2"/>
      <c r="D2847" s="2"/>
      <c r="E2847" s="2"/>
      <c r="F2847" s="2"/>
      <c r="G2847" s="3"/>
      <c r="H2847" s="3"/>
      <c r="I2847" s="2"/>
      <c r="J2847"/>
      <c r="K2847"/>
      <c r="L2847"/>
      <c r="M2847"/>
      <c r="N2847"/>
      <c r="O2847"/>
      <c r="P2847"/>
      <c r="Q2847"/>
      <c r="R2847"/>
      <c r="S2847"/>
      <c r="T2847"/>
      <c r="U2847"/>
      <c r="V2847" s="2"/>
    </row>
    <row r="2848" spans="2:22" x14ac:dyDescent="0.2">
      <c r="B2848" s="2"/>
      <c r="C2848" s="2"/>
      <c r="D2848" s="2"/>
      <c r="E2848" s="2"/>
      <c r="F2848" s="2"/>
      <c r="G2848" s="3"/>
      <c r="H2848" s="3"/>
      <c r="I2848" s="2"/>
      <c r="J2848"/>
      <c r="K2848"/>
      <c r="L2848"/>
      <c r="M2848"/>
      <c r="N2848"/>
      <c r="O2848"/>
      <c r="P2848"/>
      <c r="Q2848"/>
      <c r="R2848"/>
      <c r="S2848"/>
      <c r="T2848"/>
      <c r="U2848"/>
      <c r="V2848" s="2"/>
    </row>
    <row r="2849" spans="2:22" x14ac:dyDescent="0.2">
      <c r="B2849" s="2"/>
      <c r="C2849" s="2"/>
      <c r="D2849" s="2"/>
      <c r="E2849" s="2"/>
      <c r="F2849" s="2"/>
      <c r="G2849" s="3"/>
      <c r="H2849" s="3"/>
      <c r="I2849" s="2"/>
      <c r="J2849"/>
      <c r="K2849"/>
      <c r="L2849"/>
      <c r="M2849"/>
      <c r="N2849"/>
      <c r="O2849"/>
      <c r="P2849"/>
      <c r="Q2849"/>
      <c r="R2849"/>
      <c r="S2849"/>
      <c r="T2849"/>
      <c r="U2849"/>
      <c r="V2849" s="2"/>
    </row>
    <row r="2850" spans="2:22" x14ac:dyDescent="0.2">
      <c r="B2850" s="2"/>
      <c r="C2850" s="2"/>
      <c r="D2850" s="2"/>
      <c r="E2850" s="2"/>
      <c r="F2850" s="2"/>
      <c r="G2850" s="3"/>
      <c r="H2850" s="3"/>
      <c r="I2850" s="2"/>
      <c r="J2850"/>
      <c r="K2850"/>
      <c r="L2850"/>
      <c r="M2850"/>
      <c r="N2850"/>
      <c r="O2850"/>
      <c r="P2850"/>
      <c r="Q2850"/>
      <c r="R2850"/>
      <c r="S2850"/>
      <c r="T2850"/>
      <c r="U2850"/>
      <c r="V2850" s="2"/>
    </row>
    <row r="2851" spans="2:22" x14ac:dyDescent="0.2">
      <c r="B2851" s="2"/>
      <c r="C2851" s="2"/>
      <c r="D2851" s="2"/>
      <c r="E2851" s="2"/>
      <c r="F2851" s="2"/>
      <c r="G2851" s="3"/>
      <c r="H2851" s="3"/>
      <c r="I2851" s="2"/>
      <c r="J2851"/>
      <c r="K2851"/>
      <c r="L2851"/>
      <c r="M2851"/>
      <c r="N2851"/>
      <c r="O2851"/>
      <c r="P2851"/>
      <c r="Q2851"/>
      <c r="R2851"/>
      <c r="S2851"/>
      <c r="T2851"/>
      <c r="U2851"/>
      <c r="V2851" s="2"/>
    </row>
    <row r="2852" spans="2:22" x14ac:dyDescent="0.2">
      <c r="B2852" s="2"/>
      <c r="C2852" s="2"/>
      <c r="D2852" s="2"/>
      <c r="E2852" s="2"/>
      <c r="F2852" s="2"/>
      <c r="G2852" s="3"/>
      <c r="H2852" s="3"/>
      <c r="I2852" s="2"/>
      <c r="J2852"/>
      <c r="K2852"/>
      <c r="L2852"/>
      <c r="M2852"/>
      <c r="N2852"/>
      <c r="O2852"/>
      <c r="P2852"/>
      <c r="Q2852"/>
      <c r="R2852"/>
      <c r="S2852"/>
      <c r="T2852"/>
      <c r="U2852"/>
      <c r="V2852" s="2"/>
    </row>
    <row r="2853" spans="2:22" x14ac:dyDescent="0.2">
      <c r="B2853" s="2"/>
      <c r="C2853" s="2"/>
      <c r="D2853" s="2"/>
      <c r="E2853" s="2"/>
      <c r="F2853" s="2"/>
      <c r="G2853" s="3"/>
      <c r="H2853" s="3"/>
      <c r="I2853" s="2"/>
      <c r="J2853"/>
      <c r="K2853"/>
      <c r="L2853"/>
      <c r="M2853"/>
      <c r="N2853"/>
      <c r="O2853"/>
      <c r="P2853"/>
      <c r="Q2853"/>
      <c r="R2853"/>
      <c r="S2853"/>
      <c r="T2853"/>
      <c r="U2853"/>
      <c r="V2853" s="2"/>
    </row>
    <row r="2854" spans="2:22" x14ac:dyDescent="0.2">
      <c r="B2854" s="2"/>
      <c r="C2854" s="2"/>
      <c r="D2854" s="2"/>
      <c r="E2854" s="2"/>
      <c r="F2854" s="2"/>
      <c r="G2854" s="3"/>
      <c r="H2854" s="3"/>
      <c r="I2854" s="2"/>
      <c r="J2854"/>
      <c r="K2854"/>
      <c r="L2854"/>
      <c r="M2854"/>
      <c r="N2854"/>
      <c r="O2854"/>
      <c r="P2854"/>
      <c r="Q2854"/>
      <c r="R2854"/>
      <c r="S2854"/>
      <c r="T2854"/>
      <c r="U2854"/>
      <c r="V2854" s="2"/>
    </row>
    <row r="2855" spans="2:22" x14ac:dyDescent="0.2">
      <c r="B2855" s="2"/>
      <c r="C2855" s="2"/>
      <c r="D2855" s="2"/>
      <c r="E2855" s="2"/>
      <c r="F2855" s="2"/>
      <c r="G2855" s="3"/>
      <c r="H2855" s="3"/>
      <c r="I2855" s="2"/>
      <c r="J2855"/>
      <c r="K2855"/>
      <c r="L2855"/>
      <c r="M2855"/>
      <c r="N2855"/>
      <c r="O2855"/>
      <c r="P2855"/>
      <c r="Q2855"/>
      <c r="R2855"/>
      <c r="S2855"/>
      <c r="T2855"/>
      <c r="U2855"/>
      <c r="V2855" s="2"/>
    </row>
    <row r="2856" spans="2:22" x14ac:dyDescent="0.2">
      <c r="B2856" s="2"/>
      <c r="C2856" s="2"/>
      <c r="D2856" s="2"/>
      <c r="E2856" s="2"/>
      <c r="F2856" s="2"/>
      <c r="G2856" s="3"/>
      <c r="H2856" s="3"/>
      <c r="I2856" s="2"/>
      <c r="J2856"/>
      <c r="K2856"/>
      <c r="L2856"/>
      <c r="M2856"/>
      <c r="N2856"/>
      <c r="O2856"/>
      <c r="P2856"/>
      <c r="Q2856"/>
      <c r="R2856"/>
      <c r="S2856"/>
      <c r="T2856"/>
      <c r="U2856"/>
      <c r="V2856" s="2"/>
    </row>
    <row r="2857" spans="2:22" x14ac:dyDescent="0.2">
      <c r="B2857" s="2"/>
      <c r="C2857" s="2"/>
      <c r="D2857" s="2"/>
      <c r="E2857" s="2"/>
      <c r="F2857" s="2"/>
      <c r="G2857" s="3"/>
      <c r="H2857" s="3"/>
      <c r="I2857" s="2"/>
      <c r="J2857"/>
      <c r="K2857"/>
      <c r="L2857"/>
      <c r="M2857"/>
      <c r="N2857"/>
      <c r="O2857"/>
      <c r="P2857"/>
      <c r="Q2857"/>
      <c r="R2857"/>
      <c r="S2857"/>
      <c r="T2857"/>
      <c r="U2857"/>
      <c r="V2857" s="2"/>
    </row>
    <row r="2858" spans="2:22" x14ac:dyDescent="0.2">
      <c r="B2858" s="2"/>
      <c r="C2858" s="2"/>
      <c r="D2858" s="2"/>
      <c r="E2858" s="2"/>
      <c r="F2858" s="2"/>
      <c r="G2858" s="3"/>
      <c r="H2858" s="3"/>
      <c r="I2858" s="2"/>
      <c r="J2858"/>
      <c r="K2858"/>
      <c r="L2858"/>
      <c r="M2858"/>
      <c r="N2858"/>
      <c r="O2858"/>
      <c r="P2858"/>
      <c r="Q2858"/>
      <c r="R2858"/>
      <c r="S2858"/>
      <c r="T2858"/>
      <c r="U2858"/>
      <c r="V2858" s="2"/>
    </row>
    <row r="2859" spans="2:22" x14ac:dyDescent="0.2">
      <c r="B2859" s="2"/>
      <c r="C2859" s="2"/>
      <c r="D2859" s="2"/>
      <c r="E2859" s="2"/>
      <c r="F2859" s="2"/>
      <c r="G2859" s="3"/>
      <c r="H2859" s="3"/>
      <c r="I2859" s="2"/>
      <c r="J2859"/>
      <c r="K2859"/>
      <c r="L2859"/>
      <c r="M2859"/>
      <c r="N2859"/>
      <c r="O2859"/>
      <c r="P2859"/>
      <c r="Q2859"/>
      <c r="R2859"/>
      <c r="S2859"/>
      <c r="T2859"/>
      <c r="U2859"/>
      <c r="V2859" s="2"/>
    </row>
    <row r="2860" spans="2:22" x14ac:dyDescent="0.2">
      <c r="B2860" s="2"/>
      <c r="C2860" s="2"/>
      <c r="D2860" s="2"/>
      <c r="E2860" s="2"/>
      <c r="F2860" s="2"/>
      <c r="G2860" s="3"/>
      <c r="H2860" s="3"/>
      <c r="I2860" s="2"/>
      <c r="J2860"/>
      <c r="K2860"/>
      <c r="L2860"/>
      <c r="M2860"/>
      <c r="N2860"/>
      <c r="O2860"/>
      <c r="P2860"/>
      <c r="Q2860"/>
      <c r="R2860"/>
      <c r="S2860"/>
      <c r="T2860"/>
      <c r="U2860"/>
      <c r="V2860" s="2"/>
    </row>
    <row r="2861" spans="2:22" x14ac:dyDescent="0.2">
      <c r="B2861" s="2"/>
      <c r="C2861" s="2"/>
      <c r="D2861" s="2"/>
      <c r="E2861" s="2"/>
      <c r="F2861" s="2"/>
      <c r="G2861" s="3"/>
      <c r="H2861" s="3"/>
      <c r="I2861" s="2"/>
      <c r="J2861"/>
      <c r="K2861"/>
      <c r="L2861"/>
      <c r="M2861"/>
      <c r="N2861"/>
      <c r="O2861"/>
      <c r="P2861"/>
      <c r="Q2861"/>
      <c r="R2861"/>
      <c r="S2861"/>
      <c r="T2861"/>
      <c r="U2861"/>
      <c r="V2861" s="2"/>
    </row>
    <row r="2862" spans="2:22" x14ac:dyDescent="0.2">
      <c r="B2862" s="2"/>
      <c r="C2862" s="2"/>
      <c r="D2862" s="2"/>
      <c r="E2862" s="2"/>
      <c r="F2862" s="2"/>
      <c r="G2862" s="3"/>
      <c r="H2862" s="3"/>
      <c r="I2862" s="2"/>
      <c r="J2862"/>
      <c r="K2862"/>
      <c r="L2862"/>
      <c r="M2862"/>
      <c r="N2862"/>
      <c r="O2862"/>
      <c r="P2862"/>
      <c r="Q2862"/>
      <c r="R2862"/>
      <c r="S2862"/>
      <c r="T2862"/>
      <c r="U2862"/>
      <c r="V2862" s="2"/>
    </row>
    <row r="2863" spans="2:22" x14ac:dyDescent="0.2">
      <c r="B2863" s="2"/>
      <c r="C2863" s="2"/>
      <c r="D2863" s="2"/>
      <c r="E2863" s="2"/>
      <c r="F2863" s="2"/>
      <c r="G2863" s="3"/>
      <c r="H2863" s="3"/>
      <c r="I2863" s="2"/>
      <c r="J2863"/>
      <c r="K2863"/>
      <c r="L2863"/>
      <c r="M2863"/>
      <c r="N2863"/>
      <c r="O2863"/>
      <c r="P2863"/>
      <c r="Q2863"/>
      <c r="R2863"/>
      <c r="S2863"/>
      <c r="T2863"/>
      <c r="U2863"/>
      <c r="V2863" s="2"/>
    </row>
    <row r="2864" spans="2:22" x14ac:dyDescent="0.2">
      <c r="B2864" s="2"/>
      <c r="C2864" s="2"/>
      <c r="D2864" s="2"/>
      <c r="E2864" s="2"/>
      <c r="F2864" s="2"/>
      <c r="G2864" s="3"/>
      <c r="H2864" s="3"/>
      <c r="I2864" s="2"/>
      <c r="J2864"/>
      <c r="K2864"/>
      <c r="L2864"/>
      <c r="M2864"/>
      <c r="N2864"/>
      <c r="O2864"/>
      <c r="P2864"/>
      <c r="Q2864"/>
      <c r="R2864"/>
      <c r="S2864"/>
      <c r="T2864"/>
      <c r="U2864"/>
      <c r="V2864" s="2"/>
    </row>
    <row r="2865" spans="2:22" x14ac:dyDescent="0.2">
      <c r="B2865" s="2"/>
      <c r="C2865" s="2"/>
      <c r="D2865" s="2"/>
      <c r="E2865" s="2"/>
      <c r="F2865" s="2"/>
      <c r="G2865" s="3"/>
      <c r="H2865" s="3"/>
      <c r="I2865" s="2"/>
      <c r="J2865"/>
      <c r="K2865"/>
      <c r="L2865"/>
      <c r="M2865"/>
      <c r="N2865"/>
      <c r="O2865"/>
      <c r="P2865"/>
      <c r="Q2865"/>
      <c r="R2865"/>
      <c r="S2865"/>
      <c r="T2865"/>
      <c r="U2865"/>
      <c r="V2865" s="2"/>
    </row>
    <row r="2866" spans="2:22" x14ac:dyDescent="0.2">
      <c r="B2866" s="2"/>
      <c r="C2866" s="2"/>
      <c r="D2866" s="2"/>
      <c r="E2866" s="2"/>
      <c r="F2866" s="2"/>
      <c r="G2866" s="3"/>
      <c r="H2866" s="3"/>
      <c r="I2866" s="2"/>
      <c r="J2866"/>
      <c r="K2866"/>
      <c r="L2866"/>
      <c r="M2866"/>
      <c r="N2866"/>
      <c r="O2866"/>
      <c r="P2866"/>
      <c r="Q2866"/>
      <c r="R2866"/>
      <c r="S2866"/>
      <c r="T2866"/>
      <c r="U2866"/>
      <c r="V2866" s="2"/>
    </row>
    <row r="2867" spans="2:22" x14ac:dyDescent="0.2">
      <c r="B2867" s="2"/>
      <c r="C2867" s="2"/>
      <c r="D2867" s="2"/>
      <c r="E2867" s="2"/>
      <c r="F2867" s="2"/>
      <c r="G2867" s="3"/>
      <c r="H2867" s="3"/>
      <c r="I2867" s="2"/>
      <c r="J2867"/>
      <c r="K2867"/>
      <c r="L2867"/>
      <c r="M2867"/>
      <c r="N2867"/>
      <c r="O2867"/>
      <c r="P2867"/>
      <c r="Q2867"/>
      <c r="R2867"/>
      <c r="S2867"/>
      <c r="T2867"/>
      <c r="U2867"/>
      <c r="V2867" s="2"/>
    </row>
    <row r="2868" spans="2:22" x14ac:dyDescent="0.2">
      <c r="B2868" s="2"/>
      <c r="C2868" s="2"/>
      <c r="D2868" s="2"/>
      <c r="E2868" s="2"/>
      <c r="F2868" s="2"/>
      <c r="G2868" s="3"/>
      <c r="H2868" s="3"/>
      <c r="I2868" s="2"/>
      <c r="J2868"/>
      <c r="K2868"/>
      <c r="L2868"/>
      <c r="M2868"/>
      <c r="N2868"/>
      <c r="O2868"/>
      <c r="P2868"/>
      <c r="Q2868"/>
      <c r="R2868"/>
      <c r="S2868"/>
      <c r="T2868"/>
      <c r="U2868"/>
      <c r="V2868" s="2"/>
    </row>
    <row r="2869" spans="2:22" x14ac:dyDescent="0.2">
      <c r="B2869" s="2"/>
      <c r="C2869" s="2"/>
      <c r="D2869" s="2"/>
      <c r="E2869" s="2"/>
      <c r="F2869" s="2"/>
      <c r="G2869" s="3"/>
      <c r="H2869" s="3"/>
      <c r="I2869" s="2"/>
      <c r="J2869"/>
      <c r="K2869"/>
      <c r="L2869"/>
      <c r="M2869"/>
      <c r="N2869"/>
      <c r="O2869"/>
      <c r="P2869"/>
      <c r="Q2869"/>
      <c r="R2869"/>
      <c r="S2869"/>
      <c r="T2869"/>
      <c r="U2869"/>
      <c r="V2869" s="2"/>
    </row>
    <row r="2870" spans="2:22" x14ac:dyDescent="0.2">
      <c r="B2870" s="2"/>
      <c r="C2870" s="2"/>
      <c r="D2870" s="2"/>
      <c r="E2870" s="2"/>
      <c r="F2870" s="2"/>
      <c r="G2870" s="3"/>
      <c r="H2870" s="3"/>
      <c r="I2870" s="2"/>
      <c r="J2870"/>
      <c r="K2870"/>
      <c r="L2870"/>
      <c r="M2870"/>
      <c r="N2870"/>
      <c r="O2870"/>
      <c r="P2870"/>
      <c r="Q2870"/>
      <c r="R2870"/>
      <c r="S2870"/>
      <c r="T2870"/>
      <c r="U2870"/>
      <c r="V2870" s="2"/>
    </row>
    <row r="2871" spans="2:22" x14ac:dyDescent="0.2">
      <c r="B2871" s="2"/>
      <c r="C2871" s="2"/>
      <c r="D2871" s="2"/>
      <c r="E2871" s="2"/>
      <c r="F2871" s="2"/>
      <c r="G2871" s="3"/>
      <c r="H2871" s="3"/>
      <c r="I2871" s="2"/>
      <c r="J2871"/>
      <c r="K2871"/>
      <c r="L2871"/>
      <c r="M2871"/>
      <c r="N2871"/>
      <c r="O2871"/>
      <c r="P2871"/>
      <c r="Q2871"/>
      <c r="R2871"/>
      <c r="S2871"/>
      <c r="T2871"/>
      <c r="U2871"/>
      <c r="V2871" s="2"/>
    </row>
    <row r="2872" spans="2:22" x14ac:dyDescent="0.2">
      <c r="B2872" s="2"/>
      <c r="C2872" s="2"/>
      <c r="D2872" s="2"/>
      <c r="E2872" s="2"/>
      <c r="F2872" s="2"/>
      <c r="G2872" s="3"/>
      <c r="H2872" s="3"/>
      <c r="I2872" s="2"/>
      <c r="J2872"/>
      <c r="K2872"/>
      <c r="L2872"/>
      <c r="M2872"/>
      <c r="N2872"/>
      <c r="O2872"/>
      <c r="P2872"/>
      <c r="Q2872"/>
      <c r="R2872"/>
      <c r="S2872"/>
      <c r="T2872"/>
      <c r="U2872"/>
      <c r="V2872" s="2"/>
    </row>
    <row r="2873" spans="2:22" x14ac:dyDescent="0.2">
      <c r="B2873" s="2"/>
      <c r="C2873" s="2"/>
      <c r="D2873" s="2"/>
      <c r="E2873" s="2"/>
      <c r="F2873" s="2"/>
      <c r="G2873" s="3"/>
      <c r="H2873" s="3"/>
      <c r="I2873" s="2"/>
      <c r="J2873"/>
      <c r="K2873"/>
      <c r="L2873"/>
      <c r="M2873"/>
      <c r="N2873"/>
      <c r="O2873"/>
      <c r="P2873"/>
      <c r="Q2873"/>
      <c r="R2873"/>
      <c r="S2873"/>
      <c r="T2873"/>
      <c r="U2873"/>
      <c r="V2873" s="2"/>
    </row>
    <row r="2874" spans="2:22" x14ac:dyDescent="0.2">
      <c r="B2874" s="2"/>
      <c r="C2874" s="2"/>
      <c r="D2874" s="2"/>
      <c r="E2874" s="2"/>
      <c r="F2874" s="2"/>
      <c r="G2874" s="3"/>
      <c r="H2874" s="3"/>
      <c r="I2874" s="2"/>
      <c r="J2874"/>
      <c r="K2874"/>
      <c r="L2874"/>
      <c r="M2874"/>
      <c r="N2874"/>
      <c r="O2874"/>
      <c r="P2874"/>
      <c r="Q2874"/>
      <c r="R2874"/>
      <c r="S2874"/>
      <c r="T2874"/>
      <c r="U2874"/>
      <c r="V2874" s="2"/>
    </row>
    <row r="2875" spans="2:22" x14ac:dyDescent="0.2">
      <c r="B2875" s="2"/>
      <c r="C2875" s="2"/>
      <c r="D2875" s="2"/>
      <c r="E2875" s="2"/>
      <c r="F2875" s="2"/>
      <c r="G2875" s="3"/>
      <c r="H2875" s="3"/>
      <c r="I2875" s="2"/>
      <c r="J2875"/>
      <c r="K2875"/>
      <c r="L2875"/>
      <c r="M2875"/>
      <c r="N2875"/>
      <c r="O2875"/>
      <c r="P2875"/>
      <c r="Q2875"/>
      <c r="R2875"/>
      <c r="S2875"/>
      <c r="T2875"/>
      <c r="U2875"/>
      <c r="V2875" s="2"/>
    </row>
    <row r="2876" spans="2:22" x14ac:dyDescent="0.2">
      <c r="B2876" s="2"/>
      <c r="C2876" s="2"/>
      <c r="D2876" s="2"/>
      <c r="E2876" s="2"/>
      <c r="F2876" s="2"/>
      <c r="G2876" s="3"/>
      <c r="H2876" s="3"/>
      <c r="I2876" s="2"/>
      <c r="J2876"/>
      <c r="K2876"/>
      <c r="L2876"/>
      <c r="M2876"/>
      <c r="N2876"/>
      <c r="O2876"/>
      <c r="P2876"/>
      <c r="Q2876"/>
      <c r="R2876"/>
      <c r="S2876"/>
      <c r="T2876"/>
      <c r="U2876"/>
      <c r="V2876" s="2"/>
    </row>
    <row r="2877" spans="2:22" x14ac:dyDescent="0.2">
      <c r="B2877" s="2"/>
      <c r="C2877" s="2"/>
      <c r="D2877" s="2"/>
      <c r="E2877" s="2"/>
      <c r="F2877" s="2"/>
      <c r="G2877" s="3"/>
      <c r="H2877" s="3"/>
      <c r="I2877" s="2"/>
      <c r="J2877"/>
      <c r="K2877"/>
      <c r="L2877"/>
      <c r="M2877"/>
      <c r="N2877"/>
      <c r="O2877"/>
      <c r="P2877"/>
      <c r="Q2877"/>
      <c r="R2877"/>
      <c r="S2877"/>
      <c r="T2877"/>
      <c r="U2877"/>
      <c r="V2877" s="2"/>
    </row>
    <row r="2878" spans="2:22" x14ac:dyDescent="0.2">
      <c r="B2878" s="2"/>
      <c r="C2878" s="2"/>
      <c r="D2878" s="2"/>
      <c r="E2878" s="2"/>
      <c r="F2878" s="2"/>
      <c r="G2878" s="3"/>
      <c r="H2878" s="3"/>
      <c r="I2878" s="2"/>
      <c r="J2878"/>
      <c r="K2878"/>
      <c r="L2878"/>
      <c r="M2878"/>
      <c r="N2878"/>
      <c r="O2878"/>
      <c r="P2878"/>
      <c r="Q2878"/>
      <c r="R2878"/>
      <c r="S2878"/>
      <c r="T2878"/>
      <c r="U2878"/>
      <c r="V2878" s="2"/>
    </row>
    <row r="2879" spans="2:22" x14ac:dyDescent="0.2">
      <c r="B2879" s="2"/>
      <c r="C2879" s="2"/>
      <c r="D2879" s="2"/>
      <c r="E2879" s="2"/>
      <c r="F2879" s="2"/>
      <c r="G2879" s="3"/>
      <c r="H2879" s="3"/>
      <c r="I2879" s="2"/>
      <c r="J2879"/>
      <c r="K2879"/>
      <c r="L2879"/>
      <c r="M2879"/>
      <c r="N2879"/>
      <c r="O2879"/>
      <c r="P2879"/>
      <c r="Q2879"/>
      <c r="R2879"/>
      <c r="S2879"/>
      <c r="T2879"/>
      <c r="U2879"/>
      <c r="V2879" s="2"/>
    </row>
    <row r="2880" spans="2:22" x14ac:dyDescent="0.2">
      <c r="B2880" s="2"/>
      <c r="C2880" s="2"/>
      <c r="D2880" s="2"/>
      <c r="E2880" s="2"/>
      <c r="F2880" s="2"/>
      <c r="G2880" s="3"/>
      <c r="H2880" s="3"/>
      <c r="I2880" s="2"/>
      <c r="J2880"/>
      <c r="K2880"/>
      <c r="L2880"/>
      <c r="M2880"/>
      <c r="N2880"/>
      <c r="O2880"/>
      <c r="P2880"/>
      <c r="Q2880"/>
      <c r="R2880"/>
      <c r="S2880"/>
      <c r="T2880"/>
      <c r="U2880"/>
      <c r="V2880" s="2"/>
    </row>
    <row r="2881" spans="2:22" x14ac:dyDescent="0.2">
      <c r="B2881" s="2"/>
      <c r="C2881" s="2"/>
      <c r="D2881" s="2"/>
      <c r="E2881" s="2"/>
      <c r="F2881" s="2"/>
      <c r="G2881" s="3"/>
      <c r="H2881" s="3"/>
      <c r="I2881" s="2"/>
      <c r="J2881"/>
      <c r="K2881"/>
      <c r="L2881"/>
      <c r="M2881"/>
      <c r="N2881"/>
      <c r="O2881"/>
      <c r="P2881"/>
      <c r="Q2881"/>
      <c r="R2881"/>
      <c r="S2881"/>
      <c r="T2881"/>
      <c r="U2881"/>
      <c r="V2881" s="2"/>
    </row>
    <row r="2882" spans="2:22" x14ac:dyDescent="0.2">
      <c r="B2882" s="2"/>
      <c r="C2882" s="2"/>
      <c r="D2882" s="2"/>
      <c r="E2882" s="2"/>
      <c r="F2882" s="2"/>
      <c r="G2882" s="3"/>
      <c r="H2882" s="3"/>
      <c r="I2882" s="2"/>
      <c r="J2882"/>
      <c r="K2882"/>
      <c r="L2882"/>
      <c r="M2882"/>
      <c r="N2882"/>
      <c r="O2882"/>
      <c r="P2882"/>
      <c r="Q2882"/>
      <c r="R2882"/>
      <c r="S2882"/>
      <c r="T2882"/>
      <c r="U2882"/>
      <c r="V2882" s="2"/>
    </row>
    <row r="2883" spans="2:22" x14ac:dyDescent="0.2">
      <c r="B2883" s="2"/>
      <c r="C2883" s="2"/>
      <c r="D2883" s="2"/>
      <c r="E2883" s="2"/>
      <c r="F2883" s="2"/>
      <c r="G2883" s="3"/>
      <c r="H2883" s="3"/>
      <c r="I2883" s="2"/>
      <c r="J2883"/>
      <c r="K2883"/>
      <c r="L2883"/>
      <c r="M2883"/>
      <c r="N2883"/>
      <c r="O2883"/>
      <c r="P2883"/>
      <c r="Q2883"/>
      <c r="R2883"/>
      <c r="S2883"/>
      <c r="T2883"/>
      <c r="U2883"/>
      <c r="V2883" s="2"/>
    </row>
    <row r="2884" spans="2:22" x14ac:dyDescent="0.2">
      <c r="B2884" s="2"/>
      <c r="C2884" s="2"/>
      <c r="D2884" s="2"/>
      <c r="E2884" s="2"/>
      <c r="F2884" s="2"/>
      <c r="G2884" s="3"/>
      <c r="H2884" s="3"/>
      <c r="I2884" s="2"/>
      <c r="J2884"/>
      <c r="K2884"/>
      <c r="L2884"/>
      <c r="M2884"/>
      <c r="N2884"/>
      <c r="O2884"/>
      <c r="P2884"/>
      <c r="Q2884"/>
      <c r="R2884"/>
      <c r="S2884"/>
      <c r="T2884"/>
      <c r="U2884"/>
      <c r="V2884" s="2"/>
    </row>
    <row r="2885" spans="2:22" x14ac:dyDescent="0.2">
      <c r="B2885" s="2"/>
      <c r="C2885" s="2"/>
      <c r="D2885" s="2"/>
      <c r="E2885" s="2"/>
      <c r="F2885" s="2"/>
      <c r="G2885" s="3"/>
      <c r="H2885" s="3"/>
      <c r="I2885" s="2"/>
      <c r="J2885"/>
      <c r="K2885"/>
      <c r="L2885"/>
      <c r="M2885"/>
      <c r="N2885"/>
      <c r="O2885"/>
      <c r="P2885"/>
      <c r="Q2885"/>
      <c r="R2885"/>
      <c r="S2885"/>
      <c r="T2885"/>
      <c r="U2885"/>
      <c r="V2885" s="2"/>
    </row>
    <row r="2886" spans="2:22" x14ac:dyDescent="0.2">
      <c r="B2886" s="2"/>
      <c r="C2886" s="2"/>
      <c r="D2886" s="2"/>
      <c r="E2886" s="2"/>
      <c r="F2886" s="2"/>
      <c r="G2886" s="3"/>
      <c r="H2886" s="3"/>
      <c r="I2886" s="2"/>
      <c r="J2886"/>
      <c r="K2886"/>
      <c r="L2886"/>
      <c r="M2886"/>
      <c r="N2886"/>
      <c r="O2886"/>
      <c r="P2886"/>
      <c r="Q2886"/>
      <c r="R2886"/>
      <c r="S2886"/>
      <c r="T2886"/>
      <c r="U2886"/>
      <c r="V2886" s="2"/>
    </row>
    <row r="2887" spans="2:22" x14ac:dyDescent="0.2">
      <c r="B2887" s="2"/>
      <c r="C2887" s="2"/>
      <c r="D2887" s="2"/>
      <c r="E2887" s="2"/>
      <c r="F2887" s="2"/>
      <c r="G2887" s="3"/>
      <c r="H2887" s="3"/>
      <c r="I2887" s="2"/>
      <c r="J2887"/>
      <c r="K2887"/>
      <c r="L2887"/>
      <c r="M2887"/>
      <c r="N2887"/>
      <c r="O2887"/>
      <c r="P2887"/>
      <c r="Q2887"/>
      <c r="R2887"/>
      <c r="S2887"/>
      <c r="T2887"/>
      <c r="U2887"/>
      <c r="V2887" s="2"/>
    </row>
    <row r="2888" spans="2:22" x14ac:dyDescent="0.2">
      <c r="B2888" s="2"/>
      <c r="C2888" s="2"/>
      <c r="D2888" s="2"/>
      <c r="E2888" s="2"/>
      <c r="F2888" s="2"/>
      <c r="G2888" s="3"/>
      <c r="H2888" s="3"/>
      <c r="I2888" s="2"/>
      <c r="J2888"/>
      <c r="K2888"/>
      <c r="L2888"/>
      <c r="M2888"/>
      <c r="N2888"/>
      <c r="O2888"/>
      <c r="P2888"/>
      <c r="Q2888"/>
      <c r="R2888"/>
      <c r="S2888"/>
      <c r="T2888"/>
      <c r="U2888"/>
      <c r="V2888" s="2"/>
    </row>
    <row r="2889" spans="2:22" x14ac:dyDescent="0.2">
      <c r="B2889" s="2"/>
      <c r="C2889" s="2"/>
      <c r="D2889" s="2"/>
      <c r="E2889" s="2"/>
      <c r="F2889" s="2"/>
      <c r="G2889" s="3"/>
      <c r="H2889" s="3"/>
      <c r="I2889" s="2"/>
      <c r="J2889"/>
      <c r="K2889"/>
      <c r="L2889"/>
      <c r="M2889"/>
      <c r="N2889"/>
      <c r="O2889"/>
      <c r="P2889"/>
      <c r="Q2889"/>
      <c r="R2889"/>
      <c r="S2889"/>
      <c r="T2889"/>
      <c r="U2889"/>
      <c r="V2889" s="2"/>
    </row>
    <row r="2890" spans="2:22" x14ac:dyDescent="0.2">
      <c r="B2890" s="2"/>
      <c r="C2890" s="2"/>
      <c r="D2890" s="2"/>
      <c r="E2890" s="2"/>
      <c r="F2890" s="2"/>
      <c r="G2890" s="3"/>
      <c r="H2890" s="3"/>
      <c r="I2890" s="2"/>
      <c r="J2890"/>
      <c r="K2890"/>
      <c r="L2890"/>
      <c r="M2890"/>
      <c r="N2890"/>
      <c r="O2890"/>
      <c r="P2890"/>
      <c r="Q2890"/>
      <c r="R2890"/>
      <c r="S2890"/>
      <c r="T2890"/>
      <c r="U2890"/>
      <c r="V2890" s="2"/>
    </row>
    <row r="2891" spans="2:22" x14ac:dyDescent="0.2">
      <c r="B2891" s="2"/>
      <c r="C2891" s="2"/>
      <c r="D2891" s="2"/>
      <c r="E2891" s="2"/>
      <c r="F2891" s="2"/>
      <c r="G2891" s="3"/>
      <c r="H2891" s="3"/>
      <c r="I2891" s="2"/>
      <c r="J2891"/>
      <c r="K2891"/>
      <c r="L2891"/>
      <c r="M2891"/>
      <c r="N2891"/>
      <c r="O2891"/>
      <c r="P2891"/>
      <c r="Q2891"/>
      <c r="R2891"/>
      <c r="S2891"/>
      <c r="T2891"/>
      <c r="U2891"/>
      <c r="V2891" s="2"/>
    </row>
    <row r="2892" spans="2:22" x14ac:dyDescent="0.2">
      <c r="B2892" s="2"/>
      <c r="C2892" s="2"/>
      <c r="D2892" s="2"/>
      <c r="E2892" s="2"/>
      <c r="F2892" s="2"/>
      <c r="G2892" s="3"/>
      <c r="H2892" s="3"/>
      <c r="I2892" s="2"/>
      <c r="J2892"/>
      <c r="K2892"/>
      <c r="L2892"/>
      <c r="M2892"/>
      <c r="N2892"/>
      <c r="O2892"/>
      <c r="P2892"/>
      <c r="Q2892"/>
      <c r="R2892"/>
      <c r="S2892"/>
      <c r="T2892"/>
      <c r="U2892"/>
      <c r="V2892" s="2"/>
    </row>
    <row r="2893" spans="2:22" x14ac:dyDescent="0.2">
      <c r="B2893" s="2"/>
      <c r="C2893" s="2"/>
      <c r="D2893" s="2"/>
      <c r="E2893" s="2"/>
      <c r="F2893" s="2"/>
      <c r="G2893" s="3"/>
      <c r="H2893" s="3"/>
      <c r="I2893" s="2"/>
      <c r="J2893"/>
      <c r="K2893"/>
      <c r="L2893"/>
      <c r="M2893"/>
      <c r="N2893"/>
      <c r="O2893"/>
      <c r="P2893"/>
      <c r="Q2893"/>
      <c r="R2893"/>
      <c r="S2893"/>
      <c r="T2893"/>
      <c r="U2893"/>
      <c r="V2893" s="2"/>
    </row>
    <row r="2894" spans="2:22" x14ac:dyDescent="0.2">
      <c r="B2894" s="2"/>
      <c r="C2894" s="2"/>
      <c r="D2894" s="2"/>
      <c r="E2894" s="2"/>
      <c r="F2894" s="2"/>
      <c r="G2894" s="3"/>
      <c r="H2894" s="3"/>
      <c r="I2894" s="2"/>
      <c r="J2894"/>
      <c r="K2894"/>
      <c r="L2894"/>
      <c r="M2894"/>
      <c r="N2894"/>
      <c r="O2894"/>
      <c r="P2894"/>
      <c r="Q2894"/>
      <c r="R2894"/>
      <c r="S2894"/>
      <c r="T2894"/>
      <c r="U2894"/>
      <c r="V2894" s="2"/>
    </row>
    <row r="2895" spans="2:22" x14ac:dyDescent="0.2">
      <c r="B2895" s="2"/>
      <c r="C2895" s="2"/>
      <c r="D2895" s="2"/>
      <c r="E2895" s="2"/>
      <c r="F2895" s="2"/>
      <c r="G2895" s="3"/>
      <c r="H2895" s="3"/>
      <c r="I2895" s="2"/>
      <c r="J2895"/>
      <c r="K2895"/>
      <c r="L2895"/>
      <c r="M2895"/>
      <c r="N2895"/>
      <c r="O2895"/>
      <c r="P2895"/>
      <c r="Q2895"/>
      <c r="R2895"/>
      <c r="S2895"/>
      <c r="T2895"/>
      <c r="U2895"/>
      <c r="V2895" s="2"/>
    </row>
    <row r="2896" spans="2:22" x14ac:dyDescent="0.2">
      <c r="B2896" s="2"/>
      <c r="C2896" s="2"/>
      <c r="D2896" s="2"/>
      <c r="E2896" s="2"/>
      <c r="F2896" s="2"/>
      <c r="G2896" s="3"/>
      <c r="H2896" s="3"/>
      <c r="I2896" s="2"/>
      <c r="J2896"/>
      <c r="K2896"/>
      <c r="L2896"/>
      <c r="M2896"/>
      <c r="N2896"/>
      <c r="O2896"/>
      <c r="P2896"/>
      <c r="Q2896"/>
      <c r="R2896"/>
      <c r="S2896"/>
      <c r="T2896"/>
      <c r="U2896"/>
      <c r="V2896" s="2"/>
    </row>
    <row r="2897" spans="2:22" x14ac:dyDescent="0.2">
      <c r="B2897" s="2"/>
      <c r="C2897" s="2"/>
      <c r="D2897" s="2"/>
      <c r="E2897" s="2"/>
      <c r="F2897" s="2"/>
      <c r="G2897" s="3"/>
      <c r="H2897" s="3"/>
      <c r="I2897" s="2"/>
      <c r="J2897"/>
      <c r="K2897"/>
      <c r="L2897"/>
      <c r="M2897"/>
      <c r="N2897"/>
      <c r="O2897"/>
      <c r="P2897"/>
      <c r="Q2897"/>
      <c r="R2897"/>
      <c r="S2897"/>
      <c r="T2897"/>
      <c r="U2897"/>
      <c r="V2897" s="2"/>
    </row>
    <row r="2898" spans="2:22" x14ac:dyDescent="0.2">
      <c r="B2898" s="2"/>
      <c r="C2898" s="2"/>
      <c r="D2898" s="2"/>
      <c r="E2898" s="2"/>
      <c r="F2898" s="2"/>
      <c r="G2898" s="3"/>
      <c r="H2898" s="3"/>
      <c r="I2898" s="2"/>
      <c r="J2898"/>
      <c r="K2898"/>
      <c r="L2898"/>
      <c r="M2898"/>
      <c r="N2898"/>
      <c r="O2898"/>
      <c r="P2898"/>
      <c r="Q2898"/>
      <c r="R2898"/>
      <c r="S2898"/>
      <c r="T2898"/>
      <c r="U2898"/>
      <c r="V2898" s="2"/>
    </row>
    <row r="2899" spans="2:22" x14ac:dyDescent="0.2">
      <c r="B2899" s="2"/>
      <c r="C2899" s="2"/>
      <c r="D2899" s="2"/>
      <c r="E2899" s="2"/>
      <c r="F2899" s="2"/>
      <c r="G2899" s="3"/>
      <c r="H2899" s="3"/>
      <c r="I2899" s="2"/>
      <c r="J2899"/>
      <c r="K2899"/>
      <c r="L2899"/>
      <c r="M2899"/>
      <c r="N2899"/>
      <c r="O2899"/>
      <c r="P2899"/>
      <c r="Q2899"/>
      <c r="R2899"/>
      <c r="S2899"/>
      <c r="T2899"/>
      <c r="U2899"/>
      <c r="V2899" s="2"/>
    </row>
    <row r="2900" spans="2:22" x14ac:dyDescent="0.2">
      <c r="B2900" s="2"/>
      <c r="C2900" s="2"/>
      <c r="D2900" s="2"/>
      <c r="E2900" s="2"/>
      <c r="F2900" s="2"/>
      <c r="G2900" s="3"/>
      <c r="H2900" s="3"/>
      <c r="I2900" s="2"/>
      <c r="J2900"/>
      <c r="K2900"/>
      <c r="L2900"/>
      <c r="M2900"/>
      <c r="N2900"/>
      <c r="O2900"/>
      <c r="P2900"/>
      <c r="Q2900"/>
      <c r="R2900"/>
      <c r="S2900"/>
      <c r="T2900"/>
      <c r="U2900"/>
      <c r="V2900" s="2"/>
    </row>
    <row r="2901" spans="2:22" x14ac:dyDescent="0.2">
      <c r="B2901" s="2"/>
      <c r="C2901" s="2"/>
      <c r="D2901" s="2"/>
      <c r="E2901" s="2"/>
      <c r="F2901" s="2"/>
      <c r="G2901" s="3"/>
      <c r="H2901" s="3"/>
      <c r="I2901" s="2"/>
      <c r="J2901"/>
      <c r="K2901"/>
      <c r="L2901"/>
      <c r="M2901"/>
      <c r="N2901"/>
      <c r="O2901"/>
      <c r="P2901"/>
      <c r="Q2901"/>
      <c r="R2901"/>
      <c r="S2901"/>
      <c r="T2901"/>
      <c r="U2901"/>
      <c r="V2901" s="2"/>
    </row>
    <row r="2902" spans="2:22" x14ac:dyDescent="0.2">
      <c r="B2902" s="2"/>
      <c r="C2902" s="2"/>
      <c r="D2902" s="2"/>
      <c r="E2902" s="2"/>
      <c r="F2902" s="2"/>
      <c r="G2902" s="3"/>
      <c r="H2902" s="3"/>
      <c r="I2902" s="2"/>
      <c r="J2902"/>
      <c r="K2902"/>
      <c r="L2902"/>
      <c r="M2902"/>
      <c r="N2902"/>
      <c r="O2902"/>
      <c r="P2902"/>
      <c r="Q2902"/>
      <c r="R2902"/>
      <c r="S2902"/>
      <c r="T2902"/>
      <c r="U2902"/>
      <c r="V2902" s="2"/>
    </row>
    <row r="2903" spans="2:22" x14ac:dyDescent="0.2">
      <c r="B2903" s="2"/>
      <c r="C2903" s="2"/>
      <c r="D2903" s="2"/>
      <c r="E2903" s="2"/>
      <c r="F2903" s="2"/>
      <c r="G2903" s="3"/>
      <c r="H2903" s="3"/>
      <c r="I2903" s="2"/>
      <c r="J2903"/>
      <c r="K2903"/>
      <c r="L2903"/>
      <c r="M2903"/>
      <c r="N2903"/>
      <c r="O2903"/>
      <c r="P2903"/>
      <c r="Q2903"/>
      <c r="R2903"/>
      <c r="S2903"/>
      <c r="T2903"/>
      <c r="U2903"/>
      <c r="V2903" s="2"/>
    </row>
    <row r="2904" spans="2:22" x14ac:dyDescent="0.2">
      <c r="B2904" s="2"/>
      <c r="C2904" s="2"/>
      <c r="D2904" s="2"/>
      <c r="E2904" s="2"/>
      <c r="F2904" s="2"/>
      <c r="G2904" s="3"/>
      <c r="H2904" s="3"/>
      <c r="I2904" s="2"/>
      <c r="J2904"/>
      <c r="K2904"/>
      <c r="L2904"/>
      <c r="M2904"/>
      <c r="N2904"/>
      <c r="O2904"/>
      <c r="P2904"/>
      <c r="Q2904"/>
      <c r="R2904"/>
      <c r="S2904"/>
      <c r="T2904"/>
      <c r="U2904"/>
      <c r="V2904" s="2"/>
    </row>
    <row r="2905" spans="2:22" x14ac:dyDescent="0.2">
      <c r="B2905" s="2"/>
      <c r="C2905" s="2"/>
      <c r="D2905" s="2"/>
      <c r="E2905" s="2"/>
      <c r="F2905" s="2"/>
      <c r="G2905" s="3"/>
      <c r="H2905" s="3"/>
      <c r="I2905" s="2"/>
      <c r="J2905"/>
      <c r="K2905"/>
      <c r="L2905"/>
      <c r="M2905"/>
      <c r="N2905"/>
      <c r="O2905"/>
      <c r="P2905"/>
      <c r="Q2905"/>
      <c r="R2905"/>
      <c r="S2905"/>
      <c r="T2905"/>
      <c r="U2905"/>
      <c r="V2905" s="2"/>
    </row>
    <row r="2906" spans="2:22" x14ac:dyDescent="0.2">
      <c r="B2906" s="2"/>
      <c r="C2906" s="2"/>
      <c r="D2906" s="2"/>
      <c r="E2906" s="2"/>
      <c r="F2906" s="2"/>
      <c r="G2906" s="3"/>
      <c r="H2906" s="3"/>
      <c r="I2906" s="2"/>
      <c r="J2906"/>
      <c r="K2906"/>
      <c r="L2906"/>
      <c r="M2906"/>
      <c r="N2906"/>
      <c r="O2906"/>
      <c r="P2906"/>
      <c r="Q2906"/>
      <c r="R2906"/>
      <c r="S2906"/>
      <c r="T2906"/>
      <c r="U2906"/>
      <c r="V2906" s="2"/>
    </row>
    <row r="2907" spans="2:22" x14ac:dyDescent="0.2">
      <c r="B2907" s="2"/>
      <c r="C2907" s="2"/>
      <c r="D2907" s="2"/>
      <c r="E2907" s="2"/>
      <c r="F2907" s="2"/>
      <c r="G2907" s="3"/>
      <c r="H2907" s="3"/>
      <c r="I2907" s="2"/>
      <c r="J2907"/>
      <c r="K2907"/>
      <c r="L2907"/>
      <c r="M2907"/>
      <c r="N2907"/>
      <c r="O2907"/>
      <c r="P2907"/>
      <c r="Q2907"/>
      <c r="R2907"/>
      <c r="S2907"/>
      <c r="T2907"/>
      <c r="U2907"/>
      <c r="V2907" s="2"/>
    </row>
    <row r="2908" spans="2:22" x14ac:dyDescent="0.2">
      <c r="B2908" s="2"/>
      <c r="C2908" s="2"/>
      <c r="D2908" s="2"/>
      <c r="E2908" s="2"/>
      <c r="F2908" s="2"/>
      <c r="G2908" s="3"/>
      <c r="H2908" s="3"/>
      <c r="I2908" s="2"/>
      <c r="J2908"/>
      <c r="K2908"/>
      <c r="L2908"/>
      <c r="M2908"/>
      <c r="N2908"/>
      <c r="O2908"/>
      <c r="P2908"/>
      <c r="Q2908"/>
      <c r="R2908"/>
      <c r="S2908"/>
      <c r="T2908"/>
      <c r="U2908"/>
      <c r="V2908" s="2"/>
    </row>
    <row r="2909" spans="2:22" x14ac:dyDescent="0.2">
      <c r="B2909" s="2"/>
      <c r="C2909" s="2"/>
      <c r="D2909" s="2"/>
      <c r="E2909" s="2"/>
      <c r="F2909" s="2"/>
      <c r="G2909" s="3"/>
      <c r="H2909" s="3"/>
      <c r="I2909" s="2"/>
      <c r="J2909"/>
      <c r="K2909"/>
      <c r="L2909"/>
      <c r="M2909"/>
      <c r="N2909"/>
      <c r="O2909"/>
      <c r="P2909"/>
      <c r="Q2909"/>
      <c r="R2909"/>
      <c r="S2909"/>
      <c r="T2909"/>
      <c r="U2909"/>
      <c r="V2909" s="2"/>
    </row>
    <row r="2910" spans="2:22" x14ac:dyDescent="0.2">
      <c r="B2910" s="2"/>
      <c r="C2910" s="2"/>
      <c r="D2910" s="2"/>
      <c r="E2910" s="2"/>
      <c r="F2910" s="2"/>
      <c r="G2910" s="3"/>
      <c r="H2910" s="3"/>
      <c r="I2910" s="2"/>
      <c r="J2910"/>
      <c r="K2910"/>
      <c r="L2910"/>
      <c r="M2910"/>
      <c r="N2910"/>
      <c r="O2910"/>
      <c r="P2910"/>
      <c r="Q2910"/>
      <c r="R2910"/>
      <c r="S2910"/>
      <c r="T2910"/>
      <c r="U2910"/>
      <c r="V2910" s="2"/>
    </row>
    <row r="2911" spans="2:22" x14ac:dyDescent="0.2">
      <c r="B2911" s="2"/>
      <c r="C2911" s="2"/>
      <c r="D2911" s="2"/>
      <c r="E2911" s="2"/>
      <c r="F2911" s="2"/>
      <c r="G2911" s="3"/>
      <c r="H2911" s="3"/>
      <c r="I2911" s="2"/>
      <c r="J2911"/>
      <c r="K2911"/>
      <c r="L2911"/>
      <c r="M2911"/>
      <c r="N2911"/>
      <c r="O2911"/>
      <c r="P2911"/>
      <c r="Q2911"/>
      <c r="R2911"/>
      <c r="S2911"/>
      <c r="T2911"/>
      <c r="U2911"/>
      <c r="V2911" s="2"/>
    </row>
    <row r="2912" spans="2:22" x14ac:dyDescent="0.2">
      <c r="B2912" s="2"/>
      <c r="C2912" s="2"/>
      <c r="D2912" s="2"/>
      <c r="E2912" s="2"/>
      <c r="F2912" s="2"/>
      <c r="G2912" s="3"/>
      <c r="H2912" s="3"/>
      <c r="I2912" s="2"/>
      <c r="J2912"/>
      <c r="K2912"/>
      <c r="L2912"/>
      <c r="M2912"/>
      <c r="N2912"/>
      <c r="O2912"/>
      <c r="P2912"/>
      <c r="Q2912"/>
      <c r="R2912"/>
      <c r="S2912"/>
      <c r="T2912"/>
      <c r="U2912"/>
      <c r="V2912" s="2"/>
    </row>
    <row r="2913" spans="2:22" x14ac:dyDescent="0.2">
      <c r="B2913" s="2"/>
      <c r="C2913" s="2"/>
      <c r="D2913" s="2"/>
      <c r="E2913" s="2"/>
      <c r="F2913" s="2"/>
      <c r="G2913" s="3"/>
      <c r="H2913" s="3"/>
      <c r="I2913" s="2"/>
      <c r="J2913"/>
      <c r="K2913"/>
      <c r="L2913"/>
      <c r="M2913"/>
      <c r="N2913"/>
      <c r="O2913"/>
      <c r="P2913"/>
      <c r="Q2913"/>
      <c r="R2913"/>
      <c r="S2913"/>
      <c r="T2913"/>
      <c r="U2913"/>
      <c r="V2913" s="2"/>
    </row>
    <row r="2914" spans="2:22" x14ac:dyDescent="0.2">
      <c r="B2914" s="2"/>
      <c r="C2914" s="2"/>
      <c r="D2914" s="2"/>
      <c r="E2914" s="2"/>
      <c r="F2914" s="2"/>
      <c r="G2914" s="3"/>
      <c r="H2914" s="3"/>
      <c r="I2914" s="2"/>
      <c r="J2914"/>
      <c r="K2914"/>
      <c r="L2914"/>
      <c r="M2914"/>
      <c r="N2914"/>
      <c r="O2914"/>
      <c r="P2914"/>
      <c r="Q2914"/>
      <c r="R2914"/>
      <c r="S2914"/>
      <c r="T2914"/>
      <c r="U2914"/>
      <c r="V2914" s="2"/>
    </row>
    <row r="2915" spans="2:22" x14ac:dyDescent="0.2">
      <c r="B2915" s="2"/>
      <c r="C2915" s="2"/>
      <c r="D2915" s="2"/>
      <c r="E2915" s="2"/>
      <c r="F2915" s="2"/>
      <c r="G2915" s="3"/>
      <c r="H2915" s="3"/>
      <c r="I2915" s="2"/>
      <c r="J2915"/>
      <c r="K2915"/>
      <c r="L2915"/>
      <c r="M2915"/>
      <c r="N2915"/>
      <c r="O2915"/>
      <c r="P2915"/>
      <c r="Q2915"/>
      <c r="R2915"/>
      <c r="S2915"/>
      <c r="T2915"/>
      <c r="U2915"/>
      <c r="V2915" s="2"/>
    </row>
    <row r="2916" spans="2:22" x14ac:dyDescent="0.2">
      <c r="B2916" s="2"/>
      <c r="C2916" s="2"/>
      <c r="D2916" s="2"/>
      <c r="E2916" s="2"/>
      <c r="F2916" s="2"/>
      <c r="G2916" s="3"/>
      <c r="H2916" s="3"/>
      <c r="I2916" s="2"/>
      <c r="J2916"/>
      <c r="K2916"/>
      <c r="L2916"/>
      <c r="M2916"/>
      <c r="N2916"/>
      <c r="O2916"/>
      <c r="P2916"/>
      <c r="Q2916"/>
      <c r="R2916"/>
      <c r="S2916"/>
      <c r="T2916"/>
      <c r="U2916"/>
      <c r="V2916" s="2"/>
    </row>
    <row r="2917" spans="2:22" x14ac:dyDescent="0.2">
      <c r="B2917" s="2"/>
      <c r="C2917" s="2"/>
      <c r="D2917" s="2"/>
      <c r="E2917" s="2"/>
      <c r="F2917" s="2"/>
      <c r="G2917" s="3"/>
      <c r="H2917" s="3"/>
      <c r="I2917" s="2"/>
      <c r="J2917"/>
      <c r="K2917"/>
      <c r="L2917"/>
      <c r="M2917"/>
      <c r="N2917"/>
      <c r="O2917"/>
      <c r="P2917"/>
      <c r="Q2917"/>
      <c r="R2917"/>
      <c r="S2917"/>
      <c r="T2917"/>
      <c r="U2917"/>
      <c r="V2917" s="2"/>
    </row>
    <row r="2918" spans="2:22" x14ac:dyDescent="0.2">
      <c r="B2918" s="2"/>
      <c r="C2918" s="2"/>
      <c r="D2918" s="2"/>
      <c r="E2918" s="2"/>
      <c r="F2918" s="2"/>
      <c r="G2918" s="3"/>
      <c r="H2918" s="3"/>
      <c r="I2918" s="2"/>
      <c r="J2918"/>
      <c r="K2918"/>
      <c r="L2918"/>
      <c r="M2918"/>
      <c r="N2918"/>
      <c r="O2918"/>
      <c r="P2918"/>
      <c r="Q2918"/>
      <c r="R2918"/>
      <c r="S2918"/>
      <c r="T2918"/>
      <c r="U2918"/>
      <c r="V2918" s="2"/>
    </row>
    <row r="2919" spans="2:22" x14ac:dyDescent="0.2">
      <c r="B2919" s="2"/>
      <c r="C2919" s="2"/>
      <c r="D2919" s="2"/>
      <c r="E2919" s="2"/>
      <c r="F2919" s="2"/>
      <c r="G2919" s="3"/>
      <c r="H2919" s="3"/>
      <c r="I2919" s="2"/>
      <c r="J2919"/>
      <c r="K2919"/>
      <c r="L2919"/>
      <c r="M2919"/>
      <c r="N2919"/>
      <c r="O2919"/>
      <c r="P2919"/>
      <c r="Q2919"/>
      <c r="R2919"/>
      <c r="S2919"/>
      <c r="T2919"/>
      <c r="U2919"/>
      <c r="V2919" s="2"/>
    </row>
    <row r="2920" spans="2:22" x14ac:dyDescent="0.2">
      <c r="B2920" s="2"/>
      <c r="C2920" s="2"/>
      <c r="D2920" s="2"/>
      <c r="E2920" s="2"/>
      <c r="F2920" s="2"/>
      <c r="G2920" s="3"/>
      <c r="H2920" s="3"/>
      <c r="I2920" s="2"/>
      <c r="J2920"/>
      <c r="K2920"/>
      <c r="L2920"/>
      <c r="M2920"/>
      <c r="N2920"/>
      <c r="O2920"/>
      <c r="P2920"/>
      <c r="Q2920"/>
      <c r="R2920"/>
      <c r="S2920"/>
      <c r="T2920"/>
      <c r="U2920"/>
      <c r="V2920" s="2"/>
    </row>
    <row r="2921" spans="2:22" x14ac:dyDescent="0.2">
      <c r="B2921" s="2"/>
      <c r="C2921" s="2"/>
      <c r="D2921" s="2"/>
      <c r="E2921" s="2"/>
      <c r="F2921" s="2"/>
      <c r="G2921" s="3"/>
      <c r="H2921" s="3"/>
      <c r="I2921" s="2"/>
      <c r="J2921"/>
      <c r="K2921"/>
      <c r="L2921"/>
      <c r="M2921"/>
      <c r="N2921"/>
      <c r="O2921"/>
      <c r="P2921"/>
      <c r="Q2921"/>
      <c r="R2921"/>
      <c r="S2921"/>
      <c r="T2921"/>
      <c r="U2921"/>
      <c r="V2921" s="2"/>
    </row>
    <row r="2922" spans="2:22" x14ac:dyDescent="0.2">
      <c r="B2922" s="2"/>
      <c r="C2922" s="2"/>
      <c r="D2922" s="2"/>
      <c r="E2922" s="2"/>
      <c r="F2922" s="2"/>
      <c r="G2922" s="3"/>
      <c r="H2922" s="3"/>
      <c r="I2922" s="2"/>
      <c r="J2922"/>
      <c r="K2922"/>
      <c r="L2922"/>
      <c r="M2922"/>
      <c r="N2922"/>
      <c r="O2922"/>
      <c r="P2922"/>
      <c r="Q2922"/>
      <c r="R2922"/>
      <c r="S2922"/>
      <c r="T2922"/>
      <c r="U2922"/>
      <c r="V2922" s="2"/>
    </row>
    <row r="2923" spans="2:22" x14ac:dyDescent="0.2">
      <c r="B2923" s="2"/>
      <c r="C2923" s="2"/>
      <c r="D2923" s="2"/>
      <c r="E2923" s="2"/>
      <c r="F2923" s="2"/>
      <c r="G2923" s="3"/>
      <c r="H2923" s="3"/>
      <c r="I2923" s="2"/>
      <c r="J2923"/>
      <c r="K2923"/>
      <c r="L2923"/>
      <c r="M2923"/>
      <c r="N2923"/>
      <c r="O2923"/>
      <c r="P2923"/>
      <c r="Q2923"/>
      <c r="R2923"/>
      <c r="S2923"/>
      <c r="T2923"/>
      <c r="U2923"/>
      <c r="V2923" s="2"/>
    </row>
    <row r="2924" spans="2:22" x14ac:dyDescent="0.2">
      <c r="B2924" s="2"/>
      <c r="C2924" s="2"/>
      <c r="D2924" s="2"/>
      <c r="E2924" s="2"/>
      <c r="F2924" s="2"/>
      <c r="G2924" s="3"/>
      <c r="H2924" s="3"/>
      <c r="I2924" s="2"/>
      <c r="J2924"/>
      <c r="K2924"/>
      <c r="L2924"/>
      <c r="M2924"/>
      <c r="N2924"/>
      <c r="O2924"/>
      <c r="P2924"/>
      <c r="Q2924"/>
      <c r="R2924"/>
      <c r="S2924"/>
      <c r="T2924"/>
      <c r="U2924"/>
      <c r="V2924" s="2"/>
    </row>
    <row r="2925" spans="2:22" x14ac:dyDescent="0.2">
      <c r="B2925" s="2"/>
      <c r="C2925" s="2"/>
      <c r="D2925" s="2"/>
      <c r="E2925" s="2"/>
      <c r="F2925" s="2"/>
      <c r="G2925" s="3"/>
      <c r="H2925" s="3"/>
      <c r="I2925" s="2"/>
      <c r="J2925"/>
      <c r="K2925"/>
      <c r="L2925"/>
      <c r="M2925"/>
      <c r="N2925"/>
      <c r="O2925"/>
      <c r="P2925"/>
      <c r="Q2925"/>
      <c r="R2925"/>
      <c r="S2925"/>
      <c r="T2925"/>
      <c r="U2925"/>
      <c r="V2925" s="2"/>
    </row>
    <row r="2926" spans="2:22" x14ac:dyDescent="0.2">
      <c r="B2926" s="2"/>
      <c r="C2926" s="2"/>
      <c r="D2926" s="2"/>
      <c r="E2926" s="2"/>
      <c r="F2926" s="2"/>
      <c r="G2926" s="3"/>
      <c r="H2926" s="3"/>
      <c r="I2926" s="2"/>
      <c r="J2926"/>
      <c r="K2926"/>
      <c r="L2926"/>
      <c r="M2926"/>
      <c r="N2926"/>
      <c r="O2926"/>
      <c r="P2926"/>
      <c r="Q2926"/>
      <c r="R2926"/>
      <c r="S2926"/>
      <c r="T2926"/>
      <c r="U2926"/>
      <c r="V2926" s="2"/>
    </row>
    <row r="2927" spans="2:22" x14ac:dyDescent="0.2">
      <c r="B2927" s="2"/>
      <c r="C2927" s="2"/>
      <c r="D2927" s="2"/>
      <c r="E2927" s="2"/>
      <c r="F2927" s="2"/>
      <c r="G2927" s="3"/>
      <c r="H2927" s="3"/>
      <c r="I2927" s="2"/>
      <c r="J2927"/>
      <c r="K2927"/>
      <c r="L2927"/>
      <c r="M2927"/>
      <c r="N2927"/>
      <c r="O2927"/>
      <c r="P2927"/>
      <c r="Q2927"/>
      <c r="R2927"/>
      <c r="S2927"/>
      <c r="T2927"/>
      <c r="U2927"/>
      <c r="V2927" s="2"/>
    </row>
    <row r="2928" spans="2:22" x14ac:dyDescent="0.2">
      <c r="B2928" s="2"/>
      <c r="C2928" s="2"/>
      <c r="D2928" s="2"/>
      <c r="E2928" s="2"/>
      <c r="F2928" s="2"/>
      <c r="G2928" s="3"/>
      <c r="H2928" s="3"/>
      <c r="I2928" s="2"/>
      <c r="J2928"/>
      <c r="K2928"/>
      <c r="L2928"/>
      <c r="M2928"/>
      <c r="N2928"/>
      <c r="O2928"/>
      <c r="P2928"/>
      <c r="Q2928"/>
      <c r="R2928"/>
      <c r="S2928"/>
      <c r="T2928"/>
      <c r="U2928"/>
      <c r="V2928" s="2"/>
    </row>
    <row r="2929" spans="2:22" x14ac:dyDescent="0.2">
      <c r="B2929" s="2"/>
      <c r="C2929" s="2"/>
      <c r="D2929" s="2"/>
      <c r="E2929" s="2"/>
      <c r="F2929" s="2"/>
      <c r="G2929" s="3"/>
      <c r="H2929" s="3"/>
      <c r="I2929" s="2"/>
      <c r="J2929"/>
      <c r="K2929"/>
      <c r="L2929"/>
      <c r="M2929"/>
      <c r="N2929"/>
      <c r="O2929"/>
      <c r="P2929"/>
      <c r="Q2929"/>
      <c r="R2929"/>
      <c r="S2929"/>
      <c r="T2929"/>
      <c r="U2929"/>
      <c r="V2929" s="2"/>
    </row>
    <row r="2930" spans="2:22" x14ac:dyDescent="0.2">
      <c r="B2930" s="2"/>
      <c r="C2930" s="2"/>
      <c r="D2930" s="2"/>
      <c r="E2930" s="2"/>
      <c r="F2930" s="2"/>
      <c r="G2930" s="3"/>
      <c r="H2930" s="3"/>
      <c r="I2930" s="2"/>
      <c r="J2930"/>
      <c r="K2930"/>
      <c r="L2930"/>
      <c r="M2930"/>
      <c r="N2930"/>
      <c r="O2930"/>
      <c r="P2930"/>
      <c r="Q2930"/>
      <c r="R2930"/>
      <c r="S2930"/>
      <c r="T2930"/>
      <c r="U2930"/>
      <c r="V2930" s="2"/>
    </row>
    <row r="2931" spans="2:22" x14ac:dyDescent="0.2">
      <c r="B2931" s="2"/>
      <c r="C2931" s="2"/>
      <c r="D2931" s="2"/>
      <c r="E2931" s="2"/>
      <c r="F2931" s="2"/>
      <c r="G2931" s="3"/>
      <c r="H2931" s="3"/>
      <c r="I2931" s="2"/>
      <c r="J2931"/>
      <c r="K2931"/>
      <c r="L2931"/>
      <c r="M2931"/>
      <c r="N2931"/>
      <c r="O2931"/>
      <c r="P2931"/>
      <c r="Q2931"/>
      <c r="R2931"/>
      <c r="S2931"/>
      <c r="T2931"/>
      <c r="U2931"/>
      <c r="V2931" s="2"/>
    </row>
    <row r="2932" spans="2:22" x14ac:dyDescent="0.2">
      <c r="B2932" s="2"/>
      <c r="C2932" s="2"/>
      <c r="D2932" s="2"/>
      <c r="E2932" s="2"/>
      <c r="F2932" s="2"/>
      <c r="G2932" s="3"/>
      <c r="H2932" s="3"/>
      <c r="I2932" s="2"/>
      <c r="J2932"/>
      <c r="K2932"/>
      <c r="L2932"/>
      <c r="M2932"/>
      <c r="N2932"/>
      <c r="O2932"/>
      <c r="P2932"/>
      <c r="Q2932"/>
      <c r="R2932"/>
      <c r="S2932"/>
      <c r="T2932"/>
      <c r="U2932"/>
      <c r="V2932" s="2"/>
    </row>
    <row r="2933" spans="2:22" x14ac:dyDescent="0.2">
      <c r="B2933" s="2"/>
      <c r="C2933" s="2"/>
      <c r="D2933" s="2"/>
      <c r="E2933" s="2"/>
      <c r="F2933" s="2"/>
      <c r="G2933" s="3"/>
      <c r="H2933" s="3"/>
      <c r="I2933" s="2"/>
      <c r="J2933"/>
      <c r="K2933"/>
      <c r="L2933"/>
      <c r="M2933"/>
      <c r="N2933"/>
      <c r="O2933"/>
      <c r="P2933"/>
      <c r="Q2933"/>
      <c r="R2933"/>
      <c r="S2933"/>
      <c r="T2933"/>
      <c r="U2933"/>
      <c r="V2933" s="2"/>
    </row>
    <row r="2934" spans="2:22" x14ac:dyDescent="0.2">
      <c r="B2934" s="2"/>
      <c r="C2934" s="2"/>
      <c r="D2934" s="2"/>
      <c r="E2934" s="2"/>
      <c r="F2934" s="2"/>
      <c r="G2934" s="3"/>
      <c r="H2934" s="3"/>
      <c r="I2934" s="2"/>
      <c r="J2934"/>
      <c r="K2934"/>
      <c r="L2934"/>
      <c r="M2934"/>
      <c r="N2934"/>
      <c r="O2934"/>
      <c r="P2934"/>
      <c r="Q2934"/>
      <c r="R2934"/>
      <c r="S2934"/>
      <c r="T2934"/>
      <c r="U2934"/>
      <c r="V2934" s="2"/>
    </row>
    <row r="2935" spans="2:22" x14ac:dyDescent="0.2">
      <c r="B2935" s="2"/>
      <c r="C2935" s="2"/>
      <c r="D2935" s="2"/>
      <c r="E2935" s="2"/>
      <c r="F2935" s="2"/>
      <c r="G2935" s="3"/>
      <c r="H2935" s="3"/>
      <c r="I2935" s="2"/>
      <c r="J2935"/>
      <c r="K2935"/>
      <c r="L2935"/>
      <c r="M2935"/>
      <c r="N2935"/>
      <c r="O2935"/>
      <c r="P2935"/>
      <c r="Q2935"/>
      <c r="R2935"/>
      <c r="S2935"/>
      <c r="T2935"/>
      <c r="U2935"/>
      <c r="V2935" s="2"/>
    </row>
    <row r="2936" spans="2:22" x14ac:dyDescent="0.2">
      <c r="B2936" s="2"/>
      <c r="C2936" s="2"/>
      <c r="D2936" s="2"/>
      <c r="E2936" s="2"/>
      <c r="F2936" s="2"/>
      <c r="G2936" s="3"/>
      <c r="H2936" s="3"/>
      <c r="I2936" s="2"/>
      <c r="J2936"/>
      <c r="K2936"/>
      <c r="L2936"/>
      <c r="M2936"/>
      <c r="N2936"/>
      <c r="O2936"/>
      <c r="P2936"/>
      <c r="Q2936"/>
      <c r="R2936"/>
      <c r="S2936"/>
      <c r="T2936"/>
      <c r="U2936"/>
      <c r="V2936" s="2"/>
    </row>
    <row r="2937" spans="2:22" x14ac:dyDescent="0.2">
      <c r="B2937" s="2"/>
      <c r="C2937" s="2"/>
      <c r="D2937" s="2"/>
      <c r="E2937" s="2"/>
      <c r="F2937" s="2"/>
      <c r="G2937" s="3"/>
      <c r="H2937" s="3"/>
      <c r="I2937" s="2"/>
      <c r="J2937"/>
      <c r="K2937"/>
      <c r="L2937"/>
      <c r="M2937"/>
      <c r="N2937"/>
      <c r="O2937"/>
      <c r="P2937"/>
      <c r="Q2937"/>
      <c r="R2937"/>
      <c r="S2937"/>
      <c r="T2937"/>
      <c r="U2937"/>
      <c r="V2937" s="2"/>
    </row>
    <row r="2938" spans="2:22" x14ac:dyDescent="0.2">
      <c r="B2938" s="2"/>
      <c r="C2938" s="2"/>
      <c r="D2938" s="2"/>
      <c r="E2938" s="2"/>
      <c r="F2938" s="2"/>
      <c r="G2938" s="3"/>
      <c r="H2938" s="3"/>
      <c r="I2938" s="2"/>
      <c r="J2938"/>
      <c r="K2938"/>
      <c r="L2938"/>
      <c r="M2938"/>
      <c r="N2938"/>
      <c r="O2938"/>
      <c r="P2938"/>
      <c r="Q2938"/>
      <c r="R2938"/>
      <c r="S2938"/>
      <c r="T2938"/>
      <c r="U2938"/>
      <c r="V2938" s="2"/>
    </row>
    <row r="2939" spans="2:22" x14ac:dyDescent="0.2">
      <c r="B2939" s="2"/>
      <c r="C2939" s="2"/>
      <c r="D2939" s="2"/>
      <c r="E2939" s="2"/>
      <c r="F2939" s="2"/>
      <c r="G2939" s="3"/>
      <c r="H2939" s="3"/>
      <c r="I2939" s="2"/>
      <c r="J2939"/>
      <c r="K2939"/>
      <c r="L2939"/>
      <c r="M2939"/>
      <c r="N2939"/>
      <c r="O2939"/>
      <c r="P2939"/>
      <c r="Q2939"/>
      <c r="R2939"/>
      <c r="S2939"/>
      <c r="T2939"/>
      <c r="U2939"/>
      <c r="V2939" s="2"/>
    </row>
    <row r="2940" spans="2:22" x14ac:dyDescent="0.2">
      <c r="B2940" s="2"/>
      <c r="C2940" s="2"/>
      <c r="D2940" s="2"/>
      <c r="E2940" s="2"/>
      <c r="F2940" s="2"/>
      <c r="G2940" s="3"/>
      <c r="H2940" s="3"/>
      <c r="I2940" s="2"/>
      <c r="J2940"/>
      <c r="K2940"/>
      <c r="L2940"/>
      <c r="M2940"/>
      <c r="N2940"/>
      <c r="O2940"/>
      <c r="P2940"/>
      <c r="Q2940"/>
      <c r="R2940"/>
      <c r="S2940"/>
      <c r="T2940"/>
      <c r="U2940"/>
      <c r="V2940" s="2"/>
    </row>
    <row r="2941" spans="2:22" x14ac:dyDescent="0.2">
      <c r="B2941" s="2"/>
      <c r="C2941" s="2"/>
      <c r="D2941" s="2"/>
      <c r="E2941" s="2"/>
      <c r="F2941" s="2"/>
      <c r="G2941" s="3"/>
      <c r="H2941" s="3"/>
      <c r="I2941" s="2"/>
      <c r="J2941"/>
      <c r="K2941"/>
      <c r="L2941"/>
      <c r="M2941"/>
      <c r="N2941"/>
      <c r="O2941"/>
      <c r="P2941"/>
      <c r="Q2941"/>
      <c r="R2941"/>
      <c r="S2941"/>
      <c r="T2941"/>
      <c r="U2941"/>
      <c r="V2941" s="2"/>
    </row>
    <row r="2942" spans="2:22" x14ac:dyDescent="0.2">
      <c r="B2942" s="2"/>
      <c r="C2942" s="2"/>
      <c r="D2942" s="2"/>
      <c r="E2942" s="2"/>
      <c r="F2942" s="2"/>
      <c r="G2942" s="3"/>
      <c r="H2942" s="3"/>
      <c r="I2942" s="2"/>
      <c r="J2942"/>
      <c r="K2942"/>
      <c r="L2942"/>
      <c r="M2942"/>
      <c r="N2942"/>
      <c r="O2942"/>
      <c r="P2942"/>
      <c r="Q2942"/>
      <c r="R2942"/>
      <c r="S2942"/>
      <c r="T2942"/>
      <c r="U2942"/>
      <c r="V2942" s="2"/>
    </row>
    <row r="2943" spans="2:22" x14ac:dyDescent="0.2">
      <c r="B2943" s="2"/>
      <c r="C2943" s="2"/>
      <c r="D2943" s="2"/>
      <c r="E2943" s="2"/>
      <c r="F2943" s="2"/>
      <c r="G2943" s="3"/>
      <c r="H2943" s="3"/>
      <c r="I2943" s="2"/>
      <c r="J2943"/>
      <c r="K2943"/>
      <c r="L2943"/>
      <c r="M2943"/>
      <c r="N2943"/>
      <c r="O2943"/>
      <c r="P2943"/>
      <c r="Q2943"/>
      <c r="R2943"/>
      <c r="S2943"/>
      <c r="T2943"/>
      <c r="U2943"/>
      <c r="V2943" s="2"/>
    </row>
    <row r="2944" spans="2:22" x14ac:dyDescent="0.2">
      <c r="B2944" s="2"/>
      <c r="C2944" s="2"/>
      <c r="D2944" s="2"/>
      <c r="E2944" s="2"/>
      <c r="F2944" s="2"/>
      <c r="G2944" s="3"/>
      <c r="H2944" s="3"/>
      <c r="I2944" s="2"/>
      <c r="J2944"/>
      <c r="K2944"/>
      <c r="L2944"/>
      <c r="M2944"/>
      <c r="N2944"/>
      <c r="O2944"/>
      <c r="P2944"/>
      <c r="Q2944"/>
      <c r="R2944"/>
      <c r="S2944"/>
      <c r="T2944"/>
      <c r="U2944"/>
      <c r="V2944" s="2"/>
    </row>
    <row r="2945" spans="2:22" x14ac:dyDescent="0.2">
      <c r="B2945" s="2"/>
      <c r="C2945" s="2"/>
      <c r="D2945" s="2"/>
      <c r="E2945" s="2"/>
      <c r="F2945" s="2"/>
      <c r="G2945" s="3"/>
      <c r="H2945" s="3"/>
      <c r="I2945" s="2"/>
      <c r="J2945"/>
      <c r="K2945"/>
      <c r="L2945"/>
      <c r="M2945"/>
      <c r="N2945"/>
      <c r="O2945"/>
      <c r="P2945"/>
      <c r="Q2945"/>
      <c r="R2945"/>
      <c r="S2945"/>
      <c r="T2945"/>
      <c r="U2945"/>
      <c r="V2945" s="2"/>
    </row>
    <row r="2946" spans="2:22" x14ac:dyDescent="0.2">
      <c r="B2946" s="2"/>
      <c r="C2946" s="2"/>
      <c r="D2946" s="2"/>
      <c r="E2946" s="2"/>
      <c r="F2946" s="2"/>
      <c r="G2946" s="3"/>
      <c r="H2946" s="3"/>
      <c r="I2946" s="2"/>
      <c r="J2946"/>
      <c r="K2946"/>
      <c r="L2946"/>
      <c r="M2946"/>
      <c r="N2946"/>
      <c r="O2946"/>
      <c r="P2946"/>
      <c r="Q2946"/>
      <c r="R2946"/>
      <c r="S2946"/>
      <c r="T2946"/>
      <c r="U2946"/>
      <c r="V2946" s="2"/>
    </row>
    <row r="2947" spans="2:22" x14ac:dyDescent="0.2">
      <c r="B2947" s="2"/>
      <c r="C2947" s="2"/>
      <c r="D2947" s="2"/>
      <c r="E2947" s="2"/>
      <c r="F2947" s="2"/>
      <c r="G2947" s="3"/>
      <c r="H2947" s="3"/>
      <c r="I2947" s="2"/>
      <c r="J2947"/>
      <c r="K2947"/>
      <c r="L2947"/>
      <c r="M2947"/>
      <c r="N2947"/>
      <c r="O2947"/>
      <c r="P2947"/>
      <c r="Q2947"/>
      <c r="R2947"/>
      <c r="S2947"/>
      <c r="T2947"/>
      <c r="U2947"/>
      <c r="V2947" s="2"/>
    </row>
    <row r="2948" spans="2:22" x14ac:dyDescent="0.2">
      <c r="B2948" s="2"/>
      <c r="C2948" s="2"/>
      <c r="D2948" s="2"/>
      <c r="E2948" s="2"/>
      <c r="F2948" s="2"/>
      <c r="G2948" s="3"/>
      <c r="H2948" s="3"/>
      <c r="I2948" s="2"/>
      <c r="J2948"/>
      <c r="K2948"/>
      <c r="L2948"/>
      <c r="M2948"/>
      <c r="N2948"/>
      <c r="O2948"/>
      <c r="P2948"/>
      <c r="Q2948"/>
      <c r="R2948"/>
      <c r="S2948"/>
      <c r="T2948"/>
      <c r="U2948"/>
      <c r="V2948" s="2"/>
    </row>
    <row r="2949" spans="2:22" x14ac:dyDescent="0.2">
      <c r="B2949" s="2"/>
      <c r="C2949" s="2"/>
      <c r="D2949" s="2"/>
      <c r="E2949" s="2"/>
      <c r="F2949" s="2"/>
      <c r="G2949" s="3"/>
      <c r="H2949" s="3"/>
      <c r="I2949" s="2"/>
      <c r="J2949"/>
      <c r="K2949"/>
      <c r="L2949"/>
      <c r="M2949"/>
      <c r="N2949"/>
      <c r="O2949"/>
      <c r="P2949"/>
      <c r="Q2949"/>
      <c r="R2949"/>
      <c r="S2949"/>
      <c r="T2949"/>
      <c r="U2949"/>
      <c r="V2949" s="2"/>
    </row>
    <row r="2950" spans="2:22" x14ac:dyDescent="0.2">
      <c r="B2950" s="2"/>
      <c r="C2950" s="2"/>
      <c r="D2950" s="2"/>
      <c r="E2950" s="2"/>
      <c r="F2950" s="2"/>
      <c r="G2950" s="3"/>
      <c r="H2950" s="3"/>
      <c r="I2950" s="2"/>
      <c r="J2950"/>
      <c r="K2950"/>
      <c r="L2950"/>
      <c r="M2950"/>
      <c r="N2950"/>
      <c r="O2950"/>
      <c r="P2950"/>
      <c r="Q2950"/>
      <c r="R2950"/>
      <c r="S2950"/>
      <c r="T2950"/>
      <c r="U2950"/>
      <c r="V2950" s="2"/>
    </row>
    <row r="2951" spans="2:22" x14ac:dyDescent="0.2">
      <c r="B2951" s="2"/>
      <c r="C2951" s="2"/>
      <c r="D2951" s="2"/>
      <c r="E2951" s="2"/>
      <c r="F2951" s="2"/>
      <c r="G2951" s="3"/>
      <c r="H2951" s="3"/>
      <c r="I2951" s="2"/>
      <c r="J2951"/>
      <c r="K2951"/>
      <c r="L2951"/>
      <c r="M2951"/>
      <c r="N2951"/>
      <c r="O2951"/>
      <c r="P2951"/>
      <c r="Q2951"/>
      <c r="R2951"/>
      <c r="S2951"/>
      <c r="T2951"/>
      <c r="U2951"/>
      <c r="V2951" s="2"/>
    </row>
    <row r="2952" spans="2:22" x14ac:dyDescent="0.2">
      <c r="B2952" s="2"/>
      <c r="C2952" s="2"/>
      <c r="D2952" s="2"/>
      <c r="E2952" s="2"/>
      <c r="F2952" s="2"/>
      <c r="G2952" s="3"/>
      <c r="H2952" s="3"/>
      <c r="I2952" s="2"/>
      <c r="J2952"/>
      <c r="K2952"/>
      <c r="L2952"/>
      <c r="M2952"/>
      <c r="N2952"/>
      <c r="O2952"/>
      <c r="P2952"/>
      <c r="Q2952"/>
      <c r="R2952"/>
      <c r="S2952"/>
      <c r="T2952"/>
      <c r="U2952"/>
      <c r="V2952" s="2"/>
    </row>
    <row r="2953" spans="2:22" x14ac:dyDescent="0.2">
      <c r="B2953" s="2"/>
      <c r="C2953" s="2"/>
      <c r="D2953" s="2"/>
      <c r="E2953" s="2"/>
      <c r="F2953" s="2"/>
      <c r="G2953" s="3"/>
      <c r="H2953" s="3"/>
      <c r="I2953" s="2"/>
      <c r="J2953"/>
      <c r="K2953"/>
      <c r="L2953"/>
      <c r="M2953"/>
      <c r="N2953"/>
      <c r="O2953"/>
      <c r="P2953"/>
      <c r="Q2953"/>
      <c r="R2953"/>
      <c r="S2953"/>
      <c r="T2953"/>
      <c r="U2953"/>
      <c r="V2953" s="2"/>
    </row>
    <row r="2954" spans="2:22" x14ac:dyDescent="0.2">
      <c r="B2954" s="2"/>
      <c r="C2954" s="2"/>
      <c r="D2954" s="2"/>
      <c r="E2954" s="2"/>
      <c r="F2954" s="2"/>
      <c r="G2954" s="3"/>
      <c r="H2954" s="3"/>
      <c r="I2954" s="2"/>
      <c r="J2954"/>
      <c r="K2954"/>
      <c r="L2954"/>
      <c r="M2954"/>
      <c r="N2954"/>
      <c r="O2954"/>
      <c r="P2954"/>
      <c r="Q2954"/>
      <c r="R2954"/>
      <c r="S2954"/>
      <c r="T2954"/>
      <c r="U2954"/>
      <c r="V2954" s="2"/>
    </row>
    <row r="2955" spans="2:22" x14ac:dyDescent="0.2">
      <c r="B2955" s="2"/>
      <c r="C2955" s="2"/>
      <c r="D2955" s="2"/>
      <c r="E2955" s="2"/>
      <c r="F2955" s="2"/>
      <c r="G2955" s="3"/>
      <c r="H2955" s="3"/>
      <c r="I2955" s="2"/>
      <c r="J2955"/>
      <c r="K2955"/>
      <c r="L2955"/>
      <c r="M2955"/>
      <c r="N2955"/>
      <c r="O2955"/>
      <c r="P2955"/>
      <c r="Q2955"/>
      <c r="R2955"/>
      <c r="S2955"/>
      <c r="T2955"/>
      <c r="U2955"/>
      <c r="V2955" s="2"/>
    </row>
    <row r="2956" spans="2:22" x14ac:dyDescent="0.2">
      <c r="B2956" s="2"/>
      <c r="C2956" s="2"/>
      <c r="D2956" s="2"/>
      <c r="E2956" s="2"/>
      <c r="F2956" s="2"/>
      <c r="G2956" s="3"/>
      <c r="H2956" s="3"/>
      <c r="I2956" s="2"/>
      <c r="J2956"/>
      <c r="K2956"/>
      <c r="L2956"/>
      <c r="M2956"/>
      <c r="N2956"/>
      <c r="O2956"/>
      <c r="P2956"/>
      <c r="Q2956"/>
      <c r="R2956"/>
      <c r="S2956"/>
      <c r="T2956"/>
      <c r="U2956"/>
      <c r="V2956" s="2"/>
    </row>
    <row r="2957" spans="2:22" x14ac:dyDescent="0.2">
      <c r="B2957" s="2"/>
      <c r="C2957" s="2"/>
      <c r="D2957" s="2"/>
      <c r="E2957" s="2"/>
      <c r="F2957" s="2"/>
      <c r="G2957" s="3"/>
      <c r="H2957" s="3"/>
      <c r="I2957" s="2"/>
      <c r="J2957"/>
      <c r="K2957"/>
      <c r="L2957"/>
      <c r="M2957"/>
      <c r="N2957"/>
      <c r="O2957"/>
      <c r="P2957"/>
      <c r="Q2957"/>
      <c r="R2957"/>
      <c r="S2957"/>
      <c r="T2957"/>
      <c r="U2957"/>
      <c r="V2957" s="2"/>
    </row>
    <row r="2958" spans="2:22" x14ac:dyDescent="0.2">
      <c r="B2958" s="2"/>
      <c r="C2958" s="2"/>
      <c r="D2958" s="2"/>
      <c r="E2958" s="2"/>
      <c r="F2958" s="2"/>
      <c r="G2958" s="3"/>
      <c r="H2958" s="3"/>
      <c r="I2958" s="2"/>
      <c r="J2958"/>
      <c r="K2958"/>
      <c r="L2958"/>
      <c r="M2958"/>
      <c r="N2958"/>
      <c r="O2958"/>
      <c r="P2958"/>
      <c r="Q2958"/>
      <c r="R2958"/>
      <c r="S2958"/>
      <c r="T2958"/>
      <c r="U2958"/>
      <c r="V2958" s="2"/>
    </row>
    <row r="2959" spans="2:22" x14ac:dyDescent="0.2">
      <c r="B2959" s="2"/>
      <c r="C2959" s="2"/>
      <c r="D2959" s="2"/>
      <c r="E2959" s="2"/>
      <c r="F2959" s="2"/>
      <c r="G2959" s="3"/>
      <c r="H2959" s="3"/>
      <c r="I2959" s="2"/>
      <c r="J2959"/>
      <c r="K2959"/>
      <c r="L2959"/>
      <c r="M2959"/>
      <c r="N2959"/>
      <c r="O2959"/>
      <c r="P2959"/>
      <c r="Q2959"/>
      <c r="R2959"/>
      <c r="S2959"/>
      <c r="T2959"/>
      <c r="U2959"/>
      <c r="V2959" s="2"/>
    </row>
    <row r="2960" spans="2:22" x14ac:dyDescent="0.2">
      <c r="B2960" s="2"/>
      <c r="C2960" s="2"/>
      <c r="D2960" s="2"/>
      <c r="E2960" s="2"/>
      <c r="F2960" s="2"/>
      <c r="G2960" s="3"/>
      <c r="H2960" s="3"/>
      <c r="I2960" s="2"/>
      <c r="J2960"/>
      <c r="K2960"/>
      <c r="L2960"/>
      <c r="M2960"/>
      <c r="N2960"/>
      <c r="O2960"/>
      <c r="P2960"/>
      <c r="Q2960"/>
      <c r="R2960"/>
      <c r="S2960"/>
      <c r="T2960"/>
      <c r="U2960"/>
      <c r="V2960" s="2"/>
    </row>
    <row r="2961" spans="2:22" x14ac:dyDescent="0.2">
      <c r="B2961" s="2"/>
      <c r="C2961" s="2"/>
      <c r="D2961" s="2"/>
      <c r="E2961" s="2"/>
      <c r="F2961" s="2"/>
      <c r="G2961" s="3"/>
      <c r="H2961" s="3"/>
      <c r="I2961" s="2"/>
      <c r="J2961"/>
      <c r="K2961"/>
      <c r="L2961"/>
      <c r="M2961"/>
      <c r="N2961"/>
      <c r="O2961"/>
      <c r="P2961"/>
      <c r="Q2961"/>
      <c r="R2961"/>
      <c r="S2961"/>
      <c r="T2961"/>
      <c r="U2961"/>
      <c r="V2961" s="2"/>
    </row>
    <row r="2962" spans="2:22" x14ac:dyDescent="0.2">
      <c r="B2962" s="2"/>
      <c r="C2962" s="2"/>
      <c r="D2962" s="2"/>
      <c r="E2962" s="2"/>
      <c r="F2962" s="2"/>
      <c r="G2962" s="3"/>
      <c r="H2962" s="3"/>
      <c r="I2962" s="2"/>
      <c r="J2962"/>
      <c r="K2962"/>
      <c r="L2962"/>
      <c r="M2962"/>
      <c r="N2962"/>
      <c r="O2962"/>
      <c r="P2962"/>
      <c r="Q2962"/>
      <c r="R2962"/>
      <c r="S2962"/>
      <c r="T2962"/>
      <c r="U2962"/>
      <c r="V2962" s="2"/>
    </row>
    <row r="2963" spans="2:22" x14ac:dyDescent="0.2">
      <c r="B2963" s="2"/>
      <c r="C2963" s="2"/>
      <c r="D2963" s="2"/>
      <c r="E2963" s="2"/>
      <c r="F2963" s="2"/>
      <c r="G2963" s="3"/>
      <c r="H2963" s="3"/>
      <c r="I2963" s="2"/>
      <c r="J2963"/>
      <c r="K2963"/>
      <c r="L2963"/>
      <c r="M2963"/>
      <c r="N2963"/>
      <c r="O2963"/>
      <c r="P2963"/>
      <c r="Q2963"/>
      <c r="R2963"/>
      <c r="S2963"/>
      <c r="T2963"/>
      <c r="U2963"/>
      <c r="V2963" s="2"/>
    </row>
    <row r="2964" spans="2:22" x14ac:dyDescent="0.2">
      <c r="B2964" s="2"/>
      <c r="C2964" s="2"/>
      <c r="D2964" s="2"/>
      <c r="E2964" s="2"/>
      <c r="F2964" s="2"/>
      <c r="G2964" s="3"/>
      <c r="H2964" s="3"/>
      <c r="I2964" s="2"/>
      <c r="J2964"/>
      <c r="K2964"/>
      <c r="L2964"/>
      <c r="M2964"/>
      <c r="N2964"/>
      <c r="O2964"/>
      <c r="P2964"/>
      <c r="Q2964"/>
      <c r="R2964"/>
      <c r="S2964"/>
      <c r="T2964"/>
      <c r="U2964"/>
      <c r="V2964" s="2"/>
    </row>
    <row r="2965" spans="2:22" x14ac:dyDescent="0.2">
      <c r="B2965" s="2"/>
      <c r="C2965" s="2"/>
      <c r="D2965" s="2"/>
      <c r="E2965" s="2"/>
      <c r="F2965" s="2"/>
      <c r="G2965" s="3"/>
      <c r="H2965" s="3"/>
      <c r="I2965" s="2"/>
      <c r="J2965"/>
      <c r="K2965"/>
      <c r="L2965"/>
      <c r="M2965"/>
      <c r="N2965"/>
      <c r="O2965"/>
      <c r="P2965"/>
      <c r="Q2965"/>
      <c r="R2965"/>
      <c r="S2965"/>
      <c r="T2965"/>
      <c r="U2965"/>
      <c r="V2965" s="2"/>
    </row>
    <row r="2966" spans="2:22" x14ac:dyDescent="0.2">
      <c r="B2966" s="2"/>
      <c r="C2966" s="2"/>
      <c r="D2966" s="2"/>
      <c r="E2966" s="2"/>
      <c r="F2966" s="2"/>
      <c r="G2966" s="3"/>
      <c r="H2966" s="3"/>
      <c r="I2966" s="2"/>
      <c r="J2966"/>
      <c r="K2966"/>
      <c r="L2966"/>
      <c r="M2966"/>
      <c r="N2966"/>
      <c r="O2966"/>
      <c r="P2966"/>
      <c r="Q2966"/>
      <c r="R2966"/>
      <c r="S2966"/>
      <c r="T2966"/>
      <c r="U2966"/>
      <c r="V2966" s="2"/>
    </row>
    <row r="2967" spans="2:22" x14ac:dyDescent="0.2">
      <c r="B2967" s="2"/>
      <c r="C2967" s="2"/>
      <c r="D2967" s="2"/>
      <c r="E2967" s="2"/>
      <c r="F2967" s="2"/>
      <c r="G2967" s="3"/>
      <c r="H2967" s="3"/>
      <c r="I2967" s="2"/>
      <c r="J2967"/>
      <c r="K2967"/>
      <c r="L2967"/>
      <c r="M2967"/>
      <c r="N2967"/>
      <c r="O2967"/>
      <c r="P2967"/>
      <c r="Q2967"/>
      <c r="R2967"/>
      <c r="S2967"/>
      <c r="T2967"/>
      <c r="U2967"/>
      <c r="V2967" s="2"/>
    </row>
    <row r="2968" spans="2:22" x14ac:dyDescent="0.2">
      <c r="B2968" s="2"/>
      <c r="C2968" s="2"/>
      <c r="D2968" s="2"/>
      <c r="E2968" s="2"/>
      <c r="F2968" s="2"/>
      <c r="G2968" s="3"/>
      <c r="H2968" s="3"/>
      <c r="I2968" s="2"/>
      <c r="J2968"/>
      <c r="K2968"/>
      <c r="L2968"/>
      <c r="M2968"/>
      <c r="N2968"/>
      <c r="O2968"/>
      <c r="P2968"/>
      <c r="Q2968"/>
      <c r="R2968"/>
      <c r="S2968"/>
      <c r="T2968"/>
      <c r="U2968"/>
      <c r="V2968" s="2"/>
    </row>
    <row r="2969" spans="2:22" x14ac:dyDescent="0.2">
      <c r="B2969" s="2"/>
      <c r="C2969" s="2"/>
      <c r="D2969" s="2"/>
      <c r="E2969" s="2"/>
      <c r="F2969" s="2"/>
      <c r="G2969" s="3"/>
      <c r="H2969" s="3"/>
      <c r="I2969" s="2"/>
      <c r="J2969"/>
      <c r="K2969"/>
      <c r="L2969"/>
      <c r="M2969"/>
      <c r="N2969"/>
      <c r="O2969"/>
      <c r="P2969"/>
      <c r="Q2969"/>
      <c r="R2969"/>
      <c r="S2969"/>
      <c r="T2969"/>
      <c r="U2969"/>
      <c r="V2969" s="2"/>
    </row>
    <row r="2970" spans="2:22" x14ac:dyDescent="0.2">
      <c r="B2970" s="2"/>
      <c r="C2970" s="2"/>
      <c r="D2970" s="2"/>
      <c r="E2970" s="2"/>
      <c r="F2970" s="2"/>
      <c r="G2970" s="3"/>
      <c r="H2970" s="3"/>
      <c r="I2970" s="2"/>
      <c r="J2970"/>
      <c r="K2970"/>
      <c r="L2970"/>
      <c r="M2970"/>
      <c r="N2970"/>
      <c r="O2970"/>
      <c r="P2970"/>
      <c r="Q2970"/>
      <c r="R2970"/>
      <c r="S2970"/>
      <c r="T2970"/>
      <c r="U2970"/>
      <c r="V2970" s="2"/>
    </row>
    <row r="2971" spans="2:22" x14ac:dyDescent="0.2">
      <c r="B2971" s="2"/>
      <c r="C2971" s="2"/>
      <c r="D2971" s="2"/>
      <c r="E2971" s="2"/>
      <c r="F2971" s="2"/>
      <c r="G2971" s="3"/>
      <c r="H2971" s="3"/>
      <c r="I2971" s="2"/>
      <c r="J2971"/>
      <c r="K2971"/>
      <c r="L2971"/>
      <c r="M2971"/>
      <c r="N2971"/>
      <c r="O2971"/>
      <c r="P2971"/>
      <c r="Q2971"/>
      <c r="R2971"/>
      <c r="S2971"/>
      <c r="T2971"/>
      <c r="U2971"/>
      <c r="V2971" s="2"/>
    </row>
    <row r="2972" spans="2:22" x14ac:dyDescent="0.2">
      <c r="B2972" s="2"/>
      <c r="C2972" s="2"/>
      <c r="D2972" s="2"/>
      <c r="E2972" s="2"/>
      <c r="F2972" s="2"/>
      <c r="G2972" s="3"/>
      <c r="H2972" s="3"/>
      <c r="I2972" s="2"/>
      <c r="J2972"/>
      <c r="K2972"/>
      <c r="L2972"/>
      <c r="M2972"/>
      <c r="N2972"/>
      <c r="O2972"/>
      <c r="P2972"/>
      <c r="Q2972"/>
      <c r="R2972"/>
      <c r="S2972"/>
      <c r="T2972"/>
      <c r="U2972"/>
      <c r="V2972" s="2"/>
    </row>
    <row r="2973" spans="2:22" x14ac:dyDescent="0.2">
      <c r="B2973" s="2"/>
      <c r="C2973" s="2"/>
      <c r="D2973" s="2"/>
      <c r="E2973" s="2"/>
      <c r="F2973" s="2"/>
      <c r="G2973" s="3"/>
      <c r="H2973" s="3"/>
      <c r="I2973" s="2"/>
      <c r="J2973"/>
      <c r="K2973"/>
      <c r="L2973"/>
      <c r="M2973"/>
      <c r="N2973"/>
      <c r="O2973"/>
      <c r="P2973"/>
      <c r="Q2973"/>
      <c r="R2973"/>
      <c r="S2973"/>
      <c r="T2973"/>
      <c r="U2973"/>
      <c r="V2973" s="2"/>
    </row>
    <row r="2974" spans="2:22" x14ac:dyDescent="0.2">
      <c r="B2974" s="2"/>
      <c r="C2974" s="2"/>
      <c r="D2974" s="2"/>
      <c r="E2974" s="2"/>
      <c r="F2974" s="2"/>
      <c r="G2974" s="3"/>
      <c r="H2974" s="3"/>
      <c r="I2974" s="2"/>
      <c r="J2974"/>
      <c r="K2974"/>
      <c r="L2974"/>
      <c r="M2974"/>
      <c r="N2974"/>
      <c r="O2974"/>
      <c r="P2974"/>
      <c r="Q2974"/>
      <c r="R2974"/>
      <c r="S2974"/>
      <c r="T2974"/>
      <c r="U2974"/>
      <c r="V2974" s="2"/>
    </row>
    <row r="2975" spans="2:22" x14ac:dyDescent="0.2">
      <c r="B2975" s="2"/>
      <c r="C2975" s="2"/>
      <c r="D2975" s="2"/>
      <c r="E2975" s="2"/>
      <c r="F2975" s="2"/>
      <c r="G2975" s="3"/>
      <c r="H2975" s="3"/>
      <c r="I2975" s="2"/>
      <c r="J2975"/>
      <c r="K2975"/>
      <c r="L2975"/>
      <c r="M2975"/>
      <c r="N2975"/>
      <c r="O2975"/>
      <c r="P2975"/>
      <c r="Q2975"/>
      <c r="R2975"/>
      <c r="S2975"/>
      <c r="T2975"/>
      <c r="U2975"/>
      <c r="V2975" s="2"/>
    </row>
    <row r="2976" spans="2:22" x14ac:dyDescent="0.2">
      <c r="B2976" s="2"/>
      <c r="C2976" s="2"/>
      <c r="D2976" s="2"/>
      <c r="E2976" s="2"/>
      <c r="F2976" s="2"/>
      <c r="G2976" s="3"/>
      <c r="H2976" s="3"/>
      <c r="I2976" s="2"/>
      <c r="J2976"/>
      <c r="K2976"/>
      <c r="L2976"/>
      <c r="M2976"/>
      <c r="N2976"/>
      <c r="O2976"/>
      <c r="P2976"/>
      <c r="Q2976"/>
      <c r="R2976"/>
      <c r="S2976"/>
      <c r="T2976"/>
      <c r="U2976"/>
      <c r="V2976" s="2"/>
    </row>
    <row r="2977" spans="2:22" x14ac:dyDescent="0.2">
      <c r="B2977" s="2"/>
      <c r="C2977" s="2"/>
      <c r="D2977" s="2"/>
      <c r="E2977" s="2"/>
      <c r="F2977" s="2"/>
      <c r="G2977" s="3"/>
      <c r="H2977" s="3"/>
      <c r="I2977" s="2"/>
      <c r="J2977"/>
      <c r="K2977"/>
      <c r="L2977"/>
      <c r="M2977"/>
      <c r="N2977"/>
      <c r="O2977"/>
      <c r="P2977"/>
      <c r="Q2977"/>
      <c r="R2977"/>
      <c r="S2977"/>
      <c r="T2977"/>
      <c r="U2977"/>
      <c r="V2977" s="2"/>
    </row>
    <row r="2978" spans="2:22" x14ac:dyDescent="0.2">
      <c r="B2978" s="2"/>
      <c r="C2978" s="2"/>
      <c r="D2978" s="2"/>
      <c r="E2978" s="2"/>
      <c r="F2978" s="2"/>
      <c r="G2978" s="3"/>
      <c r="H2978" s="3"/>
      <c r="I2978" s="2"/>
      <c r="J2978"/>
      <c r="K2978"/>
      <c r="L2978"/>
      <c r="M2978"/>
      <c r="N2978"/>
      <c r="O2978"/>
      <c r="P2978"/>
      <c r="Q2978"/>
      <c r="R2978"/>
      <c r="S2978"/>
      <c r="T2978"/>
      <c r="U2978"/>
      <c r="V2978" s="2"/>
    </row>
    <row r="2979" spans="2:22" x14ac:dyDescent="0.2">
      <c r="B2979" s="2"/>
      <c r="C2979" s="2"/>
      <c r="D2979" s="2"/>
      <c r="E2979" s="2"/>
      <c r="F2979" s="2"/>
      <c r="G2979" s="3"/>
      <c r="H2979" s="3"/>
      <c r="I2979" s="2"/>
      <c r="J2979"/>
      <c r="K2979"/>
      <c r="L2979"/>
      <c r="M2979"/>
      <c r="N2979"/>
      <c r="O2979"/>
      <c r="P2979"/>
      <c r="Q2979"/>
      <c r="R2979"/>
      <c r="S2979"/>
      <c r="T2979"/>
      <c r="U2979"/>
      <c r="V2979" s="2"/>
    </row>
    <row r="2980" spans="2:22" x14ac:dyDescent="0.2">
      <c r="B2980" s="2"/>
      <c r="C2980" s="2"/>
      <c r="D2980" s="2"/>
      <c r="E2980" s="2"/>
      <c r="F2980" s="2"/>
      <c r="G2980" s="3"/>
      <c r="H2980" s="3"/>
      <c r="I2980" s="2"/>
      <c r="J2980"/>
      <c r="K2980"/>
      <c r="L2980"/>
      <c r="M2980"/>
      <c r="N2980"/>
      <c r="O2980"/>
      <c r="P2980"/>
      <c r="Q2980"/>
      <c r="R2980"/>
      <c r="S2980"/>
      <c r="T2980"/>
      <c r="U2980"/>
      <c r="V2980" s="2"/>
    </row>
    <row r="2981" spans="2:22" x14ac:dyDescent="0.2">
      <c r="B2981" s="2"/>
      <c r="C2981" s="2"/>
      <c r="D2981" s="2"/>
      <c r="E2981" s="2"/>
      <c r="F2981" s="2"/>
      <c r="G2981" s="3"/>
      <c r="H2981" s="3"/>
      <c r="I2981" s="2"/>
      <c r="J2981"/>
      <c r="K2981"/>
      <c r="L2981"/>
      <c r="M2981"/>
      <c r="N2981"/>
      <c r="O2981"/>
      <c r="P2981"/>
      <c r="Q2981"/>
      <c r="R2981"/>
      <c r="S2981"/>
      <c r="T2981"/>
      <c r="U2981"/>
      <c r="V2981" s="2"/>
    </row>
    <row r="2982" spans="2:22" x14ac:dyDescent="0.2">
      <c r="B2982" s="2"/>
      <c r="C2982" s="2"/>
      <c r="D2982" s="2"/>
      <c r="E2982" s="2"/>
      <c r="F2982" s="2"/>
      <c r="G2982" s="3"/>
      <c r="H2982" s="3"/>
      <c r="I2982" s="2"/>
      <c r="J2982"/>
      <c r="K2982"/>
      <c r="L2982"/>
      <c r="M2982"/>
      <c r="N2982"/>
      <c r="O2982"/>
      <c r="P2982"/>
      <c r="Q2982"/>
      <c r="R2982"/>
      <c r="S2982"/>
      <c r="T2982"/>
      <c r="U2982"/>
      <c r="V2982" s="2"/>
    </row>
    <row r="2983" spans="2:22" x14ac:dyDescent="0.2">
      <c r="B2983" s="2"/>
      <c r="C2983" s="2"/>
      <c r="D2983" s="2"/>
      <c r="E2983" s="2"/>
      <c r="F2983" s="2"/>
      <c r="G2983" s="3"/>
      <c r="H2983" s="3"/>
      <c r="I2983" s="2"/>
      <c r="J2983"/>
      <c r="K2983"/>
      <c r="L2983"/>
      <c r="M2983"/>
      <c r="N2983"/>
      <c r="O2983"/>
      <c r="P2983"/>
      <c r="Q2983"/>
      <c r="R2983"/>
      <c r="S2983"/>
      <c r="T2983"/>
      <c r="U2983"/>
      <c r="V2983" s="2"/>
    </row>
    <row r="2984" spans="2:22" x14ac:dyDescent="0.2">
      <c r="B2984" s="2"/>
      <c r="C2984" s="2"/>
      <c r="D2984" s="2"/>
      <c r="E2984" s="2"/>
      <c r="F2984" s="2"/>
      <c r="G2984" s="3"/>
      <c r="H2984" s="3"/>
      <c r="I2984" s="2"/>
      <c r="J2984"/>
      <c r="K2984"/>
      <c r="L2984"/>
      <c r="M2984"/>
      <c r="N2984"/>
      <c r="O2984"/>
      <c r="P2984"/>
      <c r="Q2984"/>
      <c r="R2984"/>
      <c r="S2984"/>
      <c r="T2984"/>
      <c r="U2984"/>
      <c r="V2984" s="2"/>
    </row>
    <row r="2985" spans="2:22" x14ac:dyDescent="0.2">
      <c r="B2985" s="2"/>
      <c r="C2985" s="2"/>
      <c r="D2985" s="2"/>
      <c r="E2985" s="2"/>
      <c r="F2985" s="2"/>
      <c r="G2985" s="3"/>
      <c r="H2985" s="3"/>
      <c r="I2985" s="2"/>
      <c r="J2985"/>
      <c r="K2985"/>
      <c r="L2985"/>
      <c r="M2985"/>
      <c r="N2985"/>
      <c r="O2985"/>
      <c r="P2985"/>
      <c r="Q2985"/>
      <c r="R2985"/>
      <c r="S2985"/>
      <c r="T2985"/>
      <c r="U2985"/>
      <c r="V2985" s="2"/>
    </row>
    <row r="2986" spans="2:22" x14ac:dyDescent="0.2">
      <c r="B2986" s="2"/>
      <c r="C2986" s="2"/>
      <c r="D2986" s="2"/>
      <c r="E2986" s="2"/>
      <c r="F2986" s="2"/>
      <c r="G2986" s="3"/>
      <c r="H2986" s="3"/>
      <c r="I2986" s="2"/>
      <c r="J2986"/>
      <c r="K2986"/>
      <c r="L2986"/>
      <c r="M2986"/>
      <c r="N2986"/>
      <c r="O2986"/>
      <c r="P2986"/>
      <c r="Q2986"/>
      <c r="R2986"/>
      <c r="S2986"/>
      <c r="T2986"/>
      <c r="U2986"/>
      <c r="V2986" s="2"/>
    </row>
    <row r="2987" spans="2:22" x14ac:dyDescent="0.2">
      <c r="B2987" s="2"/>
      <c r="C2987" s="2"/>
      <c r="D2987" s="2"/>
      <c r="E2987" s="2"/>
      <c r="F2987" s="2"/>
      <c r="G2987" s="3"/>
      <c r="H2987" s="3"/>
      <c r="I2987" s="2"/>
      <c r="J2987"/>
      <c r="K2987"/>
      <c r="L2987"/>
      <c r="M2987"/>
      <c r="N2987"/>
      <c r="O2987"/>
      <c r="P2987"/>
      <c r="Q2987"/>
      <c r="R2987"/>
      <c r="S2987"/>
      <c r="T2987"/>
      <c r="U2987"/>
      <c r="V2987" s="2"/>
    </row>
    <row r="2988" spans="2:22" x14ac:dyDescent="0.2">
      <c r="B2988" s="2"/>
      <c r="C2988" s="2"/>
      <c r="D2988" s="2"/>
      <c r="E2988" s="2"/>
      <c r="F2988" s="2"/>
      <c r="G2988" s="3"/>
      <c r="H2988" s="3"/>
      <c r="I2988" s="2"/>
      <c r="J2988"/>
      <c r="K2988"/>
      <c r="L2988"/>
      <c r="M2988"/>
      <c r="N2988"/>
      <c r="O2988"/>
      <c r="P2988"/>
      <c r="Q2988"/>
      <c r="R2988"/>
      <c r="S2988"/>
      <c r="T2988"/>
      <c r="U2988"/>
      <c r="V2988" s="2"/>
    </row>
    <row r="2989" spans="2:22" x14ac:dyDescent="0.2">
      <c r="B2989" s="2"/>
      <c r="C2989" s="2"/>
      <c r="D2989" s="2"/>
      <c r="E2989" s="2"/>
      <c r="F2989" s="2"/>
      <c r="G2989" s="3"/>
      <c r="H2989" s="3"/>
      <c r="I2989" s="2"/>
      <c r="J2989"/>
      <c r="K2989"/>
      <c r="L2989"/>
      <c r="M2989"/>
      <c r="N2989"/>
      <c r="O2989"/>
      <c r="P2989"/>
      <c r="Q2989"/>
      <c r="R2989"/>
      <c r="S2989"/>
      <c r="T2989"/>
      <c r="U2989"/>
      <c r="V2989" s="2"/>
    </row>
    <row r="2990" spans="2:22" x14ac:dyDescent="0.2">
      <c r="B2990" s="2"/>
      <c r="C2990" s="2"/>
      <c r="D2990" s="2"/>
      <c r="E2990" s="2"/>
      <c r="F2990" s="2"/>
      <c r="G2990" s="3"/>
      <c r="H2990" s="3"/>
      <c r="I2990" s="2"/>
      <c r="J2990"/>
      <c r="K2990"/>
      <c r="L2990"/>
      <c r="M2990"/>
      <c r="N2990"/>
      <c r="O2990"/>
      <c r="P2990"/>
      <c r="Q2990"/>
      <c r="R2990"/>
      <c r="S2990"/>
      <c r="T2990"/>
      <c r="U2990"/>
      <c r="V2990" s="2"/>
    </row>
    <row r="2991" spans="2:22" x14ac:dyDescent="0.2">
      <c r="B2991" s="2"/>
      <c r="C2991" s="2"/>
      <c r="D2991" s="2"/>
      <c r="E2991" s="2"/>
      <c r="F2991" s="2"/>
      <c r="G2991" s="3"/>
      <c r="H2991" s="3"/>
      <c r="I2991" s="2"/>
      <c r="J2991"/>
      <c r="K2991"/>
      <c r="L2991"/>
      <c r="M2991"/>
      <c r="N2991"/>
      <c r="O2991"/>
      <c r="P2991"/>
      <c r="Q2991"/>
      <c r="R2991"/>
      <c r="S2991"/>
      <c r="T2991"/>
      <c r="U2991"/>
      <c r="V2991" s="2"/>
    </row>
    <row r="2992" spans="2:22" x14ac:dyDescent="0.2">
      <c r="B2992" s="2"/>
      <c r="C2992" s="2"/>
      <c r="D2992" s="2"/>
      <c r="E2992" s="2"/>
      <c r="F2992" s="2"/>
      <c r="G2992" s="3"/>
      <c r="H2992" s="3"/>
      <c r="I2992" s="2"/>
      <c r="J2992"/>
      <c r="K2992"/>
      <c r="L2992"/>
      <c r="M2992"/>
      <c r="N2992"/>
      <c r="O2992"/>
      <c r="P2992"/>
      <c r="Q2992"/>
      <c r="R2992"/>
      <c r="S2992"/>
      <c r="T2992"/>
      <c r="U2992"/>
      <c r="V2992" s="2"/>
    </row>
    <row r="2993" spans="2:22" x14ac:dyDescent="0.2">
      <c r="B2993" s="2"/>
      <c r="C2993" s="2"/>
      <c r="D2993" s="2"/>
      <c r="E2993" s="2"/>
      <c r="F2993" s="2"/>
      <c r="G2993" s="3"/>
      <c r="H2993" s="3"/>
      <c r="I2993" s="2"/>
      <c r="J2993"/>
      <c r="K2993"/>
      <c r="L2993"/>
      <c r="M2993"/>
      <c r="N2993"/>
      <c r="O2993"/>
      <c r="P2993"/>
      <c r="Q2993"/>
      <c r="R2993"/>
      <c r="S2993"/>
      <c r="T2993"/>
      <c r="U2993"/>
      <c r="V2993" s="2"/>
    </row>
    <row r="2994" spans="2:22" x14ac:dyDescent="0.2">
      <c r="B2994" s="2"/>
      <c r="C2994" s="2"/>
      <c r="D2994" s="2"/>
      <c r="E2994" s="2"/>
      <c r="F2994" s="2"/>
      <c r="G2994" s="3"/>
      <c r="H2994" s="3"/>
      <c r="I2994" s="2"/>
      <c r="J2994"/>
      <c r="K2994"/>
      <c r="L2994"/>
      <c r="M2994"/>
      <c r="N2994"/>
      <c r="O2994"/>
      <c r="P2994"/>
      <c r="Q2994"/>
      <c r="R2994"/>
      <c r="S2994"/>
      <c r="T2994"/>
      <c r="U2994"/>
      <c r="V2994" s="2"/>
    </row>
    <row r="2995" spans="2:22" x14ac:dyDescent="0.2">
      <c r="B2995" s="2"/>
      <c r="C2995" s="2"/>
      <c r="D2995" s="2"/>
      <c r="E2995" s="2"/>
      <c r="F2995" s="2"/>
      <c r="G2995" s="3"/>
      <c r="H2995" s="3"/>
      <c r="I2995" s="2"/>
      <c r="J2995"/>
      <c r="K2995"/>
      <c r="L2995"/>
      <c r="M2995"/>
      <c r="N2995"/>
      <c r="O2995"/>
      <c r="P2995"/>
      <c r="Q2995"/>
      <c r="R2995"/>
      <c r="S2995"/>
      <c r="T2995"/>
      <c r="U2995"/>
      <c r="V2995" s="2"/>
    </row>
    <row r="2996" spans="2:22" x14ac:dyDescent="0.2">
      <c r="B2996" s="2"/>
      <c r="C2996" s="2"/>
      <c r="D2996" s="2"/>
      <c r="E2996" s="2"/>
      <c r="F2996" s="2"/>
      <c r="G2996" s="3"/>
      <c r="H2996" s="3"/>
      <c r="I2996" s="2"/>
      <c r="J2996"/>
      <c r="K2996"/>
      <c r="L2996"/>
      <c r="M2996"/>
      <c r="N2996"/>
      <c r="O2996"/>
      <c r="P2996"/>
      <c r="Q2996"/>
      <c r="R2996"/>
      <c r="S2996"/>
      <c r="T2996"/>
      <c r="U2996"/>
      <c r="V2996" s="2"/>
    </row>
    <row r="2997" spans="2:22" x14ac:dyDescent="0.2">
      <c r="B2997" s="2"/>
      <c r="C2997" s="2"/>
      <c r="D2997" s="2"/>
      <c r="E2997" s="2"/>
      <c r="F2997" s="2"/>
      <c r="G2997" s="3"/>
      <c r="H2997" s="3"/>
      <c r="I2997" s="2"/>
      <c r="J2997"/>
      <c r="K2997"/>
      <c r="L2997"/>
      <c r="M2997"/>
      <c r="N2997"/>
      <c r="O2997"/>
      <c r="P2997"/>
      <c r="Q2997"/>
      <c r="R2997"/>
      <c r="S2997"/>
      <c r="T2997"/>
      <c r="U2997"/>
      <c r="V2997" s="2"/>
    </row>
    <row r="2998" spans="2:22" x14ac:dyDescent="0.2">
      <c r="B2998" s="2"/>
      <c r="C2998" s="2"/>
      <c r="D2998" s="2"/>
      <c r="E2998" s="2"/>
      <c r="F2998" s="2"/>
      <c r="G2998" s="3"/>
      <c r="H2998" s="3"/>
      <c r="I2998" s="2"/>
      <c r="J2998"/>
      <c r="K2998"/>
      <c r="L2998"/>
      <c r="M2998"/>
      <c r="N2998"/>
      <c r="O2998"/>
      <c r="P2998"/>
      <c r="Q2998"/>
      <c r="R2998"/>
      <c r="S2998"/>
      <c r="T2998"/>
      <c r="U2998"/>
      <c r="V2998" s="2"/>
    </row>
    <row r="2999" spans="2:22" x14ac:dyDescent="0.2">
      <c r="B2999" s="2"/>
      <c r="C2999" s="2"/>
      <c r="D2999" s="2"/>
      <c r="E2999" s="2"/>
      <c r="F2999" s="2"/>
      <c r="G2999" s="3"/>
      <c r="H2999" s="3"/>
      <c r="I2999" s="2"/>
      <c r="J2999"/>
      <c r="K2999"/>
      <c r="L2999"/>
      <c r="M2999"/>
      <c r="N2999"/>
      <c r="O2999"/>
      <c r="P2999"/>
      <c r="Q2999"/>
      <c r="R2999"/>
      <c r="S2999"/>
      <c r="T2999"/>
      <c r="U2999"/>
      <c r="V2999" s="2"/>
    </row>
    <row r="3000" spans="2:22" x14ac:dyDescent="0.2">
      <c r="B3000" s="2"/>
      <c r="C3000" s="2"/>
      <c r="D3000" s="2"/>
      <c r="E3000" s="2"/>
      <c r="F3000" s="2"/>
      <c r="G3000" s="3"/>
      <c r="H3000" s="3"/>
      <c r="I3000" s="2"/>
      <c r="J3000"/>
      <c r="K3000"/>
      <c r="L3000"/>
      <c r="M3000"/>
      <c r="N3000"/>
      <c r="O3000"/>
      <c r="P3000"/>
      <c r="Q3000"/>
      <c r="R3000"/>
      <c r="S3000"/>
      <c r="T3000"/>
      <c r="U3000"/>
      <c r="V3000" s="2"/>
    </row>
    <row r="3001" spans="2:22" x14ac:dyDescent="0.2">
      <c r="B3001" s="2"/>
      <c r="C3001" s="2"/>
      <c r="D3001" s="2"/>
      <c r="E3001" s="2"/>
      <c r="F3001" s="2"/>
      <c r="G3001" s="3"/>
      <c r="H3001" s="3"/>
      <c r="I3001" s="2"/>
      <c r="J3001"/>
      <c r="K3001"/>
      <c r="L3001"/>
      <c r="M3001"/>
      <c r="N3001"/>
      <c r="O3001"/>
      <c r="P3001"/>
      <c r="Q3001"/>
      <c r="R3001"/>
      <c r="S3001"/>
      <c r="T3001"/>
      <c r="U3001"/>
      <c r="V3001" s="2"/>
    </row>
    <row r="3002" spans="2:22" x14ac:dyDescent="0.2">
      <c r="B3002" s="2"/>
      <c r="C3002" s="2"/>
      <c r="D3002" s="2"/>
      <c r="E3002" s="2"/>
      <c r="F3002" s="2"/>
      <c r="G3002" s="3"/>
      <c r="H3002" s="3"/>
      <c r="I3002" s="2"/>
      <c r="J3002"/>
      <c r="K3002"/>
      <c r="L3002"/>
      <c r="M3002"/>
      <c r="N3002"/>
      <c r="O3002"/>
      <c r="P3002"/>
      <c r="Q3002"/>
      <c r="R3002"/>
      <c r="S3002"/>
      <c r="T3002"/>
      <c r="U3002"/>
      <c r="V3002" s="2"/>
    </row>
    <row r="3003" spans="2:22" x14ac:dyDescent="0.2">
      <c r="B3003" s="2"/>
      <c r="C3003" s="2"/>
      <c r="D3003" s="2"/>
      <c r="E3003" s="2"/>
      <c r="F3003" s="2"/>
      <c r="G3003" s="3"/>
      <c r="H3003" s="3"/>
      <c r="I3003" s="2"/>
      <c r="J3003"/>
      <c r="K3003"/>
      <c r="L3003"/>
      <c r="M3003"/>
      <c r="N3003"/>
      <c r="O3003"/>
      <c r="P3003"/>
      <c r="Q3003"/>
      <c r="R3003"/>
      <c r="S3003"/>
      <c r="T3003"/>
      <c r="U3003"/>
      <c r="V3003" s="2"/>
    </row>
    <row r="3004" spans="2:22" x14ac:dyDescent="0.2">
      <c r="B3004" s="2"/>
      <c r="C3004" s="2"/>
      <c r="D3004" s="2"/>
      <c r="E3004" s="2"/>
      <c r="F3004" s="2"/>
      <c r="G3004" s="3"/>
      <c r="H3004" s="3"/>
      <c r="I3004" s="2"/>
      <c r="J3004"/>
      <c r="K3004"/>
      <c r="L3004"/>
      <c r="M3004"/>
      <c r="N3004"/>
      <c r="O3004"/>
      <c r="P3004"/>
      <c r="Q3004"/>
      <c r="R3004"/>
      <c r="S3004"/>
      <c r="T3004"/>
      <c r="U3004"/>
      <c r="V3004" s="2"/>
    </row>
    <row r="3005" spans="2:22" x14ac:dyDescent="0.2">
      <c r="B3005" s="2"/>
      <c r="C3005" s="2"/>
      <c r="D3005" s="2"/>
      <c r="E3005" s="2"/>
      <c r="F3005" s="2"/>
      <c r="G3005" s="3"/>
      <c r="H3005" s="3"/>
      <c r="I3005" s="2"/>
      <c r="J3005"/>
      <c r="K3005"/>
      <c r="L3005"/>
      <c r="M3005"/>
      <c r="N3005"/>
      <c r="O3005"/>
      <c r="P3005"/>
      <c r="Q3005"/>
      <c r="R3005"/>
      <c r="S3005"/>
      <c r="T3005"/>
      <c r="U3005"/>
      <c r="V3005" s="2"/>
    </row>
    <row r="3006" spans="2:22" x14ac:dyDescent="0.2">
      <c r="B3006" s="2"/>
      <c r="C3006" s="2"/>
      <c r="D3006" s="2"/>
      <c r="E3006" s="2"/>
      <c r="F3006" s="2"/>
      <c r="G3006" s="3"/>
      <c r="H3006" s="3"/>
      <c r="I3006" s="2"/>
      <c r="J3006"/>
      <c r="K3006"/>
      <c r="L3006"/>
      <c r="M3006"/>
      <c r="N3006"/>
      <c r="O3006"/>
      <c r="P3006"/>
      <c r="Q3006"/>
      <c r="R3006"/>
      <c r="S3006"/>
      <c r="T3006"/>
      <c r="U3006"/>
      <c r="V3006" s="2"/>
    </row>
    <row r="3007" spans="2:22" x14ac:dyDescent="0.2">
      <c r="B3007" s="2"/>
      <c r="C3007" s="2"/>
      <c r="D3007" s="2"/>
      <c r="E3007" s="2"/>
      <c r="F3007" s="2"/>
      <c r="G3007" s="3"/>
      <c r="H3007" s="3"/>
      <c r="I3007" s="2"/>
      <c r="J3007"/>
      <c r="K3007"/>
      <c r="L3007"/>
      <c r="M3007"/>
      <c r="N3007"/>
      <c r="O3007"/>
      <c r="P3007"/>
      <c r="Q3007"/>
      <c r="R3007"/>
      <c r="S3007"/>
      <c r="T3007"/>
      <c r="U3007"/>
      <c r="V3007" s="2"/>
    </row>
    <row r="3008" spans="2:22" x14ac:dyDescent="0.2">
      <c r="B3008" s="2"/>
      <c r="C3008" s="2"/>
      <c r="D3008" s="2"/>
      <c r="E3008" s="2"/>
      <c r="F3008" s="2"/>
      <c r="G3008" s="3"/>
      <c r="H3008" s="3"/>
      <c r="I3008" s="2"/>
      <c r="J3008"/>
      <c r="K3008"/>
      <c r="L3008"/>
      <c r="M3008"/>
      <c r="N3008"/>
      <c r="O3008"/>
      <c r="P3008"/>
      <c r="Q3008"/>
      <c r="R3008"/>
      <c r="S3008"/>
      <c r="T3008"/>
      <c r="U3008"/>
      <c r="V3008" s="2"/>
    </row>
    <row r="3009" spans="2:22" x14ac:dyDescent="0.2">
      <c r="B3009" s="2"/>
      <c r="C3009" s="2"/>
      <c r="D3009" s="2"/>
      <c r="E3009" s="2"/>
      <c r="F3009" s="2"/>
      <c r="G3009" s="3"/>
      <c r="H3009" s="3"/>
      <c r="I3009" s="2"/>
      <c r="J3009"/>
      <c r="K3009"/>
      <c r="L3009"/>
      <c r="M3009"/>
      <c r="N3009"/>
      <c r="O3009"/>
      <c r="P3009"/>
      <c r="Q3009"/>
      <c r="R3009"/>
      <c r="S3009"/>
      <c r="T3009"/>
      <c r="U3009"/>
      <c r="V3009" s="2"/>
    </row>
    <row r="3010" spans="2:22" x14ac:dyDescent="0.2">
      <c r="B3010" s="2"/>
      <c r="C3010" s="2"/>
      <c r="D3010" s="2"/>
      <c r="E3010" s="2"/>
      <c r="F3010" s="2"/>
      <c r="G3010" s="3"/>
      <c r="H3010" s="3"/>
      <c r="I3010" s="2"/>
      <c r="J3010"/>
      <c r="K3010"/>
      <c r="L3010"/>
      <c r="M3010"/>
      <c r="N3010"/>
      <c r="O3010"/>
      <c r="P3010"/>
      <c r="Q3010"/>
      <c r="R3010"/>
      <c r="S3010"/>
      <c r="T3010"/>
      <c r="U3010"/>
      <c r="V3010" s="2"/>
    </row>
    <row r="3011" spans="2:22" x14ac:dyDescent="0.2">
      <c r="B3011" s="2"/>
      <c r="C3011" s="2"/>
      <c r="D3011" s="2"/>
      <c r="E3011" s="2"/>
      <c r="F3011" s="2"/>
      <c r="G3011" s="3"/>
      <c r="H3011" s="3"/>
      <c r="I3011" s="2"/>
      <c r="J3011"/>
      <c r="K3011"/>
      <c r="L3011"/>
      <c r="M3011"/>
      <c r="N3011"/>
      <c r="O3011"/>
      <c r="P3011"/>
      <c r="Q3011"/>
      <c r="R3011"/>
      <c r="S3011"/>
      <c r="T3011"/>
      <c r="U3011"/>
      <c r="V3011" s="2"/>
    </row>
    <row r="3012" spans="2:22" x14ac:dyDescent="0.2">
      <c r="B3012" s="2"/>
      <c r="C3012" s="2"/>
      <c r="D3012" s="2"/>
      <c r="E3012" s="2"/>
      <c r="F3012" s="2"/>
      <c r="G3012" s="3"/>
      <c r="H3012" s="3"/>
      <c r="I3012" s="2"/>
      <c r="J3012"/>
      <c r="K3012"/>
      <c r="L3012"/>
      <c r="M3012"/>
      <c r="N3012"/>
      <c r="O3012"/>
      <c r="P3012"/>
      <c r="Q3012"/>
      <c r="R3012"/>
      <c r="S3012"/>
      <c r="T3012"/>
      <c r="U3012"/>
      <c r="V3012" s="2"/>
    </row>
    <row r="3013" spans="2:22" x14ac:dyDescent="0.2">
      <c r="B3013" s="2"/>
      <c r="C3013" s="2"/>
      <c r="D3013" s="2"/>
      <c r="E3013" s="2"/>
      <c r="F3013" s="2"/>
      <c r="G3013" s="3"/>
      <c r="H3013" s="3"/>
      <c r="I3013" s="2"/>
      <c r="J3013"/>
      <c r="K3013"/>
      <c r="L3013"/>
      <c r="M3013"/>
      <c r="N3013"/>
      <c r="O3013"/>
      <c r="P3013"/>
      <c r="Q3013"/>
      <c r="R3013"/>
      <c r="S3013"/>
      <c r="T3013"/>
      <c r="U3013"/>
      <c r="V3013" s="2"/>
    </row>
    <row r="3014" spans="2:22" x14ac:dyDescent="0.2">
      <c r="B3014" s="2"/>
      <c r="C3014" s="2"/>
      <c r="D3014" s="2"/>
      <c r="E3014" s="2"/>
      <c r="F3014" s="2"/>
      <c r="G3014" s="3"/>
      <c r="H3014" s="3"/>
      <c r="I3014" s="2"/>
      <c r="J3014"/>
      <c r="K3014"/>
      <c r="L3014"/>
      <c r="M3014"/>
      <c r="N3014"/>
      <c r="O3014"/>
      <c r="P3014"/>
      <c r="Q3014"/>
      <c r="R3014"/>
      <c r="S3014"/>
      <c r="T3014"/>
      <c r="U3014"/>
      <c r="V3014" s="2"/>
    </row>
    <row r="3015" spans="2:22" x14ac:dyDescent="0.2">
      <c r="B3015" s="2"/>
      <c r="C3015" s="2"/>
      <c r="D3015" s="2"/>
      <c r="E3015" s="2"/>
      <c r="F3015" s="2"/>
      <c r="G3015" s="3"/>
      <c r="H3015" s="3"/>
      <c r="I3015" s="2"/>
      <c r="J3015"/>
      <c r="K3015"/>
      <c r="L3015"/>
      <c r="M3015"/>
      <c r="N3015"/>
      <c r="O3015"/>
      <c r="P3015"/>
      <c r="Q3015"/>
      <c r="R3015"/>
      <c r="S3015"/>
      <c r="T3015"/>
      <c r="U3015"/>
      <c r="V3015" s="2"/>
    </row>
    <row r="3016" spans="2:22" x14ac:dyDescent="0.2">
      <c r="B3016" s="2"/>
      <c r="C3016" s="2"/>
      <c r="D3016" s="2"/>
      <c r="E3016" s="2"/>
      <c r="F3016" s="2"/>
      <c r="G3016" s="3"/>
      <c r="H3016" s="3"/>
      <c r="I3016" s="2"/>
      <c r="J3016"/>
      <c r="K3016"/>
      <c r="L3016"/>
      <c r="M3016"/>
      <c r="N3016"/>
      <c r="O3016"/>
      <c r="P3016"/>
      <c r="Q3016"/>
      <c r="R3016"/>
      <c r="S3016"/>
      <c r="T3016"/>
      <c r="U3016"/>
      <c r="V3016" s="2"/>
    </row>
    <row r="3017" spans="2:22" x14ac:dyDescent="0.2">
      <c r="B3017" s="2"/>
      <c r="C3017" s="2"/>
      <c r="D3017" s="2"/>
      <c r="E3017" s="2"/>
      <c r="F3017" s="2"/>
      <c r="G3017" s="3"/>
      <c r="H3017" s="3"/>
      <c r="I3017" s="2"/>
      <c r="J3017"/>
      <c r="K3017"/>
      <c r="L3017"/>
      <c r="M3017"/>
      <c r="N3017"/>
      <c r="O3017"/>
      <c r="P3017"/>
      <c r="Q3017"/>
      <c r="R3017"/>
      <c r="S3017"/>
      <c r="T3017"/>
      <c r="U3017"/>
      <c r="V3017" s="2"/>
    </row>
    <row r="3018" spans="2:22" x14ac:dyDescent="0.2">
      <c r="B3018" s="2"/>
      <c r="C3018" s="2"/>
      <c r="D3018" s="2"/>
      <c r="E3018" s="2"/>
      <c r="F3018" s="2"/>
      <c r="G3018" s="3"/>
      <c r="H3018" s="3"/>
      <c r="I3018" s="2"/>
      <c r="J3018"/>
      <c r="K3018"/>
      <c r="L3018"/>
      <c r="M3018"/>
      <c r="N3018"/>
      <c r="O3018"/>
      <c r="P3018"/>
      <c r="Q3018"/>
      <c r="R3018"/>
      <c r="S3018"/>
      <c r="T3018"/>
      <c r="U3018"/>
      <c r="V3018" s="2"/>
    </row>
    <row r="3019" spans="2:22" x14ac:dyDescent="0.2">
      <c r="B3019" s="2"/>
      <c r="C3019" s="2"/>
      <c r="D3019" s="2"/>
      <c r="E3019" s="2"/>
      <c r="F3019" s="2"/>
      <c r="G3019" s="3"/>
      <c r="H3019" s="3"/>
      <c r="I3019" s="2"/>
      <c r="J3019"/>
      <c r="K3019"/>
      <c r="L3019"/>
      <c r="M3019"/>
      <c r="N3019"/>
      <c r="O3019"/>
      <c r="P3019"/>
      <c r="Q3019"/>
      <c r="R3019"/>
      <c r="S3019"/>
      <c r="T3019"/>
      <c r="U3019"/>
      <c r="V3019" s="2"/>
    </row>
    <row r="3020" spans="2:22" x14ac:dyDescent="0.2">
      <c r="B3020" s="2"/>
      <c r="C3020" s="2"/>
      <c r="D3020" s="2"/>
      <c r="E3020" s="2"/>
      <c r="F3020" s="2"/>
      <c r="G3020" s="3"/>
      <c r="H3020" s="3"/>
      <c r="I3020" s="2"/>
      <c r="J3020"/>
      <c r="K3020"/>
      <c r="L3020"/>
      <c r="M3020"/>
      <c r="N3020"/>
      <c r="O3020"/>
      <c r="P3020"/>
      <c r="Q3020"/>
      <c r="R3020"/>
      <c r="S3020"/>
      <c r="T3020"/>
      <c r="U3020"/>
      <c r="V3020" s="2"/>
    </row>
    <row r="3021" spans="2:22" x14ac:dyDescent="0.2">
      <c r="B3021" s="2"/>
      <c r="C3021" s="2"/>
      <c r="D3021" s="2"/>
      <c r="E3021" s="2"/>
      <c r="F3021" s="2"/>
      <c r="G3021" s="3"/>
      <c r="H3021" s="3"/>
      <c r="I3021" s="2"/>
      <c r="J3021"/>
      <c r="K3021"/>
      <c r="L3021"/>
      <c r="M3021"/>
      <c r="N3021"/>
      <c r="O3021"/>
      <c r="P3021"/>
      <c r="Q3021"/>
      <c r="R3021"/>
      <c r="S3021"/>
      <c r="T3021"/>
      <c r="U3021"/>
      <c r="V3021" s="2"/>
    </row>
    <row r="3022" spans="2:22" x14ac:dyDescent="0.2">
      <c r="B3022" s="2"/>
      <c r="C3022" s="2"/>
      <c r="D3022" s="2"/>
      <c r="E3022" s="2"/>
      <c r="F3022" s="2"/>
      <c r="G3022" s="3"/>
      <c r="H3022" s="3"/>
      <c r="I3022" s="2"/>
      <c r="J3022"/>
      <c r="K3022"/>
      <c r="L3022"/>
      <c r="M3022"/>
      <c r="N3022"/>
      <c r="O3022"/>
      <c r="P3022"/>
      <c r="Q3022"/>
      <c r="R3022"/>
      <c r="S3022"/>
      <c r="T3022"/>
      <c r="U3022"/>
      <c r="V3022" s="2"/>
    </row>
    <row r="3023" spans="2:22" x14ac:dyDescent="0.2">
      <c r="B3023" s="2"/>
      <c r="C3023" s="2"/>
      <c r="D3023" s="2"/>
      <c r="E3023" s="2"/>
      <c r="F3023" s="2"/>
      <c r="G3023" s="3"/>
      <c r="H3023" s="3"/>
      <c r="I3023" s="2"/>
      <c r="J3023"/>
      <c r="K3023"/>
      <c r="L3023"/>
      <c r="M3023"/>
      <c r="N3023"/>
      <c r="O3023"/>
      <c r="P3023"/>
      <c r="Q3023"/>
      <c r="R3023"/>
      <c r="S3023"/>
      <c r="T3023"/>
      <c r="U3023"/>
      <c r="V3023" s="2"/>
    </row>
    <row r="3024" spans="2:22" x14ac:dyDescent="0.2">
      <c r="B3024" s="2"/>
      <c r="C3024" s="2"/>
      <c r="D3024" s="2"/>
      <c r="E3024" s="2"/>
      <c r="F3024" s="2"/>
      <c r="G3024" s="3"/>
      <c r="H3024" s="3"/>
      <c r="I3024" s="2"/>
      <c r="J3024"/>
      <c r="K3024"/>
      <c r="L3024"/>
      <c r="M3024"/>
      <c r="N3024"/>
      <c r="O3024"/>
      <c r="P3024"/>
      <c r="Q3024"/>
      <c r="R3024"/>
      <c r="S3024"/>
      <c r="T3024"/>
      <c r="U3024"/>
      <c r="V3024" s="2"/>
    </row>
    <row r="3025" spans="2:22" x14ac:dyDescent="0.2">
      <c r="B3025" s="2"/>
      <c r="C3025" s="2"/>
      <c r="D3025" s="2"/>
      <c r="E3025" s="2"/>
      <c r="F3025" s="2"/>
      <c r="G3025" s="3"/>
      <c r="H3025" s="3"/>
      <c r="I3025" s="2"/>
      <c r="J3025"/>
      <c r="K3025"/>
      <c r="L3025"/>
      <c r="M3025"/>
      <c r="N3025"/>
      <c r="O3025"/>
      <c r="P3025"/>
      <c r="Q3025"/>
      <c r="R3025"/>
      <c r="S3025"/>
      <c r="T3025"/>
      <c r="U3025"/>
      <c r="V3025" s="2"/>
    </row>
    <row r="3026" spans="2:22" x14ac:dyDescent="0.2">
      <c r="B3026" s="2"/>
      <c r="C3026" s="2"/>
      <c r="D3026" s="2"/>
      <c r="E3026" s="2"/>
      <c r="F3026" s="2"/>
      <c r="G3026" s="3"/>
      <c r="H3026" s="3"/>
      <c r="I3026" s="2"/>
      <c r="J3026"/>
      <c r="K3026"/>
      <c r="L3026"/>
      <c r="M3026"/>
      <c r="N3026"/>
      <c r="O3026"/>
      <c r="P3026"/>
      <c r="Q3026"/>
      <c r="R3026"/>
      <c r="S3026"/>
      <c r="T3026"/>
      <c r="U3026"/>
      <c r="V3026" s="2"/>
    </row>
    <row r="3027" spans="2:22" x14ac:dyDescent="0.2">
      <c r="B3027" s="2"/>
      <c r="C3027" s="2"/>
      <c r="D3027" s="2"/>
      <c r="E3027" s="2"/>
      <c r="F3027" s="2"/>
      <c r="G3027" s="3"/>
      <c r="H3027" s="3"/>
      <c r="I3027" s="2"/>
      <c r="J3027"/>
      <c r="K3027"/>
      <c r="L3027"/>
      <c r="M3027"/>
      <c r="N3027"/>
      <c r="O3027"/>
      <c r="P3027"/>
      <c r="Q3027"/>
      <c r="R3027"/>
      <c r="S3027"/>
      <c r="T3027"/>
      <c r="U3027"/>
      <c r="V3027" s="2"/>
    </row>
    <row r="3028" spans="2:22" x14ac:dyDescent="0.2">
      <c r="B3028" s="2"/>
      <c r="C3028" s="2"/>
      <c r="D3028" s="2"/>
      <c r="E3028" s="2"/>
      <c r="F3028" s="2"/>
      <c r="G3028" s="3"/>
      <c r="H3028" s="3"/>
      <c r="I3028" s="2"/>
      <c r="J3028"/>
      <c r="K3028"/>
      <c r="L3028"/>
      <c r="M3028"/>
      <c r="N3028"/>
      <c r="O3028"/>
      <c r="P3028"/>
      <c r="Q3028"/>
      <c r="R3028"/>
      <c r="S3028"/>
      <c r="T3028"/>
      <c r="U3028"/>
      <c r="V3028" s="2"/>
    </row>
    <row r="3029" spans="2:22" x14ac:dyDescent="0.2">
      <c r="B3029" s="2"/>
      <c r="C3029" s="2"/>
      <c r="D3029" s="2"/>
      <c r="E3029" s="2"/>
      <c r="F3029" s="2"/>
      <c r="G3029" s="3"/>
      <c r="H3029" s="3"/>
      <c r="I3029" s="2"/>
      <c r="J3029"/>
      <c r="K3029"/>
      <c r="L3029"/>
      <c r="M3029"/>
      <c r="N3029"/>
      <c r="O3029"/>
      <c r="P3029"/>
      <c r="Q3029"/>
      <c r="R3029"/>
      <c r="S3029"/>
      <c r="T3029"/>
      <c r="U3029"/>
      <c r="V3029" s="2"/>
    </row>
    <row r="3030" spans="2:22" x14ac:dyDescent="0.2">
      <c r="B3030" s="2"/>
      <c r="C3030" s="2"/>
      <c r="D3030" s="2"/>
      <c r="E3030" s="2"/>
      <c r="F3030" s="2"/>
      <c r="G3030" s="3"/>
      <c r="H3030" s="3"/>
      <c r="I3030" s="2"/>
      <c r="J3030"/>
      <c r="K3030"/>
      <c r="L3030"/>
      <c r="M3030"/>
      <c r="N3030"/>
      <c r="O3030"/>
      <c r="P3030"/>
      <c r="Q3030"/>
      <c r="R3030"/>
      <c r="S3030"/>
      <c r="T3030"/>
      <c r="U3030"/>
      <c r="V3030" s="2"/>
    </row>
    <row r="3031" spans="2:22" x14ac:dyDescent="0.2">
      <c r="B3031" s="2"/>
      <c r="C3031" s="2"/>
      <c r="D3031" s="2"/>
      <c r="E3031" s="2"/>
      <c r="F3031" s="2"/>
      <c r="G3031" s="3"/>
      <c r="H3031" s="3"/>
      <c r="I3031" s="2"/>
      <c r="J3031"/>
      <c r="K3031"/>
      <c r="L3031"/>
      <c r="M3031"/>
      <c r="N3031"/>
      <c r="O3031"/>
      <c r="P3031"/>
      <c r="Q3031"/>
      <c r="R3031"/>
      <c r="S3031"/>
      <c r="T3031"/>
      <c r="U3031"/>
      <c r="V3031" s="2"/>
    </row>
    <row r="3032" spans="2:22" x14ac:dyDescent="0.2">
      <c r="B3032" s="2"/>
      <c r="C3032" s="2"/>
      <c r="D3032" s="2"/>
      <c r="E3032" s="2"/>
      <c r="F3032" s="2"/>
      <c r="G3032" s="3"/>
      <c r="H3032" s="3"/>
      <c r="I3032" s="2"/>
      <c r="J3032"/>
      <c r="K3032"/>
      <c r="L3032"/>
      <c r="M3032"/>
      <c r="N3032"/>
      <c r="O3032"/>
      <c r="P3032"/>
      <c r="Q3032"/>
      <c r="R3032"/>
      <c r="S3032"/>
      <c r="T3032"/>
      <c r="U3032"/>
      <c r="V3032" s="2"/>
    </row>
    <row r="3033" spans="2:22" x14ac:dyDescent="0.2">
      <c r="B3033" s="2"/>
      <c r="C3033" s="2"/>
      <c r="D3033" s="2"/>
      <c r="E3033" s="2"/>
      <c r="F3033" s="2"/>
      <c r="G3033" s="3"/>
      <c r="H3033" s="3"/>
      <c r="I3033" s="2"/>
      <c r="J3033"/>
      <c r="K3033"/>
      <c r="L3033"/>
      <c r="M3033"/>
      <c r="N3033"/>
      <c r="O3033"/>
      <c r="P3033"/>
      <c r="Q3033"/>
      <c r="R3033"/>
      <c r="S3033"/>
      <c r="T3033"/>
      <c r="U3033"/>
      <c r="V3033" s="2"/>
    </row>
    <row r="3034" spans="2:22" x14ac:dyDescent="0.2">
      <c r="B3034" s="2"/>
      <c r="C3034" s="2"/>
      <c r="D3034" s="2"/>
      <c r="E3034" s="2"/>
      <c r="F3034" s="2"/>
      <c r="G3034" s="3"/>
      <c r="H3034" s="3"/>
      <c r="I3034" s="2"/>
      <c r="J3034"/>
      <c r="K3034"/>
      <c r="L3034"/>
      <c r="M3034"/>
      <c r="N3034"/>
      <c r="O3034"/>
      <c r="P3034"/>
      <c r="Q3034"/>
      <c r="R3034"/>
      <c r="S3034"/>
      <c r="T3034"/>
      <c r="U3034"/>
      <c r="V3034" s="2"/>
    </row>
    <row r="3035" spans="2:22" x14ac:dyDescent="0.2">
      <c r="B3035" s="2"/>
      <c r="C3035" s="2"/>
      <c r="D3035" s="2"/>
      <c r="E3035" s="2"/>
      <c r="F3035" s="2"/>
      <c r="G3035" s="3"/>
      <c r="H3035" s="3"/>
      <c r="I3035" s="2"/>
      <c r="J3035"/>
      <c r="K3035"/>
      <c r="L3035"/>
      <c r="M3035"/>
      <c r="N3035"/>
      <c r="O3035"/>
      <c r="P3035"/>
      <c r="Q3035"/>
      <c r="R3035"/>
      <c r="S3035"/>
      <c r="T3035"/>
      <c r="U3035"/>
      <c r="V3035" s="2"/>
    </row>
    <row r="3036" spans="2:22" x14ac:dyDescent="0.2">
      <c r="B3036" s="2"/>
      <c r="C3036" s="2"/>
      <c r="D3036" s="2"/>
      <c r="E3036" s="2"/>
      <c r="F3036" s="2"/>
      <c r="G3036" s="3"/>
      <c r="H3036" s="3"/>
      <c r="I3036" s="2"/>
      <c r="J3036"/>
      <c r="K3036"/>
      <c r="L3036"/>
      <c r="M3036"/>
      <c r="N3036"/>
      <c r="O3036"/>
      <c r="P3036"/>
      <c r="Q3036"/>
      <c r="R3036"/>
      <c r="S3036"/>
      <c r="T3036"/>
      <c r="U3036"/>
      <c r="V3036" s="2"/>
    </row>
    <row r="3037" spans="2:22" x14ac:dyDescent="0.2">
      <c r="B3037" s="2"/>
      <c r="C3037" s="2"/>
      <c r="D3037" s="2"/>
      <c r="E3037" s="2"/>
      <c r="F3037" s="2"/>
      <c r="G3037" s="3"/>
      <c r="H3037" s="3"/>
      <c r="I3037" s="2"/>
      <c r="J3037"/>
      <c r="K3037"/>
      <c r="L3037"/>
      <c r="M3037"/>
      <c r="N3037"/>
      <c r="O3037"/>
      <c r="P3037"/>
      <c r="Q3037"/>
      <c r="R3037"/>
      <c r="S3037"/>
      <c r="T3037"/>
      <c r="U3037"/>
      <c r="V3037" s="2"/>
    </row>
    <row r="3038" spans="2:22" x14ac:dyDescent="0.2">
      <c r="B3038" s="2"/>
      <c r="C3038" s="2"/>
      <c r="D3038" s="2"/>
      <c r="E3038" s="2"/>
      <c r="F3038" s="2"/>
      <c r="G3038" s="3"/>
      <c r="H3038" s="3"/>
      <c r="I3038" s="2"/>
      <c r="J3038"/>
      <c r="K3038"/>
      <c r="L3038"/>
      <c r="M3038"/>
      <c r="N3038"/>
      <c r="O3038"/>
      <c r="P3038"/>
      <c r="Q3038"/>
      <c r="R3038"/>
      <c r="S3038"/>
      <c r="T3038"/>
      <c r="U3038"/>
      <c r="V3038" s="2"/>
    </row>
    <row r="3039" spans="2:22" x14ac:dyDescent="0.2">
      <c r="B3039" s="2"/>
      <c r="C3039" s="2"/>
      <c r="D3039" s="2"/>
      <c r="E3039" s="2"/>
      <c r="F3039" s="2"/>
      <c r="G3039" s="3"/>
      <c r="H3039" s="3"/>
      <c r="I3039" s="2"/>
      <c r="J3039"/>
      <c r="K3039"/>
      <c r="L3039"/>
      <c r="M3039"/>
      <c r="N3039"/>
      <c r="O3039"/>
      <c r="P3039"/>
      <c r="Q3039"/>
      <c r="R3039"/>
      <c r="S3039"/>
      <c r="T3039"/>
      <c r="U3039"/>
      <c r="V3039" s="2"/>
    </row>
    <row r="3040" spans="2:22" x14ac:dyDescent="0.2">
      <c r="B3040" s="2"/>
      <c r="C3040" s="2"/>
      <c r="D3040" s="2"/>
      <c r="E3040" s="2"/>
      <c r="F3040" s="2"/>
      <c r="G3040" s="3"/>
      <c r="H3040" s="3"/>
      <c r="I3040" s="2"/>
      <c r="J3040"/>
      <c r="K3040"/>
      <c r="L3040"/>
      <c r="M3040"/>
      <c r="N3040"/>
      <c r="O3040"/>
      <c r="P3040"/>
      <c r="Q3040"/>
      <c r="R3040"/>
      <c r="S3040"/>
      <c r="T3040"/>
      <c r="U3040"/>
      <c r="V3040" s="2"/>
    </row>
    <row r="3041" spans="2:22" x14ac:dyDescent="0.2">
      <c r="B3041" s="2"/>
      <c r="C3041" s="2"/>
      <c r="D3041" s="2"/>
      <c r="E3041" s="2"/>
      <c r="F3041" s="2"/>
      <c r="G3041" s="3"/>
      <c r="H3041" s="3"/>
      <c r="I3041" s="2"/>
      <c r="J3041"/>
      <c r="K3041"/>
      <c r="L3041"/>
      <c r="M3041"/>
      <c r="N3041"/>
      <c r="O3041"/>
      <c r="P3041"/>
      <c r="Q3041"/>
      <c r="R3041"/>
      <c r="S3041"/>
      <c r="T3041"/>
      <c r="U3041"/>
      <c r="V3041" s="2"/>
    </row>
    <row r="3042" spans="2:22" x14ac:dyDescent="0.2">
      <c r="B3042" s="2"/>
      <c r="C3042" s="2"/>
      <c r="D3042" s="2"/>
      <c r="E3042" s="2"/>
      <c r="F3042" s="2"/>
      <c r="G3042" s="3"/>
      <c r="H3042" s="3"/>
      <c r="I3042" s="2"/>
      <c r="J3042"/>
      <c r="K3042"/>
      <c r="L3042"/>
      <c r="M3042"/>
      <c r="N3042"/>
      <c r="O3042"/>
      <c r="P3042"/>
      <c r="Q3042"/>
      <c r="R3042"/>
      <c r="S3042"/>
      <c r="T3042"/>
      <c r="U3042"/>
      <c r="V3042" s="2"/>
    </row>
    <row r="3043" spans="2:22" x14ac:dyDescent="0.2">
      <c r="B3043" s="2"/>
      <c r="C3043" s="2"/>
      <c r="D3043" s="2"/>
      <c r="E3043" s="2"/>
      <c r="F3043" s="2"/>
      <c r="G3043" s="3"/>
      <c r="H3043" s="3"/>
      <c r="I3043" s="2"/>
      <c r="J3043"/>
      <c r="K3043"/>
      <c r="L3043"/>
      <c r="M3043"/>
      <c r="N3043"/>
      <c r="O3043"/>
      <c r="P3043"/>
      <c r="Q3043"/>
      <c r="R3043"/>
      <c r="S3043"/>
      <c r="T3043"/>
      <c r="U3043"/>
      <c r="V3043" s="2"/>
    </row>
    <row r="3044" spans="2:22" x14ac:dyDescent="0.2">
      <c r="B3044" s="2"/>
      <c r="C3044" s="2"/>
      <c r="D3044" s="2"/>
      <c r="E3044" s="2"/>
      <c r="F3044" s="2"/>
      <c r="G3044" s="3"/>
      <c r="H3044" s="3"/>
      <c r="I3044" s="2"/>
      <c r="J3044"/>
      <c r="K3044"/>
      <c r="L3044"/>
      <c r="M3044"/>
      <c r="N3044"/>
      <c r="O3044"/>
      <c r="P3044"/>
      <c r="Q3044"/>
      <c r="R3044"/>
      <c r="S3044"/>
      <c r="T3044"/>
      <c r="U3044"/>
      <c r="V3044" s="2"/>
    </row>
    <row r="3045" spans="2:22" x14ac:dyDescent="0.2">
      <c r="B3045" s="2"/>
      <c r="C3045" s="2"/>
      <c r="D3045" s="2"/>
      <c r="E3045" s="2"/>
      <c r="F3045" s="2"/>
      <c r="G3045" s="3"/>
      <c r="H3045" s="3"/>
      <c r="I3045" s="2"/>
      <c r="J3045"/>
      <c r="K3045"/>
      <c r="L3045"/>
      <c r="M3045"/>
      <c r="N3045"/>
      <c r="O3045"/>
      <c r="P3045"/>
      <c r="Q3045"/>
      <c r="R3045"/>
      <c r="S3045"/>
      <c r="T3045"/>
      <c r="U3045"/>
      <c r="V3045" s="2"/>
    </row>
    <row r="3046" spans="2:22" x14ac:dyDescent="0.2">
      <c r="B3046" s="2"/>
      <c r="C3046" s="2"/>
      <c r="D3046" s="2"/>
      <c r="E3046" s="2"/>
      <c r="F3046" s="2"/>
      <c r="G3046" s="3"/>
      <c r="H3046" s="3"/>
      <c r="I3046" s="2"/>
      <c r="J3046"/>
      <c r="K3046"/>
      <c r="L3046"/>
      <c r="M3046"/>
      <c r="N3046"/>
      <c r="O3046"/>
      <c r="P3046"/>
      <c r="Q3046"/>
      <c r="R3046"/>
      <c r="S3046"/>
      <c r="T3046"/>
      <c r="U3046"/>
      <c r="V3046" s="2"/>
    </row>
    <row r="3047" spans="2:22" x14ac:dyDescent="0.2">
      <c r="B3047" s="2"/>
      <c r="C3047" s="2"/>
      <c r="D3047" s="2"/>
      <c r="E3047" s="2"/>
      <c r="F3047" s="2"/>
      <c r="G3047" s="3"/>
      <c r="H3047" s="3"/>
      <c r="I3047" s="2"/>
      <c r="J3047"/>
      <c r="K3047"/>
      <c r="L3047"/>
      <c r="M3047"/>
      <c r="N3047"/>
      <c r="O3047"/>
      <c r="P3047"/>
      <c r="Q3047"/>
      <c r="R3047"/>
      <c r="S3047"/>
      <c r="T3047"/>
      <c r="U3047"/>
      <c r="V3047" s="2"/>
    </row>
    <row r="3048" spans="2:22" x14ac:dyDescent="0.2">
      <c r="B3048" s="2"/>
      <c r="C3048" s="2"/>
      <c r="D3048" s="2"/>
      <c r="E3048" s="2"/>
      <c r="F3048" s="2"/>
      <c r="G3048" s="3"/>
      <c r="H3048" s="3"/>
      <c r="I3048" s="2"/>
      <c r="J3048"/>
      <c r="K3048"/>
      <c r="L3048"/>
      <c r="M3048"/>
      <c r="N3048"/>
      <c r="O3048"/>
      <c r="P3048"/>
      <c r="Q3048"/>
      <c r="R3048"/>
      <c r="S3048"/>
      <c r="T3048"/>
      <c r="U3048"/>
      <c r="V3048" s="2"/>
    </row>
    <row r="3049" spans="2:22" x14ac:dyDescent="0.2">
      <c r="B3049" s="2"/>
      <c r="C3049" s="2"/>
      <c r="D3049" s="2"/>
      <c r="E3049" s="2"/>
      <c r="F3049" s="2"/>
      <c r="G3049" s="3"/>
      <c r="H3049" s="3"/>
      <c r="I3049" s="2"/>
      <c r="J3049"/>
      <c r="K3049"/>
      <c r="L3049"/>
      <c r="M3049"/>
      <c r="N3049"/>
      <c r="O3049"/>
      <c r="P3049"/>
      <c r="Q3049"/>
      <c r="R3049"/>
      <c r="S3049"/>
      <c r="T3049"/>
      <c r="U3049"/>
      <c r="V3049" s="2"/>
    </row>
    <row r="3050" spans="2:22" x14ac:dyDescent="0.2">
      <c r="B3050" s="2"/>
      <c r="C3050" s="2"/>
      <c r="D3050" s="2"/>
      <c r="E3050" s="2"/>
      <c r="F3050" s="2"/>
      <c r="G3050" s="3"/>
      <c r="H3050" s="3"/>
      <c r="I3050" s="2"/>
      <c r="J3050"/>
      <c r="K3050"/>
      <c r="L3050"/>
      <c r="M3050"/>
      <c r="N3050"/>
      <c r="O3050"/>
      <c r="P3050"/>
      <c r="Q3050"/>
      <c r="R3050"/>
      <c r="S3050"/>
      <c r="T3050"/>
      <c r="U3050"/>
      <c r="V3050" s="2"/>
    </row>
    <row r="3051" spans="2:22" x14ac:dyDescent="0.2">
      <c r="B3051" s="2"/>
      <c r="C3051" s="2"/>
      <c r="D3051" s="2"/>
      <c r="E3051" s="2"/>
      <c r="F3051" s="2"/>
      <c r="G3051" s="3"/>
      <c r="H3051" s="3"/>
      <c r="I3051" s="2"/>
      <c r="J3051"/>
      <c r="K3051"/>
      <c r="L3051"/>
      <c r="M3051"/>
      <c r="N3051"/>
      <c r="O3051"/>
      <c r="P3051"/>
      <c r="Q3051"/>
      <c r="R3051"/>
      <c r="S3051"/>
      <c r="T3051"/>
      <c r="U3051"/>
      <c r="V3051" s="2"/>
    </row>
    <row r="3052" spans="2:22" x14ac:dyDescent="0.2">
      <c r="B3052" s="2"/>
      <c r="C3052" s="2"/>
      <c r="D3052" s="2"/>
      <c r="E3052" s="2"/>
      <c r="F3052" s="2"/>
      <c r="G3052" s="3"/>
      <c r="H3052" s="3"/>
      <c r="I3052" s="2"/>
      <c r="J3052"/>
      <c r="K3052"/>
      <c r="L3052"/>
      <c r="M3052"/>
      <c r="N3052"/>
      <c r="O3052"/>
      <c r="P3052"/>
      <c r="Q3052"/>
      <c r="R3052"/>
      <c r="S3052"/>
      <c r="T3052"/>
      <c r="U3052"/>
      <c r="V3052" s="2"/>
    </row>
    <row r="3053" spans="2:22" x14ac:dyDescent="0.2">
      <c r="B3053" s="2"/>
      <c r="C3053" s="2"/>
      <c r="D3053" s="2"/>
      <c r="E3053" s="2"/>
      <c r="F3053" s="2"/>
      <c r="G3053" s="3"/>
      <c r="H3053" s="3"/>
      <c r="I3053" s="2"/>
      <c r="J3053"/>
      <c r="K3053"/>
      <c r="L3053"/>
      <c r="M3053"/>
      <c r="N3053"/>
      <c r="O3053"/>
      <c r="P3053"/>
      <c r="Q3053"/>
      <c r="R3053"/>
      <c r="S3053"/>
      <c r="T3053"/>
      <c r="U3053"/>
      <c r="V3053" s="2"/>
    </row>
    <row r="3054" spans="2:22" x14ac:dyDescent="0.2">
      <c r="B3054" s="2"/>
      <c r="C3054" s="2"/>
      <c r="D3054" s="2"/>
      <c r="E3054" s="2"/>
      <c r="F3054" s="2"/>
      <c r="G3054" s="3"/>
      <c r="H3054" s="3"/>
      <c r="I3054" s="2"/>
      <c r="J3054"/>
      <c r="K3054"/>
      <c r="L3054"/>
      <c r="M3054"/>
      <c r="N3054"/>
      <c r="O3054"/>
      <c r="P3054"/>
      <c r="Q3054"/>
      <c r="R3054"/>
      <c r="S3054"/>
      <c r="T3054"/>
      <c r="U3054"/>
      <c r="V3054" s="2"/>
    </row>
    <row r="3055" spans="2:22" x14ac:dyDescent="0.2">
      <c r="B3055" s="2"/>
      <c r="C3055" s="2"/>
      <c r="D3055" s="2"/>
      <c r="E3055" s="2"/>
      <c r="F3055" s="2"/>
      <c r="G3055" s="3"/>
      <c r="H3055" s="3"/>
      <c r="I3055" s="2"/>
      <c r="J3055"/>
      <c r="K3055"/>
      <c r="L3055"/>
      <c r="M3055"/>
      <c r="N3055"/>
      <c r="O3055"/>
      <c r="P3055"/>
      <c r="Q3055"/>
      <c r="R3055"/>
      <c r="S3055"/>
      <c r="T3055"/>
      <c r="U3055"/>
      <c r="V3055" s="2"/>
    </row>
    <row r="3056" spans="2:22" x14ac:dyDescent="0.2">
      <c r="B3056" s="2"/>
      <c r="C3056" s="2"/>
      <c r="D3056" s="2"/>
      <c r="E3056" s="2"/>
      <c r="F3056" s="2"/>
      <c r="G3056" s="3"/>
      <c r="H3056" s="3"/>
      <c r="I3056" s="2"/>
      <c r="J3056"/>
      <c r="K3056"/>
      <c r="L3056"/>
      <c r="M3056"/>
      <c r="N3056"/>
      <c r="O3056"/>
      <c r="P3056"/>
      <c r="Q3056"/>
      <c r="R3056"/>
      <c r="S3056"/>
      <c r="T3056"/>
      <c r="U3056"/>
      <c r="V3056" s="2"/>
    </row>
    <row r="3057" spans="2:22" x14ac:dyDescent="0.2">
      <c r="B3057" s="2"/>
      <c r="C3057" s="2"/>
      <c r="D3057" s="2"/>
      <c r="E3057" s="2"/>
      <c r="F3057" s="2"/>
      <c r="G3057" s="3"/>
      <c r="H3057" s="3"/>
      <c r="I3057" s="2"/>
      <c r="J3057"/>
      <c r="K3057"/>
      <c r="L3057"/>
      <c r="M3057"/>
      <c r="N3057"/>
      <c r="O3057"/>
      <c r="P3057"/>
      <c r="Q3057"/>
      <c r="R3057"/>
      <c r="S3057"/>
      <c r="T3057"/>
      <c r="U3057"/>
      <c r="V3057" s="2"/>
    </row>
    <row r="3058" spans="2:22" x14ac:dyDescent="0.2">
      <c r="B3058" s="2"/>
      <c r="C3058" s="2"/>
      <c r="D3058" s="2"/>
      <c r="E3058" s="2"/>
      <c r="F3058" s="2"/>
      <c r="G3058" s="3"/>
      <c r="H3058" s="3"/>
      <c r="I3058" s="2"/>
      <c r="J3058"/>
      <c r="K3058"/>
      <c r="L3058"/>
      <c r="M3058"/>
      <c r="N3058"/>
      <c r="O3058"/>
      <c r="P3058"/>
      <c r="Q3058"/>
      <c r="R3058"/>
      <c r="S3058"/>
      <c r="T3058"/>
      <c r="U3058"/>
      <c r="V3058" s="2"/>
    </row>
    <row r="3059" spans="2:22" x14ac:dyDescent="0.2">
      <c r="B3059" s="2"/>
      <c r="C3059" s="2"/>
      <c r="D3059" s="2"/>
      <c r="E3059" s="2"/>
      <c r="F3059" s="2"/>
      <c r="G3059" s="3"/>
      <c r="H3059" s="3"/>
      <c r="I3059" s="2"/>
      <c r="J3059"/>
      <c r="K3059"/>
      <c r="L3059"/>
      <c r="M3059"/>
      <c r="N3059"/>
      <c r="O3059"/>
      <c r="P3059"/>
      <c r="Q3059"/>
      <c r="R3059"/>
      <c r="S3059"/>
      <c r="T3059"/>
      <c r="U3059"/>
      <c r="V3059" s="2"/>
    </row>
    <row r="3060" spans="2:22" x14ac:dyDescent="0.2">
      <c r="B3060" s="2"/>
      <c r="C3060" s="2"/>
      <c r="D3060" s="2"/>
      <c r="E3060" s="2"/>
      <c r="F3060" s="2"/>
      <c r="G3060" s="3"/>
      <c r="H3060" s="3"/>
      <c r="I3060" s="2"/>
      <c r="J3060"/>
      <c r="K3060"/>
      <c r="L3060"/>
      <c r="M3060"/>
      <c r="N3060"/>
      <c r="O3060"/>
      <c r="P3060"/>
      <c r="Q3060"/>
      <c r="R3060"/>
      <c r="S3060"/>
      <c r="T3060"/>
      <c r="U3060"/>
      <c r="V3060" s="2"/>
    </row>
    <row r="3061" spans="2:22" x14ac:dyDescent="0.2">
      <c r="B3061" s="2"/>
      <c r="C3061" s="2"/>
      <c r="D3061" s="2"/>
      <c r="E3061" s="2"/>
      <c r="F3061" s="2"/>
      <c r="G3061" s="3"/>
      <c r="H3061" s="3"/>
      <c r="I3061" s="2"/>
      <c r="J3061"/>
      <c r="K3061"/>
      <c r="L3061"/>
      <c r="M3061"/>
      <c r="N3061"/>
      <c r="O3061"/>
      <c r="P3061"/>
      <c r="Q3061"/>
      <c r="R3061"/>
      <c r="S3061"/>
      <c r="T3061"/>
      <c r="U3061"/>
      <c r="V3061" s="2"/>
    </row>
    <row r="3062" spans="2:22" x14ac:dyDescent="0.2">
      <c r="B3062" s="2"/>
      <c r="C3062" s="2"/>
      <c r="D3062" s="2"/>
      <c r="E3062" s="2"/>
      <c r="F3062" s="2"/>
      <c r="G3062" s="3"/>
      <c r="H3062" s="3"/>
      <c r="I3062" s="2"/>
      <c r="J3062"/>
      <c r="K3062"/>
      <c r="L3062"/>
      <c r="M3062"/>
      <c r="N3062"/>
      <c r="O3062"/>
      <c r="P3062"/>
      <c r="Q3062"/>
      <c r="R3062"/>
      <c r="S3062"/>
      <c r="T3062"/>
      <c r="U3062"/>
      <c r="V3062" s="2"/>
    </row>
    <row r="3063" spans="2:22" x14ac:dyDescent="0.2">
      <c r="B3063" s="2"/>
      <c r="C3063" s="2"/>
      <c r="D3063" s="2"/>
      <c r="E3063" s="2"/>
      <c r="F3063" s="2"/>
      <c r="G3063" s="3"/>
      <c r="H3063" s="3"/>
      <c r="I3063" s="2"/>
      <c r="J3063"/>
      <c r="K3063"/>
      <c r="L3063"/>
      <c r="M3063"/>
      <c r="N3063"/>
      <c r="O3063"/>
      <c r="P3063"/>
      <c r="Q3063"/>
      <c r="R3063"/>
      <c r="S3063"/>
      <c r="T3063"/>
      <c r="U3063"/>
      <c r="V3063" s="2"/>
    </row>
    <row r="3064" spans="2:22" x14ac:dyDescent="0.2">
      <c r="B3064" s="2"/>
      <c r="C3064" s="2"/>
      <c r="D3064" s="2"/>
      <c r="E3064" s="2"/>
      <c r="F3064" s="2"/>
      <c r="G3064" s="3"/>
      <c r="H3064" s="3"/>
      <c r="I3064" s="2"/>
      <c r="J3064"/>
      <c r="K3064"/>
      <c r="L3064"/>
      <c r="M3064"/>
      <c r="N3064"/>
      <c r="O3064"/>
      <c r="P3064"/>
      <c r="Q3064"/>
      <c r="R3064"/>
      <c r="S3064"/>
      <c r="T3064"/>
      <c r="U3064"/>
      <c r="V3064" s="2"/>
    </row>
    <row r="3065" spans="2:22" x14ac:dyDescent="0.2">
      <c r="B3065" s="2"/>
      <c r="C3065" s="2"/>
      <c r="D3065" s="2"/>
      <c r="E3065" s="2"/>
      <c r="F3065" s="2"/>
      <c r="G3065" s="3"/>
      <c r="H3065" s="3"/>
      <c r="I3065" s="2"/>
      <c r="J3065"/>
      <c r="K3065"/>
      <c r="L3065"/>
      <c r="M3065"/>
      <c r="N3065"/>
      <c r="O3065"/>
      <c r="P3065"/>
      <c r="Q3065"/>
      <c r="R3065"/>
      <c r="S3065"/>
      <c r="T3065"/>
      <c r="U3065"/>
      <c r="V3065" s="2"/>
    </row>
    <row r="3066" spans="2:22" x14ac:dyDescent="0.2">
      <c r="B3066" s="2"/>
      <c r="C3066" s="2"/>
      <c r="D3066" s="2"/>
      <c r="E3066" s="2"/>
      <c r="F3066" s="2"/>
      <c r="G3066" s="3"/>
      <c r="H3066" s="3"/>
      <c r="I3066" s="2"/>
      <c r="J3066"/>
      <c r="K3066"/>
      <c r="L3066"/>
      <c r="M3066"/>
      <c r="N3066"/>
      <c r="O3066"/>
      <c r="P3066"/>
      <c r="Q3066"/>
      <c r="R3066"/>
      <c r="S3066"/>
      <c r="T3066"/>
      <c r="U3066"/>
      <c r="V3066" s="2"/>
    </row>
    <row r="3067" spans="2:22" x14ac:dyDescent="0.2">
      <c r="B3067" s="2"/>
      <c r="C3067" s="2"/>
      <c r="D3067" s="2"/>
      <c r="E3067" s="2"/>
      <c r="F3067" s="2"/>
      <c r="G3067" s="3"/>
      <c r="H3067" s="3"/>
      <c r="I3067" s="2"/>
      <c r="J3067"/>
      <c r="K3067"/>
      <c r="L3067"/>
      <c r="M3067"/>
      <c r="N3067"/>
      <c r="O3067"/>
      <c r="P3067"/>
      <c r="Q3067"/>
      <c r="R3067"/>
      <c r="S3067"/>
      <c r="T3067"/>
      <c r="U3067"/>
      <c r="V3067" s="2"/>
    </row>
    <row r="3068" spans="2:22" x14ac:dyDescent="0.2">
      <c r="B3068" s="2"/>
      <c r="C3068" s="2"/>
      <c r="D3068" s="2"/>
      <c r="E3068" s="2"/>
      <c r="F3068" s="2"/>
      <c r="G3068" s="3"/>
      <c r="H3068" s="3"/>
      <c r="I3068" s="2"/>
      <c r="J3068"/>
      <c r="K3068"/>
      <c r="L3068"/>
      <c r="M3068"/>
      <c r="N3068"/>
      <c r="O3068"/>
      <c r="P3068"/>
      <c r="Q3068"/>
      <c r="R3068"/>
      <c r="S3068"/>
      <c r="T3068"/>
      <c r="U3068"/>
      <c r="V3068" s="2"/>
    </row>
    <row r="3069" spans="2:22" x14ac:dyDescent="0.2">
      <c r="B3069" s="2"/>
      <c r="C3069" s="2"/>
      <c r="D3069" s="2"/>
      <c r="E3069" s="2"/>
      <c r="F3069" s="2"/>
      <c r="G3069" s="3"/>
      <c r="H3069" s="3"/>
      <c r="I3069" s="2"/>
      <c r="J3069"/>
      <c r="K3069"/>
      <c r="L3069"/>
      <c r="M3069"/>
      <c r="N3069"/>
      <c r="O3069"/>
      <c r="P3069"/>
      <c r="Q3069"/>
      <c r="R3069"/>
      <c r="S3069"/>
      <c r="T3069"/>
      <c r="U3069"/>
      <c r="V3069" s="2"/>
    </row>
    <row r="3070" spans="2:22" x14ac:dyDescent="0.2">
      <c r="B3070" s="2"/>
      <c r="C3070" s="2"/>
      <c r="D3070" s="2"/>
      <c r="E3070" s="2"/>
      <c r="F3070" s="2"/>
      <c r="G3070" s="3"/>
      <c r="H3070" s="3"/>
      <c r="I3070" s="2"/>
      <c r="J3070"/>
      <c r="K3070"/>
      <c r="L3070"/>
      <c r="M3070"/>
      <c r="N3070"/>
      <c r="O3070"/>
      <c r="P3070"/>
      <c r="Q3070"/>
      <c r="R3070"/>
      <c r="S3070"/>
      <c r="T3070"/>
      <c r="U3070"/>
      <c r="V3070" s="2"/>
    </row>
    <row r="3071" spans="2:22" x14ac:dyDescent="0.2">
      <c r="B3071" s="2"/>
      <c r="C3071" s="2"/>
      <c r="D3071" s="2"/>
      <c r="E3071" s="2"/>
      <c r="F3071" s="2"/>
      <c r="G3071" s="3"/>
      <c r="H3071" s="3"/>
      <c r="I3071" s="2"/>
      <c r="J3071"/>
      <c r="K3071"/>
      <c r="L3071"/>
      <c r="M3071"/>
      <c r="N3071"/>
      <c r="O3071"/>
      <c r="P3071"/>
      <c r="Q3071"/>
      <c r="R3071"/>
      <c r="S3071"/>
      <c r="T3071"/>
      <c r="U3071"/>
      <c r="V3071" s="2"/>
    </row>
    <row r="3072" spans="2:22" x14ac:dyDescent="0.2">
      <c r="B3072" s="2"/>
      <c r="C3072" s="2"/>
      <c r="D3072" s="2"/>
      <c r="E3072" s="2"/>
      <c r="F3072" s="2"/>
      <c r="G3072" s="3"/>
      <c r="H3072" s="3"/>
      <c r="I3072" s="2"/>
      <c r="J3072"/>
      <c r="K3072"/>
      <c r="L3072"/>
      <c r="M3072"/>
      <c r="N3072"/>
      <c r="O3072"/>
      <c r="P3072"/>
      <c r="Q3072"/>
      <c r="R3072"/>
      <c r="S3072"/>
      <c r="T3072"/>
      <c r="U3072"/>
      <c r="V3072" s="2"/>
    </row>
    <row r="3073" spans="2:22" x14ac:dyDescent="0.2">
      <c r="B3073" s="2"/>
      <c r="C3073" s="2"/>
      <c r="D3073" s="2"/>
      <c r="E3073" s="2"/>
      <c r="F3073" s="2"/>
      <c r="G3073" s="3"/>
      <c r="H3073" s="3"/>
      <c r="I3073" s="2"/>
      <c r="J3073"/>
      <c r="K3073"/>
      <c r="L3073"/>
      <c r="M3073"/>
      <c r="N3073"/>
      <c r="O3073"/>
      <c r="P3073"/>
      <c r="Q3073"/>
      <c r="R3073"/>
      <c r="S3073"/>
      <c r="T3073"/>
      <c r="U3073"/>
      <c r="V3073" s="2"/>
    </row>
    <row r="3074" spans="2:22" x14ac:dyDescent="0.2">
      <c r="B3074" s="2"/>
      <c r="C3074" s="2"/>
      <c r="D3074" s="2"/>
      <c r="E3074" s="2"/>
      <c r="F3074" s="2"/>
      <c r="G3074" s="3"/>
      <c r="H3074" s="3"/>
      <c r="I3074" s="2"/>
      <c r="J3074"/>
      <c r="K3074"/>
      <c r="L3074"/>
      <c r="M3074"/>
      <c r="N3074"/>
      <c r="O3074"/>
      <c r="P3074"/>
      <c r="Q3074"/>
      <c r="R3074"/>
      <c r="S3074"/>
      <c r="T3074"/>
      <c r="U3074"/>
      <c r="V3074" s="2"/>
    </row>
    <row r="3075" spans="2:22" x14ac:dyDescent="0.2">
      <c r="B3075" s="2"/>
      <c r="C3075" s="2"/>
      <c r="D3075" s="2"/>
      <c r="E3075" s="2"/>
      <c r="F3075" s="2"/>
      <c r="G3075" s="3"/>
      <c r="H3075" s="3"/>
      <c r="I3075" s="2"/>
      <c r="J3075"/>
      <c r="K3075"/>
      <c r="L3075"/>
      <c r="M3075"/>
      <c r="N3075"/>
      <c r="O3075"/>
      <c r="P3075"/>
      <c r="Q3075"/>
      <c r="R3075"/>
      <c r="S3075"/>
      <c r="T3075"/>
      <c r="U3075"/>
      <c r="V3075" s="2"/>
    </row>
    <row r="3076" spans="2:22" x14ac:dyDescent="0.2">
      <c r="B3076" s="2"/>
      <c r="C3076" s="2"/>
      <c r="D3076" s="2"/>
      <c r="E3076" s="2"/>
      <c r="F3076" s="2"/>
      <c r="G3076" s="3"/>
      <c r="H3076" s="3"/>
      <c r="I3076" s="2"/>
      <c r="J3076"/>
      <c r="K3076"/>
      <c r="L3076"/>
      <c r="M3076"/>
      <c r="N3076"/>
      <c r="O3076"/>
      <c r="P3076"/>
      <c r="Q3076"/>
      <c r="R3076"/>
      <c r="S3076"/>
      <c r="T3076"/>
      <c r="U3076"/>
      <c r="V3076" s="2"/>
    </row>
    <row r="3077" spans="2:22" x14ac:dyDescent="0.2">
      <c r="B3077" s="2"/>
      <c r="C3077" s="2"/>
      <c r="D3077" s="2"/>
      <c r="E3077" s="2"/>
      <c r="F3077" s="2"/>
      <c r="G3077" s="3"/>
      <c r="H3077" s="3"/>
      <c r="I3077" s="2"/>
      <c r="J3077"/>
      <c r="K3077"/>
      <c r="L3077"/>
      <c r="M3077"/>
      <c r="N3077"/>
      <c r="O3077"/>
      <c r="P3077"/>
      <c r="Q3077"/>
      <c r="R3077"/>
      <c r="S3077"/>
      <c r="T3077"/>
      <c r="U3077"/>
      <c r="V3077" s="2"/>
    </row>
    <row r="3078" spans="2:22" x14ac:dyDescent="0.2">
      <c r="B3078" s="2"/>
      <c r="C3078" s="2"/>
      <c r="D3078" s="2"/>
      <c r="E3078" s="2"/>
      <c r="F3078" s="2"/>
      <c r="G3078" s="3"/>
      <c r="H3078" s="3"/>
      <c r="I3078" s="2"/>
      <c r="J3078"/>
      <c r="K3078"/>
      <c r="L3078"/>
      <c r="M3078"/>
      <c r="N3078"/>
      <c r="O3078"/>
      <c r="P3078"/>
      <c r="Q3078"/>
      <c r="R3078"/>
      <c r="S3078"/>
      <c r="T3078"/>
      <c r="U3078"/>
      <c r="V3078" s="2"/>
    </row>
    <row r="3079" spans="2:22" x14ac:dyDescent="0.2">
      <c r="B3079" s="2"/>
      <c r="C3079" s="2"/>
      <c r="D3079" s="2"/>
      <c r="E3079" s="2"/>
      <c r="F3079" s="2"/>
      <c r="G3079" s="3"/>
      <c r="H3079" s="3"/>
      <c r="I3079" s="2"/>
      <c r="J3079"/>
      <c r="K3079"/>
      <c r="L3079"/>
      <c r="M3079"/>
      <c r="N3079"/>
      <c r="O3079"/>
      <c r="P3079"/>
      <c r="Q3079"/>
      <c r="R3079"/>
      <c r="S3079"/>
      <c r="T3079"/>
      <c r="U3079"/>
      <c r="V3079" s="2"/>
    </row>
    <row r="3080" spans="2:22" x14ac:dyDescent="0.2">
      <c r="B3080" s="2"/>
      <c r="C3080" s="2"/>
      <c r="D3080" s="2"/>
      <c r="E3080" s="2"/>
      <c r="F3080" s="2"/>
      <c r="G3080" s="3"/>
      <c r="H3080" s="3"/>
      <c r="I3080" s="2"/>
      <c r="J3080"/>
      <c r="K3080"/>
      <c r="L3080"/>
      <c r="M3080"/>
      <c r="N3080"/>
      <c r="O3080"/>
      <c r="P3080"/>
      <c r="Q3080"/>
      <c r="R3080"/>
      <c r="S3080"/>
      <c r="T3080"/>
      <c r="U3080"/>
      <c r="V3080" s="2"/>
    </row>
    <row r="3081" spans="2:22" x14ac:dyDescent="0.2">
      <c r="B3081" s="2"/>
      <c r="C3081" s="2"/>
      <c r="D3081" s="2"/>
      <c r="E3081" s="2"/>
      <c r="F3081" s="2"/>
      <c r="G3081" s="3"/>
      <c r="H3081" s="3"/>
      <c r="I3081" s="2"/>
      <c r="J3081"/>
      <c r="K3081"/>
      <c r="L3081"/>
      <c r="M3081"/>
      <c r="N3081"/>
      <c r="O3081"/>
      <c r="P3081"/>
      <c r="Q3081"/>
      <c r="R3081"/>
      <c r="S3081"/>
      <c r="T3081"/>
      <c r="U3081"/>
      <c r="V3081" s="2"/>
    </row>
    <row r="3082" spans="2:22" x14ac:dyDescent="0.2">
      <c r="B3082" s="2"/>
      <c r="C3082" s="2"/>
      <c r="D3082" s="2"/>
      <c r="E3082" s="2"/>
      <c r="F3082" s="2"/>
      <c r="G3082" s="3"/>
      <c r="H3082" s="3"/>
      <c r="I3082" s="2"/>
      <c r="J3082"/>
      <c r="K3082"/>
      <c r="L3082"/>
      <c r="M3082"/>
      <c r="N3082"/>
      <c r="O3082"/>
      <c r="P3082"/>
      <c r="Q3082"/>
      <c r="R3082"/>
      <c r="S3082"/>
      <c r="T3082"/>
      <c r="U3082"/>
      <c r="V3082" s="2"/>
    </row>
    <row r="3083" spans="2:22" x14ac:dyDescent="0.2">
      <c r="B3083" s="2"/>
      <c r="C3083" s="2"/>
      <c r="D3083" s="2"/>
      <c r="E3083" s="2"/>
      <c r="F3083" s="2"/>
      <c r="G3083" s="3"/>
      <c r="H3083" s="3"/>
      <c r="I3083" s="2"/>
      <c r="J3083"/>
      <c r="K3083"/>
      <c r="L3083"/>
      <c r="M3083"/>
      <c r="N3083"/>
      <c r="O3083"/>
      <c r="P3083"/>
      <c r="Q3083"/>
      <c r="R3083"/>
      <c r="S3083"/>
      <c r="T3083"/>
      <c r="U3083"/>
      <c r="V3083" s="2"/>
    </row>
    <row r="3084" spans="2:22" x14ac:dyDescent="0.2">
      <c r="B3084" s="2"/>
      <c r="C3084" s="2"/>
      <c r="D3084" s="2"/>
      <c r="E3084" s="2"/>
      <c r="F3084" s="2"/>
      <c r="G3084" s="3"/>
      <c r="H3084" s="3"/>
      <c r="I3084" s="2"/>
      <c r="J3084"/>
      <c r="K3084"/>
      <c r="L3084"/>
      <c r="M3084"/>
      <c r="N3084"/>
      <c r="O3084"/>
      <c r="P3084"/>
      <c r="Q3084"/>
      <c r="R3084"/>
      <c r="S3084"/>
      <c r="T3084"/>
      <c r="U3084"/>
      <c r="V3084" s="2"/>
    </row>
    <row r="3085" spans="2:22" x14ac:dyDescent="0.2">
      <c r="B3085" s="2"/>
      <c r="C3085" s="2"/>
      <c r="D3085" s="2"/>
      <c r="E3085" s="2"/>
      <c r="F3085" s="2"/>
      <c r="G3085" s="3"/>
      <c r="H3085" s="3"/>
      <c r="I3085" s="2"/>
      <c r="J3085"/>
      <c r="K3085"/>
      <c r="L3085"/>
      <c r="M3085"/>
      <c r="N3085"/>
      <c r="O3085"/>
      <c r="P3085"/>
      <c r="Q3085"/>
      <c r="R3085"/>
      <c r="S3085"/>
      <c r="T3085"/>
      <c r="U3085"/>
      <c r="V3085" s="2"/>
    </row>
    <row r="3086" spans="2:22" x14ac:dyDescent="0.2">
      <c r="B3086" s="2"/>
      <c r="C3086" s="2"/>
      <c r="D3086" s="2"/>
      <c r="E3086" s="2"/>
      <c r="F3086" s="2"/>
      <c r="G3086" s="3"/>
      <c r="H3086" s="3"/>
      <c r="I3086" s="2"/>
      <c r="J3086"/>
      <c r="K3086"/>
      <c r="L3086"/>
      <c r="M3086"/>
      <c r="N3086"/>
      <c r="O3086"/>
      <c r="P3086"/>
      <c r="Q3086"/>
      <c r="R3086"/>
      <c r="S3086"/>
      <c r="T3086"/>
      <c r="U3086"/>
      <c r="V3086" s="2"/>
    </row>
    <row r="3087" spans="2:22" x14ac:dyDescent="0.2">
      <c r="B3087" s="2"/>
      <c r="C3087" s="2"/>
      <c r="D3087" s="2"/>
      <c r="E3087" s="2"/>
      <c r="F3087" s="2"/>
      <c r="G3087" s="3"/>
      <c r="H3087" s="3"/>
      <c r="I3087" s="2"/>
      <c r="J3087"/>
      <c r="K3087"/>
      <c r="L3087"/>
      <c r="M3087"/>
      <c r="N3087"/>
      <c r="O3087"/>
      <c r="P3087"/>
      <c r="Q3087"/>
      <c r="R3087"/>
      <c r="S3087"/>
      <c r="T3087"/>
      <c r="U3087"/>
      <c r="V3087" s="2"/>
    </row>
    <row r="3088" spans="2:22" x14ac:dyDescent="0.2">
      <c r="B3088" s="2"/>
      <c r="C3088" s="2"/>
      <c r="D3088" s="2"/>
      <c r="E3088" s="2"/>
      <c r="F3088" s="2"/>
      <c r="G3088" s="3"/>
      <c r="H3088" s="3"/>
      <c r="I3088" s="2"/>
      <c r="J3088"/>
      <c r="K3088"/>
      <c r="L3088"/>
      <c r="M3088"/>
      <c r="N3088"/>
      <c r="O3088"/>
      <c r="P3088"/>
      <c r="Q3088"/>
      <c r="R3088"/>
      <c r="S3088"/>
      <c r="T3088"/>
      <c r="U3088"/>
      <c r="V3088" s="2"/>
    </row>
    <row r="3089" spans="2:22" x14ac:dyDescent="0.2">
      <c r="B3089" s="2"/>
      <c r="C3089" s="2"/>
      <c r="D3089" s="2"/>
      <c r="E3089" s="2"/>
      <c r="F3089" s="2"/>
      <c r="G3089" s="3"/>
      <c r="H3089" s="3"/>
      <c r="I3089" s="2"/>
      <c r="J3089"/>
      <c r="K3089"/>
      <c r="L3089"/>
      <c r="M3089"/>
      <c r="N3089"/>
      <c r="O3089"/>
      <c r="P3089"/>
      <c r="Q3089"/>
      <c r="R3089"/>
      <c r="S3089"/>
      <c r="T3089"/>
      <c r="U3089"/>
      <c r="V3089" s="2"/>
    </row>
    <row r="3090" spans="2:22" x14ac:dyDescent="0.2">
      <c r="B3090" s="2"/>
      <c r="C3090" s="2"/>
      <c r="D3090" s="2"/>
      <c r="E3090" s="2"/>
      <c r="F3090" s="2"/>
      <c r="G3090" s="3"/>
      <c r="H3090" s="3"/>
      <c r="I3090" s="2"/>
      <c r="J3090"/>
      <c r="K3090"/>
      <c r="L3090"/>
      <c r="M3090"/>
      <c r="N3090"/>
      <c r="O3090"/>
      <c r="P3090"/>
      <c r="Q3090"/>
      <c r="R3090"/>
      <c r="S3090"/>
      <c r="T3090"/>
      <c r="U3090"/>
      <c r="V3090" s="2"/>
    </row>
    <row r="3091" spans="2:22" x14ac:dyDescent="0.2">
      <c r="B3091" s="2"/>
      <c r="C3091" s="2"/>
      <c r="D3091" s="2"/>
      <c r="E3091" s="2"/>
      <c r="F3091" s="2"/>
      <c r="G3091" s="3"/>
      <c r="H3091" s="3"/>
      <c r="I3091" s="2"/>
      <c r="J3091"/>
      <c r="K3091"/>
      <c r="L3091"/>
      <c r="M3091"/>
      <c r="N3091"/>
      <c r="O3091"/>
      <c r="P3091"/>
      <c r="Q3091"/>
      <c r="R3091"/>
      <c r="S3091"/>
      <c r="T3091"/>
      <c r="U3091"/>
      <c r="V3091" s="2"/>
    </row>
    <row r="3092" spans="2:22" x14ac:dyDescent="0.2">
      <c r="B3092" s="2"/>
      <c r="C3092" s="2"/>
      <c r="D3092" s="2"/>
      <c r="E3092" s="2"/>
      <c r="F3092" s="2"/>
      <c r="G3092" s="3"/>
      <c r="H3092" s="3"/>
      <c r="I3092" s="2"/>
      <c r="J3092"/>
      <c r="K3092"/>
      <c r="L3092"/>
      <c r="M3092"/>
      <c r="N3092"/>
      <c r="O3092"/>
      <c r="P3092"/>
      <c r="Q3092"/>
      <c r="R3092"/>
      <c r="S3092"/>
      <c r="T3092"/>
      <c r="U3092"/>
      <c r="V3092" s="2"/>
    </row>
    <row r="3093" spans="2:22" x14ac:dyDescent="0.2">
      <c r="B3093" s="2"/>
      <c r="C3093" s="2"/>
      <c r="D3093" s="2"/>
      <c r="E3093" s="2"/>
      <c r="F3093" s="2"/>
      <c r="G3093" s="3"/>
      <c r="H3093" s="3"/>
      <c r="I3093" s="2"/>
      <c r="J3093"/>
      <c r="K3093"/>
      <c r="L3093"/>
      <c r="M3093"/>
      <c r="N3093"/>
      <c r="O3093"/>
      <c r="P3093"/>
      <c r="Q3093"/>
      <c r="R3093"/>
      <c r="S3093"/>
      <c r="T3093"/>
      <c r="U3093"/>
      <c r="V3093" s="2"/>
    </row>
    <row r="3094" spans="2:22" x14ac:dyDescent="0.2">
      <c r="B3094" s="2"/>
      <c r="C3094" s="2"/>
      <c r="D3094" s="2"/>
      <c r="E3094" s="2"/>
      <c r="F3094" s="2"/>
      <c r="G3094" s="3"/>
      <c r="H3094" s="3"/>
      <c r="I3094" s="2"/>
      <c r="J3094"/>
      <c r="K3094"/>
      <c r="L3094"/>
      <c r="M3094"/>
      <c r="N3094"/>
      <c r="O3094"/>
      <c r="P3094"/>
      <c r="Q3094"/>
      <c r="R3094"/>
      <c r="S3094"/>
      <c r="T3094"/>
      <c r="U3094"/>
      <c r="V3094" s="2"/>
    </row>
    <row r="3095" spans="2:22" x14ac:dyDescent="0.2">
      <c r="B3095" s="2"/>
      <c r="C3095" s="2"/>
      <c r="D3095" s="2"/>
      <c r="E3095" s="2"/>
      <c r="F3095" s="2"/>
      <c r="G3095" s="3"/>
      <c r="H3095" s="3"/>
      <c r="I3095" s="2"/>
      <c r="J3095"/>
      <c r="K3095"/>
      <c r="L3095"/>
      <c r="M3095"/>
      <c r="N3095"/>
      <c r="O3095"/>
      <c r="P3095"/>
      <c r="Q3095"/>
      <c r="R3095"/>
      <c r="S3095"/>
      <c r="T3095"/>
      <c r="U3095"/>
      <c r="V3095" s="2"/>
    </row>
    <row r="3096" spans="2:22" x14ac:dyDescent="0.2">
      <c r="B3096" s="2"/>
      <c r="C3096" s="2"/>
      <c r="D3096" s="2"/>
      <c r="E3096" s="2"/>
      <c r="F3096" s="2"/>
      <c r="G3096" s="3"/>
      <c r="H3096" s="3"/>
      <c r="I3096" s="2"/>
      <c r="J3096"/>
      <c r="K3096"/>
      <c r="L3096"/>
      <c r="M3096"/>
      <c r="N3096"/>
      <c r="O3096"/>
      <c r="P3096"/>
      <c r="Q3096"/>
      <c r="R3096"/>
      <c r="S3096"/>
      <c r="T3096"/>
      <c r="U3096"/>
      <c r="V3096" s="2"/>
    </row>
    <row r="3097" spans="2:22" x14ac:dyDescent="0.2">
      <c r="B3097" s="2"/>
      <c r="C3097" s="2"/>
      <c r="D3097" s="2"/>
      <c r="E3097" s="2"/>
      <c r="F3097" s="2"/>
      <c r="G3097" s="3"/>
      <c r="H3097" s="3"/>
      <c r="I3097" s="2"/>
      <c r="J3097"/>
      <c r="K3097"/>
      <c r="L3097"/>
      <c r="M3097"/>
      <c r="N3097"/>
      <c r="O3097"/>
      <c r="P3097"/>
      <c r="Q3097"/>
      <c r="R3097"/>
      <c r="S3097"/>
      <c r="T3097"/>
      <c r="U3097"/>
      <c r="V3097" s="2"/>
    </row>
    <row r="3098" spans="2:22" x14ac:dyDescent="0.2">
      <c r="B3098" s="2"/>
      <c r="C3098" s="2"/>
      <c r="D3098" s="2"/>
      <c r="E3098" s="2"/>
      <c r="F3098" s="2"/>
      <c r="G3098" s="3"/>
      <c r="H3098" s="3"/>
      <c r="I3098" s="2"/>
      <c r="J3098"/>
      <c r="K3098"/>
      <c r="L3098"/>
      <c r="M3098"/>
      <c r="N3098"/>
      <c r="O3098"/>
      <c r="P3098"/>
      <c r="Q3098"/>
      <c r="R3098"/>
      <c r="S3098"/>
      <c r="T3098"/>
      <c r="U3098"/>
      <c r="V3098" s="2"/>
    </row>
    <row r="3099" spans="2:22" x14ac:dyDescent="0.2">
      <c r="B3099" s="2"/>
      <c r="C3099" s="2"/>
      <c r="D3099" s="2"/>
      <c r="E3099" s="2"/>
      <c r="F3099" s="2"/>
      <c r="G3099" s="3"/>
      <c r="H3099" s="3"/>
      <c r="I3099" s="2"/>
      <c r="J3099"/>
      <c r="K3099"/>
      <c r="L3099"/>
      <c r="M3099"/>
      <c r="N3099"/>
      <c r="O3099"/>
      <c r="P3099"/>
      <c r="Q3099"/>
      <c r="R3099"/>
      <c r="S3099"/>
      <c r="T3099"/>
      <c r="U3099"/>
      <c r="V3099" s="2"/>
    </row>
    <row r="3100" spans="2:22" x14ac:dyDescent="0.2">
      <c r="B3100" s="2"/>
      <c r="C3100" s="2"/>
      <c r="D3100" s="2"/>
      <c r="E3100" s="2"/>
      <c r="F3100" s="2"/>
      <c r="G3100" s="3"/>
      <c r="H3100" s="3"/>
      <c r="I3100" s="2"/>
      <c r="J3100"/>
      <c r="K3100"/>
      <c r="L3100"/>
      <c r="M3100"/>
      <c r="N3100"/>
      <c r="O3100"/>
      <c r="P3100"/>
      <c r="Q3100"/>
      <c r="R3100"/>
      <c r="S3100"/>
      <c r="T3100"/>
      <c r="U3100"/>
      <c r="V3100" s="2"/>
    </row>
    <row r="3101" spans="2:22" x14ac:dyDescent="0.2">
      <c r="B3101" s="2"/>
      <c r="C3101" s="2"/>
      <c r="D3101" s="2"/>
      <c r="E3101" s="2"/>
      <c r="F3101" s="2"/>
      <c r="G3101" s="3"/>
      <c r="H3101" s="3"/>
      <c r="I3101" s="2"/>
      <c r="J3101"/>
      <c r="K3101"/>
      <c r="L3101"/>
      <c r="M3101"/>
      <c r="N3101"/>
      <c r="O3101"/>
      <c r="P3101"/>
      <c r="Q3101"/>
      <c r="R3101"/>
      <c r="S3101"/>
      <c r="T3101"/>
      <c r="U3101"/>
      <c r="V3101" s="2"/>
    </row>
    <row r="3102" spans="2:22" x14ac:dyDescent="0.2">
      <c r="B3102" s="2"/>
      <c r="C3102" s="2"/>
      <c r="D3102" s="2"/>
      <c r="E3102" s="2"/>
      <c r="F3102" s="2"/>
      <c r="G3102" s="3"/>
      <c r="H3102" s="3"/>
      <c r="I3102" s="2"/>
      <c r="J3102"/>
      <c r="K3102"/>
      <c r="L3102"/>
      <c r="M3102"/>
      <c r="N3102"/>
      <c r="O3102"/>
      <c r="P3102"/>
      <c r="Q3102"/>
      <c r="R3102"/>
      <c r="S3102"/>
      <c r="T3102"/>
      <c r="U3102"/>
      <c r="V3102" s="2"/>
    </row>
    <row r="3103" spans="2:22" x14ac:dyDescent="0.2">
      <c r="B3103" s="2"/>
      <c r="C3103" s="2"/>
      <c r="D3103" s="2"/>
      <c r="E3103" s="2"/>
      <c r="F3103" s="2"/>
      <c r="G3103" s="3"/>
      <c r="H3103" s="3"/>
      <c r="I3103" s="2"/>
      <c r="J3103"/>
      <c r="K3103"/>
      <c r="L3103"/>
      <c r="M3103"/>
      <c r="N3103"/>
      <c r="O3103"/>
      <c r="P3103"/>
      <c r="Q3103"/>
      <c r="R3103"/>
      <c r="S3103"/>
      <c r="T3103"/>
      <c r="U3103"/>
      <c r="V3103" s="2"/>
    </row>
    <row r="3104" spans="2:22" x14ac:dyDescent="0.2">
      <c r="B3104" s="2"/>
      <c r="C3104" s="2"/>
      <c r="D3104" s="2"/>
      <c r="E3104" s="2"/>
      <c r="F3104" s="2"/>
      <c r="G3104" s="3"/>
      <c r="H3104" s="3"/>
      <c r="I3104" s="2"/>
      <c r="J3104"/>
      <c r="K3104"/>
      <c r="L3104"/>
      <c r="M3104"/>
      <c r="N3104"/>
      <c r="O3104"/>
      <c r="P3104"/>
      <c r="Q3104"/>
      <c r="R3104"/>
      <c r="S3104"/>
      <c r="T3104"/>
      <c r="U3104"/>
      <c r="V3104" s="2"/>
    </row>
    <row r="3105" spans="2:22" x14ac:dyDescent="0.2">
      <c r="B3105" s="2"/>
      <c r="C3105" s="2"/>
      <c r="D3105" s="2"/>
      <c r="E3105" s="2"/>
      <c r="F3105" s="2"/>
      <c r="G3105" s="3"/>
      <c r="H3105" s="3"/>
      <c r="I3105" s="2"/>
      <c r="J3105"/>
      <c r="K3105"/>
      <c r="L3105"/>
      <c r="M3105"/>
      <c r="N3105"/>
      <c r="O3105"/>
      <c r="P3105"/>
      <c r="Q3105"/>
      <c r="R3105"/>
      <c r="S3105"/>
      <c r="T3105"/>
      <c r="U3105"/>
      <c r="V3105" s="2"/>
    </row>
    <row r="3106" spans="2:22" x14ac:dyDescent="0.2">
      <c r="B3106" s="2"/>
      <c r="C3106" s="2"/>
      <c r="D3106" s="2"/>
      <c r="E3106" s="2"/>
      <c r="F3106" s="2"/>
      <c r="G3106" s="3"/>
      <c r="H3106" s="3"/>
      <c r="I3106" s="2"/>
      <c r="J3106"/>
      <c r="K3106"/>
      <c r="L3106"/>
      <c r="M3106"/>
      <c r="N3106"/>
      <c r="O3106"/>
      <c r="P3106"/>
      <c r="Q3106"/>
      <c r="R3106"/>
      <c r="S3106"/>
      <c r="T3106"/>
      <c r="U3106"/>
      <c r="V3106" s="2"/>
    </row>
    <row r="3107" spans="2:22" x14ac:dyDescent="0.2">
      <c r="B3107" s="2"/>
      <c r="C3107" s="2"/>
      <c r="D3107" s="2"/>
      <c r="E3107" s="2"/>
      <c r="F3107" s="2"/>
      <c r="G3107" s="3"/>
      <c r="H3107" s="3"/>
      <c r="I3107" s="2"/>
      <c r="J3107"/>
      <c r="K3107"/>
      <c r="L3107"/>
      <c r="M3107"/>
      <c r="N3107"/>
      <c r="O3107"/>
      <c r="P3107"/>
      <c r="Q3107"/>
      <c r="R3107"/>
      <c r="S3107"/>
      <c r="T3107"/>
      <c r="U3107"/>
      <c r="V3107" s="2"/>
    </row>
    <row r="3108" spans="2:22" x14ac:dyDescent="0.2">
      <c r="B3108" s="2"/>
      <c r="C3108" s="2"/>
      <c r="D3108" s="2"/>
      <c r="E3108" s="2"/>
      <c r="F3108" s="2"/>
      <c r="G3108" s="3"/>
      <c r="H3108" s="3"/>
      <c r="I3108" s="2"/>
      <c r="J3108"/>
      <c r="K3108"/>
      <c r="L3108"/>
      <c r="M3108"/>
      <c r="N3108"/>
      <c r="O3108"/>
      <c r="P3108"/>
      <c r="Q3108"/>
      <c r="R3108"/>
      <c r="S3108"/>
      <c r="T3108"/>
      <c r="U3108"/>
      <c r="V3108" s="2"/>
    </row>
    <row r="3109" spans="2:22" x14ac:dyDescent="0.2">
      <c r="B3109" s="2"/>
      <c r="C3109" s="2"/>
      <c r="D3109" s="2"/>
      <c r="E3109" s="2"/>
      <c r="F3109" s="2"/>
      <c r="G3109" s="3"/>
      <c r="H3109" s="3"/>
      <c r="I3109" s="2"/>
      <c r="J3109"/>
      <c r="K3109"/>
      <c r="L3109"/>
      <c r="M3109"/>
      <c r="N3109"/>
      <c r="O3109"/>
      <c r="P3109"/>
      <c r="Q3109"/>
      <c r="R3109"/>
      <c r="S3109"/>
      <c r="T3109"/>
      <c r="U3109"/>
      <c r="V3109" s="2"/>
    </row>
    <row r="3110" spans="2:22" x14ac:dyDescent="0.2">
      <c r="B3110" s="2"/>
      <c r="C3110" s="2"/>
      <c r="D3110" s="2"/>
      <c r="E3110" s="2"/>
      <c r="F3110" s="2"/>
      <c r="G3110" s="3"/>
      <c r="H3110" s="3"/>
      <c r="I3110" s="2"/>
      <c r="J3110"/>
      <c r="K3110"/>
      <c r="L3110"/>
      <c r="M3110"/>
      <c r="N3110"/>
      <c r="O3110"/>
      <c r="P3110"/>
      <c r="Q3110"/>
      <c r="R3110"/>
      <c r="S3110"/>
      <c r="T3110"/>
      <c r="U3110"/>
      <c r="V3110" s="2"/>
    </row>
    <row r="3111" spans="2:22" x14ac:dyDescent="0.2">
      <c r="B3111" s="2"/>
      <c r="C3111" s="2"/>
      <c r="D3111" s="2"/>
      <c r="E3111" s="2"/>
      <c r="F3111" s="2"/>
      <c r="G3111" s="3"/>
      <c r="H3111" s="3"/>
      <c r="I3111" s="2"/>
      <c r="J3111"/>
      <c r="K3111"/>
      <c r="L3111"/>
      <c r="M3111"/>
      <c r="N3111"/>
      <c r="O3111"/>
      <c r="P3111"/>
      <c r="Q3111"/>
      <c r="R3111"/>
      <c r="S3111"/>
      <c r="T3111"/>
      <c r="U3111"/>
      <c r="V3111" s="2"/>
    </row>
    <row r="3112" spans="2:22" x14ac:dyDescent="0.2">
      <c r="B3112" s="2"/>
      <c r="C3112" s="2"/>
      <c r="D3112" s="2"/>
      <c r="E3112" s="2"/>
      <c r="F3112" s="2"/>
      <c r="G3112" s="3"/>
      <c r="H3112" s="3"/>
      <c r="I3112" s="2"/>
      <c r="J3112"/>
      <c r="K3112"/>
      <c r="L3112"/>
      <c r="M3112"/>
      <c r="N3112"/>
      <c r="O3112"/>
      <c r="P3112"/>
      <c r="Q3112"/>
      <c r="R3112"/>
      <c r="S3112"/>
      <c r="T3112"/>
      <c r="U3112"/>
      <c r="V3112" s="2"/>
    </row>
    <row r="3113" spans="2:22" x14ac:dyDescent="0.2">
      <c r="B3113" s="2"/>
      <c r="C3113" s="2"/>
      <c r="D3113" s="2"/>
      <c r="E3113" s="2"/>
      <c r="F3113" s="2"/>
      <c r="G3113" s="3"/>
      <c r="H3113" s="3"/>
      <c r="I3113" s="2"/>
      <c r="J3113"/>
      <c r="K3113"/>
      <c r="L3113"/>
      <c r="M3113"/>
      <c r="N3113"/>
      <c r="O3113"/>
      <c r="P3113"/>
      <c r="Q3113"/>
      <c r="R3113"/>
      <c r="S3113"/>
      <c r="T3113"/>
      <c r="U3113"/>
      <c r="V3113" s="2"/>
    </row>
    <row r="3114" spans="2:22" x14ac:dyDescent="0.2">
      <c r="B3114" s="2"/>
      <c r="C3114" s="2"/>
      <c r="D3114" s="2"/>
      <c r="E3114" s="2"/>
      <c r="F3114" s="2"/>
      <c r="G3114" s="3"/>
      <c r="H3114" s="3"/>
      <c r="I3114" s="2"/>
      <c r="J3114"/>
      <c r="K3114"/>
      <c r="L3114"/>
      <c r="M3114"/>
      <c r="N3114"/>
      <c r="O3114"/>
      <c r="P3114"/>
      <c r="Q3114"/>
      <c r="R3114"/>
      <c r="S3114"/>
      <c r="T3114"/>
      <c r="U3114"/>
      <c r="V3114" s="2"/>
    </row>
    <row r="3115" spans="2:22" x14ac:dyDescent="0.2">
      <c r="B3115" s="2"/>
      <c r="C3115" s="2"/>
      <c r="D3115" s="2"/>
      <c r="E3115" s="2"/>
      <c r="F3115" s="2"/>
      <c r="G3115" s="3"/>
      <c r="H3115" s="3"/>
      <c r="I3115" s="2"/>
      <c r="J3115"/>
      <c r="K3115"/>
      <c r="L3115"/>
      <c r="M3115"/>
      <c r="N3115"/>
      <c r="O3115"/>
      <c r="P3115"/>
      <c r="Q3115"/>
      <c r="R3115"/>
      <c r="S3115"/>
      <c r="T3115"/>
      <c r="U3115"/>
      <c r="V3115" s="2"/>
    </row>
    <row r="3116" spans="2:22" x14ac:dyDescent="0.2">
      <c r="B3116" s="2"/>
      <c r="C3116" s="2"/>
      <c r="D3116" s="2"/>
      <c r="E3116" s="2"/>
      <c r="F3116" s="2"/>
      <c r="G3116" s="3"/>
      <c r="H3116" s="3"/>
      <c r="I3116" s="2"/>
      <c r="J3116"/>
      <c r="K3116"/>
      <c r="L3116"/>
      <c r="M3116"/>
      <c r="N3116"/>
      <c r="O3116"/>
      <c r="P3116"/>
      <c r="Q3116"/>
      <c r="R3116"/>
      <c r="S3116"/>
      <c r="T3116"/>
      <c r="U3116"/>
      <c r="V3116" s="2"/>
    </row>
    <row r="3117" spans="2:22" x14ac:dyDescent="0.2">
      <c r="B3117" s="2"/>
      <c r="C3117" s="2"/>
      <c r="D3117" s="2"/>
      <c r="E3117" s="2"/>
      <c r="F3117" s="2"/>
      <c r="G3117" s="3"/>
      <c r="H3117" s="3"/>
      <c r="I3117" s="2"/>
      <c r="J3117"/>
      <c r="K3117"/>
      <c r="L3117"/>
      <c r="M3117"/>
      <c r="N3117"/>
      <c r="O3117"/>
      <c r="P3117"/>
      <c r="Q3117"/>
      <c r="R3117"/>
      <c r="S3117"/>
      <c r="T3117"/>
      <c r="U3117"/>
      <c r="V3117" s="2"/>
    </row>
    <row r="3118" spans="2:22" x14ac:dyDescent="0.2">
      <c r="B3118" s="2"/>
      <c r="C3118" s="2"/>
      <c r="D3118" s="2"/>
      <c r="E3118" s="2"/>
      <c r="F3118" s="2"/>
      <c r="G3118" s="3"/>
      <c r="H3118" s="3"/>
      <c r="I3118" s="2"/>
      <c r="J3118"/>
      <c r="K3118"/>
      <c r="L3118"/>
      <c r="M3118"/>
      <c r="N3118"/>
      <c r="O3118"/>
      <c r="P3118"/>
      <c r="Q3118"/>
      <c r="R3118"/>
      <c r="S3118"/>
      <c r="T3118"/>
      <c r="U3118"/>
      <c r="V3118" s="2"/>
    </row>
    <row r="3119" spans="2:22" x14ac:dyDescent="0.2">
      <c r="B3119" s="2"/>
      <c r="C3119" s="2"/>
      <c r="D3119" s="2"/>
      <c r="E3119" s="2"/>
      <c r="F3119" s="2"/>
      <c r="G3119" s="3"/>
      <c r="H3119" s="3"/>
      <c r="I3119" s="2"/>
      <c r="J3119"/>
      <c r="K3119"/>
      <c r="L3119"/>
      <c r="M3119"/>
      <c r="N3119"/>
      <c r="O3119"/>
      <c r="P3119"/>
      <c r="Q3119"/>
      <c r="R3119"/>
      <c r="S3119"/>
      <c r="T3119"/>
      <c r="U3119"/>
      <c r="V3119" s="2"/>
    </row>
    <row r="3120" spans="2:22" x14ac:dyDescent="0.2">
      <c r="B3120" s="2"/>
      <c r="C3120" s="2"/>
      <c r="D3120" s="2"/>
      <c r="E3120" s="2"/>
      <c r="F3120" s="2"/>
      <c r="G3120" s="3"/>
      <c r="H3120" s="3"/>
      <c r="I3120" s="2"/>
      <c r="J3120"/>
      <c r="K3120"/>
      <c r="L3120"/>
      <c r="M3120"/>
      <c r="N3120"/>
      <c r="O3120"/>
      <c r="P3120"/>
      <c r="Q3120"/>
      <c r="R3120"/>
      <c r="S3120"/>
      <c r="T3120"/>
      <c r="U3120"/>
      <c r="V3120" s="2"/>
    </row>
    <row r="3121" spans="2:22" x14ac:dyDescent="0.2">
      <c r="B3121" s="2"/>
      <c r="C3121" s="2"/>
      <c r="D3121" s="2"/>
      <c r="E3121" s="2"/>
      <c r="F3121" s="2"/>
      <c r="G3121" s="3"/>
      <c r="H3121" s="3"/>
      <c r="I3121" s="2"/>
      <c r="J3121"/>
      <c r="K3121"/>
      <c r="L3121"/>
      <c r="M3121"/>
      <c r="N3121"/>
      <c r="O3121"/>
      <c r="P3121"/>
      <c r="Q3121"/>
      <c r="R3121"/>
      <c r="S3121"/>
      <c r="T3121"/>
      <c r="U3121"/>
      <c r="V3121" s="2"/>
    </row>
    <row r="3122" spans="2:22" x14ac:dyDescent="0.2">
      <c r="B3122" s="2"/>
      <c r="C3122" s="2"/>
      <c r="D3122" s="2"/>
      <c r="E3122" s="2"/>
      <c r="F3122" s="2"/>
      <c r="G3122" s="3"/>
      <c r="H3122" s="3"/>
      <c r="I3122" s="2"/>
      <c r="J3122"/>
      <c r="K3122"/>
      <c r="L3122"/>
      <c r="M3122"/>
      <c r="N3122"/>
      <c r="O3122"/>
      <c r="P3122"/>
      <c r="Q3122"/>
      <c r="R3122"/>
      <c r="S3122"/>
      <c r="T3122"/>
      <c r="U3122"/>
      <c r="V3122" s="2"/>
    </row>
    <row r="3123" spans="2:22" x14ac:dyDescent="0.2">
      <c r="B3123" s="2"/>
      <c r="C3123" s="2"/>
      <c r="D3123" s="2"/>
      <c r="E3123" s="2"/>
      <c r="F3123" s="2"/>
      <c r="G3123" s="3"/>
      <c r="H3123" s="3"/>
      <c r="I3123" s="2"/>
      <c r="J3123"/>
      <c r="K3123"/>
      <c r="L3123"/>
      <c r="M3123"/>
      <c r="N3123"/>
      <c r="O3123"/>
      <c r="P3123"/>
      <c r="Q3123"/>
      <c r="R3123"/>
      <c r="S3123"/>
      <c r="T3123"/>
      <c r="U3123"/>
      <c r="V3123" s="2"/>
    </row>
    <row r="3124" spans="2:22" x14ac:dyDescent="0.2">
      <c r="B3124" s="2"/>
      <c r="C3124" s="2"/>
      <c r="D3124" s="2"/>
      <c r="E3124" s="2"/>
      <c r="F3124" s="2"/>
      <c r="G3124" s="3"/>
      <c r="H3124" s="3"/>
      <c r="I3124" s="2"/>
      <c r="J3124"/>
      <c r="K3124"/>
      <c r="L3124"/>
      <c r="M3124"/>
      <c r="N3124"/>
      <c r="O3124"/>
      <c r="P3124"/>
      <c r="Q3124"/>
      <c r="R3124"/>
      <c r="S3124"/>
      <c r="T3124"/>
      <c r="U3124"/>
      <c r="V3124" s="2"/>
    </row>
    <row r="3125" spans="2:22" x14ac:dyDescent="0.2">
      <c r="B3125" s="2"/>
      <c r="C3125" s="2"/>
      <c r="D3125" s="2"/>
      <c r="E3125" s="2"/>
      <c r="F3125" s="2"/>
      <c r="G3125" s="3"/>
      <c r="H3125" s="3"/>
      <c r="I3125" s="2"/>
      <c r="J3125"/>
      <c r="K3125"/>
      <c r="L3125"/>
      <c r="M3125"/>
      <c r="N3125"/>
      <c r="O3125"/>
      <c r="P3125"/>
      <c r="Q3125"/>
      <c r="R3125"/>
      <c r="S3125"/>
      <c r="T3125"/>
      <c r="U3125"/>
      <c r="V3125" s="2"/>
    </row>
    <row r="3126" spans="2:22" x14ac:dyDescent="0.2">
      <c r="B3126" s="2"/>
      <c r="C3126" s="2"/>
      <c r="D3126" s="2"/>
      <c r="E3126" s="2"/>
      <c r="F3126" s="2"/>
      <c r="G3126" s="3"/>
      <c r="H3126" s="3"/>
      <c r="I3126" s="2"/>
      <c r="J3126"/>
      <c r="K3126"/>
      <c r="L3126"/>
      <c r="M3126"/>
      <c r="N3126"/>
      <c r="O3126"/>
      <c r="P3126"/>
      <c r="Q3126"/>
      <c r="R3126"/>
      <c r="S3126"/>
      <c r="T3126"/>
      <c r="U3126"/>
      <c r="V3126" s="2"/>
    </row>
    <row r="3127" spans="2:22" x14ac:dyDescent="0.2">
      <c r="B3127" s="2"/>
      <c r="C3127" s="2"/>
      <c r="D3127" s="2"/>
      <c r="E3127" s="2"/>
      <c r="F3127" s="2"/>
      <c r="G3127" s="3"/>
      <c r="H3127" s="3"/>
      <c r="I3127" s="2"/>
      <c r="J3127"/>
      <c r="K3127"/>
      <c r="L3127"/>
      <c r="M3127"/>
      <c r="N3127"/>
      <c r="O3127"/>
      <c r="P3127"/>
      <c r="Q3127"/>
      <c r="R3127"/>
      <c r="S3127"/>
      <c r="T3127"/>
      <c r="U3127"/>
      <c r="V3127" s="2"/>
    </row>
    <row r="3128" spans="2:22" x14ac:dyDescent="0.2">
      <c r="B3128" s="2"/>
      <c r="C3128" s="2"/>
      <c r="D3128" s="2"/>
      <c r="E3128" s="2"/>
      <c r="F3128" s="2"/>
      <c r="G3128" s="3"/>
      <c r="H3128" s="3"/>
      <c r="I3128" s="2"/>
      <c r="J3128"/>
      <c r="K3128"/>
      <c r="L3128"/>
      <c r="M3128"/>
      <c r="N3128"/>
      <c r="O3128"/>
      <c r="P3128"/>
      <c r="Q3128"/>
      <c r="R3128"/>
      <c r="S3128"/>
      <c r="T3128"/>
      <c r="U3128"/>
      <c r="V3128" s="2"/>
    </row>
    <row r="3129" spans="2:22" x14ac:dyDescent="0.2">
      <c r="B3129" s="2"/>
      <c r="C3129" s="2"/>
      <c r="D3129" s="2"/>
      <c r="E3129" s="2"/>
      <c r="F3129" s="2"/>
      <c r="G3129" s="3"/>
      <c r="H3129" s="3"/>
      <c r="I3129" s="2"/>
      <c r="J3129"/>
      <c r="K3129"/>
      <c r="L3129"/>
      <c r="M3129"/>
      <c r="N3129"/>
      <c r="O3129"/>
      <c r="P3129"/>
      <c r="Q3129"/>
      <c r="R3129"/>
      <c r="S3129"/>
      <c r="T3129"/>
      <c r="U3129"/>
      <c r="V3129" s="2"/>
    </row>
    <row r="3130" spans="2:22" x14ac:dyDescent="0.2">
      <c r="B3130" s="2"/>
      <c r="C3130" s="2"/>
      <c r="D3130" s="2"/>
      <c r="E3130" s="2"/>
      <c r="F3130" s="2"/>
      <c r="G3130" s="3"/>
      <c r="H3130" s="3"/>
      <c r="I3130" s="2"/>
      <c r="J3130"/>
      <c r="K3130"/>
      <c r="L3130"/>
      <c r="M3130"/>
      <c r="N3130"/>
      <c r="O3130"/>
      <c r="P3130"/>
      <c r="Q3130"/>
      <c r="R3130"/>
      <c r="S3130"/>
      <c r="T3130"/>
      <c r="U3130"/>
      <c r="V3130" s="2"/>
    </row>
    <row r="3131" spans="2:22" x14ac:dyDescent="0.2">
      <c r="B3131" s="2"/>
      <c r="C3131" s="2"/>
      <c r="D3131" s="2"/>
      <c r="E3131" s="2"/>
      <c r="F3131" s="2"/>
      <c r="G3131" s="3"/>
      <c r="H3131" s="3"/>
      <c r="I3131" s="2"/>
      <c r="J3131"/>
      <c r="K3131"/>
      <c r="L3131"/>
      <c r="M3131"/>
      <c r="N3131"/>
      <c r="O3131"/>
      <c r="P3131"/>
      <c r="Q3131"/>
      <c r="R3131"/>
      <c r="S3131"/>
      <c r="T3131"/>
      <c r="U3131"/>
      <c r="V3131" s="2"/>
    </row>
    <row r="3132" spans="2:22" x14ac:dyDescent="0.2">
      <c r="B3132" s="2"/>
      <c r="C3132" s="2"/>
      <c r="D3132" s="2"/>
      <c r="E3132" s="2"/>
      <c r="F3132" s="2"/>
      <c r="G3132" s="3"/>
      <c r="H3132" s="3"/>
      <c r="I3132" s="2"/>
      <c r="J3132"/>
      <c r="K3132"/>
      <c r="L3132"/>
      <c r="M3132"/>
      <c r="N3132"/>
      <c r="O3132"/>
      <c r="P3132"/>
      <c r="Q3132"/>
      <c r="R3132"/>
      <c r="S3132"/>
      <c r="T3132"/>
      <c r="U3132"/>
      <c r="V3132" s="2"/>
    </row>
    <row r="3133" spans="2:22" x14ac:dyDescent="0.2">
      <c r="B3133" s="2"/>
      <c r="C3133" s="2"/>
      <c r="D3133" s="2"/>
      <c r="E3133" s="2"/>
      <c r="F3133" s="2"/>
      <c r="G3133" s="3"/>
      <c r="H3133" s="3"/>
      <c r="I3133" s="2"/>
      <c r="J3133"/>
      <c r="K3133"/>
      <c r="L3133"/>
      <c r="M3133"/>
      <c r="N3133"/>
      <c r="O3133"/>
      <c r="P3133"/>
      <c r="Q3133"/>
      <c r="R3133"/>
      <c r="S3133"/>
      <c r="T3133"/>
      <c r="U3133"/>
      <c r="V3133" s="2"/>
    </row>
    <row r="3134" spans="2:22" x14ac:dyDescent="0.2">
      <c r="B3134" s="2"/>
      <c r="C3134" s="2"/>
      <c r="D3134" s="2"/>
      <c r="E3134" s="2"/>
      <c r="F3134" s="2"/>
      <c r="G3134" s="3"/>
      <c r="H3134" s="3"/>
      <c r="I3134" s="2"/>
      <c r="J3134"/>
      <c r="K3134"/>
      <c r="L3134"/>
      <c r="M3134"/>
      <c r="N3134"/>
      <c r="O3134"/>
      <c r="P3134"/>
      <c r="Q3134"/>
      <c r="R3134"/>
      <c r="S3134"/>
      <c r="T3134"/>
      <c r="U3134"/>
      <c r="V3134" s="2"/>
    </row>
    <row r="3135" spans="2:22" x14ac:dyDescent="0.2">
      <c r="B3135" s="2"/>
      <c r="C3135" s="2"/>
      <c r="D3135" s="2"/>
      <c r="E3135" s="2"/>
      <c r="F3135" s="2"/>
      <c r="G3135" s="3"/>
      <c r="H3135" s="3"/>
      <c r="I3135" s="2"/>
      <c r="J3135"/>
      <c r="K3135"/>
      <c r="L3135"/>
      <c r="M3135"/>
      <c r="N3135"/>
      <c r="O3135"/>
      <c r="P3135"/>
      <c r="Q3135"/>
      <c r="R3135"/>
      <c r="S3135"/>
      <c r="T3135"/>
      <c r="U3135"/>
      <c r="V3135" s="2"/>
    </row>
    <row r="3136" spans="2:22" x14ac:dyDescent="0.2">
      <c r="B3136" s="2"/>
      <c r="C3136" s="2"/>
      <c r="D3136" s="2"/>
      <c r="E3136" s="2"/>
      <c r="F3136" s="2"/>
      <c r="G3136" s="3"/>
      <c r="H3136" s="3"/>
      <c r="I3136" s="2"/>
      <c r="J3136"/>
      <c r="K3136"/>
      <c r="L3136"/>
      <c r="M3136"/>
      <c r="N3136"/>
      <c r="O3136"/>
      <c r="P3136"/>
      <c r="Q3136"/>
      <c r="R3136"/>
      <c r="S3136"/>
      <c r="T3136"/>
      <c r="U3136"/>
      <c r="V3136" s="2"/>
    </row>
    <row r="3137" spans="2:22" x14ac:dyDescent="0.2">
      <c r="B3137" s="2"/>
      <c r="C3137" s="2"/>
      <c r="D3137" s="2"/>
      <c r="E3137" s="2"/>
      <c r="F3137" s="2"/>
      <c r="G3137" s="3"/>
      <c r="H3137" s="3"/>
      <c r="I3137" s="2"/>
      <c r="J3137"/>
      <c r="K3137"/>
      <c r="L3137"/>
      <c r="M3137"/>
      <c r="N3137"/>
      <c r="O3137"/>
      <c r="P3137"/>
      <c r="Q3137"/>
      <c r="R3137"/>
      <c r="S3137"/>
      <c r="T3137"/>
      <c r="U3137"/>
      <c r="V3137" s="2"/>
    </row>
    <row r="3138" spans="2:22" x14ac:dyDescent="0.2">
      <c r="B3138" s="2"/>
      <c r="C3138" s="2"/>
      <c r="D3138" s="2"/>
      <c r="E3138" s="2"/>
      <c r="F3138" s="2"/>
      <c r="G3138" s="3"/>
      <c r="H3138" s="3"/>
      <c r="I3138" s="2"/>
      <c r="J3138"/>
      <c r="K3138"/>
      <c r="L3138"/>
      <c r="M3138"/>
      <c r="N3138"/>
      <c r="O3138"/>
      <c r="P3138"/>
      <c r="Q3138"/>
      <c r="R3138"/>
      <c r="S3138"/>
      <c r="T3138"/>
      <c r="U3138"/>
      <c r="V3138" s="2"/>
    </row>
    <row r="3139" spans="2:22" x14ac:dyDescent="0.2">
      <c r="B3139" s="2"/>
      <c r="C3139" s="2"/>
      <c r="D3139" s="2"/>
      <c r="E3139" s="2"/>
      <c r="F3139" s="2"/>
      <c r="G3139" s="3"/>
      <c r="H3139" s="3"/>
      <c r="I3139" s="2"/>
      <c r="J3139"/>
      <c r="K3139"/>
      <c r="L3139"/>
      <c r="M3139"/>
      <c r="N3139"/>
      <c r="O3139"/>
      <c r="P3139"/>
      <c r="Q3139"/>
      <c r="R3139"/>
      <c r="S3139"/>
      <c r="T3139"/>
      <c r="U3139"/>
      <c r="V3139" s="2"/>
    </row>
    <row r="3140" spans="2:22" x14ac:dyDescent="0.2">
      <c r="B3140" s="2"/>
      <c r="C3140" s="2"/>
      <c r="D3140" s="2"/>
      <c r="E3140" s="2"/>
      <c r="F3140" s="2"/>
      <c r="G3140" s="3"/>
      <c r="H3140" s="3"/>
      <c r="I3140" s="2"/>
      <c r="J3140"/>
      <c r="K3140"/>
      <c r="L3140"/>
      <c r="M3140"/>
      <c r="N3140"/>
      <c r="O3140"/>
      <c r="P3140"/>
      <c r="Q3140"/>
      <c r="R3140"/>
      <c r="S3140"/>
      <c r="T3140"/>
      <c r="U3140"/>
      <c r="V3140" s="2"/>
    </row>
    <row r="3141" spans="2:22" x14ac:dyDescent="0.2">
      <c r="B3141" s="2"/>
      <c r="C3141" s="2"/>
      <c r="D3141" s="2"/>
      <c r="E3141" s="2"/>
      <c r="F3141" s="2"/>
      <c r="G3141" s="3"/>
      <c r="H3141" s="3"/>
      <c r="I3141" s="2"/>
      <c r="J3141"/>
      <c r="K3141"/>
      <c r="L3141"/>
      <c r="M3141"/>
      <c r="N3141"/>
      <c r="O3141"/>
      <c r="P3141"/>
      <c r="Q3141"/>
      <c r="R3141"/>
      <c r="S3141"/>
      <c r="T3141"/>
      <c r="U3141"/>
      <c r="V3141" s="2"/>
    </row>
    <row r="3142" spans="2:22" x14ac:dyDescent="0.2">
      <c r="B3142" s="2"/>
      <c r="C3142" s="2"/>
      <c r="D3142" s="2"/>
      <c r="E3142" s="2"/>
      <c r="F3142" s="2"/>
      <c r="G3142" s="3"/>
      <c r="H3142" s="3"/>
      <c r="I3142" s="2"/>
      <c r="J3142"/>
      <c r="K3142"/>
      <c r="L3142"/>
      <c r="M3142"/>
      <c r="N3142"/>
      <c r="O3142"/>
      <c r="P3142"/>
      <c r="Q3142"/>
      <c r="R3142"/>
      <c r="S3142"/>
      <c r="T3142"/>
      <c r="U3142"/>
      <c r="V3142" s="2"/>
    </row>
    <row r="3143" spans="2:22" x14ac:dyDescent="0.2">
      <c r="B3143" s="2"/>
      <c r="C3143" s="2"/>
      <c r="D3143" s="2"/>
      <c r="E3143" s="2"/>
      <c r="F3143" s="2"/>
      <c r="G3143" s="3"/>
      <c r="H3143" s="3"/>
      <c r="I3143" s="2"/>
      <c r="J3143"/>
      <c r="K3143"/>
      <c r="L3143"/>
      <c r="M3143"/>
      <c r="N3143"/>
      <c r="O3143"/>
      <c r="P3143"/>
      <c r="Q3143"/>
      <c r="R3143"/>
      <c r="S3143"/>
      <c r="T3143"/>
      <c r="U3143"/>
      <c r="V3143" s="2"/>
    </row>
    <row r="3144" spans="2:22" x14ac:dyDescent="0.2">
      <c r="B3144" s="2"/>
      <c r="C3144" s="2"/>
      <c r="D3144" s="2"/>
      <c r="E3144" s="2"/>
      <c r="F3144" s="2"/>
      <c r="G3144" s="3"/>
      <c r="H3144" s="3"/>
      <c r="I3144" s="2"/>
      <c r="J3144"/>
      <c r="K3144"/>
      <c r="L3144"/>
      <c r="M3144"/>
      <c r="N3144"/>
      <c r="O3144"/>
      <c r="P3144"/>
      <c r="Q3144"/>
      <c r="R3144"/>
      <c r="S3144"/>
      <c r="T3144"/>
      <c r="U3144"/>
      <c r="V3144" s="2"/>
    </row>
    <row r="3145" spans="2:22" x14ac:dyDescent="0.2">
      <c r="B3145" s="2"/>
      <c r="C3145" s="2"/>
      <c r="D3145" s="2"/>
      <c r="E3145" s="2"/>
      <c r="F3145" s="2"/>
      <c r="G3145" s="3"/>
      <c r="H3145" s="3"/>
      <c r="I3145" s="2"/>
      <c r="J3145"/>
      <c r="K3145"/>
      <c r="L3145"/>
      <c r="M3145"/>
      <c r="N3145"/>
      <c r="O3145"/>
      <c r="P3145"/>
      <c r="Q3145"/>
      <c r="R3145"/>
      <c r="S3145"/>
      <c r="T3145"/>
      <c r="U3145"/>
      <c r="V3145" s="2"/>
    </row>
    <row r="3146" spans="2:22" x14ac:dyDescent="0.2">
      <c r="B3146" s="2"/>
      <c r="C3146" s="2"/>
      <c r="D3146" s="2"/>
      <c r="E3146" s="2"/>
      <c r="F3146" s="2"/>
      <c r="G3146" s="3"/>
      <c r="H3146" s="3"/>
      <c r="I3146" s="2"/>
      <c r="J3146"/>
      <c r="K3146"/>
      <c r="L3146"/>
      <c r="M3146"/>
      <c r="N3146"/>
      <c r="O3146"/>
      <c r="P3146"/>
      <c r="Q3146"/>
      <c r="R3146"/>
      <c r="S3146"/>
      <c r="T3146"/>
      <c r="U3146"/>
      <c r="V3146" s="2"/>
    </row>
    <row r="3147" spans="2:22" x14ac:dyDescent="0.2">
      <c r="B3147" s="2"/>
      <c r="C3147" s="2"/>
      <c r="D3147" s="2"/>
      <c r="E3147" s="2"/>
      <c r="F3147" s="2"/>
      <c r="G3147" s="3"/>
      <c r="H3147" s="3"/>
      <c r="I3147" s="2"/>
      <c r="J3147"/>
      <c r="K3147"/>
      <c r="L3147"/>
      <c r="M3147"/>
      <c r="N3147"/>
      <c r="O3147"/>
      <c r="P3147"/>
      <c r="Q3147"/>
      <c r="R3147"/>
      <c r="S3147"/>
      <c r="T3147"/>
      <c r="U3147"/>
      <c r="V3147" s="2"/>
    </row>
    <row r="3148" spans="2:22" x14ac:dyDescent="0.2">
      <c r="B3148" s="2"/>
      <c r="C3148" s="2"/>
      <c r="D3148" s="2"/>
      <c r="E3148" s="2"/>
      <c r="F3148" s="2"/>
      <c r="G3148" s="3"/>
      <c r="H3148" s="3"/>
      <c r="I3148" s="2"/>
      <c r="J3148"/>
      <c r="K3148"/>
      <c r="L3148"/>
      <c r="M3148"/>
      <c r="N3148"/>
      <c r="O3148"/>
      <c r="P3148"/>
      <c r="Q3148"/>
      <c r="R3148"/>
      <c r="S3148"/>
      <c r="T3148"/>
      <c r="U3148"/>
      <c r="V3148" s="2"/>
    </row>
    <row r="3149" spans="2:22" x14ac:dyDescent="0.2">
      <c r="B3149" s="2"/>
      <c r="C3149" s="2"/>
      <c r="D3149" s="2"/>
      <c r="E3149" s="2"/>
      <c r="F3149" s="2"/>
      <c r="G3149" s="3"/>
      <c r="H3149" s="3"/>
      <c r="I3149" s="2"/>
      <c r="J3149"/>
      <c r="K3149"/>
      <c r="L3149"/>
      <c r="M3149"/>
      <c r="N3149"/>
      <c r="O3149"/>
      <c r="P3149"/>
      <c r="Q3149"/>
      <c r="R3149"/>
      <c r="S3149"/>
      <c r="T3149"/>
      <c r="U3149"/>
      <c r="V3149" s="2"/>
    </row>
    <row r="3150" spans="2:22" x14ac:dyDescent="0.2">
      <c r="B3150" s="2"/>
      <c r="C3150" s="2"/>
      <c r="D3150" s="2"/>
      <c r="E3150" s="2"/>
      <c r="F3150" s="2"/>
      <c r="G3150" s="3"/>
      <c r="H3150" s="3"/>
      <c r="I3150" s="2"/>
      <c r="J3150"/>
      <c r="K3150"/>
      <c r="L3150"/>
      <c r="M3150"/>
      <c r="N3150"/>
      <c r="O3150"/>
      <c r="P3150"/>
      <c r="Q3150"/>
      <c r="R3150"/>
      <c r="S3150"/>
      <c r="T3150"/>
      <c r="U3150"/>
      <c r="V3150" s="2"/>
    </row>
    <row r="3151" spans="2:22" x14ac:dyDescent="0.2">
      <c r="B3151" s="2"/>
      <c r="C3151" s="2"/>
      <c r="D3151" s="2"/>
      <c r="E3151" s="2"/>
      <c r="F3151" s="2"/>
      <c r="G3151" s="3"/>
      <c r="H3151" s="3"/>
      <c r="I3151" s="2"/>
      <c r="J3151"/>
      <c r="K3151"/>
      <c r="L3151"/>
      <c r="M3151"/>
      <c r="N3151"/>
      <c r="O3151"/>
      <c r="P3151"/>
      <c r="Q3151"/>
      <c r="R3151"/>
      <c r="S3151"/>
      <c r="T3151"/>
      <c r="U3151"/>
      <c r="V3151" s="2"/>
    </row>
    <row r="3152" spans="2:22" x14ac:dyDescent="0.2">
      <c r="B3152" s="2"/>
      <c r="C3152" s="2"/>
      <c r="D3152" s="2"/>
      <c r="E3152" s="2"/>
      <c r="F3152" s="2"/>
      <c r="G3152" s="3"/>
      <c r="H3152" s="3"/>
      <c r="I3152" s="2"/>
      <c r="J3152"/>
      <c r="K3152"/>
      <c r="L3152"/>
      <c r="M3152"/>
      <c r="N3152"/>
      <c r="O3152"/>
      <c r="P3152"/>
      <c r="Q3152"/>
      <c r="R3152"/>
      <c r="S3152"/>
      <c r="T3152"/>
      <c r="U3152"/>
      <c r="V3152" s="2"/>
    </row>
    <row r="3153" spans="2:22" x14ac:dyDescent="0.2">
      <c r="B3153" s="2"/>
      <c r="C3153" s="2"/>
      <c r="D3153" s="2"/>
      <c r="E3153" s="2"/>
      <c r="F3153" s="2"/>
      <c r="G3153" s="3"/>
      <c r="H3153" s="3"/>
      <c r="I3153" s="2"/>
      <c r="J3153"/>
      <c r="K3153"/>
      <c r="L3153"/>
      <c r="M3153"/>
      <c r="N3153"/>
      <c r="O3153"/>
      <c r="P3153"/>
      <c r="Q3153"/>
      <c r="R3153"/>
      <c r="S3153"/>
      <c r="T3153"/>
      <c r="U3153"/>
      <c r="V3153" s="2"/>
    </row>
    <row r="3154" spans="2:22" x14ac:dyDescent="0.2">
      <c r="B3154" s="2"/>
      <c r="C3154" s="2"/>
      <c r="D3154" s="2"/>
      <c r="E3154" s="2"/>
      <c r="F3154" s="2"/>
      <c r="G3154" s="3"/>
      <c r="H3154" s="3"/>
      <c r="I3154" s="2"/>
      <c r="J3154"/>
      <c r="K3154"/>
      <c r="L3154"/>
      <c r="M3154"/>
      <c r="N3154"/>
      <c r="O3154"/>
      <c r="P3154"/>
      <c r="Q3154"/>
      <c r="R3154"/>
      <c r="S3154"/>
      <c r="T3154"/>
      <c r="U3154"/>
      <c r="V3154" s="2"/>
    </row>
    <row r="3155" spans="2:22" x14ac:dyDescent="0.2">
      <c r="B3155" s="2"/>
      <c r="C3155" s="2"/>
      <c r="D3155" s="2"/>
      <c r="E3155" s="2"/>
      <c r="F3155" s="2"/>
      <c r="G3155" s="3"/>
      <c r="H3155" s="3"/>
      <c r="I3155" s="2"/>
      <c r="J3155"/>
      <c r="K3155"/>
      <c r="L3155"/>
      <c r="M3155"/>
      <c r="N3155"/>
      <c r="O3155"/>
      <c r="P3155"/>
      <c r="Q3155"/>
      <c r="R3155"/>
      <c r="S3155"/>
      <c r="T3155"/>
      <c r="U3155"/>
      <c r="V3155" s="2"/>
    </row>
    <row r="3156" spans="2:22" x14ac:dyDescent="0.2">
      <c r="B3156" s="2"/>
      <c r="C3156" s="2"/>
      <c r="D3156" s="2"/>
      <c r="E3156" s="2"/>
      <c r="F3156" s="2"/>
      <c r="G3156" s="3"/>
      <c r="H3156" s="3"/>
      <c r="I3156" s="2"/>
      <c r="J3156"/>
      <c r="K3156"/>
      <c r="L3156"/>
      <c r="M3156"/>
      <c r="N3156"/>
      <c r="O3156"/>
      <c r="P3156"/>
      <c r="Q3156"/>
      <c r="R3156"/>
      <c r="S3156"/>
      <c r="T3156"/>
      <c r="U3156"/>
      <c r="V3156" s="2"/>
    </row>
    <row r="3157" spans="2:22" x14ac:dyDescent="0.2">
      <c r="B3157" s="2"/>
      <c r="C3157" s="2"/>
      <c r="D3157" s="2"/>
      <c r="E3157" s="2"/>
      <c r="F3157" s="2"/>
      <c r="G3157" s="3"/>
      <c r="H3157" s="3"/>
      <c r="I3157" s="2"/>
      <c r="J3157"/>
      <c r="K3157"/>
      <c r="L3157"/>
      <c r="M3157"/>
      <c r="N3157"/>
      <c r="O3157"/>
      <c r="P3157"/>
      <c r="Q3157"/>
      <c r="R3157"/>
      <c r="S3157"/>
      <c r="T3157"/>
      <c r="U3157"/>
      <c r="V3157" s="2"/>
    </row>
    <row r="3158" spans="2:22" x14ac:dyDescent="0.2">
      <c r="B3158" s="2"/>
      <c r="C3158" s="2"/>
      <c r="D3158" s="2"/>
      <c r="E3158" s="2"/>
      <c r="F3158" s="2"/>
      <c r="G3158" s="3"/>
      <c r="H3158" s="3"/>
      <c r="I3158" s="2"/>
      <c r="J3158"/>
      <c r="K3158"/>
      <c r="L3158"/>
      <c r="M3158"/>
      <c r="N3158"/>
      <c r="O3158"/>
      <c r="P3158"/>
      <c r="Q3158"/>
      <c r="R3158"/>
      <c r="S3158"/>
      <c r="T3158"/>
      <c r="U3158"/>
      <c r="V3158" s="2"/>
    </row>
    <row r="3159" spans="2:22" x14ac:dyDescent="0.2">
      <c r="B3159" s="2"/>
      <c r="C3159" s="2"/>
      <c r="D3159" s="2"/>
      <c r="E3159" s="2"/>
      <c r="F3159" s="2"/>
      <c r="G3159" s="3"/>
      <c r="H3159" s="3"/>
      <c r="I3159" s="2"/>
      <c r="J3159"/>
      <c r="K3159"/>
      <c r="L3159"/>
      <c r="M3159"/>
      <c r="N3159"/>
      <c r="O3159"/>
      <c r="P3159"/>
      <c r="Q3159"/>
      <c r="R3159"/>
      <c r="S3159"/>
      <c r="T3159"/>
      <c r="U3159"/>
      <c r="V3159" s="2"/>
    </row>
    <row r="3160" spans="2:22" x14ac:dyDescent="0.2">
      <c r="B3160" s="2"/>
      <c r="C3160" s="2"/>
      <c r="D3160" s="2"/>
      <c r="E3160" s="2"/>
      <c r="F3160" s="2"/>
      <c r="G3160" s="3"/>
      <c r="H3160" s="3"/>
      <c r="I3160" s="2"/>
      <c r="J3160"/>
      <c r="K3160"/>
      <c r="L3160"/>
      <c r="M3160"/>
      <c r="N3160"/>
      <c r="O3160"/>
      <c r="P3160"/>
      <c r="Q3160"/>
      <c r="R3160"/>
      <c r="S3160"/>
      <c r="T3160"/>
      <c r="U3160"/>
      <c r="V3160" s="2"/>
    </row>
    <row r="3161" spans="2:22" x14ac:dyDescent="0.2">
      <c r="B3161" s="2"/>
      <c r="C3161" s="2"/>
      <c r="D3161" s="2"/>
      <c r="E3161" s="2"/>
      <c r="F3161" s="2"/>
      <c r="G3161" s="3"/>
      <c r="H3161" s="3"/>
      <c r="I3161" s="2"/>
      <c r="J3161"/>
      <c r="K3161"/>
      <c r="L3161"/>
      <c r="M3161"/>
      <c r="N3161"/>
      <c r="O3161"/>
      <c r="P3161"/>
      <c r="Q3161"/>
      <c r="R3161"/>
      <c r="S3161"/>
      <c r="T3161"/>
      <c r="U3161"/>
      <c r="V3161" s="2"/>
    </row>
    <row r="3162" spans="2:22" x14ac:dyDescent="0.2">
      <c r="B3162" s="2"/>
      <c r="C3162" s="2"/>
      <c r="D3162" s="2"/>
      <c r="E3162" s="2"/>
      <c r="F3162" s="2"/>
      <c r="G3162" s="3"/>
      <c r="H3162" s="3"/>
      <c r="I3162" s="2"/>
      <c r="J3162"/>
      <c r="K3162"/>
      <c r="L3162"/>
      <c r="M3162"/>
      <c r="N3162"/>
      <c r="O3162"/>
      <c r="P3162"/>
      <c r="Q3162"/>
      <c r="R3162"/>
      <c r="S3162"/>
      <c r="T3162"/>
      <c r="U3162"/>
      <c r="V3162" s="2"/>
    </row>
    <row r="3163" spans="2:22" x14ac:dyDescent="0.2">
      <c r="B3163" s="2"/>
      <c r="C3163" s="2"/>
      <c r="D3163" s="2"/>
      <c r="E3163" s="2"/>
      <c r="F3163" s="2"/>
      <c r="G3163" s="3"/>
      <c r="H3163" s="3"/>
      <c r="I3163" s="2"/>
      <c r="J3163"/>
      <c r="K3163"/>
      <c r="L3163"/>
      <c r="M3163"/>
      <c r="N3163"/>
      <c r="O3163"/>
      <c r="P3163"/>
      <c r="Q3163"/>
      <c r="R3163"/>
      <c r="S3163"/>
      <c r="T3163"/>
      <c r="U3163"/>
      <c r="V3163" s="2"/>
    </row>
    <row r="3164" spans="2:22" x14ac:dyDescent="0.2">
      <c r="B3164" s="2"/>
      <c r="C3164" s="2"/>
      <c r="D3164" s="2"/>
      <c r="E3164" s="2"/>
      <c r="F3164" s="2"/>
      <c r="G3164" s="3"/>
      <c r="H3164" s="3"/>
      <c r="I3164" s="2"/>
      <c r="J3164"/>
      <c r="K3164"/>
      <c r="L3164"/>
      <c r="M3164"/>
      <c r="N3164"/>
      <c r="O3164"/>
      <c r="P3164"/>
      <c r="Q3164"/>
      <c r="R3164"/>
      <c r="S3164"/>
      <c r="T3164"/>
      <c r="U3164"/>
      <c r="V3164" s="2"/>
    </row>
    <row r="3165" spans="2:22" x14ac:dyDescent="0.2">
      <c r="B3165" s="2"/>
      <c r="C3165" s="2"/>
      <c r="D3165" s="2"/>
      <c r="E3165" s="2"/>
      <c r="F3165" s="2"/>
      <c r="G3165" s="3"/>
      <c r="H3165" s="3"/>
      <c r="I3165" s="2"/>
      <c r="J3165"/>
      <c r="K3165"/>
      <c r="L3165"/>
      <c r="M3165"/>
      <c r="N3165"/>
      <c r="O3165"/>
      <c r="P3165"/>
      <c r="Q3165"/>
      <c r="R3165"/>
      <c r="S3165"/>
      <c r="T3165"/>
      <c r="U3165"/>
      <c r="V3165" s="2"/>
    </row>
    <row r="3166" spans="2:22" x14ac:dyDescent="0.2">
      <c r="B3166" s="2"/>
      <c r="C3166" s="2"/>
      <c r="D3166" s="2"/>
      <c r="E3166" s="2"/>
      <c r="F3166" s="2"/>
      <c r="G3166" s="3"/>
      <c r="H3166" s="3"/>
      <c r="I3166" s="2"/>
      <c r="J3166"/>
      <c r="K3166"/>
      <c r="L3166"/>
      <c r="M3166"/>
      <c r="N3166"/>
      <c r="O3166"/>
      <c r="P3166"/>
      <c r="Q3166"/>
      <c r="R3166"/>
      <c r="S3166"/>
      <c r="T3166"/>
      <c r="U3166"/>
      <c r="V3166" s="2"/>
    </row>
    <row r="3167" spans="2:22" x14ac:dyDescent="0.2">
      <c r="B3167" s="2"/>
      <c r="C3167" s="2"/>
      <c r="D3167" s="2"/>
      <c r="E3167" s="2"/>
      <c r="F3167" s="2"/>
      <c r="G3167" s="3"/>
      <c r="H3167" s="3"/>
      <c r="I3167" s="2"/>
      <c r="J3167"/>
      <c r="K3167"/>
      <c r="L3167"/>
      <c r="M3167"/>
      <c r="N3167"/>
      <c r="O3167"/>
      <c r="P3167"/>
      <c r="Q3167"/>
      <c r="R3167"/>
      <c r="S3167"/>
      <c r="T3167"/>
      <c r="U3167"/>
      <c r="V3167" s="2"/>
    </row>
    <row r="3168" spans="2:22" x14ac:dyDescent="0.2">
      <c r="B3168" s="2"/>
      <c r="C3168" s="2"/>
      <c r="D3168" s="2"/>
      <c r="E3168" s="2"/>
      <c r="F3168" s="2"/>
      <c r="G3168" s="3"/>
      <c r="H3168" s="3"/>
      <c r="I3168" s="2"/>
      <c r="J3168"/>
      <c r="K3168"/>
      <c r="L3168"/>
      <c r="M3168"/>
      <c r="N3168"/>
      <c r="O3168"/>
      <c r="P3168"/>
      <c r="Q3168"/>
      <c r="R3168"/>
      <c r="S3168"/>
      <c r="T3168"/>
      <c r="U3168"/>
      <c r="V3168" s="2"/>
    </row>
    <row r="3169" spans="2:22" x14ac:dyDescent="0.2">
      <c r="B3169" s="2"/>
      <c r="C3169" s="2"/>
      <c r="D3169" s="2"/>
      <c r="E3169" s="2"/>
      <c r="F3169" s="2"/>
      <c r="G3169" s="3"/>
      <c r="H3169" s="3"/>
      <c r="I3169" s="2"/>
      <c r="J3169"/>
      <c r="K3169"/>
      <c r="L3169"/>
      <c r="M3169"/>
      <c r="N3169"/>
      <c r="O3169"/>
      <c r="P3169"/>
      <c r="Q3169"/>
      <c r="R3169"/>
      <c r="S3169"/>
      <c r="T3169"/>
      <c r="U3169"/>
      <c r="V3169" s="2"/>
    </row>
    <row r="3170" spans="2:22" x14ac:dyDescent="0.2">
      <c r="B3170" s="2"/>
      <c r="C3170" s="2"/>
      <c r="D3170" s="2"/>
      <c r="E3170" s="2"/>
      <c r="F3170" s="2"/>
      <c r="G3170" s="3"/>
      <c r="H3170" s="3"/>
      <c r="I3170" s="2"/>
      <c r="J3170"/>
      <c r="K3170"/>
      <c r="L3170"/>
      <c r="M3170"/>
      <c r="N3170"/>
      <c r="O3170"/>
      <c r="P3170"/>
      <c r="Q3170"/>
      <c r="R3170"/>
      <c r="S3170"/>
      <c r="T3170"/>
      <c r="U3170"/>
      <c r="V3170" s="2"/>
    </row>
    <row r="3171" spans="2:22" x14ac:dyDescent="0.2">
      <c r="B3171" s="2"/>
      <c r="C3171" s="2"/>
      <c r="D3171" s="2"/>
      <c r="E3171" s="2"/>
      <c r="F3171" s="2"/>
      <c r="G3171" s="3"/>
      <c r="H3171" s="3"/>
      <c r="I3171" s="2"/>
      <c r="J3171"/>
      <c r="K3171"/>
      <c r="L3171"/>
      <c r="M3171"/>
      <c r="N3171"/>
      <c r="O3171"/>
      <c r="P3171"/>
      <c r="Q3171"/>
      <c r="R3171"/>
      <c r="S3171"/>
      <c r="T3171"/>
      <c r="U3171"/>
      <c r="V3171" s="2"/>
    </row>
    <row r="3172" spans="2:22" x14ac:dyDescent="0.2">
      <c r="B3172" s="2"/>
      <c r="C3172" s="2"/>
      <c r="D3172" s="2"/>
      <c r="E3172" s="2"/>
      <c r="F3172" s="2"/>
      <c r="G3172" s="3"/>
      <c r="H3172" s="3"/>
      <c r="I3172" s="2"/>
      <c r="J3172"/>
      <c r="K3172"/>
      <c r="L3172"/>
      <c r="M3172"/>
      <c r="N3172"/>
      <c r="O3172"/>
      <c r="P3172"/>
      <c r="Q3172"/>
      <c r="R3172"/>
      <c r="S3172"/>
      <c r="T3172"/>
      <c r="U3172"/>
      <c r="V3172" s="2"/>
    </row>
    <row r="3173" spans="2:22" x14ac:dyDescent="0.2">
      <c r="B3173" s="2"/>
      <c r="C3173" s="2"/>
      <c r="D3173" s="2"/>
      <c r="E3173" s="2"/>
      <c r="F3173" s="2"/>
      <c r="G3173" s="3"/>
      <c r="H3173" s="3"/>
      <c r="I3173" s="2"/>
      <c r="J3173"/>
      <c r="K3173"/>
      <c r="L3173"/>
      <c r="M3173"/>
      <c r="N3173"/>
      <c r="O3173"/>
      <c r="P3173"/>
      <c r="Q3173"/>
      <c r="R3173"/>
      <c r="S3173"/>
      <c r="T3173"/>
      <c r="U3173"/>
      <c r="V3173" s="2"/>
    </row>
    <row r="3174" spans="2:22" x14ac:dyDescent="0.2">
      <c r="B3174" s="2"/>
      <c r="C3174" s="2"/>
      <c r="D3174" s="2"/>
      <c r="E3174" s="2"/>
      <c r="F3174" s="2"/>
      <c r="G3174" s="3"/>
      <c r="H3174" s="3"/>
      <c r="I3174" s="2"/>
      <c r="J3174"/>
      <c r="K3174"/>
      <c r="L3174"/>
      <c r="M3174"/>
      <c r="N3174"/>
      <c r="O3174"/>
      <c r="P3174"/>
      <c r="Q3174"/>
      <c r="R3174"/>
      <c r="S3174"/>
      <c r="T3174"/>
      <c r="U3174"/>
      <c r="V3174" s="2"/>
    </row>
    <row r="3175" spans="2:22" x14ac:dyDescent="0.2">
      <c r="B3175" s="2"/>
      <c r="C3175" s="2"/>
      <c r="D3175" s="2"/>
      <c r="E3175" s="2"/>
      <c r="F3175" s="2"/>
      <c r="G3175" s="3"/>
      <c r="H3175" s="3"/>
      <c r="I3175" s="2"/>
      <c r="J3175"/>
      <c r="K3175"/>
      <c r="L3175"/>
      <c r="M3175"/>
      <c r="N3175"/>
      <c r="O3175"/>
      <c r="P3175"/>
      <c r="Q3175"/>
      <c r="R3175"/>
      <c r="S3175"/>
      <c r="T3175"/>
      <c r="U3175"/>
      <c r="V3175" s="2"/>
    </row>
    <row r="3176" spans="2:22" x14ac:dyDescent="0.2">
      <c r="B3176" s="2"/>
      <c r="C3176" s="2"/>
      <c r="D3176" s="2"/>
      <c r="E3176" s="2"/>
      <c r="F3176" s="2"/>
      <c r="G3176" s="3"/>
      <c r="H3176" s="3"/>
      <c r="I3176" s="2"/>
      <c r="J3176"/>
      <c r="K3176"/>
      <c r="L3176"/>
      <c r="M3176"/>
      <c r="N3176"/>
      <c r="O3176"/>
      <c r="P3176"/>
      <c r="Q3176"/>
      <c r="R3176"/>
      <c r="S3176"/>
      <c r="T3176"/>
      <c r="U3176"/>
      <c r="V3176" s="2"/>
    </row>
    <row r="3177" spans="2:22" x14ac:dyDescent="0.2">
      <c r="B3177" s="2"/>
      <c r="C3177" s="2"/>
      <c r="D3177" s="2"/>
      <c r="E3177" s="2"/>
      <c r="F3177" s="2"/>
      <c r="G3177" s="3"/>
      <c r="H3177" s="3"/>
      <c r="I3177" s="2"/>
      <c r="J3177"/>
      <c r="K3177"/>
      <c r="L3177"/>
      <c r="M3177"/>
      <c r="N3177"/>
      <c r="O3177"/>
      <c r="P3177"/>
      <c r="Q3177"/>
      <c r="R3177"/>
      <c r="S3177"/>
      <c r="T3177"/>
      <c r="U3177"/>
      <c r="V3177" s="2"/>
    </row>
    <row r="3178" spans="2:22" x14ac:dyDescent="0.2">
      <c r="B3178" s="2"/>
      <c r="C3178" s="2"/>
      <c r="D3178" s="2"/>
      <c r="E3178" s="2"/>
      <c r="F3178" s="2"/>
      <c r="G3178" s="3"/>
      <c r="H3178" s="3"/>
      <c r="I3178" s="2"/>
      <c r="J3178"/>
      <c r="K3178"/>
      <c r="L3178"/>
      <c r="M3178"/>
      <c r="N3178"/>
      <c r="O3178"/>
      <c r="P3178"/>
      <c r="Q3178"/>
      <c r="R3178"/>
      <c r="S3178"/>
      <c r="T3178"/>
      <c r="U3178"/>
      <c r="V3178" s="2"/>
    </row>
    <row r="3179" spans="2:22" x14ac:dyDescent="0.2">
      <c r="B3179" s="2"/>
      <c r="C3179" s="2"/>
      <c r="D3179" s="2"/>
      <c r="E3179" s="2"/>
      <c r="F3179" s="2"/>
      <c r="G3179" s="3"/>
      <c r="H3179" s="3"/>
      <c r="I3179" s="2"/>
      <c r="J3179"/>
      <c r="K3179"/>
      <c r="L3179"/>
      <c r="M3179"/>
      <c r="N3179"/>
      <c r="O3179"/>
      <c r="P3179"/>
      <c r="Q3179"/>
      <c r="R3179"/>
      <c r="S3179"/>
      <c r="T3179"/>
      <c r="U3179"/>
      <c r="V3179" s="2"/>
    </row>
    <row r="3180" spans="2:22" x14ac:dyDescent="0.2">
      <c r="B3180" s="2"/>
      <c r="C3180" s="2"/>
      <c r="D3180" s="2"/>
      <c r="E3180" s="2"/>
      <c r="F3180" s="2"/>
      <c r="G3180" s="3"/>
      <c r="H3180" s="3"/>
      <c r="I3180" s="2"/>
      <c r="J3180"/>
      <c r="K3180"/>
      <c r="L3180"/>
      <c r="M3180"/>
      <c r="N3180"/>
      <c r="O3180"/>
      <c r="P3180"/>
      <c r="Q3180"/>
      <c r="R3180"/>
      <c r="S3180"/>
      <c r="T3180"/>
      <c r="U3180"/>
      <c r="V3180" s="2"/>
    </row>
    <row r="3181" spans="2:22" x14ac:dyDescent="0.2">
      <c r="B3181" s="2"/>
      <c r="C3181" s="2"/>
      <c r="D3181" s="2"/>
      <c r="E3181" s="2"/>
      <c r="F3181" s="2"/>
      <c r="G3181" s="3"/>
      <c r="H3181" s="3"/>
      <c r="I3181" s="2"/>
      <c r="J3181"/>
      <c r="K3181"/>
      <c r="L3181"/>
      <c r="M3181"/>
      <c r="N3181"/>
      <c r="O3181"/>
      <c r="P3181"/>
      <c r="Q3181"/>
      <c r="R3181"/>
      <c r="S3181"/>
      <c r="T3181"/>
      <c r="U3181"/>
      <c r="V3181" s="2"/>
    </row>
    <row r="3182" spans="2:22" x14ac:dyDescent="0.2">
      <c r="B3182" s="2"/>
      <c r="C3182" s="2"/>
      <c r="D3182" s="2"/>
      <c r="E3182" s="2"/>
      <c r="F3182" s="2"/>
      <c r="G3182" s="3"/>
      <c r="H3182" s="3"/>
      <c r="I3182" s="2"/>
      <c r="J3182"/>
      <c r="K3182"/>
      <c r="L3182"/>
      <c r="M3182"/>
      <c r="N3182"/>
      <c r="O3182"/>
      <c r="P3182"/>
      <c r="Q3182"/>
      <c r="R3182"/>
      <c r="S3182"/>
      <c r="T3182"/>
      <c r="U3182"/>
      <c r="V3182" s="2"/>
    </row>
    <row r="3183" spans="2:22" x14ac:dyDescent="0.2">
      <c r="B3183" s="2"/>
      <c r="C3183" s="2"/>
      <c r="D3183" s="2"/>
      <c r="E3183" s="2"/>
      <c r="F3183" s="2"/>
      <c r="G3183" s="3"/>
      <c r="H3183" s="3"/>
      <c r="I3183" s="2"/>
      <c r="J3183"/>
      <c r="K3183"/>
      <c r="L3183"/>
      <c r="M3183"/>
      <c r="N3183"/>
      <c r="O3183"/>
      <c r="P3183"/>
      <c r="Q3183"/>
      <c r="R3183"/>
      <c r="S3183"/>
      <c r="T3183"/>
      <c r="U3183"/>
      <c r="V3183" s="2"/>
    </row>
    <row r="3184" spans="2:22" x14ac:dyDescent="0.2">
      <c r="B3184" s="2"/>
      <c r="C3184" s="2"/>
      <c r="D3184" s="2"/>
      <c r="E3184" s="2"/>
      <c r="F3184" s="2"/>
      <c r="G3184" s="3"/>
      <c r="H3184" s="3"/>
      <c r="I3184" s="2"/>
      <c r="J3184"/>
      <c r="K3184"/>
      <c r="L3184"/>
      <c r="M3184"/>
      <c r="N3184"/>
      <c r="O3184"/>
      <c r="P3184"/>
      <c r="Q3184"/>
      <c r="R3184"/>
      <c r="S3184"/>
      <c r="T3184"/>
      <c r="U3184"/>
      <c r="V3184" s="2"/>
    </row>
    <row r="3185" spans="2:22" x14ac:dyDescent="0.2">
      <c r="B3185" s="2"/>
      <c r="C3185" s="2"/>
      <c r="D3185" s="2"/>
      <c r="E3185" s="2"/>
      <c r="F3185" s="2"/>
      <c r="G3185" s="3"/>
      <c r="H3185" s="3"/>
      <c r="I3185" s="2"/>
      <c r="J3185"/>
      <c r="K3185"/>
      <c r="L3185"/>
      <c r="M3185"/>
      <c r="N3185"/>
      <c r="O3185"/>
      <c r="P3185"/>
      <c r="Q3185"/>
      <c r="R3185"/>
      <c r="S3185"/>
      <c r="T3185"/>
      <c r="U3185"/>
      <c r="V3185" s="2"/>
    </row>
    <row r="3186" spans="2:22" x14ac:dyDescent="0.2">
      <c r="B3186" s="2"/>
      <c r="C3186" s="2"/>
      <c r="D3186" s="2"/>
      <c r="E3186" s="2"/>
      <c r="F3186" s="2"/>
      <c r="G3186" s="3"/>
      <c r="H3186" s="3"/>
      <c r="I3186" s="2"/>
      <c r="J3186"/>
      <c r="K3186"/>
      <c r="L3186"/>
      <c r="M3186"/>
      <c r="N3186"/>
      <c r="O3186"/>
      <c r="P3186"/>
      <c r="Q3186"/>
      <c r="R3186"/>
      <c r="S3186"/>
      <c r="T3186"/>
      <c r="U3186"/>
      <c r="V3186" s="2"/>
    </row>
    <row r="3187" spans="2:22" x14ac:dyDescent="0.2">
      <c r="B3187" s="2"/>
      <c r="C3187" s="2"/>
      <c r="D3187" s="2"/>
      <c r="E3187" s="2"/>
      <c r="F3187" s="2"/>
      <c r="G3187" s="3"/>
      <c r="H3187" s="3"/>
      <c r="I3187" s="2"/>
      <c r="J3187"/>
      <c r="K3187"/>
      <c r="L3187"/>
      <c r="M3187"/>
      <c r="N3187"/>
      <c r="O3187"/>
      <c r="P3187"/>
      <c r="Q3187"/>
      <c r="R3187"/>
      <c r="S3187"/>
      <c r="T3187"/>
      <c r="U3187"/>
      <c r="V3187" s="2"/>
    </row>
    <row r="3188" spans="2:22" x14ac:dyDescent="0.2">
      <c r="B3188" s="2"/>
      <c r="C3188" s="2"/>
      <c r="D3188" s="2"/>
      <c r="E3188" s="2"/>
      <c r="F3188" s="2"/>
      <c r="G3188" s="3"/>
      <c r="H3188" s="3"/>
      <c r="I3188" s="2"/>
      <c r="J3188"/>
      <c r="K3188"/>
      <c r="L3188"/>
      <c r="M3188"/>
      <c r="N3188"/>
      <c r="O3188"/>
      <c r="P3188"/>
      <c r="Q3188"/>
      <c r="R3188"/>
      <c r="S3188"/>
      <c r="T3188"/>
      <c r="U3188"/>
      <c r="V3188" s="2"/>
    </row>
    <row r="3189" spans="2:22" x14ac:dyDescent="0.2">
      <c r="B3189" s="2"/>
      <c r="C3189" s="2"/>
      <c r="D3189" s="2"/>
      <c r="E3189" s="2"/>
      <c r="F3189" s="2"/>
      <c r="G3189" s="3"/>
      <c r="H3189" s="3"/>
      <c r="I3189" s="2"/>
      <c r="J3189"/>
      <c r="K3189"/>
      <c r="L3189"/>
      <c r="M3189"/>
      <c r="N3189"/>
      <c r="O3189"/>
      <c r="P3189"/>
      <c r="Q3189"/>
      <c r="R3189"/>
      <c r="S3189"/>
      <c r="T3189"/>
      <c r="U3189"/>
      <c r="V3189" s="2"/>
    </row>
    <row r="3190" spans="2:22" x14ac:dyDescent="0.2">
      <c r="B3190" s="2"/>
      <c r="C3190" s="2"/>
      <c r="D3190" s="2"/>
      <c r="E3190" s="2"/>
      <c r="F3190" s="2"/>
      <c r="G3190" s="3"/>
      <c r="H3190" s="3"/>
      <c r="I3190" s="2"/>
      <c r="J3190"/>
      <c r="K3190"/>
      <c r="L3190"/>
      <c r="M3190"/>
      <c r="N3190"/>
      <c r="O3190"/>
      <c r="P3190"/>
      <c r="Q3190"/>
      <c r="R3190"/>
      <c r="S3190"/>
      <c r="T3190"/>
      <c r="U3190"/>
      <c r="V3190" s="2"/>
    </row>
    <row r="3191" spans="2:22" x14ac:dyDescent="0.2">
      <c r="B3191" s="2"/>
      <c r="C3191" s="2"/>
      <c r="D3191" s="2"/>
      <c r="E3191" s="2"/>
      <c r="F3191" s="2"/>
      <c r="G3191" s="3"/>
      <c r="H3191" s="3"/>
      <c r="I3191" s="2"/>
      <c r="J3191"/>
      <c r="K3191"/>
      <c r="L3191"/>
      <c r="M3191"/>
      <c r="N3191"/>
      <c r="O3191"/>
      <c r="P3191"/>
      <c r="Q3191"/>
      <c r="R3191"/>
      <c r="S3191"/>
      <c r="T3191"/>
      <c r="U3191"/>
      <c r="V3191" s="2"/>
    </row>
    <row r="3192" spans="2:22" x14ac:dyDescent="0.2">
      <c r="B3192" s="2"/>
      <c r="C3192" s="2"/>
      <c r="D3192" s="2"/>
      <c r="E3192" s="2"/>
      <c r="F3192" s="2"/>
      <c r="G3192" s="3"/>
      <c r="H3192" s="3"/>
      <c r="I3192" s="2"/>
      <c r="J3192"/>
      <c r="K3192"/>
      <c r="L3192"/>
      <c r="M3192"/>
      <c r="N3192"/>
      <c r="O3192"/>
      <c r="P3192"/>
      <c r="Q3192"/>
      <c r="R3192"/>
      <c r="S3192"/>
      <c r="T3192"/>
      <c r="U3192"/>
      <c r="V3192" s="2"/>
    </row>
    <row r="3193" spans="2:22" x14ac:dyDescent="0.2">
      <c r="B3193" s="2"/>
      <c r="C3193" s="2"/>
      <c r="D3193" s="2"/>
      <c r="E3193" s="2"/>
      <c r="F3193" s="2"/>
      <c r="G3193" s="3"/>
      <c r="H3193" s="3"/>
      <c r="I3193" s="2"/>
      <c r="J3193"/>
      <c r="K3193"/>
      <c r="L3193"/>
      <c r="M3193"/>
      <c r="N3193"/>
      <c r="O3193"/>
      <c r="P3193"/>
      <c r="Q3193"/>
      <c r="R3193"/>
      <c r="S3193"/>
      <c r="T3193"/>
      <c r="U3193"/>
      <c r="V3193" s="2"/>
    </row>
    <row r="3194" spans="2:22" x14ac:dyDescent="0.2">
      <c r="B3194" s="2"/>
      <c r="C3194" s="2"/>
      <c r="D3194" s="2"/>
      <c r="E3194" s="2"/>
      <c r="F3194" s="2"/>
      <c r="G3194" s="3"/>
      <c r="H3194" s="3"/>
      <c r="I3194" s="2"/>
      <c r="J3194"/>
      <c r="K3194"/>
      <c r="L3194"/>
      <c r="M3194"/>
      <c r="N3194"/>
      <c r="O3194"/>
      <c r="P3194"/>
      <c r="Q3194"/>
      <c r="R3194"/>
      <c r="S3194"/>
      <c r="T3194"/>
      <c r="U3194"/>
      <c r="V3194" s="2"/>
    </row>
    <row r="3195" spans="2:22" x14ac:dyDescent="0.2">
      <c r="B3195" s="2"/>
      <c r="C3195" s="2"/>
      <c r="D3195" s="2"/>
      <c r="E3195" s="2"/>
      <c r="F3195" s="2"/>
      <c r="G3195" s="3"/>
      <c r="H3195" s="3"/>
      <c r="I3195" s="2"/>
      <c r="J3195"/>
      <c r="K3195"/>
      <c r="L3195"/>
      <c r="M3195"/>
      <c r="N3195"/>
      <c r="O3195"/>
      <c r="P3195"/>
      <c r="Q3195"/>
      <c r="R3195"/>
      <c r="S3195"/>
      <c r="T3195"/>
      <c r="U3195"/>
      <c r="V3195" s="2"/>
    </row>
    <row r="3196" spans="2:22" x14ac:dyDescent="0.2">
      <c r="B3196" s="2"/>
      <c r="C3196" s="2"/>
      <c r="D3196" s="2"/>
      <c r="E3196" s="2"/>
      <c r="F3196" s="2"/>
      <c r="G3196" s="3"/>
      <c r="H3196" s="3"/>
      <c r="I3196" s="2"/>
      <c r="J3196"/>
      <c r="K3196"/>
      <c r="L3196"/>
      <c r="M3196"/>
      <c r="N3196"/>
      <c r="O3196"/>
      <c r="P3196"/>
      <c r="Q3196"/>
      <c r="R3196"/>
      <c r="S3196"/>
      <c r="T3196"/>
      <c r="U3196"/>
      <c r="V3196" s="2"/>
    </row>
    <row r="3197" spans="2:22" x14ac:dyDescent="0.2">
      <c r="B3197" s="2"/>
      <c r="C3197" s="2"/>
      <c r="D3197" s="2"/>
      <c r="E3197" s="2"/>
      <c r="F3197" s="2"/>
      <c r="G3197" s="3"/>
      <c r="H3197" s="3"/>
      <c r="I3197" s="2"/>
      <c r="J3197"/>
      <c r="K3197"/>
      <c r="L3197"/>
      <c r="M3197"/>
      <c r="N3197"/>
      <c r="O3197"/>
      <c r="P3197"/>
      <c r="Q3197"/>
      <c r="R3197"/>
      <c r="S3197"/>
      <c r="T3197"/>
      <c r="U3197"/>
      <c r="V3197" s="2"/>
    </row>
    <row r="3198" spans="2:22" x14ac:dyDescent="0.2">
      <c r="B3198" s="2"/>
      <c r="C3198" s="2"/>
      <c r="D3198" s="2"/>
      <c r="E3198" s="2"/>
      <c r="F3198" s="2"/>
      <c r="G3198" s="3"/>
      <c r="H3198" s="3"/>
      <c r="I3198" s="2"/>
      <c r="J3198"/>
      <c r="K3198"/>
      <c r="L3198"/>
      <c r="M3198"/>
      <c r="N3198"/>
      <c r="O3198"/>
      <c r="P3198"/>
      <c r="Q3198"/>
      <c r="R3198"/>
      <c r="S3198"/>
      <c r="T3198"/>
      <c r="U3198"/>
      <c r="V3198" s="2"/>
    </row>
    <row r="3199" spans="2:22" x14ac:dyDescent="0.2">
      <c r="B3199" s="2"/>
      <c r="C3199" s="2"/>
      <c r="D3199" s="2"/>
      <c r="E3199" s="2"/>
      <c r="F3199" s="2"/>
      <c r="G3199" s="3"/>
      <c r="H3199" s="3"/>
      <c r="I3199" s="2"/>
      <c r="J3199"/>
      <c r="K3199"/>
      <c r="L3199"/>
      <c r="M3199"/>
      <c r="N3199"/>
      <c r="O3199"/>
      <c r="P3199"/>
      <c r="Q3199"/>
      <c r="R3199"/>
      <c r="S3199"/>
      <c r="T3199"/>
      <c r="U3199"/>
      <c r="V3199" s="2"/>
    </row>
    <row r="3200" spans="2:22" x14ac:dyDescent="0.2">
      <c r="B3200" s="2"/>
      <c r="C3200" s="2"/>
      <c r="D3200" s="2"/>
      <c r="E3200" s="2"/>
      <c r="F3200" s="2"/>
      <c r="G3200" s="3"/>
      <c r="H3200" s="3"/>
      <c r="I3200" s="2"/>
      <c r="J3200"/>
      <c r="K3200"/>
      <c r="L3200"/>
      <c r="M3200"/>
      <c r="N3200"/>
      <c r="O3200"/>
      <c r="P3200"/>
      <c r="Q3200"/>
      <c r="R3200"/>
      <c r="S3200"/>
      <c r="T3200"/>
      <c r="U3200"/>
      <c r="V3200" s="2"/>
    </row>
    <row r="3201" spans="2:22" x14ac:dyDescent="0.2">
      <c r="B3201" s="2"/>
      <c r="C3201" s="2"/>
      <c r="D3201" s="2"/>
      <c r="E3201" s="2"/>
      <c r="F3201" s="2"/>
      <c r="G3201" s="3"/>
      <c r="H3201" s="3"/>
      <c r="I3201" s="2"/>
      <c r="J3201"/>
      <c r="K3201"/>
      <c r="L3201"/>
      <c r="M3201"/>
      <c r="N3201"/>
      <c r="O3201"/>
      <c r="P3201"/>
      <c r="Q3201"/>
      <c r="R3201"/>
      <c r="S3201"/>
      <c r="T3201"/>
      <c r="U3201"/>
      <c r="V3201" s="2"/>
    </row>
    <row r="3202" spans="2:22" x14ac:dyDescent="0.2">
      <c r="B3202" s="2"/>
      <c r="C3202" s="2"/>
      <c r="D3202" s="2"/>
      <c r="E3202" s="2"/>
      <c r="F3202" s="2"/>
      <c r="G3202" s="3"/>
      <c r="H3202" s="3"/>
      <c r="I3202" s="2"/>
      <c r="J3202"/>
      <c r="K3202"/>
      <c r="L3202"/>
      <c r="M3202"/>
      <c r="N3202"/>
      <c r="O3202"/>
      <c r="P3202"/>
      <c r="Q3202"/>
      <c r="R3202"/>
      <c r="S3202"/>
      <c r="T3202"/>
      <c r="U3202"/>
      <c r="V3202" s="2"/>
    </row>
    <row r="3203" spans="2:22" x14ac:dyDescent="0.2">
      <c r="B3203" s="2"/>
      <c r="C3203" s="2"/>
      <c r="D3203" s="2"/>
      <c r="E3203" s="2"/>
      <c r="F3203" s="2"/>
      <c r="G3203" s="3"/>
      <c r="H3203" s="3"/>
      <c r="I3203" s="2"/>
      <c r="J3203"/>
      <c r="K3203"/>
      <c r="L3203"/>
      <c r="M3203"/>
      <c r="N3203"/>
      <c r="O3203"/>
      <c r="P3203"/>
      <c r="Q3203"/>
      <c r="R3203"/>
      <c r="S3203"/>
      <c r="T3203"/>
      <c r="U3203"/>
      <c r="V3203" s="2"/>
    </row>
    <row r="3204" spans="2:22" x14ac:dyDescent="0.2">
      <c r="B3204" s="2"/>
      <c r="C3204" s="2"/>
      <c r="D3204" s="2"/>
      <c r="E3204" s="2"/>
      <c r="F3204" s="2"/>
      <c r="G3204" s="3"/>
      <c r="H3204" s="3"/>
      <c r="I3204" s="2"/>
      <c r="J3204"/>
      <c r="K3204"/>
      <c r="L3204"/>
      <c r="M3204"/>
      <c r="N3204"/>
      <c r="O3204"/>
      <c r="P3204"/>
      <c r="Q3204"/>
      <c r="R3204"/>
      <c r="S3204"/>
      <c r="T3204"/>
      <c r="U3204"/>
      <c r="V3204" s="2"/>
    </row>
    <row r="3205" spans="2:22" x14ac:dyDescent="0.2">
      <c r="B3205" s="2"/>
      <c r="C3205" s="2"/>
      <c r="D3205" s="2"/>
      <c r="E3205" s="2"/>
      <c r="F3205" s="2"/>
      <c r="G3205" s="3"/>
      <c r="H3205" s="3"/>
      <c r="I3205" s="2"/>
      <c r="J3205"/>
      <c r="K3205"/>
      <c r="L3205"/>
      <c r="M3205"/>
      <c r="N3205"/>
      <c r="O3205"/>
      <c r="P3205"/>
      <c r="Q3205"/>
      <c r="R3205"/>
      <c r="S3205"/>
      <c r="T3205"/>
      <c r="U3205"/>
      <c r="V3205" s="2"/>
    </row>
    <row r="3206" spans="2:22" x14ac:dyDescent="0.2">
      <c r="B3206" s="2"/>
      <c r="C3206" s="2"/>
      <c r="D3206" s="2"/>
      <c r="E3206" s="2"/>
      <c r="F3206" s="2"/>
      <c r="G3206" s="3"/>
      <c r="H3206" s="3"/>
      <c r="I3206" s="2"/>
      <c r="J3206"/>
      <c r="K3206"/>
      <c r="L3206"/>
      <c r="M3206"/>
      <c r="N3206"/>
      <c r="O3206"/>
      <c r="P3206"/>
      <c r="Q3206"/>
      <c r="R3206"/>
      <c r="S3206"/>
      <c r="T3206"/>
      <c r="U3206"/>
      <c r="V3206" s="2"/>
    </row>
    <row r="3207" spans="2:22" x14ac:dyDescent="0.2">
      <c r="B3207" s="2"/>
      <c r="C3207" s="2"/>
      <c r="D3207" s="2"/>
      <c r="E3207" s="2"/>
      <c r="F3207" s="2"/>
      <c r="G3207" s="3"/>
      <c r="H3207" s="3"/>
      <c r="I3207" s="2"/>
      <c r="J3207"/>
      <c r="K3207"/>
      <c r="L3207"/>
      <c r="M3207"/>
      <c r="N3207"/>
      <c r="O3207"/>
      <c r="P3207"/>
      <c r="Q3207"/>
      <c r="R3207"/>
      <c r="S3207"/>
      <c r="T3207"/>
      <c r="U3207"/>
      <c r="V3207" s="2"/>
    </row>
    <row r="3208" spans="2:22" x14ac:dyDescent="0.2">
      <c r="B3208" s="2"/>
      <c r="C3208" s="2"/>
      <c r="D3208" s="2"/>
      <c r="E3208" s="2"/>
      <c r="F3208" s="2"/>
      <c r="G3208" s="3"/>
      <c r="H3208" s="3"/>
      <c r="I3208" s="2"/>
      <c r="J3208"/>
      <c r="K3208"/>
      <c r="L3208"/>
      <c r="M3208"/>
      <c r="N3208"/>
      <c r="O3208"/>
      <c r="P3208"/>
      <c r="Q3208"/>
      <c r="R3208"/>
      <c r="S3208"/>
      <c r="T3208"/>
      <c r="U3208"/>
      <c r="V3208" s="2"/>
    </row>
    <row r="3209" spans="2:22" x14ac:dyDescent="0.2">
      <c r="B3209" s="2"/>
      <c r="C3209" s="2"/>
      <c r="D3209" s="2"/>
      <c r="E3209" s="2"/>
      <c r="F3209" s="2"/>
      <c r="G3209" s="3"/>
      <c r="H3209" s="3"/>
      <c r="I3209" s="2"/>
      <c r="J3209"/>
      <c r="K3209"/>
      <c r="L3209"/>
      <c r="M3209"/>
      <c r="N3209"/>
      <c r="O3209"/>
      <c r="P3209"/>
      <c r="Q3209"/>
      <c r="R3209"/>
      <c r="S3209"/>
      <c r="T3209"/>
      <c r="U3209"/>
      <c r="V3209" s="2"/>
    </row>
    <row r="3210" spans="2:22" x14ac:dyDescent="0.2">
      <c r="B3210" s="2"/>
      <c r="C3210" s="2"/>
      <c r="D3210" s="2"/>
      <c r="E3210" s="2"/>
      <c r="F3210" s="2"/>
      <c r="G3210" s="3"/>
      <c r="H3210" s="3"/>
      <c r="I3210" s="2"/>
      <c r="J3210"/>
      <c r="K3210"/>
      <c r="L3210"/>
      <c r="M3210"/>
      <c r="N3210"/>
      <c r="O3210"/>
      <c r="P3210"/>
      <c r="Q3210"/>
      <c r="R3210"/>
      <c r="S3210"/>
      <c r="T3210"/>
      <c r="U3210"/>
      <c r="V3210" s="2"/>
    </row>
    <row r="3211" spans="2:22" x14ac:dyDescent="0.2">
      <c r="B3211" s="2"/>
      <c r="C3211" s="2"/>
      <c r="D3211" s="2"/>
      <c r="E3211" s="2"/>
      <c r="F3211" s="2"/>
      <c r="G3211" s="3"/>
      <c r="H3211" s="3"/>
      <c r="I3211" s="2"/>
      <c r="J3211"/>
      <c r="K3211"/>
      <c r="L3211"/>
      <c r="M3211"/>
      <c r="N3211"/>
      <c r="O3211"/>
      <c r="P3211"/>
      <c r="Q3211"/>
      <c r="R3211"/>
      <c r="S3211"/>
      <c r="T3211"/>
      <c r="U3211"/>
      <c r="V3211" s="2"/>
    </row>
    <row r="3212" spans="2:22" x14ac:dyDescent="0.2">
      <c r="B3212" s="2"/>
      <c r="C3212" s="2"/>
      <c r="D3212" s="2"/>
      <c r="E3212" s="2"/>
      <c r="F3212" s="2"/>
      <c r="G3212" s="3"/>
      <c r="H3212" s="3"/>
      <c r="I3212" s="2"/>
      <c r="J3212"/>
      <c r="K3212"/>
      <c r="L3212"/>
      <c r="M3212"/>
      <c r="N3212"/>
      <c r="O3212"/>
      <c r="P3212"/>
      <c r="Q3212"/>
      <c r="R3212"/>
      <c r="S3212"/>
      <c r="T3212"/>
      <c r="U3212"/>
      <c r="V3212" s="2"/>
    </row>
    <row r="3213" spans="2:22" x14ac:dyDescent="0.2">
      <c r="B3213" s="2"/>
      <c r="C3213" s="2"/>
      <c r="D3213" s="2"/>
      <c r="E3213" s="2"/>
      <c r="F3213" s="2"/>
      <c r="G3213" s="3"/>
      <c r="H3213" s="3"/>
      <c r="I3213" s="2"/>
      <c r="J3213"/>
      <c r="K3213"/>
      <c r="L3213"/>
      <c r="M3213"/>
      <c r="N3213"/>
      <c r="O3213"/>
      <c r="P3213"/>
      <c r="Q3213"/>
      <c r="R3213"/>
      <c r="S3213"/>
      <c r="T3213"/>
      <c r="U3213"/>
      <c r="V3213" s="2"/>
    </row>
    <row r="3214" spans="2:22" x14ac:dyDescent="0.2">
      <c r="B3214" s="2"/>
      <c r="C3214" s="2"/>
      <c r="D3214" s="2"/>
      <c r="E3214" s="2"/>
      <c r="F3214" s="2"/>
      <c r="G3214" s="3"/>
      <c r="H3214" s="3"/>
      <c r="I3214" s="2"/>
      <c r="J3214"/>
      <c r="K3214"/>
      <c r="L3214"/>
      <c r="M3214"/>
      <c r="N3214"/>
      <c r="O3214"/>
      <c r="P3214"/>
      <c r="Q3214"/>
      <c r="R3214"/>
      <c r="S3214"/>
      <c r="T3214"/>
      <c r="U3214"/>
      <c r="V3214" s="2"/>
    </row>
    <row r="3215" spans="2:22" x14ac:dyDescent="0.2">
      <c r="B3215" s="2"/>
      <c r="C3215" s="2"/>
      <c r="D3215" s="2"/>
      <c r="E3215" s="2"/>
      <c r="F3215" s="2"/>
      <c r="G3215" s="3"/>
      <c r="H3215" s="3"/>
      <c r="I3215" s="2"/>
      <c r="J3215"/>
      <c r="K3215"/>
      <c r="L3215"/>
      <c r="M3215"/>
      <c r="N3215"/>
      <c r="O3215"/>
      <c r="P3215"/>
      <c r="Q3215"/>
      <c r="R3215"/>
      <c r="S3215"/>
      <c r="T3215"/>
      <c r="U3215"/>
      <c r="V3215" s="2"/>
    </row>
    <row r="3216" spans="2:22" x14ac:dyDescent="0.2">
      <c r="B3216" s="2"/>
      <c r="C3216" s="2"/>
      <c r="D3216" s="2"/>
      <c r="E3216" s="2"/>
      <c r="F3216" s="2"/>
      <c r="G3216" s="3"/>
      <c r="H3216" s="3"/>
      <c r="I3216" s="2"/>
      <c r="J3216"/>
      <c r="K3216"/>
      <c r="L3216"/>
      <c r="M3216"/>
      <c r="N3216"/>
      <c r="O3216"/>
      <c r="P3216"/>
      <c r="Q3216"/>
      <c r="R3216"/>
      <c r="S3216"/>
      <c r="T3216"/>
      <c r="U3216"/>
      <c r="V3216" s="2"/>
    </row>
    <row r="3217" spans="2:22" x14ac:dyDescent="0.2">
      <c r="B3217" s="2"/>
      <c r="C3217" s="2"/>
      <c r="D3217" s="2"/>
      <c r="E3217" s="2"/>
      <c r="F3217" s="2"/>
      <c r="G3217" s="3"/>
      <c r="H3217" s="3"/>
      <c r="I3217" s="2"/>
      <c r="J3217"/>
      <c r="K3217"/>
      <c r="L3217"/>
      <c r="M3217"/>
      <c r="N3217"/>
      <c r="O3217"/>
      <c r="P3217"/>
      <c r="Q3217"/>
      <c r="R3217"/>
      <c r="S3217"/>
      <c r="T3217"/>
      <c r="U3217"/>
      <c r="V3217" s="2"/>
    </row>
    <row r="3218" spans="2:22" x14ac:dyDescent="0.2">
      <c r="B3218" s="2"/>
      <c r="C3218" s="2"/>
      <c r="D3218" s="2"/>
      <c r="E3218" s="2"/>
      <c r="F3218" s="2"/>
      <c r="G3218" s="3"/>
      <c r="H3218" s="3"/>
      <c r="I3218" s="2"/>
      <c r="J3218"/>
      <c r="K3218"/>
      <c r="L3218"/>
      <c r="M3218"/>
      <c r="N3218"/>
      <c r="O3218"/>
      <c r="P3218"/>
      <c r="Q3218"/>
      <c r="R3218"/>
      <c r="S3218"/>
      <c r="T3218"/>
      <c r="U3218"/>
      <c r="V3218" s="2"/>
    </row>
    <row r="3219" spans="2:22" x14ac:dyDescent="0.2">
      <c r="B3219" s="2"/>
      <c r="C3219" s="2"/>
      <c r="D3219" s="2"/>
      <c r="E3219" s="2"/>
      <c r="F3219" s="2"/>
      <c r="G3219" s="3"/>
      <c r="H3219" s="3"/>
      <c r="I3219" s="2"/>
      <c r="J3219"/>
      <c r="K3219"/>
      <c r="L3219"/>
      <c r="M3219"/>
      <c r="N3219"/>
      <c r="O3219"/>
      <c r="P3219"/>
      <c r="Q3219"/>
      <c r="R3219"/>
      <c r="S3219"/>
      <c r="T3219"/>
      <c r="U3219"/>
      <c r="V3219" s="2"/>
    </row>
    <row r="3220" spans="2:22" x14ac:dyDescent="0.2">
      <c r="B3220" s="2"/>
      <c r="C3220" s="2"/>
      <c r="D3220" s="2"/>
      <c r="E3220" s="2"/>
      <c r="F3220" s="2"/>
      <c r="G3220" s="3"/>
      <c r="H3220" s="3"/>
      <c r="I3220" s="2"/>
      <c r="J3220"/>
      <c r="K3220"/>
      <c r="L3220"/>
      <c r="M3220"/>
      <c r="N3220"/>
      <c r="O3220"/>
      <c r="P3220"/>
      <c r="Q3220"/>
      <c r="R3220"/>
      <c r="S3220"/>
      <c r="T3220"/>
      <c r="U3220"/>
      <c r="V3220" s="2"/>
    </row>
    <row r="3221" spans="2:22" x14ac:dyDescent="0.2">
      <c r="B3221" s="2"/>
      <c r="C3221" s="2"/>
      <c r="D3221" s="2"/>
      <c r="E3221" s="2"/>
      <c r="F3221" s="2"/>
      <c r="G3221" s="3"/>
      <c r="H3221" s="3"/>
      <c r="I3221" s="2"/>
      <c r="J3221"/>
      <c r="K3221"/>
      <c r="L3221"/>
      <c r="M3221"/>
      <c r="N3221"/>
      <c r="O3221"/>
      <c r="P3221"/>
      <c r="Q3221"/>
      <c r="R3221"/>
      <c r="S3221"/>
      <c r="T3221"/>
      <c r="U3221"/>
      <c r="V3221" s="2"/>
    </row>
    <row r="3222" spans="2:22" x14ac:dyDescent="0.2">
      <c r="B3222" s="2"/>
      <c r="C3222" s="2"/>
      <c r="D3222" s="2"/>
      <c r="E3222" s="2"/>
      <c r="F3222" s="2"/>
      <c r="G3222" s="3"/>
      <c r="H3222" s="3"/>
      <c r="I3222" s="2"/>
      <c r="J3222"/>
      <c r="K3222"/>
      <c r="L3222"/>
      <c r="M3222"/>
      <c r="N3222"/>
      <c r="O3222"/>
      <c r="P3222"/>
      <c r="Q3222"/>
      <c r="R3222"/>
      <c r="S3222"/>
      <c r="T3222"/>
      <c r="U3222"/>
      <c r="V3222" s="2"/>
    </row>
    <row r="3223" spans="2:22" x14ac:dyDescent="0.2">
      <c r="B3223" s="2"/>
      <c r="C3223" s="2"/>
      <c r="D3223" s="2"/>
      <c r="E3223" s="2"/>
      <c r="F3223" s="2"/>
      <c r="G3223" s="3"/>
      <c r="H3223" s="3"/>
      <c r="I3223" s="2"/>
      <c r="J3223"/>
      <c r="K3223"/>
      <c r="L3223"/>
      <c r="M3223"/>
      <c r="N3223"/>
      <c r="O3223"/>
      <c r="P3223"/>
      <c r="Q3223"/>
      <c r="R3223"/>
      <c r="S3223"/>
      <c r="T3223"/>
      <c r="U3223"/>
      <c r="V3223" s="2"/>
    </row>
    <row r="3224" spans="2:22" x14ac:dyDescent="0.2">
      <c r="B3224" s="2"/>
      <c r="C3224" s="2"/>
      <c r="D3224" s="2"/>
      <c r="E3224" s="2"/>
      <c r="F3224" s="2"/>
      <c r="G3224" s="3"/>
      <c r="H3224" s="3"/>
      <c r="I3224" s="2"/>
      <c r="J3224"/>
      <c r="K3224"/>
      <c r="L3224"/>
      <c r="M3224"/>
      <c r="N3224"/>
      <c r="O3224"/>
      <c r="P3224"/>
      <c r="Q3224"/>
      <c r="R3224"/>
      <c r="S3224"/>
      <c r="T3224"/>
      <c r="U3224"/>
      <c r="V3224" s="2"/>
    </row>
    <row r="3225" spans="2:22" x14ac:dyDescent="0.2">
      <c r="B3225" s="2"/>
      <c r="C3225" s="2"/>
      <c r="D3225" s="2"/>
      <c r="E3225" s="2"/>
      <c r="F3225" s="2"/>
      <c r="G3225" s="3"/>
      <c r="H3225" s="3"/>
      <c r="I3225" s="2"/>
      <c r="J3225"/>
      <c r="K3225"/>
      <c r="L3225"/>
      <c r="M3225"/>
      <c r="N3225"/>
      <c r="O3225"/>
      <c r="P3225"/>
      <c r="Q3225"/>
      <c r="R3225"/>
      <c r="S3225"/>
      <c r="T3225"/>
      <c r="U3225"/>
      <c r="V3225" s="2"/>
    </row>
    <row r="3226" spans="2:22" x14ac:dyDescent="0.2">
      <c r="B3226" s="2"/>
      <c r="C3226" s="2"/>
      <c r="D3226" s="2"/>
      <c r="E3226" s="2"/>
      <c r="F3226" s="2"/>
      <c r="G3226" s="3"/>
      <c r="H3226" s="3"/>
      <c r="I3226" s="2"/>
      <c r="J3226"/>
      <c r="K3226"/>
      <c r="L3226"/>
      <c r="M3226"/>
      <c r="N3226"/>
      <c r="O3226"/>
      <c r="P3226"/>
      <c r="Q3226"/>
      <c r="R3226"/>
      <c r="S3226"/>
      <c r="T3226"/>
      <c r="U3226"/>
      <c r="V3226" s="2"/>
    </row>
    <row r="3227" spans="2:22" x14ac:dyDescent="0.2">
      <c r="B3227" s="2"/>
      <c r="C3227" s="2"/>
      <c r="D3227" s="2"/>
      <c r="E3227" s="2"/>
      <c r="F3227" s="2"/>
      <c r="G3227" s="3"/>
      <c r="H3227" s="3"/>
      <c r="I3227" s="2"/>
      <c r="J3227"/>
      <c r="K3227"/>
      <c r="L3227"/>
      <c r="M3227"/>
      <c r="N3227"/>
      <c r="O3227"/>
      <c r="P3227"/>
      <c r="Q3227"/>
      <c r="R3227"/>
      <c r="S3227"/>
      <c r="T3227"/>
      <c r="U3227"/>
      <c r="V3227" s="2"/>
    </row>
    <row r="3228" spans="2:22" x14ac:dyDescent="0.2">
      <c r="B3228" s="2"/>
      <c r="C3228" s="2"/>
      <c r="D3228" s="2"/>
      <c r="E3228" s="2"/>
      <c r="F3228" s="2"/>
      <c r="G3228" s="3"/>
      <c r="H3228" s="3"/>
      <c r="I3228" s="2"/>
      <c r="J3228"/>
      <c r="K3228"/>
      <c r="L3228"/>
      <c r="M3228"/>
      <c r="N3228"/>
      <c r="O3228"/>
      <c r="P3228"/>
      <c r="Q3228"/>
      <c r="R3228"/>
      <c r="S3228"/>
      <c r="T3228"/>
      <c r="U3228"/>
      <c r="V3228" s="2"/>
    </row>
    <row r="3229" spans="2:22" x14ac:dyDescent="0.2">
      <c r="B3229" s="2"/>
      <c r="C3229" s="2"/>
      <c r="D3229" s="2"/>
      <c r="E3229" s="2"/>
      <c r="F3229" s="2"/>
      <c r="G3229" s="3"/>
      <c r="H3229" s="3"/>
      <c r="I3229" s="2"/>
      <c r="J3229"/>
      <c r="K3229"/>
      <c r="L3229"/>
      <c r="M3229"/>
      <c r="N3229"/>
      <c r="O3229"/>
      <c r="P3229"/>
      <c r="Q3229"/>
      <c r="R3229"/>
      <c r="S3229"/>
      <c r="T3229"/>
      <c r="U3229"/>
      <c r="V3229" s="2"/>
    </row>
    <row r="3230" spans="2:22" x14ac:dyDescent="0.2">
      <c r="B3230" s="2"/>
      <c r="C3230" s="2"/>
      <c r="D3230" s="2"/>
      <c r="E3230" s="2"/>
      <c r="F3230" s="2"/>
      <c r="G3230" s="3"/>
      <c r="H3230" s="3"/>
      <c r="I3230" s="2"/>
      <c r="J3230"/>
      <c r="K3230"/>
      <c r="L3230"/>
      <c r="M3230"/>
      <c r="N3230"/>
      <c r="O3230"/>
      <c r="P3230"/>
      <c r="Q3230"/>
      <c r="R3230"/>
      <c r="S3230"/>
      <c r="T3230"/>
      <c r="U3230"/>
      <c r="V3230" s="2"/>
    </row>
    <row r="3231" spans="2:22" x14ac:dyDescent="0.2">
      <c r="B3231" s="2"/>
      <c r="C3231" s="2"/>
      <c r="D3231" s="2"/>
      <c r="E3231" s="2"/>
      <c r="F3231" s="2"/>
      <c r="G3231" s="3"/>
      <c r="H3231" s="3"/>
      <c r="I3231" s="2"/>
      <c r="J3231"/>
      <c r="K3231"/>
      <c r="L3231"/>
      <c r="M3231"/>
      <c r="N3231"/>
      <c r="O3231"/>
      <c r="P3231"/>
      <c r="Q3231"/>
      <c r="R3231"/>
      <c r="S3231"/>
      <c r="T3231"/>
      <c r="U3231"/>
      <c r="V3231" s="2"/>
    </row>
    <row r="3232" spans="2:22" x14ac:dyDescent="0.2">
      <c r="B3232" s="2"/>
      <c r="C3232" s="2"/>
      <c r="D3232" s="2"/>
      <c r="E3232" s="2"/>
      <c r="F3232" s="2"/>
      <c r="G3232" s="3"/>
      <c r="H3232" s="3"/>
      <c r="I3232" s="2"/>
      <c r="J3232"/>
      <c r="K3232"/>
      <c r="L3232"/>
      <c r="M3232"/>
      <c r="N3232"/>
      <c r="O3232"/>
      <c r="P3232"/>
      <c r="Q3232"/>
      <c r="R3232"/>
      <c r="S3232"/>
      <c r="T3232"/>
      <c r="U3232"/>
      <c r="V3232" s="2"/>
    </row>
    <row r="3233" spans="2:22" x14ac:dyDescent="0.2">
      <c r="B3233" s="2"/>
      <c r="C3233" s="2"/>
      <c r="D3233" s="2"/>
      <c r="E3233" s="2"/>
      <c r="F3233" s="2"/>
      <c r="G3233" s="3"/>
      <c r="H3233" s="3"/>
      <c r="I3233" s="2"/>
      <c r="J3233"/>
      <c r="K3233"/>
      <c r="L3233"/>
      <c r="M3233"/>
      <c r="N3233"/>
      <c r="O3233"/>
      <c r="P3233"/>
      <c r="Q3233"/>
      <c r="R3233"/>
      <c r="S3233"/>
      <c r="T3233"/>
      <c r="U3233"/>
      <c r="V3233" s="2"/>
    </row>
    <row r="3234" spans="2:22" x14ac:dyDescent="0.2">
      <c r="B3234" s="2"/>
      <c r="C3234" s="2"/>
      <c r="D3234" s="2"/>
      <c r="E3234" s="2"/>
      <c r="F3234" s="2"/>
      <c r="G3234" s="3"/>
      <c r="H3234" s="3"/>
      <c r="I3234" s="2"/>
      <c r="J3234"/>
      <c r="K3234"/>
      <c r="L3234"/>
      <c r="M3234"/>
      <c r="N3234"/>
      <c r="O3234"/>
      <c r="P3234"/>
      <c r="Q3234"/>
      <c r="R3234"/>
      <c r="S3234"/>
      <c r="T3234"/>
      <c r="U3234"/>
      <c r="V3234" s="2"/>
    </row>
    <row r="3235" spans="2:22" x14ac:dyDescent="0.2">
      <c r="B3235" s="2"/>
      <c r="C3235" s="2"/>
      <c r="D3235" s="2"/>
      <c r="E3235" s="2"/>
      <c r="F3235" s="2"/>
      <c r="G3235" s="3"/>
      <c r="H3235" s="3"/>
      <c r="I3235" s="2"/>
      <c r="J3235"/>
      <c r="K3235"/>
      <c r="L3235"/>
      <c r="M3235"/>
      <c r="N3235"/>
      <c r="O3235"/>
      <c r="P3235"/>
      <c r="Q3235"/>
      <c r="R3235"/>
      <c r="S3235"/>
      <c r="T3235"/>
      <c r="U3235"/>
      <c r="V3235" s="2"/>
    </row>
    <row r="3236" spans="2:22" x14ac:dyDescent="0.2">
      <c r="B3236" s="2"/>
      <c r="C3236" s="2"/>
      <c r="D3236" s="2"/>
      <c r="E3236" s="2"/>
      <c r="F3236" s="2"/>
      <c r="G3236" s="3"/>
      <c r="H3236" s="3"/>
      <c r="I3236" s="2"/>
      <c r="J3236"/>
      <c r="K3236"/>
      <c r="L3236"/>
      <c r="M3236"/>
      <c r="N3236"/>
      <c r="O3236"/>
      <c r="P3236"/>
      <c r="Q3236"/>
      <c r="R3236"/>
      <c r="S3236"/>
      <c r="T3236"/>
      <c r="U3236"/>
      <c r="V3236" s="2"/>
    </row>
    <row r="3237" spans="2:22" x14ac:dyDescent="0.2">
      <c r="B3237" s="2"/>
      <c r="C3237" s="2"/>
      <c r="D3237" s="2"/>
      <c r="E3237" s="2"/>
      <c r="F3237" s="2"/>
      <c r="G3237" s="3"/>
      <c r="H3237" s="3"/>
      <c r="I3237" s="2"/>
      <c r="J3237"/>
      <c r="K3237"/>
      <c r="L3237"/>
      <c r="M3237"/>
      <c r="N3237"/>
      <c r="O3237"/>
      <c r="P3237"/>
      <c r="Q3237"/>
      <c r="R3237"/>
      <c r="S3237"/>
      <c r="T3237"/>
      <c r="U3237"/>
      <c r="V3237" s="2"/>
    </row>
    <row r="3238" spans="2:22" x14ac:dyDescent="0.2">
      <c r="B3238" s="2"/>
      <c r="C3238" s="2"/>
      <c r="D3238" s="2"/>
      <c r="E3238" s="2"/>
      <c r="F3238" s="2"/>
      <c r="G3238" s="3"/>
      <c r="H3238" s="3"/>
      <c r="I3238" s="2"/>
      <c r="J3238"/>
      <c r="K3238"/>
      <c r="L3238"/>
      <c r="M3238"/>
      <c r="N3238"/>
      <c r="O3238"/>
      <c r="P3238"/>
      <c r="Q3238"/>
      <c r="R3238"/>
      <c r="S3238"/>
      <c r="T3238"/>
      <c r="U3238"/>
      <c r="V3238" s="2"/>
    </row>
    <row r="3239" spans="2:22" x14ac:dyDescent="0.2">
      <c r="B3239" s="2"/>
      <c r="C3239" s="2"/>
      <c r="D3239" s="2"/>
      <c r="E3239" s="2"/>
      <c r="F3239" s="2"/>
      <c r="G3239" s="3"/>
      <c r="H3239" s="3"/>
      <c r="I3239" s="2"/>
      <c r="J3239"/>
      <c r="K3239"/>
      <c r="L3239"/>
      <c r="M3239"/>
      <c r="N3239"/>
      <c r="O3239"/>
      <c r="P3239"/>
      <c r="Q3239"/>
      <c r="R3239"/>
      <c r="S3239"/>
      <c r="T3239"/>
      <c r="U3239"/>
      <c r="V3239" s="2"/>
    </row>
    <row r="3240" spans="2:22" x14ac:dyDescent="0.2">
      <c r="B3240" s="2"/>
      <c r="C3240" s="2"/>
      <c r="D3240" s="2"/>
      <c r="E3240" s="2"/>
      <c r="F3240" s="2"/>
      <c r="G3240" s="3"/>
      <c r="H3240" s="3"/>
      <c r="I3240" s="2"/>
      <c r="J3240"/>
      <c r="K3240"/>
      <c r="L3240"/>
      <c r="M3240"/>
      <c r="N3240"/>
      <c r="O3240"/>
      <c r="P3240"/>
      <c r="Q3240"/>
      <c r="R3240"/>
      <c r="S3240"/>
      <c r="T3240"/>
      <c r="U3240"/>
      <c r="V3240" s="2"/>
    </row>
    <row r="3241" spans="2:22" x14ac:dyDescent="0.2">
      <c r="B3241" s="2"/>
      <c r="C3241" s="2"/>
      <c r="D3241" s="2"/>
      <c r="E3241" s="2"/>
      <c r="F3241" s="2"/>
      <c r="G3241" s="3"/>
      <c r="H3241" s="3"/>
      <c r="I3241" s="2"/>
      <c r="J3241"/>
      <c r="K3241"/>
      <c r="L3241"/>
      <c r="M3241"/>
      <c r="N3241"/>
      <c r="O3241"/>
      <c r="P3241"/>
      <c r="Q3241"/>
      <c r="R3241"/>
      <c r="S3241"/>
      <c r="T3241"/>
      <c r="U3241"/>
      <c r="V3241" s="2"/>
    </row>
    <row r="3242" spans="2:22" x14ac:dyDescent="0.2">
      <c r="B3242" s="2"/>
      <c r="C3242" s="2"/>
      <c r="D3242" s="2"/>
      <c r="E3242" s="2"/>
      <c r="F3242" s="2"/>
      <c r="G3242" s="3"/>
      <c r="H3242" s="3"/>
      <c r="I3242" s="2"/>
      <c r="J3242"/>
      <c r="K3242"/>
      <c r="L3242"/>
      <c r="M3242"/>
      <c r="N3242"/>
      <c r="O3242"/>
      <c r="P3242"/>
      <c r="Q3242"/>
      <c r="R3242"/>
      <c r="S3242"/>
      <c r="T3242"/>
      <c r="U3242"/>
      <c r="V3242" s="2"/>
    </row>
    <row r="3243" spans="2:22" x14ac:dyDescent="0.2">
      <c r="B3243" s="2"/>
      <c r="C3243" s="2"/>
      <c r="D3243" s="2"/>
      <c r="E3243" s="2"/>
      <c r="F3243" s="2"/>
      <c r="G3243" s="3"/>
      <c r="H3243" s="3"/>
      <c r="I3243" s="2"/>
      <c r="J3243"/>
      <c r="K3243"/>
      <c r="L3243"/>
      <c r="M3243"/>
      <c r="N3243"/>
      <c r="O3243"/>
      <c r="P3243"/>
      <c r="Q3243"/>
      <c r="R3243"/>
      <c r="S3243"/>
      <c r="T3243"/>
      <c r="U3243"/>
      <c r="V3243" s="2"/>
    </row>
    <row r="3244" spans="2:22" x14ac:dyDescent="0.2">
      <c r="B3244" s="2"/>
      <c r="C3244" s="2"/>
      <c r="D3244" s="2"/>
      <c r="E3244" s="2"/>
      <c r="F3244" s="2"/>
      <c r="G3244" s="3"/>
      <c r="H3244" s="3"/>
      <c r="I3244" s="2"/>
      <c r="J3244"/>
      <c r="K3244"/>
      <c r="L3244"/>
      <c r="M3244"/>
      <c r="N3244"/>
      <c r="O3244"/>
      <c r="P3244"/>
      <c r="Q3244"/>
      <c r="R3244"/>
      <c r="S3244"/>
      <c r="T3244"/>
      <c r="U3244"/>
      <c r="V3244" s="2"/>
    </row>
    <row r="3245" spans="2:22" x14ac:dyDescent="0.2">
      <c r="B3245" s="2"/>
      <c r="C3245" s="2"/>
      <c r="D3245" s="2"/>
      <c r="E3245" s="2"/>
      <c r="F3245" s="2"/>
      <c r="G3245" s="3"/>
      <c r="H3245" s="3"/>
      <c r="I3245" s="2"/>
      <c r="J3245"/>
      <c r="K3245"/>
      <c r="L3245"/>
      <c r="M3245"/>
      <c r="N3245"/>
      <c r="O3245"/>
      <c r="P3245"/>
      <c r="Q3245"/>
      <c r="R3245"/>
      <c r="S3245"/>
      <c r="T3245"/>
      <c r="U3245"/>
      <c r="V3245" s="2"/>
    </row>
    <row r="3246" spans="2:22" x14ac:dyDescent="0.2">
      <c r="B3246" s="2"/>
      <c r="C3246" s="2"/>
      <c r="D3246" s="2"/>
      <c r="E3246" s="2"/>
      <c r="F3246" s="2"/>
      <c r="G3246" s="3"/>
      <c r="H3246" s="3"/>
      <c r="I3246" s="2"/>
      <c r="J3246"/>
      <c r="K3246"/>
      <c r="L3246"/>
      <c r="M3246"/>
      <c r="N3246"/>
      <c r="O3246"/>
      <c r="P3246"/>
      <c r="Q3246"/>
      <c r="R3246"/>
      <c r="S3246"/>
      <c r="T3246"/>
      <c r="U3246"/>
      <c r="V3246" s="2"/>
    </row>
    <row r="3247" spans="2:22" x14ac:dyDescent="0.2">
      <c r="B3247" s="2"/>
      <c r="C3247" s="2"/>
      <c r="D3247" s="2"/>
      <c r="E3247" s="2"/>
      <c r="F3247" s="2"/>
      <c r="G3247" s="3"/>
      <c r="H3247" s="3"/>
      <c r="I3247" s="2"/>
      <c r="J3247"/>
      <c r="K3247"/>
      <c r="L3247"/>
      <c r="M3247"/>
      <c r="N3247"/>
      <c r="O3247"/>
      <c r="P3247"/>
      <c r="Q3247"/>
      <c r="R3247"/>
      <c r="S3247"/>
      <c r="T3247"/>
      <c r="U3247"/>
      <c r="V3247" s="2"/>
    </row>
    <row r="3248" spans="2:22" x14ac:dyDescent="0.2">
      <c r="B3248" s="2"/>
      <c r="C3248" s="2"/>
      <c r="D3248" s="2"/>
      <c r="E3248" s="2"/>
      <c r="F3248" s="2"/>
      <c r="G3248" s="3"/>
      <c r="H3248" s="3"/>
      <c r="I3248" s="2"/>
      <c r="J3248"/>
      <c r="K3248"/>
      <c r="L3248"/>
      <c r="M3248"/>
      <c r="N3248"/>
      <c r="O3248"/>
      <c r="P3248"/>
      <c r="Q3248"/>
      <c r="R3248"/>
      <c r="S3248"/>
      <c r="T3248"/>
      <c r="U3248"/>
      <c r="V3248" s="2"/>
    </row>
    <row r="3249" spans="2:22" x14ac:dyDescent="0.2">
      <c r="B3249" s="2"/>
      <c r="C3249" s="2"/>
      <c r="D3249" s="2"/>
      <c r="E3249" s="2"/>
      <c r="F3249" s="2"/>
      <c r="G3249" s="3"/>
      <c r="H3249" s="3"/>
      <c r="I3249" s="2"/>
      <c r="J3249"/>
      <c r="K3249"/>
      <c r="L3249"/>
      <c r="M3249"/>
      <c r="N3249"/>
      <c r="O3249"/>
      <c r="P3249"/>
      <c r="Q3249"/>
      <c r="R3249"/>
      <c r="S3249"/>
      <c r="T3249"/>
      <c r="U3249"/>
      <c r="V3249" s="2"/>
    </row>
    <row r="3250" spans="2:22" x14ac:dyDescent="0.2">
      <c r="B3250" s="2"/>
      <c r="C3250" s="2"/>
      <c r="D3250" s="2"/>
      <c r="E3250" s="2"/>
      <c r="F3250" s="2"/>
      <c r="G3250" s="3"/>
      <c r="H3250" s="3"/>
      <c r="I3250" s="2"/>
      <c r="J3250"/>
      <c r="K3250"/>
      <c r="L3250"/>
      <c r="M3250"/>
      <c r="N3250"/>
      <c r="O3250"/>
      <c r="P3250"/>
      <c r="Q3250"/>
      <c r="R3250"/>
      <c r="S3250"/>
      <c r="T3250"/>
      <c r="U3250"/>
      <c r="V3250" s="2"/>
    </row>
    <row r="3251" spans="2:22" x14ac:dyDescent="0.2">
      <c r="B3251" s="2"/>
      <c r="C3251" s="2"/>
      <c r="D3251" s="2"/>
      <c r="E3251" s="2"/>
      <c r="F3251" s="2"/>
      <c r="G3251" s="3"/>
      <c r="H3251" s="3"/>
      <c r="I3251" s="2"/>
      <c r="J3251"/>
      <c r="K3251"/>
      <c r="L3251"/>
      <c r="M3251"/>
      <c r="N3251"/>
      <c r="O3251"/>
      <c r="P3251"/>
      <c r="Q3251"/>
      <c r="R3251"/>
      <c r="S3251"/>
      <c r="T3251"/>
      <c r="U3251"/>
      <c r="V3251" s="2"/>
    </row>
    <row r="3252" spans="2:22" x14ac:dyDescent="0.2">
      <c r="B3252" s="2"/>
      <c r="C3252" s="2"/>
      <c r="D3252" s="2"/>
      <c r="E3252" s="2"/>
      <c r="F3252" s="2"/>
      <c r="G3252" s="3"/>
      <c r="H3252" s="3"/>
      <c r="I3252" s="2"/>
      <c r="J3252"/>
      <c r="K3252"/>
      <c r="L3252"/>
      <c r="M3252"/>
      <c r="N3252"/>
      <c r="O3252"/>
      <c r="P3252"/>
      <c r="Q3252"/>
      <c r="R3252"/>
      <c r="S3252"/>
      <c r="T3252"/>
      <c r="U3252"/>
      <c r="V3252" s="2"/>
    </row>
    <row r="3253" spans="2:22" x14ac:dyDescent="0.2">
      <c r="B3253" s="2"/>
      <c r="C3253" s="2"/>
      <c r="D3253" s="2"/>
      <c r="E3253" s="2"/>
      <c r="F3253" s="2"/>
      <c r="G3253" s="3"/>
      <c r="H3253" s="3"/>
      <c r="I3253" s="2"/>
      <c r="J3253"/>
      <c r="K3253"/>
      <c r="L3253"/>
      <c r="M3253"/>
      <c r="N3253"/>
      <c r="O3253"/>
      <c r="P3253"/>
      <c r="Q3253"/>
      <c r="R3253"/>
      <c r="S3253"/>
      <c r="T3253"/>
      <c r="U3253"/>
      <c r="V3253" s="2"/>
    </row>
    <row r="3254" spans="2:22" x14ac:dyDescent="0.2">
      <c r="B3254" s="2"/>
      <c r="C3254" s="2"/>
      <c r="D3254" s="2"/>
      <c r="E3254" s="2"/>
      <c r="F3254" s="2"/>
      <c r="G3254" s="3"/>
      <c r="H3254" s="3"/>
      <c r="I3254" s="2"/>
      <c r="J3254"/>
      <c r="K3254"/>
      <c r="L3254"/>
      <c r="M3254"/>
      <c r="N3254"/>
      <c r="O3254"/>
      <c r="P3254"/>
      <c r="Q3254"/>
      <c r="R3254"/>
      <c r="S3254"/>
      <c r="T3254"/>
      <c r="U3254"/>
      <c r="V3254" s="2"/>
    </row>
    <row r="3255" spans="2:22" x14ac:dyDescent="0.2">
      <c r="B3255" s="2"/>
      <c r="C3255" s="2"/>
      <c r="D3255" s="2"/>
      <c r="E3255" s="2"/>
      <c r="F3255" s="2"/>
      <c r="G3255" s="3"/>
      <c r="H3255" s="3"/>
      <c r="I3255" s="2"/>
      <c r="J3255"/>
      <c r="K3255"/>
      <c r="L3255"/>
      <c r="M3255"/>
      <c r="N3255"/>
      <c r="O3255"/>
      <c r="P3255"/>
      <c r="Q3255"/>
      <c r="R3255"/>
      <c r="S3255"/>
      <c r="T3255"/>
      <c r="U3255"/>
      <c r="V3255" s="2"/>
    </row>
    <row r="3256" spans="2:22" x14ac:dyDescent="0.2">
      <c r="B3256" s="2"/>
      <c r="C3256" s="2"/>
      <c r="D3256" s="2"/>
      <c r="E3256" s="2"/>
      <c r="F3256" s="2"/>
      <c r="G3256" s="3"/>
      <c r="H3256" s="3"/>
      <c r="I3256" s="2"/>
      <c r="J3256"/>
      <c r="K3256"/>
      <c r="L3256"/>
      <c r="M3256"/>
      <c r="N3256"/>
      <c r="O3256"/>
      <c r="P3256"/>
      <c r="Q3256"/>
      <c r="R3256"/>
      <c r="S3256"/>
      <c r="T3256"/>
      <c r="U3256"/>
      <c r="V3256" s="2"/>
    </row>
    <row r="3257" spans="2:22" x14ac:dyDescent="0.2">
      <c r="B3257" s="2"/>
      <c r="C3257" s="2"/>
      <c r="D3257" s="2"/>
      <c r="E3257" s="2"/>
      <c r="F3257" s="2"/>
      <c r="G3257" s="3"/>
      <c r="H3257" s="3"/>
      <c r="I3257" s="2"/>
      <c r="J3257"/>
      <c r="K3257"/>
      <c r="L3257"/>
      <c r="M3257"/>
      <c r="N3257"/>
      <c r="O3257"/>
      <c r="P3257"/>
      <c r="Q3257"/>
      <c r="R3257"/>
      <c r="S3257"/>
      <c r="T3257"/>
      <c r="U3257"/>
      <c r="V3257" s="2"/>
    </row>
    <row r="3258" spans="2:22" x14ac:dyDescent="0.2">
      <c r="B3258" s="2"/>
      <c r="C3258" s="2"/>
      <c r="D3258" s="2"/>
      <c r="E3258" s="2"/>
      <c r="F3258" s="2"/>
      <c r="G3258" s="3"/>
      <c r="H3258" s="3"/>
      <c r="I3258" s="2"/>
      <c r="J3258"/>
      <c r="K3258"/>
      <c r="L3258"/>
      <c r="M3258"/>
      <c r="N3258"/>
      <c r="O3258"/>
      <c r="P3258"/>
      <c r="Q3258"/>
      <c r="R3258"/>
      <c r="S3258"/>
      <c r="T3258"/>
      <c r="U3258"/>
      <c r="V3258" s="2"/>
    </row>
    <row r="3259" spans="2:22" x14ac:dyDescent="0.2">
      <c r="B3259" s="2"/>
      <c r="C3259" s="2"/>
      <c r="D3259" s="2"/>
      <c r="E3259" s="2"/>
      <c r="F3259" s="2"/>
      <c r="G3259" s="3"/>
      <c r="H3259" s="3"/>
      <c r="I3259" s="2"/>
      <c r="J3259"/>
      <c r="K3259"/>
      <c r="L3259"/>
      <c r="M3259"/>
      <c r="N3259"/>
      <c r="O3259"/>
      <c r="P3259"/>
      <c r="Q3259"/>
      <c r="R3259"/>
      <c r="S3259"/>
      <c r="T3259"/>
      <c r="U3259"/>
      <c r="V3259" s="2"/>
    </row>
    <row r="3260" spans="2:22" x14ac:dyDescent="0.2">
      <c r="B3260" s="2"/>
      <c r="C3260" s="2"/>
      <c r="D3260" s="2"/>
      <c r="E3260" s="2"/>
      <c r="F3260" s="2"/>
      <c r="G3260" s="3"/>
      <c r="H3260" s="3"/>
      <c r="I3260" s="2"/>
      <c r="J3260"/>
      <c r="K3260"/>
      <c r="L3260"/>
      <c r="M3260"/>
      <c r="N3260"/>
      <c r="O3260"/>
      <c r="P3260"/>
      <c r="Q3260"/>
      <c r="R3260"/>
      <c r="S3260"/>
      <c r="T3260"/>
      <c r="U3260"/>
      <c r="V3260" s="2"/>
    </row>
    <row r="3261" spans="2:22" x14ac:dyDescent="0.2">
      <c r="B3261" s="2"/>
      <c r="C3261" s="2"/>
      <c r="D3261" s="2"/>
      <c r="E3261" s="2"/>
      <c r="F3261" s="2"/>
      <c r="G3261" s="3"/>
      <c r="H3261" s="3"/>
      <c r="I3261" s="2"/>
      <c r="J3261"/>
      <c r="K3261"/>
      <c r="L3261"/>
      <c r="M3261"/>
      <c r="N3261"/>
      <c r="O3261"/>
      <c r="P3261"/>
      <c r="Q3261"/>
      <c r="R3261"/>
      <c r="S3261"/>
      <c r="T3261"/>
      <c r="U3261"/>
      <c r="V3261" s="2"/>
    </row>
    <row r="3262" spans="2:22" x14ac:dyDescent="0.2">
      <c r="B3262" s="2"/>
      <c r="C3262" s="2"/>
      <c r="D3262" s="2"/>
      <c r="E3262" s="2"/>
      <c r="F3262" s="2"/>
      <c r="G3262" s="3"/>
      <c r="H3262" s="3"/>
      <c r="I3262" s="2"/>
      <c r="J3262"/>
      <c r="K3262"/>
      <c r="L3262"/>
      <c r="M3262"/>
      <c r="N3262"/>
      <c r="O3262"/>
      <c r="P3262"/>
      <c r="Q3262"/>
      <c r="R3262"/>
      <c r="S3262"/>
      <c r="T3262"/>
      <c r="U3262"/>
      <c r="V3262" s="2"/>
    </row>
    <row r="3263" spans="2:22" x14ac:dyDescent="0.2">
      <c r="B3263" s="2"/>
      <c r="C3263" s="2"/>
      <c r="D3263" s="2"/>
      <c r="E3263" s="2"/>
      <c r="F3263" s="2"/>
      <c r="G3263" s="3"/>
      <c r="H3263" s="3"/>
      <c r="I3263" s="2"/>
      <c r="J3263"/>
      <c r="K3263"/>
      <c r="L3263"/>
      <c r="M3263"/>
      <c r="N3263"/>
      <c r="O3263"/>
      <c r="P3263"/>
      <c r="Q3263"/>
      <c r="R3263"/>
      <c r="S3263"/>
      <c r="T3263"/>
      <c r="U3263"/>
      <c r="V3263" s="2"/>
    </row>
    <row r="3264" spans="2:22" x14ac:dyDescent="0.2">
      <c r="B3264" s="2"/>
      <c r="C3264" s="2"/>
      <c r="D3264" s="2"/>
      <c r="E3264" s="2"/>
      <c r="F3264" s="2"/>
      <c r="G3264" s="3"/>
      <c r="H3264" s="3"/>
      <c r="I3264" s="2"/>
      <c r="J3264"/>
      <c r="K3264"/>
      <c r="L3264"/>
      <c r="M3264"/>
      <c r="N3264"/>
      <c r="O3264"/>
      <c r="P3264"/>
      <c r="Q3264"/>
      <c r="R3264"/>
      <c r="S3264"/>
      <c r="T3264"/>
      <c r="U3264"/>
      <c r="V3264" s="2"/>
    </row>
    <row r="3265" spans="2:22" x14ac:dyDescent="0.2">
      <c r="B3265" s="2"/>
      <c r="C3265" s="2"/>
      <c r="D3265" s="2"/>
      <c r="E3265" s="2"/>
      <c r="F3265" s="2"/>
      <c r="G3265" s="3"/>
      <c r="H3265" s="3"/>
      <c r="I3265" s="2"/>
      <c r="J3265"/>
      <c r="K3265"/>
      <c r="L3265"/>
      <c r="M3265"/>
      <c r="N3265"/>
      <c r="O3265"/>
      <c r="P3265"/>
      <c r="Q3265"/>
      <c r="R3265"/>
      <c r="S3265"/>
      <c r="T3265"/>
      <c r="U3265"/>
      <c r="V3265" s="2"/>
    </row>
    <row r="3266" spans="2:22" x14ac:dyDescent="0.2">
      <c r="B3266" s="2"/>
      <c r="C3266" s="2"/>
      <c r="D3266" s="2"/>
      <c r="E3266" s="2"/>
      <c r="F3266" s="2"/>
      <c r="G3266" s="3"/>
      <c r="H3266" s="3"/>
      <c r="I3266" s="2"/>
      <c r="J3266"/>
      <c r="K3266"/>
      <c r="L3266"/>
      <c r="M3266"/>
      <c r="N3266"/>
      <c r="O3266"/>
      <c r="P3266"/>
      <c r="Q3266"/>
      <c r="R3266"/>
      <c r="S3266"/>
      <c r="T3266"/>
      <c r="U3266"/>
      <c r="V3266" s="2"/>
    </row>
    <row r="3267" spans="2:22" x14ac:dyDescent="0.2">
      <c r="B3267" s="2"/>
      <c r="C3267" s="2"/>
      <c r="D3267" s="2"/>
      <c r="E3267" s="2"/>
      <c r="F3267" s="2"/>
      <c r="G3267" s="3"/>
      <c r="H3267" s="3"/>
      <c r="I3267" s="2"/>
      <c r="J3267"/>
      <c r="K3267"/>
      <c r="L3267"/>
      <c r="M3267"/>
      <c r="N3267"/>
      <c r="O3267"/>
      <c r="P3267"/>
      <c r="Q3267"/>
      <c r="R3267"/>
      <c r="S3267"/>
      <c r="T3267"/>
      <c r="U3267"/>
      <c r="V3267" s="2"/>
    </row>
    <row r="3268" spans="2:22" x14ac:dyDescent="0.2">
      <c r="B3268" s="2"/>
      <c r="C3268" s="2"/>
      <c r="D3268" s="2"/>
      <c r="E3268" s="2"/>
      <c r="F3268" s="2"/>
      <c r="G3268" s="3"/>
      <c r="H3268" s="3"/>
      <c r="I3268" s="2"/>
      <c r="J3268"/>
      <c r="K3268"/>
      <c r="L3268"/>
      <c r="M3268"/>
      <c r="N3268"/>
      <c r="O3268"/>
      <c r="P3268"/>
      <c r="Q3268"/>
      <c r="R3268"/>
      <c r="S3268"/>
      <c r="T3268"/>
      <c r="U3268"/>
      <c r="V3268" s="2"/>
    </row>
    <row r="3269" spans="2:22" x14ac:dyDescent="0.2">
      <c r="B3269" s="2"/>
      <c r="C3269" s="2"/>
      <c r="D3269" s="2"/>
      <c r="E3269" s="2"/>
      <c r="F3269" s="2"/>
      <c r="G3269" s="3"/>
      <c r="H3269" s="3"/>
      <c r="I3269" s="2"/>
      <c r="J3269"/>
      <c r="K3269"/>
      <c r="L3269"/>
      <c r="M3269"/>
      <c r="N3269"/>
      <c r="O3269"/>
      <c r="P3269"/>
      <c r="Q3269"/>
      <c r="R3269"/>
      <c r="S3269"/>
      <c r="T3269"/>
      <c r="U3269"/>
      <c r="V3269" s="2"/>
    </row>
    <row r="3270" spans="2:22" x14ac:dyDescent="0.2">
      <c r="B3270" s="2"/>
      <c r="C3270" s="2"/>
      <c r="D3270" s="2"/>
      <c r="E3270" s="2"/>
      <c r="F3270" s="2"/>
      <c r="G3270" s="3"/>
      <c r="H3270" s="3"/>
      <c r="I3270" s="2"/>
      <c r="J3270"/>
      <c r="K3270"/>
      <c r="L3270"/>
      <c r="M3270"/>
      <c r="N3270"/>
      <c r="O3270"/>
      <c r="P3270"/>
      <c r="Q3270"/>
      <c r="R3270"/>
      <c r="S3270"/>
      <c r="T3270"/>
      <c r="U3270"/>
      <c r="V3270" s="2"/>
    </row>
    <row r="3271" spans="2:22" x14ac:dyDescent="0.2">
      <c r="B3271" s="2"/>
      <c r="C3271" s="2"/>
      <c r="D3271" s="2"/>
      <c r="E3271" s="2"/>
      <c r="F3271" s="2"/>
      <c r="G3271" s="3"/>
      <c r="H3271" s="3"/>
      <c r="I3271" s="2"/>
      <c r="J3271"/>
      <c r="K3271"/>
      <c r="L3271"/>
      <c r="M3271"/>
      <c r="N3271"/>
      <c r="O3271"/>
      <c r="P3271"/>
      <c r="Q3271"/>
      <c r="R3271"/>
      <c r="S3271"/>
      <c r="T3271"/>
      <c r="U3271"/>
      <c r="V3271" s="2"/>
    </row>
    <row r="3272" spans="2:22" x14ac:dyDescent="0.2">
      <c r="B3272" s="2"/>
      <c r="C3272" s="2"/>
      <c r="D3272" s="2"/>
      <c r="E3272" s="2"/>
      <c r="F3272" s="2"/>
      <c r="G3272" s="3"/>
      <c r="H3272" s="3"/>
      <c r="I3272" s="2"/>
      <c r="J3272"/>
      <c r="K3272"/>
      <c r="L3272"/>
      <c r="M3272"/>
      <c r="N3272"/>
      <c r="O3272"/>
      <c r="P3272"/>
      <c r="Q3272"/>
      <c r="R3272"/>
      <c r="S3272"/>
      <c r="T3272"/>
      <c r="U3272"/>
      <c r="V3272" s="2"/>
    </row>
    <row r="3273" spans="2:22" x14ac:dyDescent="0.2">
      <c r="B3273" s="2"/>
      <c r="C3273" s="2"/>
      <c r="D3273" s="2"/>
      <c r="E3273" s="2"/>
      <c r="F3273" s="2"/>
      <c r="G3273" s="3"/>
      <c r="H3273" s="3"/>
      <c r="I3273" s="2"/>
      <c r="J3273"/>
      <c r="K3273"/>
      <c r="L3273"/>
      <c r="M3273"/>
      <c r="N3273"/>
      <c r="O3273"/>
      <c r="P3273"/>
      <c r="Q3273"/>
      <c r="R3273"/>
      <c r="S3273"/>
      <c r="T3273"/>
      <c r="U3273"/>
      <c r="V3273" s="2"/>
    </row>
    <row r="3274" spans="2:22" x14ac:dyDescent="0.2">
      <c r="B3274" s="2"/>
      <c r="C3274" s="2"/>
      <c r="D3274" s="2"/>
      <c r="E3274" s="2"/>
      <c r="F3274" s="2"/>
      <c r="G3274" s="3"/>
      <c r="H3274" s="3"/>
      <c r="I3274" s="2"/>
      <c r="J3274"/>
      <c r="K3274"/>
      <c r="L3274"/>
      <c r="M3274"/>
      <c r="N3274"/>
      <c r="O3274"/>
      <c r="P3274"/>
      <c r="Q3274"/>
      <c r="R3274"/>
      <c r="S3274"/>
      <c r="T3274"/>
      <c r="U3274"/>
      <c r="V3274" s="2"/>
    </row>
    <row r="3275" spans="2:22" x14ac:dyDescent="0.2">
      <c r="B3275" s="2"/>
      <c r="C3275" s="2"/>
      <c r="D3275" s="2"/>
      <c r="E3275" s="2"/>
      <c r="F3275" s="2"/>
      <c r="G3275" s="3"/>
      <c r="H3275" s="3"/>
      <c r="I3275" s="2"/>
      <c r="J3275"/>
      <c r="K3275"/>
      <c r="L3275"/>
      <c r="M3275"/>
      <c r="N3275"/>
      <c r="O3275"/>
      <c r="P3275"/>
      <c r="Q3275"/>
      <c r="R3275"/>
      <c r="S3275"/>
      <c r="T3275"/>
      <c r="U3275"/>
      <c r="V3275" s="2"/>
    </row>
    <row r="3276" spans="2:22" x14ac:dyDescent="0.2">
      <c r="B3276" s="2"/>
      <c r="C3276" s="2"/>
      <c r="D3276" s="2"/>
      <c r="E3276" s="2"/>
      <c r="F3276" s="2"/>
      <c r="G3276" s="3"/>
      <c r="H3276" s="3"/>
      <c r="I3276" s="2"/>
      <c r="J3276"/>
      <c r="K3276"/>
      <c r="L3276"/>
      <c r="M3276"/>
      <c r="N3276"/>
      <c r="O3276"/>
      <c r="P3276"/>
      <c r="Q3276"/>
      <c r="R3276"/>
      <c r="S3276"/>
      <c r="T3276"/>
      <c r="U3276"/>
      <c r="V3276" s="2"/>
    </row>
    <row r="3277" spans="2:22" x14ac:dyDescent="0.2">
      <c r="B3277" s="2"/>
      <c r="C3277" s="2"/>
      <c r="D3277" s="2"/>
      <c r="E3277" s="2"/>
      <c r="F3277" s="2"/>
      <c r="G3277" s="3"/>
      <c r="H3277" s="3"/>
      <c r="I3277" s="2"/>
      <c r="J3277"/>
      <c r="K3277"/>
      <c r="L3277"/>
      <c r="M3277"/>
      <c r="N3277"/>
      <c r="O3277"/>
      <c r="P3277"/>
      <c r="Q3277"/>
      <c r="R3277"/>
      <c r="S3277"/>
      <c r="T3277"/>
      <c r="U3277"/>
      <c r="V3277" s="2"/>
    </row>
    <row r="3278" spans="2:22" x14ac:dyDescent="0.2">
      <c r="B3278" s="2"/>
      <c r="C3278" s="2"/>
      <c r="D3278" s="2"/>
      <c r="E3278" s="2"/>
      <c r="F3278" s="2"/>
      <c r="G3278" s="3"/>
      <c r="H3278" s="3"/>
      <c r="I3278" s="2"/>
      <c r="J3278"/>
      <c r="K3278"/>
      <c r="L3278"/>
      <c r="M3278"/>
      <c r="N3278"/>
      <c r="O3278"/>
      <c r="P3278"/>
      <c r="Q3278"/>
      <c r="R3278"/>
      <c r="S3278"/>
      <c r="T3278"/>
      <c r="U3278"/>
      <c r="V3278" s="2"/>
    </row>
    <row r="3279" spans="2:22" x14ac:dyDescent="0.2">
      <c r="B3279" s="2"/>
      <c r="C3279" s="2"/>
      <c r="D3279" s="2"/>
      <c r="E3279" s="2"/>
      <c r="F3279" s="2"/>
      <c r="G3279" s="3"/>
      <c r="H3279" s="3"/>
      <c r="I3279" s="2"/>
      <c r="J3279"/>
      <c r="K3279"/>
      <c r="L3279"/>
      <c r="M3279"/>
      <c r="N3279"/>
      <c r="O3279"/>
      <c r="P3279"/>
      <c r="Q3279"/>
      <c r="R3279"/>
      <c r="S3279"/>
      <c r="T3279"/>
      <c r="U3279"/>
      <c r="V3279" s="2"/>
    </row>
    <row r="3280" spans="2:22" x14ac:dyDescent="0.2">
      <c r="B3280" s="2"/>
      <c r="C3280" s="2"/>
      <c r="D3280" s="2"/>
      <c r="E3280" s="2"/>
      <c r="F3280" s="2"/>
      <c r="G3280" s="3"/>
      <c r="H3280" s="3"/>
      <c r="I3280" s="2"/>
      <c r="J3280"/>
      <c r="K3280"/>
      <c r="L3280"/>
      <c r="M3280"/>
      <c r="N3280"/>
      <c r="O3280"/>
      <c r="P3280"/>
      <c r="Q3280"/>
      <c r="R3280"/>
      <c r="S3280"/>
      <c r="T3280"/>
      <c r="U3280"/>
      <c r="V3280" s="2"/>
    </row>
    <row r="3281" spans="2:22" x14ac:dyDescent="0.2">
      <c r="B3281" s="2"/>
      <c r="C3281" s="2"/>
      <c r="D3281" s="2"/>
      <c r="E3281" s="2"/>
      <c r="F3281" s="2"/>
      <c r="G3281" s="3"/>
      <c r="H3281" s="3"/>
      <c r="I3281" s="2"/>
      <c r="J3281"/>
      <c r="K3281"/>
      <c r="L3281"/>
      <c r="M3281"/>
      <c r="N3281"/>
      <c r="O3281"/>
      <c r="P3281"/>
      <c r="Q3281"/>
      <c r="R3281"/>
      <c r="S3281"/>
      <c r="T3281"/>
      <c r="U3281"/>
      <c r="V3281" s="2"/>
    </row>
    <row r="3282" spans="2:22" x14ac:dyDescent="0.2">
      <c r="B3282" s="2"/>
      <c r="C3282" s="2"/>
      <c r="D3282" s="2"/>
      <c r="E3282" s="2"/>
      <c r="F3282" s="2"/>
      <c r="G3282" s="3"/>
      <c r="H3282" s="3"/>
      <c r="I3282" s="2"/>
      <c r="J3282"/>
      <c r="K3282"/>
      <c r="L3282"/>
      <c r="M3282"/>
      <c r="N3282"/>
      <c r="O3282"/>
      <c r="P3282"/>
      <c r="Q3282"/>
      <c r="R3282"/>
      <c r="S3282"/>
      <c r="T3282"/>
      <c r="U3282"/>
      <c r="V3282" s="2"/>
    </row>
    <row r="3283" spans="2:22" x14ac:dyDescent="0.2">
      <c r="B3283" s="2"/>
      <c r="C3283" s="2"/>
      <c r="D3283" s="2"/>
      <c r="E3283" s="2"/>
      <c r="F3283" s="2"/>
      <c r="G3283" s="3"/>
      <c r="H3283" s="3"/>
      <c r="I3283" s="2"/>
      <c r="J3283"/>
      <c r="K3283"/>
      <c r="L3283"/>
      <c r="M3283"/>
      <c r="N3283"/>
      <c r="O3283"/>
      <c r="P3283"/>
      <c r="Q3283"/>
      <c r="R3283"/>
      <c r="S3283"/>
      <c r="T3283"/>
      <c r="U3283"/>
      <c r="V3283" s="2"/>
    </row>
    <row r="3284" spans="2:22" x14ac:dyDescent="0.2">
      <c r="B3284" s="2"/>
      <c r="C3284" s="2"/>
      <c r="D3284" s="2"/>
      <c r="E3284" s="2"/>
      <c r="F3284" s="2"/>
      <c r="G3284" s="3"/>
      <c r="H3284" s="3"/>
      <c r="I3284" s="2"/>
      <c r="J3284"/>
      <c r="K3284"/>
      <c r="L3284"/>
      <c r="M3284"/>
      <c r="N3284"/>
      <c r="O3284"/>
      <c r="P3284"/>
      <c r="Q3284"/>
      <c r="R3284"/>
      <c r="S3284"/>
      <c r="T3284"/>
      <c r="U3284"/>
      <c r="V3284" s="2"/>
    </row>
    <row r="3285" spans="2:22" x14ac:dyDescent="0.2">
      <c r="B3285" s="2"/>
      <c r="C3285" s="2"/>
      <c r="D3285" s="2"/>
      <c r="E3285" s="2"/>
      <c r="F3285" s="2"/>
      <c r="G3285" s="3"/>
      <c r="H3285" s="3"/>
      <c r="I3285" s="2"/>
      <c r="J3285"/>
      <c r="K3285"/>
      <c r="L3285"/>
      <c r="M3285"/>
      <c r="N3285"/>
      <c r="O3285"/>
      <c r="P3285"/>
      <c r="Q3285"/>
      <c r="R3285"/>
      <c r="S3285"/>
      <c r="T3285"/>
      <c r="U3285"/>
      <c r="V3285" s="2"/>
    </row>
    <row r="3286" spans="2:22" x14ac:dyDescent="0.2">
      <c r="B3286" s="2"/>
      <c r="C3286" s="2"/>
      <c r="D3286" s="2"/>
      <c r="E3286" s="2"/>
      <c r="F3286" s="2"/>
      <c r="G3286" s="3"/>
      <c r="H3286" s="3"/>
      <c r="I3286" s="2"/>
      <c r="J3286"/>
      <c r="K3286"/>
      <c r="L3286"/>
      <c r="M3286"/>
      <c r="N3286"/>
      <c r="O3286"/>
      <c r="P3286"/>
      <c r="Q3286"/>
      <c r="R3286"/>
      <c r="S3286"/>
      <c r="T3286"/>
      <c r="U3286"/>
      <c r="V3286" s="2"/>
    </row>
    <row r="3287" spans="2:22" x14ac:dyDescent="0.2">
      <c r="B3287" s="2"/>
      <c r="C3287" s="2"/>
      <c r="D3287" s="2"/>
      <c r="E3287" s="2"/>
      <c r="F3287" s="2"/>
      <c r="G3287" s="3"/>
      <c r="H3287" s="3"/>
      <c r="I3287" s="2"/>
      <c r="J3287"/>
      <c r="K3287"/>
      <c r="L3287"/>
      <c r="M3287"/>
      <c r="N3287"/>
      <c r="O3287"/>
      <c r="P3287"/>
      <c r="Q3287"/>
      <c r="R3287"/>
      <c r="S3287"/>
      <c r="T3287"/>
      <c r="U3287"/>
      <c r="V3287" s="2"/>
    </row>
    <row r="3288" spans="2:22" x14ac:dyDescent="0.2">
      <c r="B3288" s="2"/>
      <c r="C3288" s="2"/>
      <c r="D3288" s="2"/>
      <c r="E3288" s="2"/>
      <c r="F3288" s="2"/>
      <c r="G3288" s="3"/>
      <c r="H3288" s="3"/>
      <c r="I3288" s="2"/>
      <c r="J3288"/>
      <c r="K3288"/>
      <c r="L3288"/>
      <c r="M3288"/>
      <c r="N3288"/>
      <c r="O3288"/>
      <c r="P3288"/>
      <c r="Q3288"/>
      <c r="R3288"/>
      <c r="S3288"/>
      <c r="T3288"/>
      <c r="U3288"/>
      <c r="V3288" s="2"/>
    </row>
    <row r="3289" spans="2:22" x14ac:dyDescent="0.2">
      <c r="B3289" s="2"/>
      <c r="C3289" s="2"/>
      <c r="D3289" s="2"/>
      <c r="E3289" s="2"/>
      <c r="F3289" s="2"/>
      <c r="G3289" s="3"/>
      <c r="H3289" s="3"/>
      <c r="I3289" s="2"/>
      <c r="J3289"/>
      <c r="K3289"/>
      <c r="L3289"/>
      <c r="M3289"/>
      <c r="N3289"/>
      <c r="O3289"/>
      <c r="P3289"/>
      <c r="Q3289"/>
      <c r="R3289"/>
      <c r="S3289"/>
      <c r="T3289"/>
      <c r="U3289"/>
      <c r="V3289" s="2"/>
    </row>
    <row r="3290" spans="2:22" x14ac:dyDescent="0.2">
      <c r="B3290" s="2"/>
      <c r="C3290" s="2"/>
      <c r="D3290" s="2"/>
      <c r="E3290" s="2"/>
      <c r="F3290" s="2"/>
      <c r="G3290" s="3"/>
      <c r="H3290" s="3"/>
      <c r="I3290" s="2"/>
      <c r="J3290"/>
      <c r="K3290"/>
      <c r="L3290"/>
      <c r="M3290"/>
      <c r="N3290"/>
      <c r="O3290"/>
      <c r="P3290"/>
      <c r="Q3290"/>
      <c r="R3290"/>
      <c r="S3290"/>
      <c r="T3290"/>
      <c r="U3290"/>
      <c r="V3290" s="2"/>
    </row>
    <row r="3291" spans="2:22" x14ac:dyDescent="0.2">
      <c r="B3291" s="2"/>
      <c r="C3291" s="2"/>
      <c r="D3291" s="2"/>
      <c r="E3291" s="2"/>
      <c r="F3291" s="2"/>
      <c r="G3291" s="3"/>
      <c r="H3291" s="3"/>
      <c r="I3291" s="2"/>
      <c r="J3291"/>
      <c r="K3291"/>
      <c r="L3291"/>
      <c r="M3291"/>
      <c r="N3291"/>
      <c r="O3291"/>
      <c r="P3291"/>
      <c r="Q3291"/>
      <c r="R3291"/>
      <c r="S3291"/>
      <c r="T3291"/>
      <c r="U3291"/>
      <c r="V3291" s="2"/>
    </row>
    <row r="3292" spans="2:22" x14ac:dyDescent="0.2">
      <c r="B3292" s="2"/>
      <c r="C3292" s="2"/>
      <c r="D3292" s="2"/>
      <c r="E3292" s="2"/>
      <c r="F3292" s="2"/>
      <c r="G3292" s="3"/>
      <c r="H3292" s="3"/>
      <c r="I3292" s="2"/>
      <c r="J3292"/>
      <c r="K3292"/>
      <c r="L3292"/>
      <c r="M3292"/>
      <c r="N3292"/>
      <c r="O3292"/>
      <c r="P3292"/>
      <c r="Q3292"/>
      <c r="R3292"/>
      <c r="S3292"/>
      <c r="T3292"/>
      <c r="U3292"/>
      <c r="V3292" s="2"/>
    </row>
    <row r="3293" spans="2:22" x14ac:dyDescent="0.2">
      <c r="B3293" s="2"/>
      <c r="C3293" s="2"/>
      <c r="D3293" s="2"/>
      <c r="E3293" s="2"/>
      <c r="F3293" s="2"/>
      <c r="G3293" s="3"/>
      <c r="H3293" s="3"/>
      <c r="I3293" s="2"/>
      <c r="J3293"/>
      <c r="K3293"/>
      <c r="L3293"/>
      <c r="M3293"/>
      <c r="N3293"/>
      <c r="O3293"/>
      <c r="P3293"/>
      <c r="Q3293"/>
      <c r="R3293"/>
      <c r="S3293"/>
      <c r="T3293"/>
      <c r="U3293"/>
      <c r="V3293" s="2"/>
    </row>
    <row r="3294" spans="2:22" x14ac:dyDescent="0.2">
      <c r="B3294" s="2"/>
      <c r="C3294" s="2"/>
      <c r="D3294" s="2"/>
      <c r="E3294" s="2"/>
      <c r="F3294" s="2"/>
      <c r="G3294" s="3"/>
      <c r="H3294" s="3"/>
      <c r="I3294" s="2"/>
      <c r="J3294"/>
      <c r="K3294"/>
      <c r="L3294"/>
      <c r="M3294"/>
      <c r="N3294"/>
      <c r="O3294"/>
      <c r="P3294"/>
      <c r="Q3294"/>
      <c r="R3294"/>
      <c r="S3294"/>
      <c r="T3294"/>
      <c r="U3294"/>
      <c r="V3294" s="2"/>
    </row>
    <row r="3295" spans="2:22" x14ac:dyDescent="0.2">
      <c r="B3295" s="2"/>
      <c r="C3295" s="2"/>
      <c r="D3295" s="2"/>
      <c r="E3295" s="2"/>
      <c r="F3295" s="2"/>
      <c r="G3295" s="3"/>
      <c r="H3295" s="3"/>
      <c r="I3295" s="2"/>
      <c r="J3295"/>
      <c r="K3295"/>
      <c r="L3295"/>
      <c r="M3295"/>
      <c r="N3295"/>
      <c r="O3295"/>
      <c r="P3295"/>
      <c r="Q3295"/>
      <c r="R3295"/>
      <c r="S3295"/>
      <c r="T3295"/>
      <c r="U3295"/>
      <c r="V3295" s="2"/>
    </row>
    <row r="3296" spans="2:22" x14ac:dyDescent="0.2">
      <c r="B3296" s="2"/>
      <c r="C3296" s="2"/>
      <c r="D3296" s="2"/>
      <c r="E3296" s="2"/>
      <c r="F3296" s="2"/>
      <c r="G3296" s="3"/>
      <c r="H3296" s="3"/>
      <c r="I3296" s="2"/>
      <c r="J3296"/>
      <c r="K3296"/>
      <c r="L3296"/>
      <c r="M3296"/>
      <c r="N3296"/>
      <c r="O3296"/>
      <c r="P3296"/>
      <c r="Q3296"/>
      <c r="R3296"/>
      <c r="S3296"/>
      <c r="T3296"/>
      <c r="U3296"/>
      <c r="V3296" s="2"/>
    </row>
    <row r="3297" spans="2:22" x14ac:dyDescent="0.2">
      <c r="B3297" s="2"/>
      <c r="C3297" s="2"/>
      <c r="D3297" s="2"/>
      <c r="E3297" s="2"/>
      <c r="F3297" s="2"/>
      <c r="G3297" s="3"/>
      <c r="H3297" s="3"/>
      <c r="I3297" s="2"/>
      <c r="J3297"/>
      <c r="K3297"/>
      <c r="L3297"/>
      <c r="M3297"/>
      <c r="N3297"/>
      <c r="O3297"/>
      <c r="P3297"/>
      <c r="Q3297"/>
      <c r="R3297"/>
      <c r="S3297"/>
      <c r="T3297"/>
      <c r="U3297"/>
      <c r="V3297" s="2"/>
    </row>
    <row r="3298" spans="2:22" x14ac:dyDescent="0.2">
      <c r="B3298" s="2"/>
      <c r="C3298" s="2"/>
      <c r="D3298" s="2"/>
      <c r="E3298" s="2"/>
      <c r="F3298" s="2"/>
      <c r="G3298" s="3"/>
      <c r="H3298" s="3"/>
      <c r="I3298" s="2"/>
      <c r="J3298"/>
      <c r="K3298"/>
      <c r="L3298"/>
      <c r="M3298"/>
      <c r="N3298"/>
      <c r="O3298"/>
      <c r="P3298"/>
      <c r="Q3298"/>
      <c r="R3298"/>
      <c r="S3298"/>
      <c r="T3298"/>
      <c r="U3298"/>
      <c r="V3298" s="2"/>
    </row>
    <row r="3299" spans="2:22" x14ac:dyDescent="0.2">
      <c r="B3299" s="2"/>
      <c r="C3299" s="2"/>
      <c r="D3299" s="2"/>
      <c r="E3299" s="2"/>
      <c r="F3299" s="2"/>
      <c r="G3299" s="3"/>
      <c r="H3299" s="3"/>
      <c r="I3299" s="2"/>
      <c r="J3299"/>
      <c r="K3299"/>
      <c r="L3299"/>
      <c r="M3299"/>
      <c r="N3299"/>
      <c r="O3299"/>
      <c r="P3299"/>
      <c r="Q3299"/>
      <c r="R3299"/>
      <c r="S3299"/>
      <c r="T3299"/>
      <c r="U3299"/>
      <c r="V3299" s="2"/>
    </row>
    <row r="3300" spans="2:22" x14ac:dyDescent="0.2">
      <c r="B3300" s="2"/>
      <c r="C3300" s="2"/>
      <c r="D3300" s="2"/>
      <c r="E3300" s="2"/>
      <c r="F3300" s="2"/>
      <c r="G3300" s="3"/>
      <c r="H3300" s="3"/>
      <c r="I3300" s="2"/>
      <c r="J3300"/>
      <c r="K3300"/>
      <c r="L3300"/>
      <c r="M3300"/>
      <c r="N3300"/>
      <c r="O3300"/>
      <c r="P3300"/>
      <c r="Q3300"/>
      <c r="R3300"/>
      <c r="S3300"/>
      <c r="T3300"/>
      <c r="U3300"/>
      <c r="V3300" s="2"/>
    </row>
    <row r="3301" spans="2:22" x14ac:dyDescent="0.2">
      <c r="B3301" s="2"/>
      <c r="C3301" s="2"/>
      <c r="D3301" s="2"/>
      <c r="E3301" s="2"/>
      <c r="F3301" s="2"/>
      <c r="G3301" s="3"/>
      <c r="H3301" s="3"/>
      <c r="I3301" s="2"/>
      <c r="J3301"/>
      <c r="K3301"/>
      <c r="L3301"/>
      <c r="M3301"/>
      <c r="N3301"/>
      <c r="O3301"/>
      <c r="P3301"/>
      <c r="Q3301"/>
      <c r="R3301"/>
      <c r="S3301"/>
      <c r="T3301"/>
      <c r="U3301"/>
      <c r="V3301" s="2"/>
    </row>
    <row r="3302" spans="2:22" x14ac:dyDescent="0.2">
      <c r="B3302" s="2"/>
      <c r="C3302" s="2"/>
      <c r="D3302" s="2"/>
      <c r="E3302" s="2"/>
      <c r="F3302" s="2"/>
      <c r="G3302" s="3"/>
      <c r="H3302" s="3"/>
      <c r="I3302" s="2"/>
      <c r="J3302"/>
      <c r="K3302"/>
      <c r="L3302"/>
      <c r="M3302"/>
      <c r="N3302"/>
      <c r="O3302"/>
      <c r="P3302"/>
      <c r="Q3302"/>
      <c r="R3302"/>
      <c r="S3302"/>
      <c r="T3302"/>
      <c r="U3302"/>
      <c r="V3302" s="2"/>
    </row>
    <row r="3303" spans="2:22" x14ac:dyDescent="0.2">
      <c r="B3303" s="2"/>
      <c r="C3303" s="2"/>
      <c r="D3303" s="2"/>
      <c r="E3303" s="2"/>
      <c r="F3303" s="2"/>
      <c r="G3303" s="3"/>
      <c r="H3303" s="3"/>
      <c r="I3303" s="2"/>
      <c r="J3303"/>
      <c r="K3303"/>
      <c r="L3303"/>
      <c r="M3303"/>
      <c r="N3303"/>
      <c r="O3303"/>
      <c r="P3303"/>
      <c r="Q3303"/>
      <c r="R3303"/>
      <c r="S3303"/>
      <c r="T3303"/>
      <c r="U3303"/>
      <c r="V3303" s="2"/>
    </row>
    <row r="3304" spans="2:22" x14ac:dyDescent="0.2">
      <c r="B3304" s="2"/>
      <c r="C3304" s="2"/>
      <c r="D3304" s="2"/>
      <c r="E3304" s="2"/>
      <c r="F3304" s="2"/>
      <c r="G3304" s="3"/>
      <c r="H3304" s="3"/>
      <c r="I3304" s="2"/>
      <c r="J3304"/>
      <c r="K3304"/>
      <c r="L3304"/>
      <c r="M3304"/>
      <c r="N3304"/>
      <c r="O3304"/>
      <c r="P3304"/>
      <c r="Q3304"/>
      <c r="R3304"/>
      <c r="S3304"/>
      <c r="T3304"/>
      <c r="U3304"/>
      <c r="V3304" s="2"/>
    </row>
    <row r="3305" spans="2:22" x14ac:dyDescent="0.2">
      <c r="B3305" s="2"/>
      <c r="C3305" s="2"/>
      <c r="D3305" s="2"/>
      <c r="E3305" s="2"/>
      <c r="F3305" s="2"/>
      <c r="G3305" s="3"/>
      <c r="H3305" s="3"/>
      <c r="I3305" s="2"/>
      <c r="J3305"/>
      <c r="K3305"/>
      <c r="L3305"/>
      <c r="M3305"/>
      <c r="N3305"/>
      <c r="O3305"/>
      <c r="P3305"/>
      <c r="Q3305"/>
      <c r="R3305"/>
      <c r="S3305"/>
      <c r="T3305"/>
      <c r="U3305"/>
      <c r="V3305" s="2"/>
    </row>
    <row r="3306" spans="2:22" x14ac:dyDescent="0.2">
      <c r="B3306" s="2"/>
      <c r="C3306" s="2"/>
      <c r="D3306" s="2"/>
      <c r="E3306" s="2"/>
      <c r="F3306" s="2"/>
      <c r="G3306" s="3"/>
      <c r="H3306" s="3"/>
      <c r="I3306" s="2"/>
      <c r="J3306"/>
      <c r="K3306"/>
      <c r="L3306"/>
      <c r="M3306"/>
      <c r="N3306"/>
      <c r="O3306"/>
      <c r="P3306"/>
      <c r="Q3306"/>
      <c r="R3306"/>
      <c r="S3306"/>
      <c r="T3306"/>
      <c r="U3306"/>
      <c r="V3306" s="2"/>
    </row>
    <row r="3307" spans="2:22" x14ac:dyDescent="0.2">
      <c r="B3307" s="2"/>
      <c r="C3307" s="2"/>
      <c r="D3307" s="2"/>
      <c r="E3307" s="2"/>
      <c r="F3307" s="2"/>
      <c r="G3307" s="3"/>
      <c r="H3307" s="3"/>
      <c r="I3307" s="2"/>
      <c r="J3307"/>
      <c r="K3307"/>
      <c r="L3307"/>
      <c r="M3307"/>
      <c r="N3307"/>
      <c r="O3307"/>
      <c r="P3307"/>
      <c r="Q3307"/>
      <c r="R3307"/>
      <c r="S3307"/>
      <c r="T3307"/>
      <c r="U3307"/>
      <c r="V3307" s="2"/>
    </row>
    <row r="3308" spans="2:22" x14ac:dyDescent="0.2">
      <c r="B3308" s="2"/>
      <c r="C3308" s="2"/>
      <c r="D3308" s="2"/>
      <c r="E3308" s="2"/>
      <c r="F3308" s="2"/>
      <c r="G3308" s="3"/>
      <c r="H3308" s="3"/>
      <c r="I3308" s="2"/>
      <c r="J3308"/>
      <c r="K3308"/>
      <c r="L3308"/>
      <c r="M3308"/>
      <c r="N3308"/>
      <c r="O3308"/>
      <c r="P3308"/>
      <c r="Q3308"/>
      <c r="R3308"/>
      <c r="S3308"/>
      <c r="T3308"/>
      <c r="U3308"/>
      <c r="V3308" s="2"/>
    </row>
    <row r="3309" spans="2:22" x14ac:dyDescent="0.2">
      <c r="B3309" s="2"/>
      <c r="C3309" s="2"/>
      <c r="D3309" s="2"/>
      <c r="E3309" s="2"/>
      <c r="F3309" s="2"/>
      <c r="G3309" s="3"/>
      <c r="H3309" s="3"/>
      <c r="I3309" s="2"/>
      <c r="J3309"/>
      <c r="K3309"/>
      <c r="L3309"/>
      <c r="M3309"/>
      <c r="N3309"/>
      <c r="O3309"/>
      <c r="P3309"/>
      <c r="Q3309"/>
      <c r="R3309"/>
      <c r="S3309"/>
      <c r="T3309"/>
      <c r="U3309"/>
      <c r="V3309" s="2"/>
    </row>
    <row r="3310" spans="2:22" x14ac:dyDescent="0.2">
      <c r="B3310" s="2"/>
      <c r="C3310" s="2"/>
      <c r="D3310" s="2"/>
      <c r="E3310" s="2"/>
      <c r="F3310" s="2"/>
      <c r="G3310" s="3"/>
      <c r="H3310" s="3"/>
      <c r="I3310" s="2"/>
      <c r="J3310"/>
      <c r="K3310"/>
      <c r="L3310"/>
      <c r="M3310"/>
      <c r="N3310"/>
      <c r="O3310"/>
      <c r="P3310"/>
      <c r="Q3310"/>
      <c r="R3310"/>
      <c r="S3310"/>
      <c r="T3310"/>
      <c r="U3310"/>
      <c r="V3310" s="2"/>
    </row>
    <row r="3311" spans="2:22" x14ac:dyDescent="0.2">
      <c r="B3311" s="2"/>
      <c r="C3311" s="2"/>
      <c r="D3311" s="2"/>
      <c r="E3311" s="2"/>
      <c r="F3311" s="2"/>
      <c r="G3311" s="3"/>
      <c r="H3311" s="3"/>
      <c r="I3311" s="2"/>
      <c r="J3311"/>
      <c r="K3311"/>
      <c r="L3311"/>
      <c r="M3311"/>
      <c r="N3311"/>
      <c r="O3311"/>
      <c r="P3311"/>
      <c r="Q3311"/>
      <c r="R3311"/>
      <c r="S3311"/>
      <c r="T3311"/>
      <c r="U3311"/>
      <c r="V3311" s="2"/>
    </row>
    <row r="3312" spans="2:22" x14ac:dyDescent="0.2">
      <c r="B3312" s="2"/>
      <c r="C3312" s="2"/>
      <c r="D3312" s="2"/>
      <c r="E3312" s="2"/>
      <c r="F3312" s="2"/>
      <c r="G3312" s="3"/>
      <c r="H3312" s="3"/>
      <c r="I3312" s="2"/>
      <c r="J3312"/>
      <c r="K3312"/>
      <c r="L3312"/>
      <c r="M3312"/>
      <c r="N3312"/>
      <c r="O3312"/>
      <c r="P3312"/>
      <c r="Q3312"/>
      <c r="R3312"/>
      <c r="S3312"/>
      <c r="T3312"/>
      <c r="U3312"/>
      <c r="V3312" s="2"/>
    </row>
    <row r="3313" spans="2:22" x14ac:dyDescent="0.2">
      <c r="B3313" s="2"/>
      <c r="C3313" s="2"/>
      <c r="D3313" s="2"/>
      <c r="E3313" s="2"/>
      <c r="F3313" s="2"/>
      <c r="G3313" s="3"/>
      <c r="H3313" s="3"/>
      <c r="I3313" s="2"/>
      <c r="J3313"/>
      <c r="K3313"/>
      <c r="L3313"/>
      <c r="M3313"/>
      <c r="N3313"/>
      <c r="O3313"/>
      <c r="P3313"/>
      <c r="Q3313"/>
      <c r="R3313"/>
      <c r="S3313"/>
      <c r="T3313"/>
      <c r="U3313"/>
      <c r="V3313" s="2"/>
    </row>
    <row r="3314" spans="2:22" x14ac:dyDescent="0.2">
      <c r="B3314" s="2"/>
      <c r="C3314" s="2"/>
      <c r="D3314" s="2"/>
      <c r="E3314" s="2"/>
      <c r="F3314" s="2"/>
      <c r="G3314" s="3"/>
      <c r="H3314" s="3"/>
      <c r="I3314" s="2"/>
      <c r="J3314"/>
      <c r="K3314"/>
      <c r="L3314"/>
      <c r="M3314"/>
      <c r="N3314"/>
      <c r="O3314"/>
      <c r="P3314"/>
      <c r="Q3314"/>
      <c r="R3314"/>
      <c r="S3314"/>
      <c r="T3314"/>
      <c r="U3314"/>
      <c r="V3314" s="2"/>
    </row>
    <row r="3315" spans="2:22" x14ac:dyDescent="0.2">
      <c r="B3315" s="2"/>
      <c r="C3315" s="2"/>
      <c r="D3315" s="2"/>
      <c r="E3315" s="2"/>
      <c r="F3315" s="2"/>
      <c r="G3315" s="3"/>
      <c r="H3315" s="3"/>
      <c r="I3315" s="2"/>
      <c r="J3315"/>
      <c r="K3315"/>
      <c r="L3315"/>
      <c r="M3315"/>
      <c r="N3315"/>
      <c r="O3315"/>
      <c r="P3315"/>
      <c r="Q3315"/>
      <c r="R3315"/>
      <c r="S3315"/>
      <c r="T3315"/>
      <c r="U3315"/>
      <c r="V3315" s="2"/>
    </row>
    <row r="3316" spans="2:22" x14ac:dyDescent="0.2">
      <c r="B3316" s="2"/>
      <c r="C3316" s="2"/>
      <c r="D3316" s="2"/>
      <c r="E3316" s="2"/>
      <c r="F3316" s="2"/>
      <c r="G3316" s="3"/>
      <c r="H3316" s="3"/>
      <c r="I3316" s="2"/>
      <c r="J3316"/>
      <c r="K3316"/>
      <c r="L3316"/>
      <c r="M3316"/>
      <c r="N3316"/>
      <c r="O3316"/>
      <c r="P3316"/>
      <c r="Q3316"/>
      <c r="R3316"/>
      <c r="S3316"/>
      <c r="T3316"/>
      <c r="U3316"/>
      <c r="V3316" s="2"/>
    </row>
    <row r="3317" spans="2:22" x14ac:dyDescent="0.2">
      <c r="B3317" s="2"/>
      <c r="C3317" s="2"/>
      <c r="D3317" s="2"/>
      <c r="E3317" s="2"/>
      <c r="F3317" s="2"/>
      <c r="G3317" s="3"/>
      <c r="H3317" s="3"/>
      <c r="I3317" s="2"/>
      <c r="J3317"/>
      <c r="K3317"/>
      <c r="L3317"/>
      <c r="M3317"/>
      <c r="N3317"/>
      <c r="O3317"/>
      <c r="P3317"/>
      <c r="Q3317"/>
      <c r="R3317"/>
      <c r="S3317"/>
      <c r="T3317"/>
      <c r="U3317"/>
      <c r="V3317" s="2"/>
    </row>
    <row r="3318" spans="2:22" x14ac:dyDescent="0.2">
      <c r="B3318" s="2"/>
      <c r="C3318" s="2"/>
      <c r="D3318" s="2"/>
      <c r="E3318" s="2"/>
      <c r="F3318" s="2"/>
      <c r="G3318" s="3"/>
      <c r="H3318" s="3"/>
      <c r="I3318" s="2"/>
      <c r="J3318"/>
      <c r="K3318"/>
      <c r="L3318"/>
      <c r="M3318"/>
      <c r="N3318"/>
      <c r="O3318"/>
      <c r="P3318"/>
      <c r="Q3318"/>
      <c r="R3318"/>
      <c r="S3318"/>
      <c r="T3318"/>
      <c r="U3318"/>
      <c r="V3318" s="2"/>
    </row>
    <row r="3319" spans="2:22" x14ac:dyDescent="0.2">
      <c r="B3319" s="2"/>
      <c r="C3319" s="2"/>
      <c r="D3319" s="2"/>
      <c r="E3319" s="2"/>
      <c r="F3319" s="2"/>
      <c r="G3319" s="3"/>
      <c r="H3319" s="3"/>
      <c r="I3319" s="2"/>
      <c r="J3319"/>
      <c r="K3319"/>
      <c r="L3319"/>
      <c r="M3319"/>
      <c r="N3319"/>
      <c r="O3319"/>
      <c r="P3319"/>
      <c r="Q3319"/>
      <c r="R3319"/>
      <c r="S3319"/>
      <c r="T3319"/>
      <c r="U3319"/>
      <c r="V3319" s="2"/>
    </row>
    <row r="3320" spans="2:22" x14ac:dyDescent="0.2">
      <c r="B3320" s="2"/>
      <c r="C3320" s="2"/>
      <c r="D3320" s="2"/>
      <c r="E3320" s="2"/>
      <c r="F3320" s="2"/>
      <c r="G3320" s="3"/>
      <c r="H3320" s="3"/>
      <c r="I3320" s="2"/>
      <c r="J3320"/>
      <c r="K3320"/>
      <c r="L3320"/>
      <c r="M3320"/>
      <c r="N3320"/>
      <c r="O3320"/>
      <c r="P3320"/>
      <c r="Q3320"/>
      <c r="R3320"/>
      <c r="S3320"/>
      <c r="T3320"/>
      <c r="U3320"/>
      <c r="V3320" s="2"/>
    </row>
    <row r="3321" spans="2:22" x14ac:dyDescent="0.2">
      <c r="B3321" s="2"/>
      <c r="C3321" s="2"/>
      <c r="D3321" s="2"/>
      <c r="E3321" s="2"/>
      <c r="F3321" s="2"/>
      <c r="G3321" s="3"/>
      <c r="H3321" s="3"/>
      <c r="I3321" s="2"/>
      <c r="J3321"/>
      <c r="K3321"/>
      <c r="L3321"/>
      <c r="M3321"/>
      <c r="N3321"/>
      <c r="O3321"/>
      <c r="P3321"/>
      <c r="Q3321"/>
      <c r="R3321"/>
      <c r="S3321"/>
      <c r="T3321"/>
      <c r="U3321"/>
      <c r="V3321" s="2"/>
    </row>
    <row r="3322" spans="2:22" x14ac:dyDescent="0.2">
      <c r="B3322" s="2"/>
      <c r="C3322" s="2"/>
      <c r="D3322" s="2"/>
      <c r="E3322" s="2"/>
      <c r="F3322" s="2"/>
      <c r="G3322" s="3"/>
      <c r="H3322" s="3"/>
      <c r="I3322" s="2"/>
      <c r="J3322"/>
      <c r="K3322"/>
      <c r="L3322"/>
      <c r="M3322"/>
      <c r="N3322"/>
      <c r="O3322"/>
      <c r="P3322"/>
      <c r="Q3322"/>
      <c r="R3322"/>
      <c r="S3322"/>
      <c r="T3322"/>
      <c r="U3322"/>
      <c r="V3322" s="2"/>
    </row>
    <row r="3323" spans="2:22" x14ac:dyDescent="0.2">
      <c r="B3323" s="2"/>
      <c r="C3323" s="2"/>
      <c r="D3323" s="2"/>
      <c r="E3323" s="2"/>
      <c r="F3323" s="2"/>
      <c r="G3323" s="3"/>
      <c r="H3323" s="3"/>
      <c r="I3323" s="2"/>
      <c r="J3323"/>
      <c r="K3323"/>
      <c r="L3323"/>
      <c r="M3323"/>
      <c r="N3323"/>
      <c r="O3323"/>
      <c r="P3323"/>
      <c r="Q3323"/>
      <c r="R3323"/>
      <c r="S3323"/>
      <c r="T3323"/>
      <c r="U3323"/>
      <c r="V3323" s="2"/>
    </row>
    <row r="3324" spans="2:22" x14ac:dyDescent="0.2">
      <c r="B3324" s="2"/>
      <c r="C3324" s="2"/>
      <c r="D3324" s="2"/>
      <c r="E3324" s="2"/>
      <c r="F3324" s="2"/>
      <c r="G3324" s="3"/>
      <c r="H3324" s="3"/>
      <c r="I3324" s="2"/>
      <c r="J3324"/>
      <c r="K3324"/>
      <c r="L3324"/>
      <c r="M3324"/>
      <c r="N3324"/>
      <c r="O3324"/>
      <c r="P3324"/>
      <c r="Q3324"/>
      <c r="R3324"/>
      <c r="S3324"/>
      <c r="T3324"/>
      <c r="U3324"/>
      <c r="V3324" s="2"/>
    </row>
    <row r="3325" spans="2:22" x14ac:dyDescent="0.2">
      <c r="B3325" s="2"/>
      <c r="C3325" s="2"/>
      <c r="D3325" s="2"/>
      <c r="E3325" s="2"/>
      <c r="F3325" s="2"/>
      <c r="G3325" s="3"/>
      <c r="H3325" s="3"/>
      <c r="I3325" s="2"/>
      <c r="J3325"/>
      <c r="K3325"/>
      <c r="L3325"/>
      <c r="M3325"/>
      <c r="N3325"/>
      <c r="O3325"/>
      <c r="P3325"/>
      <c r="Q3325"/>
      <c r="R3325"/>
      <c r="S3325"/>
      <c r="T3325"/>
      <c r="U3325"/>
      <c r="V3325" s="2"/>
    </row>
    <row r="3326" spans="2:22" x14ac:dyDescent="0.2">
      <c r="B3326" s="2"/>
      <c r="C3326" s="2"/>
      <c r="D3326" s="2"/>
      <c r="E3326" s="2"/>
      <c r="F3326" s="2"/>
      <c r="G3326" s="3"/>
      <c r="H3326" s="3"/>
      <c r="I3326" s="2"/>
      <c r="J3326"/>
      <c r="K3326"/>
      <c r="L3326"/>
      <c r="M3326"/>
      <c r="N3326"/>
      <c r="O3326"/>
      <c r="P3326"/>
      <c r="Q3326"/>
      <c r="R3326"/>
      <c r="S3326"/>
      <c r="T3326"/>
      <c r="U3326"/>
      <c r="V3326" s="2"/>
    </row>
    <row r="3327" spans="2:22" x14ac:dyDescent="0.2">
      <c r="B3327" s="2"/>
      <c r="C3327" s="2"/>
      <c r="D3327" s="2"/>
      <c r="E3327" s="2"/>
      <c r="F3327" s="2"/>
      <c r="G3327" s="3"/>
      <c r="H3327" s="3"/>
      <c r="I3327" s="2"/>
      <c r="J3327"/>
      <c r="K3327"/>
      <c r="L3327"/>
      <c r="M3327"/>
      <c r="N3327"/>
      <c r="O3327"/>
      <c r="P3327"/>
      <c r="Q3327"/>
      <c r="R3327"/>
      <c r="S3327"/>
      <c r="T3327"/>
      <c r="U3327"/>
      <c r="V3327" s="2"/>
    </row>
    <row r="3328" spans="2:22" x14ac:dyDescent="0.2">
      <c r="B3328" s="2"/>
      <c r="C3328" s="2"/>
      <c r="D3328" s="2"/>
      <c r="E3328" s="2"/>
      <c r="F3328" s="2"/>
      <c r="G3328" s="3"/>
      <c r="H3328" s="3"/>
      <c r="I3328" s="2"/>
      <c r="J3328"/>
      <c r="K3328"/>
      <c r="L3328"/>
      <c r="M3328"/>
      <c r="N3328"/>
      <c r="O3328"/>
      <c r="P3328"/>
      <c r="Q3328"/>
      <c r="R3328"/>
      <c r="S3328"/>
      <c r="T3328"/>
      <c r="U3328"/>
      <c r="V3328" s="2"/>
    </row>
    <row r="3329" spans="2:22" x14ac:dyDescent="0.2">
      <c r="B3329" s="2"/>
      <c r="C3329" s="2"/>
      <c r="D3329" s="2"/>
      <c r="E3329" s="2"/>
      <c r="F3329" s="2"/>
      <c r="G3329" s="3"/>
      <c r="H3329" s="3"/>
      <c r="I3329" s="2"/>
      <c r="J3329"/>
      <c r="K3329"/>
      <c r="L3329"/>
      <c r="M3329"/>
      <c r="N3329"/>
      <c r="O3329"/>
      <c r="P3329"/>
      <c r="Q3329"/>
      <c r="R3329"/>
      <c r="S3329"/>
      <c r="T3329"/>
      <c r="U3329"/>
      <c r="V3329" s="2"/>
    </row>
    <row r="3330" spans="2:22" x14ac:dyDescent="0.2">
      <c r="B3330" s="2"/>
      <c r="C3330" s="2"/>
      <c r="D3330" s="2"/>
      <c r="E3330" s="2"/>
      <c r="F3330" s="2"/>
      <c r="G3330" s="3"/>
      <c r="H3330" s="3"/>
      <c r="I3330" s="2"/>
      <c r="J3330"/>
      <c r="K3330"/>
      <c r="L3330"/>
      <c r="M3330"/>
      <c r="N3330"/>
      <c r="O3330"/>
      <c r="P3330"/>
      <c r="Q3330"/>
      <c r="R3330"/>
      <c r="S3330"/>
      <c r="T3330"/>
      <c r="U3330"/>
      <c r="V3330" s="2"/>
    </row>
    <row r="3331" spans="2:22" x14ac:dyDescent="0.2">
      <c r="B3331" s="2"/>
      <c r="C3331" s="2"/>
      <c r="D3331" s="2"/>
      <c r="E3331" s="2"/>
      <c r="F3331" s="2"/>
      <c r="G3331" s="3"/>
      <c r="H3331" s="3"/>
      <c r="I3331" s="2"/>
      <c r="J3331"/>
      <c r="K3331"/>
      <c r="L3331"/>
      <c r="M3331"/>
      <c r="N3331"/>
      <c r="O3331"/>
      <c r="P3331"/>
      <c r="Q3331"/>
      <c r="R3331"/>
      <c r="S3331"/>
      <c r="T3331"/>
      <c r="U3331"/>
      <c r="V3331" s="2"/>
    </row>
    <row r="3332" spans="2:22" x14ac:dyDescent="0.2">
      <c r="B3332" s="2"/>
      <c r="C3332" s="2"/>
      <c r="D3332" s="2"/>
      <c r="E3332" s="2"/>
      <c r="F3332" s="2"/>
      <c r="G3332" s="3"/>
      <c r="H3332" s="3"/>
      <c r="I3332" s="2"/>
      <c r="J3332"/>
      <c r="K3332"/>
      <c r="L3332"/>
      <c r="M3332"/>
      <c r="N3332"/>
      <c r="O3332"/>
      <c r="P3332"/>
      <c r="Q3332"/>
      <c r="R3332"/>
      <c r="S3332"/>
      <c r="T3332"/>
      <c r="U3332"/>
      <c r="V3332" s="2"/>
    </row>
    <row r="3333" spans="2:22" x14ac:dyDescent="0.2">
      <c r="B3333" s="2"/>
      <c r="C3333" s="2"/>
      <c r="D3333" s="2"/>
      <c r="E3333" s="2"/>
      <c r="F3333" s="2"/>
      <c r="G3333" s="3"/>
      <c r="H3333" s="3"/>
      <c r="I3333" s="2"/>
      <c r="J3333"/>
      <c r="K3333"/>
      <c r="L3333"/>
      <c r="M3333"/>
      <c r="N3333"/>
      <c r="O3333"/>
      <c r="P3333"/>
      <c r="Q3333"/>
      <c r="R3333"/>
      <c r="S3333"/>
      <c r="T3333"/>
      <c r="U3333"/>
      <c r="V3333" s="2"/>
    </row>
    <row r="3334" spans="2:22" x14ac:dyDescent="0.2">
      <c r="B3334" s="2"/>
      <c r="C3334" s="2"/>
      <c r="D3334" s="2"/>
      <c r="E3334" s="2"/>
      <c r="F3334" s="2"/>
      <c r="G3334" s="3"/>
      <c r="H3334" s="3"/>
      <c r="I3334" s="2"/>
      <c r="J3334"/>
      <c r="K3334"/>
      <c r="L3334"/>
      <c r="M3334"/>
      <c r="N3334"/>
      <c r="O3334"/>
      <c r="P3334"/>
      <c r="Q3334"/>
      <c r="R3334"/>
      <c r="S3334"/>
      <c r="T3334"/>
      <c r="U3334"/>
      <c r="V3334" s="2"/>
    </row>
    <row r="3335" spans="2:22" x14ac:dyDescent="0.2">
      <c r="B3335" s="2"/>
      <c r="C3335" s="2"/>
      <c r="D3335" s="2"/>
      <c r="E3335" s="2"/>
      <c r="F3335" s="2"/>
      <c r="G3335" s="3"/>
      <c r="H3335" s="3"/>
      <c r="I3335" s="2"/>
      <c r="J3335"/>
      <c r="K3335"/>
      <c r="L3335"/>
      <c r="M3335"/>
      <c r="N3335"/>
      <c r="O3335"/>
      <c r="P3335"/>
      <c r="Q3335"/>
      <c r="R3335"/>
      <c r="S3335"/>
      <c r="T3335"/>
      <c r="U3335"/>
      <c r="V3335" s="2"/>
    </row>
    <row r="3336" spans="2:22" x14ac:dyDescent="0.2">
      <c r="B3336" s="2"/>
      <c r="C3336" s="2"/>
      <c r="D3336" s="2"/>
      <c r="E3336" s="2"/>
      <c r="F3336" s="2"/>
      <c r="G3336" s="3"/>
      <c r="H3336" s="3"/>
      <c r="I3336" s="2"/>
      <c r="J3336"/>
      <c r="K3336"/>
      <c r="L3336"/>
      <c r="M3336"/>
      <c r="N3336"/>
      <c r="O3336"/>
      <c r="P3336"/>
      <c r="Q3336"/>
      <c r="R3336"/>
      <c r="S3336"/>
      <c r="T3336"/>
      <c r="U3336"/>
      <c r="V3336" s="2"/>
    </row>
    <row r="3337" spans="2:22" x14ac:dyDescent="0.2">
      <c r="B3337" s="2"/>
      <c r="C3337" s="2"/>
      <c r="D3337" s="2"/>
      <c r="E3337" s="2"/>
      <c r="F3337" s="2"/>
      <c r="G3337" s="3"/>
      <c r="H3337" s="3"/>
      <c r="I3337" s="2"/>
      <c r="J3337"/>
      <c r="K3337"/>
      <c r="L3337"/>
      <c r="M3337"/>
      <c r="N3337"/>
      <c r="O3337"/>
      <c r="P3337"/>
      <c r="Q3337"/>
      <c r="R3337"/>
      <c r="S3337"/>
      <c r="T3337"/>
      <c r="U3337"/>
      <c r="V3337" s="2"/>
    </row>
    <row r="3338" spans="2:22" x14ac:dyDescent="0.2">
      <c r="B3338" s="2"/>
      <c r="C3338" s="2"/>
      <c r="D3338" s="2"/>
      <c r="E3338" s="2"/>
      <c r="F3338" s="2"/>
      <c r="G3338" s="3"/>
      <c r="H3338" s="3"/>
      <c r="I3338" s="2"/>
      <c r="J3338"/>
      <c r="K3338"/>
      <c r="L3338"/>
      <c r="M3338"/>
      <c r="N3338"/>
      <c r="O3338"/>
      <c r="P3338"/>
      <c r="Q3338"/>
      <c r="R3338"/>
      <c r="S3338"/>
      <c r="T3338"/>
      <c r="U3338"/>
      <c r="V3338" s="2"/>
    </row>
    <row r="3339" spans="2:22" x14ac:dyDescent="0.2">
      <c r="B3339" s="2"/>
      <c r="C3339" s="2"/>
      <c r="D3339" s="2"/>
      <c r="E3339" s="2"/>
      <c r="F3339" s="2"/>
      <c r="G3339" s="3"/>
      <c r="H3339" s="3"/>
      <c r="I3339" s="2"/>
      <c r="J3339"/>
      <c r="K3339"/>
      <c r="L3339"/>
      <c r="M3339"/>
      <c r="N3339"/>
      <c r="O3339"/>
      <c r="P3339"/>
      <c r="Q3339"/>
      <c r="R3339"/>
      <c r="S3339"/>
      <c r="T3339"/>
      <c r="U3339"/>
      <c r="V3339" s="2"/>
    </row>
    <row r="3340" spans="2:22" x14ac:dyDescent="0.2">
      <c r="B3340" s="2"/>
      <c r="C3340" s="2"/>
      <c r="D3340" s="2"/>
      <c r="E3340" s="2"/>
      <c r="F3340" s="2"/>
      <c r="G3340" s="3"/>
      <c r="H3340" s="3"/>
      <c r="I3340" s="2"/>
      <c r="J3340"/>
      <c r="K3340"/>
      <c r="L3340"/>
      <c r="M3340"/>
      <c r="N3340"/>
      <c r="O3340"/>
      <c r="P3340"/>
      <c r="Q3340"/>
      <c r="R3340"/>
      <c r="S3340"/>
      <c r="T3340"/>
      <c r="U3340"/>
      <c r="V3340" s="2"/>
    </row>
    <row r="3341" spans="2:22" x14ac:dyDescent="0.2">
      <c r="B3341" s="2"/>
      <c r="C3341" s="2"/>
      <c r="D3341" s="2"/>
      <c r="E3341" s="2"/>
      <c r="F3341" s="2"/>
      <c r="G3341" s="3"/>
      <c r="H3341" s="3"/>
      <c r="I3341" s="2"/>
      <c r="J3341"/>
      <c r="K3341"/>
      <c r="L3341"/>
      <c r="M3341"/>
      <c r="N3341"/>
      <c r="O3341"/>
      <c r="P3341"/>
      <c r="Q3341"/>
      <c r="R3341"/>
      <c r="S3341"/>
      <c r="T3341"/>
      <c r="U3341"/>
      <c r="V3341" s="2"/>
    </row>
    <row r="3342" spans="2:22" x14ac:dyDescent="0.2">
      <c r="B3342" s="2"/>
      <c r="C3342" s="2"/>
      <c r="D3342" s="2"/>
      <c r="E3342" s="2"/>
      <c r="F3342" s="2"/>
      <c r="G3342" s="3"/>
      <c r="H3342" s="3"/>
      <c r="I3342" s="2"/>
      <c r="J3342"/>
      <c r="K3342"/>
      <c r="L3342"/>
      <c r="M3342"/>
      <c r="N3342"/>
      <c r="O3342"/>
      <c r="P3342"/>
      <c r="Q3342"/>
      <c r="R3342"/>
      <c r="S3342"/>
      <c r="T3342"/>
      <c r="U3342"/>
      <c r="V3342" s="2"/>
    </row>
    <row r="3343" spans="2:22" x14ac:dyDescent="0.2">
      <c r="B3343" s="2"/>
      <c r="C3343" s="2"/>
      <c r="D3343" s="2"/>
      <c r="E3343" s="2"/>
      <c r="F3343" s="2"/>
      <c r="G3343" s="3"/>
      <c r="H3343" s="3"/>
      <c r="I3343" s="2"/>
      <c r="J3343"/>
      <c r="K3343"/>
      <c r="L3343"/>
      <c r="M3343"/>
      <c r="N3343"/>
      <c r="O3343"/>
      <c r="P3343"/>
      <c r="Q3343"/>
      <c r="R3343"/>
      <c r="S3343"/>
      <c r="T3343"/>
      <c r="U3343"/>
      <c r="V3343" s="2"/>
    </row>
    <row r="3344" spans="2:22" x14ac:dyDescent="0.2">
      <c r="B3344" s="2"/>
      <c r="C3344" s="2"/>
      <c r="D3344" s="2"/>
      <c r="E3344" s="2"/>
      <c r="F3344" s="2"/>
      <c r="G3344" s="3"/>
      <c r="H3344" s="3"/>
      <c r="I3344" s="2"/>
      <c r="J3344"/>
      <c r="K3344"/>
      <c r="L3344"/>
      <c r="M3344"/>
      <c r="N3344"/>
      <c r="O3344"/>
      <c r="P3344"/>
      <c r="Q3344"/>
      <c r="R3344"/>
      <c r="S3344"/>
      <c r="T3344"/>
      <c r="U3344"/>
      <c r="V3344" s="2"/>
    </row>
    <row r="3345" spans="2:22" x14ac:dyDescent="0.2">
      <c r="B3345" s="2"/>
      <c r="C3345" s="2"/>
      <c r="D3345" s="2"/>
      <c r="E3345" s="2"/>
      <c r="F3345" s="2"/>
      <c r="G3345" s="3"/>
      <c r="H3345" s="3"/>
      <c r="I3345" s="2"/>
      <c r="J3345"/>
      <c r="K3345"/>
      <c r="L3345"/>
      <c r="M3345"/>
      <c r="N3345"/>
      <c r="O3345"/>
      <c r="P3345"/>
      <c r="Q3345"/>
      <c r="R3345"/>
      <c r="S3345"/>
      <c r="T3345"/>
      <c r="U3345"/>
      <c r="V3345" s="2"/>
    </row>
    <row r="3346" spans="2:22" x14ac:dyDescent="0.2">
      <c r="B3346" s="2"/>
      <c r="C3346" s="2"/>
      <c r="D3346" s="2"/>
      <c r="E3346" s="2"/>
      <c r="F3346" s="2"/>
      <c r="G3346" s="3"/>
      <c r="H3346" s="3"/>
      <c r="I3346" s="2"/>
      <c r="J3346"/>
      <c r="K3346"/>
      <c r="L3346"/>
      <c r="M3346"/>
      <c r="N3346"/>
      <c r="O3346"/>
      <c r="P3346"/>
      <c r="Q3346"/>
      <c r="R3346"/>
      <c r="S3346"/>
      <c r="T3346"/>
      <c r="U3346"/>
      <c r="V3346" s="2"/>
    </row>
    <row r="3347" spans="2:22" x14ac:dyDescent="0.2">
      <c r="B3347" s="2"/>
      <c r="C3347" s="2"/>
      <c r="D3347" s="2"/>
      <c r="E3347" s="2"/>
      <c r="F3347" s="2"/>
      <c r="G3347" s="3"/>
      <c r="H3347" s="3"/>
      <c r="I3347" s="2"/>
      <c r="J3347"/>
      <c r="K3347"/>
      <c r="L3347"/>
      <c r="M3347"/>
      <c r="N3347"/>
      <c r="O3347"/>
      <c r="P3347"/>
      <c r="Q3347"/>
      <c r="R3347"/>
      <c r="S3347"/>
      <c r="T3347"/>
      <c r="U3347"/>
      <c r="V3347" s="2"/>
    </row>
    <row r="3348" spans="2:22" x14ac:dyDescent="0.2">
      <c r="B3348" s="2"/>
      <c r="C3348" s="2"/>
      <c r="D3348" s="2"/>
      <c r="E3348" s="2"/>
      <c r="F3348" s="2"/>
      <c r="G3348" s="3"/>
      <c r="H3348" s="3"/>
      <c r="I3348" s="2"/>
      <c r="J3348"/>
      <c r="K3348"/>
      <c r="L3348"/>
      <c r="M3348"/>
      <c r="N3348"/>
      <c r="O3348"/>
      <c r="P3348"/>
      <c r="Q3348"/>
      <c r="R3348"/>
      <c r="S3348"/>
      <c r="T3348"/>
      <c r="U3348"/>
      <c r="V3348" s="2"/>
    </row>
    <row r="3349" spans="2:22" x14ac:dyDescent="0.2">
      <c r="B3349" s="2"/>
      <c r="C3349" s="2"/>
      <c r="D3349" s="2"/>
      <c r="E3349" s="2"/>
      <c r="F3349" s="2"/>
      <c r="G3349" s="3"/>
      <c r="H3349" s="3"/>
      <c r="I3349" s="2"/>
      <c r="J3349"/>
      <c r="K3349"/>
      <c r="L3349"/>
      <c r="M3349"/>
      <c r="N3349"/>
      <c r="O3349"/>
      <c r="P3349"/>
      <c r="Q3349"/>
      <c r="R3349"/>
      <c r="S3349"/>
      <c r="T3349"/>
      <c r="U3349"/>
      <c r="V3349" s="2"/>
    </row>
    <row r="3350" spans="2:22" x14ac:dyDescent="0.2">
      <c r="B3350" s="2"/>
      <c r="C3350" s="2"/>
      <c r="D3350" s="2"/>
      <c r="E3350" s="2"/>
      <c r="F3350" s="2"/>
      <c r="G3350" s="3"/>
      <c r="H3350" s="3"/>
      <c r="I3350" s="2"/>
      <c r="J3350"/>
      <c r="K3350"/>
      <c r="L3350"/>
      <c r="M3350"/>
      <c r="N3350"/>
      <c r="O3350"/>
      <c r="P3350"/>
      <c r="Q3350"/>
      <c r="R3350"/>
      <c r="S3350"/>
      <c r="T3350"/>
      <c r="U3350"/>
      <c r="V3350" s="2"/>
    </row>
    <row r="3351" spans="2:22" x14ac:dyDescent="0.2">
      <c r="B3351" s="2"/>
      <c r="C3351" s="2"/>
      <c r="D3351" s="2"/>
      <c r="E3351" s="2"/>
      <c r="F3351" s="2"/>
      <c r="G3351" s="3"/>
      <c r="H3351" s="3"/>
      <c r="I3351" s="2"/>
      <c r="J3351"/>
      <c r="K3351"/>
      <c r="L3351"/>
      <c r="M3351"/>
      <c r="N3351"/>
      <c r="O3351"/>
      <c r="P3351"/>
      <c r="Q3351"/>
      <c r="R3351"/>
      <c r="S3351"/>
      <c r="T3351"/>
      <c r="U3351"/>
      <c r="V3351" s="2"/>
    </row>
    <row r="3352" spans="2:22" x14ac:dyDescent="0.2">
      <c r="B3352" s="2"/>
      <c r="C3352" s="2"/>
      <c r="D3352" s="2"/>
      <c r="E3352" s="2"/>
      <c r="F3352" s="2"/>
      <c r="G3352" s="3"/>
      <c r="H3352" s="3"/>
      <c r="I3352" s="2"/>
      <c r="J3352"/>
      <c r="K3352"/>
      <c r="L3352"/>
      <c r="M3352"/>
      <c r="N3352"/>
      <c r="O3352"/>
      <c r="P3352"/>
      <c r="Q3352"/>
      <c r="R3352"/>
      <c r="S3352"/>
      <c r="T3352"/>
      <c r="U3352"/>
      <c r="V3352" s="2"/>
    </row>
    <row r="3353" spans="2:22" x14ac:dyDescent="0.2">
      <c r="B3353" s="2"/>
      <c r="C3353" s="2"/>
      <c r="D3353" s="2"/>
      <c r="E3353" s="2"/>
      <c r="F3353" s="2"/>
      <c r="G3353" s="3"/>
      <c r="H3353" s="3"/>
      <c r="I3353" s="2"/>
      <c r="J3353"/>
      <c r="K3353"/>
      <c r="L3353"/>
      <c r="M3353"/>
      <c r="N3353"/>
      <c r="O3353"/>
      <c r="P3353"/>
      <c r="Q3353"/>
      <c r="R3353"/>
      <c r="S3353"/>
      <c r="T3353"/>
      <c r="U3353"/>
      <c r="V3353" s="2"/>
    </row>
    <row r="3354" spans="2:22" x14ac:dyDescent="0.2">
      <c r="B3354" s="2"/>
      <c r="C3354" s="2"/>
      <c r="D3354" s="2"/>
      <c r="E3354" s="2"/>
      <c r="F3354" s="2"/>
      <c r="G3354" s="3"/>
      <c r="H3354" s="3"/>
      <c r="I3354" s="2"/>
      <c r="J3354"/>
      <c r="K3354"/>
      <c r="L3354"/>
      <c r="M3354"/>
      <c r="N3354"/>
      <c r="O3354"/>
      <c r="P3354"/>
      <c r="Q3354"/>
      <c r="R3354"/>
      <c r="S3354"/>
      <c r="T3354"/>
      <c r="U3354"/>
      <c r="V3354" s="2"/>
    </row>
    <row r="3355" spans="2:22" x14ac:dyDescent="0.2">
      <c r="B3355" s="2"/>
      <c r="C3355" s="2"/>
      <c r="D3355" s="2"/>
      <c r="E3355" s="2"/>
      <c r="F3355" s="2"/>
      <c r="G3355" s="3"/>
      <c r="H3355" s="3"/>
      <c r="I3355" s="2"/>
      <c r="J3355"/>
      <c r="K3355"/>
      <c r="L3355"/>
      <c r="M3355"/>
      <c r="N3355"/>
      <c r="O3355"/>
      <c r="P3355"/>
      <c r="Q3355"/>
      <c r="R3355"/>
      <c r="S3355"/>
      <c r="T3355"/>
      <c r="U3355"/>
      <c r="V3355" s="2"/>
    </row>
    <row r="3356" spans="2:22" x14ac:dyDescent="0.2">
      <c r="B3356" s="2"/>
      <c r="C3356" s="2"/>
      <c r="D3356" s="2"/>
      <c r="E3356" s="2"/>
      <c r="F3356" s="2"/>
      <c r="G3356" s="3"/>
      <c r="H3356" s="3"/>
      <c r="I3356" s="2"/>
      <c r="J3356"/>
      <c r="K3356"/>
      <c r="L3356"/>
      <c r="M3356"/>
      <c r="N3356"/>
      <c r="O3356"/>
      <c r="P3356"/>
      <c r="Q3356"/>
      <c r="R3356"/>
      <c r="S3356"/>
      <c r="T3356"/>
      <c r="U3356"/>
      <c r="V3356" s="2"/>
    </row>
    <row r="3357" spans="2:22" x14ac:dyDescent="0.2">
      <c r="B3357" s="2"/>
      <c r="C3357" s="2"/>
      <c r="D3357" s="2"/>
      <c r="E3357" s="2"/>
      <c r="F3357" s="2"/>
      <c r="G3357" s="3"/>
      <c r="H3357" s="3"/>
      <c r="I3357" s="2"/>
      <c r="J3357"/>
      <c r="K3357"/>
      <c r="L3357"/>
      <c r="M3357"/>
      <c r="N3357"/>
      <c r="O3357"/>
      <c r="P3357"/>
      <c r="Q3357"/>
      <c r="R3357"/>
      <c r="S3357"/>
      <c r="T3357"/>
      <c r="U3357"/>
      <c r="V3357" s="2"/>
    </row>
    <row r="3358" spans="2:22" x14ac:dyDescent="0.2">
      <c r="B3358" s="2"/>
      <c r="C3358" s="2"/>
      <c r="D3358" s="2"/>
      <c r="E3358" s="2"/>
      <c r="F3358" s="2"/>
      <c r="G3358" s="3"/>
      <c r="H3358" s="3"/>
      <c r="I3358" s="2"/>
      <c r="J3358"/>
      <c r="K3358"/>
      <c r="L3358"/>
      <c r="M3358"/>
      <c r="N3358"/>
      <c r="O3358"/>
      <c r="P3358"/>
      <c r="Q3358"/>
      <c r="R3358"/>
      <c r="S3358"/>
      <c r="T3358"/>
      <c r="U3358"/>
      <c r="V3358" s="2"/>
    </row>
    <row r="3359" spans="2:22" x14ac:dyDescent="0.2">
      <c r="B3359" s="2"/>
      <c r="C3359" s="2"/>
      <c r="D3359" s="2"/>
      <c r="E3359" s="2"/>
      <c r="F3359" s="2"/>
      <c r="G3359" s="3"/>
      <c r="H3359" s="3"/>
      <c r="I3359" s="2"/>
      <c r="J3359"/>
      <c r="K3359"/>
      <c r="L3359"/>
      <c r="M3359"/>
      <c r="N3359"/>
      <c r="O3359"/>
      <c r="P3359"/>
      <c r="Q3359"/>
      <c r="R3359"/>
      <c r="S3359"/>
      <c r="T3359"/>
      <c r="U3359"/>
      <c r="V3359" s="2"/>
    </row>
    <row r="3360" spans="2:22" x14ac:dyDescent="0.2">
      <c r="B3360" s="2"/>
      <c r="C3360" s="2"/>
      <c r="D3360" s="2"/>
      <c r="E3360" s="2"/>
      <c r="F3360" s="2"/>
      <c r="G3360" s="3"/>
      <c r="H3360" s="3"/>
      <c r="I3360" s="2"/>
      <c r="J3360"/>
      <c r="K3360"/>
      <c r="L3360"/>
      <c r="M3360"/>
      <c r="N3360"/>
      <c r="O3360"/>
      <c r="P3360"/>
      <c r="Q3360"/>
      <c r="R3360"/>
      <c r="S3360"/>
      <c r="T3360"/>
      <c r="U3360"/>
      <c r="V3360" s="2"/>
    </row>
    <row r="3361" spans="2:22" x14ac:dyDescent="0.2">
      <c r="B3361" s="2"/>
      <c r="C3361" s="2"/>
      <c r="D3361" s="2"/>
      <c r="E3361" s="2"/>
      <c r="F3361" s="2"/>
      <c r="G3361" s="3"/>
      <c r="H3361" s="3"/>
      <c r="I3361" s="2"/>
      <c r="J3361"/>
      <c r="K3361"/>
      <c r="L3361"/>
      <c r="M3361"/>
      <c r="N3361"/>
      <c r="O3361"/>
      <c r="P3361"/>
      <c r="Q3361"/>
      <c r="R3361"/>
      <c r="S3361"/>
      <c r="T3361"/>
      <c r="U3361"/>
      <c r="V3361" s="2"/>
    </row>
    <row r="3362" spans="2:22" x14ac:dyDescent="0.2">
      <c r="B3362" s="2"/>
      <c r="C3362" s="2"/>
      <c r="D3362" s="2"/>
      <c r="E3362" s="2"/>
      <c r="F3362" s="2"/>
      <c r="G3362" s="3"/>
      <c r="H3362" s="3"/>
      <c r="I3362" s="2"/>
      <c r="J3362"/>
      <c r="K3362"/>
      <c r="L3362"/>
      <c r="M3362"/>
      <c r="N3362"/>
      <c r="O3362"/>
      <c r="P3362"/>
      <c r="Q3362"/>
      <c r="R3362"/>
      <c r="S3362"/>
      <c r="T3362"/>
      <c r="U3362"/>
      <c r="V3362" s="2"/>
    </row>
    <row r="3363" spans="2:22" x14ac:dyDescent="0.2">
      <c r="B3363" s="2"/>
      <c r="C3363" s="2"/>
      <c r="D3363" s="2"/>
      <c r="E3363" s="2"/>
      <c r="F3363" s="2"/>
      <c r="G3363" s="3"/>
      <c r="H3363" s="3"/>
      <c r="I3363" s="2"/>
      <c r="J3363"/>
      <c r="K3363"/>
      <c r="L3363"/>
      <c r="M3363"/>
      <c r="N3363"/>
      <c r="O3363"/>
      <c r="P3363"/>
      <c r="Q3363"/>
      <c r="R3363"/>
      <c r="S3363"/>
      <c r="T3363"/>
      <c r="U3363"/>
      <c r="V3363" s="2"/>
    </row>
    <row r="3364" spans="2:22" x14ac:dyDescent="0.2">
      <c r="B3364" s="2"/>
      <c r="C3364" s="2"/>
      <c r="D3364" s="2"/>
      <c r="E3364" s="2"/>
      <c r="F3364" s="2"/>
      <c r="G3364" s="3"/>
      <c r="H3364" s="3"/>
      <c r="I3364" s="2"/>
      <c r="J3364"/>
      <c r="K3364"/>
      <c r="L3364"/>
      <c r="M3364"/>
      <c r="N3364"/>
      <c r="O3364"/>
      <c r="P3364"/>
      <c r="Q3364"/>
      <c r="R3364"/>
      <c r="S3364"/>
      <c r="T3364"/>
      <c r="U3364"/>
      <c r="V3364" s="2"/>
    </row>
    <row r="3365" spans="2:22" x14ac:dyDescent="0.2">
      <c r="B3365" s="2"/>
      <c r="C3365" s="2"/>
      <c r="D3365" s="2"/>
      <c r="E3365" s="2"/>
      <c r="F3365" s="2"/>
      <c r="G3365" s="3"/>
      <c r="H3365" s="3"/>
      <c r="I3365" s="2"/>
      <c r="J3365"/>
      <c r="K3365"/>
      <c r="L3365"/>
      <c r="M3365"/>
      <c r="N3365"/>
      <c r="O3365"/>
      <c r="P3365"/>
      <c r="Q3365"/>
      <c r="R3365"/>
      <c r="S3365"/>
      <c r="T3365"/>
      <c r="U3365"/>
      <c r="V3365" s="2"/>
    </row>
    <row r="3366" spans="2:22" x14ac:dyDescent="0.2">
      <c r="B3366" s="2"/>
      <c r="C3366" s="2"/>
      <c r="D3366" s="2"/>
      <c r="E3366" s="2"/>
      <c r="F3366" s="2"/>
      <c r="G3366" s="3"/>
      <c r="H3366" s="3"/>
      <c r="I3366" s="2"/>
      <c r="J3366"/>
      <c r="K3366"/>
      <c r="L3366"/>
      <c r="M3366"/>
      <c r="N3366"/>
      <c r="O3366"/>
      <c r="P3366"/>
      <c r="Q3366"/>
      <c r="R3366"/>
      <c r="S3366"/>
      <c r="T3366"/>
      <c r="U3366"/>
      <c r="V3366" s="2"/>
    </row>
    <row r="3367" spans="2:22" x14ac:dyDescent="0.2">
      <c r="B3367" s="2"/>
      <c r="C3367" s="2"/>
      <c r="D3367" s="2"/>
      <c r="E3367" s="2"/>
      <c r="F3367" s="2"/>
      <c r="G3367" s="3"/>
      <c r="H3367" s="3"/>
      <c r="I3367" s="2"/>
      <c r="J3367"/>
      <c r="K3367"/>
      <c r="L3367"/>
      <c r="M3367"/>
      <c r="N3367"/>
      <c r="O3367"/>
      <c r="P3367"/>
      <c r="Q3367"/>
      <c r="R3367"/>
      <c r="S3367"/>
      <c r="T3367"/>
      <c r="U3367"/>
      <c r="V3367" s="2"/>
    </row>
    <row r="3368" spans="2:22" x14ac:dyDescent="0.2">
      <c r="B3368" s="2"/>
      <c r="C3368" s="2"/>
      <c r="D3368" s="2"/>
      <c r="E3368" s="2"/>
      <c r="F3368" s="2"/>
      <c r="G3368" s="3"/>
      <c r="H3368" s="3"/>
      <c r="I3368" s="2"/>
      <c r="J3368"/>
      <c r="K3368"/>
      <c r="L3368"/>
      <c r="M3368"/>
      <c r="N3368"/>
      <c r="O3368"/>
      <c r="P3368"/>
      <c r="Q3368"/>
      <c r="R3368"/>
      <c r="S3368"/>
      <c r="T3368"/>
      <c r="U3368"/>
      <c r="V3368" s="2"/>
    </row>
    <row r="3369" spans="2:22" x14ac:dyDescent="0.2">
      <c r="B3369" s="2"/>
      <c r="C3369" s="2"/>
      <c r="D3369" s="2"/>
      <c r="E3369" s="2"/>
      <c r="F3369" s="2"/>
      <c r="G3369" s="3"/>
      <c r="H3369" s="3"/>
      <c r="I3369" s="2"/>
      <c r="J3369"/>
      <c r="K3369"/>
      <c r="L3369"/>
      <c r="M3369"/>
      <c r="N3369"/>
      <c r="O3369"/>
      <c r="P3369"/>
      <c r="Q3369"/>
      <c r="R3369"/>
      <c r="S3369"/>
      <c r="T3369"/>
      <c r="U3369"/>
      <c r="V3369" s="2"/>
    </row>
    <row r="3370" spans="2:22" x14ac:dyDescent="0.2">
      <c r="B3370" s="2"/>
      <c r="C3370" s="2"/>
      <c r="D3370" s="2"/>
      <c r="E3370" s="2"/>
      <c r="F3370" s="2"/>
      <c r="G3370" s="3"/>
      <c r="H3370" s="3"/>
      <c r="I3370" s="2"/>
      <c r="J3370"/>
      <c r="K3370"/>
      <c r="L3370"/>
      <c r="M3370"/>
      <c r="N3370"/>
      <c r="O3370"/>
      <c r="P3370"/>
      <c r="Q3370"/>
      <c r="R3370"/>
      <c r="S3370"/>
      <c r="T3370"/>
      <c r="U3370"/>
      <c r="V3370" s="2"/>
    </row>
    <row r="3371" spans="2:22" x14ac:dyDescent="0.2">
      <c r="B3371" s="2"/>
      <c r="C3371" s="2"/>
      <c r="D3371" s="2"/>
      <c r="E3371" s="2"/>
      <c r="F3371" s="2"/>
      <c r="G3371" s="3"/>
      <c r="H3371" s="3"/>
      <c r="I3371" s="2"/>
      <c r="J3371"/>
      <c r="K3371"/>
      <c r="L3371"/>
      <c r="M3371"/>
      <c r="N3371"/>
      <c r="O3371"/>
      <c r="P3371"/>
      <c r="Q3371"/>
      <c r="R3371"/>
      <c r="S3371"/>
      <c r="T3371"/>
      <c r="U3371"/>
      <c r="V3371" s="2"/>
    </row>
    <row r="3372" spans="2:22" x14ac:dyDescent="0.2">
      <c r="B3372" s="2"/>
      <c r="C3372" s="2"/>
      <c r="D3372" s="2"/>
      <c r="E3372" s="2"/>
      <c r="F3372" s="2"/>
      <c r="G3372" s="3"/>
      <c r="H3372" s="3"/>
      <c r="I3372" s="2"/>
      <c r="J3372"/>
      <c r="K3372"/>
      <c r="L3372"/>
      <c r="M3372"/>
      <c r="N3372"/>
      <c r="O3372"/>
      <c r="P3372"/>
      <c r="Q3372"/>
      <c r="R3372"/>
      <c r="S3372"/>
      <c r="T3372"/>
      <c r="U3372"/>
      <c r="V3372" s="2"/>
    </row>
    <row r="3373" spans="2:22" x14ac:dyDescent="0.2">
      <c r="B3373" s="2"/>
      <c r="C3373" s="2"/>
      <c r="D3373" s="2"/>
      <c r="E3373" s="2"/>
      <c r="F3373" s="2"/>
      <c r="G3373" s="3"/>
      <c r="H3373" s="3"/>
      <c r="I3373" s="2"/>
      <c r="J3373"/>
      <c r="K3373"/>
      <c r="L3373"/>
      <c r="M3373"/>
      <c r="N3373"/>
      <c r="O3373"/>
      <c r="P3373"/>
      <c r="Q3373"/>
      <c r="R3373"/>
      <c r="S3373"/>
      <c r="T3373"/>
      <c r="U3373"/>
      <c r="V3373" s="2"/>
    </row>
    <row r="3374" spans="2:22" x14ac:dyDescent="0.2">
      <c r="B3374" s="2"/>
      <c r="C3374" s="2"/>
      <c r="D3374" s="2"/>
      <c r="E3374" s="2"/>
      <c r="F3374" s="2"/>
      <c r="G3374" s="3"/>
      <c r="H3374" s="3"/>
      <c r="I3374" s="2"/>
      <c r="J3374"/>
      <c r="K3374"/>
      <c r="L3374"/>
      <c r="M3374"/>
      <c r="N3374"/>
      <c r="O3374"/>
      <c r="P3374"/>
      <c r="Q3374"/>
      <c r="R3374"/>
      <c r="S3374"/>
      <c r="T3374"/>
      <c r="U3374"/>
      <c r="V3374" s="2"/>
    </row>
    <row r="3375" spans="2:22" x14ac:dyDescent="0.2">
      <c r="B3375" s="2"/>
      <c r="C3375" s="2"/>
      <c r="D3375" s="2"/>
      <c r="E3375" s="2"/>
      <c r="F3375" s="2"/>
      <c r="G3375" s="3"/>
      <c r="H3375" s="3"/>
      <c r="I3375" s="2"/>
      <c r="J3375"/>
      <c r="K3375"/>
      <c r="L3375"/>
      <c r="M3375"/>
      <c r="N3375"/>
      <c r="O3375"/>
      <c r="P3375"/>
      <c r="Q3375"/>
      <c r="R3375"/>
      <c r="S3375"/>
      <c r="T3375"/>
      <c r="U3375"/>
      <c r="V3375" s="2"/>
    </row>
    <row r="3376" spans="2:22" x14ac:dyDescent="0.2">
      <c r="B3376" s="2"/>
      <c r="C3376" s="2"/>
      <c r="D3376" s="2"/>
      <c r="E3376" s="2"/>
      <c r="F3376" s="2"/>
      <c r="G3376" s="3"/>
      <c r="H3376" s="3"/>
      <c r="I3376" s="2"/>
      <c r="J3376"/>
      <c r="K3376"/>
      <c r="L3376"/>
      <c r="M3376"/>
      <c r="N3376"/>
      <c r="O3376"/>
      <c r="P3376"/>
      <c r="Q3376"/>
      <c r="R3376"/>
      <c r="S3376"/>
      <c r="T3376"/>
      <c r="U3376"/>
      <c r="V3376" s="2"/>
    </row>
    <row r="3377" spans="2:22" x14ac:dyDescent="0.2">
      <c r="B3377" s="2"/>
      <c r="C3377" s="2"/>
      <c r="D3377" s="2"/>
      <c r="E3377" s="2"/>
      <c r="F3377" s="2"/>
      <c r="G3377" s="3"/>
      <c r="H3377" s="3"/>
      <c r="I3377" s="2"/>
      <c r="J3377"/>
      <c r="K3377"/>
      <c r="L3377"/>
      <c r="M3377"/>
      <c r="N3377"/>
      <c r="O3377"/>
      <c r="P3377"/>
      <c r="Q3377"/>
      <c r="R3377"/>
      <c r="S3377"/>
      <c r="T3377"/>
      <c r="U3377"/>
      <c r="V3377" s="2"/>
    </row>
    <row r="3378" spans="2:22" x14ac:dyDescent="0.2">
      <c r="B3378" s="2"/>
      <c r="C3378" s="2"/>
      <c r="D3378" s="2"/>
      <c r="E3378" s="2"/>
      <c r="F3378" s="2"/>
      <c r="G3378" s="3"/>
      <c r="H3378" s="3"/>
      <c r="I3378" s="2"/>
      <c r="J3378"/>
      <c r="K3378"/>
      <c r="L3378"/>
      <c r="M3378"/>
      <c r="N3378"/>
      <c r="O3378"/>
      <c r="P3378"/>
      <c r="Q3378"/>
      <c r="R3378"/>
      <c r="S3378"/>
      <c r="T3378"/>
      <c r="U3378"/>
      <c r="V3378" s="2"/>
    </row>
    <row r="3379" spans="2:22" x14ac:dyDescent="0.2">
      <c r="B3379" s="2"/>
      <c r="C3379" s="2"/>
      <c r="D3379" s="2"/>
      <c r="E3379" s="2"/>
      <c r="F3379" s="2"/>
      <c r="G3379" s="3"/>
      <c r="H3379" s="3"/>
      <c r="I3379" s="2"/>
      <c r="J3379"/>
      <c r="K3379"/>
      <c r="L3379"/>
      <c r="M3379"/>
      <c r="N3379"/>
      <c r="O3379"/>
      <c r="P3379"/>
      <c r="Q3379"/>
      <c r="R3379"/>
      <c r="S3379"/>
      <c r="T3379"/>
      <c r="U3379"/>
      <c r="V3379" s="2"/>
    </row>
    <row r="3380" spans="2:22" x14ac:dyDescent="0.2">
      <c r="B3380" s="2"/>
      <c r="C3380" s="2"/>
      <c r="D3380" s="2"/>
      <c r="E3380" s="2"/>
      <c r="F3380" s="2"/>
      <c r="G3380" s="3"/>
      <c r="H3380" s="3"/>
      <c r="I3380" s="2"/>
      <c r="J3380"/>
      <c r="K3380"/>
      <c r="L3380"/>
      <c r="M3380"/>
      <c r="N3380"/>
      <c r="O3380"/>
      <c r="P3380"/>
      <c r="Q3380"/>
      <c r="R3380"/>
      <c r="S3380"/>
      <c r="T3380"/>
      <c r="U3380"/>
      <c r="V3380" s="2"/>
    </row>
    <row r="3381" spans="2:22" x14ac:dyDescent="0.2">
      <c r="B3381" s="2"/>
      <c r="C3381" s="2"/>
      <c r="D3381" s="2"/>
      <c r="E3381" s="2"/>
      <c r="F3381" s="2"/>
      <c r="G3381" s="3"/>
      <c r="H3381" s="3"/>
      <c r="I3381" s="2"/>
      <c r="J3381"/>
      <c r="K3381"/>
      <c r="L3381"/>
      <c r="M3381"/>
      <c r="N3381"/>
      <c r="O3381"/>
      <c r="P3381"/>
      <c r="Q3381"/>
      <c r="R3381"/>
      <c r="S3381"/>
      <c r="T3381"/>
      <c r="U3381"/>
      <c r="V3381" s="2"/>
    </row>
    <row r="3382" spans="2:22" x14ac:dyDescent="0.2">
      <c r="B3382" s="2"/>
      <c r="C3382" s="2"/>
      <c r="D3382" s="2"/>
      <c r="E3382" s="2"/>
      <c r="F3382" s="2"/>
      <c r="G3382" s="3"/>
      <c r="H3382" s="3"/>
      <c r="I3382" s="2"/>
      <c r="J3382"/>
      <c r="K3382"/>
      <c r="L3382"/>
      <c r="M3382"/>
      <c r="N3382"/>
      <c r="O3382"/>
      <c r="P3382"/>
      <c r="Q3382"/>
      <c r="R3382"/>
      <c r="S3382"/>
      <c r="T3382"/>
      <c r="U3382"/>
      <c r="V3382" s="2"/>
    </row>
    <row r="3383" spans="2:22" x14ac:dyDescent="0.2">
      <c r="B3383" s="2"/>
      <c r="C3383" s="2"/>
      <c r="D3383" s="2"/>
      <c r="E3383" s="2"/>
      <c r="F3383" s="2"/>
      <c r="G3383" s="3"/>
      <c r="H3383" s="3"/>
      <c r="I3383" s="2"/>
      <c r="J3383"/>
      <c r="K3383"/>
      <c r="L3383"/>
      <c r="M3383"/>
      <c r="N3383"/>
      <c r="O3383"/>
      <c r="P3383"/>
      <c r="Q3383"/>
      <c r="R3383"/>
      <c r="S3383"/>
      <c r="T3383"/>
      <c r="U3383"/>
      <c r="V3383" s="2"/>
    </row>
    <row r="3384" spans="2:22" x14ac:dyDescent="0.2">
      <c r="B3384" s="2"/>
      <c r="C3384" s="2"/>
      <c r="D3384" s="2"/>
      <c r="E3384" s="2"/>
      <c r="F3384" s="2"/>
      <c r="G3384" s="3"/>
      <c r="H3384" s="3"/>
      <c r="I3384" s="2"/>
      <c r="J3384"/>
      <c r="K3384"/>
      <c r="L3384"/>
      <c r="M3384"/>
      <c r="N3384"/>
      <c r="O3384"/>
      <c r="P3384"/>
      <c r="Q3384"/>
      <c r="R3384"/>
      <c r="S3384"/>
      <c r="T3384"/>
      <c r="U3384"/>
      <c r="V3384" s="2"/>
    </row>
    <row r="3385" spans="2:22" x14ac:dyDescent="0.2">
      <c r="B3385" s="2"/>
      <c r="C3385" s="2"/>
      <c r="D3385" s="2"/>
      <c r="E3385" s="2"/>
      <c r="F3385" s="2"/>
      <c r="G3385" s="3"/>
      <c r="H3385" s="3"/>
      <c r="I3385" s="2"/>
      <c r="J3385"/>
      <c r="K3385"/>
      <c r="L3385"/>
      <c r="M3385"/>
      <c r="N3385"/>
      <c r="O3385"/>
      <c r="P3385"/>
      <c r="Q3385"/>
      <c r="R3385"/>
      <c r="S3385"/>
      <c r="T3385"/>
      <c r="U3385"/>
      <c r="V3385" s="2"/>
    </row>
    <row r="3386" spans="2:22" x14ac:dyDescent="0.2">
      <c r="B3386" s="2"/>
      <c r="C3386" s="2"/>
      <c r="D3386" s="2"/>
      <c r="E3386" s="2"/>
      <c r="F3386" s="2"/>
      <c r="G3386" s="3"/>
      <c r="H3386" s="3"/>
      <c r="I3386" s="2"/>
      <c r="J3386"/>
      <c r="K3386"/>
      <c r="L3386"/>
      <c r="M3386"/>
      <c r="N3386"/>
      <c r="O3386"/>
      <c r="P3386"/>
      <c r="Q3386"/>
      <c r="R3386"/>
      <c r="S3386"/>
      <c r="T3386"/>
      <c r="U3386"/>
      <c r="V3386" s="2"/>
    </row>
    <row r="3387" spans="2:22" x14ac:dyDescent="0.2">
      <c r="B3387" s="2"/>
      <c r="C3387" s="2"/>
      <c r="D3387" s="2"/>
      <c r="E3387" s="2"/>
      <c r="F3387" s="2"/>
      <c r="G3387" s="3"/>
      <c r="H3387" s="3"/>
      <c r="I3387" s="2"/>
      <c r="J3387"/>
      <c r="K3387"/>
      <c r="L3387"/>
      <c r="M3387"/>
      <c r="N3387"/>
      <c r="O3387"/>
      <c r="P3387"/>
      <c r="Q3387"/>
      <c r="R3387"/>
      <c r="S3387"/>
      <c r="T3387"/>
      <c r="U3387"/>
      <c r="V3387" s="2"/>
    </row>
    <row r="3388" spans="2:22" x14ac:dyDescent="0.2">
      <c r="B3388" s="2"/>
      <c r="C3388" s="2"/>
      <c r="D3388" s="2"/>
      <c r="E3388" s="2"/>
      <c r="F3388" s="2"/>
      <c r="G3388" s="3"/>
      <c r="H3388" s="3"/>
      <c r="I3388" s="2"/>
      <c r="J3388"/>
      <c r="K3388"/>
      <c r="L3388"/>
      <c r="M3388"/>
      <c r="N3388"/>
      <c r="O3388"/>
      <c r="P3388"/>
      <c r="Q3388"/>
      <c r="R3388"/>
      <c r="S3388"/>
      <c r="T3388"/>
      <c r="U3388"/>
      <c r="V3388" s="2"/>
    </row>
    <row r="3389" spans="2:22" x14ac:dyDescent="0.2">
      <c r="B3389" s="2"/>
      <c r="C3389" s="2"/>
      <c r="D3389" s="2"/>
      <c r="E3389" s="2"/>
      <c r="F3389" s="2"/>
      <c r="G3389" s="3"/>
      <c r="H3389" s="3"/>
      <c r="I3389" s="2"/>
      <c r="J3389"/>
      <c r="K3389"/>
      <c r="L3389"/>
      <c r="M3389"/>
      <c r="N3389"/>
      <c r="O3389"/>
      <c r="P3389"/>
      <c r="Q3389"/>
      <c r="R3389"/>
      <c r="S3389"/>
      <c r="T3389"/>
      <c r="U3389"/>
      <c r="V3389" s="2"/>
    </row>
    <row r="3390" spans="2:22" x14ac:dyDescent="0.2">
      <c r="B3390" s="2"/>
      <c r="C3390" s="2"/>
      <c r="D3390" s="2"/>
      <c r="E3390" s="2"/>
      <c r="F3390" s="2"/>
      <c r="G3390" s="3"/>
      <c r="H3390" s="3"/>
      <c r="I3390" s="2"/>
      <c r="J3390"/>
      <c r="K3390"/>
      <c r="L3390"/>
      <c r="M3390"/>
      <c r="N3390"/>
      <c r="O3390"/>
      <c r="P3390"/>
      <c r="Q3390"/>
      <c r="R3390"/>
      <c r="S3390"/>
      <c r="T3390"/>
      <c r="U3390"/>
      <c r="V3390" s="2"/>
    </row>
    <row r="3391" spans="2:22" x14ac:dyDescent="0.2">
      <c r="B3391" s="2"/>
      <c r="C3391" s="2"/>
      <c r="D3391" s="2"/>
      <c r="E3391" s="2"/>
      <c r="F3391" s="2"/>
      <c r="G3391" s="3"/>
      <c r="H3391" s="3"/>
      <c r="I3391" s="2"/>
      <c r="J3391"/>
      <c r="K3391"/>
      <c r="L3391"/>
      <c r="M3391"/>
      <c r="N3391"/>
      <c r="O3391"/>
      <c r="P3391"/>
      <c r="Q3391"/>
      <c r="R3391"/>
      <c r="S3391"/>
      <c r="T3391"/>
      <c r="U3391"/>
      <c r="V3391" s="2"/>
    </row>
    <row r="3392" spans="2:22" x14ac:dyDescent="0.2">
      <c r="B3392" s="2"/>
      <c r="C3392" s="2"/>
      <c r="D3392" s="2"/>
      <c r="E3392" s="2"/>
      <c r="F3392" s="2"/>
      <c r="G3392" s="3"/>
      <c r="H3392" s="3"/>
      <c r="I3392" s="2"/>
      <c r="J3392"/>
      <c r="K3392"/>
      <c r="L3392"/>
      <c r="M3392"/>
      <c r="N3392"/>
      <c r="O3392"/>
      <c r="P3392"/>
      <c r="Q3392"/>
      <c r="R3392"/>
      <c r="S3392"/>
      <c r="T3392"/>
      <c r="U3392"/>
      <c r="V3392" s="2"/>
    </row>
    <row r="3393" spans="2:22" x14ac:dyDescent="0.2">
      <c r="B3393" s="2"/>
      <c r="C3393" s="2"/>
      <c r="D3393" s="2"/>
      <c r="E3393" s="2"/>
      <c r="F3393" s="2"/>
      <c r="G3393" s="3"/>
      <c r="H3393" s="3"/>
      <c r="I3393" s="2"/>
      <c r="J3393"/>
      <c r="K3393"/>
      <c r="L3393"/>
      <c r="M3393"/>
      <c r="N3393"/>
      <c r="O3393"/>
      <c r="P3393"/>
      <c r="Q3393"/>
      <c r="R3393"/>
      <c r="S3393"/>
      <c r="T3393"/>
      <c r="U3393"/>
      <c r="V3393" s="2"/>
    </row>
    <row r="3394" spans="2:22" x14ac:dyDescent="0.2">
      <c r="B3394" s="2"/>
      <c r="C3394" s="2"/>
      <c r="D3394" s="2"/>
      <c r="E3394" s="2"/>
      <c r="F3394" s="2"/>
      <c r="G3394" s="3"/>
      <c r="H3394" s="3"/>
      <c r="I3394" s="2"/>
      <c r="J3394"/>
      <c r="K3394"/>
      <c r="L3394"/>
      <c r="M3394"/>
      <c r="N3394"/>
      <c r="O3394"/>
      <c r="P3394"/>
      <c r="Q3394"/>
      <c r="R3394"/>
      <c r="S3394"/>
      <c r="T3394"/>
      <c r="U3394"/>
      <c r="V3394" s="2"/>
    </row>
    <row r="3395" spans="2:22" x14ac:dyDescent="0.2">
      <c r="B3395" s="2"/>
      <c r="C3395" s="2"/>
      <c r="D3395" s="2"/>
      <c r="E3395" s="2"/>
      <c r="F3395" s="2"/>
      <c r="G3395" s="3"/>
      <c r="H3395" s="3"/>
      <c r="I3395" s="2"/>
      <c r="J3395"/>
      <c r="K3395"/>
      <c r="L3395"/>
      <c r="M3395"/>
      <c r="N3395"/>
      <c r="O3395"/>
      <c r="P3395"/>
      <c r="Q3395"/>
      <c r="R3395"/>
      <c r="S3395"/>
      <c r="T3395"/>
      <c r="U3395"/>
      <c r="V3395" s="2"/>
    </row>
    <row r="3396" spans="2:22" x14ac:dyDescent="0.2">
      <c r="B3396" s="2"/>
      <c r="C3396" s="2"/>
      <c r="D3396" s="2"/>
      <c r="E3396" s="2"/>
      <c r="F3396" s="2"/>
      <c r="G3396" s="3"/>
      <c r="H3396" s="3"/>
      <c r="I3396" s="2"/>
      <c r="J3396"/>
      <c r="K3396"/>
      <c r="L3396"/>
      <c r="M3396"/>
      <c r="N3396"/>
      <c r="O3396"/>
      <c r="P3396"/>
      <c r="Q3396"/>
      <c r="R3396"/>
      <c r="S3396"/>
      <c r="T3396"/>
      <c r="U3396"/>
      <c r="V3396" s="2"/>
    </row>
    <row r="3397" spans="2:22" x14ac:dyDescent="0.2">
      <c r="B3397" s="2"/>
      <c r="C3397" s="2"/>
      <c r="D3397" s="2"/>
      <c r="E3397" s="2"/>
      <c r="F3397" s="2"/>
      <c r="G3397" s="3"/>
      <c r="H3397" s="3"/>
      <c r="I3397" s="2"/>
      <c r="J3397"/>
      <c r="K3397"/>
      <c r="L3397"/>
      <c r="M3397"/>
      <c r="N3397"/>
      <c r="O3397"/>
      <c r="P3397"/>
      <c r="Q3397"/>
      <c r="R3397"/>
      <c r="S3397"/>
      <c r="T3397"/>
      <c r="U3397"/>
      <c r="V3397" s="2"/>
    </row>
    <row r="3398" spans="2:22" x14ac:dyDescent="0.2">
      <c r="B3398" s="2"/>
      <c r="C3398" s="2"/>
      <c r="D3398" s="2"/>
      <c r="E3398" s="2"/>
      <c r="F3398" s="2"/>
      <c r="G3398" s="3"/>
      <c r="H3398" s="3"/>
      <c r="I3398" s="2"/>
      <c r="J3398"/>
      <c r="K3398"/>
      <c r="L3398"/>
      <c r="M3398"/>
      <c r="N3398"/>
      <c r="O3398"/>
      <c r="P3398"/>
      <c r="Q3398"/>
      <c r="R3398"/>
      <c r="S3398"/>
      <c r="T3398"/>
      <c r="U3398"/>
      <c r="V3398" s="2"/>
    </row>
    <row r="3399" spans="2:22" x14ac:dyDescent="0.2">
      <c r="B3399" s="2"/>
      <c r="C3399" s="2"/>
      <c r="D3399" s="2"/>
      <c r="E3399" s="2"/>
      <c r="F3399" s="2"/>
      <c r="G3399" s="3"/>
      <c r="H3399" s="3"/>
      <c r="I3399" s="2"/>
      <c r="J3399"/>
      <c r="K3399"/>
      <c r="L3399"/>
      <c r="M3399"/>
      <c r="N3399"/>
      <c r="O3399"/>
      <c r="P3399"/>
      <c r="Q3399"/>
      <c r="R3399"/>
      <c r="S3399"/>
      <c r="T3399"/>
      <c r="U3399"/>
      <c r="V3399" s="2"/>
    </row>
    <row r="3400" spans="2:22" x14ac:dyDescent="0.2">
      <c r="B3400" s="2"/>
      <c r="C3400" s="2"/>
      <c r="D3400" s="2"/>
      <c r="E3400" s="2"/>
      <c r="F3400" s="2"/>
      <c r="G3400" s="3"/>
      <c r="H3400" s="3"/>
      <c r="I3400" s="2"/>
      <c r="J3400"/>
      <c r="K3400"/>
      <c r="L3400"/>
      <c r="M3400"/>
      <c r="N3400"/>
      <c r="O3400"/>
      <c r="P3400"/>
      <c r="Q3400"/>
      <c r="R3400"/>
      <c r="S3400"/>
      <c r="T3400"/>
      <c r="U3400"/>
      <c r="V3400" s="2"/>
    </row>
    <row r="3401" spans="2:22" x14ac:dyDescent="0.2">
      <c r="B3401" s="2"/>
      <c r="C3401" s="2"/>
      <c r="D3401" s="2"/>
      <c r="E3401" s="2"/>
      <c r="F3401" s="2"/>
      <c r="G3401" s="3"/>
      <c r="H3401" s="3"/>
      <c r="I3401" s="2"/>
      <c r="J3401"/>
      <c r="K3401"/>
      <c r="L3401"/>
      <c r="M3401"/>
      <c r="N3401"/>
      <c r="O3401"/>
      <c r="P3401"/>
      <c r="Q3401"/>
      <c r="R3401"/>
      <c r="S3401"/>
      <c r="T3401"/>
      <c r="U3401"/>
      <c r="V3401" s="2"/>
    </row>
    <row r="3402" spans="2:22" x14ac:dyDescent="0.2">
      <c r="B3402" s="2"/>
      <c r="C3402" s="2"/>
      <c r="D3402" s="2"/>
      <c r="E3402" s="2"/>
      <c r="F3402" s="2"/>
      <c r="G3402" s="3"/>
      <c r="H3402" s="3"/>
      <c r="I3402" s="2"/>
      <c r="J3402"/>
      <c r="K3402"/>
      <c r="L3402"/>
      <c r="M3402"/>
      <c r="N3402"/>
      <c r="O3402"/>
      <c r="P3402"/>
      <c r="Q3402"/>
      <c r="R3402"/>
      <c r="S3402"/>
      <c r="T3402"/>
      <c r="U3402"/>
      <c r="V3402" s="2"/>
    </row>
    <row r="3403" spans="2:22" x14ac:dyDescent="0.2">
      <c r="B3403" s="2"/>
      <c r="C3403" s="2"/>
      <c r="D3403" s="2"/>
      <c r="E3403" s="2"/>
      <c r="F3403" s="2"/>
      <c r="G3403" s="3"/>
      <c r="H3403" s="3"/>
      <c r="I3403" s="2"/>
      <c r="J3403"/>
      <c r="K3403"/>
      <c r="L3403"/>
      <c r="M3403"/>
      <c r="N3403"/>
      <c r="O3403"/>
      <c r="P3403"/>
      <c r="Q3403"/>
      <c r="R3403"/>
      <c r="S3403"/>
      <c r="T3403"/>
      <c r="U3403"/>
      <c r="V3403" s="2"/>
    </row>
    <row r="3404" spans="2:22" x14ac:dyDescent="0.2">
      <c r="B3404" s="2"/>
      <c r="C3404" s="2"/>
      <c r="D3404" s="2"/>
      <c r="E3404" s="2"/>
      <c r="F3404" s="2"/>
      <c r="G3404" s="3"/>
      <c r="H3404" s="3"/>
      <c r="I3404" s="2"/>
      <c r="J3404"/>
      <c r="K3404"/>
      <c r="L3404"/>
      <c r="M3404"/>
      <c r="N3404"/>
      <c r="O3404"/>
      <c r="P3404"/>
      <c r="Q3404"/>
      <c r="R3404"/>
      <c r="S3404"/>
      <c r="T3404"/>
      <c r="U3404"/>
      <c r="V3404" s="2"/>
    </row>
    <row r="3405" spans="2:22" x14ac:dyDescent="0.2">
      <c r="B3405" s="2"/>
      <c r="C3405" s="2"/>
      <c r="D3405" s="2"/>
      <c r="E3405" s="2"/>
      <c r="F3405" s="2"/>
      <c r="G3405" s="3"/>
      <c r="H3405" s="3"/>
      <c r="I3405" s="2"/>
      <c r="J3405"/>
      <c r="K3405"/>
      <c r="L3405"/>
      <c r="M3405"/>
      <c r="N3405"/>
      <c r="O3405"/>
      <c r="P3405"/>
      <c r="Q3405"/>
      <c r="R3405"/>
      <c r="S3405"/>
      <c r="T3405"/>
      <c r="U3405"/>
      <c r="V3405" s="2"/>
    </row>
    <row r="3406" spans="2:22" x14ac:dyDescent="0.2">
      <c r="B3406" s="2"/>
      <c r="C3406" s="2"/>
      <c r="D3406" s="2"/>
      <c r="E3406" s="2"/>
      <c r="F3406" s="2"/>
      <c r="G3406" s="3"/>
      <c r="H3406" s="3"/>
      <c r="I3406" s="2"/>
      <c r="J3406"/>
      <c r="K3406"/>
      <c r="L3406"/>
      <c r="M3406"/>
      <c r="N3406"/>
      <c r="O3406"/>
      <c r="P3406"/>
      <c r="Q3406"/>
      <c r="R3406"/>
      <c r="S3406"/>
      <c r="T3406"/>
      <c r="U3406"/>
      <c r="V3406" s="2"/>
    </row>
    <row r="3407" spans="2:22" x14ac:dyDescent="0.2">
      <c r="B3407" s="2"/>
      <c r="C3407" s="2"/>
      <c r="D3407" s="2"/>
      <c r="E3407" s="2"/>
      <c r="F3407" s="2"/>
      <c r="G3407" s="3"/>
      <c r="H3407" s="3"/>
      <c r="I3407" s="2"/>
      <c r="J3407"/>
      <c r="K3407"/>
      <c r="L3407"/>
      <c r="M3407"/>
      <c r="N3407"/>
      <c r="O3407"/>
      <c r="P3407"/>
      <c r="Q3407"/>
      <c r="R3407"/>
      <c r="S3407"/>
      <c r="T3407"/>
      <c r="U3407"/>
      <c r="V3407" s="2"/>
    </row>
    <row r="3408" spans="2:22" x14ac:dyDescent="0.2">
      <c r="B3408" s="2"/>
      <c r="C3408" s="2"/>
      <c r="D3408" s="2"/>
      <c r="E3408" s="2"/>
      <c r="F3408" s="2"/>
      <c r="G3408" s="3"/>
      <c r="H3408" s="3"/>
      <c r="I3408" s="2"/>
      <c r="J3408"/>
      <c r="K3408"/>
      <c r="L3408"/>
      <c r="M3408"/>
      <c r="N3408"/>
      <c r="O3408"/>
      <c r="P3408"/>
      <c r="Q3408"/>
      <c r="R3408"/>
      <c r="S3408"/>
      <c r="T3408"/>
      <c r="U3408"/>
      <c r="V3408" s="2"/>
    </row>
    <row r="3409" spans="2:22" x14ac:dyDescent="0.2">
      <c r="B3409" s="2"/>
      <c r="C3409" s="2"/>
      <c r="D3409" s="2"/>
      <c r="E3409" s="2"/>
      <c r="F3409" s="2"/>
      <c r="G3409" s="3"/>
      <c r="H3409" s="3"/>
      <c r="I3409" s="2"/>
      <c r="J3409"/>
      <c r="K3409"/>
      <c r="L3409"/>
      <c r="M3409"/>
      <c r="N3409"/>
      <c r="O3409"/>
      <c r="P3409"/>
      <c r="Q3409"/>
      <c r="R3409"/>
      <c r="S3409"/>
      <c r="T3409"/>
      <c r="U3409"/>
      <c r="V3409" s="2"/>
    </row>
    <row r="3410" spans="2:22" x14ac:dyDescent="0.2">
      <c r="B3410" s="2"/>
      <c r="C3410" s="2"/>
      <c r="D3410" s="2"/>
      <c r="E3410" s="2"/>
      <c r="F3410" s="2"/>
      <c r="G3410" s="3"/>
      <c r="H3410" s="3"/>
      <c r="I3410" s="2"/>
      <c r="J3410"/>
      <c r="K3410"/>
      <c r="L3410"/>
      <c r="M3410"/>
      <c r="N3410"/>
      <c r="O3410"/>
      <c r="P3410"/>
      <c r="Q3410"/>
      <c r="R3410"/>
      <c r="S3410"/>
      <c r="T3410"/>
      <c r="U3410"/>
      <c r="V3410" s="2"/>
    </row>
    <row r="3411" spans="2:22" x14ac:dyDescent="0.2">
      <c r="B3411" s="2"/>
      <c r="C3411" s="2"/>
      <c r="D3411" s="2"/>
      <c r="E3411" s="2"/>
      <c r="F3411" s="2"/>
      <c r="G3411" s="3"/>
      <c r="H3411" s="3"/>
      <c r="I3411" s="2"/>
      <c r="J3411"/>
      <c r="K3411"/>
      <c r="L3411"/>
      <c r="M3411"/>
      <c r="N3411"/>
      <c r="O3411"/>
      <c r="P3411"/>
      <c r="Q3411"/>
      <c r="R3411"/>
      <c r="S3411"/>
      <c r="T3411"/>
      <c r="U3411"/>
      <c r="V3411" s="2"/>
    </row>
    <row r="3412" spans="2:22" x14ac:dyDescent="0.2">
      <c r="B3412" s="2"/>
      <c r="C3412" s="2"/>
      <c r="D3412" s="2"/>
      <c r="E3412" s="2"/>
      <c r="F3412" s="2"/>
      <c r="G3412" s="3"/>
      <c r="H3412" s="3"/>
      <c r="I3412" s="2"/>
      <c r="J3412"/>
      <c r="K3412"/>
      <c r="L3412"/>
      <c r="M3412"/>
      <c r="N3412"/>
      <c r="O3412"/>
      <c r="P3412"/>
      <c r="Q3412"/>
      <c r="R3412"/>
      <c r="S3412"/>
      <c r="T3412"/>
      <c r="U3412"/>
      <c r="V3412" s="2"/>
    </row>
    <row r="3413" spans="2:22" x14ac:dyDescent="0.2">
      <c r="B3413" s="2"/>
      <c r="C3413" s="2"/>
      <c r="D3413" s="2"/>
      <c r="E3413" s="2"/>
      <c r="F3413" s="2"/>
      <c r="G3413" s="3"/>
      <c r="H3413" s="3"/>
      <c r="I3413" s="2"/>
      <c r="J3413"/>
      <c r="K3413"/>
      <c r="L3413"/>
      <c r="M3413"/>
      <c r="N3413"/>
      <c r="O3413"/>
      <c r="P3413"/>
      <c r="Q3413"/>
      <c r="R3413"/>
      <c r="S3413"/>
      <c r="T3413"/>
      <c r="U3413"/>
      <c r="V3413" s="2"/>
    </row>
    <row r="3414" spans="2:22" x14ac:dyDescent="0.2">
      <c r="B3414" s="2"/>
      <c r="C3414" s="2"/>
      <c r="D3414" s="2"/>
      <c r="E3414" s="2"/>
      <c r="F3414" s="2"/>
      <c r="G3414" s="3"/>
      <c r="H3414" s="3"/>
      <c r="I3414" s="2"/>
      <c r="J3414"/>
      <c r="K3414"/>
      <c r="L3414"/>
      <c r="M3414"/>
      <c r="N3414"/>
      <c r="O3414"/>
      <c r="P3414"/>
      <c r="Q3414"/>
      <c r="R3414"/>
      <c r="S3414"/>
      <c r="T3414"/>
      <c r="U3414"/>
      <c r="V3414" s="2"/>
    </row>
    <row r="3415" spans="2:22" x14ac:dyDescent="0.2">
      <c r="B3415" s="2"/>
      <c r="C3415" s="2"/>
      <c r="D3415" s="2"/>
      <c r="E3415" s="2"/>
      <c r="F3415" s="2"/>
      <c r="G3415" s="3"/>
      <c r="H3415" s="3"/>
      <c r="I3415" s="2"/>
      <c r="J3415"/>
      <c r="K3415"/>
      <c r="L3415"/>
      <c r="M3415"/>
      <c r="N3415"/>
      <c r="O3415"/>
      <c r="P3415"/>
      <c r="Q3415"/>
      <c r="R3415"/>
      <c r="S3415"/>
      <c r="T3415"/>
      <c r="U3415"/>
      <c r="V3415" s="2"/>
    </row>
    <row r="3416" spans="2:22" x14ac:dyDescent="0.2">
      <c r="B3416" s="2"/>
      <c r="C3416" s="2"/>
      <c r="D3416" s="2"/>
      <c r="E3416" s="2"/>
      <c r="F3416" s="2"/>
      <c r="G3416" s="3"/>
      <c r="H3416" s="3"/>
      <c r="I3416" s="2"/>
      <c r="J3416"/>
      <c r="K3416"/>
      <c r="L3416"/>
      <c r="M3416"/>
      <c r="N3416"/>
      <c r="O3416"/>
      <c r="P3416"/>
      <c r="Q3416"/>
      <c r="R3416"/>
      <c r="S3416"/>
      <c r="T3416"/>
      <c r="U3416"/>
      <c r="V3416" s="2"/>
    </row>
    <row r="3417" spans="2:22" x14ac:dyDescent="0.2">
      <c r="B3417" s="2"/>
      <c r="C3417" s="2"/>
      <c r="D3417" s="2"/>
      <c r="E3417" s="2"/>
      <c r="F3417" s="2"/>
      <c r="G3417" s="3"/>
      <c r="H3417" s="3"/>
      <c r="I3417" s="2"/>
      <c r="J3417"/>
      <c r="K3417"/>
      <c r="L3417"/>
      <c r="M3417"/>
      <c r="N3417"/>
      <c r="O3417"/>
      <c r="P3417"/>
      <c r="Q3417"/>
      <c r="R3417"/>
      <c r="S3417"/>
      <c r="T3417"/>
      <c r="U3417"/>
      <c r="V3417" s="2"/>
    </row>
    <row r="3418" spans="2:22" x14ac:dyDescent="0.2">
      <c r="B3418" s="2"/>
      <c r="C3418" s="2"/>
      <c r="D3418" s="2"/>
      <c r="E3418" s="2"/>
      <c r="F3418" s="2"/>
      <c r="G3418" s="3"/>
      <c r="H3418" s="3"/>
      <c r="I3418" s="2"/>
      <c r="J3418"/>
      <c r="K3418"/>
      <c r="L3418"/>
      <c r="M3418"/>
      <c r="N3418"/>
      <c r="O3418"/>
      <c r="P3418"/>
      <c r="Q3418"/>
      <c r="R3418"/>
      <c r="S3418"/>
      <c r="T3418"/>
      <c r="U3418"/>
      <c r="V3418" s="2"/>
    </row>
    <row r="3419" spans="2:22" x14ac:dyDescent="0.2">
      <c r="B3419" s="2"/>
      <c r="C3419" s="2"/>
      <c r="D3419" s="2"/>
      <c r="E3419" s="2"/>
      <c r="F3419" s="2"/>
      <c r="G3419" s="3"/>
      <c r="H3419" s="3"/>
      <c r="I3419" s="2"/>
      <c r="J3419"/>
      <c r="K3419"/>
      <c r="L3419"/>
      <c r="M3419"/>
      <c r="N3419"/>
      <c r="O3419"/>
      <c r="P3419"/>
      <c r="Q3419"/>
      <c r="R3419"/>
      <c r="S3419"/>
      <c r="T3419"/>
      <c r="U3419"/>
      <c r="V3419" s="2"/>
    </row>
    <row r="3420" spans="2:22" x14ac:dyDescent="0.2">
      <c r="B3420" s="2"/>
      <c r="C3420" s="2"/>
      <c r="D3420" s="2"/>
      <c r="E3420" s="2"/>
      <c r="F3420" s="2"/>
      <c r="G3420" s="3"/>
      <c r="H3420" s="3"/>
      <c r="I3420" s="2"/>
      <c r="J3420"/>
      <c r="K3420"/>
      <c r="L3420"/>
      <c r="M3420"/>
      <c r="N3420"/>
      <c r="O3420"/>
      <c r="P3420"/>
      <c r="Q3420"/>
      <c r="R3420"/>
      <c r="S3420"/>
      <c r="T3420"/>
      <c r="U3420"/>
      <c r="V3420" s="2"/>
    </row>
    <row r="3421" spans="2:22" x14ac:dyDescent="0.2">
      <c r="B3421" s="2"/>
      <c r="C3421" s="2"/>
      <c r="D3421" s="2"/>
      <c r="E3421" s="2"/>
      <c r="F3421" s="2"/>
      <c r="G3421" s="3"/>
      <c r="H3421" s="3"/>
      <c r="I3421" s="2"/>
      <c r="J3421"/>
      <c r="K3421"/>
      <c r="L3421"/>
      <c r="M3421"/>
      <c r="N3421"/>
      <c r="O3421"/>
      <c r="P3421"/>
      <c r="Q3421"/>
      <c r="R3421"/>
      <c r="S3421"/>
      <c r="T3421"/>
      <c r="U3421"/>
      <c r="V3421" s="2"/>
    </row>
    <row r="3422" spans="2:22" x14ac:dyDescent="0.2">
      <c r="B3422" s="2"/>
      <c r="C3422" s="2"/>
      <c r="D3422" s="2"/>
      <c r="E3422" s="2"/>
      <c r="F3422" s="2"/>
      <c r="G3422" s="3"/>
      <c r="H3422" s="3"/>
      <c r="I3422" s="2"/>
      <c r="J3422"/>
      <c r="K3422"/>
      <c r="L3422"/>
      <c r="M3422"/>
      <c r="N3422"/>
      <c r="O3422"/>
      <c r="P3422"/>
      <c r="Q3422"/>
      <c r="R3422"/>
      <c r="S3422"/>
      <c r="T3422"/>
      <c r="U3422"/>
      <c r="V3422" s="2"/>
    </row>
    <row r="3423" spans="2:22" x14ac:dyDescent="0.2">
      <c r="B3423" s="2"/>
      <c r="C3423" s="2"/>
      <c r="D3423" s="2"/>
      <c r="E3423" s="2"/>
      <c r="F3423" s="2"/>
      <c r="G3423" s="3"/>
      <c r="H3423" s="3"/>
      <c r="I3423" s="2"/>
      <c r="J3423"/>
      <c r="K3423"/>
      <c r="L3423"/>
      <c r="M3423"/>
      <c r="N3423"/>
      <c r="O3423"/>
      <c r="P3423"/>
      <c r="Q3423"/>
      <c r="R3423"/>
      <c r="S3423"/>
      <c r="T3423"/>
      <c r="U3423"/>
      <c r="V3423" s="2"/>
    </row>
    <row r="3424" spans="2:22" x14ac:dyDescent="0.2">
      <c r="B3424" s="2"/>
      <c r="C3424" s="2"/>
      <c r="D3424" s="2"/>
      <c r="E3424" s="2"/>
      <c r="F3424" s="2"/>
      <c r="G3424" s="3"/>
      <c r="H3424" s="3"/>
      <c r="I3424" s="2"/>
      <c r="J3424"/>
      <c r="K3424"/>
      <c r="L3424"/>
      <c r="M3424"/>
      <c r="N3424"/>
      <c r="O3424"/>
      <c r="P3424"/>
      <c r="Q3424"/>
      <c r="R3424"/>
      <c r="S3424"/>
      <c r="T3424"/>
      <c r="U3424"/>
      <c r="V3424" s="2"/>
    </row>
    <row r="3425" spans="2:22" x14ac:dyDescent="0.2">
      <c r="B3425" s="2"/>
      <c r="C3425" s="2"/>
      <c r="D3425" s="2"/>
      <c r="E3425" s="2"/>
      <c r="F3425" s="2"/>
      <c r="G3425" s="3"/>
      <c r="H3425" s="3"/>
      <c r="I3425" s="2"/>
      <c r="J3425"/>
      <c r="K3425"/>
      <c r="L3425"/>
      <c r="M3425"/>
      <c r="N3425"/>
      <c r="O3425"/>
      <c r="P3425"/>
      <c r="Q3425"/>
      <c r="R3425"/>
      <c r="S3425"/>
      <c r="T3425"/>
      <c r="U3425"/>
      <c r="V3425" s="2"/>
    </row>
    <row r="3426" spans="2:22" x14ac:dyDescent="0.2">
      <c r="B3426" s="2"/>
      <c r="C3426" s="2"/>
      <c r="D3426" s="2"/>
      <c r="E3426" s="2"/>
      <c r="F3426" s="2"/>
      <c r="G3426" s="3"/>
      <c r="H3426" s="3"/>
      <c r="I3426" s="2"/>
      <c r="J3426"/>
      <c r="K3426"/>
      <c r="L3426"/>
      <c r="M3426"/>
      <c r="N3426"/>
      <c r="O3426"/>
      <c r="P3426"/>
      <c r="Q3426"/>
      <c r="R3426"/>
      <c r="S3426"/>
      <c r="T3426"/>
      <c r="U3426"/>
      <c r="V3426" s="2"/>
    </row>
    <row r="3427" spans="2:22" x14ac:dyDescent="0.2">
      <c r="B3427" s="2"/>
      <c r="C3427" s="2"/>
      <c r="D3427" s="2"/>
      <c r="E3427" s="2"/>
      <c r="F3427" s="2"/>
      <c r="G3427" s="3"/>
      <c r="H3427" s="3"/>
      <c r="I3427" s="2"/>
      <c r="J3427"/>
      <c r="K3427"/>
      <c r="L3427"/>
      <c r="M3427"/>
      <c r="N3427"/>
      <c r="O3427"/>
      <c r="P3427"/>
      <c r="Q3427"/>
      <c r="R3427"/>
      <c r="S3427"/>
      <c r="T3427"/>
      <c r="U3427"/>
      <c r="V3427" s="2"/>
    </row>
    <row r="3428" spans="2:22" x14ac:dyDescent="0.2">
      <c r="B3428" s="2"/>
      <c r="C3428" s="2"/>
      <c r="D3428" s="2"/>
      <c r="E3428" s="2"/>
      <c r="F3428" s="2"/>
      <c r="G3428" s="3"/>
      <c r="H3428" s="3"/>
      <c r="I3428" s="2"/>
      <c r="J3428"/>
      <c r="K3428"/>
      <c r="L3428"/>
      <c r="M3428"/>
      <c r="N3428"/>
      <c r="O3428"/>
      <c r="P3428"/>
      <c r="Q3428"/>
      <c r="R3428"/>
      <c r="S3428"/>
      <c r="T3428"/>
      <c r="U3428"/>
      <c r="V3428" s="2"/>
    </row>
    <row r="3429" spans="2:22" x14ac:dyDescent="0.2">
      <c r="B3429" s="2"/>
      <c r="C3429" s="2"/>
      <c r="D3429" s="2"/>
      <c r="E3429" s="2"/>
      <c r="F3429" s="2"/>
      <c r="G3429" s="3"/>
      <c r="H3429" s="3"/>
      <c r="I3429" s="2"/>
      <c r="J3429"/>
      <c r="K3429"/>
      <c r="L3429"/>
      <c r="M3429"/>
      <c r="N3429"/>
      <c r="O3429"/>
      <c r="P3429"/>
      <c r="Q3429"/>
      <c r="R3429"/>
      <c r="S3429"/>
      <c r="T3429"/>
      <c r="U3429"/>
      <c r="V3429" s="2"/>
    </row>
    <row r="3430" spans="2:22" x14ac:dyDescent="0.2">
      <c r="B3430" s="2"/>
      <c r="C3430" s="2"/>
      <c r="D3430" s="2"/>
      <c r="E3430" s="2"/>
      <c r="F3430" s="2"/>
      <c r="G3430" s="3"/>
      <c r="H3430" s="3"/>
      <c r="I3430" s="2"/>
      <c r="J3430"/>
      <c r="K3430"/>
      <c r="L3430"/>
      <c r="M3430"/>
      <c r="N3430"/>
      <c r="O3430"/>
      <c r="P3430"/>
      <c r="Q3430"/>
      <c r="R3430"/>
      <c r="S3430"/>
      <c r="T3430"/>
      <c r="U3430"/>
      <c r="V3430" s="2"/>
    </row>
    <row r="3431" spans="2:22" x14ac:dyDescent="0.2">
      <c r="B3431" s="2"/>
      <c r="C3431" s="2"/>
      <c r="D3431" s="2"/>
      <c r="E3431" s="2"/>
      <c r="F3431" s="2"/>
      <c r="G3431" s="3"/>
      <c r="H3431" s="3"/>
      <c r="I3431" s="2"/>
      <c r="J3431"/>
      <c r="K3431"/>
      <c r="L3431"/>
      <c r="M3431"/>
      <c r="N3431"/>
      <c r="O3431"/>
      <c r="P3431"/>
      <c r="Q3431"/>
      <c r="R3431"/>
      <c r="S3431"/>
      <c r="T3431"/>
      <c r="U3431"/>
      <c r="V3431" s="2"/>
    </row>
    <row r="3432" spans="2:22" x14ac:dyDescent="0.2">
      <c r="B3432" s="2"/>
      <c r="C3432" s="2"/>
      <c r="D3432" s="2"/>
      <c r="E3432" s="2"/>
      <c r="F3432" s="2"/>
      <c r="G3432" s="3"/>
      <c r="H3432" s="3"/>
      <c r="I3432" s="2"/>
      <c r="J3432"/>
      <c r="K3432"/>
      <c r="L3432"/>
      <c r="M3432"/>
      <c r="N3432"/>
      <c r="O3432"/>
      <c r="P3432"/>
      <c r="Q3432"/>
      <c r="R3432"/>
      <c r="S3432"/>
      <c r="T3432"/>
      <c r="U3432"/>
      <c r="V3432" s="2"/>
    </row>
    <row r="3433" spans="2:22" x14ac:dyDescent="0.2">
      <c r="B3433" s="2"/>
      <c r="C3433" s="2"/>
      <c r="D3433" s="2"/>
      <c r="E3433" s="2"/>
      <c r="F3433" s="2"/>
      <c r="G3433" s="3"/>
      <c r="H3433" s="3"/>
      <c r="I3433" s="2"/>
      <c r="J3433"/>
      <c r="K3433"/>
      <c r="L3433"/>
      <c r="M3433"/>
      <c r="N3433"/>
      <c r="O3433"/>
      <c r="P3433"/>
      <c r="Q3433"/>
      <c r="R3433"/>
      <c r="S3433"/>
      <c r="T3433"/>
      <c r="U3433"/>
      <c r="V3433" s="2"/>
    </row>
    <row r="3434" spans="2:22" x14ac:dyDescent="0.2">
      <c r="B3434" s="2"/>
      <c r="C3434" s="2"/>
      <c r="D3434" s="2"/>
      <c r="E3434" s="2"/>
      <c r="F3434" s="2"/>
      <c r="G3434" s="3"/>
      <c r="H3434" s="3"/>
      <c r="I3434" s="2"/>
      <c r="J3434"/>
      <c r="K3434"/>
      <c r="L3434"/>
      <c r="M3434"/>
      <c r="N3434"/>
      <c r="O3434"/>
      <c r="P3434"/>
      <c r="Q3434"/>
      <c r="R3434"/>
      <c r="S3434"/>
      <c r="T3434"/>
      <c r="U3434"/>
      <c r="V3434" s="2"/>
    </row>
    <row r="3435" spans="2:22" x14ac:dyDescent="0.2">
      <c r="B3435" s="2"/>
      <c r="C3435" s="2"/>
      <c r="D3435" s="2"/>
      <c r="E3435" s="2"/>
      <c r="F3435" s="2"/>
      <c r="G3435" s="3"/>
      <c r="H3435" s="3"/>
      <c r="I3435" s="2"/>
      <c r="J3435"/>
      <c r="K3435"/>
      <c r="L3435"/>
      <c r="M3435"/>
      <c r="N3435"/>
      <c r="O3435"/>
      <c r="P3435"/>
      <c r="Q3435"/>
      <c r="R3435"/>
      <c r="S3435"/>
      <c r="T3435"/>
      <c r="U3435"/>
      <c r="V3435" s="2"/>
    </row>
    <row r="3436" spans="2:22" x14ac:dyDescent="0.2">
      <c r="B3436" s="2"/>
      <c r="C3436" s="2"/>
      <c r="D3436" s="2"/>
      <c r="E3436" s="2"/>
      <c r="F3436" s="2"/>
      <c r="G3436" s="3"/>
      <c r="H3436" s="3"/>
      <c r="I3436" s="2"/>
      <c r="J3436"/>
      <c r="K3436"/>
      <c r="L3436"/>
      <c r="M3436"/>
      <c r="N3436"/>
      <c r="O3436"/>
      <c r="P3436"/>
      <c r="Q3436"/>
      <c r="R3436"/>
      <c r="S3436"/>
      <c r="T3436"/>
      <c r="U3436"/>
      <c r="V3436" s="2"/>
    </row>
    <row r="3437" spans="2:22" x14ac:dyDescent="0.2">
      <c r="B3437" s="2"/>
      <c r="C3437" s="2"/>
      <c r="D3437" s="2"/>
      <c r="E3437" s="2"/>
      <c r="F3437" s="2"/>
      <c r="G3437" s="3"/>
      <c r="H3437" s="3"/>
      <c r="I3437" s="2"/>
      <c r="J3437"/>
      <c r="K3437"/>
      <c r="L3437"/>
      <c r="M3437"/>
      <c r="N3437"/>
      <c r="O3437"/>
      <c r="P3437"/>
      <c r="Q3437"/>
      <c r="R3437"/>
      <c r="S3437"/>
      <c r="T3437"/>
      <c r="U3437"/>
      <c r="V3437" s="2"/>
    </row>
    <row r="3438" spans="2:22" x14ac:dyDescent="0.2">
      <c r="B3438" s="2"/>
      <c r="C3438" s="2"/>
      <c r="D3438" s="2"/>
      <c r="E3438" s="2"/>
      <c r="F3438" s="2"/>
      <c r="G3438" s="3"/>
      <c r="H3438" s="3"/>
      <c r="I3438" s="2"/>
      <c r="J3438"/>
      <c r="K3438"/>
      <c r="L3438"/>
      <c r="M3438"/>
      <c r="N3438"/>
      <c r="O3438"/>
      <c r="P3438"/>
      <c r="Q3438"/>
      <c r="R3438"/>
      <c r="S3438"/>
      <c r="T3438"/>
      <c r="U3438"/>
      <c r="V3438" s="2"/>
    </row>
    <row r="3439" spans="2:22" x14ac:dyDescent="0.2">
      <c r="B3439" s="2"/>
      <c r="C3439" s="2"/>
      <c r="D3439" s="2"/>
      <c r="E3439" s="2"/>
      <c r="F3439" s="2"/>
      <c r="G3439" s="3"/>
      <c r="H3439" s="3"/>
      <c r="I3439" s="2"/>
      <c r="J3439"/>
      <c r="K3439"/>
      <c r="L3439"/>
      <c r="M3439"/>
      <c r="N3439"/>
      <c r="O3439"/>
      <c r="P3439"/>
      <c r="Q3439"/>
      <c r="R3439"/>
      <c r="S3439"/>
      <c r="T3439"/>
      <c r="U3439"/>
      <c r="V3439" s="2"/>
    </row>
    <row r="3440" spans="2:22" x14ac:dyDescent="0.2">
      <c r="B3440" s="2"/>
      <c r="C3440" s="2"/>
      <c r="D3440" s="2"/>
      <c r="E3440" s="2"/>
      <c r="F3440" s="2"/>
      <c r="G3440" s="3"/>
      <c r="H3440" s="3"/>
      <c r="I3440" s="2"/>
      <c r="J3440"/>
      <c r="K3440"/>
      <c r="L3440"/>
      <c r="M3440"/>
      <c r="N3440"/>
      <c r="O3440"/>
      <c r="P3440"/>
      <c r="Q3440"/>
      <c r="R3440"/>
      <c r="S3440"/>
      <c r="T3440"/>
      <c r="U3440"/>
      <c r="V3440" s="2"/>
    </row>
    <row r="3441" spans="2:22" x14ac:dyDescent="0.2">
      <c r="B3441" s="2"/>
      <c r="C3441" s="2"/>
      <c r="D3441" s="2"/>
      <c r="E3441" s="2"/>
      <c r="F3441" s="2"/>
      <c r="G3441" s="3"/>
      <c r="H3441" s="3"/>
      <c r="I3441" s="2"/>
      <c r="J3441"/>
      <c r="K3441"/>
      <c r="L3441"/>
      <c r="M3441"/>
      <c r="N3441"/>
      <c r="O3441"/>
      <c r="P3441"/>
      <c r="Q3441"/>
      <c r="R3441"/>
      <c r="S3441"/>
      <c r="T3441"/>
      <c r="U3441"/>
      <c r="V3441" s="2"/>
    </row>
    <row r="3442" spans="2:22" x14ac:dyDescent="0.2">
      <c r="B3442" s="2"/>
      <c r="C3442" s="2"/>
      <c r="D3442" s="2"/>
      <c r="E3442" s="2"/>
      <c r="F3442" s="2"/>
      <c r="G3442" s="3"/>
      <c r="H3442" s="3"/>
      <c r="I3442" s="2"/>
      <c r="J3442"/>
      <c r="K3442"/>
      <c r="L3442"/>
      <c r="M3442"/>
      <c r="N3442"/>
      <c r="O3442"/>
      <c r="P3442"/>
      <c r="Q3442"/>
      <c r="R3442"/>
      <c r="S3442"/>
      <c r="T3442"/>
      <c r="U3442"/>
      <c r="V3442" s="2"/>
    </row>
    <row r="3443" spans="2:22" x14ac:dyDescent="0.2">
      <c r="B3443" s="2"/>
      <c r="C3443" s="2"/>
      <c r="D3443" s="2"/>
      <c r="E3443" s="2"/>
      <c r="F3443" s="2"/>
      <c r="G3443" s="3"/>
      <c r="H3443" s="3"/>
      <c r="I3443" s="2"/>
      <c r="J3443"/>
      <c r="K3443"/>
      <c r="L3443"/>
      <c r="M3443"/>
      <c r="N3443"/>
      <c r="O3443"/>
      <c r="P3443"/>
      <c r="Q3443"/>
      <c r="R3443"/>
      <c r="S3443"/>
      <c r="T3443"/>
      <c r="U3443"/>
      <c r="V3443" s="2"/>
    </row>
    <row r="3444" spans="2:22" x14ac:dyDescent="0.2">
      <c r="B3444" s="2"/>
      <c r="C3444" s="2"/>
      <c r="D3444" s="2"/>
      <c r="E3444" s="2"/>
      <c r="F3444" s="2"/>
      <c r="G3444" s="3"/>
      <c r="H3444" s="3"/>
      <c r="I3444" s="2"/>
      <c r="J3444"/>
      <c r="K3444"/>
      <c r="L3444"/>
      <c r="M3444"/>
      <c r="N3444"/>
      <c r="O3444"/>
      <c r="P3444"/>
      <c r="Q3444"/>
      <c r="R3444"/>
      <c r="S3444"/>
      <c r="T3444"/>
      <c r="U3444"/>
      <c r="V3444" s="2"/>
    </row>
    <row r="3445" spans="2:22" x14ac:dyDescent="0.2">
      <c r="B3445" s="2"/>
      <c r="C3445" s="2"/>
      <c r="D3445" s="2"/>
      <c r="E3445" s="2"/>
      <c r="F3445" s="2"/>
      <c r="G3445" s="3"/>
      <c r="H3445" s="3"/>
      <c r="I3445" s="2"/>
      <c r="J3445"/>
      <c r="K3445"/>
      <c r="L3445"/>
      <c r="M3445"/>
      <c r="N3445"/>
      <c r="O3445"/>
      <c r="P3445"/>
      <c r="Q3445"/>
      <c r="R3445"/>
      <c r="S3445"/>
      <c r="T3445"/>
      <c r="U3445"/>
      <c r="V3445" s="2"/>
    </row>
    <row r="3446" spans="2:22" x14ac:dyDescent="0.2">
      <c r="B3446" s="2"/>
      <c r="C3446" s="2"/>
      <c r="D3446" s="2"/>
      <c r="E3446" s="2"/>
      <c r="F3446" s="2"/>
      <c r="G3446" s="3"/>
      <c r="H3446" s="3"/>
      <c r="I3446" s="2"/>
      <c r="J3446"/>
      <c r="K3446"/>
      <c r="L3446"/>
      <c r="M3446"/>
      <c r="N3446"/>
      <c r="O3446"/>
      <c r="P3446"/>
      <c r="Q3446"/>
      <c r="R3446"/>
      <c r="S3446"/>
      <c r="T3446"/>
      <c r="U3446"/>
      <c r="V3446" s="2"/>
    </row>
    <row r="3447" spans="2:22" x14ac:dyDescent="0.2">
      <c r="B3447" s="2"/>
      <c r="C3447" s="2"/>
      <c r="D3447" s="2"/>
      <c r="E3447" s="2"/>
      <c r="F3447" s="2"/>
      <c r="G3447" s="3"/>
      <c r="H3447" s="3"/>
      <c r="I3447" s="2"/>
      <c r="J3447"/>
      <c r="K3447"/>
      <c r="L3447"/>
      <c r="M3447"/>
      <c r="N3447"/>
      <c r="O3447"/>
      <c r="P3447"/>
      <c r="Q3447"/>
      <c r="R3447"/>
      <c r="S3447"/>
      <c r="T3447"/>
      <c r="U3447"/>
      <c r="V3447" s="2"/>
    </row>
    <row r="3448" spans="2:22" x14ac:dyDescent="0.2">
      <c r="B3448" s="2"/>
      <c r="C3448" s="2"/>
      <c r="D3448" s="2"/>
      <c r="E3448" s="2"/>
      <c r="F3448" s="2"/>
      <c r="G3448" s="3"/>
      <c r="H3448" s="3"/>
      <c r="I3448" s="2"/>
      <c r="J3448"/>
      <c r="K3448"/>
      <c r="L3448"/>
      <c r="M3448"/>
      <c r="N3448"/>
      <c r="O3448"/>
      <c r="P3448"/>
      <c r="Q3448"/>
      <c r="R3448"/>
      <c r="S3448"/>
      <c r="T3448"/>
      <c r="U3448"/>
      <c r="V3448" s="2"/>
    </row>
    <row r="3449" spans="2:22" x14ac:dyDescent="0.2">
      <c r="B3449" s="2"/>
      <c r="C3449" s="2"/>
      <c r="D3449" s="2"/>
      <c r="E3449" s="2"/>
      <c r="F3449" s="2"/>
      <c r="G3449" s="3"/>
      <c r="H3449" s="3"/>
      <c r="I3449" s="2"/>
      <c r="J3449"/>
      <c r="K3449"/>
      <c r="L3449"/>
      <c r="M3449"/>
      <c r="N3449"/>
      <c r="O3449"/>
      <c r="P3449"/>
      <c r="Q3449"/>
      <c r="R3449"/>
      <c r="S3449"/>
      <c r="T3449"/>
      <c r="U3449"/>
      <c r="V3449" s="2"/>
    </row>
    <row r="3450" spans="2:22" x14ac:dyDescent="0.2">
      <c r="B3450" s="2"/>
      <c r="C3450" s="2"/>
      <c r="D3450" s="2"/>
      <c r="E3450" s="2"/>
      <c r="F3450" s="2"/>
      <c r="G3450" s="3"/>
      <c r="H3450" s="3"/>
      <c r="I3450" s="2"/>
      <c r="J3450"/>
      <c r="K3450"/>
      <c r="L3450"/>
      <c r="M3450"/>
      <c r="N3450"/>
      <c r="O3450"/>
      <c r="P3450"/>
      <c r="Q3450"/>
      <c r="R3450"/>
      <c r="S3450"/>
      <c r="T3450"/>
      <c r="U3450"/>
      <c r="V3450" s="2"/>
    </row>
    <row r="3451" spans="2:22" x14ac:dyDescent="0.2">
      <c r="B3451" s="2"/>
      <c r="C3451" s="2"/>
      <c r="D3451" s="2"/>
      <c r="E3451" s="2"/>
      <c r="F3451" s="2"/>
      <c r="G3451" s="3"/>
      <c r="H3451" s="3"/>
      <c r="I3451" s="2"/>
      <c r="J3451"/>
      <c r="K3451"/>
      <c r="L3451"/>
      <c r="M3451"/>
      <c r="N3451"/>
      <c r="O3451"/>
      <c r="P3451"/>
      <c r="Q3451"/>
      <c r="R3451"/>
      <c r="S3451"/>
      <c r="T3451"/>
      <c r="U3451"/>
      <c r="V3451" s="2"/>
    </row>
    <row r="3452" spans="2:22" x14ac:dyDescent="0.2">
      <c r="B3452" s="2"/>
      <c r="C3452" s="2"/>
      <c r="D3452" s="2"/>
      <c r="E3452" s="2"/>
      <c r="F3452" s="2"/>
      <c r="G3452" s="3"/>
      <c r="H3452" s="3"/>
      <c r="I3452" s="2"/>
      <c r="J3452"/>
      <c r="K3452"/>
      <c r="L3452"/>
      <c r="M3452"/>
      <c r="N3452"/>
      <c r="O3452"/>
      <c r="P3452"/>
      <c r="Q3452"/>
      <c r="R3452"/>
      <c r="S3452"/>
      <c r="T3452"/>
      <c r="U3452"/>
      <c r="V3452" s="2"/>
    </row>
    <row r="3453" spans="2:22" x14ac:dyDescent="0.2">
      <c r="B3453" s="2"/>
      <c r="C3453" s="2"/>
      <c r="D3453" s="2"/>
      <c r="E3453" s="2"/>
      <c r="F3453" s="2"/>
      <c r="G3453" s="3"/>
      <c r="H3453" s="3"/>
      <c r="I3453" s="2"/>
      <c r="J3453"/>
      <c r="K3453"/>
      <c r="L3453"/>
      <c r="M3453"/>
      <c r="N3453"/>
      <c r="O3453"/>
      <c r="P3453"/>
      <c r="Q3453"/>
      <c r="R3453"/>
      <c r="S3453"/>
      <c r="T3453"/>
      <c r="U3453"/>
      <c r="V3453" s="2"/>
    </row>
    <row r="3454" spans="2:22" x14ac:dyDescent="0.2">
      <c r="B3454" s="2"/>
      <c r="C3454" s="2"/>
      <c r="D3454" s="2"/>
      <c r="E3454" s="2"/>
      <c r="F3454" s="2"/>
      <c r="G3454" s="3"/>
      <c r="H3454" s="3"/>
      <c r="I3454" s="2"/>
      <c r="J3454"/>
      <c r="K3454"/>
      <c r="L3454"/>
      <c r="M3454"/>
      <c r="N3454"/>
      <c r="O3454"/>
      <c r="P3454"/>
      <c r="Q3454"/>
      <c r="R3454"/>
      <c r="S3454"/>
      <c r="T3454"/>
      <c r="U3454"/>
      <c r="V3454" s="2"/>
    </row>
    <row r="3455" spans="2:22" x14ac:dyDescent="0.2">
      <c r="B3455" s="2"/>
      <c r="C3455" s="2"/>
      <c r="D3455" s="2"/>
      <c r="E3455" s="2"/>
      <c r="F3455" s="2"/>
      <c r="G3455" s="3"/>
      <c r="H3455" s="3"/>
      <c r="I3455" s="2"/>
      <c r="J3455"/>
      <c r="K3455"/>
      <c r="L3455"/>
      <c r="M3455"/>
      <c r="N3455"/>
      <c r="O3455"/>
      <c r="P3455"/>
      <c r="Q3455"/>
      <c r="R3455"/>
      <c r="S3455"/>
      <c r="T3455"/>
      <c r="U3455"/>
      <c r="V3455" s="2"/>
    </row>
    <row r="3456" spans="2:22" x14ac:dyDescent="0.2">
      <c r="B3456" s="2"/>
      <c r="C3456" s="2"/>
      <c r="D3456" s="2"/>
      <c r="E3456" s="2"/>
      <c r="F3456" s="2"/>
      <c r="G3456" s="3"/>
      <c r="H3456" s="3"/>
      <c r="I3456" s="2"/>
      <c r="J3456"/>
      <c r="K3456"/>
      <c r="L3456"/>
      <c r="M3456"/>
      <c r="N3456"/>
      <c r="O3456"/>
      <c r="P3456"/>
      <c r="Q3456"/>
      <c r="R3456"/>
      <c r="S3456"/>
      <c r="T3456"/>
      <c r="U3456"/>
      <c r="V3456" s="2"/>
    </row>
    <row r="3457" spans="2:22" x14ac:dyDescent="0.2">
      <c r="B3457" s="2"/>
      <c r="C3457" s="2"/>
      <c r="D3457" s="2"/>
      <c r="E3457" s="2"/>
      <c r="F3457" s="2"/>
      <c r="G3457" s="3"/>
      <c r="H3457" s="3"/>
      <c r="I3457" s="2"/>
      <c r="J3457"/>
      <c r="K3457"/>
      <c r="L3457"/>
      <c r="M3457"/>
      <c r="N3457"/>
      <c r="O3457"/>
      <c r="P3457"/>
      <c r="Q3457"/>
      <c r="R3457"/>
      <c r="S3457"/>
      <c r="T3457"/>
      <c r="U3457"/>
      <c r="V3457" s="2"/>
    </row>
    <row r="3458" spans="2:22" x14ac:dyDescent="0.2">
      <c r="B3458" s="2"/>
      <c r="C3458" s="2"/>
      <c r="D3458" s="2"/>
      <c r="E3458" s="2"/>
      <c r="F3458" s="2"/>
      <c r="G3458" s="3"/>
      <c r="H3458" s="3"/>
      <c r="I3458" s="2"/>
      <c r="J3458"/>
      <c r="K3458"/>
      <c r="L3458"/>
      <c r="M3458"/>
      <c r="N3458"/>
      <c r="O3458"/>
      <c r="P3458"/>
      <c r="Q3458"/>
      <c r="R3458"/>
      <c r="S3458"/>
      <c r="T3458"/>
      <c r="U3458"/>
      <c r="V3458" s="2"/>
    </row>
    <row r="3459" spans="2:22" x14ac:dyDescent="0.2">
      <c r="B3459" s="2"/>
      <c r="C3459" s="2"/>
      <c r="D3459" s="2"/>
      <c r="E3459" s="2"/>
      <c r="F3459" s="2"/>
      <c r="G3459" s="3"/>
      <c r="H3459" s="3"/>
      <c r="I3459" s="2"/>
      <c r="J3459"/>
      <c r="K3459"/>
      <c r="L3459"/>
      <c r="M3459"/>
      <c r="N3459"/>
      <c r="O3459"/>
      <c r="P3459"/>
      <c r="Q3459"/>
      <c r="R3459"/>
      <c r="S3459"/>
      <c r="T3459"/>
      <c r="U3459"/>
      <c r="V3459" s="2"/>
    </row>
    <row r="3460" spans="2:22" x14ac:dyDescent="0.2">
      <c r="B3460" s="2"/>
      <c r="C3460" s="2"/>
      <c r="D3460" s="2"/>
      <c r="E3460" s="2"/>
      <c r="F3460" s="2"/>
      <c r="G3460" s="3"/>
      <c r="H3460" s="3"/>
      <c r="I3460" s="2"/>
      <c r="J3460"/>
      <c r="K3460"/>
      <c r="L3460"/>
      <c r="M3460"/>
      <c r="N3460"/>
      <c r="O3460"/>
      <c r="P3460"/>
      <c r="Q3460"/>
      <c r="R3460"/>
      <c r="S3460"/>
      <c r="T3460"/>
      <c r="U3460"/>
      <c r="V3460" s="2"/>
    </row>
    <row r="3461" spans="2:22" x14ac:dyDescent="0.2">
      <c r="B3461" s="2"/>
      <c r="C3461" s="2"/>
      <c r="D3461" s="2"/>
      <c r="E3461" s="2"/>
      <c r="F3461" s="2"/>
      <c r="G3461" s="3"/>
      <c r="H3461" s="3"/>
      <c r="I3461" s="2"/>
      <c r="J3461"/>
      <c r="K3461"/>
      <c r="L3461"/>
      <c r="M3461"/>
      <c r="N3461"/>
      <c r="O3461"/>
      <c r="P3461"/>
      <c r="Q3461"/>
      <c r="R3461"/>
      <c r="S3461"/>
      <c r="T3461"/>
      <c r="U3461"/>
      <c r="V3461" s="2"/>
    </row>
    <row r="3462" spans="2:22" x14ac:dyDescent="0.2">
      <c r="B3462" s="2"/>
      <c r="C3462" s="2"/>
      <c r="D3462" s="2"/>
      <c r="E3462" s="2"/>
      <c r="F3462" s="2"/>
      <c r="G3462" s="3"/>
      <c r="H3462" s="3"/>
      <c r="I3462" s="2"/>
      <c r="J3462"/>
      <c r="K3462"/>
      <c r="L3462"/>
      <c r="M3462"/>
      <c r="N3462"/>
      <c r="O3462"/>
      <c r="P3462"/>
      <c r="Q3462"/>
      <c r="R3462"/>
      <c r="S3462"/>
      <c r="T3462"/>
      <c r="U3462"/>
      <c r="V3462" s="2"/>
    </row>
    <row r="3463" spans="2:22" x14ac:dyDescent="0.2">
      <c r="B3463" s="2"/>
      <c r="C3463" s="2"/>
      <c r="D3463" s="2"/>
      <c r="E3463" s="2"/>
      <c r="F3463" s="2"/>
      <c r="G3463" s="3"/>
      <c r="H3463" s="3"/>
      <c r="I3463" s="2"/>
      <c r="J3463"/>
      <c r="K3463"/>
      <c r="L3463"/>
      <c r="M3463"/>
      <c r="N3463"/>
      <c r="O3463"/>
      <c r="P3463"/>
      <c r="Q3463"/>
      <c r="R3463"/>
      <c r="S3463"/>
      <c r="T3463"/>
      <c r="U3463"/>
      <c r="V3463" s="2"/>
    </row>
    <row r="3464" spans="2:22" x14ac:dyDescent="0.2">
      <c r="B3464" s="2"/>
      <c r="C3464" s="2"/>
      <c r="D3464" s="2"/>
      <c r="E3464" s="2"/>
      <c r="F3464" s="2"/>
      <c r="G3464" s="3"/>
      <c r="H3464" s="3"/>
      <c r="I3464" s="2"/>
      <c r="J3464"/>
      <c r="K3464"/>
      <c r="L3464"/>
      <c r="M3464"/>
      <c r="N3464"/>
      <c r="O3464"/>
      <c r="P3464"/>
      <c r="Q3464"/>
      <c r="R3464"/>
      <c r="S3464"/>
      <c r="T3464"/>
      <c r="U3464"/>
      <c r="V3464" s="2"/>
    </row>
    <row r="3465" spans="2:22" x14ac:dyDescent="0.2">
      <c r="B3465" s="2"/>
      <c r="C3465" s="2"/>
      <c r="D3465" s="2"/>
      <c r="E3465" s="2"/>
      <c r="F3465" s="2"/>
      <c r="G3465" s="3"/>
      <c r="H3465" s="3"/>
      <c r="I3465" s="2"/>
      <c r="J3465"/>
      <c r="K3465"/>
      <c r="L3465"/>
      <c r="M3465"/>
      <c r="N3465"/>
      <c r="O3465"/>
      <c r="P3465"/>
      <c r="Q3465"/>
      <c r="R3465"/>
      <c r="S3465"/>
      <c r="T3465"/>
      <c r="U3465"/>
      <c r="V3465" s="2"/>
    </row>
    <row r="3466" spans="2:22" x14ac:dyDescent="0.2">
      <c r="B3466" s="2"/>
      <c r="C3466" s="2"/>
      <c r="D3466" s="2"/>
      <c r="E3466" s="2"/>
      <c r="F3466" s="2"/>
      <c r="G3466" s="3"/>
      <c r="H3466" s="3"/>
      <c r="I3466" s="2"/>
      <c r="J3466"/>
      <c r="K3466"/>
      <c r="L3466"/>
      <c r="M3466"/>
      <c r="N3466"/>
      <c r="O3466"/>
      <c r="P3466"/>
      <c r="Q3466"/>
      <c r="R3466"/>
      <c r="S3466"/>
      <c r="T3466"/>
      <c r="U3466"/>
      <c r="V3466" s="2"/>
    </row>
    <row r="3467" spans="2:22" x14ac:dyDescent="0.2">
      <c r="B3467" s="2"/>
      <c r="C3467" s="2"/>
      <c r="D3467" s="2"/>
      <c r="E3467" s="2"/>
      <c r="F3467" s="2"/>
      <c r="G3467" s="3"/>
      <c r="H3467" s="3"/>
      <c r="I3467" s="2"/>
      <c r="J3467"/>
      <c r="K3467"/>
      <c r="L3467"/>
      <c r="M3467"/>
      <c r="N3467"/>
      <c r="O3467"/>
      <c r="P3467"/>
      <c r="Q3467"/>
      <c r="R3467"/>
      <c r="S3467"/>
      <c r="T3467"/>
      <c r="U3467"/>
      <c r="V3467" s="2"/>
    </row>
    <row r="3468" spans="2:22" x14ac:dyDescent="0.2">
      <c r="B3468" s="2"/>
      <c r="C3468" s="2"/>
      <c r="D3468" s="2"/>
      <c r="E3468" s="2"/>
      <c r="F3468" s="2"/>
      <c r="G3468" s="3"/>
      <c r="H3468" s="3"/>
      <c r="I3468" s="2"/>
      <c r="J3468"/>
      <c r="K3468"/>
      <c r="L3468"/>
      <c r="M3468"/>
      <c r="N3468"/>
      <c r="O3468"/>
      <c r="P3468"/>
      <c r="Q3468"/>
      <c r="R3468"/>
      <c r="S3468"/>
      <c r="T3468"/>
      <c r="U3468"/>
      <c r="V3468" s="2"/>
    </row>
    <row r="3469" spans="2:22" x14ac:dyDescent="0.2">
      <c r="B3469" s="2"/>
      <c r="C3469" s="2"/>
      <c r="D3469" s="2"/>
      <c r="E3469" s="2"/>
      <c r="F3469" s="2"/>
      <c r="G3469" s="3"/>
      <c r="H3469" s="3"/>
      <c r="I3469" s="2"/>
      <c r="J3469"/>
      <c r="K3469"/>
      <c r="L3469"/>
      <c r="M3469"/>
      <c r="N3469"/>
      <c r="O3469"/>
      <c r="P3469"/>
      <c r="Q3469"/>
      <c r="R3469"/>
      <c r="S3469"/>
      <c r="T3469"/>
      <c r="U3469"/>
      <c r="V3469" s="2"/>
    </row>
    <row r="3470" spans="2:22" x14ac:dyDescent="0.2">
      <c r="B3470" s="2"/>
      <c r="C3470" s="2"/>
      <c r="D3470" s="2"/>
      <c r="E3470" s="2"/>
      <c r="F3470" s="2"/>
      <c r="G3470" s="3"/>
      <c r="H3470" s="3"/>
      <c r="I3470" s="2"/>
      <c r="J3470"/>
      <c r="K3470"/>
      <c r="L3470"/>
      <c r="M3470"/>
      <c r="N3470"/>
      <c r="O3470"/>
      <c r="P3470"/>
      <c r="Q3470"/>
      <c r="R3470"/>
      <c r="S3470"/>
      <c r="T3470"/>
      <c r="U3470"/>
      <c r="V3470" s="2"/>
    </row>
    <row r="3471" spans="2:22" x14ac:dyDescent="0.2">
      <c r="B3471" s="2"/>
      <c r="C3471" s="2"/>
      <c r="D3471" s="2"/>
      <c r="E3471" s="2"/>
      <c r="F3471" s="2"/>
      <c r="G3471" s="3"/>
      <c r="H3471" s="3"/>
      <c r="I3471" s="2"/>
      <c r="J3471"/>
      <c r="K3471"/>
      <c r="L3471"/>
      <c r="M3471"/>
      <c r="N3471"/>
      <c r="O3471"/>
      <c r="P3471"/>
      <c r="Q3471"/>
      <c r="R3471"/>
      <c r="S3471"/>
      <c r="T3471"/>
      <c r="U3471"/>
      <c r="V3471" s="2"/>
    </row>
    <row r="3472" spans="2:22" x14ac:dyDescent="0.2">
      <c r="B3472" s="2"/>
      <c r="C3472" s="2"/>
      <c r="D3472" s="2"/>
      <c r="E3472" s="2"/>
      <c r="F3472" s="2"/>
      <c r="G3472" s="3"/>
      <c r="H3472" s="3"/>
      <c r="I3472" s="2"/>
      <c r="J3472"/>
      <c r="K3472"/>
      <c r="L3472"/>
      <c r="M3472"/>
      <c r="N3472"/>
      <c r="O3472"/>
      <c r="P3472"/>
      <c r="Q3472"/>
      <c r="R3472"/>
      <c r="S3472"/>
      <c r="T3472"/>
      <c r="U3472"/>
      <c r="V3472" s="2"/>
    </row>
    <row r="3473" spans="2:22" x14ac:dyDescent="0.2">
      <c r="B3473" s="2"/>
      <c r="C3473" s="2"/>
      <c r="D3473" s="2"/>
      <c r="E3473" s="2"/>
      <c r="F3473" s="2"/>
      <c r="G3473" s="3"/>
      <c r="H3473" s="3"/>
      <c r="I3473" s="2"/>
      <c r="J3473"/>
      <c r="K3473"/>
      <c r="L3473"/>
      <c r="M3473"/>
      <c r="N3473"/>
      <c r="O3473"/>
      <c r="P3473"/>
      <c r="Q3473"/>
      <c r="R3473"/>
      <c r="S3473"/>
      <c r="T3473"/>
      <c r="U3473"/>
      <c r="V3473" s="2"/>
    </row>
    <row r="3474" spans="2:22" x14ac:dyDescent="0.2">
      <c r="B3474" s="2"/>
      <c r="C3474" s="2"/>
      <c r="D3474" s="2"/>
      <c r="E3474" s="2"/>
      <c r="F3474" s="2"/>
      <c r="G3474" s="3"/>
      <c r="H3474" s="3"/>
      <c r="I3474" s="2"/>
      <c r="J3474"/>
      <c r="K3474"/>
      <c r="L3474"/>
      <c r="M3474"/>
      <c r="N3474"/>
      <c r="O3474"/>
      <c r="P3474"/>
      <c r="Q3474"/>
      <c r="R3474"/>
      <c r="S3474"/>
      <c r="T3474"/>
      <c r="U3474"/>
      <c r="V3474" s="2"/>
    </row>
    <row r="3475" spans="2:22" x14ac:dyDescent="0.2">
      <c r="B3475" s="2"/>
      <c r="C3475" s="2"/>
      <c r="D3475" s="2"/>
      <c r="E3475" s="2"/>
      <c r="F3475" s="2"/>
      <c r="G3475" s="3"/>
      <c r="H3475" s="3"/>
      <c r="I3475" s="2"/>
      <c r="J3475"/>
      <c r="K3475"/>
      <c r="L3475"/>
      <c r="M3475"/>
      <c r="N3475"/>
      <c r="O3475"/>
      <c r="P3475"/>
      <c r="Q3475"/>
      <c r="R3475"/>
      <c r="S3475"/>
      <c r="T3475"/>
      <c r="U3475"/>
      <c r="V3475" s="2"/>
    </row>
    <row r="3476" spans="2:22" x14ac:dyDescent="0.2">
      <c r="B3476" s="2"/>
      <c r="C3476" s="2"/>
      <c r="D3476" s="2"/>
      <c r="E3476" s="2"/>
      <c r="F3476" s="2"/>
      <c r="G3476" s="3"/>
      <c r="H3476" s="3"/>
      <c r="I3476" s="2"/>
      <c r="J3476"/>
      <c r="K3476"/>
      <c r="L3476"/>
      <c r="M3476"/>
      <c r="N3476"/>
      <c r="O3476"/>
      <c r="P3476"/>
      <c r="Q3476"/>
      <c r="R3476"/>
      <c r="S3476"/>
      <c r="T3476"/>
      <c r="U3476"/>
      <c r="V3476" s="2"/>
    </row>
    <row r="3477" spans="2:22" x14ac:dyDescent="0.2">
      <c r="B3477" s="2"/>
      <c r="C3477" s="2"/>
      <c r="D3477" s="2"/>
      <c r="E3477" s="2"/>
      <c r="F3477" s="2"/>
      <c r="G3477" s="3"/>
      <c r="H3477" s="3"/>
      <c r="I3477" s="2"/>
      <c r="J3477"/>
      <c r="K3477"/>
      <c r="L3477"/>
      <c r="M3477"/>
      <c r="N3477"/>
      <c r="O3477"/>
      <c r="P3477"/>
      <c r="Q3477"/>
      <c r="R3477"/>
      <c r="S3477"/>
      <c r="T3477"/>
      <c r="U3477"/>
      <c r="V3477" s="2"/>
    </row>
    <row r="3478" spans="2:22" x14ac:dyDescent="0.2">
      <c r="B3478" s="2"/>
      <c r="C3478" s="2"/>
      <c r="D3478" s="2"/>
      <c r="E3478" s="2"/>
      <c r="F3478" s="2"/>
      <c r="G3478" s="3"/>
      <c r="H3478" s="3"/>
      <c r="I3478" s="2"/>
      <c r="J3478"/>
      <c r="K3478"/>
      <c r="L3478"/>
      <c r="M3478"/>
      <c r="N3478"/>
      <c r="O3478"/>
      <c r="P3478"/>
      <c r="Q3478"/>
      <c r="R3478"/>
      <c r="S3478"/>
      <c r="T3478"/>
      <c r="U3478"/>
      <c r="V3478" s="2"/>
    </row>
    <row r="3479" spans="2:22" x14ac:dyDescent="0.2">
      <c r="B3479" s="2"/>
      <c r="C3479" s="2"/>
      <c r="D3479" s="2"/>
      <c r="E3479" s="2"/>
      <c r="F3479" s="2"/>
      <c r="G3479" s="3"/>
      <c r="H3479" s="3"/>
      <c r="I3479" s="2"/>
      <c r="J3479"/>
      <c r="K3479"/>
      <c r="L3479"/>
      <c r="M3479"/>
      <c r="N3479"/>
      <c r="O3479"/>
      <c r="P3479"/>
      <c r="Q3479"/>
      <c r="R3479"/>
      <c r="S3479"/>
      <c r="T3479"/>
      <c r="U3479"/>
      <c r="V3479" s="2"/>
    </row>
    <row r="3480" spans="2:22" x14ac:dyDescent="0.2">
      <c r="B3480" s="2"/>
      <c r="C3480" s="2"/>
      <c r="D3480" s="2"/>
      <c r="E3480" s="2"/>
      <c r="F3480" s="2"/>
      <c r="G3480" s="3"/>
      <c r="H3480" s="3"/>
      <c r="I3480" s="2"/>
      <c r="J3480"/>
      <c r="K3480"/>
      <c r="L3480"/>
      <c r="M3480"/>
      <c r="N3480"/>
      <c r="O3480"/>
      <c r="P3480"/>
      <c r="Q3480"/>
      <c r="R3480"/>
      <c r="S3480"/>
      <c r="T3480"/>
      <c r="U3480"/>
      <c r="V3480" s="2"/>
    </row>
    <row r="3481" spans="2:22" x14ac:dyDescent="0.2">
      <c r="B3481" s="2"/>
      <c r="C3481" s="2"/>
      <c r="D3481" s="2"/>
      <c r="E3481" s="2"/>
      <c r="F3481" s="2"/>
      <c r="G3481" s="3"/>
      <c r="H3481" s="3"/>
      <c r="I3481" s="2"/>
      <c r="J3481"/>
      <c r="K3481"/>
      <c r="L3481"/>
      <c r="M3481"/>
      <c r="N3481"/>
      <c r="O3481"/>
      <c r="P3481"/>
      <c r="Q3481"/>
      <c r="R3481"/>
      <c r="S3481"/>
      <c r="T3481"/>
      <c r="U3481"/>
      <c r="V3481" s="2"/>
    </row>
    <row r="3482" spans="2:22" x14ac:dyDescent="0.2">
      <c r="B3482" s="2"/>
      <c r="C3482" s="2"/>
      <c r="D3482" s="2"/>
      <c r="E3482" s="2"/>
      <c r="F3482" s="2"/>
      <c r="G3482" s="3"/>
      <c r="H3482" s="3"/>
      <c r="I3482" s="2"/>
      <c r="J3482"/>
      <c r="K3482"/>
      <c r="L3482"/>
      <c r="M3482"/>
      <c r="N3482"/>
      <c r="O3482"/>
      <c r="P3482"/>
      <c r="Q3482"/>
      <c r="R3482"/>
      <c r="S3482"/>
      <c r="T3482"/>
      <c r="U3482"/>
      <c r="V3482" s="2"/>
    </row>
    <row r="3483" spans="2:22" x14ac:dyDescent="0.2">
      <c r="B3483" s="2"/>
      <c r="C3483" s="2"/>
      <c r="D3483" s="2"/>
      <c r="E3483" s="2"/>
      <c r="F3483" s="2"/>
      <c r="G3483" s="3"/>
      <c r="H3483" s="3"/>
      <c r="I3483" s="2"/>
      <c r="J3483"/>
      <c r="K3483"/>
      <c r="L3483"/>
      <c r="M3483"/>
      <c r="N3483"/>
      <c r="O3483"/>
      <c r="P3483"/>
      <c r="Q3483"/>
      <c r="R3483"/>
      <c r="S3483"/>
      <c r="T3483"/>
      <c r="U3483"/>
      <c r="V3483" s="2"/>
    </row>
    <row r="3484" spans="2:22" x14ac:dyDescent="0.2">
      <c r="B3484" s="2"/>
      <c r="C3484" s="2"/>
      <c r="D3484" s="2"/>
      <c r="E3484" s="2"/>
      <c r="F3484" s="2"/>
      <c r="G3484" s="3"/>
      <c r="H3484" s="3"/>
      <c r="I3484" s="2"/>
      <c r="J3484"/>
      <c r="K3484"/>
      <c r="L3484"/>
      <c r="M3484"/>
      <c r="N3484"/>
      <c r="O3484"/>
      <c r="P3484"/>
      <c r="Q3484"/>
      <c r="R3484"/>
      <c r="S3484"/>
      <c r="T3484"/>
      <c r="U3484"/>
      <c r="V3484" s="2"/>
    </row>
    <row r="3485" spans="2:22" x14ac:dyDescent="0.2">
      <c r="B3485" s="2"/>
      <c r="C3485" s="2"/>
      <c r="D3485" s="2"/>
      <c r="E3485" s="2"/>
      <c r="F3485" s="2"/>
      <c r="G3485" s="3"/>
      <c r="H3485" s="3"/>
      <c r="I3485" s="2"/>
      <c r="J3485"/>
      <c r="K3485"/>
      <c r="L3485"/>
      <c r="M3485"/>
      <c r="N3485"/>
      <c r="O3485"/>
      <c r="P3485"/>
      <c r="Q3485"/>
      <c r="R3485"/>
      <c r="S3485"/>
      <c r="T3485"/>
      <c r="U3485"/>
      <c r="V3485" s="2"/>
    </row>
    <row r="3486" spans="2:22" x14ac:dyDescent="0.2">
      <c r="B3486" s="2"/>
      <c r="C3486" s="2"/>
      <c r="D3486" s="2"/>
      <c r="E3486" s="2"/>
      <c r="F3486" s="2"/>
      <c r="G3486" s="3"/>
      <c r="H3486" s="3"/>
      <c r="I3486" s="2"/>
      <c r="J3486"/>
      <c r="K3486"/>
      <c r="L3486"/>
      <c r="M3486"/>
      <c r="N3486"/>
      <c r="O3486"/>
      <c r="P3486"/>
      <c r="Q3486"/>
      <c r="R3486"/>
      <c r="S3486"/>
      <c r="T3486"/>
      <c r="U3486"/>
      <c r="V3486" s="2"/>
    </row>
    <row r="3487" spans="2:22" x14ac:dyDescent="0.2">
      <c r="B3487" s="2"/>
      <c r="C3487" s="2"/>
      <c r="D3487" s="2"/>
      <c r="E3487" s="2"/>
      <c r="F3487" s="2"/>
      <c r="G3487" s="3"/>
      <c r="H3487" s="3"/>
      <c r="I3487" s="2"/>
      <c r="J3487"/>
      <c r="K3487"/>
      <c r="L3487"/>
      <c r="M3487"/>
      <c r="N3487"/>
      <c r="O3487"/>
      <c r="P3487"/>
      <c r="Q3487"/>
      <c r="R3487"/>
      <c r="S3487"/>
      <c r="T3487"/>
      <c r="U3487"/>
      <c r="V3487" s="2"/>
    </row>
    <row r="3488" spans="2:22" x14ac:dyDescent="0.2">
      <c r="B3488" s="2"/>
      <c r="C3488" s="2"/>
      <c r="D3488" s="2"/>
      <c r="E3488" s="2"/>
      <c r="F3488" s="2"/>
      <c r="G3488" s="3"/>
      <c r="H3488" s="3"/>
      <c r="I3488" s="2"/>
      <c r="J3488"/>
      <c r="K3488"/>
      <c r="L3488"/>
      <c r="M3488"/>
      <c r="N3488"/>
      <c r="O3488"/>
      <c r="P3488"/>
      <c r="Q3488"/>
      <c r="R3488"/>
      <c r="S3488"/>
      <c r="T3488"/>
      <c r="U3488"/>
      <c r="V3488" s="2"/>
    </row>
    <row r="3489" spans="2:22" x14ac:dyDescent="0.2">
      <c r="B3489" s="2"/>
      <c r="C3489" s="2"/>
      <c r="D3489" s="2"/>
      <c r="E3489" s="2"/>
      <c r="F3489" s="2"/>
      <c r="G3489" s="3"/>
      <c r="H3489" s="3"/>
      <c r="I3489" s="2"/>
      <c r="J3489"/>
      <c r="K3489"/>
      <c r="L3489"/>
      <c r="M3489"/>
      <c r="N3489"/>
      <c r="O3489"/>
      <c r="P3489"/>
      <c r="Q3489"/>
      <c r="R3489"/>
      <c r="S3489"/>
      <c r="T3489"/>
      <c r="U3489"/>
      <c r="V3489" s="2"/>
    </row>
    <row r="3490" spans="2:22" x14ac:dyDescent="0.2">
      <c r="B3490" s="2"/>
      <c r="C3490" s="2"/>
      <c r="D3490" s="2"/>
      <c r="E3490" s="2"/>
      <c r="F3490" s="2"/>
      <c r="G3490" s="3"/>
      <c r="H3490" s="3"/>
      <c r="I3490" s="2"/>
      <c r="J3490"/>
      <c r="K3490"/>
      <c r="L3490"/>
      <c r="M3490"/>
      <c r="N3490"/>
      <c r="O3490"/>
      <c r="P3490"/>
      <c r="Q3490"/>
      <c r="R3490"/>
      <c r="S3490"/>
      <c r="T3490"/>
      <c r="U3490"/>
      <c r="V3490" s="2"/>
    </row>
    <row r="3491" spans="2:22" x14ac:dyDescent="0.2">
      <c r="B3491" s="2"/>
      <c r="C3491" s="2"/>
      <c r="D3491" s="2"/>
      <c r="E3491" s="2"/>
      <c r="F3491" s="2"/>
      <c r="G3491" s="3"/>
      <c r="H3491" s="3"/>
      <c r="I3491" s="2"/>
      <c r="J3491"/>
      <c r="K3491"/>
      <c r="L3491"/>
      <c r="M3491"/>
      <c r="N3491"/>
      <c r="O3491"/>
      <c r="P3491"/>
      <c r="Q3491"/>
      <c r="R3491"/>
      <c r="S3491"/>
      <c r="T3491"/>
      <c r="U3491"/>
      <c r="V3491" s="2"/>
    </row>
    <row r="3492" spans="2:22" x14ac:dyDescent="0.2">
      <c r="B3492" s="2"/>
      <c r="C3492" s="2"/>
      <c r="D3492" s="2"/>
      <c r="E3492" s="2"/>
      <c r="F3492" s="2"/>
      <c r="G3492" s="3"/>
      <c r="H3492" s="3"/>
      <c r="I3492" s="2"/>
      <c r="J3492"/>
      <c r="K3492"/>
      <c r="L3492"/>
      <c r="M3492"/>
      <c r="N3492"/>
      <c r="O3492"/>
      <c r="P3492"/>
      <c r="Q3492"/>
      <c r="R3492"/>
      <c r="S3492"/>
      <c r="T3492"/>
      <c r="U3492"/>
      <c r="V3492" s="2"/>
    </row>
    <row r="3493" spans="2:22" x14ac:dyDescent="0.2">
      <c r="B3493" s="2"/>
      <c r="C3493" s="2"/>
      <c r="D3493" s="2"/>
      <c r="E3493" s="2"/>
      <c r="F3493" s="2"/>
      <c r="G3493" s="3"/>
      <c r="H3493" s="3"/>
      <c r="I3493" s="2"/>
      <c r="J3493"/>
      <c r="K3493"/>
      <c r="L3493"/>
      <c r="M3493"/>
      <c r="N3493"/>
      <c r="O3493"/>
      <c r="P3493"/>
      <c r="Q3493"/>
      <c r="R3493"/>
      <c r="S3493"/>
      <c r="T3493"/>
      <c r="U3493"/>
      <c r="V3493" s="2"/>
    </row>
    <row r="3494" spans="2:22" x14ac:dyDescent="0.2">
      <c r="B3494" s="2"/>
      <c r="C3494" s="2"/>
      <c r="D3494" s="2"/>
      <c r="E3494" s="2"/>
      <c r="F3494" s="2"/>
      <c r="G3494" s="3"/>
      <c r="H3494" s="3"/>
      <c r="I3494" s="2"/>
      <c r="J3494"/>
      <c r="K3494"/>
      <c r="L3494"/>
      <c r="M3494"/>
      <c r="N3494"/>
      <c r="O3494"/>
      <c r="P3494"/>
      <c r="Q3494"/>
      <c r="R3494"/>
      <c r="S3494"/>
      <c r="T3494"/>
      <c r="U3494"/>
      <c r="V3494" s="2"/>
    </row>
    <row r="3495" spans="2:22" x14ac:dyDescent="0.2">
      <c r="B3495" s="2"/>
      <c r="C3495" s="2"/>
      <c r="D3495" s="2"/>
      <c r="E3495" s="2"/>
      <c r="F3495" s="2"/>
      <c r="G3495" s="3"/>
      <c r="H3495" s="3"/>
      <c r="I3495" s="2"/>
      <c r="J3495"/>
      <c r="K3495"/>
      <c r="L3495"/>
      <c r="M3495"/>
      <c r="N3495"/>
      <c r="O3495"/>
      <c r="P3495"/>
      <c r="Q3495"/>
      <c r="R3495"/>
      <c r="S3495"/>
      <c r="T3495"/>
      <c r="U3495"/>
      <c r="V3495" s="2"/>
    </row>
    <row r="3496" spans="2:22" x14ac:dyDescent="0.2">
      <c r="B3496" s="2"/>
      <c r="C3496" s="2"/>
      <c r="D3496" s="2"/>
      <c r="E3496" s="2"/>
      <c r="F3496" s="2"/>
      <c r="G3496" s="3"/>
      <c r="H3496" s="3"/>
      <c r="I3496" s="2"/>
      <c r="J3496"/>
      <c r="K3496"/>
      <c r="L3496"/>
      <c r="M3496"/>
      <c r="N3496"/>
      <c r="O3496"/>
      <c r="P3496"/>
      <c r="Q3496"/>
      <c r="R3496"/>
      <c r="S3496"/>
      <c r="T3496"/>
      <c r="U3496"/>
      <c r="V3496" s="2"/>
    </row>
    <row r="3497" spans="2:22" x14ac:dyDescent="0.2">
      <c r="B3497" s="2"/>
      <c r="C3497" s="2"/>
      <c r="D3497" s="2"/>
      <c r="E3497" s="2"/>
      <c r="F3497" s="2"/>
      <c r="G3497" s="3"/>
      <c r="H3497" s="3"/>
      <c r="I3497" s="2"/>
      <c r="J3497"/>
      <c r="K3497"/>
      <c r="L3497"/>
      <c r="M3497"/>
      <c r="N3497"/>
      <c r="O3497"/>
      <c r="P3497"/>
      <c r="Q3497"/>
      <c r="R3497"/>
      <c r="S3497"/>
      <c r="T3497"/>
      <c r="U3497"/>
      <c r="V3497" s="2"/>
    </row>
    <row r="3498" spans="2:22" x14ac:dyDescent="0.2">
      <c r="B3498" s="2"/>
      <c r="C3498" s="2"/>
      <c r="D3498" s="2"/>
      <c r="E3498" s="2"/>
      <c r="F3498" s="2"/>
      <c r="G3498" s="3"/>
      <c r="H3498" s="3"/>
      <c r="I3498" s="2"/>
      <c r="J3498"/>
      <c r="K3498"/>
      <c r="L3498"/>
      <c r="M3498"/>
      <c r="N3498"/>
      <c r="O3498"/>
      <c r="P3498"/>
      <c r="Q3498"/>
      <c r="R3498"/>
      <c r="S3498"/>
      <c r="T3498"/>
      <c r="U3498"/>
      <c r="V3498" s="2"/>
    </row>
    <row r="3499" spans="2:22" x14ac:dyDescent="0.2">
      <c r="B3499" s="2"/>
      <c r="C3499" s="2"/>
      <c r="D3499" s="2"/>
      <c r="E3499" s="2"/>
      <c r="F3499" s="2"/>
      <c r="G3499" s="3"/>
      <c r="H3499" s="3"/>
      <c r="I3499" s="2"/>
      <c r="J3499"/>
      <c r="K3499"/>
      <c r="L3499"/>
      <c r="M3499"/>
      <c r="N3499"/>
      <c r="O3499"/>
      <c r="P3499"/>
      <c r="Q3499"/>
      <c r="R3499"/>
      <c r="S3499"/>
      <c r="T3499"/>
      <c r="U3499"/>
      <c r="V3499" s="2"/>
    </row>
    <row r="3500" spans="2:22" x14ac:dyDescent="0.2">
      <c r="B3500" s="2"/>
      <c r="C3500" s="2"/>
      <c r="D3500" s="2"/>
      <c r="E3500" s="2"/>
      <c r="F3500" s="2"/>
      <c r="G3500" s="3"/>
      <c r="H3500" s="3"/>
      <c r="I3500" s="2"/>
      <c r="J3500"/>
      <c r="K3500"/>
      <c r="L3500"/>
      <c r="M3500"/>
      <c r="N3500"/>
      <c r="O3500"/>
      <c r="P3500"/>
      <c r="Q3500"/>
      <c r="R3500"/>
      <c r="S3500"/>
      <c r="T3500"/>
      <c r="U3500"/>
      <c r="V3500" s="2"/>
    </row>
    <row r="3501" spans="2:22" x14ac:dyDescent="0.2">
      <c r="B3501" s="2"/>
      <c r="C3501" s="2"/>
      <c r="D3501" s="2"/>
      <c r="E3501" s="2"/>
      <c r="F3501" s="2"/>
      <c r="G3501" s="3"/>
      <c r="H3501" s="3"/>
      <c r="I3501" s="2"/>
      <c r="J3501"/>
      <c r="K3501"/>
      <c r="L3501"/>
      <c r="M3501"/>
      <c r="N3501"/>
      <c r="O3501"/>
      <c r="P3501"/>
      <c r="Q3501"/>
      <c r="R3501"/>
      <c r="S3501"/>
      <c r="T3501"/>
      <c r="U3501"/>
      <c r="V3501" s="2"/>
    </row>
    <row r="3502" spans="2:22" x14ac:dyDescent="0.2">
      <c r="B3502" s="2"/>
      <c r="C3502" s="2"/>
      <c r="D3502" s="2"/>
      <c r="E3502" s="2"/>
      <c r="F3502" s="2"/>
      <c r="G3502" s="3"/>
      <c r="H3502" s="3"/>
      <c r="I3502" s="2"/>
      <c r="J3502"/>
      <c r="K3502"/>
      <c r="L3502"/>
      <c r="M3502"/>
      <c r="N3502"/>
      <c r="O3502"/>
      <c r="P3502"/>
      <c r="Q3502"/>
      <c r="R3502"/>
      <c r="S3502"/>
      <c r="T3502"/>
      <c r="U3502"/>
      <c r="V3502" s="2"/>
    </row>
    <row r="3503" spans="2:22" x14ac:dyDescent="0.2">
      <c r="B3503" s="2"/>
      <c r="C3503" s="2"/>
      <c r="D3503" s="2"/>
      <c r="E3503" s="2"/>
      <c r="F3503" s="2"/>
      <c r="G3503" s="3"/>
      <c r="H3503" s="3"/>
      <c r="I3503" s="2"/>
      <c r="J3503"/>
      <c r="K3503"/>
      <c r="L3503"/>
      <c r="M3503"/>
      <c r="N3503"/>
      <c r="O3503"/>
      <c r="P3503"/>
      <c r="Q3503"/>
      <c r="R3503"/>
      <c r="S3503"/>
      <c r="T3503"/>
      <c r="U3503"/>
      <c r="V3503" s="2"/>
    </row>
    <row r="3504" spans="2:22" x14ac:dyDescent="0.2">
      <c r="B3504" s="2"/>
      <c r="C3504" s="2"/>
      <c r="D3504" s="2"/>
      <c r="E3504" s="2"/>
      <c r="F3504" s="2"/>
      <c r="G3504" s="3"/>
      <c r="H3504" s="3"/>
      <c r="I3504" s="2"/>
      <c r="J3504"/>
      <c r="K3504"/>
      <c r="L3504"/>
      <c r="M3504"/>
      <c r="N3504"/>
      <c r="O3504"/>
      <c r="P3504"/>
      <c r="Q3504"/>
      <c r="R3504"/>
      <c r="S3504"/>
      <c r="T3504"/>
      <c r="U3504"/>
      <c r="V3504" s="2"/>
    </row>
    <row r="3505" spans="2:22" x14ac:dyDescent="0.2">
      <c r="B3505" s="2"/>
      <c r="C3505" s="2"/>
      <c r="D3505" s="2"/>
      <c r="E3505" s="2"/>
      <c r="F3505" s="2"/>
      <c r="G3505" s="3"/>
      <c r="H3505" s="3"/>
      <c r="I3505" s="2"/>
      <c r="J3505"/>
      <c r="K3505"/>
      <c r="L3505"/>
      <c r="M3505"/>
      <c r="N3505"/>
      <c r="O3505"/>
      <c r="P3505"/>
      <c r="Q3505"/>
      <c r="R3505"/>
      <c r="S3505"/>
      <c r="T3505"/>
      <c r="U3505"/>
      <c r="V3505" s="2"/>
    </row>
    <row r="3506" spans="2:22" x14ac:dyDescent="0.2">
      <c r="B3506" s="2"/>
      <c r="C3506" s="2"/>
      <c r="D3506" s="2"/>
      <c r="E3506" s="2"/>
      <c r="F3506" s="2"/>
      <c r="G3506" s="3"/>
      <c r="H3506" s="3"/>
      <c r="I3506" s="2"/>
      <c r="J3506"/>
      <c r="K3506"/>
      <c r="L3506"/>
      <c r="M3506"/>
      <c r="N3506"/>
      <c r="O3506"/>
      <c r="P3506"/>
      <c r="Q3506"/>
      <c r="R3506"/>
      <c r="S3506"/>
      <c r="T3506"/>
      <c r="U3506"/>
      <c r="V3506" s="2"/>
    </row>
    <row r="3507" spans="2:22" x14ac:dyDescent="0.2">
      <c r="B3507" s="2"/>
      <c r="C3507" s="2"/>
      <c r="D3507" s="2"/>
      <c r="E3507" s="2"/>
      <c r="F3507" s="2"/>
      <c r="G3507" s="3"/>
      <c r="H3507" s="3"/>
      <c r="I3507" s="2"/>
      <c r="J3507"/>
      <c r="K3507"/>
      <c r="L3507"/>
      <c r="M3507"/>
      <c r="N3507"/>
      <c r="O3507"/>
      <c r="P3507"/>
      <c r="Q3507"/>
      <c r="R3507"/>
      <c r="S3507"/>
      <c r="T3507"/>
      <c r="U3507"/>
      <c r="V3507" s="2"/>
    </row>
    <row r="3508" spans="2:22" x14ac:dyDescent="0.2">
      <c r="B3508" s="2"/>
      <c r="C3508" s="2"/>
      <c r="D3508" s="2"/>
      <c r="E3508" s="2"/>
      <c r="F3508" s="2"/>
      <c r="G3508" s="3"/>
      <c r="H3508" s="3"/>
      <c r="I3508" s="2"/>
      <c r="J3508"/>
      <c r="K3508"/>
      <c r="L3508"/>
      <c r="M3508"/>
      <c r="N3508"/>
      <c r="O3508"/>
      <c r="P3508"/>
      <c r="Q3508"/>
      <c r="R3508"/>
      <c r="S3508"/>
      <c r="T3508"/>
      <c r="U3508"/>
      <c r="V3508" s="2"/>
    </row>
    <row r="3509" spans="2:22" x14ac:dyDescent="0.2">
      <c r="B3509" s="2"/>
      <c r="C3509" s="2"/>
      <c r="D3509" s="2"/>
      <c r="E3509" s="2"/>
      <c r="F3509" s="2"/>
      <c r="G3509" s="3"/>
      <c r="H3509" s="3"/>
      <c r="I3509" s="2"/>
      <c r="J3509"/>
      <c r="K3509"/>
      <c r="L3509"/>
      <c r="M3509"/>
      <c r="N3509"/>
      <c r="O3509"/>
      <c r="P3509"/>
      <c r="Q3509"/>
      <c r="R3509"/>
      <c r="S3509"/>
      <c r="T3509"/>
      <c r="U3509"/>
      <c r="V3509" s="2"/>
    </row>
    <row r="3510" spans="2:22" x14ac:dyDescent="0.2">
      <c r="B3510" s="2"/>
      <c r="C3510" s="2"/>
      <c r="D3510" s="2"/>
      <c r="E3510" s="2"/>
      <c r="F3510" s="2"/>
      <c r="G3510" s="3"/>
      <c r="H3510" s="3"/>
      <c r="I3510" s="2"/>
      <c r="J3510"/>
      <c r="K3510"/>
      <c r="L3510"/>
      <c r="M3510"/>
      <c r="N3510"/>
      <c r="O3510"/>
      <c r="P3510"/>
      <c r="Q3510"/>
      <c r="R3510"/>
      <c r="S3510"/>
      <c r="T3510"/>
      <c r="U3510"/>
      <c r="V3510" s="2"/>
    </row>
    <row r="3511" spans="2:22" x14ac:dyDescent="0.2">
      <c r="B3511" s="2"/>
      <c r="C3511" s="2"/>
      <c r="D3511" s="2"/>
      <c r="E3511" s="2"/>
      <c r="F3511" s="2"/>
      <c r="G3511" s="3"/>
      <c r="H3511" s="3"/>
      <c r="I3511" s="2"/>
      <c r="J3511"/>
      <c r="K3511"/>
      <c r="L3511"/>
      <c r="M3511"/>
      <c r="N3511"/>
      <c r="O3511"/>
      <c r="P3511"/>
      <c r="Q3511"/>
      <c r="R3511"/>
      <c r="S3511"/>
      <c r="T3511"/>
      <c r="U3511"/>
      <c r="V3511" s="2"/>
    </row>
    <row r="3512" spans="2:22" x14ac:dyDescent="0.2">
      <c r="B3512" s="2"/>
      <c r="C3512" s="2"/>
      <c r="D3512" s="2"/>
      <c r="E3512" s="2"/>
      <c r="F3512" s="2"/>
      <c r="G3512" s="3"/>
      <c r="H3512" s="3"/>
      <c r="I3512" s="2"/>
      <c r="J3512"/>
      <c r="K3512"/>
      <c r="L3512"/>
      <c r="M3512"/>
      <c r="N3512"/>
      <c r="O3512"/>
      <c r="P3512"/>
      <c r="Q3512"/>
      <c r="R3512"/>
      <c r="S3512"/>
      <c r="T3512"/>
      <c r="U3512"/>
      <c r="V3512" s="2"/>
    </row>
    <row r="3513" spans="2:22" x14ac:dyDescent="0.2">
      <c r="B3513" s="2"/>
      <c r="C3513" s="2"/>
      <c r="D3513" s="2"/>
      <c r="E3513" s="2"/>
      <c r="F3513" s="2"/>
      <c r="G3513" s="3"/>
      <c r="H3513" s="3"/>
      <c r="I3513" s="2"/>
      <c r="J3513"/>
      <c r="K3513"/>
      <c r="L3513"/>
      <c r="M3513"/>
      <c r="N3513"/>
      <c r="O3513"/>
      <c r="P3513"/>
      <c r="Q3513"/>
      <c r="R3513"/>
      <c r="S3513"/>
      <c r="T3513"/>
      <c r="U3513"/>
      <c r="V3513" s="2"/>
    </row>
    <row r="3514" spans="2:22" x14ac:dyDescent="0.2">
      <c r="B3514" s="2"/>
      <c r="C3514" s="2"/>
      <c r="D3514" s="2"/>
      <c r="E3514" s="2"/>
      <c r="F3514" s="2"/>
      <c r="G3514" s="3"/>
      <c r="H3514" s="3"/>
      <c r="I3514" s="2"/>
      <c r="J3514"/>
      <c r="K3514"/>
      <c r="L3514"/>
      <c r="M3514"/>
      <c r="N3514"/>
      <c r="O3514"/>
      <c r="P3514"/>
      <c r="Q3514"/>
      <c r="R3514"/>
      <c r="S3514"/>
      <c r="T3514"/>
      <c r="U3514"/>
      <c r="V3514" s="2"/>
    </row>
    <row r="3515" spans="2:22" x14ac:dyDescent="0.2">
      <c r="B3515" s="2"/>
      <c r="C3515" s="2"/>
      <c r="D3515" s="2"/>
      <c r="E3515" s="2"/>
      <c r="F3515" s="2"/>
      <c r="G3515" s="3"/>
      <c r="H3515" s="3"/>
      <c r="I3515" s="2"/>
      <c r="J3515"/>
      <c r="K3515"/>
      <c r="L3515"/>
      <c r="M3515"/>
      <c r="N3515"/>
      <c r="O3515"/>
      <c r="P3515"/>
      <c r="Q3515"/>
      <c r="R3515"/>
      <c r="S3515"/>
      <c r="T3515"/>
      <c r="U3515"/>
      <c r="V3515" s="2"/>
    </row>
    <row r="3516" spans="2:22" x14ac:dyDescent="0.2">
      <c r="B3516" s="2"/>
      <c r="C3516" s="2"/>
      <c r="D3516" s="2"/>
      <c r="E3516" s="2"/>
      <c r="F3516" s="2"/>
      <c r="G3516" s="3"/>
      <c r="H3516" s="3"/>
      <c r="I3516" s="2"/>
      <c r="J3516"/>
      <c r="K3516"/>
      <c r="L3516"/>
      <c r="M3516"/>
      <c r="N3516"/>
      <c r="O3516"/>
      <c r="P3516"/>
      <c r="Q3516"/>
      <c r="R3516"/>
      <c r="S3516"/>
      <c r="T3516"/>
      <c r="U3516"/>
      <c r="V3516" s="2"/>
    </row>
    <row r="3517" spans="2:22" x14ac:dyDescent="0.2">
      <c r="B3517" s="2"/>
      <c r="C3517" s="2"/>
      <c r="D3517" s="2"/>
      <c r="E3517" s="2"/>
      <c r="F3517" s="2"/>
      <c r="G3517" s="3"/>
      <c r="H3517" s="3"/>
      <c r="I3517" s="2"/>
      <c r="J3517"/>
      <c r="K3517"/>
      <c r="L3517"/>
      <c r="M3517"/>
      <c r="N3517"/>
      <c r="O3517"/>
      <c r="P3517"/>
      <c r="Q3517"/>
      <c r="R3517"/>
      <c r="S3517"/>
      <c r="T3517"/>
      <c r="U3517"/>
      <c r="V3517" s="2"/>
    </row>
    <row r="3518" spans="2:22" x14ac:dyDescent="0.2">
      <c r="B3518" s="2"/>
      <c r="C3518" s="2"/>
      <c r="D3518" s="2"/>
      <c r="E3518" s="2"/>
      <c r="F3518" s="2"/>
      <c r="G3518" s="3"/>
      <c r="H3518" s="3"/>
      <c r="I3518" s="2"/>
      <c r="J3518"/>
      <c r="K3518"/>
      <c r="L3518"/>
      <c r="M3518"/>
      <c r="N3518"/>
      <c r="O3518"/>
      <c r="P3518"/>
      <c r="Q3518"/>
      <c r="R3518"/>
      <c r="S3518"/>
      <c r="T3518"/>
      <c r="U3518"/>
      <c r="V3518" s="2"/>
    </row>
    <row r="3519" spans="2:22" x14ac:dyDescent="0.2">
      <c r="B3519" s="2"/>
      <c r="C3519" s="2"/>
      <c r="D3519" s="2"/>
      <c r="E3519" s="2"/>
      <c r="F3519" s="2"/>
      <c r="G3519" s="3"/>
      <c r="H3519" s="3"/>
      <c r="I3519" s="2"/>
      <c r="J3519"/>
      <c r="K3519"/>
      <c r="L3519"/>
      <c r="M3519"/>
      <c r="N3519"/>
      <c r="O3519"/>
      <c r="P3519"/>
      <c r="Q3519"/>
      <c r="R3519"/>
      <c r="S3519"/>
      <c r="T3519"/>
      <c r="U3519"/>
      <c r="V3519" s="2"/>
    </row>
    <row r="3520" spans="2:22" x14ac:dyDescent="0.2">
      <c r="B3520" s="2"/>
      <c r="C3520" s="2"/>
      <c r="D3520" s="2"/>
      <c r="E3520" s="2"/>
      <c r="F3520" s="2"/>
      <c r="G3520" s="3"/>
      <c r="H3520" s="3"/>
      <c r="I3520" s="2"/>
      <c r="J3520"/>
      <c r="K3520"/>
      <c r="L3520"/>
      <c r="M3520"/>
      <c r="N3520"/>
      <c r="O3520"/>
      <c r="P3520"/>
      <c r="Q3520"/>
      <c r="R3520"/>
      <c r="S3520"/>
      <c r="T3520"/>
      <c r="U3520"/>
      <c r="V3520" s="2"/>
    </row>
    <row r="3521" spans="2:22" x14ac:dyDescent="0.2">
      <c r="B3521" s="2"/>
      <c r="C3521" s="2"/>
      <c r="D3521" s="2"/>
      <c r="E3521" s="2"/>
      <c r="F3521" s="2"/>
      <c r="G3521" s="3"/>
      <c r="H3521" s="3"/>
      <c r="I3521" s="2"/>
      <c r="J3521"/>
      <c r="K3521"/>
      <c r="L3521"/>
      <c r="M3521"/>
      <c r="N3521"/>
      <c r="O3521"/>
      <c r="P3521"/>
      <c r="Q3521"/>
      <c r="R3521"/>
      <c r="S3521"/>
      <c r="T3521"/>
      <c r="U3521"/>
      <c r="V3521" s="2"/>
    </row>
    <row r="3522" spans="2:22" x14ac:dyDescent="0.2">
      <c r="B3522" s="2"/>
      <c r="C3522" s="2"/>
      <c r="D3522" s="2"/>
      <c r="E3522" s="2"/>
      <c r="F3522" s="2"/>
      <c r="G3522" s="3"/>
      <c r="H3522" s="3"/>
      <c r="I3522" s="2"/>
      <c r="J3522"/>
      <c r="K3522"/>
      <c r="L3522"/>
      <c r="M3522"/>
      <c r="N3522"/>
      <c r="O3522"/>
      <c r="P3522"/>
      <c r="Q3522"/>
      <c r="R3522"/>
      <c r="S3522"/>
      <c r="T3522"/>
      <c r="U3522"/>
      <c r="V3522" s="2"/>
    </row>
    <row r="3523" spans="2:22" x14ac:dyDescent="0.2">
      <c r="B3523" s="2"/>
      <c r="C3523" s="2"/>
      <c r="D3523" s="2"/>
      <c r="E3523" s="2"/>
      <c r="F3523" s="2"/>
      <c r="G3523" s="3"/>
      <c r="H3523" s="3"/>
      <c r="I3523" s="2"/>
      <c r="J3523"/>
      <c r="K3523"/>
      <c r="L3523"/>
      <c r="M3523"/>
      <c r="N3523"/>
      <c r="O3523"/>
      <c r="P3523"/>
      <c r="Q3523"/>
      <c r="R3523"/>
      <c r="S3523"/>
      <c r="T3523"/>
      <c r="U3523"/>
      <c r="V3523" s="2"/>
    </row>
    <row r="3524" spans="2:22" x14ac:dyDescent="0.2">
      <c r="B3524" s="2"/>
      <c r="C3524" s="2"/>
      <c r="D3524" s="2"/>
      <c r="E3524" s="2"/>
      <c r="F3524" s="2"/>
      <c r="G3524" s="3"/>
      <c r="H3524" s="3"/>
      <c r="I3524" s="2"/>
      <c r="J3524"/>
      <c r="K3524"/>
      <c r="L3524"/>
      <c r="M3524"/>
      <c r="N3524"/>
      <c r="O3524"/>
      <c r="P3524"/>
      <c r="Q3524"/>
      <c r="R3524"/>
      <c r="S3524"/>
      <c r="T3524"/>
      <c r="U3524"/>
      <c r="V3524" s="2"/>
    </row>
    <row r="3525" spans="2:22" x14ac:dyDescent="0.2">
      <c r="B3525" s="2"/>
      <c r="C3525" s="2"/>
      <c r="D3525" s="2"/>
      <c r="E3525" s="2"/>
      <c r="F3525" s="2"/>
      <c r="G3525" s="3"/>
      <c r="H3525" s="3"/>
      <c r="I3525" s="2"/>
      <c r="J3525"/>
      <c r="K3525"/>
      <c r="L3525"/>
      <c r="M3525"/>
      <c r="N3525"/>
      <c r="O3525"/>
      <c r="P3525"/>
      <c r="Q3525"/>
      <c r="R3525"/>
      <c r="S3525"/>
      <c r="T3525"/>
      <c r="U3525"/>
      <c r="V3525" s="2"/>
    </row>
    <row r="3526" spans="2:22" x14ac:dyDescent="0.2">
      <c r="B3526" s="2"/>
      <c r="C3526" s="2"/>
      <c r="D3526" s="2"/>
      <c r="E3526" s="2"/>
      <c r="F3526" s="2"/>
      <c r="G3526" s="3"/>
      <c r="H3526" s="3"/>
      <c r="I3526" s="2"/>
      <c r="J3526"/>
      <c r="K3526"/>
      <c r="L3526"/>
      <c r="M3526"/>
      <c r="N3526"/>
      <c r="O3526"/>
      <c r="P3526"/>
      <c r="Q3526"/>
      <c r="R3526"/>
      <c r="S3526"/>
      <c r="T3526"/>
      <c r="U3526"/>
      <c r="V3526" s="2"/>
    </row>
    <row r="3527" spans="2:22" x14ac:dyDescent="0.2">
      <c r="B3527" s="2"/>
      <c r="C3527" s="2"/>
      <c r="D3527" s="2"/>
      <c r="E3527" s="2"/>
      <c r="F3527" s="2"/>
      <c r="G3527" s="3"/>
      <c r="H3527" s="3"/>
      <c r="I3527" s="2"/>
      <c r="J3527"/>
      <c r="K3527"/>
      <c r="L3527"/>
      <c r="M3527"/>
      <c r="N3527"/>
      <c r="O3527"/>
      <c r="P3527"/>
      <c r="Q3527"/>
      <c r="R3527"/>
      <c r="S3527"/>
      <c r="T3527"/>
      <c r="U3527"/>
      <c r="V3527" s="2"/>
    </row>
    <row r="3528" spans="2:22" x14ac:dyDescent="0.2">
      <c r="B3528" s="2"/>
      <c r="C3528" s="2"/>
      <c r="D3528" s="2"/>
      <c r="E3528" s="2"/>
      <c r="F3528" s="2"/>
      <c r="G3528" s="3"/>
      <c r="H3528" s="3"/>
      <c r="I3528" s="2"/>
      <c r="J3528"/>
      <c r="K3528"/>
      <c r="L3528"/>
      <c r="M3528"/>
      <c r="N3528"/>
      <c r="O3528"/>
      <c r="P3528"/>
      <c r="Q3528"/>
      <c r="R3528"/>
      <c r="S3528"/>
      <c r="T3528"/>
      <c r="U3528"/>
      <c r="V3528" s="2"/>
    </row>
    <row r="3529" spans="2:22" x14ac:dyDescent="0.2">
      <c r="B3529" s="2"/>
      <c r="C3529" s="2"/>
      <c r="D3529" s="2"/>
      <c r="E3529" s="2"/>
      <c r="F3529" s="2"/>
      <c r="G3529" s="3"/>
      <c r="H3529" s="3"/>
      <c r="I3529" s="2"/>
      <c r="J3529"/>
      <c r="K3529"/>
      <c r="L3529"/>
      <c r="M3529"/>
      <c r="N3529"/>
      <c r="O3529"/>
      <c r="P3529"/>
      <c r="Q3529"/>
      <c r="R3529"/>
      <c r="S3529"/>
      <c r="T3529"/>
      <c r="U3529"/>
      <c r="V3529" s="2"/>
    </row>
    <row r="3530" spans="2:22" x14ac:dyDescent="0.2">
      <c r="B3530" s="2"/>
      <c r="C3530" s="2"/>
      <c r="D3530" s="2"/>
      <c r="E3530" s="2"/>
      <c r="F3530" s="2"/>
      <c r="G3530" s="3"/>
      <c r="H3530" s="3"/>
      <c r="I3530" s="2"/>
      <c r="J3530"/>
      <c r="K3530"/>
      <c r="L3530"/>
      <c r="M3530"/>
      <c r="N3530"/>
      <c r="O3530"/>
      <c r="P3530"/>
      <c r="Q3530"/>
      <c r="R3530"/>
      <c r="S3530"/>
      <c r="T3530"/>
      <c r="U3530"/>
      <c r="V3530" s="2"/>
    </row>
    <row r="3531" spans="2:22" x14ac:dyDescent="0.2">
      <c r="B3531" s="2"/>
      <c r="C3531" s="2"/>
      <c r="D3531" s="2"/>
      <c r="E3531" s="2"/>
      <c r="F3531" s="2"/>
      <c r="G3531" s="3"/>
      <c r="H3531" s="3"/>
      <c r="I3531" s="2"/>
      <c r="J3531"/>
      <c r="K3531"/>
      <c r="L3531"/>
      <c r="M3531"/>
      <c r="N3531"/>
      <c r="O3531"/>
      <c r="P3531"/>
      <c r="Q3531"/>
      <c r="R3531"/>
      <c r="S3531"/>
      <c r="T3531"/>
      <c r="U3531"/>
      <c r="V3531" s="2"/>
    </row>
    <row r="3532" spans="2:22" x14ac:dyDescent="0.2">
      <c r="B3532" s="2"/>
      <c r="C3532" s="2"/>
      <c r="D3532" s="2"/>
      <c r="E3532" s="2"/>
      <c r="F3532" s="2"/>
      <c r="G3532" s="3"/>
      <c r="H3532" s="3"/>
      <c r="I3532" s="2"/>
      <c r="J3532"/>
      <c r="K3532"/>
      <c r="L3532"/>
      <c r="M3532"/>
      <c r="N3532"/>
      <c r="O3532"/>
      <c r="P3532"/>
      <c r="Q3532"/>
      <c r="R3532"/>
      <c r="S3532"/>
      <c r="T3532"/>
      <c r="U3532"/>
      <c r="V3532" s="2"/>
    </row>
    <row r="3533" spans="2:22" x14ac:dyDescent="0.2">
      <c r="B3533" s="2"/>
      <c r="C3533" s="2"/>
      <c r="D3533" s="2"/>
      <c r="E3533" s="2"/>
      <c r="F3533" s="2"/>
      <c r="G3533" s="3"/>
      <c r="H3533" s="3"/>
      <c r="I3533" s="2"/>
      <c r="J3533"/>
      <c r="K3533"/>
      <c r="L3533"/>
      <c r="M3533"/>
      <c r="N3533"/>
      <c r="O3533"/>
      <c r="P3533"/>
      <c r="Q3533"/>
      <c r="R3533"/>
      <c r="S3533"/>
      <c r="T3533"/>
      <c r="U3533"/>
      <c r="V3533" s="2"/>
    </row>
    <row r="3534" spans="2:22" x14ac:dyDescent="0.2">
      <c r="B3534" s="2"/>
      <c r="C3534" s="2"/>
      <c r="D3534" s="2"/>
      <c r="E3534" s="2"/>
      <c r="F3534" s="2"/>
      <c r="G3534" s="3"/>
      <c r="H3534" s="3"/>
      <c r="I3534" s="2"/>
      <c r="J3534"/>
      <c r="K3534"/>
      <c r="L3534"/>
      <c r="M3534"/>
      <c r="N3534"/>
      <c r="O3534"/>
      <c r="P3534"/>
      <c r="Q3534"/>
      <c r="R3534"/>
      <c r="S3534"/>
      <c r="T3534"/>
      <c r="U3534"/>
      <c r="V3534" s="2"/>
    </row>
    <row r="3535" spans="2:22" x14ac:dyDescent="0.2">
      <c r="B3535" s="2"/>
      <c r="C3535" s="2"/>
      <c r="D3535" s="2"/>
      <c r="E3535" s="2"/>
      <c r="F3535" s="2"/>
      <c r="G3535" s="3"/>
      <c r="H3535" s="3"/>
      <c r="I3535" s="2"/>
      <c r="J3535"/>
      <c r="K3535"/>
      <c r="L3535"/>
      <c r="M3535"/>
      <c r="N3535"/>
      <c r="O3535"/>
      <c r="P3535"/>
      <c r="Q3535"/>
      <c r="R3535"/>
      <c r="S3535"/>
      <c r="T3535"/>
      <c r="U3535"/>
      <c r="V3535" s="2"/>
    </row>
    <row r="3536" spans="2:22" x14ac:dyDescent="0.2">
      <c r="B3536" s="2"/>
      <c r="C3536" s="2"/>
      <c r="D3536" s="2"/>
      <c r="E3536" s="2"/>
      <c r="F3536" s="2"/>
      <c r="G3536" s="3"/>
      <c r="H3536" s="3"/>
      <c r="I3536" s="2"/>
      <c r="J3536"/>
      <c r="K3536"/>
      <c r="L3536"/>
      <c r="M3536"/>
      <c r="N3536"/>
      <c r="O3536"/>
      <c r="P3536"/>
      <c r="Q3536"/>
      <c r="R3536"/>
      <c r="S3536"/>
      <c r="T3536"/>
      <c r="U3536"/>
      <c r="V3536" s="2"/>
    </row>
    <row r="3537" spans="2:22" x14ac:dyDescent="0.2">
      <c r="B3537" s="2"/>
      <c r="C3537" s="2"/>
      <c r="D3537" s="2"/>
      <c r="E3537" s="2"/>
      <c r="F3537" s="2"/>
      <c r="G3537" s="3"/>
      <c r="H3537" s="3"/>
      <c r="I3537" s="2"/>
      <c r="J3537"/>
      <c r="K3537"/>
      <c r="L3537"/>
      <c r="M3537"/>
      <c r="N3537"/>
      <c r="O3537"/>
      <c r="P3537"/>
      <c r="Q3537"/>
      <c r="R3537"/>
      <c r="S3537"/>
      <c r="T3537"/>
      <c r="U3537"/>
      <c r="V3537" s="2"/>
    </row>
    <row r="3538" spans="2:22" x14ac:dyDescent="0.2">
      <c r="B3538" s="2"/>
      <c r="C3538" s="2"/>
      <c r="D3538" s="2"/>
      <c r="E3538" s="2"/>
      <c r="F3538" s="2"/>
      <c r="G3538" s="3"/>
      <c r="H3538" s="3"/>
      <c r="I3538" s="2"/>
      <c r="J3538"/>
      <c r="K3538"/>
      <c r="L3538"/>
      <c r="M3538"/>
      <c r="N3538"/>
      <c r="O3538"/>
      <c r="P3538"/>
      <c r="Q3538"/>
      <c r="R3538"/>
      <c r="S3538"/>
      <c r="T3538"/>
      <c r="U3538"/>
      <c r="V3538" s="2"/>
    </row>
    <row r="3539" spans="2:22" x14ac:dyDescent="0.2">
      <c r="B3539" s="2"/>
      <c r="C3539" s="2"/>
      <c r="D3539" s="2"/>
      <c r="E3539" s="2"/>
      <c r="F3539" s="2"/>
      <c r="G3539" s="3"/>
      <c r="H3539" s="3"/>
      <c r="I3539" s="2"/>
      <c r="J3539"/>
      <c r="K3539"/>
      <c r="L3539"/>
      <c r="M3539"/>
      <c r="N3539"/>
      <c r="O3539"/>
      <c r="P3539"/>
      <c r="Q3539"/>
      <c r="R3539"/>
      <c r="S3539"/>
      <c r="T3539"/>
      <c r="U3539"/>
      <c r="V3539" s="2"/>
    </row>
    <row r="3540" spans="2:22" x14ac:dyDescent="0.2">
      <c r="B3540" s="2"/>
      <c r="C3540" s="2"/>
      <c r="D3540" s="2"/>
      <c r="E3540" s="2"/>
      <c r="F3540" s="2"/>
      <c r="G3540" s="3"/>
      <c r="H3540" s="3"/>
      <c r="I3540" s="2"/>
      <c r="J3540"/>
      <c r="K3540"/>
      <c r="L3540"/>
      <c r="M3540"/>
      <c r="N3540"/>
      <c r="O3540"/>
      <c r="P3540"/>
      <c r="Q3540"/>
      <c r="R3540"/>
      <c r="S3540"/>
      <c r="T3540"/>
      <c r="U3540"/>
      <c r="V3540" s="2"/>
    </row>
    <row r="3541" spans="2:22" x14ac:dyDescent="0.2">
      <c r="B3541" s="2"/>
      <c r="C3541" s="2"/>
      <c r="D3541" s="2"/>
      <c r="E3541" s="2"/>
      <c r="F3541" s="2"/>
      <c r="G3541" s="3"/>
      <c r="H3541" s="3"/>
      <c r="I3541" s="2"/>
      <c r="J3541"/>
      <c r="K3541"/>
      <c r="L3541"/>
      <c r="M3541"/>
      <c r="N3541"/>
      <c r="O3541"/>
      <c r="P3541"/>
      <c r="Q3541"/>
      <c r="R3541"/>
      <c r="S3541"/>
      <c r="T3541"/>
      <c r="U3541"/>
      <c r="V3541" s="2"/>
    </row>
    <row r="3542" spans="2:22" x14ac:dyDescent="0.2">
      <c r="B3542" s="2"/>
      <c r="C3542" s="2"/>
      <c r="D3542" s="2"/>
      <c r="E3542" s="2"/>
      <c r="F3542" s="2"/>
      <c r="G3542" s="3"/>
      <c r="H3542" s="3"/>
      <c r="I3542" s="2"/>
      <c r="J3542"/>
      <c r="K3542"/>
      <c r="L3542"/>
      <c r="M3542"/>
      <c r="N3542"/>
      <c r="O3542"/>
      <c r="P3542"/>
      <c r="Q3542"/>
      <c r="R3542"/>
      <c r="S3542"/>
      <c r="T3542"/>
      <c r="U3542"/>
      <c r="V3542" s="2"/>
    </row>
    <row r="3543" spans="2:22" x14ac:dyDescent="0.2">
      <c r="B3543" s="2"/>
      <c r="C3543" s="2"/>
      <c r="D3543" s="2"/>
      <c r="E3543" s="2"/>
      <c r="F3543" s="2"/>
      <c r="G3543" s="3"/>
      <c r="H3543" s="3"/>
      <c r="I3543" s="2"/>
      <c r="J3543"/>
      <c r="K3543"/>
      <c r="L3543"/>
      <c r="M3543"/>
      <c r="N3543"/>
      <c r="O3543"/>
      <c r="P3543"/>
      <c r="Q3543"/>
      <c r="R3543"/>
      <c r="S3543"/>
      <c r="T3543"/>
      <c r="U3543"/>
      <c r="V3543" s="2"/>
    </row>
    <row r="3544" spans="2:22" x14ac:dyDescent="0.2">
      <c r="B3544" s="2"/>
      <c r="C3544" s="2"/>
      <c r="D3544" s="2"/>
      <c r="E3544" s="2"/>
      <c r="F3544" s="2"/>
      <c r="G3544" s="3"/>
      <c r="H3544" s="3"/>
      <c r="I3544" s="2"/>
      <c r="J3544"/>
      <c r="K3544"/>
      <c r="L3544"/>
      <c r="M3544"/>
      <c r="N3544"/>
      <c r="O3544"/>
      <c r="P3544"/>
      <c r="Q3544"/>
      <c r="R3544"/>
      <c r="S3544"/>
      <c r="T3544"/>
      <c r="U3544"/>
      <c r="V3544" s="2"/>
    </row>
    <row r="3545" spans="2:22" x14ac:dyDescent="0.2">
      <c r="B3545" s="2"/>
      <c r="C3545" s="2"/>
      <c r="D3545" s="2"/>
      <c r="E3545" s="2"/>
      <c r="F3545" s="2"/>
      <c r="G3545" s="3"/>
      <c r="H3545" s="3"/>
      <c r="I3545" s="2"/>
      <c r="J3545"/>
      <c r="K3545"/>
      <c r="L3545"/>
      <c r="M3545"/>
      <c r="N3545"/>
      <c r="O3545"/>
      <c r="P3545"/>
      <c r="Q3545"/>
      <c r="R3545"/>
      <c r="S3545"/>
      <c r="T3545"/>
      <c r="U3545"/>
      <c r="V3545" s="2"/>
    </row>
    <row r="3546" spans="2:22" x14ac:dyDescent="0.2">
      <c r="B3546" s="2"/>
      <c r="C3546" s="2"/>
      <c r="D3546" s="2"/>
      <c r="E3546" s="2"/>
      <c r="F3546" s="2"/>
      <c r="G3546" s="3"/>
      <c r="H3546" s="3"/>
      <c r="I3546" s="2"/>
      <c r="J3546"/>
      <c r="K3546"/>
      <c r="L3546"/>
      <c r="M3546"/>
      <c r="N3546"/>
      <c r="O3546"/>
      <c r="P3546"/>
      <c r="Q3546"/>
      <c r="R3546"/>
      <c r="S3546"/>
      <c r="T3546"/>
      <c r="U3546"/>
      <c r="V3546" s="2"/>
    </row>
    <row r="3547" spans="2:22" x14ac:dyDescent="0.2">
      <c r="B3547" s="2"/>
      <c r="C3547" s="2"/>
      <c r="D3547" s="2"/>
      <c r="E3547" s="2"/>
      <c r="F3547" s="2"/>
      <c r="G3547" s="3"/>
      <c r="H3547" s="3"/>
      <c r="I3547" s="2"/>
      <c r="J3547"/>
      <c r="K3547"/>
      <c r="L3547"/>
      <c r="M3547"/>
      <c r="N3547"/>
      <c r="O3547"/>
      <c r="P3547"/>
      <c r="Q3547"/>
      <c r="R3547"/>
      <c r="S3547"/>
      <c r="T3547"/>
      <c r="U3547"/>
      <c r="V3547" s="2"/>
    </row>
    <row r="3548" spans="2:22" x14ac:dyDescent="0.2">
      <c r="B3548" s="2"/>
      <c r="C3548" s="2"/>
      <c r="D3548" s="2"/>
      <c r="E3548" s="2"/>
      <c r="F3548" s="2"/>
      <c r="G3548" s="3"/>
      <c r="H3548" s="3"/>
      <c r="I3548" s="2"/>
      <c r="J3548"/>
      <c r="K3548"/>
      <c r="L3548"/>
      <c r="M3548"/>
      <c r="N3548"/>
      <c r="O3548"/>
      <c r="P3548"/>
      <c r="Q3548"/>
      <c r="R3548"/>
      <c r="S3548"/>
      <c r="T3548"/>
      <c r="U3548"/>
      <c r="V3548" s="2"/>
    </row>
    <row r="3549" spans="2:22" x14ac:dyDescent="0.2">
      <c r="B3549" s="2"/>
      <c r="C3549" s="2"/>
      <c r="D3549" s="2"/>
      <c r="E3549" s="2"/>
      <c r="F3549" s="2"/>
      <c r="G3549" s="3"/>
      <c r="H3549" s="3"/>
      <c r="I3549" s="2"/>
      <c r="J3549"/>
      <c r="K3549"/>
      <c r="L3549"/>
      <c r="M3549"/>
      <c r="N3549"/>
      <c r="O3549"/>
      <c r="P3549"/>
      <c r="Q3549"/>
      <c r="R3549"/>
      <c r="S3549"/>
      <c r="T3549"/>
      <c r="U3549"/>
      <c r="V3549" s="2"/>
    </row>
    <row r="3550" spans="2:22" x14ac:dyDescent="0.2">
      <c r="B3550" s="2"/>
      <c r="C3550" s="2"/>
      <c r="D3550" s="2"/>
      <c r="E3550" s="2"/>
      <c r="F3550" s="2"/>
      <c r="G3550" s="3"/>
      <c r="H3550" s="3"/>
      <c r="I3550" s="2"/>
      <c r="J3550"/>
      <c r="K3550"/>
      <c r="L3550"/>
      <c r="M3550"/>
      <c r="N3550"/>
      <c r="O3550"/>
      <c r="P3550"/>
      <c r="Q3550"/>
      <c r="R3550"/>
      <c r="S3550"/>
      <c r="T3550"/>
      <c r="U3550"/>
      <c r="V3550" s="2"/>
    </row>
    <row r="3551" spans="2:22" x14ac:dyDescent="0.2">
      <c r="B3551" s="2"/>
      <c r="C3551" s="2"/>
      <c r="D3551" s="2"/>
      <c r="E3551" s="2"/>
      <c r="F3551" s="2"/>
      <c r="G3551" s="3"/>
      <c r="H3551" s="3"/>
      <c r="I3551" s="2"/>
      <c r="J3551"/>
      <c r="K3551"/>
      <c r="L3551"/>
      <c r="M3551"/>
      <c r="N3551"/>
      <c r="O3551"/>
      <c r="P3551"/>
      <c r="Q3551"/>
      <c r="R3551"/>
      <c r="S3551"/>
      <c r="T3551"/>
      <c r="U3551"/>
      <c r="V3551" s="2"/>
    </row>
    <row r="3552" spans="2:22" x14ac:dyDescent="0.2">
      <c r="B3552" s="2"/>
      <c r="C3552" s="2"/>
      <c r="D3552" s="2"/>
      <c r="E3552" s="2"/>
      <c r="F3552" s="2"/>
      <c r="G3552" s="3"/>
      <c r="H3552" s="3"/>
      <c r="I3552" s="2"/>
      <c r="J3552"/>
      <c r="K3552"/>
      <c r="L3552"/>
      <c r="M3552"/>
      <c r="N3552"/>
      <c r="O3552"/>
      <c r="P3552"/>
      <c r="Q3552"/>
      <c r="R3552"/>
      <c r="S3552"/>
      <c r="T3552"/>
      <c r="U3552"/>
      <c r="V3552" s="2"/>
    </row>
    <row r="3553" spans="2:22" x14ac:dyDescent="0.2">
      <c r="B3553" s="2"/>
      <c r="C3553" s="2"/>
      <c r="D3553" s="2"/>
      <c r="E3553" s="2"/>
      <c r="F3553" s="2"/>
      <c r="G3553" s="3"/>
      <c r="H3553" s="3"/>
      <c r="I3553" s="2"/>
      <c r="J3553"/>
      <c r="K3553"/>
      <c r="L3553"/>
      <c r="M3553"/>
      <c r="N3553"/>
      <c r="O3553"/>
      <c r="P3553"/>
      <c r="Q3553"/>
      <c r="R3553"/>
      <c r="S3553"/>
      <c r="T3553"/>
      <c r="U3553"/>
      <c r="V3553" s="2"/>
    </row>
    <row r="3554" spans="2:22" x14ac:dyDescent="0.2">
      <c r="B3554" s="2"/>
      <c r="C3554" s="2"/>
      <c r="D3554" s="2"/>
      <c r="E3554" s="2"/>
      <c r="F3554" s="2"/>
      <c r="G3554" s="3"/>
      <c r="H3554" s="3"/>
      <c r="I3554" s="2"/>
      <c r="J3554"/>
      <c r="K3554"/>
      <c r="L3554"/>
      <c r="M3554"/>
      <c r="N3554"/>
      <c r="O3554"/>
      <c r="P3554"/>
      <c r="Q3554"/>
      <c r="R3554"/>
      <c r="S3554"/>
      <c r="T3554"/>
      <c r="U3554"/>
      <c r="V3554" s="2"/>
    </row>
    <row r="3555" spans="2:22" x14ac:dyDescent="0.2">
      <c r="B3555" s="2"/>
      <c r="C3555" s="2"/>
      <c r="D3555" s="2"/>
      <c r="E3555" s="2"/>
      <c r="F3555" s="2"/>
      <c r="G3555" s="3"/>
      <c r="H3555" s="3"/>
      <c r="I3555" s="2"/>
      <c r="J3555"/>
      <c r="K3555"/>
      <c r="L3555"/>
      <c r="M3555"/>
      <c r="N3555"/>
      <c r="O3555"/>
      <c r="P3555"/>
      <c r="Q3555"/>
      <c r="R3555"/>
      <c r="S3555"/>
      <c r="T3555"/>
      <c r="U3555"/>
      <c r="V3555" s="2"/>
    </row>
    <row r="3556" spans="2:22" x14ac:dyDescent="0.2">
      <c r="B3556" s="2"/>
      <c r="C3556" s="2"/>
      <c r="D3556" s="2"/>
      <c r="E3556" s="2"/>
      <c r="F3556" s="2"/>
      <c r="G3556" s="3"/>
      <c r="H3556" s="3"/>
      <c r="I3556" s="2"/>
      <c r="J3556"/>
      <c r="K3556"/>
      <c r="L3556"/>
      <c r="M3556"/>
      <c r="N3556"/>
      <c r="O3556"/>
      <c r="P3556"/>
      <c r="Q3556"/>
      <c r="R3556"/>
      <c r="S3556"/>
      <c r="T3556"/>
      <c r="U3556"/>
      <c r="V3556" s="2"/>
    </row>
    <row r="3557" spans="2:22" x14ac:dyDescent="0.2">
      <c r="B3557" s="2"/>
      <c r="C3557" s="2"/>
      <c r="D3557" s="2"/>
      <c r="E3557" s="2"/>
      <c r="F3557" s="2"/>
      <c r="G3557" s="3"/>
      <c r="H3557" s="3"/>
      <c r="I3557" s="2"/>
      <c r="J3557"/>
      <c r="K3557"/>
      <c r="L3557"/>
      <c r="M3557"/>
      <c r="N3557"/>
      <c r="O3557"/>
      <c r="P3557"/>
      <c r="Q3557"/>
      <c r="R3557"/>
      <c r="S3557"/>
      <c r="T3557"/>
      <c r="U3557"/>
      <c r="V3557" s="2"/>
    </row>
    <row r="3558" spans="2:22" x14ac:dyDescent="0.2">
      <c r="B3558" s="2"/>
      <c r="C3558" s="2"/>
      <c r="D3558" s="2"/>
      <c r="E3558" s="2"/>
      <c r="F3558" s="2"/>
      <c r="G3558" s="3"/>
      <c r="H3558" s="3"/>
      <c r="I3558" s="2"/>
      <c r="J3558"/>
      <c r="K3558"/>
      <c r="L3558"/>
      <c r="M3558"/>
      <c r="N3558"/>
      <c r="O3558"/>
      <c r="P3558"/>
      <c r="Q3558"/>
      <c r="R3558"/>
      <c r="S3558"/>
      <c r="T3558"/>
      <c r="U3558"/>
      <c r="V3558" s="2"/>
    </row>
    <row r="3559" spans="2:22" x14ac:dyDescent="0.2">
      <c r="B3559" s="2"/>
      <c r="C3559" s="2"/>
      <c r="D3559" s="2"/>
      <c r="E3559" s="2"/>
      <c r="F3559" s="2"/>
      <c r="G3559" s="3"/>
      <c r="H3559" s="3"/>
      <c r="I3559" s="2"/>
      <c r="J3559"/>
      <c r="K3559"/>
      <c r="L3559"/>
      <c r="M3559"/>
      <c r="N3559"/>
      <c r="O3559"/>
      <c r="P3559"/>
      <c r="Q3559"/>
      <c r="R3559"/>
      <c r="S3559"/>
      <c r="T3559"/>
      <c r="U3559"/>
      <c r="V3559" s="2"/>
    </row>
    <row r="3560" spans="2:22" x14ac:dyDescent="0.2">
      <c r="B3560" s="2"/>
      <c r="C3560" s="2"/>
      <c r="D3560" s="2"/>
      <c r="E3560" s="2"/>
      <c r="F3560" s="2"/>
      <c r="G3560" s="3"/>
      <c r="H3560" s="3"/>
      <c r="I3560" s="2"/>
      <c r="J3560"/>
      <c r="K3560"/>
      <c r="L3560"/>
      <c r="M3560"/>
      <c r="N3560"/>
      <c r="O3560"/>
      <c r="P3560"/>
      <c r="Q3560"/>
      <c r="R3560"/>
      <c r="S3560"/>
      <c r="T3560"/>
      <c r="U3560"/>
      <c r="V3560" s="2"/>
    </row>
    <row r="3561" spans="2:22" x14ac:dyDescent="0.2">
      <c r="B3561" s="2"/>
      <c r="C3561" s="2"/>
      <c r="D3561" s="2"/>
      <c r="E3561" s="2"/>
      <c r="F3561" s="2"/>
      <c r="G3561" s="3"/>
      <c r="H3561" s="3"/>
      <c r="I3561" s="2"/>
      <c r="J3561"/>
      <c r="K3561"/>
      <c r="L3561"/>
      <c r="M3561"/>
      <c r="N3561"/>
      <c r="O3561"/>
      <c r="P3561"/>
      <c r="Q3561"/>
      <c r="R3561"/>
      <c r="S3561"/>
      <c r="T3561"/>
      <c r="U3561"/>
      <c r="V3561" s="2"/>
    </row>
    <row r="3562" spans="2:22" x14ac:dyDescent="0.2">
      <c r="B3562" s="2"/>
      <c r="C3562" s="2"/>
      <c r="D3562" s="2"/>
      <c r="E3562" s="2"/>
      <c r="F3562" s="2"/>
      <c r="G3562" s="3"/>
      <c r="H3562" s="3"/>
      <c r="I3562" s="2"/>
      <c r="J3562"/>
      <c r="K3562"/>
      <c r="L3562"/>
      <c r="M3562"/>
      <c r="N3562"/>
      <c r="O3562"/>
      <c r="P3562"/>
      <c r="Q3562"/>
      <c r="R3562"/>
      <c r="S3562"/>
      <c r="T3562"/>
      <c r="U3562"/>
      <c r="V3562" s="2"/>
    </row>
    <row r="3563" spans="2:22" x14ac:dyDescent="0.2">
      <c r="B3563" s="2"/>
      <c r="C3563" s="2"/>
      <c r="D3563" s="2"/>
      <c r="E3563" s="2"/>
      <c r="F3563" s="2"/>
      <c r="G3563" s="3"/>
      <c r="H3563" s="3"/>
      <c r="I3563" s="2"/>
      <c r="J3563"/>
      <c r="K3563"/>
      <c r="L3563"/>
      <c r="M3563"/>
      <c r="N3563"/>
      <c r="O3563"/>
      <c r="P3563"/>
      <c r="Q3563"/>
      <c r="R3563"/>
      <c r="S3563"/>
      <c r="T3563"/>
      <c r="U3563"/>
      <c r="V3563" s="2"/>
    </row>
    <row r="3564" spans="2:22" x14ac:dyDescent="0.2">
      <c r="B3564" s="2"/>
      <c r="C3564" s="2"/>
      <c r="D3564" s="2"/>
      <c r="E3564" s="2"/>
      <c r="F3564" s="2"/>
      <c r="G3564" s="3"/>
      <c r="H3564" s="3"/>
      <c r="I3564" s="2"/>
      <c r="J3564"/>
      <c r="K3564"/>
      <c r="L3564"/>
      <c r="M3564"/>
      <c r="N3564"/>
      <c r="O3564"/>
      <c r="P3564"/>
      <c r="Q3564"/>
      <c r="R3564"/>
      <c r="S3564"/>
      <c r="T3564"/>
      <c r="U3564"/>
      <c r="V3564" s="2"/>
    </row>
    <row r="3565" spans="2:22" x14ac:dyDescent="0.2">
      <c r="B3565" s="2"/>
      <c r="C3565" s="2"/>
      <c r="D3565" s="2"/>
      <c r="E3565" s="2"/>
      <c r="F3565" s="2"/>
      <c r="G3565" s="3"/>
      <c r="H3565" s="3"/>
      <c r="I3565" s="2"/>
      <c r="J3565"/>
      <c r="K3565"/>
      <c r="L3565"/>
      <c r="M3565"/>
      <c r="N3565"/>
      <c r="O3565"/>
      <c r="P3565"/>
      <c r="Q3565"/>
      <c r="R3565"/>
      <c r="S3565"/>
      <c r="T3565"/>
      <c r="U3565"/>
      <c r="V3565" s="2"/>
    </row>
    <row r="3566" spans="2:22" x14ac:dyDescent="0.2">
      <c r="B3566" s="2"/>
      <c r="C3566" s="2"/>
      <c r="D3566" s="2"/>
      <c r="E3566" s="2"/>
      <c r="F3566" s="2"/>
      <c r="G3566" s="3"/>
      <c r="H3566" s="3"/>
      <c r="I3566" s="2"/>
      <c r="J3566"/>
      <c r="K3566"/>
      <c r="L3566"/>
      <c r="M3566"/>
      <c r="N3566"/>
      <c r="O3566"/>
      <c r="P3566"/>
      <c r="Q3566"/>
      <c r="R3566"/>
      <c r="S3566"/>
      <c r="T3566"/>
      <c r="U3566"/>
      <c r="V3566" s="2"/>
    </row>
    <row r="3567" spans="2:22" x14ac:dyDescent="0.2">
      <c r="B3567" s="2"/>
      <c r="C3567" s="2"/>
      <c r="D3567" s="2"/>
      <c r="E3567" s="2"/>
      <c r="F3567" s="2"/>
      <c r="G3567" s="3"/>
      <c r="H3567" s="3"/>
      <c r="I3567" s="2"/>
      <c r="J3567"/>
      <c r="K3567"/>
      <c r="L3567"/>
      <c r="M3567"/>
      <c r="N3567"/>
      <c r="O3567"/>
      <c r="P3567"/>
      <c r="Q3567"/>
      <c r="R3567"/>
      <c r="S3567"/>
      <c r="T3567"/>
      <c r="U3567"/>
      <c r="V3567" s="2"/>
    </row>
    <row r="3568" spans="2:22" x14ac:dyDescent="0.2">
      <c r="B3568" s="2"/>
      <c r="C3568" s="2"/>
      <c r="D3568" s="2"/>
      <c r="E3568" s="2"/>
      <c r="F3568" s="2"/>
      <c r="G3568" s="3"/>
      <c r="H3568" s="3"/>
      <c r="I3568" s="2"/>
      <c r="J3568"/>
      <c r="K3568"/>
      <c r="L3568"/>
      <c r="M3568"/>
      <c r="N3568"/>
      <c r="O3568"/>
      <c r="P3568"/>
      <c r="Q3568"/>
      <c r="R3568"/>
      <c r="S3568"/>
      <c r="T3568"/>
      <c r="U3568"/>
      <c r="V3568" s="2"/>
    </row>
    <row r="3569" spans="2:22" x14ac:dyDescent="0.2">
      <c r="B3569" s="2"/>
      <c r="C3569" s="2"/>
      <c r="D3569" s="2"/>
      <c r="E3569" s="2"/>
      <c r="F3569" s="2"/>
      <c r="G3569" s="3"/>
      <c r="H3569" s="3"/>
      <c r="I3569" s="2"/>
      <c r="J3569"/>
      <c r="K3569"/>
      <c r="L3569"/>
      <c r="M3569"/>
      <c r="N3569"/>
      <c r="O3569"/>
      <c r="P3569"/>
      <c r="Q3569"/>
      <c r="R3569"/>
      <c r="S3569"/>
      <c r="T3569"/>
      <c r="U3569"/>
      <c r="V3569" s="2"/>
    </row>
    <row r="3570" spans="2:22" x14ac:dyDescent="0.2">
      <c r="B3570" s="2"/>
      <c r="C3570" s="2"/>
      <c r="D3570" s="2"/>
      <c r="E3570" s="2"/>
      <c r="F3570" s="2"/>
      <c r="G3570" s="3"/>
      <c r="H3570" s="3"/>
      <c r="I3570" s="2"/>
      <c r="J3570"/>
      <c r="K3570"/>
      <c r="L3570"/>
      <c r="M3570"/>
      <c r="N3570"/>
      <c r="O3570"/>
      <c r="P3570"/>
      <c r="Q3570"/>
      <c r="R3570"/>
      <c r="S3570"/>
      <c r="T3570"/>
      <c r="U3570"/>
      <c r="V3570" s="2"/>
    </row>
    <row r="3571" spans="2:22" x14ac:dyDescent="0.2">
      <c r="B3571" s="2"/>
      <c r="C3571" s="2"/>
      <c r="D3571" s="2"/>
      <c r="E3571" s="2"/>
      <c r="F3571" s="2"/>
      <c r="G3571" s="3"/>
      <c r="H3571" s="3"/>
      <c r="I3571" s="2"/>
      <c r="J3571"/>
      <c r="K3571"/>
      <c r="L3571"/>
      <c r="M3571"/>
      <c r="N3571"/>
      <c r="O3571"/>
      <c r="P3571"/>
      <c r="Q3571"/>
      <c r="R3571"/>
      <c r="S3571"/>
      <c r="T3571"/>
      <c r="U3571"/>
      <c r="V3571" s="2"/>
    </row>
    <row r="3572" spans="2:22" x14ac:dyDescent="0.2">
      <c r="B3572" s="2"/>
      <c r="C3572" s="2"/>
      <c r="D3572" s="2"/>
      <c r="E3572" s="2"/>
      <c r="F3572" s="2"/>
      <c r="G3572" s="3"/>
      <c r="H3572" s="3"/>
      <c r="I3572" s="2"/>
      <c r="J3572"/>
      <c r="K3572"/>
      <c r="L3572"/>
      <c r="M3572"/>
      <c r="N3572"/>
      <c r="O3572"/>
      <c r="P3572"/>
      <c r="Q3572"/>
      <c r="R3572"/>
      <c r="S3572"/>
      <c r="T3572"/>
      <c r="U3572"/>
      <c r="V3572" s="2"/>
    </row>
    <row r="3573" spans="2:22" x14ac:dyDescent="0.2">
      <c r="B3573" s="2"/>
      <c r="C3573" s="2"/>
      <c r="D3573" s="2"/>
      <c r="E3573" s="2"/>
      <c r="F3573" s="2"/>
      <c r="G3573" s="3"/>
      <c r="H3573" s="3"/>
      <c r="I3573" s="2"/>
      <c r="J3573"/>
      <c r="K3573"/>
      <c r="L3573"/>
      <c r="M3573"/>
      <c r="N3573"/>
      <c r="O3573"/>
      <c r="P3573"/>
      <c r="Q3573"/>
      <c r="R3573"/>
      <c r="S3573"/>
      <c r="T3573"/>
      <c r="U3573"/>
      <c r="V3573" s="2"/>
    </row>
    <row r="3574" spans="2:22" x14ac:dyDescent="0.2">
      <c r="B3574" s="2"/>
      <c r="C3574" s="2"/>
      <c r="D3574" s="2"/>
      <c r="E3574" s="2"/>
      <c r="F3574" s="2"/>
      <c r="G3574" s="3"/>
      <c r="H3574" s="3"/>
      <c r="I3574" s="2"/>
      <c r="J3574"/>
      <c r="K3574"/>
      <c r="L3574"/>
      <c r="M3574"/>
      <c r="N3574"/>
      <c r="O3574"/>
      <c r="P3574"/>
      <c r="Q3574"/>
      <c r="R3574"/>
      <c r="S3574"/>
      <c r="T3574"/>
      <c r="U3574"/>
      <c r="V3574" s="2"/>
    </row>
    <row r="3575" spans="2:22" x14ac:dyDescent="0.2">
      <c r="B3575" s="2"/>
      <c r="C3575" s="2"/>
      <c r="D3575" s="2"/>
      <c r="E3575" s="2"/>
      <c r="F3575" s="2"/>
      <c r="G3575" s="3"/>
      <c r="H3575" s="3"/>
      <c r="I3575" s="2"/>
      <c r="J3575"/>
      <c r="K3575"/>
      <c r="L3575"/>
      <c r="M3575"/>
      <c r="N3575"/>
      <c r="O3575"/>
      <c r="P3575"/>
      <c r="Q3575"/>
      <c r="R3575"/>
      <c r="S3575"/>
      <c r="T3575"/>
      <c r="U3575"/>
      <c r="V3575" s="2"/>
    </row>
    <row r="3576" spans="2:22" x14ac:dyDescent="0.2">
      <c r="B3576" s="2"/>
      <c r="C3576" s="2"/>
      <c r="D3576" s="2"/>
      <c r="E3576" s="2"/>
      <c r="F3576" s="2"/>
      <c r="G3576" s="3"/>
      <c r="H3576" s="3"/>
      <c r="I3576" s="2"/>
      <c r="J3576"/>
      <c r="K3576"/>
      <c r="L3576"/>
      <c r="M3576"/>
      <c r="N3576"/>
      <c r="O3576"/>
      <c r="P3576"/>
      <c r="Q3576"/>
      <c r="R3576"/>
      <c r="S3576"/>
      <c r="T3576"/>
      <c r="U3576"/>
      <c r="V3576" s="2"/>
    </row>
    <row r="3577" spans="2:22" x14ac:dyDescent="0.2">
      <c r="B3577" s="2"/>
      <c r="C3577" s="2"/>
      <c r="D3577" s="2"/>
      <c r="E3577" s="2"/>
      <c r="F3577" s="2"/>
      <c r="G3577" s="3"/>
      <c r="H3577" s="3"/>
      <c r="I3577" s="2"/>
      <c r="J3577"/>
      <c r="K3577"/>
      <c r="L3577"/>
      <c r="M3577"/>
      <c r="N3577"/>
      <c r="O3577"/>
      <c r="P3577"/>
      <c r="Q3577"/>
      <c r="R3577"/>
      <c r="S3577"/>
      <c r="T3577"/>
      <c r="U3577"/>
      <c r="V3577" s="2"/>
    </row>
    <row r="3578" spans="2:22" x14ac:dyDescent="0.2">
      <c r="B3578" s="2"/>
      <c r="C3578" s="2"/>
      <c r="D3578" s="2"/>
      <c r="E3578" s="2"/>
      <c r="F3578" s="2"/>
      <c r="G3578" s="3"/>
      <c r="H3578" s="3"/>
      <c r="I3578" s="2"/>
      <c r="J3578"/>
      <c r="K3578"/>
      <c r="L3578"/>
      <c r="M3578"/>
      <c r="N3578"/>
      <c r="O3578"/>
      <c r="P3578"/>
      <c r="Q3578"/>
      <c r="R3578"/>
      <c r="S3578"/>
      <c r="T3578"/>
      <c r="U3578"/>
      <c r="V3578" s="2"/>
    </row>
    <row r="3579" spans="2:22" x14ac:dyDescent="0.2">
      <c r="B3579" s="2"/>
      <c r="C3579" s="2"/>
      <c r="D3579" s="2"/>
      <c r="E3579" s="2"/>
      <c r="F3579" s="2"/>
      <c r="G3579" s="3"/>
      <c r="H3579" s="3"/>
      <c r="I3579" s="2"/>
      <c r="J3579"/>
      <c r="K3579"/>
      <c r="L3579"/>
      <c r="M3579"/>
      <c r="N3579"/>
      <c r="O3579"/>
      <c r="P3579"/>
      <c r="Q3579"/>
      <c r="R3579"/>
      <c r="S3579"/>
      <c r="T3579"/>
      <c r="U3579"/>
      <c r="V3579" s="2"/>
    </row>
    <row r="3580" spans="2:22" x14ac:dyDescent="0.2">
      <c r="B3580" s="2"/>
      <c r="C3580" s="2"/>
      <c r="D3580" s="2"/>
      <c r="E3580" s="2"/>
      <c r="F3580" s="2"/>
      <c r="G3580" s="3"/>
      <c r="H3580" s="3"/>
      <c r="I3580" s="2"/>
      <c r="J3580"/>
      <c r="K3580"/>
      <c r="L3580"/>
      <c r="M3580"/>
      <c r="N3580"/>
      <c r="O3580"/>
      <c r="P3580"/>
      <c r="Q3580"/>
      <c r="R3580"/>
      <c r="S3580"/>
      <c r="T3580"/>
      <c r="U3580"/>
      <c r="V3580" s="2"/>
    </row>
    <row r="3581" spans="2:22" x14ac:dyDescent="0.2">
      <c r="B3581" s="2"/>
      <c r="C3581" s="2"/>
      <c r="D3581" s="2"/>
      <c r="E3581" s="2"/>
      <c r="F3581" s="2"/>
      <c r="G3581" s="3"/>
      <c r="H3581" s="3"/>
      <c r="I3581" s="2"/>
      <c r="J3581"/>
      <c r="K3581"/>
      <c r="L3581"/>
      <c r="M3581"/>
      <c r="N3581"/>
      <c r="O3581"/>
      <c r="P3581"/>
      <c r="Q3581"/>
      <c r="R3581"/>
      <c r="S3581"/>
      <c r="T3581"/>
      <c r="U3581"/>
      <c r="V3581" s="2"/>
    </row>
    <row r="3582" spans="2:22" x14ac:dyDescent="0.2">
      <c r="B3582" s="2"/>
      <c r="C3582" s="2"/>
      <c r="D3582" s="2"/>
      <c r="E3582" s="2"/>
      <c r="F3582" s="2"/>
      <c r="G3582" s="3"/>
      <c r="H3582" s="3"/>
      <c r="I3582" s="2"/>
      <c r="J3582"/>
      <c r="K3582"/>
      <c r="L3582"/>
      <c r="M3582"/>
      <c r="N3582"/>
      <c r="O3582"/>
      <c r="P3582"/>
      <c r="Q3582"/>
      <c r="R3582"/>
      <c r="S3582"/>
      <c r="T3582"/>
      <c r="U3582"/>
      <c r="V3582" s="2"/>
    </row>
    <row r="3583" spans="2:22" x14ac:dyDescent="0.2">
      <c r="B3583" s="2"/>
      <c r="C3583" s="2"/>
      <c r="D3583" s="2"/>
      <c r="E3583" s="2"/>
      <c r="F3583" s="2"/>
      <c r="G3583" s="3"/>
      <c r="H3583" s="3"/>
      <c r="I3583" s="2"/>
      <c r="J3583"/>
      <c r="K3583"/>
      <c r="L3583"/>
      <c r="M3583"/>
      <c r="N3583"/>
      <c r="O3583"/>
      <c r="P3583"/>
      <c r="Q3583"/>
      <c r="R3583"/>
      <c r="S3583"/>
      <c r="T3583"/>
      <c r="U3583"/>
      <c r="V3583" s="2"/>
    </row>
    <row r="3584" spans="2:22" x14ac:dyDescent="0.2">
      <c r="B3584" s="2"/>
      <c r="C3584" s="2"/>
      <c r="D3584" s="2"/>
      <c r="E3584" s="2"/>
      <c r="F3584" s="2"/>
      <c r="G3584" s="3"/>
      <c r="H3584" s="3"/>
      <c r="I3584" s="2"/>
      <c r="J3584"/>
      <c r="K3584"/>
      <c r="L3584"/>
      <c r="M3584"/>
      <c r="N3584"/>
      <c r="O3584"/>
      <c r="P3584"/>
      <c r="Q3584"/>
      <c r="R3584"/>
      <c r="S3584"/>
      <c r="T3584"/>
      <c r="U3584"/>
      <c r="V3584" s="2"/>
    </row>
    <row r="3585" spans="2:22" x14ac:dyDescent="0.2">
      <c r="B3585" s="2"/>
      <c r="C3585" s="2"/>
      <c r="D3585" s="2"/>
      <c r="E3585" s="2"/>
      <c r="F3585" s="2"/>
      <c r="G3585" s="3"/>
      <c r="H3585" s="3"/>
      <c r="I3585" s="2"/>
      <c r="J3585"/>
      <c r="K3585"/>
      <c r="L3585"/>
      <c r="M3585"/>
      <c r="N3585"/>
      <c r="O3585"/>
      <c r="P3585"/>
      <c r="Q3585"/>
      <c r="R3585"/>
      <c r="S3585"/>
      <c r="T3585"/>
      <c r="U3585"/>
      <c r="V3585" s="2"/>
    </row>
    <row r="3586" spans="2:22" x14ac:dyDescent="0.2">
      <c r="B3586" s="2"/>
      <c r="C3586" s="2"/>
      <c r="D3586" s="2"/>
      <c r="E3586" s="2"/>
      <c r="F3586" s="2"/>
      <c r="G3586" s="3"/>
      <c r="H3586" s="3"/>
      <c r="I3586" s="2"/>
      <c r="J3586"/>
      <c r="K3586"/>
      <c r="L3586"/>
      <c r="M3586"/>
      <c r="N3586"/>
      <c r="O3586"/>
      <c r="P3586"/>
      <c r="Q3586"/>
      <c r="R3586"/>
      <c r="S3586"/>
      <c r="T3586"/>
      <c r="U3586"/>
      <c r="V3586" s="2"/>
    </row>
    <row r="3587" spans="2:22" x14ac:dyDescent="0.2">
      <c r="B3587" s="2"/>
      <c r="C3587" s="2"/>
      <c r="D3587" s="2"/>
      <c r="E3587" s="2"/>
      <c r="F3587" s="2"/>
      <c r="G3587" s="3"/>
      <c r="H3587" s="3"/>
      <c r="I3587" s="2"/>
      <c r="J3587"/>
      <c r="K3587"/>
      <c r="L3587"/>
      <c r="M3587"/>
      <c r="N3587"/>
      <c r="O3587"/>
      <c r="P3587"/>
      <c r="Q3587"/>
      <c r="R3587"/>
      <c r="S3587"/>
      <c r="T3587"/>
      <c r="U3587"/>
      <c r="V3587" s="2"/>
    </row>
    <row r="3588" spans="2:22" x14ac:dyDescent="0.2">
      <c r="B3588" s="2"/>
      <c r="C3588" s="2"/>
      <c r="D3588" s="2"/>
      <c r="E3588" s="2"/>
      <c r="F3588" s="2"/>
      <c r="G3588" s="3"/>
      <c r="H3588" s="3"/>
      <c r="I3588" s="2"/>
      <c r="J3588"/>
      <c r="K3588"/>
      <c r="L3588"/>
      <c r="M3588"/>
      <c r="N3588"/>
      <c r="O3588"/>
      <c r="P3588"/>
      <c r="Q3588"/>
      <c r="R3588"/>
      <c r="S3588"/>
      <c r="T3588"/>
      <c r="U3588"/>
      <c r="V3588" s="2"/>
    </row>
    <row r="3589" spans="2:22" x14ac:dyDescent="0.2">
      <c r="B3589" s="2"/>
      <c r="C3589" s="2"/>
      <c r="D3589" s="2"/>
      <c r="E3589" s="2"/>
      <c r="F3589" s="2"/>
      <c r="G3589" s="3"/>
      <c r="H3589" s="3"/>
      <c r="I3589" s="2"/>
      <c r="J3589"/>
      <c r="K3589"/>
      <c r="L3589"/>
      <c r="M3589"/>
      <c r="N3589"/>
      <c r="O3589"/>
      <c r="P3589"/>
      <c r="Q3589"/>
      <c r="R3589"/>
      <c r="S3589"/>
      <c r="T3589"/>
      <c r="U3589"/>
      <c r="V3589" s="2"/>
    </row>
    <row r="3590" spans="2:22" x14ac:dyDescent="0.2">
      <c r="B3590" s="2"/>
      <c r="C3590" s="2"/>
      <c r="D3590" s="2"/>
      <c r="E3590" s="2"/>
      <c r="F3590" s="2"/>
      <c r="G3590" s="3"/>
      <c r="H3590" s="3"/>
      <c r="I3590" s="2"/>
      <c r="J3590"/>
      <c r="K3590"/>
      <c r="L3590"/>
      <c r="M3590"/>
      <c r="N3590"/>
      <c r="O3590"/>
      <c r="P3590"/>
      <c r="Q3590"/>
      <c r="R3590"/>
      <c r="S3590"/>
      <c r="T3590"/>
      <c r="U3590"/>
      <c r="V3590" s="2"/>
    </row>
    <row r="3591" spans="2:22" x14ac:dyDescent="0.2">
      <c r="B3591" s="2"/>
      <c r="C3591" s="2"/>
      <c r="D3591" s="2"/>
      <c r="E3591" s="2"/>
      <c r="F3591" s="2"/>
      <c r="G3591" s="3"/>
      <c r="H3591" s="3"/>
      <c r="I3591" s="2"/>
      <c r="J3591"/>
      <c r="K3591"/>
      <c r="L3591"/>
      <c r="M3591"/>
      <c r="N3591"/>
      <c r="O3591"/>
      <c r="P3591"/>
      <c r="Q3591"/>
      <c r="R3591"/>
      <c r="S3591"/>
      <c r="T3591"/>
      <c r="U3591"/>
      <c r="V3591" s="2"/>
    </row>
    <row r="3592" spans="2:22" x14ac:dyDescent="0.2">
      <c r="B3592" s="2"/>
      <c r="C3592" s="2"/>
      <c r="D3592" s="2"/>
      <c r="E3592" s="2"/>
      <c r="F3592" s="2"/>
      <c r="G3592" s="3"/>
      <c r="H3592" s="3"/>
      <c r="I3592" s="2"/>
      <c r="J3592"/>
      <c r="K3592"/>
      <c r="L3592"/>
      <c r="M3592"/>
      <c r="N3592"/>
      <c r="O3592"/>
      <c r="P3592"/>
      <c r="Q3592"/>
      <c r="R3592"/>
      <c r="S3592"/>
      <c r="T3592"/>
      <c r="U3592"/>
      <c r="V3592" s="2"/>
    </row>
    <row r="3593" spans="2:22" x14ac:dyDescent="0.2">
      <c r="B3593" s="2"/>
      <c r="C3593" s="2"/>
      <c r="D3593" s="2"/>
      <c r="E3593" s="2"/>
      <c r="F3593" s="2"/>
      <c r="G3593" s="3"/>
      <c r="H3593" s="3"/>
      <c r="I3593" s="2"/>
      <c r="J3593"/>
      <c r="K3593"/>
      <c r="L3593"/>
      <c r="M3593"/>
      <c r="N3593"/>
      <c r="O3593"/>
      <c r="P3593"/>
      <c r="Q3593"/>
      <c r="R3593"/>
      <c r="S3593"/>
      <c r="T3593"/>
      <c r="U3593"/>
      <c r="V3593" s="2"/>
    </row>
    <row r="3594" spans="2:22" x14ac:dyDescent="0.2">
      <c r="B3594" s="2"/>
      <c r="C3594" s="2"/>
      <c r="D3594" s="2"/>
      <c r="E3594" s="2"/>
      <c r="F3594" s="2"/>
      <c r="G3594" s="3"/>
      <c r="H3594" s="3"/>
      <c r="I3594" s="2"/>
      <c r="J3594"/>
      <c r="K3594"/>
      <c r="L3594"/>
      <c r="M3594"/>
      <c r="N3594"/>
      <c r="O3594"/>
      <c r="P3594"/>
      <c r="Q3594"/>
      <c r="R3594"/>
      <c r="S3594"/>
      <c r="T3594"/>
      <c r="U3594"/>
      <c r="V3594" s="2"/>
    </row>
    <row r="3595" spans="2:22" x14ac:dyDescent="0.2">
      <c r="B3595" s="2"/>
      <c r="C3595" s="2"/>
      <c r="D3595" s="2"/>
      <c r="E3595" s="2"/>
      <c r="F3595" s="2"/>
      <c r="G3595" s="3"/>
      <c r="H3595" s="3"/>
      <c r="I3595" s="2"/>
      <c r="J3595"/>
      <c r="K3595"/>
      <c r="L3595"/>
      <c r="M3595"/>
      <c r="N3595"/>
      <c r="O3595"/>
      <c r="P3595"/>
      <c r="Q3595"/>
      <c r="R3595"/>
      <c r="S3595"/>
      <c r="T3595"/>
      <c r="U3595"/>
      <c r="V3595" s="2"/>
    </row>
    <row r="3596" spans="2:22" x14ac:dyDescent="0.2">
      <c r="B3596" s="2"/>
      <c r="C3596" s="2"/>
      <c r="D3596" s="2"/>
      <c r="E3596" s="2"/>
      <c r="F3596" s="2"/>
      <c r="G3596" s="3"/>
      <c r="H3596" s="3"/>
      <c r="I3596" s="2"/>
      <c r="J3596"/>
      <c r="K3596"/>
      <c r="L3596"/>
      <c r="M3596"/>
      <c r="N3596"/>
      <c r="O3596"/>
      <c r="P3596"/>
      <c r="Q3596"/>
      <c r="R3596"/>
      <c r="S3596"/>
      <c r="T3596"/>
      <c r="U3596"/>
      <c r="V3596" s="2"/>
    </row>
    <row r="3597" spans="2:22" x14ac:dyDescent="0.2">
      <c r="B3597" s="2"/>
      <c r="C3597" s="2"/>
      <c r="D3597" s="2"/>
      <c r="E3597" s="2"/>
      <c r="F3597" s="2"/>
      <c r="G3597" s="3"/>
      <c r="H3597" s="3"/>
      <c r="I3597" s="2"/>
      <c r="J3597"/>
      <c r="K3597"/>
      <c r="L3597"/>
      <c r="M3597"/>
      <c r="N3597"/>
      <c r="O3597"/>
      <c r="P3597"/>
      <c r="Q3597"/>
      <c r="R3597"/>
      <c r="S3597"/>
      <c r="T3597"/>
      <c r="U3597"/>
      <c r="V3597" s="2"/>
    </row>
    <row r="3598" spans="2:22" x14ac:dyDescent="0.2">
      <c r="B3598" s="2"/>
      <c r="C3598" s="2"/>
      <c r="D3598" s="2"/>
      <c r="E3598" s="2"/>
      <c r="F3598" s="2"/>
      <c r="G3598" s="3"/>
      <c r="H3598" s="3"/>
      <c r="I3598" s="2"/>
      <c r="J3598"/>
      <c r="K3598"/>
      <c r="L3598"/>
      <c r="M3598"/>
      <c r="N3598"/>
      <c r="O3598"/>
      <c r="P3598"/>
      <c r="Q3598"/>
      <c r="R3598"/>
      <c r="S3598"/>
      <c r="T3598"/>
      <c r="U3598"/>
      <c r="V3598" s="2"/>
    </row>
    <row r="3599" spans="2:22" x14ac:dyDescent="0.2">
      <c r="B3599" s="2"/>
      <c r="C3599" s="2"/>
      <c r="D3599" s="2"/>
      <c r="E3599" s="2"/>
      <c r="F3599" s="2"/>
      <c r="G3599" s="3"/>
      <c r="H3599" s="3"/>
      <c r="I3599" s="2"/>
      <c r="J3599"/>
      <c r="K3599"/>
      <c r="L3599"/>
      <c r="M3599"/>
      <c r="N3599"/>
      <c r="O3599"/>
      <c r="P3599"/>
      <c r="Q3599"/>
      <c r="R3599"/>
      <c r="S3599"/>
      <c r="T3599"/>
      <c r="U3599"/>
      <c r="V3599" s="2"/>
    </row>
    <row r="3600" spans="2:22" x14ac:dyDescent="0.2">
      <c r="B3600" s="2"/>
      <c r="C3600" s="2"/>
      <c r="D3600" s="2"/>
      <c r="E3600" s="2"/>
      <c r="F3600" s="2"/>
      <c r="G3600" s="3"/>
      <c r="H3600" s="3"/>
      <c r="I3600" s="2"/>
      <c r="J3600"/>
      <c r="K3600"/>
      <c r="L3600"/>
      <c r="M3600"/>
      <c r="N3600"/>
      <c r="O3600"/>
      <c r="P3600"/>
      <c r="Q3600"/>
      <c r="R3600"/>
      <c r="S3600"/>
      <c r="T3600"/>
      <c r="U3600"/>
      <c r="V3600" s="2"/>
    </row>
    <row r="3601" spans="2:22" x14ac:dyDescent="0.2">
      <c r="B3601" s="2"/>
      <c r="C3601" s="2"/>
      <c r="D3601" s="2"/>
      <c r="E3601" s="2"/>
      <c r="F3601" s="2"/>
      <c r="G3601" s="3"/>
      <c r="H3601" s="3"/>
      <c r="I3601" s="2"/>
      <c r="J3601"/>
      <c r="K3601"/>
      <c r="L3601"/>
      <c r="M3601"/>
      <c r="N3601"/>
      <c r="O3601"/>
      <c r="P3601"/>
      <c r="Q3601"/>
      <c r="R3601"/>
      <c r="S3601"/>
      <c r="T3601"/>
      <c r="U3601"/>
      <c r="V3601" s="2"/>
    </row>
    <row r="3602" spans="2:22" x14ac:dyDescent="0.2">
      <c r="B3602" s="2"/>
      <c r="C3602" s="2"/>
      <c r="D3602" s="2"/>
      <c r="E3602" s="2"/>
      <c r="F3602" s="2"/>
      <c r="G3602" s="3"/>
      <c r="H3602" s="3"/>
      <c r="I3602" s="2"/>
      <c r="J3602"/>
      <c r="K3602"/>
      <c r="L3602"/>
      <c r="M3602"/>
      <c r="N3602"/>
      <c r="O3602"/>
      <c r="P3602"/>
      <c r="Q3602"/>
      <c r="R3602"/>
      <c r="S3602"/>
      <c r="T3602"/>
      <c r="U3602"/>
      <c r="V3602" s="2"/>
    </row>
    <row r="3603" spans="2:22" x14ac:dyDescent="0.2">
      <c r="B3603" s="2"/>
      <c r="C3603" s="2"/>
      <c r="D3603" s="2"/>
      <c r="E3603" s="2"/>
      <c r="F3603" s="2"/>
      <c r="G3603" s="3"/>
      <c r="H3603" s="3"/>
      <c r="I3603" s="2"/>
      <c r="J3603"/>
      <c r="K3603"/>
      <c r="L3603"/>
      <c r="M3603"/>
      <c r="N3603"/>
      <c r="O3603"/>
      <c r="P3603"/>
      <c r="Q3603"/>
      <c r="R3603"/>
      <c r="S3603"/>
      <c r="T3603"/>
      <c r="U3603"/>
      <c r="V3603" s="2"/>
    </row>
    <row r="3604" spans="2:22" x14ac:dyDescent="0.2">
      <c r="B3604" s="2"/>
      <c r="C3604" s="2"/>
      <c r="D3604" s="2"/>
      <c r="E3604" s="2"/>
      <c r="F3604" s="2"/>
      <c r="G3604" s="3"/>
      <c r="H3604" s="3"/>
      <c r="I3604" s="2"/>
      <c r="J3604"/>
      <c r="K3604"/>
      <c r="L3604"/>
      <c r="M3604"/>
      <c r="N3604"/>
      <c r="O3604"/>
      <c r="P3604"/>
      <c r="Q3604"/>
      <c r="R3604"/>
      <c r="S3604"/>
      <c r="T3604"/>
      <c r="U3604"/>
      <c r="V3604" s="2"/>
    </row>
    <row r="3605" spans="2:22" x14ac:dyDescent="0.2">
      <c r="B3605" s="2"/>
      <c r="C3605" s="2"/>
      <c r="D3605" s="2"/>
      <c r="E3605" s="2"/>
      <c r="F3605" s="2"/>
      <c r="G3605" s="3"/>
      <c r="H3605" s="3"/>
      <c r="I3605" s="2"/>
      <c r="J3605"/>
      <c r="K3605"/>
      <c r="L3605"/>
      <c r="M3605"/>
      <c r="N3605"/>
      <c r="O3605"/>
      <c r="P3605"/>
      <c r="Q3605"/>
      <c r="R3605"/>
      <c r="S3605"/>
      <c r="T3605"/>
      <c r="U3605"/>
      <c r="V3605" s="2"/>
    </row>
    <row r="3606" spans="2:22" x14ac:dyDescent="0.2">
      <c r="B3606" s="2"/>
      <c r="C3606" s="2"/>
      <c r="D3606" s="2"/>
      <c r="E3606" s="2"/>
      <c r="F3606" s="2"/>
      <c r="G3606" s="3"/>
      <c r="H3606" s="3"/>
      <c r="I3606" s="2"/>
      <c r="J3606"/>
      <c r="K3606"/>
      <c r="L3606"/>
      <c r="M3606"/>
      <c r="N3606"/>
      <c r="O3606"/>
      <c r="P3606"/>
      <c r="Q3606"/>
      <c r="R3606"/>
      <c r="S3606"/>
      <c r="T3606"/>
      <c r="U3606"/>
      <c r="V3606" s="2"/>
    </row>
    <row r="3607" spans="2:22" x14ac:dyDescent="0.2">
      <c r="B3607" s="2"/>
      <c r="C3607" s="2"/>
      <c r="D3607" s="2"/>
      <c r="E3607" s="2"/>
      <c r="F3607" s="2"/>
      <c r="G3607" s="3"/>
      <c r="H3607" s="3"/>
      <c r="I3607" s="2"/>
      <c r="J3607"/>
      <c r="K3607"/>
      <c r="L3607"/>
      <c r="M3607"/>
      <c r="N3607"/>
      <c r="O3607"/>
      <c r="P3607"/>
      <c r="Q3607"/>
      <c r="R3607"/>
      <c r="S3607"/>
      <c r="T3607"/>
      <c r="U3607"/>
      <c r="V3607" s="2"/>
    </row>
    <row r="3608" spans="2:22" x14ac:dyDescent="0.2">
      <c r="B3608" s="2"/>
      <c r="C3608" s="2"/>
      <c r="D3608" s="2"/>
      <c r="E3608" s="2"/>
      <c r="F3608" s="2"/>
      <c r="G3608" s="3"/>
      <c r="H3608" s="3"/>
      <c r="I3608" s="2"/>
      <c r="J3608"/>
      <c r="K3608"/>
      <c r="L3608"/>
      <c r="M3608"/>
      <c r="N3608"/>
      <c r="O3608"/>
      <c r="P3608"/>
      <c r="Q3608"/>
      <c r="R3608"/>
      <c r="S3608"/>
      <c r="T3608"/>
      <c r="U3608"/>
      <c r="V3608" s="2"/>
    </row>
    <row r="3609" spans="2:22" x14ac:dyDescent="0.2">
      <c r="B3609" s="2"/>
      <c r="C3609" s="2"/>
      <c r="D3609" s="2"/>
      <c r="E3609" s="2"/>
      <c r="F3609" s="2"/>
      <c r="G3609" s="3"/>
      <c r="H3609" s="3"/>
      <c r="I3609" s="2"/>
      <c r="J3609"/>
      <c r="K3609"/>
      <c r="L3609"/>
      <c r="M3609"/>
      <c r="N3609"/>
      <c r="O3609"/>
      <c r="P3609"/>
      <c r="Q3609"/>
      <c r="R3609"/>
      <c r="S3609"/>
      <c r="T3609"/>
      <c r="U3609"/>
      <c r="V3609" s="2"/>
    </row>
    <row r="3610" spans="2:22" x14ac:dyDescent="0.2">
      <c r="B3610" s="2"/>
      <c r="C3610" s="2"/>
      <c r="D3610" s="2"/>
      <c r="E3610" s="2"/>
      <c r="F3610" s="2"/>
      <c r="G3610" s="3"/>
      <c r="H3610" s="3"/>
      <c r="I3610" s="2"/>
      <c r="J3610"/>
      <c r="K3610"/>
      <c r="L3610"/>
      <c r="M3610"/>
      <c r="N3610"/>
      <c r="O3610"/>
      <c r="P3610"/>
      <c r="Q3610"/>
      <c r="R3610"/>
      <c r="S3610"/>
      <c r="T3610"/>
      <c r="U3610"/>
      <c r="V3610" s="2"/>
    </row>
    <row r="3611" spans="2:22" x14ac:dyDescent="0.2">
      <c r="B3611" s="2"/>
      <c r="C3611" s="2"/>
      <c r="D3611" s="2"/>
      <c r="E3611" s="2"/>
      <c r="F3611" s="2"/>
      <c r="G3611" s="3"/>
      <c r="H3611" s="3"/>
      <c r="I3611" s="2"/>
      <c r="J3611"/>
      <c r="K3611"/>
      <c r="L3611"/>
      <c r="M3611"/>
      <c r="N3611"/>
      <c r="O3611"/>
      <c r="P3611"/>
      <c r="Q3611"/>
      <c r="R3611"/>
      <c r="S3611"/>
      <c r="T3611"/>
      <c r="U3611"/>
      <c r="V3611" s="2"/>
    </row>
    <row r="3612" spans="2:22" x14ac:dyDescent="0.2">
      <c r="B3612" s="2"/>
      <c r="C3612" s="2"/>
      <c r="D3612" s="2"/>
      <c r="E3612" s="2"/>
      <c r="F3612" s="2"/>
      <c r="G3612" s="3"/>
      <c r="H3612" s="3"/>
      <c r="I3612" s="2"/>
      <c r="J3612"/>
      <c r="K3612"/>
      <c r="L3612"/>
      <c r="M3612"/>
      <c r="N3612"/>
      <c r="O3612"/>
      <c r="P3612"/>
      <c r="Q3612"/>
      <c r="R3612"/>
      <c r="S3612"/>
      <c r="T3612"/>
      <c r="U3612"/>
      <c r="V3612" s="2"/>
    </row>
    <row r="3613" spans="2:22" x14ac:dyDescent="0.2">
      <c r="B3613" s="2"/>
      <c r="C3613" s="2"/>
      <c r="D3613" s="2"/>
      <c r="E3613" s="2"/>
      <c r="F3613" s="2"/>
      <c r="G3613" s="3"/>
      <c r="H3613" s="3"/>
      <c r="I3613" s="2"/>
      <c r="J3613"/>
      <c r="K3613"/>
      <c r="L3613"/>
      <c r="M3613"/>
      <c r="N3613"/>
      <c r="O3613"/>
      <c r="P3613"/>
      <c r="Q3613"/>
      <c r="R3613"/>
      <c r="S3613"/>
      <c r="T3613"/>
      <c r="U3613"/>
      <c r="V3613" s="2"/>
    </row>
    <row r="3614" spans="2:22" x14ac:dyDescent="0.2">
      <c r="B3614" s="2"/>
      <c r="C3614" s="2"/>
      <c r="D3614" s="2"/>
      <c r="E3614" s="2"/>
      <c r="F3614" s="2"/>
      <c r="G3614" s="3"/>
      <c r="H3614" s="3"/>
      <c r="I3614" s="2"/>
      <c r="J3614"/>
      <c r="K3614"/>
      <c r="L3614"/>
      <c r="M3614"/>
      <c r="N3614"/>
      <c r="O3614"/>
      <c r="P3614"/>
      <c r="Q3614"/>
      <c r="R3614"/>
      <c r="S3614"/>
      <c r="T3614"/>
      <c r="U3614"/>
      <c r="V3614" s="2"/>
    </row>
    <row r="3615" spans="2:22" x14ac:dyDescent="0.2">
      <c r="B3615" s="2"/>
      <c r="C3615" s="2"/>
      <c r="D3615" s="2"/>
      <c r="E3615" s="2"/>
      <c r="F3615" s="2"/>
      <c r="G3615" s="3"/>
      <c r="H3615" s="3"/>
      <c r="I3615" s="2"/>
      <c r="J3615"/>
      <c r="K3615"/>
      <c r="L3615"/>
      <c r="M3615"/>
      <c r="N3615"/>
      <c r="O3615"/>
      <c r="P3615"/>
      <c r="Q3615"/>
      <c r="R3615"/>
      <c r="S3615"/>
      <c r="T3615"/>
      <c r="U3615"/>
      <c r="V3615" s="2"/>
    </row>
    <row r="3616" spans="2:22" x14ac:dyDescent="0.2">
      <c r="B3616" s="2"/>
      <c r="C3616" s="2"/>
      <c r="D3616" s="2"/>
      <c r="E3616" s="2"/>
      <c r="F3616" s="2"/>
      <c r="G3616" s="3"/>
      <c r="H3616" s="3"/>
      <c r="I3616" s="2"/>
      <c r="J3616"/>
      <c r="K3616"/>
      <c r="L3616"/>
      <c r="M3616"/>
      <c r="N3616"/>
      <c r="O3616"/>
      <c r="P3616"/>
      <c r="Q3616"/>
      <c r="R3616"/>
      <c r="S3616"/>
      <c r="T3616"/>
      <c r="U3616"/>
      <c r="V3616" s="2"/>
    </row>
    <row r="3617" spans="2:22" x14ac:dyDescent="0.2">
      <c r="B3617" s="2"/>
      <c r="C3617" s="2"/>
      <c r="D3617" s="2"/>
      <c r="E3617" s="2"/>
      <c r="F3617" s="2"/>
      <c r="G3617" s="3"/>
      <c r="H3617" s="3"/>
      <c r="I3617" s="2"/>
      <c r="J3617"/>
      <c r="K3617"/>
      <c r="L3617"/>
      <c r="M3617"/>
      <c r="N3617"/>
      <c r="O3617"/>
      <c r="P3617"/>
      <c r="Q3617"/>
      <c r="R3617"/>
      <c r="S3617"/>
      <c r="T3617"/>
      <c r="U3617"/>
      <c r="V3617" s="2"/>
    </row>
    <row r="3618" spans="2:22" x14ac:dyDescent="0.2">
      <c r="B3618" s="2"/>
      <c r="C3618" s="2"/>
      <c r="D3618" s="2"/>
      <c r="E3618" s="2"/>
      <c r="F3618" s="2"/>
      <c r="G3618" s="3"/>
      <c r="H3618" s="3"/>
      <c r="I3618" s="2"/>
      <c r="J3618"/>
      <c r="K3618"/>
      <c r="L3618"/>
      <c r="M3618"/>
      <c r="N3618"/>
      <c r="O3618"/>
      <c r="P3618"/>
      <c r="Q3618"/>
      <c r="R3618"/>
      <c r="S3618"/>
      <c r="T3618"/>
      <c r="U3618"/>
      <c r="V3618" s="2"/>
    </row>
    <row r="3619" spans="2:22" x14ac:dyDescent="0.2">
      <c r="B3619" s="2"/>
      <c r="C3619" s="2"/>
      <c r="D3619" s="2"/>
      <c r="E3619" s="2"/>
      <c r="F3619" s="2"/>
      <c r="G3619" s="3"/>
      <c r="H3619" s="3"/>
      <c r="I3619" s="2"/>
      <c r="J3619"/>
      <c r="K3619"/>
      <c r="L3619"/>
      <c r="M3619"/>
      <c r="N3619"/>
      <c r="O3619"/>
      <c r="P3619"/>
      <c r="Q3619"/>
      <c r="R3619"/>
      <c r="S3619"/>
      <c r="T3619"/>
      <c r="U3619"/>
      <c r="V3619" s="2"/>
    </row>
    <row r="3620" spans="2:22" x14ac:dyDescent="0.2">
      <c r="B3620" s="2"/>
      <c r="C3620" s="2"/>
      <c r="D3620" s="2"/>
      <c r="E3620" s="2"/>
      <c r="F3620" s="2"/>
      <c r="G3620" s="3"/>
      <c r="H3620" s="3"/>
      <c r="I3620" s="2"/>
      <c r="J3620"/>
      <c r="K3620"/>
      <c r="L3620"/>
      <c r="M3620"/>
      <c r="N3620"/>
      <c r="O3620"/>
      <c r="P3620"/>
      <c r="Q3620"/>
      <c r="R3620"/>
      <c r="S3620"/>
      <c r="T3620"/>
      <c r="U3620"/>
      <c r="V3620" s="2"/>
    </row>
    <row r="3621" spans="2:22" x14ac:dyDescent="0.2">
      <c r="B3621" s="2"/>
      <c r="C3621" s="2"/>
      <c r="D3621" s="2"/>
      <c r="E3621" s="2"/>
      <c r="F3621" s="2"/>
      <c r="G3621" s="3"/>
      <c r="H3621" s="3"/>
      <c r="I3621" s="2"/>
      <c r="J3621"/>
      <c r="K3621"/>
      <c r="L3621"/>
      <c r="M3621"/>
      <c r="N3621"/>
      <c r="O3621"/>
      <c r="P3621"/>
      <c r="Q3621"/>
      <c r="R3621"/>
      <c r="S3621"/>
      <c r="T3621"/>
      <c r="U3621"/>
      <c r="V3621" s="2"/>
    </row>
    <row r="3622" spans="2:22" x14ac:dyDescent="0.2">
      <c r="B3622" s="2"/>
      <c r="C3622" s="2"/>
      <c r="D3622" s="2"/>
      <c r="E3622" s="2"/>
      <c r="F3622" s="2"/>
      <c r="G3622" s="3"/>
      <c r="H3622" s="3"/>
      <c r="I3622" s="2"/>
      <c r="J3622"/>
      <c r="K3622"/>
      <c r="L3622"/>
      <c r="M3622"/>
      <c r="N3622"/>
      <c r="O3622"/>
      <c r="P3622"/>
      <c r="Q3622"/>
      <c r="R3622"/>
      <c r="S3622"/>
      <c r="T3622"/>
      <c r="U3622"/>
      <c r="V3622" s="2"/>
    </row>
    <row r="3623" spans="2:22" x14ac:dyDescent="0.2">
      <c r="B3623" s="2"/>
      <c r="C3623" s="2"/>
      <c r="D3623" s="2"/>
      <c r="E3623" s="2"/>
      <c r="F3623" s="2"/>
      <c r="G3623" s="3"/>
      <c r="H3623" s="3"/>
      <c r="I3623" s="2"/>
      <c r="J3623"/>
      <c r="K3623"/>
      <c r="L3623"/>
      <c r="M3623"/>
      <c r="N3623"/>
      <c r="O3623"/>
      <c r="P3623"/>
      <c r="Q3623"/>
      <c r="R3623"/>
      <c r="S3623"/>
      <c r="T3623"/>
      <c r="U3623"/>
      <c r="V3623" s="2"/>
    </row>
    <row r="3624" spans="2:22" x14ac:dyDescent="0.2">
      <c r="B3624" s="2"/>
      <c r="C3624" s="2"/>
      <c r="D3624" s="2"/>
      <c r="E3624" s="2"/>
      <c r="F3624" s="2"/>
      <c r="G3624" s="3"/>
      <c r="H3624" s="3"/>
      <c r="I3624" s="2"/>
      <c r="J3624"/>
      <c r="K3624"/>
      <c r="L3624"/>
      <c r="M3624"/>
      <c r="N3624"/>
      <c r="O3624"/>
      <c r="P3624"/>
      <c r="Q3624"/>
      <c r="R3624"/>
      <c r="S3624"/>
      <c r="T3624"/>
      <c r="U3624"/>
      <c r="V3624" s="2"/>
    </row>
    <row r="3625" spans="2:22" x14ac:dyDescent="0.2">
      <c r="B3625" s="2"/>
      <c r="C3625" s="2"/>
      <c r="D3625" s="2"/>
      <c r="E3625" s="2"/>
      <c r="F3625" s="2"/>
      <c r="G3625" s="3"/>
      <c r="H3625" s="3"/>
      <c r="I3625" s="2"/>
      <c r="J3625"/>
      <c r="K3625"/>
      <c r="L3625"/>
      <c r="M3625"/>
      <c r="N3625"/>
      <c r="O3625"/>
      <c r="P3625"/>
      <c r="Q3625"/>
      <c r="R3625"/>
      <c r="S3625"/>
      <c r="T3625"/>
      <c r="U3625"/>
      <c r="V3625" s="2"/>
    </row>
    <row r="3626" spans="2:22" x14ac:dyDescent="0.2">
      <c r="B3626" s="2"/>
      <c r="C3626" s="2"/>
      <c r="D3626" s="2"/>
      <c r="E3626" s="2"/>
      <c r="F3626" s="2"/>
      <c r="G3626" s="3"/>
      <c r="H3626" s="3"/>
      <c r="I3626" s="2"/>
      <c r="J3626"/>
      <c r="K3626"/>
      <c r="L3626"/>
      <c r="M3626"/>
      <c r="N3626"/>
      <c r="O3626"/>
      <c r="P3626"/>
      <c r="Q3626"/>
      <c r="R3626"/>
      <c r="S3626"/>
      <c r="T3626"/>
      <c r="U3626"/>
      <c r="V3626" s="2"/>
    </row>
    <row r="3627" spans="2:22" x14ac:dyDescent="0.2">
      <c r="B3627" s="2"/>
      <c r="C3627" s="2"/>
      <c r="D3627" s="2"/>
      <c r="E3627" s="2"/>
      <c r="F3627" s="2"/>
      <c r="G3627" s="3"/>
      <c r="H3627" s="3"/>
      <c r="I3627" s="2"/>
      <c r="J3627"/>
      <c r="K3627"/>
      <c r="L3627"/>
      <c r="M3627"/>
      <c r="N3627"/>
      <c r="O3627"/>
      <c r="P3627"/>
      <c r="Q3627"/>
      <c r="R3627"/>
      <c r="S3627"/>
      <c r="T3627"/>
      <c r="U3627"/>
      <c r="V3627" s="2"/>
    </row>
    <row r="3628" spans="2:22" x14ac:dyDescent="0.2">
      <c r="B3628" s="2"/>
      <c r="C3628" s="2"/>
      <c r="D3628" s="2"/>
      <c r="E3628" s="2"/>
      <c r="F3628" s="2"/>
      <c r="G3628" s="3"/>
      <c r="H3628" s="3"/>
      <c r="I3628" s="2"/>
      <c r="J3628"/>
      <c r="K3628"/>
      <c r="L3628"/>
      <c r="M3628"/>
      <c r="N3628"/>
      <c r="O3628"/>
      <c r="P3628"/>
      <c r="Q3628"/>
      <c r="R3628"/>
      <c r="S3628"/>
      <c r="T3628"/>
      <c r="U3628"/>
      <c r="V3628" s="2"/>
    </row>
    <row r="3629" spans="2:22" x14ac:dyDescent="0.2">
      <c r="B3629" s="2"/>
      <c r="C3629" s="2"/>
      <c r="D3629" s="2"/>
      <c r="E3629" s="2"/>
      <c r="F3629" s="2"/>
      <c r="G3629" s="3"/>
      <c r="H3629" s="3"/>
      <c r="I3629" s="2"/>
      <c r="J3629"/>
      <c r="K3629"/>
      <c r="L3629"/>
      <c r="M3629"/>
      <c r="N3629"/>
      <c r="O3629"/>
      <c r="P3629"/>
      <c r="Q3629"/>
      <c r="R3629"/>
      <c r="S3629"/>
      <c r="T3629"/>
      <c r="U3629"/>
      <c r="V3629" s="2"/>
    </row>
    <row r="3630" spans="2:22" x14ac:dyDescent="0.2">
      <c r="B3630" s="2"/>
      <c r="C3630" s="2"/>
      <c r="D3630" s="2"/>
      <c r="E3630" s="2"/>
      <c r="F3630" s="2"/>
      <c r="G3630" s="3"/>
      <c r="H3630" s="3"/>
      <c r="I3630" s="2"/>
      <c r="J3630"/>
      <c r="K3630"/>
      <c r="L3630"/>
      <c r="M3630"/>
      <c r="N3630"/>
      <c r="O3630"/>
      <c r="P3630"/>
      <c r="Q3630"/>
      <c r="R3630"/>
      <c r="S3630"/>
      <c r="T3630"/>
      <c r="U3630"/>
      <c r="V3630" s="2"/>
    </row>
    <row r="3631" spans="2:22" x14ac:dyDescent="0.2">
      <c r="B3631" s="2"/>
      <c r="C3631" s="2"/>
      <c r="D3631" s="2"/>
      <c r="E3631" s="2"/>
      <c r="F3631" s="2"/>
      <c r="G3631" s="3"/>
      <c r="H3631" s="3"/>
      <c r="I3631" s="2"/>
      <c r="J3631"/>
      <c r="K3631"/>
      <c r="L3631"/>
      <c r="M3631"/>
      <c r="N3631"/>
      <c r="O3631"/>
      <c r="P3631"/>
      <c r="Q3631"/>
      <c r="R3631"/>
      <c r="S3631"/>
      <c r="T3631"/>
      <c r="U3631"/>
      <c r="V3631" s="2"/>
    </row>
    <row r="3632" spans="2:22" x14ac:dyDescent="0.2">
      <c r="B3632" s="2"/>
      <c r="C3632" s="2"/>
      <c r="D3632" s="2"/>
      <c r="E3632" s="2"/>
      <c r="F3632" s="2"/>
      <c r="G3632" s="3"/>
      <c r="H3632" s="3"/>
      <c r="I3632" s="2"/>
      <c r="J3632"/>
      <c r="K3632"/>
      <c r="L3632"/>
      <c r="M3632"/>
      <c r="N3632"/>
      <c r="O3632"/>
      <c r="P3632"/>
      <c r="Q3632"/>
      <c r="R3632"/>
      <c r="S3632"/>
      <c r="T3632"/>
      <c r="U3632"/>
      <c r="V3632" s="2"/>
    </row>
    <row r="3633" spans="2:22" x14ac:dyDescent="0.2">
      <c r="B3633" s="2"/>
      <c r="C3633" s="2"/>
      <c r="D3633" s="2"/>
      <c r="E3633" s="2"/>
      <c r="F3633" s="2"/>
      <c r="G3633" s="3"/>
      <c r="H3633" s="3"/>
      <c r="I3633" s="2"/>
      <c r="J3633"/>
      <c r="K3633"/>
      <c r="L3633"/>
      <c r="M3633"/>
      <c r="N3633"/>
      <c r="O3633"/>
      <c r="P3633"/>
      <c r="Q3633"/>
      <c r="R3633"/>
      <c r="S3633"/>
      <c r="T3633"/>
      <c r="U3633"/>
      <c r="V3633" s="2"/>
    </row>
    <row r="3634" spans="2:22" x14ac:dyDescent="0.2">
      <c r="B3634" s="2"/>
      <c r="C3634" s="2"/>
      <c r="D3634" s="2"/>
      <c r="E3634" s="2"/>
      <c r="F3634" s="2"/>
      <c r="G3634" s="3"/>
      <c r="H3634" s="3"/>
      <c r="I3634" s="2"/>
      <c r="J3634"/>
      <c r="K3634"/>
      <c r="L3634"/>
      <c r="M3634"/>
      <c r="N3634"/>
      <c r="O3634"/>
      <c r="P3634"/>
      <c r="Q3634"/>
      <c r="R3634"/>
      <c r="S3634"/>
      <c r="T3634"/>
      <c r="U3634"/>
      <c r="V3634" s="2"/>
    </row>
    <row r="3635" spans="2:22" x14ac:dyDescent="0.2">
      <c r="B3635" s="2"/>
      <c r="C3635" s="2"/>
      <c r="D3635" s="2"/>
      <c r="E3635" s="2"/>
      <c r="F3635" s="2"/>
      <c r="G3635" s="3"/>
      <c r="H3635" s="3"/>
      <c r="I3635" s="2"/>
      <c r="J3635"/>
      <c r="K3635"/>
      <c r="L3635"/>
      <c r="M3635"/>
      <c r="N3635"/>
      <c r="O3635"/>
      <c r="P3635"/>
      <c r="Q3635"/>
      <c r="R3635"/>
      <c r="S3635"/>
      <c r="T3635"/>
      <c r="U3635"/>
      <c r="V3635" s="2"/>
    </row>
    <row r="3636" spans="2:22" x14ac:dyDescent="0.2">
      <c r="B3636" s="2"/>
      <c r="C3636" s="2"/>
      <c r="D3636" s="2"/>
      <c r="E3636" s="2"/>
      <c r="F3636" s="2"/>
      <c r="G3636" s="3"/>
      <c r="H3636" s="3"/>
      <c r="I3636" s="2"/>
      <c r="J3636"/>
      <c r="K3636"/>
      <c r="L3636"/>
      <c r="M3636"/>
      <c r="N3636"/>
      <c r="O3636"/>
      <c r="P3636"/>
      <c r="Q3636"/>
      <c r="R3636"/>
      <c r="S3636"/>
      <c r="T3636"/>
      <c r="U3636"/>
      <c r="V3636" s="2"/>
    </row>
    <row r="3637" spans="2:22" x14ac:dyDescent="0.2">
      <c r="B3637" s="2"/>
      <c r="C3637" s="2"/>
      <c r="D3637" s="2"/>
      <c r="E3637" s="2"/>
      <c r="F3637" s="2"/>
      <c r="G3637" s="3"/>
      <c r="H3637" s="3"/>
      <c r="I3637" s="2"/>
      <c r="J3637"/>
      <c r="K3637"/>
      <c r="L3637"/>
      <c r="M3637"/>
      <c r="N3637"/>
      <c r="O3637"/>
      <c r="P3637"/>
      <c r="Q3637"/>
      <c r="R3637"/>
      <c r="S3637"/>
      <c r="T3637"/>
      <c r="U3637"/>
      <c r="V3637" s="2"/>
    </row>
    <row r="3638" spans="2:22" x14ac:dyDescent="0.2">
      <c r="B3638" s="2"/>
      <c r="C3638" s="2"/>
      <c r="D3638" s="2"/>
      <c r="E3638" s="2"/>
      <c r="F3638" s="2"/>
      <c r="G3638" s="3"/>
      <c r="H3638" s="3"/>
      <c r="I3638" s="2"/>
      <c r="J3638"/>
      <c r="K3638"/>
      <c r="L3638"/>
      <c r="M3638"/>
      <c r="N3638"/>
      <c r="O3638"/>
      <c r="P3638"/>
      <c r="Q3638"/>
      <c r="R3638"/>
      <c r="S3638"/>
      <c r="T3638"/>
      <c r="U3638"/>
      <c r="V3638" s="2"/>
    </row>
    <row r="3639" spans="2:22" x14ac:dyDescent="0.2">
      <c r="B3639" s="2"/>
      <c r="C3639" s="2"/>
      <c r="D3639" s="2"/>
      <c r="E3639" s="2"/>
      <c r="F3639" s="2"/>
      <c r="G3639" s="3"/>
      <c r="H3639" s="3"/>
      <c r="I3639" s="2"/>
      <c r="J3639"/>
      <c r="K3639"/>
      <c r="L3639"/>
      <c r="M3639"/>
      <c r="N3639"/>
      <c r="O3639"/>
      <c r="P3639"/>
      <c r="Q3639"/>
      <c r="R3639"/>
      <c r="S3639"/>
      <c r="T3639"/>
      <c r="U3639"/>
      <c r="V3639" s="2"/>
    </row>
    <row r="3640" spans="2:22" x14ac:dyDescent="0.2">
      <c r="B3640" s="2"/>
      <c r="C3640" s="2"/>
      <c r="D3640" s="2"/>
      <c r="E3640" s="2"/>
      <c r="F3640" s="2"/>
      <c r="G3640" s="3"/>
      <c r="H3640" s="3"/>
      <c r="I3640" s="2"/>
      <c r="J3640"/>
      <c r="K3640"/>
      <c r="L3640"/>
      <c r="M3640"/>
      <c r="N3640"/>
      <c r="O3640"/>
      <c r="P3640"/>
      <c r="Q3640"/>
      <c r="R3640"/>
      <c r="S3640"/>
      <c r="T3640"/>
      <c r="U3640"/>
      <c r="V3640" s="2"/>
    </row>
    <row r="3641" spans="2:22" x14ac:dyDescent="0.2">
      <c r="B3641" s="2"/>
      <c r="C3641" s="2"/>
      <c r="D3641" s="2"/>
      <c r="E3641" s="2"/>
      <c r="F3641" s="2"/>
      <c r="G3641" s="3"/>
      <c r="H3641" s="3"/>
      <c r="I3641" s="2"/>
      <c r="J3641"/>
      <c r="K3641"/>
      <c r="L3641"/>
      <c r="M3641"/>
      <c r="N3641"/>
      <c r="O3641"/>
      <c r="P3641"/>
      <c r="Q3641"/>
      <c r="R3641"/>
      <c r="S3641"/>
      <c r="T3641"/>
      <c r="U3641"/>
      <c r="V3641" s="2"/>
    </row>
    <row r="3642" spans="2:22" x14ac:dyDescent="0.2">
      <c r="B3642" s="2"/>
      <c r="C3642" s="2"/>
      <c r="D3642" s="2"/>
      <c r="E3642" s="2"/>
      <c r="F3642" s="2"/>
      <c r="G3642" s="3"/>
      <c r="H3642" s="3"/>
      <c r="I3642" s="2"/>
      <c r="J3642"/>
      <c r="K3642"/>
      <c r="L3642"/>
      <c r="M3642"/>
      <c r="N3642"/>
      <c r="O3642"/>
      <c r="P3642"/>
      <c r="Q3642"/>
      <c r="R3642"/>
      <c r="S3642"/>
      <c r="T3642"/>
      <c r="U3642"/>
      <c r="V3642" s="2"/>
    </row>
    <row r="3643" spans="2:22" x14ac:dyDescent="0.2">
      <c r="B3643" s="2"/>
      <c r="C3643" s="2"/>
      <c r="D3643" s="2"/>
      <c r="E3643" s="2"/>
      <c r="F3643" s="2"/>
      <c r="G3643" s="3"/>
      <c r="H3643" s="3"/>
      <c r="I3643" s="2"/>
      <c r="J3643"/>
      <c r="K3643"/>
      <c r="L3643"/>
      <c r="M3643"/>
      <c r="N3643"/>
      <c r="O3643"/>
      <c r="P3643"/>
      <c r="Q3643"/>
      <c r="R3643"/>
      <c r="S3643"/>
      <c r="T3643"/>
      <c r="U3643"/>
      <c r="V3643" s="2"/>
    </row>
    <row r="3644" spans="2:22" x14ac:dyDescent="0.2">
      <c r="B3644" s="2"/>
      <c r="C3644" s="2"/>
      <c r="D3644" s="2"/>
      <c r="E3644" s="2"/>
      <c r="F3644" s="2"/>
      <c r="G3644" s="3"/>
      <c r="H3644" s="3"/>
      <c r="I3644" s="2"/>
      <c r="J3644"/>
      <c r="K3644"/>
      <c r="L3644"/>
      <c r="M3644"/>
      <c r="N3644"/>
      <c r="O3644"/>
      <c r="P3644"/>
      <c r="Q3644"/>
      <c r="R3644"/>
      <c r="S3644"/>
      <c r="T3644"/>
      <c r="U3644"/>
      <c r="V3644" s="2"/>
    </row>
    <row r="3645" spans="2:22" x14ac:dyDescent="0.2">
      <c r="B3645" s="2"/>
      <c r="C3645" s="2"/>
      <c r="D3645" s="2"/>
      <c r="E3645" s="2"/>
      <c r="F3645" s="2"/>
      <c r="G3645" s="3"/>
      <c r="H3645" s="3"/>
      <c r="I3645" s="2"/>
      <c r="J3645"/>
      <c r="K3645"/>
      <c r="L3645"/>
      <c r="M3645"/>
      <c r="N3645"/>
      <c r="O3645"/>
      <c r="P3645"/>
      <c r="Q3645"/>
      <c r="R3645"/>
      <c r="S3645"/>
      <c r="T3645"/>
      <c r="U3645"/>
      <c r="V3645" s="2"/>
    </row>
    <row r="3646" spans="2:22" x14ac:dyDescent="0.2">
      <c r="B3646" s="2"/>
      <c r="C3646" s="2"/>
      <c r="D3646" s="2"/>
      <c r="E3646" s="2"/>
      <c r="F3646" s="2"/>
      <c r="G3646" s="3"/>
      <c r="H3646" s="3"/>
      <c r="I3646" s="2"/>
      <c r="J3646"/>
      <c r="K3646"/>
      <c r="L3646"/>
      <c r="M3646"/>
      <c r="N3646"/>
      <c r="O3646"/>
      <c r="P3646"/>
      <c r="Q3646"/>
      <c r="R3646"/>
      <c r="S3646"/>
      <c r="T3646"/>
      <c r="U3646"/>
      <c r="V3646" s="2"/>
    </row>
    <row r="3647" spans="2:22" x14ac:dyDescent="0.2">
      <c r="B3647" s="2"/>
      <c r="C3647" s="2"/>
      <c r="D3647" s="2"/>
      <c r="E3647" s="2"/>
      <c r="F3647" s="2"/>
      <c r="G3647" s="3"/>
      <c r="H3647" s="3"/>
      <c r="I3647" s="2"/>
      <c r="J3647"/>
      <c r="K3647"/>
      <c r="L3647"/>
      <c r="M3647"/>
      <c r="N3647"/>
      <c r="O3647"/>
      <c r="P3647"/>
      <c r="Q3647"/>
      <c r="R3647"/>
      <c r="S3647"/>
      <c r="T3647"/>
      <c r="U3647"/>
      <c r="V3647" s="2"/>
    </row>
    <row r="3648" spans="2:22" x14ac:dyDescent="0.2">
      <c r="B3648" s="2"/>
      <c r="C3648" s="2"/>
      <c r="D3648" s="2"/>
      <c r="E3648" s="2"/>
      <c r="F3648" s="2"/>
      <c r="G3648" s="3"/>
      <c r="H3648" s="3"/>
      <c r="I3648" s="2"/>
      <c r="J3648"/>
      <c r="K3648"/>
      <c r="L3648"/>
      <c r="M3648"/>
      <c r="N3648"/>
      <c r="O3648"/>
      <c r="P3648"/>
      <c r="Q3648"/>
      <c r="R3648"/>
      <c r="S3648"/>
      <c r="T3648"/>
      <c r="U3648"/>
      <c r="V3648" s="2"/>
    </row>
    <row r="3649" spans="2:22" x14ac:dyDescent="0.2">
      <c r="B3649" s="2"/>
      <c r="C3649" s="2"/>
      <c r="D3649" s="2"/>
      <c r="E3649" s="2"/>
      <c r="F3649" s="2"/>
      <c r="G3649" s="3"/>
      <c r="H3649" s="3"/>
      <c r="I3649" s="2"/>
      <c r="J3649"/>
      <c r="K3649"/>
      <c r="L3649"/>
      <c r="M3649"/>
      <c r="N3649"/>
      <c r="O3649"/>
      <c r="P3649"/>
      <c r="Q3649"/>
      <c r="R3649"/>
      <c r="S3649"/>
      <c r="T3649"/>
      <c r="U3649"/>
      <c r="V3649" s="2"/>
    </row>
    <row r="3650" spans="2:22" x14ac:dyDescent="0.2">
      <c r="B3650" s="2"/>
      <c r="C3650" s="2"/>
      <c r="D3650" s="2"/>
      <c r="E3650" s="2"/>
      <c r="F3650" s="2"/>
      <c r="G3650" s="3"/>
      <c r="H3650" s="3"/>
      <c r="I3650" s="2"/>
      <c r="J3650"/>
      <c r="K3650"/>
      <c r="L3650"/>
      <c r="M3650"/>
      <c r="N3650"/>
      <c r="O3650"/>
      <c r="P3650"/>
      <c r="Q3650"/>
      <c r="R3650"/>
      <c r="S3650"/>
      <c r="T3650"/>
      <c r="U3650"/>
      <c r="V3650" s="2"/>
    </row>
    <row r="3651" spans="2:22" x14ac:dyDescent="0.2">
      <c r="B3651" s="2"/>
      <c r="C3651" s="2"/>
      <c r="D3651" s="2"/>
      <c r="E3651" s="2"/>
      <c r="F3651" s="2"/>
      <c r="G3651" s="3"/>
      <c r="H3651" s="3"/>
      <c r="I3651" s="2"/>
      <c r="J3651"/>
      <c r="K3651"/>
      <c r="L3651"/>
      <c r="M3651"/>
      <c r="N3651"/>
      <c r="O3651"/>
      <c r="P3651"/>
      <c r="Q3651"/>
      <c r="R3651"/>
      <c r="S3651"/>
      <c r="T3651"/>
      <c r="U3651"/>
      <c r="V3651" s="2"/>
    </row>
    <row r="3652" spans="2:22" x14ac:dyDescent="0.2">
      <c r="B3652" s="2"/>
      <c r="C3652" s="2"/>
      <c r="D3652" s="2"/>
      <c r="E3652" s="2"/>
      <c r="F3652" s="2"/>
      <c r="G3652" s="3"/>
      <c r="H3652" s="3"/>
      <c r="I3652" s="2"/>
      <c r="J3652"/>
      <c r="K3652"/>
      <c r="L3652"/>
      <c r="M3652"/>
      <c r="N3652"/>
      <c r="O3652"/>
      <c r="P3652"/>
      <c r="Q3652"/>
      <c r="R3652"/>
      <c r="S3652"/>
      <c r="T3652"/>
      <c r="U3652"/>
      <c r="V3652" s="2"/>
    </row>
    <row r="3653" spans="2:22" x14ac:dyDescent="0.2">
      <c r="B3653" s="2"/>
      <c r="C3653" s="2"/>
      <c r="D3653" s="2"/>
      <c r="E3653" s="2"/>
      <c r="F3653" s="2"/>
      <c r="G3653" s="3"/>
      <c r="H3653" s="3"/>
      <c r="I3653" s="2"/>
      <c r="J3653"/>
      <c r="K3653"/>
      <c r="L3653"/>
      <c r="M3653"/>
      <c r="N3653"/>
      <c r="O3653"/>
      <c r="P3653"/>
      <c r="Q3653"/>
      <c r="R3653"/>
      <c r="S3653"/>
      <c r="T3653"/>
      <c r="U3653"/>
      <c r="V3653" s="2"/>
    </row>
    <row r="3654" spans="2:22" x14ac:dyDescent="0.2">
      <c r="B3654" s="2"/>
      <c r="C3654" s="2"/>
      <c r="D3654" s="2"/>
      <c r="E3654" s="2"/>
      <c r="F3654" s="2"/>
      <c r="G3654" s="3"/>
      <c r="H3654" s="3"/>
      <c r="I3654" s="2"/>
      <c r="J3654"/>
      <c r="K3654"/>
      <c r="L3654"/>
      <c r="M3654"/>
      <c r="N3654"/>
      <c r="O3654"/>
      <c r="P3654"/>
      <c r="Q3654"/>
      <c r="R3654"/>
      <c r="S3654"/>
      <c r="T3654"/>
      <c r="U3654"/>
      <c r="V3654" s="2"/>
    </row>
    <row r="3655" spans="2:22" x14ac:dyDescent="0.2">
      <c r="B3655" s="2"/>
      <c r="C3655" s="2"/>
      <c r="D3655" s="2"/>
      <c r="E3655" s="2"/>
      <c r="F3655" s="2"/>
      <c r="G3655" s="3"/>
      <c r="H3655" s="3"/>
      <c r="I3655" s="2"/>
      <c r="J3655"/>
      <c r="K3655"/>
      <c r="L3655"/>
      <c r="M3655"/>
      <c r="N3655"/>
      <c r="O3655"/>
      <c r="P3655"/>
      <c r="Q3655"/>
      <c r="R3655"/>
      <c r="S3655"/>
      <c r="T3655"/>
      <c r="U3655"/>
      <c r="V3655" s="2"/>
    </row>
    <row r="3656" spans="2:22" x14ac:dyDescent="0.2">
      <c r="B3656" s="2"/>
      <c r="C3656" s="2"/>
      <c r="D3656" s="2"/>
      <c r="E3656" s="2"/>
      <c r="F3656" s="2"/>
      <c r="G3656" s="3"/>
      <c r="H3656" s="3"/>
      <c r="I3656" s="2"/>
      <c r="J3656"/>
      <c r="K3656"/>
      <c r="L3656"/>
      <c r="M3656"/>
      <c r="N3656"/>
      <c r="O3656"/>
      <c r="P3656"/>
      <c r="Q3656"/>
      <c r="R3656"/>
      <c r="S3656"/>
      <c r="T3656"/>
      <c r="U3656"/>
      <c r="V3656" s="2"/>
    </row>
    <row r="3657" spans="2:22" x14ac:dyDescent="0.2">
      <c r="B3657" s="2"/>
      <c r="C3657" s="2"/>
      <c r="D3657" s="2"/>
      <c r="E3657" s="2"/>
      <c r="F3657" s="2"/>
      <c r="G3657" s="3"/>
      <c r="H3657" s="3"/>
      <c r="I3657" s="2"/>
      <c r="J3657"/>
      <c r="K3657"/>
      <c r="L3657"/>
      <c r="M3657"/>
      <c r="N3657"/>
      <c r="O3657"/>
      <c r="P3657"/>
      <c r="Q3657"/>
      <c r="R3657"/>
      <c r="S3657"/>
      <c r="T3657"/>
      <c r="U3657"/>
      <c r="V3657" s="2"/>
    </row>
    <row r="3658" spans="2:22" x14ac:dyDescent="0.2">
      <c r="B3658" s="2"/>
      <c r="C3658" s="2"/>
      <c r="D3658" s="2"/>
      <c r="E3658" s="2"/>
      <c r="F3658" s="2"/>
      <c r="G3658" s="3"/>
      <c r="H3658" s="3"/>
      <c r="I3658" s="2"/>
      <c r="J3658"/>
      <c r="K3658"/>
      <c r="L3658"/>
      <c r="M3658"/>
      <c r="N3658"/>
      <c r="O3658"/>
      <c r="P3658"/>
      <c r="Q3658"/>
      <c r="R3658"/>
      <c r="S3658"/>
      <c r="T3658"/>
      <c r="U3658"/>
      <c r="V3658" s="2"/>
    </row>
    <row r="3659" spans="2:22" x14ac:dyDescent="0.2">
      <c r="B3659" s="2"/>
      <c r="C3659" s="2"/>
      <c r="D3659" s="2"/>
      <c r="E3659" s="2"/>
      <c r="F3659" s="2"/>
      <c r="G3659" s="3"/>
      <c r="H3659" s="3"/>
      <c r="I3659" s="2"/>
      <c r="J3659"/>
      <c r="K3659"/>
      <c r="L3659"/>
      <c r="M3659"/>
      <c r="N3659"/>
      <c r="O3659"/>
      <c r="P3659"/>
      <c r="Q3659"/>
      <c r="R3659"/>
      <c r="S3659"/>
      <c r="T3659"/>
      <c r="U3659"/>
      <c r="V3659" s="2"/>
    </row>
    <row r="3660" spans="2:22" x14ac:dyDescent="0.2">
      <c r="B3660" s="2"/>
      <c r="C3660" s="2"/>
      <c r="D3660" s="2"/>
      <c r="E3660" s="2"/>
      <c r="F3660" s="2"/>
      <c r="G3660" s="3"/>
      <c r="H3660" s="3"/>
      <c r="I3660" s="2"/>
      <c r="J3660"/>
      <c r="K3660"/>
      <c r="L3660"/>
      <c r="M3660"/>
      <c r="N3660"/>
      <c r="O3660"/>
      <c r="P3660"/>
      <c r="Q3660"/>
      <c r="R3660"/>
      <c r="S3660"/>
      <c r="T3660"/>
      <c r="U3660"/>
      <c r="V3660" s="2"/>
    </row>
    <row r="3661" spans="2:22" x14ac:dyDescent="0.2">
      <c r="B3661" s="2"/>
      <c r="C3661" s="2"/>
      <c r="D3661" s="2"/>
      <c r="E3661" s="2"/>
      <c r="F3661" s="2"/>
      <c r="G3661" s="3"/>
      <c r="H3661" s="3"/>
      <c r="I3661" s="2"/>
      <c r="J3661"/>
      <c r="K3661"/>
      <c r="L3661"/>
      <c r="M3661"/>
      <c r="N3661"/>
      <c r="O3661"/>
      <c r="P3661"/>
      <c r="Q3661"/>
      <c r="R3661"/>
      <c r="S3661"/>
      <c r="T3661"/>
      <c r="U3661"/>
      <c r="V3661" s="2"/>
    </row>
    <row r="3662" spans="2:22" x14ac:dyDescent="0.2">
      <c r="B3662" s="2"/>
      <c r="C3662" s="2"/>
      <c r="D3662" s="2"/>
      <c r="E3662" s="2"/>
      <c r="F3662" s="2"/>
      <c r="G3662" s="3"/>
      <c r="H3662" s="3"/>
      <c r="I3662" s="2"/>
      <c r="J3662"/>
      <c r="K3662"/>
      <c r="L3662"/>
      <c r="M3662"/>
      <c r="N3662"/>
      <c r="O3662"/>
      <c r="P3662"/>
      <c r="Q3662"/>
      <c r="R3662"/>
      <c r="S3662"/>
      <c r="T3662"/>
      <c r="U3662"/>
      <c r="V3662" s="2"/>
    </row>
    <row r="3663" spans="2:22" x14ac:dyDescent="0.2">
      <c r="B3663" s="2"/>
      <c r="C3663" s="2"/>
      <c r="D3663" s="2"/>
      <c r="E3663" s="2"/>
      <c r="F3663" s="2"/>
      <c r="G3663" s="3"/>
      <c r="H3663" s="3"/>
      <c r="I3663" s="2"/>
      <c r="J3663"/>
      <c r="K3663"/>
      <c r="L3663"/>
      <c r="M3663"/>
      <c r="N3663"/>
      <c r="O3663"/>
      <c r="P3663"/>
      <c r="Q3663"/>
      <c r="R3663"/>
      <c r="S3663"/>
      <c r="T3663"/>
      <c r="U3663"/>
      <c r="V3663" s="2"/>
    </row>
    <row r="3664" spans="2:22" x14ac:dyDescent="0.2">
      <c r="B3664" s="2"/>
      <c r="C3664" s="2"/>
      <c r="D3664" s="2"/>
      <c r="E3664" s="2"/>
      <c r="F3664" s="2"/>
      <c r="G3664" s="3"/>
      <c r="H3664" s="3"/>
      <c r="I3664" s="2"/>
      <c r="J3664"/>
      <c r="K3664"/>
      <c r="L3664"/>
      <c r="M3664"/>
      <c r="N3664"/>
      <c r="O3664"/>
      <c r="P3664"/>
      <c r="Q3664"/>
      <c r="R3664"/>
      <c r="S3664"/>
      <c r="T3664"/>
      <c r="U3664"/>
      <c r="V3664" s="2"/>
    </row>
    <row r="3665" spans="2:22" x14ac:dyDescent="0.2">
      <c r="B3665" s="2"/>
      <c r="C3665" s="2"/>
      <c r="D3665" s="2"/>
      <c r="E3665" s="2"/>
      <c r="F3665" s="2"/>
      <c r="G3665" s="3"/>
      <c r="H3665" s="3"/>
      <c r="I3665" s="2"/>
      <c r="J3665"/>
      <c r="K3665"/>
      <c r="L3665"/>
      <c r="M3665"/>
      <c r="N3665"/>
      <c r="O3665"/>
      <c r="P3665"/>
      <c r="Q3665"/>
      <c r="R3665"/>
      <c r="S3665"/>
      <c r="T3665"/>
      <c r="U3665"/>
      <c r="V3665" s="2"/>
    </row>
    <row r="3666" spans="2:22" x14ac:dyDescent="0.2">
      <c r="B3666" s="2"/>
      <c r="C3666" s="2"/>
      <c r="D3666" s="2"/>
      <c r="E3666" s="2"/>
      <c r="F3666" s="2"/>
      <c r="G3666" s="3"/>
      <c r="H3666" s="3"/>
      <c r="I3666" s="2"/>
      <c r="J3666"/>
      <c r="K3666"/>
      <c r="L3666"/>
      <c r="M3666"/>
      <c r="N3666"/>
      <c r="O3666"/>
      <c r="P3666"/>
      <c r="Q3666"/>
      <c r="R3666"/>
      <c r="S3666"/>
      <c r="T3666"/>
      <c r="U3666"/>
      <c r="V3666" s="2"/>
    </row>
    <row r="3667" spans="2:22" x14ac:dyDescent="0.2">
      <c r="B3667" s="2"/>
      <c r="C3667" s="2"/>
      <c r="D3667" s="2"/>
      <c r="E3667" s="2"/>
      <c r="F3667" s="2"/>
      <c r="G3667" s="3"/>
      <c r="H3667" s="3"/>
      <c r="I3667" s="2"/>
      <c r="J3667"/>
      <c r="K3667"/>
      <c r="L3667"/>
      <c r="M3667"/>
      <c r="N3667"/>
      <c r="O3667"/>
      <c r="P3667"/>
      <c r="Q3667"/>
      <c r="R3667"/>
      <c r="S3667"/>
      <c r="T3667"/>
      <c r="U3667"/>
      <c r="V3667" s="2"/>
    </row>
    <row r="3668" spans="2:22" x14ac:dyDescent="0.2">
      <c r="B3668" s="2"/>
      <c r="C3668" s="2"/>
      <c r="D3668" s="2"/>
      <c r="E3668" s="2"/>
      <c r="F3668" s="2"/>
      <c r="G3668" s="3"/>
      <c r="H3668" s="3"/>
      <c r="I3668" s="2"/>
      <c r="J3668"/>
      <c r="K3668"/>
      <c r="L3668"/>
      <c r="M3668"/>
      <c r="N3668"/>
      <c r="O3668"/>
      <c r="P3668"/>
      <c r="Q3668"/>
      <c r="R3668"/>
      <c r="S3668"/>
      <c r="T3668"/>
      <c r="U3668"/>
      <c r="V3668" s="2"/>
    </row>
    <row r="3669" spans="2:22" x14ac:dyDescent="0.2">
      <c r="B3669" s="2"/>
      <c r="C3669" s="2"/>
      <c r="D3669" s="2"/>
      <c r="E3669" s="2"/>
      <c r="F3669" s="2"/>
      <c r="G3669" s="3"/>
      <c r="H3669" s="3"/>
      <c r="I3669" s="2"/>
      <c r="J3669"/>
      <c r="K3669"/>
      <c r="L3669"/>
      <c r="M3669"/>
      <c r="N3669"/>
      <c r="O3669"/>
      <c r="P3669"/>
      <c r="Q3669"/>
      <c r="R3669"/>
      <c r="S3669"/>
      <c r="T3669"/>
      <c r="U3669"/>
      <c r="V3669" s="2"/>
    </row>
    <row r="3670" spans="2:22" x14ac:dyDescent="0.2">
      <c r="B3670" s="2"/>
      <c r="C3670" s="2"/>
      <c r="D3670" s="2"/>
      <c r="E3670" s="2"/>
      <c r="F3670" s="2"/>
      <c r="G3670" s="3"/>
      <c r="H3670" s="3"/>
      <c r="I3670" s="2"/>
      <c r="J3670"/>
      <c r="K3670"/>
      <c r="L3670"/>
      <c r="M3670"/>
      <c r="N3670"/>
      <c r="O3670"/>
      <c r="P3670"/>
      <c r="Q3670"/>
      <c r="R3670"/>
      <c r="S3670"/>
      <c r="T3670"/>
      <c r="U3670"/>
      <c r="V3670" s="2"/>
    </row>
    <row r="3671" spans="2:22" x14ac:dyDescent="0.2">
      <c r="B3671" s="2"/>
      <c r="C3671" s="2"/>
      <c r="D3671" s="2"/>
      <c r="E3671" s="2"/>
      <c r="F3671" s="2"/>
      <c r="G3671" s="3"/>
      <c r="H3671" s="3"/>
      <c r="I3671" s="2"/>
      <c r="J3671"/>
      <c r="K3671"/>
      <c r="L3671"/>
      <c r="M3671"/>
      <c r="N3671"/>
      <c r="O3671"/>
      <c r="P3671"/>
      <c r="Q3671"/>
      <c r="R3671"/>
      <c r="S3671"/>
      <c r="T3671"/>
      <c r="U3671"/>
      <c r="V3671" s="2"/>
    </row>
    <row r="3672" spans="2:22" x14ac:dyDescent="0.2">
      <c r="B3672" s="2"/>
      <c r="C3672" s="2"/>
      <c r="D3672" s="2"/>
      <c r="E3672" s="2"/>
      <c r="F3672" s="2"/>
      <c r="G3672" s="3"/>
      <c r="H3672" s="3"/>
      <c r="I3672" s="2"/>
      <c r="J3672"/>
      <c r="K3672"/>
      <c r="L3672"/>
      <c r="M3672"/>
      <c r="N3672"/>
      <c r="O3672"/>
      <c r="P3672"/>
      <c r="Q3672"/>
      <c r="R3672"/>
      <c r="S3672"/>
      <c r="T3672"/>
      <c r="U3672"/>
      <c r="V3672" s="2"/>
    </row>
    <row r="3673" spans="2:22" x14ac:dyDescent="0.2">
      <c r="B3673" s="2"/>
      <c r="C3673" s="2"/>
      <c r="D3673" s="2"/>
      <c r="E3673" s="2"/>
      <c r="F3673" s="2"/>
      <c r="G3673" s="3"/>
      <c r="H3673" s="3"/>
      <c r="I3673" s="2"/>
      <c r="J3673"/>
      <c r="K3673"/>
      <c r="L3673"/>
      <c r="M3673"/>
      <c r="N3673"/>
      <c r="O3673"/>
      <c r="P3673"/>
      <c r="Q3673"/>
      <c r="R3673"/>
      <c r="S3673"/>
      <c r="T3673"/>
      <c r="U3673"/>
      <c r="V3673" s="2"/>
    </row>
    <row r="3674" spans="2:22" x14ac:dyDescent="0.2">
      <c r="B3674" s="2"/>
      <c r="C3674" s="2"/>
      <c r="D3674" s="2"/>
      <c r="E3674" s="2"/>
      <c r="F3674" s="2"/>
      <c r="G3674" s="3"/>
      <c r="H3674" s="3"/>
      <c r="I3674" s="2"/>
      <c r="J3674"/>
      <c r="K3674"/>
      <c r="L3674"/>
      <c r="M3674"/>
      <c r="N3674"/>
      <c r="O3674"/>
      <c r="P3674"/>
      <c r="Q3674"/>
      <c r="R3674"/>
      <c r="S3674"/>
      <c r="T3674"/>
      <c r="U3674"/>
      <c r="V3674" s="2"/>
    </row>
    <row r="3675" spans="2:22" x14ac:dyDescent="0.2">
      <c r="B3675" s="2"/>
      <c r="C3675" s="2"/>
      <c r="D3675" s="2"/>
      <c r="E3675" s="2"/>
      <c r="F3675" s="2"/>
      <c r="G3675" s="3"/>
      <c r="H3675" s="3"/>
      <c r="I3675" s="2"/>
      <c r="J3675"/>
      <c r="K3675"/>
      <c r="L3675"/>
      <c r="M3675"/>
      <c r="N3675"/>
      <c r="O3675"/>
      <c r="P3675"/>
      <c r="Q3675"/>
      <c r="R3675"/>
      <c r="S3675"/>
      <c r="T3675"/>
      <c r="U3675"/>
      <c r="V3675" s="2"/>
    </row>
    <row r="3676" spans="2:22" x14ac:dyDescent="0.2">
      <c r="B3676" s="2"/>
      <c r="C3676" s="2"/>
      <c r="D3676" s="2"/>
      <c r="E3676" s="2"/>
      <c r="F3676" s="2"/>
      <c r="G3676" s="3"/>
      <c r="H3676" s="3"/>
      <c r="I3676" s="2"/>
      <c r="J3676"/>
      <c r="K3676"/>
      <c r="L3676"/>
      <c r="M3676"/>
      <c r="N3676"/>
      <c r="O3676"/>
      <c r="P3676"/>
      <c r="Q3676"/>
      <c r="R3676"/>
      <c r="S3676"/>
      <c r="T3676"/>
      <c r="U3676"/>
      <c r="V3676" s="2"/>
    </row>
    <row r="3677" spans="2:22" x14ac:dyDescent="0.2">
      <c r="B3677" s="2"/>
      <c r="C3677" s="2"/>
      <c r="D3677" s="2"/>
      <c r="E3677" s="2"/>
      <c r="F3677" s="2"/>
      <c r="G3677" s="3"/>
      <c r="H3677" s="3"/>
      <c r="I3677" s="2"/>
      <c r="J3677"/>
      <c r="K3677"/>
      <c r="L3677"/>
      <c r="M3677"/>
      <c r="N3677"/>
      <c r="O3677"/>
      <c r="P3677"/>
      <c r="Q3677"/>
      <c r="R3677"/>
      <c r="S3677"/>
      <c r="T3677"/>
      <c r="U3677"/>
      <c r="V3677" s="2"/>
    </row>
    <row r="3678" spans="2:22" x14ac:dyDescent="0.2">
      <c r="B3678" s="2"/>
      <c r="C3678" s="2"/>
      <c r="D3678" s="2"/>
      <c r="E3678" s="2"/>
      <c r="F3678" s="2"/>
      <c r="G3678" s="3"/>
      <c r="H3678" s="3"/>
      <c r="I3678" s="2"/>
      <c r="J3678"/>
      <c r="K3678"/>
      <c r="L3678"/>
      <c r="M3678"/>
      <c r="N3678"/>
      <c r="O3678"/>
      <c r="P3678"/>
      <c r="Q3678"/>
      <c r="R3678"/>
      <c r="S3678"/>
      <c r="T3678"/>
      <c r="U3678"/>
      <c r="V3678" s="2"/>
    </row>
    <row r="3679" spans="2:22" x14ac:dyDescent="0.2">
      <c r="B3679" s="2"/>
      <c r="C3679" s="2"/>
      <c r="D3679" s="2"/>
      <c r="E3679" s="2"/>
      <c r="F3679" s="2"/>
      <c r="G3679" s="3"/>
      <c r="H3679" s="3"/>
      <c r="I3679" s="2"/>
      <c r="J3679"/>
      <c r="K3679"/>
      <c r="L3679"/>
      <c r="M3679"/>
      <c r="N3679"/>
      <c r="O3679"/>
      <c r="P3679"/>
      <c r="Q3679"/>
      <c r="R3679"/>
      <c r="S3679"/>
      <c r="T3679"/>
      <c r="U3679"/>
      <c r="V3679" s="2"/>
    </row>
    <row r="3680" spans="2:22" x14ac:dyDescent="0.2">
      <c r="B3680" s="2"/>
      <c r="C3680" s="2"/>
      <c r="D3680" s="2"/>
      <c r="E3680" s="2"/>
      <c r="F3680" s="2"/>
      <c r="G3680" s="3"/>
      <c r="H3680" s="3"/>
      <c r="I3680" s="2"/>
      <c r="J3680"/>
      <c r="K3680"/>
      <c r="L3680"/>
      <c r="M3680"/>
      <c r="N3680"/>
      <c r="O3680"/>
      <c r="P3680"/>
      <c r="Q3680"/>
      <c r="R3680"/>
      <c r="S3680"/>
      <c r="T3680"/>
      <c r="U3680"/>
      <c r="V3680" s="2"/>
    </row>
    <row r="3681" spans="2:22" x14ac:dyDescent="0.2">
      <c r="B3681" s="2"/>
      <c r="C3681" s="2"/>
      <c r="D3681" s="2"/>
      <c r="E3681" s="2"/>
      <c r="F3681" s="2"/>
      <c r="G3681" s="3"/>
      <c r="H3681" s="3"/>
      <c r="I3681" s="2"/>
      <c r="J3681"/>
      <c r="K3681"/>
      <c r="L3681"/>
      <c r="M3681"/>
      <c r="N3681"/>
      <c r="O3681"/>
      <c r="P3681"/>
      <c r="Q3681"/>
      <c r="R3681"/>
      <c r="S3681"/>
      <c r="T3681"/>
      <c r="U3681"/>
      <c r="V3681" s="2"/>
    </row>
    <row r="3682" spans="2:22" x14ac:dyDescent="0.2">
      <c r="B3682" s="2"/>
      <c r="C3682" s="2"/>
      <c r="D3682" s="2"/>
      <c r="E3682" s="2"/>
      <c r="F3682" s="2"/>
      <c r="G3682" s="3"/>
      <c r="H3682" s="3"/>
      <c r="I3682" s="2"/>
      <c r="J3682"/>
      <c r="K3682"/>
      <c r="L3682"/>
      <c r="M3682"/>
      <c r="N3682"/>
      <c r="O3682"/>
      <c r="P3682"/>
      <c r="Q3682"/>
      <c r="R3682"/>
      <c r="S3682"/>
      <c r="T3682"/>
      <c r="U3682"/>
      <c r="V3682" s="2"/>
    </row>
    <row r="3683" spans="2:22" x14ac:dyDescent="0.2">
      <c r="B3683" s="2"/>
      <c r="C3683" s="2"/>
      <c r="D3683" s="2"/>
      <c r="E3683" s="2"/>
      <c r="F3683" s="2"/>
      <c r="G3683" s="3"/>
      <c r="H3683" s="3"/>
      <c r="I3683" s="2"/>
      <c r="J3683"/>
      <c r="K3683"/>
      <c r="L3683"/>
      <c r="M3683"/>
      <c r="N3683"/>
      <c r="O3683"/>
      <c r="P3683"/>
      <c r="Q3683"/>
      <c r="R3683"/>
      <c r="S3683"/>
      <c r="T3683"/>
      <c r="U3683"/>
      <c r="V3683" s="2"/>
    </row>
    <row r="3684" spans="2:22" x14ac:dyDescent="0.2">
      <c r="B3684" s="2"/>
      <c r="C3684" s="2"/>
      <c r="D3684" s="2"/>
      <c r="E3684" s="2"/>
      <c r="F3684" s="2"/>
      <c r="G3684" s="3"/>
      <c r="H3684" s="3"/>
      <c r="I3684" s="2"/>
      <c r="J3684"/>
      <c r="K3684"/>
      <c r="L3684"/>
      <c r="M3684"/>
      <c r="N3684"/>
      <c r="O3684"/>
      <c r="P3684"/>
      <c r="Q3684"/>
      <c r="R3684"/>
      <c r="S3684"/>
      <c r="T3684"/>
      <c r="U3684"/>
      <c r="V3684" s="2"/>
    </row>
    <row r="3685" spans="2:22" x14ac:dyDescent="0.2">
      <c r="B3685" s="2"/>
      <c r="C3685" s="2"/>
      <c r="D3685" s="2"/>
      <c r="E3685" s="2"/>
      <c r="F3685" s="2"/>
      <c r="G3685" s="3"/>
      <c r="H3685" s="3"/>
      <c r="I3685" s="2"/>
      <c r="J3685"/>
      <c r="K3685"/>
      <c r="L3685"/>
      <c r="M3685"/>
      <c r="N3685"/>
      <c r="O3685"/>
      <c r="P3685"/>
      <c r="Q3685"/>
      <c r="R3685"/>
      <c r="S3685"/>
      <c r="T3685"/>
      <c r="U3685"/>
      <c r="V3685" s="2"/>
    </row>
    <row r="3686" spans="2:22" x14ac:dyDescent="0.2">
      <c r="B3686" s="2"/>
      <c r="C3686" s="2"/>
      <c r="D3686" s="2"/>
      <c r="E3686" s="2"/>
      <c r="F3686" s="2"/>
      <c r="G3686" s="3"/>
      <c r="H3686" s="3"/>
      <c r="I3686" s="2"/>
      <c r="J3686"/>
      <c r="K3686"/>
      <c r="L3686"/>
      <c r="M3686"/>
      <c r="N3686"/>
      <c r="O3686"/>
      <c r="P3686"/>
      <c r="Q3686"/>
      <c r="R3686"/>
      <c r="S3686"/>
      <c r="T3686"/>
      <c r="U3686"/>
      <c r="V3686" s="2"/>
    </row>
    <row r="3687" spans="2:22" x14ac:dyDescent="0.2">
      <c r="B3687" s="2"/>
      <c r="C3687" s="2"/>
      <c r="D3687" s="2"/>
      <c r="E3687" s="2"/>
      <c r="F3687" s="2"/>
      <c r="G3687" s="3"/>
      <c r="H3687" s="3"/>
      <c r="I3687" s="2"/>
      <c r="J3687"/>
      <c r="K3687"/>
      <c r="L3687"/>
      <c r="M3687"/>
      <c r="N3687"/>
      <c r="O3687"/>
      <c r="P3687"/>
      <c r="Q3687"/>
      <c r="R3687"/>
      <c r="S3687"/>
      <c r="T3687"/>
      <c r="U3687"/>
      <c r="V3687" s="2"/>
    </row>
    <row r="3688" spans="2:22" x14ac:dyDescent="0.2">
      <c r="B3688" s="2"/>
      <c r="C3688" s="2"/>
      <c r="D3688" s="2"/>
      <c r="E3688" s="2"/>
      <c r="F3688" s="2"/>
      <c r="G3688" s="3"/>
      <c r="H3688" s="3"/>
      <c r="I3688" s="2"/>
      <c r="J3688"/>
      <c r="K3688"/>
      <c r="L3688"/>
      <c r="M3688"/>
      <c r="N3688"/>
      <c r="O3688"/>
      <c r="P3688"/>
      <c r="Q3688"/>
      <c r="R3688"/>
      <c r="S3688"/>
      <c r="T3688"/>
      <c r="U3688"/>
      <c r="V3688" s="2"/>
    </row>
    <row r="3689" spans="2:22" x14ac:dyDescent="0.2">
      <c r="B3689" s="2"/>
      <c r="C3689" s="2"/>
      <c r="D3689" s="2"/>
      <c r="E3689" s="2"/>
      <c r="F3689" s="2"/>
      <c r="G3689" s="3"/>
      <c r="H3689" s="3"/>
      <c r="I3689" s="2"/>
      <c r="J3689"/>
      <c r="K3689"/>
      <c r="L3689"/>
      <c r="M3689"/>
      <c r="N3689"/>
      <c r="O3689"/>
      <c r="P3689"/>
      <c r="Q3689"/>
      <c r="R3689"/>
      <c r="S3689"/>
      <c r="T3689"/>
      <c r="U3689"/>
      <c r="V3689" s="2"/>
    </row>
    <row r="3690" spans="2:22" x14ac:dyDescent="0.2">
      <c r="B3690" s="2"/>
      <c r="C3690" s="2"/>
      <c r="D3690" s="2"/>
      <c r="E3690" s="2"/>
      <c r="F3690" s="2"/>
      <c r="G3690" s="3"/>
      <c r="H3690" s="3"/>
      <c r="I3690" s="2"/>
      <c r="J3690"/>
      <c r="K3690"/>
      <c r="L3690"/>
      <c r="M3690"/>
      <c r="N3690"/>
      <c r="O3690"/>
      <c r="P3690"/>
      <c r="Q3690"/>
      <c r="R3690"/>
      <c r="S3690"/>
      <c r="T3690"/>
      <c r="U3690"/>
      <c r="V3690" s="2"/>
    </row>
    <row r="3691" spans="2:22" x14ac:dyDescent="0.2">
      <c r="B3691" s="2"/>
      <c r="C3691" s="2"/>
      <c r="D3691" s="2"/>
      <c r="E3691" s="2"/>
      <c r="F3691" s="2"/>
      <c r="G3691" s="3"/>
      <c r="H3691" s="3"/>
      <c r="I3691" s="2"/>
      <c r="J3691"/>
      <c r="K3691"/>
      <c r="L3691"/>
      <c r="M3691"/>
      <c r="N3691"/>
      <c r="O3691"/>
      <c r="P3691"/>
      <c r="Q3691"/>
      <c r="R3691"/>
      <c r="S3691"/>
      <c r="T3691"/>
      <c r="U3691"/>
      <c r="V3691" s="2"/>
    </row>
    <row r="3692" spans="2:22" x14ac:dyDescent="0.2">
      <c r="B3692" s="2"/>
      <c r="C3692" s="2"/>
      <c r="D3692" s="2"/>
      <c r="E3692" s="2"/>
      <c r="F3692" s="2"/>
      <c r="G3692" s="3"/>
      <c r="H3692" s="3"/>
      <c r="I3692" s="2"/>
      <c r="J3692"/>
      <c r="K3692"/>
      <c r="L3692"/>
      <c r="M3692"/>
      <c r="N3692"/>
      <c r="O3692"/>
      <c r="P3692"/>
      <c r="Q3692"/>
      <c r="R3692"/>
      <c r="S3692"/>
      <c r="T3692"/>
      <c r="U3692"/>
      <c r="V3692" s="2"/>
    </row>
    <row r="3693" spans="2:22" x14ac:dyDescent="0.2">
      <c r="B3693" s="2"/>
      <c r="C3693" s="2"/>
      <c r="D3693" s="2"/>
      <c r="E3693" s="2"/>
      <c r="F3693" s="2"/>
      <c r="G3693" s="3"/>
      <c r="H3693" s="3"/>
      <c r="I3693" s="2"/>
      <c r="J3693"/>
      <c r="K3693"/>
      <c r="L3693"/>
      <c r="M3693"/>
      <c r="N3693"/>
      <c r="O3693"/>
      <c r="P3693"/>
      <c r="Q3693"/>
      <c r="R3693"/>
      <c r="S3693"/>
      <c r="T3693"/>
      <c r="U3693"/>
      <c r="V3693" s="2"/>
    </row>
    <row r="3694" spans="2:22" x14ac:dyDescent="0.2">
      <c r="B3694" s="2"/>
      <c r="C3694" s="2"/>
      <c r="D3694" s="2"/>
      <c r="E3694" s="2"/>
      <c r="F3694" s="2"/>
      <c r="G3694" s="3"/>
      <c r="H3694" s="3"/>
      <c r="I3694" s="2"/>
      <c r="J3694"/>
      <c r="K3694"/>
      <c r="L3694"/>
      <c r="M3694"/>
      <c r="N3694"/>
      <c r="O3694"/>
      <c r="P3694"/>
      <c r="Q3694"/>
      <c r="R3694"/>
      <c r="S3694"/>
      <c r="T3694"/>
      <c r="U3694"/>
      <c r="V3694" s="2"/>
    </row>
    <row r="3695" spans="2:22" x14ac:dyDescent="0.2">
      <c r="B3695" s="2"/>
      <c r="C3695" s="2"/>
      <c r="D3695" s="2"/>
      <c r="E3695" s="2"/>
      <c r="F3695" s="2"/>
      <c r="G3695" s="3"/>
      <c r="H3695" s="3"/>
      <c r="I3695" s="2"/>
      <c r="J3695"/>
      <c r="K3695"/>
      <c r="L3695"/>
      <c r="M3695"/>
      <c r="N3695"/>
      <c r="O3695"/>
      <c r="P3695"/>
      <c r="Q3695"/>
      <c r="R3695"/>
      <c r="S3695"/>
      <c r="T3695"/>
      <c r="U3695"/>
      <c r="V3695" s="2"/>
    </row>
    <row r="3696" spans="2:22" x14ac:dyDescent="0.2">
      <c r="B3696" s="2"/>
      <c r="C3696" s="2"/>
      <c r="D3696" s="2"/>
      <c r="E3696" s="2"/>
      <c r="F3696" s="2"/>
      <c r="G3696" s="3"/>
      <c r="H3696" s="3"/>
      <c r="I3696" s="2"/>
      <c r="J3696"/>
      <c r="K3696"/>
      <c r="L3696"/>
      <c r="M3696"/>
      <c r="N3696"/>
      <c r="O3696"/>
      <c r="P3696"/>
      <c r="Q3696"/>
      <c r="R3696"/>
      <c r="S3696"/>
      <c r="T3696"/>
      <c r="U3696"/>
      <c r="V3696" s="2"/>
    </row>
    <row r="3697" spans="2:22" x14ac:dyDescent="0.2">
      <c r="B3697" s="2"/>
      <c r="C3697" s="2"/>
      <c r="D3697" s="2"/>
      <c r="E3697" s="2"/>
      <c r="F3697" s="2"/>
      <c r="G3697" s="3"/>
      <c r="H3697" s="3"/>
      <c r="I3697" s="2"/>
      <c r="J3697"/>
      <c r="K3697"/>
      <c r="L3697"/>
      <c r="M3697"/>
      <c r="N3697"/>
      <c r="O3697"/>
      <c r="P3697"/>
      <c r="Q3697"/>
      <c r="R3697"/>
      <c r="S3697"/>
      <c r="T3697"/>
      <c r="U3697"/>
      <c r="V3697" s="2"/>
    </row>
    <row r="3698" spans="2:22" x14ac:dyDescent="0.2">
      <c r="B3698" s="2"/>
      <c r="C3698" s="2"/>
      <c r="D3698" s="2"/>
      <c r="E3698" s="2"/>
      <c r="F3698" s="2"/>
      <c r="G3698" s="3"/>
      <c r="H3698" s="3"/>
      <c r="I3698" s="2"/>
      <c r="J3698"/>
      <c r="K3698"/>
      <c r="L3698"/>
      <c r="M3698"/>
      <c r="N3698"/>
      <c r="O3698"/>
      <c r="P3698"/>
      <c r="Q3698"/>
      <c r="R3698"/>
      <c r="S3698"/>
      <c r="T3698"/>
      <c r="U3698"/>
      <c r="V3698" s="2"/>
    </row>
    <row r="3699" spans="2:22" x14ac:dyDescent="0.2">
      <c r="B3699" s="2"/>
      <c r="C3699" s="2"/>
      <c r="D3699" s="2"/>
      <c r="E3699" s="2"/>
      <c r="F3699" s="2"/>
      <c r="G3699" s="3"/>
      <c r="H3699" s="3"/>
      <c r="I3699" s="2"/>
      <c r="J3699"/>
      <c r="K3699"/>
      <c r="L3699"/>
      <c r="M3699"/>
      <c r="N3699"/>
      <c r="O3699"/>
      <c r="P3699"/>
      <c r="Q3699"/>
      <c r="R3699"/>
      <c r="S3699"/>
      <c r="T3699"/>
      <c r="U3699"/>
      <c r="V3699" s="2"/>
    </row>
    <row r="3700" spans="2:22" x14ac:dyDescent="0.2">
      <c r="B3700" s="2"/>
      <c r="C3700" s="2"/>
      <c r="D3700" s="2"/>
      <c r="E3700" s="2"/>
      <c r="F3700" s="2"/>
      <c r="G3700" s="3"/>
      <c r="H3700" s="3"/>
      <c r="I3700" s="2"/>
      <c r="J3700"/>
      <c r="K3700"/>
      <c r="L3700"/>
      <c r="M3700"/>
      <c r="N3700"/>
      <c r="O3700"/>
      <c r="P3700"/>
      <c r="Q3700"/>
      <c r="R3700"/>
      <c r="S3700"/>
      <c r="T3700"/>
      <c r="U3700"/>
      <c r="V3700" s="2"/>
    </row>
    <row r="3701" spans="2:22" x14ac:dyDescent="0.2">
      <c r="B3701" s="2"/>
      <c r="C3701" s="2"/>
      <c r="D3701" s="2"/>
      <c r="E3701" s="2"/>
      <c r="F3701" s="2"/>
      <c r="G3701" s="3"/>
      <c r="H3701" s="3"/>
      <c r="I3701" s="2"/>
      <c r="J3701"/>
      <c r="K3701"/>
      <c r="L3701"/>
      <c r="M3701"/>
      <c r="N3701"/>
      <c r="O3701"/>
      <c r="P3701"/>
      <c r="Q3701"/>
      <c r="R3701"/>
      <c r="S3701"/>
      <c r="T3701"/>
      <c r="U3701"/>
      <c r="V3701" s="2"/>
    </row>
    <row r="3702" spans="2:22" x14ac:dyDescent="0.2">
      <c r="B3702" s="2"/>
      <c r="C3702" s="2"/>
      <c r="D3702" s="2"/>
      <c r="E3702" s="2"/>
      <c r="F3702" s="2"/>
      <c r="G3702" s="3"/>
      <c r="H3702" s="3"/>
      <c r="I3702" s="2"/>
      <c r="J3702"/>
      <c r="K3702"/>
      <c r="L3702"/>
      <c r="M3702"/>
      <c r="N3702"/>
      <c r="O3702"/>
      <c r="P3702"/>
      <c r="Q3702"/>
      <c r="R3702"/>
      <c r="S3702"/>
      <c r="T3702"/>
      <c r="U3702"/>
      <c r="V3702" s="2"/>
    </row>
    <row r="3703" spans="2:22" x14ac:dyDescent="0.2">
      <c r="B3703" s="2"/>
      <c r="C3703" s="2"/>
      <c r="D3703" s="2"/>
      <c r="E3703" s="2"/>
      <c r="F3703" s="2"/>
      <c r="G3703" s="3"/>
      <c r="H3703" s="3"/>
      <c r="I3703" s="2"/>
      <c r="J3703"/>
      <c r="K3703"/>
      <c r="L3703"/>
      <c r="M3703"/>
      <c r="N3703"/>
      <c r="O3703"/>
      <c r="P3703"/>
      <c r="Q3703"/>
      <c r="R3703"/>
      <c r="S3703"/>
      <c r="T3703"/>
      <c r="U3703"/>
      <c r="V3703" s="2"/>
    </row>
    <row r="3704" spans="2:22" x14ac:dyDescent="0.2">
      <c r="B3704" s="2"/>
      <c r="C3704" s="2"/>
      <c r="D3704" s="2"/>
      <c r="E3704" s="2"/>
      <c r="F3704" s="2"/>
      <c r="G3704" s="3"/>
      <c r="H3704" s="3"/>
      <c r="I3704" s="2"/>
      <c r="J3704"/>
      <c r="K3704"/>
      <c r="L3704"/>
      <c r="M3704"/>
      <c r="N3704"/>
      <c r="O3704"/>
      <c r="P3704"/>
      <c r="Q3704"/>
      <c r="R3704"/>
      <c r="S3704"/>
      <c r="T3704"/>
      <c r="U3704"/>
      <c r="V3704" s="2"/>
    </row>
    <row r="3705" spans="2:22" x14ac:dyDescent="0.2">
      <c r="B3705" s="2"/>
      <c r="C3705" s="2"/>
      <c r="D3705" s="2"/>
      <c r="E3705" s="2"/>
      <c r="F3705" s="2"/>
      <c r="G3705" s="3"/>
      <c r="H3705" s="3"/>
      <c r="I3705" s="2"/>
      <c r="J3705"/>
      <c r="K3705"/>
      <c r="L3705"/>
      <c r="M3705"/>
      <c r="N3705"/>
      <c r="O3705"/>
      <c r="P3705"/>
      <c r="Q3705"/>
      <c r="R3705"/>
      <c r="S3705"/>
      <c r="T3705"/>
      <c r="U3705"/>
      <c r="V3705" s="2"/>
    </row>
    <row r="3706" spans="2:22" x14ac:dyDescent="0.2">
      <c r="B3706" s="2"/>
      <c r="C3706" s="2"/>
      <c r="D3706" s="2"/>
      <c r="E3706" s="2"/>
      <c r="F3706" s="2"/>
      <c r="G3706" s="3"/>
      <c r="H3706" s="3"/>
      <c r="I3706" s="2"/>
      <c r="J3706"/>
      <c r="K3706"/>
      <c r="L3706"/>
      <c r="M3706"/>
      <c r="N3706"/>
      <c r="O3706"/>
      <c r="P3706"/>
      <c r="Q3706"/>
      <c r="R3706"/>
      <c r="S3706"/>
      <c r="T3706"/>
      <c r="U3706"/>
      <c r="V3706" s="2"/>
    </row>
    <row r="3707" spans="2:22" x14ac:dyDescent="0.2">
      <c r="B3707" s="2"/>
      <c r="C3707" s="2"/>
      <c r="D3707" s="2"/>
      <c r="E3707" s="2"/>
      <c r="F3707" s="2"/>
      <c r="G3707" s="3"/>
      <c r="H3707" s="3"/>
      <c r="I3707" s="2"/>
      <c r="J3707"/>
      <c r="K3707"/>
      <c r="L3707"/>
      <c r="M3707"/>
      <c r="N3707"/>
      <c r="O3707"/>
      <c r="P3707"/>
      <c r="Q3707"/>
      <c r="R3707"/>
      <c r="S3707"/>
      <c r="T3707"/>
      <c r="U3707"/>
      <c r="V3707" s="2"/>
    </row>
    <row r="3708" spans="2:22" x14ac:dyDescent="0.2">
      <c r="B3708" s="2"/>
      <c r="C3708" s="2"/>
      <c r="D3708" s="2"/>
      <c r="E3708" s="2"/>
      <c r="F3708" s="2"/>
      <c r="G3708" s="3"/>
      <c r="H3708" s="3"/>
      <c r="I3708" s="2"/>
      <c r="J3708"/>
      <c r="K3708"/>
      <c r="L3708"/>
      <c r="M3708"/>
      <c r="N3708"/>
      <c r="O3708"/>
      <c r="P3708"/>
      <c r="Q3708"/>
      <c r="R3708"/>
      <c r="S3708"/>
      <c r="T3708"/>
      <c r="U3708"/>
      <c r="V3708" s="2"/>
    </row>
    <row r="3709" spans="2:22" x14ac:dyDescent="0.2">
      <c r="B3709" s="2"/>
      <c r="C3709" s="2"/>
      <c r="D3709" s="2"/>
      <c r="E3709" s="2"/>
      <c r="F3709" s="2"/>
      <c r="G3709" s="3"/>
      <c r="H3709" s="3"/>
      <c r="I3709" s="2"/>
      <c r="J3709"/>
      <c r="K3709"/>
      <c r="L3709"/>
      <c r="M3709"/>
      <c r="N3709"/>
      <c r="O3709"/>
      <c r="P3709"/>
      <c r="Q3709"/>
      <c r="R3709"/>
      <c r="S3709"/>
      <c r="T3709"/>
      <c r="U3709"/>
      <c r="V3709" s="2"/>
    </row>
    <row r="3710" spans="2:22" x14ac:dyDescent="0.2">
      <c r="B3710" s="2"/>
      <c r="C3710" s="2"/>
      <c r="D3710" s="2"/>
      <c r="E3710" s="2"/>
      <c r="F3710" s="2"/>
      <c r="G3710" s="3"/>
      <c r="H3710" s="3"/>
      <c r="I3710" s="2"/>
      <c r="J3710"/>
      <c r="K3710"/>
      <c r="L3710"/>
      <c r="M3710"/>
      <c r="N3710"/>
      <c r="O3710"/>
      <c r="P3710"/>
      <c r="Q3710"/>
      <c r="R3710"/>
      <c r="S3710"/>
      <c r="T3710"/>
      <c r="U3710"/>
      <c r="V3710" s="2"/>
    </row>
    <row r="3711" spans="2:22" x14ac:dyDescent="0.2">
      <c r="B3711" s="2"/>
      <c r="C3711" s="2"/>
      <c r="D3711" s="2"/>
      <c r="E3711" s="2"/>
      <c r="F3711" s="2"/>
      <c r="G3711" s="3"/>
      <c r="H3711" s="3"/>
      <c r="I3711" s="2"/>
      <c r="J3711"/>
      <c r="K3711"/>
      <c r="L3711"/>
      <c r="M3711"/>
      <c r="N3711"/>
      <c r="O3711"/>
      <c r="P3711"/>
      <c r="Q3711"/>
      <c r="R3711"/>
      <c r="S3711"/>
      <c r="T3711"/>
      <c r="U3711"/>
      <c r="V3711" s="2"/>
    </row>
    <row r="3712" spans="2:22" x14ac:dyDescent="0.2">
      <c r="B3712" s="2"/>
      <c r="C3712" s="2"/>
      <c r="D3712" s="2"/>
      <c r="E3712" s="2"/>
      <c r="F3712" s="2"/>
      <c r="G3712" s="3"/>
      <c r="H3712" s="3"/>
      <c r="I3712" s="2"/>
      <c r="J3712"/>
      <c r="K3712"/>
      <c r="L3712"/>
      <c r="M3712"/>
      <c r="N3712"/>
      <c r="O3712"/>
      <c r="P3712"/>
      <c r="Q3712"/>
      <c r="R3712"/>
      <c r="S3712"/>
      <c r="T3712"/>
      <c r="U3712"/>
      <c r="V3712" s="2"/>
    </row>
    <row r="3713" spans="2:22" x14ac:dyDescent="0.2">
      <c r="B3713" s="2"/>
      <c r="C3713" s="2"/>
      <c r="D3713" s="2"/>
      <c r="E3713" s="2"/>
      <c r="F3713" s="2"/>
      <c r="G3713" s="3"/>
      <c r="H3713" s="3"/>
      <c r="I3713" s="2"/>
      <c r="J3713"/>
      <c r="K3713"/>
      <c r="L3713"/>
      <c r="M3713"/>
      <c r="N3713"/>
      <c r="O3713"/>
      <c r="P3713"/>
      <c r="Q3713"/>
      <c r="R3713"/>
      <c r="S3713"/>
      <c r="T3713"/>
      <c r="U3713"/>
      <c r="V3713" s="2"/>
    </row>
    <row r="3714" spans="2:22" x14ac:dyDescent="0.2">
      <c r="B3714" s="2"/>
      <c r="C3714" s="2"/>
      <c r="D3714" s="2"/>
      <c r="E3714" s="2"/>
      <c r="F3714" s="2"/>
      <c r="G3714" s="3"/>
      <c r="H3714" s="3"/>
      <c r="I3714" s="2"/>
      <c r="J3714"/>
      <c r="K3714"/>
      <c r="L3714"/>
      <c r="M3714"/>
      <c r="N3714"/>
      <c r="O3714"/>
      <c r="P3714"/>
      <c r="Q3714"/>
      <c r="R3714"/>
      <c r="S3714"/>
      <c r="T3714"/>
      <c r="U3714"/>
      <c r="V3714" s="2"/>
    </row>
    <row r="3715" spans="2:22" x14ac:dyDescent="0.2">
      <c r="B3715" s="2"/>
      <c r="C3715" s="2"/>
      <c r="D3715" s="2"/>
      <c r="E3715" s="2"/>
      <c r="F3715" s="2"/>
      <c r="G3715" s="3"/>
      <c r="H3715" s="3"/>
      <c r="I3715" s="2"/>
      <c r="J3715"/>
      <c r="K3715"/>
      <c r="L3715"/>
      <c r="M3715"/>
      <c r="N3715"/>
      <c r="O3715"/>
      <c r="P3715"/>
      <c r="Q3715"/>
      <c r="R3715"/>
      <c r="S3715"/>
      <c r="T3715"/>
      <c r="U3715"/>
      <c r="V3715" s="2"/>
    </row>
    <row r="3716" spans="2:22" x14ac:dyDescent="0.2">
      <c r="B3716" s="2"/>
      <c r="C3716" s="2"/>
      <c r="D3716" s="2"/>
      <c r="E3716" s="2"/>
      <c r="F3716" s="2"/>
      <c r="G3716" s="3"/>
      <c r="H3716" s="3"/>
      <c r="I3716" s="2"/>
      <c r="J3716"/>
      <c r="K3716"/>
      <c r="L3716"/>
      <c r="M3716"/>
      <c r="N3716"/>
      <c r="O3716"/>
      <c r="P3716"/>
      <c r="Q3716"/>
      <c r="R3716"/>
      <c r="S3716"/>
      <c r="T3716"/>
      <c r="U3716"/>
      <c r="V3716" s="2"/>
    </row>
    <row r="3717" spans="2:22" x14ac:dyDescent="0.2">
      <c r="B3717" s="2"/>
      <c r="C3717" s="2"/>
      <c r="D3717" s="2"/>
      <c r="E3717" s="2"/>
      <c r="F3717" s="2"/>
      <c r="G3717" s="3"/>
      <c r="H3717" s="3"/>
      <c r="I3717" s="2"/>
      <c r="J3717"/>
      <c r="K3717"/>
      <c r="L3717"/>
      <c r="M3717"/>
      <c r="N3717"/>
      <c r="O3717"/>
      <c r="P3717"/>
      <c r="Q3717"/>
      <c r="R3717"/>
      <c r="S3717"/>
      <c r="T3717"/>
      <c r="U3717"/>
      <c r="V3717" s="2"/>
    </row>
    <row r="3718" spans="2:22" x14ac:dyDescent="0.2">
      <c r="B3718" s="2"/>
      <c r="C3718" s="2"/>
      <c r="D3718" s="2"/>
      <c r="E3718" s="2"/>
      <c r="F3718" s="2"/>
      <c r="G3718" s="3"/>
      <c r="H3718" s="3"/>
      <c r="I3718" s="2"/>
      <c r="J3718"/>
      <c r="K3718"/>
      <c r="L3718"/>
      <c r="M3718"/>
      <c r="N3718"/>
      <c r="O3718"/>
      <c r="P3718"/>
      <c r="Q3718"/>
      <c r="R3718"/>
      <c r="S3718"/>
      <c r="T3718"/>
      <c r="U3718"/>
      <c r="V3718" s="2"/>
    </row>
    <row r="3719" spans="2:22" x14ac:dyDescent="0.2">
      <c r="B3719" s="2"/>
      <c r="C3719" s="2"/>
      <c r="D3719" s="2"/>
      <c r="E3719" s="2"/>
      <c r="F3719" s="2"/>
      <c r="G3719" s="3"/>
      <c r="H3719" s="3"/>
      <c r="I3719" s="2"/>
      <c r="J3719"/>
      <c r="K3719"/>
      <c r="L3719"/>
      <c r="M3719"/>
      <c r="N3719"/>
      <c r="O3719"/>
      <c r="P3719"/>
      <c r="Q3719"/>
      <c r="R3719"/>
      <c r="S3719"/>
      <c r="T3719"/>
      <c r="U3719"/>
      <c r="V3719" s="2"/>
    </row>
    <row r="3720" spans="2:22" x14ac:dyDescent="0.2">
      <c r="B3720" s="2"/>
      <c r="C3720" s="2"/>
      <c r="D3720" s="2"/>
      <c r="E3720" s="2"/>
      <c r="F3720" s="2"/>
      <c r="G3720" s="3"/>
      <c r="H3720" s="3"/>
      <c r="I3720" s="2"/>
      <c r="J3720"/>
      <c r="K3720"/>
      <c r="L3720"/>
      <c r="M3720"/>
      <c r="N3720"/>
      <c r="O3720"/>
      <c r="P3720"/>
      <c r="Q3720"/>
      <c r="R3720"/>
      <c r="S3720"/>
      <c r="T3720"/>
      <c r="U3720"/>
      <c r="V3720" s="2"/>
    </row>
    <row r="3721" spans="2:22" x14ac:dyDescent="0.2">
      <c r="B3721" s="2"/>
      <c r="C3721" s="2"/>
      <c r="D3721" s="2"/>
      <c r="E3721" s="2"/>
      <c r="F3721" s="2"/>
      <c r="G3721" s="3"/>
      <c r="H3721" s="3"/>
      <c r="I3721" s="2"/>
      <c r="J3721"/>
      <c r="K3721"/>
      <c r="L3721"/>
      <c r="M3721"/>
      <c r="N3721"/>
      <c r="O3721"/>
      <c r="P3721"/>
      <c r="Q3721"/>
      <c r="R3721"/>
      <c r="S3721"/>
      <c r="T3721"/>
      <c r="U3721"/>
      <c r="V3721" s="2"/>
    </row>
    <row r="3722" spans="2:22" x14ac:dyDescent="0.2">
      <c r="B3722" s="2"/>
      <c r="C3722" s="2"/>
      <c r="D3722" s="2"/>
      <c r="E3722" s="2"/>
      <c r="F3722" s="2"/>
      <c r="G3722" s="3"/>
      <c r="H3722" s="3"/>
      <c r="I3722" s="2"/>
      <c r="J3722"/>
      <c r="K3722"/>
      <c r="L3722"/>
      <c r="M3722"/>
      <c r="N3722"/>
      <c r="O3722"/>
      <c r="P3722"/>
      <c r="Q3722"/>
      <c r="R3722"/>
      <c r="S3722"/>
      <c r="T3722"/>
      <c r="U3722"/>
      <c r="V3722" s="2"/>
    </row>
    <row r="3723" spans="2:22" x14ac:dyDescent="0.2">
      <c r="B3723" s="2"/>
      <c r="C3723" s="2"/>
      <c r="D3723" s="2"/>
      <c r="E3723" s="2"/>
      <c r="F3723" s="2"/>
      <c r="G3723" s="3"/>
      <c r="H3723" s="3"/>
      <c r="I3723" s="2"/>
      <c r="J3723"/>
      <c r="K3723"/>
      <c r="L3723"/>
      <c r="M3723"/>
      <c r="N3723"/>
      <c r="O3723"/>
      <c r="P3723"/>
      <c r="Q3723"/>
      <c r="R3723"/>
      <c r="S3723"/>
      <c r="T3723"/>
      <c r="U3723"/>
      <c r="V3723" s="2"/>
    </row>
    <row r="3724" spans="2:22" x14ac:dyDescent="0.2">
      <c r="B3724" s="2"/>
      <c r="C3724" s="2"/>
      <c r="D3724" s="2"/>
      <c r="E3724" s="2"/>
      <c r="F3724" s="2"/>
      <c r="G3724" s="3"/>
      <c r="H3724" s="3"/>
      <c r="I3724" s="2"/>
      <c r="J3724"/>
      <c r="K3724"/>
      <c r="L3724"/>
      <c r="M3724"/>
      <c r="N3724"/>
      <c r="O3724"/>
      <c r="P3724"/>
      <c r="Q3724"/>
      <c r="R3724"/>
      <c r="S3724"/>
      <c r="T3724"/>
      <c r="U3724"/>
      <c r="V3724" s="2"/>
    </row>
    <row r="3725" spans="2:22" x14ac:dyDescent="0.2">
      <c r="B3725" s="2"/>
      <c r="C3725" s="2"/>
      <c r="D3725" s="2"/>
      <c r="E3725" s="2"/>
      <c r="F3725" s="2"/>
      <c r="G3725" s="3"/>
      <c r="H3725" s="3"/>
      <c r="I3725" s="2"/>
      <c r="J3725"/>
      <c r="K3725"/>
      <c r="L3725"/>
      <c r="M3725"/>
      <c r="N3725"/>
      <c r="O3725"/>
      <c r="P3725"/>
      <c r="Q3725"/>
      <c r="R3725"/>
      <c r="S3725"/>
      <c r="T3725"/>
      <c r="U3725"/>
      <c r="V3725" s="2"/>
    </row>
    <row r="3726" spans="2:22" x14ac:dyDescent="0.2">
      <c r="B3726" s="2"/>
      <c r="C3726" s="2"/>
      <c r="D3726" s="2"/>
      <c r="E3726" s="2"/>
      <c r="F3726" s="2"/>
      <c r="G3726" s="3"/>
      <c r="H3726" s="3"/>
      <c r="I3726" s="2"/>
      <c r="J3726"/>
      <c r="K3726"/>
      <c r="L3726"/>
      <c r="M3726"/>
      <c r="N3726"/>
      <c r="O3726"/>
      <c r="P3726"/>
      <c r="Q3726"/>
      <c r="R3726"/>
      <c r="S3726"/>
      <c r="T3726"/>
      <c r="U3726"/>
      <c r="V3726" s="2"/>
    </row>
    <row r="3727" spans="2:22" x14ac:dyDescent="0.2">
      <c r="B3727" s="2"/>
      <c r="C3727" s="2"/>
      <c r="D3727" s="2"/>
      <c r="E3727" s="2"/>
      <c r="F3727" s="2"/>
      <c r="G3727" s="3"/>
      <c r="H3727" s="3"/>
      <c r="I3727" s="2"/>
      <c r="J3727"/>
      <c r="K3727"/>
      <c r="L3727"/>
      <c r="M3727"/>
      <c r="N3727"/>
      <c r="O3727"/>
      <c r="P3727"/>
      <c r="Q3727"/>
      <c r="R3727"/>
      <c r="S3727"/>
      <c r="T3727"/>
      <c r="U3727"/>
      <c r="V3727" s="2"/>
    </row>
    <row r="3728" spans="2:22" x14ac:dyDescent="0.2">
      <c r="B3728" s="2"/>
      <c r="C3728" s="2"/>
      <c r="D3728" s="2"/>
      <c r="E3728" s="2"/>
      <c r="F3728" s="2"/>
      <c r="G3728" s="3"/>
      <c r="H3728" s="3"/>
      <c r="I3728" s="2"/>
      <c r="J3728"/>
      <c r="K3728"/>
      <c r="L3728"/>
      <c r="M3728"/>
      <c r="N3728"/>
      <c r="O3728"/>
      <c r="P3728"/>
      <c r="Q3728"/>
      <c r="R3728"/>
      <c r="S3728"/>
      <c r="T3728"/>
      <c r="U3728"/>
      <c r="V3728" s="2"/>
    </row>
    <row r="3729" spans="2:22" x14ac:dyDescent="0.2">
      <c r="B3729" s="2"/>
      <c r="C3729" s="2"/>
      <c r="D3729" s="2"/>
      <c r="E3729" s="2"/>
      <c r="F3729" s="2"/>
      <c r="G3729" s="3"/>
      <c r="H3729" s="3"/>
      <c r="I3729" s="2"/>
      <c r="J3729"/>
      <c r="K3729"/>
      <c r="L3729"/>
      <c r="M3729"/>
      <c r="N3729"/>
      <c r="O3729"/>
      <c r="P3729"/>
      <c r="Q3729"/>
      <c r="R3729"/>
      <c r="S3729"/>
      <c r="T3729"/>
      <c r="U3729"/>
      <c r="V3729" s="2"/>
    </row>
    <row r="3730" spans="2:22" x14ac:dyDescent="0.2">
      <c r="B3730" s="2"/>
      <c r="C3730" s="2"/>
      <c r="D3730" s="2"/>
      <c r="E3730" s="2"/>
      <c r="F3730" s="2"/>
      <c r="G3730" s="3"/>
      <c r="H3730" s="3"/>
      <c r="I3730" s="2"/>
      <c r="J3730"/>
      <c r="K3730"/>
      <c r="L3730"/>
      <c r="M3730"/>
      <c r="N3730"/>
      <c r="O3730"/>
      <c r="P3730"/>
      <c r="Q3730"/>
      <c r="R3730"/>
      <c r="S3730"/>
      <c r="T3730"/>
      <c r="U3730"/>
      <c r="V3730" s="2"/>
    </row>
    <row r="3731" spans="2:22" x14ac:dyDescent="0.2">
      <c r="B3731" s="2"/>
      <c r="C3731" s="2"/>
      <c r="D3731" s="2"/>
      <c r="E3731" s="2"/>
      <c r="F3731" s="2"/>
      <c r="G3731" s="3"/>
      <c r="H3731" s="3"/>
      <c r="I3731" s="2"/>
      <c r="J3731"/>
      <c r="K3731"/>
      <c r="L3731"/>
      <c r="M3731"/>
      <c r="N3731"/>
      <c r="O3731"/>
      <c r="P3731"/>
      <c r="Q3731"/>
      <c r="R3731"/>
      <c r="S3731"/>
      <c r="T3731"/>
      <c r="U3731"/>
      <c r="V3731" s="2"/>
    </row>
    <row r="3732" spans="2:22" x14ac:dyDescent="0.2">
      <c r="B3732" s="2"/>
      <c r="C3732" s="2"/>
      <c r="D3732" s="2"/>
      <c r="E3732" s="2"/>
      <c r="F3732" s="2"/>
      <c r="G3732" s="3"/>
      <c r="H3732" s="3"/>
      <c r="I3732" s="2"/>
      <c r="J3732"/>
      <c r="K3732"/>
      <c r="L3732"/>
      <c r="M3732"/>
      <c r="N3732"/>
      <c r="O3732"/>
      <c r="P3732"/>
      <c r="Q3732"/>
      <c r="R3732"/>
      <c r="S3732"/>
      <c r="T3732"/>
      <c r="U3732"/>
      <c r="V3732" s="2"/>
    </row>
    <row r="3733" spans="2:22" x14ac:dyDescent="0.2">
      <c r="B3733" s="2"/>
      <c r="C3733" s="2"/>
      <c r="D3733" s="2"/>
      <c r="E3733" s="2"/>
      <c r="F3733" s="2"/>
      <c r="G3733" s="3"/>
      <c r="H3733" s="3"/>
      <c r="I3733" s="2"/>
      <c r="J3733"/>
      <c r="K3733"/>
      <c r="L3733"/>
      <c r="M3733"/>
      <c r="N3733"/>
      <c r="O3733"/>
      <c r="P3733"/>
      <c r="Q3733"/>
      <c r="R3733"/>
      <c r="S3733"/>
      <c r="T3733"/>
      <c r="U3733"/>
      <c r="V3733" s="2"/>
    </row>
    <row r="3734" spans="2:22" x14ac:dyDescent="0.2">
      <c r="B3734" s="2"/>
      <c r="C3734" s="2"/>
      <c r="D3734" s="2"/>
      <c r="E3734" s="2"/>
      <c r="F3734" s="2"/>
      <c r="G3734" s="3"/>
      <c r="H3734" s="3"/>
      <c r="I3734" s="2"/>
      <c r="J3734"/>
      <c r="K3734"/>
      <c r="L3734"/>
      <c r="M3734"/>
      <c r="N3734"/>
      <c r="O3734"/>
      <c r="P3734"/>
      <c r="Q3734"/>
      <c r="R3734"/>
      <c r="S3734"/>
      <c r="T3734"/>
      <c r="U3734"/>
      <c r="V3734" s="2"/>
    </row>
    <row r="3735" spans="2:22" x14ac:dyDescent="0.2">
      <c r="B3735" s="2"/>
      <c r="C3735" s="2"/>
      <c r="D3735" s="2"/>
      <c r="E3735" s="2"/>
      <c r="F3735" s="2"/>
      <c r="G3735" s="3"/>
      <c r="H3735" s="3"/>
      <c r="I3735" s="2"/>
      <c r="J3735"/>
      <c r="K3735"/>
      <c r="L3735"/>
      <c r="M3735"/>
      <c r="N3735"/>
      <c r="O3735"/>
      <c r="P3735"/>
      <c r="Q3735"/>
      <c r="R3735"/>
      <c r="S3735"/>
      <c r="T3735"/>
      <c r="U3735"/>
      <c r="V3735" s="2"/>
    </row>
    <row r="3736" spans="2:22" x14ac:dyDescent="0.2">
      <c r="B3736" s="2"/>
      <c r="C3736" s="2"/>
      <c r="D3736" s="2"/>
      <c r="E3736" s="2"/>
      <c r="F3736" s="2"/>
      <c r="G3736" s="3"/>
      <c r="H3736" s="3"/>
      <c r="I3736" s="2"/>
      <c r="J3736"/>
      <c r="K3736"/>
      <c r="L3736"/>
      <c r="M3736"/>
      <c r="N3736"/>
      <c r="O3736"/>
      <c r="P3736"/>
      <c r="Q3736"/>
      <c r="R3736"/>
      <c r="S3736"/>
      <c r="T3736"/>
      <c r="U3736"/>
      <c r="V3736" s="2"/>
    </row>
    <row r="3737" spans="2:22" x14ac:dyDescent="0.2">
      <c r="B3737" s="2"/>
      <c r="C3737" s="2"/>
      <c r="D3737" s="2"/>
      <c r="E3737" s="2"/>
      <c r="F3737" s="2"/>
      <c r="G3737" s="3"/>
      <c r="H3737" s="3"/>
      <c r="I3737" s="2"/>
      <c r="J3737"/>
      <c r="K3737"/>
      <c r="L3737"/>
      <c r="M3737"/>
      <c r="N3737"/>
      <c r="O3737"/>
      <c r="P3737"/>
      <c r="Q3737"/>
      <c r="R3737"/>
      <c r="S3737"/>
      <c r="T3737"/>
      <c r="U3737"/>
      <c r="V3737" s="2"/>
    </row>
    <row r="3738" spans="2:22" x14ac:dyDescent="0.2">
      <c r="B3738" s="2"/>
      <c r="C3738" s="2"/>
      <c r="D3738" s="2"/>
      <c r="E3738" s="2"/>
      <c r="F3738" s="2"/>
      <c r="G3738" s="3"/>
      <c r="H3738" s="3"/>
      <c r="I3738" s="2"/>
      <c r="J3738"/>
      <c r="K3738"/>
      <c r="L3738"/>
      <c r="M3738"/>
      <c r="N3738"/>
      <c r="O3738"/>
      <c r="P3738"/>
      <c r="Q3738"/>
      <c r="R3738"/>
      <c r="S3738"/>
      <c r="T3738"/>
      <c r="U3738"/>
      <c r="V3738" s="2"/>
    </row>
    <row r="3739" spans="2:22" x14ac:dyDescent="0.2">
      <c r="B3739" s="2"/>
      <c r="C3739" s="2"/>
      <c r="D3739" s="2"/>
      <c r="E3739" s="2"/>
      <c r="F3739" s="2"/>
      <c r="G3739" s="3"/>
      <c r="H3739" s="3"/>
      <c r="I3739" s="2"/>
      <c r="J3739"/>
      <c r="K3739"/>
      <c r="L3739"/>
      <c r="M3739"/>
      <c r="N3739"/>
      <c r="O3739"/>
      <c r="P3739"/>
      <c r="Q3739"/>
      <c r="R3739"/>
      <c r="S3739"/>
      <c r="T3739"/>
      <c r="U3739"/>
      <c r="V3739" s="2"/>
    </row>
    <row r="3740" spans="2:22" x14ac:dyDescent="0.2">
      <c r="B3740" s="2"/>
      <c r="C3740" s="2"/>
      <c r="D3740" s="2"/>
      <c r="E3740" s="2"/>
      <c r="F3740" s="2"/>
      <c r="G3740" s="3"/>
      <c r="H3740" s="3"/>
      <c r="I3740" s="2"/>
      <c r="J3740"/>
      <c r="K3740"/>
      <c r="L3740"/>
      <c r="M3740"/>
      <c r="N3740"/>
      <c r="O3740"/>
      <c r="P3740"/>
      <c r="Q3740"/>
      <c r="R3740"/>
      <c r="S3740"/>
      <c r="T3740"/>
      <c r="U3740"/>
      <c r="V3740" s="2"/>
    </row>
    <row r="3741" spans="2:22" x14ac:dyDescent="0.2">
      <c r="B3741" s="2"/>
      <c r="C3741" s="2"/>
      <c r="D3741" s="2"/>
      <c r="E3741" s="2"/>
      <c r="F3741" s="2"/>
      <c r="G3741" s="3"/>
      <c r="H3741" s="3"/>
      <c r="I3741" s="2"/>
      <c r="J3741"/>
      <c r="K3741"/>
      <c r="L3741"/>
      <c r="M3741"/>
      <c r="N3741"/>
      <c r="O3741"/>
      <c r="P3741"/>
      <c r="Q3741"/>
      <c r="R3741"/>
      <c r="S3741"/>
      <c r="T3741"/>
      <c r="U3741"/>
      <c r="V3741" s="2"/>
    </row>
    <row r="3742" spans="2:22" x14ac:dyDescent="0.2">
      <c r="B3742" s="2"/>
      <c r="C3742" s="2"/>
      <c r="D3742" s="2"/>
      <c r="E3742" s="2"/>
      <c r="F3742" s="2"/>
      <c r="G3742" s="3"/>
      <c r="H3742" s="3"/>
      <c r="I3742" s="2"/>
      <c r="J3742"/>
      <c r="K3742"/>
      <c r="L3742"/>
      <c r="M3742"/>
      <c r="N3742"/>
      <c r="O3742"/>
      <c r="P3742"/>
      <c r="Q3742"/>
      <c r="R3742"/>
      <c r="S3742"/>
      <c r="T3742"/>
      <c r="U3742"/>
      <c r="V3742" s="2"/>
    </row>
    <row r="3743" spans="2:22" x14ac:dyDescent="0.2">
      <c r="B3743" s="2"/>
      <c r="C3743" s="2"/>
      <c r="D3743" s="2"/>
      <c r="E3743" s="2"/>
      <c r="F3743" s="2"/>
      <c r="G3743" s="3"/>
      <c r="H3743" s="3"/>
      <c r="I3743" s="2"/>
      <c r="J3743"/>
      <c r="K3743"/>
      <c r="L3743"/>
      <c r="M3743"/>
      <c r="N3743"/>
      <c r="O3743"/>
      <c r="P3743"/>
      <c r="Q3743"/>
      <c r="R3743"/>
      <c r="S3743"/>
      <c r="T3743"/>
      <c r="U3743"/>
      <c r="V3743" s="2"/>
    </row>
    <row r="3744" spans="2:22" x14ac:dyDescent="0.2">
      <c r="B3744" s="2"/>
      <c r="C3744" s="2"/>
      <c r="D3744" s="2"/>
      <c r="E3744" s="2"/>
      <c r="F3744" s="2"/>
      <c r="G3744" s="3"/>
      <c r="H3744" s="3"/>
      <c r="I3744" s="2"/>
      <c r="J3744"/>
      <c r="K3744"/>
      <c r="L3744"/>
      <c r="M3744"/>
      <c r="N3744"/>
      <c r="O3744"/>
      <c r="P3744"/>
      <c r="Q3744"/>
      <c r="R3744"/>
      <c r="S3744"/>
      <c r="T3744"/>
      <c r="U3744"/>
      <c r="V3744" s="2"/>
    </row>
    <row r="3745" spans="2:22" x14ac:dyDescent="0.2">
      <c r="B3745" s="2"/>
      <c r="C3745" s="2"/>
      <c r="D3745" s="2"/>
      <c r="E3745" s="2"/>
      <c r="F3745" s="2"/>
      <c r="G3745" s="3"/>
      <c r="H3745" s="3"/>
      <c r="I3745" s="2"/>
      <c r="J3745"/>
      <c r="K3745"/>
      <c r="L3745"/>
      <c r="M3745"/>
      <c r="N3745"/>
      <c r="O3745"/>
      <c r="P3745"/>
      <c r="Q3745"/>
      <c r="R3745"/>
      <c r="S3745"/>
      <c r="T3745"/>
      <c r="U3745"/>
      <c r="V3745" s="2"/>
    </row>
    <row r="3746" spans="2:22" x14ac:dyDescent="0.2">
      <c r="B3746" s="2"/>
      <c r="C3746" s="2"/>
      <c r="D3746" s="2"/>
      <c r="E3746" s="2"/>
      <c r="F3746" s="2"/>
      <c r="G3746" s="3"/>
      <c r="H3746" s="3"/>
      <c r="I3746" s="2"/>
      <c r="J3746"/>
      <c r="K3746"/>
      <c r="L3746"/>
      <c r="M3746"/>
      <c r="N3746"/>
      <c r="O3746"/>
      <c r="P3746"/>
      <c r="Q3746"/>
      <c r="R3746"/>
      <c r="S3746"/>
      <c r="T3746"/>
      <c r="U3746"/>
      <c r="V3746" s="2"/>
    </row>
    <row r="3747" spans="2:22" x14ac:dyDescent="0.2">
      <c r="B3747" s="2"/>
      <c r="C3747" s="2"/>
      <c r="D3747" s="2"/>
      <c r="E3747" s="2"/>
      <c r="F3747" s="2"/>
      <c r="G3747" s="3"/>
      <c r="H3747" s="3"/>
      <c r="I3747" s="2"/>
      <c r="J3747"/>
      <c r="K3747"/>
      <c r="L3747"/>
      <c r="M3747"/>
      <c r="N3747"/>
      <c r="O3747"/>
      <c r="P3747"/>
      <c r="Q3747"/>
      <c r="R3747"/>
      <c r="S3747"/>
      <c r="T3747"/>
      <c r="U3747"/>
      <c r="V3747" s="2"/>
    </row>
    <row r="3748" spans="2:22" x14ac:dyDescent="0.2">
      <c r="B3748" s="2"/>
      <c r="C3748" s="2"/>
      <c r="D3748" s="2"/>
      <c r="E3748" s="2"/>
      <c r="F3748" s="2"/>
      <c r="G3748" s="3"/>
      <c r="H3748" s="3"/>
      <c r="I3748" s="2"/>
      <c r="J3748"/>
      <c r="K3748"/>
      <c r="L3748"/>
      <c r="M3748"/>
      <c r="N3748"/>
      <c r="O3748"/>
      <c r="P3748"/>
      <c r="Q3748"/>
      <c r="R3748"/>
      <c r="S3748"/>
      <c r="T3748"/>
      <c r="U3748"/>
      <c r="V3748" s="2"/>
    </row>
    <row r="3749" spans="2:22" x14ac:dyDescent="0.2">
      <c r="B3749" s="2"/>
      <c r="C3749" s="2"/>
      <c r="D3749" s="2"/>
      <c r="E3749" s="2"/>
      <c r="F3749" s="2"/>
      <c r="G3749" s="3"/>
      <c r="H3749" s="3"/>
      <c r="I3749" s="2"/>
      <c r="J3749"/>
      <c r="K3749"/>
      <c r="L3749"/>
      <c r="M3749"/>
      <c r="N3749"/>
      <c r="O3749"/>
      <c r="P3749"/>
      <c r="Q3749"/>
      <c r="R3749"/>
      <c r="S3749"/>
      <c r="T3749"/>
      <c r="U3749"/>
      <c r="V3749" s="2"/>
    </row>
    <row r="3750" spans="2:22" x14ac:dyDescent="0.2">
      <c r="B3750" s="2"/>
      <c r="C3750" s="2"/>
      <c r="D3750" s="2"/>
      <c r="E3750" s="2"/>
      <c r="F3750" s="2"/>
      <c r="G3750" s="3"/>
      <c r="H3750" s="3"/>
      <c r="I3750" s="2"/>
      <c r="J3750"/>
      <c r="K3750"/>
      <c r="L3750"/>
      <c r="M3750"/>
      <c r="N3750"/>
      <c r="O3750"/>
      <c r="P3750"/>
      <c r="Q3750"/>
      <c r="R3750"/>
      <c r="S3750"/>
      <c r="T3750"/>
      <c r="U3750"/>
      <c r="V3750" s="2"/>
    </row>
    <row r="3751" spans="2:22" x14ac:dyDescent="0.2">
      <c r="B3751" s="2"/>
      <c r="C3751" s="2"/>
      <c r="D3751" s="2"/>
      <c r="E3751" s="2"/>
      <c r="F3751" s="2"/>
      <c r="G3751" s="3"/>
      <c r="H3751" s="3"/>
      <c r="I3751" s="2"/>
      <c r="J3751"/>
      <c r="K3751"/>
      <c r="L3751"/>
      <c r="M3751"/>
      <c r="N3751"/>
      <c r="O3751"/>
      <c r="P3751"/>
      <c r="Q3751"/>
      <c r="R3751"/>
      <c r="S3751"/>
      <c r="T3751"/>
      <c r="U3751"/>
      <c r="V3751" s="2"/>
    </row>
    <row r="3752" spans="2:22" x14ac:dyDescent="0.2">
      <c r="B3752" s="2"/>
      <c r="C3752" s="2"/>
      <c r="D3752" s="2"/>
      <c r="E3752" s="2"/>
      <c r="F3752" s="2"/>
      <c r="G3752" s="3"/>
      <c r="H3752" s="3"/>
      <c r="I3752" s="2"/>
      <c r="J3752"/>
      <c r="K3752"/>
      <c r="L3752"/>
      <c r="M3752"/>
      <c r="N3752"/>
      <c r="O3752"/>
      <c r="P3752"/>
      <c r="Q3752"/>
      <c r="R3752"/>
      <c r="S3752"/>
      <c r="T3752"/>
      <c r="U3752"/>
      <c r="V3752" s="2"/>
    </row>
    <row r="3753" spans="2:22" x14ac:dyDescent="0.2">
      <c r="B3753" s="2"/>
      <c r="C3753" s="2"/>
      <c r="D3753" s="2"/>
      <c r="E3753" s="2"/>
      <c r="F3753" s="2"/>
      <c r="G3753" s="3"/>
      <c r="H3753" s="3"/>
      <c r="I3753" s="2"/>
      <c r="J3753"/>
      <c r="K3753"/>
      <c r="L3753"/>
      <c r="M3753"/>
      <c r="N3753"/>
      <c r="O3753"/>
      <c r="P3753"/>
      <c r="Q3753"/>
      <c r="R3753"/>
      <c r="S3753"/>
      <c r="T3753"/>
      <c r="U3753"/>
      <c r="V3753" s="2"/>
    </row>
    <row r="3754" spans="2:22" x14ac:dyDescent="0.2">
      <c r="B3754" s="2"/>
      <c r="C3754" s="2"/>
      <c r="D3754" s="2"/>
      <c r="E3754" s="2"/>
      <c r="F3754" s="2"/>
      <c r="G3754" s="3"/>
      <c r="H3754" s="3"/>
      <c r="I3754" s="2"/>
      <c r="J3754"/>
      <c r="K3754"/>
      <c r="L3754"/>
      <c r="M3754"/>
      <c r="N3754"/>
      <c r="O3754"/>
      <c r="P3754"/>
      <c r="Q3754"/>
      <c r="R3754"/>
      <c r="S3754"/>
      <c r="T3754"/>
      <c r="U3754"/>
      <c r="V3754" s="2"/>
    </row>
    <row r="3755" spans="2:22" x14ac:dyDescent="0.2">
      <c r="B3755" s="2"/>
      <c r="C3755" s="2"/>
      <c r="D3755" s="2"/>
      <c r="E3755" s="2"/>
      <c r="F3755" s="2"/>
      <c r="G3755" s="3"/>
      <c r="H3755" s="3"/>
      <c r="I3755" s="2"/>
      <c r="J3755"/>
      <c r="K3755"/>
      <c r="L3755"/>
      <c r="M3755"/>
      <c r="N3755"/>
      <c r="O3755"/>
      <c r="P3755"/>
      <c r="Q3755"/>
      <c r="R3755"/>
      <c r="S3755"/>
      <c r="T3755"/>
      <c r="U3755"/>
      <c r="V3755" s="2"/>
    </row>
    <row r="3756" spans="2:22" x14ac:dyDescent="0.2">
      <c r="B3756" s="2"/>
      <c r="C3756" s="2"/>
      <c r="D3756" s="2"/>
      <c r="E3756" s="2"/>
      <c r="F3756" s="2"/>
      <c r="G3756" s="3"/>
      <c r="H3756" s="3"/>
      <c r="I3756" s="2"/>
      <c r="J3756"/>
      <c r="K3756"/>
      <c r="L3756"/>
      <c r="M3756"/>
      <c r="N3756"/>
      <c r="O3756"/>
      <c r="P3756"/>
      <c r="Q3756"/>
      <c r="R3756"/>
      <c r="S3756"/>
      <c r="T3756"/>
      <c r="U3756"/>
      <c r="V3756" s="2"/>
    </row>
    <row r="3757" spans="2:22" x14ac:dyDescent="0.2">
      <c r="B3757" s="2"/>
      <c r="C3757" s="2"/>
      <c r="D3757" s="2"/>
      <c r="E3757" s="2"/>
      <c r="F3757" s="2"/>
      <c r="G3757" s="3"/>
      <c r="H3757" s="3"/>
      <c r="I3757" s="2"/>
      <c r="J3757"/>
      <c r="K3757"/>
      <c r="L3757"/>
      <c r="M3757"/>
      <c r="N3757"/>
      <c r="O3757"/>
      <c r="P3757"/>
      <c r="Q3757"/>
      <c r="R3757"/>
      <c r="S3757"/>
      <c r="T3757"/>
      <c r="U3757"/>
      <c r="V3757" s="2"/>
    </row>
    <row r="3758" spans="2:22" x14ac:dyDescent="0.2">
      <c r="B3758" s="2"/>
      <c r="C3758" s="2"/>
      <c r="D3758" s="2"/>
      <c r="E3758" s="2"/>
      <c r="F3758" s="2"/>
      <c r="G3758" s="3"/>
      <c r="H3758" s="3"/>
      <c r="I3758" s="2"/>
      <c r="J3758"/>
      <c r="K3758"/>
      <c r="L3758"/>
      <c r="M3758"/>
      <c r="N3758"/>
      <c r="O3758"/>
      <c r="P3758"/>
      <c r="Q3758"/>
      <c r="R3758"/>
      <c r="S3758"/>
      <c r="T3758"/>
      <c r="U3758"/>
      <c r="V3758" s="2"/>
    </row>
    <row r="3759" spans="2:22" x14ac:dyDescent="0.2">
      <c r="B3759" s="2"/>
      <c r="C3759" s="2"/>
      <c r="D3759" s="2"/>
      <c r="E3759" s="2"/>
      <c r="F3759" s="2"/>
      <c r="G3759" s="3"/>
      <c r="H3759" s="3"/>
      <c r="I3759" s="2"/>
      <c r="J3759"/>
      <c r="K3759"/>
      <c r="L3759"/>
      <c r="M3759"/>
      <c r="N3759"/>
      <c r="O3759"/>
      <c r="P3759"/>
      <c r="Q3759"/>
      <c r="R3759"/>
      <c r="S3759"/>
      <c r="T3759"/>
      <c r="U3759"/>
      <c r="V3759" s="2"/>
    </row>
    <row r="3760" spans="2:22" x14ac:dyDescent="0.2">
      <c r="B3760" s="2"/>
      <c r="C3760" s="2"/>
      <c r="D3760" s="2"/>
      <c r="E3760" s="2"/>
      <c r="F3760" s="2"/>
      <c r="G3760" s="3"/>
      <c r="H3760" s="3"/>
      <c r="I3760" s="2"/>
      <c r="J3760"/>
      <c r="K3760"/>
      <c r="L3760"/>
      <c r="M3760"/>
      <c r="N3760"/>
      <c r="O3760"/>
      <c r="P3760"/>
      <c r="Q3760"/>
      <c r="R3760"/>
      <c r="S3760"/>
      <c r="T3760"/>
      <c r="U3760"/>
      <c r="V3760" s="2"/>
    </row>
    <row r="3761" spans="2:22" x14ac:dyDescent="0.2">
      <c r="B3761" s="2"/>
      <c r="C3761" s="2"/>
      <c r="D3761" s="2"/>
      <c r="E3761" s="2"/>
      <c r="F3761" s="2"/>
      <c r="G3761" s="3"/>
      <c r="H3761" s="3"/>
      <c r="I3761" s="2"/>
      <c r="J3761"/>
      <c r="K3761"/>
      <c r="L3761"/>
      <c r="M3761"/>
      <c r="N3761"/>
      <c r="O3761"/>
      <c r="P3761"/>
      <c r="Q3761"/>
      <c r="R3761"/>
      <c r="S3761"/>
      <c r="T3761"/>
      <c r="U3761"/>
      <c r="V3761" s="2"/>
    </row>
    <row r="3762" spans="2:22" x14ac:dyDescent="0.2">
      <c r="B3762" s="2"/>
      <c r="C3762" s="2"/>
      <c r="D3762" s="2"/>
      <c r="E3762" s="2"/>
      <c r="F3762" s="2"/>
      <c r="G3762" s="3"/>
      <c r="H3762" s="3"/>
      <c r="I3762" s="2"/>
      <c r="J3762"/>
      <c r="K3762"/>
      <c r="L3762"/>
      <c r="M3762"/>
      <c r="N3762"/>
      <c r="O3762"/>
      <c r="P3762"/>
      <c r="Q3762"/>
      <c r="R3762"/>
      <c r="S3762"/>
      <c r="T3762"/>
      <c r="U3762"/>
      <c r="V3762" s="2"/>
    </row>
    <row r="3763" spans="2:22" x14ac:dyDescent="0.2">
      <c r="B3763" s="2"/>
      <c r="C3763" s="2"/>
      <c r="D3763" s="2"/>
      <c r="E3763" s="2"/>
      <c r="F3763" s="2"/>
      <c r="G3763" s="3"/>
      <c r="H3763" s="3"/>
      <c r="I3763" s="2"/>
      <c r="J3763"/>
      <c r="K3763"/>
      <c r="L3763"/>
      <c r="M3763"/>
      <c r="N3763"/>
      <c r="O3763"/>
      <c r="P3763"/>
      <c r="Q3763"/>
      <c r="R3763"/>
      <c r="S3763"/>
      <c r="T3763"/>
      <c r="U3763"/>
      <c r="V3763" s="2"/>
    </row>
    <row r="3764" spans="2:22" x14ac:dyDescent="0.2">
      <c r="B3764" s="2"/>
      <c r="C3764" s="2"/>
      <c r="D3764" s="2"/>
      <c r="E3764" s="2"/>
      <c r="F3764" s="2"/>
      <c r="G3764" s="3"/>
      <c r="H3764" s="3"/>
      <c r="I3764" s="2"/>
      <c r="J3764"/>
      <c r="K3764"/>
      <c r="L3764"/>
      <c r="M3764"/>
      <c r="N3764"/>
      <c r="O3764"/>
      <c r="P3764"/>
      <c r="Q3764"/>
      <c r="R3764"/>
      <c r="S3764"/>
      <c r="T3764"/>
      <c r="U3764"/>
      <c r="V3764" s="2"/>
    </row>
    <row r="3765" spans="2:22" x14ac:dyDescent="0.2">
      <c r="B3765" s="2"/>
      <c r="C3765" s="2"/>
      <c r="D3765" s="2"/>
      <c r="E3765" s="2"/>
      <c r="F3765" s="2"/>
      <c r="G3765" s="3"/>
      <c r="H3765" s="3"/>
      <c r="I3765" s="2"/>
      <c r="J3765"/>
      <c r="K3765"/>
      <c r="L3765"/>
      <c r="M3765"/>
      <c r="N3765"/>
      <c r="O3765"/>
      <c r="P3765"/>
      <c r="Q3765"/>
      <c r="R3765"/>
      <c r="S3765"/>
      <c r="T3765"/>
      <c r="U3765"/>
      <c r="V3765" s="2"/>
    </row>
    <row r="3766" spans="2:22" x14ac:dyDescent="0.2">
      <c r="B3766" s="2"/>
      <c r="C3766" s="2"/>
      <c r="D3766" s="2"/>
      <c r="E3766" s="2"/>
      <c r="F3766" s="2"/>
      <c r="G3766" s="3"/>
      <c r="H3766" s="3"/>
      <c r="I3766" s="2"/>
      <c r="J3766"/>
      <c r="K3766"/>
      <c r="L3766"/>
      <c r="M3766"/>
      <c r="N3766"/>
      <c r="O3766"/>
      <c r="P3766"/>
      <c r="Q3766"/>
      <c r="R3766"/>
      <c r="S3766"/>
      <c r="T3766"/>
      <c r="U3766"/>
      <c r="V3766" s="2"/>
    </row>
    <row r="3767" spans="2:22" x14ac:dyDescent="0.2">
      <c r="B3767" s="2"/>
      <c r="C3767" s="2"/>
      <c r="D3767" s="2"/>
      <c r="E3767" s="2"/>
      <c r="F3767" s="2"/>
      <c r="G3767" s="3"/>
      <c r="H3767" s="3"/>
      <c r="I3767" s="2"/>
      <c r="J3767"/>
      <c r="K3767"/>
      <c r="L3767"/>
      <c r="M3767"/>
      <c r="N3767"/>
      <c r="O3767"/>
      <c r="P3767"/>
      <c r="Q3767"/>
      <c r="R3767"/>
      <c r="S3767"/>
      <c r="T3767"/>
      <c r="U3767"/>
      <c r="V3767" s="2"/>
    </row>
    <row r="3768" spans="2:22" x14ac:dyDescent="0.2">
      <c r="B3768" s="2"/>
      <c r="C3768" s="2"/>
      <c r="D3768" s="2"/>
      <c r="E3768" s="2"/>
      <c r="F3768" s="2"/>
      <c r="G3768" s="3"/>
      <c r="H3768" s="3"/>
      <c r="I3768" s="2"/>
      <c r="J3768"/>
      <c r="K3768"/>
      <c r="L3768"/>
      <c r="M3768"/>
      <c r="N3768"/>
      <c r="O3768"/>
      <c r="P3768"/>
      <c r="Q3768"/>
      <c r="R3768"/>
      <c r="S3768"/>
      <c r="T3768"/>
      <c r="U3768"/>
      <c r="V3768" s="2"/>
    </row>
    <row r="3769" spans="2:22" x14ac:dyDescent="0.2">
      <c r="B3769" s="2"/>
      <c r="C3769" s="2"/>
      <c r="D3769" s="2"/>
      <c r="E3769" s="2"/>
      <c r="F3769" s="2"/>
      <c r="G3769" s="3"/>
      <c r="H3769" s="3"/>
      <c r="I3769" s="2"/>
      <c r="J3769"/>
      <c r="K3769"/>
      <c r="L3769"/>
      <c r="M3769"/>
      <c r="N3769"/>
      <c r="O3769"/>
      <c r="P3769"/>
      <c r="Q3769"/>
      <c r="R3769"/>
      <c r="S3769"/>
      <c r="T3769"/>
      <c r="U3769"/>
      <c r="V3769" s="2"/>
    </row>
    <row r="3770" spans="2:22" x14ac:dyDescent="0.2">
      <c r="B3770" s="2"/>
      <c r="C3770" s="2"/>
      <c r="D3770" s="2"/>
      <c r="E3770" s="2"/>
      <c r="F3770" s="2"/>
      <c r="G3770" s="3"/>
      <c r="H3770" s="3"/>
      <c r="I3770" s="2"/>
      <c r="J3770"/>
      <c r="K3770"/>
      <c r="L3770"/>
      <c r="M3770"/>
      <c r="N3770"/>
      <c r="O3770"/>
      <c r="P3770"/>
      <c r="Q3770"/>
      <c r="R3770"/>
      <c r="S3770"/>
      <c r="T3770"/>
      <c r="U3770"/>
      <c r="V3770" s="2"/>
    </row>
    <row r="3771" spans="2:22" x14ac:dyDescent="0.2">
      <c r="B3771" s="2"/>
      <c r="C3771" s="2"/>
      <c r="D3771" s="2"/>
      <c r="E3771" s="2"/>
      <c r="F3771" s="2"/>
      <c r="G3771" s="3"/>
      <c r="H3771" s="3"/>
      <c r="I3771" s="2"/>
      <c r="J3771"/>
      <c r="K3771"/>
      <c r="L3771"/>
      <c r="M3771"/>
      <c r="N3771"/>
      <c r="O3771"/>
      <c r="P3771"/>
      <c r="Q3771"/>
      <c r="R3771"/>
      <c r="S3771"/>
      <c r="T3771"/>
      <c r="U3771"/>
      <c r="V3771" s="2"/>
    </row>
    <row r="3772" spans="2:22" x14ac:dyDescent="0.2">
      <c r="B3772" s="2"/>
      <c r="C3772" s="2"/>
      <c r="D3772" s="2"/>
      <c r="E3772" s="2"/>
      <c r="F3772" s="2"/>
      <c r="G3772" s="3"/>
      <c r="H3772" s="3"/>
      <c r="I3772" s="2"/>
      <c r="J3772"/>
      <c r="K3772"/>
      <c r="L3772"/>
      <c r="M3772"/>
      <c r="N3772"/>
      <c r="O3772"/>
      <c r="P3772"/>
      <c r="Q3772"/>
      <c r="R3772"/>
      <c r="S3772"/>
      <c r="T3772"/>
      <c r="U3772"/>
      <c r="V3772" s="2"/>
    </row>
    <row r="3773" spans="2:22" x14ac:dyDescent="0.2">
      <c r="B3773" s="2"/>
      <c r="C3773" s="2"/>
      <c r="D3773" s="2"/>
      <c r="E3773" s="2"/>
      <c r="F3773" s="2"/>
      <c r="G3773" s="3"/>
      <c r="H3773" s="3"/>
      <c r="I3773" s="2"/>
      <c r="J3773"/>
      <c r="K3773"/>
      <c r="L3773"/>
      <c r="M3773"/>
      <c r="N3773"/>
      <c r="O3773"/>
      <c r="P3773"/>
      <c r="Q3773"/>
      <c r="R3773"/>
      <c r="S3773"/>
      <c r="T3773"/>
      <c r="U3773"/>
      <c r="V3773" s="2"/>
    </row>
    <row r="3774" spans="2:22" x14ac:dyDescent="0.2">
      <c r="B3774" s="2"/>
      <c r="C3774" s="2"/>
      <c r="D3774" s="2"/>
      <c r="E3774" s="2"/>
      <c r="F3774" s="2"/>
      <c r="G3774" s="3"/>
      <c r="H3774" s="3"/>
      <c r="I3774" s="2"/>
      <c r="J3774"/>
      <c r="K3774"/>
      <c r="L3774"/>
      <c r="M3774"/>
      <c r="N3774"/>
      <c r="O3774"/>
      <c r="P3774"/>
      <c r="Q3774"/>
      <c r="R3774"/>
      <c r="S3774"/>
      <c r="T3774"/>
      <c r="U3774"/>
      <c r="V3774" s="2"/>
    </row>
    <row r="3775" spans="2:22" x14ac:dyDescent="0.2">
      <c r="B3775" s="2"/>
      <c r="C3775" s="2"/>
      <c r="D3775" s="2"/>
      <c r="E3775" s="2"/>
      <c r="F3775" s="2"/>
      <c r="G3775" s="3"/>
      <c r="H3775" s="3"/>
      <c r="I3775" s="2"/>
      <c r="J3775"/>
      <c r="K3775"/>
      <c r="L3775"/>
      <c r="M3775"/>
      <c r="N3775"/>
      <c r="O3775"/>
      <c r="P3775"/>
      <c r="Q3775"/>
      <c r="R3775"/>
      <c r="S3775"/>
      <c r="T3775"/>
      <c r="U3775"/>
      <c r="V3775" s="2"/>
    </row>
    <row r="3776" spans="2:22" x14ac:dyDescent="0.2">
      <c r="B3776" s="2"/>
      <c r="C3776" s="2"/>
      <c r="D3776" s="2"/>
      <c r="E3776" s="2"/>
      <c r="F3776" s="2"/>
      <c r="G3776" s="3"/>
      <c r="H3776" s="3"/>
      <c r="I3776" s="2"/>
      <c r="J3776"/>
      <c r="K3776"/>
      <c r="L3776"/>
      <c r="M3776"/>
      <c r="N3776"/>
      <c r="O3776"/>
      <c r="P3776"/>
      <c r="Q3776"/>
      <c r="R3776"/>
      <c r="S3776"/>
      <c r="T3776"/>
      <c r="U3776"/>
      <c r="V3776" s="2"/>
    </row>
    <row r="3777" spans="2:22" x14ac:dyDescent="0.2">
      <c r="B3777" s="2"/>
      <c r="C3777" s="2"/>
      <c r="D3777" s="2"/>
      <c r="E3777" s="2"/>
      <c r="F3777" s="2"/>
      <c r="G3777" s="3"/>
      <c r="H3777" s="3"/>
      <c r="I3777" s="2"/>
      <c r="J3777"/>
      <c r="K3777"/>
      <c r="L3777"/>
      <c r="M3777"/>
      <c r="N3777"/>
      <c r="O3777"/>
      <c r="P3777"/>
      <c r="Q3777"/>
      <c r="R3777"/>
      <c r="S3777"/>
      <c r="T3777"/>
      <c r="U3777"/>
      <c r="V3777" s="2"/>
    </row>
    <row r="3778" spans="2:22" x14ac:dyDescent="0.2">
      <c r="B3778" s="2"/>
      <c r="C3778" s="2"/>
      <c r="D3778" s="2"/>
      <c r="E3778" s="2"/>
      <c r="F3778" s="2"/>
      <c r="G3778" s="3"/>
      <c r="H3778" s="3"/>
      <c r="I3778" s="2"/>
      <c r="J3778"/>
      <c r="K3778"/>
      <c r="L3778"/>
      <c r="M3778"/>
      <c r="N3778"/>
      <c r="O3778"/>
      <c r="P3778"/>
      <c r="Q3778"/>
      <c r="R3778"/>
      <c r="S3778"/>
      <c r="T3778"/>
      <c r="U3778"/>
      <c r="V3778" s="2"/>
    </row>
    <row r="3779" spans="2:22" x14ac:dyDescent="0.2">
      <c r="B3779" s="2"/>
      <c r="C3779" s="2"/>
      <c r="D3779" s="2"/>
      <c r="E3779" s="2"/>
      <c r="F3779" s="2"/>
      <c r="G3779" s="3"/>
      <c r="H3779" s="3"/>
      <c r="I3779" s="2"/>
      <c r="J3779"/>
      <c r="K3779"/>
      <c r="L3779"/>
      <c r="M3779"/>
      <c r="N3779"/>
      <c r="O3779"/>
      <c r="P3779"/>
      <c r="Q3779"/>
      <c r="R3779"/>
      <c r="S3779"/>
      <c r="T3779"/>
      <c r="U3779"/>
      <c r="V3779" s="2"/>
    </row>
    <row r="3780" spans="2:22" x14ac:dyDescent="0.2">
      <c r="B3780" s="2"/>
      <c r="C3780" s="2"/>
      <c r="D3780" s="2"/>
      <c r="E3780" s="2"/>
      <c r="F3780" s="2"/>
      <c r="G3780" s="3"/>
      <c r="H3780" s="3"/>
      <c r="I3780" s="2"/>
      <c r="J3780"/>
      <c r="K3780"/>
      <c r="L3780"/>
      <c r="M3780"/>
      <c r="N3780"/>
      <c r="O3780"/>
      <c r="P3780"/>
      <c r="Q3780"/>
      <c r="R3780"/>
      <c r="S3780"/>
      <c r="T3780"/>
      <c r="U3780"/>
      <c r="V3780" s="2"/>
    </row>
    <row r="3781" spans="2:22" x14ac:dyDescent="0.2">
      <c r="B3781" s="2"/>
      <c r="C3781" s="2"/>
      <c r="D3781" s="2"/>
      <c r="E3781" s="2"/>
      <c r="F3781" s="2"/>
      <c r="G3781" s="3"/>
      <c r="H3781" s="3"/>
      <c r="I3781" s="2"/>
      <c r="J3781"/>
      <c r="K3781"/>
      <c r="L3781"/>
      <c r="M3781"/>
      <c r="N3781"/>
      <c r="O3781"/>
      <c r="P3781"/>
      <c r="Q3781"/>
      <c r="R3781"/>
      <c r="S3781"/>
      <c r="T3781"/>
      <c r="U3781"/>
      <c r="V3781" s="2"/>
    </row>
    <row r="3782" spans="2:22" x14ac:dyDescent="0.2">
      <c r="B3782" s="2"/>
      <c r="C3782" s="2"/>
      <c r="D3782" s="2"/>
      <c r="E3782" s="2"/>
      <c r="F3782" s="2"/>
      <c r="G3782" s="3"/>
      <c r="H3782" s="3"/>
      <c r="I3782" s="2"/>
      <c r="J3782"/>
      <c r="K3782"/>
      <c r="L3782"/>
      <c r="M3782"/>
      <c r="N3782"/>
      <c r="O3782"/>
      <c r="P3782"/>
      <c r="Q3782"/>
      <c r="R3782"/>
      <c r="S3782"/>
      <c r="T3782"/>
      <c r="U3782"/>
      <c r="V3782" s="2"/>
    </row>
    <row r="3783" spans="2:22" x14ac:dyDescent="0.2">
      <c r="B3783" s="2"/>
      <c r="C3783" s="2"/>
      <c r="D3783" s="2"/>
      <c r="E3783" s="2"/>
      <c r="F3783" s="2"/>
      <c r="G3783" s="3"/>
      <c r="H3783" s="3"/>
      <c r="I3783" s="2"/>
      <c r="J3783"/>
      <c r="K3783"/>
      <c r="L3783"/>
      <c r="M3783"/>
      <c r="N3783"/>
      <c r="O3783"/>
      <c r="P3783"/>
      <c r="Q3783"/>
      <c r="R3783"/>
      <c r="S3783"/>
      <c r="T3783"/>
      <c r="U3783"/>
      <c r="V3783" s="2"/>
    </row>
    <row r="3784" spans="2:22" x14ac:dyDescent="0.2">
      <c r="B3784" s="2"/>
      <c r="C3784" s="2"/>
      <c r="D3784" s="2"/>
      <c r="E3784" s="2"/>
      <c r="F3784" s="2"/>
      <c r="G3784" s="3"/>
      <c r="H3784" s="3"/>
      <c r="I3784" s="2"/>
      <c r="J3784"/>
      <c r="K3784"/>
      <c r="L3784"/>
      <c r="M3784"/>
      <c r="N3784"/>
      <c r="O3784"/>
      <c r="P3784"/>
      <c r="Q3784"/>
      <c r="R3784"/>
      <c r="S3784"/>
      <c r="T3784"/>
      <c r="U3784"/>
      <c r="V3784" s="2"/>
    </row>
    <row r="3785" spans="2:22" x14ac:dyDescent="0.2">
      <c r="B3785" s="2"/>
      <c r="C3785" s="2"/>
      <c r="D3785" s="2"/>
      <c r="E3785" s="2"/>
      <c r="F3785" s="2"/>
      <c r="G3785" s="3"/>
      <c r="H3785" s="3"/>
      <c r="I3785" s="2"/>
      <c r="J3785"/>
      <c r="K3785"/>
      <c r="L3785"/>
      <c r="M3785"/>
      <c r="N3785"/>
      <c r="O3785"/>
      <c r="P3785"/>
      <c r="Q3785"/>
      <c r="R3785"/>
      <c r="S3785"/>
      <c r="T3785"/>
      <c r="U3785"/>
      <c r="V3785" s="2"/>
    </row>
    <row r="3786" spans="2:22" x14ac:dyDescent="0.2">
      <c r="B3786" s="2"/>
      <c r="C3786" s="2"/>
      <c r="D3786" s="2"/>
      <c r="E3786" s="2"/>
      <c r="F3786" s="2"/>
      <c r="G3786" s="3"/>
      <c r="H3786" s="3"/>
      <c r="I3786" s="2"/>
      <c r="J3786"/>
      <c r="K3786"/>
      <c r="L3786"/>
      <c r="M3786"/>
      <c r="N3786"/>
      <c r="O3786"/>
      <c r="P3786"/>
      <c r="Q3786"/>
      <c r="R3786"/>
      <c r="S3786"/>
      <c r="T3786"/>
      <c r="U3786"/>
      <c r="V3786" s="2"/>
    </row>
    <row r="3787" spans="2:22" x14ac:dyDescent="0.2">
      <c r="B3787" s="2"/>
      <c r="C3787" s="2"/>
      <c r="D3787" s="2"/>
      <c r="E3787" s="2"/>
      <c r="F3787" s="2"/>
      <c r="G3787" s="3"/>
      <c r="H3787" s="3"/>
      <c r="I3787" s="2"/>
      <c r="J3787"/>
      <c r="K3787"/>
      <c r="L3787"/>
      <c r="M3787"/>
      <c r="N3787"/>
      <c r="O3787"/>
      <c r="P3787"/>
      <c r="Q3787"/>
      <c r="R3787"/>
      <c r="S3787"/>
      <c r="T3787"/>
      <c r="U3787"/>
      <c r="V3787" s="2"/>
    </row>
    <row r="3788" spans="2:22" x14ac:dyDescent="0.2">
      <c r="B3788" s="2"/>
      <c r="C3788" s="2"/>
      <c r="D3788" s="2"/>
      <c r="E3788" s="2"/>
      <c r="F3788" s="2"/>
      <c r="G3788" s="3"/>
      <c r="H3788" s="3"/>
      <c r="I3788" s="2"/>
      <c r="J3788"/>
      <c r="K3788"/>
      <c r="L3788"/>
      <c r="M3788"/>
      <c r="N3788"/>
      <c r="O3788"/>
      <c r="P3788"/>
      <c r="Q3788"/>
      <c r="R3788"/>
      <c r="S3788"/>
      <c r="T3788"/>
      <c r="U3788"/>
      <c r="V3788" s="2"/>
    </row>
    <row r="3789" spans="2:22" x14ac:dyDescent="0.2">
      <c r="B3789" s="2"/>
      <c r="C3789" s="2"/>
      <c r="D3789" s="2"/>
      <c r="E3789" s="2"/>
      <c r="F3789" s="2"/>
      <c r="G3789" s="3"/>
      <c r="H3789" s="3"/>
      <c r="I3789" s="2"/>
      <c r="J3789"/>
      <c r="K3789"/>
      <c r="L3789"/>
      <c r="M3789"/>
      <c r="N3789"/>
      <c r="O3789"/>
      <c r="P3789"/>
      <c r="Q3789"/>
      <c r="R3789"/>
      <c r="S3789"/>
      <c r="T3789"/>
      <c r="U3789"/>
      <c r="V3789" s="2"/>
    </row>
    <row r="3790" spans="2:22" x14ac:dyDescent="0.2">
      <c r="B3790" s="2"/>
      <c r="C3790" s="2"/>
      <c r="D3790" s="2"/>
      <c r="E3790" s="2"/>
      <c r="F3790" s="2"/>
      <c r="G3790" s="3"/>
      <c r="H3790" s="3"/>
      <c r="I3790" s="2"/>
      <c r="J3790"/>
      <c r="K3790"/>
      <c r="L3790"/>
      <c r="M3790"/>
      <c r="N3790"/>
      <c r="O3790"/>
      <c r="P3790"/>
      <c r="Q3790"/>
      <c r="R3790"/>
      <c r="S3790"/>
      <c r="T3790"/>
      <c r="U3790"/>
      <c r="V3790" s="2"/>
    </row>
    <row r="3791" spans="2:22" x14ac:dyDescent="0.2">
      <c r="B3791" s="2"/>
      <c r="C3791" s="2"/>
      <c r="D3791" s="2"/>
      <c r="E3791" s="2"/>
      <c r="F3791" s="2"/>
      <c r="G3791" s="3"/>
      <c r="H3791" s="3"/>
      <c r="I3791" s="2"/>
      <c r="J3791"/>
      <c r="K3791"/>
      <c r="L3791"/>
      <c r="M3791"/>
      <c r="N3791"/>
      <c r="O3791"/>
      <c r="P3791"/>
      <c r="Q3791"/>
      <c r="R3791"/>
      <c r="S3791"/>
      <c r="T3791"/>
      <c r="U3791"/>
      <c r="V3791" s="2"/>
    </row>
    <row r="3792" spans="2:22" x14ac:dyDescent="0.2">
      <c r="B3792" s="2"/>
      <c r="C3792" s="2"/>
      <c r="D3792" s="2"/>
      <c r="E3792" s="2"/>
      <c r="F3792" s="2"/>
      <c r="G3792" s="3"/>
      <c r="H3792" s="3"/>
      <c r="I3792" s="2"/>
      <c r="J3792"/>
      <c r="K3792"/>
      <c r="L3792"/>
      <c r="M3792"/>
      <c r="N3792"/>
      <c r="O3792"/>
      <c r="P3792"/>
      <c r="Q3792"/>
      <c r="R3792"/>
      <c r="S3792"/>
      <c r="T3792"/>
      <c r="U3792"/>
      <c r="V3792" s="2"/>
    </row>
    <row r="3793" spans="2:22" x14ac:dyDescent="0.2">
      <c r="B3793" s="2"/>
      <c r="C3793" s="2"/>
      <c r="D3793" s="2"/>
      <c r="E3793" s="2"/>
      <c r="F3793" s="2"/>
      <c r="G3793" s="3"/>
      <c r="H3793" s="3"/>
      <c r="I3793" s="2"/>
      <c r="J3793"/>
      <c r="K3793"/>
      <c r="L3793"/>
      <c r="M3793"/>
      <c r="N3793"/>
      <c r="O3793"/>
      <c r="P3793"/>
      <c r="Q3793"/>
      <c r="R3793"/>
      <c r="S3793"/>
      <c r="T3793"/>
      <c r="U3793"/>
      <c r="V3793" s="2"/>
    </row>
    <row r="3794" spans="2:22" x14ac:dyDescent="0.2">
      <c r="B3794" s="2"/>
      <c r="C3794" s="2"/>
      <c r="D3794" s="2"/>
      <c r="E3794" s="2"/>
      <c r="F3794" s="2"/>
      <c r="G3794" s="3"/>
      <c r="H3794" s="3"/>
      <c r="I3794" s="2"/>
      <c r="J3794"/>
      <c r="K3794"/>
      <c r="L3794"/>
      <c r="M3794"/>
      <c r="N3794"/>
      <c r="O3794"/>
      <c r="P3794"/>
      <c r="Q3794"/>
      <c r="R3794"/>
      <c r="S3794"/>
      <c r="T3794"/>
      <c r="U3794"/>
      <c r="V3794" s="2"/>
    </row>
    <row r="3795" spans="2:22" x14ac:dyDescent="0.2">
      <c r="B3795" s="2"/>
      <c r="C3795" s="2"/>
      <c r="D3795" s="2"/>
      <c r="E3795" s="2"/>
      <c r="F3795" s="2"/>
      <c r="G3795" s="3"/>
      <c r="H3795" s="3"/>
      <c r="I3795" s="2"/>
      <c r="J3795"/>
      <c r="K3795"/>
      <c r="L3795"/>
      <c r="M3795"/>
      <c r="N3795"/>
      <c r="O3795"/>
      <c r="P3795"/>
      <c r="Q3795"/>
      <c r="R3795"/>
      <c r="S3795"/>
      <c r="T3795"/>
      <c r="U3795"/>
      <c r="V3795" s="2"/>
    </row>
    <row r="3796" spans="2:22" x14ac:dyDescent="0.2">
      <c r="B3796" s="2"/>
      <c r="C3796" s="2"/>
      <c r="D3796" s="2"/>
      <c r="E3796" s="2"/>
      <c r="F3796" s="2"/>
      <c r="G3796" s="3"/>
      <c r="H3796" s="3"/>
      <c r="I3796" s="2"/>
      <c r="J3796"/>
      <c r="K3796"/>
      <c r="L3796"/>
      <c r="M3796"/>
      <c r="N3796"/>
      <c r="O3796"/>
      <c r="P3796"/>
      <c r="Q3796"/>
      <c r="R3796"/>
      <c r="S3796"/>
      <c r="T3796"/>
      <c r="U3796"/>
      <c r="V3796" s="2"/>
    </row>
    <row r="3797" spans="2:22" x14ac:dyDescent="0.2">
      <c r="B3797" s="2"/>
      <c r="C3797" s="2"/>
      <c r="D3797" s="2"/>
      <c r="E3797" s="2"/>
      <c r="F3797" s="2"/>
      <c r="G3797" s="3"/>
      <c r="H3797" s="3"/>
      <c r="I3797" s="2"/>
      <c r="J3797"/>
      <c r="K3797"/>
      <c r="L3797"/>
      <c r="M3797"/>
      <c r="N3797"/>
      <c r="O3797"/>
      <c r="P3797"/>
      <c r="Q3797"/>
      <c r="R3797"/>
      <c r="S3797"/>
      <c r="T3797"/>
      <c r="U3797"/>
      <c r="V3797" s="2"/>
    </row>
    <row r="3798" spans="2:22" x14ac:dyDescent="0.2">
      <c r="B3798" s="2"/>
      <c r="C3798" s="2"/>
      <c r="D3798" s="2"/>
      <c r="E3798" s="2"/>
      <c r="F3798" s="2"/>
      <c r="G3798" s="3"/>
      <c r="H3798" s="3"/>
      <c r="I3798" s="2"/>
      <c r="J3798"/>
      <c r="K3798"/>
      <c r="L3798"/>
      <c r="M3798"/>
      <c r="N3798"/>
      <c r="O3798"/>
      <c r="P3798"/>
      <c r="Q3798"/>
      <c r="R3798"/>
      <c r="S3798"/>
      <c r="T3798"/>
      <c r="U3798"/>
      <c r="V3798" s="2"/>
    </row>
    <row r="3799" spans="2:22" x14ac:dyDescent="0.2">
      <c r="B3799" s="2"/>
      <c r="C3799" s="2"/>
      <c r="D3799" s="2"/>
      <c r="E3799" s="2"/>
      <c r="F3799" s="2"/>
      <c r="G3799" s="3"/>
      <c r="H3799" s="3"/>
      <c r="I3799" s="2"/>
      <c r="J3799"/>
      <c r="K3799"/>
      <c r="L3799"/>
      <c r="M3799"/>
      <c r="N3799"/>
      <c r="O3799"/>
      <c r="P3799"/>
      <c r="Q3799"/>
      <c r="R3799"/>
      <c r="S3799"/>
      <c r="T3799"/>
      <c r="U3799"/>
      <c r="V3799" s="2"/>
    </row>
    <row r="3800" spans="2:22" x14ac:dyDescent="0.2">
      <c r="B3800" s="2"/>
      <c r="C3800" s="2"/>
      <c r="D3800" s="2"/>
      <c r="E3800" s="2"/>
      <c r="F3800" s="2"/>
      <c r="G3800" s="3"/>
      <c r="H3800" s="3"/>
      <c r="I3800" s="2"/>
      <c r="J3800"/>
      <c r="K3800"/>
      <c r="L3800"/>
      <c r="M3800"/>
      <c r="N3800"/>
      <c r="O3800"/>
      <c r="P3800"/>
      <c r="Q3800"/>
      <c r="R3800"/>
      <c r="S3800"/>
      <c r="T3800"/>
      <c r="U3800"/>
      <c r="V3800" s="2"/>
    </row>
    <row r="3801" spans="2:22" x14ac:dyDescent="0.2">
      <c r="B3801" s="2"/>
      <c r="C3801" s="2"/>
      <c r="D3801" s="2"/>
      <c r="E3801" s="2"/>
      <c r="F3801" s="2"/>
      <c r="G3801" s="3"/>
      <c r="H3801" s="3"/>
      <c r="I3801" s="2"/>
      <c r="J3801"/>
      <c r="K3801"/>
      <c r="L3801"/>
      <c r="M3801"/>
      <c r="N3801"/>
      <c r="O3801"/>
      <c r="P3801"/>
      <c r="Q3801"/>
      <c r="R3801"/>
      <c r="S3801"/>
      <c r="T3801"/>
      <c r="U3801"/>
      <c r="V3801" s="2"/>
    </row>
    <row r="3802" spans="2:22" x14ac:dyDescent="0.2">
      <c r="B3802" s="2"/>
      <c r="C3802" s="2"/>
      <c r="D3802" s="2"/>
      <c r="E3802" s="2"/>
      <c r="F3802" s="2"/>
      <c r="G3802" s="3"/>
      <c r="H3802" s="3"/>
      <c r="I3802" s="2"/>
      <c r="J3802"/>
      <c r="K3802"/>
      <c r="L3802"/>
      <c r="M3802"/>
      <c r="N3802"/>
      <c r="O3802"/>
      <c r="P3802"/>
      <c r="Q3802"/>
      <c r="R3802"/>
      <c r="S3802"/>
      <c r="T3802"/>
      <c r="U3802"/>
      <c r="V3802" s="2"/>
    </row>
    <row r="3803" spans="2:22" x14ac:dyDescent="0.2">
      <c r="B3803" s="2"/>
      <c r="C3803" s="2"/>
      <c r="D3803" s="2"/>
      <c r="E3803" s="2"/>
      <c r="F3803" s="2"/>
      <c r="G3803" s="3"/>
      <c r="H3803" s="3"/>
      <c r="I3803" s="2"/>
      <c r="J3803"/>
      <c r="K3803"/>
      <c r="L3803"/>
      <c r="M3803"/>
      <c r="N3803"/>
      <c r="O3803"/>
      <c r="P3803"/>
      <c r="Q3803"/>
      <c r="R3803"/>
      <c r="S3803"/>
      <c r="T3803"/>
      <c r="U3803"/>
      <c r="V3803" s="2"/>
    </row>
    <row r="3804" spans="2:22" x14ac:dyDescent="0.2">
      <c r="B3804" s="2"/>
      <c r="C3804" s="2"/>
      <c r="D3804" s="2"/>
      <c r="E3804" s="2"/>
      <c r="F3804" s="2"/>
      <c r="G3804" s="3"/>
      <c r="H3804" s="3"/>
      <c r="I3804" s="2"/>
      <c r="J3804"/>
      <c r="K3804"/>
      <c r="L3804"/>
      <c r="M3804"/>
      <c r="N3804"/>
      <c r="O3804"/>
      <c r="P3804"/>
      <c r="Q3804"/>
      <c r="R3804"/>
      <c r="S3804"/>
      <c r="T3804"/>
      <c r="U3804"/>
      <c r="V3804" s="2"/>
    </row>
    <row r="3805" spans="2:22" x14ac:dyDescent="0.2">
      <c r="B3805" s="2"/>
      <c r="C3805" s="2"/>
      <c r="D3805" s="2"/>
      <c r="E3805" s="2"/>
      <c r="F3805" s="2"/>
      <c r="G3805" s="3"/>
      <c r="H3805" s="3"/>
      <c r="I3805" s="2"/>
      <c r="J3805"/>
      <c r="K3805"/>
      <c r="L3805"/>
      <c r="M3805"/>
      <c r="N3805"/>
      <c r="O3805"/>
      <c r="P3805"/>
      <c r="Q3805"/>
      <c r="R3805"/>
      <c r="S3805"/>
      <c r="T3805"/>
      <c r="U3805"/>
      <c r="V3805" s="2"/>
    </row>
    <row r="3806" spans="2:22" x14ac:dyDescent="0.2">
      <c r="B3806" s="2"/>
      <c r="C3806" s="2"/>
      <c r="D3806" s="2"/>
      <c r="E3806" s="2"/>
      <c r="F3806" s="2"/>
      <c r="G3806" s="3"/>
      <c r="H3806" s="3"/>
      <c r="I3806" s="2"/>
      <c r="J3806"/>
      <c r="K3806"/>
      <c r="L3806"/>
      <c r="M3806"/>
      <c r="N3806"/>
      <c r="O3806"/>
      <c r="P3806"/>
      <c r="Q3806"/>
      <c r="R3806"/>
      <c r="S3806"/>
      <c r="T3806"/>
      <c r="U3806"/>
      <c r="V3806" s="2"/>
    </row>
    <row r="3807" spans="2:22" x14ac:dyDescent="0.2">
      <c r="B3807" s="2"/>
      <c r="C3807" s="2"/>
      <c r="D3807" s="2"/>
      <c r="E3807" s="2"/>
      <c r="F3807" s="2"/>
      <c r="G3807" s="3"/>
      <c r="H3807" s="3"/>
      <c r="I3807" s="2"/>
      <c r="J3807"/>
      <c r="K3807"/>
      <c r="L3807"/>
      <c r="M3807"/>
      <c r="N3807"/>
      <c r="O3807"/>
      <c r="P3807"/>
      <c r="Q3807"/>
      <c r="R3807"/>
      <c r="S3807"/>
      <c r="T3807"/>
      <c r="U3807"/>
      <c r="V3807" s="2"/>
    </row>
    <row r="3808" spans="2:22" x14ac:dyDescent="0.2">
      <c r="B3808" s="2"/>
      <c r="C3808" s="2"/>
      <c r="D3808" s="2"/>
      <c r="E3808" s="2"/>
      <c r="F3808" s="2"/>
      <c r="G3808" s="3"/>
      <c r="H3808" s="3"/>
      <c r="I3808" s="2"/>
      <c r="J3808"/>
      <c r="K3808"/>
      <c r="L3808"/>
      <c r="M3808"/>
      <c r="N3808"/>
      <c r="O3808"/>
      <c r="P3808"/>
      <c r="Q3808"/>
      <c r="R3808"/>
      <c r="S3808"/>
      <c r="T3808"/>
      <c r="U3808"/>
      <c r="V3808" s="2"/>
    </row>
    <row r="3809" spans="2:22" x14ac:dyDescent="0.2">
      <c r="B3809" s="2"/>
      <c r="C3809" s="2"/>
      <c r="D3809" s="2"/>
      <c r="E3809" s="2"/>
      <c r="F3809" s="2"/>
      <c r="G3809" s="3"/>
      <c r="H3809" s="3"/>
      <c r="I3809" s="2"/>
      <c r="J3809"/>
      <c r="K3809"/>
      <c r="L3809"/>
      <c r="M3809"/>
      <c r="N3809"/>
      <c r="O3809"/>
      <c r="P3809"/>
      <c r="Q3809"/>
      <c r="R3809"/>
      <c r="S3809"/>
      <c r="T3809"/>
      <c r="U3809"/>
      <c r="V3809" s="2"/>
    </row>
    <row r="3810" spans="2:22" x14ac:dyDescent="0.2">
      <c r="B3810" s="2"/>
      <c r="C3810" s="2"/>
      <c r="D3810" s="2"/>
      <c r="E3810" s="2"/>
      <c r="F3810" s="2"/>
      <c r="G3810" s="3"/>
      <c r="H3810" s="3"/>
      <c r="I3810" s="2"/>
      <c r="J3810"/>
      <c r="K3810"/>
      <c r="L3810"/>
      <c r="M3810"/>
      <c r="N3810"/>
      <c r="O3810"/>
      <c r="P3810"/>
      <c r="Q3810"/>
      <c r="R3810"/>
      <c r="S3810"/>
      <c r="T3810"/>
      <c r="U3810"/>
      <c r="V3810" s="2"/>
    </row>
    <row r="3811" spans="2:22" x14ac:dyDescent="0.2">
      <c r="B3811" s="2"/>
      <c r="C3811" s="2"/>
      <c r="D3811" s="2"/>
      <c r="E3811" s="2"/>
      <c r="F3811" s="2"/>
      <c r="G3811" s="3"/>
      <c r="H3811" s="3"/>
      <c r="I3811" s="2"/>
      <c r="J3811"/>
      <c r="K3811"/>
      <c r="L3811"/>
      <c r="M3811"/>
      <c r="N3811"/>
      <c r="O3811"/>
      <c r="P3811"/>
      <c r="Q3811"/>
      <c r="R3811"/>
      <c r="S3811"/>
      <c r="T3811"/>
      <c r="U3811"/>
      <c r="V3811" s="2"/>
    </row>
    <row r="3812" spans="2:22" x14ac:dyDescent="0.2">
      <c r="B3812" s="2"/>
      <c r="C3812" s="2"/>
      <c r="D3812" s="2"/>
      <c r="E3812" s="2"/>
      <c r="F3812" s="2"/>
      <c r="G3812" s="3"/>
      <c r="H3812" s="3"/>
      <c r="I3812" s="2"/>
      <c r="J3812"/>
      <c r="K3812"/>
      <c r="L3812"/>
      <c r="M3812"/>
      <c r="N3812"/>
      <c r="O3812"/>
      <c r="P3812"/>
      <c r="Q3812"/>
      <c r="R3812"/>
      <c r="S3812"/>
      <c r="T3812"/>
      <c r="U3812"/>
      <c r="V3812" s="2"/>
    </row>
    <row r="3813" spans="2:22" x14ac:dyDescent="0.2">
      <c r="B3813" s="2"/>
      <c r="C3813" s="2"/>
      <c r="D3813" s="2"/>
      <c r="E3813" s="2"/>
      <c r="F3813" s="2"/>
      <c r="G3813" s="3"/>
      <c r="H3813" s="3"/>
      <c r="I3813" s="2"/>
      <c r="J3813"/>
      <c r="K3813"/>
      <c r="L3813"/>
      <c r="M3813"/>
      <c r="N3813"/>
      <c r="O3813"/>
      <c r="P3813"/>
      <c r="Q3813"/>
      <c r="R3813"/>
      <c r="S3813"/>
      <c r="T3813"/>
      <c r="U3813"/>
      <c r="V3813" s="2"/>
    </row>
    <row r="3814" spans="2:22" x14ac:dyDescent="0.2">
      <c r="B3814" s="2"/>
      <c r="C3814" s="2"/>
      <c r="D3814" s="2"/>
      <c r="E3814" s="2"/>
      <c r="F3814" s="2"/>
      <c r="G3814" s="3"/>
      <c r="H3814" s="3"/>
      <c r="I3814" s="2"/>
      <c r="J3814"/>
      <c r="K3814"/>
      <c r="L3814"/>
      <c r="M3814"/>
      <c r="N3814"/>
      <c r="O3814"/>
      <c r="P3814"/>
      <c r="Q3814"/>
      <c r="R3814"/>
      <c r="S3814"/>
      <c r="T3814"/>
      <c r="U3814"/>
      <c r="V3814" s="2"/>
    </row>
    <row r="3815" spans="2:22" x14ac:dyDescent="0.2">
      <c r="B3815" s="2"/>
      <c r="C3815" s="2"/>
      <c r="D3815" s="2"/>
      <c r="E3815" s="2"/>
      <c r="F3815" s="2"/>
      <c r="G3815" s="3"/>
      <c r="H3815" s="3"/>
      <c r="I3815" s="2"/>
      <c r="J3815"/>
      <c r="K3815"/>
      <c r="L3815"/>
      <c r="M3815"/>
      <c r="N3815"/>
      <c r="O3815"/>
      <c r="P3815"/>
      <c r="Q3815"/>
      <c r="R3815"/>
      <c r="S3815"/>
      <c r="T3815"/>
      <c r="U3815"/>
      <c r="V3815" s="2"/>
    </row>
    <row r="3816" spans="2:22" x14ac:dyDescent="0.2">
      <c r="B3816" s="2"/>
      <c r="C3816" s="2"/>
      <c r="D3816" s="2"/>
      <c r="E3816" s="2"/>
      <c r="F3816" s="2"/>
      <c r="G3816" s="3"/>
      <c r="H3816" s="3"/>
      <c r="I3816" s="2"/>
      <c r="J3816"/>
      <c r="K3816"/>
      <c r="L3816"/>
      <c r="M3816"/>
      <c r="N3816"/>
      <c r="O3816"/>
      <c r="P3816"/>
      <c r="Q3816"/>
      <c r="R3816"/>
      <c r="S3816"/>
      <c r="T3816"/>
      <c r="U3816"/>
      <c r="V3816" s="2"/>
    </row>
    <row r="3817" spans="2:22" x14ac:dyDescent="0.2">
      <c r="B3817" s="2"/>
      <c r="C3817" s="2"/>
      <c r="D3817" s="2"/>
      <c r="E3817" s="2"/>
      <c r="F3817" s="2"/>
      <c r="G3817" s="3"/>
      <c r="H3817" s="3"/>
      <c r="I3817" s="2"/>
      <c r="J3817"/>
      <c r="K3817"/>
      <c r="L3817"/>
      <c r="M3817"/>
      <c r="N3817"/>
      <c r="O3817"/>
      <c r="P3817"/>
      <c r="Q3817"/>
      <c r="R3817"/>
      <c r="S3817"/>
      <c r="T3817"/>
      <c r="U3817"/>
      <c r="V3817" s="2"/>
    </row>
    <row r="3818" spans="2:22" x14ac:dyDescent="0.2">
      <c r="B3818" s="2"/>
      <c r="C3818" s="2"/>
      <c r="D3818" s="2"/>
      <c r="E3818" s="2"/>
      <c r="F3818" s="2"/>
      <c r="G3818" s="3"/>
      <c r="H3818" s="3"/>
      <c r="I3818" s="2"/>
      <c r="J3818"/>
      <c r="K3818"/>
      <c r="L3818"/>
      <c r="M3818"/>
      <c r="N3818"/>
      <c r="O3818"/>
      <c r="P3818"/>
      <c r="Q3818"/>
      <c r="R3818"/>
      <c r="S3818"/>
      <c r="T3818"/>
      <c r="U3818"/>
      <c r="V3818" s="2"/>
    </row>
    <row r="3819" spans="2:22" x14ac:dyDescent="0.2">
      <c r="B3819" s="2"/>
      <c r="C3819" s="2"/>
      <c r="D3819" s="2"/>
      <c r="E3819" s="2"/>
      <c r="F3819" s="2"/>
      <c r="G3819" s="3"/>
      <c r="H3819" s="3"/>
      <c r="I3819" s="2"/>
      <c r="J3819"/>
      <c r="K3819"/>
      <c r="L3819"/>
      <c r="M3819"/>
      <c r="N3819"/>
      <c r="O3819"/>
      <c r="P3819"/>
      <c r="Q3819"/>
      <c r="R3819"/>
      <c r="S3819"/>
      <c r="T3819"/>
      <c r="U3819"/>
      <c r="V3819" s="2"/>
    </row>
    <row r="3820" spans="2:22" x14ac:dyDescent="0.2">
      <c r="B3820" s="2"/>
      <c r="C3820" s="2"/>
      <c r="D3820" s="2"/>
      <c r="E3820" s="2"/>
      <c r="F3820" s="2"/>
      <c r="G3820" s="3"/>
      <c r="H3820" s="3"/>
      <c r="I3820" s="2"/>
      <c r="J3820"/>
      <c r="K3820"/>
      <c r="L3820"/>
      <c r="M3820"/>
      <c r="N3820"/>
      <c r="O3820"/>
      <c r="P3820"/>
      <c r="Q3820"/>
      <c r="R3820"/>
      <c r="S3820"/>
      <c r="T3820"/>
      <c r="U3820"/>
      <c r="V3820" s="2"/>
    </row>
    <row r="3821" spans="2:22" x14ac:dyDescent="0.2">
      <c r="B3821" s="2"/>
      <c r="C3821" s="2"/>
      <c r="D3821" s="2"/>
      <c r="E3821" s="2"/>
      <c r="F3821" s="2"/>
      <c r="G3821" s="3"/>
      <c r="H3821" s="3"/>
      <c r="I3821" s="2"/>
      <c r="J3821"/>
      <c r="K3821"/>
      <c r="L3821"/>
      <c r="M3821"/>
      <c r="N3821"/>
      <c r="O3821"/>
      <c r="P3821"/>
      <c r="Q3821"/>
      <c r="R3821"/>
      <c r="S3821"/>
      <c r="T3821"/>
      <c r="U3821"/>
      <c r="V3821" s="2"/>
    </row>
    <row r="3822" spans="2:22" x14ac:dyDescent="0.2">
      <c r="B3822" s="2"/>
      <c r="C3822" s="2"/>
      <c r="D3822" s="2"/>
      <c r="E3822" s="2"/>
      <c r="F3822" s="2"/>
      <c r="G3822" s="3"/>
      <c r="H3822" s="3"/>
      <c r="I3822" s="2"/>
      <c r="J3822"/>
      <c r="K3822"/>
      <c r="L3822"/>
      <c r="M3822"/>
      <c r="N3822"/>
      <c r="O3822"/>
      <c r="P3822"/>
      <c r="Q3822"/>
      <c r="R3822"/>
      <c r="S3822"/>
      <c r="T3822"/>
      <c r="U3822"/>
      <c r="V3822" s="2"/>
    </row>
    <row r="3823" spans="2:22" x14ac:dyDescent="0.2">
      <c r="B3823" s="2"/>
      <c r="C3823" s="2"/>
      <c r="D3823" s="2"/>
      <c r="E3823" s="2"/>
      <c r="F3823" s="2"/>
      <c r="G3823" s="3"/>
      <c r="H3823" s="3"/>
      <c r="I3823" s="2"/>
      <c r="J3823"/>
      <c r="K3823"/>
      <c r="L3823"/>
      <c r="M3823"/>
      <c r="N3823"/>
      <c r="O3823"/>
      <c r="P3823"/>
      <c r="Q3823"/>
      <c r="R3823"/>
      <c r="S3823"/>
      <c r="T3823"/>
      <c r="U3823"/>
      <c r="V3823" s="2"/>
    </row>
    <row r="3824" spans="2:22" x14ac:dyDescent="0.2">
      <c r="B3824" s="2"/>
      <c r="C3824" s="2"/>
      <c r="D3824" s="2"/>
      <c r="E3824" s="2"/>
      <c r="F3824" s="2"/>
      <c r="G3824" s="3"/>
      <c r="H3824" s="3"/>
      <c r="I3824" s="2"/>
      <c r="J3824"/>
      <c r="K3824"/>
      <c r="L3824"/>
      <c r="M3824"/>
      <c r="N3824"/>
      <c r="O3824"/>
      <c r="P3824"/>
      <c r="Q3824"/>
      <c r="R3824"/>
      <c r="S3824"/>
      <c r="T3824"/>
      <c r="U3824"/>
      <c r="V3824" s="2"/>
    </row>
    <row r="3825" spans="2:22" x14ac:dyDescent="0.2">
      <c r="B3825" s="2"/>
      <c r="C3825" s="2"/>
      <c r="D3825" s="2"/>
      <c r="E3825" s="2"/>
      <c r="F3825" s="2"/>
      <c r="G3825" s="3"/>
      <c r="H3825" s="3"/>
      <c r="I3825" s="2"/>
      <c r="J3825"/>
      <c r="K3825"/>
      <c r="L3825"/>
      <c r="M3825"/>
      <c r="N3825"/>
      <c r="O3825"/>
      <c r="P3825"/>
      <c r="Q3825"/>
      <c r="R3825"/>
      <c r="S3825"/>
      <c r="T3825"/>
      <c r="U3825"/>
      <c r="V3825" s="2"/>
    </row>
    <row r="3826" spans="2:22" x14ac:dyDescent="0.2">
      <c r="B3826" s="2"/>
      <c r="C3826" s="2"/>
      <c r="D3826" s="2"/>
      <c r="E3826" s="2"/>
      <c r="F3826" s="2"/>
      <c r="G3826" s="3"/>
      <c r="H3826" s="3"/>
      <c r="I3826" s="2"/>
      <c r="J3826"/>
      <c r="K3826"/>
      <c r="L3826"/>
      <c r="M3826"/>
      <c r="N3826"/>
      <c r="O3826"/>
      <c r="P3826"/>
      <c r="Q3826"/>
      <c r="R3826"/>
      <c r="S3826"/>
      <c r="T3826"/>
      <c r="U3826"/>
      <c r="V3826" s="2"/>
    </row>
    <row r="3827" spans="2:22" x14ac:dyDescent="0.2">
      <c r="B3827" s="2"/>
      <c r="C3827" s="2"/>
      <c r="D3827" s="2"/>
      <c r="E3827" s="2"/>
      <c r="F3827" s="2"/>
      <c r="G3827" s="3"/>
      <c r="H3827" s="3"/>
      <c r="I3827" s="2"/>
      <c r="J3827"/>
      <c r="K3827"/>
      <c r="L3827"/>
      <c r="M3827"/>
      <c r="N3827"/>
      <c r="O3827"/>
      <c r="P3827"/>
      <c r="Q3827"/>
      <c r="R3827"/>
      <c r="S3827"/>
      <c r="T3827"/>
      <c r="U3827"/>
      <c r="V3827" s="2"/>
    </row>
    <row r="3828" spans="2:22" x14ac:dyDescent="0.2">
      <c r="B3828" s="2"/>
      <c r="C3828" s="2"/>
      <c r="D3828" s="2"/>
      <c r="E3828" s="2"/>
      <c r="F3828" s="2"/>
      <c r="G3828" s="3"/>
      <c r="H3828" s="3"/>
      <c r="I3828" s="2"/>
      <c r="J3828"/>
      <c r="K3828"/>
      <c r="L3828"/>
      <c r="M3828"/>
      <c r="N3828"/>
      <c r="O3828"/>
      <c r="P3828"/>
      <c r="Q3828"/>
      <c r="R3828"/>
      <c r="S3828"/>
      <c r="T3828"/>
      <c r="U3828"/>
      <c r="V3828" s="2"/>
    </row>
    <row r="3829" spans="2:22" x14ac:dyDescent="0.2">
      <c r="B3829" s="2"/>
      <c r="C3829" s="2"/>
      <c r="D3829" s="2"/>
      <c r="E3829" s="2"/>
      <c r="F3829" s="2"/>
      <c r="G3829" s="3"/>
      <c r="H3829" s="3"/>
      <c r="I3829" s="2"/>
      <c r="J3829"/>
      <c r="K3829"/>
      <c r="L3829"/>
      <c r="M3829"/>
      <c r="N3829"/>
      <c r="O3829"/>
      <c r="P3829"/>
      <c r="Q3829"/>
      <c r="R3829"/>
      <c r="S3829"/>
      <c r="T3829"/>
      <c r="U3829"/>
      <c r="V3829" s="2"/>
    </row>
    <row r="3830" spans="2:22" x14ac:dyDescent="0.2">
      <c r="B3830" s="2"/>
      <c r="C3830" s="2"/>
      <c r="D3830" s="2"/>
      <c r="E3830" s="2"/>
      <c r="F3830" s="2"/>
      <c r="G3830" s="3"/>
      <c r="H3830" s="3"/>
      <c r="I3830" s="2"/>
      <c r="J3830"/>
      <c r="K3830"/>
      <c r="L3830"/>
      <c r="M3830"/>
      <c r="N3830"/>
      <c r="O3830"/>
      <c r="P3830"/>
      <c r="Q3830"/>
      <c r="R3830"/>
      <c r="S3830"/>
      <c r="T3830"/>
      <c r="U3830"/>
      <c r="V3830" s="2"/>
    </row>
    <row r="3831" spans="2:22" x14ac:dyDescent="0.2">
      <c r="B3831" s="2"/>
      <c r="C3831" s="2"/>
      <c r="D3831" s="2"/>
      <c r="E3831" s="2"/>
      <c r="F3831" s="2"/>
      <c r="G3831" s="3"/>
      <c r="H3831" s="3"/>
      <c r="I3831" s="2"/>
      <c r="J3831"/>
      <c r="K3831"/>
      <c r="L3831"/>
      <c r="M3831"/>
      <c r="N3831"/>
      <c r="O3831"/>
      <c r="P3831"/>
      <c r="Q3831"/>
      <c r="R3831"/>
      <c r="S3831"/>
      <c r="T3831"/>
      <c r="U3831"/>
      <c r="V3831" s="2"/>
    </row>
    <row r="3832" spans="2:22" x14ac:dyDescent="0.2">
      <c r="B3832" s="2"/>
      <c r="C3832" s="2"/>
      <c r="D3832" s="2"/>
      <c r="E3832" s="2"/>
      <c r="F3832" s="2"/>
      <c r="G3832" s="3"/>
      <c r="H3832" s="3"/>
      <c r="I3832" s="2"/>
      <c r="J3832"/>
      <c r="K3832"/>
      <c r="L3832"/>
      <c r="M3832"/>
      <c r="N3832"/>
      <c r="O3832"/>
      <c r="P3832"/>
      <c r="Q3832"/>
      <c r="R3832"/>
      <c r="S3832"/>
      <c r="T3832"/>
      <c r="U3832"/>
      <c r="V3832" s="2"/>
    </row>
    <row r="3833" spans="2:22" x14ac:dyDescent="0.2">
      <c r="B3833" s="2"/>
      <c r="C3833" s="2"/>
      <c r="D3833" s="2"/>
      <c r="E3833" s="2"/>
      <c r="F3833" s="2"/>
      <c r="G3833" s="3"/>
      <c r="H3833" s="3"/>
      <c r="I3833" s="2"/>
      <c r="J3833"/>
      <c r="K3833"/>
      <c r="L3833"/>
      <c r="M3833"/>
      <c r="N3833"/>
      <c r="O3833"/>
      <c r="P3833"/>
      <c r="Q3833"/>
      <c r="R3833"/>
      <c r="S3833"/>
      <c r="T3833"/>
      <c r="U3833"/>
      <c r="V3833" s="2"/>
    </row>
    <row r="3834" spans="2:22" x14ac:dyDescent="0.2">
      <c r="B3834" s="2"/>
      <c r="C3834" s="2"/>
      <c r="D3834" s="2"/>
      <c r="E3834" s="2"/>
      <c r="F3834" s="2"/>
      <c r="G3834" s="3"/>
      <c r="H3834" s="3"/>
      <c r="I3834" s="2"/>
      <c r="J3834"/>
      <c r="K3834"/>
      <c r="L3834"/>
      <c r="M3834"/>
      <c r="N3834"/>
      <c r="O3834"/>
      <c r="P3834"/>
      <c r="Q3834"/>
      <c r="R3834"/>
      <c r="S3834"/>
      <c r="T3834"/>
      <c r="U3834"/>
      <c r="V3834" s="2"/>
    </row>
    <row r="3835" spans="2:22" x14ac:dyDescent="0.2">
      <c r="B3835" s="2"/>
      <c r="C3835" s="2"/>
      <c r="D3835" s="2"/>
      <c r="E3835" s="2"/>
      <c r="F3835" s="2"/>
      <c r="G3835" s="3"/>
      <c r="H3835" s="3"/>
      <c r="I3835" s="2"/>
      <c r="J3835"/>
      <c r="K3835"/>
      <c r="L3835"/>
      <c r="M3835"/>
      <c r="N3835"/>
      <c r="O3835"/>
      <c r="P3835"/>
      <c r="Q3835"/>
      <c r="R3835"/>
      <c r="S3835"/>
      <c r="T3835"/>
      <c r="U3835"/>
      <c r="V3835" s="2"/>
    </row>
    <row r="3836" spans="2:22" x14ac:dyDescent="0.2">
      <c r="B3836" s="2"/>
      <c r="C3836" s="2"/>
      <c r="D3836" s="2"/>
      <c r="E3836" s="2"/>
      <c r="F3836" s="2"/>
      <c r="G3836" s="3"/>
      <c r="H3836" s="3"/>
      <c r="I3836" s="2"/>
      <c r="J3836"/>
      <c r="K3836"/>
      <c r="L3836"/>
      <c r="M3836"/>
      <c r="N3836"/>
      <c r="O3836"/>
      <c r="P3836"/>
      <c r="Q3836"/>
      <c r="R3836"/>
      <c r="S3836"/>
      <c r="T3836"/>
      <c r="U3836"/>
      <c r="V3836" s="2"/>
    </row>
    <row r="3837" spans="2:22" x14ac:dyDescent="0.2">
      <c r="B3837" s="2"/>
      <c r="C3837" s="2"/>
      <c r="D3837" s="2"/>
      <c r="E3837" s="2"/>
      <c r="F3837" s="2"/>
      <c r="G3837" s="3"/>
      <c r="H3837" s="3"/>
      <c r="I3837" s="2"/>
      <c r="J3837"/>
      <c r="K3837"/>
      <c r="L3837"/>
      <c r="M3837"/>
      <c r="N3837"/>
      <c r="O3837"/>
      <c r="P3837"/>
      <c r="Q3837"/>
      <c r="R3837"/>
      <c r="S3837"/>
      <c r="T3837"/>
      <c r="U3837"/>
      <c r="V3837" s="2"/>
    </row>
    <row r="3838" spans="2:22" x14ac:dyDescent="0.2">
      <c r="B3838" s="2"/>
      <c r="C3838" s="2"/>
      <c r="D3838" s="2"/>
      <c r="E3838" s="2"/>
      <c r="F3838" s="2"/>
      <c r="G3838" s="3"/>
      <c r="H3838" s="3"/>
      <c r="I3838" s="2"/>
      <c r="J3838"/>
      <c r="K3838"/>
      <c r="L3838"/>
      <c r="M3838"/>
      <c r="N3838"/>
      <c r="O3838"/>
      <c r="P3838"/>
      <c r="Q3838"/>
      <c r="R3838"/>
      <c r="S3838"/>
      <c r="T3838"/>
      <c r="U3838"/>
      <c r="V3838" s="2"/>
    </row>
    <row r="3839" spans="2:22" x14ac:dyDescent="0.2">
      <c r="B3839" s="2"/>
      <c r="C3839" s="2"/>
      <c r="D3839" s="2"/>
      <c r="E3839" s="2"/>
      <c r="F3839" s="2"/>
      <c r="G3839" s="3"/>
      <c r="H3839" s="3"/>
      <c r="I3839" s="2"/>
      <c r="J3839"/>
      <c r="K3839"/>
      <c r="L3839"/>
      <c r="M3839"/>
      <c r="N3839"/>
      <c r="O3839"/>
      <c r="P3839"/>
      <c r="Q3839"/>
      <c r="R3839"/>
      <c r="S3839"/>
      <c r="T3839"/>
      <c r="U3839"/>
      <c r="V3839" s="2"/>
    </row>
    <row r="3840" spans="2:22" x14ac:dyDescent="0.2">
      <c r="B3840" s="2"/>
      <c r="C3840" s="2"/>
      <c r="D3840" s="2"/>
      <c r="E3840" s="2"/>
      <c r="F3840" s="2"/>
      <c r="G3840" s="3"/>
      <c r="H3840" s="3"/>
      <c r="I3840" s="2"/>
      <c r="J3840"/>
      <c r="K3840"/>
      <c r="L3840"/>
      <c r="M3840"/>
      <c r="N3840"/>
      <c r="O3840"/>
      <c r="P3840"/>
      <c r="Q3840"/>
      <c r="R3840"/>
      <c r="S3840"/>
      <c r="T3840"/>
      <c r="U3840"/>
      <c r="V3840" s="2"/>
    </row>
    <row r="3841" spans="2:22" x14ac:dyDescent="0.2">
      <c r="B3841" s="2"/>
      <c r="C3841" s="2"/>
      <c r="D3841" s="2"/>
      <c r="E3841" s="2"/>
      <c r="F3841" s="2"/>
      <c r="G3841" s="3"/>
      <c r="H3841" s="3"/>
      <c r="I3841" s="2"/>
      <c r="J3841"/>
      <c r="K3841"/>
      <c r="L3841"/>
      <c r="M3841"/>
      <c r="N3841"/>
      <c r="O3841"/>
      <c r="P3841"/>
      <c r="Q3841"/>
      <c r="R3841"/>
      <c r="S3841"/>
      <c r="T3841"/>
      <c r="U3841"/>
      <c r="V3841" s="2"/>
    </row>
    <row r="3842" spans="2:22" x14ac:dyDescent="0.2">
      <c r="B3842" s="2"/>
      <c r="C3842" s="2"/>
      <c r="D3842" s="2"/>
      <c r="E3842" s="2"/>
      <c r="F3842" s="2"/>
      <c r="G3842" s="3"/>
      <c r="H3842" s="3"/>
      <c r="I3842" s="2"/>
      <c r="J3842"/>
      <c r="K3842"/>
      <c r="L3842"/>
      <c r="M3842"/>
      <c r="N3842"/>
      <c r="O3842"/>
      <c r="P3842"/>
      <c r="Q3842"/>
      <c r="R3842"/>
      <c r="S3842"/>
      <c r="T3842"/>
      <c r="U3842"/>
      <c r="V3842" s="2"/>
    </row>
    <row r="3843" spans="2:22" x14ac:dyDescent="0.2">
      <c r="B3843" s="2"/>
      <c r="C3843" s="2"/>
      <c r="D3843" s="2"/>
      <c r="E3843" s="2"/>
      <c r="F3843" s="2"/>
      <c r="G3843" s="3"/>
      <c r="H3843" s="3"/>
      <c r="I3843" s="2"/>
      <c r="J3843"/>
      <c r="K3843"/>
      <c r="L3843"/>
      <c r="M3843"/>
      <c r="N3843"/>
      <c r="O3843"/>
      <c r="P3843"/>
      <c r="Q3843"/>
      <c r="R3843"/>
      <c r="S3843"/>
      <c r="T3843"/>
      <c r="U3843"/>
      <c r="V3843" s="2"/>
    </row>
    <row r="3844" spans="2:22" x14ac:dyDescent="0.2">
      <c r="B3844" s="2"/>
      <c r="C3844" s="2"/>
      <c r="D3844" s="2"/>
      <c r="E3844" s="2"/>
      <c r="F3844" s="2"/>
      <c r="G3844" s="3"/>
      <c r="H3844" s="3"/>
      <c r="I3844" s="2"/>
      <c r="J3844"/>
      <c r="K3844"/>
      <c r="L3844"/>
      <c r="M3844"/>
      <c r="N3844"/>
      <c r="O3844"/>
      <c r="P3844"/>
      <c r="Q3844"/>
      <c r="R3844"/>
      <c r="S3844"/>
      <c r="T3844"/>
      <c r="U3844"/>
      <c r="V3844" s="2"/>
    </row>
    <row r="3845" spans="2:22" x14ac:dyDescent="0.2">
      <c r="B3845" s="2"/>
      <c r="C3845" s="2"/>
      <c r="D3845" s="2"/>
      <c r="E3845" s="2"/>
      <c r="F3845" s="2"/>
      <c r="G3845" s="3"/>
      <c r="H3845" s="3"/>
      <c r="I3845" s="2"/>
      <c r="J3845"/>
      <c r="K3845"/>
      <c r="L3845"/>
      <c r="M3845"/>
      <c r="N3845"/>
      <c r="O3845"/>
      <c r="P3845"/>
      <c r="Q3845"/>
      <c r="R3845"/>
      <c r="S3845"/>
      <c r="T3845"/>
      <c r="U3845"/>
      <c r="V3845" s="2"/>
    </row>
    <row r="3846" spans="2:22" x14ac:dyDescent="0.2">
      <c r="B3846" s="2"/>
      <c r="C3846" s="2"/>
      <c r="D3846" s="2"/>
      <c r="E3846" s="2"/>
      <c r="F3846" s="2"/>
      <c r="G3846" s="3"/>
      <c r="H3846" s="3"/>
      <c r="I3846" s="2"/>
      <c r="J3846"/>
      <c r="K3846"/>
      <c r="L3846"/>
      <c r="M3846"/>
      <c r="N3846"/>
      <c r="O3846"/>
      <c r="P3846"/>
      <c r="Q3846"/>
      <c r="R3846"/>
      <c r="S3846"/>
      <c r="T3846"/>
      <c r="U3846"/>
      <c r="V3846" s="2"/>
    </row>
    <row r="3847" spans="2:22" x14ac:dyDescent="0.2">
      <c r="B3847" s="2"/>
      <c r="C3847" s="2"/>
      <c r="D3847" s="2"/>
      <c r="E3847" s="2"/>
      <c r="F3847" s="2"/>
      <c r="G3847" s="3"/>
      <c r="H3847" s="3"/>
      <c r="I3847" s="2"/>
      <c r="J3847"/>
      <c r="K3847"/>
      <c r="L3847"/>
      <c r="M3847"/>
      <c r="N3847"/>
      <c r="O3847"/>
      <c r="P3847"/>
      <c r="Q3847"/>
      <c r="R3847"/>
      <c r="S3847"/>
      <c r="T3847"/>
      <c r="U3847"/>
      <c r="V3847" s="2"/>
    </row>
    <row r="3848" spans="2:22" x14ac:dyDescent="0.2">
      <c r="B3848" s="2"/>
      <c r="C3848" s="2"/>
      <c r="D3848" s="2"/>
      <c r="E3848" s="2"/>
      <c r="F3848" s="2"/>
      <c r="G3848" s="3"/>
      <c r="H3848" s="3"/>
      <c r="I3848" s="2"/>
      <c r="J3848"/>
      <c r="K3848"/>
      <c r="L3848"/>
      <c r="M3848"/>
      <c r="N3848"/>
      <c r="O3848"/>
      <c r="P3848"/>
      <c r="Q3848"/>
      <c r="R3848"/>
      <c r="S3848"/>
      <c r="T3848"/>
      <c r="U3848"/>
      <c r="V3848" s="2"/>
    </row>
    <row r="3849" spans="2:22" x14ac:dyDescent="0.2">
      <c r="B3849" s="2"/>
      <c r="C3849" s="2"/>
      <c r="D3849" s="2"/>
      <c r="E3849" s="2"/>
      <c r="F3849" s="2"/>
      <c r="G3849" s="3"/>
      <c r="H3849" s="3"/>
      <c r="I3849" s="2"/>
      <c r="J3849"/>
      <c r="K3849"/>
      <c r="L3849"/>
      <c r="M3849"/>
      <c r="N3849"/>
      <c r="O3849"/>
      <c r="P3849"/>
      <c r="Q3849"/>
      <c r="R3849"/>
      <c r="S3849"/>
      <c r="T3849"/>
      <c r="U3849"/>
      <c r="V3849" s="2"/>
    </row>
    <row r="3850" spans="2:22" x14ac:dyDescent="0.2">
      <c r="B3850" s="2"/>
      <c r="C3850" s="2"/>
      <c r="D3850" s="2"/>
      <c r="E3850" s="2"/>
      <c r="F3850" s="2"/>
      <c r="G3850" s="3"/>
      <c r="H3850" s="3"/>
      <c r="I3850" s="2"/>
      <c r="J3850"/>
      <c r="K3850"/>
      <c r="L3850"/>
      <c r="M3850"/>
      <c r="N3850"/>
      <c r="O3850"/>
      <c r="P3850"/>
      <c r="Q3850"/>
      <c r="R3850"/>
      <c r="S3850"/>
      <c r="T3850"/>
      <c r="U3850"/>
      <c r="V3850" s="2"/>
    </row>
    <row r="3851" spans="2:22" x14ac:dyDescent="0.2">
      <c r="B3851" s="2"/>
      <c r="C3851" s="2"/>
      <c r="D3851" s="2"/>
      <c r="E3851" s="2"/>
      <c r="F3851" s="2"/>
      <c r="G3851" s="3"/>
      <c r="H3851" s="3"/>
      <c r="I3851" s="2"/>
      <c r="J3851"/>
      <c r="K3851"/>
      <c r="L3851"/>
      <c r="M3851"/>
      <c r="N3851"/>
      <c r="O3851"/>
      <c r="P3851"/>
      <c r="Q3851"/>
      <c r="R3851"/>
      <c r="S3851"/>
      <c r="T3851"/>
      <c r="U3851"/>
      <c r="V3851" s="2"/>
    </row>
    <row r="3852" spans="2:22" x14ac:dyDescent="0.2">
      <c r="B3852" s="2"/>
      <c r="C3852" s="2"/>
      <c r="D3852" s="2"/>
      <c r="E3852" s="2"/>
      <c r="F3852" s="2"/>
      <c r="G3852" s="3"/>
      <c r="H3852" s="3"/>
      <c r="I3852" s="2"/>
      <c r="J3852"/>
      <c r="K3852"/>
      <c r="L3852"/>
      <c r="M3852"/>
      <c r="N3852"/>
      <c r="O3852"/>
      <c r="P3852"/>
      <c r="Q3852"/>
      <c r="R3852"/>
      <c r="S3852"/>
      <c r="T3852"/>
      <c r="U3852"/>
      <c r="V3852" s="2"/>
    </row>
    <row r="3853" spans="2:22" x14ac:dyDescent="0.2">
      <c r="B3853" s="2"/>
      <c r="C3853" s="2"/>
      <c r="D3853" s="2"/>
      <c r="E3853" s="2"/>
      <c r="F3853" s="2"/>
      <c r="G3853" s="3"/>
      <c r="H3853" s="3"/>
      <c r="I3853" s="2"/>
      <c r="J3853"/>
      <c r="K3853"/>
      <c r="L3853"/>
      <c r="M3853"/>
      <c r="N3853"/>
      <c r="O3853"/>
      <c r="P3853"/>
      <c r="Q3853"/>
      <c r="R3853"/>
      <c r="S3853"/>
      <c r="T3853"/>
      <c r="U3853"/>
      <c r="V3853" s="2"/>
    </row>
    <row r="3854" spans="2:22" x14ac:dyDescent="0.2">
      <c r="B3854" s="2"/>
      <c r="C3854" s="2"/>
      <c r="D3854" s="2"/>
      <c r="E3854" s="2"/>
      <c r="F3854" s="2"/>
      <c r="G3854" s="3"/>
      <c r="H3854" s="3"/>
      <c r="I3854" s="2"/>
      <c r="J3854"/>
      <c r="K3854"/>
      <c r="L3854"/>
      <c r="M3854"/>
      <c r="N3854"/>
      <c r="O3854"/>
      <c r="P3854"/>
      <c r="Q3854"/>
      <c r="R3854"/>
      <c r="S3854"/>
      <c r="T3854"/>
      <c r="U3854"/>
      <c r="V3854" s="2"/>
    </row>
    <row r="3855" spans="2:22" x14ac:dyDescent="0.2">
      <c r="B3855" s="2"/>
      <c r="C3855" s="2"/>
      <c r="D3855" s="2"/>
      <c r="E3855" s="2"/>
      <c r="F3855" s="2"/>
      <c r="G3855" s="3"/>
      <c r="H3855" s="3"/>
      <c r="I3855" s="2"/>
      <c r="J3855"/>
      <c r="K3855"/>
      <c r="L3855"/>
      <c r="M3855"/>
      <c r="N3855"/>
      <c r="O3855"/>
      <c r="P3855"/>
      <c r="Q3855"/>
      <c r="R3855"/>
      <c r="S3855"/>
      <c r="T3855"/>
      <c r="U3855"/>
      <c r="V3855" s="2"/>
    </row>
    <row r="3856" spans="2:22" x14ac:dyDescent="0.2">
      <c r="B3856" s="2"/>
      <c r="C3856" s="2"/>
      <c r="D3856" s="2"/>
      <c r="E3856" s="2"/>
      <c r="F3856" s="2"/>
      <c r="G3856" s="3"/>
      <c r="H3856" s="3"/>
      <c r="I3856" s="2"/>
      <c r="J3856"/>
      <c r="K3856"/>
      <c r="L3856"/>
      <c r="M3856"/>
      <c r="N3856"/>
      <c r="O3856"/>
      <c r="P3856"/>
      <c r="Q3856"/>
      <c r="R3856"/>
      <c r="S3856"/>
      <c r="T3856"/>
      <c r="U3856"/>
      <c r="V3856" s="2"/>
    </row>
    <row r="3857" spans="2:22" x14ac:dyDescent="0.2">
      <c r="B3857" s="2"/>
      <c r="C3857" s="2"/>
      <c r="D3857" s="2"/>
      <c r="E3857" s="2"/>
      <c r="F3857" s="2"/>
      <c r="G3857" s="3"/>
      <c r="H3857" s="3"/>
      <c r="I3857" s="2"/>
      <c r="J3857"/>
      <c r="K3857"/>
      <c r="L3857"/>
      <c r="M3857"/>
      <c r="N3857"/>
      <c r="O3857"/>
      <c r="P3857"/>
      <c r="Q3857"/>
      <c r="R3857"/>
      <c r="S3857"/>
      <c r="T3857"/>
      <c r="U3857"/>
      <c r="V3857" s="2"/>
    </row>
    <row r="3858" spans="2:22" x14ac:dyDescent="0.2">
      <c r="B3858" s="2"/>
      <c r="C3858" s="2"/>
      <c r="D3858" s="2"/>
      <c r="E3858" s="2"/>
      <c r="F3858" s="2"/>
      <c r="G3858" s="3"/>
      <c r="H3858" s="3"/>
      <c r="I3858" s="2"/>
      <c r="J3858"/>
      <c r="K3858"/>
      <c r="L3858"/>
      <c r="M3858"/>
      <c r="N3858"/>
      <c r="O3858"/>
      <c r="P3858"/>
      <c r="Q3858"/>
      <c r="R3858"/>
      <c r="S3858"/>
      <c r="T3858"/>
      <c r="U3858"/>
      <c r="V3858" s="2"/>
    </row>
    <row r="3859" spans="2:22" x14ac:dyDescent="0.2">
      <c r="B3859" s="2"/>
      <c r="C3859" s="2"/>
      <c r="D3859" s="2"/>
      <c r="E3859" s="2"/>
      <c r="F3859" s="2"/>
      <c r="G3859" s="3"/>
      <c r="H3859" s="3"/>
      <c r="I3859" s="2"/>
      <c r="J3859"/>
      <c r="K3859"/>
      <c r="L3859"/>
      <c r="M3859"/>
      <c r="N3859"/>
      <c r="O3859"/>
      <c r="P3859"/>
      <c r="Q3859"/>
      <c r="R3859"/>
      <c r="S3859"/>
      <c r="T3859"/>
      <c r="U3859"/>
      <c r="V3859" s="2"/>
    </row>
    <row r="3860" spans="2:22" x14ac:dyDescent="0.2">
      <c r="B3860" s="2"/>
      <c r="C3860" s="2"/>
      <c r="D3860" s="2"/>
      <c r="E3860" s="2"/>
      <c r="F3860" s="2"/>
      <c r="G3860" s="3"/>
      <c r="H3860" s="3"/>
      <c r="I3860" s="2"/>
      <c r="J3860"/>
      <c r="K3860"/>
      <c r="L3860"/>
      <c r="M3860"/>
      <c r="N3860"/>
      <c r="O3860"/>
      <c r="P3860"/>
      <c r="Q3860"/>
      <c r="R3860"/>
      <c r="S3860"/>
      <c r="T3860"/>
      <c r="U3860"/>
      <c r="V3860" s="2"/>
    </row>
    <row r="3861" spans="2:22" x14ac:dyDescent="0.2">
      <c r="B3861" s="2"/>
      <c r="C3861" s="2"/>
      <c r="D3861" s="2"/>
      <c r="E3861" s="2"/>
      <c r="F3861" s="2"/>
      <c r="G3861" s="3"/>
      <c r="H3861" s="3"/>
      <c r="I3861" s="2"/>
      <c r="J3861"/>
      <c r="K3861"/>
      <c r="L3861"/>
      <c r="M3861"/>
      <c r="N3861"/>
      <c r="O3861"/>
      <c r="P3861"/>
      <c r="Q3861"/>
      <c r="R3861"/>
      <c r="S3861"/>
      <c r="T3861"/>
      <c r="U3861"/>
      <c r="V3861" s="2"/>
    </row>
    <row r="3862" spans="2:22" x14ac:dyDescent="0.2">
      <c r="B3862" s="2"/>
      <c r="C3862" s="2"/>
      <c r="D3862" s="2"/>
      <c r="E3862" s="2"/>
      <c r="F3862" s="2"/>
      <c r="G3862" s="3"/>
      <c r="H3862" s="3"/>
      <c r="I3862" s="2"/>
      <c r="J3862"/>
      <c r="K3862"/>
      <c r="L3862"/>
      <c r="M3862"/>
      <c r="N3862"/>
      <c r="O3862"/>
      <c r="P3862"/>
      <c r="Q3862"/>
      <c r="R3862"/>
      <c r="S3862"/>
      <c r="T3862"/>
      <c r="U3862"/>
      <c r="V3862" s="2"/>
    </row>
    <row r="3863" spans="2:22" x14ac:dyDescent="0.2">
      <c r="B3863" s="2"/>
      <c r="C3863" s="2"/>
      <c r="D3863" s="2"/>
      <c r="E3863" s="2"/>
      <c r="F3863" s="2"/>
      <c r="G3863" s="3"/>
      <c r="H3863" s="3"/>
      <c r="I3863" s="2"/>
      <c r="J3863"/>
      <c r="K3863"/>
      <c r="L3863"/>
      <c r="M3863"/>
      <c r="N3863"/>
      <c r="O3863"/>
      <c r="P3863"/>
      <c r="Q3863"/>
      <c r="R3863"/>
      <c r="S3863"/>
      <c r="T3863"/>
      <c r="U3863"/>
      <c r="V3863" s="2"/>
    </row>
    <row r="3864" spans="2:22" x14ac:dyDescent="0.2">
      <c r="B3864" s="2"/>
      <c r="C3864" s="2"/>
      <c r="D3864" s="2"/>
      <c r="E3864" s="2"/>
      <c r="F3864" s="2"/>
      <c r="G3864" s="3"/>
      <c r="H3864" s="3"/>
      <c r="I3864" s="2"/>
      <c r="J3864"/>
      <c r="K3864"/>
      <c r="L3864"/>
      <c r="M3864"/>
      <c r="N3864"/>
      <c r="O3864"/>
      <c r="P3864"/>
      <c r="Q3864"/>
      <c r="R3864"/>
      <c r="S3864"/>
      <c r="T3864"/>
      <c r="U3864"/>
      <c r="V3864" s="2"/>
    </row>
    <row r="3865" spans="2:22" x14ac:dyDescent="0.2">
      <c r="B3865" s="2"/>
      <c r="C3865" s="2"/>
      <c r="D3865" s="2"/>
      <c r="E3865" s="2"/>
      <c r="F3865" s="2"/>
      <c r="G3865" s="3"/>
      <c r="H3865" s="3"/>
      <c r="I3865" s="2"/>
      <c r="J3865"/>
      <c r="K3865"/>
      <c r="L3865"/>
      <c r="M3865"/>
      <c r="N3865"/>
      <c r="O3865"/>
      <c r="P3865"/>
      <c r="Q3865"/>
      <c r="R3865"/>
      <c r="S3865"/>
      <c r="T3865"/>
      <c r="U3865"/>
      <c r="V3865" s="2"/>
    </row>
    <row r="3866" spans="2:22" x14ac:dyDescent="0.2">
      <c r="B3866" s="2"/>
      <c r="C3866" s="2"/>
      <c r="D3866" s="2"/>
      <c r="E3866" s="2"/>
      <c r="F3866" s="2"/>
      <c r="G3866" s="3"/>
      <c r="H3866" s="3"/>
      <c r="I3866" s="2"/>
      <c r="J3866"/>
      <c r="K3866"/>
      <c r="L3866"/>
      <c r="M3866"/>
      <c r="N3866"/>
      <c r="O3866"/>
      <c r="P3866"/>
      <c r="Q3866"/>
      <c r="R3866"/>
      <c r="S3866"/>
      <c r="T3866"/>
      <c r="U3866"/>
      <c r="V3866" s="2"/>
    </row>
    <row r="3867" spans="2:22" x14ac:dyDescent="0.2">
      <c r="B3867" s="2"/>
      <c r="C3867" s="2"/>
      <c r="D3867" s="2"/>
      <c r="E3867" s="2"/>
      <c r="F3867" s="2"/>
      <c r="G3867" s="3"/>
      <c r="H3867" s="3"/>
      <c r="I3867" s="2"/>
      <c r="J3867"/>
      <c r="K3867"/>
      <c r="L3867"/>
      <c r="M3867"/>
      <c r="N3867"/>
      <c r="O3867"/>
      <c r="P3867"/>
      <c r="Q3867"/>
      <c r="R3867"/>
      <c r="S3867"/>
      <c r="T3867"/>
      <c r="U3867"/>
      <c r="V3867" s="2"/>
    </row>
    <row r="3868" spans="2:22" x14ac:dyDescent="0.2">
      <c r="B3868" s="2"/>
      <c r="C3868" s="2"/>
      <c r="D3868" s="2"/>
      <c r="E3868" s="2"/>
      <c r="F3868" s="2"/>
      <c r="G3868" s="3"/>
      <c r="H3868" s="3"/>
      <c r="I3868" s="2"/>
      <c r="J3868"/>
      <c r="K3868"/>
      <c r="L3868"/>
      <c r="M3868"/>
      <c r="N3868"/>
      <c r="O3868"/>
      <c r="P3868"/>
      <c r="Q3868"/>
      <c r="R3868"/>
      <c r="S3868"/>
      <c r="T3868"/>
      <c r="U3868"/>
      <c r="V3868" s="2"/>
    </row>
    <row r="3869" spans="2:22" x14ac:dyDescent="0.2">
      <c r="B3869" s="2"/>
      <c r="C3869" s="2"/>
      <c r="D3869" s="2"/>
      <c r="E3869" s="2"/>
      <c r="F3869" s="2"/>
      <c r="G3869" s="3"/>
      <c r="H3869" s="3"/>
      <c r="I3869" s="2"/>
      <c r="J3869"/>
      <c r="K3869"/>
      <c r="L3869"/>
      <c r="M3869"/>
      <c r="N3869"/>
      <c r="O3869"/>
      <c r="P3869"/>
      <c r="Q3869"/>
      <c r="R3869"/>
      <c r="S3869"/>
      <c r="T3869"/>
      <c r="U3869"/>
      <c r="V3869" s="2"/>
    </row>
    <row r="3870" spans="2:22" x14ac:dyDescent="0.2">
      <c r="B3870" s="2"/>
      <c r="C3870" s="2"/>
      <c r="D3870" s="2"/>
      <c r="E3870" s="2"/>
      <c r="F3870" s="2"/>
      <c r="G3870" s="3"/>
      <c r="H3870" s="3"/>
      <c r="I3870" s="2"/>
      <c r="J3870"/>
      <c r="K3870"/>
      <c r="L3870"/>
      <c r="M3870"/>
      <c r="N3870"/>
      <c r="O3870"/>
      <c r="P3870"/>
      <c r="Q3870"/>
      <c r="R3870"/>
      <c r="S3870"/>
      <c r="T3870"/>
      <c r="U3870"/>
      <c r="V3870" s="2"/>
    </row>
    <row r="3871" spans="2:22" x14ac:dyDescent="0.2">
      <c r="B3871" s="2"/>
      <c r="C3871" s="2"/>
      <c r="D3871" s="2"/>
      <c r="E3871" s="2"/>
      <c r="F3871" s="2"/>
      <c r="G3871" s="3"/>
      <c r="H3871" s="3"/>
      <c r="I3871" s="2"/>
      <c r="J3871"/>
      <c r="K3871"/>
      <c r="L3871"/>
      <c r="M3871"/>
      <c r="N3871"/>
      <c r="O3871"/>
      <c r="P3871"/>
      <c r="Q3871"/>
      <c r="R3871"/>
      <c r="S3871"/>
      <c r="T3871"/>
      <c r="U3871"/>
      <c r="V3871" s="2"/>
    </row>
    <row r="3872" spans="2:22" x14ac:dyDescent="0.2">
      <c r="B3872" s="2"/>
      <c r="C3872" s="2"/>
      <c r="D3872" s="2"/>
      <c r="E3872" s="2"/>
      <c r="F3872" s="2"/>
      <c r="G3872" s="3"/>
      <c r="H3872" s="3"/>
      <c r="I3872" s="2"/>
      <c r="J3872"/>
      <c r="K3872"/>
      <c r="L3872"/>
      <c r="M3872"/>
      <c r="N3872"/>
      <c r="O3872"/>
      <c r="P3872"/>
      <c r="Q3872"/>
      <c r="R3872"/>
      <c r="S3872"/>
      <c r="T3872"/>
      <c r="U3872"/>
      <c r="V3872" s="2"/>
    </row>
    <row r="3873" spans="2:22" x14ac:dyDescent="0.2">
      <c r="B3873" s="2"/>
      <c r="C3873" s="2"/>
      <c r="D3873" s="2"/>
      <c r="E3873" s="2"/>
      <c r="F3873" s="2"/>
      <c r="G3873" s="3"/>
      <c r="H3873" s="3"/>
      <c r="I3873" s="2"/>
      <c r="J3873"/>
      <c r="K3873"/>
      <c r="L3873"/>
      <c r="M3873"/>
      <c r="N3873"/>
      <c r="O3873"/>
      <c r="P3873"/>
      <c r="Q3873"/>
      <c r="R3873"/>
      <c r="S3873"/>
      <c r="T3873"/>
      <c r="U3873"/>
      <c r="V3873" s="2"/>
    </row>
    <row r="3874" spans="2:22" x14ac:dyDescent="0.2">
      <c r="B3874" s="2"/>
      <c r="C3874" s="2"/>
      <c r="D3874" s="2"/>
      <c r="E3874" s="2"/>
      <c r="F3874" s="2"/>
      <c r="G3874" s="3"/>
      <c r="H3874" s="3"/>
      <c r="I3874" s="2"/>
      <c r="J3874"/>
      <c r="K3874"/>
      <c r="L3874"/>
      <c r="M3874"/>
      <c r="N3874"/>
      <c r="O3874"/>
      <c r="P3874"/>
      <c r="Q3874"/>
      <c r="R3874"/>
      <c r="S3874"/>
      <c r="T3874"/>
      <c r="U3874"/>
      <c r="V3874" s="2"/>
    </row>
    <row r="3875" spans="2:22" x14ac:dyDescent="0.2">
      <c r="B3875" s="2"/>
      <c r="C3875" s="2"/>
      <c r="D3875" s="2"/>
      <c r="E3875" s="2"/>
      <c r="F3875" s="2"/>
      <c r="G3875" s="3"/>
      <c r="H3875" s="3"/>
      <c r="I3875" s="2"/>
      <c r="J3875"/>
      <c r="K3875"/>
      <c r="L3875"/>
      <c r="M3875"/>
      <c r="N3875"/>
      <c r="O3875"/>
      <c r="P3875"/>
      <c r="Q3875"/>
      <c r="R3875"/>
      <c r="S3875"/>
      <c r="T3875"/>
      <c r="U3875"/>
      <c r="V3875" s="2"/>
    </row>
    <row r="3876" spans="2:22" x14ac:dyDescent="0.2">
      <c r="B3876" s="2"/>
      <c r="C3876" s="2"/>
      <c r="D3876" s="2"/>
      <c r="E3876" s="2"/>
      <c r="F3876" s="2"/>
      <c r="G3876" s="3"/>
      <c r="H3876" s="3"/>
      <c r="I3876" s="2"/>
      <c r="J3876"/>
      <c r="K3876"/>
      <c r="L3876"/>
      <c r="M3876"/>
      <c r="N3876"/>
      <c r="O3876"/>
      <c r="P3876"/>
      <c r="Q3876"/>
      <c r="R3876"/>
      <c r="S3876"/>
      <c r="T3876"/>
      <c r="U3876"/>
      <c r="V3876" s="2"/>
    </row>
    <row r="3877" spans="2:22" x14ac:dyDescent="0.2">
      <c r="B3877" s="2"/>
      <c r="C3877" s="2"/>
      <c r="D3877" s="2"/>
      <c r="E3877" s="2"/>
      <c r="F3877" s="2"/>
      <c r="G3877" s="3"/>
      <c r="H3877" s="3"/>
      <c r="I3877" s="2"/>
      <c r="J3877"/>
      <c r="K3877"/>
      <c r="L3877"/>
      <c r="M3877"/>
      <c r="N3877"/>
      <c r="O3877"/>
      <c r="P3877"/>
      <c r="Q3877"/>
      <c r="R3877"/>
      <c r="S3877"/>
      <c r="T3877"/>
      <c r="U3877"/>
      <c r="V3877" s="2"/>
    </row>
    <row r="3878" spans="2:22" x14ac:dyDescent="0.2">
      <c r="B3878" s="2"/>
      <c r="C3878" s="2"/>
      <c r="D3878" s="2"/>
      <c r="E3878" s="2"/>
      <c r="F3878" s="2"/>
      <c r="G3878" s="3"/>
      <c r="H3878" s="3"/>
      <c r="I3878" s="2"/>
      <c r="J3878"/>
      <c r="K3878"/>
      <c r="L3878"/>
      <c r="M3878"/>
      <c r="N3878"/>
      <c r="O3878"/>
      <c r="P3878"/>
      <c r="Q3878"/>
      <c r="R3878"/>
      <c r="S3878"/>
      <c r="T3878"/>
      <c r="U3878"/>
      <c r="V3878" s="2"/>
    </row>
    <row r="3879" spans="2:22" x14ac:dyDescent="0.2">
      <c r="B3879" s="2"/>
      <c r="C3879" s="2"/>
      <c r="D3879" s="2"/>
      <c r="E3879" s="2"/>
      <c r="F3879" s="2"/>
      <c r="G3879" s="3"/>
      <c r="H3879" s="3"/>
      <c r="I3879" s="2"/>
      <c r="J3879"/>
      <c r="K3879"/>
      <c r="L3879"/>
      <c r="M3879"/>
      <c r="N3879"/>
      <c r="O3879"/>
      <c r="P3879"/>
      <c r="Q3879"/>
      <c r="R3879"/>
      <c r="S3879"/>
      <c r="T3879"/>
      <c r="U3879"/>
      <c r="V3879" s="2"/>
    </row>
    <row r="3880" spans="2:22" x14ac:dyDescent="0.2">
      <c r="B3880" s="2"/>
      <c r="C3880" s="2"/>
      <c r="D3880" s="2"/>
      <c r="E3880" s="2"/>
      <c r="F3880" s="2"/>
      <c r="G3880" s="3"/>
      <c r="H3880" s="3"/>
      <c r="I3880" s="2"/>
      <c r="J3880"/>
      <c r="K3880"/>
      <c r="L3880"/>
      <c r="M3880"/>
      <c r="N3880"/>
      <c r="O3880"/>
      <c r="P3880"/>
      <c r="Q3880"/>
      <c r="R3880"/>
      <c r="S3880"/>
      <c r="T3880"/>
      <c r="U3880"/>
      <c r="V3880" s="2"/>
    </row>
    <row r="3881" spans="2:22" x14ac:dyDescent="0.2">
      <c r="B3881" s="2"/>
      <c r="C3881" s="2"/>
      <c r="D3881" s="2"/>
      <c r="E3881" s="2"/>
      <c r="F3881" s="2"/>
      <c r="G3881" s="3"/>
      <c r="H3881" s="3"/>
      <c r="I3881" s="2"/>
      <c r="J3881"/>
      <c r="K3881"/>
      <c r="L3881"/>
      <c r="M3881"/>
      <c r="N3881"/>
      <c r="O3881"/>
      <c r="P3881"/>
      <c r="Q3881"/>
      <c r="R3881"/>
      <c r="S3881"/>
      <c r="T3881"/>
      <c r="U3881"/>
      <c r="V3881" s="2"/>
    </row>
    <row r="3882" spans="2:22" x14ac:dyDescent="0.2">
      <c r="B3882" s="2"/>
      <c r="C3882" s="2"/>
      <c r="D3882" s="2"/>
      <c r="E3882" s="2"/>
      <c r="F3882" s="2"/>
      <c r="G3882" s="3"/>
      <c r="H3882" s="3"/>
      <c r="I3882" s="2"/>
      <c r="J3882"/>
      <c r="K3882"/>
      <c r="L3882"/>
      <c r="M3882"/>
      <c r="N3882"/>
      <c r="O3882"/>
      <c r="P3882"/>
      <c r="Q3882"/>
      <c r="R3882"/>
      <c r="S3882"/>
      <c r="T3882"/>
      <c r="U3882"/>
      <c r="V3882" s="2"/>
    </row>
    <row r="3883" spans="2:22" x14ac:dyDescent="0.2">
      <c r="B3883" s="2"/>
      <c r="C3883" s="2"/>
      <c r="D3883" s="2"/>
      <c r="E3883" s="2"/>
      <c r="F3883" s="2"/>
      <c r="G3883" s="3"/>
      <c r="H3883" s="3"/>
      <c r="I3883" s="2"/>
      <c r="J3883"/>
      <c r="K3883"/>
      <c r="L3883"/>
      <c r="M3883"/>
      <c r="N3883"/>
      <c r="O3883"/>
      <c r="P3883"/>
      <c r="Q3883"/>
      <c r="R3883"/>
      <c r="S3883"/>
      <c r="T3883"/>
      <c r="U3883"/>
      <c r="V3883" s="2"/>
    </row>
    <row r="3884" spans="2:22" x14ac:dyDescent="0.2">
      <c r="B3884" s="2"/>
      <c r="C3884" s="2"/>
      <c r="D3884" s="2"/>
      <c r="E3884" s="2"/>
      <c r="F3884" s="2"/>
      <c r="G3884" s="3"/>
      <c r="H3884" s="3"/>
      <c r="I3884" s="2"/>
      <c r="J3884"/>
      <c r="K3884"/>
      <c r="L3884"/>
      <c r="M3884"/>
      <c r="N3884"/>
      <c r="O3884"/>
      <c r="P3884"/>
      <c r="Q3884"/>
      <c r="R3884"/>
      <c r="S3884"/>
      <c r="T3884"/>
      <c r="U3884"/>
      <c r="V3884" s="2"/>
    </row>
    <row r="3885" spans="2:22" x14ac:dyDescent="0.2">
      <c r="B3885" s="2"/>
      <c r="C3885" s="2"/>
      <c r="D3885" s="2"/>
      <c r="E3885" s="2"/>
      <c r="F3885" s="2"/>
      <c r="G3885" s="3"/>
      <c r="H3885" s="3"/>
      <c r="I3885" s="2"/>
      <c r="J3885"/>
      <c r="K3885"/>
      <c r="L3885"/>
      <c r="M3885"/>
      <c r="N3885"/>
      <c r="O3885"/>
      <c r="P3885"/>
      <c r="Q3885"/>
      <c r="R3885"/>
      <c r="S3885"/>
      <c r="T3885"/>
      <c r="U3885"/>
      <c r="V3885" s="2"/>
    </row>
    <row r="3886" spans="2:22" x14ac:dyDescent="0.2">
      <c r="B3886" s="2"/>
      <c r="C3886" s="2"/>
      <c r="D3886" s="2"/>
      <c r="E3886" s="2"/>
      <c r="F3886" s="2"/>
      <c r="G3886" s="3"/>
      <c r="H3886" s="3"/>
      <c r="I3886" s="2"/>
      <c r="J3886"/>
      <c r="K3886"/>
      <c r="L3886"/>
      <c r="M3886"/>
      <c r="N3886"/>
      <c r="O3886"/>
      <c r="P3886"/>
      <c r="Q3886"/>
      <c r="R3886"/>
      <c r="S3886"/>
      <c r="T3886"/>
      <c r="U3886"/>
      <c r="V3886" s="2"/>
    </row>
    <row r="3887" spans="2:22" x14ac:dyDescent="0.2">
      <c r="B3887" s="2"/>
      <c r="C3887" s="2"/>
      <c r="D3887" s="2"/>
      <c r="E3887" s="2"/>
      <c r="F3887" s="2"/>
      <c r="G3887" s="3"/>
      <c r="H3887" s="3"/>
      <c r="I3887" s="2"/>
      <c r="J3887"/>
      <c r="K3887"/>
      <c r="L3887"/>
      <c r="M3887"/>
      <c r="N3887"/>
      <c r="O3887"/>
      <c r="P3887"/>
      <c r="Q3887"/>
      <c r="R3887"/>
      <c r="S3887"/>
      <c r="T3887"/>
      <c r="U3887"/>
      <c r="V3887" s="2"/>
    </row>
    <row r="3888" spans="2:22" x14ac:dyDescent="0.2">
      <c r="B3888" s="2"/>
      <c r="C3888" s="2"/>
      <c r="D3888" s="2"/>
      <c r="E3888" s="2"/>
      <c r="F3888" s="2"/>
      <c r="G3888" s="3"/>
      <c r="H3888" s="3"/>
      <c r="I3888" s="2"/>
      <c r="J3888"/>
      <c r="K3888"/>
      <c r="L3888"/>
      <c r="M3888"/>
      <c r="N3888"/>
      <c r="O3888"/>
      <c r="P3888"/>
      <c r="Q3888"/>
      <c r="R3888"/>
      <c r="S3888"/>
      <c r="T3888"/>
      <c r="U3888"/>
      <c r="V3888" s="2"/>
    </row>
    <row r="3889" spans="2:22" x14ac:dyDescent="0.2">
      <c r="B3889" s="2"/>
      <c r="C3889" s="2"/>
      <c r="D3889" s="2"/>
      <c r="E3889" s="2"/>
      <c r="F3889" s="2"/>
      <c r="G3889" s="3"/>
      <c r="H3889" s="3"/>
      <c r="I3889" s="2"/>
      <c r="J3889"/>
      <c r="K3889"/>
      <c r="L3889"/>
      <c r="M3889"/>
      <c r="N3889"/>
      <c r="O3889"/>
      <c r="P3889"/>
      <c r="Q3889"/>
      <c r="R3889"/>
      <c r="S3889"/>
      <c r="T3889"/>
      <c r="U3889"/>
      <c r="V3889" s="2"/>
    </row>
    <row r="3890" spans="2:22" x14ac:dyDescent="0.2">
      <c r="B3890" s="2"/>
      <c r="C3890" s="2"/>
      <c r="D3890" s="2"/>
      <c r="E3890" s="2"/>
      <c r="F3890" s="2"/>
      <c r="G3890" s="3"/>
      <c r="H3890" s="3"/>
      <c r="I3890" s="2"/>
      <c r="J3890"/>
      <c r="K3890"/>
      <c r="L3890"/>
      <c r="M3890"/>
      <c r="N3890"/>
      <c r="O3890"/>
      <c r="P3890"/>
      <c r="Q3890"/>
      <c r="R3890"/>
      <c r="S3890"/>
      <c r="T3890"/>
      <c r="U3890"/>
      <c r="V3890" s="2"/>
    </row>
    <row r="3891" spans="2:22" x14ac:dyDescent="0.2">
      <c r="B3891" s="2"/>
      <c r="C3891" s="2"/>
      <c r="D3891" s="2"/>
      <c r="E3891" s="2"/>
      <c r="F3891" s="2"/>
      <c r="G3891" s="3"/>
      <c r="H3891" s="3"/>
      <c r="I3891" s="2"/>
      <c r="J3891"/>
      <c r="K3891"/>
      <c r="L3891"/>
      <c r="M3891"/>
      <c r="N3891"/>
      <c r="O3891"/>
      <c r="P3891"/>
      <c r="Q3891"/>
      <c r="R3891"/>
      <c r="S3891"/>
      <c r="T3891"/>
      <c r="U3891"/>
      <c r="V3891" s="2"/>
    </row>
    <row r="3892" spans="2:22" x14ac:dyDescent="0.2">
      <c r="B3892" s="2"/>
      <c r="C3892" s="2"/>
      <c r="D3892" s="2"/>
      <c r="E3892" s="2"/>
      <c r="F3892" s="2"/>
      <c r="G3892" s="3"/>
      <c r="H3892" s="3"/>
      <c r="I3892" s="2"/>
      <c r="J3892"/>
      <c r="K3892"/>
      <c r="L3892"/>
      <c r="M3892"/>
      <c r="N3892"/>
      <c r="O3892"/>
      <c r="P3892"/>
      <c r="Q3892"/>
      <c r="R3892"/>
      <c r="S3892"/>
      <c r="T3892"/>
      <c r="U3892"/>
      <c r="V3892" s="2"/>
    </row>
    <row r="3893" spans="2:22" x14ac:dyDescent="0.2">
      <c r="B3893" s="2"/>
      <c r="C3893" s="2"/>
      <c r="D3893" s="2"/>
      <c r="E3893" s="2"/>
      <c r="F3893" s="2"/>
      <c r="G3893" s="3"/>
      <c r="H3893" s="3"/>
      <c r="I3893" s="2"/>
      <c r="J3893"/>
      <c r="K3893"/>
      <c r="L3893"/>
      <c r="M3893"/>
      <c r="N3893"/>
      <c r="O3893"/>
      <c r="P3893"/>
      <c r="Q3893"/>
      <c r="R3893"/>
      <c r="S3893"/>
      <c r="T3893"/>
      <c r="U3893"/>
      <c r="V3893" s="2"/>
    </row>
    <row r="3894" spans="2:22" x14ac:dyDescent="0.2">
      <c r="B3894" s="2"/>
      <c r="C3894" s="2"/>
      <c r="D3894" s="2"/>
      <c r="E3894" s="2"/>
      <c r="F3894" s="2"/>
      <c r="G3894" s="3"/>
      <c r="H3894" s="3"/>
      <c r="I3894" s="2"/>
      <c r="J3894"/>
      <c r="K3894"/>
      <c r="L3894"/>
      <c r="M3894"/>
      <c r="N3894"/>
      <c r="O3894"/>
      <c r="P3894"/>
      <c r="Q3894"/>
      <c r="R3894"/>
      <c r="S3894"/>
      <c r="T3894"/>
      <c r="U3894"/>
      <c r="V3894" s="2"/>
    </row>
    <row r="3895" spans="2:22" x14ac:dyDescent="0.2">
      <c r="B3895" s="2"/>
      <c r="C3895" s="2"/>
      <c r="D3895" s="2"/>
      <c r="E3895" s="2"/>
      <c r="F3895" s="2"/>
      <c r="G3895" s="3"/>
      <c r="H3895" s="3"/>
      <c r="I3895" s="2"/>
      <c r="J3895"/>
      <c r="K3895"/>
      <c r="L3895"/>
      <c r="M3895"/>
      <c r="N3895"/>
      <c r="O3895"/>
      <c r="P3895"/>
      <c r="Q3895"/>
      <c r="R3895"/>
      <c r="S3895"/>
      <c r="T3895"/>
      <c r="U3895"/>
      <c r="V3895" s="2"/>
    </row>
    <row r="3896" spans="2:22" x14ac:dyDescent="0.2">
      <c r="B3896" s="2"/>
      <c r="C3896" s="2"/>
      <c r="D3896" s="2"/>
      <c r="E3896" s="2"/>
      <c r="F3896" s="2"/>
      <c r="G3896" s="3"/>
      <c r="H3896" s="3"/>
      <c r="I3896" s="2"/>
      <c r="J3896"/>
      <c r="K3896"/>
      <c r="L3896"/>
      <c r="M3896"/>
      <c r="N3896"/>
      <c r="O3896"/>
      <c r="P3896"/>
      <c r="Q3896"/>
      <c r="R3896"/>
      <c r="S3896"/>
      <c r="T3896"/>
      <c r="U3896"/>
      <c r="V3896" s="2"/>
    </row>
    <row r="3897" spans="2:22" x14ac:dyDescent="0.2">
      <c r="B3897" s="2"/>
      <c r="C3897" s="2"/>
      <c r="D3897" s="2"/>
      <c r="E3897" s="2"/>
      <c r="F3897" s="2"/>
      <c r="G3897" s="3"/>
      <c r="H3897" s="3"/>
      <c r="I3897" s="2"/>
      <c r="J3897"/>
      <c r="K3897"/>
      <c r="L3897"/>
      <c r="M3897"/>
      <c r="N3897"/>
      <c r="O3897"/>
      <c r="P3897"/>
      <c r="Q3897"/>
      <c r="R3897"/>
      <c r="S3897"/>
      <c r="T3897"/>
      <c r="U3897"/>
      <c r="V3897" s="2"/>
    </row>
    <row r="3898" spans="2:22" x14ac:dyDescent="0.2">
      <c r="B3898" s="2"/>
      <c r="C3898" s="2"/>
      <c r="D3898" s="2"/>
      <c r="E3898" s="2"/>
      <c r="F3898" s="2"/>
      <c r="G3898" s="3"/>
      <c r="H3898" s="3"/>
      <c r="I3898" s="2"/>
      <c r="J3898"/>
      <c r="K3898"/>
      <c r="L3898"/>
      <c r="M3898"/>
      <c r="N3898"/>
      <c r="O3898"/>
      <c r="P3898"/>
      <c r="Q3898"/>
      <c r="R3898"/>
      <c r="S3898"/>
      <c r="T3898"/>
      <c r="U3898"/>
      <c r="V3898" s="2"/>
    </row>
    <row r="3899" spans="2:22" x14ac:dyDescent="0.2">
      <c r="B3899" s="2"/>
      <c r="C3899" s="2"/>
      <c r="D3899" s="2"/>
      <c r="E3899" s="2"/>
      <c r="F3899" s="2"/>
      <c r="G3899" s="3"/>
      <c r="H3899" s="3"/>
      <c r="I3899" s="2"/>
      <c r="J3899"/>
      <c r="K3899"/>
      <c r="L3899"/>
      <c r="M3899"/>
      <c r="N3899"/>
      <c r="O3899"/>
      <c r="P3899"/>
      <c r="Q3899"/>
      <c r="R3899"/>
      <c r="S3899"/>
      <c r="T3899"/>
      <c r="U3899"/>
      <c r="V3899" s="2"/>
    </row>
    <row r="3900" spans="2:22" x14ac:dyDescent="0.2">
      <c r="B3900" s="2"/>
      <c r="C3900" s="2"/>
      <c r="D3900" s="2"/>
      <c r="E3900" s="2"/>
      <c r="F3900" s="2"/>
      <c r="G3900" s="3"/>
      <c r="H3900" s="3"/>
      <c r="I3900" s="2"/>
      <c r="J3900"/>
      <c r="K3900"/>
      <c r="L3900"/>
      <c r="M3900"/>
      <c r="N3900"/>
      <c r="O3900"/>
      <c r="P3900"/>
      <c r="Q3900"/>
      <c r="R3900"/>
      <c r="S3900"/>
      <c r="T3900"/>
      <c r="U3900"/>
      <c r="V3900" s="2"/>
    </row>
    <row r="3901" spans="2:22" x14ac:dyDescent="0.2">
      <c r="B3901" s="2"/>
      <c r="C3901" s="2"/>
      <c r="D3901" s="2"/>
      <c r="E3901" s="2"/>
      <c r="F3901" s="2"/>
      <c r="G3901" s="3"/>
      <c r="H3901" s="3"/>
      <c r="I3901" s="2"/>
      <c r="J3901"/>
      <c r="K3901"/>
      <c r="L3901"/>
      <c r="M3901"/>
      <c r="N3901"/>
      <c r="O3901"/>
      <c r="P3901"/>
      <c r="Q3901"/>
      <c r="R3901"/>
      <c r="S3901"/>
      <c r="T3901"/>
      <c r="U3901"/>
      <c r="V3901" s="2"/>
    </row>
    <row r="3902" spans="2:22" x14ac:dyDescent="0.2">
      <c r="B3902" s="2"/>
      <c r="C3902" s="2"/>
      <c r="D3902" s="2"/>
      <c r="E3902" s="2"/>
      <c r="F3902" s="2"/>
      <c r="G3902" s="3"/>
      <c r="H3902" s="3"/>
      <c r="I3902" s="2"/>
      <c r="J3902"/>
      <c r="K3902"/>
      <c r="L3902"/>
      <c r="M3902"/>
      <c r="N3902"/>
      <c r="O3902"/>
      <c r="P3902"/>
      <c r="Q3902"/>
      <c r="R3902"/>
      <c r="S3902"/>
      <c r="T3902"/>
      <c r="U3902"/>
      <c r="V3902" s="2"/>
    </row>
    <row r="3903" spans="2:22" x14ac:dyDescent="0.2">
      <c r="B3903" s="2"/>
      <c r="C3903" s="2"/>
      <c r="D3903" s="2"/>
      <c r="E3903" s="2"/>
      <c r="F3903" s="2"/>
      <c r="G3903" s="3"/>
      <c r="H3903" s="3"/>
      <c r="I3903" s="2"/>
      <c r="J3903"/>
      <c r="K3903"/>
      <c r="L3903"/>
      <c r="M3903"/>
      <c r="N3903"/>
      <c r="O3903"/>
      <c r="P3903"/>
      <c r="Q3903"/>
      <c r="R3903"/>
      <c r="S3903"/>
      <c r="T3903"/>
      <c r="U3903"/>
      <c r="V3903" s="2"/>
    </row>
    <row r="3904" spans="2:22" x14ac:dyDescent="0.2">
      <c r="B3904" s="2"/>
      <c r="C3904" s="2"/>
      <c r="D3904" s="2"/>
      <c r="E3904" s="2"/>
      <c r="F3904" s="2"/>
      <c r="G3904" s="3"/>
      <c r="H3904" s="3"/>
      <c r="I3904" s="2"/>
      <c r="J3904"/>
      <c r="K3904"/>
      <c r="L3904"/>
      <c r="M3904"/>
      <c r="N3904"/>
      <c r="O3904"/>
      <c r="P3904"/>
      <c r="Q3904"/>
      <c r="R3904"/>
      <c r="S3904"/>
      <c r="T3904"/>
      <c r="U3904"/>
      <c r="V3904" s="2"/>
    </row>
    <row r="3905" spans="2:22" x14ac:dyDescent="0.2">
      <c r="B3905" s="2"/>
      <c r="C3905" s="2"/>
      <c r="D3905" s="2"/>
      <c r="E3905" s="2"/>
      <c r="F3905" s="2"/>
      <c r="G3905" s="3"/>
      <c r="H3905" s="3"/>
      <c r="I3905" s="2"/>
      <c r="J3905"/>
      <c r="K3905"/>
      <c r="L3905"/>
      <c r="M3905"/>
      <c r="N3905"/>
      <c r="O3905"/>
      <c r="P3905"/>
      <c r="Q3905"/>
      <c r="R3905"/>
      <c r="S3905"/>
      <c r="T3905"/>
      <c r="U3905"/>
      <c r="V3905" s="2"/>
    </row>
    <row r="3906" spans="2:22" x14ac:dyDescent="0.2">
      <c r="B3906" s="2"/>
      <c r="C3906" s="2"/>
      <c r="D3906" s="2"/>
      <c r="E3906" s="2"/>
      <c r="F3906" s="2"/>
      <c r="G3906" s="3"/>
      <c r="H3906" s="3"/>
      <c r="I3906" s="2"/>
      <c r="J3906"/>
      <c r="K3906"/>
      <c r="L3906"/>
      <c r="M3906"/>
      <c r="N3906"/>
      <c r="O3906"/>
      <c r="P3906"/>
      <c r="Q3906"/>
      <c r="R3906"/>
      <c r="S3906"/>
      <c r="T3906"/>
      <c r="U3906"/>
      <c r="V3906" s="2"/>
    </row>
    <row r="3907" spans="2:22" x14ac:dyDescent="0.2">
      <c r="B3907" s="2"/>
      <c r="C3907" s="2"/>
      <c r="D3907" s="2"/>
      <c r="E3907" s="2"/>
      <c r="F3907" s="2"/>
      <c r="G3907" s="3"/>
      <c r="H3907" s="3"/>
      <c r="I3907" s="2"/>
      <c r="J3907"/>
      <c r="K3907"/>
      <c r="L3907"/>
      <c r="M3907"/>
      <c r="N3907"/>
      <c r="O3907"/>
      <c r="P3907"/>
      <c r="Q3907"/>
      <c r="R3907"/>
      <c r="S3907"/>
      <c r="T3907"/>
      <c r="U3907"/>
      <c r="V3907" s="2"/>
    </row>
    <row r="3908" spans="2:22" x14ac:dyDescent="0.2">
      <c r="B3908" s="2"/>
      <c r="C3908" s="2"/>
      <c r="D3908" s="2"/>
      <c r="E3908" s="2"/>
      <c r="F3908" s="2"/>
      <c r="G3908" s="3"/>
      <c r="H3908" s="3"/>
      <c r="I3908" s="2"/>
      <c r="J3908"/>
      <c r="K3908"/>
      <c r="L3908"/>
      <c r="M3908"/>
      <c r="N3908"/>
      <c r="O3908"/>
      <c r="P3908"/>
      <c r="Q3908"/>
      <c r="R3908"/>
      <c r="S3908"/>
      <c r="T3908"/>
      <c r="U3908"/>
      <c r="V3908" s="2"/>
    </row>
    <row r="3909" spans="2:22" x14ac:dyDescent="0.2">
      <c r="B3909" s="2"/>
      <c r="C3909" s="2"/>
      <c r="D3909" s="2"/>
      <c r="E3909" s="2"/>
      <c r="F3909" s="2"/>
      <c r="G3909" s="3"/>
      <c r="H3909" s="3"/>
      <c r="I3909" s="2"/>
      <c r="J3909"/>
      <c r="K3909"/>
      <c r="L3909"/>
      <c r="M3909"/>
      <c r="N3909"/>
      <c r="O3909"/>
      <c r="P3909"/>
      <c r="Q3909"/>
      <c r="R3909"/>
      <c r="S3909"/>
      <c r="T3909"/>
      <c r="U3909"/>
      <c r="V3909" s="2"/>
    </row>
    <row r="3910" spans="2:22" x14ac:dyDescent="0.2">
      <c r="B3910" s="2"/>
      <c r="C3910" s="2"/>
      <c r="D3910" s="2"/>
      <c r="E3910" s="2"/>
      <c r="F3910" s="2"/>
      <c r="G3910" s="3"/>
      <c r="H3910" s="3"/>
      <c r="I3910" s="2"/>
      <c r="J3910"/>
      <c r="K3910"/>
      <c r="L3910"/>
      <c r="M3910"/>
      <c r="N3910"/>
      <c r="O3910"/>
      <c r="P3910"/>
      <c r="Q3910"/>
      <c r="R3910"/>
      <c r="S3910"/>
      <c r="T3910"/>
      <c r="U3910"/>
      <c r="V3910" s="2"/>
    </row>
    <row r="3911" spans="2:22" x14ac:dyDescent="0.2">
      <c r="B3911" s="2"/>
      <c r="C3911" s="2"/>
      <c r="D3911" s="2"/>
      <c r="E3911" s="2"/>
      <c r="F3911" s="2"/>
      <c r="G3911" s="3"/>
      <c r="H3911" s="3"/>
      <c r="I3911" s="2"/>
      <c r="J3911"/>
      <c r="K3911"/>
      <c r="L3911"/>
      <c r="M3911"/>
      <c r="N3911"/>
      <c r="O3911"/>
      <c r="P3911"/>
      <c r="Q3911"/>
      <c r="R3911"/>
      <c r="S3911"/>
      <c r="T3911"/>
      <c r="U3911"/>
      <c r="V3911" s="2"/>
    </row>
    <row r="3912" spans="2:22" x14ac:dyDescent="0.2">
      <c r="B3912" s="2"/>
      <c r="C3912" s="2"/>
      <c r="D3912" s="2"/>
      <c r="E3912" s="2"/>
      <c r="F3912" s="2"/>
      <c r="G3912" s="3"/>
      <c r="H3912" s="3"/>
      <c r="I3912" s="2"/>
      <c r="J3912"/>
      <c r="K3912"/>
      <c r="L3912"/>
      <c r="M3912"/>
      <c r="N3912"/>
      <c r="O3912"/>
      <c r="P3912"/>
      <c r="Q3912"/>
      <c r="R3912"/>
      <c r="S3912"/>
      <c r="T3912"/>
      <c r="U3912"/>
      <c r="V3912" s="2"/>
    </row>
    <row r="3913" spans="2:22" x14ac:dyDescent="0.2">
      <c r="B3913" s="2"/>
      <c r="C3913" s="2"/>
      <c r="D3913" s="2"/>
      <c r="E3913" s="2"/>
      <c r="F3913" s="2"/>
      <c r="G3913" s="3"/>
      <c r="H3913" s="3"/>
      <c r="I3913" s="2"/>
      <c r="J3913"/>
      <c r="K3913"/>
      <c r="L3913"/>
      <c r="M3913"/>
      <c r="N3913"/>
      <c r="O3913"/>
      <c r="P3913"/>
      <c r="Q3913"/>
      <c r="R3913"/>
      <c r="S3913"/>
      <c r="T3913"/>
      <c r="U3913"/>
      <c r="V3913" s="2"/>
    </row>
    <row r="3914" spans="2:22" x14ac:dyDescent="0.2">
      <c r="B3914" s="2"/>
      <c r="C3914" s="2"/>
      <c r="D3914" s="2"/>
      <c r="E3914" s="2"/>
      <c r="F3914" s="2"/>
      <c r="G3914" s="3"/>
      <c r="H3914" s="3"/>
      <c r="I3914" s="2"/>
      <c r="J3914"/>
      <c r="K3914"/>
      <c r="L3914"/>
      <c r="M3914"/>
      <c r="N3914"/>
      <c r="O3914"/>
      <c r="P3914"/>
      <c r="Q3914"/>
      <c r="R3914"/>
      <c r="S3914"/>
      <c r="T3914"/>
      <c r="U3914"/>
      <c r="V3914" s="2"/>
    </row>
    <row r="3915" spans="2:22" x14ac:dyDescent="0.2">
      <c r="B3915" s="2"/>
      <c r="C3915" s="2"/>
      <c r="D3915" s="2"/>
      <c r="E3915" s="2"/>
      <c r="F3915" s="2"/>
      <c r="G3915" s="3"/>
      <c r="H3915" s="3"/>
      <c r="I3915" s="2"/>
      <c r="J3915"/>
      <c r="K3915"/>
      <c r="L3915"/>
      <c r="M3915"/>
      <c r="N3915"/>
      <c r="O3915"/>
      <c r="P3915"/>
      <c r="Q3915"/>
      <c r="R3915"/>
      <c r="S3915"/>
      <c r="T3915"/>
      <c r="U3915"/>
      <c r="V3915" s="2"/>
    </row>
    <row r="3916" spans="2:22" x14ac:dyDescent="0.2">
      <c r="B3916" s="2"/>
      <c r="C3916" s="2"/>
      <c r="D3916" s="2"/>
      <c r="E3916" s="2"/>
      <c r="F3916" s="2"/>
      <c r="G3916" s="3"/>
      <c r="H3916" s="3"/>
      <c r="I3916" s="2"/>
      <c r="J3916"/>
      <c r="K3916"/>
      <c r="L3916"/>
      <c r="M3916"/>
      <c r="N3916"/>
      <c r="O3916"/>
      <c r="P3916"/>
      <c r="Q3916"/>
      <c r="R3916"/>
      <c r="S3916"/>
      <c r="T3916"/>
      <c r="U3916"/>
      <c r="V3916" s="2"/>
    </row>
    <row r="3917" spans="2:22" x14ac:dyDescent="0.2">
      <c r="B3917" s="2"/>
      <c r="C3917" s="2"/>
      <c r="D3917" s="2"/>
      <c r="E3917" s="2"/>
      <c r="F3917" s="2"/>
      <c r="G3917" s="3"/>
      <c r="H3917" s="3"/>
      <c r="I3917" s="2"/>
      <c r="J3917"/>
      <c r="K3917"/>
      <c r="L3917"/>
      <c r="M3917"/>
      <c r="N3917"/>
      <c r="O3917"/>
      <c r="P3917"/>
      <c r="Q3917"/>
      <c r="R3917"/>
      <c r="S3917"/>
      <c r="T3917"/>
      <c r="U3917"/>
      <c r="V3917" s="2"/>
    </row>
    <row r="3918" spans="2:22" x14ac:dyDescent="0.2">
      <c r="B3918" s="2"/>
      <c r="C3918" s="2"/>
      <c r="D3918" s="2"/>
      <c r="E3918" s="2"/>
      <c r="F3918" s="2"/>
      <c r="G3918" s="3"/>
      <c r="H3918" s="3"/>
      <c r="I3918" s="2"/>
      <c r="J3918"/>
      <c r="K3918"/>
      <c r="L3918"/>
      <c r="M3918"/>
      <c r="N3918"/>
      <c r="O3918"/>
      <c r="P3918"/>
      <c r="Q3918"/>
      <c r="R3918"/>
      <c r="S3918"/>
      <c r="T3918"/>
      <c r="U3918"/>
      <c r="V3918" s="2"/>
    </row>
    <row r="3919" spans="2:22" x14ac:dyDescent="0.2">
      <c r="B3919" s="2"/>
      <c r="C3919" s="2"/>
      <c r="D3919" s="2"/>
      <c r="E3919" s="2"/>
      <c r="F3919" s="2"/>
      <c r="G3919" s="3"/>
      <c r="H3919" s="3"/>
      <c r="I3919" s="2"/>
      <c r="J3919"/>
      <c r="K3919"/>
      <c r="L3919"/>
      <c r="M3919"/>
      <c r="N3919"/>
      <c r="O3919"/>
      <c r="P3919"/>
      <c r="Q3919"/>
      <c r="R3919"/>
      <c r="S3919"/>
      <c r="T3919"/>
      <c r="U3919"/>
      <c r="V3919" s="2"/>
    </row>
    <row r="3920" spans="2:22" x14ac:dyDescent="0.2">
      <c r="B3920" s="2"/>
      <c r="C3920" s="2"/>
      <c r="D3920" s="2"/>
      <c r="E3920" s="2"/>
      <c r="F3920" s="2"/>
      <c r="G3920" s="3"/>
      <c r="H3920" s="3"/>
      <c r="I3920" s="2"/>
      <c r="J3920"/>
      <c r="K3920"/>
      <c r="L3920"/>
      <c r="M3920"/>
      <c r="N3920"/>
      <c r="O3920"/>
      <c r="P3920"/>
      <c r="Q3920"/>
      <c r="R3920"/>
      <c r="S3920"/>
      <c r="T3920"/>
      <c r="U3920"/>
      <c r="V3920" s="2"/>
    </row>
    <row r="3921" spans="2:22" x14ac:dyDescent="0.2">
      <c r="B3921" s="2"/>
      <c r="C3921" s="2"/>
      <c r="D3921" s="2"/>
      <c r="E3921" s="2"/>
      <c r="F3921" s="2"/>
      <c r="G3921" s="3"/>
      <c r="H3921" s="3"/>
      <c r="I3921" s="2"/>
      <c r="J3921"/>
      <c r="K3921"/>
      <c r="L3921"/>
      <c r="M3921"/>
      <c r="N3921"/>
      <c r="O3921"/>
      <c r="P3921"/>
      <c r="Q3921"/>
      <c r="R3921"/>
      <c r="S3921"/>
      <c r="T3921"/>
      <c r="U3921"/>
      <c r="V3921" s="2"/>
    </row>
    <row r="3922" spans="2:22" x14ac:dyDescent="0.2">
      <c r="B3922" s="2"/>
      <c r="C3922" s="2"/>
      <c r="D3922" s="2"/>
      <c r="E3922" s="2"/>
      <c r="F3922" s="2"/>
      <c r="G3922" s="3"/>
      <c r="H3922" s="3"/>
      <c r="I3922" s="2"/>
      <c r="J3922"/>
      <c r="K3922"/>
      <c r="L3922"/>
      <c r="M3922"/>
      <c r="N3922"/>
      <c r="O3922"/>
      <c r="P3922"/>
      <c r="Q3922"/>
      <c r="R3922"/>
      <c r="S3922"/>
      <c r="T3922"/>
      <c r="U3922"/>
      <c r="V3922" s="2"/>
    </row>
    <row r="3923" spans="2:22" x14ac:dyDescent="0.2">
      <c r="B3923" s="2"/>
      <c r="C3923" s="2"/>
      <c r="D3923" s="2"/>
      <c r="E3923" s="2"/>
      <c r="F3923" s="2"/>
      <c r="G3923" s="3"/>
      <c r="H3923" s="3"/>
      <c r="I3923" s="2"/>
      <c r="J3923"/>
      <c r="K3923"/>
      <c r="L3923"/>
      <c r="M3923"/>
      <c r="N3923"/>
      <c r="O3923"/>
      <c r="P3923"/>
      <c r="Q3923"/>
      <c r="R3923"/>
      <c r="S3923"/>
      <c r="T3923"/>
      <c r="U3923"/>
      <c r="V3923" s="2"/>
    </row>
    <row r="3924" spans="2:22" x14ac:dyDescent="0.2">
      <c r="B3924" s="2"/>
      <c r="C3924" s="2"/>
      <c r="D3924" s="2"/>
      <c r="E3924" s="2"/>
      <c r="F3924" s="2"/>
      <c r="G3924" s="3"/>
      <c r="H3924" s="3"/>
      <c r="I3924" s="2"/>
      <c r="J3924"/>
      <c r="K3924"/>
      <c r="L3924"/>
      <c r="M3924"/>
      <c r="N3924"/>
      <c r="O3924"/>
      <c r="P3924"/>
      <c r="Q3924"/>
      <c r="R3924"/>
      <c r="S3924"/>
      <c r="T3924"/>
      <c r="U3924"/>
      <c r="V3924" s="2"/>
    </row>
    <row r="3925" spans="2:22" x14ac:dyDescent="0.2">
      <c r="B3925" s="2"/>
      <c r="C3925" s="2"/>
      <c r="D3925" s="2"/>
      <c r="E3925" s="2"/>
      <c r="F3925" s="2"/>
      <c r="G3925" s="3"/>
      <c r="H3925" s="3"/>
      <c r="I3925" s="2"/>
      <c r="J3925"/>
      <c r="K3925"/>
      <c r="L3925"/>
      <c r="M3925"/>
      <c r="N3925"/>
      <c r="O3925"/>
      <c r="P3925"/>
      <c r="Q3925"/>
      <c r="R3925"/>
      <c r="S3925"/>
      <c r="T3925"/>
      <c r="U3925"/>
      <c r="V3925" s="2"/>
    </row>
    <row r="3926" spans="2:22" x14ac:dyDescent="0.2">
      <c r="B3926" s="2"/>
      <c r="C3926" s="2"/>
      <c r="D3926" s="2"/>
      <c r="E3926" s="2"/>
      <c r="F3926" s="2"/>
      <c r="G3926" s="3"/>
      <c r="H3926" s="3"/>
      <c r="I3926" s="2"/>
      <c r="J3926"/>
      <c r="K3926"/>
      <c r="L3926"/>
      <c r="M3926"/>
      <c r="N3926"/>
      <c r="O3926"/>
      <c r="P3926"/>
      <c r="Q3926"/>
      <c r="R3926"/>
      <c r="S3926"/>
      <c r="T3926"/>
      <c r="U3926"/>
      <c r="V3926" s="2"/>
    </row>
    <row r="3927" spans="2:22" x14ac:dyDescent="0.2">
      <c r="B3927" s="2"/>
      <c r="C3927" s="2"/>
      <c r="D3927" s="2"/>
      <c r="E3927" s="2"/>
      <c r="F3927" s="2"/>
      <c r="G3927" s="3"/>
      <c r="H3927" s="3"/>
      <c r="I3927" s="2"/>
      <c r="J3927"/>
      <c r="K3927"/>
      <c r="L3927"/>
      <c r="M3927"/>
      <c r="N3927"/>
      <c r="O3927"/>
      <c r="P3927"/>
      <c r="Q3927"/>
      <c r="R3927"/>
      <c r="S3927"/>
      <c r="T3927"/>
      <c r="U3927"/>
      <c r="V3927" s="2"/>
    </row>
    <row r="3928" spans="2:22" x14ac:dyDescent="0.2">
      <c r="B3928" s="2"/>
      <c r="C3928" s="2"/>
      <c r="D3928" s="2"/>
      <c r="E3928" s="2"/>
      <c r="F3928" s="2"/>
      <c r="G3928" s="3"/>
      <c r="H3928" s="3"/>
      <c r="I3928" s="2"/>
      <c r="J3928"/>
      <c r="K3928"/>
      <c r="L3928"/>
      <c r="M3928"/>
      <c r="N3928"/>
      <c r="O3928"/>
      <c r="P3928"/>
      <c r="Q3928"/>
      <c r="R3928"/>
      <c r="S3928"/>
      <c r="T3928"/>
      <c r="U3928"/>
      <c r="V3928" s="2"/>
    </row>
    <row r="3929" spans="2:22" x14ac:dyDescent="0.2">
      <c r="B3929" s="2"/>
      <c r="C3929" s="2"/>
      <c r="D3929" s="2"/>
      <c r="E3929" s="2"/>
      <c r="F3929" s="2"/>
      <c r="G3929" s="3"/>
      <c r="H3929" s="3"/>
      <c r="I3929" s="2"/>
      <c r="J3929"/>
      <c r="K3929"/>
      <c r="L3929"/>
      <c r="M3929"/>
      <c r="N3929"/>
      <c r="O3929"/>
      <c r="P3929"/>
      <c r="Q3929"/>
      <c r="R3929"/>
      <c r="S3929"/>
      <c r="T3929"/>
      <c r="U3929"/>
      <c r="V3929" s="2"/>
    </row>
    <row r="3930" spans="2:22" x14ac:dyDescent="0.2">
      <c r="B3930" s="2"/>
      <c r="C3930" s="2"/>
      <c r="D3930" s="2"/>
      <c r="E3930" s="2"/>
      <c r="F3930" s="2"/>
      <c r="G3930" s="3"/>
      <c r="H3930" s="3"/>
      <c r="I3930" s="2"/>
      <c r="J3930"/>
      <c r="K3930"/>
      <c r="L3930"/>
      <c r="M3930"/>
      <c r="N3930"/>
      <c r="O3930"/>
      <c r="P3930"/>
      <c r="Q3930"/>
      <c r="R3930"/>
      <c r="S3930"/>
      <c r="T3930"/>
      <c r="U3930"/>
      <c r="V3930" s="2"/>
    </row>
    <row r="3931" spans="2:22" x14ac:dyDescent="0.2">
      <c r="B3931" s="2"/>
      <c r="C3931" s="2"/>
      <c r="D3931" s="2"/>
      <c r="E3931" s="2"/>
      <c r="F3931" s="2"/>
      <c r="G3931" s="3"/>
      <c r="H3931" s="3"/>
      <c r="I3931" s="2"/>
      <c r="J3931"/>
      <c r="K3931"/>
      <c r="L3931"/>
      <c r="M3931"/>
      <c r="N3931"/>
      <c r="O3931"/>
      <c r="P3931"/>
      <c r="Q3931"/>
      <c r="R3931"/>
      <c r="S3931"/>
      <c r="T3931"/>
      <c r="U3931"/>
      <c r="V3931" s="2"/>
    </row>
    <row r="3932" spans="2:22" x14ac:dyDescent="0.2">
      <c r="B3932" s="2"/>
      <c r="C3932" s="2"/>
      <c r="D3932" s="2"/>
      <c r="E3932" s="2"/>
      <c r="F3932" s="2"/>
      <c r="G3932" s="3"/>
      <c r="H3932" s="3"/>
      <c r="I3932" s="2"/>
      <c r="J3932"/>
      <c r="K3932"/>
      <c r="L3932"/>
      <c r="M3932"/>
      <c r="N3932"/>
      <c r="O3932"/>
      <c r="P3932"/>
      <c r="Q3932"/>
      <c r="R3932"/>
      <c r="S3932"/>
      <c r="T3932"/>
      <c r="U3932"/>
      <c r="V3932" s="2"/>
    </row>
    <row r="3933" spans="2:22" x14ac:dyDescent="0.2">
      <c r="B3933" s="2"/>
      <c r="C3933" s="2"/>
      <c r="D3933" s="2"/>
      <c r="E3933" s="2"/>
      <c r="F3933" s="2"/>
      <c r="G3933" s="3"/>
      <c r="H3933" s="3"/>
      <c r="I3933" s="2"/>
      <c r="J3933"/>
      <c r="K3933"/>
      <c r="L3933"/>
      <c r="M3933"/>
      <c r="N3933"/>
      <c r="O3933"/>
      <c r="P3933"/>
      <c r="Q3933"/>
      <c r="R3933"/>
      <c r="S3933"/>
      <c r="T3933"/>
      <c r="U3933"/>
      <c r="V3933" s="2"/>
    </row>
    <row r="3934" spans="2:22" x14ac:dyDescent="0.2">
      <c r="B3934" s="2"/>
      <c r="C3934" s="2"/>
      <c r="D3934" s="2"/>
      <c r="E3934" s="2"/>
      <c r="F3934" s="2"/>
      <c r="G3934" s="3"/>
      <c r="H3934" s="3"/>
      <c r="I3934" s="2"/>
      <c r="J3934"/>
      <c r="K3934"/>
      <c r="L3934"/>
      <c r="M3934"/>
      <c r="N3934"/>
      <c r="O3934"/>
      <c r="P3934"/>
      <c r="Q3934"/>
      <c r="R3934"/>
      <c r="S3934"/>
      <c r="T3934"/>
      <c r="U3934"/>
      <c r="V3934" s="2"/>
    </row>
    <row r="3935" spans="2:22" x14ac:dyDescent="0.2">
      <c r="B3935" s="2"/>
      <c r="C3935" s="2"/>
      <c r="D3935" s="2"/>
      <c r="E3935" s="2"/>
      <c r="F3935" s="2"/>
      <c r="G3935" s="3"/>
      <c r="H3935" s="3"/>
      <c r="I3935" s="2"/>
      <c r="J3935"/>
      <c r="K3935"/>
      <c r="L3935"/>
      <c r="M3935"/>
      <c r="N3935"/>
      <c r="O3935"/>
      <c r="P3935"/>
      <c r="Q3935"/>
      <c r="R3935"/>
      <c r="S3935"/>
      <c r="T3935"/>
      <c r="U3935"/>
      <c r="V3935" s="2"/>
    </row>
    <row r="3936" spans="2:22" x14ac:dyDescent="0.2">
      <c r="B3936" s="2"/>
      <c r="C3936" s="2"/>
      <c r="D3936" s="2"/>
      <c r="E3936" s="2"/>
      <c r="F3936" s="2"/>
      <c r="G3936" s="3"/>
      <c r="H3936" s="3"/>
      <c r="I3936" s="2"/>
      <c r="J3936"/>
      <c r="K3936"/>
      <c r="L3936"/>
      <c r="M3936"/>
      <c r="N3936"/>
      <c r="O3936"/>
      <c r="P3936"/>
      <c r="Q3936"/>
      <c r="R3936"/>
      <c r="S3936"/>
      <c r="T3936"/>
      <c r="U3936"/>
      <c r="V3936" s="2"/>
    </row>
    <row r="3937" spans="2:22" x14ac:dyDescent="0.2">
      <c r="B3937" s="2"/>
      <c r="C3937" s="2"/>
      <c r="D3937" s="2"/>
      <c r="E3937" s="2"/>
      <c r="F3937" s="2"/>
      <c r="G3937" s="3"/>
      <c r="H3937" s="3"/>
      <c r="I3937" s="2"/>
      <c r="J3937"/>
      <c r="K3937"/>
      <c r="L3937"/>
      <c r="M3937"/>
      <c r="N3937"/>
      <c r="O3937"/>
      <c r="P3937"/>
      <c r="Q3937"/>
      <c r="R3937"/>
      <c r="S3937"/>
      <c r="T3937"/>
      <c r="U3937"/>
      <c r="V3937" s="2"/>
    </row>
    <row r="3938" spans="2:22" x14ac:dyDescent="0.2">
      <c r="B3938" s="2"/>
      <c r="C3938" s="2"/>
      <c r="D3938" s="2"/>
      <c r="E3938" s="2"/>
      <c r="F3938" s="2"/>
      <c r="G3938" s="3"/>
      <c r="H3938" s="3"/>
      <c r="I3938" s="2"/>
      <c r="J3938"/>
      <c r="K3938"/>
      <c r="L3938"/>
      <c r="M3938"/>
      <c r="N3938"/>
      <c r="O3938"/>
      <c r="P3938"/>
      <c r="Q3938"/>
      <c r="R3938"/>
      <c r="S3938"/>
      <c r="T3938"/>
      <c r="U3938"/>
      <c r="V3938" s="2"/>
    </row>
    <row r="3939" spans="2:22" x14ac:dyDescent="0.2">
      <c r="B3939" s="2"/>
      <c r="C3939" s="2"/>
      <c r="D3939" s="2"/>
      <c r="E3939" s="2"/>
      <c r="F3939" s="2"/>
      <c r="G3939" s="3"/>
      <c r="H3939" s="3"/>
      <c r="I3939" s="2"/>
      <c r="J3939"/>
      <c r="K3939"/>
      <c r="L3939"/>
      <c r="M3939"/>
      <c r="N3939"/>
      <c r="O3939"/>
      <c r="P3939"/>
      <c r="Q3939"/>
      <c r="R3939"/>
      <c r="S3939"/>
      <c r="T3939"/>
      <c r="U3939"/>
      <c r="V3939" s="2"/>
    </row>
    <row r="3940" spans="2:22" x14ac:dyDescent="0.2">
      <c r="B3940" s="2"/>
      <c r="C3940" s="2"/>
      <c r="D3940" s="2"/>
      <c r="E3940" s="2"/>
      <c r="F3940" s="2"/>
      <c r="G3940" s="3"/>
      <c r="H3940" s="3"/>
      <c r="I3940" s="2"/>
      <c r="J3940"/>
      <c r="K3940"/>
      <c r="L3940"/>
      <c r="M3940"/>
      <c r="N3940"/>
      <c r="O3940"/>
      <c r="P3940"/>
      <c r="Q3940"/>
      <c r="R3940"/>
      <c r="S3940"/>
      <c r="T3940"/>
      <c r="U3940"/>
      <c r="V3940" s="2"/>
    </row>
    <row r="3941" spans="2:22" x14ac:dyDescent="0.2">
      <c r="B3941" s="2"/>
      <c r="C3941" s="2"/>
      <c r="D3941" s="2"/>
      <c r="E3941" s="2"/>
      <c r="F3941" s="2"/>
      <c r="G3941" s="3"/>
      <c r="H3941" s="3"/>
      <c r="I3941" s="2"/>
      <c r="J3941"/>
      <c r="K3941"/>
      <c r="L3941"/>
      <c r="M3941"/>
      <c r="N3941"/>
      <c r="O3941"/>
      <c r="P3941"/>
      <c r="Q3941"/>
      <c r="R3941"/>
      <c r="S3941"/>
      <c r="T3941"/>
      <c r="U3941"/>
      <c r="V3941" s="2"/>
    </row>
    <row r="3942" spans="2:22" x14ac:dyDescent="0.2">
      <c r="B3942" s="2"/>
      <c r="C3942" s="2"/>
      <c r="D3942" s="2"/>
      <c r="E3942" s="2"/>
      <c r="F3942" s="2"/>
      <c r="G3942" s="3"/>
      <c r="H3942" s="3"/>
      <c r="I3942" s="2"/>
      <c r="J3942"/>
      <c r="K3942"/>
      <c r="L3942"/>
      <c r="M3942"/>
      <c r="N3942"/>
      <c r="O3942"/>
      <c r="P3942"/>
      <c r="Q3942"/>
      <c r="R3942"/>
      <c r="S3942"/>
      <c r="T3942"/>
      <c r="U3942"/>
      <c r="V3942" s="2"/>
    </row>
    <row r="3943" spans="2:22" x14ac:dyDescent="0.2">
      <c r="B3943" s="2"/>
      <c r="C3943" s="2"/>
      <c r="D3943" s="2"/>
      <c r="E3943" s="2"/>
      <c r="F3943" s="2"/>
      <c r="G3943" s="3"/>
      <c r="H3943" s="3"/>
      <c r="I3943" s="2"/>
      <c r="J3943"/>
      <c r="K3943"/>
      <c r="L3943"/>
      <c r="M3943"/>
      <c r="N3943"/>
      <c r="O3943"/>
      <c r="P3943"/>
      <c r="Q3943"/>
      <c r="R3943"/>
      <c r="S3943"/>
      <c r="T3943"/>
      <c r="U3943"/>
      <c r="V3943" s="2"/>
    </row>
    <row r="3944" spans="2:22" x14ac:dyDescent="0.2">
      <c r="B3944" s="2"/>
      <c r="C3944" s="2"/>
      <c r="D3944" s="2"/>
      <c r="E3944" s="2"/>
      <c r="F3944" s="2"/>
      <c r="G3944" s="3"/>
      <c r="H3944" s="3"/>
      <c r="I3944" s="2"/>
      <c r="J3944"/>
      <c r="K3944"/>
      <c r="L3944"/>
      <c r="M3944"/>
      <c r="N3944"/>
      <c r="O3944"/>
      <c r="P3944"/>
      <c r="Q3944"/>
      <c r="R3944"/>
      <c r="S3944"/>
      <c r="T3944"/>
      <c r="U3944"/>
      <c r="V3944" s="2"/>
    </row>
    <row r="3945" spans="2:22" x14ac:dyDescent="0.2">
      <c r="B3945" s="2"/>
      <c r="C3945" s="2"/>
      <c r="D3945" s="2"/>
      <c r="E3945" s="2"/>
      <c r="F3945" s="2"/>
      <c r="G3945" s="3"/>
      <c r="H3945" s="3"/>
      <c r="I3945" s="2"/>
      <c r="J3945"/>
      <c r="K3945"/>
      <c r="L3945"/>
      <c r="M3945"/>
      <c r="N3945"/>
      <c r="O3945"/>
      <c r="P3945"/>
      <c r="Q3945"/>
      <c r="R3945"/>
      <c r="S3945"/>
      <c r="T3945"/>
      <c r="U3945"/>
      <c r="V3945" s="2"/>
    </row>
    <row r="3946" spans="2:22" x14ac:dyDescent="0.2">
      <c r="B3946" s="2"/>
      <c r="C3946" s="2"/>
      <c r="D3946" s="2"/>
      <c r="E3946" s="2"/>
      <c r="F3946" s="2"/>
      <c r="G3946" s="3"/>
      <c r="H3946" s="3"/>
      <c r="I3946" s="2"/>
      <c r="J3946"/>
      <c r="K3946"/>
      <c r="L3946"/>
      <c r="M3946"/>
      <c r="N3946"/>
      <c r="O3946"/>
      <c r="P3946"/>
      <c r="Q3946"/>
      <c r="R3946"/>
      <c r="S3946"/>
      <c r="T3946"/>
      <c r="U3946"/>
      <c r="V3946" s="2"/>
    </row>
    <row r="3947" spans="2:22" x14ac:dyDescent="0.2">
      <c r="B3947" s="2"/>
      <c r="C3947" s="2"/>
      <c r="D3947" s="2"/>
      <c r="E3947" s="2"/>
      <c r="F3947" s="2"/>
      <c r="G3947" s="3"/>
      <c r="H3947" s="3"/>
      <c r="I3947" s="2"/>
      <c r="J3947"/>
      <c r="K3947"/>
      <c r="L3947"/>
      <c r="M3947"/>
      <c r="N3947"/>
      <c r="O3947"/>
      <c r="P3947"/>
      <c r="Q3947"/>
      <c r="R3947"/>
      <c r="S3947"/>
      <c r="T3947"/>
      <c r="U3947"/>
      <c r="V3947" s="2"/>
    </row>
    <row r="3948" spans="2:22" x14ac:dyDescent="0.2">
      <c r="B3948" s="2"/>
      <c r="C3948" s="2"/>
      <c r="D3948" s="2"/>
      <c r="E3948" s="2"/>
      <c r="F3948" s="2"/>
      <c r="G3948" s="3"/>
      <c r="H3948" s="3"/>
      <c r="I3948" s="2"/>
      <c r="J3948"/>
      <c r="K3948"/>
      <c r="L3948"/>
      <c r="M3948"/>
      <c r="N3948"/>
      <c r="O3948"/>
      <c r="P3948"/>
      <c r="Q3948"/>
      <c r="R3948"/>
      <c r="S3948"/>
      <c r="T3948"/>
      <c r="U3948"/>
      <c r="V3948" s="2"/>
    </row>
    <row r="3949" spans="2:22" x14ac:dyDescent="0.2">
      <c r="B3949" s="2"/>
      <c r="C3949" s="2"/>
      <c r="D3949" s="2"/>
      <c r="E3949" s="2"/>
      <c r="F3949" s="2"/>
      <c r="G3949" s="3"/>
      <c r="H3949" s="3"/>
      <c r="I3949" s="2"/>
      <c r="J3949"/>
      <c r="K3949"/>
      <c r="L3949"/>
      <c r="M3949"/>
      <c r="N3949"/>
      <c r="O3949"/>
      <c r="P3949"/>
      <c r="Q3949"/>
      <c r="R3949"/>
      <c r="S3949"/>
      <c r="T3949"/>
      <c r="U3949"/>
      <c r="V3949" s="2"/>
    </row>
    <row r="3950" spans="2:22" x14ac:dyDescent="0.2">
      <c r="B3950" s="2"/>
      <c r="C3950" s="2"/>
      <c r="D3950" s="2"/>
      <c r="E3950" s="2"/>
      <c r="F3950" s="2"/>
      <c r="G3950" s="3"/>
      <c r="H3950" s="3"/>
      <c r="I3950" s="2"/>
      <c r="J3950"/>
      <c r="K3950"/>
      <c r="L3950"/>
      <c r="M3950"/>
      <c r="N3950"/>
      <c r="O3950"/>
      <c r="P3950"/>
      <c r="Q3950"/>
      <c r="R3950"/>
      <c r="S3950"/>
      <c r="T3950"/>
      <c r="U3950"/>
      <c r="V3950" s="2"/>
    </row>
    <row r="3951" spans="2:22" x14ac:dyDescent="0.2">
      <c r="B3951" s="2"/>
      <c r="C3951" s="2"/>
      <c r="D3951" s="2"/>
      <c r="E3951" s="2"/>
      <c r="F3951" s="2"/>
      <c r="G3951" s="3"/>
      <c r="H3951" s="3"/>
      <c r="I3951" s="2"/>
      <c r="J3951"/>
      <c r="K3951"/>
      <c r="L3951"/>
      <c r="M3951"/>
      <c r="N3951"/>
      <c r="O3951"/>
      <c r="P3951"/>
      <c r="Q3951"/>
      <c r="R3951"/>
      <c r="S3951"/>
      <c r="T3951"/>
      <c r="U3951"/>
      <c r="V3951" s="2"/>
    </row>
    <row r="3952" spans="2:22" x14ac:dyDescent="0.2">
      <c r="B3952" s="2"/>
      <c r="C3952" s="2"/>
      <c r="D3952" s="2"/>
      <c r="E3952" s="2"/>
      <c r="F3952" s="2"/>
      <c r="G3952" s="3"/>
      <c r="H3952" s="3"/>
      <c r="I3952" s="2"/>
      <c r="J3952"/>
      <c r="K3952"/>
      <c r="L3952"/>
      <c r="M3952"/>
      <c r="N3952"/>
      <c r="O3952"/>
      <c r="P3952"/>
      <c r="Q3952"/>
      <c r="R3952"/>
      <c r="S3952"/>
      <c r="T3952"/>
      <c r="U3952"/>
      <c r="V3952" s="2"/>
    </row>
    <row r="3953" spans="2:22" x14ac:dyDescent="0.2">
      <c r="B3953" s="2"/>
      <c r="C3953" s="2"/>
      <c r="D3953" s="2"/>
      <c r="E3953" s="2"/>
      <c r="F3953" s="2"/>
      <c r="G3953" s="3"/>
      <c r="H3953" s="3"/>
      <c r="I3953" s="2"/>
      <c r="J3953"/>
      <c r="K3953"/>
      <c r="L3953"/>
      <c r="M3953"/>
      <c r="N3953"/>
      <c r="O3953"/>
      <c r="P3953"/>
      <c r="Q3953"/>
      <c r="R3953"/>
      <c r="S3953"/>
      <c r="T3953"/>
      <c r="U3953"/>
      <c r="V3953" s="2"/>
    </row>
    <row r="3954" spans="2:22" x14ac:dyDescent="0.2">
      <c r="B3954" s="2"/>
      <c r="C3954" s="2"/>
      <c r="D3954" s="2"/>
      <c r="E3954" s="2"/>
      <c r="F3954" s="2"/>
      <c r="G3954" s="3"/>
      <c r="H3954" s="3"/>
      <c r="I3954" s="2"/>
      <c r="J3954"/>
      <c r="K3954"/>
      <c r="L3954"/>
      <c r="M3954"/>
      <c r="N3954"/>
      <c r="O3954"/>
      <c r="P3954"/>
      <c r="Q3954"/>
      <c r="R3954"/>
      <c r="S3954"/>
      <c r="T3954"/>
      <c r="U3954"/>
      <c r="V3954" s="2"/>
    </row>
    <row r="3955" spans="2:22" x14ac:dyDescent="0.2">
      <c r="B3955" s="2"/>
      <c r="C3955" s="2"/>
      <c r="D3955" s="2"/>
      <c r="E3955" s="2"/>
      <c r="F3955" s="2"/>
      <c r="G3955" s="3"/>
      <c r="H3955" s="3"/>
      <c r="I3955" s="2"/>
      <c r="J3955"/>
      <c r="K3955"/>
      <c r="L3955"/>
      <c r="M3955"/>
      <c r="N3955"/>
      <c r="O3955"/>
      <c r="P3955"/>
      <c r="Q3955"/>
      <c r="R3955"/>
      <c r="S3955"/>
      <c r="T3955"/>
      <c r="U3955"/>
      <c r="V3955" s="2"/>
    </row>
    <row r="3956" spans="2:22" x14ac:dyDescent="0.2">
      <c r="B3956" s="2"/>
      <c r="C3956" s="2"/>
      <c r="D3956" s="2"/>
      <c r="E3956" s="2"/>
      <c r="F3956" s="2"/>
      <c r="G3956" s="3"/>
      <c r="H3956" s="3"/>
      <c r="I3956" s="2"/>
      <c r="J3956"/>
      <c r="K3956"/>
      <c r="L3956"/>
      <c r="M3956"/>
      <c r="N3956"/>
      <c r="O3956"/>
      <c r="P3956"/>
      <c r="Q3956"/>
      <c r="R3956"/>
      <c r="S3956"/>
      <c r="T3956"/>
      <c r="U3956"/>
      <c r="V3956" s="2"/>
    </row>
    <row r="3957" spans="2:22" x14ac:dyDescent="0.2">
      <c r="B3957" s="2"/>
      <c r="C3957" s="2"/>
      <c r="D3957" s="2"/>
      <c r="E3957" s="2"/>
      <c r="F3957" s="2"/>
      <c r="G3957" s="3"/>
      <c r="H3957" s="3"/>
      <c r="I3957" s="2"/>
      <c r="J3957"/>
      <c r="K3957"/>
      <c r="L3957"/>
      <c r="M3957"/>
      <c r="N3957"/>
      <c r="O3957"/>
      <c r="P3957"/>
      <c r="Q3957"/>
      <c r="R3957"/>
      <c r="S3957"/>
      <c r="T3957"/>
      <c r="U3957"/>
      <c r="V3957" s="2"/>
    </row>
    <row r="3958" spans="2:22" x14ac:dyDescent="0.2">
      <c r="B3958" s="2"/>
      <c r="C3958" s="2"/>
      <c r="D3958" s="2"/>
      <c r="E3958" s="2"/>
      <c r="F3958" s="2"/>
      <c r="G3958" s="3"/>
      <c r="H3958" s="3"/>
      <c r="I3958" s="2"/>
      <c r="J3958"/>
      <c r="K3958"/>
      <c r="L3958"/>
      <c r="M3958"/>
      <c r="N3958"/>
      <c r="O3958"/>
      <c r="P3958"/>
      <c r="Q3958"/>
      <c r="R3958"/>
      <c r="S3958"/>
      <c r="T3958"/>
      <c r="U3958"/>
      <c r="V3958" s="2"/>
    </row>
    <row r="3959" spans="2:22" x14ac:dyDescent="0.2">
      <c r="B3959" s="2"/>
      <c r="C3959" s="2"/>
      <c r="D3959" s="2"/>
      <c r="E3959" s="2"/>
      <c r="F3959" s="2"/>
      <c r="G3959" s="3"/>
      <c r="H3959" s="3"/>
      <c r="I3959" s="2"/>
      <c r="J3959"/>
      <c r="K3959"/>
      <c r="L3959"/>
      <c r="M3959"/>
      <c r="N3959"/>
      <c r="O3959"/>
      <c r="P3959"/>
      <c r="Q3959"/>
      <c r="R3959"/>
      <c r="S3959"/>
      <c r="T3959"/>
      <c r="U3959"/>
      <c r="V3959" s="2"/>
    </row>
    <row r="3960" spans="2:22" x14ac:dyDescent="0.2">
      <c r="B3960" s="2"/>
      <c r="C3960" s="2"/>
      <c r="D3960" s="2"/>
      <c r="E3960" s="2"/>
      <c r="F3960" s="2"/>
      <c r="G3960" s="3"/>
      <c r="H3960" s="3"/>
      <c r="I3960" s="2"/>
      <c r="J3960"/>
      <c r="K3960"/>
      <c r="L3960"/>
      <c r="M3960"/>
      <c r="N3960"/>
      <c r="O3960"/>
      <c r="P3960"/>
      <c r="Q3960"/>
      <c r="R3960"/>
      <c r="S3960"/>
      <c r="T3960"/>
      <c r="U3960"/>
      <c r="V3960" s="2"/>
    </row>
    <row r="3961" spans="2:22" x14ac:dyDescent="0.2">
      <c r="B3961" s="2"/>
      <c r="C3961" s="2"/>
      <c r="D3961" s="2"/>
      <c r="E3961" s="2"/>
      <c r="F3961" s="2"/>
      <c r="G3961" s="3"/>
      <c r="H3961" s="3"/>
      <c r="I3961" s="2"/>
      <c r="J3961"/>
      <c r="K3961"/>
      <c r="L3961"/>
      <c r="M3961"/>
      <c r="N3961"/>
      <c r="O3961"/>
      <c r="P3961"/>
      <c r="Q3961"/>
      <c r="R3961"/>
      <c r="S3961"/>
      <c r="T3961"/>
      <c r="U3961"/>
      <c r="V3961" s="2"/>
    </row>
    <row r="3962" spans="2:22" x14ac:dyDescent="0.2">
      <c r="B3962" s="2"/>
      <c r="C3962" s="2"/>
      <c r="D3962" s="2"/>
      <c r="E3962" s="2"/>
      <c r="F3962" s="2"/>
      <c r="G3962" s="3"/>
      <c r="H3962" s="3"/>
      <c r="I3962" s="2"/>
      <c r="J3962"/>
      <c r="K3962"/>
      <c r="L3962"/>
      <c r="M3962"/>
      <c r="N3962"/>
      <c r="O3962"/>
      <c r="P3962"/>
      <c r="Q3962"/>
      <c r="R3962"/>
      <c r="S3962"/>
      <c r="T3962"/>
      <c r="U3962"/>
      <c r="V3962" s="2"/>
    </row>
    <row r="3963" spans="2:22" x14ac:dyDescent="0.2">
      <c r="B3963" s="2"/>
      <c r="C3963" s="2"/>
      <c r="D3963" s="2"/>
      <c r="E3963" s="2"/>
      <c r="F3963" s="2"/>
      <c r="G3963" s="3"/>
      <c r="H3963" s="3"/>
      <c r="I3963" s="2"/>
      <c r="J3963"/>
      <c r="K3963"/>
      <c r="L3963"/>
      <c r="M3963"/>
      <c r="N3963"/>
      <c r="O3963"/>
      <c r="P3963"/>
      <c r="Q3963"/>
      <c r="R3963"/>
      <c r="S3963"/>
      <c r="T3963"/>
      <c r="U3963"/>
      <c r="V3963" s="2"/>
    </row>
    <row r="3964" spans="2:22" x14ac:dyDescent="0.2">
      <c r="B3964" s="2"/>
      <c r="C3964" s="2"/>
      <c r="D3964" s="2"/>
      <c r="E3964" s="2"/>
      <c r="F3964" s="2"/>
      <c r="G3964" s="3"/>
      <c r="H3964" s="3"/>
      <c r="I3964" s="2"/>
      <c r="J3964"/>
      <c r="K3964"/>
      <c r="L3964"/>
      <c r="M3964"/>
      <c r="N3964"/>
      <c r="O3964"/>
      <c r="P3964"/>
      <c r="Q3964"/>
      <c r="R3964"/>
      <c r="S3964"/>
      <c r="T3964"/>
      <c r="U3964"/>
      <c r="V3964" s="2"/>
    </row>
    <row r="3965" spans="2:22" x14ac:dyDescent="0.2">
      <c r="B3965" s="2"/>
      <c r="C3965" s="2"/>
      <c r="D3965" s="2"/>
      <c r="E3965" s="2"/>
      <c r="F3965" s="2"/>
      <c r="G3965" s="3"/>
      <c r="H3965" s="3"/>
      <c r="I3965" s="2"/>
      <c r="J3965"/>
      <c r="K3965"/>
      <c r="L3965"/>
      <c r="M3965"/>
      <c r="N3965"/>
      <c r="O3965"/>
      <c r="P3965"/>
      <c r="Q3965"/>
      <c r="R3965"/>
      <c r="S3965"/>
      <c r="T3965"/>
      <c r="U3965"/>
      <c r="V3965" s="2"/>
    </row>
    <row r="3966" spans="2:22" x14ac:dyDescent="0.2">
      <c r="B3966" s="2"/>
      <c r="C3966" s="2"/>
      <c r="D3966" s="2"/>
      <c r="E3966" s="2"/>
      <c r="F3966" s="2"/>
      <c r="G3966" s="3"/>
      <c r="H3966" s="3"/>
      <c r="I3966" s="2"/>
      <c r="J3966"/>
      <c r="K3966"/>
      <c r="L3966"/>
      <c r="M3966"/>
      <c r="N3966"/>
      <c r="O3966"/>
      <c r="P3966"/>
      <c r="Q3966"/>
      <c r="R3966"/>
      <c r="S3966"/>
      <c r="T3966"/>
      <c r="U3966"/>
      <c r="V3966" s="2"/>
    </row>
    <row r="3967" spans="2:22" x14ac:dyDescent="0.2">
      <c r="B3967" s="2"/>
      <c r="C3967" s="2"/>
      <c r="D3967" s="2"/>
      <c r="E3967" s="2"/>
      <c r="F3967" s="2"/>
      <c r="G3967" s="3"/>
      <c r="H3967" s="3"/>
      <c r="I3967" s="2"/>
      <c r="J3967"/>
      <c r="K3967"/>
      <c r="L3967"/>
      <c r="M3967"/>
      <c r="N3967"/>
      <c r="O3967"/>
      <c r="P3967"/>
      <c r="Q3967"/>
      <c r="R3967"/>
      <c r="S3967"/>
      <c r="T3967"/>
      <c r="U3967"/>
      <c r="V3967" s="2"/>
    </row>
    <row r="3968" spans="2:22" x14ac:dyDescent="0.2">
      <c r="B3968" s="2"/>
      <c r="C3968" s="2"/>
      <c r="D3968" s="2"/>
      <c r="E3968" s="2"/>
      <c r="F3968" s="2"/>
      <c r="G3968" s="3"/>
      <c r="H3968" s="3"/>
      <c r="I3968" s="2"/>
      <c r="J3968"/>
      <c r="K3968"/>
      <c r="L3968"/>
      <c r="M3968"/>
      <c r="N3968"/>
      <c r="O3968"/>
      <c r="P3968"/>
      <c r="Q3968"/>
      <c r="R3968"/>
      <c r="S3968"/>
      <c r="T3968"/>
      <c r="U3968"/>
      <c r="V3968" s="2"/>
    </row>
    <row r="3969" spans="2:22" x14ac:dyDescent="0.2">
      <c r="B3969" s="2"/>
      <c r="C3969" s="2"/>
      <c r="D3969" s="2"/>
      <c r="E3969" s="2"/>
      <c r="F3969" s="2"/>
      <c r="G3969" s="3"/>
      <c r="H3969" s="3"/>
      <c r="I3969" s="2"/>
      <c r="J3969"/>
      <c r="K3969"/>
      <c r="L3969"/>
      <c r="M3969"/>
      <c r="N3969"/>
      <c r="O3969"/>
      <c r="P3969"/>
      <c r="Q3969"/>
      <c r="R3969"/>
      <c r="S3969"/>
      <c r="T3969"/>
      <c r="U3969"/>
      <c r="V3969" s="2"/>
    </row>
    <row r="3970" spans="2:22" x14ac:dyDescent="0.2">
      <c r="B3970" s="2"/>
      <c r="C3970" s="2"/>
      <c r="D3970" s="2"/>
      <c r="E3970" s="2"/>
      <c r="F3970" s="2"/>
      <c r="G3970" s="3"/>
      <c r="H3970" s="3"/>
      <c r="I3970" s="2"/>
      <c r="J3970"/>
      <c r="K3970"/>
      <c r="L3970"/>
      <c r="M3970"/>
      <c r="N3970"/>
      <c r="O3970"/>
      <c r="P3970"/>
      <c r="Q3970"/>
      <c r="R3970"/>
      <c r="S3970"/>
      <c r="T3970"/>
      <c r="U3970"/>
      <c r="V3970" s="2"/>
    </row>
    <row r="3971" spans="2:22" x14ac:dyDescent="0.2">
      <c r="B3971" s="2"/>
      <c r="C3971" s="2"/>
      <c r="D3971" s="2"/>
      <c r="E3971" s="2"/>
      <c r="F3971" s="2"/>
      <c r="G3971" s="3"/>
      <c r="H3971" s="3"/>
      <c r="I3971" s="2"/>
      <c r="J3971"/>
      <c r="K3971"/>
      <c r="L3971"/>
      <c r="M3971"/>
      <c r="N3971"/>
      <c r="O3971"/>
      <c r="P3971"/>
      <c r="Q3971"/>
      <c r="R3971"/>
      <c r="S3971"/>
      <c r="T3971"/>
      <c r="U3971"/>
      <c r="V3971" s="2"/>
    </row>
    <row r="3972" spans="2:22" x14ac:dyDescent="0.2">
      <c r="B3972" s="2"/>
      <c r="C3972" s="2"/>
      <c r="D3972" s="2"/>
      <c r="E3972" s="2"/>
      <c r="F3972" s="2"/>
      <c r="G3972" s="3"/>
      <c r="H3972" s="3"/>
      <c r="I3972" s="2"/>
      <c r="J3972"/>
      <c r="K3972"/>
      <c r="L3972"/>
      <c r="M3972"/>
      <c r="N3972"/>
      <c r="O3972"/>
      <c r="P3972"/>
      <c r="Q3972"/>
      <c r="R3972"/>
      <c r="S3972"/>
      <c r="T3972"/>
      <c r="U3972"/>
      <c r="V3972" s="2"/>
    </row>
    <row r="3973" spans="2:22" x14ac:dyDescent="0.2">
      <c r="B3973" s="2"/>
      <c r="C3973" s="2"/>
      <c r="D3973" s="2"/>
      <c r="E3973" s="2"/>
      <c r="F3973" s="2"/>
      <c r="G3973" s="3"/>
      <c r="H3973" s="3"/>
      <c r="I3973" s="2"/>
      <c r="J3973"/>
      <c r="K3973"/>
      <c r="L3973"/>
      <c r="M3973"/>
      <c r="N3973"/>
      <c r="O3973"/>
      <c r="P3973"/>
      <c r="Q3973"/>
      <c r="R3973"/>
      <c r="S3973"/>
      <c r="T3973"/>
      <c r="U3973"/>
      <c r="V3973" s="2"/>
    </row>
    <row r="3974" spans="2:22" x14ac:dyDescent="0.2">
      <c r="B3974" s="2"/>
      <c r="C3974" s="2"/>
      <c r="D3974" s="2"/>
      <c r="E3974" s="2"/>
      <c r="F3974" s="2"/>
      <c r="G3974" s="3"/>
      <c r="H3974" s="3"/>
      <c r="I3974" s="2"/>
      <c r="J3974"/>
      <c r="K3974"/>
      <c r="L3974"/>
      <c r="M3974"/>
      <c r="N3974"/>
      <c r="O3974"/>
      <c r="P3974"/>
      <c r="Q3974"/>
      <c r="R3974"/>
      <c r="S3974"/>
      <c r="T3974"/>
      <c r="U3974"/>
      <c r="V3974" s="2"/>
    </row>
    <row r="3975" spans="2:22" x14ac:dyDescent="0.2">
      <c r="B3975" s="2"/>
      <c r="C3975" s="2"/>
      <c r="D3975" s="2"/>
      <c r="E3975" s="2"/>
      <c r="F3975" s="2"/>
      <c r="G3975" s="3"/>
      <c r="H3975" s="3"/>
      <c r="I3975" s="2"/>
      <c r="J3975"/>
      <c r="K3975"/>
      <c r="L3975"/>
      <c r="M3975"/>
      <c r="N3975"/>
      <c r="O3975"/>
      <c r="P3975"/>
      <c r="Q3975"/>
      <c r="R3975"/>
      <c r="S3975"/>
      <c r="T3975"/>
      <c r="U3975"/>
      <c r="V3975" s="2"/>
    </row>
    <row r="3976" spans="2:22" x14ac:dyDescent="0.2">
      <c r="B3976" s="2"/>
      <c r="C3976" s="2"/>
      <c r="D3976" s="2"/>
      <c r="E3976" s="2"/>
      <c r="F3976" s="2"/>
      <c r="G3976" s="3"/>
      <c r="H3976" s="3"/>
      <c r="I3976" s="2"/>
      <c r="J3976"/>
      <c r="K3976"/>
      <c r="L3976"/>
      <c r="M3976"/>
      <c r="N3976"/>
      <c r="O3976"/>
      <c r="P3976"/>
      <c r="Q3976"/>
      <c r="R3976"/>
      <c r="S3976"/>
      <c r="T3976"/>
      <c r="U3976"/>
      <c r="V3976" s="2"/>
    </row>
    <row r="3977" spans="2:22" x14ac:dyDescent="0.2">
      <c r="B3977" s="2"/>
      <c r="C3977" s="2"/>
      <c r="D3977" s="2"/>
      <c r="E3977" s="2"/>
      <c r="F3977" s="2"/>
      <c r="G3977" s="3"/>
      <c r="H3977" s="3"/>
      <c r="I3977" s="2"/>
      <c r="J3977"/>
      <c r="K3977"/>
      <c r="L3977"/>
      <c r="M3977"/>
      <c r="N3977"/>
      <c r="O3977"/>
      <c r="P3977"/>
      <c r="Q3977"/>
      <c r="R3977"/>
      <c r="S3977"/>
      <c r="T3977"/>
      <c r="U3977"/>
      <c r="V3977" s="2"/>
    </row>
    <row r="3978" spans="2:22" x14ac:dyDescent="0.2">
      <c r="B3978" s="2"/>
      <c r="C3978" s="2"/>
      <c r="D3978" s="2"/>
      <c r="E3978" s="2"/>
      <c r="F3978" s="2"/>
      <c r="G3978" s="3"/>
      <c r="H3978" s="3"/>
      <c r="I3978" s="2"/>
      <c r="J3978"/>
      <c r="K3978"/>
      <c r="L3978"/>
      <c r="M3978"/>
      <c r="N3978"/>
      <c r="O3978"/>
      <c r="P3978"/>
      <c r="Q3978"/>
      <c r="R3978"/>
      <c r="S3978"/>
      <c r="T3978"/>
      <c r="U3978"/>
      <c r="V3978" s="2"/>
    </row>
    <row r="3979" spans="2:22" x14ac:dyDescent="0.2">
      <c r="B3979" s="2"/>
      <c r="C3979" s="2"/>
      <c r="D3979" s="2"/>
      <c r="E3979" s="2"/>
      <c r="F3979" s="2"/>
      <c r="G3979" s="3"/>
      <c r="H3979" s="3"/>
      <c r="I3979" s="2"/>
      <c r="J3979"/>
      <c r="K3979"/>
      <c r="L3979"/>
      <c r="M3979"/>
      <c r="N3979"/>
      <c r="O3979"/>
      <c r="P3979"/>
      <c r="Q3979"/>
      <c r="R3979"/>
      <c r="S3979"/>
      <c r="T3979"/>
      <c r="U3979"/>
      <c r="V3979" s="2"/>
    </row>
    <row r="3980" spans="2:22" x14ac:dyDescent="0.2">
      <c r="B3980" s="2"/>
      <c r="C3980" s="2"/>
      <c r="D3980" s="2"/>
      <c r="E3980" s="2"/>
      <c r="F3980" s="2"/>
      <c r="G3980" s="3"/>
      <c r="H3980" s="3"/>
      <c r="I3980" s="2"/>
      <c r="J3980"/>
      <c r="K3980"/>
      <c r="L3980"/>
      <c r="M3980"/>
      <c r="N3980"/>
      <c r="O3980"/>
      <c r="P3980"/>
      <c r="Q3980"/>
      <c r="R3980"/>
      <c r="S3980"/>
      <c r="T3980"/>
      <c r="U3980"/>
      <c r="V3980" s="2"/>
    </row>
    <row r="3981" spans="2:22" x14ac:dyDescent="0.2">
      <c r="B3981" s="2"/>
      <c r="C3981" s="2"/>
      <c r="D3981" s="2"/>
      <c r="E3981" s="2"/>
      <c r="F3981" s="2"/>
      <c r="G3981" s="3"/>
      <c r="H3981" s="3"/>
      <c r="I3981" s="2"/>
      <c r="J3981"/>
      <c r="K3981"/>
      <c r="L3981"/>
      <c r="M3981"/>
      <c r="N3981"/>
      <c r="O3981"/>
      <c r="P3981"/>
      <c r="Q3981"/>
      <c r="R3981"/>
      <c r="S3981"/>
      <c r="T3981"/>
      <c r="U3981"/>
      <c r="V3981" s="2"/>
    </row>
    <row r="3982" spans="2:22" x14ac:dyDescent="0.2">
      <c r="B3982" s="2"/>
      <c r="C3982" s="2"/>
      <c r="D3982" s="2"/>
      <c r="E3982" s="2"/>
      <c r="F3982" s="2"/>
      <c r="G3982" s="3"/>
      <c r="H3982" s="3"/>
      <c r="I3982" s="2"/>
      <c r="J3982"/>
      <c r="K3982"/>
      <c r="L3982"/>
      <c r="M3982"/>
      <c r="N3982"/>
      <c r="O3982"/>
      <c r="P3982"/>
      <c r="Q3982"/>
      <c r="R3982"/>
      <c r="S3982"/>
      <c r="T3982"/>
      <c r="U3982"/>
      <c r="V3982" s="2"/>
    </row>
    <row r="3983" spans="2:22" x14ac:dyDescent="0.2">
      <c r="B3983" s="2"/>
      <c r="C3983" s="2"/>
      <c r="D3983" s="2"/>
      <c r="E3983" s="2"/>
      <c r="F3983" s="2"/>
      <c r="G3983" s="3"/>
      <c r="H3983" s="3"/>
      <c r="I3983" s="2"/>
      <c r="J3983"/>
      <c r="K3983"/>
      <c r="L3983"/>
      <c r="M3983"/>
      <c r="N3983"/>
      <c r="O3983"/>
      <c r="P3983"/>
      <c r="Q3983"/>
      <c r="R3983"/>
      <c r="S3983"/>
      <c r="T3983"/>
      <c r="U3983"/>
      <c r="V3983" s="2"/>
    </row>
    <row r="3984" spans="2:22" x14ac:dyDescent="0.2">
      <c r="B3984" s="2"/>
      <c r="C3984" s="2"/>
      <c r="D3984" s="2"/>
      <c r="E3984" s="2"/>
      <c r="F3984" s="2"/>
      <c r="G3984" s="3"/>
      <c r="H3984" s="3"/>
      <c r="I3984" s="2"/>
      <c r="J3984"/>
      <c r="K3984"/>
      <c r="L3984"/>
      <c r="M3984"/>
      <c r="N3984"/>
      <c r="O3984"/>
      <c r="P3984"/>
      <c r="Q3984"/>
      <c r="R3984"/>
      <c r="S3984"/>
      <c r="T3984"/>
      <c r="U3984"/>
      <c r="V3984" s="2"/>
    </row>
    <row r="3985" spans="2:22" x14ac:dyDescent="0.2">
      <c r="B3985" s="2"/>
      <c r="C3985" s="2"/>
      <c r="D3985" s="2"/>
      <c r="E3985" s="2"/>
      <c r="F3985" s="2"/>
      <c r="G3985" s="3"/>
      <c r="H3985" s="3"/>
      <c r="I3985" s="2"/>
      <c r="J3985"/>
      <c r="K3985"/>
      <c r="L3985"/>
      <c r="M3985"/>
      <c r="N3985"/>
      <c r="O3985"/>
      <c r="P3985"/>
      <c r="Q3985"/>
      <c r="R3985"/>
      <c r="S3985"/>
      <c r="T3985"/>
      <c r="U3985"/>
      <c r="V3985" s="2"/>
    </row>
    <row r="3986" spans="2:22" x14ac:dyDescent="0.2">
      <c r="B3986" s="2"/>
      <c r="C3986" s="2"/>
      <c r="D3986" s="2"/>
      <c r="E3986" s="2"/>
      <c r="F3986" s="2"/>
      <c r="G3986" s="3"/>
      <c r="H3986" s="3"/>
      <c r="I3986" s="2"/>
      <c r="J3986"/>
      <c r="K3986"/>
      <c r="L3986"/>
      <c r="M3986"/>
      <c r="N3986"/>
      <c r="O3986"/>
      <c r="P3986"/>
      <c r="Q3986"/>
      <c r="R3986"/>
      <c r="S3986"/>
      <c r="T3986"/>
      <c r="U3986"/>
      <c r="V3986" s="2"/>
    </row>
    <row r="3987" spans="2:22" x14ac:dyDescent="0.2">
      <c r="B3987" s="2"/>
      <c r="C3987" s="2"/>
      <c r="D3987" s="2"/>
      <c r="E3987" s="2"/>
      <c r="F3987" s="2"/>
      <c r="G3987" s="3"/>
      <c r="H3987" s="3"/>
      <c r="I3987" s="2"/>
      <c r="J3987"/>
      <c r="K3987"/>
      <c r="L3987"/>
      <c r="M3987"/>
      <c r="N3987"/>
      <c r="O3987"/>
      <c r="P3987"/>
      <c r="Q3987"/>
      <c r="R3987"/>
      <c r="S3987"/>
      <c r="T3987"/>
      <c r="U3987"/>
      <c r="V3987" s="2"/>
    </row>
    <row r="3988" spans="2:22" x14ac:dyDescent="0.2">
      <c r="B3988" s="2"/>
      <c r="C3988" s="2"/>
      <c r="D3988" s="2"/>
      <c r="E3988" s="2"/>
      <c r="F3988" s="2"/>
      <c r="G3988" s="3"/>
      <c r="H3988" s="3"/>
      <c r="I3988" s="2"/>
      <c r="J3988"/>
      <c r="K3988"/>
      <c r="L3988"/>
      <c r="M3988"/>
      <c r="N3988"/>
      <c r="O3988"/>
      <c r="P3988"/>
      <c r="Q3988"/>
      <c r="R3988"/>
      <c r="S3988"/>
      <c r="T3988"/>
      <c r="U3988"/>
      <c r="V3988" s="2"/>
    </row>
    <row r="3989" spans="2:22" x14ac:dyDescent="0.2">
      <c r="B3989" s="2"/>
      <c r="C3989" s="2"/>
      <c r="D3989" s="2"/>
      <c r="E3989" s="2"/>
      <c r="F3989" s="2"/>
      <c r="G3989" s="3"/>
      <c r="H3989" s="3"/>
      <c r="I3989" s="2"/>
      <c r="J3989"/>
      <c r="K3989"/>
      <c r="L3989"/>
      <c r="M3989"/>
      <c r="N3989"/>
      <c r="O3989"/>
      <c r="P3989"/>
      <c r="Q3989"/>
      <c r="R3989"/>
      <c r="S3989"/>
      <c r="T3989"/>
      <c r="U3989"/>
      <c r="V3989" s="2"/>
    </row>
    <row r="3990" spans="2:22" x14ac:dyDescent="0.2">
      <c r="B3990" s="2"/>
      <c r="C3990" s="2"/>
      <c r="D3990" s="2"/>
      <c r="E3990" s="2"/>
      <c r="F3990" s="2"/>
      <c r="G3990" s="3"/>
      <c r="H3990" s="3"/>
      <c r="I3990" s="2"/>
      <c r="J3990"/>
      <c r="K3990"/>
      <c r="L3990"/>
      <c r="M3990"/>
      <c r="N3990"/>
      <c r="O3990"/>
      <c r="P3990"/>
      <c r="Q3990"/>
      <c r="R3990"/>
      <c r="S3990"/>
      <c r="T3990"/>
      <c r="U3990"/>
      <c r="V3990" s="2"/>
    </row>
    <row r="3991" spans="2:22" x14ac:dyDescent="0.2">
      <c r="B3991" s="2"/>
      <c r="C3991" s="2"/>
      <c r="D3991" s="2"/>
      <c r="E3991" s="2"/>
      <c r="F3991" s="2"/>
      <c r="G3991" s="3"/>
      <c r="H3991" s="3"/>
      <c r="I3991" s="2"/>
      <c r="J3991"/>
      <c r="K3991"/>
      <c r="L3991"/>
      <c r="M3991"/>
      <c r="N3991"/>
      <c r="O3991"/>
      <c r="P3991"/>
      <c r="Q3991"/>
      <c r="R3991"/>
      <c r="S3991"/>
      <c r="T3991"/>
      <c r="U3991"/>
      <c r="V3991" s="2"/>
    </row>
    <row r="3992" spans="2:22" x14ac:dyDescent="0.2">
      <c r="B3992" s="2"/>
      <c r="C3992" s="2"/>
      <c r="D3992" s="2"/>
      <c r="E3992" s="2"/>
      <c r="F3992" s="2"/>
      <c r="G3992" s="3"/>
      <c r="H3992" s="3"/>
      <c r="I3992" s="2"/>
      <c r="J3992"/>
      <c r="K3992"/>
      <c r="L3992"/>
      <c r="M3992"/>
      <c r="N3992"/>
      <c r="O3992"/>
      <c r="P3992"/>
      <c r="Q3992"/>
      <c r="R3992"/>
      <c r="S3992"/>
      <c r="T3992"/>
      <c r="U3992"/>
      <c r="V3992" s="2"/>
    </row>
    <row r="3993" spans="2:22" x14ac:dyDescent="0.2">
      <c r="B3993" s="2"/>
      <c r="C3993" s="2"/>
      <c r="D3993" s="2"/>
      <c r="E3993" s="2"/>
      <c r="F3993" s="2"/>
      <c r="G3993" s="3"/>
      <c r="H3993" s="3"/>
      <c r="I3993" s="2"/>
      <c r="J3993"/>
      <c r="K3993"/>
      <c r="L3993"/>
      <c r="M3993"/>
      <c r="N3993"/>
      <c r="O3993"/>
      <c r="P3993"/>
      <c r="Q3993"/>
      <c r="R3993"/>
      <c r="S3993"/>
      <c r="T3993"/>
      <c r="U3993"/>
      <c r="V3993" s="2"/>
    </row>
    <row r="3994" spans="2:22" x14ac:dyDescent="0.2">
      <c r="B3994" s="2"/>
      <c r="C3994" s="2"/>
      <c r="D3994" s="2"/>
      <c r="E3994" s="2"/>
      <c r="F3994" s="2"/>
      <c r="G3994" s="3"/>
      <c r="H3994" s="3"/>
      <c r="I3994" s="2"/>
      <c r="J3994"/>
      <c r="K3994"/>
      <c r="L3994"/>
      <c r="M3994"/>
      <c r="N3994"/>
      <c r="O3994"/>
      <c r="P3994"/>
      <c r="Q3994"/>
      <c r="R3994"/>
      <c r="S3994"/>
      <c r="T3994"/>
      <c r="U3994"/>
      <c r="V3994" s="2"/>
    </row>
    <row r="3995" spans="2:22" x14ac:dyDescent="0.2">
      <c r="B3995" s="2"/>
      <c r="C3995" s="2"/>
      <c r="D3995" s="2"/>
      <c r="E3995" s="2"/>
      <c r="F3995" s="2"/>
      <c r="G3995" s="3"/>
      <c r="H3995" s="3"/>
      <c r="I3995" s="2"/>
      <c r="J3995"/>
      <c r="K3995"/>
      <c r="L3995"/>
      <c r="M3995"/>
      <c r="N3995"/>
      <c r="O3995"/>
      <c r="P3995"/>
      <c r="Q3995"/>
      <c r="R3995"/>
      <c r="S3995"/>
      <c r="T3995"/>
      <c r="U3995"/>
      <c r="V3995" s="2"/>
    </row>
    <row r="3996" spans="2:22" x14ac:dyDescent="0.2">
      <c r="B3996" s="2"/>
      <c r="C3996" s="2"/>
      <c r="D3996" s="2"/>
      <c r="E3996" s="2"/>
      <c r="F3996" s="2"/>
      <c r="G3996" s="3"/>
      <c r="H3996" s="3"/>
      <c r="I3996" s="2"/>
      <c r="J3996"/>
      <c r="K3996"/>
      <c r="L3996"/>
      <c r="M3996"/>
      <c r="N3996"/>
      <c r="O3996"/>
      <c r="P3996"/>
      <c r="Q3996"/>
      <c r="R3996"/>
      <c r="S3996"/>
      <c r="T3996"/>
      <c r="U3996"/>
      <c r="V3996" s="2"/>
    </row>
    <row r="3997" spans="2:22" x14ac:dyDescent="0.2">
      <c r="B3997" s="2"/>
      <c r="C3997" s="2"/>
      <c r="D3997" s="2"/>
      <c r="E3997" s="2"/>
      <c r="F3997" s="2"/>
      <c r="G3997" s="3"/>
      <c r="H3997" s="3"/>
      <c r="I3997" s="2"/>
      <c r="J3997"/>
      <c r="K3997"/>
      <c r="L3997"/>
      <c r="M3997"/>
      <c r="N3997"/>
      <c r="O3997"/>
      <c r="P3997"/>
      <c r="Q3997"/>
      <c r="R3997"/>
      <c r="S3997"/>
      <c r="T3997"/>
      <c r="U3997"/>
      <c r="V3997" s="2"/>
    </row>
    <row r="3998" spans="2:22" x14ac:dyDescent="0.2">
      <c r="B3998" s="2"/>
      <c r="C3998" s="2"/>
      <c r="D3998" s="2"/>
      <c r="E3998" s="2"/>
      <c r="F3998" s="2"/>
      <c r="G3998" s="3"/>
      <c r="H3998" s="3"/>
      <c r="I3998" s="2"/>
      <c r="J3998"/>
      <c r="K3998"/>
      <c r="L3998"/>
      <c r="M3998"/>
      <c r="N3998"/>
      <c r="O3998"/>
      <c r="P3998"/>
      <c r="Q3998"/>
      <c r="R3998"/>
      <c r="S3998"/>
      <c r="T3998"/>
      <c r="U3998"/>
      <c r="V3998" s="2"/>
    </row>
    <row r="3999" spans="2:22" x14ac:dyDescent="0.2">
      <c r="B3999" s="2"/>
      <c r="C3999" s="2"/>
      <c r="D3999" s="2"/>
      <c r="E3999" s="2"/>
      <c r="F3999" s="2"/>
      <c r="G3999" s="3"/>
      <c r="H3999" s="3"/>
      <c r="I3999" s="2"/>
      <c r="J3999"/>
      <c r="K3999"/>
      <c r="L3999"/>
      <c r="M3999"/>
      <c r="N3999"/>
      <c r="O3999"/>
      <c r="P3999"/>
      <c r="Q3999"/>
      <c r="R3999"/>
      <c r="S3999"/>
      <c r="T3999"/>
      <c r="U3999"/>
      <c r="V3999" s="2"/>
    </row>
    <row r="4000" spans="2:22" x14ac:dyDescent="0.2">
      <c r="B4000" s="2"/>
      <c r="C4000" s="2"/>
      <c r="D4000" s="2"/>
      <c r="E4000" s="2"/>
      <c r="F4000" s="2"/>
      <c r="G4000" s="3"/>
      <c r="H4000" s="3"/>
      <c r="I4000" s="2"/>
      <c r="J4000"/>
      <c r="K4000"/>
      <c r="L4000"/>
      <c r="M4000"/>
      <c r="N4000"/>
      <c r="O4000"/>
      <c r="P4000"/>
      <c r="Q4000"/>
      <c r="R4000"/>
      <c r="S4000"/>
      <c r="T4000"/>
      <c r="U4000"/>
      <c r="V4000" s="2"/>
    </row>
    <row r="4001" spans="2:22" x14ac:dyDescent="0.2">
      <c r="B4001" s="2"/>
      <c r="C4001" s="2"/>
      <c r="D4001" s="2"/>
      <c r="E4001" s="2"/>
      <c r="F4001" s="2"/>
      <c r="G4001" s="3"/>
      <c r="H4001" s="3"/>
      <c r="I4001" s="2"/>
      <c r="J4001"/>
      <c r="K4001"/>
      <c r="L4001"/>
      <c r="M4001"/>
      <c r="N4001"/>
      <c r="O4001"/>
      <c r="P4001"/>
      <c r="Q4001"/>
      <c r="R4001"/>
      <c r="S4001"/>
      <c r="T4001"/>
      <c r="U4001"/>
      <c r="V4001" s="2"/>
    </row>
    <row r="4002" spans="2:22" x14ac:dyDescent="0.2">
      <c r="B4002" s="2"/>
      <c r="C4002" s="2"/>
      <c r="D4002" s="2"/>
      <c r="E4002" s="2"/>
      <c r="F4002" s="2"/>
      <c r="G4002" s="3"/>
      <c r="H4002" s="3"/>
      <c r="I4002" s="2"/>
      <c r="J4002"/>
      <c r="K4002"/>
      <c r="L4002"/>
      <c r="M4002"/>
      <c r="N4002"/>
      <c r="O4002"/>
      <c r="P4002"/>
      <c r="Q4002"/>
      <c r="R4002"/>
      <c r="S4002"/>
      <c r="T4002"/>
      <c r="U4002"/>
      <c r="V4002" s="2"/>
    </row>
    <row r="4003" spans="2:22" x14ac:dyDescent="0.2">
      <c r="B4003" s="2"/>
      <c r="C4003" s="2"/>
      <c r="D4003" s="2"/>
      <c r="E4003" s="2"/>
      <c r="F4003" s="2"/>
      <c r="G4003" s="3"/>
      <c r="H4003" s="3"/>
      <c r="I4003" s="2"/>
      <c r="J4003"/>
      <c r="K4003"/>
      <c r="L4003"/>
      <c r="M4003"/>
      <c r="N4003"/>
      <c r="O4003"/>
      <c r="P4003"/>
      <c r="Q4003"/>
      <c r="R4003"/>
      <c r="S4003"/>
      <c r="T4003"/>
      <c r="U4003"/>
      <c r="V4003" s="2"/>
    </row>
    <row r="4004" spans="2:22" x14ac:dyDescent="0.2">
      <c r="B4004" s="2"/>
      <c r="C4004" s="2"/>
      <c r="D4004" s="2"/>
      <c r="E4004" s="2"/>
      <c r="F4004" s="2"/>
      <c r="G4004" s="3"/>
      <c r="H4004" s="3"/>
      <c r="I4004" s="2"/>
      <c r="J4004"/>
      <c r="K4004"/>
      <c r="L4004"/>
      <c r="M4004"/>
      <c r="N4004"/>
      <c r="O4004"/>
      <c r="P4004"/>
      <c r="Q4004"/>
      <c r="R4004"/>
      <c r="S4004"/>
      <c r="T4004"/>
      <c r="U4004"/>
      <c r="V4004" s="2"/>
    </row>
    <row r="4005" spans="2:22" x14ac:dyDescent="0.2">
      <c r="B4005" s="2"/>
      <c r="C4005" s="2"/>
      <c r="D4005" s="2"/>
      <c r="E4005" s="2"/>
      <c r="F4005" s="2"/>
      <c r="G4005" s="3"/>
      <c r="H4005" s="3"/>
      <c r="I4005" s="2"/>
      <c r="J4005"/>
      <c r="K4005"/>
      <c r="L4005"/>
      <c r="M4005"/>
      <c r="N4005"/>
      <c r="O4005"/>
      <c r="P4005"/>
      <c r="Q4005"/>
      <c r="R4005"/>
      <c r="S4005"/>
      <c r="T4005"/>
      <c r="U4005"/>
      <c r="V4005" s="2"/>
    </row>
    <row r="4006" spans="2:22" x14ac:dyDescent="0.2">
      <c r="B4006" s="2"/>
      <c r="C4006" s="2"/>
      <c r="D4006" s="2"/>
      <c r="E4006" s="2"/>
      <c r="F4006" s="2"/>
      <c r="G4006" s="3"/>
      <c r="H4006" s="3"/>
      <c r="I4006" s="2"/>
      <c r="J4006"/>
      <c r="K4006"/>
      <c r="L4006"/>
      <c r="M4006"/>
      <c r="N4006"/>
      <c r="O4006"/>
      <c r="P4006"/>
      <c r="Q4006"/>
      <c r="R4006"/>
      <c r="S4006"/>
      <c r="T4006"/>
      <c r="U4006"/>
      <c r="V4006" s="2"/>
    </row>
    <row r="4007" spans="2:22" x14ac:dyDescent="0.2">
      <c r="B4007" s="2"/>
      <c r="C4007" s="2"/>
      <c r="D4007" s="2"/>
      <c r="E4007" s="2"/>
      <c r="F4007" s="2"/>
      <c r="G4007" s="3"/>
      <c r="H4007" s="3"/>
      <c r="I4007" s="2"/>
      <c r="J4007"/>
      <c r="K4007"/>
      <c r="L4007"/>
      <c r="M4007"/>
      <c r="N4007"/>
      <c r="O4007"/>
      <c r="P4007"/>
      <c r="Q4007"/>
      <c r="R4007"/>
      <c r="S4007"/>
      <c r="T4007"/>
      <c r="U4007"/>
      <c r="V4007" s="2"/>
    </row>
    <row r="4008" spans="2:22" x14ac:dyDescent="0.2">
      <c r="B4008" s="2"/>
      <c r="C4008" s="2"/>
      <c r="D4008" s="2"/>
      <c r="E4008" s="2"/>
      <c r="F4008" s="2"/>
      <c r="G4008" s="3"/>
      <c r="H4008" s="3"/>
      <c r="I4008" s="2"/>
      <c r="J4008"/>
      <c r="K4008"/>
      <c r="L4008"/>
      <c r="M4008"/>
      <c r="N4008"/>
      <c r="O4008"/>
      <c r="P4008"/>
      <c r="Q4008"/>
      <c r="R4008"/>
      <c r="S4008"/>
      <c r="T4008"/>
      <c r="U4008"/>
      <c r="V4008" s="2"/>
    </row>
    <row r="4009" spans="2:22" x14ac:dyDescent="0.2">
      <c r="B4009" s="2"/>
      <c r="C4009" s="2"/>
      <c r="D4009" s="2"/>
      <c r="E4009" s="2"/>
      <c r="F4009" s="2"/>
      <c r="G4009" s="3"/>
      <c r="H4009" s="3"/>
      <c r="I4009" s="2"/>
      <c r="J4009"/>
      <c r="K4009"/>
      <c r="L4009"/>
      <c r="M4009"/>
      <c r="N4009"/>
      <c r="O4009"/>
      <c r="P4009"/>
      <c r="Q4009"/>
      <c r="R4009"/>
      <c r="S4009"/>
      <c r="T4009"/>
      <c r="U4009"/>
      <c r="V4009" s="2"/>
    </row>
    <row r="4010" spans="2:22" x14ac:dyDescent="0.2">
      <c r="B4010" s="2"/>
      <c r="C4010" s="2"/>
      <c r="D4010" s="2"/>
      <c r="E4010" s="2"/>
      <c r="F4010" s="2"/>
      <c r="G4010" s="3"/>
      <c r="H4010" s="3"/>
      <c r="I4010" s="2"/>
      <c r="J4010"/>
      <c r="K4010"/>
      <c r="L4010"/>
      <c r="M4010"/>
      <c r="N4010"/>
      <c r="O4010"/>
      <c r="P4010"/>
      <c r="Q4010"/>
      <c r="R4010"/>
      <c r="S4010"/>
      <c r="T4010"/>
      <c r="U4010"/>
      <c r="V4010" s="2"/>
    </row>
    <row r="4011" spans="2:22" x14ac:dyDescent="0.2">
      <c r="B4011" s="2"/>
      <c r="C4011" s="2"/>
      <c r="D4011" s="2"/>
      <c r="E4011" s="2"/>
      <c r="F4011" s="2"/>
      <c r="G4011" s="3"/>
      <c r="H4011" s="3"/>
      <c r="I4011" s="2"/>
      <c r="J4011"/>
      <c r="K4011"/>
      <c r="L4011"/>
      <c r="M4011"/>
      <c r="N4011"/>
      <c r="O4011"/>
      <c r="P4011"/>
      <c r="Q4011"/>
      <c r="R4011"/>
      <c r="S4011"/>
      <c r="T4011"/>
      <c r="U4011"/>
      <c r="V4011" s="2"/>
    </row>
    <row r="4012" spans="2:22" x14ac:dyDescent="0.2">
      <c r="B4012" s="2"/>
      <c r="C4012" s="2"/>
      <c r="D4012" s="2"/>
      <c r="E4012" s="2"/>
      <c r="F4012" s="2"/>
      <c r="G4012" s="3"/>
      <c r="H4012" s="3"/>
      <c r="I4012" s="2"/>
      <c r="J4012"/>
      <c r="K4012"/>
      <c r="L4012"/>
      <c r="M4012"/>
      <c r="N4012"/>
      <c r="O4012"/>
      <c r="P4012"/>
      <c r="Q4012"/>
      <c r="R4012"/>
      <c r="S4012"/>
      <c r="T4012"/>
      <c r="U4012"/>
      <c r="V4012" s="2"/>
    </row>
    <row r="4013" spans="2:22" x14ac:dyDescent="0.2">
      <c r="B4013" s="2"/>
      <c r="C4013" s="2"/>
      <c r="D4013" s="2"/>
      <c r="E4013" s="2"/>
      <c r="F4013" s="2"/>
      <c r="G4013" s="3"/>
      <c r="H4013" s="3"/>
      <c r="I4013" s="2"/>
      <c r="J4013"/>
      <c r="K4013"/>
      <c r="L4013"/>
      <c r="M4013"/>
      <c r="N4013"/>
      <c r="O4013"/>
      <c r="P4013"/>
      <c r="Q4013"/>
      <c r="R4013"/>
      <c r="S4013"/>
      <c r="T4013"/>
      <c r="U4013"/>
      <c r="V4013" s="2"/>
    </row>
    <row r="4014" spans="2:22" x14ac:dyDescent="0.2">
      <c r="B4014" s="2"/>
      <c r="C4014" s="2"/>
      <c r="D4014" s="2"/>
      <c r="E4014" s="2"/>
      <c r="F4014" s="2"/>
      <c r="G4014" s="3"/>
      <c r="H4014" s="3"/>
      <c r="I4014" s="2"/>
      <c r="J4014"/>
      <c r="K4014"/>
      <c r="L4014"/>
      <c r="M4014"/>
      <c r="N4014"/>
      <c r="O4014"/>
      <c r="P4014"/>
      <c r="Q4014"/>
      <c r="R4014"/>
      <c r="S4014"/>
      <c r="T4014"/>
      <c r="U4014"/>
      <c r="V4014" s="2"/>
    </row>
    <row r="4015" spans="2:22" x14ac:dyDescent="0.2">
      <c r="B4015" s="2"/>
      <c r="C4015" s="2"/>
      <c r="D4015" s="2"/>
      <c r="E4015" s="2"/>
      <c r="F4015" s="2"/>
      <c r="G4015" s="3"/>
      <c r="H4015" s="3"/>
      <c r="I4015" s="2"/>
      <c r="J4015"/>
      <c r="K4015"/>
      <c r="L4015"/>
      <c r="M4015"/>
      <c r="N4015"/>
      <c r="O4015"/>
      <c r="P4015"/>
      <c r="Q4015"/>
      <c r="R4015"/>
      <c r="S4015"/>
      <c r="T4015"/>
      <c r="U4015"/>
      <c r="V4015" s="2"/>
    </row>
    <row r="4016" spans="2:22" x14ac:dyDescent="0.2">
      <c r="B4016" s="2"/>
      <c r="C4016" s="2"/>
      <c r="D4016" s="2"/>
      <c r="E4016" s="2"/>
      <c r="F4016" s="2"/>
      <c r="G4016" s="3"/>
      <c r="H4016" s="3"/>
      <c r="I4016" s="2"/>
      <c r="J4016"/>
      <c r="K4016"/>
      <c r="L4016"/>
      <c r="M4016"/>
      <c r="N4016"/>
      <c r="O4016"/>
      <c r="P4016"/>
      <c r="Q4016"/>
      <c r="R4016"/>
      <c r="S4016"/>
      <c r="T4016"/>
      <c r="U4016"/>
      <c r="V4016" s="2"/>
    </row>
    <row r="4017" spans="2:22" x14ac:dyDescent="0.2">
      <c r="B4017" s="2"/>
      <c r="C4017" s="2"/>
      <c r="D4017" s="2"/>
      <c r="E4017" s="2"/>
      <c r="F4017" s="2"/>
      <c r="G4017" s="3"/>
      <c r="H4017" s="3"/>
      <c r="I4017" s="2"/>
      <c r="J4017"/>
      <c r="K4017"/>
      <c r="L4017"/>
      <c r="M4017"/>
      <c r="N4017"/>
      <c r="O4017"/>
      <c r="P4017"/>
      <c r="Q4017"/>
      <c r="R4017"/>
      <c r="S4017"/>
      <c r="T4017"/>
      <c r="U4017"/>
      <c r="V4017" s="2"/>
    </row>
    <row r="4018" spans="2:22" x14ac:dyDescent="0.2">
      <c r="B4018" s="2"/>
      <c r="C4018" s="2"/>
      <c r="D4018" s="2"/>
      <c r="E4018" s="2"/>
      <c r="F4018" s="2"/>
      <c r="G4018" s="3"/>
      <c r="H4018" s="3"/>
      <c r="I4018" s="2"/>
      <c r="J4018"/>
      <c r="K4018"/>
      <c r="L4018"/>
      <c r="M4018"/>
      <c r="N4018"/>
      <c r="O4018"/>
      <c r="P4018"/>
      <c r="Q4018"/>
      <c r="R4018"/>
      <c r="S4018"/>
      <c r="T4018"/>
      <c r="U4018"/>
      <c r="V4018" s="2"/>
    </row>
    <row r="4019" spans="2:22" x14ac:dyDescent="0.2">
      <c r="B4019" s="2"/>
      <c r="C4019" s="2"/>
      <c r="D4019" s="2"/>
      <c r="E4019" s="2"/>
      <c r="F4019" s="2"/>
      <c r="G4019" s="3"/>
      <c r="H4019" s="3"/>
      <c r="I4019" s="2"/>
      <c r="J4019"/>
      <c r="K4019"/>
      <c r="L4019"/>
      <c r="M4019"/>
      <c r="N4019"/>
      <c r="O4019"/>
      <c r="P4019"/>
      <c r="Q4019"/>
      <c r="R4019"/>
      <c r="S4019"/>
      <c r="T4019"/>
      <c r="U4019"/>
      <c r="V4019" s="2"/>
    </row>
    <row r="4020" spans="2:22" x14ac:dyDescent="0.2">
      <c r="B4020" s="2"/>
      <c r="C4020" s="2"/>
      <c r="D4020" s="2"/>
      <c r="E4020" s="2"/>
      <c r="F4020" s="2"/>
      <c r="G4020" s="3"/>
      <c r="H4020" s="3"/>
      <c r="I4020" s="2"/>
      <c r="J4020"/>
      <c r="K4020"/>
      <c r="L4020"/>
      <c r="M4020"/>
      <c r="N4020"/>
      <c r="O4020"/>
      <c r="P4020"/>
      <c r="Q4020"/>
      <c r="R4020"/>
      <c r="S4020"/>
      <c r="T4020"/>
      <c r="U4020"/>
      <c r="V4020" s="2"/>
    </row>
    <row r="4021" spans="2:22" x14ac:dyDescent="0.2">
      <c r="B4021" s="2"/>
      <c r="C4021" s="2"/>
      <c r="D4021" s="2"/>
      <c r="E4021" s="2"/>
      <c r="F4021" s="2"/>
      <c r="G4021" s="3"/>
      <c r="H4021" s="3"/>
      <c r="I4021" s="2"/>
      <c r="J4021"/>
      <c r="K4021"/>
      <c r="L4021"/>
      <c r="M4021"/>
      <c r="N4021"/>
      <c r="O4021"/>
      <c r="P4021"/>
      <c r="Q4021"/>
      <c r="R4021"/>
      <c r="S4021"/>
      <c r="T4021"/>
      <c r="U4021"/>
      <c r="V4021" s="2"/>
    </row>
    <row r="4022" spans="2:22" x14ac:dyDescent="0.2">
      <c r="B4022" s="2"/>
      <c r="C4022" s="2"/>
      <c r="D4022" s="2"/>
      <c r="E4022" s="2"/>
      <c r="F4022" s="2"/>
      <c r="G4022" s="3"/>
      <c r="H4022" s="3"/>
      <c r="I4022" s="2"/>
      <c r="J4022"/>
      <c r="K4022"/>
      <c r="L4022"/>
      <c r="M4022"/>
      <c r="N4022"/>
      <c r="O4022"/>
      <c r="P4022"/>
      <c r="Q4022"/>
      <c r="R4022"/>
      <c r="S4022"/>
      <c r="T4022"/>
      <c r="U4022"/>
      <c r="V4022" s="2"/>
    </row>
    <row r="4023" spans="2:22" x14ac:dyDescent="0.2">
      <c r="B4023" s="2"/>
      <c r="C4023" s="2"/>
      <c r="D4023" s="2"/>
      <c r="E4023" s="2"/>
      <c r="F4023" s="2"/>
      <c r="G4023" s="3"/>
      <c r="H4023" s="3"/>
      <c r="I4023" s="2"/>
      <c r="J4023"/>
      <c r="K4023"/>
      <c r="L4023"/>
      <c r="M4023"/>
      <c r="N4023"/>
      <c r="O4023"/>
      <c r="P4023"/>
      <c r="Q4023"/>
      <c r="R4023"/>
      <c r="S4023"/>
      <c r="T4023"/>
      <c r="U4023"/>
      <c r="V4023" s="2"/>
    </row>
    <row r="4024" spans="2:22" x14ac:dyDescent="0.2">
      <c r="B4024" s="2"/>
      <c r="C4024" s="2"/>
      <c r="D4024" s="2"/>
      <c r="E4024" s="2"/>
      <c r="F4024" s="2"/>
      <c r="G4024" s="3"/>
      <c r="H4024" s="3"/>
      <c r="I4024" s="2"/>
      <c r="J4024"/>
      <c r="K4024"/>
      <c r="L4024"/>
      <c r="M4024"/>
      <c r="N4024"/>
      <c r="O4024"/>
      <c r="P4024"/>
      <c r="Q4024"/>
      <c r="R4024"/>
      <c r="S4024"/>
      <c r="T4024"/>
      <c r="U4024"/>
      <c r="V4024" s="2"/>
    </row>
    <row r="4025" spans="2:22" x14ac:dyDescent="0.2">
      <c r="B4025" s="2"/>
      <c r="C4025" s="2"/>
      <c r="D4025" s="2"/>
      <c r="E4025" s="2"/>
      <c r="F4025" s="2"/>
      <c r="G4025" s="3"/>
      <c r="H4025" s="3"/>
      <c r="I4025" s="2"/>
      <c r="J4025"/>
      <c r="K4025"/>
      <c r="L4025"/>
      <c r="M4025"/>
      <c r="N4025"/>
      <c r="O4025"/>
      <c r="P4025"/>
      <c r="Q4025"/>
      <c r="R4025"/>
      <c r="S4025"/>
      <c r="T4025"/>
      <c r="U4025"/>
      <c r="V4025" s="2"/>
    </row>
    <row r="4026" spans="2:22" x14ac:dyDescent="0.2">
      <c r="B4026" s="2"/>
      <c r="C4026" s="2"/>
      <c r="D4026" s="2"/>
      <c r="E4026" s="2"/>
      <c r="F4026" s="2"/>
      <c r="G4026" s="3"/>
      <c r="H4026" s="3"/>
      <c r="I4026" s="2"/>
      <c r="J4026"/>
      <c r="K4026"/>
      <c r="L4026"/>
      <c r="M4026"/>
      <c r="N4026"/>
      <c r="O4026"/>
      <c r="P4026"/>
      <c r="Q4026"/>
      <c r="R4026"/>
      <c r="S4026"/>
      <c r="T4026"/>
      <c r="U4026"/>
      <c r="V4026" s="2"/>
    </row>
    <row r="4027" spans="2:22" x14ac:dyDescent="0.2">
      <c r="B4027" s="2"/>
      <c r="C4027" s="2"/>
      <c r="D4027" s="2"/>
      <c r="E4027" s="2"/>
      <c r="F4027" s="2"/>
      <c r="G4027" s="3"/>
      <c r="H4027" s="3"/>
      <c r="I4027" s="2"/>
      <c r="J4027"/>
      <c r="K4027"/>
      <c r="L4027"/>
      <c r="M4027"/>
      <c r="N4027"/>
      <c r="O4027"/>
      <c r="P4027"/>
      <c r="Q4027"/>
      <c r="R4027"/>
      <c r="S4027"/>
      <c r="T4027"/>
      <c r="U4027"/>
      <c r="V4027" s="2"/>
    </row>
    <row r="4028" spans="2:22" x14ac:dyDescent="0.2">
      <c r="B4028" s="2"/>
      <c r="C4028" s="2"/>
      <c r="D4028" s="2"/>
      <c r="E4028" s="2"/>
      <c r="F4028" s="2"/>
      <c r="G4028" s="3"/>
      <c r="H4028" s="3"/>
      <c r="I4028" s="2"/>
      <c r="J4028"/>
      <c r="K4028"/>
      <c r="L4028"/>
      <c r="M4028"/>
      <c r="N4028"/>
      <c r="O4028"/>
      <c r="P4028"/>
      <c r="Q4028"/>
      <c r="R4028"/>
      <c r="S4028"/>
      <c r="T4028"/>
      <c r="U4028"/>
      <c r="V4028" s="2"/>
    </row>
    <row r="4029" spans="2:22" x14ac:dyDescent="0.2">
      <c r="B4029" s="2"/>
      <c r="C4029" s="2"/>
      <c r="D4029" s="2"/>
      <c r="E4029" s="2"/>
      <c r="F4029" s="2"/>
      <c r="G4029" s="3"/>
      <c r="H4029" s="3"/>
      <c r="I4029" s="2"/>
      <c r="J4029"/>
      <c r="K4029"/>
      <c r="L4029"/>
      <c r="M4029"/>
      <c r="N4029"/>
      <c r="O4029"/>
      <c r="P4029"/>
      <c r="Q4029"/>
      <c r="R4029"/>
      <c r="S4029"/>
      <c r="T4029"/>
      <c r="U4029"/>
      <c r="V4029" s="2"/>
    </row>
    <row r="4030" spans="2:22" x14ac:dyDescent="0.2">
      <c r="B4030" s="2"/>
      <c r="C4030" s="2"/>
      <c r="D4030" s="2"/>
      <c r="E4030" s="2"/>
      <c r="F4030" s="2"/>
      <c r="G4030" s="3"/>
      <c r="H4030" s="3"/>
      <c r="I4030" s="2"/>
      <c r="J4030"/>
      <c r="K4030"/>
      <c r="L4030"/>
      <c r="M4030"/>
      <c r="N4030"/>
      <c r="O4030"/>
      <c r="P4030"/>
      <c r="Q4030"/>
      <c r="R4030"/>
      <c r="S4030"/>
      <c r="T4030"/>
      <c r="U4030"/>
      <c r="V4030" s="2"/>
    </row>
    <row r="4031" spans="2:22" x14ac:dyDescent="0.2">
      <c r="B4031" s="2"/>
      <c r="C4031" s="2"/>
      <c r="D4031" s="2"/>
      <c r="E4031" s="2"/>
      <c r="F4031" s="2"/>
      <c r="G4031" s="3"/>
      <c r="H4031" s="3"/>
      <c r="I4031" s="2"/>
      <c r="J4031"/>
      <c r="K4031"/>
      <c r="L4031"/>
      <c r="M4031"/>
      <c r="N4031"/>
      <c r="O4031"/>
      <c r="P4031"/>
      <c r="Q4031"/>
      <c r="R4031"/>
      <c r="S4031"/>
      <c r="T4031"/>
      <c r="U4031"/>
      <c r="V4031" s="2"/>
    </row>
    <row r="4032" spans="2:22" x14ac:dyDescent="0.2">
      <c r="B4032" s="2"/>
      <c r="C4032" s="2"/>
      <c r="D4032" s="2"/>
      <c r="E4032" s="2"/>
      <c r="F4032" s="2"/>
      <c r="G4032" s="3"/>
      <c r="H4032" s="3"/>
      <c r="I4032" s="2"/>
      <c r="J4032"/>
      <c r="K4032"/>
      <c r="L4032"/>
      <c r="M4032"/>
      <c r="N4032"/>
      <c r="O4032"/>
      <c r="P4032"/>
      <c r="Q4032"/>
      <c r="R4032"/>
      <c r="S4032"/>
      <c r="T4032"/>
      <c r="U4032"/>
      <c r="V4032" s="2"/>
    </row>
    <row r="4033" spans="2:22" x14ac:dyDescent="0.2">
      <c r="B4033" s="2"/>
      <c r="C4033" s="2"/>
      <c r="D4033" s="2"/>
      <c r="E4033" s="2"/>
      <c r="F4033" s="2"/>
      <c r="G4033" s="3"/>
      <c r="H4033" s="3"/>
      <c r="I4033" s="2"/>
      <c r="J4033"/>
      <c r="K4033"/>
      <c r="L4033"/>
      <c r="M4033"/>
      <c r="N4033"/>
      <c r="O4033"/>
      <c r="P4033"/>
      <c r="Q4033"/>
      <c r="R4033"/>
      <c r="S4033"/>
      <c r="T4033"/>
      <c r="U4033"/>
      <c r="V4033" s="2"/>
    </row>
    <row r="4034" spans="2:22" x14ac:dyDescent="0.2">
      <c r="B4034" s="2"/>
      <c r="C4034" s="2"/>
      <c r="D4034" s="2"/>
      <c r="E4034" s="2"/>
      <c r="F4034" s="2"/>
      <c r="G4034" s="3"/>
      <c r="H4034" s="3"/>
      <c r="I4034" s="2"/>
      <c r="J4034"/>
      <c r="K4034"/>
      <c r="L4034"/>
      <c r="M4034"/>
      <c r="N4034"/>
      <c r="O4034"/>
      <c r="P4034"/>
      <c r="Q4034"/>
      <c r="R4034"/>
      <c r="S4034"/>
      <c r="T4034"/>
      <c r="U4034"/>
      <c r="V4034" s="2"/>
    </row>
    <row r="4035" spans="2:22" x14ac:dyDescent="0.2">
      <c r="B4035" s="2"/>
      <c r="C4035" s="2"/>
      <c r="D4035" s="2"/>
      <c r="E4035" s="2"/>
      <c r="F4035" s="2"/>
      <c r="G4035" s="3"/>
      <c r="H4035" s="3"/>
      <c r="I4035" s="2"/>
      <c r="J4035"/>
      <c r="K4035"/>
      <c r="L4035"/>
      <c r="M4035"/>
      <c r="N4035"/>
      <c r="O4035"/>
      <c r="P4035"/>
      <c r="Q4035"/>
      <c r="R4035"/>
      <c r="S4035"/>
      <c r="T4035"/>
      <c r="U4035"/>
      <c r="V4035" s="2"/>
    </row>
    <row r="4036" spans="2:22" x14ac:dyDescent="0.2">
      <c r="B4036" s="2"/>
      <c r="C4036" s="2"/>
      <c r="D4036" s="2"/>
      <c r="E4036" s="2"/>
      <c r="F4036" s="2"/>
      <c r="G4036" s="3"/>
      <c r="H4036" s="3"/>
      <c r="I4036" s="2"/>
      <c r="J4036"/>
      <c r="K4036"/>
      <c r="L4036"/>
      <c r="M4036"/>
      <c r="N4036"/>
      <c r="O4036"/>
      <c r="P4036"/>
      <c r="Q4036"/>
      <c r="R4036"/>
      <c r="S4036"/>
      <c r="T4036"/>
      <c r="U4036"/>
      <c r="V4036" s="2"/>
    </row>
    <row r="4037" spans="2:22" x14ac:dyDescent="0.2">
      <c r="B4037" s="2"/>
      <c r="C4037" s="2"/>
      <c r="D4037" s="2"/>
      <c r="E4037" s="2"/>
      <c r="F4037" s="2"/>
      <c r="G4037" s="3"/>
      <c r="H4037" s="3"/>
      <c r="I4037" s="2"/>
      <c r="J4037"/>
      <c r="K4037"/>
      <c r="L4037"/>
      <c r="M4037"/>
      <c r="N4037"/>
      <c r="O4037"/>
      <c r="P4037"/>
      <c r="Q4037"/>
      <c r="R4037"/>
      <c r="S4037"/>
      <c r="T4037"/>
      <c r="U4037"/>
      <c r="V4037" s="2"/>
    </row>
    <row r="4038" spans="2:22" x14ac:dyDescent="0.2">
      <c r="B4038" s="2"/>
      <c r="C4038" s="2"/>
      <c r="D4038" s="2"/>
      <c r="E4038" s="2"/>
      <c r="F4038" s="2"/>
      <c r="G4038" s="3"/>
      <c r="H4038" s="3"/>
      <c r="I4038" s="2"/>
      <c r="J4038"/>
      <c r="K4038"/>
      <c r="L4038"/>
      <c r="M4038"/>
      <c r="N4038"/>
      <c r="O4038"/>
      <c r="P4038"/>
      <c r="Q4038"/>
      <c r="R4038"/>
      <c r="S4038"/>
      <c r="T4038"/>
      <c r="U4038"/>
      <c r="V4038" s="2"/>
    </row>
    <row r="4039" spans="2:22" x14ac:dyDescent="0.2">
      <c r="B4039" s="2"/>
      <c r="C4039" s="2"/>
      <c r="D4039" s="2"/>
      <c r="E4039" s="2"/>
      <c r="F4039" s="2"/>
      <c r="G4039" s="3"/>
      <c r="H4039" s="3"/>
      <c r="I4039" s="2"/>
      <c r="J4039"/>
      <c r="K4039"/>
      <c r="L4039"/>
      <c r="M4039"/>
      <c r="N4039"/>
      <c r="O4039"/>
      <c r="P4039"/>
      <c r="Q4039"/>
      <c r="R4039"/>
      <c r="S4039"/>
      <c r="T4039"/>
      <c r="U4039"/>
      <c r="V4039" s="2"/>
    </row>
    <row r="4040" spans="2:22" x14ac:dyDescent="0.2">
      <c r="B4040" s="2"/>
      <c r="C4040" s="2"/>
      <c r="D4040" s="2"/>
      <c r="E4040" s="2"/>
      <c r="F4040" s="2"/>
      <c r="G4040" s="3"/>
      <c r="H4040" s="3"/>
      <c r="I4040" s="2"/>
      <c r="J4040"/>
      <c r="K4040"/>
      <c r="L4040"/>
      <c r="M4040"/>
      <c r="N4040"/>
      <c r="O4040"/>
      <c r="P4040"/>
      <c r="Q4040"/>
      <c r="R4040"/>
      <c r="S4040"/>
      <c r="T4040"/>
      <c r="U4040"/>
      <c r="V4040" s="2"/>
    </row>
    <row r="4041" spans="2:22" x14ac:dyDescent="0.2">
      <c r="B4041" s="2"/>
      <c r="C4041" s="2"/>
      <c r="D4041" s="2"/>
      <c r="E4041" s="2"/>
      <c r="F4041" s="2"/>
      <c r="G4041" s="3"/>
      <c r="H4041" s="3"/>
      <c r="I4041" s="2"/>
      <c r="J4041"/>
      <c r="K4041"/>
      <c r="L4041"/>
      <c r="M4041"/>
      <c r="N4041"/>
      <c r="O4041"/>
      <c r="P4041"/>
      <c r="Q4041"/>
      <c r="R4041"/>
      <c r="S4041"/>
      <c r="T4041"/>
      <c r="U4041"/>
      <c r="V4041" s="2"/>
    </row>
    <row r="4042" spans="2:22" x14ac:dyDescent="0.2">
      <c r="B4042" s="2"/>
      <c r="C4042" s="2"/>
      <c r="D4042" s="2"/>
      <c r="E4042" s="2"/>
      <c r="F4042" s="2"/>
      <c r="G4042" s="3"/>
      <c r="H4042" s="3"/>
      <c r="I4042" s="2"/>
      <c r="J4042"/>
      <c r="K4042"/>
      <c r="L4042"/>
      <c r="M4042"/>
      <c r="N4042"/>
      <c r="O4042"/>
      <c r="P4042"/>
      <c r="Q4042"/>
      <c r="R4042"/>
      <c r="S4042"/>
      <c r="T4042"/>
      <c r="U4042"/>
      <c r="V4042" s="2"/>
    </row>
    <row r="4043" spans="2:22" x14ac:dyDescent="0.2">
      <c r="B4043" s="2"/>
      <c r="C4043" s="2"/>
      <c r="D4043" s="2"/>
      <c r="E4043" s="2"/>
      <c r="F4043" s="2"/>
      <c r="G4043" s="3"/>
      <c r="H4043" s="3"/>
      <c r="I4043" s="2"/>
      <c r="J4043"/>
      <c r="K4043"/>
      <c r="L4043"/>
      <c r="M4043"/>
      <c r="N4043"/>
      <c r="O4043"/>
      <c r="P4043"/>
      <c r="Q4043"/>
      <c r="R4043"/>
      <c r="S4043"/>
      <c r="T4043"/>
      <c r="U4043"/>
      <c r="V4043" s="2"/>
    </row>
    <row r="4044" spans="2:22" x14ac:dyDescent="0.2">
      <c r="B4044" s="2"/>
      <c r="C4044" s="2"/>
      <c r="D4044" s="2"/>
      <c r="E4044" s="2"/>
      <c r="F4044" s="2"/>
      <c r="G4044" s="3"/>
      <c r="H4044" s="3"/>
      <c r="I4044" s="2"/>
      <c r="J4044"/>
      <c r="K4044"/>
      <c r="L4044"/>
      <c r="M4044"/>
      <c r="N4044"/>
      <c r="O4044"/>
      <c r="P4044"/>
      <c r="Q4044"/>
      <c r="R4044"/>
      <c r="S4044"/>
      <c r="T4044"/>
      <c r="U4044"/>
      <c r="V4044" s="2"/>
    </row>
    <row r="4045" spans="2:22" x14ac:dyDescent="0.2">
      <c r="B4045" s="2"/>
      <c r="C4045" s="2"/>
      <c r="D4045" s="2"/>
      <c r="E4045" s="2"/>
      <c r="F4045" s="2"/>
      <c r="G4045" s="3"/>
      <c r="H4045" s="3"/>
      <c r="I4045" s="2"/>
      <c r="J4045"/>
      <c r="K4045"/>
      <c r="L4045"/>
      <c r="M4045"/>
      <c r="N4045"/>
      <c r="O4045"/>
      <c r="P4045"/>
      <c r="Q4045"/>
      <c r="R4045"/>
      <c r="S4045"/>
      <c r="T4045"/>
      <c r="U4045"/>
      <c r="V4045" s="2"/>
    </row>
    <row r="4046" spans="2:22" x14ac:dyDescent="0.2">
      <c r="B4046" s="2"/>
      <c r="C4046" s="2"/>
      <c r="D4046" s="2"/>
      <c r="E4046" s="2"/>
      <c r="F4046" s="2"/>
      <c r="G4046" s="3"/>
      <c r="H4046" s="3"/>
      <c r="I4046" s="2"/>
      <c r="J4046"/>
      <c r="K4046"/>
      <c r="L4046"/>
      <c r="M4046"/>
      <c r="N4046"/>
      <c r="O4046"/>
      <c r="P4046"/>
      <c r="Q4046"/>
      <c r="R4046"/>
      <c r="S4046"/>
      <c r="T4046"/>
      <c r="U4046"/>
      <c r="V4046" s="2"/>
    </row>
    <row r="4047" spans="2:22" x14ac:dyDescent="0.2">
      <c r="B4047" s="2"/>
      <c r="C4047" s="2"/>
      <c r="D4047" s="2"/>
      <c r="E4047" s="2"/>
      <c r="F4047" s="2"/>
      <c r="G4047" s="3"/>
      <c r="H4047" s="3"/>
      <c r="I4047" s="2"/>
      <c r="J4047"/>
      <c r="K4047"/>
      <c r="L4047"/>
      <c r="M4047"/>
      <c r="N4047"/>
      <c r="O4047"/>
      <c r="P4047"/>
      <c r="Q4047"/>
      <c r="R4047"/>
      <c r="S4047"/>
      <c r="T4047"/>
      <c r="U4047"/>
      <c r="V4047" s="2"/>
    </row>
    <row r="4048" spans="2:22" x14ac:dyDescent="0.2">
      <c r="B4048" s="2"/>
      <c r="C4048" s="2"/>
      <c r="D4048" s="2"/>
      <c r="E4048" s="2"/>
      <c r="F4048" s="2"/>
      <c r="G4048" s="3"/>
      <c r="H4048" s="3"/>
      <c r="I4048" s="2"/>
      <c r="J4048"/>
      <c r="K4048"/>
      <c r="L4048"/>
      <c r="M4048"/>
      <c r="N4048"/>
      <c r="O4048"/>
      <c r="P4048"/>
      <c r="Q4048"/>
      <c r="R4048"/>
      <c r="S4048"/>
      <c r="T4048"/>
      <c r="U4048"/>
      <c r="V4048" s="2"/>
    </row>
    <row r="4049" spans="2:22" x14ac:dyDescent="0.2">
      <c r="B4049" s="2"/>
      <c r="C4049" s="2"/>
      <c r="D4049" s="2"/>
      <c r="E4049" s="2"/>
      <c r="F4049" s="2"/>
      <c r="G4049" s="3"/>
      <c r="H4049" s="3"/>
      <c r="I4049" s="2"/>
      <c r="J4049"/>
      <c r="K4049"/>
      <c r="L4049"/>
      <c r="M4049"/>
      <c r="N4049"/>
      <c r="O4049"/>
      <c r="P4049"/>
      <c r="Q4049"/>
      <c r="R4049"/>
      <c r="S4049"/>
      <c r="T4049"/>
      <c r="U4049"/>
      <c r="V4049" s="2"/>
    </row>
    <row r="4050" spans="2:22" x14ac:dyDescent="0.2">
      <c r="B4050" s="2"/>
      <c r="C4050" s="2"/>
      <c r="D4050" s="2"/>
      <c r="E4050" s="2"/>
      <c r="F4050" s="2"/>
      <c r="G4050" s="3"/>
      <c r="H4050" s="3"/>
      <c r="I4050" s="2"/>
      <c r="J4050"/>
      <c r="K4050"/>
      <c r="L4050"/>
      <c r="M4050"/>
      <c r="N4050"/>
      <c r="O4050"/>
      <c r="P4050"/>
      <c r="Q4050"/>
      <c r="R4050"/>
      <c r="S4050"/>
      <c r="T4050"/>
      <c r="U4050"/>
      <c r="V4050" s="2"/>
    </row>
    <row r="4051" spans="2:22" x14ac:dyDescent="0.2">
      <c r="B4051" s="2"/>
      <c r="C4051" s="2"/>
      <c r="D4051" s="2"/>
      <c r="E4051" s="2"/>
      <c r="F4051" s="2"/>
      <c r="G4051" s="3"/>
      <c r="H4051" s="3"/>
      <c r="I4051" s="2"/>
      <c r="J4051"/>
      <c r="K4051"/>
      <c r="L4051"/>
      <c r="M4051"/>
      <c r="N4051"/>
      <c r="O4051"/>
      <c r="P4051"/>
      <c r="Q4051"/>
      <c r="R4051"/>
      <c r="S4051"/>
      <c r="T4051"/>
      <c r="U4051"/>
      <c r="V4051" s="2"/>
    </row>
    <row r="4052" spans="2:22" x14ac:dyDescent="0.2">
      <c r="B4052" s="2"/>
      <c r="C4052" s="2"/>
      <c r="D4052" s="2"/>
      <c r="E4052" s="2"/>
      <c r="F4052" s="2"/>
      <c r="G4052" s="3"/>
      <c r="H4052" s="3"/>
      <c r="I4052" s="2"/>
      <c r="J4052"/>
      <c r="K4052"/>
      <c r="L4052"/>
      <c r="M4052"/>
      <c r="N4052"/>
      <c r="O4052"/>
      <c r="P4052"/>
      <c r="Q4052"/>
      <c r="R4052"/>
      <c r="S4052"/>
      <c r="T4052"/>
      <c r="U4052"/>
      <c r="V4052" s="2"/>
    </row>
    <row r="4053" spans="2:22" x14ac:dyDescent="0.2">
      <c r="B4053" s="2"/>
      <c r="C4053" s="2"/>
      <c r="D4053" s="2"/>
      <c r="E4053" s="2"/>
      <c r="F4053" s="2"/>
      <c r="G4053" s="3"/>
      <c r="H4053" s="3"/>
      <c r="I4053" s="2"/>
      <c r="J4053"/>
      <c r="K4053"/>
      <c r="L4053"/>
      <c r="M4053"/>
      <c r="N4053"/>
      <c r="O4053"/>
      <c r="P4053"/>
      <c r="Q4053"/>
      <c r="R4053"/>
      <c r="S4053"/>
      <c r="T4053"/>
      <c r="U4053"/>
      <c r="V4053" s="2"/>
    </row>
    <row r="4054" spans="2:22" x14ac:dyDescent="0.2">
      <c r="B4054" s="2"/>
      <c r="C4054" s="2"/>
      <c r="D4054" s="2"/>
      <c r="E4054" s="2"/>
      <c r="F4054" s="2"/>
      <c r="G4054" s="3"/>
      <c r="H4054" s="3"/>
      <c r="I4054" s="2"/>
      <c r="J4054"/>
      <c r="K4054"/>
      <c r="L4054"/>
      <c r="M4054"/>
      <c r="N4054"/>
      <c r="O4054"/>
      <c r="P4054"/>
      <c r="Q4054"/>
      <c r="R4054"/>
      <c r="S4054"/>
      <c r="T4054"/>
      <c r="U4054"/>
      <c r="V4054" s="2"/>
    </row>
    <row r="4055" spans="2:22" x14ac:dyDescent="0.2">
      <c r="B4055" s="2"/>
      <c r="C4055" s="2"/>
      <c r="D4055" s="2"/>
      <c r="E4055" s="2"/>
      <c r="F4055" s="2"/>
      <c r="G4055" s="3"/>
      <c r="H4055" s="3"/>
      <c r="I4055" s="2"/>
      <c r="J4055"/>
      <c r="K4055"/>
      <c r="L4055"/>
      <c r="M4055"/>
      <c r="N4055"/>
      <c r="O4055"/>
      <c r="P4055"/>
      <c r="Q4055"/>
      <c r="R4055"/>
      <c r="S4055"/>
      <c r="T4055"/>
      <c r="U4055"/>
      <c r="V4055" s="2"/>
    </row>
    <row r="4056" spans="2:22" x14ac:dyDescent="0.2">
      <c r="B4056" s="2"/>
      <c r="C4056" s="2"/>
      <c r="D4056" s="2"/>
      <c r="E4056" s="2"/>
      <c r="F4056" s="2"/>
      <c r="G4056" s="3"/>
      <c r="H4056" s="3"/>
      <c r="I4056" s="2"/>
      <c r="J4056"/>
      <c r="K4056"/>
      <c r="L4056"/>
      <c r="M4056"/>
      <c r="N4056"/>
      <c r="O4056"/>
      <c r="P4056"/>
      <c r="Q4056"/>
      <c r="R4056"/>
      <c r="S4056"/>
      <c r="T4056"/>
      <c r="U4056"/>
      <c r="V4056" s="2"/>
    </row>
    <row r="4057" spans="2:22" x14ac:dyDescent="0.2">
      <c r="B4057" s="2"/>
      <c r="C4057" s="2"/>
      <c r="D4057" s="2"/>
      <c r="E4057" s="2"/>
      <c r="F4057" s="2"/>
      <c r="G4057" s="3"/>
      <c r="H4057" s="3"/>
      <c r="I4057" s="2"/>
      <c r="J4057"/>
      <c r="K4057"/>
      <c r="L4057"/>
      <c r="M4057"/>
      <c r="N4057"/>
      <c r="O4057"/>
      <c r="P4057"/>
      <c r="Q4057"/>
      <c r="R4057"/>
      <c r="S4057"/>
      <c r="T4057"/>
      <c r="U4057"/>
      <c r="V4057" s="2"/>
    </row>
    <row r="4058" spans="2:22" x14ac:dyDescent="0.2">
      <c r="B4058" s="2"/>
      <c r="C4058" s="2"/>
      <c r="D4058" s="2"/>
      <c r="E4058" s="2"/>
      <c r="F4058" s="2"/>
      <c r="G4058" s="3"/>
      <c r="H4058" s="3"/>
      <c r="I4058" s="2"/>
      <c r="J4058"/>
      <c r="K4058"/>
      <c r="L4058"/>
      <c r="M4058"/>
      <c r="N4058"/>
      <c r="O4058"/>
      <c r="P4058"/>
      <c r="Q4058"/>
      <c r="R4058"/>
      <c r="S4058"/>
      <c r="T4058"/>
      <c r="U4058"/>
      <c r="V4058" s="2"/>
    </row>
    <row r="4059" spans="2:22" x14ac:dyDescent="0.2">
      <c r="B4059" s="2"/>
      <c r="C4059" s="2"/>
      <c r="D4059" s="2"/>
      <c r="E4059" s="2"/>
      <c r="F4059" s="2"/>
      <c r="G4059" s="3"/>
      <c r="H4059" s="3"/>
      <c r="I4059" s="2"/>
      <c r="J4059"/>
      <c r="K4059"/>
      <c r="L4059"/>
      <c r="M4059"/>
      <c r="N4059"/>
      <c r="O4059"/>
      <c r="P4059"/>
      <c r="Q4059"/>
      <c r="R4059"/>
      <c r="S4059"/>
      <c r="T4059"/>
      <c r="U4059"/>
      <c r="V4059" s="2"/>
    </row>
    <row r="4060" spans="2:22" x14ac:dyDescent="0.2">
      <c r="B4060" s="2"/>
      <c r="C4060" s="2"/>
      <c r="D4060" s="2"/>
      <c r="E4060" s="2"/>
      <c r="F4060" s="2"/>
      <c r="G4060" s="3"/>
      <c r="H4060" s="3"/>
      <c r="I4060" s="2"/>
      <c r="J4060"/>
      <c r="K4060"/>
      <c r="L4060"/>
      <c r="M4060"/>
      <c r="N4060"/>
      <c r="O4060"/>
      <c r="P4060"/>
      <c r="Q4060"/>
      <c r="R4060"/>
      <c r="S4060"/>
      <c r="T4060"/>
      <c r="U4060"/>
      <c r="V4060" s="2"/>
    </row>
    <row r="4061" spans="2:22" x14ac:dyDescent="0.2">
      <c r="B4061" s="2"/>
      <c r="C4061" s="2"/>
      <c r="D4061" s="2"/>
      <c r="E4061" s="2"/>
      <c r="F4061" s="2"/>
      <c r="G4061" s="3"/>
      <c r="H4061" s="3"/>
      <c r="I4061" s="2"/>
      <c r="J4061"/>
      <c r="K4061"/>
      <c r="L4061"/>
      <c r="M4061"/>
      <c r="N4061"/>
      <c r="O4061"/>
      <c r="P4061"/>
      <c r="Q4061"/>
      <c r="R4061"/>
      <c r="S4061"/>
      <c r="T4061"/>
      <c r="U4061"/>
      <c r="V4061" s="2"/>
    </row>
    <row r="4062" spans="2:22" x14ac:dyDescent="0.2">
      <c r="B4062" s="2"/>
      <c r="C4062" s="2"/>
      <c r="D4062" s="2"/>
      <c r="E4062" s="2"/>
      <c r="F4062" s="2"/>
      <c r="G4062" s="3"/>
      <c r="H4062" s="3"/>
      <c r="I4062" s="2"/>
      <c r="J4062"/>
      <c r="K4062"/>
      <c r="L4062"/>
      <c r="M4062"/>
      <c r="N4062"/>
      <c r="O4062"/>
      <c r="P4062"/>
      <c r="Q4062"/>
      <c r="R4062"/>
      <c r="S4062"/>
      <c r="T4062"/>
      <c r="U4062"/>
      <c r="V4062" s="2"/>
    </row>
    <row r="4063" spans="2:22" x14ac:dyDescent="0.2">
      <c r="B4063" s="2"/>
      <c r="C4063" s="2"/>
      <c r="D4063" s="2"/>
      <c r="E4063" s="2"/>
      <c r="F4063" s="2"/>
      <c r="G4063" s="3"/>
      <c r="H4063" s="3"/>
      <c r="I4063" s="2"/>
      <c r="J4063"/>
      <c r="K4063"/>
      <c r="L4063"/>
      <c r="M4063"/>
      <c r="N4063"/>
      <c r="O4063"/>
      <c r="P4063"/>
      <c r="Q4063"/>
      <c r="R4063"/>
      <c r="S4063"/>
      <c r="T4063"/>
      <c r="U4063"/>
      <c r="V4063" s="2"/>
    </row>
    <row r="4064" spans="2:22" x14ac:dyDescent="0.2">
      <c r="B4064" s="2"/>
      <c r="C4064" s="2"/>
      <c r="D4064" s="2"/>
      <c r="E4064" s="2"/>
      <c r="F4064" s="2"/>
      <c r="G4064" s="3"/>
      <c r="H4064" s="3"/>
      <c r="I4064" s="2"/>
      <c r="J4064"/>
      <c r="K4064"/>
      <c r="L4064"/>
      <c r="M4064"/>
      <c r="N4064"/>
      <c r="O4064"/>
      <c r="P4064"/>
      <c r="Q4064"/>
      <c r="R4064"/>
      <c r="S4064"/>
      <c r="T4064"/>
      <c r="U4064"/>
      <c r="V4064" s="2"/>
    </row>
    <row r="4065" spans="2:22" x14ac:dyDescent="0.2">
      <c r="B4065" s="2"/>
      <c r="C4065" s="2"/>
      <c r="D4065" s="2"/>
      <c r="E4065" s="2"/>
      <c r="F4065" s="2"/>
      <c r="G4065" s="3"/>
      <c r="H4065" s="3"/>
      <c r="I4065" s="2"/>
      <c r="J4065"/>
      <c r="K4065"/>
      <c r="L4065"/>
      <c r="M4065"/>
      <c r="N4065"/>
      <c r="O4065"/>
      <c r="P4065"/>
      <c r="Q4065"/>
      <c r="R4065"/>
      <c r="S4065"/>
      <c r="T4065"/>
      <c r="U4065"/>
      <c r="V4065" s="2"/>
    </row>
    <row r="4066" spans="2:22" x14ac:dyDescent="0.2">
      <c r="B4066" s="2"/>
      <c r="C4066" s="2"/>
      <c r="D4066" s="2"/>
      <c r="E4066" s="2"/>
      <c r="F4066" s="2"/>
      <c r="G4066" s="3"/>
      <c r="H4066" s="3"/>
      <c r="I4066" s="2"/>
      <c r="J4066"/>
      <c r="K4066"/>
      <c r="L4066"/>
      <c r="M4066"/>
      <c r="N4066"/>
      <c r="O4066"/>
      <c r="P4066"/>
      <c r="Q4066"/>
      <c r="R4066"/>
      <c r="S4066"/>
      <c r="T4066"/>
      <c r="U4066"/>
      <c r="V4066" s="2"/>
    </row>
    <row r="4067" spans="2:22" x14ac:dyDescent="0.2">
      <c r="B4067" s="2"/>
      <c r="C4067" s="2"/>
      <c r="D4067" s="2"/>
      <c r="E4067" s="2"/>
      <c r="F4067" s="2"/>
      <c r="G4067" s="3"/>
      <c r="H4067" s="3"/>
      <c r="I4067" s="2"/>
      <c r="J4067"/>
      <c r="K4067"/>
      <c r="L4067"/>
      <c r="M4067"/>
      <c r="N4067"/>
      <c r="O4067"/>
      <c r="P4067"/>
      <c r="Q4067"/>
      <c r="R4067"/>
      <c r="S4067"/>
      <c r="T4067"/>
      <c r="U4067"/>
      <c r="V4067" s="2"/>
    </row>
    <row r="4068" spans="2:22" x14ac:dyDescent="0.2">
      <c r="B4068" s="2"/>
      <c r="C4068" s="2"/>
      <c r="D4068" s="2"/>
      <c r="E4068" s="2"/>
      <c r="F4068" s="2"/>
      <c r="G4068" s="3"/>
      <c r="H4068" s="3"/>
      <c r="I4068" s="2"/>
      <c r="J4068"/>
      <c r="K4068"/>
      <c r="L4068"/>
      <c r="M4068"/>
      <c r="N4068"/>
      <c r="O4068"/>
      <c r="P4068"/>
      <c r="Q4068"/>
      <c r="R4068"/>
      <c r="S4068"/>
      <c r="T4068"/>
      <c r="U4068"/>
      <c r="V4068" s="2"/>
    </row>
    <row r="4069" spans="2:22" x14ac:dyDescent="0.2">
      <c r="B4069" s="2"/>
      <c r="C4069" s="2"/>
      <c r="D4069" s="2"/>
      <c r="E4069" s="2"/>
      <c r="F4069" s="2"/>
      <c r="G4069" s="3"/>
      <c r="H4069" s="3"/>
      <c r="I4069" s="2"/>
      <c r="J4069"/>
      <c r="K4069"/>
      <c r="L4069"/>
      <c r="M4069"/>
      <c r="N4069"/>
      <c r="O4069"/>
      <c r="P4069"/>
      <c r="Q4069"/>
      <c r="R4069"/>
      <c r="S4069"/>
      <c r="T4069"/>
      <c r="U4069"/>
      <c r="V4069" s="2"/>
    </row>
    <row r="4070" spans="2:22" x14ac:dyDescent="0.2">
      <c r="B4070" s="2"/>
      <c r="C4070" s="2"/>
      <c r="D4070" s="2"/>
      <c r="E4070" s="2"/>
      <c r="F4070" s="2"/>
      <c r="G4070" s="3"/>
      <c r="H4070" s="3"/>
      <c r="I4070" s="2"/>
      <c r="J4070"/>
      <c r="K4070"/>
      <c r="L4070"/>
      <c r="M4070"/>
      <c r="N4070"/>
      <c r="O4070"/>
      <c r="P4070"/>
      <c r="Q4070"/>
      <c r="R4070"/>
      <c r="S4070"/>
      <c r="T4070"/>
      <c r="U4070"/>
      <c r="V4070" s="2"/>
    </row>
    <row r="4071" spans="2:22" x14ac:dyDescent="0.2">
      <c r="B4071" s="2"/>
      <c r="C4071" s="2"/>
      <c r="D4071" s="2"/>
      <c r="E4071" s="2"/>
      <c r="F4071" s="2"/>
      <c r="G4071" s="3"/>
      <c r="H4071" s="3"/>
      <c r="I4071" s="2"/>
      <c r="J4071"/>
      <c r="K4071"/>
      <c r="L4071"/>
      <c r="M4071"/>
      <c r="N4071"/>
      <c r="O4071"/>
      <c r="P4071"/>
      <c r="Q4071"/>
      <c r="R4071"/>
      <c r="S4071"/>
      <c r="T4071"/>
      <c r="U4071"/>
      <c r="V4071" s="2"/>
    </row>
    <row r="4072" spans="2:22" x14ac:dyDescent="0.2">
      <c r="B4072" s="2"/>
      <c r="C4072" s="2"/>
      <c r="D4072" s="2"/>
      <c r="E4072" s="2"/>
      <c r="F4072" s="2"/>
      <c r="G4072" s="3"/>
      <c r="H4072" s="3"/>
      <c r="I4072" s="2"/>
      <c r="J4072"/>
      <c r="K4072"/>
      <c r="L4072"/>
      <c r="M4072"/>
      <c r="N4072"/>
      <c r="O4072"/>
      <c r="P4072"/>
      <c r="Q4072"/>
      <c r="R4072"/>
      <c r="S4072"/>
      <c r="T4072"/>
      <c r="U4072"/>
      <c r="V4072" s="2"/>
    </row>
    <row r="4073" spans="2:22" x14ac:dyDescent="0.2">
      <c r="B4073" s="2"/>
      <c r="C4073" s="2"/>
      <c r="D4073" s="2"/>
      <c r="E4073" s="2"/>
      <c r="F4073" s="2"/>
      <c r="G4073" s="3"/>
      <c r="H4073" s="3"/>
      <c r="I4073" s="2"/>
      <c r="J4073"/>
      <c r="K4073"/>
      <c r="L4073"/>
      <c r="M4073"/>
      <c r="N4073"/>
      <c r="O4073"/>
      <c r="P4073"/>
      <c r="Q4073"/>
      <c r="R4073"/>
      <c r="S4073"/>
      <c r="T4073"/>
      <c r="U4073"/>
      <c r="V4073" s="2"/>
    </row>
    <row r="4074" spans="2:22" x14ac:dyDescent="0.2">
      <c r="B4074" s="2"/>
      <c r="C4074" s="2"/>
      <c r="D4074" s="2"/>
      <c r="E4074" s="2"/>
      <c r="F4074" s="2"/>
      <c r="G4074" s="3"/>
      <c r="H4074" s="3"/>
      <c r="I4074" s="2"/>
      <c r="J4074"/>
      <c r="K4074"/>
      <c r="L4074"/>
      <c r="M4074"/>
      <c r="N4074"/>
      <c r="O4074"/>
      <c r="P4074"/>
      <c r="Q4074"/>
      <c r="R4074"/>
      <c r="S4074"/>
      <c r="T4074"/>
      <c r="U4074"/>
      <c r="V4074" s="2"/>
    </row>
    <row r="4075" spans="2:22" x14ac:dyDescent="0.2">
      <c r="B4075" s="2"/>
      <c r="C4075" s="2"/>
      <c r="D4075" s="2"/>
      <c r="E4075" s="2"/>
      <c r="F4075" s="2"/>
      <c r="G4075" s="3"/>
      <c r="H4075" s="3"/>
      <c r="I4075" s="2"/>
      <c r="J4075"/>
      <c r="K4075"/>
      <c r="L4075"/>
      <c r="M4075"/>
      <c r="N4075"/>
      <c r="O4075"/>
      <c r="P4075"/>
      <c r="Q4075"/>
      <c r="R4075"/>
      <c r="S4075"/>
      <c r="T4075"/>
      <c r="U4075"/>
      <c r="V4075" s="2"/>
    </row>
    <row r="4076" spans="2:22" x14ac:dyDescent="0.2">
      <c r="B4076" s="2"/>
      <c r="C4076" s="2"/>
      <c r="D4076" s="2"/>
      <c r="E4076" s="2"/>
      <c r="F4076" s="2"/>
      <c r="G4076" s="3"/>
      <c r="H4076" s="3"/>
      <c r="I4076" s="2"/>
      <c r="J4076"/>
      <c r="K4076"/>
      <c r="L4076"/>
      <c r="M4076"/>
      <c r="N4076"/>
      <c r="O4076"/>
      <c r="P4076"/>
      <c r="Q4076"/>
      <c r="R4076"/>
      <c r="S4076"/>
      <c r="T4076"/>
      <c r="U4076"/>
      <c r="V4076" s="2"/>
    </row>
    <row r="4077" spans="2:22" x14ac:dyDescent="0.2">
      <c r="B4077" s="2"/>
      <c r="C4077" s="2"/>
      <c r="D4077" s="2"/>
      <c r="E4077" s="2"/>
      <c r="F4077" s="2"/>
      <c r="G4077" s="3"/>
      <c r="H4077" s="3"/>
      <c r="I4077" s="2"/>
      <c r="J4077"/>
      <c r="K4077"/>
      <c r="L4077"/>
      <c r="M4077"/>
      <c r="N4077"/>
      <c r="O4077"/>
      <c r="P4077"/>
      <c r="Q4077"/>
      <c r="R4077"/>
      <c r="S4077"/>
      <c r="T4077"/>
      <c r="U4077"/>
      <c r="V4077" s="2"/>
    </row>
    <row r="4078" spans="2:22" x14ac:dyDescent="0.2">
      <c r="B4078" s="2"/>
      <c r="C4078" s="2"/>
      <c r="D4078" s="2"/>
      <c r="E4078" s="2"/>
      <c r="F4078" s="2"/>
      <c r="G4078" s="3"/>
      <c r="H4078" s="3"/>
      <c r="I4078" s="2"/>
      <c r="J4078"/>
      <c r="K4078"/>
      <c r="L4078"/>
      <c r="M4078"/>
      <c r="N4078"/>
      <c r="O4078"/>
      <c r="P4078"/>
      <c r="Q4078"/>
      <c r="R4078"/>
      <c r="S4078"/>
      <c r="T4078"/>
      <c r="U4078"/>
      <c r="V4078" s="2"/>
    </row>
    <row r="4079" spans="2:22" x14ac:dyDescent="0.2">
      <c r="B4079" s="2"/>
      <c r="C4079" s="2"/>
      <c r="D4079" s="2"/>
      <c r="E4079" s="2"/>
      <c r="F4079" s="2"/>
      <c r="G4079" s="3"/>
      <c r="H4079" s="3"/>
      <c r="I4079" s="2"/>
      <c r="J4079"/>
      <c r="K4079"/>
      <c r="L4079"/>
      <c r="M4079"/>
      <c r="N4079"/>
      <c r="O4079"/>
      <c r="P4079"/>
      <c r="Q4079"/>
      <c r="R4079"/>
      <c r="S4079"/>
      <c r="T4079"/>
      <c r="U4079"/>
      <c r="V4079" s="2"/>
    </row>
    <row r="4080" spans="2:22" x14ac:dyDescent="0.2">
      <c r="B4080" s="2"/>
      <c r="C4080" s="2"/>
      <c r="D4080" s="2"/>
      <c r="E4080" s="2"/>
      <c r="F4080" s="2"/>
      <c r="G4080" s="3"/>
      <c r="H4080" s="3"/>
      <c r="I4080" s="2"/>
      <c r="J4080"/>
      <c r="K4080"/>
      <c r="L4080"/>
      <c r="M4080"/>
      <c r="N4080"/>
      <c r="O4080"/>
      <c r="P4080"/>
      <c r="Q4080"/>
      <c r="R4080"/>
      <c r="S4080"/>
      <c r="T4080"/>
      <c r="U4080"/>
      <c r="V4080" s="2"/>
    </row>
    <row r="4081" spans="2:22" x14ac:dyDescent="0.2">
      <c r="B4081" s="2"/>
      <c r="C4081" s="2"/>
      <c r="D4081" s="2"/>
      <c r="E4081" s="2"/>
      <c r="F4081" s="2"/>
      <c r="G4081" s="3"/>
      <c r="H4081" s="3"/>
      <c r="I4081" s="2"/>
      <c r="J4081"/>
      <c r="K4081"/>
      <c r="L4081"/>
      <c r="M4081"/>
      <c r="N4081"/>
      <c r="O4081"/>
      <c r="P4081"/>
      <c r="Q4081"/>
      <c r="R4081"/>
      <c r="S4081"/>
      <c r="T4081"/>
      <c r="U4081"/>
      <c r="V4081" s="2"/>
    </row>
    <row r="4082" spans="2:22" x14ac:dyDescent="0.2">
      <c r="B4082" s="2"/>
      <c r="C4082" s="2"/>
      <c r="D4082" s="2"/>
      <c r="E4082" s="2"/>
      <c r="F4082" s="2"/>
      <c r="G4082" s="3"/>
      <c r="H4082" s="3"/>
      <c r="I4082" s="2"/>
      <c r="J4082"/>
      <c r="K4082"/>
      <c r="L4082"/>
      <c r="M4082"/>
      <c r="N4082"/>
      <c r="O4082"/>
      <c r="P4082"/>
      <c r="Q4082"/>
      <c r="R4082"/>
      <c r="S4082"/>
      <c r="T4082"/>
      <c r="U4082"/>
      <c r="V4082" s="2"/>
    </row>
    <row r="4083" spans="2:22" x14ac:dyDescent="0.2">
      <c r="B4083" s="2"/>
      <c r="C4083" s="2"/>
      <c r="D4083" s="2"/>
      <c r="E4083" s="2"/>
      <c r="F4083" s="2"/>
      <c r="G4083" s="3"/>
      <c r="H4083" s="3"/>
      <c r="I4083" s="2"/>
      <c r="J4083"/>
      <c r="K4083"/>
      <c r="L4083"/>
      <c r="M4083"/>
      <c r="N4083"/>
      <c r="O4083"/>
      <c r="P4083"/>
      <c r="Q4083"/>
      <c r="R4083"/>
      <c r="S4083"/>
      <c r="T4083"/>
      <c r="U4083"/>
      <c r="V4083" s="2"/>
    </row>
    <row r="4084" spans="2:22" x14ac:dyDescent="0.2">
      <c r="B4084" s="2"/>
      <c r="C4084" s="2"/>
      <c r="D4084" s="2"/>
      <c r="E4084" s="2"/>
      <c r="F4084" s="2"/>
      <c r="G4084" s="3"/>
      <c r="H4084" s="3"/>
      <c r="I4084" s="2"/>
      <c r="J4084"/>
      <c r="K4084"/>
      <c r="L4084"/>
      <c r="M4084"/>
      <c r="N4084"/>
      <c r="O4084"/>
      <c r="P4084"/>
      <c r="Q4084"/>
      <c r="R4084"/>
      <c r="S4084"/>
      <c r="T4084"/>
      <c r="U4084"/>
      <c r="V4084" s="2"/>
    </row>
    <row r="4085" spans="2:22" x14ac:dyDescent="0.2">
      <c r="B4085" s="2"/>
      <c r="C4085" s="2"/>
      <c r="D4085" s="2"/>
      <c r="E4085" s="2"/>
      <c r="F4085" s="2"/>
      <c r="G4085" s="3"/>
      <c r="H4085" s="3"/>
      <c r="I4085" s="2"/>
      <c r="J4085"/>
      <c r="K4085"/>
      <c r="L4085"/>
      <c r="M4085"/>
      <c r="N4085"/>
      <c r="O4085"/>
      <c r="P4085"/>
      <c r="Q4085"/>
      <c r="R4085"/>
      <c r="S4085"/>
      <c r="T4085"/>
      <c r="U4085"/>
      <c r="V4085" s="2"/>
    </row>
    <row r="4086" spans="2:22" x14ac:dyDescent="0.2">
      <c r="B4086" s="2"/>
      <c r="C4086" s="2"/>
      <c r="D4086" s="2"/>
      <c r="E4086" s="2"/>
      <c r="F4086" s="2"/>
      <c r="G4086" s="3"/>
      <c r="H4086" s="3"/>
      <c r="I4086" s="2"/>
      <c r="J4086"/>
      <c r="K4086"/>
      <c r="L4086"/>
      <c r="M4086"/>
      <c r="N4086"/>
      <c r="O4086"/>
      <c r="P4086"/>
      <c r="Q4086"/>
      <c r="R4086"/>
      <c r="S4086"/>
      <c r="T4086"/>
      <c r="U4086"/>
      <c r="V4086" s="2"/>
    </row>
    <row r="4087" spans="2:22" x14ac:dyDescent="0.2">
      <c r="B4087" s="2"/>
      <c r="C4087" s="2"/>
      <c r="D4087" s="2"/>
      <c r="E4087" s="2"/>
      <c r="F4087" s="2"/>
      <c r="G4087" s="3"/>
      <c r="H4087" s="3"/>
      <c r="I4087" s="2"/>
      <c r="J4087"/>
      <c r="K4087"/>
      <c r="L4087"/>
      <c r="M4087"/>
      <c r="N4087"/>
      <c r="O4087"/>
      <c r="P4087"/>
      <c r="Q4087"/>
      <c r="R4087"/>
      <c r="S4087"/>
      <c r="T4087"/>
      <c r="U4087"/>
      <c r="V4087" s="2"/>
    </row>
    <row r="4088" spans="2:22" x14ac:dyDescent="0.2">
      <c r="B4088" s="2"/>
      <c r="C4088" s="2"/>
      <c r="D4088" s="2"/>
      <c r="E4088" s="2"/>
      <c r="F4088" s="2"/>
      <c r="G4088" s="3"/>
      <c r="H4088" s="3"/>
      <c r="I4088" s="2"/>
      <c r="J4088"/>
      <c r="K4088"/>
      <c r="L4088"/>
      <c r="M4088"/>
      <c r="N4088"/>
      <c r="O4088"/>
      <c r="P4088"/>
      <c r="Q4088"/>
      <c r="R4088"/>
      <c r="S4088"/>
      <c r="T4088"/>
      <c r="U4088"/>
      <c r="V4088" s="2"/>
    </row>
    <row r="4089" spans="2:22" x14ac:dyDescent="0.2">
      <c r="B4089" s="2"/>
      <c r="C4089" s="2"/>
      <c r="D4089" s="2"/>
      <c r="E4089" s="2"/>
      <c r="F4089" s="2"/>
      <c r="G4089" s="3"/>
      <c r="H4089" s="3"/>
      <c r="I4089" s="2"/>
      <c r="J4089"/>
      <c r="K4089"/>
      <c r="L4089"/>
      <c r="M4089"/>
      <c r="N4089"/>
      <c r="O4089"/>
      <c r="P4089"/>
      <c r="Q4089"/>
      <c r="R4089"/>
      <c r="S4089"/>
      <c r="T4089"/>
      <c r="U4089"/>
      <c r="V4089" s="2"/>
    </row>
    <row r="4090" spans="2:22" x14ac:dyDescent="0.2">
      <c r="B4090" s="2"/>
      <c r="C4090" s="2"/>
      <c r="D4090" s="2"/>
      <c r="E4090" s="2"/>
      <c r="F4090" s="2"/>
      <c r="G4090" s="3"/>
      <c r="H4090" s="3"/>
      <c r="I4090" s="2"/>
      <c r="J4090"/>
      <c r="K4090"/>
      <c r="L4090"/>
      <c r="M4090"/>
      <c r="N4090"/>
      <c r="O4090"/>
      <c r="P4090"/>
      <c r="Q4090"/>
      <c r="R4090"/>
      <c r="S4090"/>
      <c r="T4090"/>
      <c r="U4090"/>
      <c r="V4090" s="2"/>
    </row>
    <row r="4091" spans="2:22" x14ac:dyDescent="0.2">
      <c r="B4091" s="2"/>
      <c r="C4091" s="2"/>
      <c r="D4091" s="2"/>
      <c r="E4091" s="2"/>
      <c r="F4091" s="2"/>
      <c r="G4091" s="3"/>
      <c r="H4091" s="3"/>
      <c r="I4091" s="2"/>
      <c r="J4091"/>
      <c r="K4091"/>
      <c r="L4091"/>
      <c r="M4091"/>
      <c r="N4091"/>
      <c r="O4091"/>
      <c r="P4091"/>
      <c r="Q4091"/>
      <c r="R4091"/>
      <c r="S4091"/>
      <c r="T4091"/>
      <c r="U4091"/>
      <c r="V4091" s="2"/>
    </row>
    <row r="4092" spans="2:22" x14ac:dyDescent="0.2">
      <c r="B4092" s="2"/>
      <c r="C4092" s="2"/>
      <c r="D4092" s="2"/>
      <c r="E4092" s="2"/>
      <c r="F4092" s="2"/>
      <c r="G4092" s="3"/>
      <c r="H4092" s="3"/>
      <c r="I4092" s="2"/>
      <c r="J4092"/>
      <c r="K4092"/>
      <c r="L4092"/>
      <c r="M4092"/>
      <c r="N4092"/>
      <c r="O4092"/>
      <c r="P4092"/>
      <c r="Q4092"/>
      <c r="R4092"/>
      <c r="S4092"/>
      <c r="T4092"/>
      <c r="U4092"/>
      <c r="V4092" s="2"/>
    </row>
    <row r="4093" spans="2:22" x14ac:dyDescent="0.2">
      <c r="B4093" s="2"/>
      <c r="C4093" s="2"/>
      <c r="D4093" s="2"/>
      <c r="E4093" s="2"/>
      <c r="F4093" s="2"/>
      <c r="G4093" s="3"/>
      <c r="H4093" s="3"/>
      <c r="I4093" s="2"/>
      <c r="J4093"/>
      <c r="K4093"/>
      <c r="L4093"/>
      <c r="M4093"/>
      <c r="N4093"/>
      <c r="O4093"/>
      <c r="P4093"/>
      <c r="Q4093"/>
      <c r="R4093"/>
      <c r="S4093"/>
      <c r="T4093"/>
      <c r="U4093"/>
      <c r="V4093" s="2"/>
    </row>
    <row r="4094" spans="2:22" x14ac:dyDescent="0.2">
      <c r="B4094" s="2"/>
      <c r="C4094" s="2"/>
      <c r="D4094" s="2"/>
      <c r="E4094" s="2"/>
      <c r="F4094" s="2"/>
      <c r="G4094" s="3"/>
      <c r="H4094" s="3"/>
      <c r="I4094" s="2"/>
      <c r="J4094"/>
      <c r="K4094"/>
      <c r="L4094"/>
      <c r="M4094"/>
      <c r="N4094"/>
      <c r="O4094"/>
      <c r="P4094"/>
      <c r="Q4094"/>
      <c r="R4094"/>
      <c r="S4094"/>
      <c r="T4094"/>
      <c r="U4094"/>
      <c r="V4094" s="2"/>
    </row>
    <row r="4095" spans="2:22" x14ac:dyDescent="0.2">
      <c r="B4095" s="2"/>
      <c r="C4095" s="2"/>
      <c r="D4095" s="2"/>
      <c r="E4095" s="2"/>
      <c r="F4095" s="2"/>
      <c r="G4095" s="3"/>
      <c r="H4095" s="3"/>
      <c r="I4095" s="2"/>
      <c r="J4095"/>
      <c r="K4095"/>
      <c r="L4095"/>
      <c r="M4095"/>
      <c r="N4095"/>
      <c r="O4095"/>
      <c r="P4095"/>
      <c r="Q4095"/>
      <c r="R4095"/>
      <c r="S4095"/>
      <c r="T4095"/>
      <c r="U4095"/>
      <c r="V4095" s="2"/>
    </row>
    <row r="4096" spans="2:22" x14ac:dyDescent="0.2">
      <c r="B4096" s="2"/>
      <c r="C4096" s="2"/>
      <c r="D4096" s="2"/>
      <c r="E4096" s="2"/>
      <c r="F4096" s="2"/>
      <c r="G4096" s="3"/>
      <c r="H4096" s="3"/>
      <c r="I4096" s="2"/>
      <c r="J4096"/>
      <c r="K4096"/>
      <c r="L4096"/>
      <c r="M4096"/>
      <c r="N4096"/>
      <c r="O4096"/>
      <c r="P4096"/>
      <c r="Q4096"/>
      <c r="R4096"/>
      <c r="S4096"/>
      <c r="T4096"/>
      <c r="U4096"/>
      <c r="V4096" s="2"/>
    </row>
    <row r="4097" spans="2:22" x14ac:dyDescent="0.2">
      <c r="B4097" s="2"/>
      <c r="C4097" s="2"/>
      <c r="D4097" s="2"/>
      <c r="E4097" s="2"/>
      <c r="F4097" s="2"/>
      <c r="G4097" s="3"/>
      <c r="H4097" s="3"/>
      <c r="I4097" s="2"/>
      <c r="J4097"/>
      <c r="K4097"/>
      <c r="L4097"/>
      <c r="M4097"/>
      <c r="N4097"/>
      <c r="O4097"/>
      <c r="P4097"/>
      <c r="Q4097"/>
      <c r="R4097"/>
      <c r="S4097"/>
      <c r="T4097"/>
      <c r="U4097"/>
      <c r="V4097" s="2"/>
    </row>
    <row r="4098" spans="2:22" x14ac:dyDescent="0.2">
      <c r="B4098" s="2"/>
      <c r="C4098" s="2"/>
      <c r="D4098" s="2"/>
      <c r="E4098" s="2"/>
      <c r="F4098" s="2"/>
      <c r="G4098" s="3"/>
      <c r="H4098" s="3"/>
      <c r="I4098" s="2"/>
      <c r="J4098"/>
      <c r="K4098"/>
      <c r="L4098"/>
      <c r="M4098"/>
      <c r="N4098"/>
      <c r="O4098"/>
      <c r="P4098"/>
      <c r="Q4098"/>
      <c r="R4098"/>
      <c r="S4098"/>
      <c r="T4098"/>
      <c r="U4098"/>
      <c r="V4098" s="2"/>
    </row>
    <row r="4099" spans="2:22" x14ac:dyDescent="0.2">
      <c r="B4099" s="2"/>
      <c r="C4099" s="2"/>
      <c r="D4099" s="2"/>
      <c r="E4099" s="2"/>
      <c r="F4099" s="2"/>
      <c r="G4099" s="3"/>
      <c r="H4099" s="3"/>
      <c r="I4099" s="2"/>
      <c r="J4099"/>
      <c r="K4099"/>
      <c r="L4099"/>
      <c r="M4099"/>
      <c r="N4099"/>
      <c r="O4099"/>
      <c r="P4099"/>
      <c r="Q4099"/>
      <c r="R4099"/>
      <c r="S4099"/>
      <c r="T4099"/>
      <c r="U4099"/>
      <c r="V4099" s="2"/>
    </row>
    <row r="4100" spans="2:22" x14ac:dyDescent="0.2">
      <c r="B4100" s="2"/>
      <c r="C4100" s="2"/>
      <c r="D4100" s="2"/>
      <c r="E4100" s="2"/>
      <c r="F4100" s="2"/>
      <c r="G4100" s="3"/>
      <c r="H4100" s="3"/>
      <c r="I4100" s="2"/>
      <c r="J4100"/>
      <c r="K4100"/>
      <c r="L4100"/>
      <c r="M4100"/>
      <c r="N4100"/>
      <c r="O4100"/>
      <c r="P4100"/>
      <c r="Q4100"/>
      <c r="R4100"/>
      <c r="S4100"/>
      <c r="T4100"/>
      <c r="U4100"/>
      <c r="V4100" s="2"/>
    </row>
    <row r="4101" spans="2:22" x14ac:dyDescent="0.2">
      <c r="B4101" s="2"/>
      <c r="C4101" s="2"/>
      <c r="D4101" s="2"/>
      <c r="E4101" s="2"/>
      <c r="F4101" s="2"/>
      <c r="G4101" s="3"/>
      <c r="H4101" s="3"/>
      <c r="I4101" s="2"/>
      <c r="J4101"/>
      <c r="K4101"/>
      <c r="L4101"/>
      <c r="M4101"/>
      <c r="N4101"/>
      <c r="O4101"/>
      <c r="P4101"/>
      <c r="Q4101"/>
      <c r="R4101"/>
      <c r="S4101"/>
      <c r="T4101"/>
      <c r="U4101"/>
      <c r="V4101" s="2"/>
    </row>
    <row r="4102" spans="2:22" x14ac:dyDescent="0.2">
      <c r="B4102" s="2"/>
      <c r="C4102" s="2"/>
      <c r="D4102" s="2"/>
      <c r="E4102" s="2"/>
      <c r="F4102" s="2"/>
      <c r="G4102" s="3"/>
      <c r="H4102" s="3"/>
      <c r="I4102" s="2"/>
      <c r="J4102"/>
      <c r="K4102"/>
      <c r="L4102"/>
      <c r="M4102"/>
      <c r="N4102"/>
      <c r="O4102"/>
      <c r="P4102"/>
      <c r="Q4102"/>
      <c r="R4102"/>
      <c r="S4102"/>
      <c r="T4102"/>
      <c r="U4102"/>
      <c r="V4102" s="2"/>
    </row>
    <row r="4103" spans="2:22" x14ac:dyDescent="0.2">
      <c r="B4103" s="2"/>
      <c r="C4103" s="2"/>
      <c r="D4103" s="2"/>
      <c r="E4103" s="2"/>
      <c r="F4103" s="2"/>
      <c r="G4103" s="3"/>
      <c r="H4103" s="3"/>
      <c r="I4103" s="2"/>
      <c r="J4103"/>
      <c r="K4103"/>
      <c r="L4103"/>
      <c r="M4103"/>
      <c r="N4103"/>
      <c r="O4103"/>
      <c r="P4103"/>
      <c r="Q4103"/>
      <c r="R4103"/>
      <c r="S4103"/>
      <c r="T4103"/>
      <c r="U4103"/>
      <c r="V4103" s="2"/>
    </row>
    <row r="4104" spans="2:22" x14ac:dyDescent="0.2">
      <c r="B4104" s="2"/>
      <c r="C4104" s="2"/>
      <c r="D4104" s="2"/>
      <c r="E4104" s="2"/>
      <c r="F4104" s="2"/>
      <c r="G4104" s="3"/>
      <c r="H4104" s="3"/>
      <c r="I4104" s="2"/>
      <c r="J4104"/>
      <c r="K4104"/>
      <c r="L4104"/>
      <c r="M4104"/>
      <c r="N4104"/>
      <c r="O4104"/>
      <c r="P4104"/>
      <c r="Q4104"/>
      <c r="R4104"/>
      <c r="S4104"/>
      <c r="T4104"/>
      <c r="U4104"/>
      <c r="V4104" s="2"/>
    </row>
    <row r="4105" spans="2:22" x14ac:dyDescent="0.2">
      <c r="B4105" s="2"/>
      <c r="C4105" s="2"/>
      <c r="D4105" s="2"/>
      <c r="E4105" s="2"/>
      <c r="F4105" s="2"/>
      <c r="G4105" s="3"/>
      <c r="H4105" s="3"/>
      <c r="I4105" s="2"/>
      <c r="J4105"/>
      <c r="K4105"/>
      <c r="L4105"/>
      <c r="M4105"/>
      <c r="N4105"/>
      <c r="O4105"/>
      <c r="P4105"/>
      <c r="Q4105"/>
      <c r="R4105"/>
      <c r="S4105"/>
      <c r="T4105"/>
      <c r="U4105"/>
      <c r="V4105" s="2"/>
    </row>
    <row r="4106" spans="2:22" x14ac:dyDescent="0.2">
      <c r="B4106" s="2"/>
      <c r="C4106" s="2"/>
      <c r="D4106" s="2"/>
      <c r="E4106" s="2"/>
      <c r="F4106" s="2"/>
      <c r="G4106" s="3"/>
      <c r="H4106" s="3"/>
      <c r="I4106" s="2"/>
      <c r="J4106"/>
      <c r="K4106"/>
      <c r="L4106"/>
      <c r="M4106"/>
      <c r="N4106"/>
      <c r="O4106"/>
      <c r="P4106"/>
      <c r="Q4106"/>
      <c r="R4106"/>
      <c r="S4106"/>
      <c r="T4106"/>
      <c r="U4106"/>
      <c r="V4106" s="2"/>
    </row>
    <row r="4107" spans="2:22" x14ac:dyDescent="0.2">
      <c r="B4107" s="2"/>
      <c r="C4107" s="2"/>
      <c r="D4107" s="2"/>
      <c r="E4107" s="2"/>
      <c r="F4107" s="2"/>
      <c r="G4107" s="3"/>
      <c r="H4107" s="3"/>
      <c r="I4107" s="2"/>
      <c r="J4107"/>
      <c r="K4107"/>
      <c r="L4107"/>
      <c r="M4107"/>
      <c r="N4107"/>
      <c r="O4107"/>
      <c r="P4107"/>
      <c r="Q4107"/>
      <c r="R4107"/>
      <c r="S4107"/>
      <c r="T4107"/>
      <c r="U4107"/>
      <c r="V4107" s="2"/>
    </row>
    <row r="4108" spans="2:22" x14ac:dyDescent="0.2">
      <c r="B4108" s="2"/>
      <c r="C4108" s="2"/>
      <c r="D4108" s="2"/>
      <c r="E4108" s="2"/>
      <c r="F4108" s="2"/>
      <c r="G4108" s="3"/>
      <c r="H4108" s="3"/>
      <c r="I4108" s="2"/>
      <c r="J4108"/>
      <c r="K4108"/>
      <c r="L4108"/>
      <c r="M4108"/>
      <c r="N4108"/>
      <c r="O4108"/>
      <c r="P4108"/>
      <c r="Q4108"/>
      <c r="R4108"/>
      <c r="S4108"/>
      <c r="T4108"/>
      <c r="U4108"/>
      <c r="V4108" s="2"/>
    </row>
    <row r="4109" spans="2:22" x14ac:dyDescent="0.2">
      <c r="B4109" s="2"/>
      <c r="C4109" s="2"/>
      <c r="D4109" s="2"/>
      <c r="E4109" s="2"/>
      <c r="F4109" s="2"/>
      <c r="G4109" s="3"/>
      <c r="H4109" s="3"/>
      <c r="I4109" s="2"/>
      <c r="J4109"/>
      <c r="K4109"/>
      <c r="L4109"/>
      <c r="M4109"/>
      <c r="N4109"/>
      <c r="O4109"/>
      <c r="P4109"/>
      <c r="Q4109"/>
      <c r="R4109"/>
      <c r="S4109"/>
      <c r="T4109"/>
      <c r="U4109"/>
      <c r="V4109" s="2"/>
    </row>
    <row r="4110" spans="2:22" x14ac:dyDescent="0.2">
      <c r="B4110" s="2"/>
      <c r="C4110" s="2"/>
      <c r="D4110" s="2"/>
      <c r="E4110" s="2"/>
      <c r="F4110" s="2"/>
      <c r="G4110" s="3"/>
      <c r="H4110" s="3"/>
      <c r="I4110" s="2"/>
      <c r="J4110"/>
      <c r="K4110"/>
      <c r="L4110"/>
      <c r="M4110"/>
      <c r="N4110"/>
      <c r="O4110"/>
      <c r="P4110"/>
      <c r="Q4110"/>
      <c r="R4110"/>
      <c r="S4110"/>
      <c r="T4110"/>
      <c r="U4110"/>
      <c r="V4110" s="2"/>
    </row>
    <row r="4111" spans="2:22" x14ac:dyDescent="0.2">
      <c r="B4111" s="2"/>
      <c r="C4111" s="2"/>
      <c r="D4111" s="2"/>
      <c r="E4111" s="2"/>
      <c r="F4111" s="2"/>
      <c r="G4111" s="3"/>
      <c r="H4111" s="3"/>
      <c r="I4111" s="2"/>
      <c r="J4111"/>
      <c r="K4111"/>
      <c r="L4111"/>
      <c r="M4111"/>
      <c r="N4111"/>
      <c r="O4111"/>
      <c r="P4111"/>
      <c r="Q4111"/>
      <c r="R4111"/>
      <c r="S4111"/>
      <c r="T4111"/>
      <c r="U4111"/>
      <c r="V4111" s="2"/>
    </row>
    <row r="4112" spans="2:22" x14ac:dyDescent="0.2">
      <c r="B4112" s="2"/>
      <c r="C4112" s="2"/>
      <c r="D4112" s="2"/>
      <c r="E4112" s="2"/>
      <c r="F4112" s="2"/>
      <c r="G4112" s="3"/>
      <c r="H4112" s="3"/>
      <c r="I4112" s="2"/>
      <c r="J4112"/>
      <c r="K4112"/>
      <c r="L4112"/>
      <c r="M4112"/>
      <c r="N4112"/>
      <c r="O4112"/>
      <c r="P4112"/>
      <c r="Q4112"/>
      <c r="R4112"/>
      <c r="S4112"/>
      <c r="T4112"/>
      <c r="U4112"/>
      <c r="V4112" s="2"/>
    </row>
    <row r="4113" spans="2:22" x14ac:dyDescent="0.2">
      <c r="B4113" s="2"/>
      <c r="C4113" s="2"/>
      <c r="D4113" s="2"/>
      <c r="E4113" s="2"/>
      <c r="F4113" s="2"/>
      <c r="G4113" s="3"/>
      <c r="H4113" s="3"/>
      <c r="I4113" s="2"/>
      <c r="J4113"/>
      <c r="K4113"/>
      <c r="L4113"/>
      <c r="M4113"/>
      <c r="N4113"/>
      <c r="O4113"/>
      <c r="P4113"/>
      <c r="Q4113"/>
      <c r="R4113"/>
      <c r="S4113"/>
      <c r="T4113"/>
      <c r="U4113"/>
      <c r="V4113" s="2"/>
    </row>
    <row r="4114" spans="2:22" x14ac:dyDescent="0.2">
      <c r="B4114" s="2"/>
      <c r="C4114" s="2"/>
      <c r="D4114" s="2"/>
      <c r="E4114" s="2"/>
      <c r="F4114" s="2"/>
      <c r="G4114" s="3"/>
      <c r="H4114" s="3"/>
      <c r="I4114" s="2"/>
      <c r="J4114"/>
      <c r="K4114"/>
      <c r="L4114"/>
      <c r="M4114"/>
      <c r="N4114"/>
      <c r="O4114"/>
      <c r="P4114"/>
      <c r="Q4114"/>
      <c r="R4114"/>
      <c r="S4114"/>
      <c r="T4114"/>
      <c r="U4114"/>
      <c r="V4114" s="2"/>
    </row>
    <row r="4115" spans="2:22" x14ac:dyDescent="0.2">
      <c r="B4115" s="2"/>
      <c r="C4115" s="2"/>
      <c r="D4115" s="2"/>
      <c r="E4115" s="2"/>
      <c r="F4115" s="2"/>
      <c r="G4115" s="3"/>
      <c r="H4115" s="3"/>
      <c r="I4115" s="2"/>
      <c r="J4115"/>
      <c r="K4115"/>
      <c r="L4115"/>
      <c r="M4115"/>
      <c r="N4115"/>
      <c r="O4115"/>
      <c r="P4115"/>
      <c r="Q4115"/>
      <c r="R4115"/>
      <c r="S4115"/>
      <c r="T4115"/>
      <c r="U4115"/>
      <c r="V4115" s="2"/>
    </row>
    <row r="4116" spans="2:22" x14ac:dyDescent="0.2">
      <c r="B4116" s="2"/>
      <c r="C4116" s="2"/>
      <c r="D4116" s="2"/>
      <c r="E4116" s="2"/>
      <c r="F4116" s="2"/>
      <c r="G4116" s="3"/>
      <c r="H4116" s="3"/>
      <c r="I4116" s="2"/>
      <c r="J4116"/>
      <c r="K4116"/>
      <c r="L4116"/>
      <c r="M4116"/>
      <c r="N4116"/>
      <c r="O4116"/>
      <c r="P4116"/>
      <c r="Q4116"/>
      <c r="R4116"/>
      <c r="S4116"/>
      <c r="T4116"/>
      <c r="U4116"/>
      <c r="V4116" s="2"/>
    </row>
    <row r="4117" spans="2:22" x14ac:dyDescent="0.2">
      <c r="B4117" s="2"/>
      <c r="C4117" s="2"/>
      <c r="D4117" s="2"/>
      <c r="E4117" s="2"/>
      <c r="F4117" s="2"/>
      <c r="G4117" s="3"/>
      <c r="H4117" s="3"/>
      <c r="I4117" s="2"/>
      <c r="J4117"/>
      <c r="K4117"/>
      <c r="L4117"/>
      <c r="M4117"/>
      <c r="N4117"/>
      <c r="O4117"/>
      <c r="P4117"/>
      <c r="Q4117"/>
      <c r="R4117"/>
      <c r="S4117"/>
      <c r="T4117"/>
      <c r="U4117"/>
      <c r="V4117" s="2"/>
    </row>
    <row r="4118" spans="2:22" x14ac:dyDescent="0.2">
      <c r="B4118" s="2"/>
      <c r="C4118" s="2"/>
      <c r="D4118" s="2"/>
      <c r="E4118" s="2"/>
      <c r="F4118" s="2"/>
      <c r="G4118" s="3"/>
      <c r="H4118" s="3"/>
      <c r="I4118" s="2"/>
      <c r="J4118"/>
      <c r="K4118"/>
      <c r="L4118"/>
      <c r="M4118"/>
      <c r="N4118"/>
      <c r="O4118"/>
      <c r="P4118"/>
      <c r="Q4118"/>
      <c r="R4118"/>
      <c r="S4118"/>
      <c r="T4118"/>
      <c r="U4118"/>
      <c r="V4118" s="2"/>
    </row>
    <row r="4119" spans="2:22" x14ac:dyDescent="0.2">
      <c r="B4119" s="2"/>
      <c r="C4119" s="2"/>
      <c r="D4119" s="2"/>
      <c r="E4119" s="2"/>
      <c r="F4119" s="2"/>
      <c r="G4119" s="3"/>
      <c r="H4119" s="3"/>
      <c r="I4119" s="2"/>
      <c r="J4119"/>
      <c r="K4119"/>
      <c r="L4119"/>
      <c r="M4119"/>
      <c r="N4119"/>
      <c r="O4119"/>
      <c r="P4119"/>
      <c r="Q4119"/>
      <c r="R4119"/>
      <c r="S4119"/>
      <c r="T4119"/>
      <c r="U4119"/>
      <c r="V4119" s="2"/>
    </row>
    <row r="4120" spans="2:22" x14ac:dyDescent="0.2">
      <c r="B4120" s="2"/>
      <c r="C4120" s="2"/>
      <c r="D4120" s="2"/>
      <c r="E4120" s="2"/>
      <c r="F4120" s="2"/>
      <c r="G4120" s="3"/>
      <c r="H4120" s="3"/>
      <c r="I4120" s="2"/>
      <c r="J4120"/>
      <c r="K4120"/>
      <c r="L4120"/>
      <c r="M4120"/>
      <c r="N4120"/>
      <c r="O4120"/>
      <c r="P4120"/>
      <c r="Q4120"/>
      <c r="R4120"/>
      <c r="S4120"/>
      <c r="T4120"/>
      <c r="U4120"/>
      <c r="V4120" s="2"/>
    </row>
    <row r="4121" spans="2:22" x14ac:dyDescent="0.2">
      <c r="B4121" s="2"/>
      <c r="C4121" s="2"/>
      <c r="D4121" s="2"/>
      <c r="E4121" s="2"/>
      <c r="F4121" s="2"/>
      <c r="G4121" s="3"/>
      <c r="H4121" s="3"/>
      <c r="I4121" s="2"/>
      <c r="J4121"/>
      <c r="K4121"/>
      <c r="L4121"/>
      <c r="M4121"/>
      <c r="N4121"/>
      <c r="O4121"/>
      <c r="P4121"/>
      <c r="Q4121"/>
      <c r="R4121"/>
      <c r="S4121"/>
      <c r="T4121"/>
      <c r="U4121"/>
      <c r="V4121" s="2"/>
    </row>
    <row r="4122" spans="2:22" x14ac:dyDescent="0.2">
      <c r="B4122" s="2"/>
      <c r="C4122" s="2"/>
      <c r="D4122" s="2"/>
      <c r="E4122" s="2"/>
      <c r="F4122" s="2"/>
      <c r="G4122" s="3"/>
      <c r="H4122" s="3"/>
      <c r="I4122" s="2"/>
      <c r="J4122"/>
      <c r="K4122"/>
      <c r="L4122"/>
      <c r="M4122"/>
      <c r="N4122"/>
      <c r="O4122"/>
      <c r="P4122"/>
      <c r="Q4122"/>
      <c r="R4122"/>
      <c r="S4122"/>
      <c r="T4122"/>
      <c r="U4122"/>
      <c r="V4122" s="2"/>
    </row>
    <row r="4123" spans="2:22" x14ac:dyDescent="0.2">
      <c r="B4123" s="2"/>
      <c r="C4123" s="2"/>
      <c r="D4123" s="2"/>
      <c r="E4123" s="2"/>
      <c r="F4123" s="2"/>
      <c r="G4123" s="3"/>
      <c r="H4123" s="3"/>
      <c r="I4123" s="2"/>
      <c r="J4123"/>
      <c r="K4123"/>
      <c r="L4123"/>
      <c r="M4123"/>
      <c r="N4123"/>
      <c r="O4123"/>
      <c r="P4123"/>
      <c r="Q4123"/>
      <c r="R4123"/>
      <c r="S4123"/>
      <c r="T4123"/>
      <c r="U4123"/>
      <c r="V4123" s="2"/>
    </row>
    <row r="4124" spans="2:22" x14ac:dyDescent="0.2">
      <c r="B4124" s="2"/>
      <c r="C4124" s="2"/>
      <c r="D4124" s="2"/>
      <c r="E4124" s="2"/>
      <c r="F4124" s="2"/>
      <c r="G4124" s="3"/>
      <c r="H4124" s="3"/>
      <c r="I4124" s="2"/>
      <c r="J4124"/>
      <c r="K4124"/>
      <c r="L4124"/>
      <c r="M4124"/>
      <c r="N4124"/>
      <c r="O4124"/>
      <c r="P4124"/>
      <c r="Q4124"/>
      <c r="R4124"/>
      <c r="S4124"/>
      <c r="T4124"/>
      <c r="U4124"/>
      <c r="V4124" s="2"/>
    </row>
    <row r="4125" spans="2:22" x14ac:dyDescent="0.2">
      <c r="B4125" s="2"/>
      <c r="C4125" s="2"/>
      <c r="D4125" s="2"/>
      <c r="E4125" s="2"/>
      <c r="F4125" s="2"/>
      <c r="G4125" s="3"/>
      <c r="H4125" s="3"/>
      <c r="I4125" s="2"/>
      <c r="J4125"/>
      <c r="K4125"/>
      <c r="L4125"/>
      <c r="M4125"/>
      <c r="N4125"/>
      <c r="O4125"/>
      <c r="P4125"/>
      <c r="Q4125"/>
      <c r="R4125"/>
      <c r="S4125"/>
      <c r="T4125"/>
      <c r="U4125"/>
      <c r="V4125" s="2"/>
    </row>
    <row r="4126" spans="2:22" x14ac:dyDescent="0.2">
      <c r="B4126" s="2"/>
      <c r="C4126" s="2"/>
      <c r="D4126" s="2"/>
      <c r="E4126" s="2"/>
      <c r="F4126" s="2"/>
      <c r="G4126" s="3"/>
      <c r="H4126" s="3"/>
      <c r="I4126" s="2"/>
      <c r="J4126"/>
      <c r="K4126"/>
      <c r="L4126"/>
      <c r="M4126"/>
      <c r="N4126"/>
      <c r="O4126"/>
      <c r="P4126"/>
      <c r="Q4126"/>
      <c r="R4126"/>
      <c r="S4126"/>
      <c r="T4126"/>
      <c r="U4126"/>
      <c r="V4126" s="2"/>
    </row>
    <row r="4127" spans="2:22" x14ac:dyDescent="0.2">
      <c r="B4127" s="2"/>
      <c r="C4127" s="2"/>
      <c r="D4127" s="2"/>
      <c r="E4127" s="2"/>
      <c r="F4127" s="2"/>
      <c r="G4127" s="3"/>
      <c r="H4127" s="3"/>
      <c r="I4127" s="2"/>
      <c r="J4127"/>
      <c r="K4127"/>
      <c r="L4127"/>
      <c r="M4127"/>
      <c r="N4127"/>
      <c r="O4127"/>
      <c r="P4127"/>
      <c r="Q4127"/>
      <c r="R4127"/>
      <c r="S4127"/>
      <c r="T4127"/>
      <c r="U4127"/>
      <c r="V4127" s="2"/>
    </row>
    <row r="4128" spans="2:22" x14ac:dyDescent="0.2">
      <c r="B4128" s="2"/>
      <c r="C4128" s="2"/>
      <c r="D4128" s="2"/>
      <c r="E4128" s="2"/>
      <c r="F4128" s="2"/>
      <c r="G4128" s="3"/>
      <c r="H4128" s="3"/>
      <c r="I4128" s="2"/>
      <c r="J4128"/>
      <c r="K4128"/>
      <c r="L4128"/>
      <c r="M4128"/>
      <c r="N4128"/>
      <c r="O4128"/>
      <c r="P4128"/>
      <c r="Q4128"/>
      <c r="R4128"/>
      <c r="S4128"/>
      <c r="T4128"/>
      <c r="U4128"/>
      <c r="V4128" s="2"/>
    </row>
    <row r="4129" spans="2:22" x14ac:dyDescent="0.2">
      <c r="B4129" s="2"/>
      <c r="C4129" s="2"/>
      <c r="D4129" s="2"/>
      <c r="E4129" s="2"/>
      <c r="F4129" s="2"/>
      <c r="G4129" s="3"/>
      <c r="H4129" s="3"/>
      <c r="I4129" s="2"/>
      <c r="J4129"/>
      <c r="K4129"/>
      <c r="L4129"/>
      <c r="M4129"/>
      <c r="N4129"/>
      <c r="O4129"/>
      <c r="P4129"/>
      <c r="Q4129"/>
      <c r="R4129"/>
      <c r="S4129"/>
      <c r="T4129"/>
      <c r="U4129"/>
      <c r="V4129" s="2"/>
    </row>
    <row r="4130" spans="2:22" x14ac:dyDescent="0.2">
      <c r="B4130" s="2"/>
      <c r="C4130" s="2"/>
      <c r="D4130" s="2"/>
      <c r="E4130" s="2"/>
      <c r="F4130" s="2"/>
      <c r="G4130" s="3"/>
      <c r="H4130" s="3"/>
      <c r="I4130" s="2"/>
      <c r="J4130"/>
      <c r="K4130"/>
      <c r="L4130"/>
      <c r="M4130"/>
      <c r="N4130"/>
      <c r="O4130"/>
      <c r="P4130"/>
      <c r="Q4130"/>
      <c r="R4130"/>
      <c r="S4130"/>
      <c r="T4130"/>
      <c r="U4130"/>
      <c r="V4130" s="2"/>
    </row>
    <row r="4131" spans="2:22" x14ac:dyDescent="0.2">
      <c r="B4131" s="2"/>
      <c r="C4131" s="2"/>
      <c r="D4131" s="2"/>
      <c r="E4131" s="2"/>
      <c r="F4131" s="2"/>
      <c r="G4131" s="3"/>
      <c r="H4131" s="3"/>
      <c r="I4131" s="2"/>
      <c r="J4131"/>
      <c r="K4131"/>
      <c r="L4131"/>
      <c r="M4131"/>
      <c r="N4131"/>
      <c r="O4131"/>
      <c r="P4131"/>
      <c r="Q4131"/>
      <c r="R4131"/>
      <c r="S4131"/>
      <c r="T4131"/>
      <c r="U4131"/>
      <c r="V4131" s="2"/>
    </row>
    <row r="4132" spans="2:22" x14ac:dyDescent="0.2">
      <c r="B4132" s="2"/>
      <c r="C4132" s="2"/>
      <c r="D4132" s="2"/>
      <c r="E4132" s="2"/>
      <c r="F4132" s="2"/>
      <c r="G4132" s="3"/>
      <c r="H4132" s="3"/>
      <c r="I4132" s="2"/>
      <c r="J4132"/>
      <c r="K4132"/>
      <c r="L4132"/>
      <c r="M4132"/>
      <c r="N4132"/>
      <c r="O4132"/>
      <c r="P4132"/>
      <c r="Q4132"/>
      <c r="R4132"/>
      <c r="S4132"/>
      <c r="T4132"/>
      <c r="U4132"/>
      <c r="V4132" s="2"/>
    </row>
    <row r="4133" spans="2:22" x14ac:dyDescent="0.2">
      <c r="B4133" s="2"/>
      <c r="C4133" s="2"/>
      <c r="D4133" s="2"/>
      <c r="E4133" s="2"/>
      <c r="F4133" s="2"/>
      <c r="G4133" s="3"/>
      <c r="H4133" s="3"/>
      <c r="I4133" s="2"/>
      <c r="J4133"/>
      <c r="K4133"/>
      <c r="L4133"/>
      <c r="M4133"/>
      <c r="N4133"/>
      <c r="O4133"/>
      <c r="P4133"/>
      <c r="Q4133"/>
      <c r="R4133"/>
      <c r="S4133"/>
      <c r="T4133"/>
      <c r="U4133"/>
      <c r="V4133" s="2"/>
    </row>
    <row r="4134" spans="2:22" x14ac:dyDescent="0.2">
      <c r="B4134" s="2"/>
      <c r="C4134" s="2"/>
      <c r="D4134" s="2"/>
      <c r="E4134" s="2"/>
      <c r="F4134" s="2"/>
      <c r="G4134" s="3"/>
      <c r="H4134" s="3"/>
      <c r="I4134" s="2"/>
      <c r="J4134"/>
      <c r="K4134"/>
      <c r="L4134"/>
      <c r="M4134"/>
      <c r="N4134"/>
      <c r="O4134"/>
      <c r="P4134"/>
      <c r="Q4134"/>
      <c r="R4134"/>
      <c r="S4134"/>
      <c r="T4134"/>
      <c r="U4134"/>
      <c r="V4134" s="2"/>
    </row>
    <row r="4135" spans="2:22" x14ac:dyDescent="0.2">
      <c r="B4135" s="2"/>
      <c r="C4135" s="2"/>
      <c r="D4135" s="2"/>
      <c r="E4135" s="2"/>
      <c r="F4135" s="2"/>
      <c r="G4135" s="3"/>
      <c r="H4135" s="3"/>
      <c r="I4135" s="2"/>
      <c r="J4135"/>
      <c r="K4135"/>
      <c r="L4135"/>
      <c r="M4135"/>
      <c r="N4135"/>
      <c r="O4135"/>
      <c r="P4135"/>
      <c r="Q4135"/>
      <c r="R4135"/>
      <c r="S4135"/>
      <c r="T4135"/>
      <c r="U4135"/>
      <c r="V4135" s="2"/>
    </row>
    <row r="4136" spans="2:22" x14ac:dyDescent="0.2">
      <c r="B4136" s="2"/>
      <c r="C4136" s="2"/>
      <c r="D4136" s="2"/>
      <c r="E4136" s="2"/>
      <c r="F4136" s="2"/>
      <c r="G4136" s="3"/>
      <c r="H4136" s="3"/>
      <c r="I4136" s="2"/>
      <c r="J4136"/>
      <c r="K4136"/>
      <c r="L4136"/>
      <c r="M4136"/>
      <c r="N4136"/>
      <c r="O4136"/>
      <c r="P4136"/>
      <c r="Q4136"/>
      <c r="R4136"/>
      <c r="S4136"/>
      <c r="T4136"/>
      <c r="U4136"/>
      <c r="V4136" s="2"/>
    </row>
    <row r="4137" spans="2:22" x14ac:dyDescent="0.2">
      <c r="B4137" s="2"/>
      <c r="C4137" s="2"/>
      <c r="D4137" s="2"/>
      <c r="E4137" s="2"/>
      <c r="F4137" s="2"/>
      <c r="G4137" s="3"/>
      <c r="H4137" s="3"/>
      <c r="I4137" s="2"/>
      <c r="J4137"/>
      <c r="K4137"/>
      <c r="L4137"/>
      <c r="M4137"/>
      <c r="N4137"/>
      <c r="O4137"/>
      <c r="P4137"/>
      <c r="Q4137"/>
      <c r="R4137"/>
      <c r="S4137"/>
      <c r="T4137"/>
      <c r="U4137"/>
      <c r="V4137" s="2"/>
    </row>
    <row r="4138" spans="2:22" x14ac:dyDescent="0.2">
      <c r="B4138" s="2"/>
      <c r="C4138" s="2"/>
      <c r="D4138" s="2"/>
      <c r="E4138" s="2"/>
      <c r="F4138" s="2"/>
      <c r="G4138" s="3"/>
      <c r="H4138" s="3"/>
      <c r="I4138" s="2"/>
      <c r="J4138"/>
      <c r="K4138"/>
      <c r="L4138"/>
      <c r="M4138"/>
      <c r="N4138"/>
      <c r="O4138"/>
      <c r="P4138"/>
      <c r="Q4138"/>
      <c r="R4138"/>
      <c r="S4138"/>
      <c r="T4138"/>
      <c r="U4138"/>
      <c r="V4138" s="2"/>
    </row>
    <row r="4139" spans="2:22" x14ac:dyDescent="0.2">
      <c r="B4139" s="2"/>
      <c r="C4139" s="2"/>
      <c r="D4139" s="2"/>
      <c r="E4139" s="2"/>
      <c r="F4139" s="2"/>
      <c r="G4139" s="3"/>
      <c r="H4139" s="3"/>
      <c r="I4139" s="2"/>
      <c r="J4139"/>
      <c r="K4139"/>
      <c r="L4139"/>
      <c r="M4139"/>
      <c r="N4139"/>
      <c r="O4139"/>
      <c r="P4139"/>
      <c r="Q4139"/>
      <c r="R4139"/>
      <c r="S4139"/>
      <c r="T4139"/>
      <c r="U4139"/>
      <c r="V4139" s="2"/>
    </row>
    <row r="4140" spans="2:22" x14ac:dyDescent="0.2">
      <c r="B4140" s="2"/>
      <c r="C4140" s="2"/>
      <c r="D4140" s="2"/>
      <c r="E4140" s="2"/>
      <c r="F4140" s="2"/>
      <c r="G4140" s="3"/>
      <c r="H4140" s="3"/>
      <c r="I4140" s="2"/>
      <c r="J4140"/>
      <c r="K4140"/>
      <c r="L4140"/>
      <c r="M4140"/>
      <c r="N4140"/>
      <c r="O4140"/>
      <c r="P4140"/>
      <c r="Q4140"/>
      <c r="R4140"/>
      <c r="S4140"/>
      <c r="T4140"/>
      <c r="U4140"/>
      <c r="V4140" s="2"/>
    </row>
    <row r="4141" spans="2:22" x14ac:dyDescent="0.2">
      <c r="B4141" s="2"/>
      <c r="C4141" s="2"/>
      <c r="D4141" s="2"/>
      <c r="E4141" s="2"/>
      <c r="F4141" s="2"/>
      <c r="G4141" s="3"/>
      <c r="H4141" s="3"/>
      <c r="I4141" s="2"/>
      <c r="J4141"/>
      <c r="K4141"/>
      <c r="L4141"/>
      <c r="M4141"/>
      <c r="N4141"/>
      <c r="O4141"/>
      <c r="P4141"/>
      <c r="Q4141"/>
      <c r="R4141"/>
      <c r="S4141"/>
      <c r="T4141"/>
      <c r="U4141"/>
      <c r="V4141" s="2"/>
    </row>
    <row r="4142" spans="2:22" x14ac:dyDescent="0.2">
      <c r="B4142" s="2"/>
      <c r="C4142" s="2"/>
      <c r="D4142" s="2"/>
      <c r="E4142" s="2"/>
      <c r="F4142" s="2"/>
      <c r="G4142" s="3"/>
      <c r="H4142" s="3"/>
      <c r="I4142" s="2"/>
      <c r="J4142"/>
      <c r="K4142"/>
      <c r="L4142"/>
      <c r="M4142"/>
      <c r="N4142"/>
      <c r="O4142"/>
      <c r="P4142"/>
      <c r="Q4142"/>
      <c r="R4142"/>
      <c r="S4142"/>
      <c r="T4142"/>
      <c r="U4142"/>
      <c r="V4142" s="2"/>
    </row>
    <row r="4143" spans="2:22" x14ac:dyDescent="0.2">
      <c r="B4143" s="2"/>
      <c r="C4143" s="2"/>
      <c r="D4143" s="2"/>
      <c r="E4143" s="2"/>
      <c r="F4143" s="2"/>
      <c r="G4143" s="3"/>
      <c r="H4143" s="3"/>
      <c r="I4143" s="2"/>
      <c r="J4143"/>
      <c r="K4143"/>
      <c r="L4143"/>
      <c r="M4143"/>
      <c r="N4143"/>
      <c r="O4143"/>
      <c r="P4143"/>
      <c r="Q4143"/>
      <c r="R4143"/>
      <c r="S4143"/>
      <c r="T4143"/>
      <c r="U4143"/>
      <c r="V4143" s="2"/>
    </row>
    <row r="4144" spans="2:22" x14ac:dyDescent="0.2">
      <c r="B4144" s="2"/>
      <c r="C4144" s="2"/>
      <c r="D4144" s="2"/>
      <c r="E4144" s="2"/>
      <c r="F4144" s="2"/>
      <c r="G4144" s="3"/>
      <c r="H4144" s="3"/>
      <c r="I4144" s="2"/>
      <c r="J4144"/>
      <c r="K4144"/>
      <c r="L4144"/>
      <c r="M4144"/>
      <c r="N4144"/>
      <c r="O4144"/>
      <c r="P4144"/>
      <c r="Q4144"/>
      <c r="R4144"/>
      <c r="S4144"/>
      <c r="T4144"/>
      <c r="U4144"/>
      <c r="V4144" s="2"/>
    </row>
    <row r="4145" spans="2:22" x14ac:dyDescent="0.2">
      <c r="B4145" s="2"/>
      <c r="C4145" s="2"/>
      <c r="D4145" s="2"/>
      <c r="E4145" s="2"/>
      <c r="F4145" s="2"/>
      <c r="G4145" s="3"/>
      <c r="H4145" s="3"/>
      <c r="I4145" s="2"/>
      <c r="J4145"/>
      <c r="K4145"/>
      <c r="L4145"/>
      <c r="M4145"/>
      <c r="N4145"/>
      <c r="O4145"/>
      <c r="P4145"/>
      <c r="Q4145"/>
      <c r="R4145"/>
      <c r="S4145"/>
      <c r="T4145"/>
      <c r="U4145"/>
      <c r="V4145" s="2"/>
    </row>
    <row r="4146" spans="2:22" x14ac:dyDescent="0.2">
      <c r="B4146" s="2"/>
      <c r="C4146" s="2"/>
      <c r="D4146" s="2"/>
      <c r="E4146" s="2"/>
      <c r="F4146" s="2"/>
      <c r="G4146" s="3"/>
      <c r="H4146" s="3"/>
      <c r="I4146" s="2"/>
      <c r="J4146"/>
      <c r="K4146"/>
      <c r="L4146"/>
      <c r="M4146"/>
      <c r="N4146"/>
      <c r="O4146"/>
      <c r="P4146"/>
      <c r="Q4146"/>
      <c r="R4146"/>
      <c r="S4146"/>
      <c r="T4146"/>
      <c r="U4146"/>
      <c r="V4146" s="2"/>
    </row>
    <row r="4147" spans="2:22" x14ac:dyDescent="0.2">
      <c r="B4147" s="2"/>
      <c r="C4147" s="2"/>
      <c r="D4147" s="2"/>
      <c r="E4147" s="2"/>
      <c r="F4147" s="2"/>
      <c r="G4147" s="3"/>
      <c r="H4147" s="3"/>
      <c r="I4147" s="2"/>
      <c r="J4147"/>
      <c r="K4147"/>
      <c r="L4147"/>
      <c r="M4147"/>
      <c r="N4147"/>
      <c r="O4147"/>
      <c r="P4147"/>
      <c r="Q4147"/>
      <c r="R4147"/>
      <c r="S4147"/>
      <c r="T4147"/>
      <c r="U4147"/>
      <c r="V4147" s="2"/>
    </row>
    <row r="4148" spans="2:22" x14ac:dyDescent="0.2">
      <c r="B4148" s="2"/>
      <c r="C4148" s="2"/>
      <c r="D4148" s="2"/>
      <c r="E4148" s="2"/>
      <c r="F4148" s="2"/>
      <c r="G4148" s="3"/>
      <c r="H4148" s="3"/>
      <c r="I4148" s="2"/>
      <c r="J4148"/>
      <c r="K4148"/>
      <c r="L4148"/>
      <c r="M4148"/>
      <c r="N4148"/>
      <c r="O4148"/>
      <c r="P4148"/>
      <c r="Q4148"/>
      <c r="R4148"/>
      <c r="S4148"/>
      <c r="T4148"/>
      <c r="U4148"/>
      <c r="V4148" s="2"/>
    </row>
    <row r="4149" spans="2:22" x14ac:dyDescent="0.2">
      <c r="B4149" s="2"/>
      <c r="C4149" s="2"/>
      <c r="D4149" s="2"/>
      <c r="E4149" s="2"/>
      <c r="F4149" s="2"/>
      <c r="G4149" s="3"/>
      <c r="H4149" s="3"/>
      <c r="I4149" s="2"/>
      <c r="J4149"/>
      <c r="K4149"/>
      <c r="L4149"/>
      <c r="M4149"/>
      <c r="N4149"/>
      <c r="O4149"/>
      <c r="P4149"/>
      <c r="Q4149"/>
      <c r="R4149"/>
      <c r="S4149"/>
      <c r="T4149"/>
      <c r="U4149"/>
      <c r="V4149" s="2"/>
    </row>
    <row r="4150" spans="2:22" x14ac:dyDescent="0.2">
      <c r="B4150" s="2"/>
      <c r="C4150" s="2"/>
      <c r="D4150" s="2"/>
      <c r="E4150" s="2"/>
      <c r="F4150" s="2"/>
      <c r="G4150" s="3"/>
      <c r="H4150" s="3"/>
      <c r="I4150" s="2"/>
      <c r="J4150"/>
      <c r="K4150"/>
      <c r="L4150"/>
      <c r="M4150"/>
      <c r="N4150"/>
      <c r="O4150"/>
      <c r="P4150"/>
      <c r="Q4150"/>
      <c r="R4150"/>
      <c r="S4150"/>
      <c r="T4150"/>
      <c r="U4150"/>
      <c r="V4150" s="2"/>
    </row>
    <row r="4151" spans="2:22" x14ac:dyDescent="0.2">
      <c r="B4151" s="2"/>
      <c r="C4151" s="2"/>
      <c r="D4151" s="2"/>
      <c r="E4151" s="2"/>
      <c r="F4151" s="2"/>
      <c r="G4151" s="3"/>
      <c r="H4151" s="3"/>
      <c r="I4151" s="2"/>
      <c r="J4151"/>
      <c r="K4151"/>
      <c r="L4151"/>
      <c r="M4151"/>
      <c r="N4151"/>
      <c r="O4151"/>
      <c r="P4151"/>
      <c r="Q4151"/>
      <c r="R4151"/>
      <c r="S4151"/>
      <c r="T4151"/>
      <c r="U4151"/>
      <c r="V4151" s="2"/>
    </row>
    <row r="4152" spans="2:22" x14ac:dyDescent="0.2">
      <c r="B4152" s="2"/>
      <c r="C4152" s="2"/>
      <c r="D4152" s="2"/>
      <c r="E4152" s="2"/>
      <c r="F4152" s="2"/>
      <c r="G4152" s="3"/>
      <c r="H4152" s="3"/>
      <c r="I4152" s="2"/>
      <c r="J4152"/>
      <c r="K4152"/>
      <c r="L4152"/>
      <c r="M4152"/>
      <c r="N4152"/>
      <c r="O4152"/>
      <c r="P4152"/>
      <c r="Q4152"/>
      <c r="R4152"/>
      <c r="S4152"/>
      <c r="T4152"/>
      <c r="U4152"/>
      <c r="V4152" s="2"/>
    </row>
    <row r="4153" spans="2:22" x14ac:dyDescent="0.2">
      <c r="B4153" s="2"/>
      <c r="C4153" s="2"/>
      <c r="D4153" s="2"/>
      <c r="E4153" s="2"/>
      <c r="F4153" s="2"/>
      <c r="G4153" s="3"/>
      <c r="H4153" s="3"/>
      <c r="I4153" s="2"/>
      <c r="J4153"/>
      <c r="K4153"/>
      <c r="L4153"/>
      <c r="M4153"/>
      <c r="N4153"/>
      <c r="O4153"/>
      <c r="P4153"/>
      <c r="Q4153"/>
      <c r="R4153"/>
      <c r="S4153"/>
      <c r="T4153"/>
      <c r="U4153"/>
      <c r="V4153" s="2"/>
    </row>
    <row r="4154" spans="2:22" x14ac:dyDescent="0.2">
      <c r="B4154" s="2"/>
      <c r="C4154" s="2"/>
      <c r="D4154" s="2"/>
      <c r="E4154" s="2"/>
      <c r="F4154" s="2"/>
      <c r="G4154" s="3"/>
      <c r="H4154" s="3"/>
      <c r="I4154" s="2"/>
      <c r="J4154"/>
      <c r="K4154"/>
      <c r="L4154"/>
      <c r="M4154"/>
      <c r="N4154"/>
      <c r="O4154"/>
      <c r="P4154"/>
      <c r="Q4154"/>
      <c r="R4154"/>
      <c r="S4154"/>
      <c r="T4154"/>
      <c r="U4154"/>
      <c r="V4154" s="2"/>
    </row>
    <row r="4155" spans="2:22" x14ac:dyDescent="0.2">
      <c r="B4155" s="2"/>
      <c r="C4155" s="2"/>
      <c r="D4155" s="2"/>
      <c r="E4155" s="2"/>
      <c r="F4155" s="2"/>
      <c r="G4155" s="3"/>
      <c r="H4155" s="3"/>
      <c r="I4155" s="2"/>
      <c r="J4155"/>
      <c r="K4155"/>
      <c r="L4155"/>
      <c r="M4155"/>
      <c r="N4155"/>
      <c r="O4155"/>
      <c r="P4155"/>
      <c r="Q4155"/>
      <c r="R4155"/>
      <c r="S4155"/>
      <c r="T4155"/>
      <c r="U4155"/>
      <c r="V4155" s="2"/>
    </row>
    <row r="4156" spans="2:22" x14ac:dyDescent="0.2">
      <c r="B4156" s="2"/>
      <c r="C4156" s="2"/>
      <c r="D4156" s="2"/>
      <c r="E4156" s="2"/>
      <c r="F4156" s="2"/>
      <c r="G4156" s="3"/>
      <c r="H4156" s="3"/>
      <c r="I4156" s="2"/>
      <c r="J4156"/>
      <c r="K4156"/>
      <c r="L4156"/>
      <c r="M4156"/>
      <c r="N4156"/>
      <c r="O4156"/>
      <c r="P4156"/>
      <c r="Q4156"/>
      <c r="R4156"/>
      <c r="S4156"/>
      <c r="T4156"/>
      <c r="U4156"/>
      <c r="V4156" s="2"/>
    </row>
    <row r="4157" spans="2:22" x14ac:dyDescent="0.2">
      <c r="B4157" s="2"/>
      <c r="C4157" s="2"/>
      <c r="D4157" s="2"/>
      <c r="E4157" s="2"/>
      <c r="F4157" s="2"/>
      <c r="G4157" s="3"/>
      <c r="H4157" s="3"/>
      <c r="I4157" s="2"/>
      <c r="J4157"/>
      <c r="K4157"/>
      <c r="L4157"/>
      <c r="M4157"/>
      <c r="N4157"/>
      <c r="O4157"/>
      <c r="P4157"/>
      <c r="Q4157"/>
      <c r="R4157"/>
      <c r="S4157"/>
      <c r="T4157"/>
      <c r="U4157"/>
      <c r="V4157" s="2"/>
    </row>
    <row r="4158" spans="2:22" x14ac:dyDescent="0.2">
      <c r="B4158" s="2"/>
      <c r="C4158" s="2"/>
      <c r="D4158" s="2"/>
      <c r="E4158" s="2"/>
      <c r="F4158" s="2"/>
      <c r="G4158" s="3"/>
      <c r="H4158" s="3"/>
      <c r="I4158" s="2"/>
      <c r="J4158"/>
      <c r="K4158"/>
      <c r="L4158"/>
      <c r="M4158"/>
      <c r="N4158"/>
      <c r="O4158"/>
      <c r="P4158"/>
      <c r="Q4158"/>
      <c r="R4158"/>
      <c r="S4158"/>
      <c r="T4158"/>
      <c r="U4158"/>
      <c r="V4158" s="2"/>
    </row>
    <row r="4159" spans="2:22" x14ac:dyDescent="0.2">
      <c r="B4159" s="2"/>
      <c r="C4159" s="2"/>
      <c r="D4159" s="2"/>
      <c r="E4159" s="2"/>
      <c r="F4159" s="2"/>
      <c r="G4159" s="3"/>
      <c r="H4159" s="3"/>
      <c r="I4159" s="2"/>
      <c r="J4159"/>
      <c r="K4159"/>
      <c r="L4159"/>
      <c r="M4159"/>
      <c r="N4159"/>
      <c r="O4159"/>
      <c r="P4159"/>
      <c r="Q4159"/>
      <c r="R4159"/>
      <c r="S4159"/>
      <c r="T4159"/>
      <c r="U4159"/>
      <c r="V4159" s="2"/>
    </row>
    <row r="4160" spans="2:22" x14ac:dyDescent="0.2">
      <c r="B4160" s="2"/>
      <c r="C4160" s="2"/>
      <c r="D4160" s="2"/>
      <c r="E4160" s="2"/>
      <c r="F4160" s="2"/>
      <c r="G4160" s="3"/>
      <c r="H4160" s="3"/>
      <c r="I4160" s="2"/>
      <c r="J4160"/>
      <c r="K4160"/>
      <c r="L4160"/>
      <c r="M4160"/>
      <c r="N4160"/>
      <c r="O4160"/>
      <c r="P4160"/>
      <c r="Q4160"/>
      <c r="R4160"/>
      <c r="S4160"/>
      <c r="T4160"/>
      <c r="U4160"/>
      <c r="V4160" s="2"/>
    </row>
    <row r="4161" spans="2:22" x14ac:dyDescent="0.2">
      <c r="B4161" s="2"/>
      <c r="C4161" s="2"/>
      <c r="D4161" s="2"/>
      <c r="E4161" s="2"/>
      <c r="F4161" s="2"/>
      <c r="G4161" s="3"/>
      <c r="H4161" s="3"/>
      <c r="I4161" s="2"/>
      <c r="J4161"/>
      <c r="K4161"/>
      <c r="L4161"/>
      <c r="M4161"/>
      <c r="N4161"/>
      <c r="O4161"/>
      <c r="P4161"/>
      <c r="Q4161"/>
      <c r="R4161"/>
      <c r="S4161"/>
      <c r="T4161"/>
      <c r="U4161"/>
      <c r="V4161" s="2"/>
    </row>
    <row r="4162" spans="2:22" x14ac:dyDescent="0.2">
      <c r="B4162" s="2"/>
      <c r="C4162" s="2"/>
      <c r="D4162" s="2"/>
      <c r="E4162" s="2"/>
      <c r="F4162" s="2"/>
      <c r="G4162" s="3"/>
      <c r="H4162" s="3"/>
      <c r="I4162" s="2"/>
      <c r="J4162"/>
      <c r="K4162"/>
      <c r="L4162"/>
      <c r="M4162"/>
      <c r="N4162"/>
      <c r="O4162"/>
      <c r="P4162"/>
      <c r="Q4162"/>
      <c r="R4162"/>
      <c r="S4162"/>
      <c r="T4162"/>
      <c r="U4162"/>
      <c r="V4162" s="2"/>
    </row>
    <row r="4163" spans="2:22" x14ac:dyDescent="0.2">
      <c r="B4163" s="2"/>
      <c r="C4163" s="2"/>
      <c r="D4163" s="2"/>
      <c r="E4163" s="2"/>
      <c r="F4163" s="2"/>
      <c r="G4163" s="3"/>
      <c r="H4163" s="3"/>
      <c r="I4163" s="2"/>
      <c r="J4163"/>
      <c r="K4163"/>
      <c r="L4163"/>
      <c r="M4163"/>
      <c r="N4163"/>
      <c r="O4163"/>
      <c r="P4163"/>
      <c r="Q4163"/>
      <c r="R4163"/>
      <c r="S4163"/>
      <c r="T4163"/>
      <c r="U4163"/>
      <c r="V4163" s="2"/>
    </row>
    <row r="4164" spans="2:22" x14ac:dyDescent="0.2">
      <c r="B4164" s="2"/>
      <c r="C4164" s="2"/>
      <c r="D4164" s="2"/>
      <c r="E4164" s="2"/>
      <c r="F4164" s="2"/>
      <c r="G4164" s="3"/>
      <c r="H4164" s="3"/>
      <c r="I4164" s="2"/>
      <c r="J4164"/>
      <c r="K4164"/>
      <c r="L4164"/>
      <c r="M4164"/>
      <c r="N4164"/>
      <c r="O4164"/>
      <c r="P4164"/>
      <c r="Q4164"/>
      <c r="R4164"/>
      <c r="S4164"/>
      <c r="T4164"/>
      <c r="U4164"/>
      <c r="V4164" s="2"/>
    </row>
    <row r="4165" spans="2:22" x14ac:dyDescent="0.2">
      <c r="B4165" s="2"/>
      <c r="C4165" s="2"/>
      <c r="D4165" s="2"/>
      <c r="E4165" s="2"/>
      <c r="F4165" s="2"/>
      <c r="G4165" s="3"/>
      <c r="H4165" s="3"/>
      <c r="I4165" s="2"/>
      <c r="J4165"/>
      <c r="K4165"/>
      <c r="L4165"/>
      <c r="M4165"/>
      <c r="N4165"/>
      <c r="O4165"/>
      <c r="P4165"/>
      <c r="Q4165"/>
      <c r="R4165"/>
      <c r="S4165"/>
      <c r="T4165"/>
      <c r="U4165"/>
      <c r="V4165" s="2"/>
    </row>
    <row r="4166" spans="2:22" x14ac:dyDescent="0.2">
      <c r="B4166" s="2"/>
      <c r="C4166" s="2"/>
      <c r="D4166" s="2"/>
      <c r="E4166" s="2"/>
      <c r="F4166" s="2"/>
      <c r="G4166" s="3"/>
      <c r="H4166" s="3"/>
      <c r="I4166" s="2"/>
      <c r="J4166"/>
      <c r="K4166"/>
      <c r="L4166"/>
      <c r="M4166"/>
      <c r="N4166"/>
      <c r="O4166"/>
      <c r="P4166"/>
      <c r="Q4166"/>
      <c r="R4166"/>
      <c r="S4166"/>
      <c r="T4166"/>
      <c r="U4166"/>
      <c r="V4166" s="2"/>
    </row>
    <row r="4167" spans="2:22" x14ac:dyDescent="0.2">
      <c r="B4167" s="2"/>
      <c r="C4167" s="2"/>
      <c r="D4167" s="2"/>
      <c r="E4167" s="2"/>
      <c r="F4167" s="2"/>
      <c r="G4167" s="3"/>
      <c r="H4167" s="3"/>
      <c r="I4167" s="2"/>
      <c r="J4167"/>
      <c r="K4167"/>
      <c r="L4167"/>
      <c r="M4167"/>
      <c r="N4167"/>
      <c r="O4167"/>
      <c r="P4167"/>
      <c r="Q4167"/>
      <c r="R4167"/>
      <c r="S4167"/>
      <c r="T4167"/>
      <c r="U4167"/>
      <c r="V4167" s="2"/>
    </row>
    <row r="4168" spans="2:22" x14ac:dyDescent="0.2">
      <c r="B4168" s="2"/>
      <c r="C4168" s="2"/>
      <c r="D4168" s="2"/>
      <c r="E4168" s="2"/>
      <c r="F4168" s="2"/>
      <c r="G4168" s="3"/>
      <c r="H4168" s="3"/>
      <c r="I4168" s="2"/>
      <c r="J4168"/>
      <c r="K4168"/>
      <c r="L4168"/>
      <c r="M4168"/>
      <c r="N4168"/>
      <c r="O4168"/>
      <c r="P4168"/>
      <c r="Q4168"/>
      <c r="R4168"/>
      <c r="S4168"/>
      <c r="T4168"/>
      <c r="U4168"/>
      <c r="V4168" s="2"/>
    </row>
    <row r="4169" spans="2:22" x14ac:dyDescent="0.2">
      <c r="B4169" s="2"/>
      <c r="C4169" s="2"/>
      <c r="D4169" s="2"/>
      <c r="E4169" s="2"/>
      <c r="F4169" s="2"/>
      <c r="G4169" s="3"/>
      <c r="H4169" s="3"/>
      <c r="I4169" s="2"/>
      <c r="J4169"/>
      <c r="K4169"/>
      <c r="L4169"/>
      <c r="M4169"/>
      <c r="N4169"/>
      <c r="O4169"/>
      <c r="P4169"/>
      <c r="Q4169"/>
      <c r="R4169"/>
      <c r="S4169"/>
      <c r="T4169"/>
      <c r="U4169"/>
      <c r="V4169" s="2"/>
    </row>
    <row r="4170" spans="2:22" x14ac:dyDescent="0.2">
      <c r="B4170" s="2"/>
      <c r="C4170" s="2"/>
      <c r="D4170" s="2"/>
      <c r="E4170" s="2"/>
      <c r="F4170" s="2"/>
      <c r="G4170" s="3"/>
      <c r="H4170" s="3"/>
      <c r="I4170" s="2"/>
      <c r="J4170"/>
      <c r="K4170"/>
      <c r="L4170"/>
      <c r="M4170"/>
      <c r="N4170"/>
      <c r="O4170"/>
      <c r="P4170"/>
      <c r="Q4170"/>
      <c r="R4170"/>
      <c r="S4170"/>
      <c r="T4170"/>
      <c r="U4170"/>
      <c r="V4170" s="2"/>
    </row>
    <row r="4171" spans="2:22" x14ac:dyDescent="0.2">
      <c r="B4171" s="2"/>
      <c r="C4171" s="2"/>
      <c r="D4171" s="2"/>
      <c r="E4171" s="2"/>
      <c r="F4171" s="2"/>
      <c r="G4171" s="3"/>
      <c r="H4171" s="3"/>
      <c r="I4171" s="2"/>
      <c r="J4171"/>
      <c r="K4171"/>
      <c r="L4171"/>
      <c r="M4171"/>
      <c r="N4171"/>
      <c r="O4171"/>
      <c r="P4171"/>
      <c r="Q4171"/>
      <c r="R4171"/>
      <c r="S4171"/>
      <c r="T4171"/>
      <c r="U4171"/>
      <c r="V4171" s="2"/>
    </row>
    <row r="4172" spans="2:22" x14ac:dyDescent="0.2">
      <c r="B4172" s="2"/>
      <c r="C4172" s="2"/>
      <c r="D4172" s="2"/>
      <c r="E4172" s="2"/>
      <c r="F4172" s="2"/>
      <c r="G4172" s="3"/>
      <c r="H4172" s="3"/>
      <c r="I4172" s="2"/>
      <c r="J4172"/>
      <c r="K4172"/>
      <c r="L4172"/>
      <c r="M4172"/>
      <c r="N4172"/>
      <c r="O4172"/>
      <c r="P4172"/>
      <c r="Q4172"/>
      <c r="R4172"/>
      <c r="S4172"/>
      <c r="T4172"/>
      <c r="U4172"/>
      <c r="V4172" s="2"/>
    </row>
    <row r="4173" spans="2:22" x14ac:dyDescent="0.2">
      <c r="B4173" s="2"/>
      <c r="C4173" s="2"/>
      <c r="D4173" s="2"/>
      <c r="E4173" s="2"/>
      <c r="F4173" s="2"/>
      <c r="G4173" s="3"/>
      <c r="H4173" s="3"/>
      <c r="I4173" s="2"/>
      <c r="J4173"/>
      <c r="K4173"/>
      <c r="L4173"/>
      <c r="M4173"/>
      <c r="N4173"/>
      <c r="O4173"/>
      <c r="P4173"/>
      <c r="Q4173"/>
      <c r="R4173"/>
      <c r="S4173"/>
      <c r="T4173"/>
      <c r="U4173"/>
      <c r="V4173" s="2"/>
    </row>
    <row r="4174" spans="2:22" x14ac:dyDescent="0.2">
      <c r="B4174" s="2"/>
      <c r="C4174" s="2"/>
      <c r="D4174" s="2"/>
      <c r="E4174" s="2"/>
      <c r="F4174" s="2"/>
      <c r="G4174" s="3"/>
      <c r="H4174" s="3"/>
      <c r="I4174" s="2"/>
      <c r="J4174"/>
      <c r="K4174"/>
      <c r="L4174"/>
      <c r="M4174"/>
      <c r="N4174"/>
      <c r="O4174"/>
      <c r="P4174"/>
      <c r="Q4174"/>
      <c r="R4174"/>
      <c r="S4174"/>
      <c r="T4174"/>
      <c r="U4174"/>
      <c r="V4174" s="2"/>
    </row>
    <row r="4175" spans="2:22" x14ac:dyDescent="0.2">
      <c r="B4175" s="2"/>
      <c r="C4175" s="2"/>
      <c r="D4175" s="2"/>
      <c r="E4175" s="2"/>
      <c r="F4175" s="2"/>
      <c r="G4175" s="3"/>
      <c r="H4175" s="3"/>
      <c r="I4175" s="2"/>
      <c r="J4175"/>
      <c r="K4175"/>
      <c r="L4175"/>
      <c r="M4175"/>
      <c r="N4175"/>
      <c r="O4175"/>
      <c r="P4175"/>
      <c r="Q4175"/>
      <c r="R4175"/>
      <c r="S4175"/>
      <c r="T4175"/>
      <c r="U4175"/>
      <c r="V4175" s="2"/>
    </row>
    <row r="4176" spans="2:22" x14ac:dyDescent="0.2">
      <c r="B4176" s="2"/>
      <c r="C4176" s="2"/>
      <c r="D4176" s="2"/>
      <c r="E4176" s="2"/>
      <c r="F4176" s="2"/>
      <c r="G4176" s="3"/>
      <c r="H4176" s="3"/>
      <c r="I4176" s="2"/>
      <c r="J4176"/>
      <c r="K4176"/>
      <c r="L4176"/>
      <c r="M4176"/>
      <c r="N4176"/>
      <c r="O4176"/>
      <c r="P4176"/>
      <c r="Q4176"/>
      <c r="R4176"/>
      <c r="S4176"/>
      <c r="T4176"/>
      <c r="U4176"/>
      <c r="V4176" s="2"/>
    </row>
    <row r="4177" spans="2:22" x14ac:dyDescent="0.2">
      <c r="B4177" s="2"/>
      <c r="C4177" s="2"/>
      <c r="D4177" s="2"/>
      <c r="E4177" s="2"/>
      <c r="F4177" s="2"/>
      <c r="G4177" s="3"/>
      <c r="H4177" s="3"/>
      <c r="I4177" s="2"/>
      <c r="J4177"/>
      <c r="K4177"/>
      <c r="L4177"/>
      <c r="M4177"/>
      <c r="N4177"/>
      <c r="O4177"/>
      <c r="P4177"/>
      <c r="Q4177"/>
      <c r="R4177"/>
      <c r="S4177"/>
      <c r="T4177"/>
      <c r="U4177"/>
      <c r="V4177" s="2"/>
    </row>
    <row r="4178" spans="2:22" x14ac:dyDescent="0.2">
      <c r="B4178" s="2"/>
      <c r="C4178" s="2"/>
      <c r="D4178" s="2"/>
      <c r="E4178" s="2"/>
      <c r="F4178" s="2"/>
      <c r="G4178" s="3"/>
      <c r="H4178" s="3"/>
      <c r="I4178" s="2"/>
      <c r="J4178"/>
      <c r="K4178"/>
      <c r="L4178"/>
      <c r="M4178"/>
      <c r="N4178"/>
      <c r="O4178"/>
      <c r="P4178"/>
      <c r="Q4178"/>
      <c r="R4178"/>
      <c r="S4178"/>
      <c r="T4178"/>
      <c r="U4178"/>
      <c r="V4178" s="2"/>
    </row>
    <row r="4179" spans="2:22" x14ac:dyDescent="0.2">
      <c r="B4179" s="2"/>
      <c r="C4179" s="2"/>
      <c r="D4179" s="2"/>
      <c r="E4179" s="2"/>
      <c r="F4179" s="2"/>
      <c r="G4179" s="3"/>
      <c r="H4179" s="3"/>
      <c r="I4179" s="2"/>
      <c r="J4179"/>
      <c r="K4179"/>
      <c r="L4179"/>
      <c r="M4179"/>
      <c r="N4179"/>
      <c r="O4179"/>
      <c r="P4179"/>
      <c r="Q4179"/>
      <c r="R4179"/>
      <c r="S4179"/>
      <c r="T4179"/>
      <c r="U4179"/>
      <c r="V4179" s="2"/>
    </row>
    <row r="4180" spans="2:22" x14ac:dyDescent="0.2">
      <c r="B4180" s="2"/>
      <c r="C4180" s="2"/>
      <c r="D4180" s="2"/>
      <c r="E4180" s="2"/>
      <c r="F4180" s="2"/>
      <c r="G4180" s="3"/>
      <c r="H4180" s="3"/>
      <c r="I4180" s="2"/>
      <c r="J4180"/>
      <c r="K4180"/>
      <c r="L4180"/>
      <c r="M4180"/>
      <c r="N4180"/>
      <c r="O4180"/>
      <c r="P4180"/>
      <c r="Q4180"/>
      <c r="R4180"/>
      <c r="S4180"/>
      <c r="T4180"/>
      <c r="U4180"/>
      <c r="V4180" s="2"/>
    </row>
    <row r="4181" spans="2:22" x14ac:dyDescent="0.2">
      <c r="B4181" s="2"/>
      <c r="C4181" s="2"/>
      <c r="D4181" s="2"/>
      <c r="E4181" s="2"/>
      <c r="F4181" s="2"/>
      <c r="G4181" s="3"/>
      <c r="H4181" s="3"/>
      <c r="I4181" s="2"/>
      <c r="J4181"/>
      <c r="K4181"/>
      <c r="L4181"/>
      <c r="M4181"/>
      <c r="N4181"/>
      <c r="O4181"/>
      <c r="P4181"/>
      <c r="Q4181"/>
      <c r="R4181"/>
      <c r="S4181"/>
      <c r="T4181"/>
      <c r="U4181"/>
      <c r="V4181" s="2"/>
    </row>
    <row r="4182" spans="2:22" x14ac:dyDescent="0.2">
      <c r="B4182" s="2"/>
      <c r="C4182" s="2"/>
      <c r="D4182" s="2"/>
      <c r="E4182" s="2"/>
      <c r="F4182" s="2"/>
      <c r="G4182" s="3"/>
      <c r="H4182" s="3"/>
      <c r="I4182" s="2"/>
      <c r="J4182"/>
      <c r="K4182"/>
      <c r="L4182"/>
      <c r="M4182"/>
      <c r="N4182"/>
      <c r="O4182"/>
      <c r="P4182"/>
      <c r="Q4182"/>
      <c r="R4182"/>
      <c r="S4182"/>
      <c r="T4182"/>
      <c r="U4182"/>
      <c r="V4182" s="2"/>
    </row>
    <row r="4183" spans="2:22" x14ac:dyDescent="0.2">
      <c r="B4183" s="2"/>
      <c r="C4183" s="2"/>
      <c r="D4183" s="2"/>
      <c r="E4183" s="2"/>
      <c r="F4183" s="2"/>
      <c r="G4183" s="3"/>
      <c r="H4183" s="3"/>
      <c r="I4183" s="2"/>
      <c r="J4183"/>
      <c r="K4183"/>
      <c r="L4183"/>
      <c r="M4183"/>
      <c r="N4183"/>
      <c r="O4183"/>
      <c r="P4183"/>
      <c r="Q4183"/>
      <c r="R4183"/>
      <c r="S4183"/>
      <c r="T4183"/>
      <c r="U4183"/>
      <c r="V4183" s="2"/>
    </row>
    <row r="4184" spans="2:22" x14ac:dyDescent="0.2">
      <c r="B4184" s="2"/>
      <c r="C4184" s="2"/>
      <c r="D4184" s="2"/>
      <c r="E4184" s="2"/>
      <c r="F4184" s="2"/>
      <c r="G4184" s="3"/>
      <c r="H4184" s="3"/>
      <c r="I4184" s="2"/>
      <c r="J4184"/>
      <c r="K4184"/>
      <c r="L4184"/>
      <c r="M4184"/>
      <c r="N4184"/>
      <c r="O4184"/>
      <c r="P4184"/>
      <c r="Q4184"/>
      <c r="R4184"/>
      <c r="S4184"/>
      <c r="T4184"/>
      <c r="U4184"/>
      <c r="V4184" s="2"/>
    </row>
    <row r="4185" spans="2:22" x14ac:dyDescent="0.2">
      <c r="B4185" s="2"/>
      <c r="C4185" s="2"/>
      <c r="D4185" s="2"/>
      <c r="E4185" s="2"/>
      <c r="F4185" s="2"/>
      <c r="G4185" s="3"/>
      <c r="H4185" s="3"/>
      <c r="I4185" s="2"/>
      <c r="J4185"/>
      <c r="K4185"/>
      <c r="L4185"/>
      <c r="M4185"/>
      <c r="N4185"/>
      <c r="O4185"/>
      <c r="P4185"/>
      <c r="Q4185"/>
      <c r="R4185"/>
      <c r="S4185"/>
      <c r="T4185"/>
      <c r="U4185"/>
      <c r="V4185" s="2"/>
    </row>
    <row r="4186" spans="2:22" x14ac:dyDescent="0.2">
      <c r="B4186" s="2"/>
      <c r="C4186" s="2"/>
      <c r="D4186" s="2"/>
      <c r="E4186" s="2"/>
      <c r="F4186" s="2"/>
      <c r="G4186" s="3"/>
      <c r="H4186" s="3"/>
      <c r="I4186" s="2"/>
      <c r="J4186"/>
      <c r="K4186"/>
      <c r="L4186"/>
      <c r="M4186"/>
      <c r="N4186"/>
      <c r="O4186"/>
      <c r="P4186"/>
      <c r="Q4186"/>
      <c r="R4186"/>
      <c r="S4186"/>
      <c r="T4186"/>
      <c r="U4186"/>
      <c r="V4186" s="2"/>
    </row>
    <row r="4187" spans="2:22" x14ac:dyDescent="0.2">
      <c r="B4187" s="2"/>
      <c r="C4187" s="2"/>
      <c r="D4187" s="2"/>
      <c r="E4187" s="2"/>
      <c r="F4187" s="2"/>
      <c r="G4187" s="3"/>
      <c r="H4187" s="3"/>
      <c r="I4187" s="2"/>
      <c r="J4187"/>
      <c r="K4187"/>
      <c r="L4187"/>
      <c r="M4187"/>
      <c r="N4187"/>
      <c r="O4187"/>
      <c r="P4187"/>
      <c r="Q4187"/>
      <c r="R4187"/>
      <c r="S4187"/>
      <c r="T4187"/>
      <c r="U4187"/>
      <c r="V4187" s="2"/>
    </row>
    <row r="4188" spans="2:22" x14ac:dyDescent="0.2">
      <c r="B4188" s="2"/>
      <c r="C4188" s="2"/>
      <c r="D4188" s="2"/>
      <c r="E4188" s="2"/>
      <c r="F4188" s="2"/>
      <c r="G4188" s="3"/>
      <c r="H4188" s="3"/>
      <c r="I4188" s="2"/>
      <c r="J4188"/>
      <c r="K4188"/>
      <c r="L4188"/>
      <c r="M4188"/>
      <c r="N4188"/>
      <c r="O4188"/>
      <c r="P4188"/>
      <c r="Q4188"/>
      <c r="R4188"/>
      <c r="S4188"/>
      <c r="T4188"/>
      <c r="U4188"/>
      <c r="V4188" s="2"/>
    </row>
    <row r="4189" spans="2:22" x14ac:dyDescent="0.2">
      <c r="B4189" s="2"/>
      <c r="C4189" s="2"/>
      <c r="D4189" s="2"/>
      <c r="E4189" s="2"/>
      <c r="F4189" s="2"/>
      <c r="G4189" s="3"/>
      <c r="H4189" s="3"/>
      <c r="I4189" s="2"/>
      <c r="J4189"/>
      <c r="K4189"/>
      <c r="L4189"/>
      <c r="M4189"/>
      <c r="N4189"/>
      <c r="O4189"/>
      <c r="P4189"/>
      <c r="Q4189"/>
      <c r="R4189"/>
      <c r="S4189"/>
      <c r="T4189"/>
      <c r="U4189"/>
      <c r="V4189" s="2"/>
    </row>
    <row r="4190" spans="2:22" x14ac:dyDescent="0.2">
      <c r="B4190" s="2"/>
      <c r="C4190" s="2"/>
      <c r="D4190" s="2"/>
      <c r="E4190" s="2"/>
      <c r="F4190" s="2"/>
      <c r="G4190" s="3"/>
      <c r="H4190" s="3"/>
      <c r="I4190" s="2"/>
      <c r="J4190"/>
      <c r="K4190"/>
      <c r="L4190"/>
      <c r="M4190"/>
      <c r="N4190"/>
      <c r="O4190"/>
      <c r="P4190"/>
      <c r="Q4190"/>
      <c r="R4190"/>
      <c r="S4190"/>
      <c r="T4190"/>
      <c r="U4190"/>
      <c r="V4190" s="2"/>
    </row>
    <row r="4191" spans="2:22" x14ac:dyDescent="0.2">
      <c r="B4191" s="2"/>
      <c r="C4191" s="2"/>
      <c r="D4191" s="2"/>
      <c r="E4191" s="2"/>
      <c r="F4191" s="2"/>
      <c r="G4191" s="3"/>
      <c r="H4191" s="3"/>
      <c r="I4191" s="2"/>
      <c r="J4191"/>
      <c r="K4191"/>
      <c r="L4191"/>
      <c r="M4191"/>
      <c r="N4191"/>
      <c r="O4191"/>
      <c r="P4191"/>
      <c r="Q4191"/>
      <c r="R4191"/>
      <c r="S4191"/>
      <c r="T4191"/>
      <c r="U4191"/>
      <c r="V4191" s="2"/>
    </row>
    <row r="4192" spans="2:22" x14ac:dyDescent="0.2">
      <c r="B4192" s="2"/>
      <c r="C4192" s="2"/>
      <c r="D4192" s="2"/>
      <c r="E4192" s="2"/>
      <c r="F4192" s="2"/>
      <c r="G4192" s="3"/>
      <c r="H4192" s="3"/>
      <c r="I4192" s="2"/>
      <c r="J4192"/>
      <c r="K4192"/>
      <c r="L4192"/>
      <c r="M4192"/>
      <c r="N4192"/>
      <c r="O4192"/>
      <c r="P4192"/>
      <c r="Q4192"/>
      <c r="R4192"/>
      <c r="S4192"/>
      <c r="T4192"/>
      <c r="U4192"/>
      <c r="V4192" s="2"/>
    </row>
    <row r="4193" spans="2:22" x14ac:dyDescent="0.2">
      <c r="B4193" s="2"/>
      <c r="C4193" s="2"/>
      <c r="D4193" s="2"/>
      <c r="E4193" s="2"/>
      <c r="F4193" s="2"/>
      <c r="G4193" s="3"/>
      <c r="H4193" s="3"/>
      <c r="I4193" s="2"/>
      <c r="J4193"/>
      <c r="K4193"/>
      <c r="L4193"/>
      <c r="M4193"/>
      <c r="N4193"/>
      <c r="O4193"/>
      <c r="P4193"/>
      <c r="Q4193"/>
      <c r="R4193"/>
      <c r="S4193"/>
      <c r="T4193"/>
      <c r="U4193"/>
      <c r="V4193" s="2"/>
    </row>
    <row r="4194" spans="2:22" x14ac:dyDescent="0.2">
      <c r="B4194" s="2"/>
      <c r="C4194" s="2"/>
      <c r="D4194" s="2"/>
      <c r="E4194" s="2"/>
      <c r="F4194" s="2"/>
      <c r="G4194" s="3"/>
      <c r="H4194" s="3"/>
      <c r="I4194" s="2"/>
      <c r="J4194"/>
      <c r="K4194"/>
      <c r="L4194"/>
      <c r="M4194"/>
      <c r="N4194"/>
      <c r="O4194"/>
      <c r="P4194"/>
      <c r="Q4194"/>
      <c r="R4194"/>
      <c r="S4194"/>
      <c r="T4194"/>
      <c r="U4194"/>
      <c r="V4194" s="2"/>
    </row>
    <row r="4195" spans="2:22" x14ac:dyDescent="0.2">
      <c r="B4195" s="2"/>
      <c r="C4195" s="2"/>
      <c r="D4195" s="2"/>
      <c r="E4195" s="2"/>
      <c r="F4195" s="2"/>
      <c r="G4195" s="3"/>
      <c r="H4195" s="3"/>
      <c r="I4195" s="2"/>
      <c r="J4195"/>
      <c r="K4195"/>
      <c r="L4195"/>
      <c r="M4195"/>
      <c r="N4195"/>
      <c r="O4195"/>
      <c r="P4195"/>
      <c r="Q4195"/>
      <c r="R4195"/>
      <c r="S4195"/>
      <c r="T4195"/>
      <c r="U4195"/>
      <c r="V4195" s="2"/>
    </row>
    <row r="4196" spans="2:22" x14ac:dyDescent="0.2">
      <c r="B4196" s="2"/>
      <c r="C4196" s="2"/>
      <c r="D4196" s="2"/>
      <c r="E4196" s="2"/>
      <c r="F4196" s="2"/>
      <c r="G4196" s="3"/>
      <c r="H4196" s="3"/>
      <c r="I4196" s="2"/>
      <c r="J4196"/>
      <c r="K4196"/>
      <c r="L4196"/>
      <c r="M4196"/>
      <c r="N4196"/>
      <c r="O4196"/>
      <c r="P4196"/>
      <c r="Q4196"/>
      <c r="R4196"/>
      <c r="S4196"/>
      <c r="T4196"/>
      <c r="U4196"/>
      <c r="V4196" s="2"/>
    </row>
    <row r="4197" spans="2:22" x14ac:dyDescent="0.2">
      <c r="B4197" s="2"/>
      <c r="C4197" s="2"/>
      <c r="D4197" s="2"/>
      <c r="E4197" s="2"/>
      <c r="F4197" s="2"/>
      <c r="G4197" s="3"/>
      <c r="H4197" s="3"/>
      <c r="I4197" s="2"/>
      <c r="J4197"/>
      <c r="K4197"/>
      <c r="L4197"/>
      <c r="M4197"/>
      <c r="N4197"/>
      <c r="O4197"/>
      <c r="P4197"/>
      <c r="Q4197"/>
      <c r="R4197"/>
      <c r="S4197"/>
      <c r="T4197"/>
      <c r="U4197"/>
      <c r="V4197" s="2"/>
    </row>
    <row r="4198" spans="2:22" x14ac:dyDescent="0.2">
      <c r="B4198" s="2"/>
      <c r="C4198" s="2"/>
      <c r="D4198" s="2"/>
      <c r="E4198" s="2"/>
      <c r="F4198" s="2"/>
      <c r="G4198" s="3"/>
      <c r="H4198" s="3"/>
      <c r="I4198" s="2"/>
      <c r="J4198"/>
      <c r="K4198"/>
      <c r="L4198"/>
      <c r="M4198"/>
      <c r="N4198"/>
      <c r="O4198"/>
      <c r="P4198"/>
      <c r="Q4198"/>
      <c r="R4198"/>
      <c r="S4198"/>
      <c r="T4198"/>
      <c r="U4198"/>
      <c r="V4198" s="2"/>
    </row>
    <row r="4199" spans="2:22" x14ac:dyDescent="0.2">
      <c r="B4199" s="2"/>
      <c r="C4199" s="2"/>
      <c r="D4199" s="2"/>
      <c r="E4199" s="2"/>
      <c r="F4199" s="2"/>
      <c r="G4199" s="3"/>
      <c r="H4199" s="3"/>
      <c r="I4199" s="2"/>
      <c r="J4199"/>
      <c r="K4199"/>
      <c r="L4199"/>
      <c r="M4199"/>
      <c r="N4199"/>
      <c r="O4199"/>
      <c r="P4199"/>
      <c r="Q4199"/>
      <c r="R4199"/>
      <c r="S4199"/>
      <c r="T4199"/>
      <c r="U4199"/>
      <c r="V4199" s="2"/>
    </row>
    <row r="4200" spans="2:22" x14ac:dyDescent="0.2">
      <c r="B4200" s="2"/>
      <c r="C4200" s="2"/>
      <c r="D4200" s="2"/>
      <c r="E4200" s="2"/>
      <c r="F4200" s="2"/>
      <c r="G4200" s="3"/>
      <c r="H4200" s="3"/>
      <c r="I4200" s="2"/>
      <c r="J4200"/>
      <c r="K4200"/>
      <c r="L4200"/>
      <c r="M4200"/>
      <c r="N4200"/>
      <c r="O4200"/>
      <c r="P4200"/>
      <c r="Q4200"/>
      <c r="R4200"/>
      <c r="S4200"/>
      <c r="T4200"/>
      <c r="U4200"/>
      <c r="V4200" s="2"/>
    </row>
    <row r="4201" spans="2:22" x14ac:dyDescent="0.2">
      <c r="B4201" s="2"/>
      <c r="C4201" s="2"/>
      <c r="D4201" s="2"/>
      <c r="E4201" s="2"/>
      <c r="F4201" s="2"/>
      <c r="G4201" s="3"/>
      <c r="H4201" s="3"/>
      <c r="I4201" s="2"/>
      <c r="J4201"/>
      <c r="K4201"/>
      <c r="L4201"/>
      <c r="M4201"/>
      <c r="N4201"/>
      <c r="O4201"/>
      <c r="P4201"/>
      <c r="Q4201"/>
      <c r="R4201"/>
      <c r="S4201"/>
      <c r="T4201"/>
      <c r="U4201"/>
      <c r="V4201" s="2"/>
    </row>
    <row r="4202" spans="2:22" x14ac:dyDescent="0.2">
      <c r="B4202" s="2"/>
      <c r="C4202" s="2"/>
      <c r="D4202" s="2"/>
      <c r="E4202" s="2"/>
      <c r="F4202" s="2"/>
      <c r="G4202" s="3"/>
      <c r="H4202" s="3"/>
      <c r="I4202" s="2"/>
      <c r="J4202"/>
      <c r="K4202"/>
      <c r="L4202"/>
      <c r="M4202"/>
      <c r="N4202"/>
      <c r="O4202"/>
      <c r="P4202"/>
      <c r="Q4202"/>
      <c r="R4202"/>
      <c r="S4202"/>
      <c r="T4202"/>
      <c r="U4202"/>
      <c r="V4202" s="2"/>
    </row>
    <row r="4203" spans="2:22" x14ac:dyDescent="0.2">
      <c r="B4203" s="2"/>
      <c r="C4203" s="2"/>
      <c r="D4203" s="2"/>
      <c r="E4203" s="2"/>
      <c r="F4203" s="2"/>
      <c r="G4203" s="3"/>
      <c r="H4203" s="3"/>
      <c r="I4203" s="2"/>
      <c r="J4203"/>
      <c r="K4203"/>
      <c r="L4203"/>
      <c r="M4203"/>
      <c r="N4203"/>
      <c r="O4203"/>
      <c r="P4203"/>
      <c r="Q4203"/>
      <c r="R4203"/>
      <c r="S4203"/>
      <c r="T4203"/>
      <c r="U4203"/>
      <c r="V4203" s="2"/>
    </row>
    <row r="4204" spans="2:22" x14ac:dyDescent="0.2">
      <c r="B4204" s="2"/>
      <c r="C4204" s="2"/>
      <c r="D4204" s="2"/>
      <c r="E4204" s="2"/>
      <c r="F4204" s="2"/>
      <c r="G4204" s="3"/>
      <c r="H4204" s="3"/>
      <c r="I4204" s="2"/>
      <c r="J4204"/>
      <c r="K4204"/>
      <c r="L4204"/>
      <c r="M4204"/>
      <c r="N4204"/>
      <c r="O4204"/>
      <c r="P4204"/>
      <c r="Q4204"/>
      <c r="R4204"/>
      <c r="S4204"/>
      <c r="T4204"/>
      <c r="U4204"/>
      <c r="V4204" s="2"/>
    </row>
    <row r="4205" spans="2:22" x14ac:dyDescent="0.2">
      <c r="B4205" s="2"/>
      <c r="C4205" s="2"/>
      <c r="D4205" s="2"/>
      <c r="E4205" s="2"/>
      <c r="F4205" s="2"/>
      <c r="G4205" s="3"/>
      <c r="H4205" s="3"/>
      <c r="I4205" s="2"/>
      <c r="J4205"/>
      <c r="K4205"/>
      <c r="L4205"/>
      <c r="M4205"/>
      <c r="N4205"/>
      <c r="O4205"/>
      <c r="P4205"/>
      <c r="Q4205"/>
      <c r="R4205"/>
      <c r="S4205"/>
      <c r="T4205"/>
      <c r="U4205"/>
      <c r="V4205" s="2"/>
    </row>
    <row r="4206" spans="2:22" x14ac:dyDescent="0.2">
      <c r="B4206" s="2"/>
      <c r="C4206" s="2"/>
      <c r="D4206" s="2"/>
      <c r="E4206" s="2"/>
      <c r="F4206" s="2"/>
      <c r="G4206" s="3"/>
      <c r="H4206" s="3"/>
      <c r="I4206" s="2"/>
      <c r="J4206"/>
      <c r="K4206"/>
      <c r="L4206"/>
      <c r="M4206"/>
      <c r="N4206"/>
      <c r="O4206"/>
      <c r="P4206"/>
      <c r="Q4206"/>
      <c r="R4206"/>
      <c r="S4206"/>
      <c r="T4206"/>
      <c r="U4206"/>
      <c r="V4206" s="2"/>
    </row>
    <row r="4207" spans="2:22" x14ac:dyDescent="0.2">
      <c r="B4207" s="2"/>
      <c r="C4207" s="2"/>
      <c r="D4207" s="2"/>
      <c r="E4207" s="2"/>
      <c r="F4207" s="2"/>
      <c r="G4207" s="3"/>
      <c r="H4207" s="3"/>
      <c r="I4207" s="2"/>
      <c r="J4207"/>
      <c r="K4207"/>
      <c r="L4207"/>
      <c r="M4207"/>
      <c r="N4207"/>
      <c r="O4207"/>
      <c r="P4207"/>
      <c r="Q4207"/>
      <c r="R4207"/>
      <c r="S4207"/>
      <c r="T4207"/>
      <c r="U4207"/>
      <c r="V4207" s="2"/>
    </row>
    <row r="4208" spans="2:22" x14ac:dyDescent="0.2">
      <c r="B4208" s="2"/>
      <c r="C4208" s="2"/>
      <c r="D4208" s="2"/>
      <c r="E4208" s="2"/>
      <c r="F4208" s="2"/>
      <c r="G4208" s="3"/>
      <c r="H4208" s="3"/>
      <c r="I4208" s="2"/>
      <c r="J4208"/>
      <c r="K4208"/>
      <c r="L4208"/>
      <c r="M4208"/>
      <c r="N4208"/>
      <c r="O4208"/>
      <c r="P4208"/>
      <c r="Q4208"/>
      <c r="R4208"/>
      <c r="S4208"/>
      <c r="T4208"/>
      <c r="U4208"/>
      <c r="V4208" s="2"/>
    </row>
    <row r="4209" spans="2:22" x14ac:dyDescent="0.2">
      <c r="B4209" s="2"/>
      <c r="C4209" s="2"/>
      <c r="D4209" s="2"/>
      <c r="E4209" s="2"/>
      <c r="F4209" s="2"/>
      <c r="G4209" s="3"/>
      <c r="H4209" s="3"/>
      <c r="I4209" s="2"/>
      <c r="J4209"/>
      <c r="K4209"/>
      <c r="L4209"/>
      <c r="M4209"/>
      <c r="N4209"/>
      <c r="O4209"/>
      <c r="P4209"/>
      <c r="Q4209"/>
      <c r="R4209"/>
      <c r="S4209"/>
      <c r="T4209"/>
      <c r="U4209"/>
      <c r="V4209" s="2"/>
    </row>
    <row r="4210" spans="2:22" x14ac:dyDescent="0.2">
      <c r="B4210" s="2"/>
      <c r="C4210" s="2"/>
      <c r="D4210" s="2"/>
      <c r="E4210" s="2"/>
      <c r="F4210" s="2"/>
      <c r="G4210" s="3"/>
      <c r="H4210" s="3"/>
      <c r="I4210" s="2"/>
      <c r="J4210"/>
      <c r="K4210"/>
      <c r="L4210"/>
      <c r="M4210"/>
      <c r="N4210"/>
      <c r="O4210"/>
      <c r="P4210"/>
      <c r="Q4210"/>
      <c r="R4210"/>
      <c r="S4210"/>
      <c r="T4210"/>
      <c r="U4210"/>
      <c r="V4210" s="2"/>
    </row>
    <row r="4211" spans="2:22" x14ac:dyDescent="0.2">
      <c r="B4211" s="2"/>
      <c r="C4211" s="2"/>
      <c r="D4211" s="2"/>
      <c r="E4211" s="2"/>
      <c r="F4211" s="2"/>
      <c r="G4211" s="3"/>
      <c r="H4211" s="3"/>
      <c r="I4211" s="2"/>
      <c r="J4211"/>
      <c r="K4211"/>
      <c r="L4211"/>
      <c r="M4211"/>
      <c r="N4211"/>
      <c r="O4211"/>
      <c r="P4211"/>
      <c r="Q4211"/>
      <c r="R4211"/>
      <c r="S4211"/>
      <c r="T4211"/>
      <c r="U4211"/>
      <c r="V4211" s="2"/>
    </row>
    <row r="4212" spans="2:22" x14ac:dyDescent="0.2">
      <c r="B4212" s="2"/>
      <c r="C4212" s="2"/>
      <c r="D4212" s="2"/>
      <c r="E4212" s="2"/>
      <c r="F4212" s="2"/>
      <c r="G4212" s="3"/>
      <c r="H4212" s="3"/>
      <c r="I4212" s="2"/>
      <c r="J4212"/>
      <c r="K4212"/>
      <c r="L4212"/>
      <c r="M4212"/>
      <c r="N4212"/>
      <c r="O4212"/>
      <c r="P4212"/>
      <c r="Q4212"/>
      <c r="R4212"/>
      <c r="S4212"/>
      <c r="T4212"/>
      <c r="U4212"/>
      <c r="V4212" s="2"/>
    </row>
    <row r="4213" spans="2:22" x14ac:dyDescent="0.2">
      <c r="B4213" s="2"/>
      <c r="C4213" s="2"/>
      <c r="D4213" s="2"/>
      <c r="E4213" s="2"/>
      <c r="F4213" s="2"/>
      <c r="G4213" s="3"/>
      <c r="H4213" s="3"/>
      <c r="I4213" s="2"/>
      <c r="J4213"/>
      <c r="K4213"/>
      <c r="L4213"/>
      <c r="M4213"/>
      <c r="N4213"/>
      <c r="O4213"/>
      <c r="P4213"/>
      <c r="Q4213"/>
      <c r="R4213"/>
      <c r="S4213"/>
      <c r="T4213"/>
      <c r="U4213"/>
      <c r="V4213" s="2"/>
    </row>
    <row r="4214" spans="2:22" x14ac:dyDescent="0.2">
      <c r="B4214" s="2"/>
      <c r="C4214" s="2"/>
      <c r="D4214" s="2"/>
      <c r="E4214" s="2"/>
      <c r="F4214" s="2"/>
      <c r="G4214" s="3"/>
      <c r="H4214" s="3"/>
      <c r="I4214" s="2"/>
      <c r="J4214"/>
      <c r="K4214"/>
      <c r="L4214"/>
      <c r="M4214"/>
      <c r="N4214"/>
      <c r="O4214"/>
      <c r="P4214"/>
      <c r="Q4214"/>
      <c r="R4214"/>
      <c r="S4214"/>
      <c r="T4214"/>
      <c r="U4214"/>
      <c r="V4214" s="2"/>
    </row>
    <row r="4215" spans="2:22" x14ac:dyDescent="0.2">
      <c r="B4215" s="2"/>
      <c r="C4215" s="2"/>
      <c r="D4215" s="2"/>
      <c r="E4215" s="2"/>
      <c r="F4215" s="2"/>
      <c r="G4215" s="3"/>
      <c r="H4215" s="3"/>
      <c r="I4215" s="2"/>
      <c r="J4215"/>
      <c r="K4215"/>
      <c r="L4215"/>
      <c r="M4215"/>
      <c r="N4215"/>
      <c r="O4215"/>
      <c r="P4215"/>
      <c r="Q4215"/>
      <c r="R4215"/>
      <c r="S4215"/>
      <c r="T4215"/>
      <c r="U4215"/>
      <c r="V4215" s="2"/>
    </row>
    <row r="4216" spans="2:22" x14ac:dyDescent="0.2">
      <c r="B4216" s="2"/>
      <c r="C4216" s="2"/>
      <c r="D4216" s="2"/>
      <c r="E4216" s="2"/>
      <c r="F4216" s="2"/>
      <c r="G4216" s="3"/>
      <c r="H4216" s="3"/>
      <c r="I4216" s="2"/>
      <c r="J4216"/>
      <c r="K4216"/>
      <c r="L4216"/>
      <c r="M4216"/>
      <c r="N4216"/>
      <c r="O4216"/>
      <c r="P4216"/>
      <c r="Q4216"/>
      <c r="R4216"/>
      <c r="S4216"/>
      <c r="T4216"/>
      <c r="U4216"/>
      <c r="V4216" s="2"/>
    </row>
    <row r="4217" spans="2:22" x14ac:dyDescent="0.2">
      <c r="B4217" s="2"/>
      <c r="C4217" s="2"/>
      <c r="D4217" s="2"/>
      <c r="E4217" s="2"/>
      <c r="F4217" s="2"/>
      <c r="G4217" s="3"/>
      <c r="H4217" s="3"/>
      <c r="I4217" s="2"/>
      <c r="J4217"/>
      <c r="K4217"/>
      <c r="L4217"/>
      <c r="M4217"/>
      <c r="N4217"/>
      <c r="O4217"/>
      <c r="P4217"/>
      <c r="Q4217"/>
      <c r="R4217"/>
      <c r="S4217"/>
      <c r="T4217"/>
      <c r="U4217"/>
      <c r="V4217" s="2"/>
    </row>
    <row r="4218" spans="2:22" x14ac:dyDescent="0.2">
      <c r="B4218" s="2"/>
      <c r="C4218" s="2"/>
      <c r="D4218" s="2"/>
      <c r="E4218" s="2"/>
      <c r="F4218" s="2"/>
      <c r="G4218" s="3"/>
      <c r="H4218" s="3"/>
      <c r="I4218" s="2"/>
      <c r="J4218"/>
      <c r="K4218"/>
      <c r="L4218"/>
      <c r="M4218"/>
      <c r="N4218"/>
      <c r="O4218"/>
      <c r="P4218"/>
      <c r="Q4218"/>
      <c r="R4218"/>
      <c r="S4218"/>
      <c r="T4218"/>
      <c r="U4218"/>
      <c r="V4218" s="2"/>
    </row>
    <row r="4219" spans="2:22" x14ac:dyDescent="0.2">
      <c r="B4219" s="2"/>
      <c r="C4219" s="2"/>
      <c r="D4219" s="2"/>
      <c r="E4219" s="2"/>
      <c r="F4219" s="2"/>
      <c r="G4219" s="3"/>
      <c r="H4219" s="3"/>
      <c r="I4219" s="2"/>
      <c r="J4219"/>
      <c r="K4219"/>
      <c r="L4219"/>
      <c r="M4219"/>
      <c r="N4219"/>
      <c r="O4219"/>
      <c r="P4219"/>
      <c r="Q4219"/>
      <c r="R4219"/>
      <c r="S4219"/>
      <c r="T4219"/>
      <c r="U4219"/>
      <c r="V4219" s="2"/>
    </row>
    <row r="4220" spans="2:22" x14ac:dyDescent="0.2">
      <c r="B4220" s="2"/>
      <c r="C4220" s="2"/>
      <c r="D4220" s="2"/>
      <c r="E4220" s="2"/>
      <c r="F4220" s="2"/>
      <c r="G4220" s="3"/>
      <c r="H4220" s="3"/>
      <c r="I4220" s="2"/>
      <c r="J4220"/>
      <c r="K4220"/>
      <c r="L4220"/>
      <c r="M4220"/>
      <c r="N4220"/>
      <c r="O4220"/>
      <c r="P4220"/>
      <c r="Q4220"/>
      <c r="R4220"/>
      <c r="S4220"/>
      <c r="T4220"/>
      <c r="U4220"/>
      <c r="V4220" s="2"/>
    </row>
    <row r="4221" spans="2:22" x14ac:dyDescent="0.2">
      <c r="B4221" s="2"/>
      <c r="C4221" s="2"/>
      <c r="D4221" s="2"/>
      <c r="E4221" s="2"/>
      <c r="F4221" s="2"/>
      <c r="G4221" s="3"/>
      <c r="H4221" s="3"/>
      <c r="I4221" s="2"/>
      <c r="J4221"/>
      <c r="K4221"/>
      <c r="L4221"/>
      <c r="M4221"/>
      <c r="N4221"/>
      <c r="O4221"/>
      <c r="P4221"/>
      <c r="Q4221"/>
      <c r="R4221"/>
      <c r="S4221"/>
      <c r="T4221"/>
      <c r="U4221"/>
      <c r="V4221" s="2"/>
    </row>
    <row r="4222" spans="2:22" x14ac:dyDescent="0.2">
      <c r="B4222" s="2"/>
      <c r="C4222" s="2"/>
      <c r="D4222" s="2"/>
      <c r="E4222" s="2"/>
      <c r="F4222" s="2"/>
      <c r="G4222" s="3"/>
      <c r="H4222" s="3"/>
      <c r="I4222" s="2"/>
      <c r="J4222"/>
      <c r="K4222"/>
      <c r="L4222"/>
      <c r="M4222"/>
      <c r="N4222"/>
      <c r="O4222"/>
      <c r="P4222"/>
      <c r="Q4222"/>
      <c r="R4222"/>
      <c r="S4222"/>
      <c r="T4222"/>
      <c r="U4222"/>
      <c r="V4222" s="2"/>
    </row>
    <row r="4223" spans="2:22" x14ac:dyDescent="0.2">
      <c r="B4223" s="2"/>
      <c r="C4223" s="2"/>
      <c r="D4223" s="2"/>
      <c r="E4223" s="2"/>
      <c r="F4223" s="2"/>
      <c r="G4223" s="3"/>
      <c r="H4223" s="3"/>
      <c r="I4223" s="2"/>
      <c r="J4223"/>
      <c r="K4223"/>
      <c r="L4223"/>
      <c r="M4223"/>
      <c r="N4223"/>
      <c r="O4223"/>
      <c r="P4223"/>
      <c r="Q4223"/>
      <c r="R4223"/>
      <c r="S4223"/>
      <c r="T4223"/>
      <c r="U4223"/>
      <c r="V4223" s="2"/>
    </row>
    <row r="4224" spans="2:22" x14ac:dyDescent="0.2">
      <c r="B4224" s="2"/>
      <c r="C4224" s="2"/>
      <c r="D4224" s="2"/>
      <c r="E4224" s="2"/>
      <c r="F4224" s="2"/>
      <c r="G4224" s="3"/>
      <c r="H4224" s="3"/>
      <c r="I4224" s="2"/>
      <c r="J4224"/>
      <c r="K4224"/>
      <c r="L4224"/>
      <c r="M4224"/>
      <c r="N4224"/>
      <c r="O4224"/>
      <c r="P4224"/>
      <c r="Q4224"/>
      <c r="R4224"/>
      <c r="S4224"/>
      <c r="T4224"/>
      <c r="U4224"/>
      <c r="V4224" s="2"/>
    </row>
    <row r="4225" spans="2:22" x14ac:dyDescent="0.2">
      <c r="B4225" s="2"/>
      <c r="C4225" s="2"/>
      <c r="D4225" s="2"/>
      <c r="E4225" s="2"/>
      <c r="F4225" s="2"/>
      <c r="G4225" s="3"/>
      <c r="H4225" s="3"/>
      <c r="I4225" s="2"/>
      <c r="J4225"/>
      <c r="K4225"/>
      <c r="L4225"/>
      <c r="M4225"/>
      <c r="N4225"/>
      <c r="O4225"/>
      <c r="P4225"/>
      <c r="Q4225"/>
      <c r="R4225"/>
      <c r="S4225"/>
      <c r="T4225"/>
      <c r="U4225"/>
      <c r="V4225" s="2"/>
    </row>
    <row r="4226" spans="2:22" x14ac:dyDescent="0.2">
      <c r="B4226" s="2"/>
      <c r="C4226" s="2"/>
      <c r="D4226" s="2"/>
      <c r="E4226" s="2"/>
      <c r="F4226" s="2"/>
      <c r="G4226" s="3"/>
      <c r="H4226" s="3"/>
      <c r="I4226" s="2"/>
      <c r="J4226"/>
      <c r="K4226"/>
      <c r="L4226"/>
      <c r="M4226"/>
      <c r="N4226"/>
      <c r="O4226"/>
      <c r="P4226"/>
      <c r="Q4226"/>
      <c r="R4226"/>
      <c r="S4226"/>
      <c r="T4226"/>
      <c r="U4226"/>
      <c r="V4226" s="2"/>
    </row>
    <row r="4227" spans="2:22" x14ac:dyDescent="0.2">
      <c r="B4227" s="2"/>
      <c r="C4227" s="2"/>
      <c r="D4227" s="2"/>
      <c r="E4227" s="2"/>
      <c r="F4227" s="2"/>
      <c r="G4227" s="3"/>
      <c r="H4227" s="3"/>
      <c r="I4227" s="2"/>
      <c r="J4227"/>
      <c r="K4227"/>
      <c r="L4227"/>
      <c r="M4227"/>
      <c r="N4227"/>
      <c r="O4227"/>
      <c r="P4227"/>
      <c r="Q4227"/>
      <c r="R4227"/>
      <c r="S4227"/>
      <c r="T4227"/>
      <c r="U4227"/>
      <c r="V4227" s="2"/>
    </row>
    <row r="4228" spans="2:22" x14ac:dyDescent="0.2">
      <c r="B4228" s="2"/>
      <c r="C4228" s="2"/>
      <c r="D4228" s="2"/>
      <c r="E4228" s="2"/>
      <c r="F4228" s="2"/>
      <c r="G4228" s="3"/>
      <c r="H4228" s="3"/>
      <c r="I4228" s="2"/>
      <c r="J4228"/>
      <c r="K4228"/>
      <c r="L4228"/>
      <c r="M4228"/>
      <c r="N4228"/>
      <c r="O4228"/>
      <c r="P4228"/>
      <c r="Q4228"/>
      <c r="R4228"/>
      <c r="S4228"/>
      <c r="T4228"/>
      <c r="U4228"/>
      <c r="V4228" s="2"/>
    </row>
    <row r="4229" spans="2:22" x14ac:dyDescent="0.2">
      <c r="B4229" s="2"/>
      <c r="C4229" s="2"/>
      <c r="D4229" s="2"/>
      <c r="E4229" s="2"/>
      <c r="F4229" s="2"/>
      <c r="G4229" s="3"/>
      <c r="H4229" s="3"/>
      <c r="I4229" s="2"/>
      <c r="J4229"/>
      <c r="K4229"/>
      <c r="L4229"/>
      <c r="M4229"/>
      <c r="N4229"/>
      <c r="O4229"/>
      <c r="P4229"/>
      <c r="Q4229"/>
      <c r="R4229"/>
      <c r="S4229"/>
      <c r="T4229"/>
      <c r="U4229"/>
      <c r="V4229" s="2"/>
    </row>
    <row r="4230" spans="2:22" x14ac:dyDescent="0.2">
      <c r="B4230" s="2"/>
      <c r="C4230" s="2"/>
      <c r="D4230" s="2"/>
      <c r="E4230" s="2"/>
      <c r="F4230" s="2"/>
      <c r="G4230" s="3"/>
      <c r="H4230" s="3"/>
      <c r="I4230" s="2"/>
      <c r="J4230"/>
      <c r="K4230"/>
      <c r="L4230"/>
      <c r="M4230"/>
      <c r="N4230"/>
      <c r="O4230"/>
      <c r="P4230"/>
      <c r="Q4230"/>
      <c r="R4230"/>
      <c r="S4230"/>
      <c r="T4230"/>
      <c r="U4230"/>
      <c r="V4230" s="2"/>
    </row>
    <row r="4231" spans="2:22" x14ac:dyDescent="0.2">
      <c r="B4231" s="2"/>
      <c r="C4231" s="2"/>
      <c r="D4231" s="2"/>
      <c r="E4231" s="2"/>
      <c r="F4231" s="2"/>
      <c r="G4231" s="3"/>
      <c r="H4231" s="3"/>
      <c r="I4231" s="2"/>
      <c r="J4231"/>
      <c r="K4231"/>
      <c r="L4231"/>
      <c r="M4231"/>
      <c r="N4231"/>
      <c r="O4231"/>
      <c r="P4231"/>
      <c r="Q4231"/>
      <c r="R4231"/>
      <c r="S4231"/>
      <c r="T4231"/>
      <c r="U4231"/>
      <c r="V4231" s="2"/>
    </row>
    <row r="4232" spans="2:22" x14ac:dyDescent="0.2">
      <c r="B4232" s="2"/>
      <c r="C4232" s="2"/>
      <c r="D4232" s="2"/>
      <c r="E4232" s="2"/>
      <c r="F4232" s="2"/>
      <c r="G4232" s="3"/>
      <c r="H4232" s="3"/>
      <c r="I4232" s="2"/>
      <c r="J4232"/>
      <c r="K4232"/>
      <c r="L4232"/>
      <c r="M4232"/>
      <c r="N4232"/>
      <c r="O4232"/>
      <c r="P4232"/>
      <c r="Q4232"/>
      <c r="R4232"/>
      <c r="S4232"/>
      <c r="T4232"/>
      <c r="U4232"/>
      <c r="V4232" s="2"/>
    </row>
    <row r="4233" spans="2:22" x14ac:dyDescent="0.2">
      <c r="B4233" s="2"/>
      <c r="C4233" s="2"/>
      <c r="D4233" s="2"/>
      <c r="E4233" s="2"/>
      <c r="F4233" s="2"/>
      <c r="G4233" s="3"/>
      <c r="H4233" s="3"/>
      <c r="I4233" s="2"/>
      <c r="J4233"/>
      <c r="K4233"/>
      <c r="L4233"/>
      <c r="M4233"/>
      <c r="N4233"/>
      <c r="O4233"/>
      <c r="P4233"/>
      <c r="Q4233"/>
      <c r="R4233"/>
      <c r="S4233"/>
      <c r="T4233"/>
      <c r="U4233"/>
      <c r="V4233" s="2"/>
    </row>
    <row r="4234" spans="2:22" x14ac:dyDescent="0.2">
      <c r="B4234" s="2"/>
      <c r="C4234" s="2"/>
      <c r="D4234" s="2"/>
      <c r="E4234" s="2"/>
      <c r="F4234" s="2"/>
      <c r="G4234" s="3"/>
      <c r="H4234" s="3"/>
      <c r="I4234" s="2"/>
      <c r="J4234"/>
      <c r="K4234"/>
      <c r="L4234"/>
      <c r="M4234"/>
      <c r="N4234"/>
      <c r="O4234"/>
      <c r="P4234"/>
      <c r="Q4234"/>
      <c r="R4234"/>
      <c r="S4234"/>
      <c r="T4234"/>
      <c r="U4234"/>
      <c r="V4234" s="2"/>
    </row>
    <row r="4235" spans="2:22" x14ac:dyDescent="0.2">
      <c r="B4235" s="2"/>
      <c r="C4235" s="2"/>
      <c r="D4235" s="2"/>
      <c r="E4235" s="2"/>
      <c r="F4235" s="2"/>
      <c r="G4235" s="3"/>
      <c r="H4235" s="3"/>
      <c r="I4235" s="2"/>
      <c r="J4235"/>
      <c r="K4235"/>
      <c r="L4235"/>
      <c r="M4235"/>
      <c r="N4235"/>
      <c r="O4235"/>
      <c r="P4235"/>
      <c r="Q4235"/>
      <c r="R4235"/>
      <c r="S4235"/>
      <c r="T4235"/>
      <c r="U4235"/>
      <c r="V4235" s="2"/>
    </row>
    <row r="4236" spans="2:22" x14ac:dyDescent="0.2">
      <c r="B4236" s="2"/>
      <c r="C4236" s="2"/>
      <c r="D4236" s="2"/>
      <c r="E4236" s="2"/>
      <c r="F4236" s="2"/>
      <c r="G4236" s="3"/>
      <c r="H4236" s="3"/>
      <c r="I4236" s="2"/>
      <c r="J4236"/>
      <c r="K4236"/>
      <c r="L4236"/>
      <c r="M4236"/>
      <c r="N4236"/>
      <c r="O4236"/>
      <c r="P4236"/>
      <c r="Q4236"/>
      <c r="R4236"/>
      <c r="S4236"/>
      <c r="T4236"/>
      <c r="U4236"/>
      <c r="V4236" s="2"/>
    </row>
    <row r="4237" spans="2:22" x14ac:dyDescent="0.2">
      <c r="B4237" s="2"/>
      <c r="C4237" s="2"/>
      <c r="D4237" s="2"/>
      <c r="E4237" s="2"/>
      <c r="F4237" s="2"/>
      <c r="G4237" s="3"/>
      <c r="H4237" s="3"/>
      <c r="I4237" s="2"/>
      <c r="J4237"/>
      <c r="K4237"/>
      <c r="L4237"/>
      <c r="M4237"/>
      <c r="N4237"/>
      <c r="O4237"/>
      <c r="P4237"/>
      <c r="Q4237"/>
      <c r="R4237"/>
      <c r="S4237"/>
      <c r="T4237"/>
      <c r="U4237"/>
      <c r="V4237" s="2"/>
    </row>
    <row r="4238" spans="2:22" x14ac:dyDescent="0.2">
      <c r="B4238" s="2"/>
      <c r="C4238" s="2"/>
      <c r="D4238" s="2"/>
      <c r="E4238" s="2"/>
      <c r="F4238" s="2"/>
      <c r="G4238" s="3"/>
      <c r="H4238" s="3"/>
      <c r="I4238" s="2"/>
      <c r="J4238"/>
      <c r="K4238"/>
      <c r="L4238"/>
      <c r="M4238"/>
      <c r="N4238"/>
      <c r="O4238"/>
      <c r="P4238"/>
      <c r="Q4238"/>
      <c r="R4238"/>
      <c r="S4238"/>
      <c r="T4238"/>
      <c r="U4238"/>
      <c r="V4238" s="2"/>
    </row>
    <row r="4239" spans="2:22" x14ac:dyDescent="0.2">
      <c r="B4239" s="2"/>
      <c r="C4239" s="2"/>
      <c r="D4239" s="2"/>
      <c r="E4239" s="2"/>
      <c r="F4239" s="2"/>
      <c r="G4239" s="3"/>
      <c r="H4239" s="3"/>
      <c r="I4239" s="2"/>
      <c r="J4239"/>
      <c r="K4239"/>
      <c r="L4239"/>
      <c r="M4239"/>
      <c r="N4239"/>
      <c r="O4239"/>
      <c r="P4239"/>
      <c r="Q4239"/>
      <c r="R4239"/>
      <c r="S4239"/>
      <c r="T4239"/>
      <c r="U4239"/>
      <c r="V4239" s="2"/>
    </row>
    <row r="4240" spans="2:22" x14ac:dyDescent="0.2">
      <c r="B4240" s="2"/>
      <c r="C4240" s="2"/>
      <c r="D4240" s="2"/>
      <c r="E4240" s="2"/>
      <c r="F4240" s="2"/>
      <c r="G4240" s="3"/>
      <c r="H4240" s="3"/>
      <c r="I4240" s="2"/>
      <c r="J4240"/>
      <c r="K4240"/>
      <c r="L4240"/>
      <c r="M4240"/>
      <c r="N4240"/>
      <c r="O4240"/>
      <c r="P4240"/>
      <c r="Q4240"/>
      <c r="R4240"/>
      <c r="S4240"/>
      <c r="T4240"/>
      <c r="U4240"/>
      <c r="V4240" s="2"/>
    </row>
    <row r="4241" spans="2:22" x14ac:dyDescent="0.2">
      <c r="B4241" s="2"/>
      <c r="C4241" s="2"/>
      <c r="D4241" s="2"/>
      <c r="E4241" s="2"/>
      <c r="F4241" s="2"/>
      <c r="G4241" s="3"/>
      <c r="H4241" s="3"/>
      <c r="I4241" s="2"/>
      <c r="J4241"/>
      <c r="K4241"/>
      <c r="L4241"/>
      <c r="M4241"/>
      <c r="N4241"/>
      <c r="O4241"/>
      <c r="P4241"/>
      <c r="Q4241"/>
      <c r="R4241"/>
      <c r="S4241"/>
      <c r="T4241"/>
      <c r="U4241"/>
      <c r="V4241" s="2"/>
    </row>
    <row r="4242" spans="2:22" x14ac:dyDescent="0.2">
      <c r="B4242" s="2"/>
      <c r="C4242" s="2"/>
      <c r="D4242" s="2"/>
      <c r="E4242" s="2"/>
      <c r="F4242" s="2"/>
      <c r="G4242" s="3"/>
      <c r="H4242" s="3"/>
      <c r="I4242" s="2"/>
      <c r="J4242"/>
      <c r="K4242"/>
      <c r="L4242"/>
      <c r="M4242"/>
      <c r="N4242"/>
      <c r="O4242"/>
      <c r="P4242"/>
      <c r="Q4242"/>
      <c r="R4242"/>
      <c r="S4242"/>
      <c r="T4242"/>
      <c r="U4242"/>
      <c r="V4242" s="2"/>
    </row>
    <row r="4243" spans="2:22" x14ac:dyDescent="0.2">
      <c r="B4243" s="2"/>
      <c r="C4243" s="2"/>
      <c r="D4243" s="2"/>
      <c r="E4243" s="2"/>
      <c r="F4243" s="2"/>
      <c r="G4243" s="3"/>
      <c r="H4243" s="3"/>
      <c r="I4243" s="2"/>
      <c r="J4243"/>
      <c r="K4243"/>
      <c r="L4243"/>
      <c r="M4243"/>
      <c r="N4243"/>
      <c r="O4243"/>
      <c r="P4243"/>
      <c r="Q4243"/>
      <c r="R4243"/>
      <c r="S4243"/>
      <c r="T4243"/>
      <c r="U4243"/>
      <c r="V4243" s="2"/>
    </row>
    <row r="4244" spans="2:22" x14ac:dyDescent="0.2">
      <c r="B4244" s="2"/>
      <c r="C4244" s="2"/>
      <c r="D4244" s="2"/>
      <c r="E4244" s="2"/>
      <c r="F4244" s="2"/>
      <c r="G4244" s="3"/>
      <c r="H4244" s="3"/>
      <c r="I4244" s="2"/>
      <c r="J4244"/>
      <c r="K4244"/>
      <c r="L4244"/>
      <c r="M4244"/>
      <c r="N4244"/>
      <c r="O4244"/>
      <c r="P4244"/>
      <c r="Q4244"/>
      <c r="R4244"/>
      <c r="S4244"/>
      <c r="T4244"/>
      <c r="U4244"/>
      <c r="V4244" s="2"/>
    </row>
    <row r="4245" spans="2:22" x14ac:dyDescent="0.2">
      <c r="B4245" s="2"/>
      <c r="C4245" s="2"/>
      <c r="D4245" s="2"/>
      <c r="E4245" s="2"/>
      <c r="F4245" s="2"/>
      <c r="G4245" s="3"/>
      <c r="H4245" s="3"/>
      <c r="I4245" s="2"/>
      <c r="J4245"/>
      <c r="K4245"/>
      <c r="L4245"/>
      <c r="M4245"/>
      <c r="N4245"/>
      <c r="O4245"/>
      <c r="P4245"/>
      <c r="Q4245"/>
      <c r="R4245"/>
      <c r="S4245"/>
      <c r="T4245"/>
      <c r="U4245"/>
      <c r="V4245" s="2"/>
    </row>
    <row r="4246" spans="2:22" x14ac:dyDescent="0.2">
      <c r="B4246" s="2"/>
      <c r="C4246" s="2"/>
      <c r="D4246" s="2"/>
      <c r="E4246" s="2"/>
      <c r="F4246" s="2"/>
      <c r="G4246" s="3"/>
      <c r="H4246" s="3"/>
      <c r="I4246" s="2"/>
      <c r="J4246"/>
      <c r="K4246"/>
      <c r="L4246"/>
      <c r="M4246"/>
      <c r="N4246"/>
      <c r="O4246"/>
      <c r="P4246"/>
      <c r="Q4246"/>
      <c r="R4246"/>
      <c r="S4246"/>
      <c r="T4246"/>
      <c r="U4246"/>
      <c r="V4246" s="2"/>
    </row>
    <row r="4247" spans="2:22" x14ac:dyDescent="0.2">
      <c r="B4247" s="2"/>
      <c r="C4247" s="2"/>
      <c r="D4247" s="2"/>
      <c r="E4247" s="2"/>
      <c r="F4247" s="2"/>
      <c r="G4247" s="3"/>
      <c r="H4247" s="3"/>
      <c r="I4247" s="2"/>
      <c r="J4247"/>
      <c r="K4247"/>
      <c r="L4247"/>
      <c r="M4247"/>
      <c r="N4247"/>
      <c r="O4247"/>
      <c r="P4247"/>
      <c r="Q4247"/>
      <c r="R4247"/>
      <c r="S4247"/>
      <c r="T4247"/>
      <c r="U4247"/>
      <c r="V4247" s="2"/>
    </row>
    <row r="4248" spans="2:22" x14ac:dyDescent="0.2">
      <c r="B4248" s="2"/>
      <c r="C4248" s="2"/>
      <c r="D4248" s="2"/>
      <c r="E4248" s="2"/>
      <c r="F4248" s="2"/>
      <c r="G4248" s="3"/>
      <c r="H4248" s="3"/>
      <c r="I4248" s="2"/>
      <c r="J4248"/>
      <c r="K4248"/>
      <c r="L4248"/>
      <c r="M4248"/>
      <c r="N4248"/>
      <c r="O4248"/>
      <c r="P4248"/>
      <c r="Q4248"/>
      <c r="R4248"/>
      <c r="S4248"/>
      <c r="T4248"/>
      <c r="U4248"/>
      <c r="V4248" s="2"/>
    </row>
    <row r="4249" spans="2:22" x14ac:dyDescent="0.2">
      <c r="B4249" s="2"/>
      <c r="C4249" s="2"/>
      <c r="D4249" s="2"/>
      <c r="E4249" s="2"/>
      <c r="F4249" s="2"/>
      <c r="G4249" s="3"/>
      <c r="H4249" s="3"/>
      <c r="I4249" s="2"/>
      <c r="J4249"/>
      <c r="K4249"/>
      <c r="L4249"/>
      <c r="M4249"/>
      <c r="N4249"/>
      <c r="O4249"/>
      <c r="P4249"/>
      <c r="Q4249"/>
      <c r="R4249"/>
      <c r="S4249"/>
      <c r="T4249"/>
      <c r="U4249"/>
      <c r="V4249" s="2"/>
    </row>
    <row r="4250" spans="2:22" x14ac:dyDescent="0.2">
      <c r="B4250" s="2"/>
      <c r="C4250" s="2"/>
      <c r="D4250" s="2"/>
      <c r="E4250" s="2"/>
      <c r="F4250" s="2"/>
      <c r="G4250" s="3"/>
      <c r="H4250" s="3"/>
      <c r="I4250" s="2"/>
      <c r="J4250"/>
      <c r="K4250"/>
      <c r="L4250"/>
      <c r="M4250"/>
      <c r="N4250"/>
      <c r="O4250"/>
      <c r="P4250"/>
      <c r="Q4250"/>
      <c r="R4250"/>
      <c r="S4250"/>
      <c r="T4250"/>
      <c r="U4250"/>
      <c r="V4250" s="2"/>
    </row>
    <row r="4251" spans="2:22" x14ac:dyDescent="0.2">
      <c r="B4251" s="2"/>
      <c r="C4251" s="2"/>
      <c r="D4251" s="2"/>
      <c r="E4251" s="2"/>
      <c r="F4251" s="2"/>
      <c r="G4251" s="3"/>
      <c r="H4251" s="3"/>
      <c r="I4251" s="2"/>
      <c r="J4251"/>
      <c r="K4251"/>
      <c r="L4251"/>
      <c r="M4251"/>
      <c r="N4251"/>
      <c r="O4251"/>
      <c r="P4251"/>
      <c r="Q4251"/>
      <c r="R4251"/>
      <c r="S4251"/>
      <c r="T4251"/>
      <c r="U4251"/>
      <c r="V4251" s="2"/>
    </row>
    <row r="4252" spans="2:22" x14ac:dyDescent="0.2">
      <c r="B4252" s="2"/>
      <c r="C4252" s="2"/>
      <c r="D4252" s="2"/>
      <c r="E4252" s="2"/>
      <c r="F4252" s="2"/>
      <c r="G4252" s="3"/>
      <c r="H4252" s="3"/>
      <c r="I4252" s="2"/>
      <c r="J4252"/>
      <c r="K4252"/>
      <c r="L4252"/>
      <c r="M4252"/>
      <c r="N4252"/>
      <c r="O4252"/>
      <c r="P4252"/>
      <c r="Q4252"/>
      <c r="R4252"/>
      <c r="S4252"/>
      <c r="T4252"/>
      <c r="U4252"/>
      <c r="V4252" s="2"/>
    </row>
    <row r="4253" spans="2:22" x14ac:dyDescent="0.2">
      <c r="B4253" s="2"/>
      <c r="C4253" s="2"/>
      <c r="D4253" s="2"/>
      <c r="E4253" s="2"/>
      <c r="F4253" s="2"/>
      <c r="G4253" s="3"/>
      <c r="H4253" s="3"/>
      <c r="I4253" s="2"/>
      <c r="J4253"/>
      <c r="K4253"/>
      <c r="L4253"/>
      <c r="M4253"/>
      <c r="N4253"/>
      <c r="O4253"/>
      <c r="P4253"/>
      <c r="Q4253"/>
      <c r="R4253"/>
      <c r="S4253"/>
      <c r="T4253"/>
      <c r="U4253"/>
      <c r="V4253" s="2"/>
    </row>
    <row r="4254" spans="2:22" x14ac:dyDescent="0.2">
      <c r="B4254" s="2"/>
      <c r="C4254" s="2"/>
      <c r="D4254" s="2"/>
      <c r="E4254" s="2"/>
      <c r="F4254" s="2"/>
      <c r="G4254" s="3"/>
      <c r="H4254" s="3"/>
      <c r="I4254" s="2"/>
      <c r="J4254"/>
      <c r="K4254"/>
      <c r="L4254"/>
      <c r="M4254"/>
      <c r="N4254"/>
      <c r="O4254"/>
      <c r="P4254"/>
      <c r="Q4254"/>
      <c r="R4254"/>
      <c r="S4254"/>
      <c r="T4254"/>
      <c r="U4254"/>
      <c r="V4254" s="2"/>
    </row>
    <row r="4255" spans="2:22" x14ac:dyDescent="0.2">
      <c r="B4255" s="2"/>
      <c r="C4255" s="2"/>
      <c r="D4255" s="2"/>
      <c r="E4255" s="2"/>
      <c r="F4255" s="2"/>
      <c r="G4255" s="3"/>
      <c r="H4255" s="3"/>
      <c r="I4255" s="2"/>
      <c r="J4255"/>
      <c r="K4255"/>
      <c r="L4255"/>
      <c r="M4255"/>
      <c r="N4255"/>
      <c r="O4255"/>
      <c r="P4255"/>
      <c r="Q4255"/>
      <c r="R4255"/>
      <c r="S4255"/>
      <c r="T4255"/>
      <c r="U4255"/>
      <c r="V4255" s="2"/>
    </row>
    <row r="4256" spans="2:22" x14ac:dyDescent="0.2">
      <c r="B4256" s="2"/>
      <c r="C4256" s="2"/>
      <c r="D4256" s="2"/>
      <c r="E4256" s="2"/>
      <c r="F4256" s="2"/>
      <c r="G4256" s="3"/>
      <c r="H4256" s="3"/>
      <c r="I4256" s="2"/>
      <c r="J4256"/>
      <c r="K4256"/>
      <c r="L4256"/>
      <c r="M4256"/>
      <c r="N4256"/>
      <c r="O4256"/>
      <c r="P4256"/>
      <c r="Q4256"/>
      <c r="R4256"/>
      <c r="S4256"/>
      <c r="T4256"/>
      <c r="U4256"/>
      <c r="V4256" s="2"/>
    </row>
    <row r="4257" spans="2:22" x14ac:dyDescent="0.2">
      <c r="B4257" s="2"/>
      <c r="C4257" s="2"/>
      <c r="D4257" s="2"/>
      <c r="E4257" s="2"/>
      <c r="F4257" s="2"/>
      <c r="G4257" s="3"/>
      <c r="H4257" s="3"/>
      <c r="I4257" s="2"/>
      <c r="J4257"/>
      <c r="K4257"/>
      <c r="L4257"/>
      <c r="M4257"/>
      <c r="N4257"/>
      <c r="O4257"/>
      <c r="P4257"/>
      <c r="Q4257"/>
      <c r="R4257"/>
      <c r="S4257"/>
      <c r="T4257"/>
      <c r="U4257"/>
      <c r="V4257" s="2"/>
    </row>
    <row r="4258" spans="2:22" x14ac:dyDescent="0.2">
      <c r="B4258" s="2"/>
      <c r="C4258" s="2"/>
      <c r="D4258" s="2"/>
      <c r="E4258" s="2"/>
      <c r="F4258" s="2"/>
      <c r="G4258" s="3"/>
      <c r="H4258" s="3"/>
      <c r="I4258" s="2"/>
      <c r="J4258"/>
      <c r="K4258"/>
      <c r="L4258"/>
      <c r="M4258"/>
      <c r="N4258"/>
      <c r="O4258"/>
      <c r="P4258"/>
      <c r="Q4258"/>
      <c r="R4258"/>
      <c r="S4258"/>
      <c r="T4258"/>
      <c r="U4258"/>
      <c r="V4258" s="2"/>
    </row>
    <row r="4259" spans="2:22" x14ac:dyDescent="0.2">
      <c r="B4259" s="2"/>
      <c r="C4259" s="2"/>
      <c r="D4259" s="2"/>
      <c r="E4259" s="2"/>
      <c r="F4259" s="2"/>
      <c r="G4259" s="3"/>
      <c r="H4259" s="3"/>
      <c r="I4259" s="2"/>
      <c r="J4259"/>
      <c r="K4259"/>
      <c r="L4259"/>
      <c r="M4259"/>
      <c r="N4259"/>
      <c r="O4259"/>
      <c r="P4259"/>
      <c r="Q4259"/>
      <c r="R4259"/>
      <c r="S4259"/>
      <c r="T4259"/>
      <c r="U4259"/>
      <c r="V4259" s="2"/>
    </row>
    <row r="4260" spans="2:22" x14ac:dyDescent="0.2">
      <c r="B4260" s="2"/>
      <c r="C4260" s="2"/>
      <c r="D4260" s="2"/>
      <c r="E4260" s="2"/>
      <c r="F4260" s="2"/>
      <c r="G4260" s="3"/>
      <c r="H4260" s="3"/>
      <c r="I4260" s="2"/>
      <c r="J4260"/>
      <c r="K4260"/>
      <c r="L4260"/>
      <c r="M4260"/>
      <c r="N4260"/>
      <c r="O4260"/>
      <c r="P4260"/>
      <c r="Q4260"/>
      <c r="R4260"/>
      <c r="S4260"/>
      <c r="T4260"/>
      <c r="U4260"/>
      <c r="V4260" s="2"/>
    </row>
    <row r="4261" spans="2:22" x14ac:dyDescent="0.2">
      <c r="B4261" s="2"/>
      <c r="C4261" s="2"/>
      <c r="D4261" s="2"/>
      <c r="E4261" s="2"/>
      <c r="F4261" s="2"/>
      <c r="G4261" s="3"/>
      <c r="H4261" s="3"/>
      <c r="I4261" s="2"/>
      <c r="J4261"/>
      <c r="K4261"/>
      <c r="L4261"/>
      <c r="M4261"/>
      <c r="N4261"/>
      <c r="O4261"/>
      <c r="P4261"/>
      <c r="Q4261"/>
      <c r="R4261"/>
      <c r="S4261"/>
      <c r="T4261"/>
      <c r="U4261"/>
      <c r="V4261" s="2"/>
    </row>
    <row r="4262" spans="2:22" x14ac:dyDescent="0.2">
      <c r="B4262" s="2"/>
      <c r="C4262" s="2"/>
      <c r="D4262" s="2"/>
      <c r="E4262" s="2"/>
      <c r="F4262" s="2"/>
      <c r="G4262" s="3"/>
      <c r="H4262" s="3"/>
      <c r="I4262" s="2"/>
      <c r="J4262"/>
      <c r="K4262"/>
      <c r="L4262"/>
      <c r="M4262"/>
      <c r="N4262"/>
      <c r="O4262"/>
      <c r="P4262"/>
      <c r="Q4262"/>
      <c r="R4262"/>
      <c r="S4262"/>
      <c r="T4262"/>
      <c r="U4262"/>
      <c r="V4262" s="2"/>
    </row>
    <row r="4263" spans="2:22" x14ac:dyDescent="0.2">
      <c r="B4263" s="2"/>
      <c r="C4263" s="2"/>
      <c r="D4263" s="2"/>
      <c r="E4263" s="2"/>
      <c r="F4263" s="2"/>
      <c r="G4263" s="3"/>
      <c r="H4263" s="3"/>
      <c r="I4263" s="2"/>
      <c r="J4263"/>
      <c r="K4263"/>
      <c r="L4263"/>
      <c r="M4263"/>
      <c r="N4263"/>
      <c r="O4263"/>
      <c r="P4263"/>
      <c r="Q4263"/>
      <c r="R4263"/>
      <c r="S4263"/>
      <c r="T4263"/>
      <c r="U4263"/>
      <c r="V4263" s="2"/>
    </row>
    <row r="4264" spans="2:22" x14ac:dyDescent="0.2">
      <c r="B4264" s="2"/>
      <c r="C4264" s="2"/>
      <c r="D4264" s="2"/>
      <c r="E4264" s="2"/>
      <c r="F4264" s="2"/>
      <c r="G4264" s="3"/>
      <c r="H4264" s="3"/>
      <c r="I4264" s="2"/>
      <c r="J4264"/>
      <c r="K4264"/>
      <c r="L4264"/>
      <c r="M4264"/>
      <c r="N4264"/>
      <c r="O4264"/>
      <c r="P4264"/>
      <c r="Q4264"/>
      <c r="R4264"/>
      <c r="S4264"/>
      <c r="T4264"/>
      <c r="U4264"/>
      <c r="V4264" s="2"/>
    </row>
    <row r="4265" spans="2:22" x14ac:dyDescent="0.2">
      <c r="B4265" s="2"/>
      <c r="C4265" s="2"/>
      <c r="D4265" s="2"/>
      <c r="E4265" s="2"/>
      <c r="F4265" s="2"/>
      <c r="G4265" s="3"/>
      <c r="H4265" s="3"/>
      <c r="I4265" s="2"/>
      <c r="J4265"/>
      <c r="K4265"/>
      <c r="L4265"/>
      <c r="M4265"/>
      <c r="N4265"/>
      <c r="O4265"/>
      <c r="P4265"/>
      <c r="Q4265"/>
      <c r="R4265"/>
      <c r="S4265"/>
      <c r="T4265"/>
      <c r="U4265"/>
      <c r="V4265" s="2"/>
    </row>
    <row r="4266" spans="2:22" x14ac:dyDescent="0.2">
      <c r="B4266" s="2"/>
      <c r="C4266" s="2"/>
      <c r="D4266" s="2"/>
      <c r="E4266" s="2"/>
      <c r="F4266" s="2"/>
      <c r="G4266" s="3"/>
      <c r="H4266" s="3"/>
      <c r="I4266" s="2"/>
      <c r="J4266"/>
      <c r="K4266"/>
      <c r="L4266"/>
      <c r="M4266"/>
      <c r="N4266"/>
      <c r="O4266"/>
      <c r="P4266"/>
      <c r="Q4266"/>
      <c r="R4266"/>
      <c r="S4266"/>
      <c r="T4266"/>
      <c r="U4266"/>
      <c r="V4266" s="2"/>
    </row>
    <row r="4267" spans="2:22" x14ac:dyDescent="0.2">
      <c r="B4267" s="2"/>
      <c r="C4267" s="2"/>
      <c r="D4267" s="2"/>
      <c r="E4267" s="2"/>
      <c r="F4267" s="2"/>
      <c r="G4267" s="3"/>
      <c r="H4267" s="3"/>
      <c r="I4267" s="2"/>
      <c r="J4267"/>
      <c r="K4267"/>
      <c r="L4267"/>
      <c r="M4267"/>
      <c r="N4267"/>
      <c r="O4267"/>
      <c r="P4267"/>
      <c r="Q4267"/>
      <c r="R4267"/>
      <c r="S4267"/>
      <c r="T4267"/>
      <c r="U4267"/>
      <c r="V4267" s="2"/>
    </row>
    <row r="4268" spans="2:22" x14ac:dyDescent="0.2">
      <c r="B4268" s="2"/>
      <c r="C4268" s="2"/>
      <c r="D4268" s="2"/>
      <c r="E4268" s="2"/>
      <c r="F4268" s="2"/>
      <c r="G4268" s="3"/>
      <c r="H4268" s="3"/>
      <c r="I4268" s="2"/>
      <c r="J4268"/>
      <c r="K4268"/>
      <c r="L4268"/>
      <c r="M4268"/>
      <c r="N4268"/>
      <c r="O4268"/>
      <c r="P4268"/>
      <c r="Q4268"/>
      <c r="R4268"/>
      <c r="S4268"/>
      <c r="T4268"/>
      <c r="U4268"/>
      <c r="V4268" s="2"/>
    </row>
    <row r="4269" spans="2:22" x14ac:dyDescent="0.2">
      <c r="B4269" s="2"/>
      <c r="C4269" s="2"/>
      <c r="D4269" s="2"/>
      <c r="E4269" s="2"/>
      <c r="F4269" s="2"/>
      <c r="G4269" s="3"/>
      <c r="H4269" s="3"/>
      <c r="I4269" s="2"/>
      <c r="J4269"/>
      <c r="K4269"/>
      <c r="L4269"/>
      <c r="M4269"/>
      <c r="N4269"/>
      <c r="O4269"/>
      <c r="P4269"/>
      <c r="Q4269"/>
      <c r="R4269"/>
      <c r="S4269"/>
      <c r="T4269"/>
      <c r="U4269"/>
      <c r="V4269" s="2"/>
    </row>
    <row r="4270" spans="2:22" x14ac:dyDescent="0.2">
      <c r="B4270" s="2"/>
      <c r="C4270" s="2"/>
      <c r="D4270" s="2"/>
      <c r="E4270" s="2"/>
      <c r="F4270" s="2"/>
      <c r="G4270" s="3"/>
      <c r="H4270" s="3"/>
      <c r="I4270" s="2"/>
      <c r="J4270"/>
      <c r="K4270"/>
      <c r="L4270"/>
      <c r="M4270"/>
      <c r="N4270"/>
      <c r="O4270"/>
      <c r="P4270"/>
      <c r="Q4270"/>
      <c r="R4270"/>
      <c r="S4270"/>
      <c r="T4270"/>
      <c r="U4270"/>
      <c r="V4270" s="2"/>
    </row>
    <row r="4271" spans="2:22" x14ac:dyDescent="0.2">
      <c r="B4271" s="2"/>
      <c r="C4271" s="2"/>
      <c r="D4271" s="2"/>
      <c r="E4271" s="2"/>
      <c r="F4271" s="2"/>
      <c r="G4271" s="3"/>
      <c r="H4271" s="3"/>
      <c r="I4271" s="2"/>
      <c r="J4271"/>
      <c r="K4271"/>
      <c r="L4271"/>
      <c r="M4271"/>
      <c r="N4271"/>
      <c r="O4271"/>
      <c r="P4271"/>
      <c r="Q4271"/>
      <c r="R4271"/>
      <c r="S4271"/>
      <c r="T4271"/>
      <c r="U4271"/>
      <c r="V4271" s="2"/>
    </row>
    <row r="4272" spans="2:22" x14ac:dyDescent="0.2">
      <c r="B4272" s="2"/>
      <c r="C4272" s="2"/>
      <c r="D4272" s="2"/>
      <c r="E4272" s="2"/>
      <c r="F4272" s="2"/>
      <c r="G4272" s="3"/>
      <c r="H4272" s="3"/>
      <c r="I4272" s="2"/>
      <c r="J4272"/>
      <c r="K4272"/>
      <c r="L4272"/>
      <c r="M4272"/>
      <c r="N4272"/>
      <c r="O4272"/>
      <c r="P4272"/>
      <c r="Q4272"/>
      <c r="R4272"/>
      <c r="S4272"/>
      <c r="T4272"/>
      <c r="U4272"/>
      <c r="V4272" s="2"/>
    </row>
    <row r="4273" spans="2:22" x14ac:dyDescent="0.2">
      <c r="B4273" s="2"/>
      <c r="C4273" s="2"/>
      <c r="D4273" s="2"/>
      <c r="E4273" s="2"/>
      <c r="F4273" s="2"/>
      <c r="G4273" s="3"/>
      <c r="H4273" s="3"/>
      <c r="I4273" s="2"/>
      <c r="J4273"/>
      <c r="K4273"/>
      <c r="L4273"/>
      <c r="M4273"/>
      <c r="N4273"/>
      <c r="O4273"/>
      <c r="P4273"/>
      <c r="Q4273"/>
      <c r="R4273"/>
      <c r="S4273"/>
      <c r="T4273"/>
      <c r="U4273"/>
      <c r="V4273" s="2"/>
    </row>
    <row r="4274" spans="2:22" x14ac:dyDescent="0.2">
      <c r="B4274" s="2"/>
      <c r="C4274" s="2"/>
      <c r="D4274" s="2"/>
      <c r="E4274" s="2"/>
      <c r="F4274" s="2"/>
      <c r="G4274" s="3"/>
      <c r="H4274" s="3"/>
      <c r="I4274" s="2"/>
      <c r="J4274"/>
      <c r="K4274"/>
      <c r="L4274"/>
      <c r="M4274"/>
      <c r="N4274"/>
      <c r="O4274"/>
      <c r="P4274"/>
      <c r="Q4274"/>
      <c r="R4274"/>
      <c r="S4274"/>
      <c r="T4274"/>
      <c r="U4274"/>
      <c r="V4274" s="2"/>
    </row>
    <row r="4275" spans="2:22" x14ac:dyDescent="0.2">
      <c r="B4275" s="2"/>
      <c r="C4275" s="2"/>
      <c r="D4275" s="2"/>
      <c r="E4275" s="2"/>
      <c r="F4275" s="2"/>
      <c r="G4275" s="3"/>
      <c r="H4275" s="3"/>
      <c r="I4275" s="2"/>
      <c r="J4275"/>
      <c r="K4275"/>
      <c r="L4275"/>
      <c r="M4275"/>
      <c r="N4275"/>
      <c r="O4275"/>
      <c r="P4275"/>
      <c r="Q4275"/>
      <c r="R4275"/>
      <c r="S4275"/>
      <c r="T4275"/>
      <c r="U4275"/>
      <c r="V4275" s="2"/>
    </row>
    <row r="4276" spans="2:22" x14ac:dyDescent="0.2">
      <c r="B4276" s="2"/>
      <c r="C4276" s="2"/>
      <c r="D4276" s="2"/>
      <c r="E4276" s="2"/>
      <c r="F4276" s="2"/>
      <c r="G4276" s="3"/>
      <c r="H4276" s="3"/>
      <c r="I4276" s="2"/>
      <c r="J4276"/>
      <c r="K4276"/>
      <c r="L4276"/>
      <c r="M4276"/>
      <c r="N4276"/>
      <c r="O4276"/>
      <c r="P4276"/>
      <c r="Q4276"/>
      <c r="R4276"/>
      <c r="S4276"/>
      <c r="T4276"/>
      <c r="U4276"/>
      <c r="V4276" s="2"/>
    </row>
    <row r="4277" spans="2:22" x14ac:dyDescent="0.2">
      <c r="B4277" s="2"/>
      <c r="C4277" s="2"/>
      <c r="D4277" s="2"/>
      <c r="E4277" s="2"/>
      <c r="F4277" s="2"/>
      <c r="G4277" s="3"/>
      <c r="H4277" s="3"/>
      <c r="I4277" s="2"/>
      <c r="J4277"/>
      <c r="K4277"/>
      <c r="L4277"/>
      <c r="M4277"/>
      <c r="N4277"/>
      <c r="O4277"/>
      <c r="P4277"/>
      <c r="Q4277"/>
      <c r="R4277"/>
      <c r="S4277"/>
      <c r="T4277"/>
      <c r="U4277"/>
      <c r="V4277" s="2"/>
    </row>
    <row r="4278" spans="2:22" x14ac:dyDescent="0.2">
      <c r="B4278" s="2"/>
      <c r="C4278" s="2"/>
      <c r="D4278" s="2"/>
      <c r="E4278" s="2"/>
      <c r="F4278" s="2"/>
      <c r="G4278" s="3"/>
      <c r="H4278" s="3"/>
      <c r="I4278" s="2"/>
      <c r="J4278"/>
      <c r="K4278"/>
      <c r="L4278"/>
      <c r="M4278"/>
      <c r="N4278"/>
      <c r="O4278"/>
      <c r="P4278"/>
      <c r="Q4278"/>
      <c r="R4278"/>
      <c r="S4278"/>
      <c r="T4278"/>
      <c r="U4278"/>
      <c r="V4278" s="2"/>
    </row>
    <row r="4279" spans="2:22" x14ac:dyDescent="0.2">
      <c r="B4279" s="2"/>
      <c r="C4279" s="2"/>
      <c r="D4279" s="2"/>
      <c r="E4279" s="2"/>
      <c r="F4279" s="2"/>
      <c r="G4279" s="3"/>
      <c r="H4279" s="3"/>
      <c r="I4279" s="2"/>
      <c r="J4279"/>
      <c r="K4279"/>
      <c r="L4279"/>
      <c r="M4279"/>
      <c r="N4279"/>
      <c r="O4279"/>
      <c r="P4279"/>
      <c r="Q4279"/>
      <c r="R4279"/>
      <c r="S4279"/>
      <c r="T4279"/>
      <c r="U4279"/>
      <c r="V4279" s="2"/>
    </row>
    <row r="4280" spans="2:22" x14ac:dyDescent="0.2">
      <c r="B4280" s="2"/>
      <c r="C4280" s="2"/>
      <c r="D4280" s="2"/>
      <c r="E4280" s="2"/>
      <c r="F4280" s="2"/>
      <c r="G4280" s="3"/>
      <c r="H4280" s="3"/>
      <c r="I4280" s="2"/>
      <c r="J4280"/>
      <c r="K4280"/>
      <c r="L4280"/>
      <c r="M4280"/>
      <c r="N4280"/>
      <c r="O4280"/>
      <c r="P4280"/>
      <c r="Q4280"/>
      <c r="R4280"/>
      <c r="S4280"/>
      <c r="T4280"/>
      <c r="U4280"/>
      <c r="V4280" s="2"/>
    </row>
    <row r="4281" spans="2:22" x14ac:dyDescent="0.2">
      <c r="B4281" s="2"/>
      <c r="C4281" s="2"/>
      <c r="D4281" s="2"/>
      <c r="E4281" s="2"/>
      <c r="F4281" s="2"/>
      <c r="G4281" s="3"/>
      <c r="H4281" s="3"/>
      <c r="I4281" s="2"/>
      <c r="J4281"/>
      <c r="K4281"/>
      <c r="L4281"/>
      <c r="M4281"/>
      <c r="N4281"/>
      <c r="O4281"/>
      <c r="P4281"/>
      <c r="Q4281"/>
      <c r="R4281"/>
      <c r="S4281"/>
      <c r="T4281"/>
      <c r="U4281"/>
      <c r="V4281" s="2"/>
    </row>
    <row r="4282" spans="2:22" x14ac:dyDescent="0.2">
      <c r="B4282" s="2"/>
      <c r="C4282" s="2"/>
      <c r="D4282" s="2"/>
      <c r="E4282" s="2"/>
      <c r="F4282" s="2"/>
      <c r="G4282" s="3"/>
      <c r="H4282" s="3"/>
      <c r="I4282" s="2"/>
      <c r="J4282"/>
      <c r="K4282"/>
      <c r="L4282"/>
      <c r="M4282"/>
      <c r="N4282"/>
      <c r="O4282"/>
      <c r="P4282"/>
      <c r="Q4282"/>
      <c r="R4282"/>
      <c r="S4282"/>
      <c r="T4282"/>
      <c r="U4282"/>
      <c r="V4282" s="2"/>
    </row>
    <row r="4283" spans="2:22" x14ac:dyDescent="0.2">
      <c r="B4283" s="2"/>
      <c r="C4283" s="2"/>
      <c r="D4283" s="2"/>
      <c r="E4283" s="2"/>
      <c r="F4283" s="2"/>
      <c r="G4283" s="3"/>
      <c r="H4283" s="3"/>
      <c r="I4283" s="2"/>
      <c r="J4283"/>
      <c r="K4283"/>
      <c r="L4283"/>
      <c r="M4283"/>
      <c r="N4283"/>
      <c r="O4283"/>
      <c r="P4283"/>
      <c r="Q4283"/>
      <c r="R4283"/>
      <c r="S4283"/>
      <c r="T4283"/>
      <c r="U4283"/>
      <c r="V4283" s="2"/>
    </row>
    <row r="4284" spans="2:22" x14ac:dyDescent="0.2">
      <c r="B4284" s="2"/>
      <c r="C4284" s="2"/>
      <c r="D4284" s="2"/>
      <c r="E4284" s="2"/>
      <c r="F4284" s="2"/>
      <c r="G4284" s="3"/>
      <c r="H4284" s="3"/>
      <c r="I4284" s="2"/>
      <c r="J4284"/>
      <c r="K4284"/>
      <c r="L4284"/>
      <c r="M4284"/>
      <c r="N4284"/>
      <c r="O4284"/>
      <c r="P4284"/>
      <c r="Q4284"/>
      <c r="R4284"/>
      <c r="S4284"/>
      <c r="T4284"/>
      <c r="U4284"/>
      <c r="V4284" s="2"/>
    </row>
    <row r="4285" spans="2:22" x14ac:dyDescent="0.2">
      <c r="B4285" s="2"/>
      <c r="C4285" s="2"/>
      <c r="D4285" s="2"/>
      <c r="E4285" s="2"/>
      <c r="F4285" s="2"/>
      <c r="G4285" s="3"/>
      <c r="H4285" s="3"/>
      <c r="I4285" s="2"/>
      <c r="J4285"/>
      <c r="K4285"/>
      <c r="L4285"/>
      <c r="M4285"/>
      <c r="N4285"/>
      <c r="O4285"/>
      <c r="P4285"/>
      <c r="Q4285"/>
      <c r="R4285"/>
      <c r="S4285"/>
      <c r="T4285"/>
      <c r="U4285"/>
      <c r="V4285" s="2"/>
    </row>
    <row r="4286" spans="2:22" x14ac:dyDescent="0.2">
      <c r="B4286" s="2"/>
      <c r="C4286" s="2"/>
      <c r="D4286" s="2"/>
      <c r="E4286" s="2"/>
      <c r="F4286" s="2"/>
      <c r="G4286" s="3"/>
      <c r="H4286" s="3"/>
      <c r="I4286" s="2"/>
      <c r="J4286"/>
      <c r="K4286"/>
      <c r="L4286"/>
      <c r="M4286"/>
      <c r="N4286"/>
      <c r="O4286"/>
      <c r="P4286"/>
      <c r="Q4286"/>
      <c r="R4286"/>
      <c r="S4286"/>
      <c r="T4286"/>
      <c r="U4286"/>
      <c r="V4286" s="2"/>
    </row>
    <row r="4287" spans="2:22" x14ac:dyDescent="0.2">
      <c r="B4287" s="2"/>
      <c r="C4287" s="2"/>
      <c r="D4287" s="2"/>
      <c r="E4287" s="2"/>
      <c r="F4287" s="2"/>
      <c r="G4287" s="3"/>
      <c r="H4287" s="3"/>
      <c r="I4287" s="2"/>
      <c r="J4287"/>
      <c r="K4287"/>
      <c r="L4287"/>
      <c r="M4287"/>
      <c r="N4287"/>
      <c r="O4287"/>
      <c r="P4287"/>
      <c r="Q4287"/>
      <c r="R4287"/>
      <c r="S4287"/>
      <c r="T4287"/>
      <c r="U4287"/>
      <c r="V4287" s="2"/>
    </row>
    <row r="4288" spans="2:22" x14ac:dyDescent="0.2">
      <c r="B4288" s="2"/>
      <c r="C4288" s="2"/>
      <c r="D4288" s="2"/>
      <c r="E4288" s="2"/>
      <c r="F4288" s="2"/>
      <c r="G4288" s="3"/>
      <c r="H4288" s="3"/>
      <c r="I4288" s="2"/>
      <c r="J4288"/>
      <c r="K4288"/>
      <c r="L4288"/>
      <c r="M4288"/>
      <c r="N4288"/>
      <c r="O4288"/>
      <c r="P4288"/>
      <c r="Q4288"/>
      <c r="R4288"/>
      <c r="S4288"/>
      <c r="T4288"/>
      <c r="U4288"/>
      <c r="V4288" s="2"/>
    </row>
    <row r="4289" spans="2:22" x14ac:dyDescent="0.2">
      <c r="B4289" s="2"/>
      <c r="C4289" s="2"/>
      <c r="D4289" s="2"/>
      <c r="E4289" s="2"/>
      <c r="F4289" s="2"/>
      <c r="G4289" s="3"/>
      <c r="H4289" s="3"/>
      <c r="I4289" s="2"/>
      <c r="J4289"/>
      <c r="K4289"/>
      <c r="L4289"/>
      <c r="M4289"/>
      <c r="N4289"/>
      <c r="O4289"/>
      <c r="P4289"/>
      <c r="Q4289"/>
      <c r="R4289"/>
      <c r="S4289"/>
      <c r="T4289"/>
      <c r="U4289"/>
      <c r="V4289" s="2"/>
    </row>
    <row r="4290" spans="2:22" x14ac:dyDescent="0.2">
      <c r="B4290" s="2"/>
      <c r="C4290" s="2"/>
      <c r="D4290" s="2"/>
      <c r="E4290" s="2"/>
      <c r="F4290" s="2"/>
      <c r="G4290" s="3"/>
      <c r="H4290" s="3"/>
      <c r="I4290" s="2"/>
      <c r="J4290"/>
      <c r="K4290"/>
      <c r="L4290"/>
      <c r="M4290"/>
      <c r="N4290"/>
      <c r="O4290"/>
      <c r="P4290"/>
      <c r="Q4290"/>
      <c r="R4290"/>
      <c r="S4290"/>
      <c r="T4290"/>
      <c r="U4290"/>
      <c r="V4290" s="2"/>
    </row>
    <row r="4291" spans="2:22" x14ac:dyDescent="0.2">
      <c r="B4291" s="2"/>
      <c r="C4291" s="2"/>
      <c r="D4291" s="2"/>
      <c r="E4291" s="2"/>
      <c r="F4291" s="2"/>
      <c r="G4291" s="3"/>
      <c r="H4291" s="3"/>
      <c r="I4291" s="2"/>
      <c r="J4291"/>
      <c r="K4291"/>
      <c r="L4291"/>
      <c r="M4291"/>
      <c r="N4291"/>
      <c r="O4291"/>
      <c r="P4291"/>
      <c r="Q4291"/>
      <c r="R4291"/>
      <c r="S4291"/>
      <c r="T4291"/>
      <c r="U4291"/>
      <c r="V4291" s="2"/>
    </row>
    <row r="4292" spans="2:22" x14ac:dyDescent="0.2">
      <c r="B4292" s="2"/>
      <c r="C4292" s="2"/>
      <c r="D4292" s="2"/>
      <c r="E4292" s="2"/>
      <c r="F4292" s="2"/>
      <c r="G4292" s="3"/>
      <c r="H4292" s="3"/>
      <c r="I4292" s="2"/>
      <c r="J4292"/>
      <c r="K4292"/>
      <c r="L4292"/>
      <c r="M4292"/>
      <c r="N4292"/>
      <c r="O4292"/>
      <c r="P4292"/>
      <c r="Q4292"/>
      <c r="R4292"/>
      <c r="S4292"/>
      <c r="T4292"/>
      <c r="U4292"/>
      <c r="V4292" s="2"/>
    </row>
    <row r="4293" spans="2:22" x14ac:dyDescent="0.2">
      <c r="B4293" s="2"/>
      <c r="C4293" s="2"/>
      <c r="D4293" s="2"/>
      <c r="E4293" s="2"/>
      <c r="F4293" s="2"/>
      <c r="G4293" s="3"/>
      <c r="H4293" s="3"/>
      <c r="I4293" s="2"/>
      <c r="J4293"/>
      <c r="K4293"/>
      <c r="L4293"/>
      <c r="M4293"/>
      <c r="N4293"/>
      <c r="O4293"/>
      <c r="P4293"/>
      <c r="Q4293"/>
      <c r="R4293"/>
      <c r="S4293"/>
      <c r="T4293"/>
      <c r="U4293"/>
      <c r="V4293" s="2"/>
    </row>
    <row r="4294" spans="2:22" x14ac:dyDescent="0.2">
      <c r="B4294" s="2"/>
      <c r="C4294" s="2"/>
      <c r="D4294" s="2"/>
      <c r="E4294" s="2"/>
      <c r="F4294" s="2"/>
      <c r="G4294" s="3"/>
      <c r="H4294" s="3"/>
      <c r="I4294" s="2"/>
      <c r="J4294"/>
      <c r="K4294"/>
      <c r="L4294"/>
      <c r="M4294"/>
      <c r="N4294"/>
      <c r="O4294"/>
      <c r="P4294"/>
      <c r="Q4294"/>
      <c r="R4294"/>
      <c r="S4294"/>
      <c r="T4294"/>
      <c r="U4294"/>
      <c r="V4294" s="2"/>
    </row>
    <row r="4295" spans="2:22" x14ac:dyDescent="0.2">
      <c r="B4295" s="2"/>
      <c r="C4295" s="2"/>
      <c r="D4295" s="2"/>
      <c r="E4295" s="2"/>
      <c r="F4295" s="2"/>
      <c r="G4295" s="3"/>
      <c r="H4295" s="3"/>
      <c r="I4295" s="2"/>
      <c r="J4295"/>
      <c r="K4295"/>
      <c r="L4295"/>
      <c r="M4295"/>
      <c r="N4295"/>
      <c r="O4295"/>
      <c r="P4295"/>
      <c r="Q4295"/>
      <c r="R4295"/>
      <c r="S4295"/>
      <c r="T4295"/>
      <c r="U4295"/>
      <c r="V4295" s="2"/>
    </row>
    <row r="4296" spans="2:22" x14ac:dyDescent="0.2">
      <c r="B4296" s="2"/>
      <c r="C4296" s="2"/>
      <c r="D4296" s="2"/>
      <c r="E4296" s="2"/>
      <c r="F4296" s="2"/>
      <c r="G4296" s="3"/>
      <c r="H4296" s="3"/>
      <c r="I4296" s="2"/>
      <c r="J4296"/>
      <c r="K4296"/>
      <c r="L4296"/>
      <c r="M4296"/>
      <c r="N4296"/>
      <c r="O4296"/>
      <c r="P4296"/>
      <c r="Q4296"/>
      <c r="R4296"/>
      <c r="S4296"/>
      <c r="T4296"/>
      <c r="U4296"/>
      <c r="V4296" s="2"/>
    </row>
    <row r="4297" spans="2:22" x14ac:dyDescent="0.2">
      <c r="B4297" s="2"/>
      <c r="C4297" s="2"/>
      <c r="D4297" s="2"/>
      <c r="E4297" s="2"/>
      <c r="F4297" s="2"/>
      <c r="G4297" s="3"/>
      <c r="H4297" s="3"/>
      <c r="I4297" s="2"/>
      <c r="J4297"/>
      <c r="K4297"/>
      <c r="L4297"/>
      <c r="M4297"/>
      <c r="N4297"/>
      <c r="O4297"/>
      <c r="P4297"/>
      <c r="Q4297"/>
      <c r="R4297"/>
      <c r="S4297"/>
      <c r="T4297"/>
      <c r="U4297"/>
      <c r="V4297" s="2"/>
    </row>
    <row r="4298" spans="2:22" x14ac:dyDescent="0.2">
      <c r="B4298" s="2"/>
      <c r="C4298" s="2"/>
      <c r="D4298" s="2"/>
      <c r="E4298" s="2"/>
      <c r="F4298" s="2"/>
      <c r="G4298" s="3"/>
      <c r="H4298" s="3"/>
      <c r="I4298" s="2"/>
      <c r="J4298"/>
      <c r="K4298"/>
      <c r="L4298"/>
      <c r="M4298"/>
      <c r="N4298"/>
      <c r="O4298"/>
      <c r="P4298"/>
      <c r="Q4298"/>
      <c r="R4298"/>
      <c r="S4298"/>
      <c r="T4298"/>
      <c r="U4298"/>
      <c r="V4298" s="2"/>
    </row>
    <row r="4299" spans="2:22" x14ac:dyDescent="0.2">
      <c r="B4299" s="2"/>
      <c r="C4299" s="2"/>
      <c r="D4299" s="2"/>
      <c r="E4299" s="2"/>
      <c r="F4299" s="2"/>
      <c r="G4299" s="3"/>
      <c r="H4299" s="3"/>
      <c r="I4299" s="2"/>
      <c r="J4299"/>
      <c r="K4299"/>
      <c r="L4299"/>
      <c r="M4299"/>
      <c r="N4299"/>
      <c r="O4299"/>
      <c r="P4299"/>
      <c r="Q4299"/>
      <c r="R4299"/>
      <c r="S4299"/>
      <c r="T4299"/>
      <c r="U4299"/>
      <c r="V4299" s="2"/>
    </row>
    <row r="4300" spans="2:22" x14ac:dyDescent="0.2">
      <c r="B4300" s="2"/>
      <c r="C4300" s="2"/>
      <c r="D4300" s="2"/>
      <c r="E4300" s="2"/>
      <c r="F4300" s="2"/>
      <c r="G4300" s="3"/>
      <c r="H4300" s="3"/>
      <c r="I4300" s="2"/>
      <c r="J4300"/>
      <c r="K4300"/>
      <c r="L4300"/>
      <c r="M4300"/>
      <c r="N4300"/>
      <c r="O4300"/>
      <c r="P4300"/>
      <c r="Q4300"/>
      <c r="R4300"/>
      <c r="S4300"/>
      <c r="T4300"/>
      <c r="U4300"/>
      <c r="V4300" s="2"/>
    </row>
    <row r="4301" spans="2:22" x14ac:dyDescent="0.2">
      <c r="B4301" s="2"/>
      <c r="C4301" s="2"/>
      <c r="D4301" s="2"/>
      <c r="E4301" s="2"/>
      <c r="F4301" s="2"/>
      <c r="G4301" s="3"/>
      <c r="H4301" s="3"/>
      <c r="I4301" s="2"/>
      <c r="J4301"/>
      <c r="K4301"/>
      <c r="L4301"/>
      <c r="M4301"/>
      <c r="N4301"/>
      <c r="O4301"/>
      <c r="P4301"/>
      <c r="Q4301"/>
      <c r="R4301"/>
      <c r="S4301"/>
      <c r="T4301"/>
      <c r="U4301"/>
      <c r="V4301" s="2"/>
    </row>
    <row r="4302" spans="2:22" x14ac:dyDescent="0.2">
      <c r="B4302" s="2"/>
      <c r="C4302" s="2"/>
      <c r="D4302" s="2"/>
      <c r="E4302" s="2"/>
      <c r="F4302" s="2"/>
      <c r="G4302" s="3"/>
      <c r="H4302" s="3"/>
      <c r="I4302" s="2"/>
      <c r="J4302"/>
      <c r="K4302"/>
      <c r="L4302"/>
      <c r="M4302"/>
      <c r="N4302"/>
      <c r="O4302"/>
      <c r="P4302"/>
      <c r="Q4302"/>
      <c r="R4302"/>
      <c r="S4302"/>
      <c r="T4302"/>
      <c r="U4302"/>
      <c r="V4302" s="2"/>
    </row>
    <row r="4303" spans="2:22" x14ac:dyDescent="0.2">
      <c r="B4303" s="2"/>
      <c r="C4303" s="2"/>
      <c r="D4303" s="2"/>
      <c r="E4303" s="2"/>
      <c r="F4303" s="2"/>
      <c r="G4303" s="3"/>
      <c r="H4303" s="3"/>
      <c r="I4303" s="2"/>
      <c r="J4303"/>
      <c r="K4303"/>
      <c r="L4303"/>
      <c r="M4303"/>
      <c r="N4303"/>
      <c r="O4303"/>
      <c r="P4303"/>
      <c r="Q4303"/>
      <c r="R4303"/>
      <c r="S4303"/>
      <c r="T4303"/>
      <c r="U4303"/>
      <c r="V4303" s="2"/>
    </row>
    <row r="4304" spans="2:22" x14ac:dyDescent="0.2">
      <c r="B4304" s="2"/>
      <c r="C4304" s="2"/>
      <c r="D4304" s="2"/>
      <c r="E4304" s="2"/>
      <c r="F4304" s="2"/>
      <c r="G4304" s="3"/>
      <c r="H4304" s="3"/>
      <c r="I4304" s="2"/>
      <c r="J4304"/>
      <c r="K4304"/>
      <c r="L4304"/>
      <c r="M4304"/>
      <c r="N4304"/>
      <c r="O4304"/>
      <c r="P4304"/>
      <c r="Q4304"/>
      <c r="R4304"/>
      <c r="S4304"/>
      <c r="T4304"/>
      <c r="U4304"/>
      <c r="V4304" s="2"/>
    </row>
    <row r="4305" spans="2:22" x14ac:dyDescent="0.2">
      <c r="B4305" s="2"/>
      <c r="C4305" s="2"/>
      <c r="D4305" s="2"/>
      <c r="E4305" s="2"/>
      <c r="F4305" s="2"/>
      <c r="G4305" s="3"/>
      <c r="H4305" s="3"/>
      <c r="I4305" s="2"/>
      <c r="J4305"/>
      <c r="K4305"/>
      <c r="L4305"/>
      <c r="M4305"/>
      <c r="N4305"/>
      <c r="O4305"/>
      <c r="P4305"/>
      <c r="Q4305"/>
      <c r="R4305"/>
      <c r="S4305"/>
      <c r="T4305"/>
      <c r="U4305"/>
      <c r="V4305" s="2"/>
    </row>
    <row r="4306" spans="2:22" x14ac:dyDescent="0.2">
      <c r="B4306" s="2"/>
      <c r="C4306" s="2"/>
      <c r="D4306" s="2"/>
      <c r="E4306" s="2"/>
      <c r="F4306" s="2"/>
      <c r="G4306" s="3"/>
      <c r="H4306" s="3"/>
      <c r="I4306" s="2"/>
      <c r="J4306"/>
      <c r="K4306"/>
      <c r="L4306"/>
      <c r="M4306"/>
      <c r="N4306"/>
      <c r="O4306"/>
      <c r="P4306"/>
      <c r="Q4306"/>
      <c r="R4306"/>
      <c r="S4306"/>
      <c r="T4306"/>
      <c r="U4306"/>
      <c r="V4306" s="2"/>
    </row>
    <row r="4307" spans="2:22" x14ac:dyDescent="0.2">
      <c r="B4307" s="2"/>
      <c r="C4307" s="2"/>
      <c r="D4307" s="2"/>
      <c r="E4307" s="2"/>
      <c r="F4307" s="2"/>
      <c r="G4307" s="3"/>
      <c r="H4307" s="3"/>
      <c r="I4307" s="2"/>
      <c r="J4307"/>
      <c r="K4307"/>
      <c r="L4307"/>
      <c r="M4307"/>
      <c r="N4307"/>
      <c r="O4307"/>
      <c r="P4307"/>
      <c r="Q4307"/>
      <c r="R4307"/>
      <c r="S4307"/>
      <c r="T4307"/>
      <c r="U4307"/>
      <c r="V4307" s="2"/>
    </row>
    <row r="4308" spans="2:22" x14ac:dyDescent="0.2">
      <c r="B4308" s="2"/>
      <c r="C4308" s="2"/>
      <c r="D4308" s="2"/>
      <c r="E4308" s="2"/>
      <c r="F4308" s="2"/>
      <c r="G4308" s="3"/>
      <c r="H4308" s="3"/>
      <c r="I4308" s="2"/>
      <c r="J4308"/>
      <c r="K4308"/>
      <c r="L4308"/>
      <c r="M4308"/>
      <c r="N4308"/>
      <c r="O4308"/>
      <c r="P4308"/>
      <c r="Q4308"/>
      <c r="R4308"/>
      <c r="S4308"/>
      <c r="T4308"/>
      <c r="U4308"/>
      <c r="V4308" s="2"/>
    </row>
    <row r="4309" spans="2:22" x14ac:dyDescent="0.2">
      <c r="B4309" s="2"/>
      <c r="C4309" s="2"/>
      <c r="D4309" s="2"/>
      <c r="E4309" s="2"/>
      <c r="F4309" s="2"/>
      <c r="G4309" s="3"/>
      <c r="H4309" s="3"/>
      <c r="I4309" s="2"/>
      <c r="J4309"/>
      <c r="K4309"/>
      <c r="L4309"/>
      <c r="M4309"/>
      <c r="N4309"/>
      <c r="O4309"/>
      <c r="P4309"/>
      <c r="Q4309"/>
      <c r="R4309"/>
      <c r="S4309"/>
      <c r="T4309"/>
      <c r="U4309"/>
      <c r="V4309" s="2"/>
    </row>
    <row r="4310" spans="2:22" x14ac:dyDescent="0.2">
      <c r="B4310" s="2"/>
      <c r="C4310" s="2"/>
      <c r="D4310" s="2"/>
      <c r="E4310" s="2"/>
      <c r="F4310" s="2"/>
      <c r="G4310" s="3"/>
      <c r="H4310" s="3"/>
      <c r="I4310" s="2"/>
      <c r="J4310"/>
      <c r="K4310"/>
      <c r="L4310"/>
      <c r="M4310"/>
      <c r="N4310"/>
      <c r="O4310"/>
      <c r="P4310"/>
      <c r="Q4310"/>
      <c r="R4310"/>
      <c r="S4310"/>
      <c r="T4310"/>
      <c r="U4310"/>
      <c r="V4310" s="2"/>
    </row>
    <row r="4311" spans="2:22" x14ac:dyDescent="0.2">
      <c r="B4311" s="2"/>
      <c r="C4311" s="2"/>
      <c r="D4311" s="2"/>
      <c r="E4311" s="2"/>
      <c r="F4311" s="2"/>
      <c r="G4311" s="3"/>
      <c r="H4311" s="3"/>
      <c r="I4311" s="2"/>
      <c r="J4311"/>
      <c r="K4311"/>
      <c r="L4311"/>
      <c r="M4311"/>
      <c r="N4311"/>
      <c r="O4311"/>
      <c r="P4311"/>
      <c r="Q4311"/>
      <c r="R4311"/>
      <c r="S4311"/>
      <c r="T4311"/>
      <c r="U4311"/>
      <c r="V4311" s="2"/>
    </row>
    <row r="4312" spans="2:22" x14ac:dyDescent="0.2">
      <c r="B4312" s="2"/>
      <c r="C4312" s="2"/>
      <c r="D4312" s="2"/>
      <c r="E4312" s="2"/>
      <c r="F4312" s="2"/>
      <c r="G4312" s="3"/>
      <c r="H4312" s="3"/>
      <c r="I4312" s="2"/>
      <c r="J4312"/>
      <c r="K4312"/>
      <c r="L4312"/>
      <c r="M4312"/>
      <c r="N4312"/>
      <c r="O4312"/>
      <c r="P4312"/>
      <c r="Q4312"/>
      <c r="R4312"/>
      <c r="S4312"/>
      <c r="T4312"/>
      <c r="U4312"/>
      <c r="V4312" s="2"/>
    </row>
    <row r="4313" spans="2:22" x14ac:dyDescent="0.2">
      <c r="B4313" s="2"/>
      <c r="C4313" s="2"/>
      <c r="D4313" s="2"/>
      <c r="E4313" s="2"/>
      <c r="F4313" s="2"/>
      <c r="G4313" s="3"/>
      <c r="H4313" s="3"/>
      <c r="I4313" s="2"/>
      <c r="J4313"/>
      <c r="K4313"/>
      <c r="L4313"/>
      <c r="M4313"/>
      <c r="N4313"/>
      <c r="O4313"/>
      <c r="P4313"/>
      <c r="Q4313"/>
      <c r="R4313"/>
      <c r="S4313"/>
      <c r="T4313"/>
      <c r="U4313"/>
      <c r="V4313" s="2"/>
    </row>
    <row r="4314" spans="2:22" x14ac:dyDescent="0.2">
      <c r="B4314" s="2"/>
      <c r="C4314" s="2"/>
      <c r="D4314" s="2"/>
      <c r="E4314" s="2"/>
      <c r="F4314" s="2"/>
      <c r="G4314" s="3"/>
      <c r="H4314" s="3"/>
      <c r="I4314" s="2"/>
      <c r="J4314"/>
      <c r="K4314"/>
      <c r="L4314"/>
      <c r="M4314"/>
      <c r="N4314"/>
      <c r="O4314"/>
      <c r="P4314"/>
      <c r="Q4314"/>
      <c r="R4314"/>
      <c r="S4314"/>
      <c r="T4314"/>
      <c r="U4314"/>
      <c r="V4314" s="2"/>
    </row>
    <row r="4315" spans="2:22" x14ac:dyDescent="0.2">
      <c r="B4315" s="2"/>
      <c r="C4315" s="2"/>
      <c r="D4315" s="2"/>
      <c r="E4315" s="2"/>
      <c r="F4315" s="2"/>
      <c r="G4315" s="3"/>
      <c r="H4315" s="3"/>
      <c r="I4315" s="2"/>
      <c r="J4315"/>
      <c r="K4315"/>
      <c r="L4315"/>
      <c r="M4315"/>
      <c r="N4315"/>
      <c r="O4315"/>
      <c r="P4315"/>
      <c r="Q4315"/>
      <c r="R4315"/>
      <c r="S4315"/>
      <c r="T4315"/>
      <c r="U4315"/>
      <c r="V4315" s="2"/>
    </row>
    <row r="4316" spans="2:22" x14ac:dyDescent="0.2">
      <c r="B4316" s="2"/>
      <c r="C4316" s="2"/>
      <c r="D4316" s="2"/>
      <c r="E4316" s="2"/>
      <c r="F4316" s="2"/>
      <c r="G4316" s="3"/>
      <c r="H4316" s="3"/>
      <c r="I4316" s="2"/>
      <c r="J4316"/>
      <c r="K4316"/>
      <c r="L4316"/>
      <c r="M4316"/>
      <c r="N4316"/>
      <c r="O4316"/>
      <c r="P4316"/>
      <c r="Q4316"/>
      <c r="R4316"/>
      <c r="S4316"/>
      <c r="T4316"/>
      <c r="U4316"/>
      <c r="V4316" s="2"/>
    </row>
    <row r="4317" spans="2:22" x14ac:dyDescent="0.2">
      <c r="B4317" s="2"/>
      <c r="C4317" s="2"/>
      <c r="D4317" s="2"/>
      <c r="E4317" s="2"/>
      <c r="F4317" s="2"/>
      <c r="G4317" s="3"/>
      <c r="H4317" s="3"/>
      <c r="I4317" s="2"/>
      <c r="J4317"/>
      <c r="K4317"/>
      <c r="L4317"/>
      <c r="M4317"/>
      <c r="N4317"/>
      <c r="O4317"/>
      <c r="P4317"/>
      <c r="Q4317"/>
      <c r="R4317"/>
      <c r="S4317"/>
      <c r="T4317"/>
      <c r="U4317"/>
      <c r="V4317" s="2"/>
    </row>
    <row r="4318" spans="2:22" x14ac:dyDescent="0.2">
      <c r="B4318" s="2"/>
      <c r="C4318" s="2"/>
      <c r="D4318" s="2"/>
      <c r="E4318" s="2"/>
      <c r="F4318" s="2"/>
      <c r="G4318" s="3"/>
      <c r="H4318" s="3"/>
      <c r="I4318" s="2"/>
      <c r="J4318"/>
      <c r="K4318"/>
      <c r="L4318"/>
      <c r="M4318"/>
      <c r="N4318"/>
      <c r="O4318"/>
      <c r="P4318"/>
      <c r="Q4318"/>
      <c r="R4318"/>
      <c r="S4318"/>
      <c r="T4318"/>
      <c r="U4318"/>
      <c r="V4318" s="2"/>
    </row>
    <row r="4319" spans="2:22" x14ac:dyDescent="0.2">
      <c r="B4319" s="2"/>
      <c r="C4319" s="2"/>
      <c r="D4319" s="2"/>
      <c r="E4319" s="2"/>
      <c r="F4319" s="2"/>
      <c r="G4319" s="3"/>
      <c r="H4319" s="3"/>
      <c r="I4319" s="2"/>
      <c r="J4319"/>
      <c r="K4319"/>
      <c r="L4319"/>
      <c r="M4319"/>
      <c r="N4319"/>
      <c r="O4319"/>
      <c r="P4319"/>
      <c r="Q4319"/>
      <c r="R4319"/>
      <c r="S4319"/>
      <c r="T4319"/>
      <c r="U4319"/>
      <c r="V4319" s="2"/>
    </row>
    <row r="4320" spans="2:22" x14ac:dyDescent="0.2">
      <c r="B4320" s="2"/>
      <c r="C4320" s="2"/>
      <c r="D4320" s="2"/>
      <c r="E4320" s="2"/>
      <c r="F4320" s="2"/>
      <c r="G4320" s="3"/>
      <c r="H4320" s="3"/>
      <c r="I4320" s="2"/>
      <c r="J4320"/>
      <c r="K4320"/>
      <c r="L4320"/>
      <c r="M4320"/>
      <c r="N4320"/>
      <c r="O4320"/>
      <c r="P4320"/>
      <c r="Q4320"/>
      <c r="R4320"/>
      <c r="S4320"/>
      <c r="T4320"/>
      <c r="U4320"/>
      <c r="V4320" s="2"/>
    </row>
    <row r="4321" spans="2:22" x14ac:dyDescent="0.2">
      <c r="B4321" s="2"/>
      <c r="C4321" s="2"/>
      <c r="D4321" s="2"/>
      <c r="E4321" s="2"/>
      <c r="F4321" s="2"/>
      <c r="G4321" s="3"/>
      <c r="H4321" s="3"/>
      <c r="I4321" s="2"/>
      <c r="J4321"/>
      <c r="K4321"/>
      <c r="L4321"/>
      <c r="M4321"/>
      <c r="N4321"/>
      <c r="O4321"/>
      <c r="P4321"/>
      <c r="Q4321"/>
      <c r="R4321"/>
      <c r="S4321"/>
      <c r="T4321"/>
      <c r="U4321"/>
      <c r="V4321" s="2"/>
    </row>
    <row r="4322" spans="2:22" x14ac:dyDescent="0.2">
      <c r="B4322" s="2"/>
      <c r="C4322" s="2"/>
      <c r="D4322" s="2"/>
      <c r="E4322" s="2"/>
      <c r="F4322" s="2"/>
      <c r="G4322" s="3"/>
      <c r="H4322" s="3"/>
      <c r="I4322" s="2"/>
      <c r="J4322"/>
      <c r="K4322"/>
      <c r="L4322"/>
      <c r="M4322"/>
      <c r="N4322"/>
      <c r="O4322"/>
      <c r="P4322"/>
      <c r="Q4322"/>
      <c r="R4322"/>
      <c r="S4322"/>
      <c r="T4322"/>
      <c r="U4322"/>
      <c r="V4322" s="2"/>
    </row>
    <row r="4323" spans="2:22" x14ac:dyDescent="0.2">
      <c r="B4323" s="2"/>
      <c r="C4323" s="2"/>
      <c r="D4323" s="2"/>
      <c r="E4323" s="2"/>
      <c r="F4323" s="2"/>
      <c r="G4323" s="3"/>
      <c r="H4323" s="3"/>
      <c r="I4323" s="2"/>
      <c r="J4323"/>
      <c r="K4323"/>
      <c r="L4323"/>
      <c r="M4323"/>
      <c r="N4323"/>
      <c r="O4323"/>
      <c r="P4323"/>
      <c r="Q4323"/>
      <c r="R4323"/>
      <c r="S4323"/>
      <c r="T4323"/>
      <c r="U4323"/>
      <c r="V4323" s="2"/>
    </row>
    <row r="4324" spans="2:22" x14ac:dyDescent="0.2">
      <c r="B4324" s="2"/>
      <c r="C4324" s="2"/>
      <c r="D4324" s="2"/>
      <c r="E4324" s="2"/>
      <c r="F4324" s="2"/>
      <c r="G4324" s="3"/>
      <c r="H4324" s="3"/>
      <c r="I4324" s="2"/>
      <c r="J4324"/>
      <c r="K4324"/>
      <c r="L4324"/>
      <c r="M4324"/>
      <c r="N4324"/>
      <c r="O4324"/>
      <c r="P4324"/>
      <c r="Q4324"/>
      <c r="R4324"/>
      <c r="S4324"/>
      <c r="T4324"/>
      <c r="U4324"/>
      <c r="V4324" s="2"/>
    </row>
    <row r="4325" spans="2:22" x14ac:dyDescent="0.2">
      <c r="B4325" s="2"/>
      <c r="C4325" s="2"/>
      <c r="D4325" s="2"/>
      <c r="E4325" s="2"/>
      <c r="F4325" s="2"/>
      <c r="G4325" s="3"/>
      <c r="H4325" s="3"/>
      <c r="I4325" s="2"/>
      <c r="J4325"/>
      <c r="K4325"/>
      <c r="L4325"/>
      <c r="M4325"/>
      <c r="N4325"/>
      <c r="O4325"/>
      <c r="P4325"/>
      <c r="Q4325"/>
      <c r="R4325"/>
      <c r="S4325"/>
      <c r="T4325"/>
      <c r="U4325"/>
      <c r="V4325" s="2"/>
    </row>
    <row r="4326" spans="2:22" x14ac:dyDescent="0.2">
      <c r="B4326" s="2"/>
      <c r="C4326" s="2"/>
      <c r="D4326" s="2"/>
      <c r="E4326" s="2"/>
      <c r="F4326" s="2"/>
      <c r="G4326" s="3"/>
      <c r="H4326" s="3"/>
      <c r="I4326" s="2"/>
      <c r="J4326"/>
      <c r="K4326"/>
      <c r="L4326"/>
      <c r="M4326"/>
      <c r="N4326"/>
      <c r="O4326"/>
      <c r="P4326"/>
      <c r="Q4326"/>
      <c r="R4326"/>
      <c r="S4326"/>
      <c r="T4326"/>
      <c r="U4326"/>
      <c r="V4326" s="2"/>
    </row>
    <row r="4327" spans="2:22" x14ac:dyDescent="0.2">
      <c r="B4327" s="2"/>
      <c r="C4327" s="2"/>
      <c r="D4327" s="2"/>
      <c r="E4327" s="2"/>
      <c r="F4327" s="2"/>
      <c r="G4327" s="3"/>
      <c r="H4327" s="3"/>
      <c r="I4327" s="2"/>
      <c r="J4327"/>
      <c r="K4327"/>
      <c r="L4327"/>
      <c r="M4327"/>
      <c r="N4327"/>
      <c r="O4327"/>
      <c r="P4327"/>
      <c r="Q4327"/>
      <c r="R4327"/>
      <c r="S4327"/>
      <c r="T4327"/>
      <c r="U4327"/>
      <c r="V4327" s="2"/>
    </row>
    <row r="4328" spans="2:22" x14ac:dyDescent="0.2">
      <c r="B4328" s="2"/>
      <c r="C4328" s="2"/>
      <c r="D4328" s="2"/>
      <c r="E4328" s="2"/>
      <c r="F4328" s="2"/>
      <c r="G4328" s="3"/>
      <c r="H4328" s="3"/>
      <c r="I4328" s="2"/>
      <c r="J4328"/>
      <c r="K4328"/>
      <c r="L4328"/>
      <c r="M4328"/>
      <c r="N4328"/>
      <c r="O4328"/>
      <c r="P4328"/>
      <c r="Q4328"/>
      <c r="R4328"/>
      <c r="S4328"/>
      <c r="T4328"/>
      <c r="U4328"/>
      <c r="V4328" s="2"/>
    </row>
    <row r="4329" spans="2:22" x14ac:dyDescent="0.2">
      <c r="B4329" s="2"/>
      <c r="C4329" s="2"/>
      <c r="D4329" s="2"/>
      <c r="E4329" s="2"/>
      <c r="F4329" s="2"/>
      <c r="G4329" s="3"/>
      <c r="H4329" s="3"/>
      <c r="I4329" s="2"/>
      <c r="J4329"/>
      <c r="K4329"/>
      <c r="L4329"/>
      <c r="M4329"/>
      <c r="N4329"/>
      <c r="O4329"/>
      <c r="P4329"/>
      <c r="Q4329"/>
      <c r="R4329"/>
      <c r="S4329"/>
      <c r="T4329"/>
      <c r="U4329"/>
      <c r="V4329" s="2"/>
    </row>
    <row r="4330" spans="2:22" x14ac:dyDescent="0.2">
      <c r="B4330" s="2"/>
      <c r="C4330" s="2"/>
      <c r="D4330" s="2"/>
      <c r="E4330" s="2"/>
      <c r="F4330" s="2"/>
      <c r="G4330" s="3"/>
      <c r="H4330" s="3"/>
      <c r="I4330" s="2"/>
      <c r="J4330"/>
      <c r="K4330"/>
      <c r="L4330"/>
      <c r="M4330"/>
      <c r="N4330"/>
      <c r="O4330"/>
      <c r="P4330"/>
      <c r="Q4330"/>
      <c r="R4330"/>
      <c r="S4330"/>
      <c r="T4330"/>
      <c r="U4330"/>
      <c r="V4330" s="2"/>
    </row>
    <row r="4331" spans="2:22" x14ac:dyDescent="0.2">
      <c r="B4331" s="2"/>
      <c r="C4331" s="2"/>
      <c r="D4331" s="2"/>
      <c r="E4331" s="2"/>
      <c r="F4331" s="2"/>
      <c r="G4331" s="3"/>
      <c r="H4331" s="3"/>
      <c r="I4331" s="2"/>
      <c r="J4331"/>
      <c r="K4331"/>
      <c r="L4331"/>
      <c r="M4331"/>
      <c r="N4331"/>
      <c r="O4331"/>
      <c r="P4331"/>
      <c r="Q4331"/>
      <c r="R4331"/>
      <c r="S4331"/>
      <c r="T4331"/>
      <c r="U4331"/>
      <c r="V4331" s="2"/>
    </row>
    <row r="4332" spans="2:22" x14ac:dyDescent="0.2">
      <c r="B4332" s="2"/>
      <c r="C4332" s="2"/>
      <c r="D4332" s="2"/>
      <c r="E4332" s="2"/>
      <c r="F4332" s="2"/>
      <c r="G4332" s="3"/>
      <c r="H4332" s="3"/>
      <c r="I4332" s="2"/>
      <c r="J4332"/>
      <c r="K4332"/>
      <c r="L4332"/>
      <c r="M4332"/>
      <c r="N4332"/>
      <c r="O4332"/>
      <c r="P4332"/>
      <c r="Q4332"/>
      <c r="R4332"/>
      <c r="S4332"/>
      <c r="T4332"/>
      <c r="U4332"/>
      <c r="V4332" s="2"/>
    </row>
    <row r="4333" spans="2:22" x14ac:dyDescent="0.2">
      <c r="B4333" s="2"/>
      <c r="C4333" s="2"/>
      <c r="D4333" s="2"/>
      <c r="E4333" s="2"/>
      <c r="F4333" s="2"/>
      <c r="G4333" s="3"/>
      <c r="H4333" s="3"/>
      <c r="I4333" s="2"/>
      <c r="J4333"/>
      <c r="K4333"/>
      <c r="L4333"/>
      <c r="M4333"/>
      <c r="N4333"/>
      <c r="O4333"/>
      <c r="P4333"/>
      <c r="Q4333"/>
      <c r="R4333"/>
      <c r="S4333"/>
      <c r="T4333"/>
      <c r="U4333"/>
      <c r="V4333" s="2"/>
    </row>
    <row r="4334" spans="2:22" x14ac:dyDescent="0.2">
      <c r="B4334" s="2"/>
      <c r="C4334" s="2"/>
      <c r="D4334" s="2"/>
      <c r="E4334" s="2"/>
      <c r="F4334" s="2"/>
      <c r="G4334" s="3"/>
      <c r="H4334" s="3"/>
      <c r="I4334" s="2"/>
      <c r="J4334"/>
      <c r="K4334"/>
      <c r="L4334"/>
      <c r="M4334"/>
      <c r="N4334"/>
      <c r="O4334"/>
      <c r="P4334"/>
      <c r="Q4334"/>
      <c r="R4334"/>
      <c r="S4334"/>
      <c r="T4334"/>
      <c r="U4334"/>
      <c r="V4334" s="2"/>
    </row>
    <row r="4335" spans="2:22" x14ac:dyDescent="0.2">
      <c r="B4335" s="2"/>
      <c r="C4335" s="2"/>
      <c r="D4335" s="2"/>
      <c r="E4335" s="2"/>
      <c r="F4335" s="2"/>
      <c r="G4335" s="3"/>
      <c r="H4335" s="3"/>
      <c r="I4335" s="2"/>
      <c r="J4335"/>
      <c r="K4335"/>
      <c r="L4335"/>
      <c r="M4335"/>
      <c r="N4335"/>
      <c r="O4335"/>
      <c r="P4335"/>
      <c r="Q4335"/>
      <c r="R4335"/>
      <c r="S4335"/>
      <c r="T4335"/>
      <c r="U4335"/>
      <c r="V4335" s="2"/>
    </row>
    <row r="4336" spans="2:22" x14ac:dyDescent="0.2">
      <c r="B4336" s="2"/>
      <c r="C4336" s="2"/>
      <c r="D4336" s="2"/>
      <c r="E4336" s="2"/>
      <c r="F4336" s="2"/>
      <c r="G4336" s="3"/>
      <c r="H4336" s="3"/>
      <c r="I4336" s="2"/>
      <c r="J4336"/>
      <c r="K4336"/>
      <c r="L4336"/>
      <c r="M4336"/>
      <c r="N4336"/>
      <c r="O4336"/>
      <c r="P4336"/>
      <c r="Q4336"/>
      <c r="R4336"/>
      <c r="S4336"/>
      <c r="T4336"/>
      <c r="U4336"/>
      <c r="V4336" s="2"/>
    </row>
    <row r="4337" spans="2:22" x14ac:dyDescent="0.2">
      <c r="B4337" s="2"/>
      <c r="C4337" s="2"/>
      <c r="D4337" s="2"/>
      <c r="E4337" s="2"/>
      <c r="F4337" s="2"/>
      <c r="G4337" s="3"/>
      <c r="H4337" s="3"/>
      <c r="I4337" s="2"/>
      <c r="J4337"/>
      <c r="K4337"/>
      <c r="L4337"/>
      <c r="M4337"/>
      <c r="N4337"/>
      <c r="O4337"/>
      <c r="P4337"/>
      <c r="Q4337"/>
      <c r="R4337"/>
      <c r="S4337"/>
      <c r="T4337"/>
      <c r="U4337"/>
      <c r="V4337" s="2"/>
    </row>
    <row r="4338" spans="2:22" x14ac:dyDescent="0.2">
      <c r="B4338" s="2"/>
      <c r="C4338" s="2"/>
      <c r="D4338" s="2"/>
      <c r="E4338" s="2"/>
      <c r="F4338" s="2"/>
      <c r="G4338" s="3"/>
      <c r="H4338" s="3"/>
      <c r="I4338" s="2"/>
      <c r="J4338"/>
      <c r="K4338"/>
      <c r="L4338"/>
      <c r="M4338"/>
      <c r="N4338"/>
      <c r="O4338"/>
      <c r="P4338"/>
      <c r="Q4338"/>
      <c r="R4338"/>
      <c r="S4338"/>
      <c r="T4338"/>
      <c r="U4338"/>
      <c r="V4338" s="2"/>
    </row>
    <row r="4339" spans="2:22" x14ac:dyDescent="0.2">
      <c r="B4339" s="2"/>
      <c r="C4339" s="2"/>
      <c r="D4339" s="2"/>
      <c r="E4339" s="2"/>
      <c r="F4339" s="2"/>
      <c r="G4339" s="3"/>
      <c r="H4339" s="3"/>
      <c r="I4339" s="2"/>
      <c r="J4339"/>
      <c r="K4339"/>
      <c r="L4339"/>
      <c r="M4339"/>
      <c r="N4339"/>
      <c r="O4339"/>
      <c r="P4339"/>
      <c r="Q4339"/>
      <c r="R4339"/>
      <c r="S4339"/>
      <c r="T4339"/>
      <c r="U4339"/>
      <c r="V4339" s="2"/>
    </row>
    <row r="4340" spans="2:22" x14ac:dyDescent="0.2">
      <c r="B4340" s="2"/>
      <c r="C4340" s="2"/>
      <c r="D4340" s="2"/>
      <c r="E4340" s="2"/>
      <c r="F4340" s="2"/>
      <c r="G4340" s="3"/>
      <c r="H4340" s="3"/>
      <c r="I4340" s="2"/>
      <c r="J4340"/>
      <c r="K4340"/>
      <c r="L4340"/>
      <c r="M4340"/>
      <c r="N4340"/>
      <c r="O4340"/>
      <c r="P4340"/>
      <c r="Q4340"/>
      <c r="R4340"/>
      <c r="S4340"/>
      <c r="T4340"/>
      <c r="U4340"/>
      <c r="V4340" s="2"/>
    </row>
    <row r="4341" spans="2:22" x14ac:dyDescent="0.2">
      <c r="B4341" s="2"/>
      <c r="C4341" s="2"/>
      <c r="D4341" s="2"/>
      <c r="E4341" s="2"/>
      <c r="F4341" s="2"/>
      <c r="G4341" s="3"/>
      <c r="H4341" s="3"/>
      <c r="I4341" s="2"/>
      <c r="J4341"/>
      <c r="K4341"/>
      <c r="L4341"/>
      <c r="M4341"/>
      <c r="N4341"/>
      <c r="O4341"/>
      <c r="P4341"/>
      <c r="Q4341"/>
      <c r="R4341"/>
      <c r="S4341"/>
      <c r="T4341"/>
      <c r="U4341"/>
      <c r="V4341" s="2"/>
    </row>
    <row r="4342" spans="2:22" x14ac:dyDescent="0.2">
      <c r="B4342" s="2"/>
      <c r="C4342" s="2"/>
      <c r="D4342" s="2"/>
      <c r="E4342" s="2"/>
      <c r="F4342" s="2"/>
      <c r="G4342" s="3"/>
      <c r="H4342" s="3"/>
      <c r="I4342" s="2"/>
      <c r="J4342"/>
      <c r="K4342"/>
      <c r="L4342"/>
      <c r="M4342"/>
      <c r="N4342"/>
      <c r="O4342"/>
      <c r="P4342"/>
      <c r="Q4342"/>
      <c r="R4342"/>
      <c r="S4342"/>
      <c r="T4342"/>
      <c r="U4342"/>
      <c r="V4342" s="2"/>
    </row>
    <row r="4343" spans="2:22" x14ac:dyDescent="0.2">
      <c r="B4343" s="2"/>
      <c r="C4343" s="2"/>
      <c r="D4343" s="2"/>
      <c r="E4343" s="2"/>
      <c r="F4343" s="2"/>
      <c r="G4343" s="3"/>
      <c r="H4343" s="3"/>
      <c r="I4343" s="2"/>
      <c r="J4343"/>
      <c r="K4343"/>
      <c r="L4343"/>
      <c r="M4343"/>
      <c r="N4343"/>
      <c r="O4343"/>
      <c r="P4343"/>
      <c r="Q4343"/>
      <c r="R4343"/>
      <c r="S4343"/>
      <c r="T4343"/>
      <c r="U4343"/>
      <c r="V4343" s="2"/>
    </row>
    <row r="4344" spans="2:22" x14ac:dyDescent="0.2">
      <c r="B4344" s="2"/>
      <c r="C4344" s="2"/>
      <c r="D4344" s="2"/>
      <c r="E4344" s="2"/>
      <c r="F4344" s="2"/>
      <c r="G4344" s="3"/>
      <c r="H4344" s="3"/>
      <c r="I4344" s="2"/>
      <c r="J4344"/>
      <c r="K4344"/>
      <c r="L4344"/>
      <c r="M4344"/>
      <c r="N4344"/>
      <c r="O4344"/>
      <c r="P4344"/>
      <c r="Q4344"/>
      <c r="R4344"/>
      <c r="S4344"/>
      <c r="T4344"/>
      <c r="U4344"/>
      <c r="V4344" s="2"/>
    </row>
    <row r="4345" spans="2:22" x14ac:dyDescent="0.2">
      <c r="B4345" s="2"/>
      <c r="C4345" s="2"/>
      <c r="D4345" s="2"/>
      <c r="E4345" s="2"/>
      <c r="F4345" s="2"/>
      <c r="G4345" s="3"/>
      <c r="H4345" s="3"/>
      <c r="I4345" s="2"/>
      <c r="J4345"/>
      <c r="K4345"/>
      <c r="L4345"/>
      <c r="M4345"/>
      <c r="N4345"/>
      <c r="O4345"/>
      <c r="P4345"/>
      <c r="Q4345"/>
      <c r="R4345"/>
      <c r="S4345"/>
      <c r="T4345"/>
      <c r="U4345"/>
      <c r="V4345" s="2"/>
    </row>
    <row r="4346" spans="2:22" x14ac:dyDescent="0.2">
      <c r="B4346" s="2"/>
      <c r="C4346" s="2"/>
      <c r="D4346" s="2"/>
      <c r="E4346" s="2"/>
      <c r="F4346" s="2"/>
      <c r="G4346" s="3"/>
      <c r="H4346" s="3"/>
      <c r="I4346" s="2"/>
      <c r="J4346"/>
      <c r="K4346"/>
      <c r="L4346"/>
      <c r="M4346"/>
      <c r="N4346"/>
      <c r="O4346"/>
      <c r="P4346"/>
      <c r="Q4346"/>
      <c r="R4346"/>
      <c r="S4346"/>
      <c r="T4346"/>
      <c r="U4346"/>
      <c r="V4346" s="2"/>
    </row>
    <row r="4347" spans="2:22" x14ac:dyDescent="0.2">
      <c r="B4347" s="2"/>
      <c r="C4347" s="2"/>
      <c r="D4347" s="2"/>
      <c r="E4347" s="2"/>
      <c r="F4347" s="2"/>
      <c r="G4347" s="3"/>
      <c r="H4347" s="3"/>
      <c r="I4347" s="2"/>
      <c r="J4347"/>
      <c r="K4347"/>
      <c r="L4347"/>
      <c r="M4347"/>
      <c r="N4347"/>
      <c r="O4347"/>
      <c r="P4347"/>
      <c r="Q4347"/>
      <c r="R4347"/>
      <c r="S4347"/>
      <c r="T4347"/>
      <c r="U4347"/>
      <c r="V4347" s="2"/>
    </row>
    <row r="4348" spans="2:22" x14ac:dyDescent="0.2">
      <c r="B4348" s="2"/>
      <c r="C4348" s="2"/>
      <c r="D4348" s="2"/>
      <c r="E4348" s="2"/>
      <c r="F4348" s="2"/>
      <c r="G4348" s="3"/>
      <c r="H4348" s="3"/>
      <c r="I4348" s="2"/>
      <c r="J4348"/>
      <c r="K4348"/>
      <c r="L4348"/>
      <c r="M4348"/>
      <c r="N4348"/>
      <c r="O4348"/>
      <c r="P4348"/>
      <c r="Q4348"/>
      <c r="R4348"/>
      <c r="S4348"/>
      <c r="T4348"/>
      <c r="U4348"/>
      <c r="V4348" s="2"/>
    </row>
    <row r="4349" spans="2:22" x14ac:dyDescent="0.2">
      <c r="B4349" s="2"/>
      <c r="C4349" s="2"/>
      <c r="D4349" s="2"/>
      <c r="E4349" s="2"/>
      <c r="F4349" s="2"/>
      <c r="G4349" s="3"/>
      <c r="H4349" s="3"/>
      <c r="I4349" s="2"/>
      <c r="J4349"/>
      <c r="K4349"/>
      <c r="L4349"/>
      <c r="M4349"/>
      <c r="N4349"/>
      <c r="O4349"/>
      <c r="P4349"/>
      <c r="Q4349"/>
      <c r="R4349"/>
      <c r="S4349"/>
      <c r="T4349"/>
      <c r="U4349"/>
      <c r="V4349" s="2"/>
    </row>
    <row r="4350" spans="2:22" x14ac:dyDescent="0.2">
      <c r="B4350" s="2"/>
      <c r="C4350" s="2"/>
      <c r="D4350" s="2"/>
      <c r="E4350" s="2"/>
      <c r="F4350" s="2"/>
      <c r="G4350" s="3"/>
      <c r="H4350" s="3"/>
      <c r="I4350" s="2"/>
      <c r="J4350"/>
      <c r="K4350"/>
      <c r="L4350"/>
      <c r="M4350"/>
      <c r="N4350"/>
      <c r="O4350"/>
      <c r="P4350"/>
      <c r="Q4350"/>
      <c r="R4350"/>
      <c r="S4350"/>
      <c r="T4350"/>
      <c r="U4350"/>
      <c r="V4350" s="2"/>
    </row>
    <row r="4351" spans="2:22" x14ac:dyDescent="0.2">
      <c r="B4351" s="2"/>
      <c r="C4351" s="2"/>
      <c r="D4351" s="2"/>
      <c r="E4351" s="2"/>
      <c r="F4351" s="2"/>
      <c r="G4351" s="3"/>
      <c r="H4351" s="3"/>
      <c r="I4351" s="2"/>
      <c r="J4351"/>
      <c r="K4351"/>
      <c r="L4351"/>
      <c r="M4351"/>
      <c r="N4351"/>
      <c r="O4351"/>
      <c r="P4351"/>
      <c r="Q4351"/>
      <c r="R4351"/>
      <c r="S4351"/>
      <c r="T4351"/>
      <c r="U4351"/>
      <c r="V4351" s="2"/>
    </row>
    <row r="4352" spans="2:22" x14ac:dyDescent="0.2">
      <c r="B4352" s="2"/>
      <c r="C4352" s="2"/>
      <c r="D4352" s="2"/>
      <c r="E4352" s="2"/>
      <c r="F4352" s="2"/>
      <c r="G4352" s="3"/>
      <c r="H4352" s="3"/>
      <c r="I4352" s="2"/>
      <c r="J4352"/>
      <c r="K4352"/>
      <c r="L4352"/>
      <c r="M4352"/>
      <c r="N4352"/>
      <c r="O4352"/>
      <c r="P4352"/>
      <c r="Q4352"/>
      <c r="R4352"/>
      <c r="S4352"/>
      <c r="T4352"/>
      <c r="U4352"/>
      <c r="V4352" s="2"/>
    </row>
    <row r="4353" spans="2:22" x14ac:dyDescent="0.2">
      <c r="B4353" s="2"/>
      <c r="C4353" s="2"/>
      <c r="D4353" s="2"/>
      <c r="E4353" s="2"/>
      <c r="F4353" s="2"/>
      <c r="G4353" s="3"/>
      <c r="H4353" s="3"/>
      <c r="I4353" s="2"/>
      <c r="J4353"/>
      <c r="K4353"/>
      <c r="L4353"/>
      <c r="M4353"/>
      <c r="N4353"/>
      <c r="O4353"/>
      <c r="P4353"/>
      <c r="Q4353"/>
      <c r="R4353"/>
      <c r="S4353"/>
      <c r="T4353"/>
      <c r="U4353"/>
      <c r="V4353" s="2"/>
    </row>
    <row r="4354" spans="2:22" x14ac:dyDescent="0.2">
      <c r="B4354" s="2"/>
      <c r="C4354" s="2"/>
      <c r="D4354" s="2"/>
      <c r="E4354" s="2"/>
      <c r="F4354" s="2"/>
      <c r="G4354" s="3"/>
      <c r="H4354" s="3"/>
      <c r="I4354" s="2"/>
      <c r="J4354"/>
      <c r="K4354"/>
      <c r="L4354"/>
      <c r="M4354"/>
      <c r="N4354"/>
      <c r="O4354"/>
      <c r="P4354"/>
      <c r="Q4354"/>
      <c r="R4354"/>
      <c r="S4354"/>
      <c r="T4354"/>
      <c r="U4354"/>
      <c r="V4354" s="2"/>
    </row>
    <row r="4355" spans="2:22" x14ac:dyDescent="0.2">
      <c r="B4355" s="2"/>
      <c r="C4355" s="2"/>
      <c r="D4355" s="2"/>
      <c r="E4355" s="2"/>
      <c r="F4355" s="2"/>
      <c r="G4355" s="3"/>
      <c r="H4355" s="3"/>
      <c r="I4355" s="2"/>
      <c r="J4355"/>
      <c r="K4355"/>
      <c r="L4355"/>
      <c r="M4355"/>
      <c r="N4355"/>
      <c r="O4355"/>
      <c r="P4355"/>
      <c r="Q4355"/>
      <c r="R4355"/>
      <c r="S4355"/>
      <c r="T4355"/>
      <c r="U4355"/>
      <c r="V4355" s="2"/>
    </row>
    <row r="4356" spans="2:22" x14ac:dyDescent="0.2">
      <c r="B4356" s="2"/>
      <c r="C4356" s="2"/>
      <c r="D4356" s="2"/>
      <c r="E4356" s="2"/>
      <c r="F4356" s="2"/>
      <c r="G4356" s="3"/>
      <c r="H4356" s="3"/>
      <c r="I4356" s="2"/>
      <c r="J4356"/>
      <c r="K4356"/>
      <c r="L4356"/>
      <c r="M4356"/>
      <c r="N4356"/>
      <c r="O4356"/>
      <c r="P4356"/>
      <c r="Q4356"/>
      <c r="R4356"/>
      <c r="S4356"/>
      <c r="T4356"/>
      <c r="U4356"/>
      <c r="V4356" s="2"/>
    </row>
    <row r="4357" spans="2:22" x14ac:dyDescent="0.2">
      <c r="B4357" s="2"/>
      <c r="C4357" s="2"/>
      <c r="D4357" s="2"/>
      <c r="E4357" s="2"/>
      <c r="F4357" s="2"/>
      <c r="G4357" s="3"/>
      <c r="H4357" s="3"/>
      <c r="I4357" s="2"/>
      <c r="J4357"/>
      <c r="K4357"/>
      <c r="L4357"/>
      <c r="M4357"/>
      <c r="N4357"/>
      <c r="O4357"/>
      <c r="P4357"/>
      <c r="Q4357"/>
      <c r="R4357"/>
      <c r="S4357"/>
      <c r="T4357"/>
      <c r="U4357"/>
      <c r="V4357" s="2"/>
    </row>
    <row r="4358" spans="2:22" x14ac:dyDescent="0.2">
      <c r="B4358" s="2"/>
      <c r="C4358" s="2"/>
      <c r="D4358" s="2"/>
      <c r="E4358" s="2"/>
      <c r="F4358" s="2"/>
      <c r="G4358" s="3"/>
      <c r="H4358" s="3"/>
      <c r="I4358" s="2"/>
      <c r="J4358"/>
      <c r="K4358"/>
      <c r="L4358"/>
      <c r="M4358"/>
      <c r="N4358"/>
      <c r="O4358"/>
      <c r="P4358"/>
      <c r="Q4358"/>
      <c r="R4358"/>
      <c r="S4358"/>
      <c r="T4358"/>
      <c r="U4358"/>
      <c r="V4358" s="2"/>
    </row>
    <row r="4359" spans="2:22" x14ac:dyDescent="0.2">
      <c r="B4359" s="2"/>
      <c r="C4359" s="2"/>
      <c r="D4359" s="2"/>
      <c r="E4359" s="2"/>
      <c r="F4359" s="2"/>
      <c r="G4359" s="3"/>
      <c r="H4359" s="3"/>
      <c r="I4359" s="2"/>
      <c r="J4359"/>
      <c r="K4359"/>
      <c r="L4359"/>
      <c r="M4359"/>
      <c r="N4359"/>
      <c r="O4359"/>
      <c r="P4359"/>
      <c r="Q4359"/>
      <c r="R4359"/>
      <c r="S4359"/>
      <c r="T4359"/>
      <c r="U4359"/>
      <c r="V4359" s="2"/>
    </row>
    <row r="4360" spans="2:22" x14ac:dyDescent="0.2">
      <c r="B4360" s="2"/>
      <c r="C4360" s="2"/>
      <c r="D4360" s="2"/>
      <c r="E4360" s="2"/>
      <c r="F4360" s="2"/>
      <c r="G4360" s="3"/>
      <c r="H4360" s="3"/>
      <c r="I4360" s="2"/>
      <c r="J4360"/>
      <c r="K4360"/>
      <c r="L4360"/>
      <c r="M4360"/>
      <c r="N4360"/>
      <c r="O4360"/>
      <c r="P4360"/>
      <c r="Q4360"/>
      <c r="R4360"/>
      <c r="S4360"/>
      <c r="T4360"/>
      <c r="U4360"/>
      <c r="V4360" s="2"/>
    </row>
    <row r="4361" spans="2:22" x14ac:dyDescent="0.2">
      <c r="B4361" s="2"/>
      <c r="C4361" s="2"/>
      <c r="D4361" s="2"/>
      <c r="E4361" s="2"/>
      <c r="F4361" s="2"/>
      <c r="G4361" s="3"/>
      <c r="H4361" s="3"/>
      <c r="I4361" s="2"/>
      <c r="J4361"/>
      <c r="K4361"/>
      <c r="L4361"/>
      <c r="M4361"/>
      <c r="N4361"/>
      <c r="O4361"/>
      <c r="P4361"/>
      <c r="Q4361"/>
      <c r="R4361"/>
      <c r="S4361"/>
      <c r="T4361"/>
      <c r="U4361"/>
      <c r="V4361" s="2"/>
    </row>
    <row r="4362" spans="2:22" x14ac:dyDescent="0.2">
      <c r="B4362" s="2"/>
      <c r="C4362" s="2"/>
      <c r="D4362" s="2"/>
      <c r="E4362" s="2"/>
      <c r="F4362" s="2"/>
      <c r="G4362" s="3"/>
      <c r="H4362" s="3"/>
      <c r="I4362" s="2"/>
      <c r="J4362"/>
      <c r="K4362"/>
      <c r="L4362"/>
      <c r="M4362"/>
      <c r="N4362"/>
      <c r="O4362"/>
      <c r="P4362"/>
      <c r="Q4362"/>
      <c r="R4362"/>
      <c r="S4362"/>
      <c r="T4362"/>
      <c r="U4362"/>
      <c r="V4362" s="2"/>
    </row>
    <row r="4363" spans="2:22" x14ac:dyDescent="0.2">
      <c r="B4363" s="2"/>
      <c r="C4363" s="2"/>
      <c r="D4363" s="2"/>
      <c r="E4363" s="2"/>
      <c r="F4363" s="2"/>
      <c r="G4363" s="3"/>
      <c r="H4363" s="3"/>
      <c r="I4363" s="2"/>
      <c r="J4363"/>
      <c r="K4363"/>
      <c r="L4363"/>
      <c r="M4363"/>
      <c r="N4363"/>
      <c r="O4363"/>
      <c r="P4363"/>
      <c r="Q4363"/>
      <c r="R4363"/>
      <c r="S4363"/>
      <c r="T4363"/>
      <c r="U4363"/>
      <c r="V4363" s="2"/>
    </row>
    <row r="4364" spans="2:22" x14ac:dyDescent="0.2">
      <c r="B4364" s="2"/>
      <c r="C4364" s="2"/>
      <c r="D4364" s="2"/>
      <c r="E4364" s="2"/>
      <c r="F4364" s="2"/>
      <c r="G4364" s="3"/>
      <c r="H4364" s="3"/>
      <c r="I4364" s="2"/>
      <c r="J4364"/>
      <c r="K4364"/>
      <c r="L4364"/>
      <c r="M4364"/>
      <c r="N4364"/>
      <c r="O4364"/>
      <c r="P4364"/>
      <c r="Q4364"/>
      <c r="R4364"/>
      <c r="S4364"/>
      <c r="T4364"/>
      <c r="U4364"/>
      <c r="V4364" s="2"/>
    </row>
    <row r="4365" spans="2:22" x14ac:dyDescent="0.2">
      <c r="B4365" s="2"/>
      <c r="C4365" s="2"/>
      <c r="D4365" s="2"/>
      <c r="E4365" s="2"/>
      <c r="F4365" s="2"/>
      <c r="G4365" s="3"/>
      <c r="H4365" s="3"/>
      <c r="I4365" s="2"/>
      <c r="J4365"/>
      <c r="K4365"/>
      <c r="L4365"/>
      <c r="M4365"/>
      <c r="N4365"/>
      <c r="O4365"/>
      <c r="P4365"/>
      <c r="Q4365"/>
      <c r="R4365"/>
      <c r="S4365"/>
      <c r="T4365"/>
      <c r="U4365"/>
      <c r="V4365" s="2"/>
    </row>
    <row r="4366" spans="2:22" x14ac:dyDescent="0.2">
      <c r="B4366" s="2"/>
      <c r="C4366" s="2"/>
      <c r="D4366" s="2"/>
      <c r="E4366" s="2"/>
      <c r="F4366" s="2"/>
      <c r="G4366" s="3"/>
      <c r="H4366" s="3"/>
      <c r="I4366" s="2"/>
      <c r="J4366"/>
      <c r="K4366"/>
      <c r="L4366"/>
      <c r="M4366"/>
      <c r="N4366"/>
      <c r="O4366"/>
      <c r="P4366"/>
      <c r="Q4366"/>
      <c r="R4366"/>
      <c r="S4366"/>
      <c r="T4366"/>
      <c r="U4366"/>
      <c r="V4366" s="2"/>
    </row>
    <row r="4367" spans="2:22" x14ac:dyDescent="0.2">
      <c r="B4367" s="2"/>
      <c r="C4367" s="2"/>
      <c r="D4367" s="2"/>
      <c r="E4367" s="2"/>
      <c r="F4367" s="2"/>
      <c r="G4367" s="3"/>
      <c r="H4367" s="3"/>
      <c r="I4367" s="2"/>
      <c r="J4367"/>
      <c r="K4367"/>
      <c r="L4367"/>
      <c r="M4367"/>
      <c r="N4367"/>
      <c r="O4367"/>
      <c r="P4367"/>
      <c r="Q4367"/>
      <c r="R4367"/>
      <c r="S4367"/>
      <c r="T4367"/>
      <c r="U4367"/>
      <c r="V4367" s="2"/>
    </row>
    <row r="4368" spans="2:22" x14ac:dyDescent="0.2">
      <c r="B4368" s="2"/>
      <c r="C4368" s="2"/>
      <c r="D4368" s="2"/>
      <c r="E4368" s="2"/>
      <c r="F4368" s="2"/>
      <c r="G4368" s="3"/>
      <c r="H4368" s="3"/>
      <c r="I4368" s="2"/>
      <c r="J4368"/>
      <c r="K4368"/>
      <c r="L4368"/>
      <c r="M4368"/>
      <c r="N4368"/>
      <c r="O4368"/>
      <c r="P4368"/>
      <c r="Q4368"/>
      <c r="R4368"/>
      <c r="S4368"/>
      <c r="T4368"/>
      <c r="U4368"/>
      <c r="V4368" s="2"/>
    </row>
    <row r="4369" spans="2:22" x14ac:dyDescent="0.2">
      <c r="B4369" s="2"/>
      <c r="C4369" s="2"/>
      <c r="D4369" s="2"/>
      <c r="E4369" s="2"/>
      <c r="F4369" s="2"/>
      <c r="G4369" s="3"/>
      <c r="H4369" s="3"/>
      <c r="I4369" s="2"/>
      <c r="J4369"/>
      <c r="K4369"/>
      <c r="L4369"/>
      <c r="M4369"/>
      <c r="N4369"/>
      <c r="O4369"/>
      <c r="P4369"/>
      <c r="Q4369"/>
      <c r="R4369"/>
      <c r="S4369"/>
      <c r="T4369"/>
      <c r="U4369"/>
      <c r="V4369" s="2"/>
    </row>
    <row r="4370" spans="2:22" x14ac:dyDescent="0.2">
      <c r="B4370" s="2"/>
      <c r="C4370" s="2"/>
      <c r="D4370" s="2"/>
      <c r="E4370" s="2"/>
      <c r="F4370" s="2"/>
      <c r="G4370" s="3"/>
      <c r="H4370" s="3"/>
      <c r="I4370" s="2"/>
      <c r="J4370"/>
      <c r="K4370"/>
      <c r="L4370"/>
      <c r="M4370"/>
      <c r="N4370"/>
      <c r="O4370"/>
      <c r="P4370"/>
      <c r="Q4370"/>
      <c r="R4370"/>
      <c r="S4370"/>
      <c r="T4370"/>
      <c r="U4370"/>
      <c r="V4370" s="2"/>
    </row>
    <row r="4371" spans="2:22" x14ac:dyDescent="0.2">
      <c r="B4371" s="2"/>
      <c r="C4371" s="2"/>
      <c r="D4371" s="2"/>
      <c r="E4371" s="2"/>
      <c r="F4371" s="2"/>
      <c r="G4371" s="3"/>
      <c r="H4371" s="3"/>
      <c r="I4371" s="2"/>
      <c r="J4371"/>
      <c r="K4371"/>
      <c r="L4371"/>
      <c r="M4371"/>
      <c r="N4371"/>
      <c r="O4371"/>
      <c r="P4371"/>
      <c r="Q4371"/>
      <c r="R4371"/>
      <c r="S4371"/>
      <c r="T4371"/>
      <c r="U4371"/>
      <c r="V4371" s="2"/>
    </row>
    <row r="4372" spans="2:22" x14ac:dyDescent="0.2">
      <c r="B4372" s="2"/>
      <c r="C4372" s="2"/>
      <c r="D4372" s="2"/>
      <c r="E4372" s="2"/>
      <c r="F4372" s="2"/>
      <c r="G4372" s="3"/>
      <c r="H4372" s="3"/>
      <c r="I4372" s="2"/>
      <c r="J4372"/>
      <c r="K4372"/>
      <c r="L4372"/>
      <c r="M4372"/>
      <c r="N4372"/>
      <c r="O4372"/>
      <c r="P4372"/>
      <c r="Q4372"/>
      <c r="R4372"/>
      <c r="S4372"/>
      <c r="T4372"/>
      <c r="U4372"/>
      <c r="V4372" s="2"/>
    </row>
    <row r="4373" spans="2:22" x14ac:dyDescent="0.2">
      <c r="B4373" s="2"/>
      <c r="C4373" s="2"/>
      <c r="D4373" s="2"/>
      <c r="E4373" s="2"/>
      <c r="F4373" s="2"/>
      <c r="G4373" s="3"/>
      <c r="H4373" s="3"/>
      <c r="I4373" s="2"/>
      <c r="J4373"/>
      <c r="K4373"/>
      <c r="L4373"/>
      <c r="M4373"/>
      <c r="N4373"/>
      <c r="O4373"/>
      <c r="P4373"/>
      <c r="Q4373"/>
      <c r="R4373"/>
      <c r="S4373"/>
      <c r="T4373"/>
      <c r="U4373"/>
      <c r="V4373" s="2"/>
    </row>
    <row r="4374" spans="2:22" x14ac:dyDescent="0.2">
      <c r="B4374" s="2"/>
      <c r="C4374" s="2"/>
      <c r="D4374" s="2"/>
      <c r="E4374" s="2"/>
      <c r="F4374" s="2"/>
      <c r="G4374" s="3"/>
      <c r="H4374" s="3"/>
      <c r="I4374" s="2"/>
      <c r="J4374"/>
      <c r="K4374"/>
      <c r="L4374"/>
      <c r="M4374"/>
      <c r="N4374"/>
      <c r="O4374"/>
      <c r="P4374"/>
      <c r="Q4374"/>
      <c r="R4374"/>
      <c r="S4374"/>
      <c r="T4374"/>
      <c r="U4374"/>
      <c r="V4374" s="2"/>
    </row>
    <row r="4375" spans="2:22" x14ac:dyDescent="0.2">
      <c r="B4375" s="2"/>
      <c r="C4375" s="2"/>
      <c r="D4375" s="2"/>
      <c r="E4375" s="2"/>
      <c r="F4375" s="2"/>
      <c r="G4375" s="3"/>
      <c r="H4375" s="3"/>
      <c r="I4375" s="2"/>
      <c r="J4375"/>
      <c r="K4375"/>
      <c r="L4375"/>
      <c r="M4375"/>
      <c r="N4375"/>
      <c r="O4375"/>
      <c r="P4375"/>
      <c r="Q4375"/>
      <c r="R4375"/>
      <c r="S4375"/>
      <c r="T4375"/>
      <c r="U4375"/>
      <c r="V4375" s="2"/>
    </row>
    <row r="4376" spans="2:22" x14ac:dyDescent="0.2">
      <c r="B4376" s="2"/>
      <c r="C4376" s="2"/>
      <c r="D4376" s="2"/>
      <c r="E4376" s="2"/>
      <c r="F4376" s="2"/>
      <c r="G4376" s="3"/>
      <c r="H4376" s="3"/>
      <c r="I4376" s="2"/>
      <c r="J4376"/>
      <c r="K4376"/>
      <c r="L4376"/>
      <c r="M4376"/>
      <c r="N4376"/>
      <c r="O4376"/>
      <c r="P4376"/>
      <c r="Q4376"/>
      <c r="R4376"/>
      <c r="S4376"/>
      <c r="T4376"/>
      <c r="U4376"/>
      <c r="V4376" s="2"/>
    </row>
    <row r="4377" spans="2:22" x14ac:dyDescent="0.2">
      <c r="B4377" s="2"/>
      <c r="C4377" s="2"/>
      <c r="D4377" s="2"/>
      <c r="E4377" s="2"/>
      <c r="F4377" s="2"/>
      <c r="G4377" s="3"/>
      <c r="H4377" s="3"/>
      <c r="I4377" s="2"/>
      <c r="J4377"/>
      <c r="K4377"/>
      <c r="L4377"/>
      <c r="M4377"/>
      <c r="N4377"/>
      <c r="O4377"/>
      <c r="P4377"/>
      <c r="Q4377"/>
      <c r="R4377"/>
      <c r="S4377"/>
      <c r="T4377"/>
      <c r="U4377"/>
      <c r="V4377" s="2"/>
    </row>
    <row r="4378" spans="2:22" x14ac:dyDescent="0.2">
      <c r="B4378" s="2"/>
      <c r="C4378" s="2"/>
      <c r="D4378" s="2"/>
      <c r="E4378" s="2"/>
      <c r="F4378" s="2"/>
      <c r="G4378" s="3"/>
      <c r="H4378" s="3"/>
      <c r="I4378" s="2"/>
      <c r="J4378"/>
      <c r="K4378"/>
      <c r="L4378"/>
      <c r="M4378"/>
      <c r="N4378"/>
      <c r="O4378"/>
      <c r="P4378"/>
      <c r="Q4378"/>
      <c r="R4378"/>
      <c r="S4378"/>
      <c r="T4378"/>
      <c r="U4378"/>
      <c r="V4378" s="2"/>
    </row>
    <row r="4379" spans="2:22" x14ac:dyDescent="0.2">
      <c r="B4379" s="2"/>
      <c r="C4379" s="2"/>
      <c r="D4379" s="2"/>
      <c r="E4379" s="2"/>
      <c r="F4379" s="2"/>
      <c r="G4379" s="3"/>
      <c r="H4379" s="3"/>
      <c r="I4379" s="2"/>
      <c r="J4379"/>
      <c r="K4379"/>
      <c r="L4379"/>
      <c r="M4379"/>
      <c r="N4379"/>
      <c r="O4379"/>
      <c r="P4379"/>
      <c r="Q4379"/>
      <c r="R4379"/>
      <c r="S4379"/>
      <c r="T4379"/>
      <c r="U4379"/>
      <c r="V4379" s="2"/>
    </row>
    <row r="4380" spans="2:22" x14ac:dyDescent="0.2">
      <c r="B4380" s="2"/>
      <c r="C4380" s="2"/>
      <c r="D4380" s="2"/>
      <c r="E4380" s="2"/>
      <c r="F4380" s="2"/>
      <c r="G4380" s="3"/>
      <c r="H4380" s="3"/>
      <c r="I4380" s="2"/>
      <c r="J4380"/>
      <c r="K4380"/>
      <c r="L4380"/>
      <c r="M4380"/>
      <c r="N4380"/>
      <c r="O4380"/>
      <c r="P4380"/>
      <c r="Q4380"/>
      <c r="R4380"/>
      <c r="S4380"/>
      <c r="T4380"/>
      <c r="U4380"/>
      <c r="V4380" s="2"/>
    </row>
    <row r="4381" spans="2:22" x14ac:dyDescent="0.2">
      <c r="B4381" s="2"/>
      <c r="C4381" s="2"/>
      <c r="D4381" s="2"/>
      <c r="E4381" s="2"/>
      <c r="F4381" s="2"/>
      <c r="G4381" s="3"/>
      <c r="H4381" s="3"/>
      <c r="I4381" s="2"/>
      <c r="J4381"/>
      <c r="K4381"/>
      <c r="L4381"/>
      <c r="M4381"/>
      <c r="N4381"/>
      <c r="O4381"/>
      <c r="P4381"/>
      <c r="Q4381"/>
      <c r="R4381"/>
      <c r="S4381"/>
      <c r="T4381"/>
      <c r="U4381"/>
      <c r="V4381" s="2"/>
    </row>
    <row r="4382" spans="2:22" x14ac:dyDescent="0.2">
      <c r="B4382" s="2"/>
      <c r="C4382" s="2"/>
      <c r="D4382" s="2"/>
      <c r="E4382" s="2"/>
      <c r="F4382" s="2"/>
      <c r="G4382" s="3"/>
      <c r="H4382" s="3"/>
      <c r="I4382" s="2"/>
      <c r="J4382"/>
      <c r="K4382"/>
      <c r="L4382"/>
      <c r="M4382"/>
      <c r="N4382"/>
      <c r="O4382"/>
      <c r="P4382"/>
      <c r="Q4382"/>
      <c r="R4382"/>
      <c r="S4382"/>
      <c r="T4382"/>
      <c r="U4382"/>
      <c r="V4382" s="2"/>
    </row>
    <row r="4383" spans="2:22" x14ac:dyDescent="0.2">
      <c r="B4383" s="2"/>
      <c r="C4383" s="2"/>
      <c r="D4383" s="2"/>
      <c r="E4383" s="2"/>
      <c r="F4383" s="2"/>
      <c r="G4383" s="3"/>
      <c r="H4383" s="3"/>
      <c r="I4383" s="2"/>
      <c r="J4383"/>
      <c r="K4383"/>
      <c r="L4383"/>
      <c r="M4383"/>
      <c r="N4383"/>
      <c r="O4383"/>
      <c r="P4383"/>
      <c r="Q4383"/>
      <c r="R4383"/>
      <c r="S4383"/>
      <c r="T4383"/>
      <c r="U4383"/>
      <c r="V4383" s="2"/>
    </row>
    <row r="4384" spans="2:22" x14ac:dyDescent="0.2">
      <c r="B4384" s="2"/>
      <c r="C4384" s="2"/>
      <c r="D4384" s="2"/>
      <c r="E4384" s="2"/>
      <c r="F4384" s="2"/>
      <c r="G4384" s="3"/>
      <c r="H4384" s="3"/>
      <c r="I4384" s="2"/>
      <c r="J4384"/>
      <c r="K4384"/>
      <c r="L4384"/>
      <c r="M4384"/>
      <c r="N4384"/>
      <c r="O4384"/>
      <c r="P4384"/>
      <c r="Q4384"/>
      <c r="R4384"/>
      <c r="S4384"/>
      <c r="T4384"/>
      <c r="U4384"/>
      <c r="V4384" s="2"/>
    </row>
    <row r="4385" spans="2:22" x14ac:dyDescent="0.2">
      <c r="B4385" s="2"/>
      <c r="C4385" s="2"/>
      <c r="D4385" s="2"/>
      <c r="E4385" s="2"/>
      <c r="F4385" s="2"/>
      <c r="G4385" s="3"/>
      <c r="H4385" s="3"/>
      <c r="I4385" s="2"/>
      <c r="J4385"/>
      <c r="K4385"/>
      <c r="L4385"/>
      <c r="M4385"/>
      <c r="N4385"/>
      <c r="O4385"/>
      <c r="P4385"/>
      <c r="Q4385"/>
      <c r="R4385"/>
      <c r="S4385"/>
      <c r="T4385"/>
      <c r="U4385"/>
      <c r="V4385" s="2"/>
    </row>
    <row r="4386" spans="2:22" x14ac:dyDescent="0.2">
      <c r="B4386" s="2"/>
      <c r="C4386" s="2"/>
      <c r="D4386" s="2"/>
      <c r="E4386" s="2"/>
      <c r="F4386" s="2"/>
      <c r="G4386" s="3"/>
      <c r="H4386" s="3"/>
      <c r="I4386" s="2"/>
      <c r="J4386"/>
      <c r="K4386"/>
      <c r="L4386"/>
      <c r="M4386"/>
      <c r="N4386"/>
      <c r="O4386"/>
      <c r="P4386"/>
      <c r="Q4386"/>
      <c r="R4386"/>
      <c r="S4386"/>
      <c r="T4386"/>
      <c r="U4386"/>
      <c r="V4386" s="2"/>
    </row>
    <row r="4387" spans="2:22" x14ac:dyDescent="0.2">
      <c r="B4387" s="2"/>
      <c r="C4387" s="2"/>
      <c r="D4387" s="2"/>
      <c r="E4387" s="2"/>
      <c r="F4387" s="2"/>
      <c r="G4387" s="3"/>
      <c r="H4387" s="3"/>
      <c r="I4387" s="2"/>
      <c r="J4387"/>
      <c r="K4387"/>
      <c r="L4387"/>
      <c r="M4387"/>
      <c r="N4387"/>
      <c r="O4387"/>
      <c r="P4387"/>
      <c r="Q4387"/>
      <c r="R4387"/>
      <c r="S4387"/>
      <c r="T4387"/>
      <c r="U4387"/>
      <c r="V4387" s="2"/>
    </row>
    <row r="4388" spans="2:22" x14ac:dyDescent="0.2">
      <c r="B4388" s="2"/>
      <c r="C4388" s="2"/>
      <c r="D4388" s="2"/>
      <c r="E4388" s="2"/>
      <c r="F4388" s="2"/>
      <c r="G4388" s="3"/>
      <c r="H4388" s="3"/>
      <c r="I4388" s="2"/>
      <c r="J4388"/>
      <c r="K4388"/>
      <c r="L4388"/>
      <c r="M4388"/>
      <c r="N4388"/>
      <c r="O4388"/>
      <c r="P4388"/>
      <c r="Q4388"/>
      <c r="R4388"/>
      <c r="S4388"/>
      <c r="T4388"/>
      <c r="U4388"/>
      <c r="V4388" s="2"/>
    </row>
    <row r="4389" spans="2:22" x14ac:dyDescent="0.2">
      <c r="B4389" s="2"/>
      <c r="C4389" s="2"/>
      <c r="D4389" s="2"/>
      <c r="E4389" s="2"/>
      <c r="F4389" s="2"/>
      <c r="G4389" s="3"/>
      <c r="H4389" s="3"/>
      <c r="I4389" s="2"/>
      <c r="J4389"/>
      <c r="K4389"/>
      <c r="L4389"/>
      <c r="M4389"/>
      <c r="N4389"/>
      <c r="O4389"/>
      <c r="P4389"/>
      <c r="Q4389"/>
      <c r="R4389"/>
      <c r="S4389"/>
      <c r="T4389"/>
      <c r="U4389"/>
      <c r="V4389" s="2"/>
    </row>
    <row r="4390" spans="2:22" x14ac:dyDescent="0.2">
      <c r="B4390" s="2"/>
      <c r="C4390" s="2"/>
      <c r="D4390" s="2"/>
      <c r="E4390" s="2"/>
      <c r="F4390" s="2"/>
      <c r="G4390" s="3"/>
      <c r="H4390" s="3"/>
      <c r="I4390" s="2"/>
      <c r="J4390"/>
      <c r="K4390"/>
      <c r="L4390"/>
      <c r="M4390"/>
      <c r="N4390"/>
      <c r="O4390"/>
      <c r="P4390"/>
      <c r="Q4390"/>
      <c r="R4390"/>
      <c r="S4390"/>
      <c r="T4390"/>
      <c r="U4390"/>
      <c r="V4390" s="2"/>
    </row>
    <row r="4391" spans="2:22" x14ac:dyDescent="0.2">
      <c r="B4391" s="2"/>
      <c r="C4391" s="2"/>
      <c r="D4391" s="2"/>
      <c r="E4391" s="2"/>
      <c r="F4391" s="2"/>
      <c r="G4391" s="3"/>
      <c r="H4391" s="3"/>
      <c r="I4391" s="2"/>
      <c r="J4391"/>
      <c r="K4391"/>
      <c r="L4391"/>
      <c r="M4391"/>
      <c r="N4391"/>
      <c r="O4391"/>
      <c r="P4391"/>
      <c r="Q4391"/>
      <c r="R4391"/>
      <c r="S4391"/>
      <c r="T4391"/>
      <c r="U4391"/>
      <c r="V4391" s="2"/>
    </row>
    <row r="4392" spans="2:22" x14ac:dyDescent="0.2">
      <c r="B4392" s="2"/>
      <c r="C4392" s="2"/>
      <c r="D4392" s="2"/>
      <c r="E4392" s="2"/>
      <c r="F4392" s="2"/>
      <c r="G4392" s="3"/>
      <c r="H4392" s="3"/>
      <c r="I4392" s="2"/>
      <c r="J4392"/>
      <c r="K4392"/>
      <c r="L4392"/>
      <c r="M4392"/>
      <c r="N4392"/>
      <c r="O4392"/>
      <c r="P4392"/>
      <c r="Q4392"/>
      <c r="R4392"/>
      <c r="S4392"/>
      <c r="T4392"/>
      <c r="U4392"/>
      <c r="V4392" s="2"/>
    </row>
    <row r="4393" spans="2:22" x14ac:dyDescent="0.2">
      <c r="B4393" s="2"/>
      <c r="C4393" s="2"/>
      <c r="D4393" s="2"/>
      <c r="E4393" s="2"/>
      <c r="F4393" s="2"/>
      <c r="G4393" s="3"/>
      <c r="H4393" s="3"/>
      <c r="I4393" s="2"/>
      <c r="J4393"/>
      <c r="K4393"/>
      <c r="L4393"/>
      <c r="M4393"/>
      <c r="N4393"/>
      <c r="O4393"/>
      <c r="P4393"/>
      <c r="Q4393"/>
      <c r="R4393"/>
      <c r="S4393"/>
      <c r="T4393"/>
      <c r="U4393"/>
      <c r="V4393" s="2"/>
    </row>
    <row r="4394" spans="2:22" x14ac:dyDescent="0.2">
      <c r="B4394" s="2"/>
      <c r="C4394" s="2"/>
      <c r="D4394" s="2"/>
      <c r="E4394" s="2"/>
      <c r="F4394" s="2"/>
      <c r="G4394" s="3"/>
      <c r="H4394" s="3"/>
      <c r="I4394" s="2"/>
      <c r="J4394"/>
      <c r="K4394"/>
      <c r="L4394"/>
      <c r="M4394"/>
      <c r="N4394"/>
      <c r="O4394"/>
      <c r="P4394"/>
      <c r="Q4394"/>
      <c r="R4394"/>
      <c r="S4394"/>
      <c r="T4394"/>
      <c r="U4394"/>
      <c r="V4394" s="2"/>
    </row>
    <row r="4395" spans="2:22" x14ac:dyDescent="0.2">
      <c r="B4395" s="2"/>
      <c r="C4395" s="2"/>
      <c r="D4395" s="2"/>
      <c r="E4395" s="2"/>
      <c r="F4395" s="2"/>
      <c r="G4395" s="3"/>
      <c r="H4395" s="3"/>
      <c r="I4395" s="2"/>
      <c r="J4395"/>
      <c r="K4395"/>
      <c r="L4395"/>
      <c r="M4395"/>
      <c r="N4395"/>
      <c r="O4395"/>
      <c r="P4395"/>
      <c r="Q4395"/>
      <c r="R4395"/>
      <c r="S4395"/>
      <c r="T4395"/>
      <c r="U4395"/>
      <c r="V4395" s="2"/>
    </row>
    <row r="4396" spans="2:22" x14ac:dyDescent="0.2">
      <c r="B4396" s="2"/>
      <c r="C4396" s="2"/>
      <c r="D4396" s="2"/>
      <c r="E4396" s="2"/>
      <c r="F4396" s="2"/>
      <c r="G4396" s="3"/>
      <c r="H4396" s="3"/>
      <c r="I4396" s="2"/>
      <c r="J4396"/>
      <c r="K4396"/>
      <c r="L4396"/>
      <c r="M4396"/>
      <c r="N4396"/>
      <c r="O4396"/>
      <c r="P4396"/>
      <c r="Q4396"/>
      <c r="R4396"/>
      <c r="S4396"/>
      <c r="T4396"/>
      <c r="U4396"/>
      <c r="V4396" s="2"/>
    </row>
    <row r="4397" spans="2:22" x14ac:dyDescent="0.2">
      <c r="B4397" s="2"/>
      <c r="C4397" s="2"/>
      <c r="D4397" s="2"/>
      <c r="E4397" s="2"/>
      <c r="F4397" s="2"/>
      <c r="G4397" s="3"/>
      <c r="H4397" s="3"/>
      <c r="I4397" s="2"/>
      <c r="J4397"/>
      <c r="K4397"/>
      <c r="L4397"/>
      <c r="M4397"/>
      <c r="N4397"/>
      <c r="O4397"/>
      <c r="P4397"/>
      <c r="Q4397"/>
      <c r="R4397"/>
      <c r="S4397"/>
      <c r="T4397"/>
      <c r="U4397"/>
      <c r="V4397" s="2"/>
    </row>
    <row r="4398" spans="2:22" x14ac:dyDescent="0.2">
      <c r="B4398" s="2"/>
      <c r="C4398" s="2"/>
      <c r="D4398" s="2"/>
      <c r="E4398" s="2"/>
      <c r="F4398" s="2"/>
      <c r="G4398" s="3"/>
      <c r="H4398" s="3"/>
      <c r="I4398" s="2"/>
      <c r="J4398"/>
      <c r="K4398"/>
      <c r="L4398"/>
      <c r="M4398"/>
      <c r="N4398"/>
      <c r="O4398"/>
      <c r="P4398"/>
      <c r="Q4398"/>
      <c r="R4398"/>
      <c r="S4398"/>
      <c r="T4398"/>
      <c r="U4398"/>
      <c r="V4398" s="2"/>
    </row>
    <row r="4399" spans="2:22" x14ac:dyDescent="0.2">
      <c r="B4399" s="2"/>
      <c r="C4399" s="2"/>
      <c r="D4399" s="2"/>
      <c r="E4399" s="2"/>
      <c r="F4399" s="2"/>
      <c r="G4399" s="3"/>
      <c r="H4399" s="3"/>
      <c r="I4399" s="2"/>
      <c r="J4399"/>
      <c r="K4399"/>
      <c r="L4399"/>
      <c r="M4399"/>
      <c r="N4399"/>
      <c r="O4399"/>
      <c r="P4399"/>
      <c r="Q4399"/>
      <c r="R4399"/>
      <c r="S4399"/>
      <c r="T4399"/>
      <c r="U4399"/>
      <c r="V4399" s="2"/>
    </row>
    <row r="4400" spans="2:22" x14ac:dyDescent="0.2">
      <c r="B4400" s="2"/>
      <c r="C4400" s="2"/>
      <c r="D4400" s="2"/>
      <c r="E4400" s="2"/>
      <c r="F4400" s="2"/>
      <c r="G4400" s="3"/>
      <c r="H4400" s="3"/>
      <c r="I4400" s="2"/>
      <c r="J4400"/>
      <c r="K4400"/>
      <c r="L4400"/>
      <c r="M4400"/>
      <c r="N4400"/>
      <c r="O4400"/>
      <c r="P4400"/>
      <c r="Q4400"/>
      <c r="R4400"/>
      <c r="S4400"/>
      <c r="T4400"/>
      <c r="U4400"/>
      <c r="V4400" s="2"/>
    </row>
    <row r="4401" spans="2:22" x14ac:dyDescent="0.2">
      <c r="B4401" s="2"/>
      <c r="C4401" s="2"/>
      <c r="D4401" s="2"/>
      <c r="E4401" s="2"/>
      <c r="F4401" s="2"/>
      <c r="G4401" s="3"/>
      <c r="H4401" s="3"/>
      <c r="I4401" s="2"/>
      <c r="J4401"/>
      <c r="K4401"/>
      <c r="L4401"/>
      <c r="M4401"/>
      <c r="N4401"/>
      <c r="O4401"/>
      <c r="P4401"/>
      <c r="Q4401"/>
      <c r="R4401"/>
      <c r="S4401"/>
      <c r="T4401"/>
      <c r="U4401"/>
      <c r="V4401" s="2"/>
    </row>
    <row r="4402" spans="2:22" x14ac:dyDescent="0.2">
      <c r="B4402" s="2"/>
      <c r="C4402" s="2"/>
      <c r="D4402" s="2"/>
      <c r="E4402" s="2"/>
      <c r="F4402" s="2"/>
      <c r="G4402" s="3"/>
      <c r="H4402" s="3"/>
      <c r="I4402" s="2"/>
      <c r="J4402"/>
      <c r="K4402"/>
      <c r="L4402"/>
      <c r="M4402"/>
      <c r="N4402"/>
      <c r="O4402"/>
      <c r="P4402"/>
      <c r="Q4402"/>
      <c r="R4402"/>
      <c r="S4402"/>
      <c r="T4402"/>
      <c r="U4402"/>
      <c r="V4402" s="2"/>
    </row>
    <row r="4403" spans="2:22" x14ac:dyDescent="0.2">
      <c r="B4403" s="2"/>
      <c r="C4403" s="2"/>
      <c r="D4403" s="2"/>
      <c r="E4403" s="2"/>
      <c r="F4403" s="2"/>
      <c r="G4403" s="3"/>
      <c r="H4403" s="3"/>
      <c r="I4403" s="2"/>
      <c r="J4403"/>
      <c r="K4403"/>
      <c r="L4403"/>
      <c r="M4403"/>
      <c r="N4403"/>
      <c r="O4403"/>
      <c r="P4403"/>
      <c r="Q4403"/>
      <c r="R4403"/>
      <c r="S4403"/>
      <c r="T4403"/>
      <c r="U4403"/>
      <c r="V4403" s="2"/>
    </row>
    <row r="4404" spans="2:22" x14ac:dyDescent="0.2">
      <c r="B4404" s="2"/>
      <c r="C4404" s="2"/>
      <c r="D4404" s="2"/>
      <c r="E4404" s="2"/>
      <c r="F4404" s="2"/>
      <c r="G4404" s="3"/>
      <c r="H4404" s="3"/>
      <c r="I4404" s="2"/>
      <c r="J4404"/>
      <c r="K4404"/>
      <c r="L4404"/>
      <c r="M4404"/>
      <c r="N4404"/>
      <c r="O4404"/>
      <c r="P4404"/>
      <c r="Q4404"/>
      <c r="R4404"/>
      <c r="S4404"/>
      <c r="T4404"/>
      <c r="U4404"/>
      <c r="V4404" s="2"/>
    </row>
    <row r="4405" spans="2:22" x14ac:dyDescent="0.2">
      <c r="B4405" s="2"/>
      <c r="C4405" s="2"/>
      <c r="D4405" s="2"/>
      <c r="E4405" s="2"/>
      <c r="F4405" s="2"/>
      <c r="G4405" s="3"/>
      <c r="H4405" s="3"/>
      <c r="I4405" s="2"/>
      <c r="J4405"/>
      <c r="K4405"/>
      <c r="L4405"/>
      <c r="M4405"/>
      <c r="N4405"/>
      <c r="O4405"/>
      <c r="P4405"/>
      <c r="Q4405"/>
      <c r="R4405"/>
      <c r="S4405"/>
      <c r="T4405"/>
      <c r="U4405"/>
      <c r="V4405" s="2"/>
    </row>
    <row r="4406" spans="2:22" x14ac:dyDescent="0.2">
      <c r="B4406" s="2"/>
      <c r="C4406" s="2"/>
      <c r="D4406" s="2"/>
      <c r="E4406" s="2"/>
      <c r="F4406" s="2"/>
      <c r="G4406" s="3"/>
      <c r="H4406" s="3"/>
      <c r="I4406" s="2"/>
      <c r="J4406"/>
      <c r="K4406"/>
      <c r="L4406"/>
      <c r="M4406"/>
      <c r="N4406"/>
      <c r="O4406"/>
      <c r="P4406"/>
      <c r="Q4406"/>
      <c r="R4406"/>
      <c r="S4406"/>
      <c r="T4406"/>
      <c r="U4406"/>
      <c r="V4406" s="2"/>
    </row>
    <row r="4407" spans="2:22" x14ac:dyDescent="0.2">
      <c r="B4407" s="2"/>
      <c r="C4407" s="2"/>
      <c r="D4407" s="2"/>
      <c r="E4407" s="2"/>
      <c r="F4407" s="2"/>
      <c r="G4407" s="3"/>
      <c r="H4407" s="3"/>
      <c r="I4407" s="2"/>
      <c r="J4407"/>
      <c r="K4407"/>
      <c r="L4407"/>
      <c r="M4407"/>
      <c r="N4407"/>
      <c r="O4407"/>
      <c r="P4407"/>
      <c r="Q4407"/>
      <c r="R4407"/>
      <c r="S4407"/>
      <c r="T4407"/>
      <c r="U4407"/>
      <c r="V4407" s="2"/>
    </row>
    <row r="4408" spans="2:22" x14ac:dyDescent="0.2">
      <c r="B4408" s="2"/>
      <c r="C4408" s="2"/>
      <c r="D4408" s="2"/>
      <c r="E4408" s="2"/>
      <c r="F4408" s="2"/>
      <c r="G4408" s="3"/>
      <c r="H4408" s="3"/>
      <c r="I4408" s="2"/>
      <c r="J4408"/>
      <c r="K4408"/>
      <c r="L4408"/>
      <c r="M4408"/>
      <c r="N4408"/>
      <c r="O4408"/>
      <c r="P4408"/>
      <c r="Q4408"/>
      <c r="R4408"/>
      <c r="S4408"/>
      <c r="T4408"/>
      <c r="U4408"/>
      <c r="V4408" s="2"/>
    </row>
    <row r="4409" spans="2:22" x14ac:dyDescent="0.2">
      <c r="B4409" s="2"/>
      <c r="C4409" s="2"/>
      <c r="D4409" s="2"/>
      <c r="E4409" s="2"/>
      <c r="F4409" s="2"/>
      <c r="G4409" s="3"/>
      <c r="H4409" s="3"/>
      <c r="I4409" s="2"/>
      <c r="J4409"/>
      <c r="K4409"/>
      <c r="L4409"/>
      <c r="M4409"/>
      <c r="N4409"/>
      <c r="O4409"/>
      <c r="P4409"/>
      <c r="Q4409"/>
      <c r="R4409"/>
      <c r="S4409"/>
      <c r="T4409"/>
      <c r="U4409"/>
      <c r="V4409" s="2"/>
    </row>
    <row r="4410" spans="2:22" x14ac:dyDescent="0.2">
      <c r="B4410" s="2"/>
      <c r="C4410" s="2"/>
      <c r="D4410" s="2"/>
      <c r="E4410" s="2"/>
      <c r="F4410" s="2"/>
      <c r="G4410" s="3"/>
      <c r="H4410" s="3"/>
      <c r="I4410" s="2"/>
      <c r="J4410"/>
      <c r="K4410"/>
      <c r="L4410"/>
      <c r="M4410"/>
      <c r="N4410"/>
      <c r="O4410"/>
      <c r="P4410"/>
      <c r="Q4410"/>
      <c r="R4410"/>
      <c r="S4410"/>
      <c r="T4410"/>
      <c r="U4410"/>
      <c r="V4410" s="2"/>
    </row>
    <row r="4411" spans="2:22" x14ac:dyDescent="0.2">
      <c r="B4411" s="2"/>
      <c r="C4411" s="2"/>
      <c r="D4411" s="2"/>
      <c r="E4411" s="2"/>
      <c r="F4411" s="2"/>
      <c r="G4411" s="3"/>
      <c r="H4411" s="3"/>
      <c r="I4411" s="2"/>
      <c r="J4411"/>
      <c r="K4411"/>
      <c r="L4411"/>
      <c r="M4411"/>
      <c r="N4411"/>
      <c r="O4411"/>
      <c r="P4411"/>
      <c r="Q4411"/>
      <c r="R4411"/>
      <c r="S4411"/>
      <c r="T4411"/>
      <c r="U4411"/>
      <c r="V4411" s="2"/>
    </row>
    <row r="4412" spans="2:22" x14ac:dyDescent="0.2">
      <c r="B4412" s="2"/>
      <c r="C4412" s="2"/>
      <c r="D4412" s="2"/>
      <c r="E4412" s="2"/>
      <c r="F4412" s="2"/>
      <c r="G4412" s="3"/>
      <c r="H4412" s="3"/>
      <c r="I4412" s="2"/>
      <c r="J4412"/>
      <c r="K4412"/>
      <c r="L4412"/>
      <c r="M4412"/>
      <c r="N4412"/>
      <c r="O4412"/>
      <c r="P4412"/>
      <c r="Q4412"/>
      <c r="R4412"/>
      <c r="S4412"/>
      <c r="T4412"/>
      <c r="U4412"/>
      <c r="V4412" s="2"/>
    </row>
    <row r="4413" spans="2:22" x14ac:dyDescent="0.2">
      <c r="B4413" s="2"/>
      <c r="C4413" s="2"/>
      <c r="D4413" s="2"/>
      <c r="E4413" s="2"/>
      <c r="F4413" s="2"/>
      <c r="G4413" s="3"/>
      <c r="H4413" s="3"/>
      <c r="I4413" s="2"/>
      <c r="J4413"/>
      <c r="K4413"/>
      <c r="L4413"/>
      <c r="M4413"/>
      <c r="N4413"/>
      <c r="O4413"/>
      <c r="P4413"/>
      <c r="Q4413"/>
      <c r="R4413"/>
      <c r="S4413"/>
      <c r="T4413"/>
      <c r="U4413"/>
      <c r="V4413" s="2"/>
    </row>
    <row r="4414" spans="2:22" x14ac:dyDescent="0.2">
      <c r="B4414" s="2"/>
      <c r="C4414" s="2"/>
      <c r="D4414" s="2"/>
      <c r="E4414" s="2"/>
      <c r="F4414" s="2"/>
      <c r="G4414" s="3"/>
      <c r="H4414" s="3"/>
      <c r="I4414" s="2"/>
      <c r="J4414"/>
      <c r="K4414"/>
      <c r="L4414"/>
      <c r="M4414"/>
      <c r="N4414"/>
      <c r="O4414"/>
      <c r="P4414"/>
      <c r="Q4414"/>
      <c r="R4414"/>
      <c r="S4414"/>
      <c r="T4414"/>
      <c r="U4414"/>
      <c r="V4414" s="2"/>
    </row>
    <row r="4415" spans="2:22" x14ac:dyDescent="0.2">
      <c r="B4415" s="2"/>
      <c r="C4415" s="2"/>
      <c r="D4415" s="2"/>
      <c r="E4415" s="2"/>
      <c r="F4415" s="2"/>
      <c r="G4415" s="3"/>
      <c r="H4415" s="3"/>
      <c r="I4415" s="2"/>
      <c r="J4415"/>
      <c r="K4415"/>
      <c r="L4415"/>
      <c r="M4415"/>
      <c r="N4415"/>
      <c r="O4415"/>
      <c r="P4415"/>
      <c r="Q4415"/>
      <c r="R4415"/>
      <c r="S4415"/>
      <c r="T4415"/>
      <c r="U4415"/>
      <c r="V4415" s="2"/>
    </row>
    <row r="4416" spans="2:22" x14ac:dyDescent="0.2">
      <c r="B4416" s="2"/>
      <c r="C4416" s="2"/>
      <c r="D4416" s="2"/>
      <c r="E4416" s="2"/>
      <c r="F4416" s="2"/>
      <c r="G4416" s="3"/>
      <c r="H4416" s="3"/>
      <c r="I4416" s="2"/>
      <c r="J4416"/>
      <c r="K4416"/>
      <c r="L4416"/>
      <c r="M4416"/>
      <c r="N4416"/>
      <c r="O4416"/>
      <c r="P4416"/>
      <c r="Q4416"/>
      <c r="R4416"/>
      <c r="S4416"/>
      <c r="T4416"/>
      <c r="U4416"/>
      <c r="V4416" s="2"/>
    </row>
    <row r="4417" spans="2:22" x14ac:dyDescent="0.2">
      <c r="B4417" s="2"/>
      <c r="C4417" s="2"/>
      <c r="D4417" s="2"/>
      <c r="E4417" s="2"/>
      <c r="F4417" s="2"/>
      <c r="G4417" s="3"/>
      <c r="H4417" s="3"/>
      <c r="I4417" s="2"/>
      <c r="J4417"/>
      <c r="K4417"/>
      <c r="L4417"/>
      <c r="M4417"/>
      <c r="N4417"/>
      <c r="O4417"/>
      <c r="P4417"/>
      <c r="Q4417"/>
      <c r="R4417"/>
      <c r="S4417"/>
      <c r="T4417"/>
      <c r="U4417"/>
      <c r="V4417" s="2"/>
    </row>
    <row r="4418" spans="2:22" x14ac:dyDescent="0.2">
      <c r="B4418" s="2"/>
      <c r="C4418" s="2"/>
      <c r="D4418" s="2"/>
      <c r="E4418" s="2"/>
      <c r="F4418" s="2"/>
      <c r="G4418" s="3"/>
      <c r="H4418" s="3"/>
      <c r="I4418" s="2"/>
      <c r="J4418"/>
      <c r="K4418"/>
      <c r="L4418"/>
      <c r="M4418"/>
      <c r="N4418"/>
      <c r="O4418"/>
      <c r="P4418"/>
      <c r="Q4418"/>
      <c r="R4418"/>
      <c r="S4418"/>
      <c r="T4418"/>
      <c r="U4418"/>
      <c r="V4418" s="2"/>
    </row>
    <row r="4419" spans="2:22" x14ac:dyDescent="0.2">
      <c r="B4419" s="2"/>
      <c r="C4419" s="2"/>
      <c r="D4419" s="2"/>
      <c r="E4419" s="2"/>
      <c r="F4419" s="2"/>
      <c r="G4419" s="3"/>
      <c r="H4419" s="3"/>
      <c r="I4419" s="2"/>
      <c r="J4419"/>
      <c r="K4419"/>
      <c r="L4419"/>
      <c r="M4419"/>
      <c r="N4419"/>
      <c r="O4419"/>
      <c r="P4419"/>
      <c r="Q4419"/>
      <c r="R4419"/>
      <c r="S4419"/>
      <c r="T4419"/>
      <c r="U4419"/>
      <c r="V4419" s="2"/>
    </row>
    <row r="4420" spans="2:22" x14ac:dyDescent="0.2">
      <c r="B4420" s="2"/>
      <c r="C4420" s="2"/>
      <c r="D4420" s="2"/>
      <c r="E4420" s="2"/>
      <c r="F4420" s="2"/>
      <c r="G4420" s="3"/>
      <c r="H4420" s="3"/>
      <c r="I4420" s="2"/>
      <c r="J4420"/>
      <c r="K4420"/>
      <c r="L4420"/>
      <c r="M4420"/>
      <c r="N4420"/>
      <c r="O4420"/>
      <c r="P4420"/>
      <c r="Q4420"/>
      <c r="R4420"/>
      <c r="S4420"/>
      <c r="T4420"/>
      <c r="U4420"/>
      <c r="V4420" s="2"/>
    </row>
    <row r="4421" spans="2:22" x14ac:dyDescent="0.2">
      <c r="B4421" s="2"/>
      <c r="C4421" s="2"/>
      <c r="D4421" s="2"/>
      <c r="E4421" s="2"/>
      <c r="F4421" s="2"/>
      <c r="G4421" s="3"/>
      <c r="H4421" s="3"/>
      <c r="I4421" s="2"/>
      <c r="J4421"/>
      <c r="K4421"/>
      <c r="L4421"/>
      <c r="M4421"/>
      <c r="N4421"/>
      <c r="O4421"/>
      <c r="P4421"/>
      <c r="Q4421"/>
      <c r="R4421"/>
      <c r="S4421"/>
      <c r="T4421"/>
      <c r="U4421"/>
      <c r="V4421" s="2"/>
    </row>
    <row r="4422" spans="2:22" x14ac:dyDescent="0.2">
      <c r="B4422" s="2"/>
      <c r="C4422" s="2"/>
      <c r="D4422" s="2"/>
      <c r="E4422" s="2"/>
      <c r="F4422" s="2"/>
      <c r="G4422" s="3"/>
      <c r="H4422" s="3"/>
      <c r="I4422" s="2"/>
      <c r="J4422"/>
      <c r="K4422"/>
      <c r="L4422"/>
      <c r="M4422"/>
      <c r="N4422"/>
      <c r="O4422"/>
      <c r="P4422"/>
      <c r="Q4422"/>
      <c r="R4422"/>
      <c r="S4422"/>
      <c r="T4422"/>
      <c r="U4422"/>
      <c r="V4422" s="2"/>
    </row>
    <row r="4423" spans="2:22" x14ac:dyDescent="0.2">
      <c r="B4423" s="2"/>
      <c r="C4423" s="2"/>
      <c r="D4423" s="2"/>
      <c r="E4423" s="2"/>
      <c r="F4423" s="2"/>
      <c r="G4423" s="3"/>
      <c r="H4423" s="3"/>
      <c r="I4423" s="2"/>
      <c r="J4423"/>
      <c r="K4423"/>
      <c r="L4423"/>
      <c r="M4423"/>
      <c r="N4423"/>
      <c r="O4423"/>
      <c r="P4423"/>
      <c r="Q4423"/>
      <c r="R4423"/>
      <c r="S4423"/>
      <c r="T4423"/>
      <c r="U4423"/>
      <c r="V4423" s="2"/>
    </row>
    <row r="4424" spans="2:22" x14ac:dyDescent="0.2">
      <c r="B4424" s="2"/>
      <c r="C4424" s="2"/>
      <c r="D4424" s="2"/>
      <c r="E4424" s="2"/>
      <c r="F4424" s="2"/>
      <c r="G4424" s="3"/>
      <c r="H4424" s="3"/>
      <c r="I4424" s="2"/>
      <c r="J4424"/>
      <c r="K4424"/>
      <c r="L4424"/>
      <c r="M4424"/>
      <c r="N4424"/>
      <c r="O4424"/>
      <c r="P4424"/>
      <c r="Q4424"/>
      <c r="R4424"/>
      <c r="S4424"/>
      <c r="T4424"/>
      <c r="U4424"/>
      <c r="V4424" s="2"/>
    </row>
    <row r="4425" spans="2:22" x14ac:dyDescent="0.2">
      <c r="B4425" s="2"/>
      <c r="C4425" s="2"/>
      <c r="D4425" s="2"/>
      <c r="E4425" s="2"/>
      <c r="F4425" s="2"/>
      <c r="G4425" s="3"/>
      <c r="H4425" s="3"/>
      <c r="I4425" s="2"/>
      <c r="J4425"/>
      <c r="K4425"/>
      <c r="L4425"/>
      <c r="M4425"/>
      <c r="N4425"/>
      <c r="O4425"/>
      <c r="P4425"/>
      <c r="Q4425"/>
      <c r="R4425"/>
      <c r="S4425"/>
      <c r="T4425"/>
      <c r="U4425"/>
      <c r="V4425" s="2"/>
    </row>
    <row r="4426" spans="2:22" x14ac:dyDescent="0.2">
      <c r="B4426" s="2"/>
      <c r="C4426" s="2"/>
      <c r="D4426" s="2"/>
      <c r="E4426" s="2"/>
      <c r="F4426" s="2"/>
      <c r="G4426" s="3"/>
      <c r="H4426" s="3"/>
      <c r="I4426" s="2"/>
      <c r="J4426"/>
      <c r="K4426"/>
      <c r="L4426"/>
      <c r="M4426"/>
      <c r="N4426"/>
      <c r="O4426"/>
      <c r="P4426"/>
      <c r="Q4426"/>
      <c r="R4426"/>
      <c r="S4426"/>
      <c r="T4426"/>
      <c r="U4426"/>
      <c r="V4426" s="2"/>
    </row>
    <row r="4427" spans="2:22" x14ac:dyDescent="0.2">
      <c r="B4427" s="2"/>
      <c r="C4427" s="2"/>
      <c r="D4427" s="2"/>
      <c r="E4427" s="2"/>
      <c r="F4427" s="2"/>
      <c r="G4427" s="3"/>
      <c r="H4427" s="3"/>
      <c r="I4427" s="2"/>
      <c r="J4427"/>
      <c r="K4427"/>
      <c r="L4427"/>
      <c r="M4427"/>
      <c r="N4427"/>
      <c r="O4427"/>
      <c r="P4427"/>
      <c r="Q4427"/>
      <c r="R4427"/>
      <c r="S4427"/>
      <c r="T4427"/>
      <c r="U4427"/>
      <c r="V4427" s="2"/>
    </row>
    <row r="4428" spans="2:22" x14ac:dyDescent="0.2">
      <c r="B4428" s="2"/>
      <c r="C4428" s="2"/>
      <c r="D4428" s="2"/>
      <c r="E4428" s="2"/>
      <c r="F4428" s="2"/>
      <c r="G4428" s="3"/>
      <c r="H4428" s="3"/>
      <c r="I4428" s="2"/>
      <c r="J4428"/>
      <c r="K4428"/>
      <c r="L4428"/>
      <c r="M4428"/>
      <c r="N4428"/>
      <c r="O4428"/>
      <c r="P4428"/>
      <c r="Q4428"/>
      <c r="R4428"/>
      <c r="S4428"/>
      <c r="T4428"/>
      <c r="U4428"/>
      <c r="V4428" s="2"/>
    </row>
    <row r="4429" spans="2:22" x14ac:dyDescent="0.2">
      <c r="B4429" s="2"/>
      <c r="C4429" s="2"/>
      <c r="D4429" s="2"/>
      <c r="E4429" s="2"/>
      <c r="F4429" s="2"/>
      <c r="G4429" s="3"/>
      <c r="H4429" s="3"/>
      <c r="I4429" s="2"/>
      <c r="J4429"/>
      <c r="K4429"/>
      <c r="L4429"/>
      <c r="M4429"/>
      <c r="N4429"/>
      <c r="O4429"/>
      <c r="P4429"/>
      <c r="Q4429"/>
      <c r="R4429"/>
      <c r="S4429"/>
      <c r="T4429"/>
      <c r="U4429"/>
      <c r="V4429" s="2"/>
    </row>
    <row r="4430" spans="2:22" x14ac:dyDescent="0.2">
      <c r="B4430" s="2"/>
      <c r="C4430" s="2"/>
      <c r="D4430" s="2"/>
      <c r="E4430" s="2"/>
      <c r="F4430" s="2"/>
      <c r="G4430" s="3"/>
      <c r="H4430" s="3"/>
      <c r="I4430" s="2"/>
      <c r="J4430"/>
      <c r="K4430"/>
      <c r="L4430"/>
      <c r="M4430"/>
      <c r="N4430"/>
      <c r="O4430"/>
      <c r="P4430"/>
      <c r="Q4430"/>
      <c r="R4430"/>
      <c r="S4430"/>
      <c r="T4430"/>
      <c r="U4430"/>
      <c r="V4430" s="2"/>
    </row>
    <row r="4431" spans="2:22" x14ac:dyDescent="0.2">
      <c r="B4431" s="2"/>
      <c r="C4431" s="2"/>
      <c r="D4431" s="2"/>
      <c r="E4431" s="2"/>
      <c r="F4431" s="2"/>
      <c r="G4431" s="3"/>
      <c r="H4431" s="3"/>
      <c r="I4431" s="2"/>
      <c r="J4431"/>
      <c r="K4431"/>
      <c r="L4431"/>
      <c r="M4431"/>
      <c r="N4431"/>
      <c r="O4431"/>
      <c r="P4431"/>
      <c r="Q4431"/>
      <c r="R4431"/>
      <c r="S4431"/>
      <c r="T4431"/>
      <c r="U4431"/>
      <c r="V4431" s="2"/>
    </row>
    <row r="4432" spans="2:22" x14ac:dyDescent="0.2">
      <c r="B4432" s="2"/>
      <c r="C4432" s="2"/>
      <c r="D4432" s="2"/>
      <c r="E4432" s="2"/>
      <c r="F4432" s="2"/>
      <c r="G4432" s="3"/>
      <c r="H4432" s="3"/>
      <c r="I4432" s="2"/>
      <c r="J4432"/>
      <c r="K4432"/>
      <c r="L4432"/>
      <c r="M4432"/>
      <c r="N4432"/>
      <c r="O4432"/>
      <c r="P4432"/>
      <c r="Q4432"/>
      <c r="R4432"/>
      <c r="S4432"/>
      <c r="T4432"/>
      <c r="U4432"/>
      <c r="V4432" s="2"/>
    </row>
    <row r="4433" spans="2:22" x14ac:dyDescent="0.2">
      <c r="B4433" s="2"/>
      <c r="C4433" s="2"/>
      <c r="D4433" s="2"/>
      <c r="E4433" s="2"/>
      <c r="F4433" s="2"/>
      <c r="G4433" s="3"/>
      <c r="H4433" s="3"/>
      <c r="I4433" s="2"/>
      <c r="J4433"/>
      <c r="K4433"/>
      <c r="L4433"/>
      <c r="M4433"/>
      <c r="N4433"/>
      <c r="O4433"/>
      <c r="P4433"/>
      <c r="Q4433"/>
      <c r="R4433"/>
      <c r="S4433"/>
      <c r="T4433"/>
      <c r="U4433"/>
      <c r="V4433" s="2"/>
    </row>
    <row r="4434" spans="2:22" x14ac:dyDescent="0.2">
      <c r="B4434" s="2"/>
      <c r="C4434" s="2"/>
      <c r="D4434" s="2"/>
      <c r="E4434" s="2"/>
      <c r="F4434" s="2"/>
      <c r="G4434" s="3"/>
      <c r="H4434" s="3"/>
      <c r="I4434" s="2"/>
      <c r="J4434"/>
      <c r="K4434"/>
      <c r="L4434"/>
      <c r="M4434"/>
      <c r="N4434"/>
      <c r="O4434"/>
      <c r="P4434"/>
      <c r="Q4434"/>
      <c r="R4434"/>
      <c r="S4434"/>
      <c r="T4434"/>
      <c r="U4434"/>
      <c r="V4434" s="2"/>
    </row>
    <row r="4435" spans="2:22" x14ac:dyDescent="0.2">
      <c r="B4435" s="2"/>
      <c r="C4435" s="2"/>
      <c r="D4435" s="2"/>
      <c r="E4435" s="2"/>
      <c r="F4435" s="2"/>
      <c r="G4435" s="3"/>
      <c r="H4435" s="3"/>
      <c r="I4435" s="2"/>
      <c r="J4435"/>
      <c r="K4435"/>
      <c r="L4435"/>
      <c r="M4435"/>
      <c r="N4435"/>
      <c r="O4435"/>
      <c r="P4435"/>
      <c r="Q4435"/>
      <c r="R4435"/>
      <c r="S4435"/>
      <c r="T4435"/>
      <c r="U4435"/>
      <c r="V4435" s="2"/>
    </row>
    <row r="4436" spans="2:22" x14ac:dyDescent="0.2">
      <c r="B4436" s="2"/>
      <c r="C4436" s="2"/>
      <c r="D4436" s="2"/>
      <c r="E4436" s="2"/>
      <c r="F4436" s="2"/>
      <c r="G4436" s="3"/>
      <c r="H4436" s="3"/>
      <c r="I4436" s="2"/>
      <c r="J4436"/>
      <c r="K4436"/>
      <c r="L4436"/>
      <c r="M4436"/>
      <c r="N4436"/>
      <c r="O4436"/>
      <c r="P4436"/>
      <c r="Q4436"/>
      <c r="R4436"/>
      <c r="S4436"/>
      <c r="T4436"/>
      <c r="U4436"/>
      <c r="V4436" s="2"/>
    </row>
    <row r="4437" spans="2:22" x14ac:dyDescent="0.2">
      <c r="B4437" s="2"/>
      <c r="C4437" s="2"/>
      <c r="D4437" s="2"/>
      <c r="E4437" s="2"/>
      <c r="F4437" s="2"/>
      <c r="G4437" s="3"/>
      <c r="H4437" s="3"/>
      <c r="I4437" s="2"/>
      <c r="J4437"/>
      <c r="K4437"/>
      <c r="L4437"/>
      <c r="M4437"/>
      <c r="N4437"/>
      <c r="O4437"/>
      <c r="P4437"/>
      <c r="Q4437"/>
      <c r="R4437"/>
      <c r="S4437"/>
      <c r="T4437"/>
      <c r="U4437"/>
      <c r="V4437" s="2"/>
    </row>
    <row r="4438" spans="2:22" x14ac:dyDescent="0.2">
      <c r="B4438" s="2"/>
      <c r="C4438" s="2"/>
      <c r="D4438" s="2"/>
      <c r="E4438" s="2"/>
      <c r="F4438" s="2"/>
      <c r="G4438" s="3"/>
      <c r="H4438" s="3"/>
      <c r="I4438" s="2"/>
      <c r="J4438"/>
      <c r="K4438"/>
      <c r="L4438"/>
      <c r="M4438"/>
      <c r="N4438"/>
      <c r="O4438"/>
      <c r="P4438"/>
      <c r="Q4438"/>
      <c r="R4438"/>
      <c r="S4438"/>
      <c r="T4438"/>
      <c r="U4438"/>
      <c r="V4438" s="2"/>
    </row>
    <row r="4439" spans="2:22" x14ac:dyDescent="0.2">
      <c r="B4439" s="2"/>
      <c r="C4439" s="2"/>
      <c r="D4439" s="2"/>
      <c r="E4439" s="2"/>
      <c r="F4439" s="2"/>
      <c r="G4439" s="3"/>
      <c r="H4439" s="3"/>
      <c r="I4439" s="2"/>
      <c r="J4439"/>
      <c r="K4439"/>
      <c r="L4439"/>
      <c r="M4439"/>
      <c r="N4439"/>
      <c r="O4439"/>
      <c r="P4439"/>
      <c r="Q4439"/>
      <c r="R4439"/>
      <c r="S4439"/>
      <c r="T4439"/>
      <c r="U4439"/>
      <c r="V4439" s="2"/>
    </row>
    <row r="4440" spans="2:22" x14ac:dyDescent="0.2">
      <c r="B4440" s="2"/>
      <c r="C4440" s="2"/>
      <c r="D4440" s="2"/>
      <c r="E4440" s="2"/>
      <c r="F4440" s="2"/>
      <c r="G4440" s="3"/>
      <c r="H4440" s="3"/>
      <c r="I4440" s="2"/>
      <c r="J4440"/>
      <c r="K4440"/>
      <c r="L4440"/>
      <c r="M4440"/>
      <c r="N4440"/>
      <c r="O4440"/>
      <c r="P4440"/>
      <c r="Q4440"/>
      <c r="R4440"/>
      <c r="S4440"/>
      <c r="T4440"/>
      <c r="U4440"/>
      <c r="V4440" s="2"/>
    </row>
    <row r="4441" spans="2:22" x14ac:dyDescent="0.2">
      <c r="B4441" s="2"/>
      <c r="C4441" s="2"/>
      <c r="D4441" s="2"/>
      <c r="E4441" s="2"/>
      <c r="F4441" s="2"/>
      <c r="G4441" s="3"/>
      <c r="H4441" s="3"/>
      <c r="I4441" s="2"/>
      <c r="J4441"/>
      <c r="K4441"/>
      <c r="L4441"/>
      <c r="M4441"/>
      <c r="N4441"/>
      <c r="O4441"/>
      <c r="P4441"/>
      <c r="Q4441"/>
      <c r="R4441"/>
      <c r="S4441"/>
      <c r="T4441"/>
      <c r="U4441"/>
      <c r="V4441" s="2"/>
    </row>
    <row r="4442" spans="2:22" x14ac:dyDescent="0.2">
      <c r="B4442" s="2"/>
      <c r="C4442" s="2"/>
      <c r="D4442" s="2"/>
      <c r="E4442" s="2"/>
      <c r="F4442" s="2"/>
      <c r="G4442" s="3"/>
      <c r="H4442" s="3"/>
      <c r="I4442" s="2"/>
      <c r="J4442"/>
      <c r="K4442"/>
      <c r="L4442"/>
      <c r="M4442"/>
      <c r="N4442"/>
      <c r="O4442"/>
      <c r="P4442"/>
      <c r="Q4442"/>
      <c r="R4442"/>
      <c r="S4442"/>
      <c r="T4442"/>
      <c r="U4442"/>
      <c r="V4442" s="2"/>
    </row>
    <row r="4443" spans="2:22" x14ac:dyDescent="0.2">
      <c r="B4443" s="2"/>
      <c r="C4443" s="2"/>
      <c r="D4443" s="2"/>
      <c r="E4443" s="2"/>
      <c r="F4443" s="2"/>
      <c r="G4443" s="3"/>
      <c r="H4443" s="3"/>
      <c r="I4443" s="2"/>
      <c r="J4443"/>
      <c r="K4443"/>
      <c r="L4443"/>
      <c r="M4443"/>
      <c r="N4443"/>
      <c r="O4443"/>
      <c r="P4443"/>
      <c r="Q4443"/>
      <c r="R4443"/>
      <c r="S4443"/>
      <c r="T4443"/>
      <c r="U4443"/>
      <c r="V4443" s="2"/>
    </row>
    <row r="4444" spans="2:22" x14ac:dyDescent="0.2">
      <c r="B4444" s="2"/>
      <c r="C4444" s="2"/>
      <c r="D4444" s="2"/>
      <c r="E4444" s="2"/>
      <c r="F4444" s="2"/>
      <c r="G4444" s="3"/>
      <c r="H4444" s="3"/>
      <c r="I4444" s="2"/>
      <c r="J4444"/>
      <c r="K4444"/>
      <c r="L4444"/>
      <c r="M4444"/>
      <c r="N4444"/>
      <c r="O4444"/>
      <c r="P4444"/>
      <c r="Q4444"/>
      <c r="R4444"/>
      <c r="S4444"/>
      <c r="T4444"/>
      <c r="U4444"/>
      <c r="V4444" s="2"/>
    </row>
    <row r="4445" spans="2:22" x14ac:dyDescent="0.2">
      <c r="B4445" s="2"/>
      <c r="C4445" s="2"/>
      <c r="D4445" s="2"/>
      <c r="E4445" s="2"/>
      <c r="F4445" s="2"/>
      <c r="G4445" s="3"/>
      <c r="H4445" s="3"/>
      <c r="I4445" s="2"/>
      <c r="J4445"/>
      <c r="K4445"/>
      <c r="L4445"/>
      <c r="M4445"/>
      <c r="N4445"/>
      <c r="O4445"/>
      <c r="P4445"/>
      <c r="Q4445"/>
      <c r="R4445"/>
      <c r="S4445"/>
      <c r="T4445"/>
      <c r="U4445"/>
      <c r="V4445" s="2"/>
    </row>
    <row r="4446" spans="2:22" x14ac:dyDescent="0.2">
      <c r="B4446" s="2"/>
      <c r="C4446" s="2"/>
      <c r="D4446" s="2"/>
      <c r="E4446" s="2"/>
      <c r="F4446" s="2"/>
      <c r="G4446" s="3"/>
      <c r="H4446" s="3"/>
      <c r="I4446" s="2"/>
      <c r="J4446"/>
      <c r="K4446"/>
      <c r="L4446"/>
      <c r="M4446"/>
      <c r="N4446"/>
      <c r="O4446"/>
      <c r="P4446"/>
      <c r="Q4446"/>
      <c r="R4446"/>
      <c r="S4446"/>
      <c r="T4446"/>
      <c r="U4446"/>
      <c r="V4446" s="2"/>
    </row>
    <row r="4447" spans="2:22" x14ac:dyDescent="0.2">
      <c r="B4447" s="2"/>
      <c r="C4447" s="2"/>
      <c r="D4447" s="2"/>
      <c r="E4447" s="2"/>
      <c r="F4447" s="2"/>
      <c r="G4447" s="3"/>
      <c r="H4447" s="3"/>
      <c r="I4447" s="2"/>
      <c r="J4447"/>
      <c r="K4447"/>
      <c r="L4447"/>
      <c r="M4447"/>
      <c r="N4447"/>
      <c r="O4447"/>
      <c r="P4447"/>
      <c r="Q4447"/>
      <c r="R4447"/>
      <c r="S4447"/>
      <c r="T4447"/>
      <c r="U4447"/>
      <c r="V4447" s="2"/>
    </row>
    <row r="4448" spans="2:22" x14ac:dyDescent="0.2">
      <c r="B4448" s="2"/>
      <c r="C4448" s="2"/>
      <c r="D4448" s="2"/>
      <c r="E4448" s="2"/>
      <c r="F4448" s="2"/>
      <c r="G4448" s="3"/>
      <c r="H4448" s="3"/>
      <c r="I4448" s="2"/>
      <c r="J4448"/>
      <c r="K4448"/>
      <c r="L4448"/>
      <c r="M4448"/>
      <c r="N4448"/>
      <c r="O4448"/>
      <c r="P4448"/>
      <c r="Q4448"/>
      <c r="R4448"/>
      <c r="S4448"/>
      <c r="T4448"/>
      <c r="U4448"/>
      <c r="V4448" s="2"/>
    </row>
    <row r="4449" spans="2:22" x14ac:dyDescent="0.2">
      <c r="B4449" s="2"/>
      <c r="C4449" s="2"/>
      <c r="D4449" s="2"/>
      <c r="E4449" s="2"/>
      <c r="F4449" s="2"/>
      <c r="G4449" s="3"/>
      <c r="H4449" s="3"/>
      <c r="I4449" s="2"/>
      <c r="J4449"/>
      <c r="K4449"/>
      <c r="L4449"/>
      <c r="M4449"/>
      <c r="N4449"/>
      <c r="O4449"/>
      <c r="P4449"/>
      <c r="Q4449"/>
      <c r="R4449"/>
      <c r="S4449"/>
      <c r="T4449"/>
      <c r="U4449"/>
      <c r="V4449" s="2"/>
    </row>
    <row r="4450" spans="2:22" x14ac:dyDescent="0.2">
      <c r="B4450" s="2"/>
      <c r="C4450" s="2"/>
      <c r="D4450" s="2"/>
      <c r="E4450" s="2"/>
      <c r="F4450" s="2"/>
      <c r="G4450" s="3"/>
      <c r="H4450" s="3"/>
      <c r="I4450" s="2"/>
      <c r="J4450"/>
      <c r="K4450"/>
      <c r="L4450"/>
      <c r="M4450"/>
      <c r="N4450"/>
      <c r="O4450"/>
      <c r="P4450"/>
      <c r="Q4450"/>
      <c r="R4450"/>
      <c r="S4450"/>
      <c r="T4450"/>
      <c r="U4450"/>
      <c r="V4450" s="2"/>
    </row>
    <row r="4451" spans="2:22" x14ac:dyDescent="0.2">
      <c r="B4451" s="2"/>
      <c r="C4451" s="2"/>
      <c r="D4451" s="2"/>
      <c r="E4451" s="2"/>
      <c r="F4451" s="2"/>
      <c r="G4451" s="3"/>
      <c r="H4451" s="3"/>
      <c r="I4451" s="2"/>
      <c r="J4451"/>
      <c r="K4451"/>
      <c r="L4451"/>
      <c r="M4451"/>
      <c r="N4451"/>
      <c r="O4451"/>
      <c r="P4451"/>
      <c r="Q4451"/>
      <c r="R4451"/>
      <c r="S4451"/>
      <c r="T4451"/>
      <c r="U4451"/>
      <c r="V4451" s="2"/>
    </row>
    <row r="4452" spans="2:22" x14ac:dyDescent="0.2">
      <c r="B4452" s="2"/>
      <c r="C4452" s="2"/>
      <c r="D4452" s="2"/>
      <c r="E4452" s="2"/>
      <c r="F4452" s="2"/>
      <c r="G4452" s="3"/>
      <c r="H4452" s="3"/>
      <c r="I4452" s="2"/>
      <c r="J4452"/>
      <c r="K4452"/>
      <c r="L4452"/>
      <c r="M4452"/>
      <c r="N4452"/>
      <c r="O4452"/>
      <c r="P4452"/>
      <c r="Q4452"/>
      <c r="R4452"/>
      <c r="S4452"/>
      <c r="T4452"/>
      <c r="U4452"/>
      <c r="V4452" s="2"/>
    </row>
    <row r="4453" spans="2:22" x14ac:dyDescent="0.2">
      <c r="B4453" s="2"/>
      <c r="C4453" s="2"/>
      <c r="D4453" s="2"/>
      <c r="E4453" s="2"/>
      <c r="F4453" s="2"/>
      <c r="G4453" s="3"/>
      <c r="H4453" s="3"/>
      <c r="I4453" s="2"/>
      <c r="J4453"/>
      <c r="K4453"/>
      <c r="L4453"/>
      <c r="M4453"/>
      <c r="N4453"/>
      <c r="O4453"/>
      <c r="P4453"/>
      <c r="Q4453"/>
      <c r="R4453"/>
      <c r="S4453"/>
      <c r="T4453"/>
      <c r="U4453"/>
      <c r="V4453" s="2"/>
    </row>
    <row r="4454" spans="2:22" x14ac:dyDescent="0.2">
      <c r="B4454" s="2"/>
      <c r="C4454" s="2"/>
      <c r="D4454" s="2"/>
      <c r="E4454" s="2"/>
      <c r="F4454" s="2"/>
      <c r="G4454" s="3"/>
      <c r="H4454" s="3"/>
      <c r="I4454" s="2"/>
      <c r="J4454"/>
      <c r="K4454"/>
      <c r="L4454"/>
      <c r="M4454"/>
      <c r="N4454"/>
      <c r="O4454"/>
      <c r="P4454"/>
      <c r="Q4454"/>
      <c r="R4454"/>
      <c r="S4454"/>
      <c r="T4454"/>
      <c r="U4454"/>
      <c r="V4454" s="2"/>
    </row>
    <row r="4455" spans="2:22" x14ac:dyDescent="0.2">
      <c r="B4455" s="2"/>
      <c r="C4455" s="2"/>
      <c r="D4455" s="2"/>
      <c r="E4455" s="2"/>
      <c r="F4455" s="2"/>
      <c r="G4455" s="3"/>
      <c r="H4455" s="3"/>
      <c r="I4455" s="2"/>
      <c r="J4455"/>
      <c r="K4455"/>
      <c r="L4455"/>
      <c r="M4455"/>
      <c r="N4455"/>
      <c r="O4455"/>
      <c r="P4455"/>
      <c r="Q4455"/>
      <c r="R4455"/>
      <c r="S4455"/>
      <c r="T4455"/>
      <c r="U4455"/>
      <c r="V4455" s="2"/>
    </row>
    <row r="4456" spans="2:22" x14ac:dyDescent="0.2">
      <c r="B4456" s="2"/>
      <c r="C4456" s="2"/>
      <c r="D4456" s="2"/>
      <c r="E4456" s="2"/>
      <c r="F4456" s="2"/>
      <c r="G4456" s="3"/>
      <c r="H4456" s="3"/>
      <c r="I4456" s="2"/>
      <c r="J4456"/>
      <c r="K4456"/>
      <c r="L4456"/>
      <c r="M4456"/>
      <c r="N4456"/>
      <c r="O4456"/>
      <c r="P4456"/>
      <c r="Q4456"/>
      <c r="R4456"/>
      <c r="S4456"/>
      <c r="T4456"/>
      <c r="U4456"/>
      <c r="V4456" s="2"/>
    </row>
    <row r="4457" spans="2:22" x14ac:dyDescent="0.2">
      <c r="B4457" s="2"/>
      <c r="C4457" s="2"/>
      <c r="D4457" s="2"/>
      <c r="E4457" s="2"/>
      <c r="F4457" s="2"/>
      <c r="G4457" s="3"/>
      <c r="H4457" s="3"/>
      <c r="I4457" s="2"/>
      <c r="J4457"/>
      <c r="K4457"/>
      <c r="L4457"/>
      <c r="M4457"/>
      <c r="N4457"/>
      <c r="O4457"/>
      <c r="P4457"/>
      <c r="Q4457"/>
      <c r="R4457"/>
      <c r="S4457"/>
      <c r="T4457"/>
      <c r="U4457"/>
      <c r="V4457" s="2"/>
    </row>
    <row r="4458" spans="2:22" x14ac:dyDescent="0.2">
      <c r="B4458" s="2"/>
      <c r="C4458" s="2"/>
      <c r="D4458" s="2"/>
      <c r="E4458" s="2"/>
      <c r="F4458" s="2"/>
      <c r="G4458" s="3"/>
      <c r="H4458" s="3"/>
      <c r="I4458" s="2"/>
      <c r="J4458"/>
      <c r="K4458"/>
      <c r="L4458"/>
      <c r="M4458"/>
      <c r="N4458"/>
      <c r="O4458"/>
      <c r="P4458"/>
      <c r="Q4458"/>
      <c r="R4458"/>
      <c r="S4458"/>
      <c r="T4458"/>
      <c r="U4458"/>
      <c r="V4458" s="2"/>
    </row>
    <row r="4459" spans="2:22" x14ac:dyDescent="0.2">
      <c r="B4459" s="2"/>
      <c r="C4459" s="2"/>
      <c r="D4459" s="2"/>
      <c r="E4459" s="2"/>
      <c r="F4459" s="2"/>
      <c r="G4459" s="3"/>
      <c r="H4459" s="3"/>
      <c r="I4459" s="2"/>
      <c r="J4459"/>
      <c r="K4459"/>
      <c r="L4459"/>
      <c r="M4459"/>
      <c r="N4459"/>
      <c r="O4459"/>
      <c r="P4459"/>
      <c r="Q4459"/>
      <c r="R4459"/>
      <c r="S4459"/>
      <c r="T4459"/>
      <c r="U4459"/>
      <c r="V4459" s="2"/>
    </row>
    <row r="4460" spans="2:22" x14ac:dyDescent="0.2">
      <c r="B4460" s="2"/>
      <c r="C4460" s="2"/>
      <c r="D4460" s="2"/>
      <c r="E4460" s="2"/>
      <c r="F4460" s="2"/>
      <c r="G4460" s="3"/>
      <c r="H4460" s="3"/>
      <c r="I4460" s="2"/>
      <c r="J4460"/>
      <c r="K4460"/>
      <c r="L4460"/>
      <c r="M4460"/>
      <c r="N4460"/>
      <c r="O4460"/>
      <c r="P4460"/>
      <c r="Q4460"/>
      <c r="R4460"/>
      <c r="S4460"/>
      <c r="T4460"/>
      <c r="U4460"/>
      <c r="V4460" s="2"/>
    </row>
    <row r="4461" spans="2:22" x14ac:dyDescent="0.2">
      <c r="B4461" s="2"/>
      <c r="C4461" s="2"/>
      <c r="D4461" s="2"/>
      <c r="E4461" s="2"/>
      <c r="F4461" s="2"/>
      <c r="G4461" s="3"/>
      <c r="H4461" s="3"/>
      <c r="I4461" s="2"/>
      <c r="J4461"/>
      <c r="K4461"/>
      <c r="L4461"/>
      <c r="M4461"/>
      <c r="N4461"/>
      <c r="O4461"/>
      <c r="P4461"/>
      <c r="Q4461"/>
      <c r="R4461"/>
      <c r="S4461"/>
      <c r="T4461"/>
      <c r="U4461"/>
      <c r="V4461" s="2"/>
    </row>
    <row r="4462" spans="2:22" x14ac:dyDescent="0.2">
      <c r="B4462" s="2"/>
      <c r="C4462" s="2"/>
      <c r="D4462" s="2"/>
      <c r="E4462" s="2"/>
      <c r="F4462" s="2"/>
      <c r="G4462" s="3"/>
      <c r="H4462" s="3"/>
      <c r="I4462" s="2"/>
      <c r="J4462"/>
      <c r="K4462"/>
      <c r="L4462"/>
      <c r="M4462"/>
      <c r="N4462"/>
      <c r="O4462"/>
      <c r="P4462"/>
      <c r="Q4462"/>
      <c r="R4462"/>
      <c r="S4462"/>
      <c r="T4462"/>
      <c r="U4462"/>
      <c r="V4462" s="2"/>
    </row>
    <row r="4463" spans="2:22" x14ac:dyDescent="0.2">
      <c r="B4463" s="2"/>
      <c r="C4463" s="2"/>
      <c r="D4463" s="2"/>
      <c r="E4463" s="2"/>
      <c r="F4463" s="2"/>
      <c r="G4463" s="3"/>
      <c r="H4463" s="3"/>
      <c r="I4463" s="2"/>
      <c r="J4463"/>
      <c r="K4463"/>
      <c r="L4463"/>
      <c r="M4463"/>
      <c r="N4463"/>
      <c r="O4463"/>
      <c r="P4463"/>
      <c r="Q4463"/>
      <c r="R4463"/>
      <c r="S4463"/>
      <c r="T4463"/>
      <c r="U4463"/>
      <c r="V4463" s="2"/>
    </row>
    <row r="4464" spans="2:22" x14ac:dyDescent="0.2">
      <c r="B4464" s="2"/>
      <c r="C4464" s="2"/>
      <c r="D4464" s="2"/>
      <c r="E4464" s="2"/>
      <c r="F4464" s="2"/>
      <c r="G4464" s="3"/>
      <c r="H4464" s="3"/>
      <c r="I4464" s="2"/>
      <c r="J4464"/>
      <c r="K4464"/>
      <c r="L4464"/>
      <c r="M4464"/>
      <c r="N4464"/>
      <c r="O4464"/>
      <c r="P4464"/>
      <c r="Q4464"/>
      <c r="R4464"/>
      <c r="S4464"/>
      <c r="T4464"/>
      <c r="U4464"/>
      <c r="V4464" s="2"/>
    </row>
    <row r="4465" spans="2:22" x14ac:dyDescent="0.2">
      <c r="B4465" s="2"/>
      <c r="C4465" s="2"/>
      <c r="D4465" s="2"/>
      <c r="E4465" s="2"/>
      <c r="F4465" s="2"/>
      <c r="G4465" s="3"/>
      <c r="H4465" s="3"/>
      <c r="I4465" s="2"/>
      <c r="J4465"/>
      <c r="K4465"/>
      <c r="L4465"/>
      <c r="M4465"/>
      <c r="N4465"/>
      <c r="O4465"/>
      <c r="P4465"/>
      <c r="Q4465"/>
      <c r="R4465"/>
      <c r="S4465"/>
      <c r="T4465"/>
      <c r="U4465"/>
      <c r="V4465" s="2"/>
    </row>
    <row r="4466" spans="2:22" x14ac:dyDescent="0.2">
      <c r="B4466" s="2"/>
      <c r="C4466" s="2"/>
      <c r="D4466" s="2"/>
      <c r="E4466" s="2"/>
      <c r="F4466" s="2"/>
      <c r="G4466" s="3"/>
      <c r="H4466" s="3"/>
      <c r="I4466" s="2"/>
      <c r="J4466"/>
      <c r="K4466"/>
      <c r="L4466"/>
      <c r="M4466"/>
      <c r="N4466"/>
      <c r="O4466"/>
      <c r="P4466"/>
      <c r="Q4466"/>
      <c r="R4466"/>
      <c r="S4466"/>
      <c r="T4466"/>
      <c r="U4466"/>
      <c r="V4466" s="2"/>
    </row>
    <row r="4467" spans="2:22" x14ac:dyDescent="0.2">
      <c r="B4467" s="2"/>
      <c r="C4467" s="2"/>
      <c r="D4467" s="2"/>
      <c r="E4467" s="2"/>
      <c r="F4467" s="2"/>
      <c r="G4467" s="3"/>
      <c r="H4467" s="3"/>
      <c r="I4467" s="2"/>
      <c r="J4467"/>
      <c r="K4467"/>
      <c r="L4467"/>
      <c r="M4467"/>
      <c r="N4467"/>
      <c r="O4467"/>
      <c r="P4467"/>
      <c r="Q4467"/>
      <c r="R4467"/>
      <c r="S4467"/>
      <c r="T4467"/>
      <c r="U4467"/>
      <c r="V4467" s="2"/>
    </row>
    <row r="4468" spans="2:22" x14ac:dyDescent="0.2">
      <c r="B4468" s="2"/>
      <c r="C4468" s="2"/>
      <c r="D4468" s="2"/>
      <c r="E4468" s="2"/>
      <c r="F4468" s="2"/>
      <c r="G4468" s="3"/>
      <c r="H4468" s="3"/>
      <c r="I4468" s="2"/>
      <c r="J4468"/>
      <c r="K4468"/>
      <c r="L4468"/>
      <c r="M4468"/>
      <c r="N4468"/>
      <c r="O4468"/>
      <c r="P4468"/>
      <c r="Q4468"/>
      <c r="R4468"/>
      <c r="S4468"/>
      <c r="T4468"/>
      <c r="U4468"/>
      <c r="V4468" s="2"/>
    </row>
    <row r="4469" spans="2:22" x14ac:dyDescent="0.2">
      <c r="B4469" s="2"/>
      <c r="C4469" s="2"/>
      <c r="D4469" s="2"/>
      <c r="E4469" s="2"/>
      <c r="F4469" s="2"/>
      <c r="G4469" s="3"/>
      <c r="H4469" s="3"/>
      <c r="I4469" s="2"/>
      <c r="J4469"/>
      <c r="K4469"/>
      <c r="L4469"/>
      <c r="M4469"/>
      <c r="N4469"/>
      <c r="O4469"/>
      <c r="P4469"/>
      <c r="Q4469"/>
      <c r="R4469"/>
      <c r="S4469"/>
      <c r="T4469"/>
      <c r="U4469"/>
      <c r="V4469" s="2"/>
    </row>
    <row r="4470" spans="2:22" x14ac:dyDescent="0.2">
      <c r="B4470" s="2"/>
      <c r="C4470" s="2"/>
      <c r="D4470" s="2"/>
      <c r="E4470" s="2"/>
      <c r="F4470" s="2"/>
      <c r="G4470" s="3"/>
      <c r="H4470" s="3"/>
      <c r="I4470" s="2"/>
      <c r="J4470"/>
      <c r="K4470"/>
      <c r="L4470"/>
      <c r="M4470"/>
      <c r="N4470"/>
      <c r="O4470"/>
      <c r="P4470"/>
      <c r="Q4470"/>
      <c r="R4470"/>
      <c r="S4470"/>
      <c r="T4470"/>
      <c r="U4470"/>
      <c r="V4470" s="2"/>
    </row>
    <row r="4471" spans="2:22" x14ac:dyDescent="0.2">
      <c r="B4471" s="2"/>
      <c r="C4471" s="2"/>
      <c r="D4471" s="2"/>
      <c r="E4471" s="2"/>
      <c r="F4471" s="2"/>
      <c r="G4471" s="3"/>
      <c r="H4471" s="3"/>
      <c r="I4471" s="2"/>
      <c r="J4471"/>
      <c r="K4471"/>
      <c r="L4471"/>
      <c r="M4471"/>
      <c r="N4471"/>
      <c r="O4471"/>
      <c r="P4471"/>
      <c r="Q4471"/>
      <c r="R4471"/>
      <c r="S4471"/>
      <c r="T4471"/>
      <c r="U4471"/>
      <c r="V4471" s="2"/>
    </row>
    <row r="4472" spans="2:22" x14ac:dyDescent="0.2">
      <c r="B4472" s="2"/>
      <c r="C4472" s="2"/>
      <c r="D4472" s="2"/>
      <c r="E4472" s="2"/>
      <c r="F4472" s="2"/>
      <c r="G4472" s="3"/>
      <c r="H4472" s="3"/>
      <c r="I4472" s="2"/>
      <c r="J4472"/>
      <c r="K4472"/>
      <c r="L4472"/>
      <c r="M4472"/>
      <c r="N4472"/>
      <c r="O4472"/>
      <c r="P4472"/>
      <c r="Q4472"/>
      <c r="R4472"/>
      <c r="S4472"/>
      <c r="T4472"/>
      <c r="U4472"/>
      <c r="V4472" s="2"/>
    </row>
    <row r="4473" spans="2:22" x14ac:dyDescent="0.2">
      <c r="B4473" s="2"/>
      <c r="C4473" s="2"/>
      <c r="D4473" s="2"/>
      <c r="E4473" s="2"/>
      <c r="F4473" s="2"/>
      <c r="G4473" s="3"/>
      <c r="H4473" s="3"/>
      <c r="I4473" s="2"/>
      <c r="J4473"/>
      <c r="K4473"/>
      <c r="L4473"/>
      <c r="M4473"/>
      <c r="N4473"/>
      <c r="O4473"/>
      <c r="P4473"/>
      <c r="Q4473"/>
      <c r="R4473"/>
      <c r="S4473"/>
      <c r="T4473"/>
      <c r="U4473"/>
      <c r="V4473" s="2"/>
    </row>
    <row r="4474" spans="2:22" x14ac:dyDescent="0.2">
      <c r="B4474" s="2"/>
      <c r="C4474" s="2"/>
      <c r="D4474" s="2"/>
      <c r="E4474" s="2"/>
      <c r="F4474" s="2"/>
      <c r="G4474" s="3"/>
      <c r="H4474" s="3"/>
      <c r="I4474" s="2"/>
      <c r="J4474"/>
      <c r="K4474"/>
      <c r="L4474"/>
      <c r="M4474"/>
      <c r="N4474"/>
      <c r="O4474"/>
      <c r="P4474"/>
      <c r="Q4474"/>
      <c r="R4474"/>
      <c r="S4474"/>
      <c r="T4474"/>
      <c r="U4474"/>
      <c r="V4474" s="2"/>
    </row>
    <row r="4475" spans="2:22" x14ac:dyDescent="0.2">
      <c r="B4475" s="2"/>
      <c r="C4475" s="2"/>
      <c r="D4475" s="2"/>
      <c r="E4475" s="2"/>
      <c r="F4475" s="2"/>
      <c r="G4475" s="3"/>
      <c r="H4475" s="3"/>
      <c r="I4475" s="2"/>
      <c r="J4475"/>
      <c r="K4475"/>
      <c r="L4475"/>
      <c r="M4475"/>
      <c r="N4475"/>
      <c r="O4475"/>
      <c r="P4475"/>
      <c r="Q4475"/>
      <c r="R4475"/>
      <c r="S4475"/>
      <c r="T4475"/>
      <c r="U4475"/>
      <c r="V4475" s="2"/>
    </row>
    <row r="4476" spans="2:22" x14ac:dyDescent="0.2">
      <c r="B4476" s="2"/>
      <c r="C4476" s="2"/>
      <c r="D4476" s="2"/>
      <c r="E4476" s="2"/>
      <c r="F4476" s="2"/>
      <c r="G4476" s="3"/>
      <c r="H4476" s="3"/>
      <c r="I4476" s="2"/>
      <c r="J4476"/>
      <c r="K4476"/>
      <c r="L4476"/>
      <c r="M4476"/>
      <c r="N4476"/>
      <c r="O4476"/>
      <c r="P4476"/>
      <c r="Q4476"/>
      <c r="R4476"/>
      <c r="S4476"/>
      <c r="T4476"/>
      <c r="U4476"/>
      <c r="V4476" s="2"/>
    </row>
    <row r="4477" spans="2:22" x14ac:dyDescent="0.2">
      <c r="B4477" s="2"/>
      <c r="C4477" s="2"/>
      <c r="D4477" s="2"/>
      <c r="E4477" s="2"/>
      <c r="F4477" s="2"/>
      <c r="G4477" s="3"/>
      <c r="H4477" s="3"/>
      <c r="I4477" s="2"/>
      <c r="J4477"/>
      <c r="K4477"/>
      <c r="L4477"/>
      <c r="M4477"/>
      <c r="N4477"/>
      <c r="O4477"/>
      <c r="P4477"/>
      <c r="Q4477"/>
      <c r="R4477"/>
      <c r="S4477"/>
      <c r="T4477"/>
      <c r="U4477"/>
      <c r="V4477" s="2"/>
    </row>
    <row r="4478" spans="2:22" x14ac:dyDescent="0.2">
      <c r="B4478" s="2"/>
      <c r="C4478" s="2"/>
      <c r="D4478" s="2"/>
      <c r="E4478" s="2"/>
      <c r="F4478" s="2"/>
      <c r="G4478" s="3"/>
      <c r="H4478" s="3"/>
      <c r="I4478" s="2"/>
      <c r="J4478"/>
      <c r="K4478"/>
      <c r="L4478"/>
      <c r="M4478"/>
      <c r="N4478"/>
      <c r="O4478"/>
      <c r="P4478"/>
      <c r="Q4478"/>
      <c r="R4478"/>
      <c r="S4478"/>
      <c r="T4478"/>
      <c r="U4478"/>
      <c r="V4478" s="2"/>
    </row>
    <row r="4479" spans="2:22" x14ac:dyDescent="0.2">
      <c r="B4479" s="2"/>
      <c r="C4479" s="2"/>
      <c r="D4479" s="2"/>
      <c r="E4479" s="2"/>
      <c r="F4479" s="2"/>
      <c r="G4479" s="3"/>
      <c r="H4479" s="3"/>
      <c r="I4479" s="2"/>
      <c r="J4479"/>
      <c r="K4479"/>
      <c r="L4479"/>
      <c r="M4479"/>
      <c r="N4479"/>
      <c r="O4479"/>
      <c r="P4479"/>
      <c r="Q4479"/>
      <c r="R4479"/>
      <c r="S4479"/>
      <c r="T4479"/>
      <c r="U4479"/>
      <c r="V4479" s="2"/>
    </row>
    <row r="4480" spans="2:22" x14ac:dyDescent="0.2">
      <c r="B4480" s="2"/>
      <c r="C4480" s="2"/>
      <c r="D4480" s="2"/>
      <c r="E4480" s="2"/>
      <c r="F4480" s="2"/>
      <c r="G4480" s="3"/>
      <c r="H4480" s="3"/>
      <c r="I4480" s="2"/>
      <c r="J4480"/>
      <c r="K4480"/>
      <c r="L4480"/>
      <c r="M4480"/>
      <c r="N4480"/>
      <c r="O4480"/>
      <c r="P4480"/>
      <c r="Q4480"/>
      <c r="R4480"/>
      <c r="S4480"/>
      <c r="T4480"/>
      <c r="U4480"/>
      <c r="V4480" s="2"/>
    </row>
    <row r="4481" spans="2:22" x14ac:dyDescent="0.2">
      <c r="B4481" s="2"/>
      <c r="C4481" s="2"/>
      <c r="D4481" s="2"/>
      <c r="E4481" s="2"/>
      <c r="F4481" s="2"/>
      <c r="G4481" s="3"/>
      <c r="H4481" s="3"/>
      <c r="I4481" s="2"/>
      <c r="J4481"/>
      <c r="K4481"/>
      <c r="L4481"/>
      <c r="M4481"/>
      <c r="N4481"/>
      <c r="O4481"/>
      <c r="P4481"/>
      <c r="Q4481"/>
      <c r="R4481"/>
      <c r="S4481"/>
      <c r="T4481"/>
      <c r="U4481"/>
      <c r="V4481" s="2"/>
    </row>
    <row r="4482" spans="2:22" x14ac:dyDescent="0.2">
      <c r="B4482" s="2"/>
      <c r="C4482" s="2"/>
      <c r="D4482" s="2"/>
      <c r="E4482" s="2"/>
      <c r="F4482" s="2"/>
      <c r="G4482" s="3"/>
      <c r="H4482" s="3"/>
      <c r="I4482" s="2"/>
      <c r="J4482"/>
      <c r="K4482"/>
      <c r="L4482"/>
      <c r="M4482"/>
      <c r="N4482"/>
      <c r="O4482"/>
      <c r="P4482"/>
      <c r="Q4482"/>
      <c r="R4482"/>
      <c r="S4482"/>
      <c r="T4482"/>
      <c r="U4482"/>
      <c r="V4482" s="2"/>
    </row>
    <row r="4483" spans="2:22" x14ac:dyDescent="0.2">
      <c r="B4483" s="2"/>
      <c r="C4483" s="2"/>
      <c r="D4483" s="2"/>
      <c r="E4483" s="2"/>
      <c r="F4483" s="2"/>
      <c r="G4483" s="3"/>
      <c r="H4483" s="3"/>
      <c r="I4483" s="2"/>
      <c r="J4483"/>
      <c r="K4483"/>
      <c r="L4483"/>
      <c r="M4483"/>
      <c r="N4483"/>
      <c r="O4483"/>
      <c r="P4483"/>
      <c r="Q4483"/>
      <c r="R4483"/>
      <c r="S4483"/>
      <c r="T4483"/>
      <c r="U4483"/>
      <c r="V4483" s="2"/>
    </row>
    <row r="4484" spans="2:22" x14ac:dyDescent="0.2">
      <c r="B4484" s="2"/>
      <c r="C4484" s="2"/>
      <c r="D4484" s="2"/>
      <c r="E4484" s="2"/>
      <c r="F4484" s="2"/>
      <c r="G4484" s="3"/>
      <c r="H4484" s="3"/>
      <c r="I4484" s="2"/>
      <c r="J4484"/>
      <c r="K4484"/>
      <c r="L4484"/>
      <c r="M4484"/>
      <c r="N4484"/>
      <c r="O4484"/>
      <c r="P4484"/>
      <c r="Q4484"/>
      <c r="R4484"/>
      <c r="S4484"/>
      <c r="T4484"/>
      <c r="U4484"/>
      <c r="V4484" s="2"/>
    </row>
    <row r="4485" spans="2:22" x14ac:dyDescent="0.2">
      <c r="B4485" s="2"/>
      <c r="C4485" s="2"/>
      <c r="D4485" s="2"/>
      <c r="E4485" s="2"/>
      <c r="F4485" s="2"/>
      <c r="G4485" s="3"/>
      <c r="H4485" s="3"/>
      <c r="I4485" s="2"/>
      <c r="J4485"/>
      <c r="K4485"/>
      <c r="L4485"/>
      <c r="M4485"/>
      <c r="N4485"/>
      <c r="O4485"/>
      <c r="P4485"/>
      <c r="Q4485"/>
      <c r="R4485"/>
      <c r="S4485"/>
      <c r="T4485"/>
      <c r="U4485"/>
      <c r="V4485" s="2"/>
    </row>
    <row r="4486" spans="2:22" x14ac:dyDescent="0.2">
      <c r="B4486" s="2"/>
      <c r="C4486" s="2"/>
      <c r="D4486" s="2"/>
      <c r="E4486" s="2"/>
      <c r="F4486" s="2"/>
      <c r="G4486" s="3"/>
      <c r="H4486" s="3"/>
      <c r="I4486" s="2"/>
      <c r="J4486"/>
      <c r="K4486"/>
      <c r="L4486"/>
      <c r="M4486"/>
      <c r="N4486"/>
      <c r="O4486"/>
      <c r="P4486"/>
      <c r="Q4486"/>
      <c r="R4486"/>
      <c r="S4486"/>
      <c r="T4486"/>
      <c r="U4486"/>
      <c r="V4486" s="2"/>
    </row>
    <row r="4487" spans="2:22" x14ac:dyDescent="0.2">
      <c r="B4487" s="2"/>
      <c r="C4487" s="2"/>
      <c r="D4487" s="2"/>
      <c r="E4487" s="2"/>
      <c r="F4487" s="2"/>
      <c r="G4487" s="3"/>
      <c r="H4487" s="3"/>
      <c r="I4487" s="2"/>
      <c r="J4487"/>
      <c r="K4487"/>
      <c r="L4487"/>
      <c r="M4487"/>
      <c r="N4487"/>
      <c r="O4487"/>
      <c r="P4487"/>
      <c r="Q4487"/>
      <c r="R4487"/>
      <c r="S4487"/>
      <c r="T4487"/>
      <c r="U4487"/>
      <c r="V4487" s="2"/>
    </row>
    <row r="4488" spans="2:22" x14ac:dyDescent="0.2">
      <c r="B4488" s="2"/>
      <c r="C4488" s="2"/>
      <c r="D4488" s="2"/>
      <c r="E4488" s="2"/>
      <c r="F4488" s="2"/>
      <c r="G4488" s="3"/>
      <c r="H4488" s="3"/>
      <c r="I4488" s="2"/>
      <c r="J4488"/>
      <c r="K4488"/>
      <c r="L4488"/>
      <c r="M4488"/>
      <c r="N4488"/>
      <c r="O4488"/>
      <c r="P4488"/>
      <c r="Q4488"/>
      <c r="R4488"/>
      <c r="S4488"/>
      <c r="T4488"/>
      <c r="U4488"/>
      <c r="V4488" s="2"/>
    </row>
    <row r="4489" spans="2:22" x14ac:dyDescent="0.2">
      <c r="B4489" s="2"/>
      <c r="C4489" s="2"/>
      <c r="D4489" s="2"/>
      <c r="E4489" s="2"/>
      <c r="F4489" s="2"/>
      <c r="G4489" s="3"/>
      <c r="H4489" s="3"/>
      <c r="I4489" s="2"/>
      <c r="J4489"/>
      <c r="K4489"/>
      <c r="L4489"/>
      <c r="M4489"/>
      <c r="N4489"/>
      <c r="O4489"/>
      <c r="P4489"/>
      <c r="Q4489"/>
      <c r="R4489"/>
      <c r="S4489"/>
      <c r="T4489"/>
      <c r="U4489"/>
      <c r="V4489" s="2"/>
    </row>
    <row r="4490" spans="2:22" x14ac:dyDescent="0.2">
      <c r="B4490" s="2"/>
      <c r="C4490" s="2"/>
      <c r="D4490" s="2"/>
      <c r="E4490" s="2"/>
      <c r="F4490" s="2"/>
      <c r="G4490" s="3"/>
      <c r="H4490" s="3"/>
      <c r="I4490" s="2"/>
      <c r="J4490"/>
      <c r="K4490"/>
      <c r="L4490"/>
      <c r="M4490"/>
      <c r="N4490"/>
      <c r="O4490"/>
      <c r="P4490"/>
      <c r="Q4490"/>
      <c r="R4490"/>
      <c r="S4490"/>
      <c r="T4490"/>
      <c r="U4490"/>
      <c r="V4490" s="2"/>
    </row>
    <row r="4491" spans="2:22" x14ac:dyDescent="0.2">
      <c r="B4491" s="2"/>
      <c r="C4491" s="2"/>
      <c r="D4491" s="2"/>
      <c r="E4491" s="2"/>
      <c r="F4491" s="2"/>
      <c r="G4491" s="3"/>
      <c r="H4491" s="3"/>
      <c r="I4491" s="2"/>
      <c r="J4491"/>
      <c r="K4491"/>
      <c r="L4491"/>
      <c r="M4491"/>
      <c r="N4491"/>
      <c r="O4491"/>
      <c r="P4491"/>
      <c r="Q4491"/>
      <c r="R4491"/>
      <c r="S4491"/>
      <c r="T4491"/>
      <c r="U4491"/>
      <c r="V4491" s="2"/>
    </row>
    <row r="4492" spans="2:22" x14ac:dyDescent="0.2">
      <c r="B4492" s="2"/>
      <c r="C4492" s="2"/>
      <c r="D4492" s="2"/>
      <c r="E4492" s="2"/>
      <c r="F4492" s="2"/>
      <c r="G4492" s="3"/>
      <c r="H4492" s="3"/>
      <c r="I4492" s="2"/>
      <c r="J4492"/>
      <c r="K4492"/>
      <c r="L4492"/>
      <c r="M4492"/>
      <c r="N4492"/>
      <c r="O4492"/>
      <c r="P4492"/>
      <c r="Q4492"/>
      <c r="R4492"/>
      <c r="S4492"/>
      <c r="T4492"/>
      <c r="U4492"/>
      <c r="V4492" s="2"/>
    </row>
    <row r="4493" spans="2:22" x14ac:dyDescent="0.2">
      <c r="B4493" s="2"/>
      <c r="C4493" s="2"/>
      <c r="D4493" s="2"/>
      <c r="E4493" s="2"/>
      <c r="F4493" s="2"/>
      <c r="G4493" s="3"/>
      <c r="H4493" s="3"/>
      <c r="I4493" s="2"/>
      <c r="J4493"/>
      <c r="K4493"/>
      <c r="L4493"/>
      <c r="M4493"/>
      <c r="N4493"/>
      <c r="O4493"/>
      <c r="P4493"/>
      <c r="Q4493"/>
      <c r="R4493"/>
      <c r="S4493"/>
      <c r="T4493"/>
      <c r="U4493"/>
      <c r="V4493" s="2"/>
    </row>
    <row r="4494" spans="2:22" x14ac:dyDescent="0.2">
      <c r="B4494" s="2"/>
      <c r="C4494" s="2"/>
      <c r="D4494" s="2"/>
      <c r="E4494" s="2"/>
      <c r="F4494" s="2"/>
      <c r="G4494" s="3"/>
      <c r="H4494" s="3"/>
      <c r="I4494" s="2"/>
      <c r="J4494"/>
      <c r="K4494"/>
      <c r="L4494"/>
      <c r="M4494"/>
      <c r="N4494"/>
      <c r="O4494"/>
      <c r="P4494"/>
      <c r="Q4494"/>
      <c r="R4494"/>
      <c r="S4494"/>
      <c r="T4494"/>
      <c r="U4494"/>
      <c r="V4494" s="2"/>
    </row>
    <row r="4495" spans="2:22" x14ac:dyDescent="0.2">
      <c r="B4495" s="2"/>
      <c r="C4495" s="2"/>
      <c r="D4495" s="2"/>
      <c r="E4495" s="2"/>
      <c r="F4495" s="2"/>
      <c r="G4495" s="3"/>
      <c r="H4495" s="3"/>
      <c r="I4495" s="2"/>
      <c r="J4495"/>
      <c r="K4495"/>
      <c r="L4495"/>
      <c r="M4495"/>
      <c r="N4495"/>
      <c r="O4495"/>
      <c r="P4495"/>
      <c r="Q4495"/>
      <c r="R4495"/>
      <c r="S4495"/>
      <c r="T4495"/>
      <c r="U4495"/>
      <c r="V4495" s="2"/>
    </row>
    <row r="4496" spans="2:22" x14ac:dyDescent="0.2">
      <c r="B4496" s="2"/>
      <c r="C4496" s="2"/>
      <c r="D4496" s="2"/>
      <c r="E4496" s="2"/>
      <c r="F4496" s="2"/>
      <c r="G4496" s="3"/>
      <c r="H4496" s="3"/>
      <c r="I4496" s="2"/>
      <c r="J4496"/>
      <c r="K4496"/>
      <c r="L4496"/>
      <c r="M4496"/>
      <c r="N4496"/>
      <c r="O4496"/>
      <c r="P4496"/>
      <c r="Q4496"/>
      <c r="R4496"/>
      <c r="S4496"/>
      <c r="T4496"/>
      <c r="U4496"/>
      <c r="V4496" s="2"/>
    </row>
    <row r="4497" spans="2:22" x14ac:dyDescent="0.2">
      <c r="B4497" s="2"/>
      <c r="C4497" s="2"/>
      <c r="D4497" s="2"/>
      <c r="E4497" s="2"/>
      <c r="F4497" s="2"/>
      <c r="G4497" s="3"/>
      <c r="H4497" s="3"/>
      <c r="I4497" s="2"/>
      <c r="J4497"/>
      <c r="K4497"/>
      <c r="L4497"/>
      <c r="M4497"/>
      <c r="N4497"/>
      <c r="O4497"/>
      <c r="P4497"/>
      <c r="Q4497"/>
      <c r="R4497"/>
      <c r="S4497"/>
      <c r="T4497"/>
      <c r="U4497"/>
      <c r="V4497" s="2"/>
    </row>
    <row r="4498" spans="2:22" x14ac:dyDescent="0.2">
      <c r="B4498" s="2"/>
      <c r="C4498" s="2"/>
      <c r="D4498" s="2"/>
      <c r="E4498" s="2"/>
      <c r="F4498" s="2"/>
      <c r="G4498" s="3"/>
      <c r="H4498" s="3"/>
      <c r="I4498" s="2"/>
      <c r="J4498"/>
      <c r="K4498"/>
      <c r="L4498"/>
      <c r="M4498"/>
      <c r="N4498"/>
      <c r="O4498"/>
      <c r="P4498"/>
      <c r="Q4498"/>
      <c r="R4498"/>
      <c r="S4498"/>
      <c r="T4498"/>
      <c r="U4498"/>
      <c r="V4498" s="2"/>
    </row>
    <row r="4499" spans="2:22" x14ac:dyDescent="0.2">
      <c r="B4499" s="2"/>
      <c r="C4499" s="2"/>
      <c r="D4499" s="2"/>
      <c r="E4499" s="2"/>
      <c r="F4499" s="2"/>
      <c r="G4499" s="3"/>
      <c r="H4499" s="3"/>
      <c r="I4499" s="2"/>
      <c r="J4499"/>
      <c r="K4499"/>
      <c r="L4499"/>
      <c r="M4499"/>
      <c r="N4499"/>
      <c r="O4499"/>
      <c r="P4499"/>
      <c r="Q4499"/>
      <c r="R4499"/>
      <c r="S4499"/>
      <c r="T4499"/>
      <c r="U4499"/>
      <c r="V4499" s="2"/>
    </row>
    <row r="4500" spans="2:22" x14ac:dyDescent="0.2">
      <c r="B4500" s="2"/>
      <c r="C4500" s="2"/>
      <c r="D4500" s="2"/>
      <c r="E4500" s="2"/>
      <c r="F4500" s="2"/>
      <c r="G4500" s="3"/>
      <c r="H4500" s="3"/>
      <c r="I4500" s="2"/>
      <c r="J4500"/>
      <c r="K4500"/>
      <c r="L4500"/>
      <c r="M4500"/>
      <c r="N4500"/>
      <c r="O4500"/>
      <c r="P4500"/>
      <c r="Q4500"/>
      <c r="R4500"/>
      <c r="S4500"/>
      <c r="T4500"/>
      <c r="U4500"/>
      <c r="V4500" s="2"/>
    </row>
    <row r="4501" spans="2:22" x14ac:dyDescent="0.2">
      <c r="B4501" s="2"/>
      <c r="C4501" s="2"/>
      <c r="D4501" s="2"/>
      <c r="E4501" s="2"/>
      <c r="F4501" s="2"/>
      <c r="G4501" s="3"/>
      <c r="H4501" s="3"/>
      <c r="I4501" s="2"/>
      <c r="J4501"/>
      <c r="K4501"/>
      <c r="L4501"/>
      <c r="M4501"/>
      <c r="N4501"/>
      <c r="O4501"/>
      <c r="P4501"/>
      <c r="Q4501"/>
      <c r="R4501"/>
      <c r="S4501"/>
      <c r="T4501"/>
      <c r="U4501"/>
      <c r="V4501" s="2"/>
    </row>
    <row r="4502" spans="2:22" x14ac:dyDescent="0.2">
      <c r="B4502" s="2"/>
      <c r="C4502" s="2"/>
      <c r="D4502" s="2"/>
      <c r="E4502" s="2"/>
      <c r="F4502" s="2"/>
      <c r="G4502" s="3"/>
      <c r="H4502" s="3"/>
      <c r="I4502" s="2"/>
      <c r="J4502"/>
      <c r="K4502"/>
      <c r="L4502"/>
      <c r="M4502"/>
      <c r="N4502"/>
      <c r="O4502"/>
      <c r="P4502"/>
      <c r="Q4502"/>
      <c r="R4502"/>
      <c r="S4502"/>
      <c r="T4502"/>
      <c r="U4502"/>
      <c r="V4502" s="2"/>
    </row>
    <row r="4503" spans="2:22" x14ac:dyDescent="0.2">
      <c r="B4503" s="2"/>
      <c r="C4503" s="2"/>
      <c r="D4503" s="2"/>
      <c r="E4503" s="2"/>
      <c r="F4503" s="2"/>
      <c r="G4503" s="3"/>
      <c r="H4503" s="3"/>
      <c r="I4503" s="2"/>
      <c r="J4503"/>
      <c r="K4503"/>
      <c r="L4503"/>
      <c r="M4503"/>
      <c r="N4503"/>
      <c r="O4503"/>
      <c r="P4503"/>
      <c r="Q4503"/>
      <c r="R4503"/>
      <c r="S4503"/>
      <c r="T4503"/>
      <c r="U4503"/>
      <c r="V4503" s="2"/>
    </row>
    <row r="4504" spans="2:22" x14ac:dyDescent="0.2">
      <c r="B4504" s="2"/>
      <c r="C4504" s="2"/>
      <c r="D4504" s="2"/>
      <c r="E4504" s="2"/>
      <c r="F4504" s="2"/>
      <c r="G4504" s="3"/>
      <c r="H4504" s="3"/>
      <c r="I4504" s="2"/>
      <c r="J4504"/>
      <c r="K4504"/>
      <c r="L4504"/>
      <c r="M4504"/>
      <c r="N4504"/>
      <c r="O4504"/>
      <c r="P4504"/>
      <c r="Q4504"/>
      <c r="R4504"/>
      <c r="S4504"/>
      <c r="T4504"/>
      <c r="U4504"/>
      <c r="V4504" s="2"/>
    </row>
    <row r="4505" spans="2:22" x14ac:dyDescent="0.2">
      <c r="B4505" s="2"/>
      <c r="C4505" s="2"/>
      <c r="D4505" s="2"/>
      <c r="E4505" s="2"/>
      <c r="F4505" s="2"/>
      <c r="G4505" s="3"/>
      <c r="H4505" s="3"/>
      <c r="I4505" s="2"/>
      <c r="J4505"/>
      <c r="K4505"/>
      <c r="L4505"/>
      <c r="M4505"/>
      <c r="N4505"/>
      <c r="O4505"/>
      <c r="P4505"/>
      <c r="Q4505"/>
      <c r="R4505"/>
      <c r="S4505"/>
      <c r="T4505"/>
      <c r="U4505"/>
      <c r="V4505" s="2"/>
    </row>
    <row r="4506" spans="2:22" x14ac:dyDescent="0.2">
      <c r="B4506" s="2"/>
      <c r="C4506" s="2"/>
      <c r="D4506" s="2"/>
      <c r="E4506" s="2"/>
      <c r="F4506" s="2"/>
      <c r="G4506" s="3"/>
      <c r="H4506" s="3"/>
      <c r="I4506" s="2"/>
      <c r="J4506"/>
      <c r="K4506"/>
      <c r="L4506"/>
      <c r="M4506"/>
      <c r="N4506"/>
      <c r="O4506"/>
      <c r="P4506"/>
      <c r="Q4506"/>
      <c r="R4506"/>
      <c r="S4506"/>
      <c r="T4506"/>
      <c r="U4506"/>
      <c r="V4506" s="2"/>
    </row>
    <row r="4507" spans="2:22" x14ac:dyDescent="0.2">
      <c r="B4507" s="2"/>
      <c r="C4507" s="2"/>
      <c r="D4507" s="2"/>
      <c r="E4507" s="2"/>
      <c r="F4507" s="2"/>
      <c r="G4507" s="3"/>
      <c r="H4507" s="3"/>
      <c r="I4507" s="2"/>
      <c r="J4507"/>
      <c r="K4507"/>
      <c r="L4507"/>
      <c r="M4507"/>
      <c r="N4507"/>
      <c r="O4507"/>
      <c r="P4507"/>
      <c r="Q4507"/>
      <c r="R4507"/>
      <c r="S4507"/>
      <c r="T4507"/>
      <c r="U4507"/>
      <c r="V4507" s="2"/>
    </row>
    <row r="4508" spans="2:22" x14ac:dyDescent="0.2">
      <c r="B4508" s="2"/>
      <c r="C4508" s="2"/>
      <c r="D4508" s="2"/>
      <c r="E4508" s="2"/>
      <c r="F4508" s="2"/>
      <c r="G4508" s="3"/>
      <c r="H4508" s="3"/>
      <c r="I4508" s="2"/>
      <c r="J4508"/>
      <c r="K4508"/>
      <c r="L4508"/>
      <c r="M4508"/>
      <c r="N4508"/>
      <c r="O4508"/>
      <c r="P4508"/>
      <c r="Q4508"/>
      <c r="R4508"/>
      <c r="S4508"/>
      <c r="T4508"/>
      <c r="U4508"/>
      <c r="V4508" s="2"/>
    </row>
    <row r="4509" spans="2:22" x14ac:dyDescent="0.2">
      <c r="B4509" s="2"/>
      <c r="C4509" s="2"/>
      <c r="D4509" s="2"/>
      <c r="E4509" s="2"/>
      <c r="F4509" s="2"/>
      <c r="G4509" s="3"/>
      <c r="H4509" s="3"/>
      <c r="I4509" s="2"/>
      <c r="J4509"/>
      <c r="K4509"/>
      <c r="L4509"/>
      <c r="M4509"/>
      <c r="N4509"/>
      <c r="O4509"/>
      <c r="P4509"/>
      <c r="Q4509"/>
      <c r="R4509"/>
      <c r="S4509"/>
      <c r="T4509"/>
      <c r="U4509"/>
      <c r="V4509" s="2"/>
    </row>
    <row r="4510" spans="2:22" x14ac:dyDescent="0.2">
      <c r="B4510" s="2"/>
      <c r="C4510" s="2"/>
      <c r="D4510" s="2"/>
      <c r="E4510" s="2"/>
      <c r="F4510" s="2"/>
      <c r="G4510" s="3"/>
      <c r="H4510" s="3"/>
      <c r="I4510" s="2"/>
      <c r="J4510"/>
      <c r="K4510"/>
      <c r="L4510"/>
      <c r="M4510"/>
      <c r="N4510"/>
      <c r="O4510"/>
      <c r="P4510"/>
      <c r="Q4510"/>
      <c r="R4510"/>
      <c r="S4510"/>
      <c r="T4510"/>
      <c r="U4510"/>
      <c r="V4510" s="2"/>
    </row>
    <row r="4511" spans="2:22" x14ac:dyDescent="0.2">
      <c r="B4511" s="2"/>
      <c r="C4511" s="2"/>
      <c r="D4511" s="2"/>
      <c r="E4511" s="2"/>
      <c r="F4511" s="2"/>
      <c r="G4511" s="3"/>
      <c r="H4511" s="3"/>
      <c r="I4511" s="2"/>
      <c r="J4511"/>
      <c r="K4511"/>
      <c r="L4511"/>
      <c r="M4511"/>
      <c r="N4511"/>
      <c r="O4511"/>
      <c r="P4511"/>
      <c r="Q4511"/>
      <c r="R4511"/>
      <c r="S4511"/>
      <c r="T4511"/>
      <c r="U4511"/>
      <c r="V4511" s="2"/>
    </row>
    <row r="4512" spans="2:22" x14ac:dyDescent="0.2">
      <c r="B4512" s="2"/>
      <c r="C4512" s="2"/>
      <c r="D4512" s="2"/>
      <c r="E4512" s="2"/>
      <c r="F4512" s="2"/>
      <c r="G4512" s="3"/>
      <c r="H4512" s="3"/>
      <c r="I4512" s="2"/>
      <c r="J4512"/>
      <c r="K4512"/>
      <c r="L4512"/>
      <c r="M4512"/>
      <c r="N4512"/>
      <c r="O4512"/>
      <c r="P4512"/>
      <c r="Q4512"/>
      <c r="R4512"/>
      <c r="S4512"/>
      <c r="T4512"/>
      <c r="U4512"/>
      <c r="V4512" s="2"/>
    </row>
    <row r="4513" spans="2:22" x14ac:dyDescent="0.2">
      <c r="B4513" s="2"/>
      <c r="C4513" s="2"/>
      <c r="D4513" s="2"/>
      <c r="E4513" s="2"/>
      <c r="F4513" s="2"/>
      <c r="G4513" s="3"/>
      <c r="H4513" s="3"/>
      <c r="I4513" s="2"/>
      <c r="J4513"/>
      <c r="K4513"/>
      <c r="L4513"/>
      <c r="M4513"/>
      <c r="N4513"/>
      <c r="O4513"/>
      <c r="P4513"/>
      <c r="Q4513"/>
      <c r="R4513"/>
      <c r="S4513"/>
      <c r="T4513"/>
      <c r="U4513"/>
      <c r="V4513" s="2"/>
    </row>
    <row r="4514" spans="2:22" x14ac:dyDescent="0.2">
      <c r="B4514" s="2"/>
      <c r="C4514" s="2"/>
      <c r="D4514" s="2"/>
      <c r="E4514" s="2"/>
      <c r="F4514" s="2"/>
      <c r="G4514" s="3"/>
      <c r="H4514" s="3"/>
      <c r="I4514" s="2"/>
      <c r="J4514"/>
      <c r="K4514"/>
      <c r="L4514"/>
      <c r="M4514"/>
      <c r="N4514"/>
      <c r="O4514"/>
      <c r="P4514"/>
      <c r="Q4514"/>
      <c r="R4514"/>
      <c r="S4514"/>
      <c r="T4514"/>
      <c r="U4514"/>
      <c r="V4514" s="2"/>
    </row>
    <row r="4515" spans="2:22" x14ac:dyDescent="0.2">
      <c r="B4515" s="2"/>
      <c r="C4515" s="2"/>
      <c r="D4515" s="2"/>
      <c r="E4515" s="2"/>
      <c r="F4515" s="2"/>
      <c r="G4515" s="3"/>
      <c r="H4515" s="3"/>
      <c r="I4515" s="2"/>
      <c r="J4515"/>
      <c r="K4515"/>
      <c r="L4515"/>
      <c r="M4515"/>
      <c r="N4515"/>
      <c r="O4515"/>
      <c r="P4515"/>
      <c r="Q4515"/>
      <c r="R4515"/>
      <c r="S4515"/>
      <c r="T4515"/>
      <c r="U4515"/>
      <c r="V4515" s="2"/>
    </row>
    <row r="4516" spans="2:22" x14ac:dyDescent="0.2">
      <c r="B4516" s="2"/>
      <c r="C4516" s="2"/>
      <c r="D4516" s="2"/>
      <c r="E4516" s="2"/>
      <c r="F4516" s="2"/>
      <c r="G4516" s="3"/>
      <c r="H4516" s="3"/>
      <c r="I4516" s="2"/>
      <c r="J4516"/>
      <c r="K4516"/>
      <c r="L4516"/>
      <c r="M4516"/>
      <c r="N4516"/>
      <c r="O4516"/>
      <c r="P4516"/>
      <c r="Q4516"/>
      <c r="R4516"/>
      <c r="S4516"/>
      <c r="T4516"/>
      <c r="U4516"/>
      <c r="V4516" s="2"/>
    </row>
    <row r="4517" spans="2:22" x14ac:dyDescent="0.2">
      <c r="B4517" s="2"/>
      <c r="C4517" s="2"/>
      <c r="D4517" s="2"/>
      <c r="E4517" s="2"/>
      <c r="F4517" s="2"/>
      <c r="G4517" s="3"/>
      <c r="H4517" s="3"/>
      <c r="I4517" s="2"/>
      <c r="J4517"/>
      <c r="K4517"/>
      <c r="L4517"/>
      <c r="M4517"/>
      <c r="N4517"/>
      <c r="O4517"/>
      <c r="P4517"/>
      <c r="Q4517"/>
      <c r="R4517"/>
      <c r="S4517"/>
      <c r="T4517"/>
      <c r="U4517"/>
      <c r="V4517" s="2"/>
    </row>
    <row r="4518" spans="2:22" x14ac:dyDescent="0.2">
      <c r="B4518" s="2"/>
      <c r="C4518" s="2"/>
      <c r="D4518" s="2"/>
      <c r="E4518" s="2"/>
      <c r="F4518" s="2"/>
      <c r="G4518" s="3"/>
      <c r="H4518" s="3"/>
      <c r="I4518" s="2"/>
      <c r="J4518"/>
      <c r="K4518"/>
      <c r="L4518"/>
      <c r="M4518"/>
      <c r="N4518"/>
      <c r="O4518"/>
      <c r="P4518"/>
      <c r="Q4518"/>
      <c r="R4518"/>
      <c r="S4518"/>
      <c r="T4518"/>
      <c r="U4518"/>
      <c r="V4518" s="2"/>
    </row>
    <row r="4519" spans="2:22" x14ac:dyDescent="0.2">
      <c r="B4519" s="2"/>
      <c r="C4519" s="2"/>
      <c r="D4519" s="2"/>
      <c r="E4519" s="2"/>
      <c r="F4519" s="2"/>
      <c r="G4519" s="3"/>
      <c r="H4519" s="3"/>
      <c r="I4519" s="2"/>
      <c r="J4519"/>
      <c r="K4519"/>
      <c r="L4519"/>
      <c r="M4519"/>
      <c r="N4519"/>
      <c r="O4519"/>
      <c r="P4519"/>
      <c r="Q4519"/>
      <c r="R4519"/>
      <c r="S4519"/>
      <c r="T4519"/>
      <c r="U4519"/>
      <c r="V4519" s="2"/>
    </row>
    <row r="4520" spans="2:22" x14ac:dyDescent="0.2">
      <c r="B4520" s="2"/>
      <c r="C4520" s="2"/>
      <c r="D4520" s="2"/>
      <c r="E4520" s="2"/>
      <c r="F4520" s="2"/>
      <c r="G4520" s="3"/>
      <c r="H4520" s="3"/>
      <c r="I4520" s="2"/>
      <c r="J4520"/>
      <c r="K4520"/>
      <c r="L4520"/>
      <c r="M4520"/>
      <c r="N4520"/>
      <c r="O4520"/>
      <c r="P4520"/>
      <c r="Q4520"/>
      <c r="R4520"/>
      <c r="S4520"/>
      <c r="T4520"/>
      <c r="U4520"/>
      <c r="V4520" s="2"/>
    </row>
    <row r="4521" spans="2:22" x14ac:dyDescent="0.2">
      <c r="B4521" s="2"/>
      <c r="C4521" s="2"/>
      <c r="D4521" s="2"/>
      <c r="E4521" s="2"/>
      <c r="F4521" s="2"/>
      <c r="G4521" s="3"/>
      <c r="H4521" s="3"/>
      <c r="I4521" s="2"/>
      <c r="J4521"/>
      <c r="K4521"/>
      <c r="L4521"/>
      <c r="M4521"/>
      <c r="N4521"/>
      <c r="O4521"/>
      <c r="P4521"/>
      <c r="Q4521"/>
      <c r="R4521"/>
      <c r="S4521"/>
      <c r="T4521"/>
      <c r="U4521"/>
      <c r="V4521" s="2"/>
    </row>
    <row r="4522" spans="2:22" x14ac:dyDescent="0.2">
      <c r="B4522" s="2"/>
      <c r="C4522" s="2"/>
      <c r="D4522" s="2"/>
      <c r="E4522" s="2"/>
      <c r="F4522" s="2"/>
      <c r="G4522" s="3"/>
      <c r="H4522" s="3"/>
      <c r="I4522" s="2"/>
      <c r="J4522"/>
      <c r="K4522"/>
      <c r="L4522"/>
      <c r="M4522"/>
      <c r="N4522"/>
      <c r="O4522"/>
      <c r="P4522"/>
      <c r="Q4522"/>
      <c r="R4522"/>
      <c r="S4522"/>
      <c r="T4522"/>
      <c r="U4522"/>
      <c r="V4522" s="2"/>
    </row>
    <row r="4523" spans="2:22" x14ac:dyDescent="0.2">
      <c r="B4523" s="2"/>
      <c r="C4523" s="2"/>
      <c r="D4523" s="2"/>
      <c r="E4523" s="2"/>
      <c r="F4523" s="2"/>
      <c r="G4523" s="3"/>
      <c r="H4523" s="3"/>
      <c r="I4523" s="2"/>
      <c r="J4523"/>
      <c r="K4523"/>
      <c r="L4523"/>
      <c r="M4523"/>
      <c r="N4523"/>
      <c r="O4523"/>
      <c r="P4523"/>
      <c r="Q4523"/>
      <c r="R4523"/>
      <c r="S4523"/>
      <c r="T4523"/>
      <c r="U4523"/>
      <c r="V4523" s="2"/>
    </row>
    <row r="4524" spans="2:22" x14ac:dyDescent="0.2">
      <c r="B4524" s="2"/>
      <c r="C4524" s="2"/>
      <c r="D4524" s="2"/>
      <c r="E4524" s="2"/>
      <c r="F4524" s="2"/>
      <c r="G4524" s="3"/>
      <c r="H4524" s="3"/>
      <c r="I4524" s="2"/>
      <c r="J4524"/>
      <c r="K4524"/>
      <c r="L4524"/>
      <c r="M4524"/>
      <c r="N4524"/>
      <c r="O4524"/>
      <c r="P4524"/>
      <c r="Q4524"/>
      <c r="R4524"/>
      <c r="S4524"/>
      <c r="T4524"/>
      <c r="U4524"/>
      <c r="V4524" s="2"/>
    </row>
    <row r="4525" spans="2:22" x14ac:dyDescent="0.2">
      <c r="B4525" s="2"/>
      <c r="C4525" s="2"/>
      <c r="D4525" s="2"/>
      <c r="E4525" s="2"/>
      <c r="F4525" s="2"/>
      <c r="G4525" s="3"/>
      <c r="H4525" s="3"/>
      <c r="I4525" s="2"/>
      <c r="J4525"/>
      <c r="K4525"/>
      <c r="L4525"/>
      <c r="M4525"/>
      <c r="N4525"/>
      <c r="O4525"/>
      <c r="P4525"/>
      <c r="Q4525"/>
      <c r="R4525"/>
      <c r="S4525"/>
      <c r="T4525"/>
      <c r="U4525"/>
      <c r="V4525" s="2"/>
    </row>
    <row r="4526" spans="2:22" x14ac:dyDescent="0.2">
      <c r="B4526" s="2"/>
      <c r="C4526" s="2"/>
      <c r="D4526" s="2"/>
      <c r="E4526" s="2"/>
      <c r="F4526" s="2"/>
      <c r="G4526" s="3"/>
      <c r="H4526" s="3"/>
      <c r="I4526" s="2"/>
      <c r="J4526"/>
      <c r="K4526"/>
      <c r="L4526"/>
      <c r="M4526"/>
      <c r="N4526"/>
      <c r="O4526"/>
      <c r="P4526"/>
      <c r="Q4526"/>
      <c r="R4526"/>
      <c r="S4526"/>
      <c r="T4526"/>
      <c r="U4526"/>
      <c r="V4526" s="2"/>
    </row>
    <row r="4527" spans="2:22" x14ac:dyDescent="0.2">
      <c r="B4527" s="2"/>
      <c r="C4527" s="2"/>
      <c r="D4527" s="2"/>
      <c r="E4527" s="2"/>
      <c r="F4527" s="2"/>
      <c r="G4527" s="3"/>
      <c r="H4527" s="3"/>
      <c r="I4527" s="2"/>
      <c r="J4527"/>
      <c r="K4527"/>
      <c r="L4527"/>
      <c r="M4527"/>
      <c r="N4527"/>
      <c r="O4527"/>
      <c r="P4527"/>
      <c r="Q4527"/>
      <c r="R4527"/>
      <c r="S4527"/>
      <c r="T4527"/>
      <c r="U4527"/>
      <c r="V4527" s="2"/>
    </row>
    <row r="4528" spans="2:22" x14ac:dyDescent="0.2">
      <c r="B4528" s="2"/>
      <c r="C4528" s="2"/>
      <c r="D4528" s="2"/>
      <c r="E4528" s="2"/>
      <c r="F4528" s="2"/>
      <c r="G4528" s="3"/>
      <c r="H4528" s="3"/>
      <c r="I4528" s="2"/>
      <c r="J4528"/>
      <c r="K4528"/>
      <c r="L4528"/>
      <c r="M4528"/>
      <c r="N4528"/>
      <c r="O4528"/>
      <c r="P4528"/>
      <c r="Q4528"/>
      <c r="R4528"/>
      <c r="S4528"/>
      <c r="T4528"/>
      <c r="U4528"/>
      <c r="V4528" s="2"/>
    </row>
    <row r="4529" spans="2:22" x14ac:dyDescent="0.2">
      <c r="B4529" s="2"/>
      <c r="C4529" s="2"/>
      <c r="D4529" s="2"/>
      <c r="E4529" s="2"/>
      <c r="F4529" s="2"/>
      <c r="G4529" s="3"/>
      <c r="H4529" s="3"/>
      <c r="I4529" s="2"/>
      <c r="J4529"/>
      <c r="K4529"/>
      <c r="L4529"/>
      <c r="M4529"/>
      <c r="N4529"/>
      <c r="O4529"/>
      <c r="P4529"/>
      <c r="Q4529"/>
      <c r="R4529"/>
      <c r="S4529"/>
      <c r="T4529"/>
      <c r="U4529"/>
      <c r="V4529" s="2"/>
    </row>
    <row r="4530" spans="2:22" x14ac:dyDescent="0.2">
      <c r="B4530" s="2"/>
      <c r="C4530" s="2"/>
      <c r="D4530" s="2"/>
      <c r="E4530" s="2"/>
      <c r="F4530" s="2"/>
      <c r="G4530" s="3"/>
      <c r="H4530" s="3"/>
      <c r="I4530" s="2"/>
      <c r="J4530"/>
      <c r="K4530"/>
      <c r="L4530"/>
      <c r="M4530"/>
      <c r="N4530"/>
      <c r="O4530"/>
      <c r="P4530"/>
      <c r="Q4530"/>
      <c r="R4530"/>
      <c r="S4530"/>
      <c r="T4530"/>
      <c r="U4530"/>
      <c r="V4530" s="2"/>
    </row>
    <row r="4531" spans="2:22" x14ac:dyDescent="0.2">
      <c r="B4531" s="2"/>
      <c r="C4531" s="2"/>
      <c r="D4531" s="2"/>
      <c r="E4531" s="2"/>
      <c r="F4531" s="2"/>
      <c r="G4531" s="3"/>
      <c r="H4531" s="3"/>
      <c r="I4531" s="2"/>
      <c r="J4531"/>
      <c r="K4531"/>
      <c r="L4531"/>
      <c r="M4531"/>
      <c r="N4531"/>
      <c r="O4531"/>
      <c r="P4531"/>
      <c r="Q4531"/>
      <c r="R4531"/>
      <c r="S4531"/>
      <c r="T4531"/>
      <c r="U4531"/>
      <c r="V4531" s="2"/>
    </row>
    <row r="4532" spans="2:22" x14ac:dyDescent="0.2">
      <c r="B4532" s="2"/>
      <c r="C4532" s="2"/>
      <c r="D4532" s="2"/>
      <c r="E4532" s="2"/>
      <c r="F4532" s="2"/>
      <c r="G4532" s="3"/>
      <c r="H4532" s="3"/>
      <c r="I4532" s="2"/>
      <c r="J4532"/>
      <c r="K4532"/>
      <c r="L4532"/>
      <c r="M4532"/>
      <c r="N4532"/>
      <c r="O4532"/>
      <c r="P4532"/>
      <c r="Q4532"/>
      <c r="R4532"/>
      <c r="S4532"/>
      <c r="T4532"/>
      <c r="U4532"/>
      <c r="V4532" s="2"/>
    </row>
    <row r="4533" spans="2:22" x14ac:dyDescent="0.2">
      <c r="B4533" s="2"/>
      <c r="C4533" s="2"/>
      <c r="D4533" s="2"/>
      <c r="E4533" s="2"/>
      <c r="F4533" s="2"/>
      <c r="G4533" s="3"/>
      <c r="H4533" s="3"/>
      <c r="I4533" s="2"/>
      <c r="J4533"/>
      <c r="K4533"/>
      <c r="L4533"/>
      <c r="M4533"/>
      <c r="N4533"/>
      <c r="O4533"/>
      <c r="P4533"/>
      <c r="Q4533"/>
      <c r="R4533"/>
      <c r="S4533"/>
      <c r="T4533"/>
      <c r="U4533"/>
      <c r="V4533" s="2"/>
    </row>
    <row r="4534" spans="2:22" x14ac:dyDescent="0.2">
      <c r="B4534" s="2"/>
      <c r="C4534" s="2"/>
      <c r="D4534" s="2"/>
      <c r="E4534" s="2"/>
      <c r="F4534" s="2"/>
      <c r="G4534" s="3"/>
      <c r="H4534" s="3"/>
      <c r="I4534" s="2"/>
      <c r="J4534"/>
      <c r="K4534"/>
      <c r="L4534"/>
      <c r="M4534"/>
      <c r="N4534"/>
      <c r="O4534"/>
      <c r="P4534"/>
      <c r="Q4534"/>
      <c r="R4534"/>
      <c r="S4534"/>
      <c r="T4534"/>
      <c r="U4534"/>
      <c r="V4534" s="2"/>
    </row>
    <row r="4535" spans="2:22" x14ac:dyDescent="0.2">
      <c r="B4535" s="2"/>
      <c r="C4535" s="2"/>
      <c r="D4535" s="2"/>
      <c r="E4535" s="2"/>
      <c r="F4535" s="2"/>
      <c r="G4535" s="3"/>
      <c r="H4535" s="3"/>
      <c r="I4535" s="2"/>
      <c r="J4535"/>
      <c r="K4535"/>
      <c r="L4535"/>
      <c r="M4535"/>
      <c r="N4535"/>
      <c r="O4535"/>
      <c r="P4535"/>
      <c r="Q4535"/>
      <c r="R4535"/>
      <c r="S4535"/>
      <c r="T4535"/>
      <c r="U4535"/>
      <c r="V4535" s="2"/>
    </row>
    <row r="4536" spans="2:22" x14ac:dyDescent="0.2">
      <c r="B4536" s="2"/>
      <c r="C4536" s="2"/>
      <c r="D4536" s="2"/>
      <c r="E4536" s="2"/>
      <c r="F4536" s="2"/>
      <c r="G4536" s="3"/>
      <c r="H4536" s="3"/>
      <c r="I4536" s="2"/>
      <c r="J4536"/>
      <c r="K4536"/>
      <c r="L4536"/>
      <c r="M4536"/>
      <c r="N4536"/>
      <c r="O4536"/>
      <c r="P4536"/>
      <c r="Q4536"/>
      <c r="R4536"/>
      <c r="S4536"/>
      <c r="T4536"/>
      <c r="U4536"/>
      <c r="V4536" s="2"/>
    </row>
    <row r="4537" spans="2:22" x14ac:dyDescent="0.2">
      <c r="B4537" s="2"/>
      <c r="C4537" s="2"/>
      <c r="D4537" s="2"/>
      <c r="E4537" s="2"/>
      <c r="F4537" s="2"/>
      <c r="G4537" s="3"/>
      <c r="H4537" s="3"/>
      <c r="I4537" s="2"/>
      <c r="J4537"/>
      <c r="K4537"/>
      <c r="L4537"/>
      <c r="M4537"/>
      <c r="N4537"/>
      <c r="O4537"/>
      <c r="P4537"/>
      <c r="Q4537"/>
      <c r="R4537"/>
      <c r="S4537"/>
      <c r="T4537"/>
      <c r="U4537"/>
      <c r="V4537" s="2"/>
    </row>
    <row r="4538" spans="2:22" x14ac:dyDescent="0.2">
      <c r="B4538" s="2"/>
      <c r="C4538" s="2"/>
      <c r="D4538" s="2"/>
      <c r="E4538" s="2"/>
      <c r="F4538" s="2"/>
      <c r="G4538" s="3"/>
      <c r="H4538" s="3"/>
      <c r="I4538" s="2"/>
      <c r="J4538"/>
      <c r="K4538"/>
      <c r="L4538"/>
      <c r="M4538"/>
      <c r="N4538"/>
      <c r="O4538"/>
      <c r="P4538"/>
      <c r="Q4538"/>
      <c r="R4538"/>
      <c r="S4538"/>
      <c r="T4538"/>
      <c r="U4538"/>
      <c r="V4538" s="2"/>
    </row>
    <row r="4539" spans="2:22" x14ac:dyDescent="0.2">
      <c r="B4539" s="2"/>
      <c r="C4539" s="2"/>
      <c r="D4539" s="2"/>
      <c r="E4539" s="2"/>
      <c r="F4539" s="2"/>
      <c r="G4539" s="3"/>
      <c r="H4539" s="3"/>
      <c r="I4539" s="2"/>
      <c r="J4539"/>
      <c r="K4539"/>
      <c r="L4539"/>
      <c r="M4539"/>
      <c r="N4539"/>
      <c r="O4539"/>
      <c r="P4539"/>
      <c r="Q4539"/>
      <c r="R4539"/>
      <c r="S4539"/>
      <c r="T4539"/>
      <c r="U4539"/>
      <c r="V4539" s="2"/>
    </row>
    <row r="4540" spans="2:22" x14ac:dyDescent="0.2">
      <c r="B4540" s="2"/>
      <c r="C4540" s="2"/>
      <c r="D4540" s="2"/>
      <c r="E4540" s="2"/>
      <c r="F4540" s="2"/>
      <c r="G4540" s="3"/>
      <c r="H4540" s="3"/>
      <c r="I4540" s="2"/>
      <c r="J4540"/>
      <c r="K4540"/>
      <c r="L4540"/>
      <c r="M4540"/>
      <c r="N4540"/>
      <c r="O4540"/>
      <c r="P4540"/>
      <c r="Q4540"/>
      <c r="R4540"/>
      <c r="S4540"/>
      <c r="T4540"/>
      <c r="U4540"/>
      <c r="V4540" s="2"/>
    </row>
    <row r="4541" spans="2:22" x14ac:dyDescent="0.2">
      <c r="B4541" s="2"/>
      <c r="C4541" s="2"/>
      <c r="D4541" s="2"/>
      <c r="E4541" s="2"/>
      <c r="F4541" s="2"/>
      <c r="G4541" s="3"/>
      <c r="H4541" s="3"/>
      <c r="I4541" s="2"/>
      <c r="J4541"/>
      <c r="K4541"/>
      <c r="L4541"/>
      <c r="M4541"/>
      <c r="N4541"/>
      <c r="O4541"/>
      <c r="P4541"/>
      <c r="Q4541"/>
      <c r="R4541"/>
      <c r="S4541"/>
      <c r="T4541"/>
      <c r="U4541"/>
      <c r="V4541" s="2"/>
    </row>
    <row r="4542" spans="2:22" x14ac:dyDescent="0.2">
      <c r="B4542" s="2"/>
      <c r="C4542" s="2"/>
      <c r="D4542" s="2"/>
      <c r="E4542" s="2"/>
      <c r="F4542" s="2"/>
      <c r="G4542" s="3"/>
      <c r="H4542" s="3"/>
      <c r="I4542" s="2"/>
      <c r="J4542"/>
      <c r="K4542"/>
      <c r="L4542"/>
      <c r="M4542"/>
      <c r="N4542"/>
      <c r="O4542"/>
      <c r="P4542"/>
      <c r="Q4542"/>
      <c r="R4542"/>
      <c r="S4542"/>
      <c r="T4542"/>
      <c r="U4542"/>
      <c r="V4542" s="2"/>
    </row>
    <row r="4543" spans="2:22" x14ac:dyDescent="0.2">
      <c r="B4543" s="2"/>
      <c r="C4543" s="2"/>
      <c r="D4543" s="2"/>
      <c r="E4543" s="2"/>
      <c r="F4543" s="2"/>
      <c r="G4543" s="3"/>
      <c r="H4543" s="3"/>
      <c r="I4543" s="2"/>
      <c r="J4543"/>
      <c r="K4543"/>
      <c r="L4543"/>
      <c r="M4543"/>
      <c r="N4543"/>
      <c r="O4543"/>
      <c r="P4543"/>
      <c r="Q4543"/>
      <c r="R4543"/>
      <c r="S4543"/>
      <c r="T4543"/>
      <c r="U4543"/>
      <c r="V4543" s="2"/>
    </row>
    <row r="4544" spans="2:22" x14ac:dyDescent="0.2">
      <c r="B4544" s="2"/>
      <c r="C4544" s="2"/>
      <c r="D4544" s="2"/>
      <c r="E4544" s="2"/>
      <c r="F4544" s="2"/>
      <c r="G4544" s="3"/>
      <c r="H4544" s="3"/>
      <c r="I4544" s="2"/>
      <c r="J4544"/>
      <c r="K4544"/>
      <c r="L4544"/>
      <c r="M4544"/>
      <c r="N4544"/>
      <c r="O4544"/>
      <c r="P4544"/>
      <c r="Q4544"/>
      <c r="R4544"/>
      <c r="S4544"/>
      <c r="T4544"/>
      <c r="U4544"/>
      <c r="V4544" s="2"/>
    </row>
    <row r="4545" spans="2:22" x14ac:dyDescent="0.2">
      <c r="B4545" s="2"/>
      <c r="C4545" s="2"/>
      <c r="D4545" s="2"/>
      <c r="E4545" s="2"/>
      <c r="F4545" s="2"/>
      <c r="G4545" s="3"/>
      <c r="H4545" s="3"/>
      <c r="I4545" s="2"/>
      <c r="J4545"/>
      <c r="K4545"/>
      <c r="L4545"/>
      <c r="M4545"/>
      <c r="N4545"/>
      <c r="O4545"/>
      <c r="P4545"/>
      <c r="Q4545"/>
      <c r="R4545"/>
      <c r="S4545"/>
      <c r="T4545"/>
      <c r="U4545"/>
      <c r="V4545" s="2"/>
    </row>
    <row r="4546" spans="2:22" x14ac:dyDescent="0.2">
      <c r="B4546" s="2"/>
      <c r="C4546" s="2"/>
      <c r="D4546" s="2"/>
      <c r="E4546" s="2"/>
      <c r="F4546" s="2"/>
      <c r="G4546" s="3"/>
      <c r="H4546" s="3"/>
      <c r="I4546" s="2"/>
      <c r="J4546"/>
      <c r="K4546"/>
      <c r="L4546"/>
      <c r="M4546"/>
      <c r="N4546"/>
      <c r="O4546"/>
      <c r="P4546"/>
      <c r="Q4546"/>
      <c r="R4546"/>
      <c r="S4546"/>
      <c r="T4546"/>
      <c r="U4546"/>
      <c r="V4546" s="2"/>
    </row>
    <row r="4547" spans="2:22" x14ac:dyDescent="0.2">
      <c r="B4547" s="2"/>
      <c r="C4547" s="2"/>
      <c r="D4547" s="2"/>
      <c r="E4547" s="2"/>
      <c r="F4547" s="2"/>
      <c r="G4547" s="3"/>
      <c r="H4547" s="3"/>
      <c r="I4547" s="2"/>
      <c r="J4547"/>
      <c r="K4547"/>
      <c r="L4547"/>
      <c r="M4547"/>
      <c r="N4547"/>
      <c r="O4547"/>
      <c r="P4547"/>
      <c r="Q4547"/>
      <c r="R4547"/>
      <c r="S4547"/>
      <c r="T4547"/>
      <c r="U4547"/>
      <c r="V4547" s="2"/>
    </row>
    <row r="4548" spans="2:22" x14ac:dyDescent="0.2">
      <c r="B4548" s="2"/>
      <c r="C4548" s="2"/>
      <c r="D4548" s="2"/>
      <c r="E4548" s="2"/>
      <c r="F4548" s="2"/>
      <c r="G4548" s="3"/>
      <c r="H4548" s="3"/>
      <c r="I4548" s="2"/>
      <c r="J4548"/>
      <c r="K4548"/>
      <c r="L4548"/>
      <c r="M4548"/>
      <c r="N4548"/>
      <c r="O4548"/>
      <c r="P4548"/>
      <c r="Q4548"/>
      <c r="R4548"/>
      <c r="S4548"/>
      <c r="T4548"/>
      <c r="U4548"/>
      <c r="V4548" s="2"/>
    </row>
    <row r="4549" spans="2:22" x14ac:dyDescent="0.2">
      <c r="B4549" s="2"/>
      <c r="C4549" s="2"/>
      <c r="D4549" s="2"/>
      <c r="E4549" s="2"/>
      <c r="F4549" s="2"/>
      <c r="G4549" s="3"/>
      <c r="H4549" s="3"/>
      <c r="I4549" s="2"/>
      <c r="J4549"/>
      <c r="K4549"/>
      <c r="L4549"/>
      <c r="M4549"/>
      <c r="N4549"/>
      <c r="O4549"/>
      <c r="P4549"/>
      <c r="Q4549"/>
      <c r="R4549"/>
      <c r="S4549"/>
      <c r="T4549"/>
      <c r="U4549"/>
      <c r="V4549" s="2"/>
    </row>
    <row r="4550" spans="2:22" x14ac:dyDescent="0.2">
      <c r="B4550" s="2"/>
      <c r="C4550" s="2"/>
      <c r="D4550" s="2"/>
      <c r="E4550" s="2"/>
      <c r="F4550" s="2"/>
      <c r="G4550" s="3"/>
      <c r="H4550" s="3"/>
      <c r="I4550" s="2"/>
      <c r="J4550"/>
      <c r="K4550"/>
      <c r="L4550"/>
      <c r="M4550"/>
      <c r="N4550"/>
      <c r="O4550"/>
      <c r="P4550"/>
      <c r="Q4550"/>
      <c r="R4550"/>
      <c r="S4550"/>
      <c r="T4550"/>
      <c r="U4550"/>
      <c r="V4550" s="2"/>
    </row>
    <row r="4551" spans="2:22" x14ac:dyDescent="0.2">
      <c r="B4551" s="2"/>
      <c r="C4551" s="2"/>
      <c r="D4551" s="2"/>
      <c r="E4551" s="2"/>
      <c r="F4551" s="2"/>
      <c r="G4551" s="3"/>
      <c r="H4551" s="3"/>
      <c r="I4551" s="2"/>
      <c r="J4551"/>
      <c r="K4551"/>
      <c r="L4551"/>
      <c r="M4551"/>
      <c r="N4551"/>
      <c r="O4551"/>
      <c r="P4551"/>
      <c r="Q4551"/>
      <c r="R4551"/>
      <c r="S4551"/>
      <c r="T4551"/>
      <c r="U4551"/>
      <c r="V4551" s="2"/>
    </row>
    <row r="4552" spans="2:22" x14ac:dyDescent="0.2">
      <c r="B4552" s="2"/>
      <c r="C4552" s="2"/>
      <c r="D4552" s="2"/>
      <c r="E4552" s="2"/>
      <c r="F4552" s="2"/>
      <c r="G4552" s="3"/>
      <c r="H4552" s="3"/>
      <c r="I4552" s="2"/>
      <c r="J4552"/>
      <c r="K4552"/>
      <c r="L4552"/>
      <c r="M4552"/>
      <c r="N4552"/>
      <c r="O4552"/>
      <c r="P4552"/>
      <c r="Q4552"/>
      <c r="R4552"/>
      <c r="S4552"/>
      <c r="T4552"/>
      <c r="U4552"/>
      <c r="V4552" s="2"/>
    </row>
    <row r="4553" spans="2:22" x14ac:dyDescent="0.2">
      <c r="B4553" s="2"/>
      <c r="C4553" s="2"/>
      <c r="D4553" s="2"/>
      <c r="E4553" s="2"/>
      <c r="F4553" s="2"/>
      <c r="G4553" s="3"/>
      <c r="H4553" s="3"/>
      <c r="I4553" s="2"/>
      <c r="J4553"/>
      <c r="K4553"/>
      <c r="L4553"/>
      <c r="M4553"/>
      <c r="N4553"/>
      <c r="O4553"/>
      <c r="P4553"/>
      <c r="Q4553"/>
      <c r="R4553"/>
      <c r="S4553"/>
      <c r="T4553"/>
      <c r="U4553"/>
      <c r="V4553" s="2"/>
    </row>
    <row r="4554" spans="2:22" x14ac:dyDescent="0.2">
      <c r="B4554" s="2"/>
      <c r="C4554" s="2"/>
      <c r="D4554" s="2"/>
      <c r="E4554" s="2"/>
      <c r="F4554" s="2"/>
      <c r="G4554" s="3"/>
      <c r="H4554" s="3"/>
      <c r="I4554" s="2"/>
      <c r="J4554"/>
      <c r="K4554"/>
      <c r="L4554"/>
      <c r="M4554"/>
      <c r="N4554"/>
      <c r="O4554"/>
      <c r="P4554"/>
      <c r="Q4554"/>
      <c r="R4554"/>
      <c r="S4554"/>
      <c r="T4554"/>
      <c r="U4554"/>
      <c r="V4554" s="2"/>
    </row>
    <row r="4555" spans="2:22" x14ac:dyDescent="0.2">
      <c r="B4555" s="2"/>
      <c r="C4555" s="2"/>
      <c r="D4555" s="2"/>
      <c r="E4555" s="2"/>
      <c r="F4555" s="2"/>
      <c r="G4555" s="3"/>
      <c r="H4555" s="3"/>
      <c r="I4555" s="2"/>
      <c r="J4555"/>
      <c r="K4555"/>
      <c r="L4555"/>
      <c r="M4555"/>
      <c r="N4555"/>
      <c r="O4555"/>
      <c r="P4555"/>
      <c r="Q4555"/>
      <c r="R4555"/>
      <c r="S4555"/>
      <c r="T4555"/>
      <c r="U4555"/>
      <c r="V4555" s="2"/>
    </row>
    <row r="4556" spans="2:22" x14ac:dyDescent="0.2">
      <c r="B4556" s="2"/>
      <c r="C4556" s="2"/>
      <c r="D4556" s="2"/>
      <c r="E4556" s="2"/>
      <c r="F4556" s="2"/>
      <c r="G4556" s="3"/>
      <c r="H4556" s="3"/>
      <c r="I4556" s="2"/>
      <c r="J4556"/>
      <c r="K4556"/>
      <c r="L4556"/>
      <c r="M4556"/>
      <c r="N4556"/>
      <c r="O4556"/>
      <c r="P4556"/>
      <c r="Q4556"/>
      <c r="R4556"/>
      <c r="S4556"/>
      <c r="T4556"/>
      <c r="U4556"/>
      <c r="V4556" s="2"/>
    </row>
    <row r="4557" spans="2:22" x14ac:dyDescent="0.2">
      <c r="B4557" s="2"/>
      <c r="C4557" s="2"/>
      <c r="D4557" s="2"/>
      <c r="E4557" s="2"/>
      <c r="F4557" s="2"/>
      <c r="G4557" s="3"/>
      <c r="H4557" s="3"/>
      <c r="I4557" s="2"/>
      <c r="J4557"/>
      <c r="K4557"/>
      <c r="L4557"/>
      <c r="M4557"/>
      <c r="N4557"/>
      <c r="O4557"/>
      <c r="P4557"/>
      <c r="Q4557"/>
      <c r="R4557"/>
      <c r="S4557"/>
      <c r="T4557"/>
      <c r="U4557"/>
      <c r="V4557" s="2"/>
    </row>
    <row r="4558" spans="2:22" x14ac:dyDescent="0.2">
      <c r="B4558" s="2"/>
      <c r="C4558" s="2"/>
      <c r="D4558" s="2"/>
      <c r="E4558" s="2"/>
      <c r="F4558" s="2"/>
      <c r="G4558" s="3"/>
      <c r="H4558" s="3"/>
      <c r="I4558" s="2"/>
      <c r="J4558"/>
      <c r="K4558"/>
      <c r="L4558"/>
      <c r="M4558"/>
      <c r="N4558"/>
      <c r="O4558"/>
      <c r="P4558"/>
      <c r="Q4558"/>
      <c r="R4558"/>
      <c r="S4558"/>
      <c r="T4558"/>
      <c r="U4558"/>
      <c r="V4558" s="2"/>
    </row>
    <row r="4559" spans="2:22" x14ac:dyDescent="0.2">
      <c r="B4559" s="2"/>
      <c r="C4559" s="2"/>
      <c r="D4559" s="2"/>
      <c r="E4559" s="2"/>
      <c r="F4559" s="2"/>
      <c r="G4559" s="3"/>
      <c r="H4559" s="3"/>
      <c r="I4559" s="2"/>
      <c r="J4559"/>
      <c r="K4559"/>
      <c r="L4559"/>
      <c r="M4559"/>
      <c r="N4559"/>
      <c r="O4559"/>
      <c r="P4559"/>
      <c r="Q4559"/>
      <c r="R4559"/>
      <c r="S4559"/>
      <c r="T4559"/>
      <c r="U4559"/>
      <c r="V4559" s="2"/>
    </row>
    <row r="4560" spans="2:22" x14ac:dyDescent="0.2">
      <c r="B4560" s="2"/>
      <c r="C4560" s="2"/>
      <c r="D4560" s="2"/>
      <c r="E4560" s="2"/>
      <c r="F4560" s="2"/>
      <c r="G4560" s="3"/>
      <c r="H4560" s="3"/>
      <c r="I4560" s="2"/>
      <c r="J4560"/>
      <c r="K4560"/>
      <c r="L4560"/>
      <c r="M4560"/>
      <c r="N4560"/>
      <c r="O4560"/>
      <c r="P4560"/>
      <c r="Q4560"/>
      <c r="R4560"/>
      <c r="S4560"/>
      <c r="T4560"/>
      <c r="U4560"/>
      <c r="V4560" s="2"/>
    </row>
    <row r="4561" spans="2:22" x14ac:dyDescent="0.2">
      <c r="B4561" s="2"/>
      <c r="C4561" s="2"/>
      <c r="D4561" s="2"/>
      <c r="E4561" s="2"/>
      <c r="F4561" s="2"/>
      <c r="G4561" s="3"/>
      <c r="H4561" s="3"/>
      <c r="I4561" s="2"/>
      <c r="J4561"/>
      <c r="K4561"/>
      <c r="L4561"/>
      <c r="M4561"/>
      <c r="N4561"/>
      <c r="O4561"/>
      <c r="P4561"/>
      <c r="Q4561"/>
      <c r="R4561"/>
      <c r="S4561"/>
      <c r="T4561"/>
      <c r="U4561"/>
      <c r="V4561" s="2"/>
    </row>
    <row r="4562" spans="2:22" x14ac:dyDescent="0.2">
      <c r="B4562" s="2"/>
      <c r="C4562" s="2"/>
      <c r="D4562" s="2"/>
      <c r="E4562" s="2"/>
      <c r="F4562" s="2"/>
      <c r="G4562" s="3"/>
      <c r="H4562" s="3"/>
      <c r="I4562" s="2"/>
      <c r="J4562"/>
      <c r="K4562"/>
      <c r="L4562"/>
      <c r="M4562"/>
      <c r="N4562"/>
      <c r="O4562"/>
      <c r="P4562"/>
      <c r="Q4562"/>
      <c r="R4562"/>
      <c r="S4562"/>
      <c r="T4562"/>
      <c r="U4562"/>
      <c r="V4562" s="2"/>
    </row>
    <row r="4563" spans="2:22" x14ac:dyDescent="0.2">
      <c r="B4563" s="2"/>
      <c r="C4563" s="2"/>
      <c r="D4563" s="2"/>
      <c r="E4563" s="2"/>
      <c r="F4563" s="2"/>
      <c r="G4563" s="3"/>
      <c r="H4563" s="3"/>
      <c r="I4563" s="2"/>
      <c r="J4563"/>
      <c r="K4563"/>
      <c r="L4563"/>
      <c r="M4563"/>
      <c r="N4563"/>
      <c r="O4563"/>
      <c r="P4563"/>
      <c r="Q4563"/>
      <c r="R4563"/>
      <c r="S4563"/>
      <c r="T4563"/>
      <c r="U4563"/>
      <c r="V4563" s="2"/>
    </row>
    <row r="4564" spans="2:22" x14ac:dyDescent="0.2">
      <c r="B4564" s="2"/>
      <c r="C4564" s="2"/>
      <c r="D4564" s="2"/>
      <c r="E4564" s="2"/>
      <c r="F4564" s="2"/>
      <c r="G4564" s="3"/>
      <c r="H4564" s="3"/>
      <c r="I4564" s="2"/>
      <c r="J4564"/>
      <c r="K4564"/>
      <c r="L4564"/>
      <c r="M4564"/>
      <c r="N4564"/>
      <c r="O4564"/>
      <c r="P4564"/>
      <c r="Q4564"/>
      <c r="R4564"/>
      <c r="S4564"/>
      <c r="T4564"/>
      <c r="U4564"/>
      <c r="V4564" s="2"/>
    </row>
    <row r="4565" spans="2:22" x14ac:dyDescent="0.2">
      <c r="B4565" s="2"/>
      <c r="C4565" s="2"/>
      <c r="D4565" s="2"/>
      <c r="E4565" s="2"/>
      <c r="F4565" s="2"/>
      <c r="G4565" s="3"/>
      <c r="H4565" s="3"/>
      <c r="I4565" s="2"/>
      <c r="J4565"/>
      <c r="K4565"/>
      <c r="L4565"/>
      <c r="M4565"/>
      <c r="N4565"/>
      <c r="O4565"/>
      <c r="P4565"/>
      <c r="Q4565"/>
      <c r="R4565"/>
      <c r="S4565"/>
      <c r="T4565"/>
      <c r="U4565"/>
      <c r="V4565" s="2"/>
    </row>
    <row r="4566" spans="2:22" x14ac:dyDescent="0.2">
      <c r="B4566" s="2"/>
      <c r="C4566" s="2"/>
      <c r="D4566" s="2"/>
      <c r="E4566" s="2"/>
      <c r="F4566" s="2"/>
      <c r="G4566" s="3"/>
      <c r="H4566" s="3"/>
      <c r="I4566" s="2"/>
      <c r="J4566"/>
      <c r="K4566"/>
      <c r="L4566"/>
      <c r="M4566"/>
      <c r="N4566"/>
      <c r="O4566"/>
      <c r="P4566"/>
      <c r="Q4566"/>
      <c r="R4566"/>
      <c r="S4566"/>
      <c r="T4566"/>
      <c r="U4566"/>
      <c r="V4566" s="2"/>
    </row>
    <row r="4567" spans="2:22" x14ac:dyDescent="0.2">
      <c r="B4567" s="2"/>
      <c r="C4567" s="2"/>
      <c r="D4567" s="2"/>
      <c r="E4567" s="2"/>
      <c r="F4567" s="2"/>
      <c r="G4567" s="3"/>
      <c r="H4567" s="3"/>
      <c r="I4567" s="2"/>
      <c r="J4567"/>
      <c r="K4567"/>
      <c r="L4567"/>
      <c r="M4567"/>
      <c r="N4567"/>
      <c r="O4567"/>
      <c r="P4567"/>
      <c r="Q4567"/>
      <c r="R4567"/>
      <c r="S4567"/>
      <c r="T4567"/>
      <c r="U4567"/>
      <c r="V4567" s="2"/>
    </row>
    <row r="4568" spans="2:22" x14ac:dyDescent="0.2">
      <c r="B4568" s="2"/>
      <c r="C4568" s="2"/>
      <c r="D4568" s="2"/>
      <c r="E4568" s="2"/>
      <c r="F4568" s="2"/>
      <c r="G4568" s="3"/>
      <c r="H4568" s="3"/>
      <c r="I4568" s="2"/>
      <c r="J4568"/>
      <c r="K4568"/>
      <c r="L4568"/>
      <c r="M4568"/>
      <c r="N4568"/>
      <c r="O4568"/>
      <c r="P4568"/>
      <c r="Q4568"/>
      <c r="R4568"/>
      <c r="S4568"/>
      <c r="T4568"/>
      <c r="U4568"/>
      <c r="V4568" s="2"/>
    </row>
    <row r="4569" spans="2:22" x14ac:dyDescent="0.2">
      <c r="B4569" s="2"/>
      <c r="C4569" s="2"/>
      <c r="D4569" s="2"/>
      <c r="E4569" s="2"/>
      <c r="F4569" s="2"/>
      <c r="G4569" s="3"/>
      <c r="H4569" s="3"/>
      <c r="I4569" s="2"/>
      <c r="J4569"/>
      <c r="K4569"/>
      <c r="L4569"/>
      <c r="M4569"/>
      <c r="N4569"/>
      <c r="O4569"/>
      <c r="P4569"/>
      <c r="Q4569"/>
      <c r="R4569"/>
      <c r="S4569"/>
      <c r="T4569"/>
      <c r="U4569"/>
      <c r="V4569" s="2"/>
    </row>
    <row r="4570" spans="2:22" x14ac:dyDescent="0.2">
      <c r="B4570" s="2"/>
      <c r="C4570" s="2"/>
      <c r="D4570" s="2"/>
      <c r="E4570" s="2"/>
      <c r="F4570" s="2"/>
      <c r="G4570" s="3"/>
      <c r="H4570" s="3"/>
      <c r="I4570" s="2"/>
      <c r="J4570"/>
      <c r="K4570"/>
      <c r="L4570"/>
      <c r="M4570"/>
      <c r="N4570"/>
      <c r="O4570"/>
      <c r="P4570"/>
      <c r="Q4570"/>
      <c r="R4570"/>
      <c r="S4570"/>
      <c r="T4570"/>
      <c r="U4570"/>
      <c r="V4570" s="2"/>
    </row>
    <row r="4571" spans="2:22" x14ac:dyDescent="0.2">
      <c r="B4571" s="2"/>
      <c r="C4571" s="2"/>
      <c r="D4571" s="2"/>
      <c r="E4571" s="2"/>
      <c r="F4571" s="2"/>
      <c r="G4571" s="3"/>
      <c r="H4571" s="3"/>
      <c r="I4571" s="2"/>
      <c r="J4571"/>
      <c r="K4571"/>
      <c r="L4571"/>
      <c r="M4571"/>
      <c r="N4571"/>
      <c r="O4571"/>
      <c r="P4571"/>
      <c r="Q4571"/>
      <c r="R4571"/>
      <c r="S4571"/>
      <c r="T4571"/>
      <c r="U4571"/>
      <c r="V4571" s="2"/>
    </row>
    <row r="4572" spans="2:22" x14ac:dyDescent="0.2">
      <c r="B4572" s="2"/>
      <c r="C4572" s="2"/>
      <c r="D4572" s="2"/>
      <c r="E4572" s="2"/>
      <c r="F4572" s="2"/>
      <c r="G4572" s="3"/>
      <c r="H4572" s="3"/>
      <c r="I4572" s="2"/>
      <c r="J4572"/>
      <c r="K4572"/>
      <c r="L4572"/>
      <c r="M4572"/>
      <c r="N4572"/>
      <c r="O4572"/>
      <c r="P4572"/>
      <c r="Q4572"/>
      <c r="R4572"/>
      <c r="S4572"/>
      <c r="T4572"/>
      <c r="U4572"/>
      <c r="V4572" s="2"/>
    </row>
    <row r="4573" spans="2:22" x14ac:dyDescent="0.2">
      <c r="B4573" s="2"/>
      <c r="C4573" s="2"/>
      <c r="D4573" s="2"/>
      <c r="E4573" s="2"/>
      <c r="F4573" s="2"/>
      <c r="G4573" s="3"/>
      <c r="H4573" s="3"/>
      <c r="I4573" s="2"/>
      <c r="J4573"/>
      <c r="K4573"/>
      <c r="L4573"/>
      <c r="M4573"/>
      <c r="N4573"/>
      <c r="O4573"/>
      <c r="P4573"/>
      <c r="Q4573"/>
      <c r="R4573"/>
      <c r="S4573"/>
      <c r="T4573"/>
      <c r="U4573"/>
      <c r="V4573" s="2"/>
    </row>
    <row r="4574" spans="2:22" x14ac:dyDescent="0.2">
      <c r="B4574" s="2"/>
      <c r="C4574" s="2"/>
      <c r="D4574" s="2"/>
      <c r="E4574" s="2"/>
      <c r="F4574" s="2"/>
      <c r="G4574" s="3"/>
      <c r="H4574" s="3"/>
      <c r="I4574" s="2"/>
      <c r="J4574"/>
      <c r="K4574"/>
      <c r="L4574"/>
      <c r="M4574"/>
      <c r="N4574"/>
      <c r="O4574"/>
      <c r="P4574"/>
      <c r="Q4574"/>
      <c r="R4574"/>
      <c r="S4574"/>
      <c r="T4574"/>
      <c r="U4574"/>
      <c r="V4574" s="2"/>
    </row>
    <row r="4575" spans="2:22" x14ac:dyDescent="0.2">
      <c r="B4575" s="2"/>
      <c r="C4575" s="2"/>
      <c r="D4575" s="2"/>
      <c r="E4575" s="2"/>
      <c r="F4575" s="2"/>
      <c r="G4575" s="3"/>
      <c r="H4575" s="3"/>
      <c r="I4575" s="2"/>
      <c r="J4575"/>
      <c r="K4575"/>
      <c r="L4575"/>
      <c r="M4575"/>
      <c r="N4575"/>
      <c r="O4575"/>
      <c r="P4575"/>
      <c r="Q4575"/>
      <c r="R4575"/>
      <c r="S4575"/>
      <c r="T4575"/>
      <c r="U4575"/>
      <c r="V4575" s="2"/>
    </row>
    <row r="4576" spans="2:22" x14ac:dyDescent="0.2">
      <c r="B4576" s="2"/>
      <c r="C4576" s="2"/>
      <c r="D4576" s="2"/>
      <c r="E4576" s="2"/>
      <c r="F4576" s="2"/>
      <c r="G4576" s="3"/>
      <c r="H4576" s="3"/>
      <c r="I4576" s="2"/>
      <c r="J4576"/>
      <c r="K4576"/>
      <c r="L4576"/>
      <c r="M4576"/>
      <c r="N4576"/>
      <c r="O4576"/>
      <c r="P4576"/>
      <c r="Q4576"/>
      <c r="R4576"/>
      <c r="S4576"/>
      <c r="T4576"/>
      <c r="U4576"/>
      <c r="V4576" s="2"/>
    </row>
    <row r="4577" spans="2:22" x14ac:dyDescent="0.2">
      <c r="B4577" s="2"/>
      <c r="C4577" s="2"/>
      <c r="D4577" s="2"/>
      <c r="E4577" s="2"/>
      <c r="F4577" s="2"/>
      <c r="G4577" s="3"/>
      <c r="H4577" s="3"/>
      <c r="I4577" s="2"/>
      <c r="J4577"/>
      <c r="K4577"/>
      <c r="L4577"/>
      <c r="M4577"/>
      <c r="N4577"/>
      <c r="O4577"/>
      <c r="P4577"/>
      <c r="Q4577"/>
      <c r="R4577"/>
      <c r="S4577"/>
      <c r="T4577"/>
      <c r="U4577"/>
      <c r="V4577" s="2"/>
    </row>
    <row r="4578" spans="2:22" x14ac:dyDescent="0.2">
      <c r="B4578" s="2"/>
      <c r="C4578" s="2"/>
      <c r="D4578" s="2"/>
      <c r="E4578" s="2"/>
      <c r="F4578" s="2"/>
      <c r="G4578" s="3"/>
      <c r="H4578" s="3"/>
      <c r="I4578" s="2"/>
      <c r="J4578"/>
      <c r="K4578"/>
      <c r="L4578"/>
      <c r="M4578"/>
      <c r="N4578"/>
      <c r="O4578"/>
      <c r="P4578"/>
      <c r="Q4578"/>
      <c r="R4578"/>
      <c r="S4578"/>
      <c r="T4578"/>
      <c r="U4578"/>
      <c r="V4578" s="2"/>
    </row>
    <row r="4579" spans="2:22" x14ac:dyDescent="0.2">
      <c r="B4579" s="2"/>
      <c r="C4579" s="2"/>
      <c r="D4579" s="2"/>
      <c r="E4579" s="2"/>
      <c r="F4579" s="2"/>
      <c r="G4579" s="3"/>
      <c r="H4579" s="3"/>
      <c r="I4579" s="2"/>
      <c r="J4579"/>
      <c r="K4579"/>
      <c r="L4579"/>
      <c r="M4579"/>
      <c r="N4579"/>
      <c r="O4579"/>
      <c r="P4579"/>
      <c r="Q4579"/>
      <c r="R4579"/>
      <c r="S4579"/>
      <c r="T4579"/>
      <c r="U4579"/>
      <c r="V4579" s="2"/>
    </row>
    <row r="4580" spans="2:22" x14ac:dyDescent="0.2">
      <c r="B4580" s="2"/>
      <c r="C4580" s="2"/>
      <c r="D4580" s="2"/>
      <c r="E4580" s="2"/>
      <c r="F4580" s="2"/>
      <c r="G4580" s="3"/>
      <c r="H4580" s="3"/>
      <c r="I4580" s="2"/>
      <c r="J4580"/>
      <c r="K4580"/>
      <c r="L4580"/>
      <c r="M4580"/>
      <c r="N4580"/>
      <c r="O4580"/>
      <c r="P4580"/>
      <c r="Q4580"/>
      <c r="R4580"/>
      <c r="S4580"/>
      <c r="T4580"/>
      <c r="U4580"/>
      <c r="V4580" s="2"/>
    </row>
    <row r="4581" spans="2:22" x14ac:dyDescent="0.2">
      <c r="B4581" s="2"/>
      <c r="C4581" s="2"/>
      <c r="D4581" s="2"/>
      <c r="E4581" s="2"/>
      <c r="F4581" s="2"/>
      <c r="G4581" s="3"/>
      <c r="H4581" s="3"/>
      <c r="I4581" s="2"/>
      <c r="J4581"/>
      <c r="K4581"/>
      <c r="L4581"/>
      <c r="M4581"/>
      <c r="N4581"/>
      <c r="O4581"/>
      <c r="P4581"/>
      <c r="Q4581"/>
      <c r="R4581"/>
      <c r="S4581"/>
      <c r="T4581"/>
      <c r="U4581"/>
      <c r="V4581" s="2"/>
    </row>
    <row r="4582" spans="2:22" x14ac:dyDescent="0.2">
      <c r="B4582" s="2"/>
      <c r="C4582" s="2"/>
      <c r="D4582" s="2"/>
      <c r="E4582" s="2"/>
      <c r="F4582" s="2"/>
      <c r="G4582" s="3"/>
      <c r="H4582" s="3"/>
      <c r="I4582" s="2"/>
      <c r="J4582"/>
      <c r="K4582"/>
      <c r="L4582"/>
      <c r="M4582"/>
      <c r="N4582"/>
      <c r="O4582"/>
      <c r="P4582"/>
      <c r="Q4582"/>
      <c r="R4582"/>
      <c r="S4582"/>
      <c r="T4582"/>
      <c r="U4582"/>
      <c r="V4582" s="2"/>
    </row>
    <row r="4583" spans="2:22" x14ac:dyDescent="0.2">
      <c r="B4583" s="2"/>
      <c r="C4583" s="2"/>
      <c r="D4583" s="2"/>
      <c r="E4583" s="2"/>
      <c r="F4583" s="2"/>
      <c r="G4583" s="3"/>
      <c r="H4583" s="3"/>
      <c r="I4583" s="2"/>
      <c r="J4583"/>
      <c r="K4583"/>
      <c r="L4583"/>
      <c r="M4583"/>
      <c r="N4583"/>
      <c r="O4583"/>
      <c r="P4583"/>
      <c r="Q4583"/>
      <c r="R4583"/>
      <c r="S4583"/>
      <c r="T4583"/>
      <c r="U4583"/>
      <c r="V4583" s="2"/>
    </row>
    <row r="4584" spans="2:22" x14ac:dyDescent="0.2">
      <c r="B4584" s="2"/>
      <c r="C4584" s="2"/>
      <c r="D4584" s="2"/>
      <c r="E4584" s="2"/>
      <c r="F4584" s="2"/>
      <c r="G4584" s="3"/>
      <c r="H4584" s="3"/>
      <c r="I4584" s="2"/>
      <c r="J4584"/>
      <c r="K4584"/>
      <c r="L4584"/>
      <c r="M4584"/>
      <c r="N4584"/>
      <c r="O4584"/>
      <c r="P4584"/>
      <c r="Q4584"/>
      <c r="R4584"/>
      <c r="S4584"/>
      <c r="T4584"/>
      <c r="U4584"/>
      <c r="V4584" s="2"/>
    </row>
    <row r="4585" spans="2:22" x14ac:dyDescent="0.2">
      <c r="B4585" s="2"/>
      <c r="C4585" s="2"/>
      <c r="D4585" s="2"/>
      <c r="E4585" s="2"/>
      <c r="F4585" s="2"/>
      <c r="G4585" s="3"/>
      <c r="H4585" s="3"/>
      <c r="I4585" s="2"/>
      <c r="J4585"/>
      <c r="K4585"/>
      <c r="L4585"/>
      <c r="M4585"/>
      <c r="N4585"/>
      <c r="O4585"/>
      <c r="P4585"/>
      <c r="Q4585"/>
      <c r="R4585"/>
      <c r="S4585"/>
      <c r="T4585"/>
      <c r="U4585"/>
      <c r="V4585" s="2"/>
    </row>
    <row r="4586" spans="2:22" x14ac:dyDescent="0.2">
      <c r="B4586" s="2"/>
      <c r="C4586" s="2"/>
      <c r="D4586" s="2"/>
      <c r="E4586" s="2"/>
      <c r="F4586" s="2"/>
      <c r="G4586" s="3"/>
      <c r="H4586" s="3"/>
      <c r="I4586" s="2"/>
      <c r="J4586"/>
      <c r="K4586"/>
      <c r="L4586"/>
      <c r="M4586"/>
      <c r="N4586"/>
      <c r="O4586"/>
      <c r="P4586"/>
      <c r="Q4586"/>
      <c r="R4586"/>
      <c r="S4586"/>
      <c r="T4586"/>
      <c r="U4586"/>
      <c r="V4586" s="2"/>
    </row>
    <row r="4587" spans="2:22" x14ac:dyDescent="0.2">
      <c r="B4587" s="2"/>
      <c r="C4587" s="2"/>
      <c r="D4587" s="2"/>
      <c r="E4587" s="2"/>
      <c r="F4587" s="2"/>
      <c r="G4587" s="3"/>
      <c r="H4587" s="3"/>
      <c r="I4587" s="2"/>
      <c r="J4587"/>
      <c r="K4587"/>
      <c r="L4587"/>
      <c r="M4587"/>
      <c r="N4587"/>
      <c r="O4587"/>
      <c r="P4587"/>
      <c r="Q4587"/>
      <c r="R4587"/>
      <c r="S4587"/>
      <c r="T4587"/>
      <c r="U4587"/>
      <c r="V4587" s="2"/>
    </row>
    <row r="4588" spans="2:22" x14ac:dyDescent="0.2">
      <c r="B4588" s="2"/>
      <c r="C4588" s="2"/>
      <c r="D4588" s="2"/>
      <c r="E4588" s="2"/>
      <c r="F4588" s="2"/>
      <c r="G4588" s="3"/>
      <c r="H4588" s="3"/>
      <c r="I4588" s="2"/>
      <c r="J4588"/>
      <c r="K4588"/>
      <c r="L4588"/>
      <c r="M4588"/>
      <c r="N4588"/>
      <c r="O4588"/>
      <c r="P4588"/>
      <c r="Q4588"/>
      <c r="R4588"/>
      <c r="S4588"/>
      <c r="T4588"/>
      <c r="U4588"/>
      <c r="V4588" s="2"/>
    </row>
    <row r="4589" spans="2:22" x14ac:dyDescent="0.2">
      <c r="B4589" s="2"/>
      <c r="C4589" s="2"/>
      <c r="D4589" s="2"/>
      <c r="E4589" s="2"/>
      <c r="F4589" s="2"/>
      <c r="G4589" s="3"/>
      <c r="H4589" s="3"/>
      <c r="I4589" s="2"/>
      <c r="J4589"/>
      <c r="K4589"/>
      <c r="L4589"/>
      <c r="M4589"/>
      <c r="N4589"/>
      <c r="O4589"/>
      <c r="P4589"/>
      <c r="Q4589"/>
      <c r="R4589"/>
      <c r="S4589"/>
      <c r="T4589"/>
      <c r="U4589"/>
      <c r="V4589" s="2"/>
    </row>
    <row r="4590" spans="2:22" x14ac:dyDescent="0.2">
      <c r="B4590" s="2"/>
      <c r="C4590" s="2"/>
      <c r="D4590" s="2"/>
      <c r="E4590" s="2"/>
      <c r="F4590" s="2"/>
      <c r="G4590" s="3"/>
      <c r="H4590" s="3"/>
      <c r="I4590" s="2"/>
      <c r="J4590"/>
      <c r="K4590"/>
      <c r="L4590"/>
      <c r="M4590"/>
      <c r="N4590"/>
      <c r="O4590"/>
      <c r="P4590"/>
      <c r="Q4590"/>
      <c r="R4590"/>
      <c r="S4590"/>
      <c r="T4590"/>
      <c r="U4590"/>
      <c r="V4590" s="2"/>
    </row>
    <row r="4591" spans="2:22" x14ac:dyDescent="0.2">
      <c r="B4591" s="2"/>
      <c r="C4591" s="2"/>
      <c r="D4591" s="2"/>
      <c r="E4591" s="2"/>
      <c r="F4591" s="2"/>
      <c r="G4591" s="3"/>
      <c r="H4591" s="3"/>
      <c r="I4591" s="2"/>
      <c r="J4591"/>
      <c r="K4591"/>
      <c r="L4591"/>
      <c r="M4591"/>
      <c r="N4591"/>
      <c r="O4591"/>
      <c r="P4591"/>
      <c r="Q4591"/>
      <c r="R4591"/>
      <c r="S4591"/>
      <c r="T4591"/>
      <c r="U4591"/>
      <c r="V4591" s="2"/>
    </row>
    <row r="4592" spans="2:22" x14ac:dyDescent="0.2">
      <c r="B4592" s="2"/>
      <c r="C4592" s="2"/>
      <c r="D4592" s="2"/>
      <c r="E4592" s="2"/>
      <c r="F4592" s="2"/>
      <c r="G4592" s="3"/>
      <c r="H4592" s="3"/>
      <c r="I4592" s="2"/>
      <c r="J4592"/>
      <c r="K4592"/>
      <c r="L4592"/>
      <c r="M4592"/>
      <c r="N4592"/>
      <c r="O4592"/>
      <c r="P4592"/>
      <c r="Q4592"/>
      <c r="R4592"/>
      <c r="S4592"/>
      <c r="T4592"/>
      <c r="U4592"/>
      <c r="V4592" s="2"/>
    </row>
    <row r="4593" spans="2:22" x14ac:dyDescent="0.2">
      <c r="B4593" s="2"/>
      <c r="C4593" s="2"/>
      <c r="D4593" s="2"/>
      <c r="E4593" s="2"/>
      <c r="F4593" s="2"/>
      <c r="G4593" s="3"/>
      <c r="H4593" s="3"/>
      <c r="I4593" s="2"/>
      <c r="J4593"/>
      <c r="K4593"/>
      <c r="L4593"/>
      <c r="M4593"/>
      <c r="N4593"/>
      <c r="O4593"/>
      <c r="P4593"/>
      <c r="Q4593"/>
      <c r="R4593"/>
      <c r="S4593"/>
      <c r="T4593"/>
      <c r="U4593"/>
      <c r="V4593" s="2"/>
    </row>
    <row r="4594" spans="2:22" x14ac:dyDescent="0.2">
      <c r="B4594" s="2"/>
      <c r="C4594" s="2"/>
      <c r="D4594" s="2"/>
      <c r="E4594" s="2"/>
      <c r="F4594" s="2"/>
      <c r="G4594" s="3"/>
      <c r="H4594" s="3"/>
      <c r="I4594" s="2"/>
      <c r="J4594"/>
      <c r="K4594"/>
      <c r="L4594"/>
      <c r="M4594"/>
      <c r="N4594"/>
      <c r="O4594"/>
      <c r="P4594"/>
      <c r="Q4594"/>
      <c r="R4594"/>
      <c r="S4594"/>
      <c r="T4594"/>
      <c r="U4594"/>
      <c r="V4594" s="2"/>
    </row>
    <row r="4595" spans="2:22" x14ac:dyDescent="0.2">
      <c r="B4595" s="2"/>
      <c r="C4595" s="2"/>
      <c r="D4595" s="2"/>
      <c r="E4595" s="2"/>
      <c r="F4595" s="2"/>
      <c r="G4595" s="3"/>
      <c r="H4595" s="3"/>
      <c r="I4595" s="2"/>
      <c r="J4595"/>
      <c r="K4595"/>
      <c r="L4595"/>
      <c r="M4595"/>
      <c r="N4595"/>
      <c r="O4595"/>
      <c r="P4595"/>
      <c r="Q4595"/>
      <c r="R4595"/>
      <c r="S4595"/>
      <c r="T4595"/>
      <c r="U4595"/>
      <c r="V4595" s="2"/>
    </row>
    <row r="4596" spans="2:22" x14ac:dyDescent="0.2">
      <c r="B4596" s="2"/>
      <c r="C4596" s="2"/>
      <c r="D4596" s="2"/>
      <c r="E4596" s="2"/>
      <c r="F4596" s="2"/>
      <c r="G4596" s="3"/>
      <c r="H4596" s="3"/>
      <c r="I4596" s="2"/>
      <c r="J4596"/>
      <c r="K4596"/>
      <c r="L4596"/>
      <c r="M4596"/>
      <c r="N4596"/>
      <c r="O4596"/>
      <c r="P4596"/>
      <c r="Q4596"/>
      <c r="R4596"/>
      <c r="S4596"/>
      <c r="T4596"/>
      <c r="U4596"/>
      <c r="V4596" s="2"/>
    </row>
    <row r="4597" spans="2:22" x14ac:dyDescent="0.2">
      <c r="B4597" s="2"/>
      <c r="C4597" s="2"/>
      <c r="D4597" s="2"/>
      <c r="E4597" s="2"/>
      <c r="F4597" s="2"/>
      <c r="G4597" s="3"/>
      <c r="H4597" s="3"/>
      <c r="I4597" s="2"/>
      <c r="J4597"/>
      <c r="K4597"/>
      <c r="L4597"/>
      <c r="M4597"/>
      <c r="N4597"/>
      <c r="O4597"/>
      <c r="P4597"/>
      <c r="Q4597"/>
      <c r="R4597"/>
      <c r="S4597"/>
      <c r="T4597"/>
      <c r="U4597"/>
      <c r="V4597" s="2"/>
    </row>
    <row r="4598" spans="2:22" x14ac:dyDescent="0.2">
      <c r="B4598" s="2"/>
      <c r="C4598" s="2"/>
      <c r="D4598" s="2"/>
      <c r="E4598" s="2"/>
      <c r="F4598" s="2"/>
      <c r="G4598" s="3"/>
      <c r="H4598" s="3"/>
      <c r="I4598" s="2"/>
      <c r="J4598"/>
      <c r="K4598"/>
      <c r="L4598"/>
      <c r="M4598"/>
      <c r="N4598"/>
      <c r="O4598"/>
      <c r="P4598"/>
      <c r="Q4598"/>
      <c r="R4598"/>
      <c r="S4598"/>
      <c r="T4598"/>
      <c r="U4598"/>
      <c r="V4598" s="2"/>
    </row>
    <row r="4599" spans="2:22" x14ac:dyDescent="0.2">
      <c r="B4599" s="2"/>
      <c r="C4599" s="2"/>
      <c r="D4599" s="2"/>
      <c r="E4599" s="2"/>
      <c r="F4599" s="2"/>
      <c r="G4599" s="3"/>
      <c r="H4599" s="3"/>
      <c r="I4599" s="2"/>
      <c r="J4599"/>
      <c r="K4599"/>
      <c r="L4599"/>
      <c r="M4599"/>
      <c r="N4599"/>
      <c r="O4599"/>
      <c r="P4599"/>
      <c r="Q4599"/>
      <c r="R4599"/>
      <c r="S4599"/>
      <c r="T4599"/>
      <c r="U4599"/>
      <c r="V4599" s="2"/>
    </row>
    <row r="4600" spans="2:22" x14ac:dyDescent="0.2">
      <c r="B4600" s="2"/>
      <c r="C4600" s="2"/>
      <c r="D4600" s="2"/>
      <c r="E4600" s="2"/>
      <c r="F4600" s="2"/>
      <c r="G4600" s="3"/>
      <c r="H4600" s="3"/>
      <c r="I4600" s="2"/>
      <c r="J4600"/>
      <c r="K4600"/>
      <c r="L4600"/>
      <c r="M4600"/>
      <c r="N4600"/>
      <c r="O4600"/>
      <c r="P4600"/>
      <c r="Q4600"/>
      <c r="R4600"/>
      <c r="S4600"/>
      <c r="T4600"/>
      <c r="U4600"/>
      <c r="V4600" s="2"/>
    </row>
    <row r="4601" spans="2:22" x14ac:dyDescent="0.2">
      <c r="B4601" s="2"/>
      <c r="C4601" s="2"/>
      <c r="D4601" s="2"/>
      <c r="E4601" s="2"/>
      <c r="F4601" s="2"/>
      <c r="G4601" s="3"/>
      <c r="H4601" s="3"/>
      <c r="I4601" s="2"/>
      <c r="J4601"/>
      <c r="K4601"/>
      <c r="L4601"/>
      <c r="M4601"/>
      <c r="N4601"/>
      <c r="O4601"/>
      <c r="P4601"/>
      <c r="Q4601"/>
      <c r="R4601"/>
      <c r="S4601"/>
      <c r="T4601"/>
      <c r="U4601"/>
      <c r="V4601" s="2"/>
    </row>
    <row r="4602" spans="2:22" x14ac:dyDescent="0.2">
      <c r="B4602" s="2"/>
      <c r="C4602" s="2"/>
      <c r="D4602" s="2"/>
      <c r="E4602" s="2"/>
      <c r="F4602" s="2"/>
      <c r="G4602" s="3"/>
      <c r="H4602" s="3"/>
      <c r="I4602" s="2"/>
      <c r="J4602"/>
      <c r="K4602"/>
      <c r="L4602"/>
      <c r="M4602"/>
      <c r="N4602"/>
      <c r="O4602"/>
      <c r="P4602"/>
      <c r="Q4602"/>
      <c r="R4602"/>
      <c r="S4602"/>
      <c r="T4602"/>
      <c r="U4602"/>
      <c r="V4602" s="2"/>
    </row>
    <row r="4603" spans="2:22" x14ac:dyDescent="0.2">
      <c r="B4603" s="2"/>
      <c r="C4603" s="2"/>
      <c r="D4603" s="2"/>
      <c r="E4603" s="2"/>
      <c r="F4603" s="2"/>
      <c r="G4603" s="3"/>
      <c r="H4603" s="3"/>
      <c r="I4603" s="2"/>
      <c r="J4603"/>
      <c r="K4603"/>
      <c r="L4603"/>
      <c r="M4603"/>
      <c r="N4603"/>
      <c r="O4603"/>
      <c r="P4603"/>
      <c r="Q4603"/>
      <c r="R4603"/>
      <c r="S4603"/>
      <c r="T4603"/>
      <c r="U4603"/>
      <c r="V4603" s="2"/>
    </row>
    <row r="4604" spans="2:22" x14ac:dyDescent="0.2">
      <c r="B4604" s="2"/>
      <c r="C4604" s="2"/>
      <c r="D4604" s="2"/>
      <c r="E4604" s="2"/>
      <c r="F4604" s="2"/>
      <c r="G4604" s="3"/>
      <c r="H4604" s="3"/>
      <c r="I4604" s="2"/>
      <c r="J4604"/>
      <c r="K4604"/>
      <c r="L4604"/>
      <c r="M4604"/>
      <c r="N4604"/>
      <c r="O4604"/>
      <c r="P4604"/>
      <c r="Q4604"/>
      <c r="R4604"/>
      <c r="S4604"/>
      <c r="T4604"/>
      <c r="U4604"/>
      <c r="V4604" s="2"/>
    </row>
    <row r="4605" spans="2:22" x14ac:dyDescent="0.2">
      <c r="B4605" s="2"/>
      <c r="C4605" s="2"/>
      <c r="D4605" s="2"/>
      <c r="E4605" s="2"/>
      <c r="F4605" s="2"/>
      <c r="G4605" s="3"/>
      <c r="H4605" s="3"/>
      <c r="I4605" s="2"/>
      <c r="J4605"/>
      <c r="K4605"/>
      <c r="L4605"/>
      <c r="M4605"/>
      <c r="N4605"/>
      <c r="O4605"/>
      <c r="P4605"/>
      <c r="Q4605"/>
      <c r="R4605"/>
      <c r="S4605"/>
      <c r="T4605"/>
      <c r="U4605"/>
      <c r="V4605" s="2"/>
    </row>
    <row r="4606" spans="2:22" x14ac:dyDescent="0.2">
      <c r="B4606" s="2"/>
      <c r="C4606" s="2"/>
      <c r="D4606" s="2"/>
      <c r="E4606" s="2"/>
      <c r="F4606" s="2"/>
      <c r="G4606" s="3"/>
      <c r="H4606" s="3"/>
      <c r="I4606" s="2"/>
      <c r="J4606"/>
      <c r="K4606"/>
      <c r="L4606"/>
      <c r="M4606"/>
      <c r="N4606"/>
      <c r="O4606"/>
      <c r="P4606"/>
      <c r="Q4606"/>
      <c r="R4606"/>
      <c r="S4606"/>
      <c r="T4606"/>
      <c r="U4606"/>
      <c r="V4606" s="2"/>
    </row>
    <row r="4607" spans="2:22" x14ac:dyDescent="0.2">
      <c r="B4607" s="2"/>
      <c r="C4607" s="2"/>
      <c r="D4607" s="2"/>
      <c r="E4607" s="2"/>
      <c r="F4607" s="2"/>
      <c r="G4607" s="3"/>
      <c r="H4607" s="3"/>
      <c r="I4607" s="2"/>
      <c r="J4607"/>
      <c r="K4607"/>
      <c r="L4607"/>
      <c r="M4607"/>
      <c r="N4607"/>
      <c r="O4607"/>
      <c r="P4607"/>
      <c r="Q4607"/>
      <c r="R4607"/>
      <c r="S4607"/>
      <c r="T4607"/>
      <c r="U4607"/>
      <c r="V4607" s="2"/>
    </row>
    <row r="4608" spans="2:22" x14ac:dyDescent="0.2">
      <c r="B4608" s="2"/>
      <c r="C4608" s="2"/>
      <c r="D4608" s="2"/>
      <c r="E4608" s="2"/>
      <c r="F4608" s="2"/>
      <c r="G4608" s="3"/>
      <c r="H4608" s="3"/>
      <c r="I4608" s="2"/>
      <c r="J4608"/>
      <c r="K4608"/>
      <c r="L4608"/>
      <c r="M4608"/>
      <c r="N4608"/>
      <c r="O4608"/>
      <c r="P4608"/>
      <c r="Q4608"/>
      <c r="R4608"/>
      <c r="S4608"/>
      <c r="T4608"/>
      <c r="U4608"/>
      <c r="V4608" s="2"/>
    </row>
    <row r="4609" spans="2:22" x14ac:dyDescent="0.2">
      <c r="B4609" s="2"/>
      <c r="C4609" s="2"/>
      <c r="D4609" s="2"/>
      <c r="E4609" s="2"/>
      <c r="F4609" s="2"/>
      <c r="G4609" s="3"/>
      <c r="H4609" s="3"/>
      <c r="I4609" s="2"/>
      <c r="J4609"/>
      <c r="K4609"/>
      <c r="L4609"/>
      <c r="M4609"/>
      <c r="N4609"/>
      <c r="O4609"/>
      <c r="P4609"/>
      <c r="Q4609"/>
      <c r="R4609"/>
      <c r="S4609"/>
      <c r="T4609"/>
      <c r="U4609"/>
      <c r="V4609" s="2"/>
    </row>
    <row r="4610" spans="2:22" x14ac:dyDescent="0.2">
      <c r="B4610" s="2"/>
      <c r="C4610" s="2"/>
      <c r="D4610" s="2"/>
      <c r="E4610" s="2"/>
      <c r="F4610" s="2"/>
      <c r="G4610" s="3"/>
      <c r="H4610" s="3"/>
      <c r="I4610" s="2"/>
      <c r="J4610"/>
      <c r="K4610"/>
      <c r="L4610"/>
      <c r="M4610"/>
      <c r="N4610"/>
      <c r="O4610"/>
      <c r="P4610"/>
      <c r="Q4610"/>
      <c r="R4610"/>
      <c r="S4610"/>
      <c r="T4610"/>
      <c r="U4610"/>
      <c r="V4610" s="2"/>
    </row>
    <row r="4611" spans="2:22" x14ac:dyDescent="0.2">
      <c r="B4611" s="2"/>
      <c r="C4611" s="2"/>
      <c r="D4611" s="2"/>
      <c r="E4611" s="2"/>
      <c r="F4611" s="2"/>
      <c r="G4611" s="3"/>
      <c r="H4611" s="3"/>
      <c r="I4611" s="2"/>
      <c r="J4611"/>
      <c r="K4611"/>
      <c r="L4611"/>
      <c r="M4611"/>
      <c r="N4611"/>
      <c r="O4611"/>
      <c r="P4611"/>
      <c r="Q4611"/>
      <c r="R4611"/>
      <c r="S4611"/>
      <c r="T4611"/>
      <c r="U4611"/>
      <c r="V4611" s="2"/>
    </row>
    <row r="4612" spans="2:22" x14ac:dyDescent="0.2">
      <c r="B4612" s="2"/>
      <c r="C4612" s="2"/>
      <c r="D4612" s="2"/>
      <c r="E4612" s="2"/>
      <c r="F4612" s="2"/>
      <c r="G4612" s="3"/>
      <c r="H4612" s="3"/>
      <c r="I4612" s="2"/>
      <c r="J4612"/>
      <c r="K4612"/>
      <c r="L4612"/>
      <c r="M4612"/>
      <c r="N4612"/>
      <c r="O4612"/>
      <c r="P4612"/>
      <c r="Q4612"/>
      <c r="R4612"/>
      <c r="S4612"/>
      <c r="T4612"/>
      <c r="U4612"/>
      <c r="V4612" s="2"/>
    </row>
    <row r="4613" spans="2:22" x14ac:dyDescent="0.2">
      <c r="B4613" s="2"/>
      <c r="C4613" s="2"/>
      <c r="D4613" s="2"/>
      <c r="E4613" s="2"/>
      <c r="F4613" s="2"/>
      <c r="G4613" s="3"/>
      <c r="H4613" s="3"/>
      <c r="I4613" s="2"/>
      <c r="J4613"/>
      <c r="K4613"/>
      <c r="L4613"/>
      <c r="M4613"/>
      <c r="N4613"/>
      <c r="O4613"/>
      <c r="P4613"/>
      <c r="Q4613"/>
      <c r="R4613"/>
      <c r="S4613"/>
      <c r="T4613"/>
      <c r="U4613"/>
      <c r="V4613" s="2"/>
    </row>
    <row r="4614" spans="2:22" x14ac:dyDescent="0.2">
      <c r="B4614" s="2"/>
      <c r="C4614" s="2"/>
      <c r="D4614" s="2"/>
      <c r="E4614" s="2"/>
      <c r="F4614" s="2"/>
      <c r="G4614" s="3"/>
      <c r="H4614" s="3"/>
      <c r="I4614" s="2"/>
      <c r="J4614"/>
      <c r="K4614"/>
      <c r="L4614"/>
      <c r="M4614"/>
      <c r="N4614"/>
      <c r="O4614"/>
      <c r="P4614"/>
      <c r="Q4614"/>
      <c r="R4614"/>
      <c r="S4614"/>
      <c r="T4614"/>
      <c r="U4614"/>
      <c r="V4614" s="2"/>
    </row>
    <row r="4615" spans="2:22" x14ac:dyDescent="0.2">
      <c r="B4615" s="2"/>
      <c r="C4615" s="2"/>
      <c r="D4615" s="2"/>
      <c r="E4615" s="2"/>
      <c r="F4615" s="2"/>
      <c r="G4615" s="3"/>
      <c r="H4615" s="3"/>
      <c r="I4615" s="2"/>
      <c r="J4615"/>
      <c r="K4615"/>
      <c r="L4615"/>
      <c r="M4615"/>
      <c r="N4615"/>
      <c r="O4615"/>
      <c r="P4615"/>
      <c r="Q4615"/>
      <c r="R4615"/>
      <c r="S4615"/>
      <c r="T4615"/>
      <c r="U4615"/>
      <c r="V4615" s="2"/>
    </row>
    <row r="4616" spans="2:22" x14ac:dyDescent="0.2">
      <c r="B4616" s="2"/>
      <c r="C4616" s="2"/>
      <c r="D4616" s="2"/>
      <c r="E4616" s="2"/>
      <c r="F4616" s="2"/>
      <c r="G4616" s="3"/>
      <c r="H4616" s="3"/>
      <c r="I4616" s="2"/>
      <c r="J4616"/>
      <c r="K4616"/>
      <c r="L4616"/>
      <c r="M4616"/>
      <c r="N4616"/>
      <c r="O4616"/>
      <c r="P4616"/>
      <c r="Q4616"/>
      <c r="R4616"/>
      <c r="S4616"/>
      <c r="T4616"/>
      <c r="U4616"/>
      <c r="V4616" s="2"/>
    </row>
    <row r="4617" spans="2:22" x14ac:dyDescent="0.2">
      <c r="B4617" s="2"/>
      <c r="C4617" s="2"/>
      <c r="D4617" s="2"/>
      <c r="E4617" s="2"/>
      <c r="F4617" s="2"/>
      <c r="G4617" s="3"/>
      <c r="H4617" s="3"/>
      <c r="I4617" s="2"/>
      <c r="J4617"/>
      <c r="K4617"/>
      <c r="L4617"/>
      <c r="M4617"/>
      <c r="N4617"/>
      <c r="O4617"/>
      <c r="P4617"/>
      <c r="Q4617"/>
      <c r="R4617"/>
      <c r="S4617"/>
      <c r="T4617"/>
      <c r="U4617"/>
      <c r="V4617" s="2"/>
    </row>
    <row r="4618" spans="2:22" x14ac:dyDescent="0.2">
      <c r="B4618" s="2"/>
      <c r="C4618" s="2"/>
      <c r="D4618" s="2"/>
      <c r="E4618" s="2"/>
      <c r="F4618" s="2"/>
      <c r="G4618" s="3"/>
      <c r="H4618" s="3"/>
      <c r="I4618" s="2"/>
      <c r="J4618"/>
      <c r="K4618"/>
      <c r="L4618"/>
      <c r="M4618"/>
      <c r="N4618"/>
      <c r="O4618"/>
      <c r="P4618"/>
      <c r="Q4618"/>
      <c r="R4618"/>
      <c r="S4618"/>
      <c r="T4618"/>
      <c r="U4618"/>
      <c r="V4618" s="2"/>
    </row>
    <row r="4619" spans="2:22" x14ac:dyDescent="0.2">
      <c r="B4619" s="2"/>
      <c r="C4619" s="2"/>
      <c r="D4619" s="2"/>
      <c r="E4619" s="2"/>
      <c r="F4619" s="2"/>
      <c r="G4619" s="3"/>
      <c r="H4619" s="3"/>
      <c r="I4619" s="2"/>
      <c r="J4619"/>
      <c r="K4619"/>
      <c r="L4619"/>
      <c r="M4619"/>
      <c r="N4619"/>
      <c r="O4619"/>
      <c r="P4619"/>
      <c r="Q4619"/>
      <c r="R4619"/>
      <c r="S4619"/>
      <c r="T4619"/>
      <c r="U4619"/>
      <c r="V4619" s="2"/>
    </row>
    <row r="4620" spans="2:22" x14ac:dyDescent="0.2">
      <c r="B4620" s="2"/>
      <c r="C4620" s="2"/>
      <c r="D4620" s="2"/>
      <c r="E4620" s="2"/>
      <c r="F4620" s="2"/>
      <c r="G4620" s="3"/>
      <c r="H4620" s="3"/>
      <c r="I4620" s="2"/>
      <c r="J4620"/>
      <c r="K4620"/>
      <c r="L4620"/>
      <c r="M4620"/>
      <c r="N4620"/>
      <c r="O4620"/>
      <c r="P4620"/>
      <c r="Q4620"/>
      <c r="R4620"/>
      <c r="S4620"/>
      <c r="T4620"/>
      <c r="U4620"/>
      <c r="V4620" s="2"/>
    </row>
    <row r="4621" spans="2:22" x14ac:dyDescent="0.2">
      <c r="B4621" s="2"/>
      <c r="C4621" s="2"/>
      <c r="D4621" s="2"/>
      <c r="E4621" s="2"/>
      <c r="F4621" s="2"/>
      <c r="G4621" s="3"/>
      <c r="H4621" s="3"/>
      <c r="I4621" s="2"/>
      <c r="J4621"/>
      <c r="K4621"/>
      <c r="L4621"/>
      <c r="M4621"/>
      <c r="N4621"/>
      <c r="O4621"/>
      <c r="P4621"/>
      <c r="Q4621"/>
      <c r="R4621"/>
      <c r="S4621"/>
      <c r="T4621"/>
      <c r="U4621"/>
      <c r="V4621" s="2"/>
    </row>
    <row r="4622" spans="2:22" x14ac:dyDescent="0.2">
      <c r="B4622" s="2"/>
      <c r="C4622" s="2"/>
      <c r="D4622" s="2"/>
      <c r="E4622" s="2"/>
      <c r="F4622" s="2"/>
      <c r="G4622" s="3"/>
      <c r="H4622" s="3"/>
      <c r="I4622" s="2"/>
      <c r="J4622"/>
      <c r="K4622"/>
      <c r="L4622"/>
      <c r="M4622"/>
      <c r="N4622"/>
      <c r="O4622"/>
      <c r="P4622"/>
      <c r="Q4622"/>
      <c r="R4622"/>
      <c r="S4622"/>
      <c r="T4622"/>
      <c r="U4622"/>
      <c r="V4622" s="2"/>
    </row>
    <row r="4623" spans="2:22" x14ac:dyDescent="0.2">
      <c r="B4623" s="2"/>
      <c r="C4623" s="2"/>
      <c r="D4623" s="2"/>
      <c r="E4623" s="2"/>
      <c r="F4623" s="2"/>
      <c r="G4623" s="3"/>
      <c r="H4623" s="3"/>
      <c r="I4623" s="2"/>
      <c r="J4623"/>
      <c r="K4623"/>
      <c r="L4623"/>
      <c r="M4623"/>
      <c r="N4623"/>
      <c r="O4623"/>
      <c r="P4623"/>
      <c r="Q4623"/>
      <c r="R4623"/>
      <c r="S4623"/>
      <c r="T4623"/>
      <c r="U4623"/>
      <c r="V4623" s="2"/>
    </row>
    <row r="4624" spans="2:22" x14ac:dyDescent="0.2">
      <c r="B4624" s="2"/>
      <c r="C4624" s="2"/>
      <c r="D4624" s="2"/>
      <c r="E4624" s="2"/>
      <c r="F4624" s="2"/>
      <c r="G4624" s="3"/>
      <c r="H4624" s="3"/>
      <c r="I4624" s="2"/>
      <c r="J4624"/>
      <c r="K4624"/>
      <c r="L4624"/>
      <c r="M4624"/>
      <c r="N4624"/>
      <c r="O4624"/>
      <c r="P4624"/>
      <c r="Q4624"/>
      <c r="R4624"/>
      <c r="S4624"/>
      <c r="T4624"/>
      <c r="U4624"/>
      <c r="V4624" s="2"/>
    </row>
    <row r="4625" spans="2:22" x14ac:dyDescent="0.2">
      <c r="B4625" s="2"/>
      <c r="C4625" s="2"/>
      <c r="D4625" s="2"/>
      <c r="E4625" s="2"/>
      <c r="F4625" s="2"/>
      <c r="G4625" s="3"/>
      <c r="H4625" s="3"/>
      <c r="I4625" s="2"/>
      <c r="J4625"/>
      <c r="K4625"/>
      <c r="L4625"/>
      <c r="M4625"/>
      <c r="N4625"/>
      <c r="O4625"/>
      <c r="P4625"/>
      <c r="Q4625"/>
      <c r="R4625"/>
      <c r="S4625"/>
      <c r="T4625"/>
      <c r="U4625"/>
      <c r="V4625" s="2"/>
    </row>
    <row r="4626" spans="2:22" x14ac:dyDescent="0.2">
      <c r="B4626" s="2"/>
      <c r="C4626" s="2"/>
      <c r="D4626" s="2"/>
      <c r="E4626" s="2"/>
      <c r="F4626" s="2"/>
      <c r="G4626" s="3"/>
      <c r="H4626" s="3"/>
      <c r="I4626" s="2"/>
      <c r="J4626"/>
      <c r="K4626"/>
      <c r="L4626"/>
      <c r="M4626"/>
      <c r="N4626"/>
      <c r="O4626"/>
      <c r="P4626"/>
      <c r="Q4626"/>
      <c r="R4626"/>
      <c r="S4626"/>
      <c r="T4626"/>
      <c r="U4626"/>
      <c r="V4626" s="2"/>
    </row>
    <row r="4627" spans="2:22" x14ac:dyDescent="0.2">
      <c r="B4627" s="2"/>
      <c r="C4627" s="2"/>
      <c r="D4627" s="2"/>
      <c r="E4627" s="2"/>
      <c r="F4627" s="2"/>
      <c r="G4627" s="3"/>
      <c r="H4627" s="3"/>
      <c r="I4627" s="2"/>
      <c r="J4627"/>
      <c r="K4627"/>
      <c r="L4627"/>
      <c r="M4627"/>
      <c r="N4627"/>
      <c r="O4627"/>
      <c r="P4627"/>
      <c r="Q4627"/>
      <c r="R4627"/>
      <c r="S4627"/>
      <c r="T4627"/>
      <c r="U4627"/>
      <c r="V4627" s="2"/>
    </row>
    <row r="4628" spans="2:22" x14ac:dyDescent="0.2">
      <c r="B4628" s="2"/>
      <c r="C4628" s="2"/>
      <c r="D4628" s="2"/>
      <c r="E4628" s="2"/>
      <c r="F4628" s="2"/>
      <c r="G4628" s="3"/>
      <c r="H4628" s="3"/>
      <c r="I4628" s="2"/>
      <c r="J4628"/>
      <c r="K4628"/>
      <c r="L4628"/>
      <c r="M4628"/>
      <c r="N4628"/>
      <c r="O4628"/>
      <c r="P4628"/>
      <c r="Q4628"/>
      <c r="R4628"/>
      <c r="S4628"/>
      <c r="T4628"/>
      <c r="U4628"/>
      <c r="V4628" s="2"/>
    </row>
    <row r="4629" spans="2:22" x14ac:dyDescent="0.2">
      <c r="B4629" s="2"/>
      <c r="C4629" s="2"/>
      <c r="D4629" s="2"/>
      <c r="E4629" s="2"/>
      <c r="F4629" s="2"/>
      <c r="G4629" s="3"/>
      <c r="H4629" s="3"/>
      <c r="I4629" s="2"/>
      <c r="J4629"/>
      <c r="K4629"/>
      <c r="L4629"/>
      <c r="M4629"/>
      <c r="N4629"/>
      <c r="O4629"/>
      <c r="P4629"/>
      <c r="Q4629"/>
      <c r="R4629"/>
      <c r="S4629"/>
      <c r="T4629"/>
      <c r="U4629"/>
      <c r="V4629" s="2"/>
    </row>
    <row r="4630" spans="2:22" x14ac:dyDescent="0.2">
      <c r="B4630" s="2"/>
      <c r="C4630" s="2"/>
      <c r="D4630" s="2"/>
      <c r="E4630" s="2"/>
      <c r="F4630" s="2"/>
      <c r="G4630" s="3"/>
      <c r="H4630" s="3"/>
      <c r="I4630" s="2"/>
      <c r="J4630"/>
      <c r="K4630"/>
      <c r="L4630"/>
      <c r="M4630"/>
      <c r="N4630"/>
      <c r="O4630"/>
      <c r="P4630"/>
      <c r="Q4630"/>
      <c r="R4630"/>
      <c r="S4630"/>
      <c r="T4630"/>
      <c r="U4630"/>
      <c r="V4630" s="2"/>
    </row>
    <row r="4631" spans="2:22" x14ac:dyDescent="0.2">
      <c r="B4631" s="2"/>
      <c r="C4631" s="2"/>
      <c r="D4631" s="2"/>
      <c r="E4631" s="2"/>
      <c r="F4631" s="2"/>
      <c r="G4631" s="3"/>
      <c r="H4631" s="3"/>
      <c r="I4631" s="2"/>
      <c r="J4631"/>
      <c r="K4631"/>
      <c r="L4631"/>
      <c r="M4631"/>
      <c r="N4631"/>
      <c r="O4631"/>
      <c r="P4631"/>
      <c r="Q4631"/>
      <c r="R4631"/>
      <c r="S4631"/>
      <c r="T4631"/>
      <c r="U4631"/>
      <c r="V4631" s="2"/>
    </row>
    <row r="4632" spans="2:22" x14ac:dyDescent="0.2">
      <c r="B4632" s="2"/>
      <c r="C4632" s="2"/>
      <c r="D4632" s="2"/>
      <c r="E4632" s="2"/>
      <c r="F4632" s="2"/>
      <c r="G4632" s="3"/>
      <c r="H4632" s="3"/>
      <c r="I4632" s="2"/>
      <c r="J4632"/>
      <c r="K4632"/>
      <c r="L4632"/>
      <c r="M4632"/>
      <c r="N4632"/>
      <c r="O4632"/>
      <c r="P4632"/>
      <c r="Q4632"/>
      <c r="R4632"/>
      <c r="S4632"/>
      <c r="T4632"/>
      <c r="U4632"/>
      <c r="V4632" s="2"/>
    </row>
    <row r="4633" spans="2:22" x14ac:dyDescent="0.2">
      <c r="B4633" s="2"/>
      <c r="C4633" s="2"/>
      <c r="D4633" s="2"/>
      <c r="E4633" s="2"/>
      <c r="F4633" s="2"/>
      <c r="G4633" s="3"/>
      <c r="H4633" s="3"/>
      <c r="I4633" s="2"/>
      <c r="J4633"/>
      <c r="K4633"/>
      <c r="L4633"/>
      <c r="M4633"/>
      <c r="N4633"/>
      <c r="O4633"/>
      <c r="P4633"/>
      <c r="Q4633"/>
      <c r="R4633"/>
      <c r="S4633"/>
      <c r="T4633"/>
      <c r="U4633"/>
      <c r="V4633" s="2"/>
    </row>
    <row r="4634" spans="2:22" x14ac:dyDescent="0.2">
      <c r="B4634" s="2"/>
      <c r="C4634" s="2"/>
      <c r="D4634" s="2"/>
      <c r="E4634" s="2"/>
      <c r="F4634" s="2"/>
      <c r="G4634" s="3"/>
      <c r="H4634" s="3"/>
      <c r="I4634" s="2"/>
      <c r="J4634"/>
      <c r="K4634"/>
      <c r="L4634"/>
      <c r="M4634"/>
      <c r="N4634"/>
      <c r="O4634"/>
      <c r="P4634"/>
      <c r="Q4634"/>
      <c r="R4634"/>
      <c r="S4634"/>
      <c r="T4634"/>
      <c r="U4634"/>
      <c r="V4634" s="2"/>
    </row>
    <row r="4635" spans="2:22" x14ac:dyDescent="0.2">
      <c r="B4635" s="2"/>
      <c r="C4635" s="2"/>
      <c r="D4635" s="2"/>
      <c r="E4635" s="2"/>
      <c r="F4635" s="2"/>
      <c r="G4635" s="3"/>
      <c r="H4635" s="3"/>
      <c r="I4635" s="2"/>
      <c r="J4635"/>
      <c r="K4635"/>
      <c r="L4635"/>
      <c r="M4635"/>
      <c r="N4635"/>
      <c r="O4635"/>
      <c r="P4635"/>
      <c r="Q4635"/>
      <c r="R4635"/>
      <c r="S4635"/>
      <c r="T4635"/>
      <c r="U4635"/>
      <c r="V4635" s="2"/>
    </row>
    <row r="4636" spans="2:22" x14ac:dyDescent="0.2">
      <c r="B4636" s="2"/>
      <c r="C4636" s="2"/>
      <c r="D4636" s="2"/>
      <c r="E4636" s="2"/>
      <c r="F4636" s="2"/>
      <c r="G4636" s="3"/>
      <c r="H4636" s="3"/>
      <c r="I4636" s="2"/>
      <c r="J4636"/>
      <c r="K4636"/>
      <c r="L4636"/>
      <c r="M4636"/>
      <c r="N4636"/>
      <c r="O4636"/>
      <c r="P4636"/>
      <c r="Q4636"/>
      <c r="R4636"/>
      <c r="S4636"/>
      <c r="T4636"/>
      <c r="U4636"/>
      <c r="V4636" s="2"/>
    </row>
    <row r="4637" spans="2:22" x14ac:dyDescent="0.2">
      <c r="B4637" s="2"/>
      <c r="C4637" s="2"/>
      <c r="D4637" s="2"/>
      <c r="E4637" s="2"/>
      <c r="F4637" s="2"/>
      <c r="G4637" s="3"/>
      <c r="H4637" s="3"/>
      <c r="I4637" s="2"/>
      <c r="J4637"/>
      <c r="K4637"/>
      <c r="L4637"/>
      <c r="M4637"/>
      <c r="N4637"/>
      <c r="O4637"/>
      <c r="P4637"/>
      <c r="Q4637"/>
      <c r="R4637"/>
      <c r="S4637"/>
      <c r="T4637"/>
      <c r="U4637"/>
      <c r="V4637" s="2"/>
    </row>
    <row r="4638" spans="2:22" x14ac:dyDescent="0.2">
      <c r="B4638" s="2"/>
      <c r="C4638" s="2"/>
      <c r="D4638" s="2"/>
      <c r="E4638" s="2"/>
      <c r="F4638" s="2"/>
      <c r="G4638" s="3"/>
      <c r="H4638" s="3"/>
      <c r="I4638" s="2"/>
      <c r="J4638"/>
      <c r="K4638"/>
      <c r="L4638"/>
      <c r="M4638"/>
      <c r="N4638"/>
      <c r="O4638"/>
      <c r="P4638"/>
      <c r="Q4638"/>
      <c r="R4638"/>
      <c r="S4638"/>
      <c r="T4638"/>
      <c r="U4638"/>
      <c r="V4638" s="2"/>
    </row>
    <row r="4639" spans="2:22" x14ac:dyDescent="0.2">
      <c r="B4639" s="2"/>
      <c r="C4639" s="2"/>
      <c r="D4639" s="2"/>
      <c r="E4639" s="2"/>
      <c r="F4639" s="2"/>
      <c r="G4639" s="3"/>
      <c r="H4639" s="3"/>
      <c r="I4639" s="2"/>
      <c r="J4639"/>
      <c r="K4639"/>
      <c r="L4639"/>
      <c r="M4639"/>
      <c r="N4639"/>
      <c r="O4639"/>
      <c r="P4639"/>
      <c r="Q4639"/>
      <c r="R4639"/>
      <c r="S4639"/>
      <c r="T4639"/>
      <c r="U4639"/>
      <c r="V4639" s="2"/>
    </row>
    <row r="4640" spans="2:22" x14ac:dyDescent="0.2">
      <c r="B4640" s="2"/>
      <c r="C4640" s="2"/>
      <c r="D4640" s="2"/>
      <c r="E4640" s="2"/>
      <c r="F4640" s="2"/>
      <c r="G4640" s="3"/>
      <c r="H4640" s="3"/>
      <c r="I4640" s="2"/>
      <c r="J4640"/>
      <c r="K4640"/>
      <c r="L4640"/>
      <c r="M4640"/>
      <c r="N4640"/>
      <c r="O4640"/>
      <c r="P4640"/>
      <c r="Q4640"/>
      <c r="R4640"/>
      <c r="S4640"/>
      <c r="T4640"/>
      <c r="U4640"/>
      <c r="V4640" s="2"/>
    </row>
    <row r="4641" spans="2:22" x14ac:dyDescent="0.2">
      <c r="B4641" s="2"/>
      <c r="C4641" s="2"/>
      <c r="D4641" s="2"/>
      <c r="E4641" s="2"/>
      <c r="F4641" s="2"/>
      <c r="G4641" s="3"/>
      <c r="H4641" s="3"/>
      <c r="I4641" s="2"/>
      <c r="J4641"/>
      <c r="K4641"/>
      <c r="L4641"/>
      <c r="M4641"/>
      <c r="N4641"/>
      <c r="O4641"/>
      <c r="P4641"/>
      <c r="Q4641"/>
      <c r="R4641"/>
      <c r="S4641"/>
      <c r="T4641"/>
      <c r="U4641"/>
      <c r="V4641" s="2"/>
    </row>
    <row r="4642" spans="2:22" x14ac:dyDescent="0.2">
      <c r="B4642" s="2"/>
      <c r="C4642" s="2"/>
      <c r="D4642" s="2"/>
      <c r="E4642" s="2"/>
      <c r="F4642" s="2"/>
      <c r="G4642" s="3"/>
      <c r="H4642" s="3"/>
      <c r="I4642" s="2"/>
      <c r="J4642"/>
      <c r="K4642"/>
      <c r="L4642"/>
      <c r="M4642"/>
      <c r="N4642"/>
      <c r="O4642"/>
      <c r="P4642"/>
      <c r="Q4642"/>
      <c r="R4642"/>
      <c r="S4642"/>
      <c r="T4642"/>
      <c r="U4642"/>
      <c r="V4642" s="2"/>
    </row>
    <row r="4643" spans="2:22" x14ac:dyDescent="0.2">
      <c r="B4643" s="2"/>
      <c r="C4643" s="2"/>
      <c r="D4643" s="2"/>
      <c r="E4643" s="2"/>
      <c r="F4643" s="2"/>
      <c r="G4643" s="3"/>
      <c r="H4643" s="3"/>
      <c r="I4643" s="2"/>
      <c r="J4643"/>
      <c r="K4643"/>
      <c r="L4643"/>
      <c r="M4643"/>
      <c r="N4643"/>
      <c r="O4643"/>
      <c r="P4643"/>
      <c r="Q4643"/>
      <c r="R4643"/>
      <c r="S4643"/>
      <c r="T4643"/>
      <c r="U4643"/>
      <c r="V4643" s="2"/>
    </row>
    <row r="4644" spans="2:22" x14ac:dyDescent="0.2">
      <c r="B4644" s="2"/>
      <c r="C4644" s="2"/>
      <c r="D4644" s="2"/>
      <c r="E4644" s="2"/>
      <c r="F4644" s="2"/>
      <c r="G4644" s="3"/>
      <c r="H4644" s="3"/>
      <c r="I4644" s="2"/>
      <c r="J4644"/>
      <c r="K4644"/>
      <c r="L4644"/>
      <c r="M4644"/>
      <c r="N4644"/>
      <c r="O4644"/>
      <c r="P4644"/>
      <c r="Q4644"/>
      <c r="R4644"/>
      <c r="S4644"/>
      <c r="T4644"/>
      <c r="U4644"/>
      <c r="V4644" s="2"/>
    </row>
    <row r="4645" spans="2:22" x14ac:dyDescent="0.2">
      <c r="B4645" s="2"/>
      <c r="C4645" s="2"/>
      <c r="D4645" s="2"/>
      <c r="E4645" s="2"/>
      <c r="F4645" s="2"/>
      <c r="G4645" s="3"/>
      <c r="H4645" s="3"/>
      <c r="I4645" s="2"/>
      <c r="J4645"/>
      <c r="K4645"/>
      <c r="L4645"/>
      <c r="M4645"/>
      <c r="N4645"/>
      <c r="O4645"/>
      <c r="P4645"/>
      <c r="Q4645"/>
      <c r="R4645"/>
      <c r="S4645"/>
      <c r="T4645"/>
      <c r="U4645"/>
      <c r="V4645" s="2"/>
    </row>
    <row r="4646" spans="2:22" x14ac:dyDescent="0.2">
      <c r="B4646" s="2"/>
      <c r="C4646" s="2"/>
      <c r="D4646" s="2"/>
      <c r="E4646" s="2"/>
      <c r="F4646" s="2"/>
      <c r="G4646" s="3"/>
      <c r="H4646" s="3"/>
      <c r="I4646" s="2"/>
      <c r="J4646"/>
      <c r="K4646"/>
      <c r="L4646"/>
      <c r="M4646"/>
      <c r="N4646"/>
      <c r="O4646"/>
      <c r="P4646"/>
      <c r="Q4646"/>
      <c r="R4646"/>
      <c r="S4646"/>
      <c r="T4646"/>
      <c r="U4646"/>
      <c r="V4646" s="2"/>
    </row>
    <row r="4647" spans="2:22" x14ac:dyDescent="0.2">
      <c r="B4647" s="2"/>
      <c r="C4647" s="2"/>
      <c r="D4647" s="2"/>
      <c r="E4647" s="2"/>
      <c r="F4647" s="2"/>
      <c r="G4647" s="3"/>
      <c r="H4647" s="3"/>
      <c r="I4647" s="2"/>
      <c r="J4647"/>
      <c r="K4647"/>
      <c r="L4647"/>
      <c r="M4647"/>
      <c r="N4647"/>
      <c r="O4647"/>
      <c r="P4647"/>
      <c r="Q4647"/>
      <c r="R4647"/>
      <c r="S4647"/>
      <c r="T4647"/>
      <c r="U4647"/>
      <c r="V4647" s="2"/>
    </row>
    <row r="4648" spans="2:22" x14ac:dyDescent="0.2">
      <c r="B4648" s="2"/>
      <c r="C4648" s="2"/>
      <c r="D4648" s="2"/>
      <c r="E4648" s="2"/>
      <c r="F4648" s="2"/>
      <c r="G4648" s="3"/>
      <c r="H4648" s="3"/>
      <c r="I4648" s="2"/>
      <c r="J4648"/>
      <c r="K4648"/>
      <c r="L4648"/>
      <c r="M4648"/>
      <c r="N4648"/>
      <c r="O4648"/>
      <c r="P4648"/>
      <c r="Q4648"/>
      <c r="R4648"/>
      <c r="S4648"/>
      <c r="T4648"/>
      <c r="U4648"/>
      <c r="V4648" s="2"/>
    </row>
    <row r="4649" spans="2:22" x14ac:dyDescent="0.2">
      <c r="B4649" s="2"/>
      <c r="C4649" s="2"/>
      <c r="D4649" s="2"/>
      <c r="E4649" s="2"/>
      <c r="F4649" s="2"/>
      <c r="G4649" s="3"/>
      <c r="H4649" s="3"/>
      <c r="I4649" s="2"/>
      <c r="J4649"/>
      <c r="K4649"/>
      <c r="L4649"/>
      <c r="M4649"/>
      <c r="N4649"/>
      <c r="O4649"/>
      <c r="P4649"/>
      <c r="Q4649"/>
      <c r="R4649"/>
      <c r="S4649"/>
      <c r="T4649"/>
      <c r="U4649"/>
      <c r="V4649" s="2"/>
    </row>
    <row r="4650" spans="2:22" x14ac:dyDescent="0.2">
      <c r="B4650" s="2"/>
      <c r="C4650" s="2"/>
      <c r="D4650" s="2"/>
      <c r="E4650" s="2"/>
      <c r="F4650" s="2"/>
      <c r="G4650" s="3"/>
      <c r="H4650" s="3"/>
      <c r="I4650" s="2"/>
      <c r="J4650"/>
      <c r="K4650"/>
      <c r="L4650"/>
      <c r="M4650"/>
      <c r="N4650"/>
      <c r="O4650"/>
      <c r="P4650"/>
      <c r="Q4650"/>
      <c r="R4650"/>
      <c r="S4650"/>
      <c r="T4650"/>
      <c r="U4650"/>
      <c r="V4650" s="2"/>
    </row>
    <row r="4651" spans="2:22" x14ac:dyDescent="0.2">
      <c r="B4651" s="2"/>
      <c r="C4651" s="2"/>
      <c r="D4651" s="2"/>
      <c r="E4651" s="2"/>
      <c r="F4651" s="2"/>
      <c r="G4651" s="3"/>
      <c r="H4651" s="3"/>
      <c r="I4651" s="2"/>
      <c r="J4651"/>
      <c r="K4651"/>
      <c r="L4651"/>
      <c r="M4651"/>
      <c r="N4651"/>
      <c r="O4651"/>
      <c r="P4651"/>
      <c r="Q4651"/>
      <c r="R4651"/>
      <c r="S4651"/>
      <c r="T4651"/>
      <c r="U4651"/>
      <c r="V4651" s="2"/>
    </row>
    <row r="4652" spans="2:22" x14ac:dyDescent="0.2">
      <c r="B4652" s="2"/>
      <c r="C4652" s="2"/>
      <c r="D4652" s="2"/>
      <c r="E4652" s="2"/>
      <c r="F4652" s="2"/>
      <c r="G4652" s="3"/>
      <c r="H4652" s="3"/>
      <c r="I4652" s="2"/>
      <c r="J4652"/>
      <c r="K4652"/>
      <c r="L4652"/>
      <c r="M4652"/>
      <c r="N4652"/>
      <c r="O4652"/>
      <c r="P4652"/>
      <c r="Q4652"/>
      <c r="R4652"/>
      <c r="S4652"/>
      <c r="T4652"/>
      <c r="U4652"/>
      <c r="V4652" s="2"/>
    </row>
    <row r="4653" spans="2:22" x14ac:dyDescent="0.2">
      <c r="B4653" s="2"/>
      <c r="C4653" s="2"/>
      <c r="D4653" s="2"/>
      <c r="E4653" s="2"/>
      <c r="F4653" s="2"/>
      <c r="G4653" s="3"/>
      <c r="H4653" s="3"/>
      <c r="I4653" s="2"/>
      <c r="J4653"/>
      <c r="K4653"/>
      <c r="L4653"/>
      <c r="M4653"/>
      <c r="N4653"/>
      <c r="O4653"/>
      <c r="P4653"/>
      <c r="Q4653"/>
      <c r="R4653"/>
      <c r="S4653"/>
      <c r="T4653"/>
      <c r="U4653"/>
      <c r="V4653" s="2"/>
    </row>
    <row r="4654" spans="2:22" x14ac:dyDescent="0.2">
      <c r="B4654" s="2"/>
      <c r="C4654" s="2"/>
      <c r="D4654" s="2"/>
      <c r="E4654" s="2"/>
      <c r="F4654" s="2"/>
      <c r="G4654" s="3"/>
      <c r="H4654" s="3"/>
      <c r="I4654" s="2"/>
      <c r="J4654"/>
      <c r="K4654"/>
      <c r="L4654"/>
      <c r="M4654"/>
      <c r="N4654"/>
      <c r="O4654"/>
      <c r="P4654"/>
      <c r="Q4654"/>
      <c r="R4654"/>
      <c r="S4654"/>
      <c r="T4654"/>
      <c r="U4654"/>
      <c r="V4654" s="2"/>
    </row>
    <row r="4655" spans="2:22" x14ac:dyDescent="0.2">
      <c r="B4655" s="2"/>
      <c r="C4655" s="2"/>
      <c r="D4655" s="2"/>
      <c r="E4655" s="2"/>
      <c r="F4655" s="2"/>
      <c r="G4655" s="3"/>
      <c r="H4655" s="3"/>
      <c r="I4655" s="2"/>
      <c r="J4655"/>
      <c r="K4655"/>
      <c r="L4655"/>
      <c r="M4655"/>
      <c r="N4655"/>
      <c r="O4655"/>
      <c r="P4655"/>
      <c r="Q4655"/>
      <c r="R4655"/>
      <c r="S4655"/>
      <c r="T4655"/>
      <c r="U4655"/>
      <c r="V4655" s="2"/>
    </row>
    <row r="4656" spans="2:22" x14ac:dyDescent="0.2">
      <c r="B4656" s="2"/>
      <c r="C4656" s="2"/>
      <c r="D4656" s="2"/>
      <c r="E4656" s="2"/>
      <c r="F4656" s="2"/>
      <c r="G4656" s="3"/>
      <c r="H4656" s="3"/>
      <c r="I4656" s="2"/>
      <c r="J4656"/>
      <c r="K4656"/>
      <c r="L4656"/>
      <c r="M4656"/>
      <c r="N4656"/>
      <c r="O4656"/>
      <c r="P4656"/>
      <c r="Q4656"/>
      <c r="R4656"/>
      <c r="S4656"/>
      <c r="T4656"/>
      <c r="U4656"/>
      <c r="V4656" s="2"/>
    </row>
    <row r="4657" spans="2:22" x14ac:dyDescent="0.2">
      <c r="B4657" s="2"/>
      <c r="C4657" s="2"/>
      <c r="D4657" s="2"/>
      <c r="E4657" s="2"/>
      <c r="F4657" s="2"/>
      <c r="G4657" s="3"/>
      <c r="H4657" s="3"/>
      <c r="I4657" s="2"/>
      <c r="J4657"/>
      <c r="K4657"/>
      <c r="L4657"/>
      <c r="M4657"/>
      <c r="N4657"/>
      <c r="O4657"/>
      <c r="P4657"/>
      <c r="Q4657"/>
      <c r="R4657"/>
      <c r="S4657"/>
      <c r="T4657"/>
      <c r="U4657"/>
      <c r="V4657" s="2"/>
    </row>
    <row r="4658" spans="2:22" x14ac:dyDescent="0.2">
      <c r="B4658" s="2"/>
      <c r="C4658" s="2"/>
      <c r="D4658" s="2"/>
      <c r="E4658" s="2"/>
      <c r="F4658" s="2"/>
      <c r="G4658" s="3"/>
      <c r="H4658" s="3"/>
      <c r="I4658" s="2"/>
      <c r="J4658"/>
      <c r="K4658"/>
      <c r="L4658"/>
      <c r="M4658"/>
      <c r="N4658"/>
      <c r="O4658"/>
      <c r="P4658"/>
      <c r="Q4658"/>
      <c r="R4658"/>
      <c r="S4658"/>
      <c r="T4658"/>
      <c r="U4658"/>
      <c r="V4658" s="2"/>
    </row>
    <row r="4659" spans="2:22" x14ac:dyDescent="0.2">
      <c r="B4659" s="2"/>
      <c r="C4659" s="2"/>
      <c r="D4659" s="2"/>
      <c r="E4659" s="2"/>
      <c r="F4659" s="2"/>
      <c r="G4659" s="3"/>
      <c r="H4659" s="3"/>
      <c r="I4659" s="2"/>
      <c r="J4659"/>
      <c r="K4659"/>
      <c r="L4659"/>
      <c r="M4659"/>
      <c r="N4659"/>
      <c r="O4659"/>
      <c r="P4659"/>
      <c r="Q4659"/>
      <c r="R4659"/>
      <c r="S4659"/>
      <c r="T4659"/>
      <c r="U4659"/>
      <c r="V4659" s="2"/>
    </row>
    <row r="4660" spans="2:22" x14ac:dyDescent="0.2">
      <c r="B4660" s="2"/>
      <c r="C4660" s="2"/>
      <c r="D4660" s="2"/>
      <c r="E4660" s="2"/>
      <c r="F4660" s="2"/>
      <c r="G4660" s="3"/>
      <c r="H4660" s="3"/>
      <c r="I4660" s="2"/>
      <c r="J4660"/>
      <c r="K4660"/>
      <c r="L4660"/>
      <c r="M4660"/>
      <c r="N4660"/>
      <c r="O4660"/>
      <c r="P4660"/>
      <c r="Q4660"/>
      <c r="R4660"/>
      <c r="S4660"/>
      <c r="T4660"/>
      <c r="U4660"/>
      <c r="V4660" s="2"/>
    </row>
    <row r="4661" spans="2:22" x14ac:dyDescent="0.2">
      <c r="B4661" s="2"/>
      <c r="C4661" s="2"/>
      <c r="D4661" s="2"/>
      <c r="E4661" s="2"/>
      <c r="F4661" s="2"/>
      <c r="G4661" s="3"/>
      <c r="H4661" s="3"/>
      <c r="I4661" s="2"/>
      <c r="J4661"/>
      <c r="K4661"/>
      <c r="L4661"/>
      <c r="M4661"/>
      <c r="N4661"/>
      <c r="O4661"/>
      <c r="P4661"/>
      <c r="Q4661"/>
      <c r="R4661"/>
      <c r="S4661"/>
      <c r="T4661"/>
      <c r="U4661"/>
      <c r="V4661" s="2"/>
    </row>
    <row r="4662" spans="2:22" x14ac:dyDescent="0.2">
      <c r="B4662" s="2"/>
      <c r="C4662" s="2"/>
      <c r="D4662" s="2"/>
      <c r="E4662" s="2"/>
      <c r="F4662" s="2"/>
      <c r="G4662" s="3"/>
      <c r="H4662" s="3"/>
      <c r="I4662" s="2"/>
      <c r="J4662"/>
      <c r="K4662"/>
      <c r="L4662"/>
      <c r="M4662"/>
      <c r="N4662"/>
      <c r="O4662"/>
      <c r="P4662"/>
      <c r="Q4662"/>
      <c r="R4662"/>
      <c r="S4662"/>
      <c r="T4662"/>
      <c r="U4662"/>
      <c r="V4662" s="2"/>
    </row>
    <row r="4663" spans="2:22" x14ac:dyDescent="0.2">
      <c r="B4663" s="2"/>
      <c r="C4663" s="2"/>
      <c r="D4663" s="2"/>
      <c r="E4663" s="2"/>
      <c r="F4663" s="2"/>
      <c r="G4663" s="3"/>
      <c r="H4663" s="3"/>
      <c r="I4663" s="2"/>
      <c r="J4663"/>
      <c r="K4663"/>
      <c r="L4663"/>
      <c r="M4663"/>
      <c r="N4663"/>
      <c r="O4663"/>
      <c r="P4663"/>
      <c r="Q4663"/>
      <c r="R4663"/>
      <c r="S4663"/>
      <c r="T4663"/>
      <c r="U4663"/>
      <c r="V4663" s="2"/>
    </row>
    <row r="4664" spans="2:22" x14ac:dyDescent="0.2">
      <c r="B4664" s="2"/>
      <c r="C4664" s="2"/>
      <c r="D4664" s="2"/>
      <c r="E4664" s="2"/>
      <c r="F4664" s="2"/>
      <c r="G4664" s="3"/>
      <c r="H4664" s="3"/>
      <c r="I4664" s="2"/>
      <c r="J4664"/>
      <c r="K4664"/>
      <c r="L4664"/>
      <c r="M4664"/>
      <c r="N4664"/>
      <c r="O4664"/>
      <c r="P4664"/>
      <c r="Q4664"/>
      <c r="R4664"/>
      <c r="S4664"/>
      <c r="T4664"/>
      <c r="U4664"/>
      <c r="V4664" s="2"/>
    </row>
    <row r="4665" spans="2:22" x14ac:dyDescent="0.2">
      <c r="B4665" s="2"/>
      <c r="C4665" s="2"/>
      <c r="D4665" s="2"/>
      <c r="E4665" s="2"/>
      <c r="F4665" s="2"/>
      <c r="G4665" s="3"/>
      <c r="H4665" s="3"/>
      <c r="I4665" s="2"/>
      <c r="J4665"/>
      <c r="K4665"/>
      <c r="L4665"/>
      <c r="M4665"/>
      <c r="N4665"/>
      <c r="O4665"/>
      <c r="P4665"/>
      <c r="Q4665"/>
      <c r="R4665"/>
      <c r="S4665"/>
      <c r="T4665"/>
      <c r="U4665"/>
      <c r="V4665" s="2"/>
    </row>
    <row r="4666" spans="2:22" x14ac:dyDescent="0.2">
      <c r="B4666" s="2"/>
      <c r="C4666" s="2"/>
      <c r="D4666" s="2"/>
      <c r="E4666" s="2"/>
      <c r="F4666" s="2"/>
      <c r="G4666" s="3"/>
      <c r="H4666" s="3"/>
      <c r="I4666" s="2"/>
      <c r="J4666"/>
      <c r="K4666"/>
      <c r="L4666"/>
      <c r="M4666"/>
      <c r="N4666"/>
      <c r="O4666"/>
      <c r="P4666"/>
      <c r="Q4666"/>
      <c r="R4666"/>
      <c r="S4666"/>
      <c r="T4666"/>
      <c r="U4666"/>
      <c r="V4666" s="2"/>
    </row>
    <row r="4667" spans="2:22" x14ac:dyDescent="0.2">
      <c r="B4667" s="2"/>
      <c r="C4667" s="2"/>
      <c r="D4667" s="2"/>
      <c r="E4667" s="2"/>
      <c r="F4667" s="2"/>
      <c r="G4667" s="3"/>
      <c r="H4667" s="3"/>
      <c r="I4667" s="2"/>
      <c r="J4667"/>
      <c r="K4667"/>
      <c r="L4667"/>
      <c r="M4667"/>
      <c r="N4667"/>
      <c r="O4667"/>
      <c r="P4667"/>
      <c r="Q4667"/>
      <c r="R4667"/>
      <c r="S4667"/>
      <c r="T4667"/>
      <c r="U4667"/>
      <c r="V4667" s="2"/>
    </row>
    <row r="4668" spans="2:22" x14ac:dyDescent="0.2">
      <c r="B4668" s="2"/>
      <c r="C4668" s="2"/>
      <c r="D4668" s="2"/>
      <c r="E4668" s="2"/>
      <c r="F4668" s="2"/>
      <c r="G4668" s="3"/>
      <c r="H4668" s="3"/>
      <c r="I4668" s="2"/>
      <c r="J4668"/>
      <c r="K4668"/>
      <c r="L4668"/>
      <c r="M4668"/>
      <c r="N4668"/>
      <c r="O4668"/>
      <c r="P4668"/>
      <c r="Q4668"/>
      <c r="R4668"/>
      <c r="S4668"/>
      <c r="T4668"/>
      <c r="U4668"/>
      <c r="V4668" s="2"/>
    </row>
    <row r="4669" spans="2:22" x14ac:dyDescent="0.2">
      <c r="B4669" s="2"/>
      <c r="C4669" s="2"/>
      <c r="D4669" s="2"/>
      <c r="E4669" s="2"/>
      <c r="F4669" s="2"/>
      <c r="G4669" s="3"/>
      <c r="H4669" s="3"/>
      <c r="I4669" s="2"/>
      <c r="J4669"/>
      <c r="K4669"/>
      <c r="L4669"/>
      <c r="M4669"/>
      <c r="N4669"/>
      <c r="O4669"/>
      <c r="P4669"/>
      <c r="Q4669"/>
      <c r="R4669"/>
      <c r="S4669"/>
      <c r="T4669"/>
      <c r="U4669"/>
      <c r="V4669" s="2"/>
    </row>
    <row r="4670" spans="2:22" x14ac:dyDescent="0.2">
      <c r="B4670" s="2"/>
      <c r="C4670" s="2"/>
      <c r="D4670" s="2"/>
      <c r="E4670" s="2"/>
      <c r="F4670" s="2"/>
      <c r="G4670" s="3"/>
      <c r="H4670" s="3"/>
      <c r="I4670" s="2"/>
      <c r="J4670"/>
      <c r="K4670"/>
      <c r="L4670"/>
      <c r="M4670"/>
      <c r="N4670"/>
      <c r="O4670"/>
      <c r="P4670"/>
      <c r="Q4670"/>
      <c r="R4670"/>
      <c r="S4670"/>
      <c r="T4670"/>
      <c r="U4670"/>
      <c r="V4670" s="2"/>
    </row>
    <row r="4671" spans="2:22" x14ac:dyDescent="0.2">
      <c r="B4671" s="2"/>
      <c r="C4671" s="2"/>
      <c r="D4671" s="2"/>
      <c r="E4671" s="2"/>
      <c r="F4671" s="2"/>
      <c r="G4671" s="3"/>
      <c r="H4671" s="3"/>
      <c r="I4671" s="2"/>
      <c r="J4671"/>
      <c r="K4671"/>
      <c r="L4671"/>
      <c r="M4671"/>
      <c r="N4671"/>
      <c r="O4671"/>
      <c r="P4671"/>
      <c r="Q4671"/>
      <c r="R4671"/>
      <c r="S4671"/>
      <c r="T4671"/>
      <c r="U4671"/>
      <c r="V4671" s="2"/>
    </row>
    <row r="4672" spans="2:22" x14ac:dyDescent="0.2">
      <c r="B4672" s="2"/>
      <c r="C4672" s="2"/>
      <c r="D4672" s="2"/>
      <c r="E4672" s="2"/>
      <c r="F4672" s="2"/>
      <c r="G4672" s="3"/>
      <c r="H4672" s="3"/>
      <c r="I4672" s="2"/>
      <c r="J4672"/>
      <c r="K4672"/>
      <c r="L4672"/>
      <c r="M4672"/>
      <c r="N4672"/>
      <c r="O4672"/>
      <c r="P4672"/>
      <c r="Q4672"/>
      <c r="R4672"/>
      <c r="S4672"/>
      <c r="T4672"/>
      <c r="U4672"/>
      <c r="V4672" s="2"/>
    </row>
    <row r="4673" spans="2:22" x14ac:dyDescent="0.2">
      <c r="B4673" s="2"/>
      <c r="C4673" s="2"/>
      <c r="D4673" s="2"/>
      <c r="E4673" s="2"/>
      <c r="F4673" s="2"/>
      <c r="G4673" s="3"/>
      <c r="H4673" s="3"/>
      <c r="I4673" s="2"/>
      <c r="J4673"/>
      <c r="K4673"/>
      <c r="L4673"/>
      <c r="M4673"/>
      <c r="N4673"/>
      <c r="O4673"/>
      <c r="P4673"/>
      <c r="Q4673"/>
      <c r="R4673"/>
      <c r="S4673"/>
      <c r="T4673"/>
      <c r="U4673"/>
      <c r="V4673" s="2"/>
    </row>
    <row r="4674" spans="2:22" x14ac:dyDescent="0.2">
      <c r="B4674" s="2"/>
      <c r="C4674" s="2"/>
      <c r="D4674" s="2"/>
      <c r="E4674" s="2"/>
      <c r="F4674" s="2"/>
      <c r="G4674" s="3"/>
      <c r="H4674" s="3"/>
      <c r="I4674" s="2"/>
      <c r="J4674"/>
      <c r="K4674"/>
      <c r="L4674"/>
      <c r="M4674"/>
      <c r="N4674"/>
      <c r="O4674"/>
      <c r="P4674"/>
      <c r="Q4674"/>
      <c r="R4674"/>
      <c r="S4674"/>
      <c r="T4674"/>
      <c r="U4674"/>
      <c r="V4674" s="2"/>
    </row>
    <row r="4675" spans="2:22" x14ac:dyDescent="0.2">
      <c r="B4675" s="2"/>
      <c r="C4675" s="2"/>
      <c r="D4675" s="2"/>
      <c r="E4675" s="2"/>
      <c r="F4675" s="2"/>
      <c r="G4675" s="3"/>
      <c r="H4675" s="3"/>
      <c r="I4675" s="2"/>
      <c r="J4675"/>
      <c r="K4675"/>
      <c r="L4675"/>
      <c r="M4675"/>
      <c r="N4675"/>
      <c r="O4675"/>
      <c r="P4675"/>
      <c r="Q4675"/>
      <c r="R4675"/>
      <c r="S4675"/>
      <c r="T4675"/>
      <c r="U4675"/>
      <c r="V4675" s="2"/>
    </row>
    <row r="4676" spans="2:22" x14ac:dyDescent="0.2">
      <c r="B4676" s="2"/>
      <c r="C4676" s="2"/>
      <c r="D4676" s="2"/>
      <c r="E4676" s="2"/>
      <c r="F4676" s="2"/>
      <c r="G4676" s="3"/>
      <c r="H4676" s="3"/>
      <c r="I4676" s="2"/>
      <c r="J4676"/>
      <c r="K4676"/>
      <c r="L4676"/>
      <c r="M4676"/>
      <c r="N4676"/>
      <c r="O4676"/>
      <c r="P4676"/>
      <c r="Q4676"/>
      <c r="R4676"/>
      <c r="S4676"/>
      <c r="T4676"/>
      <c r="U4676"/>
      <c r="V4676" s="2"/>
    </row>
    <row r="4677" spans="2:22" x14ac:dyDescent="0.2">
      <c r="B4677" s="2"/>
      <c r="C4677" s="2"/>
      <c r="D4677" s="2"/>
      <c r="E4677" s="2"/>
      <c r="F4677" s="2"/>
      <c r="G4677" s="3"/>
      <c r="H4677" s="3"/>
      <c r="I4677" s="2"/>
      <c r="J4677"/>
      <c r="K4677"/>
      <c r="L4677"/>
      <c r="M4677"/>
      <c r="N4677"/>
      <c r="O4677"/>
      <c r="P4677"/>
      <c r="Q4677"/>
      <c r="R4677"/>
      <c r="S4677"/>
      <c r="T4677"/>
      <c r="U4677"/>
      <c r="V4677" s="2"/>
    </row>
    <row r="4678" spans="2:22" x14ac:dyDescent="0.2">
      <c r="B4678" s="2"/>
      <c r="C4678" s="2"/>
      <c r="D4678" s="2"/>
      <c r="E4678" s="2"/>
      <c r="F4678" s="2"/>
      <c r="G4678" s="3"/>
      <c r="H4678" s="3"/>
      <c r="I4678" s="2"/>
      <c r="J4678"/>
      <c r="K4678"/>
      <c r="L4678"/>
      <c r="M4678"/>
      <c r="N4678"/>
      <c r="O4678"/>
      <c r="P4678"/>
      <c r="Q4678"/>
      <c r="R4678"/>
      <c r="S4678"/>
      <c r="T4678"/>
      <c r="U4678"/>
      <c r="V4678" s="2"/>
    </row>
    <row r="4679" spans="2:22" x14ac:dyDescent="0.2">
      <c r="B4679" s="2"/>
      <c r="C4679" s="2"/>
      <c r="D4679" s="2"/>
      <c r="E4679" s="2"/>
      <c r="F4679" s="2"/>
      <c r="G4679" s="3"/>
      <c r="H4679" s="3"/>
      <c r="I4679" s="2"/>
      <c r="J4679"/>
      <c r="K4679"/>
      <c r="L4679"/>
      <c r="M4679"/>
      <c r="N4679"/>
      <c r="O4679"/>
      <c r="P4679"/>
      <c r="Q4679"/>
      <c r="R4679"/>
      <c r="S4679"/>
      <c r="T4679"/>
      <c r="U4679"/>
      <c r="V4679" s="2"/>
    </row>
    <row r="4680" spans="2:22" x14ac:dyDescent="0.2">
      <c r="B4680" s="2"/>
      <c r="C4680" s="2"/>
      <c r="D4680" s="2"/>
      <c r="E4680" s="2"/>
      <c r="F4680" s="2"/>
      <c r="G4680" s="3"/>
      <c r="H4680" s="3"/>
      <c r="I4680" s="2"/>
      <c r="J4680"/>
      <c r="K4680"/>
      <c r="L4680"/>
      <c r="M4680"/>
      <c r="N4680"/>
      <c r="O4680"/>
      <c r="P4680"/>
      <c r="Q4680"/>
      <c r="R4680"/>
      <c r="S4680"/>
      <c r="T4680"/>
      <c r="U4680"/>
      <c r="V4680" s="2"/>
    </row>
    <row r="4681" spans="2:22" x14ac:dyDescent="0.2">
      <c r="B4681" s="2"/>
      <c r="C4681" s="2"/>
      <c r="D4681" s="2"/>
      <c r="E4681" s="2"/>
      <c r="F4681" s="2"/>
      <c r="G4681" s="3"/>
      <c r="H4681" s="3"/>
      <c r="I4681" s="2"/>
      <c r="J4681"/>
      <c r="K4681"/>
      <c r="L4681"/>
      <c r="M4681"/>
      <c r="N4681"/>
      <c r="O4681"/>
      <c r="P4681"/>
      <c r="Q4681"/>
      <c r="R4681"/>
      <c r="S4681"/>
      <c r="T4681"/>
      <c r="U4681"/>
      <c r="V4681" s="2"/>
    </row>
    <row r="4682" spans="2:22" x14ac:dyDescent="0.2">
      <c r="B4682" s="2"/>
      <c r="C4682" s="2"/>
      <c r="D4682" s="2"/>
      <c r="E4682" s="2"/>
      <c r="F4682" s="2"/>
      <c r="G4682" s="3"/>
      <c r="H4682" s="3"/>
      <c r="I4682" s="2"/>
      <c r="J4682"/>
      <c r="K4682"/>
      <c r="L4682"/>
      <c r="M4682"/>
      <c r="N4682"/>
      <c r="O4682"/>
      <c r="P4682"/>
      <c r="Q4682"/>
      <c r="R4682"/>
      <c r="S4682"/>
      <c r="T4682"/>
      <c r="U4682"/>
      <c r="V4682" s="2"/>
    </row>
    <row r="4683" spans="2:22" x14ac:dyDescent="0.2">
      <c r="B4683" s="2"/>
      <c r="C4683" s="2"/>
      <c r="D4683" s="2"/>
      <c r="E4683" s="2"/>
      <c r="F4683" s="2"/>
      <c r="G4683" s="3"/>
      <c r="H4683" s="3"/>
      <c r="I4683" s="2"/>
      <c r="J4683"/>
      <c r="K4683"/>
      <c r="L4683"/>
      <c r="M4683"/>
      <c r="N4683"/>
      <c r="O4683"/>
      <c r="P4683"/>
      <c r="Q4683"/>
      <c r="R4683"/>
      <c r="S4683"/>
      <c r="T4683"/>
      <c r="U4683"/>
      <c r="V4683" s="2"/>
    </row>
    <row r="4684" spans="2:22" x14ac:dyDescent="0.2">
      <c r="B4684" s="2"/>
      <c r="C4684" s="2"/>
      <c r="D4684" s="2"/>
      <c r="E4684" s="2"/>
      <c r="F4684" s="2"/>
      <c r="G4684" s="3"/>
      <c r="H4684" s="3"/>
      <c r="I4684" s="2"/>
      <c r="J4684"/>
      <c r="K4684"/>
      <c r="L4684"/>
      <c r="M4684"/>
      <c r="N4684"/>
      <c r="O4684"/>
      <c r="P4684"/>
      <c r="Q4684"/>
      <c r="R4684"/>
      <c r="S4684"/>
      <c r="T4684"/>
      <c r="U4684"/>
      <c r="V4684" s="2"/>
    </row>
    <row r="4685" spans="2:22" x14ac:dyDescent="0.2">
      <c r="B4685" s="2"/>
      <c r="C4685" s="2"/>
      <c r="D4685" s="2"/>
      <c r="E4685" s="2"/>
      <c r="F4685" s="2"/>
      <c r="G4685" s="3"/>
      <c r="H4685" s="3"/>
      <c r="I4685" s="2"/>
      <c r="J4685"/>
      <c r="K4685"/>
      <c r="L4685"/>
      <c r="M4685"/>
      <c r="N4685"/>
      <c r="O4685"/>
      <c r="P4685"/>
      <c r="Q4685"/>
      <c r="R4685"/>
      <c r="S4685"/>
      <c r="T4685"/>
      <c r="U4685"/>
      <c r="V4685" s="2"/>
    </row>
    <row r="4686" spans="2:22" x14ac:dyDescent="0.2">
      <c r="B4686" s="2"/>
      <c r="C4686" s="2"/>
      <c r="D4686" s="2"/>
      <c r="E4686" s="2"/>
      <c r="F4686" s="2"/>
      <c r="G4686" s="3"/>
      <c r="H4686" s="3"/>
      <c r="I4686" s="2"/>
      <c r="J4686"/>
      <c r="K4686"/>
      <c r="L4686"/>
      <c r="M4686"/>
      <c r="N4686"/>
      <c r="O4686"/>
      <c r="P4686"/>
      <c r="Q4686"/>
      <c r="R4686"/>
      <c r="S4686"/>
      <c r="T4686"/>
      <c r="U4686"/>
      <c r="V4686" s="2"/>
    </row>
    <row r="4687" spans="2:22" x14ac:dyDescent="0.2">
      <c r="B4687" s="2"/>
      <c r="C4687" s="2"/>
      <c r="D4687" s="2"/>
      <c r="E4687" s="2"/>
      <c r="F4687" s="2"/>
      <c r="G4687" s="3"/>
      <c r="H4687" s="3"/>
      <c r="I4687" s="2"/>
      <c r="J4687"/>
      <c r="K4687"/>
      <c r="L4687"/>
      <c r="M4687"/>
      <c r="N4687"/>
      <c r="O4687"/>
      <c r="P4687"/>
      <c r="Q4687"/>
      <c r="R4687"/>
      <c r="S4687"/>
      <c r="T4687"/>
      <c r="U4687"/>
      <c r="V4687" s="2"/>
    </row>
    <row r="4688" spans="2:22" x14ac:dyDescent="0.2">
      <c r="B4688" s="2"/>
      <c r="C4688" s="2"/>
      <c r="D4688" s="2"/>
      <c r="E4688" s="2"/>
      <c r="F4688" s="2"/>
      <c r="G4688" s="3"/>
      <c r="H4688" s="3"/>
      <c r="I4688" s="2"/>
      <c r="J4688"/>
      <c r="K4688"/>
      <c r="L4688"/>
      <c r="M4688"/>
      <c r="N4688"/>
      <c r="O4688"/>
      <c r="P4688"/>
      <c r="Q4688"/>
      <c r="R4688"/>
      <c r="S4688"/>
      <c r="T4688"/>
      <c r="U4688"/>
      <c r="V4688" s="2"/>
    </row>
    <row r="4689" spans="2:22" x14ac:dyDescent="0.2">
      <c r="B4689" s="2"/>
      <c r="C4689" s="2"/>
      <c r="D4689" s="2"/>
      <c r="E4689" s="2"/>
      <c r="F4689" s="2"/>
      <c r="G4689" s="3"/>
      <c r="H4689" s="3"/>
      <c r="I4689" s="2"/>
      <c r="J4689"/>
      <c r="K4689"/>
      <c r="L4689"/>
      <c r="M4689"/>
      <c r="N4689"/>
      <c r="O4689"/>
      <c r="P4689"/>
      <c r="Q4689"/>
      <c r="R4689"/>
      <c r="S4689"/>
      <c r="T4689"/>
      <c r="U4689"/>
      <c r="V4689" s="2"/>
    </row>
    <row r="4690" spans="2:22" x14ac:dyDescent="0.2">
      <c r="B4690" s="2"/>
      <c r="C4690" s="2"/>
      <c r="D4690" s="2"/>
      <c r="E4690" s="2"/>
      <c r="F4690" s="2"/>
      <c r="G4690" s="3"/>
      <c r="H4690" s="3"/>
      <c r="I4690" s="2"/>
      <c r="J4690"/>
      <c r="K4690"/>
      <c r="L4690"/>
      <c r="M4690"/>
      <c r="N4690"/>
      <c r="O4690"/>
      <c r="P4690"/>
      <c r="Q4690"/>
      <c r="R4690"/>
      <c r="S4690"/>
      <c r="T4690"/>
      <c r="U4690"/>
      <c r="V4690" s="2"/>
    </row>
    <row r="4691" spans="2:22" x14ac:dyDescent="0.2">
      <c r="B4691" s="2"/>
      <c r="C4691" s="2"/>
      <c r="D4691" s="2"/>
      <c r="E4691" s="2"/>
      <c r="F4691" s="2"/>
      <c r="G4691" s="3"/>
      <c r="H4691" s="3"/>
      <c r="I4691" s="2"/>
      <c r="J4691"/>
      <c r="K4691"/>
      <c r="L4691"/>
      <c r="M4691"/>
      <c r="N4691"/>
      <c r="O4691"/>
      <c r="P4691"/>
      <c r="Q4691"/>
      <c r="R4691"/>
      <c r="S4691"/>
      <c r="T4691"/>
      <c r="U4691"/>
      <c r="V4691" s="2"/>
    </row>
    <row r="4692" spans="2:22" x14ac:dyDescent="0.2">
      <c r="B4692" s="2"/>
      <c r="C4692" s="2"/>
      <c r="D4692" s="2"/>
      <c r="E4692" s="2"/>
      <c r="F4692" s="2"/>
      <c r="G4692" s="3"/>
      <c r="H4692" s="3"/>
      <c r="I4692" s="2"/>
      <c r="J4692"/>
      <c r="K4692"/>
      <c r="L4692"/>
      <c r="M4692"/>
      <c r="N4692"/>
      <c r="O4692"/>
      <c r="P4692"/>
      <c r="Q4692"/>
      <c r="R4692"/>
      <c r="S4692"/>
      <c r="T4692"/>
      <c r="U4692"/>
      <c r="V4692" s="2"/>
    </row>
    <row r="4693" spans="2:22" x14ac:dyDescent="0.2">
      <c r="B4693" s="2"/>
      <c r="C4693" s="2"/>
      <c r="D4693" s="2"/>
      <c r="E4693" s="2"/>
      <c r="F4693" s="2"/>
      <c r="G4693" s="3"/>
      <c r="H4693" s="3"/>
      <c r="I4693" s="2"/>
      <c r="J4693"/>
      <c r="K4693"/>
      <c r="L4693"/>
      <c r="M4693"/>
      <c r="N4693"/>
      <c r="O4693"/>
      <c r="P4693"/>
      <c r="Q4693"/>
      <c r="R4693"/>
      <c r="S4693"/>
      <c r="T4693"/>
      <c r="U4693"/>
      <c r="V4693" s="2"/>
    </row>
    <row r="4694" spans="2:22" x14ac:dyDescent="0.2">
      <c r="B4694" s="2"/>
      <c r="C4694" s="2"/>
      <c r="D4694" s="2"/>
      <c r="E4694" s="2"/>
      <c r="F4694" s="2"/>
      <c r="G4694" s="3"/>
      <c r="H4694" s="3"/>
      <c r="I4694" s="2"/>
      <c r="J4694"/>
      <c r="K4694"/>
      <c r="L4694"/>
      <c r="M4694"/>
      <c r="N4694"/>
      <c r="O4694"/>
      <c r="P4694"/>
      <c r="Q4694"/>
      <c r="R4694"/>
      <c r="S4694"/>
      <c r="T4694"/>
      <c r="U4694"/>
      <c r="V4694" s="2"/>
    </row>
    <row r="4695" spans="2:22" x14ac:dyDescent="0.2">
      <c r="B4695" s="2"/>
      <c r="C4695" s="2"/>
      <c r="D4695" s="2"/>
      <c r="E4695" s="2"/>
      <c r="F4695" s="2"/>
      <c r="G4695" s="3"/>
      <c r="H4695" s="3"/>
      <c r="I4695" s="2"/>
      <c r="J4695"/>
      <c r="K4695"/>
      <c r="L4695"/>
      <c r="M4695"/>
      <c r="N4695"/>
      <c r="O4695"/>
      <c r="P4695"/>
      <c r="Q4695"/>
      <c r="R4695"/>
      <c r="S4695"/>
      <c r="T4695"/>
      <c r="U4695"/>
      <c r="V4695" s="2"/>
    </row>
    <row r="4696" spans="2:22" x14ac:dyDescent="0.2">
      <c r="B4696" s="2"/>
      <c r="C4696" s="2"/>
      <c r="D4696" s="2"/>
      <c r="E4696" s="2"/>
      <c r="F4696" s="2"/>
      <c r="G4696" s="3"/>
      <c r="H4696" s="3"/>
      <c r="I4696" s="2"/>
      <c r="J4696"/>
      <c r="K4696"/>
      <c r="L4696"/>
      <c r="M4696"/>
      <c r="N4696"/>
      <c r="O4696"/>
      <c r="P4696"/>
      <c r="Q4696"/>
      <c r="R4696"/>
      <c r="S4696"/>
      <c r="T4696"/>
      <c r="U4696"/>
      <c r="V4696" s="2"/>
    </row>
    <row r="4697" spans="2:22" x14ac:dyDescent="0.2">
      <c r="B4697" s="2"/>
      <c r="C4697" s="2"/>
      <c r="D4697" s="2"/>
      <c r="E4697" s="2"/>
      <c r="F4697" s="2"/>
      <c r="G4697" s="3"/>
      <c r="H4697" s="3"/>
      <c r="I4697" s="2"/>
      <c r="J4697"/>
      <c r="K4697"/>
      <c r="L4697"/>
      <c r="M4697"/>
      <c r="N4697"/>
      <c r="O4697"/>
      <c r="P4697"/>
      <c r="Q4697"/>
      <c r="R4697"/>
      <c r="S4697"/>
      <c r="T4697"/>
      <c r="U4697"/>
      <c r="V4697" s="2"/>
    </row>
    <row r="4698" spans="2:22" x14ac:dyDescent="0.2">
      <c r="B4698" s="2"/>
      <c r="C4698" s="2"/>
      <c r="D4698" s="2"/>
      <c r="E4698" s="2"/>
      <c r="F4698" s="2"/>
      <c r="G4698" s="3"/>
      <c r="H4698" s="3"/>
      <c r="I4698" s="2"/>
      <c r="J4698"/>
      <c r="K4698"/>
      <c r="L4698"/>
      <c r="M4698"/>
      <c r="N4698"/>
      <c r="O4698"/>
      <c r="P4698"/>
      <c r="Q4698"/>
      <c r="R4698"/>
      <c r="S4698"/>
      <c r="T4698"/>
      <c r="U4698"/>
      <c r="V4698" s="2"/>
    </row>
    <row r="4699" spans="2:22" x14ac:dyDescent="0.2">
      <c r="B4699" s="2"/>
      <c r="C4699" s="2"/>
      <c r="D4699" s="2"/>
      <c r="E4699" s="2"/>
      <c r="F4699" s="2"/>
      <c r="G4699" s="3"/>
      <c r="H4699" s="3"/>
      <c r="I4699" s="2"/>
      <c r="J4699"/>
      <c r="K4699"/>
      <c r="L4699"/>
      <c r="M4699"/>
      <c r="N4699"/>
      <c r="O4699"/>
      <c r="P4699"/>
      <c r="Q4699"/>
      <c r="R4699"/>
      <c r="S4699"/>
      <c r="T4699"/>
      <c r="U4699"/>
      <c r="V4699" s="2"/>
    </row>
    <row r="4700" spans="2:22" x14ac:dyDescent="0.2">
      <c r="B4700" s="2"/>
      <c r="C4700" s="2"/>
      <c r="D4700" s="2"/>
      <c r="E4700" s="2"/>
      <c r="F4700" s="2"/>
      <c r="G4700" s="3"/>
      <c r="H4700" s="3"/>
      <c r="I4700" s="2"/>
      <c r="J4700"/>
      <c r="K4700"/>
      <c r="L4700"/>
      <c r="M4700"/>
      <c r="N4700"/>
      <c r="O4700"/>
      <c r="P4700"/>
      <c r="Q4700"/>
      <c r="R4700"/>
      <c r="S4700"/>
      <c r="T4700"/>
      <c r="U4700"/>
      <c r="V4700" s="2"/>
    </row>
    <row r="4701" spans="2:22" x14ac:dyDescent="0.2">
      <c r="B4701" s="2"/>
      <c r="C4701" s="2"/>
      <c r="D4701" s="2"/>
      <c r="E4701" s="2"/>
      <c r="F4701" s="2"/>
      <c r="G4701" s="3"/>
      <c r="H4701" s="3"/>
      <c r="I4701" s="2"/>
      <c r="J4701"/>
      <c r="K4701"/>
      <c r="L4701"/>
      <c r="M4701"/>
      <c r="N4701"/>
      <c r="O4701"/>
      <c r="P4701"/>
      <c r="Q4701"/>
      <c r="R4701"/>
      <c r="S4701"/>
      <c r="T4701"/>
      <c r="U4701"/>
      <c r="V4701" s="2"/>
    </row>
    <row r="4702" spans="2:22" x14ac:dyDescent="0.2">
      <c r="B4702" s="2"/>
      <c r="C4702" s="2"/>
      <c r="D4702" s="2"/>
      <c r="E4702" s="2"/>
      <c r="F4702" s="2"/>
      <c r="G4702" s="3"/>
      <c r="H4702" s="3"/>
      <c r="I4702" s="2"/>
      <c r="J4702"/>
      <c r="K4702"/>
      <c r="L4702"/>
      <c r="M4702"/>
      <c r="N4702"/>
      <c r="O4702"/>
      <c r="P4702"/>
      <c r="Q4702"/>
      <c r="R4702"/>
      <c r="S4702"/>
      <c r="T4702"/>
      <c r="U4702"/>
      <c r="V4702" s="2"/>
    </row>
    <row r="4703" spans="2:22" x14ac:dyDescent="0.2">
      <c r="B4703" s="2"/>
      <c r="C4703" s="2"/>
      <c r="D4703" s="2"/>
      <c r="E4703" s="2"/>
      <c r="F4703" s="2"/>
      <c r="G4703" s="3"/>
      <c r="H4703" s="3"/>
      <c r="I4703" s="2"/>
      <c r="J4703"/>
      <c r="K4703"/>
      <c r="L4703"/>
      <c r="M4703"/>
      <c r="N4703"/>
      <c r="O4703"/>
      <c r="P4703"/>
      <c r="Q4703"/>
      <c r="R4703"/>
      <c r="S4703"/>
      <c r="T4703"/>
      <c r="U4703"/>
      <c r="V4703" s="2"/>
    </row>
    <row r="4704" spans="2:22" x14ac:dyDescent="0.2">
      <c r="B4704" s="2"/>
      <c r="C4704" s="2"/>
      <c r="D4704" s="2"/>
      <c r="E4704" s="2"/>
      <c r="F4704" s="2"/>
      <c r="G4704" s="3"/>
      <c r="H4704" s="3"/>
      <c r="I4704" s="2"/>
      <c r="J4704"/>
      <c r="K4704"/>
      <c r="L4704"/>
      <c r="M4704"/>
      <c r="N4704"/>
      <c r="O4704"/>
      <c r="P4704"/>
      <c r="Q4704"/>
      <c r="R4704"/>
      <c r="S4704"/>
      <c r="T4704"/>
      <c r="U4704"/>
      <c r="V4704" s="2"/>
    </row>
    <row r="4705" spans="2:22" x14ac:dyDescent="0.2">
      <c r="B4705" s="2"/>
      <c r="C4705" s="2"/>
      <c r="D4705" s="2"/>
      <c r="E4705" s="2"/>
      <c r="F4705" s="2"/>
      <c r="G4705" s="3"/>
      <c r="H4705" s="3"/>
      <c r="I4705" s="2"/>
      <c r="J4705"/>
      <c r="K4705"/>
      <c r="L4705"/>
      <c r="M4705"/>
      <c r="N4705"/>
      <c r="O4705"/>
      <c r="P4705"/>
      <c r="Q4705"/>
      <c r="R4705"/>
      <c r="S4705"/>
      <c r="T4705"/>
      <c r="U4705"/>
      <c r="V4705" s="2"/>
    </row>
    <row r="4706" spans="2:22" x14ac:dyDescent="0.2">
      <c r="B4706" s="2"/>
      <c r="C4706" s="2"/>
      <c r="D4706" s="2"/>
      <c r="E4706" s="2"/>
      <c r="F4706" s="2"/>
      <c r="G4706" s="3"/>
      <c r="H4706" s="3"/>
      <c r="I4706" s="2"/>
      <c r="J4706"/>
      <c r="K4706"/>
      <c r="L4706"/>
      <c r="M4706"/>
      <c r="N4706"/>
      <c r="O4706"/>
      <c r="P4706"/>
      <c r="Q4706"/>
      <c r="R4706"/>
      <c r="S4706"/>
      <c r="T4706"/>
      <c r="U4706"/>
      <c r="V4706" s="2"/>
    </row>
    <row r="4707" spans="2:22" x14ac:dyDescent="0.2">
      <c r="B4707" s="2"/>
      <c r="C4707" s="2"/>
      <c r="D4707" s="2"/>
      <c r="E4707" s="2"/>
      <c r="F4707" s="2"/>
      <c r="G4707" s="3"/>
      <c r="H4707" s="3"/>
      <c r="I4707" s="2"/>
      <c r="J4707"/>
      <c r="K4707"/>
      <c r="L4707"/>
      <c r="M4707"/>
      <c r="N4707"/>
      <c r="O4707"/>
      <c r="P4707"/>
      <c r="Q4707"/>
      <c r="R4707"/>
      <c r="S4707"/>
      <c r="T4707"/>
      <c r="U4707"/>
      <c r="V4707" s="2"/>
    </row>
    <row r="4708" spans="2:22" x14ac:dyDescent="0.2">
      <c r="B4708" s="2"/>
      <c r="C4708" s="2"/>
      <c r="D4708" s="2"/>
      <c r="E4708" s="2"/>
      <c r="F4708" s="2"/>
      <c r="G4708" s="3"/>
      <c r="H4708" s="3"/>
      <c r="I4708" s="2"/>
      <c r="J4708"/>
      <c r="K4708"/>
      <c r="L4708"/>
      <c r="M4708"/>
      <c r="N4708"/>
      <c r="O4708"/>
      <c r="P4708"/>
      <c r="Q4708"/>
      <c r="R4708"/>
      <c r="S4708"/>
      <c r="T4708"/>
      <c r="U4708"/>
      <c r="V4708" s="2"/>
    </row>
    <row r="4709" spans="2:22" x14ac:dyDescent="0.2">
      <c r="B4709" s="2"/>
      <c r="C4709" s="2"/>
      <c r="D4709" s="2"/>
      <c r="E4709" s="2"/>
      <c r="F4709" s="2"/>
      <c r="G4709" s="3"/>
      <c r="H4709" s="3"/>
      <c r="I4709" s="2"/>
      <c r="J4709"/>
      <c r="K4709"/>
      <c r="L4709"/>
      <c r="M4709"/>
      <c r="N4709"/>
      <c r="O4709"/>
      <c r="P4709"/>
      <c r="Q4709"/>
      <c r="R4709"/>
      <c r="S4709"/>
      <c r="T4709"/>
      <c r="U4709"/>
      <c r="V4709" s="2"/>
    </row>
    <row r="4710" spans="2:22" x14ac:dyDescent="0.2">
      <c r="B4710" s="2"/>
      <c r="C4710" s="2"/>
      <c r="D4710" s="2"/>
      <c r="E4710" s="2"/>
      <c r="F4710" s="2"/>
      <c r="G4710" s="3"/>
      <c r="H4710" s="3"/>
      <c r="I4710" s="2"/>
      <c r="J4710"/>
      <c r="K4710"/>
      <c r="L4710"/>
      <c r="M4710"/>
      <c r="N4710"/>
      <c r="O4710"/>
      <c r="P4710"/>
      <c r="Q4710"/>
      <c r="R4710"/>
      <c r="S4710"/>
      <c r="T4710"/>
      <c r="U4710"/>
      <c r="V4710" s="2"/>
    </row>
    <row r="4711" spans="2:22" x14ac:dyDescent="0.2">
      <c r="B4711" s="2"/>
      <c r="C4711" s="2"/>
      <c r="D4711" s="2"/>
      <c r="E4711" s="2"/>
      <c r="F4711" s="2"/>
      <c r="G4711" s="3"/>
      <c r="H4711" s="3"/>
      <c r="I4711" s="2"/>
      <c r="J4711"/>
      <c r="K4711"/>
      <c r="L4711"/>
      <c r="M4711"/>
      <c r="N4711"/>
      <c r="O4711"/>
      <c r="P4711"/>
      <c r="Q4711"/>
      <c r="R4711"/>
      <c r="S4711"/>
      <c r="T4711"/>
      <c r="U4711"/>
      <c r="V4711" s="2"/>
    </row>
    <row r="4712" spans="2:22" x14ac:dyDescent="0.2">
      <c r="B4712" s="2"/>
      <c r="C4712" s="2"/>
      <c r="D4712" s="2"/>
      <c r="E4712" s="2"/>
      <c r="F4712" s="2"/>
      <c r="G4712" s="3"/>
      <c r="H4712" s="3"/>
      <c r="I4712" s="2"/>
      <c r="J4712"/>
      <c r="K4712"/>
      <c r="L4712"/>
      <c r="M4712"/>
      <c r="N4712"/>
      <c r="O4712"/>
      <c r="P4712"/>
      <c r="Q4712"/>
      <c r="R4712"/>
      <c r="S4712"/>
      <c r="T4712"/>
      <c r="U4712"/>
      <c r="V4712" s="2"/>
    </row>
    <row r="4713" spans="2:22" x14ac:dyDescent="0.2">
      <c r="B4713" s="2"/>
      <c r="C4713" s="2"/>
      <c r="D4713" s="2"/>
      <c r="E4713" s="2"/>
      <c r="F4713" s="2"/>
      <c r="G4713" s="3"/>
      <c r="H4713" s="3"/>
      <c r="I4713" s="2"/>
      <c r="J4713"/>
      <c r="K4713"/>
      <c r="L4713"/>
      <c r="M4713"/>
      <c r="N4713"/>
      <c r="O4713"/>
      <c r="P4713"/>
      <c r="Q4713"/>
      <c r="R4713"/>
      <c r="S4713"/>
      <c r="T4713"/>
      <c r="U4713"/>
      <c r="V4713" s="2"/>
    </row>
    <row r="4714" spans="2:22" x14ac:dyDescent="0.2">
      <c r="B4714" s="2"/>
      <c r="C4714" s="2"/>
      <c r="D4714" s="2"/>
      <c r="E4714" s="2"/>
      <c r="F4714" s="2"/>
      <c r="G4714" s="3"/>
      <c r="H4714" s="3"/>
      <c r="I4714" s="2"/>
      <c r="J4714"/>
      <c r="K4714"/>
      <c r="L4714"/>
      <c r="M4714"/>
      <c r="N4714"/>
      <c r="O4714"/>
      <c r="P4714"/>
      <c r="Q4714"/>
      <c r="R4714"/>
      <c r="S4714"/>
      <c r="T4714"/>
      <c r="U4714"/>
      <c r="V4714" s="2"/>
    </row>
    <row r="4715" spans="2:22" x14ac:dyDescent="0.2">
      <c r="B4715" s="2"/>
      <c r="C4715" s="2"/>
      <c r="D4715" s="2"/>
      <c r="E4715" s="2"/>
      <c r="F4715" s="2"/>
      <c r="G4715" s="3"/>
      <c r="H4715" s="3"/>
      <c r="I4715" s="2"/>
      <c r="J4715"/>
      <c r="K4715"/>
      <c r="L4715"/>
      <c r="M4715"/>
      <c r="N4715"/>
      <c r="O4715"/>
      <c r="P4715"/>
      <c r="Q4715"/>
      <c r="R4715"/>
      <c r="S4715"/>
      <c r="T4715"/>
      <c r="U4715"/>
      <c r="V4715" s="2"/>
    </row>
    <row r="4716" spans="2:22" x14ac:dyDescent="0.2">
      <c r="B4716" s="2"/>
      <c r="C4716" s="2"/>
      <c r="D4716" s="2"/>
      <c r="E4716" s="2"/>
      <c r="F4716" s="2"/>
      <c r="G4716" s="3"/>
      <c r="H4716" s="3"/>
      <c r="I4716" s="2"/>
      <c r="J4716"/>
      <c r="K4716"/>
      <c r="L4716"/>
      <c r="M4716"/>
      <c r="N4716"/>
      <c r="O4716"/>
      <c r="P4716"/>
      <c r="Q4716"/>
      <c r="R4716"/>
      <c r="S4716"/>
      <c r="T4716"/>
      <c r="U4716"/>
      <c r="V4716" s="2"/>
    </row>
    <row r="4717" spans="2:22" x14ac:dyDescent="0.2">
      <c r="B4717" s="2"/>
      <c r="C4717" s="2"/>
      <c r="D4717" s="2"/>
      <c r="E4717" s="2"/>
      <c r="F4717" s="2"/>
      <c r="G4717" s="3"/>
      <c r="H4717" s="3"/>
      <c r="I4717" s="2"/>
      <c r="J4717"/>
      <c r="K4717"/>
      <c r="L4717"/>
      <c r="M4717"/>
      <c r="N4717"/>
      <c r="O4717"/>
      <c r="P4717"/>
      <c r="Q4717"/>
      <c r="R4717"/>
      <c r="S4717"/>
      <c r="T4717"/>
      <c r="U4717"/>
      <c r="V4717" s="2"/>
    </row>
    <row r="4718" spans="2:22" x14ac:dyDescent="0.2">
      <c r="B4718" s="2"/>
      <c r="C4718" s="2"/>
      <c r="D4718" s="2"/>
      <c r="E4718" s="2"/>
      <c r="F4718" s="2"/>
      <c r="G4718" s="3"/>
      <c r="H4718" s="3"/>
      <c r="I4718" s="2"/>
      <c r="J4718"/>
      <c r="K4718"/>
      <c r="L4718"/>
      <c r="M4718"/>
      <c r="N4718"/>
      <c r="O4718"/>
      <c r="P4718"/>
      <c r="Q4718"/>
      <c r="R4718"/>
      <c r="S4718"/>
      <c r="T4718"/>
      <c r="U4718"/>
      <c r="V4718" s="2"/>
    </row>
    <row r="4719" spans="2:22" x14ac:dyDescent="0.2">
      <c r="B4719" s="2"/>
      <c r="C4719" s="2"/>
      <c r="D4719" s="2"/>
      <c r="E4719" s="2"/>
      <c r="F4719" s="2"/>
      <c r="G4719" s="3"/>
      <c r="H4719" s="3"/>
      <c r="I4719" s="2"/>
      <c r="J4719"/>
      <c r="K4719"/>
      <c r="L4719"/>
      <c r="M4719"/>
      <c r="N4719"/>
      <c r="O4719"/>
      <c r="P4719"/>
      <c r="Q4719"/>
      <c r="R4719"/>
      <c r="S4719"/>
      <c r="T4719"/>
      <c r="U4719"/>
      <c r="V4719" s="2"/>
    </row>
    <row r="4720" spans="2:22" x14ac:dyDescent="0.2">
      <c r="B4720" s="2"/>
      <c r="C4720" s="2"/>
      <c r="D4720" s="2"/>
      <c r="E4720" s="2"/>
      <c r="F4720" s="2"/>
      <c r="G4720" s="3"/>
      <c r="H4720" s="3"/>
      <c r="I4720" s="2"/>
      <c r="J4720"/>
      <c r="K4720"/>
      <c r="L4720"/>
      <c r="M4720"/>
      <c r="N4720"/>
      <c r="O4720"/>
      <c r="P4720"/>
      <c r="Q4720"/>
      <c r="R4720"/>
      <c r="S4720"/>
      <c r="T4720"/>
      <c r="U4720"/>
      <c r="V4720" s="2"/>
    </row>
    <row r="4721" spans="2:22" x14ac:dyDescent="0.2">
      <c r="B4721" s="2"/>
      <c r="C4721" s="2"/>
      <c r="D4721" s="2"/>
      <c r="E4721" s="2"/>
      <c r="F4721" s="2"/>
      <c r="G4721" s="3"/>
      <c r="H4721" s="3"/>
      <c r="I4721" s="2"/>
      <c r="J4721"/>
      <c r="K4721"/>
      <c r="L4721"/>
      <c r="M4721"/>
      <c r="N4721"/>
      <c r="O4721"/>
      <c r="P4721"/>
      <c r="Q4721"/>
      <c r="R4721"/>
      <c r="S4721"/>
      <c r="T4721"/>
      <c r="U4721"/>
      <c r="V4721" s="2"/>
    </row>
    <row r="4722" spans="2:22" x14ac:dyDescent="0.2">
      <c r="B4722" s="2"/>
      <c r="C4722" s="2"/>
      <c r="D4722" s="2"/>
      <c r="E4722" s="2"/>
      <c r="F4722" s="2"/>
      <c r="G4722" s="3"/>
      <c r="H4722" s="3"/>
      <c r="I4722" s="2"/>
      <c r="J4722"/>
      <c r="K4722"/>
      <c r="L4722"/>
      <c r="M4722"/>
      <c r="N4722"/>
      <c r="O4722"/>
      <c r="P4722"/>
      <c r="Q4722"/>
      <c r="R4722"/>
      <c r="S4722"/>
      <c r="T4722"/>
      <c r="U4722"/>
      <c r="V4722" s="2"/>
    </row>
    <row r="4723" spans="2:22" x14ac:dyDescent="0.2">
      <c r="B4723" s="2"/>
      <c r="C4723" s="2"/>
      <c r="D4723" s="2"/>
      <c r="E4723" s="2"/>
      <c r="F4723" s="2"/>
      <c r="G4723" s="3"/>
      <c r="H4723" s="3"/>
      <c r="I4723" s="2"/>
      <c r="J4723"/>
      <c r="K4723"/>
      <c r="L4723"/>
      <c r="M4723"/>
      <c r="N4723"/>
      <c r="O4723"/>
      <c r="P4723"/>
      <c r="Q4723"/>
      <c r="R4723"/>
      <c r="S4723"/>
      <c r="T4723"/>
      <c r="U4723"/>
      <c r="V4723" s="2"/>
    </row>
    <row r="4724" spans="2:22" x14ac:dyDescent="0.2">
      <c r="B4724" s="2"/>
      <c r="C4724" s="2"/>
      <c r="D4724" s="2"/>
      <c r="E4724" s="2"/>
      <c r="F4724" s="2"/>
      <c r="G4724" s="3"/>
      <c r="H4724" s="3"/>
      <c r="I4724" s="2"/>
      <c r="J4724"/>
      <c r="K4724"/>
      <c r="L4724"/>
      <c r="M4724"/>
      <c r="N4724"/>
      <c r="O4724"/>
      <c r="P4724"/>
      <c r="Q4724"/>
      <c r="R4724"/>
      <c r="S4724"/>
      <c r="T4724"/>
      <c r="U4724"/>
      <c r="V4724" s="2"/>
    </row>
    <row r="4725" spans="2:22" x14ac:dyDescent="0.2">
      <c r="B4725" s="2"/>
      <c r="C4725" s="2"/>
      <c r="D4725" s="2"/>
      <c r="E4725" s="2"/>
      <c r="F4725" s="2"/>
      <c r="G4725" s="3"/>
      <c r="H4725" s="3"/>
      <c r="I4725" s="2"/>
      <c r="J4725"/>
      <c r="K4725"/>
      <c r="L4725"/>
      <c r="M4725"/>
      <c r="N4725"/>
      <c r="O4725"/>
      <c r="P4725"/>
      <c r="Q4725"/>
      <c r="R4725"/>
      <c r="S4725"/>
      <c r="T4725"/>
      <c r="U4725"/>
      <c r="V4725" s="2"/>
    </row>
    <row r="4726" spans="2:22" x14ac:dyDescent="0.2">
      <c r="B4726" s="2"/>
      <c r="C4726" s="2"/>
      <c r="D4726" s="2"/>
      <c r="E4726" s="2"/>
      <c r="F4726" s="2"/>
      <c r="G4726" s="3"/>
      <c r="H4726" s="3"/>
      <c r="I4726" s="2"/>
      <c r="J4726"/>
      <c r="K4726"/>
      <c r="L4726"/>
      <c r="M4726"/>
      <c r="N4726"/>
      <c r="O4726"/>
      <c r="P4726"/>
      <c r="Q4726"/>
      <c r="R4726"/>
      <c r="S4726"/>
      <c r="T4726"/>
      <c r="U4726"/>
      <c r="V4726" s="2"/>
    </row>
    <row r="4727" spans="2:22" x14ac:dyDescent="0.2">
      <c r="B4727" s="2"/>
      <c r="C4727" s="2"/>
      <c r="D4727" s="2"/>
      <c r="E4727" s="2"/>
      <c r="F4727" s="2"/>
      <c r="G4727" s="3"/>
      <c r="H4727" s="3"/>
      <c r="I4727" s="2"/>
      <c r="J4727"/>
      <c r="K4727"/>
      <c r="L4727"/>
      <c r="M4727"/>
      <c r="N4727"/>
      <c r="O4727"/>
      <c r="P4727"/>
      <c r="Q4727"/>
      <c r="R4727"/>
      <c r="S4727"/>
      <c r="T4727"/>
      <c r="U4727"/>
      <c r="V4727" s="2"/>
    </row>
    <row r="4728" spans="2:22" x14ac:dyDescent="0.2">
      <c r="B4728" s="2"/>
      <c r="C4728" s="2"/>
      <c r="D4728" s="2"/>
      <c r="E4728" s="2"/>
      <c r="F4728" s="2"/>
      <c r="G4728" s="3"/>
      <c r="H4728" s="3"/>
      <c r="I4728" s="2"/>
      <c r="J4728"/>
      <c r="K4728"/>
      <c r="L4728"/>
      <c r="M4728"/>
      <c r="N4728"/>
      <c r="O4728"/>
      <c r="P4728"/>
      <c r="Q4728"/>
      <c r="R4728"/>
      <c r="S4728"/>
      <c r="T4728"/>
      <c r="U4728"/>
      <c r="V4728" s="2"/>
    </row>
    <row r="4729" spans="2:22" x14ac:dyDescent="0.2">
      <c r="B4729" s="2"/>
      <c r="C4729" s="2"/>
      <c r="D4729" s="2"/>
      <c r="E4729" s="2"/>
      <c r="F4729" s="2"/>
      <c r="G4729" s="3"/>
      <c r="H4729" s="3"/>
      <c r="I4729" s="2"/>
      <c r="J4729"/>
      <c r="K4729"/>
      <c r="L4729"/>
      <c r="M4729"/>
      <c r="N4729"/>
      <c r="O4729"/>
      <c r="P4729"/>
      <c r="Q4729"/>
      <c r="R4729"/>
      <c r="S4729"/>
      <c r="T4729"/>
      <c r="U4729"/>
      <c r="V4729" s="2"/>
    </row>
    <row r="4730" spans="2:22" x14ac:dyDescent="0.2">
      <c r="B4730" s="2"/>
      <c r="C4730" s="2"/>
      <c r="D4730" s="2"/>
      <c r="E4730" s="2"/>
      <c r="F4730" s="2"/>
      <c r="G4730" s="3"/>
      <c r="H4730" s="3"/>
      <c r="I4730" s="2"/>
      <c r="J4730"/>
      <c r="K4730"/>
      <c r="L4730"/>
      <c r="M4730"/>
      <c r="N4730"/>
      <c r="O4730"/>
      <c r="P4730"/>
      <c r="Q4730"/>
      <c r="R4730"/>
      <c r="S4730"/>
      <c r="T4730"/>
      <c r="U4730"/>
      <c r="V4730" s="2"/>
    </row>
    <row r="4731" spans="2:22" x14ac:dyDescent="0.2">
      <c r="B4731" s="2"/>
      <c r="C4731" s="2"/>
      <c r="D4731" s="2"/>
      <c r="E4731" s="2"/>
      <c r="F4731" s="2"/>
      <c r="G4731" s="3"/>
      <c r="H4731" s="3"/>
      <c r="I4731" s="2"/>
      <c r="J4731"/>
      <c r="K4731"/>
      <c r="L4731"/>
      <c r="M4731"/>
      <c r="N4731"/>
      <c r="O4731"/>
      <c r="P4731"/>
      <c r="Q4731"/>
      <c r="R4731"/>
      <c r="S4731"/>
      <c r="T4731"/>
      <c r="U4731"/>
      <c r="V4731" s="2"/>
    </row>
    <row r="4732" spans="2:22" x14ac:dyDescent="0.2">
      <c r="B4732" s="2"/>
      <c r="C4732" s="2"/>
      <c r="D4732" s="2"/>
      <c r="E4732" s="2"/>
      <c r="F4732" s="2"/>
      <c r="G4732" s="3"/>
      <c r="H4732" s="3"/>
      <c r="I4732" s="2"/>
      <c r="J4732"/>
      <c r="K4732"/>
      <c r="L4732"/>
      <c r="M4732"/>
      <c r="N4732"/>
      <c r="O4732"/>
      <c r="P4732"/>
      <c r="Q4732"/>
      <c r="R4732"/>
      <c r="S4732"/>
      <c r="T4732"/>
      <c r="U4732"/>
      <c r="V4732" s="2"/>
    </row>
    <row r="4733" spans="2:22" x14ac:dyDescent="0.2">
      <c r="B4733" s="2"/>
      <c r="C4733" s="2"/>
      <c r="D4733" s="2"/>
      <c r="E4733" s="2"/>
      <c r="F4733" s="2"/>
      <c r="G4733" s="3"/>
      <c r="H4733" s="3"/>
      <c r="I4733" s="2"/>
      <c r="J4733"/>
      <c r="K4733"/>
      <c r="L4733"/>
      <c r="M4733"/>
      <c r="N4733"/>
      <c r="O4733"/>
      <c r="P4733"/>
      <c r="Q4733"/>
      <c r="R4733"/>
      <c r="S4733"/>
      <c r="T4733"/>
      <c r="U4733"/>
      <c r="V4733" s="2"/>
    </row>
    <row r="4734" spans="2:22" x14ac:dyDescent="0.2">
      <c r="B4734" s="2"/>
      <c r="C4734" s="2"/>
      <c r="D4734" s="2"/>
      <c r="E4734" s="2"/>
      <c r="F4734" s="2"/>
      <c r="G4734" s="3"/>
      <c r="H4734" s="3"/>
      <c r="I4734" s="2"/>
      <c r="J4734"/>
      <c r="K4734"/>
      <c r="L4734"/>
      <c r="M4734"/>
      <c r="N4734"/>
      <c r="O4734"/>
      <c r="P4734"/>
      <c r="Q4734"/>
      <c r="R4734"/>
      <c r="S4734"/>
      <c r="T4734"/>
      <c r="U4734"/>
      <c r="V4734" s="2"/>
    </row>
    <row r="4735" spans="2:22" x14ac:dyDescent="0.2">
      <c r="B4735" s="2"/>
      <c r="C4735" s="2"/>
      <c r="D4735" s="2"/>
      <c r="E4735" s="2"/>
      <c r="F4735" s="2"/>
      <c r="G4735" s="3"/>
      <c r="H4735" s="3"/>
      <c r="I4735" s="2"/>
      <c r="J4735"/>
      <c r="K4735"/>
      <c r="L4735"/>
      <c r="M4735"/>
      <c r="N4735"/>
      <c r="O4735"/>
      <c r="P4735"/>
      <c r="Q4735"/>
      <c r="R4735"/>
      <c r="S4735"/>
      <c r="T4735"/>
      <c r="U4735"/>
      <c r="V4735" s="2"/>
    </row>
    <row r="4736" spans="2:22" x14ac:dyDescent="0.2">
      <c r="B4736" s="2"/>
      <c r="C4736" s="2"/>
      <c r="D4736" s="2"/>
      <c r="E4736" s="2"/>
      <c r="F4736" s="2"/>
      <c r="G4736" s="3"/>
      <c r="H4736" s="3"/>
      <c r="I4736" s="2"/>
      <c r="J4736"/>
      <c r="K4736"/>
      <c r="L4736"/>
      <c r="M4736"/>
      <c r="N4736"/>
      <c r="O4736"/>
      <c r="P4736"/>
      <c r="Q4736"/>
      <c r="R4736"/>
      <c r="S4736"/>
      <c r="T4736"/>
      <c r="U4736"/>
      <c r="V4736" s="2"/>
    </row>
    <row r="4737" spans="2:22" x14ac:dyDescent="0.2">
      <c r="B4737" s="2"/>
      <c r="C4737" s="2"/>
      <c r="D4737" s="2"/>
      <c r="E4737" s="2"/>
      <c r="F4737" s="2"/>
      <c r="G4737" s="3"/>
      <c r="H4737" s="3"/>
      <c r="I4737" s="2"/>
      <c r="J4737"/>
      <c r="K4737"/>
      <c r="L4737"/>
      <c r="M4737"/>
      <c r="N4737"/>
      <c r="O4737"/>
      <c r="P4737"/>
      <c r="Q4737"/>
      <c r="R4737"/>
      <c r="S4737"/>
      <c r="T4737"/>
      <c r="U4737"/>
      <c r="V4737" s="2"/>
    </row>
    <row r="4738" spans="2:22" x14ac:dyDescent="0.2">
      <c r="B4738" s="2"/>
      <c r="C4738" s="2"/>
      <c r="D4738" s="2"/>
      <c r="E4738" s="2"/>
      <c r="F4738" s="2"/>
      <c r="G4738" s="3"/>
      <c r="H4738" s="3"/>
      <c r="I4738" s="2"/>
      <c r="J4738"/>
      <c r="K4738"/>
      <c r="L4738"/>
      <c r="M4738"/>
      <c r="N4738"/>
      <c r="O4738"/>
      <c r="P4738"/>
      <c r="Q4738"/>
      <c r="R4738"/>
      <c r="S4738"/>
      <c r="T4738"/>
      <c r="U4738"/>
      <c r="V4738" s="2"/>
    </row>
    <row r="4739" spans="2:22" x14ac:dyDescent="0.2">
      <c r="B4739" s="2"/>
      <c r="C4739" s="2"/>
      <c r="D4739" s="2"/>
      <c r="E4739" s="2"/>
      <c r="F4739" s="2"/>
      <c r="G4739" s="3"/>
      <c r="H4739" s="3"/>
      <c r="I4739" s="2"/>
      <c r="J4739"/>
      <c r="K4739"/>
      <c r="L4739"/>
      <c r="M4739"/>
      <c r="N4739"/>
      <c r="O4739"/>
      <c r="P4739"/>
      <c r="Q4739"/>
      <c r="R4739"/>
      <c r="S4739"/>
      <c r="T4739"/>
      <c r="U4739"/>
      <c r="V4739" s="2"/>
    </row>
    <row r="4740" spans="2:22" x14ac:dyDescent="0.2">
      <c r="B4740" s="2"/>
      <c r="C4740" s="2"/>
      <c r="D4740" s="2"/>
      <c r="E4740" s="2"/>
      <c r="F4740" s="2"/>
      <c r="G4740" s="3"/>
      <c r="H4740" s="3"/>
      <c r="I4740" s="2"/>
      <c r="J4740"/>
      <c r="K4740"/>
      <c r="L4740"/>
      <c r="M4740"/>
      <c r="N4740"/>
      <c r="O4740"/>
      <c r="P4740"/>
      <c r="Q4740"/>
      <c r="R4740"/>
      <c r="S4740"/>
      <c r="T4740"/>
      <c r="U4740"/>
      <c r="V4740" s="2"/>
    </row>
    <row r="4741" spans="2:22" x14ac:dyDescent="0.2">
      <c r="B4741" s="2"/>
      <c r="C4741" s="2"/>
      <c r="D4741" s="2"/>
      <c r="E4741" s="2"/>
      <c r="F4741" s="2"/>
      <c r="G4741" s="3"/>
      <c r="H4741" s="3"/>
      <c r="I4741" s="2"/>
      <c r="J4741"/>
      <c r="K4741"/>
      <c r="L4741"/>
      <c r="M4741"/>
      <c r="N4741"/>
      <c r="O4741"/>
      <c r="P4741"/>
      <c r="Q4741"/>
      <c r="R4741"/>
      <c r="S4741"/>
      <c r="T4741"/>
      <c r="U4741"/>
      <c r="V4741" s="2"/>
    </row>
    <row r="4742" spans="2:22" x14ac:dyDescent="0.2">
      <c r="B4742" s="2"/>
      <c r="C4742" s="2"/>
      <c r="D4742" s="2"/>
      <c r="E4742" s="2"/>
      <c r="F4742" s="2"/>
      <c r="G4742" s="3"/>
      <c r="H4742" s="3"/>
      <c r="I4742" s="2"/>
      <c r="J4742"/>
      <c r="K4742"/>
      <c r="L4742"/>
      <c r="M4742"/>
      <c r="N4742"/>
      <c r="O4742"/>
      <c r="P4742"/>
      <c r="Q4742"/>
      <c r="R4742"/>
      <c r="S4742"/>
      <c r="T4742"/>
      <c r="U4742"/>
      <c r="V4742" s="2"/>
    </row>
    <row r="4743" spans="2:22" x14ac:dyDescent="0.2">
      <c r="B4743" s="2"/>
      <c r="C4743" s="2"/>
      <c r="D4743" s="2"/>
      <c r="E4743" s="2"/>
      <c r="F4743" s="2"/>
      <c r="G4743" s="3"/>
      <c r="H4743" s="3"/>
      <c r="I4743" s="2"/>
      <c r="J4743"/>
      <c r="K4743"/>
      <c r="L4743"/>
      <c r="M4743"/>
      <c r="N4743"/>
      <c r="O4743"/>
      <c r="P4743"/>
      <c r="Q4743"/>
      <c r="R4743"/>
      <c r="S4743"/>
      <c r="T4743"/>
      <c r="U4743"/>
      <c r="V4743" s="2"/>
    </row>
    <row r="4744" spans="2:22" x14ac:dyDescent="0.2">
      <c r="B4744" s="2"/>
      <c r="C4744" s="2"/>
      <c r="D4744" s="2"/>
      <c r="E4744" s="2"/>
      <c r="F4744" s="2"/>
      <c r="G4744" s="3"/>
      <c r="H4744" s="3"/>
      <c r="I4744" s="2"/>
      <c r="J4744"/>
      <c r="K4744"/>
      <c r="L4744"/>
      <c r="M4744"/>
      <c r="N4744"/>
      <c r="O4744"/>
      <c r="P4744"/>
      <c r="Q4744"/>
      <c r="R4744"/>
      <c r="S4744"/>
      <c r="T4744"/>
      <c r="U4744"/>
      <c r="V4744" s="2"/>
    </row>
    <row r="4745" spans="2:22" x14ac:dyDescent="0.2">
      <c r="B4745" s="2"/>
      <c r="C4745" s="2"/>
      <c r="D4745" s="2"/>
      <c r="E4745" s="2"/>
      <c r="F4745" s="2"/>
      <c r="G4745" s="3"/>
      <c r="H4745" s="3"/>
      <c r="I4745" s="2"/>
      <c r="J4745"/>
      <c r="K4745"/>
      <c r="L4745"/>
      <c r="M4745"/>
      <c r="N4745"/>
      <c r="O4745"/>
      <c r="P4745"/>
      <c r="Q4745"/>
      <c r="R4745"/>
      <c r="S4745"/>
      <c r="T4745"/>
      <c r="U4745"/>
      <c r="V4745" s="2"/>
    </row>
    <row r="4746" spans="2:22" x14ac:dyDescent="0.2">
      <c r="B4746" s="2"/>
      <c r="C4746" s="2"/>
      <c r="D4746" s="2"/>
      <c r="E4746" s="2"/>
      <c r="F4746" s="2"/>
      <c r="G4746" s="3"/>
      <c r="H4746" s="3"/>
      <c r="I4746" s="2"/>
      <c r="J4746"/>
      <c r="K4746"/>
      <c r="L4746"/>
      <c r="M4746"/>
      <c r="N4746"/>
      <c r="O4746"/>
      <c r="P4746"/>
      <c r="Q4746"/>
      <c r="R4746"/>
      <c r="S4746"/>
      <c r="T4746"/>
      <c r="U4746"/>
      <c r="V4746" s="2"/>
    </row>
    <row r="4747" spans="2:22" x14ac:dyDescent="0.2">
      <c r="B4747" s="2"/>
      <c r="C4747" s="2"/>
      <c r="D4747" s="2"/>
      <c r="E4747" s="2"/>
      <c r="F4747" s="2"/>
      <c r="G4747" s="3"/>
      <c r="H4747" s="3"/>
      <c r="I4747" s="2"/>
      <c r="J4747"/>
      <c r="K4747"/>
      <c r="L4747"/>
      <c r="M4747"/>
      <c r="N4747"/>
      <c r="O4747"/>
      <c r="P4747"/>
      <c r="Q4747"/>
      <c r="R4747"/>
      <c r="S4747"/>
      <c r="T4747"/>
      <c r="U4747"/>
      <c r="V4747" s="2"/>
    </row>
    <row r="4748" spans="2:22" x14ac:dyDescent="0.2">
      <c r="B4748" s="2"/>
      <c r="C4748" s="2"/>
      <c r="D4748" s="2"/>
      <c r="E4748" s="2"/>
      <c r="F4748" s="2"/>
      <c r="G4748" s="3"/>
      <c r="H4748" s="3"/>
      <c r="I4748" s="2"/>
      <c r="J4748"/>
      <c r="K4748"/>
      <c r="L4748"/>
      <c r="M4748"/>
      <c r="N4748"/>
      <c r="O4748"/>
      <c r="P4748"/>
      <c r="Q4748"/>
      <c r="R4748"/>
      <c r="S4748"/>
      <c r="T4748"/>
      <c r="U4748"/>
      <c r="V4748" s="2"/>
    </row>
    <row r="4749" spans="2:22" x14ac:dyDescent="0.2">
      <c r="B4749" s="2"/>
      <c r="C4749" s="2"/>
      <c r="D4749" s="2"/>
      <c r="E4749" s="2"/>
      <c r="F4749" s="2"/>
      <c r="G4749" s="3"/>
      <c r="H4749" s="3"/>
      <c r="I4749" s="2"/>
      <c r="J4749"/>
      <c r="K4749"/>
      <c r="L4749"/>
      <c r="M4749"/>
      <c r="N4749"/>
      <c r="O4749"/>
      <c r="P4749"/>
      <c r="Q4749"/>
      <c r="R4749"/>
      <c r="S4749"/>
      <c r="T4749"/>
      <c r="U4749"/>
      <c r="V4749" s="2"/>
    </row>
    <row r="4750" spans="2:22" x14ac:dyDescent="0.2">
      <c r="B4750" s="2"/>
      <c r="C4750" s="2"/>
      <c r="D4750" s="2"/>
      <c r="E4750" s="2"/>
      <c r="F4750" s="2"/>
      <c r="G4750" s="3"/>
      <c r="H4750" s="3"/>
      <c r="I4750" s="2"/>
      <c r="J4750"/>
      <c r="K4750"/>
      <c r="L4750"/>
      <c r="M4750"/>
      <c r="N4750"/>
      <c r="O4750"/>
      <c r="P4750"/>
      <c r="Q4750"/>
      <c r="R4750"/>
      <c r="S4750"/>
      <c r="T4750"/>
      <c r="U4750"/>
      <c r="V4750" s="2"/>
    </row>
    <row r="4751" spans="2:22" x14ac:dyDescent="0.2">
      <c r="B4751" s="2"/>
      <c r="C4751" s="2"/>
      <c r="D4751" s="2"/>
      <c r="E4751" s="2"/>
      <c r="F4751" s="2"/>
      <c r="G4751" s="3"/>
      <c r="H4751" s="3"/>
      <c r="I4751" s="2"/>
      <c r="J4751"/>
      <c r="K4751"/>
      <c r="L4751"/>
      <c r="M4751"/>
      <c r="N4751"/>
      <c r="O4751"/>
      <c r="P4751"/>
      <c r="Q4751"/>
      <c r="R4751"/>
      <c r="S4751"/>
      <c r="T4751"/>
      <c r="U4751"/>
      <c r="V4751" s="2"/>
    </row>
    <row r="4752" spans="2:22" x14ac:dyDescent="0.2">
      <c r="B4752" s="2"/>
      <c r="C4752" s="2"/>
      <c r="D4752" s="2"/>
      <c r="E4752" s="2"/>
      <c r="F4752" s="2"/>
      <c r="G4752" s="3"/>
      <c r="H4752" s="3"/>
      <c r="I4752" s="2"/>
      <c r="J4752"/>
      <c r="K4752"/>
      <c r="L4752"/>
      <c r="M4752"/>
      <c r="N4752"/>
      <c r="O4752"/>
      <c r="P4752"/>
      <c r="Q4752"/>
      <c r="R4752"/>
      <c r="S4752"/>
      <c r="T4752"/>
      <c r="U4752"/>
      <c r="V4752" s="2"/>
    </row>
    <row r="4753" spans="2:22" x14ac:dyDescent="0.2">
      <c r="B4753" s="2"/>
      <c r="C4753" s="2"/>
      <c r="D4753" s="2"/>
      <c r="E4753" s="2"/>
      <c r="F4753" s="2"/>
      <c r="G4753" s="3"/>
      <c r="H4753" s="3"/>
      <c r="I4753" s="2"/>
      <c r="J4753"/>
      <c r="K4753"/>
      <c r="L4753"/>
      <c r="M4753"/>
      <c r="N4753"/>
      <c r="O4753"/>
      <c r="P4753"/>
      <c r="Q4753"/>
      <c r="R4753"/>
      <c r="S4753"/>
      <c r="T4753"/>
      <c r="U4753"/>
      <c r="V4753" s="2"/>
    </row>
    <row r="4754" spans="2:22" x14ac:dyDescent="0.2">
      <c r="B4754" s="2"/>
      <c r="C4754" s="2"/>
      <c r="D4754" s="2"/>
      <c r="E4754" s="2"/>
      <c r="F4754" s="2"/>
      <c r="G4754" s="3"/>
      <c r="H4754" s="3"/>
      <c r="I4754" s="2"/>
      <c r="J4754"/>
      <c r="K4754"/>
      <c r="L4754"/>
      <c r="M4754"/>
      <c r="N4754"/>
      <c r="O4754"/>
      <c r="P4754"/>
      <c r="Q4754"/>
      <c r="R4754"/>
      <c r="S4754"/>
      <c r="T4754"/>
      <c r="U4754"/>
      <c r="V4754" s="2"/>
    </row>
    <row r="4755" spans="2:22" x14ac:dyDescent="0.2">
      <c r="B4755" s="2"/>
      <c r="C4755" s="2"/>
      <c r="D4755" s="2"/>
      <c r="E4755" s="2"/>
      <c r="F4755" s="2"/>
      <c r="G4755" s="3"/>
      <c r="H4755" s="3"/>
      <c r="I4755" s="2"/>
      <c r="J4755"/>
      <c r="K4755"/>
      <c r="L4755"/>
      <c r="M4755"/>
      <c r="N4755"/>
      <c r="O4755"/>
      <c r="P4755"/>
      <c r="Q4755"/>
      <c r="R4755"/>
      <c r="S4755"/>
      <c r="T4755"/>
      <c r="U4755"/>
      <c r="V4755" s="2"/>
    </row>
    <row r="4756" spans="2:22" x14ac:dyDescent="0.2">
      <c r="B4756" s="2"/>
      <c r="C4756" s="2"/>
      <c r="D4756" s="2"/>
      <c r="E4756" s="2"/>
      <c r="F4756" s="2"/>
      <c r="G4756" s="3"/>
      <c r="H4756" s="3"/>
      <c r="I4756" s="2"/>
      <c r="J4756"/>
      <c r="K4756"/>
      <c r="L4756"/>
      <c r="M4756"/>
      <c r="N4756"/>
      <c r="O4756"/>
      <c r="P4756"/>
      <c r="Q4756"/>
      <c r="R4756"/>
      <c r="S4756"/>
      <c r="T4756"/>
      <c r="U4756"/>
      <c r="V4756" s="2"/>
    </row>
    <row r="4757" spans="2:22" x14ac:dyDescent="0.2">
      <c r="B4757" s="2"/>
      <c r="C4757" s="2"/>
      <c r="D4757" s="2"/>
      <c r="E4757" s="2"/>
      <c r="F4757" s="2"/>
      <c r="G4757" s="3"/>
      <c r="H4757" s="3"/>
      <c r="I4757" s="2"/>
      <c r="J4757"/>
      <c r="K4757"/>
      <c r="L4757"/>
      <c r="M4757"/>
      <c r="N4757"/>
      <c r="O4757"/>
      <c r="P4757"/>
      <c r="Q4757"/>
      <c r="R4757"/>
      <c r="S4757"/>
      <c r="T4757"/>
      <c r="U4757"/>
      <c r="V4757" s="2"/>
    </row>
    <row r="4758" spans="2:22" x14ac:dyDescent="0.2">
      <c r="B4758" s="2"/>
      <c r="C4758" s="2"/>
      <c r="D4758" s="2"/>
      <c r="E4758" s="2"/>
      <c r="F4758" s="2"/>
      <c r="G4758" s="3"/>
      <c r="H4758" s="3"/>
      <c r="I4758" s="2"/>
      <c r="J4758"/>
      <c r="K4758"/>
      <c r="L4758"/>
      <c r="M4758"/>
      <c r="N4758"/>
      <c r="O4758"/>
      <c r="P4758"/>
      <c r="Q4758"/>
      <c r="R4758"/>
      <c r="S4758"/>
      <c r="T4758"/>
      <c r="U4758"/>
      <c r="V4758" s="2"/>
    </row>
    <row r="4759" spans="2:22" x14ac:dyDescent="0.2">
      <c r="B4759" s="2"/>
      <c r="C4759" s="2"/>
      <c r="D4759" s="2"/>
      <c r="E4759" s="2"/>
      <c r="F4759" s="2"/>
      <c r="G4759" s="3"/>
      <c r="H4759" s="3"/>
      <c r="I4759" s="2"/>
      <c r="J4759"/>
      <c r="K4759"/>
      <c r="L4759"/>
      <c r="M4759"/>
      <c r="N4759"/>
      <c r="O4759"/>
      <c r="P4759"/>
      <c r="Q4759"/>
      <c r="R4759"/>
      <c r="S4759"/>
      <c r="T4759"/>
      <c r="U4759"/>
      <c r="V4759" s="2"/>
    </row>
    <row r="4760" spans="2:22" x14ac:dyDescent="0.2">
      <c r="B4760" s="2"/>
      <c r="C4760" s="2"/>
      <c r="D4760" s="2"/>
      <c r="E4760" s="2"/>
      <c r="F4760" s="2"/>
      <c r="G4760" s="3"/>
      <c r="H4760" s="3"/>
      <c r="I4760" s="2"/>
      <c r="J4760"/>
      <c r="K4760"/>
      <c r="L4760"/>
      <c r="M4760"/>
      <c r="N4760"/>
      <c r="O4760"/>
      <c r="P4760"/>
      <c r="Q4760"/>
      <c r="R4760"/>
      <c r="S4760"/>
      <c r="T4760"/>
      <c r="U4760"/>
      <c r="V4760" s="2"/>
    </row>
    <row r="4761" spans="2:22" x14ac:dyDescent="0.2">
      <c r="B4761" s="2"/>
      <c r="C4761" s="2"/>
      <c r="D4761" s="2"/>
      <c r="E4761" s="2"/>
      <c r="F4761" s="2"/>
      <c r="G4761" s="3"/>
      <c r="H4761" s="3"/>
      <c r="I4761" s="2"/>
      <c r="J4761"/>
      <c r="K4761"/>
      <c r="L4761"/>
      <c r="M4761"/>
      <c r="N4761"/>
      <c r="O4761"/>
      <c r="P4761"/>
      <c r="Q4761"/>
      <c r="R4761"/>
      <c r="S4761"/>
      <c r="T4761"/>
      <c r="U4761"/>
      <c r="V4761" s="2"/>
    </row>
    <row r="4762" spans="2:22" x14ac:dyDescent="0.2">
      <c r="B4762" s="2"/>
      <c r="C4762" s="2"/>
      <c r="D4762" s="2"/>
      <c r="E4762" s="2"/>
      <c r="F4762" s="2"/>
      <c r="G4762" s="3"/>
      <c r="H4762" s="3"/>
      <c r="I4762" s="2"/>
      <c r="J4762"/>
      <c r="K4762"/>
      <c r="L4762"/>
      <c r="M4762"/>
      <c r="N4762"/>
      <c r="O4762"/>
      <c r="P4762"/>
      <c r="Q4762"/>
      <c r="R4762"/>
      <c r="S4762"/>
      <c r="T4762"/>
      <c r="U4762"/>
      <c r="V4762" s="2"/>
    </row>
    <row r="4763" spans="2:22" x14ac:dyDescent="0.2">
      <c r="B4763" s="2"/>
      <c r="C4763" s="2"/>
      <c r="D4763" s="2"/>
      <c r="E4763" s="2"/>
      <c r="F4763" s="2"/>
      <c r="G4763" s="3"/>
      <c r="H4763" s="3"/>
      <c r="I4763" s="2"/>
      <c r="J4763"/>
      <c r="K4763"/>
      <c r="L4763"/>
      <c r="M4763"/>
      <c r="N4763"/>
      <c r="O4763"/>
      <c r="P4763"/>
      <c r="Q4763"/>
      <c r="R4763"/>
      <c r="S4763"/>
      <c r="T4763"/>
      <c r="U4763"/>
      <c r="V4763" s="2"/>
    </row>
    <row r="4764" spans="2:22" x14ac:dyDescent="0.2">
      <c r="B4764" s="2"/>
      <c r="C4764" s="2"/>
      <c r="D4764" s="2"/>
      <c r="E4764" s="2"/>
      <c r="F4764" s="2"/>
      <c r="G4764" s="3"/>
      <c r="H4764" s="3"/>
      <c r="I4764" s="2"/>
      <c r="J4764"/>
      <c r="K4764"/>
      <c r="L4764"/>
      <c r="M4764"/>
      <c r="N4764"/>
      <c r="O4764"/>
      <c r="P4764"/>
      <c r="Q4764"/>
      <c r="R4764"/>
      <c r="S4764"/>
      <c r="T4764"/>
      <c r="U4764"/>
      <c r="V4764" s="2"/>
    </row>
    <row r="4765" spans="2:22" x14ac:dyDescent="0.2">
      <c r="B4765" s="2"/>
      <c r="C4765" s="2"/>
      <c r="D4765" s="2"/>
      <c r="E4765" s="2"/>
      <c r="F4765" s="2"/>
      <c r="G4765" s="3"/>
      <c r="H4765" s="3"/>
      <c r="I4765" s="2"/>
      <c r="J4765"/>
      <c r="K4765"/>
      <c r="L4765"/>
      <c r="M4765"/>
      <c r="N4765"/>
      <c r="O4765"/>
      <c r="P4765"/>
      <c r="Q4765"/>
      <c r="R4765"/>
      <c r="S4765"/>
      <c r="T4765"/>
      <c r="U4765"/>
      <c r="V4765" s="2"/>
    </row>
    <row r="4766" spans="2:22" x14ac:dyDescent="0.2">
      <c r="B4766" s="2"/>
      <c r="C4766" s="2"/>
      <c r="D4766" s="2"/>
      <c r="E4766" s="2"/>
      <c r="F4766" s="2"/>
      <c r="G4766" s="3"/>
      <c r="H4766" s="3"/>
      <c r="I4766" s="2"/>
      <c r="J4766"/>
      <c r="K4766"/>
      <c r="L4766"/>
      <c r="M4766"/>
      <c r="N4766"/>
      <c r="O4766"/>
      <c r="P4766"/>
      <c r="Q4766"/>
      <c r="R4766"/>
      <c r="S4766"/>
      <c r="T4766"/>
      <c r="U4766"/>
      <c r="V4766" s="2"/>
    </row>
    <row r="4767" spans="2:22" x14ac:dyDescent="0.2">
      <c r="B4767" s="2"/>
      <c r="C4767" s="2"/>
      <c r="D4767" s="2"/>
      <c r="E4767" s="2"/>
      <c r="F4767" s="2"/>
      <c r="G4767" s="3"/>
      <c r="H4767" s="3"/>
      <c r="I4767" s="2"/>
      <c r="J4767"/>
      <c r="K4767"/>
      <c r="L4767"/>
      <c r="M4767"/>
      <c r="N4767"/>
      <c r="O4767"/>
      <c r="P4767"/>
      <c r="Q4767"/>
      <c r="R4767"/>
      <c r="S4767"/>
      <c r="T4767"/>
      <c r="U4767"/>
      <c r="V4767" s="2"/>
    </row>
    <row r="4768" spans="2:22" x14ac:dyDescent="0.2">
      <c r="B4768" s="2"/>
      <c r="C4768" s="2"/>
      <c r="D4768" s="2"/>
      <c r="E4768" s="2"/>
      <c r="F4768" s="2"/>
      <c r="G4768" s="3"/>
      <c r="H4768" s="3"/>
      <c r="I4768" s="2"/>
      <c r="J4768"/>
      <c r="K4768"/>
      <c r="L4768"/>
      <c r="M4768"/>
      <c r="N4768"/>
      <c r="O4768"/>
      <c r="P4768"/>
      <c r="Q4768"/>
      <c r="R4768"/>
      <c r="S4768"/>
      <c r="T4768"/>
      <c r="U4768"/>
      <c r="V4768" s="2"/>
    </row>
    <row r="4769" spans="2:22" x14ac:dyDescent="0.2">
      <c r="B4769" s="2"/>
      <c r="C4769" s="2"/>
      <c r="D4769" s="2"/>
      <c r="E4769" s="2"/>
      <c r="F4769" s="2"/>
      <c r="G4769" s="3"/>
      <c r="H4769" s="3"/>
      <c r="I4769" s="2"/>
      <c r="J4769"/>
      <c r="K4769"/>
      <c r="L4769"/>
      <c r="M4769"/>
      <c r="N4769"/>
      <c r="O4769"/>
      <c r="P4769"/>
      <c r="Q4769"/>
      <c r="R4769"/>
      <c r="S4769"/>
      <c r="T4769"/>
      <c r="U4769"/>
      <c r="V4769" s="2"/>
    </row>
    <row r="4770" spans="2:22" x14ac:dyDescent="0.2">
      <c r="B4770" s="2"/>
      <c r="C4770" s="2"/>
      <c r="D4770" s="2"/>
      <c r="E4770" s="2"/>
      <c r="F4770" s="2"/>
      <c r="G4770" s="3"/>
      <c r="H4770" s="3"/>
      <c r="I4770" s="2"/>
      <c r="J4770"/>
      <c r="K4770"/>
      <c r="L4770"/>
      <c r="M4770"/>
      <c r="N4770"/>
      <c r="O4770"/>
      <c r="P4770"/>
      <c r="Q4770"/>
      <c r="R4770"/>
      <c r="S4770"/>
      <c r="T4770"/>
      <c r="U4770"/>
      <c r="V4770" s="2"/>
    </row>
    <row r="4771" spans="2:22" x14ac:dyDescent="0.2">
      <c r="B4771" s="2"/>
      <c r="C4771" s="2"/>
      <c r="D4771" s="2"/>
      <c r="E4771" s="2"/>
      <c r="F4771" s="2"/>
      <c r="G4771" s="3"/>
      <c r="H4771" s="3"/>
      <c r="I4771" s="2"/>
      <c r="J4771"/>
      <c r="K4771"/>
      <c r="L4771"/>
      <c r="M4771"/>
      <c r="N4771"/>
      <c r="O4771"/>
      <c r="P4771"/>
      <c r="Q4771"/>
      <c r="R4771"/>
      <c r="S4771"/>
      <c r="T4771"/>
      <c r="U4771"/>
      <c r="V4771" s="2"/>
    </row>
    <row r="4772" spans="2:22" x14ac:dyDescent="0.2">
      <c r="B4772" s="2"/>
      <c r="C4772" s="2"/>
      <c r="D4772" s="2"/>
      <c r="E4772" s="2"/>
      <c r="F4772" s="2"/>
      <c r="G4772" s="3"/>
      <c r="H4772" s="3"/>
      <c r="I4772" s="2"/>
      <c r="J4772"/>
      <c r="K4772"/>
      <c r="L4772"/>
      <c r="M4772"/>
      <c r="N4772"/>
      <c r="O4772"/>
      <c r="P4772"/>
      <c r="Q4772"/>
      <c r="R4772"/>
      <c r="S4772"/>
      <c r="T4772"/>
      <c r="U4772"/>
      <c r="V4772" s="2"/>
    </row>
    <row r="4773" spans="2:22" x14ac:dyDescent="0.2">
      <c r="B4773" s="2"/>
      <c r="C4773" s="2"/>
      <c r="D4773" s="2"/>
      <c r="E4773" s="2"/>
      <c r="F4773" s="2"/>
      <c r="G4773" s="3"/>
      <c r="H4773" s="3"/>
      <c r="I4773" s="2"/>
      <c r="J4773"/>
      <c r="K4773"/>
      <c r="L4773"/>
      <c r="M4773"/>
      <c r="N4773"/>
      <c r="O4773"/>
      <c r="P4773"/>
      <c r="Q4773"/>
      <c r="R4773"/>
      <c r="S4773"/>
      <c r="T4773"/>
      <c r="U4773"/>
      <c r="V4773" s="2"/>
    </row>
    <row r="4774" spans="2:22" x14ac:dyDescent="0.2">
      <c r="B4774" s="2"/>
      <c r="C4774" s="2"/>
      <c r="D4774" s="2"/>
      <c r="E4774" s="2"/>
      <c r="F4774" s="2"/>
      <c r="G4774" s="3"/>
      <c r="H4774" s="3"/>
      <c r="I4774" s="2"/>
      <c r="J4774"/>
      <c r="K4774"/>
      <c r="L4774"/>
      <c r="M4774"/>
      <c r="N4774"/>
      <c r="O4774"/>
      <c r="P4774"/>
      <c r="Q4774"/>
      <c r="R4774"/>
      <c r="S4774"/>
      <c r="T4774"/>
      <c r="U4774"/>
      <c r="V4774" s="2"/>
    </row>
    <row r="4775" spans="2:22" x14ac:dyDescent="0.2">
      <c r="B4775" s="2"/>
      <c r="C4775" s="2"/>
      <c r="D4775" s="2"/>
      <c r="E4775" s="2"/>
      <c r="F4775" s="2"/>
      <c r="G4775" s="3"/>
      <c r="H4775" s="3"/>
      <c r="I4775" s="2"/>
      <c r="J4775"/>
      <c r="K4775"/>
      <c r="L4775"/>
      <c r="M4775"/>
      <c r="N4775"/>
      <c r="O4775"/>
      <c r="P4775"/>
      <c r="Q4775"/>
      <c r="R4775"/>
      <c r="S4775"/>
      <c r="T4775"/>
      <c r="U4775"/>
      <c r="V4775" s="2"/>
    </row>
    <row r="4776" spans="2:22" x14ac:dyDescent="0.2">
      <c r="B4776" s="2"/>
      <c r="C4776" s="2"/>
      <c r="D4776" s="2"/>
      <c r="E4776" s="2"/>
      <c r="F4776" s="2"/>
      <c r="G4776" s="3"/>
      <c r="H4776" s="3"/>
      <c r="I4776" s="2"/>
      <c r="J4776"/>
      <c r="K4776"/>
      <c r="L4776"/>
      <c r="M4776"/>
      <c r="N4776"/>
      <c r="O4776"/>
      <c r="P4776"/>
      <c r="Q4776"/>
      <c r="R4776"/>
      <c r="S4776"/>
      <c r="T4776"/>
      <c r="U4776"/>
      <c r="V4776" s="2"/>
    </row>
    <row r="4777" spans="2:22" x14ac:dyDescent="0.2">
      <c r="B4777" s="2"/>
      <c r="C4777" s="2"/>
      <c r="D4777" s="2"/>
      <c r="E4777" s="2"/>
      <c r="F4777" s="2"/>
      <c r="G4777" s="3"/>
      <c r="H4777" s="3"/>
      <c r="I4777" s="2"/>
      <c r="J4777"/>
      <c r="K4777"/>
      <c r="L4777"/>
      <c r="M4777"/>
      <c r="N4777"/>
      <c r="O4777"/>
      <c r="P4777"/>
      <c r="Q4777"/>
      <c r="R4777"/>
      <c r="S4777"/>
      <c r="T4777"/>
      <c r="U4777"/>
      <c r="V4777" s="2"/>
    </row>
    <row r="4778" spans="2:22" x14ac:dyDescent="0.2">
      <c r="B4778" s="2"/>
      <c r="C4778" s="2"/>
      <c r="D4778" s="2"/>
      <c r="E4778" s="2"/>
      <c r="F4778" s="2"/>
      <c r="G4778" s="3"/>
      <c r="H4778" s="3"/>
      <c r="I4778" s="2"/>
      <c r="J4778"/>
      <c r="K4778"/>
      <c r="L4778"/>
      <c r="M4778"/>
      <c r="N4778"/>
      <c r="O4778"/>
      <c r="P4778"/>
      <c r="Q4778"/>
      <c r="R4778"/>
      <c r="S4778"/>
      <c r="T4778"/>
      <c r="U4778"/>
      <c r="V4778" s="2"/>
    </row>
    <row r="4779" spans="2:22" x14ac:dyDescent="0.2">
      <c r="B4779" s="2"/>
      <c r="C4779" s="2"/>
      <c r="D4779" s="2"/>
      <c r="E4779" s="2"/>
      <c r="F4779" s="2"/>
      <c r="G4779" s="3"/>
      <c r="H4779" s="3"/>
      <c r="I4779" s="2"/>
      <c r="J4779"/>
      <c r="K4779"/>
      <c r="L4779"/>
      <c r="M4779"/>
      <c r="N4779"/>
      <c r="O4779"/>
      <c r="P4779"/>
      <c r="Q4779"/>
      <c r="R4779"/>
      <c r="S4779"/>
      <c r="T4779"/>
      <c r="U4779"/>
      <c r="V4779" s="2"/>
    </row>
    <row r="4780" spans="2:22" x14ac:dyDescent="0.2">
      <c r="B4780" s="2"/>
      <c r="C4780" s="2"/>
      <c r="D4780" s="2"/>
      <c r="E4780" s="2"/>
      <c r="F4780" s="2"/>
      <c r="G4780" s="3"/>
      <c r="H4780" s="3"/>
      <c r="I4780" s="2"/>
      <c r="J4780"/>
      <c r="K4780"/>
      <c r="L4780"/>
      <c r="M4780"/>
      <c r="N4780"/>
      <c r="O4780"/>
      <c r="P4780"/>
      <c r="Q4780"/>
      <c r="R4780"/>
      <c r="S4780"/>
      <c r="T4780"/>
      <c r="U4780"/>
      <c r="V4780" s="2"/>
    </row>
    <row r="4781" spans="2:22" x14ac:dyDescent="0.2">
      <c r="B4781" s="2"/>
      <c r="C4781" s="2"/>
      <c r="D4781" s="2"/>
      <c r="E4781" s="2"/>
      <c r="F4781" s="2"/>
      <c r="G4781" s="3"/>
      <c r="H4781" s="3"/>
      <c r="I4781" s="2"/>
      <c r="J4781"/>
      <c r="K4781"/>
      <c r="L4781"/>
      <c r="M4781"/>
      <c r="N4781"/>
      <c r="O4781"/>
      <c r="P4781"/>
      <c r="Q4781"/>
      <c r="R4781"/>
      <c r="S4781"/>
      <c r="T4781"/>
      <c r="U4781"/>
      <c r="V4781" s="2"/>
    </row>
    <row r="4782" spans="2:22" x14ac:dyDescent="0.2">
      <c r="B4782" s="2"/>
      <c r="C4782" s="2"/>
      <c r="D4782" s="2"/>
      <c r="E4782" s="2"/>
      <c r="F4782" s="2"/>
      <c r="G4782" s="3"/>
      <c r="H4782" s="3"/>
      <c r="I4782" s="2"/>
      <c r="J4782"/>
      <c r="K4782"/>
      <c r="L4782"/>
      <c r="M4782"/>
      <c r="N4782"/>
      <c r="O4782"/>
      <c r="P4782"/>
      <c r="Q4782"/>
      <c r="R4782"/>
      <c r="S4782"/>
      <c r="T4782"/>
      <c r="U4782"/>
      <c r="V4782" s="2"/>
    </row>
    <row r="4783" spans="2:22" x14ac:dyDescent="0.2">
      <c r="B4783" s="2"/>
      <c r="C4783" s="2"/>
      <c r="D4783" s="2"/>
      <c r="E4783" s="2"/>
      <c r="F4783" s="2"/>
      <c r="G4783" s="3"/>
      <c r="H4783" s="3"/>
      <c r="I4783" s="2"/>
      <c r="J4783"/>
      <c r="K4783"/>
      <c r="L4783"/>
      <c r="M4783"/>
      <c r="N4783"/>
      <c r="O4783"/>
      <c r="P4783"/>
      <c r="Q4783"/>
      <c r="R4783"/>
      <c r="S4783"/>
      <c r="T4783"/>
      <c r="U4783"/>
      <c r="V4783" s="2"/>
    </row>
    <row r="4784" spans="2:22" x14ac:dyDescent="0.2">
      <c r="B4784" s="2"/>
      <c r="C4784" s="2"/>
      <c r="D4784" s="2"/>
      <c r="E4784" s="2"/>
      <c r="F4784" s="2"/>
      <c r="G4784" s="3"/>
      <c r="H4784" s="3"/>
      <c r="I4784" s="2"/>
      <c r="J4784"/>
      <c r="K4784"/>
      <c r="L4784"/>
      <c r="M4784"/>
      <c r="N4784"/>
      <c r="O4784"/>
      <c r="P4784"/>
      <c r="Q4784"/>
      <c r="R4784"/>
      <c r="S4784"/>
      <c r="T4784"/>
      <c r="U4784"/>
      <c r="V4784" s="2"/>
    </row>
    <row r="4785" spans="2:22" x14ac:dyDescent="0.2">
      <c r="B4785" s="2"/>
      <c r="C4785" s="2"/>
      <c r="D4785" s="2"/>
      <c r="E4785" s="2"/>
      <c r="F4785" s="2"/>
      <c r="G4785" s="3"/>
      <c r="H4785" s="3"/>
      <c r="I4785" s="2"/>
      <c r="J4785"/>
      <c r="K4785"/>
      <c r="L4785"/>
      <c r="M4785"/>
      <c r="N4785"/>
      <c r="O4785"/>
      <c r="P4785"/>
      <c r="Q4785"/>
      <c r="R4785"/>
      <c r="S4785"/>
      <c r="T4785"/>
      <c r="U4785"/>
      <c r="V4785" s="2"/>
    </row>
    <row r="4786" spans="2:22" x14ac:dyDescent="0.2">
      <c r="B4786" s="2"/>
      <c r="C4786" s="2"/>
      <c r="D4786" s="2"/>
      <c r="E4786" s="2"/>
      <c r="F4786" s="2"/>
      <c r="G4786" s="3"/>
      <c r="H4786" s="3"/>
      <c r="I4786" s="2"/>
      <c r="J4786"/>
      <c r="K4786"/>
      <c r="L4786"/>
      <c r="M4786"/>
      <c r="N4786"/>
      <c r="O4786"/>
      <c r="P4786"/>
      <c r="Q4786"/>
      <c r="R4786"/>
      <c r="S4786"/>
      <c r="T4786"/>
      <c r="U4786"/>
      <c r="V4786" s="2"/>
    </row>
    <row r="4787" spans="2:22" x14ac:dyDescent="0.2">
      <c r="B4787" s="2"/>
      <c r="C4787" s="2"/>
      <c r="D4787" s="2"/>
      <c r="E4787" s="2"/>
      <c r="F4787" s="2"/>
      <c r="G4787" s="3"/>
      <c r="H4787" s="3"/>
      <c r="I4787" s="2"/>
      <c r="J4787"/>
      <c r="K4787"/>
      <c r="L4787"/>
      <c r="M4787"/>
      <c r="N4787"/>
      <c r="O4787"/>
      <c r="P4787"/>
      <c r="Q4787"/>
      <c r="R4787"/>
      <c r="S4787"/>
      <c r="T4787"/>
      <c r="U4787"/>
      <c r="V4787" s="2"/>
    </row>
    <row r="4788" spans="2:22" x14ac:dyDescent="0.2">
      <c r="B4788" s="2"/>
      <c r="C4788" s="2"/>
      <c r="D4788" s="2"/>
      <c r="E4788" s="2"/>
      <c r="F4788" s="2"/>
      <c r="G4788" s="3"/>
      <c r="H4788" s="3"/>
      <c r="I4788" s="2"/>
      <c r="J4788"/>
      <c r="K4788"/>
      <c r="L4788"/>
      <c r="M4788"/>
      <c r="N4788"/>
      <c r="O4788"/>
      <c r="P4788"/>
      <c r="Q4788"/>
      <c r="R4788"/>
      <c r="S4788"/>
      <c r="T4788"/>
      <c r="U4788"/>
      <c r="V4788" s="2"/>
    </row>
    <row r="4789" spans="2:22" x14ac:dyDescent="0.2">
      <c r="B4789" s="2"/>
      <c r="C4789" s="2"/>
      <c r="D4789" s="2"/>
      <c r="E4789" s="2"/>
      <c r="F4789" s="2"/>
      <c r="G4789" s="3"/>
      <c r="H4789" s="3"/>
      <c r="I4789" s="2"/>
      <c r="J4789"/>
      <c r="K4789"/>
      <c r="L4789"/>
      <c r="M4789"/>
      <c r="N4789"/>
      <c r="O4789"/>
      <c r="P4789"/>
      <c r="Q4789"/>
      <c r="R4789"/>
      <c r="S4789"/>
      <c r="T4789"/>
      <c r="U4789"/>
      <c r="V4789" s="2"/>
    </row>
    <row r="4790" spans="2:22" x14ac:dyDescent="0.2">
      <c r="B4790" s="2"/>
      <c r="C4790" s="2"/>
      <c r="D4790" s="2"/>
      <c r="E4790" s="2"/>
      <c r="F4790" s="2"/>
      <c r="G4790" s="3"/>
      <c r="H4790" s="3"/>
      <c r="I4790" s="2"/>
      <c r="J4790"/>
      <c r="K4790"/>
      <c r="L4790"/>
      <c r="M4790"/>
      <c r="N4790"/>
      <c r="O4790"/>
      <c r="P4790"/>
      <c r="Q4790"/>
      <c r="R4790"/>
      <c r="S4790"/>
      <c r="T4790"/>
      <c r="U4790"/>
      <c r="V4790" s="2"/>
    </row>
    <row r="4791" spans="2:22" x14ac:dyDescent="0.2">
      <c r="B4791" s="2"/>
      <c r="C4791" s="2"/>
      <c r="D4791" s="2"/>
      <c r="E4791" s="2"/>
      <c r="F4791" s="2"/>
      <c r="G4791" s="3"/>
      <c r="H4791" s="3"/>
      <c r="I4791" s="2"/>
      <c r="J4791"/>
      <c r="K4791"/>
      <c r="L4791"/>
      <c r="M4791"/>
      <c r="N4791"/>
      <c r="O4791"/>
      <c r="P4791"/>
      <c r="Q4791"/>
      <c r="R4791"/>
      <c r="S4791"/>
      <c r="T4791"/>
      <c r="U4791"/>
      <c r="V4791" s="2"/>
    </row>
    <row r="4792" spans="2:22" x14ac:dyDescent="0.2">
      <c r="B4792" s="2"/>
      <c r="C4792" s="2"/>
      <c r="D4792" s="2"/>
      <c r="E4792" s="2"/>
      <c r="F4792" s="2"/>
      <c r="G4792" s="3"/>
      <c r="H4792" s="3"/>
      <c r="I4792" s="2"/>
      <c r="J4792"/>
      <c r="K4792"/>
      <c r="L4792"/>
      <c r="M4792"/>
      <c r="N4792"/>
      <c r="O4792"/>
      <c r="P4792"/>
      <c r="Q4792"/>
      <c r="R4792"/>
      <c r="S4792"/>
      <c r="T4792"/>
      <c r="U4792"/>
      <c r="V4792" s="2"/>
    </row>
    <row r="4793" spans="2:22" x14ac:dyDescent="0.2">
      <c r="B4793" s="2"/>
      <c r="C4793" s="2"/>
      <c r="D4793" s="2"/>
      <c r="E4793" s="2"/>
      <c r="F4793" s="2"/>
      <c r="G4793" s="3"/>
      <c r="H4793" s="3"/>
      <c r="I4793" s="2"/>
      <c r="J4793"/>
      <c r="K4793"/>
      <c r="L4793"/>
      <c r="M4793"/>
      <c r="N4793"/>
      <c r="O4793"/>
      <c r="P4793"/>
      <c r="Q4793"/>
      <c r="R4793"/>
      <c r="S4793"/>
      <c r="T4793"/>
      <c r="U4793"/>
      <c r="V4793" s="2"/>
    </row>
    <row r="4794" spans="2:22" x14ac:dyDescent="0.2">
      <c r="B4794" s="2"/>
      <c r="C4794" s="2"/>
      <c r="D4794" s="2"/>
      <c r="E4794" s="2"/>
      <c r="F4794" s="2"/>
      <c r="G4794" s="3"/>
      <c r="H4794" s="3"/>
      <c r="I4794" s="2"/>
      <c r="J4794"/>
      <c r="K4794"/>
      <c r="L4794"/>
      <c r="M4794"/>
      <c r="N4794"/>
      <c r="O4794"/>
      <c r="P4794"/>
      <c r="Q4794"/>
      <c r="R4794"/>
      <c r="S4794"/>
      <c r="T4794"/>
      <c r="U4794"/>
      <c r="V4794" s="2"/>
    </row>
    <row r="4795" spans="2:22" x14ac:dyDescent="0.2">
      <c r="B4795" s="2"/>
      <c r="C4795" s="2"/>
      <c r="D4795" s="2"/>
      <c r="E4795" s="2"/>
      <c r="F4795" s="2"/>
      <c r="G4795" s="3"/>
      <c r="H4795" s="3"/>
      <c r="I4795" s="2"/>
      <c r="J4795"/>
      <c r="K4795"/>
      <c r="L4795"/>
      <c r="M4795"/>
      <c r="N4795"/>
      <c r="O4795"/>
      <c r="P4795"/>
      <c r="Q4795"/>
      <c r="R4795"/>
      <c r="S4795"/>
      <c r="T4795"/>
      <c r="U4795"/>
      <c r="V4795" s="2"/>
    </row>
    <row r="4796" spans="2:22" x14ac:dyDescent="0.2">
      <c r="B4796" s="2"/>
      <c r="C4796" s="2"/>
      <c r="D4796" s="2"/>
      <c r="E4796" s="2"/>
      <c r="F4796" s="2"/>
      <c r="G4796" s="3"/>
      <c r="H4796" s="3"/>
      <c r="I4796" s="2"/>
      <c r="J4796"/>
      <c r="K4796"/>
      <c r="L4796"/>
      <c r="M4796"/>
      <c r="N4796"/>
      <c r="O4796"/>
      <c r="P4796"/>
      <c r="Q4796"/>
      <c r="R4796"/>
      <c r="S4796"/>
      <c r="T4796"/>
      <c r="U4796"/>
      <c r="V4796" s="2"/>
    </row>
    <row r="4797" spans="2:22" x14ac:dyDescent="0.2">
      <c r="B4797" s="2"/>
      <c r="C4797" s="2"/>
      <c r="D4797" s="2"/>
      <c r="E4797" s="2"/>
      <c r="F4797" s="2"/>
      <c r="G4797" s="3"/>
      <c r="H4797" s="3"/>
      <c r="I4797" s="2"/>
      <c r="J4797"/>
      <c r="K4797"/>
      <c r="L4797"/>
      <c r="M4797"/>
      <c r="N4797"/>
      <c r="O4797"/>
      <c r="P4797"/>
      <c r="Q4797"/>
      <c r="R4797"/>
      <c r="S4797"/>
      <c r="T4797"/>
      <c r="U4797"/>
      <c r="V4797" s="2"/>
    </row>
    <row r="4798" spans="2:22" x14ac:dyDescent="0.2">
      <c r="B4798" s="2"/>
      <c r="C4798" s="2"/>
      <c r="D4798" s="2"/>
      <c r="E4798" s="2"/>
      <c r="F4798" s="2"/>
      <c r="G4798" s="3"/>
      <c r="H4798" s="3"/>
      <c r="I4798" s="2"/>
      <c r="J4798"/>
      <c r="K4798"/>
      <c r="L4798"/>
      <c r="M4798"/>
      <c r="N4798"/>
      <c r="O4798"/>
      <c r="P4798"/>
      <c r="Q4798"/>
      <c r="R4798"/>
      <c r="S4798"/>
      <c r="T4798"/>
      <c r="U4798"/>
      <c r="V4798" s="2"/>
    </row>
    <row r="4799" spans="2:22" x14ac:dyDescent="0.2">
      <c r="B4799" s="2"/>
      <c r="C4799" s="2"/>
      <c r="D4799" s="2"/>
      <c r="E4799" s="2"/>
      <c r="F4799" s="2"/>
      <c r="G4799" s="3"/>
      <c r="H4799" s="3"/>
      <c r="I4799" s="2"/>
      <c r="J4799"/>
      <c r="K4799"/>
      <c r="L4799"/>
      <c r="M4799"/>
      <c r="N4799"/>
      <c r="O4799"/>
      <c r="P4799"/>
      <c r="Q4799"/>
      <c r="R4799"/>
      <c r="S4799"/>
      <c r="T4799"/>
      <c r="U4799"/>
      <c r="V4799" s="2"/>
    </row>
    <row r="4800" spans="2:22" x14ac:dyDescent="0.2">
      <c r="B4800" s="2"/>
      <c r="C4800" s="2"/>
      <c r="D4800" s="2"/>
      <c r="E4800" s="2"/>
      <c r="F4800" s="2"/>
      <c r="G4800" s="3"/>
      <c r="H4800" s="3"/>
      <c r="I4800" s="2"/>
      <c r="J4800"/>
      <c r="K4800"/>
      <c r="L4800"/>
      <c r="M4800"/>
      <c r="N4800"/>
      <c r="O4800"/>
      <c r="P4800"/>
      <c r="Q4800"/>
      <c r="R4800"/>
      <c r="S4800"/>
      <c r="T4800"/>
      <c r="U4800"/>
      <c r="V4800" s="2"/>
    </row>
    <row r="4801" spans="2:22" x14ac:dyDescent="0.2">
      <c r="B4801" s="2"/>
      <c r="C4801" s="2"/>
      <c r="D4801" s="2"/>
      <c r="E4801" s="2"/>
      <c r="F4801" s="2"/>
      <c r="G4801" s="3"/>
      <c r="H4801" s="3"/>
      <c r="I4801" s="2"/>
      <c r="J4801"/>
      <c r="K4801"/>
      <c r="L4801"/>
      <c r="M4801"/>
      <c r="N4801"/>
      <c r="O4801"/>
      <c r="P4801"/>
      <c r="Q4801"/>
      <c r="R4801"/>
      <c r="S4801"/>
      <c r="T4801"/>
      <c r="U4801"/>
      <c r="V4801" s="2"/>
    </row>
    <row r="4802" spans="2:22" x14ac:dyDescent="0.2">
      <c r="B4802" s="2"/>
      <c r="C4802" s="2"/>
      <c r="D4802" s="2"/>
      <c r="E4802" s="2"/>
      <c r="F4802" s="2"/>
      <c r="G4802" s="3"/>
      <c r="H4802" s="3"/>
      <c r="I4802" s="2"/>
      <c r="J4802"/>
      <c r="K4802"/>
      <c r="L4802"/>
      <c r="M4802"/>
      <c r="N4802"/>
      <c r="O4802"/>
      <c r="P4802"/>
      <c r="Q4802"/>
      <c r="R4802"/>
      <c r="S4802"/>
      <c r="T4802"/>
      <c r="U4802"/>
      <c r="V4802" s="2"/>
    </row>
    <row r="4803" spans="2:22" x14ac:dyDescent="0.2">
      <c r="B4803" s="2"/>
      <c r="C4803" s="2"/>
      <c r="D4803" s="2"/>
      <c r="E4803" s="2"/>
      <c r="F4803" s="2"/>
      <c r="G4803" s="3"/>
      <c r="H4803" s="3"/>
      <c r="I4803" s="2"/>
      <c r="J4803"/>
      <c r="K4803"/>
      <c r="L4803"/>
      <c r="M4803"/>
      <c r="N4803"/>
      <c r="O4803"/>
      <c r="P4803"/>
      <c r="Q4803"/>
      <c r="R4803"/>
      <c r="S4803"/>
      <c r="T4803"/>
      <c r="U4803"/>
      <c r="V4803" s="2"/>
    </row>
    <row r="4804" spans="2:22" x14ac:dyDescent="0.2">
      <c r="B4804" s="2"/>
      <c r="C4804" s="2"/>
      <c r="D4804" s="2"/>
      <c r="E4804" s="2"/>
      <c r="F4804" s="2"/>
      <c r="G4804" s="3"/>
      <c r="H4804" s="3"/>
      <c r="I4804" s="2"/>
      <c r="J4804"/>
      <c r="K4804"/>
      <c r="L4804"/>
      <c r="M4804"/>
      <c r="N4804"/>
      <c r="O4804"/>
      <c r="P4804"/>
      <c r="Q4804"/>
      <c r="R4804"/>
      <c r="S4804"/>
      <c r="T4804"/>
      <c r="U4804"/>
      <c r="V4804" s="2"/>
    </row>
    <row r="4805" spans="2:22" x14ac:dyDescent="0.2">
      <c r="B4805" s="2"/>
      <c r="C4805" s="2"/>
      <c r="D4805" s="2"/>
      <c r="E4805" s="2"/>
      <c r="F4805" s="2"/>
      <c r="G4805" s="3"/>
      <c r="H4805" s="3"/>
      <c r="I4805" s="2"/>
      <c r="J4805"/>
      <c r="K4805"/>
      <c r="L4805"/>
      <c r="M4805"/>
      <c r="N4805"/>
      <c r="O4805"/>
      <c r="P4805"/>
      <c r="Q4805"/>
      <c r="R4805"/>
      <c r="S4805"/>
      <c r="T4805"/>
      <c r="U4805"/>
      <c r="V4805" s="2"/>
    </row>
    <row r="4806" spans="2:22" x14ac:dyDescent="0.2">
      <c r="B4806" s="2"/>
      <c r="C4806" s="2"/>
      <c r="D4806" s="2"/>
      <c r="E4806" s="2"/>
      <c r="F4806" s="2"/>
      <c r="G4806" s="3"/>
      <c r="H4806" s="3"/>
      <c r="I4806" s="2"/>
      <c r="J4806"/>
      <c r="K4806"/>
      <c r="L4806"/>
      <c r="M4806"/>
      <c r="N4806"/>
      <c r="O4806"/>
      <c r="P4806"/>
      <c r="Q4806"/>
      <c r="R4806"/>
      <c r="S4806"/>
      <c r="T4806"/>
      <c r="U4806"/>
      <c r="V4806" s="2"/>
    </row>
    <row r="4807" spans="2:22" x14ac:dyDescent="0.2">
      <c r="B4807" s="2"/>
      <c r="C4807" s="2"/>
      <c r="D4807" s="2"/>
      <c r="E4807" s="2"/>
      <c r="F4807" s="2"/>
      <c r="G4807" s="3"/>
      <c r="H4807" s="3"/>
      <c r="I4807" s="2"/>
      <c r="J4807"/>
      <c r="K4807"/>
      <c r="L4807"/>
      <c r="M4807"/>
      <c r="N4807"/>
      <c r="O4807"/>
      <c r="P4807"/>
      <c r="Q4807"/>
      <c r="R4807"/>
      <c r="S4807"/>
      <c r="T4807"/>
      <c r="U4807"/>
      <c r="V4807" s="2"/>
    </row>
    <row r="4808" spans="2:22" x14ac:dyDescent="0.2">
      <c r="B4808" s="2"/>
      <c r="C4808" s="2"/>
      <c r="D4808" s="2"/>
      <c r="E4808" s="2"/>
      <c r="F4808" s="2"/>
      <c r="G4808" s="3"/>
      <c r="H4808" s="3"/>
      <c r="I4808" s="2"/>
      <c r="J4808"/>
      <c r="K4808"/>
      <c r="L4808"/>
      <c r="M4808"/>
      <c r="N4808"/>
      <c r="O4808"/>
      <c r="P4808"/>
      <c r="Q4808"/>
      <c r="R4808"/>
      <c r="S4808"/>
      <c r="T4808"/>
      <c r="U4808"/>
      <c r="V4808" s="2"/>
    </row>
    <row r="4809" spans="2:22" x14ac:dyDescent="0.2">
      <c r="B4809" s="2"/>
      <c r="C4809" s="2"/>
      <c r="D4809" s="2"/>
      <c r="E4809" s="2"/>
      <c r="F4809" s="2"/>
      <c r="G4809" s="3"/>
      <c r="H4809" s="3"/>
      <c r="I4809" s="2"/>
      <c r="J4809"/>
      <c r="K4809"/>
      <c r="L4809"/>
      <c r="M4809"/>
      <c r="N4809"/>
      <c r="O4809"/>
      <c r="P4809"/>
      <c r="Q4809"/>
      <c r="R4809"/>
      <c r="S4809"/>
      <c r="T4809"/>
      <c r="U4809"/>
      <c r="V4809" s="2"/>
    </row>
    <row r="4810" spans="2:22" x14ac:dyDescent="0.2">
      <c r="B4810" s="2"/>
      <c r="C4810" s="2"/>
      <c r="D4810" s="2"/>
      <c r="E4810" s="2"/>
      <c r="F4810" s="2"/>
      <c r="G4810" s="3"/>
      <c r="H4810" s="3"/>
      <c r="I4810" s="2"/>
      <c r="J4810"/>
      <c r="K4810"/>
      <c r="L4810"/>
      <c r="M4810"/>
      <c r="N4810"/>
      <c r="O4810"/>
      <c r="P4810"/>
      <c r="Q4810"/>
      <c r="R4810"/>
      <c r="S4810"/>
      <c r="T4810"/>
      <c r="U4810"/>
      <c r="V4810" s="2"/>
    </row>
    <row r="4811" spans="2:22" x14ac:dyDescent="0.2">
      <c r="B4811" s="2"/>
      <c r="C4811" s="2"/>
      <c r="D4811" s="2"/>
      <c r="E4811" s="2"/>
      <c r="F4811" s="2"/>
      <c r="G4811" s="3"/>
      <c r="H4811" s="3"/>
      <c r="I4811" s="2"/>
      <c r="J4811"/>
      <c r="K4811"/>
      <c r="L4811"/>
      <c r="M4811"/>
      <c r="N4811"/>
      <c r="O4811"/>
      <c r="P4811"/>
      <c r="Q4811"/>
      <c r="R4811"/>
      <c r="S4811"/>
      <c r="T4811"/>
      <c r="U4811"/>
      <c r="V4811" s="2"/>
    </row>
    <row r="4812" spans="2:22" x14ac:dyDescent="0.2">
      <c r="B4812" s="2"/>
      <c r="C4812" s="2"/>
      <c r="D4812" s="2"/>
      <c r="E4812" s="2"/>
      <c r="F4812" s="2"/>
      <c r="G4812" s="3"/>
      <c r="H4812" s="3"/>
      <c r="I4812" s="2"/>
      <c r="J4812"/>
      <c r="K4812"/>
      <c r="L4812"/>
      <c r="M4812"/>
      <c r="N4812"/>
      <c r="O4812"/>
      <c r="P4812"/>
      <c r="Q4812"/>
      <c r="R4812"/>
      <c r="S4812"/>
      <c r="T4812"/>
      <c r="U4812"/>
      <c r="V4812" s="2"/>
    </row>
    <row r="4813" spans="2:22" x14ac:dyDescent="0.2">
      <c r="B4813" s="2"/>
      <c r="C4813" s="2"/>
      <c r="D4813" s="2"/>
      <c r="E4813" s="2"/>
      <c r="F4813" s="2"/>
      <c r="G4813" s="3"/>
      <c r="H4813" s="3"/>
      <c r="I4813" s="2"/>
      <c r="J4813"/>
      <c r="K4813"/>
      <c r="L4813"/>
      <c r="M4813"/>
      <c r="N4813"/>
      <c r="O4813"/>
      <c r="P4813"/>
      <c r="Q4813"/>
      <c r="R4813"/>
      <c r="S4813"/>
      <c r="T4813"/>
      <c r="U4813"/>
      <c r="V4813" s="2"/>
    </row>
    <row r="4814" spans="2:22" x14ac:dyDescent="0.2">
      <c r="B4814" s="2"/>
      <c r="C4814" s="2"/>
      <c r="D4814" s="2"/>
      <c r="E4814" s="2"/>
      <c r="F4814" s="2"/>
      <c r="G4814" s="3"/>
      <c r="H4814" s="3"/>
      <c r="I4814" s="2"/>
      <c r="J4814"/>
      <c r="K4814"/>
      <c r="L4814"/>
      <c r="M4814"/>
      <c r="N4814"/>
      <c r="O4814"/>
      <c r="P4814"/>
      <c r="Q4814"/>
      <c r="R4814"/>
      <c r="S4814"/>
      <c r="T4814"/>
      <c r="U4814"/>
      <c r="V4814" s="2"/>
    </row>
    <row r="4815" spans="2:22" x14ac:dyDescent="0.2">
      <c r="B4815" s="2"/>
      <c r="C4815" s="2"/>
      <c r="D4815" s="2"/>
      <c r="E4815" s="2"/>
      <c r="F4815" s="2"/>
      <c r="G4815" s="3"/>
      <c r="H4815" s="3"/>
      <c r="I4815" s="2"/>
      <c r="J4815"/>
      <c r="K4815"/>
      <c r="L4815"/>
      <c r="M4815"/>
      <c r="N4815"/>
      <c r="O4815"/>
      <c r="P4815"/>
      <c r="Q4815"/>
      <c r="R4815"/>
      <c r="S4815"/>
      <c r="T4815"/>
      <c r="U4815"/>
      <c r="V4815" s="2"/>
    </row>
    <row r="4816" spans="2:22" x14ac:dyDescent="0.2">
      <c r="B4816" s="2"/>
      <c r="C4816" s="2"/>
      <c r="D4816" s="2"/>
      <c r="E4816" s="2"/>
      <c r="F4816" s="2"/>
      <c r="G4816" s="3"/>
      <c r="H4816" s="3"/>
      <c r="I4816" s="2"/>
      <c r="J4816"/>
      <c r="K4816"/>
      <c r="L4816"/>
      <c r="M4816"/>
      <c r="N4816"/>
      <c r="O4816"/>
      <c r="P4816"/>
      <c r="Q4816"/>
      <c r="R4816"/>
      <c r="S4816"/>
      <c r="T4816"/>
      <c r="U4816"/>
      <c r="V4816" s="2"/>
    </row>
    <row r="4817" spans="2:22" x14ac:dyDescent="0.2">
      <c r="B4817" s="2"/>
      <c r="C4817" s="2"/>
      <c r="D4817" s="2"/>
      <c r="E4817" s="2"/>
      <c r="F4817" s="2"/>
      <c r="G4817" s="3"/>
      <c r="H4817" s="3"/>
      <c r="I4817" s="2"/>
      <c r="J4817"/>
      <c r="K4817"/>
      <c r="L4817"/>
      <c r="M4817"/>
      <c r="N4817"/>
      <c r="O4817"/>
      <c r="P4817"/>
      <c r="Q4817"/>
      <c r="R4817"/>
      <c r="S4817"/>
      <c r="T4817"/>
      <c r="U4817"/>
      <c r="V4817" s="2"/>
    </row>
    <row r="4818" spans="2:22" x14ac:dyDescent="0.2">
      <c r="B4818" s="2"/>
      <c r="C4818" s="2"/>
      <c r="D4818" s="2"/>
      <c r="E4818" s="2"/>
      <c r="F4818" s="2"/>
      <c r="G4818" s="3"/>
      <c r="H4818" s="3"/>
      <c r="I4818" s="2"/>
      <c r="J4818"/>
      <c r="K4818"/>
      <c r="L4818"/>
      <c r="M4818"/>
      <c r="N4818"/>
      <c r="O4818"/>
      <c r="P4818"/>
      <c r="Q4818"/>
      <c r="R4818"/>
      <c r="S4818"/>
      <c r="T4818"/>
      <c r="U4818"/>
      <c r="V4818" s="2"/>
    </row>
    <row r="4819" spans="2:22" x14ac:dyDescent="0.2">
      <c r="B4819" s="2"/>
      <c r="C4819" s="2"/>
      <c r="D4819" s="2"/>
      <c r="E4819" s="2"/>
      <c r="F4819" s="2"/>
      <c r="G4819" s="3"/>
      <c r="H4819" s="3"/>
      <c r="I4819" s="2"/>
      <c r="J4819"/>
      <c r="K4819"/>
      <c r="L4819"/>
      <c r="M4819"/>
      <c r="N4819"/>
      <c r="O4819"/>
      <c r="P4819"/>
      <c r="Q4819"/>
      <c r="R4819"/>
      <c r="S4819"/>
      <c r="T4819"/>
      <c r="U4819"/>
      <c r="V4819" s="2"/>
    </row>
    <row r="4820" spans="2:22" x14ac:dyDescent="0.2">
      <c r="B4820" s="2"/>
      <c r="C4820" s="2"/>
      <c r="D4820" s="2"/>
      <c r="E4820" s="2"/>
      <c r="F4820" s="2"/>
      <c r="G4820" s="3"/>
      <c r="H4820" s="3"/>
      <c r="I4820" s="2"/>
      <c r="J4820"/>
      <c r="K4820"/>
      <c r="L4820"/>
      <c r="M4820"/>
      <c r="N4820"/>
      <c r="O4820"/>
      <c r="P4820"/>
      <c r="Q4820"/>
      <c r="R4820"/>
      <c r="S4820"/>
      <c r="T4820"/>
      <c r="U4820"/>
      <c r="V4820" s="2"/>
    </row>
    <row r="4821" spans="2:22" x14ac:dyDescent="0.2">
      <c r="B4821" s="2"/>
      <c r="C4821" s="2"/>
      <c r="D4821" s="2"/>
      <c r="E4821" s="2"/>
      <c r="F4821" s="2"/>
      <c r="G4821" s="3"/>
      <c r="H4821" s="3"/>
      <c r="I4821" s="2"/>
      <c r="J4821"/>
      <c r="K4821"/>
      <c r="L4821"/>
      <c r="M4821"/>
      <c r="N4821"/>
      <c r="O4821"/>
      <c r="P4821"/>
      <c r="Q4821"/>
      <c r="R4821"/>
      <c r="S4821"/>
      <c r="T4821"/>
      <c r="U4821"/>
      <c r="V4821" s="2"/>
    </row>
    <row r="4822" spans="2:22" x14ac:dyDescent="0.2">
      <c r="B4822" s="2"/>
      <c r="C4822" s="2"/>
      <c r="D4822" s="2"/>
      <c r="E4822" s="2"/>
      <c r="F4822" s="2"/>
      <c r="G4822" s="3"/>
      <c r="H4822" s="3"/>
      <c r="I4822" s="2"/>
      <c r="J4822"/>
      <c r="K4822"/>
      <c r="L4822"/>
      <c r="M4822"/>
      <c r="N4822"/>
      <c r="O4822"/>
      <c r="P4822"/>
      <c r="Q4822"/>
      <c r="R4822"/>
      <c r="S4822"/>
      <c r="T4822"/>
      <c r="U4822"/>
      <c r="V4822" s="2"/>
    </row>
    <row r="4823" spans="2:22" x14ac:dyDescent="0.2">
      <c r="B4823" s="2"/>
      <c r="C4823" s="2"/>
      <c r="D4823" s="2"/>
      <c r="E4823" s="2"/>
      <c r="F4823" s="2"/>
      <c r="G4823" s="3"/>
      <c r="H4823" s="3"/>
      <c r="I4823" s="2"/>
      <c r="J4823"/>
      <c r="K4823"/>
      <c r="L4823"/>
      <c r="M4823"/>
      <c r="N4823"/>
      <c r="O4823"/>
      <c r="P4823"/>
      <c r="Q4823"/>
      <c r="R4823"/>
      <c r="S4823"/>
      <c r="T4823"/>
      <c r="U4823"/>
      <c r="V4823" s="2"/>
    </row>
    <row r="4824" spans="2:22" x14ac:dyDescent="0.2">
      <c r="B4824" s="2"/>
      <c r="C4824" s="2"/>
      <c r="D4824" s="2"/>
      <c r="E4824" s="2"/>
      <c r="F4824" s="2"/>
      <c r="G4824" s="3"/>
      <c r="H4824" s="3"/>
      <c r="I4824" s="2"/>
      <c r="J4824"/>
      <c r="K4824"/>
      <c r="L4824"/>
      <c r="M4824"/>
      <c r="N4824"/>
      <c r="O4824"/>
      <c r="P4824"/>
      <c r="Q4824"/>
      <c r="R4824"/>
      <c r="S4824"/>
      <c r="T4824"/>
      <c r="U4824"/>
      <c r="V4824" s="2"/>
    </row>
    <row r="4825" spans="2:22" x14ac:dyDescent="0.2">
      <c r="B4825" s="2"/>
      <c r="C4825" s="2"/>
      <c r="D4825" s="2"/>
      <c r="E4825" s="2"/>
      <c r="F4825" s="2"/>
      <c r="G4825" s="3"/>
      <c r="H4825" s="3"/>
      <c r="I4825" s="2"/>
      <c r="J4825"/>
      <c r="K4825"/>
      <c r="L4825"/>
      <c r="M4825"/>
      <c r="N4825"/>
      <c r="O4825"/>
      <c r="P4825"/>
      <c r="Q4825"/>
      <c r="R4825"/>
      <c r="S4825"/>
      <c r="T4825"/>
      <c r="U4825"/>
      <c r="V4825" s="2"/>
    </row>
    <row r="4826" spans="2:22" x14ac:dyDescent="0.2">
      <c r="B4826" s="2"/>
      <c r="C4826" s="2"/>
      <c r="D4826" s="2"/>
      <c r="E4826" s="2"/>
      <c r="F4826" s="2"/>
      <c r="G4826" s="3"/>
      <c r="H4826" s="3"/>
      <c r="I4826" s="2"/>
      <c r="J4826"/>
      <c r="K4826"/>
      <c r="L4826"/>
      <c r="M4826"/>
      <c r="N4826"/>
      <c r="O4826"/>
      <c r="P4826"/>
      <c r="Q4826"/>
      <c r="R4826"/>
      <c r="S4826"/>
      <c r="T4826"/>
      <c r="U4826"/>
      <c r="V4826" s="2"/>
    </row>
    <row r="4827" spans="2:22" x14ac:dyDescent="0.2">
      <c r="B4827" s="2"/>
      <c r="C4827" s="2"/>
      <c r="D4827" s="2"/>
      <c r="E4827" s="2"/>
      <c r="F4827" s="2"/>
      <c r="G4827" s="3"/>
      <c r="H4827" s="3"/>
      <c r="I4827" s="2"/>
      <c r="J4827"/>
      <c r="K4827"/>
      <c r="L4827"/>
      <c r="M4827"/>
      <c r="N4827"/>
      <c r="O4827"/>
      <c r="P4827"/>
      <c r="Q4827"/>
      <c r="R4827"/>
      <c r="S4827"/>
      <c r="T4827"/>
      <c r="U4827"/>
      <c r="V4827" s="2"/>
    </row>
    <row r="4828" spans="2:22" x14ac:dyDescent="0.2">
      <c r="B4828" s="2"/>
      <c r="C4828" s="2"/>
      <c r="D4828" s="2"/>
      <c r="E4828" s="2"/>
      <c r="F4828" s="2"/>
      <c r="G4828" s="3"/>
      <c r="H4828" s="3"/>
      <c r="I4828" s="2"/>
      <c r="J4828"/>
      <c r="K4828"/>
      <c r="L4828"/>
      <c r="M4828"/>
      <c r="N4828"/>
      <c r="O4828"/>
      <c r="P4828"/>
      <c r="Q4828"/>
      <c r="R4828"/>
      <c r="S4828"/>
      <c r="T4828"/>
      <c r="U4828"/>
      <c r="V4828" s="2"/>
    </row>
    <row r="4829" spans="2:22" x14ac:dyDescent="0.2">
      <c r="B4829" s="2"/>
      <c r="C4829" s="2"/>
      <c r="D4829" s="2"/>
      <c r="E4829" s="2"/>
      <c r="F4829" s="2"/>
      <c r="G4829" s="3"/>
      <c r="H4829" s="3"/>
      <c r="I4829" s="2"/>
      <c r="J4829"/>
      <c r="K4829"/>
      <c r="L4829"/>
      <c r="M4829"/>
      <c r="N4829"/>
      <c r="O4829"/>
      <c r="P4829"/>
      <c r="Q4829"/>
      <c r="R4829"/>
      <c r="S4829"/>
      <c r="T4829"/>
      <c r="U4829"/>
      <c r="V4829" s="2"/>
    </row>
    <row r="4830" spans="2:22" x14ac:dyDescent="0.2">
      <c r="B4830" s="2"/>
      <c r="C4830" s="2"/>
      <c r="D4830" s="2"/>
      <c r="E4830" s="2"/>
      <c r="F4830" s="2"/>
      <c r="G4830" s="3"/>
      <c r="H4830" s="3"/>
      <c r="I4830" s="2"/>
      <c r="J4830"/>
      <c r="K4830"/>
      <c r="L4830"/>
      <c r="M4830"/>
      <c r="N4830"/>
      <c r="O4830"/>
      <c r="P4830"/>
      <c r="Q4830"/>
      <c r="R4830"/>
      <c r="S4830"/>
      <c r="T4830"/>
      <c r="U4830"/>
      <c r="V4830" s="2"/>
    </row>
    <row r="4831" spans="2:22" x14ac:dyDescent="0.2">
      <c r="B4831" s="2"/>
      <c r="C4831" s="2"/>
      <c r="D4831" s="2"/>
      <c r="E4831" s="2"/>
      <c r="F4831" s="2"/>
      <c r="G4831" s="3"/>
      <c r="H4831" s="3"/>
      <c r="I4831" s="2"/>
      <c r="J4831"/>
      <c r="K4831"/>
      <c r="L4831"/>
      <c r="M4831"/>
      <c r="N4831"/>
      <c r="O4831"/>
      <c r="P4831"/>
      <c r="Q4831"/>
      <c r="R4831"/>
      <c r="S4831"/>
      <c r="T4831"/>
      <c r="U4831"/>
      <c r="V4831" s="2"/>
    </row>
    <row r="4832" spans="2:22" x14ac:dyDescent="0.2">
      <c r="B4832" s="2"/>
      <c r="C4832" s="2"/>
      <c r="D4832" s="2"/>
      <c r="E4832" s="2"/>
      <c r="F4832" s="2"/>
      <c r="G4832" s="3"/>
      <c r="H4832" s="3"/>
      <c r="I4832" s="2"/>
      <c r="J4832"/>
      <c r="K4832"/>
      <c r="L4832"/>
      <c r="M4832"/>
      <c r="N4832"/>
      <c r="O4832"/>
      <c r="P4832"/>
      <c r="Q4832"/>
      <c r="R4832"/>
      <c r="S4832"/>
      <c r="T4832"/>
      <c r="U4832"/>
      <c r="V4832" s="2"/>
    </row>
    <row r="4833" spans="2:22" x14ac:dyDescent="0.2">
      <c r="B4833" s="2"/>
      <c r="C4833" s="2"/>
      <c r="D4833" s="2"/>
      <c r="E4833" s="2"/>
      <c r="F4833" s="2"/>
      <c r="G4833" s="3"/>
      <c r="H4833" s="3"/>
      <c r="I4833" s="2"/>
      <c r="J4833"/>
      <c r="K4833"/>
      <c r="L4833"/>
      <c r="M4833"/>
      <c r="N4833"/>
      <c r="O4833"/>
      <c r="P4833"/>
      <c r="Q4833"/>
      <c r="R4833"/>
      <c r="S4833"/>
      <c r="T4833"/>
      <c r="U4833"/>
      <c r="V4833" s="2"/>
    </row>
    <row r="4834" spans="2:22" x14ac:dyDescent="0.2">
      <c r="B4834" s="2"/>
      <c r="C4834" s="2"/>
      <c r="D4834" s="2"/>
      <c r="E4834" s="2"/>
      <c r="F4834" s="2"/>
      <c r="G4834" s="3"/>
      <c r="H4834" s="3"/>
      <c r="I4834" s="2"/>
      <c r="J4834"/>
      <c r="K4834"/>
      <c r="L4834"/>
      <c r="M4834"/>
      <c r="N4834"/>
      <c r="O4834"/>
      <c r="P4834"/>
      <c r="Q4834"/>
      <c r="R4834"/>
      <c r="S4834"/>
      <c r="T4834"/>
      <c r="U4834"/>
      <c r="V4834" s="2"/>
    </row>
    <row r="4835" spans="2:22" x14ac:dyDescent="0.2">
      <c r="B4835" s="2"/>
      <c r="C4835" s="2"/>
      <c r="D4835" s="2"/>
      <c r="E4835" s="2"/>
      <c r="F4835" s="2"/>
      <c r="G4835" s="3"/>
      <c r="H4835" s="3"/>
      <c r="I4835" s="2"/>
      <c r="J4835"/>
      <c r="K4835"/>
      <c r="L4835"/>
      <c r="M4835"/>
      <c r="N4835"/>
      <c r="O4835"/>
      <c r="P4835"/>
      <c r="Q4835"/>
      <c r="R4835"/>
      <c r="S4835"/>
      <c r="T4835"/>
      <c r="U4835"/>
      <c r="V4835" s="2"/>
    </row>
    <row r="4836" spans="2:22" x14ac:dyDescent="0.2">
      <c r="B4836" s="2"/>
      <c r="C4836" s="2"/>
      <c r="D4836" s="2"/>
      <c r="E4836" s="2"/>
      <c r="F4836" s="2"/>
      <c r="G4836" s="3"/>
      <c r="H4836" s="3"/>
      <c r="I4836" s="2"/>
      <c r="J4836"/>
      <c r="K4836"/>
      <c r="L4836"/>
      <c r="M4836"/>
      <c r="N4836"/>
      <c r="O4836"/>
      <c r="P4836"/>
      <c r="Q4836"/>
      <c r="R4836"/>
      <c r="S4836"/>
      <c r="T4836"/>
      <c r="U4836"/>
      <c r="V4836" s="2"/>
    </row>
    <row r="4837" spans="2:22" x14ac:dyDescent="0.2">
      <c r="B4837" s="2"/>
      <c r="C4837" s="2"/>
      <c r="D4837" s="2"/>
      <c r="E4837" s="2"/>
      <c r="F4837" s="2"/>
      <c r="G4837" s="3"/>
      <c r="H4837" s="3"/>
      <c r="I4837" s="2"/>
      <c r="J4837"/>
      <c r="K4837"/>
      <c r="L4837"/>
      <c r="M4837"/>
      <c r="N4837"/>
      <c r="O4837"/>
      <c r="P4837"/>
      <c r="Q4837"/>
      <c r="R4837"/>
      <c r="S4837"/>
      <c r="T4837"/>
      <c r="U4837"/>
      <c r="V4837" s="2"/>
    </row>
    <row r="4838" spans="2:22" x14ac:dyDescent="0.2">
      <c r="B4838" s="2"/>
      <c r="C4838" s="2"/>
      <c r="D4838" s="2"/>
      <c r="E4838" s="2"/>
      <c r="F4838" s="2"/>
      <c r="G4838" s="3"/>
      <c r="H4838" s="3"/>
      <c r="I4838" s="2"/>
      <c r="J4838"/>
      <c r="K4838"/>
      <c r="L4838"/>
      <c r="M4838"/>
      <c r="N4838"/>
      <c r="O4838"/>
      <c r="P4838"/>
      <c r="Q4838"/>
      <c r="R4838"/>
      <c r="S4838"/>
      <c r="T4838"/>
      <c r="U4838"/>
      <c r="V4838" s="2"/>
    </row>
    <row r="4839" spans="2:22" x14ac:dyDescent="0.2">
      <c r="B4839" s="2"/>
      <c r="C4839" s="2"/>
      <c r="D4839" s="2"/>
      <c r="E4839" s="2"/>
      <c r="F4839" s="2"/>
      <c r="G4839" s="3"/>
      <c r="H4839" s="3"/>
      <c r="I4839" s="2"/>
      <c r="J4839"/>
      <c r="K4839"/>
      <c r="L4839"/>
      <c r="M4839"/>
      <c r="N4839"/>
      <c r="O4839"/>
      <c r="P4839"/>
      <c r="Q4839"/>
      <c r="R4839"/>
      <c r="S4839"/>
      <c r="T4839"/>
      <c r="U4839"/>
      <c r="V4839" s="2"/>
    </row>
    <row r="4840" spans="2:22" x14ac:dyDescent="0.2">
      <c r="B4840" s="2"/>
      <c r="C4840" s="2"/>
      <c r="D4840" s="2"/>
      <c r="E4840" s="2"/>
      <c r="F4840" s="2"/>
      <c r="G4840" s="3"/>
      <c r="H4840" s="3"/>
      <c r="I4840" s="2"/>
      <c r="J4840"/>
      <c r="K4840"/>
      <c r="L4840"/>
      <c r="M4840"/>
      <c r="N4840"/>
      <c r="O4840"/>
      <c r="P4840"/>
      <c r="Q4840"/>
      <c r="R4840"/>
      <c r="S4840"/>
      <c r="T4840"/>
      <c r="U4840"/>
      <c r="V4840" s="2"/>
    </row>
    <row r="4841" spans="2:22" x14ac:dyDescent="0.2">
      <c r="B4841" s="2"/>
      <c r="C4841" s="2"/>
      <c r="D4841" s="2"/>
      <c r="E4841" s="2"/>
      <c r="F4841" s="2"/>
      <c r="G4841" s="3"/>
      <c r="H4841" s="3"/>
      <c r="I4841" s="2"/>
      <c r="J4841"/>
      <c r="K4841"/>
      <c r="L4841"/>
      <c r="M4841"/>
      <c r="N4841"/>
      <c r="O4841"/>
      <c r="P4841"/>
      <c r="Q4841"/>
      <c r="R4841"/>
      <c r="S4841"/>
      <c r="T4841"/>
      <c r="U4841"/>
      <c r="V4841" s="2"/>
    </row>
    <row r="4842" spans="2:22" x14ac:dyDescent="0.2">
      <c r="B4842" s="2"/>
      <c r="C4842" s="2"/>
      <c r="D4842" s="2"/>
      <c r="E4842" s="2"/>
      <c r="F4842" s="2"/>
      <c r="G4842" s="3"/>
      <c r="H4842" s="3"/>
      <c r="I4842" s="2"/>
      <c r="J4842"/>
      <c r="K4842"/>
      <c r="L4842"/>
      <c r="M4842"/>
      <c r="N4842"/>
      <c r="O4842"/>
      <c r="P4842"/>
      <c r="Q4842"/>
      <c r="R4842"/>
      <c r="S4842"/>
      <c r="T4842"/>
      <c r="U4842"/>
      <c r="V4842" s="2"/>
    </row>
    <row r="4843" spans="2:22" x14ac:dyDescent="0.2">
      <c r="B4843" s="2"/>
      <c r="C4843" s="2"/>
      <c r="D4843" s="2"/>
      <c r="E4843" s="2"/>
      <c r="F4843" s="2"/>
      <c r="G4843" s="3"/>
      <c r="H4843" s="3"/>
      <c r="I4843" s="2"/>
      <c r="J4843"/>
      <c r="K4843"/>
      <c r="L4843"/>
      <c r="M4843"/>
      <c r="N4843"/>
      <c r="O4843"/>
      <c r="P4843"/>
      <c r="Q4843"/>
      <c r="R4843"/>
      <c r="S4843"/>
      <c r="T4843"/>
      <c r="U4843"/>
      <c r="V4843" s="2"/>
    </row>
    <row r="4844" spans="2:22" x14ac:dyDescent="0.2">
      <c r="B4844" s="2"/>
      <c r="C4844" s="2"/>
      <c r="D4844" s="2"/>
      <c r="E4844" s="2"/>
      <c r="F4844" s="2"/>
      <c r="G4844" s="3"/>
      <c r="H4844" s="3"/>
      <c r="I4844" s="2"/>
      <c r="J4844"/>
      <c r="K4844"/>
      <c r="L4844"/>
      <c r="M4844"/>
      <c r="N4844"/>
      <c r="O4844"/>
      <c r="P4844"/>
      <c r="Q4844"/>
      <c r="R4844"/>
      <c r="S4844"/>
      <c r="T4844"/>
      <c r="U4844"/>
      <c r="V4844" s="2"/>
    </row>
    <row r="4845" spans="2:22" x14ac:dyDescent="0.2">
      <c r="B4845" s="2"/>
      <c r="C4845" s="2"/>
      <c r="D4845" s="2"/>
      <c r="E4845" s="2"/>
      <c r="F4845" s="2"/>
      <c r="G4845" s="3"/>
      <c r="H4845" s="3"/>
      <c r="I4845" s="2"/>
      <c r="J4845"/>
      <c r="K4845"/>
      <c r="L4845"/>
      <c r="M4845"/>
      <c r="N4845"/>
      <c r="O4845"/>
      <c r="P4845"/>
      <c r="Q4845"/>
      <c r="R4845"/>
      <c r="S4845"/>
      <c r="T4845"/>
      <c r="U4845"/>
      <c r="V4845" s="2"/>
    </row>
    <row r="4846" spans="2:22" x14ac:dyDescent="0.2">
      <c r="B4846" s="2"/>
      <c r="C4846" s="2"/>
      <c r="D4846" s="2"/>
      <c r="E4846" s="2"/>
      <c r="F4846" s="2"/>
      <c r="G4846" s="3"/>
      <c r="H4846" s="3"/>
      <c r="I4846" s="2"/>
      <c r="J4846"/>
      <c r="K4846"/>
      <c r="L4846"/>
      <c r="M4846"/>
      <c r="N4846"/>
      <c r="O4846"/>
      <c r="P4846"/>
      <c r="Q4846"/>
      <c r="R4846"/>
      <c r="S4846"/>
      <c r="T4846"/>
      <c r="U4846"/>
      <c r="V4846" s="2"/>
    </row>
    <row r="4847" spans="2:22" x14ac:dyDescent="0.2">
      <c r="B4847" s="2"/>
      <c r="C4847" s="2"/>
      <c r="D4847" s="2"/>
      <c r="E4847" s="2"/>
      <c r="F4847" s="2"/>
      <c r="G4847" s="3"/>
      <c r="H4847" s="3"/>
      <c r="I4847" s="2"/>
      <c r="J4847"/>
      <c r="K4847"/>
      <c r="L4847"/>
      <c r="M4847"/>
      <c r="N4847"/>
      <c r="O4847"/>
      <c r="P4847"/>
      <c r="Q4847"/>
      <c r="R4847"/>
      <c r="S4847"/>
      <c r="T4847"/>
      <c r="U4847"/>
      <c r="V4847" s="2"/>
    </row>
    <row r="4848" spans="2:22" x14ac:dyDescent="0.2">
      <c r="B4848" s="2"/>
      <c r="C4848" s="2"/>
      <c r="D4848" s="2"/>
      <c r="E4848" s="2"/>
      <c r="F4848" s="2"/>
      <c r="G4848" s="3"/>
      <c r="H4848" s="3"/>
      <c r="I4848" s="2"/>
      <c r="J4848"/>
      <c r="K4848"/>
      <c r="L4848"/>
      <c r="M4848"/>
      <c r="N4848"/>
      <c r="O4848"/>
      <c r="P4848"/>
      <c r="Q4848"/>
      <c r="R4848"/>
      <c r="S4848"/>
      <c r="T4848"/>
      <c r="U4848"/>
      <c r="V4848" s="2"/>
    </row>
    <row r="4849" spans="2:22" x14ac:dyDescent="0.2">
      <c r="B4849" s="2"/>
      <c r="C4849" s="2"/>
      <c r="D4849" s="2"/>
      <c r="E4849" s="2"/>
      <c r="F4849" s="2"/>
      <c r="G4849" s="3"/>
      <c r="H4849" s="3"/>
      <c r="I4849" s="2"/>
      <c r="J4849"/>
      <c r="K4849"/>
      <c r="L4849"/>
      <c r="M4849"/>
      <c r="N4849"/>
      <c r="O4849"/>
      <c r="P4849"/>
      <c r="Q4849"/>
      <c r="R4849"/>
      <c r="S4849"/>
      <c r="T4849"/>
      <c r="U4849"/>
      <c r="V4849" s="2"/>
    </row>
    <row r="4850" spans="2:22" x14ac:dyDescent="0.2">
      <c r="B4850" s="2"/>
      <c r="C4850" s="2"/>
      <c r="D4850" s="2"/>
      <c r="E4850" s="2"/>
      <c r="F4850" s="2"/>
      <c r="G4850" s="3"/>
      <c r="H4850" s="3"/>
      <c r="I4850" s="2"/>
      <c r="J4850"/>
      <c r="K4850"/>
      <c r="L4850"/>
      <c r="M4850"/>
      <c r="N4850"/>
      <c r="O4850"/>
      <c r="P4850"/>
      <c r="Q4850"/>
      <c r="R4850"/>
      <c r="S4850"/>
      <c r="T4850"/>
      <c r="U4850"/>
      <c r="V4850" s="2"/>
    </row>
    <row r="4851" spans="2:22" x14ac:dyDescent="0.2">
      <c r="B4851" s="2"/>
      <c r="C4851" s="2"/>
      <c r="D4851" s="2"/>
      <c r="E4851" s="2"/>
      <c r="F4851" s="2"/>
      <c r="G4851" s="3"/>
      <c r="H4851" s="3"/>
      <c r="I4851" s="2"/>
      <c r="J4851"/>
      <c r="K4851"/>
      <c r="L4851"/>
      <c r="M4851"/>
      <c r="N4851"/>
      <c r="O4851"/>
      <c r="P4851"/>
      <c r="Q4851"/>
      <c r="R4851"/>
      <c r="S4851"/>
      <c r="T4851"/>
      <c r="U4851"/>
      <c r="V4851" s="2"/>
    </row>
    <row r="4852" spans="2:22" x14ac:dyDescent="0.2">
      <c r="B4852" s="2"/>
      <c r="C4852" s="2"/>
      <c r="D4852" s="2"/>
      <c r="E4852" s="2"/>
      <c r="F4852" s="2"/>
      <c r="G4852" s="3"/>
      <c r="H4852" s="3"/>
      <c r="I4852" s="2"/>
      <c r="J4852"/>
      <c r="K4852"/>
      <c r="L4852"/>
      <c r="M4852"/>
      <c r="N4852"/>
      <c r="O4852"/>
      <c r="P4852"/>
      <c r="Q4852"/>
      <c r="R4852"/>
      <c r="S4852"/>
      <c r="T4852"/>
      <c r="U4852"/>
      <c r="V4852" s="2"/>
    </row>
    <row r="4853" spans="2:22" x14ac:dyDescent="0.2">
      <c r="B4853" s="2"/>
      <c r="C4853" s="2"/>
      <c r="D4853" s="2"/>
      <c r="E4853" s="2"/>
      <c r="F4853" s="2"/>
      <c r="G4853" s="3"/>
      <c r="H4853" s="3"/>
      <c r="I4853" s="2"/>
      <c r="J4853"/>
      <c r="K4853"/>
      <c r="L4853"/>
      <c r="M4853"/>
      <c r="N4853"/>
      <c r="O4853"/>
      <c r="P4853"/>
      <c r="Q4853"/>
      <c r="R4853"/>
      <c r="S4853"/>
      <c r="T4853"/>
      <c r="U4853"/>
      <c r="V4853" s="2"/>
    </row>
    <row r="4854" spans="2:22" x14ac:dyDescent="0.2">
      <c r="B4854" s="2"/>
      <c r="C4854" s="2"/>
      <c r="D4854" s="2"/>
      <c r="E4854" s="2"/>
      <c r="F4854" s="2"/>
      <c r="G4854" s="3"/>
      <c r="H4854" s="3"/>
      <c r="I4854" s="2"/>
      <c r="J4854"/>
      <c r="K4854"/>
      <c r="L4854"/>
      <c r="M4854"/>
      <c r="N4854"/>
      <c r="O4854"/>
      <c r="P4854"/>
      <c r="Q4854"/>
      <c r="R4854"/>
      <c r="S4854"/>
      <c r="T4854"/>
      <c r="U4854"/>
      <c r="V4854" s="2"/>
    </row>
    <row r="4855" spans="2:22" x14ac:dyDescent="0.2">
      <c r="B4855" s="2"/>
      <c r="C4855" s="2"/>
      <c r="D4855" s="2"/>
      <c r="E4855" s="2"/>
      <c r="F4855" s="2"/>
      <c r="G4855" s="3"/>
      <c r="H4855" s="3"/>
      <c r="I4855" s="2"/>
      <c r="J4855"/>
      <c r="K4855"/>
      <c r="L4855"/>
      <c r="M4855"/>
      <c r="N4855"/>
      <c r="O4855"/>
      <c r="P4855"/>
      <c r="Q4855"/>
      <c r="R4855"/>
      <c r="S4855"/>
      <c r="T4855"/>
      <c r="U4855"/>
      <c r="V4855" s="2"/>
    </row>
    <row r="4856" spans="2:22" x14ac:dyDescent="0.2">
      <c r="B4856" s="2"/>
      <c r="C4856" s="2"/>
      <c r="D4856" s="2"/>
      <c r="E4856" s="2"/>
      <c r="F4856" s="2"/>
      <c r="G4856" s="3"/>
      <c r="H4856" s="3"/>
      <c r="I4856" s="2"/>
      <c r="J4856"/>
      <c r="K4856"/>
      <c r="L4856"/>
      <c r="M4856"/>
      <c r="N4856"/>
      <c r="O4856"/>
      <c r="P4856"/>
      <c r="Q4856"/>
      <c r="R4856"/>
      <c r="S4856"/>
      <c r="T4856"/>
      <c r="U4856"/>
      <c r="V4856" s="2"/>
    </row>
    <row r="4857" spans="2:22" x14ac:dyDescent="0.2">
      <c r="B4857" s="2"/>
      <c r="C4857" s="2"/>
      <c r="D4857" s="2"/>
      <c r="E4857" s="2"/>
      <c r="F4857" s="2"/>
      <c r="G4857" s="3"/>
      <c r="H4857" s="3"/>
      <c r="I4857" s="2"/>
      <c r="J4857"/>
      <c r="K4857"/>
      <c r="L4857"/>
      <c r="M4857"/>
      <c r="N4857"/>
      <c r="O4857"/>
      <c r="P4857"/>
      <c r="Q4857"/>
      <c r="R4857"/>
      <c r="S4857"/>
      <c r="T4857"/>
      <c r="U4857"/>
      <c r="V4857" s="2"/>
    </row>
    <row r="4858" spans="2:22" x14ac:dyDescent="0.2">
      <c r="B4858" s="2"/>
      <c r="C4858" s="2"/>
      <c r="D4858" s="2"/>
      <c r="E4858" s="2"/>
      <c r="F4858" s="2"/>
      <c r="G4858" s="3"/>
      <c r="H4858" s="3"/>
      <c r="I4858" s="2"/>
      <c r="J4858"/>
      <c r="K4858"/>
      <c r="L4858"/>
      <c r="M4858"/>
      <c r="N4858"/>
      <c r="O4858"/>
      <c r="P4858"/>
      <c r="Q4858"/>
      <c r="R4858"/>
      <c r="S4858"/>
      <c r="T4858"/>
      <c r="U4858"/>
      <c r="V4858" s="2"/>
    </row>
    <row r="4859" spans="2:22" x14ac:dyDescent="0.2">
      <c r="B4859" s="2"/>
      <c r="C4859" s="2"/>
      <c r="D4859" s="2"/>
      <c r="E4859" s="2"/>
      <c r="F4859" s="2"/>
      <c r="G4859" s="3"/>
      <c r="H4859" s="3"/>
      <c r="I4859" s="2"/>
      <c r="J4859"/>
      <c r="K4859"/>
      <c r="L4859"/>
      <c r="M4859"/>
      <c r="N4859"/>
      <c r="O4859"/>
      <c r="P4859"/>
      <c r="Q4859"/>
      <c r="R4859"/>
      <c r="S4859"/>
      <c r="T4859"/>
      <c r="U4859"/>
      <c r="V4859" s="2"/>
    </row>
    <row r="4860" spans="2:22" x14ac:dyDescent="0.2">
      <c r="B4860" s="2"/>
      <c r="C4860" s="2"/>
      <c r="D4860" s="2"/>
      <c r="E4860" s="2"/>
      <c r="F4860" s="2"/>
      <c r="G4860" s="3"/>
      <c r="H4860" s="3"/>
      <c r="I4860" s="2"/>
      <c r="J4860"/>
      <c r="K4860"/>
      <c r="L4860"/>
      <c r="M4860"/>
      <c r="N4860"/>
      <c r="O4860"/>
      <c r="P4860"/>
      <c r="Q4860"/>
      <c r="R4860"/>
      <c r="S4860"/>
      <c r="T4860"/>
      <c r="U4860"/>
      <c r="V4860" s="2"/>
    </row>
    <row r="4861" spans="2:22" x14ac:dyDescent="0.2">
      <c r="B4861" s="2"/>
      <c r="C4861" s="2"/>
      <c r="D4861" s="2"/>
      <c r="E4861" s="2"/>
      <c r="F4861" s="2"/>
      <c r="G4861" s="3"/>
      <c r="H4861" s="3"/>
      <c r="I4861" s="2"/>
      <c r="J4861"/>
      <c r="K4861"/>
      <c r="L4861"/>
      <c r="M4861"/>
      <c r="N4861"/>
      <c r="O4861"/>
      <c r="P4861"/>
      <c r="Q4861"/>
      <c r="R4861"/>
      <c r="S4861"/>
      <c r="T4861"/>
      <c r="U4861"/>
      <c r="V4861" s="2"/>
    </row>
    <row r="4862" spans="2:22" x14ac:dyDescent="0.2">
      <c r="B4862" s="2"/>
      <c r="C4862" s="2"/>
      <c r="D4862" s="2"/>
      <c r="E4862" s="2"/>
      <c r="F4862" s="2"/>
      <c r="G4862" s="3"/>
      <c r="H4862" s="3"/>
      <c r="I4862" s="2"/>
      <c r="J4862"/>
      <c r="K4862"/>
      <c r="L4862"/>
      <c r="M4862"/>
      <c r="N4862"/>
      <c r="O4862"/>
      <c r="P4862"/>
      <c r="Q4862"/>
      <c r="R4862"/>
      <c r="S4862"/>
      <c r="T4862"/>
      <c r="U4862"/>
      <c r="V4862" s="2"/>
    </row>
    <row r="4863" spans="2:22" x14ac:dyDescent="0.2">
      <c r="B4863" s="2"/>
      <c r="C4863" s="2"/>
      <c r="D4863" s="2"/>
      <c r="E4863" s="2"/>
      <c r="F4863" s="2"/>
      <c r="G4863" s="3"/>
      <c r="H4863" s="3"/>
      <c r="I4863" s="2"/>
      <c r="J4863"/>
      <c r="K4863"/>
      <c r="L4863"/>
      <c r="M4863"/>
      <c r="N4863"/>
      <c r="O4863"/>
      <c r="P4863"/>
      <c r="Q4863"/>
      <c r="R4863"/>
      <c r="S4863"/>
      <c r="T4863"/>
      <c r="U4863"/>
      <c r="V4863" s="2"/>
    </row>
    <row r="4864" spans="2:22" x14ac:dyDescent="0.2">
      <c r="B4864" s="2"/>
      <c r="C4864" s="2"/>
      <c r="D4864" s="2"/>
      <c r="E4864" s="2"/>
      <c r="F4864" s="2"/>
      <c r="G4864" s="3"/>
      <c r="H4864" s="3"/>
      <c r="I4864" s="2"/>
      <c r="J4864"/>
      <c r="K4864"/>
      <c r="L4864"/>
      <c r="M4864"/>
      <c r="N4864"/>
      <c r="O4864"/>
      <c r="P4864"/>
      <c r="Q4864"/>
      <c r="R4864"/>
      <c r="S4864"/>
      <c r="T4864"/>
      <c r="U4864"/>
      <c r="V4864" s="2"/>
    </row>
    <row r="4865" spans="2:22" x14ac:dyDescent="0.2">
      <c r="B4865" s="2"/>
      <c r="C4865" s="2"/>
      <c r="D4865" s="2"/>
      <c r="E4865" s="2"/>
      <c r="F4865" s="2"/>
      <c r="G4865" s="3"/>
      <c r="H4865" s="3"/>
      <c r="I4865" s="2"/>
      <c r="J4865"/>
      <c r="K4865"/>
      <c r="L4865"/>
      <c r="M4865"/>
      <c r="N4865"/>
      <c r="O4865"/>
      <c r="P4865"/>
      <c r="Q4865"/>
      <c r="R4865"/>
      <c r="S4865"/>
      <c r="T4865"/>
      <c r="U4865"/>
      <c r="V4865" s="2"/>
    </row>
    <row r="4866" spans="2:22" x14ac:dyDescent="0.2">
      <c r="B4866" s="2"/>
      <c r="C4866" s="2"/>
      <c r="D4866" s="2"/>
      <c r="E4866" s="2"/>
      <c r="F4866" s="2"/>
      <c r="G4866" s="3"/>
      <c r="H4866" s="3"/>
      <c r="I4866" s="2"/>
      <c r="J4866"/>
      <c r="K4866"/>
      <c r="L4866"/>
      <c r="M4866"/>
      <c r="N4866"/>
      <c r="O4866"/>
      <c r="P4866"/>
      <c r="Q4866"/>
      <c r="R4866"/>
      <c r="S4866"/>
      <c r="T4866"/>
      <c r="U4866"/>
      <c r="V4866" s="2"/>
    </row>
    <row r="4867" spans="2:22" x14ac:dyDescent="0.2">
      <c r="B4867" s="2"/>
      <c r="C4867" s="2"/>
      <c r="D4867" s="2"/>
      <c r="E4867" s="2"/>
      <c r="F4867" s="2"/>
      <c r="G4867" s="3"/>
      <c r="H4867" s="3"/>
      <c r="I4867" s="2"/>
      <c r="J4867"/>
      <c r="K4867"/>
      <c r="L4867"/>
      <c r="M4867"/>
      <c r="N4867"/>
      <c r="O4867"/>
      <c r="P4867"/>
      <c r="Q4867"/>
      <c r="R4867"/>
      <c r="S4867"/>
      <c r="T4867"/>
      <c r="U4867"/>
      <c r="V4867" s="2"/>
    </row>
    <row r="4868" spans="2:22" x14ac:dyDescent="0.2">
      <c r="B4868" s="2"/>
      <c r="C4868" s="2"/>
      <c r="D4868" s="2"/>
      <c r="E4868" s="2"/>
      <c r="F4868" s="2"/>
      <c r="G4868" s="3"/>
      <c r="H4868" s="3"/>
      <c r="I4868" s="2"/>
      <c r="J4868"/>
      <c r="K4868"/>
      <c r="L4868"/>
      <c r="M4868"/>
      <c r="N4868"/>
      <c r="O4868"/>
      <c r="P4868"/>
      <c r="Q4868"/>
      <c r="R4868"/>
      <c r="S4868"/>
      <c r="T4868"/>
      <c r="U4868"/>
      <c r="V4868" s="2"/>
    </row>
    <row r="4869" spans="2:22" x14ac:dyDescent="0.2">
      <c r="B4869" s="2"/>
      <c r="C4869" s="2"/>
      <c r="D4869" s="2"/>
      <c r="E4869" s="2"/>
      <c r="F4869" s="2"/>
      <c r="G4869" s="3"/>
      <c r="H4869" s="3"/>
      <c r="I4869" s="2"/>
      <c r="J4869"/>
      <c r="K4869"/>
      <c r="L4869"/>
      <c r="M4869"/>
      <c r="N4869"/>
      <c r="O4869"/>
      <c r="P4869"/>
      <c r="Q4869"/>
      <c r="R4869"/>
      <c r="S4869"/>
      <c r="T4869"/>
      <c r="U4869"/>
      <c r="V4869" s="2"/>
    </row>
    <row r="4870" spans="2:22" x14ac:dyDescent="0.2">
      <c r="B4870" s="2"/>
      <c r="C4870" s="2"/>
      <c r="D4870" s="2"/>
      <c r="E4870" s="2"/>
      <c r="F4870" s="2"/>
      <c r="G4870" s="3"/>
      <c r="H4870" s="3"/>
      <c r="I4870" s="2"/>
      <c r="J4870"/>
      <c r="K4870"/>
      <c r="L4870"/>
      <c r="M4870"/>
      <c r="N4870"/>
      <c r="O4870"/>
      <c r="P4870"/>
      <c r="Q4870"/>
      <c r="R4870"/>
      <c r="S4870"/>
      <c r="T4870"/>
      <c r="U4870"/>
      <c r="V4870" s="2"/>
    </row>
    <row r="4871" spans="2:22" x14ac:dyDescent="0.2">
      <c r="B4871" s="2"/>
      <c r="C4871" s="2"/>
      <c r="D4871" s="2"/>
      <c r="E4871" s="2"/>
      <c r="F4871" s="2"/>
      <c r="G4871" s="3"/>
      <c r="H4871" s="3"/>
      <c r="I4871" s="2"/>
      <c r="J4871"/>
      <c r="K4871"/>
      <c r="L4871"/>
      <c r="M4871"/>
      <c r="N4871"/>
      <c r="O4871"/>
      <c r="P4871"/>
      <c r="Q4871"/>
      <c r="R4871"/>
      <c r="S4871"/>
      <c r="T4871"/>
      <c r="U4871"/>
      <c r="V4871" s="2"/>
    </row>
    <row r="4872" spans="2:22" x14ac:dyDescent="0.2">
      <c r="B4872" s="2"/>
      <c r="C4872" s="2"/>
      <c r="D4872" s="2"/>
      <c r="E4872" s="2"/>
      <c r="F4872" s="2"/>
      <c r="G4872" s="3"/>
      <c r="H4872" s="3"/>
      <c r="I4872" s="2"/>
      <c r="J4872"/>
      <c r="K4872"/>
      <c r="L4872"/>
      <c r="M4872"/>
      <c r="N4872"/>
      <c r="O4872"/>
      <c r="P4872"/>
      <c r="Q4872"/>
      <c r="R4872"/>
      <c r="S4872"/>
      <c r="T4872"/>
      <c r="U4872"/>
      <c r="V4872" s="2"/>
    </row>
    <row r="4873" spans="2:22" x14ac:dyDescent="0.2">
      <c r="B4873" s="2"/>
      <c r="C4873" s="2"/>
      <c r="D4873" s="2"/>
      <c r="E4873" s="2"/>
      <c r="F4873" s="2"/>
      <c r="G4873" s="3"/>
      <c r="H4873" s="3"/>
      <c r="I4873" s="2"/>
      <c r="J4873"/>
      <c r="K4873"/>
      <c r="L4873"/>
      <c r="M4873"/>
      <c r="N4873"/>
      <c r="O4873"/>
      <c r="P4873"/>
      <c r="Q4873"/>
      <c r="R4873"/>
      <c r="S4873"/>
      <c r="T4873"/>
      <c r="U4873"/>
      <c r="V4873" s="2"/>
    </row>
    <row r="4874" spans="2:22" x14ac:dyDescent="0.2">
      <c r="B4874" s="2"/>
      <c r="C4874" s="2"/>
      <c r="D4874" s="2"/>
      <c r="E4874" s="2"/>
      <c r="F4874" s="2"/>
      <c r="G4874" s="3"/>
      <c r="H4874" s="3"/>
      <c r="I4874" s="2"/>
      <c r="J4874"/>
      <c r="K4874"/>
      <c r="L4874"/>
      <c r="M4874"/>
      <c r="N4874"/>
      <c r="O4874"/>
      <c r="P4874"/>
      <c r="Q4874"/>
      <c r="R4874"/>
      <c r="S4874"/>
      <c r="T4874"/>
      <c r="U4874"/>
      <c r="V4874" s="2"/>
    </row>
    <row r="4875" spans="2:22" x14ac:dyDescent="0.2">
      <c r="B4875" s="2"/>
      <c r="C4875" s="2"/>
      <c r="D4875" s="2"/>
      <c r="E4875" s="2"/>
      <c r="F4875" s="2"/>
      <c r="G4875" s="3"/>
      <c r="H4875" s="3"/>
      <c r="I4875" s="2"/>
      <c r="J4875"/>
      <c r="K4875"/>
      <c r="L4875"/>
      <c r="M4875"/>
      <c r="N4875"/>
      <c r="O4875"/>
      <c r="P4875"/>
      <c r="Q4875"/>
      <c r="R4875"/>
      <c r="S4875"/>
      <c r="T4875"/>
      <c r="U4875"/>
      <c r="V4875" s="2"/>
    </row>
    <row r="4876" spans="2:22" x14ac:dyDescent="0.2">
      <c r="B4876" s="2"/>
      <c r="C4876" s="2"/>
      <c r="D4876" s="2"/>
      <c r="E4876" s="2"/>
      <c r="F4876" s="2"/>
      <c r="G4876" s="3"/>
      <c r="H4876" s="3"/>
      <c r="I4876" s="2"/>
      <c r="J4876"/>
      <c r="K4876"/>
      <c r="L4876"/>
      <c r="M4876"/>
      <c r="N4876"/>
      <c r="O4876"/>
      <c r="P4876"/>
      <c r="Q4876"/>
      <c r="R4876"/>
      <c r="S4876"/>
      <c r="T4876"/>
      <c r="U4876"/>
      <c r="V4876" s="2"/>
    </row>
    <row r="4877" spans="2:22" x14ac:dyDescent="0.2">
      <c r="B4877" s="2"/>
      <c r="C4877" s="2"/>
      <c r="D4877" s="2"/>
      <c r="E4877" s="2"/>
      <c r="F4877" s="2"/>
      <c r="G4877" s="3"/>
      <c r="H4877" s="3"/>
      <c r="I4877" s="2"/>
      <c r="J4877"/>
      <c r="K4877"/>
      <c r="L4877"/>
      <c r="M4877"/>
      <c r="N4877"/>
      <c r="O4877"/>
      <c r="P4877"/>
      <c r="Q4877"/>
      <c r="R4877"/>
      <c r="S4877"/>
      <c r="T4877"/>
      <c r="U4877"/>
      <c r="V4877" s="2"/>
    </row>
    <row r="4878" spans="2:22" x14ac:dyDescent="0.2">
      <c r="B4878" s="2"/>
      <c r="C4878" s="2"/>
      <c r="D4878" s="2"/>
      <c r="E4878" s="2"/>
      <c r="F4878" s="2"/>
      <c r="G4878" s="3"/>
      <c r="H4878" s="3"/>
      <c r="I4878" s="2"/>
      <c r="J4878"/>
      <c r="K4878"/>
      <c r="L4878"/>
      <c r="M4878"/>
      <c r="N4878"/>
      <c r="O4878"/>
      <c r="P4878"/>
      <c r="Q4878"/>
      <c r="R4878"/>
      <c r="S4878"/>
      <c r="T4878"/>
      <c r="U4878"/>
      <c r="V4878" s="2"/>
    </row>
    <row r="4879" spans="2:22" x14ac:dyDescent="0.2">
      <c r="B4879" s="2"/>
      <c r="C4879" s="2"/>
      <c r="D4879" s="2"/>
      <c r="E4879" s="2"/>
      <c r="F4879" s="2"/>
      <c r="G4879" s="3"/>
      <c r="H4879" s="3"/>
      <c r="I4879" s="2"/>
      <c r="J4879"/>
      <c r="K4879"/>
      <c r="L4879"/>
      <c r="M4879"/>
      <c r="N4879"/>
      <c r="O4879"/>
      <c r="P4879"/>
      <c r="Q4879"/>
      <c r="R4879"/>
      <c r="S4879"/>
      <c r="T4879"/>
      <c r="U4879"/>
      <c r="V4879" s="2"/>
    </row>
    <row r="4880" spans="2:22" x14ac:dyDescent="0.2">
      <c r="B4880" s="2"/>
      <c r="C4880" s="2"/>
      <c r="D4880" s="2"/>
      <c r="E4880" s="2"/>
      <c r="F4880" s="2"/>
      <c r="G4880" s="3"/>
      <c r="H4880" s="3"/>
      <c r="I4880" s="2"/>
      <c r="J4880"/>
      <c r="K4880"/>
      <c r="L4880"/>
      <c r="M4880"/>
      <c r="N4880"/>
      <c r="O4880"/>
      <c r="P4880"/>
      <c r="Q4880"/>
      <c r="R4880"/>
      <c r="S4880"/>
      <c r="T4880"/>
      <c r="U4880"/>
      <c r="V4880" s="2"/>
    </row>
    <row r="4881" spans="2:22" x14ac:dyDescent="0.2">
      <c r="B4881" s="2"/>
      <c r="C4881" s="2"/>
      <c r="D4881" s="2"/>
      <c r="E4881" s="2"/>
      <c r="F4881" s="2"/>
      <c r="G4881" s="3"/>
      <c r="H4881" s="3"/>
      <c r="I4881" s="2"/>
      <c r="J4881"/>
      <c r="K4881"/>
      <c r="L4881"/>
      <c r="M4881"/>
      <c r="N4881"/>
      <c r="O4881"/>
      <c r="P4881"/>
      <c r="Q4881"/>
      <c r="R4881"/>
      <c r="S4881"/>
      <c r="T4881"/>
      <c r="U4881"/>
      <c r="V4881" s="2"/>
    </row>
    <row r="4882" spans="2:22" x14ac:dyDescent="0.2">
      <c r="B4882" s="2"/>
      <c r="C4882" s="2"/>
      <c r="D4882" s="2"/>
      <c r="E4882" s="2"/>
      <c r="F4882" s="2"/>
      <c r="G4882" s="3"/>
      <c r="H4882" s="3"/>
      <c r="I4882" s="2"/>
      <c r="J4882"/>
      <c r="K4882"/>
      <c r="L4882"/>
      <c r="M4882"/>
      <c r="N4882"/>
      <c r="O4882"/>
      <c r="P4882"/>
      <c r="Q4882"/>
      <c r="R4882"/>
      <c r="S4882"/>
      <c r="T4882"/>
      <c r="U4882"/>
      <c r="V4882" s="2"/>
    </row>
    <row r="4883" spans="2:22" x14ac:dyDescent="0.2">
      <c r="B4883" s="2"/>
      <c r="C4883" s="2"/>
      <c r="D4883" s="2"/>
      <c r="E4883" s="2"/>
      <c r="F4883" s="2"/>
      <c r="G4883" s="3"/>
      <c r="H4883" s="3"/>
      <c r="I4883" s="2"/>
      <c r="J4883"/>
      <c r="K4883"/>
      <c r="L4883"/>
      <c r="M4883"/>
      <c r="N4883"/>
      <c r="O4883"/>
      <c r="P4883"/>
      <c r="Q4883"/>
      <c r="R4883"/>
      <c r="S4883"/>
      <c r="T4883"/>
      <c r="U4883"/>
      <c r="V4883" s="2"/>
    </row>
    <row r="4884" spans="2:22" x14ac:dyDescent="0.2">
      <c r="B4884" s="2"/>
      <c r="C4884" s="2"/>
      <c r="D4884" s="2"/>
      <c r="E4884" s="2"/>
      <c r="F4884" s="2"/>
      <c r="G4884" s="3"/>
      <c r="H4884" s="3"/>
      <c r="I4884" s="2"/>
      <c r="J4884"/>
      <c r="K4884"/>
      <c r="L4884"/>
      <c r="M4884"/>
      <c r="N4884"/>
      <c r="O4884"/>
      <c r="P4884"/>
      <c r="Q4884"/>
      <c r="R4884"/>
      <c r="S4884"/>
      <c r="T4884"/>
      <c r="U4884"/>
      <c r="V4884" s="2"/>
    </row>
    <row r="4885" spans="2:22" x14ac:dyDescent="0.2">
      <c r="B4885" s="2"/>
      <c r="C4885" s="2"/>
      <c r="D4885" s="2"/>
      <c r="E4885" s="2"/>
      <c r="F4885" s="2"/>
      <c r="G4885" s="3"/>
      <c r="H4885" s="3"/>
      <c r="I4885" s="2"/>
      <c r="J4885"/>
      <c r="K4885"/>
      <c r="L4885"/>
      <c r="M4885"/>
      <c r="N4885"/>
      <c r="O4885"/>
      <c r="P4885"/>
      <c r="Q4885"/>
      <c r="R4885"/>
      <c r="S4885"/>
      <c r="T4885"/>
      <c r="U4885"/>
      <c r="V4885" s="2"/>
    </row>
    <row r="4886" spans="2:22" x14ac:dyDescent="0.2">
      <c r="B4886" s="2"/>
      <c r="C4886" s="2"/>
      <c r="D4886" s="2"/>
      <c r="E4886" s="2"/>
      <c r="F4886" s="2"/>
      <c r="G4886" s="3"/>
      <c r="H4886" s="3"/>
      <c r="I4886" s="2"/>
      <c r="J4886"/>
      <c r="K4886"/>
      <c r="L4886"/>
      <c r="M4886"/>
      <c r="N4886"/>
      <c r="O4886"/>
      <c r="P4886"/>
      <c r="Q4886"/>
      <c r="R4886"/>
      <c r="S4886"/>
      <c r="T4886"/>
      <c r="U4886"/>
      <c r="V4886" s="2"/>
    </row>
    <row r="4887" spans="2:22" x14ac:dyDescent="0.2">
      <c r="B4887" s="2"/>
      <c r="C4887" s="2"/>
      <c r="D4887" s="2"/>
      <c r="E4887" s="2"/>
      <c r="F4887" s="2"/>
      <c r="G4887" s="3"/>
      <c r="H4887" s="3"/>
      <c r="I4887" s="2"/>
      <c r="J4887"/>
      <c r="K4887"/>
      <c r="L4887"/>
      <c r="M4887"/>
      <c r="N4887"/>
      <c r="O4887"/>
      <c r="P4887"/>
      <c r="Q4887"/>
      <c r="R4887"/>
      <c r="S4887"/>
      <c r="T4887"/>
      <c r="U4887"/>
      <c r="V4887" s="2"/>
    </row>
    <row r="4888" spans="2:22" x14ac:dyDescent="0.2">
      <c r="B4888" s="2"/>
      <c r="C4888" s="2"/>
      <c r="D4888" s="2"/>
      <c r="E4888" s="2"/>
      <c r="F4888" s="2"/>
      <c r="G4888" s="3"/>
      <c r="H4888" s="3"/>
      <c r="I4888" s="2"/>
      <c r="J4888"/>
      <c r="K4888"/>
      <c r="L4888"/>
      <c r="M4888"/>
      <c r="N4888"/>
      <c r="O4888"/>
      <c r="P4888"/>
      <c r="Q4888"/>
      <c r="R4888"/>
      <c r="S4888"/>
      <c r="T4888"/>
      <c r="U4888"/>
      <c r="V4888" s="2"/>
    </row>
    <row r="4889" spans="2:22" x14ac:dyDescent="0.2">
      <c r="B4889" s="2"/>
      <c r="C4889" s="2"/>
      <c r="D4889" s="2"/>
      <c r="E4889" s="2"/>
      <c r="F4889" s="2"/>
      <c r="G4889" s="3"/>
      <c r="H4889" s="3"/>
      <c r="I4889" s="2"/>
      <c r="J4889"/>
      <c r="K4889"/>
      <c r="L4889"/>
      <c r="M4889"/>
      <c r="N4889"/>
      <c r="O4889"/>
      <c r="P4889"/>
      <c r="Q4889"/>
      <c r="R4889"/>
      <c r="S4889"/>
      <c r="T4889"/>
      <c r="U4889"/>
      <c r="V4889" s="2"/>
    </row>
    <row r="4890" spans="2:22" x14ac:dyDescent="0.2">
      <c r="B4890" s="2"/>
      <c r="C4890" s="2"/>
      <c r="D4890" s="2"/>
      <c r="E4890" s="2"/>
      <c r="F4890" s="2"/>
      <c r="G4890" s="3"/>
      <c r="H4890" s="3"/>
      <c r="I4890" s="2"/>
      <c r="J4890"/>
      <c r="K4890"/>
      <c r="L4890"/>
      <c r="M4890"/>
      <c r="N4890"/>
      <c r="O4890"/>
      <c r="P4890"/>
      <c r="Q4890"/>
      <c r="R4890"/>
      <c r="S4890"/>
      <c r="T4890"/>
      <c r="U4890"/>
      <c r="V4890" s="2"/>
    </row>
    <row r="4891" spans="2:22" x14ac:dyDescent="0.2">
      <c r="B4891" s="2"/>
      <c r="C4891" s="2"/>
      <c r="D4891" s="2"/>
      <c r="E4891" s="2"/>
      <c r="F4891" s="2"/>
      <c r="G4891" s="3"/>
      <c r="H4891" s="3"/>
      <c r="I4891" s="2"/>
      <c r="J4891"/>
      <c r="K4891"/>
      <c r="L4891"/>
      <c r="M4891"/>
      <c r="N4891"/>
      <c r="O4891"/>
      <c r="P4891"/>
      <c r="Q4891"/>
      <c r="R4891"/>
      <c r="S4891"/>
      <c r="T4891"/>
      <c r="U4891"/>
      <c r="V4891" s="2"/>
    </row>
    <row r="4892" spans="2:22" x14ac:dyDescent="0.2">
      <c r="B4892" s="2"/>
      <c r="C4892" s="2"/>
      <c r="D4892" s="2"/>
      <c r="E4892" s="2"/>
      <c r="F4892" s="2"/>
      <c r="G4892" s="3"/>
      <c r="H4892" s="3"/>
      <c r="I4892" s="2"/>
      <c r="J4892"/>
      <c r="K4892"/>
      <c r="L4892"/>
      <c r="M4892"/>
      <c r="N4892"/>
      <c r="O4892"/>
      <c r="P4892"/>
      <c r="Q4892"/>
      <c r="R4892"/>
      <c r="S4892"/>
      <c r="T4892"/>
      <c r="U4892"/>
      <c r="V4892" s="2"/>
    </row>
    <row r="4893" spans="2:22" x14ac:dyDescent="0.2">
      <c r="B4893" s="2"/>
      <c r="C4893" s="2"/>
      <c r="D4893" s="2"/>
      <c r="E4893" s="2"/>
      <c r="F4893" s="2"/>
      <c r="G4893" s="3"/>
      <c r="H4893" s="3"/>
      <c r="I4893" s="2"/>
      <c r="J4893"/>
      <c r="K4893"/>
      <c r="L4893"/>
      <c r="M4893"/>
      <c r="N4893"/>
      <c r="O4893"/>
      <c r="P4893"/>
      <c r="Q4893"/>
      <c r="R4893"/>
      <c r="S4893"/>
      <c r="T4893"/>
      <c r="U4893"/>
      <c r="V4893" s="2"/>
    </row>
    <row r="4894" spans="2:22" x14ac:dyDescent="0.2">
      <c r="B4894" s="2"/>
      <c r="C4894" s="2"/>
      <c r="D4894" s="2"/>
      <c r="E4894" s="2"/>
      <c r="F4894" s="2"/>
      <c r="G4894" s="3"/>
      <c r="H4894" s="3"/>
      <c r="I4894" s="2"/>
      <c r="J4894"/>
      <c r="K4894"/>
      <c r="L4894"/>
      <c r="M4894"/>
      <c r="N4894"/>
      <c r="O4894"/>
      <c r="P4894"/>
      <c r="Q4894"/>
      <c r="R4894"/>
      <c r="S4894"/>
      <c r="T4894"/>
      <c r="U4894"/>
      <c r="V4894" s="2"/>
    </row>
    <row r="4895" spans="2:22" x14ac:dyDescent="0.2">
      <c r="B4895" s="2"/>
      <c r="C4895" s="2"/>
      <c r="D4895" s="2"/>
      <c r="E4895" s="2"/>
      <c r="F4895" s="2"/>
      <c r="G4895" s="3"/>
      <c r="H4895" s="3"/>
      <c r="I4895" s="2"/>
      <c r="J4895"/>
      <c r="K4895"/>
      <c r="L4895"/>
      <c r="M4895"/>
      <c r="N4895"/>
      <c r="O4895"/>
      <c r="P4895"/>
      <c r="Q4895"/>
      <c r="R4895"/>
      <c r="S4895"/>
      <c r="T4895"/>
      <c r="U4895"/>
      <c r="V4895" s="2"/>
    </row>
    <row r="4896" spans="2:22" x14ac:dyDescent="0.2">
      <c r="B4896" s="2"/>
      <c r="C4896" s="2"/>
      <c r="D4896" s="2"/>
      <c r="E4896" s="2"/>
      <c r="F4896" s="2"/>
      <c r="G4896" s="3"/>
      <c r="H4896" s="3"/>
      <c r="I4896" s="2"/>
      <c r="J4896"/>
      <c r="K4896"/>
      <c r="L4896"/>
      <c r="M4896"/>
      <c r="N4896"/>
      <c r="O4896"/>
      <c r="P4896"/>
      <c r="Q4896"/>
      <c r="R4896"/>
      <c r="S4896"/>
      <c r="T4896"/>
      <c r="U4896"/>
      <c r="V4896" s="2"/>
    </row>
    <row r="4897" spans="2:22" x14ac:dyDescent="0.2">
      <c r="B4897" s="2"/>
      <c r="C4897" s="2"/>
      <c r="D4897" s="2"/>
      <c r="E4897" s="2"/>
      <c r="F4897" s="2"/>
      <c r="G4897" s="3"/>
      <c r="H4897" s="3"/>
      <c r="I4897" s="2"/>
      <c r="J4897"/>
      <c r="K4897"/>
      <c r="L4897"/>
      <c r="M4897"/>
      <c r="N4897"/>
      <c r="O4897"/>
      <c r="P4897"/>
      <c r="Q4897"/>
      <c r="R4897"/>
      <c r="S4897"/>
      <c r="T4897"/>
      <c r="U4897"/>
      <c r="V4897" s="2"/>
    </row>
    <row r="4898" spans="2:22" x14ac:dyDescent="0.2">
      <c r="B4898" s="2"/>
      <c r="C4898" s="2"/>
      <c r="D4898" s="2"/>
      <c r="E4898" s="2"/>
      <c r="F4898" s="2"/>
      <c r="G4898" s="3"/>
      <c r="H4898" s="3"/>
      <c r="I4898" s="2"/>
      <c r="J4898"/>
      <c r="K4898"/>
      <c r="L4898"/>
      <c r="M4898"/>
      <c r="N4898"/>
      <c r="O4898"/>
      <c r="P4898"/>
      <c r="Q4898"/>
      <c r="R4898"/>
      <c r="S4898"/>
      <c r="T4898"/>
      <c r="U4898"/>
      <c r="V4898" s="2"/>
    </row>
    <row r="4899" spans="2:22" x14ac:dyDescent="0.2">
      <c r="B4899" s="2"/>
      <c r="C4899" s="2"/>
      <c r="D4899" s="2"/>
      <c r="E4899" s="2"/>
      <c r="F4899" s="2"/>
      <c r="G4899" s="3"/>
      <c r="H4899" s="3"/>
      <c r="I4899" s="2"/>
      <c r="J4899"/>
      <c r="K4899"/>
      <c r="L4899"/>
      <c r="M4899"/>
      <c r="N4899"/>
      <c r="O4899"/>
      <c r="P4899"/>
      <c r="Q4899"/>
      <c r="R4899"/>
      <c r="S4899"/>
      <c r="T4899"/>
      <c r="U4899"/>
      <c r="V4899" s="2"/>
    </row>
    <row r="4900" spans="2:22" x14ac:dyDescent="0.2">
      <c r="B4900" s="2"/>
      <c r="C4900" s="2"/>
      <c r="D4900" s="2"/>
      <c r="E4900" s="2"/>
      <c r="F4900" s="2"/>
      <c r="G4900" s="3"/>
      <c r="H4900" s="3"/>
      <c r="I4900" s="2"/>
      <c r="J4900"/>
      <c r="K4900"/>
      <c r="L4900"/>
      <c r="M4900"/>
      <c r="N4900"/>
      <c r="O4900"/>
      <c r="P4900"/>
      <c r="Q4900"/>
      <c r="R4900"/>
      <c r="S4900"/>
      <c r="T4900"/>
      <c r="U4900"/>
      <c r="V4900" s="2"/>
    </row>
    <row r="4901" spans="2:22" x14ac:dyDescent="0.2">
      <c r="B4901" s="2"/>
      <c r="C4901" s="2"/>
      <c r="D4901" s="2"/>
      <c r="E4901" s="2"/>
      <c r="F4901" s="2"/>
      <c r="G4901" s="3"/>
      <c r="H4901" s="3"/>
      <c r="I4901" s="2"/>
      <c r="J4901"/>
      <c r="K4901"/>
      <c r="L4901"/>
      <c r="M4901"/>
      <c r="N4901"/>
      <c r="O4901"/>
      <c r="P4901"/>
      <c r="Q4901"/>
      <c r="R4901"/>
      <c r="S4901"/>
      <c r="T4901"/>
      <c r="U4901"/>
      <c r="V4901" s="2"/>
    </row>
    <row r="4902" spans="2:22" x14ac:dyDescent="0.2">
      <c r="B4902" s="2"/>
      <c r="C4902" s="2"/>
      <c r="D4902" s="2"/>
      <c r="E4902" s="2"/>
      <c r="F4902" s="2"/>
      <c r="G4902" s="3"/>
      <c r="H4902" s="3"/>
      <c r="I4902" s="2"/>
      <c r="J4902"/>
      <c r="K4902"/>
      <c r="L4902"/>
      <c r="M4902"/>
      <c r="N4902"/>
      <c r="O4902"/>
      <c r="P4902"/>
      <c r="Q4902"/>
      <c r="R4902"/>
      <c r="S4902"/>
      <c r="T4902"/>
      <c r="U4902"/>
      <c r="V4902" s="2"/>
    </row>
    <row r="4903" spans="2:22" x14ac:dyDescent="0.2">
      <c r="B4903" s="2"/>
      <c r="C4903" s="2"/>
      <c r="D4903" s="2"/>
      <c r="E4903" s="2"/>
      <c r="F4903" s="2"/>
      <c r="G4903" s="3"/>
      <c r="H4903" s="3"/>
      <c r="I4903" s="2"/>
      <c r="J4903"/>
      <c r="K4903"/>
      <c r="L4903"/>
      <c r="M4903"/>
      <c r="N4903"/>
      <c r="O4903"/>
      <c r="P4903"/>
      <c r="Q4903"/>
      <c r="R4903"/>
      <c r="S4903"/>
      <c r="T4903"/>
      <c r="U4903"/>
      <c r="V4903" s="2"/>
    </row>
    <row r="4904" spans="2:22" x14ac:dyDescent="0.2">
      <c r="B4904" s="2"/>
      <c r="C4904" s="2"/>
      <c r="D4904" s="2"/>
      <c r="E4904" s="2"/>
      <c r="F4904" s="2"/>
      <c r="G4904" s="3"/>
      <c r="H4904" s="3"/>
      <c r="I4904" s="2"/>
      <c r="J4904"/>
      <c r="K4904"/>
      <c r="L4904"/>
      <c r="M4904"/>
      <c r="N4904"/>
      <c r="O4904"/>
      <c r="P4904"/>
      <c r="Q4904"/>
      <c r="R4904"/>
      <c r="S4904"/>
      <c r="T4904"/>
      <c r="U4904"/>
      <c r="V4904" s="2"/>
    </row>
    <row r="4905" spans="2:22" x14ac:dyDescent="0.2">
      <c r="B4905" s="2"/>
      <c r="C4905" s="2"/>
      <c r="D4905" s="2"/>
      <c r="E4905" s="2"/>
      <c r="F4905" s="2"/>
      <c r="G4905" s="3"/>
      <c r="H4905" s="3"/>
      <c r="I4905" s="2"/>
      <c r="J4905"/>
      <c r="K4905"/>
      <c r="L4905"/>
      <c r="M4905"/>
      <c r="N4905"/>
      <c r="O4905"/>
      <c r="P4905"/>
      <c r="Q4905"/>
      <c r="R4905"/>
      <c r="S4905"/>
      <c r="T4905"/>
      <c r="U4905"/>
      <c r="V4905" s="2"/>
    </row>
    <row r="4906" spans="2:22" x14ac:dyDescent="0.2">
      <c r="B4906" s="2"/>
      <c r="C4906" s="2"/>
      <c r="D4906" s="2"/>
      <c r="E4906" s="2"/>
      <c r="F4906" s="2"/>
      <c r="G4906" s="3"/>
      <c r="H4906" s="3"/>
      <c r="I4906" s="2"/>
      <c r="J4906"/>
      <c r="K4906"/>
      <c r="L4906"/>
      <c r="M4906"/>
      <c r="N4906"/>
      <c r="O4906"/>
      <c r="P4906"/>
      <c r="Q4906"/>
      <c r="R4906"/>
      <c r="S4906"/>
      <c r="T4906"/>
      <c r="U4906"/>
      <c r="V4906" s="2"/>
    </row>
    <row r="4907" spans="2:22" x14ac:dyDescent="0.2">
      <c r="B4907" s="2"/>
      <c r="C4907" s="2"/>
      <c r="D4907" s="2"/>
      <c r="E4907" s="2"/>
      <c r="F4907" s="2"/>
      <c r="G4907" s="3"/>
      <c r="H4907" s="3"/>
      <c r="I4907" s="2"/>
      <c r="J4907"/>
      <c r="K4907"/>
      <c r="L4907"/>
      <c r="M4907"/>
      <c r="N4907"/>
      <c r="O4907"/>
      <c r="P4907"/>
      <c r="Q4907"/>
      <c r="R4907"/>
      <c r="S4907"/>
      <c r="T4907"/>
      <c r="U4907"/>
      <c r="V4907" s="2"/>
    </row>
    <row r="4908" spans="2:22" x14ac:dyDescent="0.2">
      <c r="B4908" s="2"/>
      <c r="C4908" s="2"/>
      <c r="D4908" s="2"/>
      <c r="E4908" s="2"/>
      <c r="F4908" s="2"/>
      <c r="G4908" s="3"/>
      <c r="H4908" s="3"/>
      <c r="I4908" s="2"/>
      <c r="J4908"/>
      <c r="K4908"/>
      <c r="L4908"/>
      <c r="M4908"/>
      <c r="N4908"/>
      <c r="O4908"/>
      <c r="P4908"/>
      <c r="Q4908"/>
      <c r="R4908"/>
      <c r="S4908"/>
      <c r="T4908"/>
      <c r="U4908"/>
      <c r="V4908" s="2"/>
    </row>
    <row r="4909" spans="2:22" x14ac:dyDescent="0.2">
      <c r="B4909" s="2"/>
      <c r="C4909" s="2"/>
      <c r="D4909" s="2"/>
      <c r="E4909" s="2"/>
      <c r="F4909" s="2"/>
      <c r="G4909" s="3"/>
      <c r="H4909" s="3"/>
      <c r="I4909" s="2"/>
      <c r="J4909"/>
      <c r="K4909"/>
      <c r="L4909"/>
      <c r="M4909"/>
      <c r="N4909"/>
      <c r="O4909"/>
      <c r="P4909"/>
      <c r="Q4909"/>
      <c r="R4909"/>
      <c r="S4909"/>
      <c r="T4909"/>
      <c r="U4909"/>
      <c r="V4909" s="2"/>
    </row>
    <row r="4910" spans="2:22" x14ac:dyDescent="0.2">
      <c r="B4910" s="2"/>
      <c r="C4910" s="2"/>
      <c r="D4910" s="2"/>
      <c r="E4910" s="2"/>
      <c r="F4910" s="2"/>
      <c r="G4910" s="3"/>
      <c r="H4910" s="3"/>
      <c r="I4910" s="2"/>
      <c r="J4910"/>
      <c r="K4910"/>
      <c r="L4910"/>
      <c r="M4910"/>
      <c r="N4910"/>
      <c r="O4910"/>
      <c r="P4910"/>
      <c r="Q4910"/>
      <c r="R4910"/>
      <c r="S4910"/>
      <c r="T4910"/>
      <c r="U4910"/>
      <c r="V4910" s="2"/>
    </row>
    <row r="4911" spans="2:22" x14ac:dyDescent="0.2">
      <c r="B4911" s="2"/>
      <c r="C4911" s="2"/>
      <c r="D4911" s="2"/>
      <c r="E4911" s="2"/>
      <c r="F4911" s="2"/>
      <c r="G4911" s="3"/>
      <c r="H4911" s="3"/>
      <c r="I4911" s="2"/>
      <c r="J4911"/>
      <c r="K4911"/>
      <c r="L4911"/>
      <c r="M4911"/>
      <c r="N4911"/>
      <c r="O4911"/>
      <c r="P4911"/>
      <c r="Q4911"/>
      <c r="R4911"/>
      <c r="S4911"/>
      <c r="T4911"/>
      <c r="U4911"/>
      <c r="V4911" s="2"/>
    </row>
    <row r="4912" spans="2:22" x14ac:dyDescent="0.2">
      <c r="B4912" s="2"/>
      <c r="C4912" s="2"/>
      <c r="D4912" s="2"/>
      <c r="E4912" s="2"/>
      <c r="F4912" s="2"/>
      <c r="G4912" s="3"/>
      <c r="H4912" s="3"/>
      <c r="I4912" s="2"/>
      <c r="J4912"/>
      <c r="K4912"/>
      <c r="L4912"/>
      <c r="M4912"/>
      <c r="N4912"/>
      <c r="O4912"/>
      <c r="P4912"/>
      <c r="Q4912"/>
      <c r="R4912"/>
      <c r="S4912"/>
      <c r="T4912"/>
      <c r="U4912"/>
      <c r="V4912" s="2"/>
    </row>
    <row r="4913" spans="2:22" x14ac:dyDescent="0.2">
      <c r="B4913" s="2"/>
      <c r="C4913" s="2"/>
      <c r="D4913" s="2"/>
      <c r="E4913" s="2"/>
      <c r="F4913" s="2"/>
      <c r="G4913" s="3"/>
      <c r="H4913" s="3"/>
      <c r="I4913" s="2"/>
      <c r="J4913"/>
      <c r="K4913"/>
      <c r="L4913"/>
      <c r="M4913"/>
      <c r="N4913"/>
      <c r="O4913"/>
      <c r="P4913"/>
      <c r="Q4913"/>
      <c r="R4913"/>
      <c r="S4913"/>
      <c r="T4913"/>
      <c r="U4913"/>
      <c r="V4913" s="2"/>
    </row>
    <row r="4914" spans="2:22" x14ac:dyDescent="0.2">
      <c r="B4914" s="2"/>
      <c r="C4914" s="2"/>
      <c r="D4914" s="2"/>
      <c r="E4914" s="2"/>
      <c r="F4914" s="2"/>
      <c r="G4914" s="3"/>
      <c r="H4914" s="3"/>
      <c r="I4914" s="2"/>
      <c r="J4914"/>
      <c r="K4914"/>
      <c r="L4914"/>
      <c r="M4914"/>
      <c r="N4914"/>
      <c r="O4914"/>
      <c r="P4914"/>
      <c r="Q4914"/>
      <c r="R4914"/>
      <c r="S4914"/>
      <c r="T4914"/>
      <c r="U4914"/>
      <c r="V4914" s="2"/>
    </row>
    <row r="4915" spans="2:22" x14ac:dyDescent="0.2">
      <c r="B4915" s="2"/>
      <c r="C4915" s="2"/>
      <c r="D4915" s="2"/>
      <c r="E4915" s="2"/>
      <c r="F4915" s="2"/>
      <c r="G4915" s="3"/>
      <c r="H4915" s="3"/>
      <c r="I4915" s="2"/>
      <c r="J4915"/>
      <c r="K4915"/>
      <c r="L4915"/>
      <c r="M4915"/>
      <c r="N4915"/>
      <c r="O4915"/>
      <c r="P4915"/>
      <c r="Q4915"/>
      <c r="R4915"/>
      <c r="S4915"/>
      <c r="T4915"/>
      <c r="U4915"/>
      <c r="V4915" s="2"/>
    </row>
    <row r="4916" spans="2:22" x14ac:dyDescent="0.2">
      <c r="B4916" s="2"/>
      <c r="C4916" s="2"/>
      <c r="D4916" s="2"/>
      <c r="E4916" s="2"/>
      <c r="F4916" s="2"/>
      <c r="G4916" s="3"/>
      <c r="H4916" s="3"/>
      <c r="I4916" s="2"/>
      <c r="J4916"/>
      <c r="K4916"/>
      <c r="L4916"/>
      <c r="M4916"/>
      <c r="N4916"/>
      <c r="O4916"/>
      <c r="P4916"/>
      <c r="Q4916"/>
      <c r="R4916"/>
      <c r="S4916"/>
      <c r="T4916"/>
      <c r="U4916"/>
      <c r="V4916" s="2"/>
    </row>
    <row r="4917" spans="2:22" x14ac:dyDescent="0.2">
      <c r="B4917" s="2"/>
      <c r="C4917" s="2"/>
      <c r="D4917" s="2"/>
      <c r="E4917" s="2"/>
      <c r="F4917" s="2"/>
      <c r="G4917" s="3"/>
      <c r="H4917" s="3"/>
      <c r="I4917" s="2"/>
      <c r="J4917"/>
      <c r="K4917"/>
      <c r="L4917"/>
      <c r="M4917"/>
      <c r="N4917"/>
      <c r="O4917"/>
      <c r="P4917"/>
      <c r="Q4917"/>
      <c r="R4917"/>
      <c r="S4917"/>
      <c r="T4917"/>
      <c r="U4917"/>
      <c r="V4917" s="2"/>
    </row>
    <row r="4918" spans="2:22" x14ac:dyDescent="0.2">
      <c r="B4918" s="2"/>
      <c r="C4918" s="2"/>
      <c r="D4918" s="2"/>
      <c r="E4918" s="2"/>
      <c r="F4918" s="2"/>
      <c r="G4918" s="3"/>
      <c r="H4918" s="3"/>
      <c r="I4918" s="2"/>
      <c r="J4918"/>
      <c r="K4918"/>
      <c r="L4918"/>
      <c r="M4918"/>
      <c r="N4918"/>
      <c r="O4918"/>
      <c r="P4918"/>
      <c r="Q4918"/>
      <c r="R4918"/>
      <c r="S4918"/>
      <c r="T4918"/>
      <c r="U4918"/>
      <c r="V4918" s="2"/>
    </row>
    <row r="4919" spans="2:22" x14ac:dyDescent="0.2">
      <c r="B4919" s="2"/>
      <c r="C4919" s="2"/>
      <c r="D4919" s="2"/>
      <c r="E4919" s="2"/>
      <c r="F4919" s="2"/>
      <c r="G4919" s="3"/>
      <c r="H4919" s="3"/>
      <c r="I4919" s="2"/>
      <c r="J4919"/>
      <c r="K4919"/>
      <c r="L4919"/>
      <c r="M4919"/>
      <c r="N4919"/>
      <c r="O4919"/>
      <c r="P4919"/>
      <c r="Q4919"/>
      <c r="R4919"/>
      <c r="S4919"/>
      <c r="T4919"/>
      <c r="U4919"/>
      <c r="V4919" s="2"/>
    </row>
    <row r="4920" spans="2:22" x14ac:dyDescent="0.2">
      <c r="B4920" s="2"/>
      <c r="C4920" s="2"/>
      <c r="D4920" s="2"/>
      <c r="E4920" s="2"/>
      <c r="F4920" s="2"/>
      <c r="G4920" s="3"/>
      <c r="H4920" s="3"/>
      <c r="I4920" s="2"/>
      <c r="J4920"/>
      <c r="K4920"/>
      <c r="L4920"/>
      <c r="M4920"/>
      <c r="N4920"/>
      <c r="O4920"/>
      <c r="P4920"/>
      <c r="Q4920"/>
      <c r="R4920"/>
      <c r="S4920"/>
      <c r="T4920"/>
      <c r="U4920"/>
      <c r="V4920" s="2"/>
    </row>
    <row r="4921" spans="2:22" x14ac:dyDescent="0.2">
      <c r="B4921" s="2"/>
      <c r="C4921" s="2"/>
      <c r="D4921" s="2"/>
      <c r="E4921" s="2"/>
      <c r="F4921" s="2"/>
      <c r="G4921" s="3"/>
      <c r="H4921" s="3"/>
      <c r="I4921" s="2"/>
      <c r="J4921"/>
      <c r="K4921"/>
      <c r="L4921"/>
      <c r="M4921"/>
      <c r="N4921"/>
      <c r="O4921"/>
      <c r="P4921"/>
      <c r="Q4921"/>
      <c r="R4921"/>
      <c r="S4921"/>
      <c r="T4921"/>
      <c r="U4921"/>
      <c r="V4921" s="2"/>
    </row>
    <row r="4922" spans="2:22" x14ac:dyDescent="0.2">
      <c r="B4922" s="2"/>
      <c r="C4922" s="2"/>
      <c r="D4922" s="2"/>
      <c r="E4922" s="2"/>
      <c r="F4922" s="2"/>
      <c r="G4922" s="3"/>
      <c r="H4922" s="3"/>
      <c r="I4922" s="2"/>
      <c r="J4922"/>
      <c r="K4922"/>
      <c r="L4922"/>
      <c r="M4922"/>
      <c r="N4922"/>
      <c r="O4922"/>
      <c r="P4922"/>
      <c r="Q4922"/>
      <c r="R4922"/>
      <c r="S4922"/>
      <c r="T4922"/>
      <c r="U4922"/>
      <c r="V4922" s="2"/>
    </row>
    <row r="4923" spans="2:22" x14ac:dyDescent="0.2">
      <c r="B4923" s="2"/>
      <c r="C4923" s="2"/>
      <c r="D4923" s="2"/>
      <c r="E4923" s="2"/>
      <c r="F4923" s="2"/>
      <c r="G4923" s="3"/>
      <c r="H4923" s="3"/>
      <c r="I4923" s="2"/>
      <c r="J4923"/>
      <c r="K4923"/>
      <c r="L4923"/>
      <c r="M4923"/>
      <c r="N4923"/>
      <c r="O4923"/>
      <c r="P4923"/>
      <c r="Q4923"/>
      <c r="R4923"/>
      <c r="S4923"/>
      <c r="T4923"/>
      <c r="U4923"/>
      <c r="V4923" s="2"/>
    </row>
    <row r="4924" spans="2:22" x14ac:dyDescent="0.2">
      <c r="B4924" s="2"/>
      <c r="C4924" s="2"/>
      <c r="D4924" s="2"/>
      <c r="E4924" s="2"/>
      <c r="F4924" s="2"/>
      <c r="G4924" s="3"/>
      <c r="H4924" s="3"/>
      <c r="I4924" s="2"/>
      <c r="J4924"/>
      <c r="K4924"/>
      <c r="L4924"/>
      <c r="M4924"/>
      <c r="N4924"/>
      <c r="O4924"/>
      <c r="P4924"/>
      <c r="Q4924"/>
      <c r="R4924"/>
      <c r="S4924"/>
      <c r="T4924"/>
      <c r="U4924"/>
      <c r="V4924" s="2"/>
    </row>
    <row r="4925" spans="2:22" x14ac:dyDescent="0.2">
      <c r="B4925" s="2"/>
      <c r="C4925" s="2"/>
      <c r="D4925" s="2"/>
      <c r="E4925" s="2"/>
      <c r="F4925" s="2"/>
      <c r="G4925" s="3"/>
      <c r="H4925" s="3"/>
      <c r="I4925" s="2"/>
      <c r="J4925"/>
      <c r="K4925"/>
      <c r="L4925"/>
      <c r="M4925"/>
      <c r="N4925"/>
      <c r="O4925"/>
      <c r="P4925"/>
      <c r="Q4925"/>
      <c r="R4925"/>
      <c r="S4925"/>
      <c r="T4925"/>
      <c r="U4925"/>
      <c r="V4925" s="2"/>
    </row>
    <row r="4926" spans="2:22" x14ac:dyDescent="0.2">
      <c r="B4926" s="2"/>
      <c r="C4926" s="2"/>
      <c r="D4926" s="2"/>
      <c r="E4926" s="2"/>
      <c r="F4926" s="2"/>
      <c r="G4926" s="3"/>
      <c r="H4926" s="3"/>
      <c r="I4926" s="2"/>
      <c r="J4926"/>
      <c r="K4926"/>
      <c r="L4926"/>
      <c r="M4926"/>
      <c r="N4926"/>
      <c r="O4926"/>
      <c r="P4926"/>
      <c r="Q4926"/>
      <c r="R4926"/>
      <c r="S4926"/>
      <c r="T4926"/>
      <c r="U4926"/>
      <c r="V4926" s="2"/>
    </row>
    <row r="4927" spans="2:22" x14ac:dyDescent="0.2">
      <c r="B4927" s="2"/>
      <c r="C4927" s="2"/>
      <c r="D4927" s="2"/>
      <c r="E4927" s="2"/>
      <c r="F4927" s="2"/>
      <c r="G4927" s="3"/>
      <c r="H4927" s="3"/>
      <c r="I4927" s="2"/>
      <c r="J4927"/>
      <c r="K4927"/>
      <c r="L4927"/>
      <c r="M4927"/>
      <c r="N4927"/>
      <c r="O4927"/>
      <c r="P4927"/>
      <c r="Q4927"/>
      <c r="R4927"/>
      <c r="S4927"/>
      <c r="T4927"/>
      <c r="U4927"/>
      <c r="V4927" s="2"/>
    </row>
    <row r="4928" spans="2:22" x14ac:dyDescent="0.2">
      <c r="B4928" s="2"/>
      <c r="C4928" s="2"/>
      <c r="D4928" s="2"/>
      <c r="E4928" s="2"/>
      <c r="F4928" s="2"/>
      <c r="G4928" s="3"/>
      <c r="H4928" s="3"/>
      <c r="I4928" s="2"/>
      <c r="J4928"/>
      <c r="K4928"/>
      <c r="L4928"/>
      <c r="M4928"/>
      <c r="N4928"/>
      <c r="O4928"/>
      <c r="P4928"/>
      <c r="Q4928"/>
      <c r="R4928"/>
      <c r="S4928"/>
      <c r="T4928"/>
      <c r="U4928"/>
      <c r="V4928" s="2"/>
    </row>
    <row r="4929" spans="2:22" x14ac:dyDescent="0.2">
      <c r="B4929" s="2"/>
      <c r="C4929" s="2"/>
      <c r="D4929" s="2"/>
      <c r="E4929" s="2"/>
      <c r="F4929" s="2"/>
      <c r="G4929" s="3"/>
      <c r="H4929" s="3"/>
      <c r="I4929" s="2"/>
      <c r="J4929"/>
      <c r="K4929"/>
      <c r="L4929"/>
      <c r="M4929"/>
      <c r="N4929"/>
      <c r="O4929"/>
      <c r="P4929"/>
      <c r="Q4929"/>
      <c r="R4929"/>
      <c r="S4929"/>
      <c r="T4929"/>
      <c r="U4929"/>
      <c r="V4929" s="2"/>
    </row>
    <row r="4930" spans="2:22" x14ac:dyDescent="0.2">
      <c r="B4930" s="2"/>
      <c r="C4930" s="2"/>
      <c r="D4930" s="2"/>
      <c r="E4930" s="2"/>
      <c r="F4930" s="2"/>
      <c r="G4930" s="3"/>
      <c r="H4930" s="3"/>
      <c r="I4930" s="2"/>
      <c r="J4930"/>
      <c r="K4930"/>
      <c r="L4930"/>
      <c r="M4930"/>
      <c r="N4930"/>
      <c r="O4930"/>
      <c r="P4930"/>
      <c r="Q4930"/>
      <c r="R4930"/>
      <c r="S4930"/>
      <c r="T4930"/>
      <c r="U4930"/>
      <c r="V4930" s="2"/>
    </row>
    <row r="4931" spans="2:22" x14ac:dyDescent="0.2">
      <c r="B4931" s="2"/>
      <c r="C4931" s="2"/>
      <c r="D4931" s="2"/>
      <c r="E4931" s="2"/>
      <c r="F4931" s="2"/>
      <c r="G4931" s="3"/>
      <c r="H4931" s="3"/>
      <c r="I4931" s="2"/>
      <c r="J4931"/>
      <c r="K4931"/>
      <c r="L4931"/>
      <c r="M4931"/>
      <c r="N4931"/>
      <c r="O4931"/>
      <c r="P4931"/>
      <c r="Q4931"/>
      <c r="R4931"/>
      <c r="S4931"/>
      <c r="T4931"/>
      <c r="U4931"/>
      <c r="V4931" s="2"/>
    </row>
    <row r="4932" spans="2:22" x14ac:dyDescent="0.2">
      <c r="B4932" s="2"/>
      <c r="C4932" s="2"/>
      <c r="D4932" s="2"/>
      <c r="E4932" s="2"/>
      <c r="F4932" s="2"/>
      <c r="G4932" s="3"/>
      <c r="H4932" s="3"/>
      <c r="I4932" s="2"/>
      <c r="J4932"/>
      <c r="K4932"/>
      <c r="L4932"/>
      <c r="M4932"/>
      <c r="N4932"/>
      <c r="O4932"/>
      <c r="P4932"/>
      <c r="Q4932"/>
      <c r="R4932"/>
      <c r="S4932"/>
      <c r="T4932"/>
      <c r="U4932"/>
      <c r="V4932" s="2"/>
    </row>
    <row r="4933" spans="2:22" x14ac:dyDescent="0.2">
      <c r="B4933" s="2"/>
      <c r="C4933" s="2"/>
      <c r="D4933" s="2"/>
      <c r="E4933" s="2"/>
      <c r="F4933" s="2"/>
      <c r="G4933" s="3"/>
      <c r="H4933" s="3"/>
      <c r="I4933" s="2"/>
      <c r="J4933"/>
      <c r="K4933"/>
      <c r="L4933"/>
      <c r="M4933"/>
      <c r="N4933"/>
      <c r="O4933"/>
      <c r="P4933"/>
      <c r="Q4933"/>
      <c r="R4933"/>
      <c r="S4933"/>
      <c r="T4933"/>
      <c r="U4933"/>
      <c r="V4933" s="2"/>
    </row>
    <row r="4934" spans="2:22" x14ac:dyDescent="0.2">
      <c r="B4934" s="2"/>
      <c r="C4934" s="2"/>
      <c r="D4934" s="2"/>
      <c r="E4934" s="2"/>
      <c r="F4934" s="2"/>
      <c r="G4934" s="3"/>
      <c r="H4934" s="3"/>
      <c r="I4934" s="2"/>
      <c r="J4934"/>
      <c r="K4934"/>
      <c r="L4934"/>
      <c r="M4934"/>
      <c r="N4934"/>
      <c r="O4934"/>
      <c r="P4934"/>
      <c r="Q4934"/>
      <c r="R4934"/>
      <c r="S4934"/>
      <c r="T4934"/>
      <c r="U4934"/>
      <c r="V4934" s="2"/>
    </row>
    <row r="4935" spans="2:22" x14ac:dyDescent="0.2">
      <c r="B4935" s="2"/>
      <c r="C4935" s="2"/>
      <c r="D4935" s="2"/>
      <c r="E4935" s="2"/>
      <c r="F4935" s="2"/>
      <c r="G4935" s="3"/>
      <c r="H4935" s="3"/>
      <c r="I4935" s="2"/>
      <c r="J4935"/>
      <c r="K4935"/>
      <c r="L4935"/>
      <c r="M4935"/>
      <c r="N4935"/>
      <c r="O4935"/>
      <c r="P4935"/>
      <c r="Q4935"/>
      <c r="R4935"/>
      <c r="S4935"/>
      <c r="T4935"/>
      <c r="U4935"/>
      <c r="V4935" s="2"/>
    </row>
    <row r="4936" spans="2:22" x14ac:dyDescent="0.2">
      <c r="B4936" s="2"/>
      <c r="C4936" s="2"/>
      <c r="D4936" s="2"/>
      <c r="E4936" s="2"/>
      <c r="F4936" s="2"/>
      <c r="G4936" s="3"/>
      <c r="H4936" s="3"/>
      <c r="I4936" s="2"/>
      <c r="J4936"/>
      <c r="K4936"/>
      <c r="L4936"/>
      <c r="M4936"/>
      <c r="N4936"/>
      <c r="O4936"/>
      <c r="P4936"/>
      <c r="Q4936"/>
      <c r="R4936"/>
      <c r="S4936"/>
      <c r="T4936"/>
      <c r="U4936"/>
      <c r="V4936" s="2"/>
    </row>
    <row r="4937" spans="2:22" x14ac:dyDescent="0.2">
      <c r="B4937" s="2"/>
      <c r="C4937" s="2"/>
      <c r="D4937" s="2"/>
      <c r="E4937" s="2"/>
      <c r="F4937" s="2"/>
      <c r="G4937" s="3"/>
      <c r="H4937" s="3"/>
      <c r="I4937" s="2"/>
      <c r="J4937"/>
      <c r="K4937"/>
      <c r="L4937"/>
      <c r="M4937"/>
      <c r="N4937"/>
      <c r="O4937"/>
      <c r="P4937"/>
      <c r="Q4937"/>
      <c r="R4937"/>
      <c r="S4937"/>
      <c r="T4937"/>
      <c r="U4937"/>
      <c r="V4937" s="2"/>
    </row>
    <row r="4938" spans="2:22" x14ac:dyDescent="0.2">
      <c r="B4938" s="2"/>
      <c r="C4938" s="2"/>
      <c r="D4938" s="2"/>
      <c r="E4938" s="2"/>
      <c r="F4938" s="2"/>
      <c r="G4938" s="3"/>
      <c r="H4938" s="3"/>
      <c r="I4938" s="2"/>
      <c r="J4938"/>
      <c r="K4938"/>
      <c r="L4938"/>
      <c r="M4938"/>
      <c r="N4938"/>
      <c r="O4938"/>
      <c r="P4938"/>
      <c r="Q4938"/>
      <c r="R4938"/>
      <c r="S4938"/>
      <c r="T4938"/>
      <c r="U4938"/>
      <c r="V4938" s="2"/>
    </row>
    <row r="4939" spans="2:22" x14ac:dyDescent="0.2">
      <c r="B4939" s="2"/>
      <c r="C4939" s="2"/>
      <c r="D4939" s="2"/>
      <c r="E4939" s="2"/>
      <c r="F4939" s="2"/>
      <c r="G4939" s="3"/>
      <c r="H4939" s="3"/>
      <c r="I4939" s="2"/>
      <c r="J4939"/>
      <c r="K4939"/>
      <c r="L4939"/>
      <c r="M4939"/>
      <c r="N4939"/>
      <c r="O4939"/>
      <c r="P4939"/>
      <c r="Q4939"/>
      <c r="R4939"/>
      <c r="S4939"/>
      <c r="T4939"/>
      <c r="U4939"/>
      <c r="V4939" s="2"/>
    </row>
    <row r="4940" spans="2:22" x14ac:dyDescent="0.2">
      <c r="B4940" s="2"/>
      <c r="C4940" s="2"/>
      <c r="D4940" s="2"/>
      <c r="E4940" s="2"/>
      <c r="F4940" s="2"/>
      <c r="G4940" s="3"/>
      <c r="H4940" s="3"/>
      <c r="I4940" s="2"/>
      <c r="J4940"/>
      <c r="K4940"/>
      <c r="L4940"/>
      <c r="M4940"/>
      <c r="N4940"/>
      <c r="O4940"/>
      <c r="P4940"/>
      <c r="Q4940"/>
      <c r="R4940"/>
      <c r="S4940"/>
      <c r="T4940"/>
      <c r="U4940"/>
      <c r="V4940" s="2"/>
    </row>
    <row r="4941" spans="2:22" x14ac:dyDescent="0.2">
      <c r="B4941" s="2"/>
      <c r="C4941" s="2"/>
      <c r="D4941" s="2"/>
      <c r="E4941" s="2"/>
      <c r="F4941" s="2"/>
      <c r="G4941" s="3"/>
      <c r="H4941" s="3"/>
      <c r="I4941" s="2"/>
      <c r="J4941"/>
      <c r="K4941"/>
      <c r="L4941"/>
      <c r="M4941"/>
      <c r="N4941"/>
      <c r="O4941"/>
      <c r="P4941"/>
      <c r="Q4941"/>
      <c r="R4941"/>
      <c r="S4941"/>
      <c r="T4941"/>
      <c r="U4941"/>
      <c r="V4941" s="2"/>
    </row>
    <row r="4942" spans="2:22" x14ac:dyDescent="0.2">
      <c r="B4942" s="2"/>
      <c r="C4942" s="2"/>
      <c r="D4942" s="2"/>
      <c r="E4942" s="2"/>
      <c r="F4942" s="2"/>
      <c r="G4942" s="3"/>
      <c r="H4942" s="3"/>
      <c r="I4942" s="2"/>
      <c r="J4942"/>
      <c r="K4942"/>
      <c r="L4942"/>
      <c r="M4942"/>
      <c r="N4942"/>
      <c r="O4942"/>
      <c r="P4942"/>
      <c r="Q4942"/>
      <c r="R4942"/>
      <c r="S4942"/>
      <c r="T4942"/>
      <c r="U4942"/>
      <c r="V4942" s="2"/>
    </row>
    <row r="4943" spans="2:22" x14ac:dyDescent="0.2">
      <c r="B4943" s="2"/>
      <c r="C4943" s="2"/>
      <c r="D4943" s="2"/>
      <c r="E4943" s="2"/>
      <c r="F4943" s="2"/>
      <c r="G4943" s="3"/>
      <c r="H4943" s="3"/>
      <c r="I4943" s="2"/>
      <c r="J4943"/>
      <c r="K4943"/>
      <c r="L4943"/>
      <c r="M4943"/>
      <c r="N4943"/>
      <c r="O4943"/>
      <c r="P4943"/>
      <c r="Q4943"/>
      <c r="R4943"/>
      <c r="S4943"/>
      <c r="T4943"/>
      <c r="U4943"/>
      <c r="V4943" s="2"/>
    </row>
    <row r="4944" spans="2:22" x14ac:dyDescent="0.2">
      <c r="B4944" s="2"/>
      <c r="C4944" s="2"/>
      <c r="D4944" s="2"/>
      <c r="E4944" s="2"/>
      <c r="F4944" s="2"/>
      <c r="G4944" s="3"/>
      <c r="H4944" s="3"/>
      <c r="I4944" s="2"/>
      <c r="J4944"/>
      <c r="K4944"/>
      <c r="L4944"/>
      <c r="M4944"/>
      <c r="N4944"/>
      <c r="O4944"/>
      <c r="P4944"/>
      <c r="Q4944"/>
      <c r="R4944"/>
      <c r="S4944"/>
      <c r="T4944"/>
      <c r="U4944"/>
      <c r="V4944" s="2"/>
    </row>
    <row r="4945" spans="2:22" x14ac:dyDescent="0.2">
      <c r="B4945" s="2"/>
      <c r="C4945" s="2"/>
      <c r="D4945" s="2"/>
      <c r="E4945" s="2"/>
      <c r="F4945" s="2"/>
      <c r="G4945" s="3"/>
      <c r="H4945" s="3"/>
      <c r="I4945" s="2"/>
      <c r="J4945"/>
      <c r="K4945"/>
      <c r="L4945"/>
      <c r="M4945"/>
      <c r="N4945"/>
      <c r="O4945"/>
      <c r="P4945"/>
      <c r="Q4945"/>
      <c r="R4945"/>
      <c r="S4945"/>
      <c r="T4945"/>
      <c r="U4945"/>
      <c r="V4945" s="2"/>
    </row>
    <row r="4946" spans="2:22" x14ac:dyDescent="0.2">
      <c r="B4946" s="2"/>
      <c r="C4946" s="2"/>
      <c r="D4946" s="2"/>
      <c r="E4946" s="2"/>
      <c r="F4946" s="2"/>
      <c r="G4946" s="3"/>
      <c r="H4946" s="3"/>
      <c r="I4946" s="2"/>
      <c r="J4946"/>
      <c r="K4946"/>
      <c r="L4946"/>
      <c r="M4946"/>
      <c r="N4946"/>
      <c r="O4946"/>
      <c r="P4946"/>
      <c r="Q4946"/>
      <c r="R4946"/>
      <c r="S4946"/>
      <c r="T4946"/>
      <c r="U4946"/>
      <c r="V4946" s="2"/>
    </row>
    <row r="4947" spans="2:22" x14ac:dyDescent="0.2">
      <c r="B4947" s="2"/>
      <c r="C4947" s="2"/>
      <c r="D4947" s="2"/>
      <c r="E4947" s="2"/>
      <c r="F4947" s="2"/>
      <c r="G4947" s="3"/>
      <c r="H4947" s="3"/>
      <c r="I4947" s="2"/>
      <c r="J4947"/>
      <c r="K4947"/>
      <c r="L4947"/>
      <c r="M4947"/>
      <c r="N4947"/>
      <c r="O4947"/>
      <c r="P4947"/>
      <c r="Q4947"/>
      <c r="R4947"/>
      <c r="S4947"/>
      <c r="T4947"/>
      <c r="U4947"/>
      <c r="V4947" s="2"/>
    </row>
    <row r="4948" spans="2:22" x14ac:dyDescent="0.2">
      <c r="B4948" s="2"/>
      <c r="C4948" s="2"/>
      <c r="D4948" s="2"/>
      <c r="E4948" s="2"/>
      <c r="F4948" s="2"/>
      <c r="G4948" s="3"/>
      <c r="H4948" s="3"/>
      <c r="I4948" s="2"/>
      <c r="J4948"/>
      <c r="K4948"/>
      <c r="L4948"/>
      <c r="M4948"/>
      <c r="N4948"/>
      <c r="O4948"/>
      <c r="P4948"/>
      <c r="Q4948"/>
      <c r="R4948"/>
      <c r="S4948"/>
      <c r="T4948"/>
      <c r="U4948"/>
      <c r="V4948" s="2"/>
    </row>
    <row r="4949" spans="2:22" x14ac:dyDescent="0.2">
      <c r="B4949" s="2"/>
      <c r="C4949" s="2"/>
      <c r="D4949" s="2"/>
      <c r="E4949" s="2"/>
      <c r="F4949" s="2"/>
      <c r="G4949" s="3"/>
      <c r="H4949" s="3"/>
      <c r="I4949" s="2"/>
      <c r="J4949"/>
      <c r="K4949"/>
      <c r="L4949"/>
      <c r="M4949"/>
      <c r="N4949"/>
      <c r="O4949"/>
      <c r="P4949"/>
      <c r="Q4949"/>
      <c r="R4949"/>
      <c r="S4949"/>
      <c r="T4949"/>
      <c r="U4949"/>
      <c r="V4949" s="2"/>
    </row>
    <row r="4950" spans="2:22" x14ac:dyDescent="0.2">
      <c r="B4950" s="2"/>
      <c r="C4950" s="2"/>
      <c r="D4950" s="2"/>
      <c r="E4950" s="2"/>
      <c r="F4950" s="2"/>
      <c r="G4950" s="3"/>
      <c r="H4950" s="3"/>
      <c r="I4950" s="2"/>
      <c r="J4950"/>
      <c r="K4950"/>
      <c r="L4950"/>
      <c r="M4950"/>
      <c r="N4950"/>
      <c r="O4950"/>
      <c r="P4950"/>
      <c r="Q4950"/>
      <c r="R4950"/>
      <c r="S4950"/>
      <c r="T4950"/>
      <c r="U4950"/>
      <c r="V4950" s="2"/>
    </row>
    <row r="4951" spans="2:22" x14ac:dyDescent="0.2">
      <c r="B4951" s="2"/>
      <c r="C4951" s="2"/>
      <c r="D4951" s="2"/>
      <c r="E4951" s="2"/>
      <c r="F4951" s="2"/>
      <c r="G4951" s="3"/>
      <c r="H4951" s="3"/>
      <c r="I4951" s="2"/>
      <c r="J4951"/>
      <c r="K4951"/>
      <c r="L4951"/>
      <c r="M4951"/>
      <c r="N4951"/>
      <c r="O4951"/>
      <c r="P4951"/>
      <c r="Q4951"/>
      <c r="R4951"/>
      <c r="S4951"/>
      <c r="T4951"/>
      <c r="U4951"/>
      <c r="V4951" s="2"/>
    </row>
    <row r="4952" spans="2:22" x14ac:dyDescent="0.2">
      <c r="B4952" s="2"/>
      <c r="C4952" s="2"/>
      <c r="D4952" s="2"/>
      <c r="E4952" s="2"/>
      <c r="F4952" s="2"/>
      <c r="G4952" s="3"/>
      <c r="H4952" s="3"/>
      <c r="I4952" s="2"/>
      <c r="J4952"/>
      <c r="K4952"/>
      <c r="L4952"/>
      <c r="M4952"/>
      <c r="N4952"/>
      <c r="O4952"/>
      <c r="P4952"/>
      <c r="Q4952"/>
      <c r="R4952"/>
      <c r="S4952"/>
      <c r="T4952"/>
      <c r="U4952"/>
      <c r="V4952" s="2"/>
    </row>
    <row r="4953" spans="2:22" x14ac:dyDescent="0.2">
      <c r="B4953" s="2"/>
      <c r="C4953" s="2"/>
      <c r="D4953" s="2"/>
      <c r="E4953" s="2"/>
      <c r="F4953" s="2"/>
      <c r="G4953" s="3"/>
      <c r="H4953" s="3"/>
      <c r="I4953" s="2"/>
      <c r="J4953"/>
      <c r="K4953"/>
      <c r="L4953"/>
      <c r="M4953"/>
      <c r="N4953"/>
      <c r="O4953"/>
      <c r="P4953"/>
      <c r="Q4953"/>
      <c r="R4953"/>
      <c r="S4953"/>
      <c r="T4953"/>
      <c r="U4953"/>
      <c r="V4953" s="2"/>
    </row>
    <row r="4954" spans="2:22" x14ac:dyDescent="0.2">
      <c r="B4954" s="2"/>
      <c r="C4954" s="2"/>
      <c r="D4954" s="2"/>
      <c r="E4954" s="2"/>
      <c r="F4954" s="2"/>
      <c r="G4954" s="3"/>
      <c r="H4954" s="3"/>
      <c r="I4954" s="2"/>
      <c r="J4954"/>
      <c r="K4954"/>
      <c r="L4954"/>
      <c r="M4954"/>
      <c r="N4954"/>
      <c r="O4954"/>
      <c r="P4954"/>
      <c r="Q4954"/>
      <c r="R4954"/>
      <c r="S4954"/>
      <c r="T4954"/>
      <c r="U4954"/>
      <c r="V4954" s="2"/>
    </row>
    <row r="4955" spans="2:22" x14ac:dyDescent="0.2">
      <c r="B4955" s="2"/>
      <c r="C4955" s="2"/>
      <c r="D4955" s="2"/>
      <c r="E4955" s="2"/>
      <c r="F4955" s="2"/>
      <c r="G4955" s="3"/>
      <c r="H4955" s="3"/>
      <c r="I4955" s="2"/>
      <c r="J4955"/>
      <c r="K4955"/>
      <c r="L4955"/>
      <c r="M4955"/>
      <c r="N4955"/>
      <c r="O4955"/>
      <c r="P4955"/>
      <c r="Q4955"/>
      <c r="R4955"/>
      <c r="S4955"/>
      <c r="T4955"/>
      <c r="U4955"/>
      <c r="V4955" s="2"/>
    </row>
    <row r="4956" spans="2:22" x14ac:dyDescent="0.2">
      <c r="B4956" s="2"/>
      <c r="C4956" s="2"/>
      <c r="D4956" s="2"/>
      <c r="E4956" s="2"/>
      <c r="F4956" s="2"/>
      <c r="G4956" s="3"/>
      <c r="H4956" s="3"/>
      <c r="I4956" s="2"/>
      <c r="J4956"/>
      <c r="K4956"/>
      <c r="L4956"/>
      <c r="M4956"/>
      <c r="N4956"/>
      <c r="O4956"/>
      <c r="P4956"/>
      <c r="Q4956"/>
      <c r="R4956"/>
      <c r="S4956"/>
      <c r="T4956"/>
      <c r="U4956"/>
      <c r="V4956" s="2"/>
    </row>
    <row r="4957" spans="2:22" x14ac:dyDescent="0.2">
      <c r="B4957" s="2"/>
      <c r="C4957" s="2"/>
      <c r="D4957" s="2"/>
      <c r="E4957" s="2"/>
      <c r="F4957" s="2"/>
      <c r="G4957" s="3"/>
      <c r="H4957" s="3"/>
      <c r="I4957" s="2"/>
      <c r="J4957"/>
      <c r="K4957"/>
      <c r="L4957"/>
      <c r="M4957"/>
      <c r="N4957"/>
      <c r="O4957"/>
      <c r="P4957"/>
      <c r="Q4957"/>
      <c r="R4957"/>
      <c r="S4957"/>
      <c r="T4957"/>
      <c r="U4957"/>
      <c r="V4957" s="2"/>
    </row>
    <row r="4958" spans="2:22" x14ac:dyDescent="0.2">
      <c r="B4958" s="2"/>
      <c r="C4958" s="2"/>
      <c r="D4958" s="2"/>
      <c r="E4958" s="2"/>
      <c r="F4958" s="2"/>
      <c r="G4958" s="3"/>
      <c r="H4958" s="3"/>
      <c r="I4958" s="2"/>
      <c r="J4958"/>
      <c r="K4958"/>
      <c r="L4958"/>
      <c r="M4958"/>
      <c r="N4958"/>
      <c r="O4958"/>
      <c r="P4958"/>
      <c r="Q4958"/>
      <c r="R4958"/>
      <c r="S4958"/>
      <c r="T4958"/>
      <c r="U4958"/>
      <c r="V4958" s="2"/>
    </row>
    <row r="4959" spans="2:22" x14ac:dyDescent="0.2">
      <c r="B4959" s="2"/>
      <c r="C4959" s="2"/>
      <c r="D4959" s="2"/>
      <c r="E4959" s="2"/>
      <c r="F4959" s="2"/>
      <c r="G4959" s="3"/>
      <c r="H4959" s="3"/>
      <c r="I4959" s="2"/>
      <c r="J4959"/>
      <c r="K4959"/>
      <c r="L4959"/>
      <c r="M4959"/>
      <c r="N4959"/>
      <c r="O4959"/>
      <c r="P4959"/>
      <c r="Q4959"/>
      <c r="R4959"/>
      <c r="S4959"/>
      <c r="T4959"/>
      <c r="U4959"/>
      <c r="V4959" s="2"/>
    </row>
    <row r="4960" spans="2:22" x14ac:dyDescent="0.2">
      <c r="B4960" s="2"/>
      <c r="C4960" s="2"/>
      <c r="D4960" s="2"/>
      <c r="E4960" s="2"/>
      <c r="F4960" s="2"/>
      <c r="G4960" s="3"/>
      <c r="H4960" s="3"/>
      <c r="I4960" s="2"/>
      <c r="J4960"/>
      <c r="K4960"/>
      <c r="L4960"/>
      <c r="M4960"/>
      <c r="N4960"/>
      <c r="O4960"/>
      <c r="P4960"/>
      <c r="Q4960"/>
      <c r="R4960"/>
      <c r="S4960"/>
      <c r="T4960"/>
      <c r="U4960"/>
      <c r="V4960" s="2"/>
    </row>
    <row r="4961" spans="2:22" x14ac:dyDescent="0.2">
      <c r="B4961" s="2"/>
      <c r="C4961" s="2"/>
      <c r="D4961" s="2"/>
      <c r="E4961" s="2"/>
      <c r="F4961" s="2"/>
      <c r="G4961" s="3"/>
      <c r="H4961" s="3"/>
      <c r="I4961" s="2"/>
      <c r="J4961"/>
      <c r="K4961"/>
      <c r="L4961"/>
      <c r="M4961"/>
      <c r="N4961"/>
      <c r="O4961"/>
      <c r="P4961"/>
      <c r="Q4961"/>
      <c r="R4961"/>
      <c r="S4961"/>
      <c r="T4961"/>
      <c r="U4961"/>
      <c r="V4961" s="2"/>
    </row>
    <row r="4962" spans="2:22" x14ac:dyDescent="0.2">
      <c r="B4962" s="2"/>
      <c r="C4962" s="2"/>
      <c r="D4962" s="2"/>
      <c r="E4962" s="2"/>
      <c r="F4962" s="2"/>
      <c r="G4962" s="3"/>
      <c r="H4962" s="3"/>
      <c r="I4962" s="2"/>
      <c r="J4962"/>
      <c r="K4962"/>
      <c r="L4962"/>
      <c r="M4962"/>
      <c r="N4962"/>
      <c r="O4962"/>
      <c r="P4962"/>
      <c r="Q4962"/>
      <c r="R4962"/>
      <c r="S4962"/>
      <c r="T4962"/>
      <c r="U4962"/>
      <c r="V4962" s="2"/>
    </row>
    <row r="4963" spans="2:22" x14ac:dyDescent="0.2">
      <c r="B4963" s="2"/>
      <c r="C4963" s="2"/>
      <c r="D4963" s="2"/>
      <c r="E4963" s="2"/>
      <c r="F4963" s="2"/>
      <c r="G4963" s="3"/>
      <c r="H4963" s="3"/>
      <c r="I4963" s="2"/>
      <c r="J4963"/>
      <c r="K4963"/>
      <c r="L4963"/>
      <c r="M4963"/>
      <c r="N4963"/>
      <c r="O4963"/>
      <c r="P4963"/>
      <c r="Q4963"/>
      <c r="R4963"/>
      <c r="S4963"/>
      <c r="T4963"/>
      <c r="U4963"/>
      <c r="V4963" s="2"/>
    </row>
    <row r="4964" spans="2:22" x14ac:dyDescent="0.2">
      <c r="B4964" s="2"/>
      <c r="C4964" s="2"/>
      <c r="D4964" s="2"/>
      <c r="E4964" s="2"/>
      <c r="F4964" s="2"/>
      <c r="G4964" s="3"/>
      <c r="H4964" s="3"/>
      <c r="I4964" s="2"/>
      <c r="J4964"/>
      <c r="K4964"/>
      <c r="L4964"/>
      <c r="M4964"/>
      <c r="N4964"/>
      <c r="O4964"/>
      <c r="P4964"/>
      <c r="Q4964"/>
      <c r="R4964"/>
      <c r="S4964"/>
      <c r="T4964"/>
      <c r="U4964"/>
      <c r="V4964" s="2"/>
    </row>
    <row r="4965" spans="2:22" x14ac:dyDescent="0.2">
      <c r="B4965" s="2"/>
      <c r="C4965" s="2"/>
      <c r="D4965" s="2"/>
      <c r="E4965" s="2"/>
      <c r="F4965" s="2"/>
      <c r="G4965" s="3"/>
      <c r="H4965" s="3"/>
      <c r="I4965" s="2"/>
      <c r="J4965"/>
      <c r="K4965"/>
      <c r="L4965"/>
      <c r="M4965"/>
      <c r="N4965"/>
      <c r="O4965"/>
      <c r="P4965"/>
      <c r="Q4965"/>
      <c r="R4965"/>
      <c r="S4965"/>
      <c r="T4965"/>
      <c r="U4965"/>
      <c r="V4965" s="2"/>
    </row>
    <row r="4966" spans="2:22" x14ac:dyDescent="0.2">
      <c r="B4966" s="2"/>
      <c r="C4966" s="2"/>
      <c r="D4966" s="2"/>
      <c r="E4966" s="2"/>
      <c r="F4966" s="2"/>
      <c r="G4966" s="3"/>
      <c r="H4966" s="3"/>
      <c r="I4966" s="2"/>
      <c r="J4966"/>
      <c r="K4966"/>
      <c r="L4966"/>
      <c r="M4966"/>
      <c r="N4966"/>
      <c r="O4966"/>
      <c r="P4966"/>
      <c r="Q4966"/>
      <c r="R4966"/>
      <c r="S4966"/>
      <c r="T4966"/>
      <c r="U4966"/>
      <c r="V4966" s="2"/>
    </row>
    <row r="4967" spans="2:22" x14ac:dyDescent="0.2">
      <c r="B4967" s="2"/>
      <c r="C4967" s="2"/>
      <c r="D4967" s="2"/>
      <c r="E4967" s="2"/>
      <c r="F4967" s="2"/>
      <c r="G4967" s="3"/>
      <c r="H4967" s="3"/>
      <c r="I4967" s="2"/>
      <c r="J4967"/>
      <c r="K4967"/>
      <c r="L4967"/>
      <c r="M4967"/>
      <c r="N4967"/>
      <c r="O4967"/>
      <c r="P4967"/>
      <c r="Q4967"/>
      <c r="R4967"/>
      <c r="S4967"/>
      <c r="T4967"/>
      <c r="U4967"/>
      <c r="V4967" s="2"/>
    </row>
    <row r="4968" spans="2:22" x14ac:dyDescent="0.2">
      <c r="B4968" s="2"/>
      <c r="C4968" s="2"/>
      <c r="D4968" s="2"/>
      <c r="E4968" s="2"/>
      <c r="F4968" s="2"/>
      <c r="G4968" s="3"/>
      <c r="H4968" s="3"/>
      <c r="I4968" s="2"/>
      <c r="J4968"/>
      <c r="K4968"/>
      <c r="L4968"/>
      <c r="M4968"/>
      <c r="N4968"/>
      <c r="O4968"/>
      <c r="P4968"/>
      <c r="Q4968"/>
      <c r="R4968"/>
      <c r="S4968"/>
      <c r="T4968"/>
      <c r="U4968"/>
      <c r="V4968" s="2"/>
    </row>
    <row r="4969" spans="2:22" x14ac:dyDescent="0.2">
      <c r="B4969" s="2"/>
      <c r="C4969" s="2"/>
      <c r="D4969" s="2"/>
      <c r="E4969" s="2"/>
      <c r="F4969" s="2"/>
      <c r="G4969" s="3"/>
      <c r="H4969" s="3"/>
      <c r="I4969" s="2"/>
      <c r="J4969"/>
      <c r="K4969"/>
      <c r="L4969"/>
      <c r="M4969"/>
      <c r="N4969"/>
      <c r="O4969"/>
      <c r="P4969"/>
      <c r="Q4969"/>
      <c r="R4969"/>
      <c r="S4969"/>
      <c r="T4969"/>
      <c r="U4969"/>
      <c r="V4969" s="2"/>
    </row>
    <row r="4970" spans="2:22" x14ac:dyDescent="0.2">
      <c r="B4970" s="2"/>
      <c r="C4970" s="2"/>
      <c r="D4970" s="2"/>
      <c r="E4970" s="2"/>
      <c r="F4970" s="2"/>
      <c r="G4970" s="3"/>
      <c r="H4970" s="3"/>
      <c r="I4970" s="2"/>
      <c r="J4970"/>
      <c r="K4970"/>
      <c r="L4970"/>
      <c r="M4970"/>
      <c r="N4970"/>
      <c r="O4970"/>
      <c r="P4970"/>
      <c r="Q4970"/>
      <c r="R4970"/>
      <c r="S4970"/>
      <c r="T4970"/>
      <c r="U4970"/>
      <c r="V4970" s="2"/>
    </row>
    <row r="4971" spans="2:22" x14ac:dyDescent="0.2">
      <c r="B4971" s="2"/>
      <c r="C4971" s="2"/>
      <c r="D4971" s="2"/>
      <c r="E4971" s="2"/>
      <c r="F4971" s="2"/>
      <c r="G4971" s="3"/>
      <c r="H4971" s="3"/>
      <c r="I4971" s="2"/>
      <c r="J4971"/>
      <c r="K4971"/>
      <c r="L4971"/>
      <c r="M4971"/>
      <c r="N4971"/>
      <c r="O4971"/>
      <c r="P4971"/>
      <c r="Q4971"/>
      <c r="R4971"/>
      <c r="S4971"/>
      <c r="T4971"/>
      <c r="U4971"/>
      <c r="V4971" s="2"/>
    </row>
    <row r="4972" spans="2:22" x14ac:dyDescent="0.2">
      <c r="B4972" s="2"/>
      <c r="C4972" s="2"/>
      <c r="D4972" s="2"/>
      <c r="E4972" s="2"/>
      <c r="F4972" s="2"/>
      <c r="G4972" s="3"/>
      <c r="H4972" s="3"/>
      <c r="I4972" s="2"/>
      <c r="J4972"/>
      <c r="K4972"/>
      <c r="L4972"/>
      <c r="M4972"/>
      <c r="N4972"/>
      <c r="O4972"/>
      <c r="P4972"/>
      <c r="Q4972"/>
      <c r="R4972"/>
      <c r="S4972"/>
      <c r="T4972"/>
      <c r="U4972"/>
      <c r="V4972" s="2"/>
    </row>
    <row r="4973" spans="2:22" x14ac:dyDescent="0.2">
      <c r="B4973" s="2"/>
      <c r="C4973" s="2"/>
      <c r="D4973" s="2"/>
      <c r="E4973" s="2"/>
      <c r="F4973" s="2"/>
      <c r="G4973" s="3"/>
      <c r="H4973" s="3"/>
      <c r="I4973" s="2"/>
      <c r="J4973"/>
      <c r="K4973"/>
      <c r="L4973"/>
      <c r="M4973"/>
      <c r="N4973"/>
      <c r="O4973"/>
      <c r="P4973"/>
      <c r="Q4973"/>
      <c r="R4973"/>
      <c r="S4973"/>
      <c r="T4973"/>
      <c r="U4973"/>
      <c r="V4973" s="2"/>
    </row>
    <row r="4974" spans="2:22" x14ac:dyDescent="0.2">
      <c r="B4974" s="2"/>
      <c r="C4974" s="2"/>
      <c r="D4974" s="2"/>
      <c r="E4974" s="2"/>
      <c r="F4974" s="2"/>
      <c r="G4974" s="3"/>
      <c r="H4974" s="3"/>
      <c r="I4974" s="2"/>
      <c r="J4974"/>
      <c r="K4974"/>
      <c r="L4974"/>
      <c r="M4974"/>
      <c r="N4974"/>
      <c r="O4974"/>
      <c r="P4974"/>
      <c r="Q4974"/>
      <c r="R4974"/>
      <c r="S4974"/>
      <c r="T4974"/>
      <c r="U4974"/>
      <c r="V4974" s="2"/>
    </row>
    <row r="4975" spans="2:22" x14ac:dyDescent="0.2">
      <c r="B4975" s="2"/>
      <c r="C4975" s="2"/>
      <c r="D4975" s="2"/>
      <c r="E4975" s="2"/>
      <c r="F4975" s="2"/>
      <c r="G4975" s="3"/>
      <c r="H4975" s="3"/>
      <c r="I4975" s="2"/>
      <c r="J4975"/>
      <c r="K4975"/>
      <c r="L4975"/>
      <c r="M4975"/>
      <c r="N4975"/>
      <c r="O4975"/>
      <c r="P4975"/>
      <c r="Q4975"/>
      <c r="R4975"/>
      <c r="S4975"/>
      <c r="T4975"/>
      <c r="U4975"/>
      <c r="V4975" s="2"/>
    </row>
    <row r="4976" spans="2:22" x14ac:dyDescent="0.2">
      <c r="B4976" s="2"/>
      <c r="C4976" s="2"/>
      <c r="D4976" s="2"/>
      <c r="E4976" s="2"/>
      <c r="F4976" s="2"/>
      <c r="G4976" s="3"/>
      <c r="H4976" s="3"/>
      <c r="I4976" s="2"/>
      <c r="J4976"/>
      <c r="K4976"/>
      <c r="L4976"/>
      <c r="M4976"/>
      <c r="N4976"/>
      <c r="O4976"/>
      <c r="P4976"/>
      <c r="Q4976"/>
      <c r="R4976"/>
      <c r="S4976"/>
      <c r="T4976"/>
      <c r="U4976"/>
      <c r="V4976" s="2"/>
    </row>
    <row r="4977" spans="2:22" x14ac:dyDescent="0.2">
      <c r="B4977" s="2"/>
      <c r="C4977" s="2"/>
      <c r="D4977" s="2"/>
      <c r="E4977" s="2"/>
      <c r="F4977" s="2"/>
      <c r="G4977" s="3"/>
      <c r="H4977" s="3"/>
      <c r="I4977" s="2"/>
      <c r="J4977"/>
      <c r="K4977"/>
      <c r="L4977"/>
      <c r="M4977"/>
      <c r="N4977"/>
      <c r="O4977"/>
      <c r="P4977"/>
      <c r="Q4977"/>
      <c r="R4977"/>
      <c r="S4977"/>
      <c r="T4977"/>
      <c r="U4977"/>
      <c r="V4977" s="2"/>
    </row>
    <row r="4978" spans="2:22" x14ac:dyDescent="0.2">
      <c r="B4978" s="2"/>
      <c r="C4978" s="2"/>
      <c r="D4978" s="2"/>
      <c r="E4978" s="2"/>
      <c r="F4978" s="2"/>
      <c r="G4978" s="3"/>
      <c r="H4978" s="3"/>
      <c r="I4978" s="2"/>
      <c r="J4978"/>
      <c r="K4978"/>
      <c r="L4978"/>
      <c r="M4978"/>
      <c r="N4978"/>
      <c r="O4978"/>
      <c r="P4978"/>
      <c r="Q4978"/>
      <c r="R4978"/>
      <c r="S4978"/>
      <c r="T4978"/>
      <c r="U4978"/>
      <c r="V4978" s="2"/>
    </row>
    <row r="4979" spans="2:22" x14ac:dyDescent="0.2">
      <c r="B4979" s="2"/>
      <c r="C4979" s="2"/>
      <c r="D4979" s="2"/>
      <c r="E4979" s="2"/>
      <c r="F4979" s="2"/>
      <c r="G4979" s="3"/>
      <c r="H4979" s="3"/>
      <c r="I4979" s="2"/>
      <c r="J4979"/>
      <c r="K4979"/>
      <c r="L4979"/>
      <c r="M4979"/>
      <c r="N4979"/>
      <c r="O4979"/>
      <c r="P4979"/>
      <c r="Q4979"/>
      <c r="R4979"/>
      <c r="S4979"/>
      <c r="T4979"/>
      <c r="U4979"/>
      <c r="V4979" s="2"/>
    </row>
    <row r="4980" spans="2:22" x14ac:dyDescent="0.2">
      <c r="B4980" s="2"/>
      <c r="C4980" s="2"/>
      <c r="D4980" s="2"/>
      <c r="E4980" s="2"/>
      <c r="F4980" s="2"/>
      <c r="G4980" s="3"/>
      <c r="H4980" s="3"/>
      <c r="I4980" s="2"/>
      <c r="J4980"/>
      <c r="K4980"/>
      <c r="L4980"/>
      <c r="M4980"/>
      <c r="N4980"/>
      <c r="O4980"/>
      <c r="P4980"/>
      <c r="Q4980"/>
      <c r="R4980"/>
      <c r="S4980"/>
      <c r="T4980"/>
      <c r="U4980"/>
      <c r="V4980" s="2"/>
    </row>
    <row r="4981" spans="2:22" x14ac:dyDescent="0.2">
      <c r="B4981" s="2"/>
      <c r="C4981" s="2"/>
      <c r="D4981" s="2"/>
      <c r="E4981" s="2"/>
      <c r="F4981" s="2"/>
      <c r="G4981" s="3"/>
      <c r="H4981" s="3"/>
      <c r="I4981" s="2"/>
      <c r="J4981"/>
      <c r="K4981"/>
      <c r="L4981"/>
      <c r="M4981"/>
      <c r="N4981"/>
      <c r="O4981"/>
      <c r="P4981"/>
      <c r="Q4981"/>
      <c r="R4981"/>
      <c r="S4981"/>
      <c r="T4981"/>
      <c r="U4981"/>
      <c r="V4981" s="2"/>
    </row>
    <row r="4982" spans="2:22" x14ac:dyDescent="0.2">
      <c r="B4982" s="2"/>
      <c r="C4982" s="2"/>
      <c r="D4982" s="2"/>
      <c r="E4982" s="2"/>
      <c r="F4982" s="2"/>
      <c r="G4982" s="3"/>
      <c r="H4982" s="3"/>
      <c r="I4982" s="2"/>
      <c r="J4982"/>
      <c r="K4982"/>
      <c r="L4982"/>
      <c r="M4982"/>
      <c r="N4982"/>
      <c r="O4982"/>
      <c r="P4982"/>
      <c r="Q4982"/>
      <c r="R4982"/>
      <c r="S4982"/>
      <c r="T4982"/>
      <c r="U4982"/>
      <c r="V4982" s="2"/>
    </row>
    <row r="4983" spans="2:22" x14ac:dyDescent="0.2">
      <c r="B4983" s="2"/>
      <c r="C4983" s="2"/>
      <c r="D4983" s="2"/>
      <c r="E4983" s="2"/>
      <c r="F4983" s="2"/>
      <c r="G4983" s="3"/>
      <c r="H4983" s="3"/>
      <c r="I4983" s="2"/>
      <c r="J4983"/>
      <c r="K4983"/>
      <c r="L4983"/>
      <c r="M4983"/>
      <c r="N4983"/>
      <c r="O4983"/>
      <c r="P4983"/>
      <c r="Q4983"/>
      <c r="R4983"/>
      <c r="S4983"/>
      <c r="T4983"/>
      <c r="U4983"/>
      <c r="V4983" s="2"/>
    </row>
    <row r="4984" spans="2:22" x14ac:dyDescent="0.2">
      <c r="B4984" s="2"/>
      <c r="C4984" s="2"/>
      <c r="D4984" s="2"/>
      <c r="E4984" s="2"/>
      <c r="F4984" s="2"/>
      <c r="G4984" s="3"/>
      <c r="H4984" s="3"/>
      <c r="I4984" s="2"/>
      <c r="J4984"/>
      <c r="K4984"/>
      <c r="L4984"/>
      <c r="M4984"/>
      <c r="N4984"/>
      <c r="O4984"/>
      <c r="P4984"/>
      <c r="Q4984"/>
      <c r="R4984"/>
      <c r="S4984"/>
      <c r="T4984"/>
      <c r="U4984"/>
      <c r="V4984" s="2"/>
    </row>
    <row r="4985" spans="2:22" x14ac:dyDescent="0.2">
      <c r="B4985" s="2"/>
      <c r="C4985" s="2"/>
      <c r="D4985" s="2"/>
      <c r="E4985" s="2"/>
      <c r="F4985" s="2"/>
      <c r="G4985" s="3"/>
      <c r="H4985" s="3"/>
      <c r="I4985" s="2"/>
      <c r="J4985"/>
      <c r="K4985"/>
      <c r="L4985"/>
      <c r="M4985"/>
      <c r="N4985"/>
      <c r="O4985"/>
      <c r="P4985"/>
      <c r="Q4985"/>
      <c r="R4985"/>
      <c r="S4985"/>
      <c r="T4985"/>
      <c r="U4985"/>
      <c r="V4985" s="2"/>
    </row>
    <row r="4986" spans="2:22" x14ac:dyDescent="0.2">
      <c r="B4986" s="2"/>
      <c r="C4986" s="2"/>
      <c r="D4986" s="2"/>
      <c r="E4986" s="2"/>
      <c r="F4986" s="2"/>
      <c r="G4986" s="3"/>
      <c r="H4986" s="3"/>
      <c r="I4986" s="2"/>
      <c r="J4986"/>
      <c r="K4986"/>
      <c r="L4986"/>
      <c r="M4986"/>
      <c r="N4986"/>
      <c r="O4986"/>
      <c r="P4986"/>
      <c r="Q4986"/>
      <c r="R4986"/>
      <c r="S4986"/>
      <c r="T4986"/>
      <c r="U4986"/>
      <c r="V4986" s="2"/>
    </row>
    <row r="4987" spans="2:22" x14ac:dyDescent="0.2">
      <c r="B4987" s="2"/>
      <c r="C4987" s="2"/>
      <c r="D4987" s="2"/>
      <c r="E4987" s="2"/>
      <c r="F4987" s="2"/>
      <c r="G4987" s="3"/>
      <c r="H4987" s="3"/>
      <c r="I4987" s="2"/>
      <c r="J4987"/>
      <c r="K4987"/>
      <c r="L4987"/>
      <c r="M4987"/>
      <c r="N4987"/>
      <c r="O4987"/>
      <c r="P4987"/>
      <c r="Q4987"/>
      <c r="R4987"/>
      <c r="S4987"/>
      <c r="T4987"/>
      <c r="U4987"/>
      <c r="V4987" s="2"/>
    </row>
    <row r="4988" spans="2:22" x14ac:dyDescent="0.2">
      <c r="B4988" s="2"/>
      <c r="C4988" s="2"/>
      <c r="D4988" s="2"/>
      <c r="E4988" s="2"/>
      <c r="F4988" s="2"/>
      <c r="G4988" s="3"/>
      <c r="H4988" s="3"/>
      <c r="I4988" s="2"/>
      <c r="J4988"/>
      <c r="K4988"/>
      <c r="L4988"/>
      <c r="M4988"/>
      <c r="N4988"/>
      <c r="O4988"/>
      <c r="P4988"/>
      <c r="Q4988"/>
      <c r="R4988"/>
      <c r="S4988"/>
      <c r="T4988"/>
      <c r="U4988"/>
      <c r="V4988" s="2"/>
    </row>
    <row r="4989" spans="2:22" x14ac:dyDescent="0.2">
      <c r="B4989" s="2"/>
      <c r="C4989" s="2"/>
      <c r="D4989" s="2"/>
      <c r="E4989" s="2"/>
      <c r="F4989" s="2"/>
      <c r="G4989" s="3"/>
      <c r="H4989" s="3"/>
      <c r="I4989" s="2"/>
      <c r="J4989"/>
      <c r="K4989"/>
      <c r="L4989"/>
      <c r="M4989"/>
      <c r="N4989"/>
      <c r="O4989"/>
      <c r="P4989"/>
      <c r="Q4989"/>
      <c r="R4989"/>
      <c r="S4989"/>
      <c r="T4989"/>
      <c r="U4989"/>
      <c r="V4989" s="2"/>
    </row>
    <row r="4990" spans="2:22" x14ac:dyDescent="0.2">
      <c r="B4990" s="2"/>
      <c r="C4990" s="2"/>
      <c r="D4990" s="2"/>
      <c r="E4990" s="2"/>
      <c r="F4990" s="2"/>
      <c r="G4990" s="3"/>
      <c r="H4990" s="3"/>
      <c r="I4990" s="2"/>
      <c r="J4990"/>
      <c r="K4990"/>
      <c r="L4990"/>
      <c r="M4990"/>
      <c r="N4990"/>
      <c r="O4990"/>
      <c r="P4990"/>
      <c r="Q4990"/>
      <c r="R4990"/>
      <c r="S4990"/>
      <c r="T4990"/>
      <c r="U4990"/>
      <c r="V4990" s="2"/>
    </row>
    <row r="4991" spans="2:22" x14ac:dyDescent="0.2">
      <c r="B4991" s="2"/>
      <c r="C4991" s="2"/>
      <c r="D4991" s="2"/>
      <c r="E4991" s="2"/>
      <c r="F4991" s="2"/>
      <c r="G4991" s="3"/>
      <c r="H4991" s="3"/>
      <c r="I4991" s="2"/>
      <c r="J4991"/>
      <c r="K4991"/>
      <c r="L4991"/>
      <c r="M4991"/>
      <c r="N4991"/>
      <c r="O4991"/>
      <c r="P4991"/>
      <c r="Q4991"/>
      <c r="R4991"/>
      <c r="S4991"/>
      <c r="T4991"/>
      <c r="U4991"/>
      <c r="V4991" s="2"/>
    </row>
    <row r="4992" spans="2:22" x14ac:dyDescent="0.2">
      <c r="B4992" s="2"/>
      <c r="C4992" s="2"/>
      <c r="D4992" s="2"/>
      <c r="E4992" s="2"/>
      <c r="F4992" s="2"/>
      <c r="G4992" s="3"/>
      <c r="H4992" s="3"/>
      <c r="I4992" s="2"/>
      <c r="J4992"/>
      <c r="K4992"/>
      <c r="L4992"/>
      <c r="M4992"/>
      <c r="N4992"/>
      <c r="O4992"/>
      <c r="P4992"/>
      <c r="Q4992"/>
      <c r="R4992"/>
      <c r="S4992"/>
      <c r="T4992"/>
      <c r="U4992"/>
      <c r="V4992" s="2"/>
    </row>
    <row r="4993" spans="2:22" x14ac:dyDescent="0.2">
      <c r="B4993" s="2"/>
      <c r="C4993" s="2"/>
      <c r="D4993" s="2"/>
      <c r="E4993" s="2"/>
      <c r="F4993" s="2"/>
      <c r="G4993" s="3"/>
      <c r="H4993" s="3"/>
      <c r="I4993" s="2"/>
      <c r="J4993"/>
      <c r="K4993"/>
      <c r="L4993"/>
      <c r="M4993"/>
      <c r="N4993"/>
      <c r="O4993"/>
      <c r="P4993"/>
      <c r="Q4993"/>
      <c r="R4993"/>
      <c r="S4993"/>
      <c r="T4993"/>
      <c r="U4993"/>
      <c r="V4993" s="2"/>
    </row>
    <row r="4994" spans="2:22" x14ac:dyDescent="0.2">
      <c r="B4994" s="2"/>
      <c r="C4994" s="2"/>
      <c r="D4994" s="2"/>
      <c r="E4994" s="2"/>
      <c r="F4994" s="2"/>
      <c r="G4994" s="3"/>
      <c r="H4994" s="3"/>
      <c r="I4994" s="2"/>
      <c r="J4994"/>
      <c r="K4994"/>
      <c r="L4994"/>
      <c r="M4994"/>
      <c r="N4994"/>
      <c r="O4994"/>
      <c r="P4994"/>
      <c r="Q4994"/>
      <c r="R4994"/>
      <c r="S4994"/>
      <c r="T4994"/>
      <c r="U4994"/>
      <c r="V4994" s="2"/>
    </row>
    <row r="4995" spans="2:22" x14ac:dyDescent="0.2">
      <c r="B4995" s="2"/>
      <c r="C4995" s="2"/>
      <c r="D4995" s="2"/>
      <c r="E4995" s="2"/>
      <c r="F4995" s="2"/>
      <c r="G4995" s="3"/>
      <c r="H4995" s="3"/>
      <c r="I4995" s="2"/>
      <c r="J4995"/>
      <c r="K4995"/>
      <c r="L4995"/>
      <c r="M4995"/>
      <c r="N4995"/>
      <c r="O4995"/>
      <c r="P4995"/>
      <c r="Q4995"/>
      <c r="R4995"/>
      <c r="S4995"/>
      <c r="T4995"/>
      <c r="U4995"/>
      <c r="V4995" s="2"/>
    </row>
    <row r="4996" spans="2:22" x14ac:dyDescent="0.2">
      <c r="B4996" s="2"/>
      <c r="C4996" s="2"/>
      <c r="D4996" s="2"/>
      <c r="E4996" s="2"/>
      <c r="F4996" s="2"/>
      <c r="G4996" s="3"/>
      <c r="H4996" s="3"/>
      <c r="I4996" s="2"/>
      <c r="J4996"/>
      <c r="K4996"/>
      <c r="L4996"/>
      <c r="M4996"/>
      <c r="N4996"/>
      <c r="O4996"/>
      <c r="P4996"/>
      <c r="Q4996"/>
      <c r="R4996"/>
      <c r="S4996"/>
      <c r="T4996"/>
      <c r="U4996"/>
      <c r="V4996" s="2"/>
    </row>
    <row r="4997" spans="2:22" x14ac:dyDescent="0.2">
      <c r="B4997" s="2"/>
      <c r="C4997" s="2"/>
      <c r="D4997" s="2"/>
      <c r="E4997" s="2"/>
      <c r="F4997" s="2"/>
      <c r="G4997" s="3"/>
      <c r="H4997" s="3"/>
      <c r="I4997" s="2"/>
      <c r="J4997"/>
      <c r="K4997"/>
      <c r="L4997"/>
      <c r="M4997"/>
      <c r="N4997"/>
      <c r="O4997"/>
      <c r="P4997"/>
      <c r="Q4997"/>
      <c r="R4997"/>
      <c r="S4997"/>
      <c r="T4997"/>
      <c r="U4997"/>
      <c r="V4997" s="2"/>
    </row>
    <row r="4998" spans="2:22" x14ac:dyDescent="0.2">
      <c r="B4998" s="2"/>
      <c r="C4998" s="2"/>
      <c r="D4998" s="2"/>
      <c r="E4998" s="2"/>
      <c r="F4998" s="2"/>
      <c r="G4998" s="3"/>
      <c r="H4998" s="3"/>
      <c r="I4998" s="2"/>
      <c r="J4998"/>
      <c r="K4998"/>
      <c r="L4998"/>
      <c r="M4998"/>
      <c r="N4998"/>
      <c r="O4998"/>
      <c r="P4998"/>
      <c r="Q4998"/>
      <c r="R4998"/>
      <c r="S4998"/>
      <c r="T4998"/>
      <c r="U4998"/>
      <c r="V4998" s="2"/>
    </row>
    <row r="4999" spans="2:22" x14ac:dyDescent="0.2">
      <c r="B4999" s="2"/>
      <c r="C4999" s="2"/>
      <c r="D4999" s="2"/>
      <c r="E4999" s="2"/>
      <c r="F4999" s="2"/>
      <c r="G4999" s="3"/>
      <c r="H4999" s="3"/>
      <c r="I4999" s="2"/>
      <c r="J4999"/>
      <c r="K4999"/>
      <c r="L4999"/>
      <c r="M4999"/>
      <c r="N4999"/>
      <c r="O4999"/>
      <c r="P4999"/>
      <c r="Q4999"/>
      <c r="R4999"/>
      <c r="S4999"/>
      <c r="T4999"/>
      <c r="U4999"/>
      <c r="V4999" s="2"/>
    </row>
    <row r="5000" spans="2:22" x14ac:dyDescent="0.2">
      <c r="B5000" s="2"/>
      <c r="C5000" s="2"/>
      <c r="D5000" s="2"/>
      <c r="E5000" s="2"/>
      <c r="F5000" s="2"/>
      <c r="G5000" s="3"/>
      <c r="H5000" s="3"/>
      <c r="I5000" s="2"/>
      <c r="J5000"/>
      <c r="K5000"/>
      <c r="L5000"/>
      <c r="M5000"/>
      <c r="N5000"/>
      <c r="O5000"/>
      <c r="P5000"/>
      <c r="Q5000"/>
      <c r="R5000"/>
      <c r="S5000"/>
      <c r="T5000"/>
      <c r="U5000"/>
      <c r="V5000" s="2"/>
    </row>
    <row r="5001" spans="2:22" x14ac:dyDescent="0.2">
      <c r="B5001" s="2"/>
      <c r="C5001" s="2"/>
      <c r="D5001" s="2"/>
      <c r="E5001" s="2"/>
      <c r="F5001" s="2"/>
      <c r="G5001" s="3"/>
      <c r="H5001" s="3"/>
      <c r="I5001" s="2"/>
      <c r="J5001"/>
      <c r="K5001"/>
      <c r="L5001"/>
      <c r="M5001"/>
      <c r="N5001"/>
      <c r="O5001"/>
      <c r="P5001"/>
      <c r="Q5001"/>
      <c r="R5001"/>
      <c r="S5001"/>
      <c r="T5001"/>
      <c r="U5001"/>
      <c r="V5001" s="2"/>
    </row>
    <row r="5002" spans="2:22" x14ac:dyDescent="0.2">
      <c r="B5002" s="2"/>
      <c r="C5002" s="2"/>
      <c r="D5002" s="2"/>
      <c r="E5002" s="2"/>
      <c r="F5002" s="2"/>
      <c r="G5002" s="3"/>
      <c r="H5002" s="3"/>
      <c r="I5002" s="2"/>
      <c r="J5002"/>
      <c r="K5002"/>
      <c r="L5002"/>
      <c r="M5002"/>
      <c r="N5002"/>
      <c r="O5002"/>
      <c r="P5002"/>
      <c r="Q5002"/>
      <c r="R5002"/>
      <c r="S5002"/>
      <c r="T5002"/>
      <c r="U5002"/>
      <c r="V5002" s="2"/>
    </row>
    <row r="5003" spans="2:22" x14ac:dyDescent="0.2">
      <c r="B5003" s="2"/>
      <c r="C5003" s="2"/>
      <c r="D5003" s="2"/>
      <c r="E5003" s="2"/>
      <c r="F5003" s="2"/>
      <c r="G5003" s="3"/>
      <c r="H5003" s="3"/>
      <c r="I5003" s="2"/>
      <c r="J5003"/>
      <c r="K5003"/>
      <c r="L5003"/>
      <c r="M5003"/>
      <c r="N5003"/>
      <c r="O5003"/>
      <c r="P5003"/>
      <c r="Q5003"/>
      <c r="R5003"/>
      <c r="S5003"/>
      <c r="T5003"/>
      <c r="U5003"/>
      <c r="V5003" s="2"/>
    </row>
    <row r="5004" spans="2:22" x14ac:dyDescent="0.2">
      <c r="B5004" s="2"/>
      <c r="C5004" s="2"/>
      <c r="D5004" s="2"/>
      <c r="E5004" s="2"/>
      <c r="F5004" s="2"/>
      <c r="G5004" s="3"/>
      <c r="H5004" s="3"/>
      <c r="I5004" s="2"/>
      <c r="J5004"/>
      <c r="K5004"/>
      <c r="L5004"/>
      <c r="M5004"/>
      <c r="N5004"/>
      <c r="O5004"/>
      <c r="P5004"/>
      <c r="Q5004"/>
      <c r="R5004"/>
      <c r="S5004"/>
      <c r="T5004"/>
      <c r="U5004"/>
      <c r="V5004" s="2"/>
    </row>
    <row r="5005" spans="2:22" x14ac:dyDescent="0.2">
      <c r="B5005" s="2"/>
      <c r="C5005" s="2"/>
      <c r="D5005" s="2"/>
      <c r="E5005" s="2"/>
      <c r="F5005" s="2"/>
      <c r="G5005" s="3"/>
      <c r="H5005" s="3"/>
      <c r="I5005" s="2"/>
      <c r="J5005"/>
      <c r="K5005"/>
      <c r="L5005"/>
      <c r="M5005"/>
      <c r="N5005"/>
      <c r="O5005"/>
      <c r="P5005"/>
      <c r="Q5005"/>
      <c r="R5005"/>
      <c r="S5005"/>
      <c r="T5005"/>
      <c r="U5005"/>
      <c r="V5005" s="2"/>
    </row>
    <row r="5006" spans="2:22" x14ac:dyDescent="0.2">
      <c r="B5006" s="2"/>
      <c r="C5006" s="2"/>
      <c r="D5006" s="2"/>
      <c r="E5006" s="2"/>
      <c r="F5006" s="2"/>
      <c r="G5006" s="3"/>
      <c r="H5006" s="3"/>
      <c r="I5006" s="2"/>
      <c r="J5006"/>
      <c r="K5006"/>
      <c r="L5006"/>
      <c r="M5006"/>
      <c r="N5006"/>
      <c r="O5006"/>
      <c r="P5006"/>
      <c r="Q5006"/>
      <c r="R5006"/>
      <c r="S5006"/>
      <c r="T5006"/>
      <c r="U5006"/>
      <c r="V5006" s="2"/>
    </row>
    <row r="5007" spans="2:22" x14ac:dyDescent="0.2">
      <c r="B5007" s="2"/>
      <c r="C5007" s="2"/>
      <c r="D5007" s="2"/>
      <c r="E5007" s="2"/>
      <c r="F5007" s="2"/>
      <c r="G5007" s="3"/>
      <c r="H5007" s="3"/>
      <c r="I5007" s="2"/>
      <c r="J5007"/>
      <c r="K5007"/>
      <c r="L5007"/>
      <c r="M5007"/>
      <c r="N5007"/>
      <c r="O5007"/>
      <c r="P5007"/>
      <c r="Q5007"/>
      <c r="R5007"/>
      <c r="S5007"/>
      <c r="T5007"/>
      <c r="U5007"/>
      <c r="V5007" s="2"/>
    </row>
    <row r="5008" spans="2:22" x14ac:dyDescent="0.2">
      <c r="B5008" s="2"/>
      <c r="C5008" s="2"/>
      <c r="D5008" s="2"/>
      <c r="E5008" s="2"/>
      <c r="F5008" s="2"/>
      <c r="G5008" s="3"/>
      <c r="H5008" s="3"/>
      <c r="I5008" s="2"/>
      <c r="J5008"/>
      <c r="K5008"/>
      <c r="L5008"/>
      <c r="M5008"/>
      <c r="N5008"/>
      <c r="O5008"/>
      <c r="P5008"/>
      <c r="Q5008"/>
      <c r="R5008"/>
      <c r="S5008"/>
      <c r="T5008"/>
      <c r="U5008"/>
      <c r="V5008" s="2"/>
    </row>
    <row r="5009" spans="2:22" x14ac:dyDescent="0.2">
      <c r="B5009" s="2"/>
      <c r="C5009" s="2"/>
      <c r="D5009" s="2"/>
      <c r="E5009" s="2"/>
      <c r="F5009" s="2"/>
      <c r="G5009" s="3"/>
      <c r="H5009" s="3"/>
      <c r="I5009" s="2"/>
      <c r="J5009"/>
      <c r="K5009"/>
      <c r="L5009"/>
      <c r="M5009"/>
      <c r="N5009"/>
      <c r="O5009"/>
      <c r="P5009"/>
      <c r="Q5009"/>
      <c r="R5009"/>
      <c r="S5009"/>
      <c r="T5009"/>
      <c r="U5009"/>
      <c r="V5009" s="2"/>
    </row>
    <row r="5010" spans="2:22" x14ac:dyDescent="0.2">
      <c r="B5010" s="2"/>
      <c r="C5010" s="2"/>
      <c r="D5010" s="2"/>
      <c r="E5010" s="2"/>
      <c r="F5010" s="2"/>
      <c r="G5010" s="3"/>
      <c r="H5010" s="3"/>
      <c r="I5010" s="2"/>
      <c r="J5010"/>
      <c r="K5010"/>
      <c r="L5010"/>
      <c r="M5010"/>
      <c r="N5010"/>
      <c r="O5010"/>
      <c r="P5010"/>
      <c r="Q5010"/>
      <c r="R5010"/>
      <c r="S5010"/>
      <c r="T5010"/>
      <c r="U5010"/>
      <c r="V5010" s="2"/>
    </row>
    <row r="5011" spans="2:22" x14ac:dyDescent="0.2">
      <c r="B5011" s="2"/>
      <c r="C5011" s="2"/>
      <c r="D5011" s="2"/>
      <c r="E5011" s="2"/>
      <c r="F5011" s="2"/>
      <c r="G5011" s="3"/>
      <c r="H5011" s="3"/>
      <c r="I5011" s="2"/>
      <c r="J5011"/>
      <c r="K5011"/>
      <c r="L5011"/>
      <c r="M5011"/>
      <c r="N5011"/>
      <c r="O5011"/>
      <c r="P5011"/>
      <c r="Q5011"/>
      <c r="R5011"/>
      <c r="S5011"/>
      <c r="T5011"/>
      <c r="U5011"/>
      <c r="V5011" s="2"/>
    </row>
    <row r="5012" spans="2:22" x14ac:dyDescent="0.2">
      <c r="B5012" s="2"/>
      <c r="C5012" s="2"/>
      <c r="D5012" s="2"/>
      <c r="E5012" s="2"/>
      <c r="F5012" s="2"/>
      <c r="G5012" s="3"/>
      <c r="H5012" s="3"/>
      <c r="I5012" s="2"/>
      <c r="J5012"/>
      <c r="K5012"/>
      <c r="L5012"/>
      <c r="M5012"/>
      <c r="N5012"/>
      <c r="O5012"/>
      <c r="P5012"/>
      <c r="Q5012"/>
      <c r="R5012"/>
      <c r="S5012"/>
      <c r="T5012"/>
      <c r="U5012"/>
      <c r="V5012" s="2"/>
    </row>
    <row r="5013" spans="2:22" x14ac:dyDescent="0.2">
      <c r="B5013" s="2"/>
      <c r="C5013" s="2"/>
      <c r="D5013" s="2"/>
      <c r="E5013" s="2"/>
      <c r="F5013" s="2"/>
      <c r="G5013" s="3"/>
      <c r="H5013" s="3"/>
      <c r="I5013" s="2"/>
      <c r="J5013"/>
      <c r="K5013"/>
      <c r="L5013"/>
      <c r="M5013"/>
      <c r="N5013"/>
      <c r="O5013"/>
      <c r="P5013"/>
      <c r="Q5013"/>
      <c r="R5013"/>
      <c r="S5013"/>
      <c r="T5013"/>
      <c r="U5013"/>
      <c r="V5013" s="2"/>
    </row>
    <row r="5014" spans="2:22" x14ac:dyDescent="0.2">
      <c r="B5014" s="2"/>
      <c r="C5014" s="2"/>
      <c r="D5014" s="2"/>
      <c r="E5014" s="2"/>
      <c r="F5014" s="2"/>
      <c r="G5014" s="3"/>
      <c r="H5014" s="3"/>
      <c r="I5014" s="2"/>
      <c r="J5014"/>
      <c r="K5014"/>
      <c r="L5014"/>
      <c r="M5014"/>
      <c r="N5014"/>
      <c r="O5014"/>
      <c r="P5014"/>
      <c r="Q5014"/>
      <c r="R5014"/>
      <c r="S5014"/>
      <c r="T5014"/>
      <c r="U5014"/>
      <c r="V5014" s="2"/>
    </row>
    <row r="5015" spans="2:22" x14ac:dyDescent="0.2">
      <c r="B5015" s="2"/>
      <c r="C5015" s="2"/>
      <c r="D5015" s="2"/>
      <c r="E5015" s="2"/>
      <c r="F5015" s="2"/>
      <c r="G5015" s="3"/>
      <c r="H5015" s="3"/>
      <c r="I5015" s="2"/>
      <c r="J5015"/>
      <c r="K5015"/>
      <c r="L5015"/>
      <c r="M5015"/>
      <c r="N5015"/>
      <c r="O5015"/>
      <c r="P5015"/>
      <c r="Q5015"/>
      <c r="R5015"/>
      <c r="S5015"/>
      <c r="T5015"/>
      <c r="U5015"/>
      <c r="V5015" s="2"/>
    </row>
    <row r="5016" spans="2:22" x14ac:dyDescent="0.2">
      <c r="B5016" s="2"/>
      <c r="C5016" s="2"/>
      <c r="D5016" s="2"/>
      <c r="E5016" s="2"/>
      <c r="F5016" s="2"/>
      <c r="G5016" s="3"/>
      <c r="H5016" s="3"/>
      <c r="I5016" s="2"/>
      <c r="J5016"/>
      <c r="K5016"/>
      <c r="L5016"/>
      <c r="M5016"/>
      <c r="N5016"/>
      <c r="O5016"/>
      <c r="P5016"/>
      <c r="Q5016"/>
      <c r="R5016"/>
      <c r="S5016"/>
      <c r="T5016"/>
      <c r="U5016"/>
      <c r="V5016" s="2"/>
    </row>
    <row r="5017" spans="2:22" x14ac:dyDescent="0.2">
      <c r="B5017" s="2"/>
      <c r="C5017" s="2"/>
      <c r="D5017" s="2"/>
      <c r="E5017" s="2"/>
      <c r="F5017" s="2"/>
      <c r="G5017" s="3"/>
      <c r="H5017" s="3"/>
      <c r="I5017" s="2"/>
      <c r="J5017"/>
      <c r="K5017"/>
      <c r="L5017"/>
      <c r="M5017"/>
      <c r="N5017"/>
      <c r="O5017"/>
      <c r="P5017"/>
      <c r="Q5017"/>
      <c r="R5017"/>
      <c r="S5017"/>
      <c r="T5017"/>
      <c r="U5017"/>
      <c r="V5017" s="2"/>
    </row>
    <row r="5018" spans="2:22" x14ac:dyDescent="0.2">
      <c r="B5018" s="2"/>
      <c r="C5018" s="2"/>
      <c r="D5018" s="2"/>
      <c r="E5018" s="2"/>
      <c r="F5018" s="2"/>
      <c r="G5018" s="3"/>
      <c r="H5018" s="3"/>
      <c r="I5018" s="2"/>
      <c r="J5018"/>
      <c r="K5018"/>
      <c r="L5018"/>
      <c r="M5018"/>
      <c r="N5018"/>
      <c r="O5018"/>
      <c r="P5018"/>
      <c r="Q5018"/>
      <c r="R5018"/>
      <c r="S5018"/>
      <c r="T5018"/>
      <c r="U5018"/>
      <c r="V5018" s="2"/>
    </row>
    <row r="5019" spans="2:22" x14ac:dyDescent="0.2">
      <c r="B5019" s="2"/>
      <c r="C5019" s="2"/>
      <c r="D5019" s="2"/>
      <c r="E5019" s="2"/>
      <c r="F5019" s="2"/>
      <c r="G5019" s="3"/>
      <c r="H5019" s="3"/>
      <c r="I5019" s="2"/>
      <c r="J5019"/>
      <c r="K5019"/>
      <c r="L5019"/>
      <c r="M5019"/>
      <c r="N5019"/>
      <c r="O5019"/>
      <c r="P5019"/>
      <c r="Q5019"/>
      <c r="R5019"/>
      <c r="S5019"/>
      <c r="T5019"/>
      <c r="U5019"/>
      <c r="V5019" s="2"/>
    </row>
    <row r="5020" spans="2:22" x14ac:dyDescent="0.2">
      <c r="B5020" s="2"/>
      <c r="C5020" s="2"/>
      <c r="D5020" s="2"/>
      <c r="E5020" s="2"/>
      <c r="F5020" s="2"/>
      <c r="G5020" s="3"/>
      <c r="H5020" s="3"/>
      <c r="I5020" s="2"/>
      <c r="J5020"/>
      <c r="K5020"/>
      <c r="L5020"/>
      <c r="M5020"/>
      <c r="N5020"/>
      <c r="O5020"/>
      <c r="P5020"/>
      <c r="Q5020"/>
      <c r="R5020"/>
      <c r="S5020"/>
      <c r="T5020"/>
      <c r="U5020"/>
      <c r="V5020" s="2"/>
    </row>
    <row r="5021" spans="2:22" x14ac:dyDescent="0.2">
      <c r="B5021" s="2"/>
      <c r="C5021" s="2"/>
      <c r="D5021" s="2"/>
      <c r="E5021" s="2"/>
      <c r="F5021" s="2"/>
      <c r="G5021" s="3"/>
      <c r="H5021" s="3"/>
      <c r="I5021" s="2"/>
      <c r="J5021"/>
      <c r="K5021"/>
      <c r="L5021"/>
      <c r="M5021"/>
      <c r="N5021"/>
      <c r="O5021"/>
      <c r="P5021"/>
      <c r="Q5021"/>
      <c r="R5021"/>
      <c r="S5021"/>
      <c r="T5021"/>
      <c r="U5021"/>
      <c r="V5021" s="2"/>
    </row>
    <row r="5022" spans="2:22" x14ac:dyDescent="0.2">
      <c r="B5022" s="2"/>
      <c r="C5022" s="2"/>
      <c r="D5022" s="2"/>
      <c r="E5022" s="2"/>
      <c r="F5022" s="2"/>
      <c r="G5022" s="3"/>
      <c r="H5022" s="3"/>
      <c r="I5022" s="2"/>
      <c r="J5022"/>
      <c r="K5022"/>
      <c r="L5022"/>
      <c r="M5022"/>
      <c r="N5022"/>
      <c r="O5022"/>
      <c r="P5022"/>
      <c r="Q5022"/>
      <c r="R5022"/>
      <c r="S5022"/>
      <c r="T5022"/>
      <c r="U5022"/>
      <c r="V5022" s="2"/>
    </row>
    <row r="5023" spans="2:22" x14ac:dyDescent="0.2">
      <c r="B5023" s="2"/>
      <c r="C5023" s="2"/>
      <c r="D5023" s="2"/>
      <c r="E5023" s="2"/>
      <c r="F5023" s="2"/>
      <c r="G5023" s="3"/>
      <c r="H5023" s="3"/>
      <c r="I5023" s="2"/>
      <c r="J5023"/>
      <c r="K5023"/>
      <c r="L5023"/>
      <c r="M5023"/>
      <c r="N5023"/>
      <c r="O5023"/>
      <c r="P5023"/>
      <c r="Q5023"/>
      <c r="R5023"/>
      <c r="S5023"/>
      <c r="T5023"/>
      <c r="U5023"/>
      <c r="V5023" s="2"/>
    </row>
    <row r="5024" spans="2:22" x14ac:dyDescent="0.2">
      <c r="B5024" s="2"/>
      <c r="C5024" s="2"/>
      <c r="D5024" s="2"/>
      <c r="E5024" s="2"/>
      <c r="F5024" s="2"/>
      <c r="G5024" s="3"/>
      <c r="H5024" s="3"/>
      <c r="I5024" s="2"/>
      <c r="J5024"/>
      <c r="K5024"/>
      <c r="L5024"/>
      <c r="M5024"/>
      <c r="N5024"/>
      <c r="O5024"/>
      <c r="P5024"/>
      <c r="Q5024"/>
      <c r="R5024"/>
      <c r="S5024"/>
      <c r="T5024"/>
      <c r="U5024"/>
      <c r="V5024" s="2"/>
    </row>
    <row r="5025" spans="2:22" x14ac:dyDescent="0.2">
      <c r="B5025" s="2"/>
      <c r="C5025" s="2"/>
      <c r="D5025" s="2"/>
      <c r="E5025" s="2"/>
      <c r="F5025" s="2"/>
      <c r="G5025" s="3"/>
      <c r="H5025" s="3"/>
      <c r="I5025" s="2"/>
      <c r="J5025"/>
      <c r="K5025"/>
      <c r="L5025"/>
      <c r="M5025"/>
      <c r="N5025"/>
      <c r="O5025"/>
      <c r="P5025"/>
      <c r="Q5025"/>
      <c r="R5025"/>
      <c r="S5025"/>
      <c r="T5025"/>
      <c r="U5025"/>
      <c r="V5025" s="2"/>
    </row>
    <row r="5026" spans="2:22" x14ac:dyDescent="0.2">
      <c r="B5026" s="2"/>
      <c r="C5026" s="2"/>
      <c r="D5026" s="2"/>
      <c r="E5026" s="2"/>
      <c r="F5026" s="2"/>
      <c r="G5026" s="3"/>
      <c r="H5026" s="3"/>
      <c r="I5026" s="2"/>
      <c r="J5026"/>
      <c r="K5026"/>
      <c r="L5026"/>
      <c r="M5026"/>
      <c r="N5026"/>
      <c r="O5026"/>
      <c r="P5026"/>
      <c r="Q5026"/>
      <c r="R5026"/>
      <c r="S5026"/>
      <c r="T5026"/>
      <c r="U5026"/>
      <c r="V5026" s="2"/>
    </row>
    <row r="5027" spans="2:22" x14ac:dyDescent="0.2">
      <c r="B5027" s="2"/>
      <c r="C5027" s="2"/>
      <c r="D5027" s="2"/>
      <c r="E5027" s="2"/>
      <c r="F5027" s="2"/>
      <c r="G5027" s="3"/>
      <c r="H5027" s="3"/>
      <c r="I5027" s="2"/>
      <c r="J5027"/>
      <c r="K5027"/>
      <c r="L5027"/>
      <c r="M5027"/>
      <c r="N5027"/>
      <c r="O5027"/>
      <c r="P5027"/>
      <c r="Q5027"/>
      <c r="R5027"/>
      <c r="S5027"/>
      <c r="T5027"/>
      <c r="U5027"/>
      <c r="V5027" s="2"/>
    </row>
    <row r="5028" spans="2:22" x14ac:dyDescent="0.2">
      <c r="B5028" s="2"/>
      <c r="C5028" s="2"/>
      <c r="D5028" s="2"/>
      <c r="E5028" s="2"/>
      <c r="F5028" s="2"/>
      <c r="G5028" s="3"/>
      <c r="H5028" s="3"/>
      <c r="I5028" s="2"/>
      <c r="J5028"/>
      <c r="K5028"/>
      <c r="L5028"/>
      <c r="M5028"/>
      <c r="N5028"/>
      <c r="O5028"/>
      <c r="P5028"/>
      <c r="Q5028"/>
      <c r="R5028"/>
      <c r="S5028"/>
      <c r="T5028"/>
      <c r="U5028"/>
      <c r="V5028" s="2"/>
    </row>
    <row r="5029" spans="2:22" x14ac:dyDescent="0.2">
      <c r="B5029" s="2"/>
      <c r="C5029" s="2"/>
      <c r="D5029" s="2"/>
      <c r="E5029" s="2"/>
      <c r="F5029" s="2"/>
      <c r="G5029" s="3"/>
      <c r="H5029" s="3"/>
      <c r="I5029" s="2"/>
      <c r="J5029"/>
      <c r="K5029"/>
      <c r="L5029"/>
      <c r="M5029"/>
      <c r="N5029"/>
      <c r="O5029"/>
      <c r="P5029"/>
      <c r="Q5029"/>
      <c r="R5029"/>
      <c r="S5029"/>
      <c r="T5029"/>
      <c r="U5029"/>
      <c r="V5029" s="2"/>
    </row>
    <row r="5030" spans="2:22" x14ac:dyDescent="0.2">
      <c r="B5030" s="2"/>
      <c r="C5030" s="2"/>
      <c r="D5030" s="2"/>
      <c r="E5030" s="2"/>
      <c r="F5030" s="2"/>
      <c r="G5030" s="3"/>
      <c r="H5030" s="3"/>
      <c r="I5030" s="2"/>
      <c r="J5030"/>
      <c r="K5030"/>
      <c r="L5030"/>
      <c r="M5030"/>
      <c r="N5030"/>
      <c r="O5030"/>
      <c r="P5030"/>
      <c r="Q5030"/>
      <c r="R5030"/>
      <c r="S5030"/>
      <c r="T5030"/>
      <c r="U5030"/>
      <c r="V5030" s="2"/>
    </row>
    <row r="5031" spans="2:22" x14ac:dyDescent="0.2">
      <c r="B5031" s="2"/>
      <c r="C5031" s="2"/>
      <c r="D5031" s="2"/>
      <c r="E5031" s="2"/>
      <c r="F5031" s="2"/>
      <c r="G5031" s="3"/>
      <c r="H5031" s="3"/>
      <c r="I5031" s="2"/>
      <c r="J5031"/>
      <c r="K5031"/>
      <c r="L5031"/>
      <c r="M5031"/>
      <c r="N5031"/>
      <c r="O5031"/>
      <c r="P5031"/>
      <c r="Q5031"/>
      <c r="R5031"/>
      <c r="S5031"/>
      <c r="T5031"/>
      <c r="U5031"/>
      <c r="V5031" s="2"/>
    </row>
    <row r="5032" spans="2:22" x14ac:dyDescent="0.2">
      <c r="B5032" s="2"/>
      <c r="C5032" s="2"/>
      <c r="D5032" s="2"/>
      <c r="E5032" s="2"/>
      <c r="F5032" s="2"/>
      <c r="G5032" s="3"/>
      <c r="H5032" s="3"/>
      <c r="I5032" s="2"/>
      <c r="J5032"/>
      <c r="K5032"/>
      <c r="L5032"/>
      <c r="M5032"/>
      <c r="N5032"/>
      <c r="O5032"/>
      <c r="P5032"/>
      <c r="Q5032"/>
      <c r="R5032"/>
      <c r="S5032"/>
      <c r="T5032"/>
      <c r="U5032"/>
      <c r="V5032" s="2"/>
    </row>
    <row r="5033" spans="2:22" x14ac:dyDescent="0.2">
      <c r="B5033" s="2"/>
      <c r="C5033" s="2"/>
      <c r="D5033" s="2"/>
      <c r="E5033" s="2"/>
      <c r="F5033" s="2"/>
      <c r="G5033" s="3"/>
      <c r="H5033" s="3"/>
      <c r="I5033" s="2"/>
      <c r="J5033"/>
      <c r="K5033"/>
      <c r="L5033"/>
      <c r="M5033"/>
      <c r="N5033"/>
      <c r="O5033"/>
      <c r="P5033"/>
      <c r="Q5033"/>
      <c r="R5033"/>
      <c r="S5033"/>
      <c r="T5033"/>
      <c r="U5033"/>
      <c r="V5033" s="2"/>
    </row>
    <row r="5034" spans="2:22" x14ac:dyDescent="0.2">
      <c r="B5034" s="2"/>
      <c r="C5034" s="2"/>
      <c r="D5034" s="2"/>
      <c r="E5034" s="2"/>
      <c r="F5034" s="2"/>
      <c r="G5034" s="3"/>
      <c r="H5034" s="3"/>
      <c r="I5034" s="2"/>
      <c r="J5034"/>
      <c r="K5034"/>
      <c r="L5034"/>
      <c r="M5034"/>
      <c r="N5034"/>
      <c r="O5034"/>
      <c r="P5034"/>
      <c r="Q5034"/>
      <c r="R5034"/>
      <c r="S5034"/>
      <c r="T5034"/>
      <c r="U5034"/>
      <c r="V5034" s="2"/>
    </row>
    <row r="5035" spans="2:22" x14ac:dyDescent="0.2">
      <c r="B5035" s="2"/>
      <c r="C5035" s="2"/>
      <c r="D5035" s="2"/>
      <c r="E5035" s="2"/>
      <c r="F5035" s="2"/>
      <c r="G5035" s="3"/>
      <c r="H5035" s="3"/>
      <c r="I5035" s="2"/>
      <c r="J5035"/>
      <c r="K5035"/>
      <c r="L5035"/>
      <c r="M5035"/>
      <c r="N5035"/>
      <c r="O5035"/>
      <c r="P5035"/>
      <c r="Q5035"/>
      <c r="R5035"/>
      <c r="S5035"/>
      <c r="T5035"/>
      <c r="U5035"/>
      <c r="V5035" s="2"/>
    </row>
    <row r="5036" spans="2:22" x14ac:dyDescent="0.2">
      <c r="B5036" s="2"/>
      <c r="C5036" s="2"/>
      <c r="D5036" s="2"/>
      <c r="E5036" s="2"/>
      <c r="F5036" s="2"/>
      <c r="G5036" s="3"/>
      <c r="H5036" s="3"/>
      <c r="I5036" s="2"/>
      <c r="J5036"/>
      <c r="K5036"/>
      <c r="L5036"/>
      <c r="M5036"/>
      <c r="N5036"/>
      <c r="O5036"/>
      <c r="P5036"/>
      <c r="Q5036"/>
      <c r="R5036"/>
      <c r="S5036"/>
      <c r="T5036"/>
      <c r="U5036"/>
      <c r="V5036" s="2"/>
    </row>
    <row r="5037" spans="2:22" x14ac:dyDescent="0.2">
      <c r="B5037" s="2"/>
      <c r="C5037" s="2"/>
      <c r="D5037" s="2"/>
      <c r="E5037" s="2"/>
      <c r="F5037" s="2"/>
      <c r="G5037" s="3"/>
      <c r="H5037" s="3"/>
      <c r="I5037" s="2"/>
      <c r="J5037"/>
      <c r="K5037"/>
      <c r="L5037"/>
      <c r="M5037"/>
      <c r="N5037"/>
      <c r="O5037"/>
      <c r="P5037"/>
      <c r="Q5037"/>
      <c r="R5037"/>
      <c r="S5037"/>
      <c r="T5037"/>
      <c r="U5037"/>
      <c r="V5037" s="2"/>
    </row>
    <row r="5038" spans="2:22" x14ac:dyDescent="0.2">
      <c r="B5038" s="2"/>
      <c r="C5038" s="2"/>
      <c r="D5038" s="2"/>
      <c r="E5038" s="2"/>
      <c r="F5038" s="2"/>
      <c r="G5038" s="3"/>
      <c r="H5038" s="3"/>
      <c r="I5038" s="2"/>
      <c r="J5038"/>
      <c r="K5038"/>
      <c r="L5038"/>
      <c r="M5038"/>
      <c r="N5038"/>
      <c r="O5038"/>
      <c r="P5038"/>
      <c r="Q5038"/>
      <c r="R5038"/>
      <c r="S5038"/>
      <c r="T5038"/>
      <c r="U5038"/>
      <c r="V5038" s="2"/>
    </row>
    <row r="5039" spans="2:22" x14ac:dyDescent="0.2">
      <c r="B5039" s="2"/>
      <c r="C5039" s="2"/>
      <c r="D5039" s="2"/>
      <c r="E5039" s="2"/>
      <c r="F5039" s="2"/>
      <c r="G5039" s="3"/>
      <c r="H5039" s="3"/>
      <c r="I5039" s="2"/>
      <c r="J5039"/>
      <c r="K5039"/>
      <c r="L5039"/>
      <c r="M5039"/>
      <c r="N5039"/>
      <c r="O5039"/>
      <c r="P5039"/>
      <c r="Q5039"/>
      <c r="R5039"/>
      <c r="S5039"/>
      <c r="T5039"/>
      <c r="U5039"/>
      <c r="V5039" s="2"/>
    </row>
    <row r="5040" spans="2:22" x14ac:dyDescent="0.2">
      <c r="B5040" s="2"/>
      <c r="C5040" s="2"/>
      <c r="D5040" s="2"/>
      <c r="E5040" s="2"/>
      <c r="F5040" s="2"/>
      <c r="G5040" s="3"/>
      <c r="H5040" s="3"/>
      <c r="I5040" s="2"/>
      <c r="J5040"/>
      <c r="K5040"/>
      <c r="L5040"/>
      <c r="M5040"/>
      <c r="N5040"/>
      <c r="O5040"/>
      <c r="P5040"/>
      <c r="Q5040"/>
      <c r="R5040"/>
      <c r="S5040"/>
      <c r="T5040"/>
      <c r="U5040"/>
      <c r="V5040" s="2"/>
    </row>
    <row r="5041" spans="2:22" x14ac:dyDescent="0.2">
      <c r="B5041" s="2"/>
      <c r="C5041" s="2"/>
      <c r="D5041" s="2"/>
      <c r="E5041" s="2"/>
      <c r="F5041" s="2"/>
      <c r="G5041" s="3"/>
      <c r="H5041" s="3"/>
      <c r="I5041" s="2"/>
      <c r="J5041"/>
      <c r="K5041"/>
      <c r="L5041"/>
      <c r="M5041"/>
      <c r="N5041"/>
      <c r="O5041"/>
      <c r="P5041"/>
      <c r="Q5041"/>
      <c r="R5041"/>
      <c r="S5041"/>
      <c r="T5041"/>
      <c r="U5041"/>
      <c r="V5041" s="2"/>
    </row>
    <row r="5042" spans="2:22" x14ac:dyDescent="0.2">
      <c r="B5042" s="2"/>
      <c r="C5042" s="2"/>
      <c r="D5042" s="2"/>
      <c r="E5042" s="2"/>
      <c r="F5042" s="2"/>
      <c r="G5042" s="3"/>
      <c r="H5042" s="3"/>
      <c r="I5042" s="2"/>
      <c r="J5042"/>
      <c r="K5042"/>
      <c r="L5042"/>
      <c r="M5042"/>
      <c r="N5042"/>
      <c r="O5042"/>
      <c r="P5042"/>
      <c r="Q5042"/>
      <c r="R5042"/>
      <c r="S5042"/>
      <c r="T5042"/>
      <c r="U5042"/>
      <c r="V5042" s="2"/>
    </row>
    <row r="5043" spans="2:22" x14ac:dyDescent="0.2">
      <c r="B5043" s="2"/>
      <c r="C5043" s="2"/>
      <c r="D5043" s="2"/>
      <c r="E5043" s="2"/>
      <c r="F5043" s="2"/>
      <c r="G5043" s="3"/>
      <c r="H5043" s="3"/>
      <c r="I5043" s="2"/>
      <c r="J5043"/>
      <c r="K5043"/>
      <c r="L5043"/>
      <c r="M5043"/>
      <c r="N5043"/>
      <c r="O5043"/>
      <c r="P5043"/>
      <c r="Q5043"/>
      <c r="R5043"/>
      <c r="S5043"/>
      <c r="T5043"/>
      <c r="U5043"/>
      <c r="V5043" s="2"/>
    </row>
    <row r="5044" spans="2:22" x14ac:dyDescent="0.2">
      <c r="B5044" s="2"/>
      <c r="C5044" s="2"/>
      <c r="D5044" s="2"/>
      <c r="E5044" s="2"/>
      <c r="F5044" s="2"/>
      <c r="G5044" s="3"/>
      <c r="H5044" s="3"/>
      <c r="I5044" s="2"/>
      <c r="J5044"/>
      <c r="K5044"/>
      <c r="L5044"/>
      <c r="M5044"/>
      <c r="N5044"/>
      <c r="O5044"/>
      <c r="P5044"/>
      <c r="Q5044"/>
      <c r="R5044"/>
      <c r="S5044"/>
      <c r="T5044"/>
      <c r="U5044"/>
      <c r="V5044" s="2"/>
    </row>
    <row r="5045" spans="2:22" x14ac:dyDescent="0.2">
      <c r="B5045" s="2"/>
      <c r="C5045" s="2"/>
      <c r="D5045" s="2"/>
      <c r="E5045" s="2"/>
      <c r="F5045" s="2"/>
      <c r="G5045" s="3"/>
      <c r="H5045" s="3"/>
      <c r="I5045" s="2"/>
      <c r="J5045"/>
      <c r="K5045"/>
      <c r="L5045"/>
      <c r="M5045"/>
      <c r="N5045"/>
      <c r="O5045"/>
      <c r="P5045"/>
      <c r="Q5045"/>
      <c r="R5045"/>
      <c r="S5045"/>
      <c r="T5045"/>
      <c r="U5045"/>
      <c r="V5045" s="2"/>
    </row>
    <row r="5046" spans="2:22" x14ac:dyDescent="0.2">
      <c r="B5046" s="2"/>
      <c r="C5046" s="2"/>
      <c r="D5046" s="2"/>
      <c r="E5046" s="2"/>
      <c r="F5046" s="2"/>
      <c r="G5046" s="3"/>
      <c r="H5046" s="3"/>
      <c r="I5046" s="2"/>
      <c r="J5046"/>
      <c r="K5046"/>
      <c r="L5046"/>
      <c r="M5046"/>
      <c r="N5046"/>
      <c r="O5046"/>
      <c r="P5046"/>
      <c r="Q5046"/>
      <c r="R5046"/>
      <c r="S5046"/>
      <c r="T5046"/>
      <c r="U5046"/>
      <c r="V5046" s="2"/>
    </row>
    <row r="5047" spans="2:22" x14ac:dyDescent="0.2">
      <c r="B5047" s="2"/>
      <c r="C5047" s="2"/>
      <c r="D5047" s="2"/>
      <c r="E5047" s="2"/>
      <c r="F5047" s="2"/>
      <c r="G5047" s="3"/>
      <c r="H5047" s="3"/>
      <c r="I5047" s="2"/>
      <c r="J5047"/>
      <c r="K5047"/>
      <c r="L5047"/>
      <c r="M5047"/>
      <c r="N5047"/>
      <c r="O5047"/>
      <c r="P5047"/>
      <c r="Q5047"/>
      <c r="R5047"/>
      <c r="S5047"/>
      <c r="T5047"/>
      <c r="U5047"/>
      <c r="V5047" s="2"/>
    </row>
    <row r="5048" spans="2:22" x14ac:dyDescent="0.2">
      <c r="B5048" s="2"/>
      <c r="C5048" s="2"/>
      <c r="D5048" s="2"/>
      <c r="E5048" s="2"/>
      <c r="F5048" s="2"/>
      <c r="G5048" s="3"/>
      <c r="H5048" s="3"/>
      <c r="I5048" s="2"/>
      <c r="J5048"/>
      <c r="K5048"/>
      <c r="L5048"/>
      <c r="M5048"/>
      <c r="N5048"/>
      <c r="O5048"/>
      <c r="P5048"/>
      <c r="Q5048"/>
      <c r="R5048"/>
      <c r="S5048"/>
      <c r="T5048"/>
      <c r="U5048"/>
      <c r="V5048" s="2"/>
    </row>
    <row r="5049" spans="2:22" x14ac:dyDescent="0.2">
      <c r="B5049" s="2"/>
      <c r="C5049" s="2"/>
      <c r="D5049" s="2"/>
      <c r="E5049" s="2"/>
      <c r="F5049" s="2"/>
      <c r="G5049" s="3"/>
      <c r="H5049" s="3"/>
      <c r="I5049" s="2"/>
      <c r="J5049"/>
      <c r="K5049"/>
      <c r="L5049"/>
      <c r="M5049"/>
      <c r="N5049"/>
      <c r="O5049"/>
      <c r="P5049"/>
      <c r="Q5049"/>
      <c r="R5049"/>
      <c r="S5049"/>
      <c r="T5049"/>
      <c r="U5049"/>
      <c r="V5049" s="2"/>
    </row>
    <row r="5050" spans="2:22" x14ac:dyDescent="0.2">
      <c r="B5050" s="2"/>
      <c r="C5050" s="2"/>
      <c r="D5050" s="2"/>
      <c r="E5050" s="2"/>
      <c r="F5050" s="2"/>
      <c r="G5050" s="3"/>
      <c r="H5050" s="3"/>
      <c r="I5050" s="2"/>
      <c r="J5050"/>
      <c r="K5050"/>
      <c r="L5050"/>
      <c r="M5050"/>
      <c r="N5050"/>
      <c r="O5050"/>
      <c r="P5050"/>
      <c r="Q5050"/>
      <c r="R5050"/>
      <c r="S5050"/>
      <c r="T5050"/>
      <c r="U5050"/>
      <c r="V5050" s="2"/>
    </row>
    <row r="5051" spans="2:22" x14ac:dyDescent="0.2">
      <c r="B5051" s="2"/>
      <c r="C5051" s="2"/>
      <c r="D5051" s="2"/>
      <c r="E5051" s="2"/>
      <c r="F5051" s="2"/>
      <c r="G5051" s="3"/>
      <c r="H5051" s="3"/>
      <c r="I5051" s="2"/>
      <c r="J5051"/>
      <c r="K5051"/>
      <c r="L5051"/>
      <c r="M5051"/>
      <c r="N5051"/>
      <c r="O5051"/>
      <c r="P5051"/>
      <c r="Q5051"/>
      <c r="R5051"/>
      <c r="S5051"/>
      <c r="T5051"/>
      <c r="U5051"/>
      <c r="V5051" s="2"/>
    </row>
    <row r="5052" spans="2:22" x14ac:dyDescent="0.2">
      <c r="B5052" s="2"/>
      <c r="C5052" s="2"/>
      <c r="D5052" s="2"/>
      <c r="E5052" s="2"/>
      <c r="F5052" s="2"/>
      <c r="G5052" s="3"/>
      <c r="H5052" s="3"/>
      <c r="I5052" s="2"/>
      <c r="J5052"/>
      <c r="K5052"/>
      <c r="L5052"/>
      <c r="M5052"/>
      <c r="N5052"/>
      <c r="O5052"/>
      <c r="P5052"/>
      <c r="Q5052"/>
      <c r="R5052"/>
      <c r="S5052"/>
      <c r="T5052"/>
      <c r="U5052"/>
      <c r="V5052" s="2"/>
    </row>
    <row r="5053" spans="2:22" x14ac:dyDescent="0.2">
      <c r="B5053" s="2"/>
      <c r="C5053" s="2"/>
      <c r="D5053" s="2"/>
      <c r="E5053" s="2"/>
      <c r="F5053" s="2"/>
      <c r="G5053" s="3"/>
      <c r="H5053" s="3"/>
      <c r="I5053" s="2"/>
      <c r="J5053"/>
      <c r="K5053"/>
      <c r="L5053"/>
      <c r="M5053"/>
      <c r="N5053"/>
      <c r="O5053"/>
      <c r="P5053"/>
      <c r="Q5053"/>
      <c r="R5053"/>
      <c r="S5053"/>
      <c r="T5053"/>
      <c r="U5053"/>
      <c r="V5053" s="2"/>
    </row>
    <row r="5054" spans="2:22" x14ac:dyDescent="0.2">
      <c r="B5054" s="2"/>
      <c r="C5054" s="2"/>
      <c r="D5054" s="2"/>
      <c r="E5054" s="2"/>
      <c r="F5054" s="2"/>
      <c r="G5054" s="3"/>
      <c r="H5054" s="3"/>
      <c r="I5054" s="2"/>
      <c r="J5054"/>
      <c r="K5054"/>
      <c r="L5054"/>
      <c r="M5054"/>
      <c r="N5054"/>
      <c r="O5054"/>
      <c r="P5054"/>
      <c r="Q5054"/>
      <c r="R5054"/>
      <c r="S5054"/>
      <c r="T5054"/>
      <c r="U5054"/>
      <c r="V5054" s="2"/>
    </row>
    <row r="5055" spans="2:22" x14ac:dyDescent="0.2">
      <c r="B5055" s="2"/>
      <c r="C5055" s="2"/>
      <c r="D5055" s="2"/>
      <c r="E5055" s="2"/>
      <c r="F5055" s="2"/>
      <c r="G5055" s="3"/>
      <c r="H5055" s="3"/>
      <c r="I5055" s="2"/>
      <c r="J5055"/>
      <c r="K5055"/>
      <c r="L5055"/>
      <c r="M5055"/>
      <c r="N5055"/>
      <c r="O5055"/>
      <c r="P5055"/>
      <c r="Q5055"/>
      <c r="R5055"/>
      <c r="S5055"/>
      <c r="T5055"/>
      <c r="U5055"/>
      <c r="V5055" s="2"/>
    </row>
    <row r="5056" spans="2:22" x14ac:dyDescent="0.2">
      <c r="B5056" s="2"/>
      <c r="C5056" s="2"/>
      <c r="D5056" s="2"/>
      <c r="E5056" s="2"/>
      <c r="F5056" s="2"/>
      <c r="G5056" s="3"/>
      <c r="H5056" s="3"/>
      <c r="I5056" s="2"/>
      <c r="J5056"/>
      <c r="K5056"/>
      <c r="L5056"/>
      <c r="M5056"/>
      <c r="N5056"/>
      <c r="O5056"/>
      <c r="P5056"/>
      <c r="Q5056"/>
      <c r="R5056"/>
      <c r="S5056"/>
      <c r="T5056"/>
      <c r="U5056"/>
      <c r="V5056" s="2"/>
    </row>
    <row r="5057" spans="2:22" x14ac:dyDescent="0.2">
      <c r="B5057" s="2"/>
      <c r="C5057" s="2"/>
      <c r="D5057" s="2"/>
      <c r="E5057" s="2"/>
      <c r="F5057" s="2"/>
      <c r="G5057" s="3"/>
      <c r="H5057" s="3"/>
      <c r="I5057" s="2"/>
      <c r="J5057"/>
      <c r="K5057"/>
      <c r="L5057"/>
      <c r="M5057"/>
      <c r="N5057"/>
      <c r="O5057"/>
      <c r="P5057"/>
      <c r="Q5057"/>
      <c r="R5057"/>
      <c r="S5057"/>
      <c r="T5057"/>
      <c r="U5057"/>
      <c r="V5057" s="2"/>
    </row>
    <row r="5058" spans="2:22" x14ac:dyDescent="0.2">
      <c r="B5058" s="2"/>
      <c r="C5058" s="2"/>
      <c r="D5058" s="2"/>
      <c r="E5058" s="2"/>
      <c r="F5058" s="2"/>
      <c r="G5058" s="3"/>
      <c r="H5058" s="3"/>
      <c r="I5058" s="2"/>
      <c r="J5058"/>
      <c r="K5058"/>
      <c r="L5058"/>
      <c r="M5058"/>
      <c r="N5058"/>
      <c r="O5058"/>
      <c r="P5058"/>
      <c r="Q5058"/>
      <c r="R5058"/>
      <c r="S5058"/>
      <c r="T5058"/>
      <c r="U5058"/>
      <c r="V5058" s="2"/>
    </row>
    <row r="5059" spans="2:22" x14ac:dyDescent="0.2">
      <c r="B5059" s="2"/>
      <c r="C5059" s="2"/>
      <c r="D5059" s="2"/>
      <c r="E5059" s="2"/>
      <c r="F5059" s="2"/>
      <c r="G5059" s="3"/>
      <c r="H5059" s="3"/>
      <c r="I5059" s="2"/>
      <c r="J5059"/>
      <c r="K5059"/>
      <c r="L5059"/>
      <c r="M5059"/>
      <c r="N5059"/>
      <c r="O5059"/>
      <c r="P5059"/>
      <c r="Q5059"/>
      <c r="R5059"/>
      <c r="S5059"/>
      <c r="T5059"/>
      <c r="U5059"/>
      <c r="V5059" s="2"/>
    </row>
    <row r="5060" spans="2:22" x14ac:dyDescent="0.2">
      <c r="B5060" s="2"/>
      <c r="C5060" s="2"/>
      <c r="D5060" s="2"/>
      <c r="E5060" s="2"/>
      <c r="F5060" s="2"/>
      <c r="G5060" s="3"/>
      <c r="H5060" s="3"/>
      <c r="I5060" s="2"/>
      <c r="J5060"/>
      <c r="K5060"/>
      <c r="L5060"/>
      <c r="M5060"/>
      <c r="N5060"/>
      <c r="O5060"/>
      <c r="P5060"/>
      <c r="Q5060"/>
      <c r="R5060"/>
      <c r="S5060"/>
      <c r="T5060"/>
      <c r="U5060"/>
      <c r="V5060" s="2"/>
    </row>
    <row r="5061" spans="2:22" x14ac:dyDescent="0.2">
      <c r="B5061" s="2"/>
      <c r="C5061" s="2"/>
      <c r="D5061" s="2"/>
      <c r="E5061" s="2"/>
      <c r="F5061" s="2"/>
      <c r="G5061" s="3"/>
      <c r="H5061" s="3"/>
      <c r="I5061" s="2"/>
      <c r="J5061"/>
      <c r="K5061"/>
      <c r="L5061"/>
      <c r="M5061"/>
      <c r="N5061"/>
      <c r="O5061"/>
      <c r="P5061"/>
      <c r="Q5061"/>
      <c r="R5061"/>
      <c r="S5061"/>
      <c r="T5061"/>
      <c r="U5061"/>
      <c r="V5061" s="2"/>
    </row>
    <row r="5062" spans="2:22" x14ac:dyDescent="0.2">
      <c r="B5062" s="2"/>
      <c r="C5062" s="2"/>
      <c r="D5062" s="2"/>
      <c r="E5062" s="2"/>
      <c r="F5062" s="2"/>
      <c r="G5062" s="3"/>
      <c r="H5062" s="3"/>
      <c r="I5062" s="2"/>
      <c r="J5062"/>
      <c r="K5062"/>
      <c r="L5062"/>
      <c r="M5062"/>
      <c r="N5062"/>
      <c r="O5062"/>
      <c r="P5062"/>
      <c r="Q5062"/>
      <c r="R5062"/>
      <c r="S5062"/>
      <c r="T5062"/>
      <c r="U5062"/>
      <c r="V5062" s="2"/>
    </row>
    <row r="5063" spans="2:22" x14ac:dyDescent="0.2">
      <c r="B5063" s="2"/>
      <c r="C5063" s="2"/>
      <c r="D5063" s="2"/>
      <c r="E5063" s="2"/>
      <c r="F5063" s="2"/>
      <c r="G5063" s="3"/>
      <c r="H5063" s="3"/>
      <c r="I5063" s="2"/>
      <c r="J5063"/>
      <c r="K5063"/>
      <c r="L5063"/>
      <c r="M5063"/>
      <c r="N5063"/>
      <c r="O5063"/>
      <c r="P5063"/>
      <c r="Q5063"/>
      <c r="R5063"/>
      <c r="S5063"/>
      <c r="T5063"/>
      <c r="U5063"/>
      <c r="V5063" s="2"/>
    </row>
    <row r="5064" spans="2:22" x14ac:dyDescent="0.2">
      <c r="B5064" s="2"/>
      <c r="C5064" s="2"/>
      <c r="D5064" s="2"/>
      <c r="E5064" s="2"/>
      <c r="F5064" s="2"/>
      <c r="G5064" s="3"/>
      <c r="H5064" s="3"/>
      <c r="I5064" s="2"/>
      <c r="J5064"/>
      <c r="K5064"/>
      <c r="L5064"/>
      <c r="M5064"/>
      <c r="N5064"/>
      <c r="O5064"/>
      <c r="P5064"/>
      <c r="Q5064"/>
      <c r="R5064"/>
      <c r="S5064"/>
      <c r="T5064"/>
      <c r="U5064"/>
      <c r="V5064" s="2"/>
    </row>
    <row r="5065" spans="2:22" x14ac:dyDescent="0.2">
      <c r="B5065" s="2"/>
      <c r="C5065" s="2"/>
      <c r="D5065" s="2"/>
      <c r="E5065" s="2"/>
      <c r="F5065" s="2"/>
      <c r="G5065" s="3"/>
      <c r="H5065" s="3"/>
      <c r="I5065" s="2"/>
      <c r="J5065"/>
      <c r="K5065"/>
      <c r="L5065"/>
      <c r="M5065"/>
      <c r="N5065"/>
      <c r="O5065"/>
      <c r="P5065"/>
      <c r="Q5065"/>
      <c r="R5065"/>
      <c r="S5065"/>
      <c r="T5065"/>
      <c r="U5065"/>
      <c r="V5065" s="2"/>
    </row>
    <row r="5066" spans="2:22" x14ac:dyDescent="0.2">
      <c r="B5066" s="2"/>
      <c r="C5066" s="2"/>
      <c r="D5066" s="2"/>
      <c r="E5066" s="2"/>
      <c r="F5066" s="2"/>
      <c r="G5066" s="3"/>
      <c r="H5066" s="3"/>
      <c r="I5066" s="2"/>
      <c r="J5066"/>
      <c r="K5066"/>
      <c r="L5066"/>
      <c r="M5066"/>
      <c r="N5066"/>
      <c r="O5066"/>
      <c r="P5066"/>
      <c r="Q5066"/>
      <c r="R5066"/>
      <c r="S5066"/>
      <c r="T5066"/>
      <c r="U5066"/>
      <c r="V5066" s="2"/>
    </row>
    <row r="5067" spans="2:22" x14ac:dyDescent="0.2">
      <c r="B5067" s="2"/>
      <c r="C5067" s="2"/>
      <c r="D5067" s="2"/>
      <c r="E5067" s="2"/>
      <c r="F5067" s="2"/>
      <c r="G5067" s="3"/>
      <c r="H5067" s="3"/>
      <c r="I5067" s="2"/>
      <c r="J5067"/>
      <c r="K5067"/>
      <c r="L5067"/>
      <c r="M5067"/>
      <c r="N5067"/>
      <c r="O5067"/>
      <c r="P5067"/>
      <c r="Q5067"/>
      <c r="R5067"/>
      <c r="S5067"/>
      <c r="T5067"/>
      <c r="U5067"/>
      <c r="V5067" s="2"/>
    </row>
    <row r="5068" spans="2:22" x14ac:dyDescent="0.2">
      <c r="B5068" s="2"/>
      <c r="C5068" s="2"/>
      <c r="D5068" s="2"/>
      <c r="E5068" s="2"/>
      <c r="F5068" s="2"/>
      <c r="G5068" s="3"/>
      <c r="H5068" s="3"/>
      <c r="I5068" s="2"/>
      <c r="J5068"/>
      <c r="K5068"/>
      <c r="L5068"/>
      <c r="M5068"/>
      <c r="N5068"/>
      <c r="O5068"/>
      <c r="P5068"/>
      <c r="Q5068"/>
      <c r="R5068"/>
      <c r="S5068"/>
      <c r="T5068"/>
      <c r="U5068"/>
      <c r="V5068" s="2"/>
    </row>
    <row r="5069" spans="2:22" x14ac:dyDescent="0.2">
      <c r="B5069" s="2"/>
      <c r="C5069" s="2"/>
      <c r="D5069" s="2"/>
      <c r="E5069" s="2"/>
      <c r="F5069" s="2"/>
      <c r="G5069" s="3"/>
      <c r="H5069" s="3"/>
      <c r="I5069" s="2"/>
      <c r="J5069"/>
      <c r="K5069"/>
      <c r="L5069"/>
      <c r="M5069"/>
      <c r="N5069"/>
      <c r="O5069"/>
      <c r="P5069"/>
      <c r="Q5069"/>
      <c r="R5069"/>
      <c r="S5069"/>
      <c r="T5069"/>
      <c r="U5069"/>
      <c r="V5069" s="2"/>
    </row>
    <row r="5070" spans="2:22" x14ac:dyDescent="0.2">
      <c r="B5070" s="2"/>
      <c r="C5070" s="2"/>
      <c r="D5070" s="2"/>
      <c r="E5070" s="2"/>
      <c r="F5070" s="2"/>
      <c r="G5070" s="3"/>
      <c r="H5070" s="3"/>
      <c r="I5070" s="2"/>
      <c r="J5070"/>
      <c r="K5070"/>
      <c r="L5070"/>
      <c r="M5070"/>
      <c r="N5070"/>
      <c r="O5070"/>
      <c r="P5070"/>
      <c r="Q5070"/>
      <c r="R5070"/>
      <c r="S5070"/>
      <c r="T5070"/>
      <c r="U5070"/>
      <c r="V5070" s="2"/>
    </row>
    <row r="5071" spans="2:22" x14ac:dyDescent="0.2">
      <c r="B5071" s="2"/>
      <c r="C5071" s="2"/>
      <c r="D5071" s="2"/>
      <c r="E5071" s="2"/>
      <c r="F5071" s="2"/>
      <c r="G5071" s="3"/>
      <c r="H5071" s="3"/>
      <c r="I5071" s="2"/>
      <c r="J5071"/>
      <c r="K5071"/>
      <c r="L5071"/>
      <c r="M5071"/>
      <c r="N5071"/>
      <c r="O5071"/>
      <c r="P5071"/>
      <c r="Q5071"/>
      <c r="R5071"/>
      <c r="S5071"/>
      <c r="T5071"/>
      <c r="U5071"/>
      <c r="V5071" s="2"/>
    </row>
    <row r="5072" spans="2:22" x14ac:dyDescent="0.2">
      <c r="B5072" s="2"/>
      <c r="C5072" s="2"/>
      <c r="D5072" s="2"/>
      <c r="E5072" s="2"/>
      <c r="F5072" s="2"/>
      <c r="G5072" s="3"/>
      <c r="H5072" s="3"/>
      <c r="I5072" s="2"/>
      <c r="J5072"/>
      <c r="K5072"/>
      <c r="L5072"/>
      <c r="M5072"/>
      <c r="N5072"/>
      <c r="O5072"/>
      <c r="P5072"/>
      <c r="Q5072"/>
      <c r="R5072"/>
      <c r="S5072"/>
      <c r="T5072"/>
      <c r="U5072"/>
      <c r="V5072" s="2"/>
    </row>
    <row r="5073" spans="2:22" x14ac:dyDescent="0.2">
      <c r="B5073" s="2"/>
      <c r="C5073" s="2"/>
      <c r="D5073" s="2"/>
      <c r="E5073" s="2"/>
      <c r="F5073" s="2"/>
      <c r="G5073" s="3"/>
      <c r="H5073" s="3"/>
      <c r="I5073" s="2"/>
      <c r="J5073"/>
      <c r="K5073"/>
      <c r="L5073"/>
      <c r="M5073"/>
      <c r="N5073"/>
      <c r="O5073"/>
      <c r="P5073"/>
      <c r="Q5073"/>
      <c r="R5073"/>
      <c r="S5073"/>
      <c r="T5073"/>
      <c r="U5073"/>
      <c r="V5073" s="2"/>
    </row>
    <row r="5074" spans="2:22" x14ac:dyDescent="0.2">
      <c r="B5074" s="2"/>
      <c r="C5074" s="2"/>
      <c r="D5074" s="2"/>
      <c r="E5074" s="2"/>
      <c r="F5074" s="2"/>
      <c r="G5074" s="3"/>
      <c r="H5074" s="3"/>
      <c r="I5074" s="2"/>
      <c r="J5074"/>
      <c r="K5074"/>
      <c r="L5074"/>
      <c r="M5074"/>
      <c r="N5074"/>
      <c r="O5074"/>
      <c r="P5074"/>
      <c r="Q5074"/>
      <c r="R5074"/>
      <c r="S5074"/>
      <c r="T5074"/>
      <c r="U5074"/>
      <c r="V5074" s="2"/>
    </row>
    <row r="5075" spans="2:22" x14ac:dyDescent="0.2">
      <c r="B5075" s="2"/>
      <c r="C5075" s="2"/>
      <c r="D5075" s="2"/>
      <c r="E5075" s="2"/>
      <c r="F5075" s="2"/>
      <c r="G5075" s="3"/>
      <c r="H5075" s="3"/>
      <c r="I5075" s="2"/>
      <c r="J5075"/>
      <c r="K5075"/>
      <c r="L5075"/>
      <c r="M5075"/>
      <c r="N5075"/>
      <c r="O5075"/>
      <c r="P5075"/>
      <c r="Q5075"/>
      <c r="R5075"/>
      <c r="S5075"/>
      <c r="T5075"/>
      <c r="U5075"/>
      <c r="V5075" s="2"/>
    </row>
    <row r="5076" spans="2:22" x14ac:dyDescent="0.2">
      <c r="B5076" s="2"/>
      <c r="C5076" s="2"/>
      <c r="D5076" s="2"/>
      <c r="E5076" s="2"/>
      <c r="F5076" s="2"/>
      <c r="G5076" s="3"/>
      <c r="H5076" s="3"/>
      <c r="I5076" s="2"/>
      <c r="J5076"/>
      <c r="K5076"/>
      <c r="L5076"/>
      <c r="M5076"/>
      <c r="N5076"/>
      <c r="O5076"/>
      <c r="P5076"/>
      <c r="Q5076"/>
      <c r="R5076"/>
      <c r="S5076"/>
      <c r="T5076"/>
      <c r="U5076"/>
      <c r="V5076" s="2"/>
    </row>
    <row r="5077" spans="2:22" x14ac:dyDescent="0.2">
      <c r="B5077" s="2"/>
      <c r="C5077" s="2"/>
      <c r="D5077" s="2"/>
      <c r="E5077" s="2"/>
      <c r="F5077" s="2"/>
      <c r="G5077" s="3"/>
      <c r="H5077" s="3"/>
      <c r="I5077" s="2"/>
      <c r="J5077"/>
      <c r="K5077"/>
      <c r="L5077"/>
      <c r="M5077"/>
      <c r="N5077"/>
      <c r="O5077"/>
      <c r="P5077"/>
      <c r="Q5077"/>
      <c r="R5077"/>
      <c r="S5077"/>
      <c r="T5077"/>
      <c r="U5077"/>
      <c r="V5077" s="2"/>
    </row>
    <row r="5078" spans="2:22" x14ac:dyDescent="0.2">
      <c r="B5078" s="2"/>
      <c r="C5078" s="2"/>
      <c r="D5078" s="2"/>
      <c r="E5078" s="2"/>
      <c r="F5078" s="2"/>
      <c r="G5078" s="3"/>
      <c r="H5078" s="3"/>
      <c r="I5078" s="2"/>
      <c r="J5078"/>
      <c r="K5078"/>
      <c r="L5078"/>
      <c r="M5078"/>
      <c r="N5078"/>
      <c r="O5078"/>
      <c r="P5078"/>
      <c r="Q5078"/>
      <c r="R5078"/>
      <c r="S5078"/>
      <c r="T5078"/>
      <c r="U5078"/>
      <c r="V5078" s="2"/>
    </row>
    <row r="5079" spans="2:22" x14ac:dyDescent="0.2">
      <c r="B5079" s="2"/>
      <c r="C5079" s="2"/>
      <c r="D5079" s="2"/>
      <c r="E5079" s="2"/>
      <c r="F5079" s="2"/>
      <c r="G5079" s="3"/>
      <c r="H5079" s="3"/>
      <c r="I5079" s="2"/>
      <c r="J5079"/>
      <c r="K5079"/>
      <c r="L5079"/>
      <c r="M5079"/>
      <c r="N5079"/>
      <c r="O5079"/>
      <c r="P5079"/>
      <c r="Q5079"/>
      <c r="R5079"/>
      <c r="S5079"/>
      <c r="T5079"/>
      <c r="U5079"/>
      <c r="V5079" s="2"/>
    </row>
    <row r="5080" spans="2:22" x14ac:dyDescent="0.2">
      <c r="B5080" s="2"/>
      <c r="C5080" s="2"/>
      <c r="D5080" s="2"/>
      <c r="E5080" s="2"/>
      <c r="F5080" s="2"/>
      <c r="G5080" s="3"/>
      <c r="H5080" s="3"/>
      <c r="I5080" s="2"/>
      <c r="J5080"/>
      <c r="K5080"/>
      <c r="L5080"/>
      <c r="M5080"/>
      <c r="N5080"/>
      <c r="O5080"/>
      <c r="P5080"/>
      <c r="Q5080"/>
      <c r="R5080"/>
      <c r="S5080"/>
      <c r="T5080"/>
      <c r="U5080"/>
      <c r="V5080" s="2"/>
    </row>
    <row r="5081" spans="2:22" x14ac:dyDescent="0.2">
      <c r="B5081" s="2"/>
      <c r="C5081" s="2"/>
      <c r="D5081" s="2"/>
      <c r="E5081" s="2"/>
      <c r="F5081" s="2"/>
      <c r="G5081" s="3"/>
      <c r="H5081" s="3"/>
      <c r="I5081" s="2"/>
      <c r="J5081"/>
      <c r="K5081"/>
      <c r="L5081"/>
      <c r="M5081"/>
      <c r="N5081"/>
      <c r="O5081"/>
      <c r="P5081"/>
      <c r="Q5081"/>
      <c r="R5081"/>
      <c r="S5081"/>
      <c r="T5081"/>
      <c r="U5081"/>
      <c r="V5081" s="2"/>
    </row>
    <row r="5082" spans="2:22" x14ac:dyDescent="0.2">
      <c r="B5082" s="2"/>
      <c r="C5082" s="2"/>
      <c r="D5082" s="2"/>
      <c r="E5082" s="2"/>
      <c r="F5082" s="2"/>
      <c r="G5082" s="3"/>
      <c r="H5082" s="3"/>
      <c r="I5082" s="2"/>
      <c r="J5082"/>
      <c r="K5082"/>
      <c r="L5082"/>
      <c r="M5082"/>
      <c r="N5082"/>
      <c r="O5082"/>
      <c r="P5082"/>
      <c r="Q5082"/>
      <c r="R5082"/>
      <c r="S5082"/>
      <c r="T5082"/>
      <c r="U5082"/>
      <c r="V5082" s="2"/>
    </row>
    <row r="5083" spans="2:22" x14ac:dyDescent="0.2">
      <c r="B5083" s="2"/>
      <c r="C5083" s="2"/>
      <c r="D5083" s="2"/>
      <c r="E5083" s="2"/>
      <c r="F5083" s="2"/>
      <c r="G5083" s="3"/>
      <c r="H5083" s="3"/>
      <c r="I5083" s="2"/>
      <c r="J5083"/>
      <c r="K5083"/>
      <c r="L5083"/>
      <c r="M5083"/>
      <c r="N5083"/>
      <c r="O5083"/>
      <c r="P5083"/>
      <c r="Q5083"/>
      <c r="R5083"/>
      <c r="S5083"/>
      <c r="T5083"/>
      <c r="U5083"/>
      <c r="V5083" s="2"/>
    </row>
    <row r="5084" spans="2:22" x14ac:dyDescent="0.2">
      <c r="B5084" s="2"/>
      <c r="C5084" s="2"/>
      <c r="D5084" s="2"/>
      <c r="E5084" s="2"/>
      <c r="F5084" s="2"/>
      <c r="G5084" s="3"/>
      <c r="H5084" s="3"/>
      <c r="I5084" s="2"/>
      <c r="J5084"/>
      <c r="K5084"/>
      <c r="L5084"/>
      <c r="M5084"/>
      <c r="N5084"/>
      <c r="O5084"/>
      <c r="P5084"/>
      <c r="Q5084"/>
      <c r="R5084"/>
      <c r="S5084"/>
      <c r="T5084"/>
      <c r="U5084"/>
      <c r="V5084" s="2"/>
    </row>
    <row r="5085" spans="2:22" x14ac:dyDescent="0.2">
      <c r="B5085" s="2"/>
      <c r="C5085" s="2"/>
      <c r="D5085" s="2"/>
      <c r="E5085" s="2"/>
      <c r="F5085" s="2"/>
      <c r="G5085" s="3"/>
      <c r="H5085" s="3"/>
      <c r="I5085" s="2"/>
      <c r="J5085"/>
      <c r="K5085"/>
      <c r="L5085"/>
      <c r="M5085"/>
      <c r="N5085"/>
      <c r="O5085"/>
      <c r="P5085"/>
      <c r="Q5085"/>
      <c r="R5085"/>
      <c r="S5085"/>
      <c r="T5085"/>
      <c r="U5085"/>
      <c r="V5085" s="2"/>
    </row>
    <row r="5086" spans="2:22" x14ac:dyDescent="0.2">
      <c r="B5086" s="2"/>
      <c r="C5086" s="2"/>
      <c r="D5086" s="2"/>
      <c r="E5086" s="2"/>
      <c r="F5086" s="2"/>
      <c r="G5086" s="3"/>
      <c r="H5086" s="3"/>
      <c r="I5086" s="2"/>
      <c r="J5086"/>
      <c r="K5086"/>
      <c r="L5086"/>
      <c r="M5086"/>
      <c r="N5086"/>
      <c r="O5086"/>
      <c r="P5086"/>
      <c r="Q5086"/>
      <c r="R5086"/>
      <c r="S5086"/>
      <c r="T5086"/>
      <c r="U5086"/>
      <c r="V5086" s="2"/>
    </row>
    <row r="5087" spans="2:22" x14ac:dyDescent="0.2">
      <c r="B5087" s="2"/>
      <c r="C5087" s="2"/>
      <c r="D5087" s="2"/>
      <c r="E5087" s="2"/>
      <c r="F5087" s="2"/>
      <c r="G5087" s="3"/>
      <c r="H5087" s="3"/>
      <c r="I5087" s="2"/>
      <c r="J5087"/>
      <c r="K5087"/>
      <c r="L5087"/>
      <c r="M5087"/>
      <c r="N5087"/>
      <c r="O5087"/>
      <c r="P5087"/>
      <c r="Q5087"/>
      <c r="R5087"/>
      <c r="S5087"/>
      <c r="T5087"/>
      <c r="U5087"/>
      <c r="V5087" s="2"/>
    </row>
    <row r="5088" spans="2:22" x14ac:dyDescent="0.2">
      <c r="B5088" s="2"/>
      <c r="C5088" s="2"/>
      <c r="D5088" s="2"/>
      <c r="E5088" s="2"/>
      <c r="F5088" s="2"/>
      <c r="G5088" s="3"/>
      <c r="H5088" s="3"/>
      <c r="I5088" s="2"/>
      <c r="J5088"/>
      <c r="K5088"/>
      <c r="L5088"/>
      <c r="M5088"/>
      <c r="N5088"/>
      <c r="O5088"/>
      <c r="P5088"/>
      <c r="Q5088"/>
      <c r="R5088"/>
      <c r="S5088"/>
      <c r="T5088"/>
      <c r="U5088"/>
      <c r="V5088" s="2"/>
    </row>
    <row r="5089" spans="2:22" x14ac:dyDescent="0.2">
      <c r="B5089" s="2"/>
      <c r="C5089" s="2"/>
      <c r="D5089" s="2"/>
      <c r="E5089" s="2"/>
      <c r="F5089" s="2"/>
      <c r="G5089" s="3"/>
      <c r="H5089" s="3"/>
      <c r="I5089" s="2"/>
      <c r="J5089"/>
      <c r="K5089"/>
      <c r="L5089"/>
      <c r="M5089"/>
      <c r="N5089"/>
      <c r="O5089"/>
      <c r="P5089"/>
      <c r="Q5089"/>
      <c r="R5089"/>
      <c r="S5089"/>
      <c r="T5089"/>
      <c r="U5089"/>
      <c r="V5089" s="2"/>
    </row>
    <row r="5090" spans="2:22" x14ac:dyDescent="0.2">
      <c r="B5090" s="2"/>
      <c r="C5090" s="2"/>
      <c r="D5090" s="2"/>
      <c r="E5090" s="2"/>
      <c r="F5090" s="2"/>
      <c r="G5090" s="3"/>
      <c r="H5090" s="3"/>
      <c r="I5090" s="2"/>
      <c r="J5090"/>
      <c r="K5090"/>
      <c r="L5090"/>
      <c r="M5090"/>
      <c r="N5090"/>
      <c r="O5090"/>
      <c r="P5090"/>
      <c r="Q5090"/>
      <c r="R5090"/>
      <c r="S5090"/>
      <c r="T5090"/>
      <c r="U5090"/>
      <c r="V5090" s="2"/>
    </row>
    <row r="5091" spans="2:22" x14ac:dyDescent="0.2">
      <c r="B5091" s="2"/>
      <c r="C5091" s="2"/>
      <c r="D5091" s="2"/>
      <c r="E5091" s="2"/>
      <c r="F5091" s="2"/>
      <c r="G5091" s="3"/>
      <c r="H5091" s="3"/>
      <c r="I5091" s="2"/>
      <c r="J5091"/>
      <c r="K5091"/>
      <c r="L5091"/>
      <c r="M5091"/>
      <c r="N5091"/>
      <c r="O5091"/>
      <c r="P5091"/>
      <c r="Q5091"/>
      <c r="R5091"/>
      <c r="S5091"/>
      <c r="T5091"/>
      <c r="U5091"/>
      <c r="V5091" s="2"/>
    </row>
    <row r="5092" spans="2:22" x14ac:dyDescent="0.2">
      <c r="B5092" s="2"/>
      <c r="C5092" s="2"/>
      <c r="D5092" s="2"/>
      <c r="E5092" s="2"/>
      <c r="F5092" s="2"/>
      <c r="G5092" s="3"/>
      <c r="H5092" s="3"/>
      <c r="I5092" s="2"/>
      <c r="J5092"/>
      <c r="K5092"/>
      <c r="L5092"/>
      <c r="M5092"/>
      <c r="N5092"/>
      <c r="O5092"/>
      <c r="P5092"/>
      <c r="Q5092"/>
      <c r="R5092"/>
      <c r="S5092"/>
      <c r="T5092"/>
      <c r="U5092"/>
      <c r="V5092" s="2"/>
    </row>
    <row r="5093" spans="2:22" x14ac:dyDescent="0.2">
      <c r="B5093" s="2"/>
      <c r="C5093" s="2"/>
      <c r="D5093" s="2"/>
      <c r="E5093" s="2"/>
      <c r="F5093" s="2"/>
      <c r="G5093" s="3"/>
      <c r="H5093" s="3"/>
      <c r="I5093" s="2"/>
      <c r="J5093"/>
      <c r="K5093"/>
      <c r="L5093"/>
      <c r="M5093"/>
      <c r="N5093"/>
      <c r="O5093"/>
      <c r="P5093"/>
      <c r="Q5093"/>
      <c r="R5093"/>
      <c r="S5093"/>
      <c r="T5093"/>
      <c r="U5093"/>
      <c r="V5093" s="2"/>
    </row>
    <row r="5094" spans="2:22" x14ac:dyDescent="0.2">
      <c r="B5094" s="2"/>
      <c r="C5094" s="2"/>
      <c r="D5094" s="2"/>
      <c r="E5094" s="2"/>
      <c r="F5094" s="2"/>
      <c r="G5094" s="3"/>
      <c r="H5094" s="3"/>
      <c r="I5094" s="2"/>
      <c r="J5094"/>
      <c r="K5094"/>
      <c r="L5094"/>
      <c r="M5094"/>
      <c r="N5094"/>
      <c r="O5094"/>
      <c r="P5094"/>
      <c r="Q5094"/>
      <c r="R5094"/>
      <c r="S5094"/>
      <c r="T5094"/>
      <c r="U5094"/>
      <c r="V5094" s="2"/>
    </row>
    <row r="5095" spans="2:22" x14ac:dyDescent="0.2">
      <c r="B5095" s="2"/>
      <c r="C5095" s="2"/>
      <c r="D5095" s="2"/>
      <c r="E5095" s="2"/>
      <c r="F5095" s="2"/>
      <c r="G5095" s="3"/>
      <c r="H5095" s="3"/>
      <c r="I5095" s="2"/>
      <c r="J5095"/>
      <c r="K5095"/>
      <c r="L5095"/>
      <c r="M5095"/>
      <c r="N5095"/>
      <c r="O5095"/>
      <c r="P5095"/>
      <c r="Q5095"/>
      <c r="R5095"/>
      <c r="S5095"/>
      <c r="T5095"/>
      <c r="U5095"/>
      <c r="V5095" s="2"/>
    </row>
    <row r="5096" spans="2:22" x14ac:dyDescent="0.2">
      <c r="B5096" s="2"/>
      <c r="C5096" s="2"/>
      <c r="D5096" s="2"/>
      <c r="E5096" s="2"/>
      <c r="F5096" s="2"/>
      <c r="G5096" s="3"/>
      <c r="H5096" s="3"/>
      <c r="I5096" s="2"/>
      <c r="J5096"/>
      <c r="K5096"/>
      <c r="L5096"/>
      <c r="M5096"/>
      <c r="N5096"/>
      <c r="O5096"/>
      <c r="P5096"/>
      <c r="Q5096"/>
      <c r="R5096"/>
      <c r="S5096"/>
      <c r="T5096"/>
      <c r="U5096"/>
      <c r="V5096" s="2"/>
    </row>
    <row r="5097" spans="2:22" x14ac:dyDescent="0.2">
      <c r="B5097" s="2"/>
      <c r="C5097" s="2"/>
      <c r="D5097" s="2"/>
      <c r="E5097" s="2"/>
      <c r="F5097" s="2"/>
      <c r="G5097" s="3"/>
      <c r="H5097" s="3"/>
      <c r="I5097" s="2"/>
      <c r="J5097"/>
      <c r="K5097"/>
      <c r="L5097"/>
      <c r="M5097"/>
      <c r="N5097"/>
      <c r="O5097"/>
      <c r="P5097"/>
      <c r="Q5097"/>
      <c r="R5097"/>
      <c r="S5097"/>
      <c r="T5097"/>
      <c r="U5097"/>
      <c r="V5097" s="2"/>
    </row>
    <row r="5098" spans="2:22" x14ac:dyDescent="0.2">
      <c r="B5098" s="2"/>
      <c r="C5098" s="2"/>
      <c r="D5098" s="2"/>
      <c r="E5098" s="2"/>
      <c r="F5098" s="2"/>
      <c r="G5098" s="3"/>
      <c r="H5098" s="3"/>
      <c r="I5098" s="2"/>
      <c r="J5098"/>
      <c r="K5098"/>
      <c r="L5098"/>
      <c r="M5098"/>
      <c r="N5098"/>
      <c r="O5098"/>
      <c r="P5098"/>
      <c r="Q5098"/>
      <c r="R5098"/>
      <c r="S5098"/>
      <c r="T5098"/>
      <c r="U5098"/>
      <c r="V5098" s="2"/>
    </row>
    <row r="5099" spans="2:22" x14ac:dyDescent="0.2">
      <c r="B5099" s="2"/>
      <c r="C5099" s="2"/>
      <c r="D5099" s="2"/>
      <c r="E5099" s="2"/>
      <c r="F5099" s="2"/>
      <c r="G5099" s="3"/>
      <c r="H5099" s="3"/>
      <c r="I5099" s="2"/>
      <c r="J5099"/>
      <c r="K5099"/>
      <c r="L5099"/>
      <c r="M5099"/>
      <c r="N5099"/>
      <c r="O5099"/>
      <c r="P5099"/>
      <c r="Q5099"/>
      <c r="R5099"/>
      <c r="S5099"/>
      <c r="T5099"/>
      <c r="U5099"/>
      <c r="V5099" s="2"/>
    </row>
    <row r="5100" spans="2:22" x14ac:dyDescent="0.2">
      <c r="B5100" s="2"/>
      <c r="C5100" s="2"/>
      <c r="D5100" s="2"/>
      <c r="E5100" s="2"/>
      <c r="F5100" s="2"/>
      <c r="G5100" s="3"/>
      <c r="H5100" s="3"/>
      <c r="I5100" s="2"/>
      <c r="J5100"/>
      <c r="K5100"/>
      <c r="L5100"/>
      <c r="M5100"/>
      <c r="N5100"/>
      <c r="O5100"/>
      <c r="P5100"/>
      <c r="Q5100"/>
      <c r="R5100"/>
      <c r="S5100"/>
      <c r="T5100"/>
      <c r="U5100"/>
      <c r="V5100" s="2"/>
    </row>
    <row r="5101" spans="2:22" x14ac:dyDescent="0.2">
      <c r="B5101" s="2"/>
      <c r="C5101" s="2"/>
      <c r="D5101" s="2"/>
      <c r="E5101" s="2"/>
      <c r="F5101" s="2"/>
      <c r="G5101" s="3"/>
      <c r="H5101" s="3"/>
      <c r="I5101" s="2"/>
      <c r="J5101"/>
      <c r="K5101"/>
      <c r="L5101"/>
      <c r="M5101"/>
      <c r="N5101"/>
      <c r="O5101"/>
      <c r="P5101"/>
      <c r="Q5101"/>
      <c r="R5101"/>
      <c r="S5101"/>
      <c r="T5101"/>
      <c r="U5101"/>
      <c r="V5101" s="2"/>
    </row>
    <row r="5102" spans="2:22" x14ac:dyDescent="0.2">
      <c r="B5102" s="2"/>
      <c r="C5102" s="2"/>
      <c r="D5102" s="2"/>
      <c r="E5102" s="2"/>
      <c r="F5102" s="2"/>
      <c r="G5102" s="3"/>
      <c r="H5102" s="3"/>
      <c r="I5102" s="2"/>
      <c r="J5102"/>
      <c r="K5102"/>
      <c r="L5102"/>
      <c r="M5102"/>
      <c r="N5102"/>
      <c r="O5102"/>
      <c r="P5102"/>
      <c r="Q5102"/>
      <c r="R5102"/>
      <c r="S5102"/>
      <c r="T5102"/>
      <c r="U5102"/>
      <c r="V5102" s="2"/>
    </row>
    <row r="5103" spans="2:22" x14ac:dyDescent="0.2">
      <c r="B5103" s="2"/>
      <c r="C5103" s="2"/>
      <c r="D5103" s="2"/>
      <c r="E5103" s="2"/>
      <c r="F5103" s="2"/>
      <c r="G5103" s="3"/>
      <c r="H5103" s="3"/>
      <c r="I5103" s="2"/>
      <c r="J5103"/>
      <c r="K5103"/>
      <c r="L5103"/>
      <c r="M5103"/>
      <c r="N5103"/>
      <c r="O5103"/>
      <c r="P5103"/>
      <c r="Q5103"/>
      <c r="R5103"/>
      <c r="S5103"/>
      <c r="T5103"/>
      <c r="U5103"/>
      <c r="V5103" s="2"/>
    </row>
    <row r="5104" spans="2:22" x14ac:dyDescent="0.2">
      <c r="B5104" s="2"/>
      <c r="C5104" s="2"/>
      <c r="D5104" s="2"/>
      <c r="E5104" s="2"/>
      <c r="F5104" s="2"/>
      <c r="G5104" s="3"/>
      <c r="H5104" s="3"/>
      <c r="I5104" s="2"/>
      <c r="J5104"/>
      <c r="K5104"/>
      <c r="L5104"/>
      <c r="M5104"/>
      <c r="N5104"/>
      <c r="O5104"/>
      <c r="P5104"/>
      <c r="Q5104"/>
      <c r="R5104"/>
      <c r="S5104"/>
      <c r="T5104"/>
      <c r="U5104"/>
      <c r="V5104" s="2"/>
    </row>
    <row r="5105" spans="2:22" x14ac:dyDescent="0.2">
      <c r="B5105" s="2"/>
      <c r="C5105" s="2"/>
      <c r="D5105" s="2"/>
      <c r="E5105" s="2"/>
      <c r="F5105" s="2"/>
      <c r="G5105" s="3"/>
      <c r="H5105" s="3"/>
      <c r="I5105" s="2"/>
      <c r="J5105"/>
      <c r="K5105"/>
      <c r="L5105"/>
      <c r="M5105"/>
      <c r="N5105"/>
      <c r="O5105"/>
      <c r="P5105"/>
      <c r="Q5105"/>
      <c r="R5105"/>
      <c r="S5105"/>
      <c r="T5105"/>
      <c r="U5105"/>
      <c r="V5105" s="2"/>
    </row>
    <row r="5106" spans="2:22" x14ac:dyDescent="0.2">
      <c r="B5106" s="2"/>
      <c r="C5106" s="2"/>
      <c r="D5106" s="2"/>
      <c r="E5106" s="2"/>
      <c r="F5106" s="2"/>
      <c r="G5106" s="3"/>
      <c r="H5106" s="3"/>
      <c r="I5106" s="2"/>
      <c r="J5106"/>
      <c r="K5106"/>
      <c r="L5106"/>
      <c r="M5106"/>
      <c r="N5106"/>
      <c r="O5106"/>
      <c r="P5106"/>
      <c r="Q5106"/>
      <c r="R5106"/>
      <c r="S5106"/>
      <c r="T5106"/>
      <c r="U5106"/>
      <c r="V5106" s="2"/>
    </row>
    <row r="5107" spans="2:22" x14ac:dyDescent="0.2">
      <c r="B5107" s="2"/>
      <c r="C5107" s="2"/>
      <c r="D5107" s="2"/>
      <c r="E5107" s="2"/>
      <c r="F5107" s="2"/>
      <c r="G5107" s="3"/>
      <c r="H5107" s="3"/>
      <c r="I5107" s="2"/>
      <c r="J5107"/>
      <c r="K5107"/>
      <c r="L5107"/>
      <c r="M5107"/>
      <c r="N5107"/>
      <c r="O5107"/>
      <c r="P5107"/>
      <c r="Q5107"/>
      <c r="R5107"/>
      <c r="S5107"/>
      <c r="T5107"/>
      <c r="U5107"/>
      <c r="V5107" s="2"/>
    </row>
    <row r="5108" spans="2:22" x14ac:dyDescent="0.2">
      <c r="B5108" s="2"/>
      <c r="C5108" s="2"/>
      <c r="D5108" s="2"/>
      <c r="E5108" s="2"/>
      <c r="F5108" s="2"/>
      <c r="G5108" s="3"/>
      <c r="H5108" s="3"/>
      <c r="I5108" s="2"/>
      <c r="J5108"/>
      <c r="K5108"/>
      <c r="L5108"/>
      <c r="M5108"/>
      <c r="N5108"/>
      <c r="O5108"/>
      <c r="P5108"/>
      <c r="Q5108"/>
      <c r="R5108"/>
      <c r="S5108"/>
      <c r="T5108"/>
      <c r="U5108"/>
      <c r="V5108" s="2"/>
    </row>
    <row r="5109" spans="2:22" x14ac:dyDescent="0.2">
      <c r="B5109" s="2"/>
      <c r="C5109" s="2"/>
      <c r="D5109" s="2"/>
      <c r="E5109" s="2"/>
      <c r="F5109" s="2"/>
      <c r="G5109" s="3"/>
      <c r="H5109" s="3"/>
      <c r="I5109" s="2"/>
      <c r="J5109"/>
      <c r="K5109"/>
      <c r="L5109"/>
      <c r="M5109"/>
      <c r="N5109"/>
      <c r="O5109"/>
      <c r="P5109"/>
      <c r="Q5109"/>
      <c r="R5109"/>
      <c r="S5109"/>
      <c r="T5109"/>
      <c r="U5109"/>
      <c r="V5109" s="2"/>
    </row>
    <row r="5110" spans="2:22" x14ac:dyDescent="0.2">
      <c r="B5110" s="2"/>
      <c r="C5110" s="2"/>
      <c r="D5110" s="2"/>
      <c r="E5110" s="2"/>
      <c r="F5110" s="2"/>
      <c r="G5110" s="3"/>
      <c r="H5110" s="3"/>
      <c r="I5110" s="2"/>
      <c r="J5110"/>
      <c r="K5110"/>
      <c r="L5110"/>
      <c r="M5110"/>
      <c r="N5110"/>
      <c r="O5110"/>
      <c r="P5110"/>
      <c r="Q5110"/>
      <c r="R5110"/>
      <c r="S5110"/>
      <c r="T5110"/>
      <c r="U5110"/>
      <c r="V5110" s="2"/>
    </row>
    <row r="5111" spans="2:22" x14ac:dyDescent="0.2">
      <c r="B5111" s="2"/>
      <c r="C5111" s="2"/>
      <c r="D5111" s="2"/>
      <c r="E5111" s="2"/>
      <c r="F5111" s="2"/>
      <c r="G5111" s="3"/>
      <c r="H5111" s="3"/>
      <c r="I5111" s="2"/>
      <c r="J5111"/>
      <c r="K5111"/>
      <c r="L5111"/>
      <c r="M5111"/>
      <c r="N5111"/>
      <c r="O5111"/>
      <c r="P5111"/>
      <c r="Q5111"/>
      <c r="R5111"/>
      <c r="S5111"/>
      <c r="T5111"/>
      <c r="U5111"/>
      <c r="V5111" s="2"/>
    </row>
    <row r="5112" spans="2:22" x14ac:dyDescent="0.2">
      <c r="B5112" s="2"/>
      <c r="C5112" s="2"/>
      <c r="D5112" s="2"/>
      <c r="E5112" s="2"/>
      <c r="F5112" s="2"/>
      <c r="G5112" s="3"/>
      <c r="H5112" s="3"/>
      <c r="I5112" s="2"/>
      <c r="J5112"/>
      <c r="K5112"/>
      <c r="L5112"/>
      <c r="M5112"/>
      <c r="N5112"/>
      <c r="O5112"/>
      <c r="P5112"/>
      <c r="Q5112"/>
      <c r="R5112"/>
      <c r="S5112"/>
      <c r="T5112"/>
      <c r="U5112"/>
      <c r="V5112" s="2"/>
    </row>
    <row r="5113" spans="2:22" x14ac:dyDescent="0.2">
      <c r="B5113" s="2"/>
      <c r="C5113" s="2"/>
      <c r="D5113" s="2"/>
      <c r="E5113" s="2"/>
      <c r="F5113" s="2"/>
      <c r="G5113" s="3"/>
      <c r="H5113" s="3"/>
      <c r="I5113" s="2"/>
      <c r="J5113"/>
      <c r="K5113"/>
      <c r="L5113"/>
      <c r="M5113"/>
      <c r="N5113"/>
      <c r="O5113"/>
      <c r="P5113"/>
      <c r="Q5113"/>
      <c r="R5113"/>
      <c r="S5113"/>
      <c r="T5113"/>
      <c r="U5113"/>
      <c r="V5113" s="2"/>
    </row>
    <row r="5114" spans="2:22" x14ac:dyDescent="0.2">
      <c r="B5114" s="2"/>
      <c r="C5114" s="2"/>
      <c r="D5114" s="2"/>
      <c r="E5114" s="2"/>
      <c r="F5114" s="2"/>
      <c r="G5114" s="3"/>
      <c r="H5114" s="3"/>
      <c r="I5114" s="2"/>
      <c r="J5114"/>
      <c r="K5114"/>
      <c r="L5114"/>
      <c r="M5114"/>
      <c r="N5114"/>
      <c r="O5114"/>
      <c r="P5114"/>
      <c r="Q5114"/>
      <c r="R5114"/>
      <c r="S5114"/>
      <c r="T5114"/>
      <c r="U5114"/>
      <c r="V5114" s="2"/>
    </row>
    <row r="5115" spans="2:22" x14ac:dyDescent="0.2">
      <c r="B5115" s="2"/>
      <c r="C5115" s="2"/>
      <c r="D5115" s="2"/>
      <c r="E5115" s="2"/>
      <c r="F5115" s="2"/>
      <c r="G5115" s="3"/>
      <c r="H5115" s="3"/>
      <c r="I5115" s="2"/>
      <c r="J5115"/>
      <c r="K5115"/>
      <c r="L5115"/>
      <c r="M5115"/>
      <c r="N5115"/>
      <c r="O5115"/>
      <c r="P5115"/>
      <c r="Q5115"/>
      <c r="R5115"/>
      <c r="S5115"/>
      <c r="T5115"/>
      <c r="U5115"/>
      <c r="V5115" s="2"/>
    </row>
    <row r="5116" spans="2:22" x14ac:dyDescent="0.2">
      <c r="B5116" s="2"/>
      <c r="C5116" s="2"/>
      <c r="D5116" s="2"/>
      <c r="E5116" s="2"/>
      <c r="F5116" s="2"/>
      <c r="G5116" s="3"/>
      <c r="H5116" s="3"/>
      <c r="I5116" s="2"/>
      <c r="J5116"/>
      <c r="K5116"/>
      <c r="L5116"/>
      <c r="M5116"/>
      <c r="N5116"/>
      <c r="O5116"/>
      <c r="P5116"/>
      <c r="Q5116"/>
      <c r="R5116"/>
      <c r="S5116"/>
      <c r="T5116"/>
      <c r="U5116"/>
      <c r="V5116" s="2"/>
    </row>
    <row r="5117" spans="2:22" x14ac:dyDescent="0.2">
      <c r="B5117" s="2"/>
      <c r="C5117" s="2"/>
      <c r="D5117" s="2"/>
      <c r="E5117" s="2"/>
      <c r="F5117" s="2"/>
      <c r="G5117" s="3"/>
      <c r="H5117" s="3"/>
      <c r="I5117" s="2"/>
      <c r="J5117"/>
      <c r="K5117"/>
      <c r="L5117"/>
      <c r="M5117"/>
      <c r="N5117"/>
      <c r="O5117"/>
      <c r="P5117"/>
      <c r="Q5117"/>
      <c r="R5117"/>
      <c r="S5117"/>
      <c r="T5117"/>
      <c r="U5117"/>
      <c r="V5117" s="2"/>
    </row>
    <row r="5118" spans="2:22" x14ac:dyDescent="0.2">
      <c r="B5118" s="2"/>
      <c r="C5118" s="2"/>
      <c r="D5118" s="2"/>
      <c r="E5118" s="2"/>
      <c r="F5118" s="2"/>
      <c r="G5118" s="3"/>
      <c r="H5118" s="3"/>
      <c r="I5118" s="2"/>
      <c r="J5118"/>
      <c r="K5118"/>
      <c r="L5118"/>
      <c r="M5118"/>
      <c r="N5118"/>
      <c r="O5118"/>
      <c r="P5118"/>
      <c r="Q5118"/>
      <c r="R5118"/>
      <c r="S5118"/>
      <c r="T5118"/>
      <c r="U5118"/>
      <c r="V5118" s="2"/>
    </row>
    <row r="5119" spans="2:22" x14ac:dyDescent="0.2">
      <c r="B5119" s="2"/>
      <c r="C5119" s="2"/>
      <c r="D5119" s="2"/>
      <c r="E5119" s="2"/>
      <c r="F5119" s="2"/>
      <c r="G5119" s="3"/>
      <c r="H5119" s="3"/>
      <c r="I5119" s="2"/>
      <c r="J5119"/>
      <c r="K5119"/>
      <c r="L5119"/>
      <c r="M5119"/>
      <c r="N5119"/>
      <c r="O5119"/>
      <c r="P5119"/>
      <c r="Q5119"/>
      <c r="R5119"/>
      <c r="S5119"/>
      <c r="T5119"/>
      <c r="U5119"/>
      <c r="V5119" s="2"/>
    </row>
    <row r="5120" spans="2:22" x14ac:dyDescent="0.2">
      <c r="B5120" s="2"/>
      <c r="C5120" s="2"/>
      <c r="D5120" s="2"/>
      <c r="E5120" s="2"/>
      <c r="F5120" s="2"/>
      <c r="G5120" s="3"/>
      <c r="H5120" s="3"/>
      <c r="I5120" s="2"/>
      <c r="J5120"/>
      <c r="K5120"/>
      <c r="L5120"/>
      <c r="M5120"/>
      <c r="N5120"/>
      <c r="O5120"/>
      <c r="P5120"/>
      <c r="Q5120"/>
      <c r="R5120"/>
      <c r="S5120"/>
      <c r="T5120"/>
      <c r="U5120"/>
      <c r="V5120" s="2"/>
    </row>
    <row r="5121" spans="2:22" x14ac:dyDescent="0.2">
      <c r="B5121" s="2"/>
      <c r="C5121" s="2"/>
      <c r="D5121" s="2"/>
      <c r="E5121" s="2"/>
      <c r="F5121" s="2"/>
      <c r="G5121" s="3"/>
      <c r="H5121" s="3"/>
      <c r="I5121" s="2"/>
      <c r="J5121"/>
      <c r="K5121"/>
      <c r="L5121"/>
      <c r="M5121"/>
      <c r="N5121"/>
      <c r="O5121"/>
      <c r="P5121"/>
      <c r="Q5121"/>
      <c r="R5121"/>
      <c r="S5121"/>
      <c r="T5121"/>
      <c r="U5121"/>
      <c r="V5121" s="2"/>
    </row>
    <row r="5122" spans="2:22" x14ac:dyDescent="0.2">
      <c r="B5122" s="2"/>
      <c r="C5122" s="2"/>
      <c r="D5122" s="2"/>
      <c r="E5122" s="2"/>
      <c r="F5122" s="2"/>
      <c r="G5122" s="3"/>
      <c r="H5122" s="3"/>
      <c r="I5122" s="2"/>
      <c r="J5122"/>
      <c r="K5122"/>
      <c r="L5122"/>
      <c r="M5122"/>
      <c r="N5122"/>
      <c r="O5122"/>
      <c r="P5122"/>
      <c r="Q5122"/>
      <c r="R5122"/>
      <c r="S5122"/>
      <c r="T5122"/>
      <c r="U5122"/>
      <c r="V5122" s="2"/>
    </row>
    <row r="5123" spans="2:22" x14ac:dyDescent="0.2">
      <c r="B5123" s="2"/>
      <c r="C5123" s="2"/>
      <c r="D5123" s="2"/>
      <c r="E5123" s="2"/>
      <c r="F5123" s="2"/>
      <c r="G5123" s="3"/>
      <c r="H5123" s="3"/>
      <c r="I5123" s="2"/>
      <c r="J5123"/>
      <c r="K5123"/>
      <c r="L5123"/>
      <c r="M5123"/>
      <c r="N5123"/>
      <c r="O5123"/>
      <c r="P5123"/>
      <c r="Q5123"/>
      <c r="R5123"/>
      <c r="S5123"/>
      <c r="T5123"/>
      <c r="U5123"/>
      <c r="V5123" s="2"/>
    </row>
    <row r="5124" spans="2:22" x14ac:dyDescent="0.2">
      <c r="B5124" s="2"/>
      <c r="C5124" s="2"/>
      <c r="D5124" s="2"/>
      <c r="E5124" s="2"/>
      <c r="F5124" s="2"/>
      <c r="G5124" s="3"/>
      <c r="H5124" s="3"/>
      <c r="I5124" s="2"/>
      <c r="J5124"/>
      <c r="K5124"/>
      <c r="L5124"/>
      <c r="M5124"/>
      <c r="N5124"/>
      <c r="O5124"/>
      <c r="P5124"/>
      <c r="Q5124"/>
      <c r="R5124"/>
      <c r="S5124"/>
      <c r="T5124"/>
      <c r="U5124"/>
      <c r="V5124" s="2"/>
    </row>
    <row r="5125" spans="2:22" x14ac:dyDescent="0.2">
      <c r="B5125" s="2"/>
      <c r="C5125" s="2"/>
      <c r="D5125" s="2"/>
      <c r="E5125" s="2"/>
      <c r="F5125" s="2"/>
      <c r="G5125" s="3"/>
      <c r="H5125" s="3"/>
      <c r="I5125" s="2"/>
      <c r="J5125"/>
      <c r="K5125"/>
      <c r="L5125"/>
      <c r="M5125"/>
      <c r="N5125"/>
      <c r="O5125"/>
      <c r="P5125"/>
      <c r="Q5125"/>
      <c r="R5125"/>
      <c r="S5125"/>
      <c r="T5125"/>
      <c r="U5125"/>
      <c r="V5125" s="2"/>
    </row>
    <row r="5126" spans="2:22" x14ac:dyDescent="0.2">
      <c r="B5126" s="2"/>
      <c r="C5126" s="2"/>
      <c r="D5126" s="2"/>
      <c r="E5126" s="2"/>
      <c r="F5126" s="2"/>
      <c r="G5126" s="3"/>
      <c r="H5126" s="3"/>
      <c r="I5126" s="2"/>
      <c r="J5126"/>
      <c r="K5126"/>
      <c r="L5126"/>
      <c r="M5126"/>
      <c r="N5126"/>
      <c r="O5126"/>
      <c r="P5126"/>
      <c r="Q5126"/>
      <c r="R5126"/>
      <c r="S5126"/>
      <c r="T5126"/>
      <c r="U5126"/>
      <c r="V5126" s="2"/>
    </row>
    <row r="5127" spans="2:22" x14ac:dyDescent="0.2">
      <c r="B5127" s="2"/>
      <c r="C5127" s="2"/>
      <c r="D5127" s="2"/>
      <c r="E5127" s="2"/>
      <c r="F5127" s="2"/>
      <c r="G5127" s="3"/>
      <c r="H5127" s="3"/>
      <c r="I5127" s="2"/>
      <c r="J5127"/>
      <c r="K5127"/>
      <c r="L5127"/>
      <c r="M5127"/>
      <c r="N5127"/>
      <c r="O5127"/>
      <c r="P5127"/>
      <c r="Q5127"/>
      <c r="R5127"/>
      <c r="S5127"/>
      <c r="T5127"/>
      <c r="U5127"/>
      <c r="V5127" s="2"/>
    </row>
    <row r="5128" spans="2:22" x14ac:dyDescent="0.2">
      <c r="B5128" s="2"/>
      <c r="C5128" s="2"/>
      <c r="D5128" s="2"/>
      <c r="E5128" s="2"/>
      <c r="F5128" s="2"/>
      <c r="G5128" s="3"/>
      <c r="H5128" s="3"/>
      <c r="I5128" s="2"/>
      <c r="J5128"/>
      <c r="K5128"/>
      <c r="L5128"/>
      <c r="M5128"/>
      <c r="N5128"/>
      <c r="O5128"/>
      <c r="P5128"/>
      <c r="Q5128"/>
      <c r="R5128"/>
      <c r="S5128"/>
      <c r="T5128"/>
      <c r="U5128"/>
      <c r="V5128" s="2"/>
    </row>
    <row r="5129" spans="2:22" x14ac:dyDescent="0.2">
      <c r="B5129" s="2"/>
      <c r="C5129" s="2"/>
      <c r="D5129" s="2"/>
      <c r="E5129" s="2"/>
      <c r="F5129" s="2"/>
      <c r="G5129" s="3"/>
      <c r="H5129" s="3"/>
      <c r="I5129" s="2"/>
      <c r="J5129"/>
      <c r="K5129"/>
      <c r="L5129"/>
      <c r="M5129"/>
      <c r="N5129"/>
      <c r="O5129"/>
      <c r="P5129"/>
      <c r="Q5129"/>
      <c r="R5129"/>
      <c r="S5129"/>
      <c r="T5129"/>
      <c r="U5129"/>
      <c r="V5129" s="2"/>
    </row>
    <row r="5130" spans="2:22" x14ac:dyDescent="0.2">
      <c r="B5130" s="2"/>
      <c r="C5130" s="2"/>
      <c r="D5130" s="2"/>
      <c r="E5130" s="2"/>
      <c r="F5130" s="2"/>
      <c r="G5130" s="3"/>
      <c r="H5130" s="3"/>
      <c r="I5130" s="2"/>
      <c r="J5130"/>
      <c r="K5130"/>
      <c r="L5130"/>
      <c r="M5130"/>
      <c r="N5130"/>
      <c r="O5130"/>
      <c r="P5130"/>
      <c r="Q5130"/>
      <c r="R5130"/>
      <c r="S5130"/>
      <c r="T5130"/>
      <c r="U5130"/>
      <c r="V5130" s="2"/>
    </row>
    <row r="5131" spans="2:22" x14ac:dyDescent="0.2">
      <c r="B5131" s="2"/>
      <c r="C5131" s="2"/>
      <c r="D5131" s="2"/>
      <c r="E5131" s="2"/>
      <c r="F5131" s="2"/>
      <c r="G5131" s="3"/>
      <c r="H5131" s="3"/>
      <c r="I5131" s="2"/>
      <c r="J5131"/>
      <c r="K5131"/>
      <c r="L5131"/>
      <c r="M5131"/>
      <c r="N5131"/>
      <c r="O5131"/>
      <c r="P5131"/>
      <c r="Q5131"/>
      <c r="R5131"/>
      <c r="S5131"/>
      <c r="T5131"/>
      <c r="U5131"/>
      <c r="V5131" s="2"/>
    </row>
    <row r="5132" spans="2:22" x14ac:dyDescent="0.2">
      <c r="B5132" s="2"/>
      <c r="C5132" s="2"/>
      <c r="D5132" s="2"/>
      <c r="E5132" s="2"/>
      <c r="F5132" s="2"/>
      <c r="G5132" s="3"/>
      <c r="H5132" s="3"/>
      <c r="I5132" s="2"/>
      <c r="J5132"/>
      <c r="K5132"/>
      <c r="L5132"/>
      <c r="M5132"/>
      <c r="N5132"/>
      <c r="O5132"/>
      <c r="P5132"/>
      <c r="Q5132"/>
      <c r="R5132"/>
      <c r="S5132"/>
      <c r="T5132"/>
      <c r="U5132"/>
      <c r="V5132" s="2"/>
    </row>
    <row r="5133" spans="2:22" x14ac:dyDescent="0.2">
      <c r="B5133" s="2"/>
      <c r="C5133" s="2"/>
      <c r="D5133" s="2"/>
      <c r="E5133" s="2"/>
      <c r="F5133" s="2"/>
      <c r="G5133" s="3"/>
      <c r="H5133" s="3"/>
      <c r="I5133" s="2"/>
      <c r="J5133"/>
      <c r="K5133"/>
      <c r="L5133"/>
      <c r="M5133"/>
      <c r="N5133"/>
      <c r="O5133"/>
      <c r="P5133"/>
      <c r="Q5133"/>
      <c r="R5133"/>
      <c r="S5133"/>
      <c r="T5133"/>
      <c r="U5133"/>
      <c r="V5133" s="2"/>
    </row>
    <row r="5134" spans="2:22" x14ac:dyDescent="0.2">
      <c r="B5134" s="2"/>
      <c r="C5134" s="2"/>
      <c r="D5134" s="2"/>
      <c r="E5134" s="2"/>
      <c r="F5134" s="2"/>
      <c r="G5134" s="3"/>
      <c r="H5134" s="3"/>
      <c r="I5134" s="2"/>
      <c r="J5134"/>
      <c r="K5134"/>
      <c r="L5134"/>
      <c r="M5134"/>
      <c r="N5134"/>
      <c r="O5134"/>
      <c r="P5134"/>
      <c r="Q5134"/>
      <c r="R5134"/>
      <c r="S5134"/>
      <c r="T5134"/>
      <c r="U5134"/>
      <c r="V5134" s="2"/>
    </row>
    <row r="5135" spans="2:22" x14ac:dyDescent="0.2">
      <c r="B5135" s="2"/>
      <c r="C5135" s="2"/>
      <c r="D5135" s="2"/>
      <c r="E5135" s="2"/>
      <c r="F5135" s="2"/>
      <c r="G5135" s="3"/>
      <c r="H5135" s="3"/>
      <c r="I5135" s="2"/>
      <c r="J5135"/>
      <c r="K5135"/>
      <c r="L5135"/>
      <c r="M5135"/>
      <c r="N5135"/>
      <c r="O5135"/>
      <c r="P5135"/>
      <c r="Q5135"/>
      <c r="R5135"/>
      <c r="S5135"/>
      <c r="T5135"/>
      <c r="U5135"/>
      <c r="V5135" s="2"/>
    </row>
    <row r="5136" spans="2:22" x14ac:dyDescent="0.2">
      <c r="B5136" s="2"/>
      <c r="C5136" s="2"/>
      <c r="D5136" s="2"/>
      <c r="E5136" s="2"/>
      <c r="F5136" s="2"/>
      <c r="G5136" s="3"/>
      <c r="H5136" s="3"/>
      <c r="I5136" s="2"/>
      <c r="J5136"/>
      <c r="K5136"/>
      <c r="L5136"/>
      <c r="M5136"/>
      <c r="N5136"/>
      <c r="O5136"/>
      <c r="P5136"/>
      <c r="Q5136"/>
      <c r="R5136"/>
      <c r="S5136"/>
      <c r="T5136"/>
      <c r="U5136"/>
      <c r="V5136" s="2"/>
    </row>
    <row r="5137" spans="2:22" x14ac:dyDescent="0.2">
      <c r="B5137" s="2"/>
      <c r="C5137" s="2"/>
      <c r="D5137" s="2"/>
      <c r="E5137" s="2"/>
      <c r="F5137" s="2"/>
      <c r="G5137" s="3"/>
      <c r="H5137" s="3"/>
      <c r="I5137" s="2"/>
      <c r="J5137"/>
      <c r="K5137"/>
      <c r="L5137"/>
      <c r="M5137"/>
      <c r="N5137"/>
      <c r="O5137"/>
      <c r="P5137"/>
      <c r="Q5137"/>
      <c r="R5137"/>
      <c r="S5137"/>
      <c r="T5137"/>
      <c r="U5137"/>
      <c r="V5137" s="2"/>
    </row>
    <row r="5138" spans="2:22" x14ac:dyDescent="0.2">
      <c r="B5138" s="2"/>
      <c r="C5138" s="2"/>
      <c r="D5138" s="2"/>
      <c r="E5138" s="2"/>
      <c r="F5138" s="2"/>
      <c r="G5138" s="3"/>
      <c r="H5138" s="3"/>
      <c r="I5138" s="2"/>
      <c r="J5138"/>
      <c r="K5138"/>
      <c r="L5138"/>
      <c r="M5138"/>
      <c r="N5138"/>
      <c r="O5138"/>
      <c r="P5138"/>
      <c r="Q5138"/>
      <c r="R5138"/>
      <c r="S5138"/>
      <c r="T5138"/>
      <c r="U5138"/>
      <c r="V5138" s="2"/>
    </row>
    <row r="5139" spans="2:22" x14ac:dyDescent="0.2">
      <c r="B5139" s="2"/>
      <c r="C5139" s="2"/>
      <c r="D5139" s="2"/>
      <c r="E5139" s="2"/>
      <c r="F5139" s="2"/>
      <c r="G5139" s="3"/>
      <c r="H5139" s="3"/>
      <c r="I5139" s="2"/>
      <c r="J5139"/>
      <c r="K5139"/>
      <c r="L5139"/>
      <c r="M5139"/>
      <c r="N5139"/>
      <c r="O5139"/>
      <c r="P5139"/>
      <c r="Q5139"/>
      <c r="R5139"/>
      <c r="S5139"/>
      <c r="T5139"/>
      <c r="U5139"/>
      <c r="V5139" s="2"/>
    </row>
    <row r="5140" spans="2:22" x14ac:dyDescent="0.2">
      <c r="B5140" s="2"/>
      <c r="C5140" s="2"/>
      <c r="D5140" s="2"/>
      <c r="E5140" s="2"/>
      <c r="F5140" s="2"/>
      <c r="G5140" s="3"/>
      <c r="H5140" s="3"/>
      <c r="I5140" s="2"/>
      <c r="J5140"/>
      <c r="K5140"/>
      <c r="L5140"/>
      <c r="M5140"/>
      <c r="N5140"/>
      <c r="O5140"/>
      <c r="P5140"/>
      <c r="Q5140"/>
      <c r="R5140"/>
      <c r="S5140"/>
      <c r="T5140"/>
      <c r="U5140"/>
      <c r="V5140" s="2"/>
    </row>
    <row r="5141" spans="2:22" x14ac:dyDescent="0.2">
      <c r="B5141" s="2"/>
      <c r="C5141" s="2"/>
      <c r="D5141" s="2"/>
      <c r="E5141" s="2"/>
      <c r="F5141" s="2"/>
      <c r="G5141" s="3"/>
      <c r="H5141" s="3"/>
      <c r="I5141" s="2"/>
      <c r="J5141"/>
      <c r="K5141"/>
      <c r="L5141"/>
      <c r="M5141"/>
      <c r="N5141"/>
      <c r="O5141"/>
      <c r="P5141"/>
      <c r="Q5141"/>
      <c r="R5141"/>
      <c r="S5141"/>
      <c r="T5141"/>
      <c r="U5141"/>
      <c r="V5141" s="2"/>
    </row>
    <row r="5142" spans="2:22" x14ac:dyDescent="0.2">
      <c r="B5142" s="2"/>
      <c r="C5142" s="2"/>
      <c r="D5142" s="2"/>
      <c r="E5142" s="2"/>
      <c r="F5142" s="2"/>
      <c r="G5142" s="3"/>
      <c r="H5142" s="3"/>
      <c r="I5142" s="2"/>
      <c r="J5142"/>
      <c r="K5142"/>
      <c r="L5142"/>
      <c r="M5142"/>
      <c r="N5142"/>
      <c r="O5142"/>
      <c r="P5142"/>
      <c r="Q5142"/>
      <c r="R5142"/>
      <c r="S5142"/>
      <c r="T5142"/>
      <c r="U5142"/>
      <c r="V5142" s="2"/>
    </row>
    <row r="5143" spans="2:22" x14ac:dyDescent="0.2">
      <c r="B5143" s="2"/>
      <c r="C5143" s="2"/>
      <c r="D5143" s="2"/>
      <c r="E5143" s="2"/>
      <c r="F5143" s="2"/>
      <c r="G5143" s="3"/>
      <c r="H5143" s="3"/>
      <c r="I5143" s="2"/>
      <c r="J5143"/>
      <c r="K5143"/>
      <c r="L5143"/>
      <c r="M5143"/>
      <c r="N5143"/>
      <c r="O5143"/>
      <c r="P5143"/>
      <c r="Q5143"/>
      <c r="R5143"/>
      <c r="S5143"/>
      <c r="T5143"/>
      <c r="U5143"/>
      <c r="V5143" s="2"/>
    </row>
    <row r="5144" spans="2:22" x14ac:dyDescent="0.2">
      <c r="B5144" s="2"/>
      <c r="C5144" s="2"/>
      <c r="D5144" s="2"/>
      <c r="E5144" s="2"/>
      <c r="F5144" s="2"/>
      <c r="G5144" s="3"/>
      <c r="H5144" s="3"/>
      <c r="I5144" s="2"/>
      <c r="J5144"/>
      <c r="K5144"/>
      <c r="L5144"/>
      <c r="M5144"/>
      <c r="N5144"/>
      <c r="O5144"/>
      <c r="P5144"/>
      <c r="Q5144"/>
      <c r="R5144"/>
      <c r="S5144"/>
      <c r="T5144"/>
      <c r="U5144"/>
      <c r="V5144" s="2"/>
    </row>
    <row r="5145" spans="2:22" x14ac:dyDescent="0.2">
      <c r="B5145" s="2"/>
      <c r="C5145" s="2"/>
      <c r="D5145" s="2"/>
      <c r="E5145" s="2"/>
      <c r="F5145" s="2"/>
      <c r="G5145" s="3"/>
      <c r="H5145" s="3"/>
      <c r="I5145" s="2"/>
      <c r="J5145"/>
      <c r="K5145"/>
      <c r="L5145"/>
      <c r="M5145"/>
      <c r="N5145"/>
      <c r="O5145"/>
      <c r="P5145"/>
      <c r="Q5145"/>
      <c r="R5145"/>
      <c r="S5145"/>
      <c r="T5145"/>
      <c r="U5145"/>
      <c r="V5145" s="2"/>
    </row>
    <row r="5146" spans="2:22" x14ac:dyDescent="0.2">
      <c r="B5146" s="2"/>
      <c r="C5146" s="2"/>
      <c r="D5146" s="2"/>
      <c r="E5146" s="2"/>
      <c r="F5146" s="2"/>
      <c r="G5146" s="3"/>
      <c r="H5146" s="3"/>
      <c r="I5146" s="2"/>
      <c r="J5146"/>
      <c r="K5146"/>
      <c r="L5146"/>
      <c r="M5146"/>
      <c r="N5146"/>
      <c r="O5146"/>
      <c r="P5146"/>
      <c r="Q5146"/>
      <c r="R5146"/>
      <c r="S5146"/>
      <c r="T5146"/>
      <c r="U5146"/>
      <c r="V5146" s="2"/>
    </row>
    <row r="5147" spans="2:22" x14ac:dyDescent="0.2">
      <c r="B5147" s="2"/>
      <c r="C5147" s="2"/>
      <c r="D5147" s="2"/>
      <c r="E5147" s="2"/>
      <c r="F5147" s="2"/>
      <c r="G5147" s="3"/>
      <c r="H5147" s="3"/>
      <c r="I5147" s="2"/>
      <c r="J5147"/>
      <c r="K5147"/>
      <c r="L5147"/>
      <c r="M5147"/>
      <c r="N5147"/>
      <c r="O5147"/>
      <c r="P5147"/>
      <c r="Q5147"/>
      <c r="R5147"/>
      <c r="S5147"/>
      <c r="T5147"/>
      <c r="U5147"/>
      <c r="V5147" s="2"/>
    </row>
    <row r="5148" spans="2:22" x14ac:dyDescent="0.2">
      <c r="B5148" s="2"/>
      <c r="C5148" s="2"/>
      <c r="D5148" s="2"/>
      <c r="E5148" s="2"/>
      <c r="F5148" s="2"/>
      <c r="G5148" s="3"/>
      <c r="H5148" s="3"/>
      <c r="I5148" s="2"/>
      <c r="J5148"/>
      <c r="K5148"/>
      <c r="L5148"/>
      <c r="M5148"/>
      <c r="N5148"/>
      <c r="O5148"/>
      <c r="P5148"/>
      <c r="Q5148"/>
      <c r="R5148"/>
      <c r="S5148"/>
      <c r="T5148"/>
      <c r="U5148"/>
      <c r="V5148" s="2"/>
    </row>
    <row r="5149" spans="2:22" x14ac:dyDescent="0.2">
      <c r="B5149" s="2"/>
      <c r="C5149" s="2"/>
      <c r="D5149" s="2"/>
      <c r="E5149" s="2"/>
      <c r="F5149" s="2"/>
      <c r="G5149" s="3"/>
      <c r="H5149" s="3"/>
      <c r="I5149" s="2"/>
      <c r="J5149"/>
      <c r="K5149"/>
      <c r="L5149"/>
      <c r="M5149"/>
      <c r="N5149"/>
      <c r="O5149"/>
      <c r="P5149"/>
      <c r="Q5149"/>
      <c r="R5149"/>
      <c r="S5149"/>
      <c r="T5149"/>
      <c r="U5149"/>
      <c r="V5149" s="2"/>
    </row>
    <row r="5150" spans="2:22" x14ac:dyDescent="0.2">
      <c r="B5150" s="2"/>
      <c r="C5150" s="2"/>
      <c r="D5150" s="2"/>
      <c r="E5150" s="2"/>
      <c r="F5150" s="2"/>
      <c r="G5150" s="3"/>
      <c r="H5150" s="3"/>
      <c r="I5150" s="2"/>
      <c r="J5150"/>
      <c r="K5150"/>
      <c r="L5150"/>
      <c r="M5150"/>
      <c r="N5150"/>
      <c r="O5150"/>
      <c r="P5150"/>
      <c r="Q5150"/>
      <c r="R5150"/>
      <c r="S5150"/>
      <c r="T5150"/>
      <c r="U5150"/>
      <c r="V5150" s="2"/>
    </row>
    <row r="5151" spans="2:22" x14ac:dyDescent="0.2">
      <c r="B5151" s="2"/>
      <c r="C5151" s="2"/>
      <c r="D5151" s="2"/>
      <c r="E5151" s="2"/>
      <c r="F5151" s="2"/>
      <c r="G5151" s="3"/>
      <c r="H5151" s="3"/>
      <c r="I5151" s="2"/>
      <c r="J5151"/>
      <c r="K5151"/>
      <c r="L5151"/>
      <c r="M5151"/>
      <c r="N5151"/>
      <c r="O5151"/>
      <c r="P5151"/>
      <c r="Q5151"/>
      <c r="R5151"/>
      <c r="S5151"/>
      <c r="T5151"/>
      <c r="U5151"/>
      <c r="V5151" s="2"/>
    </row>
    <row r="5152" spans="2:22" x14ac:dyDescent="0.2">
      <c r="B5152" s="2"/>
      <c r="C5152" s="2"/>
      <c r="D5152" s="2"/>
      <c r="E5152" s="2"/>
      <c r="F5152" s="2"/>
      <c r="G5152" s="3"/>
      <c r="H5152" s="3"/>
      <c r="I5152" s="2"/>
      <c r="J5152"/>
      <c r="K5152"/>
      <c r="L5152"/>
      <c r="M5152"/>
      <c r="N5152"/>
      <c r="O5152"/>
      <c r="P5152"/>
      <c r="Q5152"/>
      <c r="R5152"/>
      <c r="S5152"/>
      <c r="T5152"/>
      <c r="U5152"/>
      <c r="V5152" s="2"/>
    </row>
    <row r="5153" spans="2:22" x14ac:dyDescent="0.2">
      <c r="B5153" s="2"/>
      <c r="C5153" s="2"/>
      <c r="D5153" s="2"/>
      <c r="E5153" s="2"/>
      <c r="F5153" s="2"/>
      <c r="G5153" s="3"/>
      <c r="H5153" s="3"/>
      <c r="I5153" s="2"/>
      <c r="J5153"/>
      <c r="K5153"/>
      <c r="L5153"/>
      <c r="M5153"/>
      <c r="N5153"/>
      <c r="O5153"/>
      <c r="P5153"/>
      <c r="Q5153"/>
      <c r="R5153"/>
      <c r="S5153"/>
      <c r="T5153"/>
      <c r="U5153"/>
      <c r="V5153" s="2"/>
    </row>
    <row r="5154" spans="2:22" x14ac:dyDescent="0.2">
      <c r="B5154" s="2"/>
      <c r="C5154" s="2"/>
      <c r="D5154" s="2"/>
      <c r="E5154" s="2"/>
      <c r="F5154" s="2"/>
      <c r="G5154" s="3"/>
      <c r="H5154" s="3"/>
      <c r="I5154" s="2"/>
      <c r="J5154"/>
      <c r="K5154"/>
      <c r="L5154"/>
      <c r="M5154"/>
      <c r="N5154"/>
      <c r="O5154"/>
      <c r="P5154"/>
      <c r="Q5154"/>
      <c r="R5154"/>
      <c r="S5154"/>
      <c r="T5154"/>
      <c r="U5154"/>
      <c r="V5154" s="2"/>
    </row>
    <row r="5155" spans="2:22" x14ac:dyDescent="0.2">
      <c r="B5155" s="2"/>
      <c r="C5155" s="2"/>
      <c r="D5155" s="2"/>
      <c r="E5155" s="2"/>
      <c r="F5155" s="2"/>
      <c r="G5155" s="3"/>
      <c r="H5155" s="3"/>
      <c r="I5155" s="2"/>
      <c r="J5155"/>
      <c r="K5155"/>
      <c r="L5155"/>
      <c r="M5155"/>
      <c r="N5155"/>
      <c r="O5155"/>
      <c r="P5155"/>
      <c r="Q5155"/>
      <c r="R5155"/>
      <c r="S5155"/>
      <c r="T5155"/>
      <c r="U5155"/>
      <c r="V5155" s="2"/>
    </row>
    <row r="5156" spans="2:22" x14ac:dyDescent="0.2">
      <c r="B5156" s="2"/>
      <c r="C5156" s="2"/>
      <c r="D5156" s="2"/>
      <c r="E5156" s="2"/>
      <c r="F5156" s="2"/>
      <c r="G5156" s="3"/>
      <c r="H5156" s="3"/>
      <c r="I5156" s="2"/>
      <c r="J5156"/>
      <c r="K5156"/>
      <c r="L5156"/>
      <c r="M5156"/>
      <c r="N5156"/>
      <c r="O5156"/>
      <c r="P5156"/>
      <c r="Q5156"/>
      <c r="R5156"/>
      <c r="S5156"/>
      <c r="T5156"/>
      <c r="U5156"/>
      <c r="V5156" s="2"/>
    </row>
    <row r="5157" spans="2:22" x14ac:dyDescent="0.2">
      <c r="B5157" s="2"/>
      <c r="C5157" s="2"/>
      <c r="D5157" s="2"/>
      <c r="E5157" s="2"/>
      <c r="F5157" s="2"/>
      <c r="G5157" s="3"/>
      <c r="H5157" s="3"/>
      <c r="I5157" s="2"/>
      <c r="J5157"/>
      <c r="K5157"/>
      <c r="L5157"/>
      <c r="M5157"/>
      <c r="N5157"/>
      <c r="O5157"/>
      <c r="P5157"/>
      <c r="Q5157"/>
      <c r="R5157"/>
      <c r="S5157"/>
      <c r="T5157"/>
      <c r="U5157"/>
      <c r="V5157" s="2"/>
    </row>
    <row r="5158" spans="2:22" x14ac:dyDescent="0.2">
      <c r="B5158" s="2"/>
      <c r="C5158" s="2"/>
      <c r="D5158" s="2"/>
      <c r="E5158" s="2"/>
      <c r="F5158" s="2"/>
      <c r="G5158" s="3"/>
      <c r="H5158" s="3"/>
      <c r="I5158" s="2"/>
      <c r="J5158"/>
      <c r="K5158"/>
      <c r="L5158"/>
      <c r="M5158"/>
      <c r="N5158"/>
      <c r="O5158"/>
      <c r="P5158"/>
      <c r="Q5158"/>
      <c r="R5158"/>
      <c r="S5158"/>
      <c r="T5158"/>
      <c r="U5158"/>
      <c r="V5158" s="2"/>
    </row>
    <row r="5159" spans="2:22" x14ac:dyDescent="0.2">
      <c r="B5159" s="2"/>
      <c r="C5159" s="2"/>
      <c r="D5159" s="2"/>
      <c r="E5159" s="2"/>
      <c r="F5159" s="2"/>
      <c r="G5159" s="3"/>
      <c r="H5159" s="3"/>
      <c r="I5159" s="2"/>
      <c r="J5159"/>
      <c r="K5159"/>
      <c r="L5159"/>
      <c r="M5159"/>
      <c r="N5159"/>
      <c r="O5159"/>
      <c r="P5159"/>
      <c r="Q5159"/>
      <c r="R5159"/>
      <c r="S5159"/>
      <c r="T5159"/>
      <c r="U5159"/>
      <c r="V5159" s="2"/>
    </row>
    <row r="5160" spans="2:22" x14ac:dyDescent="0.2">
      <c r="B5160" s="2"/>
      <c r="C5160" s="2"/>
      <c r="D5160" s="2"/>
      <c r="E5160" s="2"/>
      <c r="F5160" s="2"/>
      <c r="G5160" s="3"/>
      <c r="H5160" s="3"/>
      <c r="I5160" s="2"/>
      <c r="J5160"/>
      <c r="K5160"/>
      <c r="L5160"/>
      <c r="M5160"/>
      <c r="N5160"/>
      <c r="O5160"/>
      <c r="P5160"/>
      <c r="Q5160"/>
      <c r="R5160"/>
      <c r="S5160"/>
      <c r="T5160"/>
      <c r="U5160"/>
      <c r="V5160" s="2"/>
    </row>
    <row r="5161" spans="2:22" x14ac:dyDescent="0.2">
      <c r="B5161" s="2"/>
      <c r="C5161" s="2"/>
      <c r="D5161" s="2"/>
      <c r="E5161" s="2"/>
      <c r="F5161" s="2"/>
      <c r="G5161" s="3"/>
      <c r="H5161" s="3"/>
      <c r="I5161" s="2"/>
      <c r="J5161"/>
      <c r="K5161"/>
      <c r="L5161"/>
      <c r="M5161"/>
      <c r="N5161"/>
      <c r="O5161"/>
      <c r="P5161"/>
      <c r="Q5161"/>
      <c r="R5161"/>
      <c r="S5161"/>
      <c r="T5161"/>
      <c r="U5161"/>
      <c r="V5161" s="2"/>
    </row>
    <row r="5162" spans="2:22" x14ac:dyDescent="0.2">
      <c r="B5162" s="2"/>
      <c r="C5162" s="2"/>
      <c r="D5162" s="2"/>
      <c r="E5162" s="2"/>
      <c r="F5162" s="2"/>
      <c r="G5162" s="3"/>
      <c r="H5162" s="3"/>
      <c r="I5162" s="2"/>
      <c r="J5162"/>
      <c r="K5162"/>
      <c r="L5162"/>
      <c r="M5162"/>
      <c r="N5162"/>
      <c r="O5162"/>
      <c r="P5162"/>
      <c r="Q5162"/>
      <c r="R5162"/>
      <c r="S5162"/>
      <c r="T5162"/>
      <c r="U5162"/>
      <c r="V5162" s="2"/>
    </row>
    <row r="5163" spans="2:22" x14ac:dyDescent="0.2">
      <c r="B5163" s="2"/>
      <c r="C5163" s="2"/>
      <c r="D5163" s="2"/>
      <c r="E5163" s="2"/>
      <c r="F5163" s="2"/>
      <c r="G5163" s="3"/>
      <c r="H5163" s="3"/>
      <c r="I5163" s="2"/>
      <c r="J5163"/>
      <c r="K5163"/>
      <c r="L5163"/>
      <c r="M5163"/>
      <c r="N5163"/>
      <c r="O5163"/>
      <c r="P5163"/>
      <c r="Q5163"/>
      <c r="R5163"/>
      <c r="S5163"/>
      <c r="T5163"/>
      <c r="U5163"/>
      <c r="V5163" s="2"/>
    </row>
    <row r="5164" spans="2:22" x14ac:dyDescent="0.2">
      <c r="B5164" s="2"/>
      <c r="C5164" s="2"/>
      <c r="D5164" s="2"/>
      <c r="E5164" s="2"/>
      <c r="F5164" s="2"/>
      <c r="G5164" s="3"/>
      <c r="H5164" s="3"/>
      <c r="I5164" s="2"/>
      <c r="J5164"/>
      <c r="K5164"/>
      <c r="L5164"/>
      <c r="M5164"/>
      <c r="N5164"/>
      <c r="O5164"/>
      <c r="P5164"/>
      <c r="Q5164"/>
      <c r="R5164"/>
      <c r="S5164"/>
      <c r="T5164"/>
      <c r="U5164"/>
      <c r="V5164" s="2"/>
    </row>
    <row r="5165" spans="2:22" x14ac:dyDescent="0.2">
      <c r="B5165" s="2"/>
      <c r="C5165" s="2"/>
      <c r="D5165" s="2"/>
      <c r="E5165" s="2"/>
      <c r="F5165" s="2"/>
      <c r="G5165" s="3"/>
      <c r="H5165" s="3"/>
      <c r="I5165" s="2"/>
      <c r="J5165"/>
      <c r="K5165"/>
      <c r="L5165"/>
      <c r="M5165"/>
      <c r="N5165"/>
      <c r="O5165"/>
      <c r="P5165"/>
      <c r="Q5165"/>
      <c r="R5165"/>
      <c r="S5165"/>
      <c r="T5165"/>
      <c r="U5165"/>
      <c r="V5165" s="2"/>
    </row>
    <row r="5166" spans="2:22" x14ac:dyDescent="0.2">
      <c r="B5166" s="2"/>
      <c r="C5166" s="2"/>
      <c r="D5166" s="2"/>
      <c r="E5166" s="2"/>
      <c r="F5166" s="2"/>
      <c r="G5166" s="3"/>
      <c r="H5166" s="3"/>
      <c r="I5166" s="2"/>
      <c r="J5166"/>
      <c r="K5166"/>
      <c r="L5166"/>
      <c r="M5166"/>
      <c r="N5166"/>
      <c r="O5166"/>
      <c r="P5166"/>
      <c r="Q5166"/>
      <c r="R5166"/>
      <c r="S5166"/>
      <c r="T5166"/>
      <c r="U5166"/>
      <c r="V5166" s="2"/>
    </row>
    <row r="5167" spans="2:22" x14ac:dyDescent="0.2">
      <c r="B5167" s="2"/>
      <c r="C5167" s="2"/>
      <c r="D5167" s="2"/>
      <c r="E5167" s="2"/>
      <c r="F5167" s="2"/>
      <c r="G5167" s="3"/>
      <c r="H5167" s="3"/>
      <c r="I5167" s="2"/>
      <c r="J5167"/>
      <c r="K5167"/>
      <c r="L5167"/>
      <c r="M5167"/>
      <c r="N5167"/>
      <c r="O5167"/>
      <c r="P5167"/>
      <c r="Q5167"/>
      <c r="R5167"/>
      <c r="S5167"/>
      <c r="T5167"/>
      <c r="U5167"/>
      <c r="V5167" s="2"/>
    </row>
    <row r="5168" spans="2:22" x14ac:dyDescent="0.2">
      <c r="B5168" s="2"/>
      <c r="C5168" s="2"/>
      <c r="D5168" s="2"/>
      <c r="E5168" s="2"/>
      <c r="F5168" s="2"/>
      <c r="G5168" s="3"/>
      <c r="H5168" s="3"/>
      <c r="I5168" s="2"/>
      <c r="J5168"/>
      <c r="K5168"/>
      <c r="L5168"/>
      <c r="M5168"/>
      <c r="N5168"/>
      <c r="O5168"/>
      <c r="P5168"/>
      <c r="Q5168"/>
      <c r="R5168"/>
      <c r="S5168"/>
      <c r="T5168"/>
      <c r="U5168"/>
      <c r="V5168" s="2"/>
    </row>
    <row r="5169" spans="2:22" x14ac:dyDescent="0.2">
      <c r="B5169" s="2"/>
      <c r="C5169" s="2"/>
      <c r="D5169" s="2"/>
      <c r="E5169" s="2"/>
      <c r="F5169" s="2"/>
      <c r="G5169" s="3"/>
      <c r="H5169" s="3"/>
      <c r="I5169" s="2"/>
      <c r="J5169"/>
      <c r="K5169"/>
      <c r="L5169"/>
      <c r="M5169"/>
      <c r="N5169"/>
      <c r="O5169"/>
      <c r="P5169"/>
      <c r="Q5169"/>
      <c r="R5169"/>
      <c r="S5169"/>
      <c r="T5169"/>
      <c r="U5169"/>
      <c r="V5169" s="2"/>
    </row>
    <row r="5170" spans="2:22" x14ac:dyDescent="0.2">
      <c r="B5170" s="2"/>
      <c r="C5170" s="2"/>
      <c r="D5170" s="2"/>
      <c r="E5170" s="2"/>
      <c r="F5170" s="2"/>
      <c r="G5170" s="3"/>
      <c r="H5170" s="3"/>
      <c r="I5170" s="2"/>
      <c r="J5170"/>
      <c r="K5170"/>
      <c r="L5170"/>
      <c r="M5170"/>
      <c r="N5170"/>
      <c r="O5170"/>
      <c r="P5170"/>
      <c r="Q5170"/>
      <c r="R5170"/>
      <c r="S5170"/>
      <c r="T5170"/>
      <c r="U5170"/>
      <c r="V5170" s="2"/>
    </row>
    <row r="5171" spans="2:22" x14ac:dyDescent="0.2">
      <c r="B5171" s="2"/>
      <c r="C5171" s="2"/>
      <c r="D5171" s="2"/>
      <c r="E5171" s="2"/>
      <c r="F5171" s="2"/>
      <c r="G5171" s="3"/>
      <c r="H5171" s="3"/>
      <c r="I5171" s="2"/>
      <c r="J5171"/>
      <c r="K5171"/>
      <c r="L5171"/>
      <c r="M5171"/>
      <c r="N5171"/>
      <c r="O5171"/>
      <c r="P5171"/>
      <c r="Q5171"/>
      <c r="R5171"/>
      <c r="S5171"/>
      <c r="T5171"/>
      <c r="U5171"/>
      <c r="V5171" s="2"/>
    </row>
    <row r="5172" spans="2:22" x14ac:dyDescent="0.2">
      <c r="B5172" s="2"/>
      <c r="C5172" s="2"/>
      <c r="D5172" s="2"/>
      <c r="E5172" s="2"/>
      <c r="F5172" s="2"/>
      <c r="G5172" s="3"/>
      <c r="H5172" s="3"/>
      <c r="I5172" s="2"/>
      <c r="J5172"/>
      <c r="K5172"/>
      <c r="L5172"/>
      <c r="M5172"/>
      <c r="N5172"/>
      <c r="O5172"/>
      <c r="P5172"/>
      <c r="Q5172"/>
      <c r="R5172"/>
      <c r="S5172"/>
      <c r="T5172"/>
      <c r="U5172"/>
      <c r="V5172" s="2"/>
    </row>
    <row r="5173" spans="2:22" x14ac:dyDescent="0.2">
      <c r="B5173" s="2"/>
      <c r="C5173" s="2"/>
      <c r="D5173" s="2"/>
      <c r="E5173" s="2"/>
      <c r="F5173" s="2"/>
      <c r="G5173" s="3"/>
      <c r="H5173" s="3"/>
      <c r="I5173" s="2"/>
      <c r="J5173"/>
      <c r="K5173"/>
      <c r="L5173"/>
      <c r="M5173"/>
      <c r="N5173"/>
      <c r="O5173"/>
      <c r="P5173"/>
      <c r="Q5173"/>
      <c r="R5173"/>
      <c r="S5173"/>
      <c r="T5173"/>
      <c r="U5173"/>
      <c r="V5173" s="2"/>
    </row>
    <row r="5174" spans="2:22" x14ac:dyDescent="0.2">
      <c r="B5174" s="2"/>
      <c r="C5174" s="2"/>
      <c r="D5174" s="2"/>
      <c r="E5174" s="2"/>
      <c r="F5174" s="2"/>
      <c r="G5174" s="3"/>
      <c r="H5174" s="3"/>
      <c r="I5174" s="2"/>
      <c r="J5174"/>
      <c r="K5174"/>
      <c r="L5174"/>
      <c r="M5174"/>
      <c r="N5174"/>
      <c r="O5174"/>
      <c r="P5174"/>
      <c r="Q5174"/>
      <c r="R5174"/>
      <c r="S5174"/>
      <c r="T5174"/>
      <c r="U5174"/>
      <c r="V5174" s="2"/>
    </row>
    <row r="5175" spans="2:22" x14ac:dyDescent="0.2">
      <c r="B5175" s="2"/>
      <c r="C5175" s="2"/>
      <c r="D5175" s="2"/>
      <c r="E5175" s="2"/>
      <c r="F5175" s="2"/>
      <c r="G5175" s="3"/>
      <c r="H5175" s="3"/>
      <c r="I5175" s="2"/>
      <c r="J5175"/>
      <c r="K5175"/>
      <c r="L5175"/>
      <c r="M5175"/>
      <c r="N5175"/>
      <c r="O5175"/>
      <c r="P5175"/>
      <c r="Q5175"/>
      <c r="R5175"/>
      <c r="S5175"/>
      <c r="T5175"/>
      <c r="U5175"/>
      <c r="V5175" s="2"/>
    </row>
    <row r="5176" spans="2:22" x14ac:dyDescent="0.2">
      <c r="B5176" s="2"/>
      <c r="C5176" s="2"/>
      <c r="D5176" s="2"/>
      <c r="E5176" s="2"/>
      <c r="F5176" s="2"/>
      <c r="G5176" s="3"/>
      <c r="H5176" s="3"/>
      <c r="I5176" s="2"/>
      <c r="J5176"/>
      <c r="K5176"/>
      <c r="L5176"/>
      <c r="M5176"/>
      <c r="N5176"/>
      <c r="O5176"/>
      <c r="P5176"/>
      <c r="Q5176"/>
      <c r="R5176"/>
      <c r="S5176"/>
      <c r="T5176"/>
      <c r="U5176"/>
      <c r="V5176" s="2"/>
    </row>
    <row r="5177" spans="2:22" x14ac:dyDescent="0.2">
      <c r="B5177" s="2"/>
      <c r="C5177" s="2"/>
      <c r="D5177" s="2"/>
      <c r="E5177" s="2"/>
      <c r="F5177" s="2"/>
      <c r="G5177" s="3"/>
      <c r="H5177" s="3"/>
      <c r="I5177" s="2"/>
      <c r="J5177"/>
      <c r="K5177"/>
      <c r="L5177"/>
      <c r="M5177"/>
      <c r="N5177"/>
      <c r="O5177"/>
      <c r="P5177"/>
      <c r="Q5177"/>
      <c r="R5177"/>
      <c r="S5177"/>
      <c r="T5177"/>
      <c r="U5177"/>
      <c r="V5177" s="2"/>
    </row>
    <row r="5178" spans="2:22" x14ac:dyDescent="0.2">
      <c r="B5178" s="2"/>
      <c r="C5178" s="2"/>
      <c r="D5178" s="2"/>
      <c r="E5178" s="2"/>
      <c r="F5178" s="2"/>
      <c r="G5178" s="3"/>
      <c r="H5178" s="3"/>
      <c r="I5178" s="2"/>
      <c r="J5178"/>
      <c r="K5178"/>
      <c r="L5178"/>
      <c r="M5178"/>
      <c r="N5178"/>
      <c r="O5178"/>
      <c r="P5178"/>
      <c r="Q5178"/>
      <c r="R5178"/>
      <c r="S5178"/>
      <c r="T5178"/>
      <c r="U5178"/>
      <c r="V5178" s="2"/>
    </row>
    <row r="5179" spans="2:22" x14ac:dyDescent="0.2">
      <c r="B5179" s="2"/>
      <c r="C5179" s="2"/>
      <c r="D5179" s="2"/>
      <c r="E5179" s="2"/>
      <c r="F5179" s="2"/>
      <c r="G5179" s="3"/>
      <c r="H5179" s="3"/>
      <c r="I5179" s="2"/>
      <c r="J5179"/>
      <c r="K5179"/>
      <c r="L5179"/>
      <c r="M5179"/>
      <c r="N5179"/>
      <c r="O5179"/>
      <c r="P5179"/>
      <c r="Q5179"/>
      <c r="R5179"/>
      <c r="S5179"/>
      <c r="T5179"/>
      <c r="U5179"/>
      <c r="V5179" s="2"/>
    </row>
    <row r="5180" spans="2:22" x14ac:dyDescent="0.2">
      <c r="B5180" s="2"/>
      <c r="C5180" s="2"/>
      <c r="D5180" s="2"/>
      <c r="E5180" s="2"/>
      <c r="F5180" s="2"/>
      <c r="G5180" s="3"/>
      <c r="H5180" s="3"/>
      <c r="I5180" s="2"/>
      <c r="J5180"/>
      <c r="K5180"/>
      <c r="L5180"/>
      <c r="M5180"/>
      <c r="N5180"/>
      <c r="O5180"/>
      <c r="P5180"/>
      <c r="Q5180"/>
      <c r="R5180"/>
      <c r="S5180"/>
      <c r="T5180"/>
      <c r="U5180"/>
      <c r="V5180" s="2"/>
    </row>
    <row r="5181" spans="2:22" x14ac:dyDescent="0.2">
      <c r="B5181" s="2"/>
      <c r="C5181" s="2"/>
      <c r="D5181" s="2"/>
      <c r="E5181" s="2"/>
      <c r="F5181" s="2"/>
      <c r="G5181" s="3"/>
      <c r="H5181" s="3"/>
      <c r="I5181" s="2"/>
      <c r="J5181"/>
      <c r="K5181"/>
      <c r="L5181"/>
      <c r="M5181"/>
      <c r="N5181"/>
      <c r="O5181"/>
      <c r="P5181"/>
      <c r="Q5181"/>
      <c r="R5181"/>
      <c r="S5181"/>
      <c r="T5181"/>
      <c r="U5181"/>
      <c r="V5181" s="2"/>
    </row>
    <row r="5182" spans="2:22" x14ac:dyDescent="0.2">
      <c r="B5182" s="2"/>
      <c r="C5182" s="2"/>
      <c r="D5182" s="2"/>
      <c r="E5182" s="2"/>
      <c r="F5182" s="2"/>
      <c r="G5182" s="3"/>
      <c r="H5182" s="3"/>
      <c r="I5182" s="2"/>
      <c r="J5182"/>
      <c r="K5182"/>
      <c r="L5182"/>
      <c r="M5182"/>
      <c r="N5182"/>
      <c r="O5182"/>
      <c r="P5182"/>
      <c r="Q5182"/>
      <c r="R5182"/>
      <c r="S5182"/>
      <c r="T5182"/>
      <c r="U5182"/>
      <c r="V5182" s="2"/>
    </row>
    <row r="5183" spans="2:22" x14ac:dyDescent="0.2">
      <c r="B5183" s="2"/>
      <c r="C5183" s="2"/>
      <c r="D5183" s="2"/>
      <c r="E5183" s="2"/>
      <c r="F5183" s="2"/>
      <c r="G5183" s="3"/>
      <c r="H5183" s="3"/>
      <c r="I5183" s="2"/>
      <c r="J5183"/>
      <c r="K5183"/>
      <c r="L5183"/>
      <c r="M5183"/>
      <c r="N5183"/>
      <c r="O5183"/>
      <c r="P5183"/>
      <c r="Q5183"/>
      <c r="R5183"/>
      <c r="S5183"/>
      <c r="T5183"/>
      <c r="U5183"/>
      <c r="V5183" s="2"/>
    </row>
    <row r="5184" spans="2:22" x14ac:dyDescent="0.2">
      <c r="B5184" s="2"/>
      <c r="C5184" s="2"/>
      <c r="D5184" s="2"/>
      <c r="E5184" s="2"/>
      <c r="F5184" s="2"/>
      <c r="G5184" s="3"/>
      <c r="H5184" s="3"/>
      <c r="I5184" s="2"/>
      <c r="J5184"/>
      <c r="K5184"/>
      <c r="L5184"/>
      <c r="M5184"/>
      <c r="N5184"/>
      <c r="O5184"/>
      <c r="P5184"/>
      <c r="Q5184"/>
      <c r="R5184"/>
      <c r="S5184"/>
      <c r="T5184"/>
      <c r="U5184"/>
      <c r="V5184" s="2"/>
    </row>
    <row r="5185" spans="2:22" x14ac:dyDescent="0.2">
      <c r="B5185" s="2"/>
      <c r="C5185" s="2"/>
      <c r="D5185" s="2"/>
      <c r="E5185" s="2"/>
      <c r="F5185" s="2"/>
      <c r="G5185" s="3"/>
      <c r="H5185" s="3"/>
      <c r="I5185" s="2"/>
      <c r="J5185"/>
      <c r="K5185"/>
      <c r="L5185"/>
      <c r="M5185"/>
      <c r="N5185"/>
      <c r="O5185"/>
      <c r="P5185"/>
      <c r="Q5185"/>
      <c r="R5185"/>
      <c r="S5185"/>
      <c r="T5185"/>
      <c r="U5185"/>
      <c r="V5185" s="2"/>
    </row>
    <row r="5186" spans="2:22" x14ac:dyDescent="0.2">
      <c r="B5186" s="2"/>
      <c r="C5186" s="2"/>
      <c r="D5186" s="2"/>
      <c r="E5186" s="2"/>
      <c r="F5186" s="2"/>
      <c r="G5186" s="3"/>
      <c r="H5186" s="3"/>
      <c r="I5186" s="2"/>
      <c r="J5186"/>
      <c r="K5186"/>
      <c r="L5186"/>
      <c r="M5186"/>
      <c r="N5186"/>
      <c r="O5186"/>
      <c r="P5186"/>
      <c r="Q5186"/>
      <c r="R5186"/>
      <c r="S5186"/>
      <c r="T5186"/>
      <c r="U5186"/>
      <c r="V5186" s="2"/>
    </row>
    <row r="5187" spans="2:22" x14ac:dyDescent="0.2">
      <c r="B5187" s="2"/>
      <c r="C5187" s="2"/>
      <c r="D5187" s="2"/>
      <c r="E5187" s="2"/>
      <c r="F5187" s="2"/>
      <c r="G5187" s="3"/>
      <c r="H5187" s="3"/>
      <c r="I5187" s="2"/>
      <c r="J5187"/>
      <c r="K5187"/>
      <c r="L5187"/>
      <c r="M5187"/>
      <c r="N5187"/>
      <c r="O5187"/>
      <c r="P5187"/>
      <c r="Q5187"/>
      <c r="R5187"/>
      <c r="S5187"/>
      <c r="T5187"/>
      <c r="U5187"/>
      <c r="V5187" s="2"/>
    </row>
    <row r="5188" spans="2:22" x14ac:dyDescent="0.2">
      <c r="B5188" s="2"/>
      <c r="C5188" s="2"/>
      <c r="D5188" s="2"/>
      <c r="E5188" s="2"/>
      <c r="F5188" s="2"/>
      <c r="G5188" s="3"/>
      <c r="H5188" s="3"/>
      <c r="I5188" s="2"/>
      <c r="J5188"/>
      <c r="K5188"/>
      <c r="L5188"/>
      <c r="M5188"/>
      <c r="N5188"/>
      <c r="O5188"/>
      <c r="P5188"/>
      <c r="Q5188"/>
      <c r="R5188"/>
      <c r="S5188"/>
      <c r="T5188"/>
      <c r="U5188"/>
      <c r="V5188" s="2"/>
    </row>
    <row r="5189" spans="2:22" x14ac:dyDescent="0.2">
      <c r="B5189" s="2"/>
      <c r="C5189" s="2"/>
      <c r="D5189" s="2"/>
      <c r="E5189" s="2"/>
      <c r="F5189" s="2"/>
      <c r="G5189" s="3"/>
      <c r="H5189" s="3"/>
      <c r="I5189" s="2"/>
      <c r="J5189"/>
      <c r="K5189"/>
      <c r="L5189"/>
      <c r="M5189"/>
      <c r="N5189"/>
      <c r="O5189"/>
      <c r="P5189"/>
      <c r="Q5189"/>
      <c r="R5189"/>
      <c r="S5189"/>
      <c r="T5189"/>
      <c r="U5189"/>
      <c r="V5189" s="2"/>
    </row>
    <row r="5190" spans="2:22" x14ac:dyDescent="0.2">
      <c r="B5190" s="2"/>
      <c r="C5190" s="2"/>
      <c r="D5190" s="2"/>
      <c r="E5190" s="2"/>
      <c r="F5190" s="2"/>
      <c r="G5190" s="3"/>
      <c r="H5190" s="3"/>
      <c r="I5190" s="2"/>
      <c r="J5190"/>
      <c r="K5190"/>
      <c r="L5190"/>
      <c r="M5190"/>
      <c r="N5190"/>
      <c r="O5190"/>
      <c r="P5190"/>
      <c r="Q5190"/>
      <c r="R5190"/>
      <c r="S5190"/>
      <c r="T5190"/>
      <c r="U5190"/>
      <c r="V5190" s="2"/>
    </row>
    <row r="5191" spans="2:22" x14ac:dyDescent="0.2">
      <c r="B5191" s="2"/>
      <c r="C5191" s="2"/>
      <c r="D5191" s="2"/>
      <c r="E5191" s="2"/>
      <c r="F5191" s="2"/>
      <c r="G5191" s="3"/>
      <c r="H5191" s="3"/>
      <c r="I5191" s="2"/>
      <c r="J5191"/>
      <c r="K5191"/>
      <c r="L5191"/>
      <c r="M5191"/>
      <c r="N5191"/>
      <c r="O5191"/>
      <c r="P5191"/>
      <c r="Q5191"/>
      <c r="R5191"/>
      <c r="S5191"/>
      <c r="T5191"/>
      <c r="U5191"/>
      <c r="V5191" s="2"/>
    </row>
    <row r="5192" spans="2:22" x14ac:dyDescent="0.2">
      <c r="B5192" s="2"/>
      <c r="C5192" s="2"/>
      <c r="D5192" s="2"/>
      <c r="E5192" s="2"/>
      <c r="F5192" s="2"/>
      <c r="G5192" s="3"/>
      <c r="H5192" s="3"/>
      <c r="I5192" s="2"/>
      <c r="J5192"/>
      <c r="K5192"/>
      <c r="L5192"/>
      <c r="M5192"/>
      <c r="N5192"/>
      <c r="O5192"/>
      <c r="P5192"/>
      <c r="Q5192"/>
      <c r="R5192"/>
      <c r="S5192"/>
      <c r="T5192"/>
      <c r="U5192"/>
      <c r="V5192" s="2"/>
    </row>
    <row r="5193" spans="2:22" x14ac:dyDescent="0.2">
      <c r="B5193" s="2"/>
      <c r="C5193" s="2"/>
      <c r="D5193" s="2"/>
      <c r="E5193" s="2"/>
      <c r="F5193" s="2"/>
      <c r="G5193" s="3"/>
      <c r="H5193" s="3"/>
      <c r="I5193" s="2"/>
      <c r="J5193"/>
      <c r="K5193"/>
      <c r="L5193"/>
      <c r="M5193"/>
      <c r="N5193"/>
      <c r="O5193"/>
      <c r="P5193"/>
      <c r="Q5193"/>
      <c r="R5193"/>
      <c r="S5193"/>
      <c r="T5193"/>
      <c r="U5193"/>
      <c r="V5193" s="2"/>
    </row>
    <row r="5194" spans="2:22" x14ac:dyDescent="0.2">
      <c r="B5194" s="2"/>
      <c r="C5194" s="2"/>
      <c r="D5194" s="2"/>
      <c r="E5194" s="2"/>
      <c r="F5194" s="2"/>
      <c r="G5194" s="3"/>
      <c r="H5194" s="3"/>
      <c r="I5194" s="2"/>
      <c r="J5194"/>
      <c r="K5194"/>
      <c r="L5194"/>
      <c r="M5194"/>
      <c r="N5194"/>
      <c r="O5194"/>
      <c r="P5194"/>
      <c r="Q5194"/>
      <c r="R5194"/>
      <c r="S5194"/>
      <c r="T5194"/>
      <c r="U5194"/>
      <c r="V5194" s="2"/>
    </row>
    <row r="5195" spans="2:22" x14ac:dyDescent="0.2">
      <c r="B5195" s="2"/>
      <c r="C5195" s="2"/>
      <c r="D5195" s="2"/>
      <c r="E5195" s="2"/>
      <c r="F5195" s="2"/>
      <c r="G5195" s="3"/>
      <c r="H5195" s="3"/>
      <c r="I5195" s="2"/>
      <c r="J5195"/>
      <c r="K5195"/>
      <c r="L5195"/>
      <c r="M5195"/>
      <c r="N5195"/>
      <c r="O5195"/>
      <c r="P5195"/>
      <c r="Q5195"/>
      <c r="R5195"/>
      <c r="S5195"/>
      <c r="T5195"/>
      <c r="U5195"/>
      <c r="V5195" s="2"/>
    </row>
    <row r="5196" spans="2:22" x14ac:dyDescent="0.2">
      <c r="B5196" s="2"/>
      <c r="C5196" s="2"/>
      <c r="D5196" s="2"/>
      <c r="E5196" s="2"/>
      <c r="F5196" s="2"/>
      <c r="G5196" s="3"/>
      <c r="H5196" s="3"/>
      <c r="I5196" s="2"/>
      <c r="J5196"/>
      <c r="K5196"/>
      <c r="L5196"/>
      <c r="M5196"/>
      <c r="N5196"/>
      <c r="O5196"/>
      <c r="P5196"/>
      <c r="Q5196"/>
      <c r="R5196"/>
      <c r="S5196"/>
      <c r="T5196"/>
      <c r="U5196"/>
      <c r="V5196" s="2"/>
    </row>
    <row r="5197" spans="2:22" x14ac:dyDescent="0.2">
      <c r="B5197" s="2"/>
      <c r="C5197" s="2"/>
      <c r="D5197" s="2"/>
      <c r="E5197" s="2"/>
      <c r="F5197" s="2"/>
      <c r="G5197" s="3"/>
      <c r="H5197" s="3"/>
      <c r="I5197" s="2"/>
      <c r="J5197"/>
      <c r="K5197"/>
      <c r="L5197"/>
      <c r="M5197"/>
      <c r="N5197"/>
      <c r="O5197"/>
      <c r="P5197"/>
      <c r="Q5197"/>
      <c r="R5197"/>
      <c r="S5197"/>
      <c r="T5197"/>
      <c r="U5197"/>
      <c r="V5197" s="2"/>
    </row>
    <row r="5198" spans="2:22" x14ac:dyDescent="0.2">
      <c r="B5198" s="2"/>
      <c r="C5198" s="2"/>
      <c r="D5198" s="2"/>
      <c r="E5198" s="2"/>
      <c r="F5198" s="2"/>
      <c r="G5198" s="3"/>
      <c r="H5198" s="3"/>
      <c r="I5198" s="2"/>
      <c r="J5198"/>
      <c r="K5198"/>
      <c r="L5198"/>
      <c r="M5198"/>
      <c r="N5198"/>
      <c r="O5198"/>
      <c r="P5198"/>
      <c r="Q5198"/>
      <c r="R5198"/>
      <c r="S5198"/>
      <c r="T5198"/>
      <c r="U5198"/>
      <c r="V5198" s="2"/>
    </row>
    <row r="5199" spans="2:22" x14ac:dyDescent="0.2">
      <c r="B5199" s="2"/>
      <c r="C5199" s="2"/>
      <c r="D5199" s="2"/>
      <c r="E5199" s="2"/>
      <c r="F5199" s="2"/>
      <c r="G5199" s="3"/>
      <c r="H5199" s="3"/>
      <c r="I5199" s="2"/>
      <c r="J5199"/>
      <c r="K5199"/>
      <c r="L5199"/>
      <c r="M5199"/>
      <c r="N5199"/>
      <c r="O5199"/>
      <c r="P5199"/>
      <c r="Q5199"/>
      <c r="R5199"/>
      <c r="S5199"/>
      <c r="T5199"/>
      <c r="U5199"/>
      <c r="V5199" s="2"/>
    </row>
    <row r="5200" spans="2:22" x14ac:dyDescent="0.2">
      <c r="B5200" s="2"/>
      <c r="C5200" s="2"/>
      <c r="D5200" s="2"/>
      <c r="E5200" s="2"/>
      <c r="F5200" s="2"/>
      <c r="G5200" s="3"/>
      <c r="H5200" s="3"/>
      <c r="I5200" s="2"/>
      <c r="J5200"/>
      <c r="K5200"/>
      <c r="L5200"/>
      <c r="M5200"/>
      <c r="N5200"/>
      <c r="O5200"/>
      <c r="P5200"/>
      <c r="Q5200"/>
      <c r="R5200"/>
      <c r="S5200"/>
      <c r="T5200"/>
      <c r="U5200"/>
      <c r="V5200" s="2"/>
    </row>
    <row r="5201" spans="2:22" x14ac:dyDescent="0.2">
      <c r="B5201" s="2"/>
      <c r="C5201" s="2"/>
      <c r="D5201" s="2"/>
      <c r="E5201" s="2"/>
      <c r="F5201" s="2"/>
      <c r="G5201" s="3"/>
      <c r="H5201" s="3"/>
      <c r="I5201" s="2"/>
      <c r="J5201"/>
      <c r="K5201"/>
      <c r="L5201"/>
      <c r="M5201"/>
      <c r="N5201"/>
      <c r="O5201"/>
      <c r="P5201"/>
      <c r="Q5201"/>
      <c r="R5201"/>
      <c r="S5201"/>
      <c r="T5201"/>
      <c r="U5201"/>
      <c r="V5201" s="2"/>
    </row>
    <row r="5202" spans="2:22" x14ac:dyDescent="0.2">
      <c r="B5202" s="2"/>
      <c r="C5202" s="2"/>
      <c r="D5202" s="2"/>
      <c r="E5202" s="2"/>
      <c r="F5202" s="2"/>
      <c r="G5202" s="3"/>
      <c r="H5202" s="3"/>
      <c r="I5202" s="2"/>
      <c r="J5202"/>
      <c r="K5202"/>
      <c r="L5202"/>
      <c r="M5202"/>
      <c r="N5202"/>
      <c r="O5202"/>
      <c r="P5202"/>
      <c r="Q5202"/>
      <c r="R5202"/>
      <c r="S5202"/>
      <c r="T5202"/>
      <c r="U5202"/>
      <c r="V5202" s="2"/>
    </row>
    <row r="5203" spans="2:22" x14ac:dyDescent="0.2">
      <c r="B5203" s="2"/>
      <c r="C5203" s="2"/>
      <c r="D5203" s="2"/>
      <c r="E5203" s="2"/>
      <c r="F5203" s="2"/>
      <c r="G5203" s="3"/>
      <c r="H5203" s="3"/>
      <c r="I5203" s="2"/>
      <c r="J5203"/>
      <c r="K5203"/>
      <c r="L5203"/>
      <c r="M5203"/>
      <c r="N5203"/>
      <c r="O5203"/>
      <c r="P5203"/>
      <c r="Q5203"/>
      <c r="R5203"/>
      <c r="S5203"/>
      <c r="T5203"/>
      <c r="U5203"/>
      <c r="V5203" s="2"/>
    </row>
    <row r="5204" spans="2:22" x14ac:dyDescent="0.2">
      <c r="B5204" s="2"/>
      <c r="C5204" s="2"/>
      <c r="D5204" s="2"/>
      <c r="E5204" s="2"/>
      <c r="F5204" s="2"/>
      <c r="G5204" s="3"/>
      <c r="H5204" s="3"/>
      <c r="I5204" s="2"/>
      <c r="J5204"/>
      <c r="K5204"/>
      <c r="L5204"/>
      <c r="M5204"/>
      <c r="N5204"/>
      <c r="O5204"/>
      <c r="P5204"/>
      <c r="Q5204"/>
      <c r="R5204"/>
      <c r="S5204"/>
      <c r="T5204"/>
      <c r="U5204"/>
      <c r="V5204" s="2"/>
    </row>
    <row r="5205" spans="2:22" x14ac:dyDescent="0.2">
      <c r="B5205" s="2"/>
      <c r="C5205" s="2"/>
      <c r="D5205" s="2"/>
      <c r="E5205" s="2"/>
      <c r="F5205" s="2"/>
      <c r="G5205" s="3"/>
      <c r="H5205" s="3"/>
      <c r="I5205" s="2"/>
      <c r="J5205"/>
      <c r="K5205"/>
      <c r="L5205"/>
      <c r="M5205"/>
      <c r="N5205"/>
      <c r="O5205"/>
      <c r="P5205"/>
      <c r="Q5205"/>
      <c r="R5205"/>
      <c r="S5205"/>
      <c r="T5205"/>
      <c r="U5205"/>
      <c r="V5205" s="2"/>
    </row>
    <row r="5206" spans="2:22" x14ac:dyDescent="0.2">
      <c r="B5206" s="2"/>
      <c r="C5206" s="2"/>
      <c r="D5206" s="2"/>
      <c r="E5206" s="2"/>
      <c r="F5206" s="2"/>
      <c r="G5206" s="3"/>
      <c r="H5206" s="3"/>
      <c r="I5206" s="2"/>
      <c r="J5206"/>
      <c r="K5206"/>
      <c r="L5206"/>
      <c r="M5206"/>
      <c r="N5206"/>
      <c r="O5206"/>
      <c r="P5206"/>
      <c r="Q5206"/>
      <c r="R5206"/>
      <c r="S5206"/>
      <c r="T5206"/>
      <c r="U5206"/>
      <c r="V5206" s="2"/>
    </row>
    <row r="5207" spans="2:22" x14ac:dyDescent="0.2">
      <c r="B5207" s="2"/>
      <c r="C5207" s="2"/>
      <c r="D5207" s="2"/>
      <c r="E5207" s="2"/>
      <c r="F5207" s="2"/>
      <c r="G5207" s="3"/>
      <c r="H5207" s="3"/>
      <c r="I5207" s="2"/>
      <c r="J5207"/>
      <c r="K5207"/>
      <c r="L5207"/>
      <c r="M5207"/>
      <c r="N5207"/>
      <c r="O5207"/>
      <c r="P5207"/>
      <c r="Q5207"/>
      <c r="R5207"/>
      <c r="S5207"/>
      <c r="T5207"/>
      <c r="U5207"/>
      <c r="V5207" s="2"/>
    </row>
    <row r="5208" spans="2:22" x14ac:dyDescent="0.2">
      <c r="B5208" s="2"/>
      <c r="C5208" s="2"/>
      <c r="D5208" s="2"/>
      <c r="E5208" s="2"/>
      <c r="F5208" s="2"/>
      <c r="G5208" s="3"/>
      <c r="H5208" s="3"/>
      <c r="I5208" s="2"/>
      <c r="J5208"/>
      <c r="K5208"/>
      <c r="L5208"/>
      <c r="M5208"/>
      <c r="N5208"/>
      <c r="O5208"/>
      <c r="P5208"/>
      <c r="Q5208"/>
      <c r="R5208"/>
      <c r="S5208"/>
      <c r="T5208"/>
      <c r="U5208"/>
      <c r="V5208" s="2"/>
    </row>
    <row r="5209" spans="2:22" x14ac:dyDescent="0.2">
      <c r="B5209" s="2"/>
      <c r="C5209" s="2"/>
      <c r="D5209" s="2"/>
      <c r="E5209" s="2"/>
      <c r="F5209" s="2"/>
      <c r="G5209" s="3"/>
      <c r="H5209" s="3"/>
      <c r="I5209" s="2"/>
      <c r="J5209"/>
      <c r="K5209"/>
      <c r="L5209"/>
      <c r="M5209"/>
      <c r="N5209"/>
      <c r="O5209"/>
      <c r="P5209"/>
      <c r="Q5209"/>
      <c r="R5209"/>
      <c r="S5209"/>
      <c r="T5209"/>
      <c r="U5209"/>
      <c r="V5209" s="2"/>
    </row>
    <row r="5210" spans="2:22" x14ac:dyDescent="0.2">
      <c r="B5210" s="2"/>
      <c r="C5210" s="2"/>
      <c r="D5210" s="2"/>
      <c r="E5210" s="2"/>
      <c r="F5210" s="2"/>
      <c r="G5210" s="3"/>
      <c r="H5210" s="3"/>
      <c r="I5210" s="2"/>
      <c r="J5210"/>
      <c r="K5210"/>
      <c r="L5210"/>
      <c r="M5210"/>
      <c r="N5210"/>
      <c r="O5210"/>
      <c r="P5210"/>
      <c r="Q5210"/>
      <c r="R5210"/>
      <c r="S5210"/>
      <c r="T5210"/>
      <c r="U5210"/>
      <c r="V5210" s="2"/>
    </row>
    <row r="5211" spans="2:22" x14ac:dyDescent="0.2">
      <c r="B5211" s="2"/>
      <c r="C5211" s="2"/>
      <c r="D5211" s="2"/>
      <c r="E5211" s="2"/>
      <c r="F5211" s="2"/>
      <c r="G5211" s="3"/>
      <c r="H5211" s="3"/>
      <c r="I5211" s="2"/>
      <c r="J5211"/>
      <c r="K5211"/>
      <c r="L5211"/>
      <c r="M5211"/>
      <c r="N5211"/>
      <c r="O5211"/>
      <c r="P5211"/>
      <c r="Q5211"/>
      <c r="R5211"/>
      <c r="S5211"/>
      <c r="T5211"/>
      <c r="U5211"/>
      <c r="V5211" s="2"/>
    </row>
    <row r="5212" spans="2:22" x14ac:dyDescent="0.2">
      <c r="B5212" s="2"/>
      <c r="C5212" s="2"/>
      <c r="D5212" s="2"/>
      <c r="E5212" s="2"/>
      <c r="F5212" s="2"/>
      <c r="G5212" s="3"/>
      <c r="H5212" s="3"/>
      <c r="I5212" s="2"/>
      <c r="J5212"/>
      <c r="K5212"/>
      <c r="L5212"/>
      <c r="M5212"/>
      <c r="N5212"/>
      <c r="O5212"/>
      <c r="P5212"/>
      <c r="Q5212"/>
      <c r="R5212"/>
      <c r="S5212"/>
      <c r="T5212"/>
      <c r="U5212"/>
      <c r="V5212" s="2"/>
    </row>
    <row r="5213" spans="2:22" x14ac:dyDescent="0.2">
      <c r="B5213" s="2"/>
      <c r="C5213" s="2"/>
      <c r="D5213" s="2"/>
      <c r="E5213" s="2"/>
      <c r="F5213" s="2"/>
      <c r="G5213" s="3"/>
      <c r="H5213" s="3"/>
      <c r="I5213" s="2"/>
      <c r="J5213"/>
      <c r="K5213"/>
      <c r="L5213"/>
      <c r="M5213"/>
      <c r="N5213"/>
      <c r="O5213"/>
      <c r="P5213"/>
      <c r="Q5213"/>
      <c r="R5213"/>
      <c r="S5213"/>
      <c r="T5213"/>
      <c r="U5213"/>
      <c r="V5213" s="2"/>
    </row>
    <row r="5214" spans="2:22" x14ac:dyDescent="0.2">
      <c r="B5214" s="2"/>
      <c r="C5214" s="2"/>
      <c r="D5214" s="2"/>
      <c r="E5214" s="2"/>
      <c r="F5214" s="2"/>
      <c r="G5214" s="3"/>
      <c r="H5214" s="3"/>
      <c r="I5214" s="2"/>
      <c r="J5214"/>
      <c r="K5214"/>
      <c r="L5214"/>
      <c r="M5214"/>
      <c r="N5214"/>
      <c r="O5214"/>
      <c r="P5214"/>
      <c r="Q5214"/>
      <c r="R5214"/>
      <c r="S5214"/>
      <c r="T5214"/>
      <c r="U5214"/>
      <c r="V5214" s="2"/>
    </row>
    <row r="5215" spans="2:22" x14ac:dyDescent="0.2">
      <c r="B5215" s="2"/>
      <c r="C5215" s="2"/>
      <c r="D5215" s="2"/>
      <c r="E5215" s="2"/>
      <c r="F5215" s="2"/>
      <c r="G5215" s="3"/>
      <c r="H5215" s="3"/>
      <c r="I5215" s="2"/>
      <c r="J5215"/>
      <c r="K5215"/>
      <c r="L5215"/>
      <c r="M5215"/>
      <c r="N5215"/>
      <c r="O5215"/>
      <c r="P5215"/>
      <c r="Q5215"/>
      <c r="R5215"/>
      <c r="S5215"/>
      <c r="T5215"/>
      <c r="U5215"/>
      <c r="V5215" s="2"/>
    </row>
    <row r="5216" spans="2:22" x14ac:dyDescent="0.2">
      <c r="B5216" s="2"/>
      <c r="C5216" s="2"/>
      <c r="D5216" s="2"/>
      <c r="E5216" s="2"/>
      <c r="F5216" s="2"/>
      <c r="G5216" s="3"/>
      <c r="H5216" s="3"/>
      <c r="I5216" s="2"/>
      <c r="J5216"/>
      <c r="K5216"/>
      <c r="L5216"/>
      <c r="M5216"/>
      <c r="N5216"/>
      <c r="O5216"/>
      <c r="P5216"/>
      <c r="Q5216"/>
      <c r="R5216"/>
      <c r="S5216"/>
      <c r="T5216"/>
      <c r="U5216"/>
      <c r="V5216" s="2"/>
    </row>
    <row r="5217" spans="2:22" x14ac:dyDescent="0.2">
      <c r="B5217" s="2"/>
      <c r="C5217" s="2"/>
      <c r="D5217" s="2"/>
      <c r="E5217" s="2"/>
      <c r="F5217" s="2"/>
      <c r="G5217" s="3"/>
      <c r="H5217" s="3"/>
      <c r="I5217" s="2"/>
      <c r="J5217"/>
      <c r="K5217"/>
      <c r="L5217"/>
      <c r="M5217"/>
      <c r="N5217"/>
      <c r="O5217"/>
      <c r="P5217"/>
      <c r="Q5217"/>
      <c r="R5217"/>
      <c r="S5217"/>
      <c r="T5217"/>
      <c r="U5217"/>
      <c r="V5217" s="2"/>
    </row>
    <row r="5218" spans="2:22" x14ac:dyDescent="0.2">
      <c r="B5218" s="2"/>
      <c r="C5218" s="2"/>
      <c r="D5218" s="2"/>
      <c r="E5218" s="2"/>
      <c r="F5218" s="2"/>
      <c r="G5218" s="3"/>
      <c r="H5218" s="3"/>
      <c r="I5218" s="2"/>
      <c r="J5218"/>
      <c r="K5218"/>
      <c r="L5218"/>
      <c r="M5218"/>
      <c r="N5218"/>
      <c r="O5218"/>
      <c r="P5218"/>
      <c r="Q5218"/>
      <c r="R5218"/>
      <c r="S5218"/>
      <c r="T5218"/>
      <c r="U5218"/>
      <c r="V5218" s="2"/>
    </row>
    <row r="5219" spans="2:22" x14ac:dyDescent="0.2">
      <c r="B5219" s="2"/>
      <c r="C5219" s="2"/>
      <c r="D5219" s="2"/>
      <c r="E5219" s="2"/>
      <c r="F5219" s="2"/>
      <c r="G5219" s="3"/>
      <c r="H5219" s="3"/>
      <c r="I5219" s="2"/>
      <c r="J5219"/>
      <c r="K5219"/>
      <c r="L5219"/>
      <c r="M5219"/>
      <c r="N5219"/>
      <c r="O5219"/>
      <c r="P5219"/>
      <c r="Q5219"/>
      <c r="R5219"/>
      <c r="S5219"/>
      <c r="T5219"/>
      <c r="U5219"/>
      <c r="V5219" s="2"/>
    </row>
    <row r="5220" spans="2:22" x14ac:dyDescent="0.2">
      <c r="B5220" s="2"/>
      <c r="C5220" s="2"/>
      <c r="D5220" s="2"/>
      <c r="E5220" s="2"/>
      <c r="F5220" s="2"/>
      <c r="G5220" s="3"/>
      <c r="H5220" s="3"/>
      <c r="I5220" s="2"/>
      <c r="J5220"/>
      <c r="K5220"/>
      <c r="L5220"/>
      <c r="M5220"/>
      <c r="N5220"/>
      <c r="O5220"/>
      <c r="P5220"/>
      <c r="Q5220"/>
      <c r="R5220"/>
      <c r="S5220"/>
      <c r="T5220"/>
      <c r="U5220"/>
      <c r="V5220" s="2"/>
    </row>
    <row r="5221" spans="2:22" x14ac:dyDescent="0.2">
      <c r="B5221" s="2"/>
      <c r="C5221" s="2"/>
      <c r="D5221" s="2"/>
      <c r="E5221" s="2"/>
      <c r="F5221" s="2"/>
      <c r="G5221" s="3"/>
      <c r="H5221" s="3"/>
      <c r="I5221" s="2"/>
      <c r="J5221"/>
      <c r="K5221"/>
      <c r="L5221"/>
      <c r="M5221"/>
      <c r="N5221"/>
      <c r="O5221"/>
      <c r="P5221"/>
      <c r="Q5221"/>
      <c r="R5221"/>
      <c r="S5221"/>
      <c r="T5221"/>
      <c r="U5221"/>
      <c r="V5221" s="2"/>
    </row>
    <row r="5222" spans="2:22" x14ac:dyDescent="0.2">
      <c r="B5222" s="2"/>
      <c r="C5222" s="2"/>
      <c r="D5222" s="2"/>
      <c r="E5222" s="2"/>
      <c r="F5222" s="2"/>
      <c r="G5222" s="3"/>
      <c r="H5222" s="3"/>
      <c r="I5222" s="2"/>
      <c r="J5222"/>
      <c r="K5222"/>
      <c r="L5222"/>
      <c r="M5222"/>
      <c r="N5222"/>
      <c r="O5222"/>
      <c r="P5222"/>
      <c r="Q5222"/>
      <c r="R5222"/>
      <c r="S5222"/>
      <c r="T5222"/>
      <c r="U5222"/>
      <c r="V5222" s="2"/>
    </row>
    <row r="5223" spans="2:22" x14ac:dyDescent="0.2">
      <c r="B5223" s="2"/>
      <c r="C5223" s="2"/>
      <c r="D5223" s="2"/>
      <c r="E5223" s="2"/>
      <c r="F5223" s="2"/>
      <c r="G5223" s="3"/>
      <c r="H5223" s="3"/>
      <c r="I5223" s="2"/>
      <c r="J5223"/>
      <c r="K5223"/>
      <c r="L5223"/>
      <c r="M5223"/>
      <c r="N5223"/>
      <c r="O5223"/>
      <c r="P5223"/>
      <c r="Q5223"/>
      <c r="R5223"/>
      <c r="S5223"/>
      <c r="T5223"/>
      <c r="U5223"/>
      <c r="V5223" s="2"/>
    </row>
    <row r="5224" spans="2:22" x14ac:dyDescent="0.2">
      <c r="B5224" s="2"/>
      <c r="C5224" s="2"/>
      <c r="D5224" s="2"/>
      <c r="E5224" s="2"/>
      <c r="F5224" s="2"/>
      <c r="G5224" s="3"/>
      <c r="H5224" s="3"/>
      <c r="I5224" s="2"/>
      <c r="J5224"/>
      <c r="K5224"/>
      <c r="L5224"/>
      <c r="M5224"/>
      <c r="N5224"/>
      <c r="O5224"/>
      <c r="P5224"/>
      <c r="Q5224"/>
      <c r="R5224"/>
      <c r="S5224"/>
      <c r="T5224"/>
      <c r="U5224"/>
      <c r="V5224" s="2"/>
    </row>
    <row r="5225" spans="2:22" x14ac:dyDescent="0.2">
      <c r="B5225" s="2"/>
      <c r="C5225" s="2"/>
      <c r="D5225" s="2"/>
      <c r="E5225" s="2"/>
      <c r="F5225" s="2"/>
      <c r="G5225" s="3"/>
      <c r="H5225" s="3"/>
      <c r="I5225" s="2"/>
      <c r="J5225"/>
      <c r="K5225"/>
      <c r="L5225"/>
      <c r="M5225"/>
      <c r="N5225"/>
      <c r="O5225"/>
      <c r="P5225"/>
      <c r="Q5225"/>
      <c r="R5225"/>
      <c r="S5225"/>
      <c r="T5225"/>
      <c r="U5225"/>
      <c r="V5225" s="2"/>
    </row>
    <row r="5226" spans="2:22" x14ac:dyDescent="0.2">
      <c r="B5226" s="2"/>
      <c r="C5226" s="2"/>
      <c r="D5226" s="2"/>
      <c r="E5226" s="2"/>
      <c r="F5226" s="2"/>
      <c r="G5226" s="3"/>
      <c r="H5226" s="3"/>
      <c r="I5226" s="2"/>
      <c r="J5226"/>
      <c r="K5226"/>
      <c r="L5226"/>
      <c r="M5226"/>
      <c r="N5226"/>
      <c r="O5226"/>
      <c r="P5226"/>
      <c r="Q5226"/>
      <c r="R5226"/>
      <c r="S5226"/>
      <c r="T5226"/>
      <c r="U5226"/>
      <c r="V5226" s="2"/>
    </row>
    <row r="5227" spans="2:22" x14ac:dyDescent="0.2">
      <c r="B5227" s="2"/>
      <c r="C5227" s="2"/>
      <c r="D5227" s="2"/>
      <c r="E5227" s="2"/>
      <c r="F5227" s="2"/>
      <c r="G5227" s="3"/>
      <c r="H5227" s="3"/>
      <c r="I5227" s="2"/>
      <c r="J5227"/>
      <c r="K5227"/>
      <c r="L5227"/>
      <c r="M5227"/>
      <c r="N5227"/>
      <c r="O5227"/>
      <c r="P5227"/>
      <c r="Q5227"/>
      <c r="R5227"/>
      <c r="S5227"/>
      <c r="T5227"/>
      <c r="U5227"/>
      <c r="V5227" s="2"/>
    </row>
    <row r="5228" spans="2:22" x14ac:dyDescent="0.2">
      <c r="B5228" s="2"/>
      <c r="C5228" s="2"/>
      <c r="D5228" s="2"/>
      <c r="E5228" s="2"/>
      <c r="F5228" s="2"/>
      <c r="G5228" s="3"/>
      <c r="H5228" s="3"/>
      <c r="I5228" s="2"/>
      <c r="J5228"/>
      <c r="K5228"/>
      <c r="L5228"/>
      <c r="M5228"/>
      <c r="N5228"/>
      <c r="O5228"/>
      <c r="P5228"/>
      <c r="Q5228"/>
      <c r="R5228"/>
      <c r="S5228"/>
      <c r="T5228"/>
      <c r="U5228"/>
      <c r="V5228" s="2"/>
    </row>
    <row r="5229" spans="2:22" x14ac:dyDescent="0.2">
      <c r="B5229" s="2"/>
      <c r="C5229" s="2"/>
      <c r="D5229" s="2"/>
      <c r="E5229" s="2"/>
      <c r="F5229" s="2"/>
      <c r="G5229" s="3"/>
      <c r="H5229" s="3"/>
      <c r="I5229" s="2"/>
      <c r="J5229"/>
      <c r="K5229"/>
      <c r="L5229"/>
      <c r="M5229"/>
      <c r="N5229"/>
      <c r="O5229"/>
      <c r="P5229"/>
      <c r="Q5229"/>
      <c r="R5229"/>
      <c r="S5229"/>
      <c r="T5229"/>
      <c r="U5229"/>
      <c r="V5229" s="2"/>
    </row>
    <row r="5230" spans="2:22" x14ac:dyDescent="0.2">
      <c r="B5230" s="2"/>
      <c r="C5230" s="2"/>
      <c r="D5230" s="2"/>
      <c r="E5230" s="2"/>
      <c r="F5230" s="2"/>
      <c r="G5230" s="3"/>
      <c r="H5230" s="3"/>
      <c r="I5230" s="2"/>
      <c r="J5230"/>
      <c r="K5230"/>
      <c r="L5230"/>
      <c r="M5230"/>
      <c r="N5230"/>
      <c r="O5230"/>
      <c r="P5230"/>
      <c r="Q5230"/>
      <c r="R5230"/>
      <c r="S5230"/>
      <c r="T5230"/>
      <c r="U5230"/>
      <c r="V5230" s="2"/>
    </row>
    <row r="5231" spans="2:22" x14ac:dyDescent="0.2">
      <c r="B5231" s="2"/>
      <c r="C5231" s="2"/>
      <c r="D5231" s="2"/>
      <c r="E5231" s="2"/>
      <c r="F5231" s="2"/>
      <c r="G5231" s="3"/>
      <c r="H5231" s="3"/>
      <c r="I5231" s="2"/>
      <c r="J5231"/>
      <c r="K5231"/>
      <c r="L5231"/>
      <c r="M5231"/>
      <c r="N5231"/>
      <c r="O5231"/>
      <c r="P5231"/>
      <c r="Q5231"/>
      <c r="R5231"/>
      <c r="S5231"/>
      <c r="T5231"/>
      <c r="U5231"/>
      <c r="V5231" s="2"/>
    </row>
    <row r="5232" spans="2:22" x14ac:dyDescent="0.2">
      <c r="B5232" s="2"/>
      <c r="C5232" s="2"/>
      <c r="D5232" s="2"/>
      <c r="E5232" s="2"/>
      <c r="F5232" s="2"/>
      <c r="G5232" s="3"/>
      <c r="H5232" s="3"/>
      <c r="I5232" s="2"/>
      <c r="J5232"/>
      <c r="K5232"/>
      <c r="L5232"/>
      <c r="M5232"/>
      <c r="N5232"/>
      <c r="O5232"/>
      <c r="P5232"/>
      <c r="Q5232"/>
      <c r="R5232"/>
      <c r="S5232"/>
      <c r="T5232"/>
      <c r="U5232"/>
      <c r="V5232" s="2"/>
    </row>
    <row r="5233" spans="2:22" x14ac:dyDescent="0.2">
      <c r="B5233" s="2"/>
      <c r="C5233" s="2"/>
      <c r="D5233" s="2"/>
      <c r="E5233" s="2"/>
      <c r="F5233" s="2"/>
      <c r="G5233" s="3"/>
      <c r="H5233" s="3"/>
      <c r="I5233" s="2"/>
      <c r="J5233"/>
      <c r="K5233"/>
      <c r="L5233"/>
      <c r="M5233"/>
      <c r="N5233"/>
      <c r="O5233"/>
      <c r="P5233"/>
      <c r="Q5233"/>
      <c r="R5233"/>
      <c r="S5233"/>
      <c r="T5233"/>
      <c r="U5233"/>
      <c r="V5233" s="2"/>
    </row>
    <row r="5234" spans="2:22" x14ac:dyDescent="0.2">
      <c r="B5234" s="2"/>
      <c r="C5234" s="2"/>
      <c r="D5234" s="2"/>
      <c r="E5234" s="2"/>
      <c r="F5234" s="2"/>
      <c r="G5234" s="3"/>
      <c r="H5234" s="3"/>
      <c r="I5234" s="2"/>
      <c r="J5234"/>
      <c r="K5234"/>
      <c r="L5234"/>
      <c r="M5234"/>
      <c r="N5234"/>
      <c r="O5234"/>
      <c r="P5234"/>
      <c r="Q5234"/>
      <c r="R5234"/>
      <c r="S5234"/>
      <c r="T5234"/>
      <c r="U5234"/>
      <c r="V5234" s="2"/>
    </row>
    <row r="5235" spans="2:22" x14ac:dyDescent="0.2">
      <c r="B5235" s="2"/>
      <c r="C5235" s="2"/>
      <c r="D5235" s="2"/>
      <c r="E5235" s="2"/>
      <c r="F5235" s="2"/>
      <c r="G5235" s="3"/>
      <c r="H5235" s="3"/>
      <c r="I5235" s="2"/>
      <c r="J5235"/>
      <c r="K5235"/>
      <c r="L5235"/>
      <c r="M5235"/>
      <c r="N5235"/>
      <c r="O5235"/>
      <c r="P5235"/>
      <c r="Q5235"/>
      <c r="R5235"/>
      <c r="S5235"/>
      <c r="T5235"/>
      <c r="U5235"/>
      <c r="V5235" s="2"/>
    </row>
    <row r="5236" spans="2:22" x14ac:dyDescent="0.2">
      <c r="B5236" s="2"/>
      <c r="C5236" s="2"/>
      <c r="D5236" s="2"/>
      <c r="E5236" s="2"/>
      <c r="F5236" s="2"/>
      <c r="G5236" s="3"/>
      <c r="H5236" s="3"/>
      <c r="I5236" s="2"/>
      <c r="J5236"/>
      <c r="K5236"/>
      <c r="L5236"/>
      <c r="M5236"/>
      <c r="N5236"/>
      <c r="O5236"/>
      <c r="P5236"/>
      <c r="Q5236"/>
      <c r="R5236"/>
      <c r="S5236"/>
      <c r="T5236"/>
      <c r="U5236"/>
      <c r="V5236" s="2"/>
    </row>
    <row r="5237" spans="2:22" x14ac:dyDescent="0.2">
      <c r="B5237" s="2"/>
      <c r="C5237" s="2"/>
      <c r="D5237" s="2"/>
      <c r="E5237" s="2"/>
      <c r="F5237" s="2"/>
      <c r="G5237" s="3"/>
      <c r="H5237" s="3"/>
      <c r="I5237" s="2"/>
      <c r="J5237"/>
      <c r="K5237"/>
      <c r="L5237"/>
      <c r="M5237"/>
      <c r="N5237"/>
      <c r="O5237"/>
      <c r="P5237"/>
      <c r="Q5237"/>
      <c r="R5237"/>
      <c r="S5237"/>
      <c r="T5237"/>
      <c r="U5237"/>
      <c r="V5237" s="2"/>
    </row>
    <row r="5238" spans="2:22" x14ac:dyDescent="0.2">
      <c r="B5238" s="2"/>
      <c r="C5238" s="2"/>
      <c r="D5238" s="2"/>
      <c r="E5238" s="2"/>
      <c r="F5238" s="2"/>
      <c r="G5238" s="3"/>
      <c r="H5238" s="3"/>
      <c r="I5238" s="2"/>
      <c r="J5238"/>
      <c r="K5238"/>
      <c r="L5238"/>
      <c r="M5238"/>
      <c r="N5238"/>
      <c r="O5238"/>
      <c r="P5238"/>
      <c r="Q5238"/>
      <c r="R5238"/>
      <c r="S5238"/>
      <c r="T5238"/>
      <c r="U5238"/>
      <c r="V5238" s="2"/>
    </row>
    <row r="5239" spans="2:22" x14ac:dyDescent="0.2">
      <c r="B5239" s="2"/>
      <c r="C5239" s="2"/>
      <c r="D5239" s="2"/>
      <c r="E5239" s="2"/>
      <c r="F5239" s="2"/>
      <c r="G5239" s="3"/>
      <c r="H5239" s="3"/>
      <c r="I5239" s="2"/>
      <c r="J5239"/>
      <c r="K5239"/>
      <c r="L5239"/>
      <c r="M5239"/>
      <c r="N5239"/>
      <c r="O5239"/>
      <c r="P5239"/>
      <c r="Q5239"/>
      <c r="R5239"/>
      <c r="S5239"/>
      <c r="T5239"/>
      <c r="U5239"/>
      <c r="V5239" s="2"/>
    </row>
    <row r="5240" spans="2:22" x14ac:dyDescent="0.2">
      <c r="B5240" s="2"/>
      <c r="C5240" s="2"/>
      <c r="D5240" s="2"/>
      <c r="E5240" s="2"/>
      <c r="F5240" s="2"/>
      <c r="G5240" s="3"/>
      <c r="H5240" s="3"/>
      <c r="I5240" s="2"/>
      <c r="J5240"/>
      <c r="K5240"/>
      <c r="L5240"/>
      <c r="M5240"/>
      <c r="N5240"/>
      <c r="O5240"/>
      <c r="P5240"/>
      <c r="Q5240"/>
      <c r="R5240"/>
      <c r="S5240"/>
      <c r="T5240"/>
      <c r="U5240"/>
      <c r="V5240" s="2"/>
    </row>
    <row r="5241" spans="2:22" x14ac:dyDescent="0.2">
      <c r="B5241" s="2"/>
      <c r="C5241" s="2"/>
      <c r="D5241" s="2"/>
      <c r="E5241" s="2"/>
      <c r="F5241" s="2"/>
      <c r="G5241" s="3"/>
      <c r="H5241" s="3"/>
      <c r="I5241" s="2"/>
      <c r="J5241"/>
      <c r="K5241"/>
      <c r="L5241"/>
      <c r="M5241"/>
      <c r="N5241"/>
      <c r="O5241"/>
      <c r="P5241"/>
      <c r="Q5241"/>
      <c r="R5241"/>
      <c r="S5241"/>
      <c r="T5241"/>
      <c r="U5241"/>
      <c r="V5241" s="2"/>
    </row>
    <row r="5242" spans="2:22" x14ac:dyDescent="0.2">
      <c r="B5242" s="2"/>
      <c r="C5242" s="2"/>
      <c r="D5242" s="2"/>
      <c r="E5242" s="2"/>
      <c r="F5242" s="2"/>
      <c r="G5242" s="3"/>
      <c r="H5242" s="3"/>
      <c r="I5242" s="2"/>
      <c r="J5242"/>
      <c r="K5242"/>
      <c r="L5242"/>
      <c r="M5242"/>
      <c r="N5242"/>
      <c r="O5242"/>
      <c r="P5242"/>
      <c r="Q5242"/>
      <c r="R5242"/>
      <c r="S5242"/>
      <c r="T5242"/>
      <c r="U5242"/>
      <c r="V5242" s="2"/>
    </row>
    <row r="5243" spans="2:22" x14ac:dyDescent="0.2">
      <c r="B5243" s="2"/>
      <c r="C5243" s="2"/>
      <c r="D5243" s="2"/>
      <c r="E5243" s="2"/>
      <c r="F5243" s="2"/>
      <c r="G5243" s="3"/>
      <c r="H5243" s="3"/>
      <c r="I5243" s="2"/>
      <c r="J5243"/>
      <c r="K5243"/>
      <c r="L5243"/>
      <c r="M5243"/>
      <c r="N5243"/>
      <c r="O5243"/>
      <c r="P5243"/>
      <c r="Q5243"/>
      <c r="R5243"/>
      <c r="S5243"/>
      <c r="T5243"/>
      <c r="U5243"/>
      <c r="V5243" s="2"/>
    </row>
    <row r="5244" spans="2:22" x14ac:dyDescent="0.2">
      <c r="B5244" s="2"/>
      <c r="C5244" s="2"/>
      <c r="D5244" s="2"/>
      <c r="E5244" s="2"/>
      <c r="F5244" s="2"/>
      <c r="G5244" s="3"/>
      <c r="H5244" s="3"/>
      <c r="I5244" s="2"/>
      <c r="J5244"/>
      <c r="K5244"/>
      <c r="L5244"/>
      <c r="M5244"/>
      <c r="N5244"/>
      <c r="O5244"/>
      <c r="P5244"/>
      <c r="Q5244"/>
      <c r="R5244"/>
      <c r="S5244"/>
      <c r="T5244"/>
      <c r="U5244"/>
      <c r="V5244" s="2"/>
    </row>
    <row r="5245" spans="2:22" x14ac:dyDescent="0.2">
      <c r="B5245" s="2"/>
      <c r="C5245" s="2"/>
      <c r="D5245" s="2"/>
      <c r="E5245" s="2"/>
      <c r="F5245" s="2"/>
      <c r="G5245" s="3"/>
      <c r="H5245" s="3"/>
      <c r="I5245" s="2"/>
      <c r="J5245"/>
      <c r="K5245"/>
      <c r="L5245"/>
      <c r="M5245"/>
      <c r="N5245"/>
      <c r="O5245"/>
      <c r="P5245"/>
      <c r="Q5245"/>
      <c r="R5245"/>
      <c r="S5245"/>
      <c r="T5245"/>
      <c r="U5245"/>
      <c r="V5245" s="2"/>
    </row>
    <row r="5246" spans="2:22" x14ac:dyDescent="0.2">
      <c r="B5246" s="2"/>
      <c r="C5246" s="2"/>
      <c r="D5246" s="2"/>
      <c r="E5246" s="2"/>
      <c r="F5246" s="2"/>
      <c r="G5246" s="3"/>
      <c r="H5246" s="3"/>
      <c r="I5246" s="2"/>
      <c r="J5246"/>
      <c r="K5246"/>
      <c r="L5246"/>
      <c r="M5246"/>
      <c r="N5246"/>
      <c r="O5246"/>
      <c r="P5246"/>
      <c r="Q5246"/>
      <c r="R5246"/>
      <c r="S5246"/>
      <c r="T5246"/>
      <c r="U5246"/>
      <c r="V5246" s="2"/>
    </row>
    <row r="5247" spans="2:22" x14ac:dyDescent="0.2">
      <c r="B5247" s="2"/>
      <c r="C5247" s="2"/>
      <c r="D5247" s="2"/>
      <c r="E5247" s="2"/>
      <c r="F5247" s="2"/>
      <c r="G5247" s="3"/>
      <c r="H5247" s="3"/>
      <c r="I5247" s="2"/>
      <c r="J5247"/>
      <c r="K5247"/>
      <c r="L5247"/>
      <c r="M5247"/>
      <c r="N5247"/>
      <c r="O5247"/>
      <c r="P5247"/>
      <c r="Q5247"/>
      <c r="R5247"/>
      <c r="S5247"/>
      <c r="T5247"/>
      <c r="U5247"/>
      <c r="V5247" s="2"/>
    </row>
    <row r="5248" spans="2:22" x14ac:dyDescent="0.2">
      <c r="B5248" s="2"/>
      <c r="C5248" s="2"/>
      <c r="D5248" s="2"/>
      <c r="E5248" s="2"/>
      <c r="F5248" s="2"/>
      <c r="G5248" s="3"/>
      <c r="H5248" s="3"/>
      <c r="I5248" s="2"/>
      <c r="J5248"/>
      <c r="K5248"/>
      <c r="L5248"/>
      <c r="M5248"/>
      <c r="N5248"/>
      <c r="O5248"/>
      <c r="P5248"/>
      <c r="Q5248"/>
      <c r="R5248"/>
      <c r="S5248"/>
      <c r="T5248"/>
      <c r="U5248"/>
      <c r="V5248" s="2"/>
    </row>
    <row r="5249" spans="2:22" x14ac:dyDescent="0.2">
      <c r="B5249" s="2"/>
      <c r="C5249" s="2"/>
      <c r="D5249" s="2"/>
      <c r="E5249" s="2"/>
      <c r="F5249" s="2"/>
      <c r="G5249" s="3"/>
      <c r="H5249" s="3"/>
      <c r="I5249" s="2"/>
      <c r="J5249"/>
      <c r="K5249"/>
      <c r="L5249"/>
      <c r="M5249"/>
      <c r="N5249"/>
      <c r="O5249"/>
      <c r="P5249"/>
      <c r="Q5249"/>
      <c r="R5249"/>
      <c r="S5249"/>
      <c r="T5249"/>
      <c r="U5249"/>
      <c r="V5249" s="2"/>
    </row>
    <row r="5250" spans="2:22" x14ac:dyDescent="0.2">
      <c r="B5250" s="2"/>
      <c r="C5250" s="2"/>
      <c r="D5250" s="2"/>
      <c r="E5250" s="2"/>
      <c r="F5250" s="2"/>
      <c r="G5250" s="3"/>
      <c r="H5250" s="3"/>
      <c r="I5250" s="2"/>
      <c r="J5250"/>
      <c r="K5250"/>
      <c r="L5250"/>
      <c r="M5250"/>
      <c r="N5250"/>
      <c r="O5250"/>
      <c r="P5250"/>
      <c r="Q5250"/>
      <c r="R5250"/>
      <c r="S5250"/>
      <c r="T5250"/>
      <c r="U5250"/>
      <c r="V5250" s="2"/>
    </row>
    <row r="5251" spans="2:22" x14ac:dyDescent="0.2">
      <c r="B5251" s="2"/>
      <c r="C5251" s="2"/>
      <c r="D5251" s="2"/>
      <c r="E5251" s="2"/>
      <c r="F5251" s="2"/>
      <c r="G5251" s="3"/>
      <c r="H5251" s="3"/>
      <c r="I5251" s="2"/>
      <c r="J5251"/>
      <c r="K5251"/>
      <c r="L5251"/>
      <c r="M5251"/>
      <c r="N5251"/>
      <c r="O5251"/>
      <c r="P5251"/>
      <c r="Q5251"/>
      <c r="R5251"/>
      <c r="S5251"/>
      <c r="T5251"/>
      <c r="U5251"/>
      <c r="V5251" s="2"/>
    </row>
    <row r="5252" spans="2:22" x14ac:dyDescent="0.2">
      <c r="B5252" s="2"/>
      <c r="C5252" s="2"/>
      <c r="D5252" s="2"/>
      <c r="E5252" s="2"/>
      <c r="F5252" s="2"/>
      <c r="G5252" s="3"/>
      <c r="H5252" s="3"/>
      <c r="I5252" s="2"/>
      <c r="J5252"/>
      <c r="K5252"/>
      <c r="L5252"/>
      <c r="M5252"/>
      <c r="N5252"/>
      <c r="O5252"/>
      <c r="P5252"/>
      <c r="Q5252"/>
      <c r="R5252"/>
      <c r="S5252"/>
      <c r="T5252"/>
      <c r="U5252"/>
      <c r="V5252" s="2"/>
    </row>
    <row r="5253" spans="2:22" x14ac:dyDescent="0.2">
      <c r="B5253" s="2"/>
      <c r="C5253" s="2"/>
      <c r="D5253" s="2"/>
      <c r="E5253" s="2"/>
      <c r="F5253" s="2"/>
      <c r="G5253" s="3"/>
      <c r="H5253" s="3"/>
      <c r="I5253" s="2"/>
      <c r="J5253"/>
      <c r="K5253"/>
      <c r="L5253"/>
      <c r="M5253"/>
      <c r="N5253"/>
      <c r="O5253"/>
      <c r="P5253"/>
      <c r="Q5253"/>
      <c r="R5253"/>
      <c r="S5253"/>
      <c r="T5253"/>
      <c r="U5253"/>
      <c r="V5253" s="2"/>
    </row>
    <row r="5254" spans="2:22" x14ac:dyDescent="0.2">
      <c r="B5254" s="2"/>
      <c r="C5254" s="2"/>
      <c r="D5254" s="2"/>
      <c r="E5254" s="2"/>
      <c r="F5254" s="2"/>
      <c r="G5254" s="3"/>
      <c r="H5254" s="3"/>
      <c r="I5254" s="2"/>
      <c r="J5254"/>
      <c r="K5254"/>
      <c r="L5254"/>
      <c r="M5254"/>
      <c r="N5254"/>
      <c r="O5254"/>
      <c r="P5254"/>
      <c r="Q5254"/>
      <c r="R5254"/>
      <c r="S5254"/>
      <c r="T5254"/>
      <c r="U5254"/>
      <c r="V5254" s="2"/>
    </row>
    <row r="5255" spans="2:22" x14ac:dyDescent="0.2">
      <c r="B5255" s="2"/>
      <c r="C5255" s="2"/>
      <c r="D5255" s="2"/>
      <c r="E5255" s="2"/>
      <c r="F5255" s="2"/>
      <c r="G5255" s="3"/>
      <c r="H5255" s="3"/>
      <c r="I5255" s="2"/>
      <c r="J5255"/>
      <c r="K5255"/>
      <c r="L5255"/>
      <c r="M5255"/>
      <c r="N5255"/>
      <c r="O5255"/>
      <c r="P5255"/>
      <c r="Q5255"/>
      <c r="R5255"/>
      <c r="S5255"/>
      <c r="T5255"/>
      <c r="U5255"/>
      <c r="V5255" s="2"/>
    </row>
    <row r="5256" spans="2:22" x14ac:dyDescent="0.2">
      <c r="B5256" s="2"/>
      <c r="C5256" s="2"/>
      <c r="D5256" s="2"/>
      <c r="E5256" s="2"/>
      <c r="F5256" s="2"/>
      <c r="G5256" s="3"/>
      <c r="H5256" s="3"/>
      <c r="I5256" s="2"/>
      <c r="J5256"/>
      <c r="K5256"/>
      <c r="L5256"/>
      <c r="M5256"/>
      <c r="N5256"/>
      <c r="O5256"/>
      <c r="P5256"/>
      <c r="Q5256"/>
      <c r="R5256"/>
      <c r="S5256"/>
      <c r="T5256"/>
      <c r="U5256"/>
      <c r="V5256" s="2"/>
    </row>
    <row r="5257" spans="2:22" x14ac:dyDescent="0.2">
      <c r="B5257" s="2"/>
      <c r="C5257" s="2"/>
      <c r="D5257" s="2"/>
      <c r="E5257" s="2"/>
      <c r="F5257" s="2"/>
      <c r="G5257" s="3"/>
      <c r="H5257" s="3"/>
      <c r="I5257" s="2"/>
      <c r="J5257"/>
      <c r="K5257"/>
      <c r="L5257"/>
      <c r="M5257"/>
      <c r="N5257"/>
      <c r="O5257"/>
      <c r="P5257"/>
      <c r="Q5257"/>
      <c r="R5257"/>
      <c r="S5257"/>
      <c r="T5257"/>
      <c r="U5257"/>
      <c r="V5257" s="2"/>
    </row>
    <row r="5258" spans="2:22" x14ac:dyDescent="0.2">
      <c r="B5258" s="2"/>
      <c r="C5258" s="2"/>
      <c r="D5258" s="2"/>
      <c r="E5258" s="2"/>
      <c r="F5258" s="2"/>
      <c r="G5258" s="3"/>
      <c r="H5258" s="3"/>
      <c r="I5258" s="2"/>
      <c r="J5258"/>
      <c r="K5258"/>
      <c r="L5258"/>
      <c r="M5258"/>
      <c r="N5258"/>
      <c r="O5258"/>
      <c r="P5258"/>
      <c r="Q5258"/>
      <c r="R5258"/>
      <c r="S5258"/>
      <c r="T5258"/>
      <c r="U5258"/>
      <c r="V5258" s="2"/>
    </row>
    <row r="5259" spans="2:22" x14ac:dyDescent="0.2">
      <c r="B5259" s="2"/>
      <c r="C5259" s="2"/>
      <c r="D5259" s="2"/>
      <c r="E5259" s="2"/>
      <c r="F5259" s="2"/>
      <c r="G5259" s="3"/>
      <c r="H5259" s="3"/>
      <c r="I5259" s="2"/>
      <c r="J5259"/>
      <c r="K5259"/>
      <c r="L5259"/>
      <c r="M5259"/>
      <c r="N5259"/>
      <c r="O5259"/>
      <c r="P5259"/>
      <c r="Q5259"/>
      <c r="R5259"/>
      <c r="S5259"/>
      <c r="T5259"/>
      <c r="U5259"/>
      <c r="V5259" s="2"/>
    </row>
    <row r="5260" spans="2:22" x14ac:dyDescent="0.2">
      <c r="B5260" s="2"/>
      <c r="C5260" s="2"/>
      <c r="D5260" s="2"/>
      <c r="E5260" s="2"/>
      <c r="F5260" s="2"/>
      <c r="G5260" s="3"/>
      <c r="H5260" s="3"/>
      <c r="I5260" s="2"/>
      <c r="J5260"/>
      <c r="K5260"/>
      <c r="L5260"/>
      <c r="M5260"/>
      <c r="N5260"/>
      <c r="O5260"/>
      <c r="P5260"/>
      <c r="Q5260"/>
      <c r="R5260"/>
      <c r="S5260"/>
      <c r="T5260"/>
      <c r="U5260"/>
      <c r="V5260" s="2"/>
    </row>
    <row r="5261" spans="2:22" x14ac:dyDescent="0.2">
      <c r="B5261" s="2"/>
      <c r="C5261" s="2"/>
      <c r="D5261" s="2"/>
      <c r="E5261" s="2"/>
      <c r="F5261" s="2"/>
      <c r="G5261" s="3"/>
      <c r="H5261" s="3"/>
      <c r="I5261" s="2"/>
      <c r="J5261"/>
      <c r="K5261"/>
      <c r="L5261"/>
      <c r="M5261"/>
      <c r="N5261"/>
      <c r="O5261"/>
      <c r="P5261"/>
      <c r="Q5261"/>
      <c r="R5261"/>
      <c r="S5261"/>
      <c r="T5261"/>
      <c r="U5261"/>
      <c r="V5261" s="2"/>
    </row>
    <row r="5262" spans="2:22" x14ac:dyDescent="0.2">
      <c r="B5262" s="2"/>
      <c r="C5262" s="2"/>
      <c r="D5262" s="2"/>
      <c r="E5262" s="2"/>
      <c r="F5262" s="2"/>
      <c r="G5262" s="3"/>
      <c r="H5262" s="3"/>
      <c r="I5262" s="2"/>
      <c r="J5262"/>
      <c r="K5262"/>
      <c r="L5262"/>
      <c r="M5262"/>
      <c r="N5262"/>
      <c r="O5262"/>
      <c r="P5262"/>
      <c r="Q5262"/>
      <c r="R5262"/>
      <c r="S5262"/>
      <c r="T5262"/>
      <c r="U5262"/>
      <c r="V5262" s="2"/>
    </row>
    <row r="5263" spans="2:22" x14ac:dyDescent="0.2">
      <c r="B5263" s="2"/>
      <c r="C5263" s="2"/>
      <c r="D5263" s="2"/>
      <c r="E5263" s="2"/>
      <c r="F5263" s="2"/>
      <c r="G5263" s="3"/>
      <c r="H5263" s="3"/>
      <c r="I5263" s="2"/>
      <c r="J5263"/>
      <c r="K5263"/>
      <c r="L5263"/>
      <c r="M5263"/>
      <c r="N5263"/>
      <c r="O5263"/>
      <c r="P5263"/>
      <c r="Q5263"/>
      <c r="R5263"/>
      <c r="S5263"/>
      <c r="T5263"/>
      <c r="U5263"/>
      <c r="V5263" s="2"/>
    </row>
    <row r="5264" spans="2:22" x14ac:dyDescent="0.2">
      <c r="B5264" s="2"/>
      <c r="C5264" s="2"/>
      <c r="D5264" s="2"/>
      <c r="E5264" s="2"/>
      <c r="F5264" s="2"/>
      <c r="G5264" s="3"/>
      <c r="H5264" s="3"/>
      <c r="I5264" s="2"/>
      <c r="J5264"/>
      <c r="K5264"/>
      <c r="L5264"/>
      <c r="M5264"/>
      <c r="N5264"/>
      <c r="O5264"/>
      <c r="P5264"/>
      <c r="Q5264"/>
      <c r="R5264"/>
      <c r="S5264"/>
      <c r="T5264"/>
      <c r="U5264"/>
      <c r="V5264" s="2"/>
    </row>
    <row r="5265" spans="2:22" x14ac:dyDescent="0.2">
      <c r="B5265" s="2"/>
      <c r="C5265" s="2"/>
      <c r="D5265" s="2"/>
      <c r="E5265" s="2"/>
      <c r="F5265" s="2"/>
      <c r="G5265" s="3"/>
      <c r="H5265" s="3"/>
      <c r="I5265" s="2"/>
      <c r="J5265"/>
      <c r="K5265"/>
      <c r="L5265"/>
      <c r="M5265"/>
      <c r="N5265"/>
      <c r="O5265"/>
      <c r="P5265"/>
      <c r="Q5265"/>
      <c r="R5265"/>
      <c r="S5265"/>
      <c r="T5265"/>
      <c r="U5265"/>
      <c r="V5265" s="2"/>
    </row>
    <row r="5266" spans="2:22" x14ac:dyDescent="0.2">
      <c r="B5266" s="2"/>
      <c r="C5266" s="2"/>
      <c r="D5266" s="2"/>
      <c r="E5266" s="2"/>
      <c r="F5266" s="2"/>
      <c r="G5266" s="3"/>
      <c r="H5266" s="3"/>
      <c r="I5266" s="2"/>
      <c r="J5266"/>
      <c r="K5266"/>
      <c r="L5266"/>
      <c r="M5266"/>
      <c r="N5266"/>
      <c r="O5266"/>
      <c r="P5266"/>
      <c r="Q5266"/>
      <c r="R5266"/>
      <c r="S5266"/>
      <c r="T5266"/>
      <c r="U5266"/>
      <c r="V5266" s="2"/>
    </row>
    <row r="5267" spans="2:22" x14ac:dyDescent="0.2">
      <c r="B5267" s="2"/>
      <c r="C5267" s="2"/>
      <c r="D5267" s="2"/>
      <c r="E5267" s="2"/>
      <c r="F5267" s="2"/>
      <c r="G5267" s="3"/>
      <c r="H5267" s="3"/>
      <c r="I5267" s="2"/>
      <c r="J5267"/>
      <c r="K5267"/>
      <c r="L5267"/>
      <c r="M5267"/>
      <c r="N5267"/>
      <c r="O5267"/>
      <c r="P5267"/>
      <c r="Q5267"/>
      <c r="R5267"/>
      <c r="S5267"/>
      <c r="T5267"/>
      <c r="U5267"/>
      <c r="V5267" s="2"/>
    </row>
    <row r="5268" spans="2:22" x14ac:dyDescent="0.2">
      <c r="B5268" s="2"/>
      <c r="C5268" s="2"/>
      <c r="D5268" s="2"/>
      <c r="E5268" s="2"/>
      <c r="F5268" s="2"/>
      <c r="G5268" s="3"/>
      <c r="H5268" s="3"/>
      <c r="I5268" s="2"/>
      <c r="J5268"/>
      <c r="K5268"/>
      <c r="L5268"/>
      <c r="M5268"/>
      <c r="N5268"/>
      <c r="O5268"/>
      <c r="P5268"/>
      <c r="Q5268"/>
      <c r="R5268"/>
      <c r="S5268"/>
      <c r="T5268"/>
      <c r="U5268"/>
      <c r="V5268" s="2"/>
    </row>
    <row r="5269" spans="2:22" x14ac:dyDescent="0.2">
      <c r="B5269" s="2"/>
      <c r="C5269" s="2"/>
      <c r="D5269" s="2"/>
      <c r="E5269" s="2"/>
      <c r="F5269" s="2"/>
      <c r="G5269" s="3"/>
      <c r="H5269" s="3"/>
      <c r="I5269" s="2"/>
      <c r="J5269"/>
      <c r="K5269"/>
      <c r="L5269"/>
      <c r="M5269"/>
      <c r="N5269"/>
      <c r="O5269"/>
      <c r="P5269"/>
      <c r="Q5269"/>
      <c r="R5269"/>
      <c r="S5269"/>
      <c r="T5269"/>
      <c r="U5269"/>
      <c r="V5269" s="2"/>
    </row>
    <row r="5270" spans="2:22" x14ac:dyDescent="0.2">
      <c r="B5270" s="2"/>
      <c r="C5270" s="2"/>
      <c r="D5270" s="2"/>
      <c r="E5270" s="2"/>
      <c r="F5270" s="2"/>
      <c r="G5270" s="3"/>
      <c r="H5270" s="3"/>
      <c r="I5270" s="2"/>
      <c r="J5270"/>
      <c r="K5270"/>
      <c r="L5270"/>
      <c r="M5270"/>
      <c r="N5270"/>
      <c r="O5270"/>
      <c r="P5270"/>
      <c r="Q5270"/>
      <c r="R5270"/>
      <c r="S5270"/>
      <c r="T5270"/>
      <c r="U5270"/>
      <c r="V5270" s="2"/>
    </row>
    <row r="5271" spans="2:22" x14ac:dyDescent="0.2">
      <c r="B5271" s="2"/>
      <c r="C5271" s="2"/>
      <c r="D5271" s="2"/>
      <c r="E5271" s="2"/>
      <c r="F5271" s="2"/>
      <c r="G5271" s="3"/>
      <c r="H5271" s="3"/>
      <c r="I5271" s="2"/>
      <c r="J5271"/>
      <c r="K5271"/>
      <c r="L5271"/>
      <c r="M5271"/>
      <c r="N5271"/>
      <c r="O5271"/>
      <c r="P5271"/>
      <c r="Q5271"/>
      <c r="R5271"/>
      <c r="S5271"/>
      <c r="T5271"/>
      <c r="U5271"/>
      <c r="V5271" s="2"/>
    </row>
    <row r="5272" spans="2:22" x14ac:dyDescent="0.2">
      <c r="B5272" s="2"/>
      <c r="C5272" s="2"/>
      <c r="D5272" s="2"/>
      <c r="E5272" s="2"/>
      <c r="F5272" s="2"/>
      <c r="G5272" s="3"/>
      <c r="H5272" s="3"/>
      <c r="I5272" s="2"/>
      <c r="J5272"/>
      <c r="K5272"/>
      <c r="L5272"/>
      <c r="M5272"/>
      <c r="N5272"/>
      <c r="O5272"/>
      <c r="P5272"/>
      <c r="Q5272"/>
      <c r="R5272"/>
      <c r="S5272"/>
      <c r="T5272"/>
      <c r="U5272"/>
      <c r="V5272" s="2"/>
    </row>
    <row r="5273" spans="2:22" x14ac:dyDescent="0.2">
      <c r="B5273" s="2"/>
      <c r="C5273" s="2"/>
      <c r="D5273" s="2"/>
      <c r="E5273" s="2"/>
      <c r="F5273" s="2"/>
      <c r="G5273" s="3"/>
      <c r="H5273" s="3"/>
      <c r="I5273" s="2"/>
      <c r="J5273"/>
      <c r="K5273"/>
      <c r="L5273"/>
      <c r="M5273"/>
      <c r="N5273"/>
      <c r="O5273"/>
      <c r="P5273"/>
      <c r="Q5273"/>
      <c r="R5273"/>
      <c r="S5273"/>
      <c r="T5273"/>
      <c r="U5273"/>
      <c r="V5273" s="2"/>
    </row>
    <row r="5274" spans="2:22" x14ac:dyDescent="0.2">
      <c r="B5274" s="2"/>
      <c r="C5274" s="2"/>
      <c r="D5274" s="2"/>
      <c r="E5274" s="2"/>
      <c r="F5274" s="2"/>
      <c r="G5274" s="3"/>
      <c r="H5274" s="3"/>
      <c r="I5274" s="2"/>
      <c r="J5274"/>
      <c r="K5274"/>
      <c r="L5274"/>
      <c r="M5274"/>
      <c r="N5274"/>
      <c r="O5274"/>
      <c r="P5274"/>
      <c r="Q5274"/>
      <c r="R5274"/>
      <c r="S5274"/>
      <c r="T5274"/>
      <c r="U5274"/>
      <c r="V5274" s="2"/>
    </row>
    <row r="5275" spans="2:22" x14ac:dyDescent="0.2">
      <c r="B5275" s="2"/>
      <c r="C5275" s="2"/>
      <c r="D5275" s="2"/>
      <c r="E5275" s="2"/>
      <c r="F5275" s="2"/>
      <c r="G5275" s="3"/>
      <c r="H5275" s="3"/>
      <c r="I5275" s="2"/>
      <c r="J5275"/>
      <c r="K5275"/>
      <c r="L5275"/>
      <c r="M5275"/>
      <c r="N5275"/>
      <c r="O5275"/>
      <c r="P5275"/>
      <c r="Q5275"/>
      <c r="R5275"/>
      <c r="S5275"/>
      <c r="T5275"/>
      <c r="U5275"/>
      <c r="V5275" s="2"/>
    </row>
    <row r="5276" spans="2:22" x14ac:dyDescent="0.2">
      <c r="B5276" s="2"/>
      <c r="C5276" s="2"/>
      <c r="D5276" s="2"/>
      <c r="E5276" s="2"/>
      <c r="F5276" s="2"/>
      <c r="G5276" s="3"/>
      <c r="H5276" s="3"/>
      <c r="I5276" s="2"/>
      <c r="J5276"/>
      <c r="K5276"/>
      <c r="L5276"/>
      <c r="M5276"/>
      <c r="N5276"/>
      <c r="O5276"/>
      <c r="P5276"/>
      <c r="Q5276"/>
      <c r="R5276"/>
      <c r="S5276"/>
      <c r="T5276"/>
      <c r="U5276"/>
      <c r="V5276" s="2"/>
    </row>
    <row r="5277" spans="2:22" x14ac:dyDescent="0.2">
      <c r="B5277" s="2"/>
      <c r="C5277" s="2"/>
      <c r="D5277" s="2"/>
      <c r="E5277" s="2"/>
      <c r="F5277" s="2"/>
      <c r="G5277" s="3"/>
      <c r="H5277" s="3"/>
      <c r="I5277" s="2"/>
      <c r="J5277"/>
      <c r="K5277"/>
      <c r="L5277"/>
      <c r="M5277"/>
      <c r="N5277"/>
      <c r="O5277"/>
      <c r="P5277"/>
      <c r="Q5277"/>
      <c r="R5277"/>
      <c r="S5277"/>
      <c r="T5277"/>
      <c r="U5277"/>
      <c r="V5277" s="2"/>
    </row>
    <row r="5278" spans="2:22" x14ac:dyDescent="0.2">
      <c r="B5278" s="2"/>
      <c r="C5278" s="2"/>
      <c r="D5278" s="2"/>
      <c r="E5278" s="2"/>
      <c r="F5278" s="2"/>
      <c r="G5278" s="3"/>
      <c r="H5278" s="3"/>
      <c r="I5278" s="2"/>
      <c r="J5278"/>
      <c r="K5278"/>
      <c r="L5278"/>
      <c r="M5278"/>
      <c r="N5278"/>
      <c r="O5278"/>
      <c r="P5278"/>
      <c r="Q5278"/>
      <c r="R5278"/>
      <c r="S5278"/>
      <c r="T5278"/>
      <c r="U5278"/>
      <c r="V5278" s="2"/>
    </row>
    <row r="5279" spans="2:22" x14ac:dyDescent="0.2">
      <c r="B5279" s="2"/>
      <c r="C5279" s="2"/>
      <c r="D5279" s="2"/>
      <c r="E5279" s="2"/>
      <c r="F5279" s="2"/>
      <c r="G5279" s="3"/>
      <c r="H5279" s="3"/>
      <c r="I5279" s="2"/>
      <c r="J5279"/>
      <c r="K5279"/>
      <c r="L5279"/>
      <c r="M5279"/>
      <c r="N5279"/>
      <c r="O5279"/>
      <c r="P5279"/>
      <c r="Q5279"/>
      <c r="R5279"/>
      <c r="S5279"/>
      <c r="T5279"/>
      <c r="U5279"/>
      <c r="V5279" s="2"/>
    </row>
    <row r="5280" spans="2:22" x14ac:dyDescent="0.2">
      <c r="B5280" s="2"/>
      <c r="C5280" s="2"/>
      <c r="D5280" s="2"/>
      <c r="E5280" s="2"/>
      <c r="F5280" s="2"/>
      <c r="G5280" s="3"/>
      <c r="H5280" s="3"/>
      <c r="I5280" s="2"/>
      <c r="J5280"/>
      <c r="K5280"/>
      <c r="L5280"/>
      <c r="M5280"/>
      <c r="N5280"/>
      <c r="O5280"/>
      <c r="P5280"/>
      <c r="Q5280"/>
      <c r="R5280"/>
      <c r="S5280"/>
      <c r="T5280"/>
      <c r="U5280"/>
      <c r="V5280" s="2"/>
    </row>
    <row r="5281" spans="2:22" x14ac:dyDescent="0.2">
      <c r="B5281" s="2"/>
      <c r="C5281" s="2"/>
      <c r="D5281" s="2"/>
      <c r="E5281" s="2"/>
      <c r="F5281" s="2"/>
      <c r="G5281" s="3"/>
      <c r="H5281" s="3"/>
      <c r="I5281" s="2"/>
      <c r="J5281"/>
      <c r="K5281"/>
      <c r="L5281"/>
      <c r="M5281"/>
      <c r="N5281"/>
      <c r="O5281"/>
      <c r="P5281"/>
      <c r="Q5281"/>
      <c r="R5281"/>
      <c r="S5281"/>
      <c r="T5281"/>
      <c r="U5281"/>
      <c r="V5281" s="2"/>
    </row>
    <row r="5282" spans="2:22" x14ac:dyDescent="0.2">
      <c r="B5282" s="2"/>
      <c r="C5282" s="2"/>
      <c r="D5282" s="2"/>
      <c r="E5282" s="2"/>
      <c r="F5282" s="2"/>
      <c r="G5282" s="3"/>
      <c r="H5282" s="3"/>
      <c r="I5282" s="2"/>
      <c r="J5282"/>
      <c r="K5282"/>
      <c r="L5282"/>
      <c r="M5282"/>
      <c r="N5282"/>
      <c r="O5282"/>
      <c r="P5282"/>
      <c r="Q5282"/>
      <c r="R5282"/>
      <c r="S5282"/>
      <c r="T5282"/>
      <c r="U5282"/>
      <c r="V5282" s="2"/>
    </row>
    <row r="5283" spans="2:22" x14ac:dyDescent="0.2">
      <c r="B5283" s="2"/>
      <c r="C5283" s="2"/>
      <c r="D5283" s="2"/>
      <c r="E5283" s="2"/>
      <c r="F5283" s="2"/>
      <c r="G5283" s="3"/>
      <c r="H5283" s="3"/>
      <c r="I5283" s="2"/>
      <c r="J5283"/>
      <c r="K5283"/>
      <c r="L5283"/>
      <c r="M5283"/>
      <c r="N5283"/>
      <c r="O5283"/>
      <c r="P5283"/>
      <c r="Q5283"/>
      <c r="R5283"/>
      <c r="S5283"/>
      <c r="T5283"/>
      <c r="U5283"/>
      <c r="V5283" s="2"/>
    </row>
    <row r="5284" spans="2:22" x14ac:dyDescent="0.2">
      <c r="B5284" s="2"/>
      <c r="C5284" s="2"/>
      <c r="D5284" s="2"/>
      <c r="E5284" s="2"/>
      <c r="F5284" s="2"/>
      <c r="G5284" s="3"/>
      <c r="H5284" s="3"/>
      <c r="I5284" s="2"/>
      <c r="J5284"/>
      <c r="K5284"/>
      <c r="L5284"/>
      <c r="M5284"/>
      <c r="N5284"/>
      <c r="O5284"/>
      <c r="P5284"/>
      <c r="Q5284"/>
      <c r="R5284"/>
      <c r="S5284"/>
      <c r="T5284"/>
      <c r="U5284"/>
      <c r="V5284" s="2"/>
    </row>
    <row r="5285" spans="2:22" x14ac:dyDescent="0.2">
      <c r="B5285" s="2"/>
      <c r="C5285" s="2"/>
      <c r="D5285" s="2"/>
      <c r="E5285" s="2"/>
      <c r="F5285" s="2"/>
      <c r="G5285" s="3"/>
      <c r="H5285" s="3"/>
      <c r="I5285" s="2"/>
      <c r="J5285"/>
      <c r="K5285"/>
      <c r="L5285"/>
      <c r="M5285"/>
      <c r="N5285"/>
      <c r="O5285"/>
      <c r="P5285"/>
      <c r="Q5285"/>
      <c r="R5285"/>
      <c r="S5285"/>
      <c r="T5285"/>
      <c r="U5285"/>
      <c r="V5285" s="2"/>
    </row>
    <row r="5286" spans="2:22" x14ac:dyDescent="0.2">
      <c r="B5286" s="2"/>
      <c r="C5286" s="2"/>
      <c r="D5286" s="2"/>
      <c r="E5286" s="2"/>
      <c r="F5286" s="2"/>
      <c r="G5286" s="3"/>
      <c r="H5286" s="3"/>
      <c r="I5286" s="2"/>
      <c r="J5286"/>
      <c r="K5286"/>
      <c r="L5286"/>
      <c r="M5286"/>
      <c r="N5286"/>
      <c r="O5286"/>
      <c r="P5286"/>
      <c r="Q5286"/>
      <c r="R5286"/>
      <c r="S5286"/>
      <c r="T5286"/>
      <c r="U5286"/>
      <c r="V5286" s="2"/>
    </row>
    <row r="5287" spans="2:22" x14ac:dyDescent="0.2">
      <c r="B5287" s="2"/>
      <c r="C5287" s="2"/>
      <c r="D5287" s="2"/>
      <c r="E5287" s="2"/>
      <c r="F5287" s="2"/>
      <c r="G5287" s="3"/>
      <c r="H5287" s="3"/>
      <c r="I5287" s="2"/>
      <c r="J5287"/>
      <c r="K5287"/>
      <c r="L5287"/>
      <c r="M5287"/>
      <c r="N5287"/>
      <c r="O5287"/>
      <c r="P5287"/>
      <c r="Q5287"/>
      <c r="R5287"/>
      <c r="S5287"/>
      <c r="T5287"/>
      <c r="U5287"/>
      <c r="V5287" s="2"/>
    </row>
    <row r="5288" spans="2:22" x14ac:dyDescent="0.2">
      <c r="B5288" s="2"/>
      <c r="C5288" s="2"/>
      <c r="D5288" s="2"/>
      <c r="E5288" s="2"/>
      <c r="F5288" s="2"/>
      <c r="G5288" s="3"/>
      <c r="H5288" s="3"/>
      <c r="I5288" s="2"/>
      <c r="J5288"/>
      <c r="K5288"/>
      <c r="L5288"/>
      <c r="M5288"/>
      <c r="N5288"/>
      <c r="O5288"/>
      <c r="P5288"/>
      <c r="Q5288"/>
      <c r="R5288"/>
      <c r="S5288"/>
      <c r="T5288"/>
      <c r="U5288"/>
      <c r="V5288" s="2"/>
    </row>
    <row r="5289" spans="2:22" x14ac:dyDescent="0.2">
      <c r="B5289" s="2"/>
      <c r="C5289" s="2"/>
      <c r="D5289" s="2"/>
      <c r="E5289" s="2"/>
      <c r="F5289" s="2"/>
      <c r="G5289" s="3"/>
      <c r="H5289" s="3"/>
      <c r="I5289" s="2"/>
      <c r="J5289"/>
      <c r="K5289"/>
      <c r="L5289"/>
      <c r="M5289"/>
      <c r="N5289"/>
      <c r="O5289"/>
      <c r="P5289"/>
      <c r="Q5289"/>
      <c r="R5289"/>
      <c r="S5289"/>
      <c r="T5289"/>
      <c r="U5289"/>
      <c r="V5289" s="2"/>
    </row>
    <row r="5290" spans="2:22" x14ac:dyDescent="0.2">
      <c r="B5290" s="2"/>
      <c r="C5290" s="2"/>
      <c r="D5290" s="2"/>
      <c r="E5290" s="2"/>
      <c r="F5290" s="2"/>
      <c r="G5290" s="3"/>
      <c r="H5290" s="3"/>
      <c r="I5290" s="2"/>
      <c r="J5290"/>
      <c r="K5290"/>
      <c r="L5290"/>
      <c r="M5290"/>
      <c r="N5290"/>
      <c r="O5290"/>
      <c r="P5290"/>
      <c r="Q5290"/>
      <c r="R5290"/>
      <c r="S5290"/>
      <c r="T5290"/>
      <c r="U5290"/>
      <c r="V5290" s="2"/>
    </row>
    <row r="5291" spans="2:22" x14ac:dyDescent="0.2">
      <c r="B5291" s="2"/>
      <c r="C5291" s="2"/>
      <c r="D5291" s="2"/>
      <c r="E5291" s="2"/>
      <c r="F5291" s="2"/>
      <c r="G5291" s="3"/>
      <c r="H5291" s="3"/>
      <c r="I5291" s="2"/>
      <c r="J5291"/>
      <c r="K5291"/>
      <c r="L5291"/>
      <c r="M5291"/>
      <c r="N5291"/>
      <c r="O5291"/>
      <c r="P5291"/>
      <c r="Q5291"/>
      <c r="R5291"/>
      <c r="S5291"/>
      <c r="T5291"/>
      <c r="U5291"/>
      <c r="V5291" s="2"/>
    </row>
    <row r="5292" spans="2:22" x14ac:dyDescent="0.2">
      <c r="B5292" s="2"/>
      <c r="C5292" s="2"/>
      <c r="D5292" s="2"/>
      <c r="E5292" s="2"/>
      <c r="F5292" s="2"/>
      <c r="G5292" s="3"/>
      <c r="H5292" s="3"/>
      <c r="I5292" s="2"/>
      <c r="J5292"/>
      <c r="K5292"/>
      <c r="L5292"/>
      <c r="M5292"/>
      <c r="N5292"/>
      <c r="O5292"/>
      <c r="P5292"/>
      <c r="Q5292"/>
      <c r="R5292"/>
      <c r="S5292"/>
      <c r="T5292"/>
      <c r="U5292"/>
      <c r="V5292" s="2"/>
    </row>
    <row r="5293" spans="2:22" x14ac:dyDescent="0.2">
      <c r="B5293" s="2"/>
      <c r="C5293" s="2"/>
      <c r="D5293" s="2"/>
      <c r="E5293" s="2"/>
      <c r="F5293" s="2"/>
      <c r="G5293" s="3"/>
      <c r="H5293" s="3"/>
      <c r="I5293" s="2"/>
      <c r="J5293"/>
      <c r="K5293"/>
      <c r="L5293"/>
      <c r="M5293"/>
      <c r="N5293"/>
      <c r="O5293"/>
      <c r="P5293"/>
      <c r="Q5293"/>
      <c r="R5293"/>
      <c r="S5293"/>
      <c r="T5293"/>
      <c r="U5293"/>
      <c r="V5293" s="2"/>
    </row>
    <row r="5294" spans="2:22" x14ac:dyDescent="0.2">
      <c r="B5294" s="2"/>
      <c r="C5294" s="2"/>
      <c r="D5294" s="2"/>
      <c r="E5294" s="2"/>
      <c r="F5294" s="2"/>
      <c r="G5294" s="3"/>
      <c r="H5294" s="3"/>
      <c r="I5294" s="2"/>
      <c r="J5294"/>
      <c r="K5294"/>
      <c r="L5294"/>
      <c r="M5294"/>
      <c r="N5294"/>
      <c r="O5294"/>
      <c r="P5294"/>
      <c r="Q5294"/>
      <c r="R5294"/>
      <c r="S5294"/>
      <c r="T5294"/>
      <c r="U5294"/>
      <c r="V5294" s="2"/>
    </row>
    <row r="5295" spans="2:22" x14ac:dyDescent="0.2">
      <c r="B5295" s="2"/>
      <c r="C5295" s="2"/>
      <c r="D5295" s="2"/>
      <c r="E5295" s="2"/>
      <c r="F5295" s="2"/>
      <c r="G5295" s="3"/>
      <c r="H5295" s="3"/>
      <c r="I5295" s="2"/>
      <c r="J5295"/>
      <c r="K5295"/>
      <c r="L5295"/>
      <c r="M5295"/>
      <c r="N5295"/>
      <c r="O5295"/>
      <c r="P5295"/>
      <c r="Q5295"/>
      <c r="R5295"/>
      <c r="S5295"/>
      <c r="T5295"/>
      <c r="U5295"/>
      <c r="V5295" s="2"/>
    </row>
    <row r="5296" spans="2:22" x14ac:dyDescent="0.2">
      <c r="B5296" s="2"/>
      <c r="C5296" s="2"/>
      <c r="D5296" s="2"/>
      <c r="E5296" s="2"/>
      <c r="F5296" s="2"/>
      <c r="G5296" s="3"/>
      <c r="H5296" s="3"/>
      <c r="I5296" s="2"/>
      <c r="J5296"/>
      <c r="K5296"/>
      <c r="L5296"/>
      <c r="M5296"/>
      <c r="N5296"/>
      <c r="O5296"/>
      <c r="P5296"/>
      <c r="Q5296"/>
      <c r="R5296"/>
      <c r="S5296"/>
      <c r="T5296"/>
      <c r="U5296"/>
      <c r="V5296" s="2"/>
    </row>
    <row r="5297" spans="2:22" x14ac:dyDescent="0.2">
      <c r="B5297" s="2"/>
      <c r="C5297" s="2"/>
      <c r="D5297" s="2"/>
      <c r="E5297" s="2"/>
      <c r="F5297" s="2"/>
      <c r="G5297" s="3"/>
      <c r="H5297" s="3"/>
      <c r="I5297" s="2"/>
      <c r="J5297"/>
      <c r="K5297"/>
      <c r="L5297"/>
      <c r="M5297"/>
      <c r="N5297"/>
      <c r="O5297"/>
      <c r="P5297"/>
      <c r="Q5297"/>
      <c r="R5297"/>
      <c r="S5297"/>
      <c r="T5297"/>
      <c r="U5297"/>
      <c r="V5297" s="2"/>
    </row>
    <row r="5298" spans="2:22" x14ac:dyDescent="0.2">
      <c r="B5298" s="2"/>
      <c r="C5298" s="2"/>
      <c r="D5298" s="2"/>
      <c r="E5298" s="2"/>
      <c r="F5298" s="2"/>
      <c r="G5298" s="3"/>
      <c r="H5298" s="3"/>
      <c r="I5298" s="2"/>
      <c r="J5298"/>
      <c r="K5298"/>
      <c r="L5298"/>
      <c r="M5298"/>
      <c r="N5298"/>
      <c r="O5298"/>
      <c r="P5298"/>
      <c r="Q5298"/>
      <c r="R5298"/>
      <c r="S5298"/>
      <c r="T5298"/>
      <c r="U5298"/>
      <c r="V5298" s="2"/>
    </row>
    <row r="5299" spans="2:22" x14ac:dyDescent="0.2">
      <c r="B5299" s="2"/>
      <c r="C5299" s="2"/>
      <c r="D5299" s="2"/>
      <c r="E5299" s="2"/>
      <c r="F5299" s="2"/>
      <c r="G5299" s="3"/>
      <c r="H5299" s="3"/>
      <c r="I5299" s="2"/>
      <c r="J5299"/>
      <c r="K5299"/>
      <c r="L5299"/>
      <c r="M5299"/>
      <c r="N5299"/>
      <c r="O5299"/>
      <c r="P5299"/>
      <c r="Q5299"/>
      <c r="R5299"/>
      <c r="S5299"/>
      <c r="T5299"/>
      <c r="U5299"/>
      <c r="V5299" s="2"/>
    </row>
    <row r="5300" spans="2:22" x14ac:dyDescent="0.2">
      <c r="B5300" s="2"/>
      <c r="C5300" s="2"/>
      <c r="D5300" s="2"/>
      <c r="E5300" s="2"/>
      <c r="F5300" s="2"/>
      <c r="G5300" s="3"/>
      <c r="H5300" s="3"/>
      <c r="I5300" s="2"/>
      <c r="J5300"/>
      <c r="K5300"/>
      <c r="L5300"/>
      <c r="M5300"/>
      <c r="N5300"/>
      <c r="O5300"/>
      <c r="P5300"/>
      <c r="Q5300"/>
      <c r="R5300"/>
      <c r="S5300"/>
      <c r="T5300"/>
      <c r="U5300"/>
      <c r="V5300" s="2"/>
    </row>
    <row r="5301" spans="2:22" x14ac:dyDescent="0.2">
      <c r="B5301" s="2"/>
      <c r="C5301" s="2"/>
      <c r="D5301" s="2"/>
      <c r="E5301" s="2"/>
      <c r="F5301" s="2"/>
      <c r="G5301" s="3"/>
      <c r="H5301" s="3"/>
      <c r="I5301" s="2"/>
      <c r="J5301"/>
      <c r="K5301"/>
      <c r="L5301"/>
      <c r="M5301"/>
      <c r="N5301"/>
      <c r="O5301"/>
      <c r="P5301"/>
      <c r="Q5301"/>
      <c r="R5301"/>
      <c r="S5301"/>
      <c r="T5301"/>
      <c r="U5301"/>
      <c r="V5301" s="2"/>
    </row>
    <row r="5302" spans="2:22" x14ac:dyDescent="0.2">
      <c r="B5302" s="2"/>
      <c r="C5302" s="2"/>
      <c r="D5302" s="2"/>
      <c r="E5302" s="2"/>
      <c r="F5302" s="2"/>
      <c r="G5302" s="3"/>
      <c r="H5302" s="3"/>
      <c r="I5302" s="2"/>
      <c r="J5302"/>
      <c r="K5302"/>
      <c r="L5302"/>
      <c r="M5302"/>
      <c r="N5302"/>
      <c r="O5302"/>
      <c r="P5302"/>
      <c r="Q5302"/>
      <c r="R5302"/>
      <c r="S5302"/>
      <c r="T5302"/>
      <c r="U5302"/>
      <c r="V5302" s="2"/>
    </row>
    <row r="5303" spans="2:22" x14ac:dyDescent="0.2">
      <c r="B5303" s="2"/>
      <c r="C5303" s="2"/>
      <c r="D5303" s="2"/>
      <c r="E5303" s="2"/>
      <c r="F5303" s="2"/>
      <c r="G5303" s="3"/>
      <c r="H5303" s="3"/>
      <c r="I5303" s="2"/>
      <c r="J5303"/>
      <c r="K5303"/>
      <c r="L5303"/>
      <c r="M5303"/>
      <c r="N5303"/>
      <c r="O5303"/>
      <c r="P5303"/>
      <c r="Q5303"/>
      <c r="R5303"/>
      <c r="S5303"/>
      <c r="T5303"/>
      <c r="U5303"/>
      <c r="V5303" s="2"/>
    </row>
    <row r="5304" spans="2:22" x14ac:dyDescent="0.2">
      <c r="B5304" s="2"/>
      <c r="C5304" s="2"/>
      <c r="D5304" s="2"/>
      <c r="E5304" s="2"/>
      <c r="F5304" s="2"/>
      <c r="G5304" s="3"/>
      <c r="H5304" s="3"/>
      <c r="I5304" s="2"/>
      <c r="J5304"/>
      <c r="K5304"/>
      <c r="L5304"/>
      <c r="M5304"/>
      <c r="N5304"/>
      <c r="O5304"/>
      <c r="P5304"/>
      <c r="Q5304"/>
      <c r="R5304"/>
      <c r="S5304"/>
      <c r="T5304"/>
      <c r="U5304"/>
      <c r="V5304" s="2"/>
    </row>
    <row r="5305" spans="2:22" x14ac:dyDescent="0.2">
      <c r="B5305" s="2"/>
      <c r="C5305" s="2"/>
      <c r="D5305" s="2"/>
      <c r="E5305" s="2"/>
      <c r="F5305" s="2"/>
      <c r="G5305" s="3"/>
      <c r="H5305" s="3"/>
      <c r="I5305" s="2"/>
      <c r="J5305"/>
      <c r="K5305"/>
      <c r="L5305"/>
      <c r="M5305"/>
      <c r="N5305"/>
      <c r="O5305"/>
      <c r="P5305"/>
      <c r="Q5305"/>
      <c r="R5305"/>
      <c r="S5305"/>
      <c r="T5305"/>
      <c r="U5305"/>
      <c r="V5305" s="2"/>
    </row>
    <row r="5306" spans="2:22" x14ac:dyDescent="0.2">
      <c r="B5306" s="2"/>
      <c r="C5306" s="2"/>
      <c r="D5306" s="2"/>
      <c r="E5306" s="2"/>
      <c r="F5306" s="2"/>
      <c r="G5306" s="3"/>
      <c r="H5306" s="3"/>
      <c r="I5306" s="2"/>
      <c r="J5306"/>
      <c r="K5306"/>
      <c r="L5306"/>
      <c r="M5306"/>
      <c r="N5306"/>
      <c r="O5306"/>
      <c r="P5306"/>
      <c r="Q5306"/>
      <c r="R5306"/>
      <c r="S5306"/>
      <c r="T5306"/>
      <c r="U5306"/>
      <c r="V5306" s="2"/>
    </row>
    <row r="5307" spans="2:22" x14ac:dyDescent="0.2">
      <c r="B5307" s="2"/>
      <c r="C5307" s="2"/>
      <c r="D5307" s="2"/>
      <c r="E5307" s="2"/>
      <c r="F5307" s="2"/>
      <c r="G5307" s="3"/>
      <c r="H5307" s="3"/>
      <c r="I5307" s="2"/>
      <c r="J5307"/>
      <c r="K5307"/>
      <c r="L5307"/>
      <c r="M5307"/>
      <c r="N5307"/>
      <c r="O5307"/>
      <c r="P5307"/>
      <c r="Q5307"/>
      <c r="R5307"/>
      <c r="S5307"/>
      <c r="T5307"/>
      <c r="U5307"/>
      <c r="V5307" s="2"/>
    </row>
    <row r="5308" spans="2:22" x14ac:dyDescent="0.2">
      <c r="B5308" s="2"/>
      <c r="C5308" s="2"/>
      <c r="D5308" s="2"/>
      <c r="E5308" s="2"/>
      <c r="F5308" s="2"/>
      <c r="G5308" s="3"/>
      <c r="H5308" s="3"/>
      <c r="I5308" s="2"/>
      <c r="J5308"/>
      <c r="K5308"/>
      <c r="L5308"/>
      <c r="M5308"/>
      <c r="N5308"/>
      <c r="O5308"/>
      <c r="P5308"/>
      <c r="Q5308"/>
      <c r="R5308"/>
      <c r="S5308"/>
      <c r="T5308"/>
      <c r="U5308"/>
      <c r="V5308" s="2"/>
    </row>
    <row r="5309" spans="2:22" x14ac:dyDescent="0.2">
      <c r="B5309" s="2"/>
      <c r="C5309" s="2"/>
      <c r="D5309" s="2"/>
      <c r="E5309" s="2"/>
      <c r="F5309" s="2"/>
      <c r="G5309" s="3"/>
      <c r="H5309" s="3"/>
      <c r="I5309" s="2"/>
      <c r="J5309"/>
      <c r="K5309"/>
      <c r="L5309"/>
      <c r="M5309"/>
      <c r="N5309"/>
      <c r="O5309"/>
      <c r="P5309"/>
      <c r="Q5309"/>
      <c r="R5309"/>
      <c r="S5309"/>
      <c r="T5309"/>
      <c r="U5309"/>
      <c r="V5309" s="2"/>
    </row>
    <row r="5310" spans="2:22" x14ac:dyDescent="0.2">
      <c r="B5310" s="2"/>
      <c r="C5310" s="2"/>
      <c r="D5310" s="2"/>
      <c r="E5310" s="2"/>
      <c r="F5310" s="2"/>
      <c r="G5310" s="3"/>
      <c r="H5310" s="3"/>
      <c r="I5310" s="2"/>
      <c r="J5310"/>
      <c r="K5310"/>
      <c r="L5310"/>
      <c r="M5310"/>
      <c r="N5310"/>
      <c r="O5310"/>
      <c r="P5310"/>
      <c r="Q5310"/>
      <c r="R5310"/>
      <c r="S5310"/>
      <c r="T5310"/>
      <c r="U5310"/>
      <c r="V5310" s="2"/>
    </row>
    <row r="5311" spans="2:22" x14ac:dyDescent="0.2">
      <c r="B5311" s="2"/>
      <c r="C5311" s="2"/>
      <c r="D5311" s="2"/>
      <c r="E5311" s="2"/>
      <c r="F5311" s="2"/>
      <c r="G5311" s="3"/>
      <c r="H5311" s="3"/>
      <c r="I5311" s="2"/>
      <c r="J5311"/>
      <c r="K5311"/>
      <c r="L5311"/>
      <c r="M5311"/>
      <c r="N5311"/>
      <c r="O5311"/>
      <c r="P5311"/>
      <c r="Q5311"/>
      <c r="R5311"/>
      <c r="S5311"/>
      <c r="T5311"/>
      <c r="U5311"/>
      <c r="V5311" s="2"/>
    </row>
    <row r="5312" spans="2:22" x14ac:dyDescent="0.2">
      <c r="B5312" s="2"/>
      <c r="C5312" s="2"/>
      <c r="D5312" s="2"/>
      <c r="E5312" s="2"/>
      <c r="F5312" s="2"/>
      <c r="G5312" s="3"/>
      <c r="H5312" s="3"/>
      <c r="I5312" s="2"/>
      <c r="J5312"/>
      <c r="K5312"/>
      <c r="L5312"/>
      <c r="M5312"/>
      <c r="N5312"/>
      <c r="O5312"/>
      <c r="P5312"/>
      <c r="Q5312"/>
      <c r="R5312"/>
      <c r="S5312"/>
      <c r="T5312"/>
      <c r="U5312"/>
      <c r="V5312" s="2"/>
    </row>
    <row r="5313" spans="2:22" x14ac:dyDescent="0.2">
      <c r="B5313" s="2"/>
      <c r="C5313" s="2"/>
      <c r="D5313" s="2"/>
      <c r="E5313" s="2"/>
      <c r="F5313" s="2"/>
      <c r="G5313" s="3"/>
      <c r="H5313" s="3"/>
      <c r="I5313" s="2"/>
      <c r="J5313"/>
      <c r="K5313"/>
      <c r="L5313"/>
      <c r="M5313"/>
      <c r="N5313"/>
      <c r="O5313"/>
      <c r="P5313"/>
      <c r="Q5313"/>
      <c r="R5313"/>
      <c r="S5313"/>
      <c r="T5313"/>
      <c r="U5313"/>
      <c r="V5313" s="2"/>
    </row>
    <row r="5314" spans="2:22" x14ac:dyDescent="0.2">
      <c r="B5314" s="2"/>
      <c r="C5314" s="2"/>
      <c r="D5314" s="2"/>
      <c r="E5314" s="2"/>
      <c r="F5314" s="2"/>
      <c r="G5314" s="3"/>
      <c r="H5314" s="3"/>
      <c r="I5314" s="2"/>
      <c r="J5314"/>
      <c r="K5314"/>
      <c r="L5314"/>
      <c r="M5314"/>
      <c r="N5314"/>
      <c r="O5314"/>
      <c r="P5314"/>
      <c r="Q5314"/>
      <c r="R5314"/>
      <c r="S5314"/>
      <c r="T5314"/>
      <c r="U5314"/>
      <c r="V5314" s="2"/>
    </row>
    <row r="5315" spans="2:22" x14ac:dyDescent="0.2">
      <c r="B5315" s="2"/>
      <c r="C5315" s="2"/>
      <c r="D5315" s="2"/>
      <c r="E5315" s="2"/>
      <c r="F5315" s="2"/>
      <c r="G5315" s="3"/>
      <c r="H5315" s="3"/>
      <c r="I5315" s="2"/>
      <c r="J5315"/>
      <c r="K5315"/>
      <c r="L5315"/>
      <c r="M5315"/>
      <c r="N5315"/>
      <c r="O5315"/>
      <c r="P5315"/>
      <c r="Q5315"/>
      <c r="R5315"/>
      <c r="S5315"/>
      <c r="T5315"/>
      <c r="U5315"/>
      <c r="V5315" s="2"/>
    </row>
    <row r="5316" spans="2:22" x14ac:dyDescent="0.2">
      <c r="B5316" s="2"/>
      <c r="C5316" s="2"/>
      <c r="D5316" s="2"/>
      <c r="E5316" s="2"/>
      <c r="F5316" s="2"/>
      <c r="G5316" s="3"/>
      <c r="H5316" s="3"/>
      <c r="I5316" s="2"/>
      <c r="J5316"/>
      <c r="K5316"/>
      <c r="L5316"/>
      <c r="M5316"/>
      <c r="N5316"/>
      <c r="O5316"/>
      <c r="P5316"/>
      <c r="Q5316"/>
      <c r="R5316"/>
      <c r="S5316"/>
      <c r="T5316"/>
      <c r="U5316"/>
      <c r="V5316" s="2"/>
    </row>
    <row r="5317" spans="2:22" x14ac:dyDescent="0.2">
      <c r="B5317" s="2"/>
      <c r="C5317" s="2"/>
      <c r="D5317" s="2"/>
      <c r="E5317" s="2"/>
      <c r="F5317" s="2"/>
      <c r="G5317" s="3"/>
      <c r="H5317" s="3"/>
      <c r="I5317" s="2"/>
      <c r="J5317"/>
      <c r="K5317"/>
      <c r="L5317"/>
      <c r="M5317"/>
      <c r="N5317"/>
      <c r="O5317"/>
      <c r="P5317"/>
      <c r="Q5317"/>
      <c r="R5317"/>
      <c r="S5317"/>
      <c r="T5317"/>
      <c r="U5317"/>
      <c r="V5317" s="2"/>
    </row>
    <row r="5318" spans="2:22" x14ac:dyDescent="0.2">
      <c r="B5318" s="2"/>
      <c r="C5318" s="2"/>
      <c r="D5318" s="2"/>
      <c r="E5318" s="2"/>
      <c r="F5318" s="2"/>
      <c r="G5318" s="3"/>
      <c r="H5318" s="3"/>
      <c r="I5318" s="2"/>
      <c r="J5318"/>
      <c r="K5318"/>
      <c r="L5318"/>
      <c r="M5318"/>
      <c r="N5318"/>
      <c r="O5318"/>
      <c r="P5318"/>
      <c r="Q5318"/>
      <c r="R5318"/>
      <c r="S5318"/>
      <c r="T5318"/>
      <c r="U5318"/>
      <c r="V5318" s="2"/>
    </row>
    <row r="5319" spans="2:22" x14ac:dyDescent="0.2">
      <c r="B5319" s="2"/>
      <c r="C5319" s="2"/>
      <c r="D5319" s="2"/>
      <c r="E5319" s="2"/>
      <c r="F5319" s="2"/>
      <c r="G5319" s="3"/>
      <c r="H5319" s="3"/>
      <c r="I5319" s="2"/>
      <c r="J5319"/>
      <c r="K5319"/>
      <c r="L5319"/>
      <c r="M5319"/>
      <c r="N5319"/>
      <c r="O5319"/>
      <c r="P5319"/>
      <c r="Q5319"/>
      <c r="R5319"/>
      <c r="S5319"/>
      <c r="T5319"/>
      <c r="U5319"/>
      <c r="V5319" s="2"/>
    </row>
    <row r="5320" spans="2:22" x14ac:dyDescent="0.2">
      <c r="B5320" s="2"/>
      <c r="C5320" s="2"/>
      <c r="D5320" s="2"/>
      <c r="E5320" s="2"/>
      <c r="F5320" s="2"/>
      <c r="G5320" s="3"/>
      <c r="H5320" s="3"/>
      <c r="I5320" s="2"/>
      <c r="J5320"/>
      <c r="K5320"/>
      <c r="L5320"/>
      <c r="M5320"/>
      <c r="N5320"/>
      <c r="O5320"/>
      <c r="P5320"/>
      <c r="Q5320"/>
      <c r="R5320"/>
      <c r="S5320"/>
      <c r="T5320"/>
      <c r="U5320"/>
      <c r="V5320" s="2"/>
    </row>
    <row r="5321" spans="2:22" x14ac:dyDescent="0.2">
      <c r="B5321" s="2"/>
      <c r="C5321" s="2"/>
      <c r="D5321" s="2"/>
      <c r="E5321" s="2"/>
      <c r="F5321" s="2"/>
      <c r="G5321" s="3"/>
      <c r="H5321" s="3"/>
      <c r="I5321" s="2"/>
      <c r="J5321"/>
      <c r="K5321"/>
      <c r="L5321"/>
      <c r="M5321"/>
      <c r="N5321"/>
      <c r="O5321"/>
      <c r="P5321"/>
      <c r="Q5321"/>
      <c r="R5321"/>
      <c r="S5321"/>
      <c r="T5321"/>
      <c r="U5321"/>
      <c r="V5321" s="2"/>
    </row>
    <row r="5322" spans="2:22" x14ac:dyDescent="0.2">
      <c r="B5322" s="2"/>
      <c r="C5322" s="2"/>
      <c r="D5322" s="2"/>
      <c r="E5322" s="2"/>
      <c r="F5322" s="2"/>
      <c r="G5322" s="3"/>
      <c r="H5322" s="3"/>
      <c r="I5322" s="2"/>
      <c r="J5322"/>
      <c r="K5322"/>
      <c r="L5322"/>
      <c r="M5322"/>
      <c r="N5322"/>
      <c r="O5322"/>
      <c r="P5322"/>
      <c r="Q5322"/>
      <c r="R5322"/>
      <c r="S5322"/>
      <c r="T5322"/>
      <c r="U5322"/>
      <c r="V5322" s="2"/>
    </row>
    <row r="5323" spans="2:22" x14ac:dyDescent="0.2">
      <c r="B5323" s="2"/>
      <c r="C5323" s="2"/>
      <c r="D5323" s="2"/>
      <c r="E5323" s="2"/>
      <c r="F5323" s="2"/>
      <c r="G5323" s="3"/>
      <c r="H5323" s="3"/>
      <c r="I5323" s="2"/>
      <c r="J5323"/>
      <c r="K5323"/>
      <c r="L5323"/>
      <c r="M5323"/>
      <c r="N5323"/>
      <c r="O5323"/>
      <c r="P5323"/>
      <c r="Q5323"/>
      <c r="R5323"/>
      <c r="S5323"/>
      <c r="T5323"/>
      <c r="U5323"/>
      <c r="V5323" s="2"/>
    </row>
    <row r="5324" spans="2:22" x14ac:dyDescent="0.2">
      <c r="B5324" s="2"/>
      <c r="C5324" s="2"/>
      <c r="D5324" s="2"/>
      <c r="E5324" s="2"/>
      <c r="F5324" s="2"/>
      <c r="G5324" s="3"/>
      <c r="H5324" s="3"/>
      <c r="I5324" s="2"/>
      <c r="J5324"/>
      <c r="K5324"/>
      <c r="L5324"/>
      <c r="M5324"/>
      <c r="N5324"/>
      <c r="O5324"/>
      <c r="P5324"/>
      <c r="Q5324"/>
      <c r="R5324"/>
      <c r="S5324"/>
      <c r="T5324"/>
      <c r="U5324"/>
      <c r="V5324" s="2"/>
    </row>
    <row r="5325" spans="2:22" x14ac:dyDescent="0.2">
      <c r="B5325" s="2"/>
      <c r="C5325" s="2"/>
      <c r="D5325" s="2"/>
      <c r="E5325" s="2"/>
      <c r="F5325" s="2"/>
      <c r="G5325" s="3"/>
      <c r="H5325" s="3"/>
      <c r="I5325" s="2"/>
      <c r="J5325"/>
      <c r="K5325"/>
      <c r="L5325"/>
      <c r="M5325"/>
      <c r="N5325"/>
      <c r="O5325"/>
      <c r="P5325"/>
      <c r="Q5325"/>
      <c r="R5325"/>
      <c r="S5325"/>
      <c r="T5325"/>
      <c r="U5325"/>
      <c r="V5325" s="2"/>
    </row>
    <row r="5326" spans="2:22" x14ac:dyDescent="0.2">
      <c r="B5326" s="2"/>
      <c r="C5326" s="2"/>
      <c r="D5326" s="2"/>
      <c r="E5326" s="2"/>
      <c r="F5326" s="2"/>
      <c r="G5326" s="3"/>
      <c r="H5326" s="3"/>
      <c r="I5326" s="2"/>
      <c r="J5326"/>
      <c r="K5326"/>
      <c r="L5326"/>
      <c r="M5326"/>
      <c r="N5326"/>
      <c r="O5326"/>
      <c r="P5326"/>
      <c r="Q5326"/>
      <c r="R5326"/>
      <c r="S5326"/>
      <c r="T5326"/>
      <c r="U5326"/>
      <c r="V5326" s="2"/>
    </row>
    <row r="5327" spans="2:22" x14ac:dyDescent="0.2">
      <c r="B5327" s="2"/>
      <c r="C5327" s="2"/>
      <c r="D5327" s="2"/>
      <c r="E5327" s="2"/>
      <c r="F5327" s="2"/>
      <c r="G5327" s="3"/>
      <c r="H5327" s="3"/>
      <c r="I5327" s="2"/>
      <c r="J5327"/>
      <c r="K5327"/>
      <c r="L5327"/>
      <c r="M5327"/>
      <c r="N5327"/>
      <c r="O5327"/>
      <c r="P5327"/>
      <c r="Q5327"/>
      <c r="R5327"/>
      <c r="S5327"/>
      <c r="T5327"/>
      <c r="U5327"/>
      <c r="V5327" s="2"/>
    </row>
    <row r="5328" spans="2:22" x14ac:dyDescent="0.2">
      <c r="B5328" s="2"/>
      <c r="C5328" s="2"/>
      <c r="D5328" s="2"/>
      <c r="E5328" s="2"/>
      <c r="F5328" s="2"/>
      <c r="G5328" s="3"/>
      <c r="H5328" s="3"/>
      <c r="I5328" s="2"/>
      <c r="J5328"/>
      <c r="K5328"/>
      <c r="L5328"/>
      <c r="M5328"/>
      <c r="N5328"/>
      <c r="O5328"/>
      <c r="P5328"/>
      <c r="Q5328"/>
      <c r="R5328"/>
      <c r="S5328"/>
      <c r="T5328"/>
      <c r="U5328"/>
      <c r="V5328" s="2"/>
    </row>
    <row r="5329" spans="2:22" x14ac:dyDescent="0.2">
      <c r="B5329" s="2"/>
      <c r="C5329" s="2"/>
      <c r="D5329" s="2"/>
      <c r="E5329" s="2"/>
      <c r="F5329" s="2"/>
      <c r="G5329" s="3"/>
      <c r="H5329" s="3"/>
      <c r="I5329" s="2"/>
      <c r="J5329"/>
      <c r="K5329"/>
      <c r="L5329"/>
      <c r="M5329"/>
      <c r="N5329"/>
      <c r="O5329"/>
      <c r="P5329"/>
      <c r="Q5329"/>
      <c r="R5329"/>
      <c r="S5329"/>
      <c r="T5329"/>
      <c r="U5329"/>
      <c r="V5329" s="2"/>
    </row>
    <row r="5330" spans="2:22" x14ac:dyDescent="0.2">
      <c r="B5330" s="2"/>
      <c r="C5330" s="2"/>
      <c r="D5330" s="2"/>
      <c r="E5330" s="2"/>
      <c r="F5330" s="2"/>
      <c r="G5330" s="3"/>
      <c r="H5330" s="3"/>
      <c r="I5330" s="2"/>
      <c r="J5330"/>
      <c r="K5330"/>
      <c r="L5330"/>
      <c r="M5330"/>
      <c r="N5330"/>
      <c r="O5330"/>
      <c r="P5330"/>
      <c r="Q5330"/>
      <c r="R5330"/>
      <c r="S5330"/>
      <c r="T5330"/>
      <c r="U5330"/>
      <c r="V5330" s="2"/>
    </row>
    <row r="5331" spans="2:22" x14ac:dyDescent="0.2">
      <c r="B5331" s="2"/>
      <c r="C5331" s="2"/>
      <c r="D5331" s="2"/>
      <c r="E5331" s="2"/>
      <c r="F5331" s="2"/>
      <c r="G5331" s="3"/>
      <c r="H5331" s="3"/>
      <c r="I5331" s="2"/>
      <c r="J5331"/>
      <c r="K5331"/>
      <c r="L5331"/>
      <c r="M5331"/>
      <c r="N5331"/>
      <c r="O5331"/>
      <c r="P5331"/>
      <c r="Q5331"/>
      <c r="R5331"/>
      <c r="S5331"/>
      <c r="T5331"/>
      <c r="U5331"/>
      <c r="V5331" s="2"/>
    </row>
    <row r="5332" spans="2:22" x14ac:dyDescent="0.2">
      <c r="B5332" s="2"/>
      <c r="C5332" s="2"/>
      <c r="D5332" s="2"/>
      <c r="E5332" s="2"/>
      <c r="F5332" s="2"/>
      <c r="G5332" s="3"/>
      <c r="H5332" s="3"/>
      <c r="I5332" s="2"/>
      <c r="J5332"/>
      <c r="K5332"/>
      <c r="L5332"/>
      <c r="M5332"/>
      <c r="N5332"/>
      <c r="O5332"/>
      <c r="P5332"/>
      <c r="Q5332"/>
      <c r="R5332"/>
      <c r="S5332"/>
      <c r="T5332"/>
      <c r="U5332"/>
      <c r="V5332" s="2"/>
    </row>
    <row r="5333" spans="2:22" x14ac:dyDescent="0.2">
      <c r="B5333" s="2"/>
      <c r="C5333" s="2"/>
      <c r="D5333" s="2"/>
      <c r="E5333" s="2"/>
      <c r="F5333" s="2"/>
      <c r="G5333" s="3"/>
      <c r="H5333" s="3"/>
      <c r="I5333" s="2"/>
      <c r="J5333"/>
      <c r="K5333"/>
      <c r="L5333"/>
      <c r="M5333"/>
      <c r="N5333"/>
      <c r="O5333"/>
      <c r="P5333"/>
      <c r="Q5333"/>
      <c r="R5333"/>
      <c r="S5333"/>
      <c r="T5333"/>
      <c r="U5333"/>
      <c r="V5333" s="2"/>
    </row>
    <row r="5334" spans="2:22" x14ac:dyDescent="0.2">
      <c r="B5334" s="2"/>
      <c r="C5334" s="2"/>
      <c r="D5334" s="2"/>
      <c r="E5334" s="2"/>
      <c r="F5334" s="2"/>
      <c r="G5334" s="3"/>
      <c r="H5334" s="3"/>
      <c r="I5334" s="2"/>
      <c r="J5334"/>
      <c r="K5334"/>
      <c r="L5334"/>
      <c r="M5334"/>
      <c r="N5334"/>
      <c r="O5334"/>
      <c r="P5334"/>
      <c r="Q5334"/>
      <c r="R5334"/>
      <c r="S5334"/>
      <c r="T5334"/>
      <c r="U5334"/>
      <c r="V5334" s="2"/>
    </row>
    <row r="5335" spans="2:22" x14ac:dyDescent="0.2">
      <c r="B5335" s="2"/>
      <c r="C5335" s="2"/>
      <c r="D5335" s="2"/>
      <c r="E5335" s="2"/>
      <c r="F5335" s="2"/>
      <c r="G5335" s="3"/>
      <c r="H5335" s="3"/>
      <c r="I5335" s="2"/>
      <c r="J5335"/>
      <c r="K5335"/>
      <c r="L5335"/>
      <c r="M5335"/>
      <c r="N5335"/>
      <c r="O5335"/>
      <c r="P5335"/>
      <c r="Q5335"/>
      <c r="R5335"/>
      <c r="S5335"/>
      <c r="T5335"/>
      <c r="U5335"/>
      <c r="V5335" s="2"/>
    </row>
    <row r="5336" spans="2:22" x14ac:dyDescent="0.2">
      <c r="B5336" s="2"/>
      <c r="C5336" s="2"/>
      <c r="D5336" s="2"/>
      <c r="E5336" s="2"/>
      <c r="F5336" s="2"/>
      <c r="G5336" s="3"/>
      <c r="H5336" s="3"/>
      <c r="I5336" s="2"/>
      <c r="J5336"/>
      <c r="K5336"/>
      <c r="L5336"/>
      <c r="M5336"/>
      <c r="N5336"/>
      <c r="O5336"/>
      <c r="P5336"/>
      <c r="Q5336"/>
      <c r="R5336"/>
      <c r="S5336"/>
      <c r="T5336"/>
      <c r="U5336"/>
      <c r="V5336" s="2"/>
    </row>
    <row r="5337" spans="2:22" x14ac:dyDescent="0.2">
      <c r="B5337" s="2"/>
      <c r="C5337" s="2"/>
      <c r="D5337" s="2"/>
      <c r="E5337" s="2"/>
      <c r="F5337" s="2"/>
      <c r="G5337" s="3"/>
      <c r="H5337" s="3"/>
      <c r="I5337" s="2"/>
      <c r="J5337"/>
      <c r="K5337"/>
      <c r="L5337"/>
      <c r="M5337"/>
      <c r="N5337"/>
      <c r="O5337"/>
      <c r="P5337"/>
      <c r="Q5337"/>
      <c r="R5337"/>
      <c r="S5337"/>
      <c r="T5337"/>
      <c r="U5337"/>
      <c r="V5337" s="2"/>
    </row>
    <row r="5338" spans="2:22" x14ac:dyDescent="0.2">
      <c r="B5338" s="2"/>
      <c r="C5338" s="2"/>
      <c r="D5338" s="2"/>
      <c r="E5338" s="2"/>
      <c r="F5338" s="2"/>
      <c r="G5338" s="3"/>
      <c r="H5338" s="3"/>
      <c r="I5338" s="2"/>
      <c r="J5338"/>
      <c r="K5338"/>
      <c r="L5338"/>
      <c r="M5338"/>
      <c r="N5338"/>
      <c r="O5338"/>
      <c r="P5338"/>
      <c r="Q5338"/>
      <c r="R5338"/>
      <c r="S5338"/>
      <c r="T5338"/>
      <c r="U5338"/>
      <c r="V5338" s="2"/>
    </row>
    <row r="5339" spans="2:22" x14ac:dyDescent="0.2">
      <c r="B5339" s="2"/>
      <c r="C5339" s="2"/>
      <c r="D5339" s="2"/>
      <c r="E5339" s="2"/>
      <c r="F5339" s="2"/>
      <c r="G5339" s="3"/>
      <c r="H5339" s="3"/>
      <c r="I5339" s="2"/>
      <c r="J5339"/>
      <c r="K5339"/>
      <c r="L5339"/>
      <c r="M5339"/>
      <c r="N5339"/>
      <c r="O5339"/>
      <c r="P5339"/>
      <c r="Q5339"/>
      <c r="R5339"/>
      <c r="S5339"/>
      <c r="T5339"/>
      <c r="U5339"/>
      <c r="V5339" s="2"/>
    </row>
    <row r="5340" spans="2:22" x14ac:dyDescent="0.2">
      <c r="B5340" s="2"/>
      <c r="C5340" s="2"/>
      <c r="D5340" s="2"/>
      <c r="E5340" s="2"/>
      <c r="F5340" s="2"/>
      <c r="G5340" s="3"/>
      <c r="H5340" s="3"/>
      <c r="I5340" s="2"/>
      <c r="J5340"/>
      <c r="K5340"/>
      <c r="L5340"/>
      <c r="M5340"/>
      <c r="N5340"/>
      <c r="O5340"/>
      <c r="P5340"/>
      <c r="Q5340"/>
      <c r="R5340"/>
      <c r="S5340"/>
      <c r="T5340"/>
      <c r="U5340"/>
      <c r="V5340" s="2"/>
    </row>
    <row r="5341" spans="2:22" x14ac:dyDescent="0.2">
      <c r="B5341" s="2"/>
      <c r="C5341" s="2"/>
      <c r="D5341" s="2"/>
      <c r="E5341" s="2"/>
      <c r="F5341" s="2"/>
      <c r="G5341" s="3"/>
      <c r="H5341" s="3"/>
      <c r="I5341" s="2"/>
      <c r="J5341"/>
      <c r="K5341"/>
      <c r="L5341"/>
      <c r="M5341"/>
      <c r="N5341"/>
      <c r="O5341"/>
      <c r="P5341"/>
      <c r="Q5341"/>
      <c r="R5341"/>
      <c r="S5341"/>
      <c r="T5341"/>
      <c r="U5341"/>
      <c r="V5341" s="2"/>
    </row>
    <row r="5342" spans="2:22" x14ac:dyDescent="0.2">
      <c r="B5342" s="2"/>
      <c r="C5342" s="2"/>
      <c r="D5342" s="2"/>
      <c r="E5342" s="2"/>
      <c r="F5342" s="2"/>
      <c r="G5342" s="3"/>
      <c r="H5342" s="3"/>
      <c r="I5342" s="2"/>
      <c r="J5342"/>
      <c r="K5342"/>
      <c r="L5342"/>
      <c r="M5342"/>
      <c r="N5342"/>
      <c r="O5342"/>
      <c r="P5342"/>
      <c r="Q5342"/>
      <c r="R5342"/>
      <c r="S5342"/>
      <c r="T5342"/>
      <c r="U5342"/>
      <c r="V5342" s="2"/>
    </row>
    <row r="5343" spans="2:22" x14ac:dyDescent="0.2">
      <c r="B5343" s="2"/>
      <c r="C5343" s="2"/>
      <c r="D5343" s="2"/>
      <c r="E5343" s="2"/>
      <c r="F5343" s="2"/>
      <c r="G5343" s="3"/>
      <c r="H5343" s="3"/>
      <c r="I5343" s="2"/>
      <c r="J5343"/>
      <c r="K5343"/>
      <c r="L5343"/>
      <c r="M5343"/>
      <c r="N5343"/>
      <c r="O5343"/>
      <c r="P5343"/>
      <c r="Q5343"/>
      <c r="R5343"/>
      <c r="S5343"/>
      <c r="T5343"/>
      <c r="U5343"/>
      <c r="V5343" s="2"/>
    </row>
    <row r="5344" spans="2:22" x14ac:dyDescent="0.2">
      <c r="B5344" s="2"/>
      <c r="C5344" s="2"/>
      <c r="D5344" s="2"/>
      <c r="E5344" s="2"/>
      <c r="F5344" s="2"/>
      <c r="G5344" s="3"/>
      <c r="H5344" s="3"/>
      <c r="I5344" s="2"/>
      <c r="J5344"/>
      <c r="K5344"/>
      <c r="L5344"/>
      <c r="M5344"/>
      <c r="N5344"/>
      <c r="O5344"/>
      <c r="P5344"/>
      <c r="Q5344"/>
      <c r="R5344"/>
      <c r="S5344"/>
      <c r="T5344"/>
      <c r="U5344"/>
      <c r="V5344" s="2"/>
    </row>
    <row r="5345" spans="2:22" x14ac:dyDescent="0.2">
      <c r="B5345" s="2"/>
      <c r="C5345" s="2"/>
      <c r="D5345" s="2"/>
      <c r="E5345" s="2"/>
      <c r="F5345" s="2"/>
      <c r="G5345" s="3"/>
      <c r="H5345" s="3"/>
      <c r="I5345" s="2"/>
      <c r="J5345"/>
      <c r="K5345"/>
      <c r="L5345"/>
      <c r="M5345"/>
      <c r="N5345"/>
      <c r="O5345"/>
      <c r="P5345"/>
      <c r="Q5345"/>
      <c r="R5345"/>
      <c r="S5345"/>
      <c r="T5345"/>
      <c r="U5345"/>
      <c r="V5345" s="2"/>
    </row>
    <row r="5346" spans="2:22" x14ac:dyDescent="0.2">
      <c r="B5346" s="2"/>
      <c r="C5346" s="2"/>
      <c r="D5346" s="2"/>
      <c r="E5346" s="2"/>
      <c r="F5346" s="2"/>
      <c r="G5346" s="3"/>
      <c r="H5346" s="3"/>
      <c r="I5346" s="2"/>
      <c r="J5346"/>
      <c r="K5346"/>
      <c r="L5346"/>
      <c r="M5346"/>
      <c r="N5346"/>
      <c r="O5346"/>
      <c r="P5346"/>
      <c r="Q5346"/>
      <c r="R5346"/>
      <c r="S5346"/>
      <c r="T5346"/>
      <c r="U5346"/>
      <c r="V5346" s="2"/>
    </row>
    <row r="5347" spans="2:22" x14ac:dyDescent="0.2">
      <c r="B5347" s="2"/>
      <c r="C5347" s="2"/>
      <c r="D5347" s="2"/>
      <c r="E5347" s="2"/>
      <c r="F5347" s="2"/>
      <c r="G5347" s="3"/>
      <c r="H5347" s="3"/>
      <c r="I5347" s="2"/>
      <c r="J5347"/>
      <c r="K5347"/>
      <c r="L5347"/>
      <c r="M5347"/>
      <c r="N5347"/>
      <c r="O5347"/>
      <c r="P5347"/>
      <c r="Q5347"/>
      <c r="R5347"/>
      <c r="S5347"/>
      <c r="T5347"/>
      <c r="U5347"/>
      <c r="V5347" s="2"/>
    </row>
    <row r="5348" spans="2:22" x14ac:dyDescent="0.2">
      <c r="B5348" s="2"/>
      <c r="C5348" s="2"/>
      <c r="D5348" s="2"/>
      <c r="E5348" s="2"/>
      <c r="F5348" s="2"/>
      <c r="G5348" s="3"/>
      <c r="H5348" s="3"/>
      <c r="I5348" s="2"/>
      <c r="J5348"/>
      <c r="K5348"/>
      <c r="L5348"/>
      <c r="M5348"/>
      <c r="N5348"/>
      <c r="O5348"/>
      <c r="P5348"/>
      <c r="Q5348"/>
      <c r="R5348"/>
      <c r="S5348"/>
      <c r="T5348"/>
      <c r="U5348"/>
      <c r="V5348" s="2"/>
    </row>
    <row r="5349" spans="2:22" x14ac:dyDescent="0.2">
      <c r="B5349" s="2"/>
      <c r="C5349" s="2"/>
      <c r="D5349" s="2"/>
      <c r="E5349" s="2"/>
      <c r="F5349" s="2"/>
      <c r="G5349" s="3"/>
      <c r="H5349" s="3"/>
      <c r="I5349" s="2"/>
      <c r="J5349"/>
      <c r="K5349"/>
      <c r="L5349"/>
      <c r="M5349"/>
      <c r="N5349"/>
      <c r="O5349"/>
      <c r="P5349"/>
      <c r="Q5349"/>
      <c r="R5349"/>
      <c r="S5349"/>
      <c r="T5349"/>
      <c r="U5349"/>
      <c r="V5349" s="2"/>
    </row>
    <row r="5350" spans="2:22" x14ac:dyDescent="0.2">
      <c r="B5350" s="2"/>
      <c r="C5350" s="2"/>
      <c r="D5350" s="2"/>
      <c r="E5350" s="2"/>
      <c r="F5350" s="2"/>
      <c r="G5350" s="3"/>
      <c r="H5350" s="3"/>
      <c r="I5350" s="2"/>
      <c r="J5350"/>
      <c r="K5350"/>
      <c r="L5350"/>
      <c r="M5350"/>
      <c r="N5350"/>
      <c r="O5350"/>
      <c r="P5350"/>
      <c r="Q5350"/>
      <c r="R5350"/>
      <c r="S5350"/>
      <c r="T5350"/>
      <c r="U5350"/>
      <c r="V5350" s="2"/>
    </row>
    <row r="5351" spans="2:22" x14ac:dyDescent="0.2">
      <c r="B5351" s="2"/>
      <c r="C5351" s="2"/>
      <c r="D5351" s="2"/>
      <c r="E5351" s="2"/>
      <c r="F5351" s="2"/>
      <c r="G5351" s="3"/>
      <c r="H5351" s="3"/>
      <c r="I5351" s="2"/>
      <c r="J5351"/>
      <c r="K5351"/>
      <c r="L5351"/>
      <c r="M5351"/>
      <c r="N5351"/>
      <c r="O5351"/>
      <c r="P5351"/>
      <c r="Q5351"/>
      <c r="R5351"/>
      <c r="S5351"/>
      <c r="T5351"/>
      <c r="U5351"/>
      <c r="V5351" s="2"/>
    </row>
    <row r="5352" spans="2:22" x14ac:dyDescent="0.2">
      <c r="B5352" s="2"/>
      <c r="C5352" s="2"/>
      <c r="D5352" s="2"/>
      <c r="E5352" s="2"/>
      <c r="F5352" s="2"/>
      <c r="G5352" s="3"/>
      <c r="H5352" s="3"/>
      <c r="I5352" s="2"/>
      <c r="J5352"/>
      <c r="K5352"/>
      <c r="L5352"/>
      <c r="M5352"/>
      <c r="N5352"/>
      <c r="O5352"/>
      <c r="P5352"/>
      <c r="Q5352"/>
      <c r="R5352"/>
      <c r="S5352"/>
      <c r="T5352"/>
      <c r="U5352"/>
      <c r="V5352" s="2"/>
    </row>
    <row r="5353" spans="2:22" x14ac:dyDescent="0.2">
      <c r="B5353" s="2"/>
      <c r="C5353" s="2"/>
      <c r="D5353" s="2"/>
      <c r="E5353" s="2"/>
      <c r="F5353" s="2"/>
      <c r="G5353" s="3"/>
      <c r="H5353" s="3"/>
      <c r="I5353" s="2"/>
      <c r="J5353"/>
      <c r="K5353"/>
      <c r="L5353"/>
      <c r="M5353"/>
      <c r="N5353"/>
      <c r="O5353"/>
      <c r="P5353"/>
      <c r="Q5353"/>
      <c r="R5353"/>
      <c r="S5353"/>
      <c r="T5353"/>
      <c r="U5353"/>
      <c r="V5353" s="2"/>
    </row>
    <row r="5354" spans="2:22" x14ac:dyDescent="0.2">
      <c r="B5354" s="2"/>
      <c r="C5354" s="2"/>
      <c r="D5354" s="2"/>
      <c r="E5354" s="2"/>
      <c r="F5354" s="2"/>
      <c r="G5354" s="3"/>
      <c r="H5354" s="3"/>
      <c r="I5354" s="2"/>
      <c r="J5354"/>
      <c r="K5354"/>
      <c r="L5354"/>
      <c r="M5354"/>
      <c r="N5354"/>
      <c r="O5354"/>
      <c r="P5354"/>
      <c r="Q5354"/>
      <c r="R5354"/>
      <c r="S5354"/>
      <c r="T5354"/>
      <c r="U5354"/>
      <c r="V5354" s="2"/>
    </row>
    <row r="5355" spans="2:22" x14ac:dyDescent="0.2">
      <c r="B5355" s="2"/>
      <c r="C5355" s="2"/>
      <c r="D5355" s="2"/>
      <c r="E5355" s="2"/>
      <c r="F5355" s="2"/>
      <c r="G5355" s="3"/>
      <c r="H5355" s="3"/>
      <c r="I5355" s="2"/>
      <c r="J5355"/>
      <c r="K5355"/>
      <c r="L5355"/>
      <c r="M5355"/>
      <c r="N5355"/>
      <c r="O5355"/>
      <c r="P5355"/>
      <c r="Q5355"/>
      <c r="R5355"/>
      <c r="S5355"/>
      <c r="T5355"/>
      <c r="U5355"/>
      <c r="V5355" s="2"/>
    </row>
    <row r="5356" spans="2:22" x14ac:dyDescent="0.2">
      <c r="B5356" s="2"/>
      <c r="C5356" s="2"/>
      <c r="D5356" s="2"/>
      <c r="E5356" s="2"/>
      <c r="F5356" s="2"/>
      <c r="G5356" s="3"/>
      <c r="H5356" s="3"/>
      <c r="I5356" s="2"/>
      <c r="J5356"/>
      <c r="K5356"/>
      <c r="L5356"/>
      <c r="M5356"/>
      <c r="N5356"/>
      <c r="O5356"/>
      <c r="P5356"/>
      <c r="Q5356"/>
      <c r="R5356"/>
      <c r="S5356"/>
      <c r="T5356"/>
      <c r="U5356"/>
      <c r="V5356" s="2"/>
    </row>
    <row r="5357" spans="2:22" x14ac:dyDescent="0.2">
      <c r="B5357" s="2"/>
      <c r="C5357" s="2"/>
      <c r="D5357" s="2"/>
      <c r="E5357" s="2"/>
      <c r="F5357" s="2"/>
      <c r="G5357" s="3"/>
      <c r="H5357" s="3"/>
      <c r="I5357" s="2"/>
      <c r="J5357"/>
      <c r="K5357"/>
      <c r="L5357"/>
      <c r="M5357"/>
      <c r="N5357"/>
      <c r="O5357"/>
      <c r="P5357"/>
      <c r="Q5357"/>
      <c r="R5357"/>
      <c r="S5357"/>
      <c r="T5357"/>
      <c r="U5357"/>
      <c r="V5357" s="2"/>
    </row>
    <row r="5358" spans="2:22" x14ac:dyDescent="0.2">
      <c r="B5358" s="2"/>
      <c r="C5358" s="2"/>
      <c r="D5358" s="2"/>
      <c r="E5358" s="2"/>
      <c r="F5358" s="2"/>
      <c r="G5358" s="3"/>
      <c r="H5358" s="3"/>
      <c r="I5358" s="2"/>
      <c r="J5358"/>
      <c r="K5358"/>
      <c r="L5358"/>
      <c r="M5358"/>
      <c r="N5358"/>
      <c r="O5358"/>
      <c r="P5358"/>
      <c r="Q5358"/>
      <c r="R5358"/>
      <c r="S5358"/>
      <c r="T5358"/>
      <c r="U5358"/>
      <c r="V5358" s="2"/>
    </row>
    <row r="5359" spans="2:22" x14ac:dyDescent="0.2">
      <c r="B5359" s="2"/>
      <c r="C5359" s="2"/>
      <c r="D5359" s="2"/>
      <c r="E5359" s="2"/>
      <c r="F5359" s="2"/>
      <c r="G5359" s="3"/>
      <c r="H5359" s="3"/>
      <c r="I5359" s="2"/>
      <c r="J5359"/>
      <c r="K5359"/>
      <c r="L5359"/>
      <c r="M5359"/>
      <c r="N5359"/>
      <c r="O5359"/>
      <c r="P5359"/>
      <c r="Q5359"/>
      <c r="R5359"/>
      <c r="S5359"/>
      <c r="T5359"/>
      <c r="U5359"/>
      <c r="V5359" s="2"/>
    </row>
    <row r="5360" spans="2:22" x14ac:dyDescent="0.2">
      <c r="B5360" s="2"/>
      <c r="C5360" s="2"/>
      <c r="D5360" s="2"/>
      <c r="E5360" s="2"/>
      <c r="F5360" s="2"/>
      <c r="G5360" s="3"/>
      <c r="H5360" s="3"/>
      <c r="I5360" s="2"/>
      <c r="J5360"/>
      <c r="K5360"/>
      <c r="L5360"/>
      <c r="M5360"/>
      <c r="N5360"/>
      <c r="O5360"/>
      <c r="P5360"/>
      <c r="Q5360"/>
      <c r="R5360"/>
      <c r="S5360"/>
      <c r="T5360"/>
      <c r="U5360"/>
      <c r="V5360" s="2"/>
    </row>
    <row r="5361" spans="2:22" x14ac:dyDescent="0.2">
      <c r="B5361" s="2"/>
      <c r="C5361" s="2"/>
      <c r="D5361" s="2"/>
      <c r="E5361" s="2"/>
      <c r="F5361" s="2"/>
      <c r="G5361" s="3"/>
      <c r="H5361" s="3"/>
      <c r="I5361" s="2"/>
      <c r="J5361"/>
      <c r="K5361"/>
      <c r="L5361"/>
      <c r="M5361"/>
      <c r="N5361"/>
      <c r="O5361"/>
      <c r="P5361"/>
      <c r="Q5361"/>
      <c r="R5361"/>
      <c r="S5361"/>
      <c r="T5361"/>
      <c r="U5361"/>
      <c r="V5361" s="2"/>
    </row>
    <row r="5362" spans="2:22" x14ac:dyDescent="0.2">
      <c r="B5362" s="2"/>
      <c r="C5362" s="2"/>
      <c r="D5362" s="2"/>
      <c r="E5362" s="2"/>
      <c r="F5362" s="2"/>
      <c r="G5362" s="3"/>
      <c r="H5362" s="3"/>
      <c r="I5362" s="2"/>
      <c r="J5362"/>
      <c r="K5362"/>
      <c r="L5362"/>
      <c r="M5362"/>
      <c r="N5362"/>
      <c r="O5362"/>
      <c r="P5362"/>
      <c r="Q5362"/>
      <c r="R5362"/>
      <c r="S5362"/>
      <c r="T5362"/>
      <c r="U5362"/>
      <c r="V5362" s="2"/>
    </row>
    <row r="5363" spans="2:22" x14ac:dyDescent="0.2">
      <c r="B5363" s="2"/>
      <c r="C5363" s="2"/>
      <c r="D5363" s="2"/>
      <c r="E5363" s="2"/>
      <c r="F5363" s="2"/>
      <c r="G5363" s="3"/>
      <c r="H5363" s="3"/>
      <c r="I5363" s="2"/>
      <c r="J5363"/>
      <c r="K5363"/>
      <c r="L5363"/>
      <c r="M5363"/>
      <c r="N5363"/>
      <c r="O5363"/>
      <c r="P5363"/>
      <c r="Q5363"/>
      <c r="R5363"/>
      <c r="S5363"/>
      <c r="T5363"/>
      <c r="U5363"/>
      <c r="V5363" s="2"/>
    </row>
    <row r="5364" spans="2:22" x14ac:dyDescent="0.2">
      <c r="B5364" s="2"/>
      <c r="C5364" s="2"/>
      <c r="D5364" s="2"/>
      <c r="E5364" s="2"/>
      <c r="F5364" s="2"/>
      <c r="G5364" s="3"/>
      <c r="H5364" s="3"/>
      <c r="I5364" s="2"/>
      <c r="J5364"/>
      <c r="K5364"/>
      <c r="L5364"/>
      <c r="M5364"/>
      <c r="N5364"/>
      <c r="O5364"/>
      <c r="P5364"/>
      <c r="Q5364"/>
      <c r="R5364"/>
      <c r="S5364"/>
      <c r="T5364"/>
      <c r="U5364"/>
      <c r="V5364" s="2"/>
    </row>
    <row r="5365" spans="2:22" x14ac:dyDescent="0.2">
      <c r="B5365" s="2"/>
      <c r="C5365" s="2"/>
      <c r="D5365" s="2"/>
      <c r="E5365" s="2"/>
      <c r="F5365" s="2"/>
      <c r="G5365" s="3"/>
      <c r="H5365" s="3"/>
      <c r="I5365" s="2"/>
      <c r="J5365"/>
      <c r="K5365"/>
      <c r="L5365"/>
      <c r="M5365"/>
      <c r="N5365"/>
      <c r="O5365"/>
      <c r="P5365"/>
      <c r="Q5365"/>
      <c r="R5365"/>
      <c r="S5365"/>
      <c r="T5365"/>
      <c r="U5365"/>
      <c r="V5365" s="2"/>
    </row>
    <row r="5366" spans="2:22" x14ac:dyDescent="0.2">
      <c r="B5366" s="2"/>
      <c r="C5366" s="2"/>
      <c r="D5366" s="2"/>
      <c r="E5366" s="2"/>
      <c r="F5366" s="2"/>
      <c r="G5366" s="3"/>
      <c r="H5366" s="3"/>
      <c r="I5366" s="2"/>
      <c r="J5366"/>
      <c r="K5366"/>
      <c r="L5366"/>
      <c r="M5366"/>
      <c r="N5366"/>
      <c r="O5366"/>
      <c r="P5366"/>
      <c r="Q5366"/>
      <c r="R5366"/>
      <c r="S5366"/>
      <c r="T5366"/>
      <c r="U5366"/>
      <c r="V5366" s="2"/>
    </row>
    <row r="5367" spans="2:22" x14ac:dyDescent="0.2">
      <c r="B5367" s="2"/>
      <c r="C5367" s="2"/>
      <c r="D5367" s="2"/>
      <c r="E5367" s="2"/>
      <c r="F5367" s="2"/>
      <c r="G5367" s="3"/>
      <c r="H5367" s="3"/>
      <c r="I5367" s="2"/>
      <c r="J5367"/>
      <c r="K5367"/>
      <c r="L5367"/>
      <c r="M5367"/>
      <c r="N5367"/>
      <c r="O5367"/>
      <c r="P5367"/>
      <c r="Q5367"/>
      <c r="R5367"/>
      <c r="S5367"/>
      <c r="T5367"/>
      <c r="U5367"/>
      <c r="V5367" s="2"/>
    </row>
    <row r="5368" spans="2:22" x14ac:dyDescent="0.2">
      <c r="B5368" s="2"/>
      <c r="C5368" s="2"/>
      <c r="D5368" s="2"/>
      <c r="E5368" s="2"/>
      <c r="F5368" s="2"/>
      <c r="G5368" s="3"/>
      <c r="H5368" s="3"/>
      <c r="I5368" s="2"/>
      <c r="J5368"/>
      <c r="K5368"/>
      <c r="L5368"/>
      <c r="M5368"/>
      <c r="N5368"/>
      <c r="O5368"/>
      <c r="P5368"/>
      <c r="Q5368"/>
      <c r="R5368"/>
      <c r="S5368"/>
      <c r="T5368"/>
      <c r="U5368"/>
      <c r="V5368" s="2"/>
    </row>
    <row r="5369" spans="2:22" x14ac:dyDescent="0.2">
      <c r="B5369" s="2"/>
      <c r="C5369" s="2"/>
      <c r="D5369" s="2"/>
      <c r="E5369" s="2"/>
      <c r="F5369" s="2"/>
      <c r="G5369" s="3"/>
      <c r="H5369" s="3"/>
      <c r="I5369" s="2"/>
      <c r="J5369"/>
      <c r="K5369"/>
      <c r="L5369"/>
      <c r="M5369"/>
      <c r="N5369"/>
      <c r="O5369"/>
      <c r="P5369"/>
      <c r="Q5369"/>
      <c r="R5369"/>
      <c r="S5369"/>
      <c r="T5369"/>
      <c r="U5369"/>
      <c r="V5369" s="2"/>
    </row>
    <row r="5370" spans="2:22" x14ac:dyDescent="0.2">
      <c r="B5370" s="2"/>
      <c r="C5370" s="2"/>
      <c r="D5370" s="2"/>
      <c r="E5370" s="2"/>
      <c r="F5370" s="2"/>
      <c r="G5370" s="3"/>
      <c r="H5370" s="3"/>
      <c r="I5370" s="2"/>
      <c r="J5370"/>
      <c r="K5370"/>
      <c r="L5370"/>
      <c r="M5370"/>
      <c r="N5370"/>
      <c r="O5370"/>
      <c r="P5370"/>
      <c r="Q5370"/>
      <c r="R5370"/>
      <c r="S5370"/>
      <c r="T5370"/>
      <c r="U5370"/>
      <c r="V5370" s="2"/>
    </row>
    <row r="5371" spans="2:22" x14ac:dyDescent="0.2">
      <c r="B5371" s="2"/>
      <c r="C5371" s="2"/>
      <c r="D5371" s="2"/>
      <c r="E5371" s="2"/>
      <c r="F5371" s="2"/>
      <c r="G5371" s="3"/>
      <c r="H5371" s="3"/>
      <c r="I5371" s="2"/>
      <c r="J5371"/>
      <c r="K5371"/>
      <c r="L5371"/>
      <c r="M5371"/>
      <c r="N5371"/>
      <c r="O5371"/>
      <c r="P5371"/>
      <c r="Q5371"/>
      <c r="R5371"/>
      <c r="S5371"/>
      <c r="T5371"/>
      <c r="U5371"/>
      <c r="V5371" s="2"/>
    </row>
    <row r="5372" spans="2:22" x14ac:dyDescent="0.2">
      <c r="B5372" s="2"/>
      <c r="C5372" s="2"/>
      <c r="D5372" s="2"/>
      <c r="E5372" s="2"/>
      <c r="F5372" s="2"/>
      <c r="G5372" s="3"/>
      <c r="H5372" s="3"/>
      <c r="I5372" s="2"/>
      <c r="J5372"/>
      <c r="K5372"/>
      <c r="L5372"/>
      <c r="M5372"/>
      <c r="N5372"/>
      <c r="O5372"/>
      <c r="P5372"/>
      <c r="Q5372"/>
      <c r="R5372"/>
      <c r="S5372"/>
      <c r="T5372"/>
      <c r="U5372"/>
      <c r="V5372" s="2"/>
    </row>
    <row r="5373" spans="2:22" x14ac:dyDescent="0.2">
      <c r="B5373" s="2"/>
      <c r="C5373" s="2"/>
      <c r="D5373" s="2"/>
      <c r="E5373" s="2"/>
      <c r="F5373" s="2"/>
      <c r="G5373" s="3"/>
      <c r="H5373" s="3"/>
      <c r="I5373" s="2"/>
      <c r="J5373"/>
      <c r="K5373"/>
      <c r="L5373"/>
      <c r="M5373"/>
      <c r="N5373"/>
      <c r="O5373"/>
      <c r="P5373"/>
      <c r="Q5373"/>
      <c r="R5373"/>
      <c r="S5373"/>
      <c r="T5373"/>
      <c r="U5373"/>
      <c r="V5373" s="2"/>
    </row>
    <row r="5374" spans="2:22" x14ac:dyDescent="0.2">
      <c r="B5374" s="2"/>
      <c r="C5374" s="2"/>
      <c r="D5374" s="2"/>
      <c r="E5374" s="2"/>
      <c r="F5374" s="2"/>
      <c r="G5374" s="3"/>
      <c r="H5374" s="3"/>
      <c r="I5374" s="2"/>
      <c r="J5374"/>
      <c r="K5374"/>
      <c r="L5374"/>
      <c r="M5374"/>
      <c r="N5374"/>
      <c r="O5374"/>
      <c r="P5374"/>
      <c r="Q5374"/>
      <c r="R5374"/>
      <c r="S5374"/>
      <c r="T5374"/>
      <c r="U5374"/>
      <c r="V5374" s="2"/>
    </row>
    <row r="5375" spans="2:22" x14ac:dyDescent="0.2">
      <c r="B5375" s="2"/>
      <c r="C5375" s="2"/>
      <c r="D5375" s="2"/>
      <c r="E5375" s="2"/>
      <c r="F5375" s="2"/>
      <c r="G5375" s="3"/>
      <c r="H5375" s="3"/>
      <c r="I5375" s="2"/>
      <c r="J5375"/>
      <c r="K5375"/>
      <c r="L5375"/>
      <c r="M5375"/>
      <c r="N5375"/>
      <c r="O5375"/>
      <c r="P5375"/>
      <c r="Q5375"/>
      <c r="R5375"/>
      <c r="S5375"/>
      <c r="T5375"/>
      <c r="U5375"/>
      <c r="V5375" s="2"/>
    </row>
    <row r="5376" spans="2:22" x14ac:dyDescent="0.2">
      <c r="B5376" s="2"/>
      <c r="C5376" s="2"/>
      <c r="D5376" s="2"/>
      <c r="E5376" s="2"/>
      <c r="F5376" s="2"/>
      <c r="G5376" s="3"/>
      <c r="H5376" s="3"/>
      <c r="I5376" s="2"/>
      <c r="J5376"/>
      <c r="K5376"/>
      <c r="L5376"/>
      <c r="M5376"/>
      <c r="N5376"/>
      <c r="O5376"/>
      <c r="P5376"/>
      <c r="Q5376"/>
      <c r="R5376"/>
      <c r="S5376"/>
      <c r="T5376"/>
      <c r="U5376"/>
      <c r="V5376" s="2"/>
    </row>
    <row r="5377" spans="2:22" x14ac:dyDescent="0.2">
      <c r="B5377" s="2"/>
      <c r="C5377" s="2"/>
      <c r="D5377" s="2"/>
      <c r="E5377" s="2"/>
      <c r="F5377" s="2"/>
      <c r="G5377" s="3"/>
      <c r="H5377" s="3"/>
      <c r="I5377" s="2"/>
      <c r="J5377"/>
      <c r="K5377"/>
      <c r="L5377"/>
      <c r="M5377"/>
      <c r="N5377"/>
      <c r="O5377"/>
      <c r="P5377"/>
      <c r="Q5377"/>
      <c r="R5377"/>
      <c r="S5377"/>
      <c r="T5377"/>
      <c r="U5377"/>
      <c r="V5377" s="2"/>
    </row>
    <row r="5378" spans="2:22" x14ac:dyDescent="0.2">
      <c r="B5378" s="2"/>
      <c r="C5378" s="2"/>
      <c r="D5378" s="2"/>
      <c r="E5378" s="2"/>
      <c r="F5378" s="2"/>
      <c r="G5378" s="3"/>
      <c r="H5378" s="3"/>
      <c r="I5378" s="2"/>
      <c r="J5378"/>
      <c r="K5378"/>
      <c r="L5378"/>
      <c r="M5378"/>
      <c r="N5378"/>
      <c r="O5378"/>
      <c r="P5378"/>
      <c r="Q5378"/>
      <c r="R5378"/>
      <c r="S5378"/>
      <c r="T5378"/>
      <c r="U5378"/>
      <c r="V5378" s="2"/>
    </row>
    <row r="5379" spans="2:22" x14ac:dyDescent="0.2">
      <c r="B5379" s="2"/>
      <c r="C5379" s="2"/>
      <c r="D5379" s="2"/>
      <c r="E5379" s="2"/>
      <c r="F5379" s="2"/>
      <c r="G5379" s="3"/>
      <c r="H5379" s="3"/>
      <c r="I5379" s="2"/>
      <c r="J5379"/>
      <c r="K5379"/>
      <c r="L5379"/>
      <c r="M5379"/>
      <c r="N5379"/>
      <c r="O5379"/>
      <c r="P5379"/>
      <c r="Q5379"/>
      <c r="R5379"/>
      <c r="S5379"/>
      <c r="T5379"/>
      <c r="U5379"/>
      <c r="V5379" s="2"/>
    </row>
    <row r="5380" spans="2:22" x14ac:dyDescent="0.2">
      <c r="B5380" s="2"/>
      <c r="C5380" s="2"/>
      <c r="D5380" s="2"/>
      <c r="E5380" s="2"/>
      <c r="F5380" s="2"/>
      <c r="G5380" s="3"/>
      <c r="H5380" s="3"/>
      <c r="I5380" s="2"/>
      <c r="J5380"/>
      <c r="K5380"/>
      <c r="L5380"/>
      <c r="M5380"/>
      <c r="N5380"/>
      <c r="O5380"/>
      <c r="P5380"/>
      <c r="Q5380"/>
      <c r="R5380"/>
      <c r="S5380"/>
      <c r="T5380"/>
      <c r="U5380"/>
      <c r="V5380" s="2"/>
    </row>
    <row r="5381" spans="2:22" x14ac:dyDescent="0.2">
      <c r="B5381" s="2"/>
      <c r="C5381" s="2"/>
      <c r="D5381" s="2"/>
      <c r="E5381" s="2"/>
      <c r="F5381" s="2"/>
      <c r="G5381" s="3"/>
      <c r="H5381" s="3"/>
      <c r="I5381" s="2"/>
      <c r="J5381"/>
      <c r="K5381"/>
      <c r="L5381"/>
      <c r="M5381"/>
      <c r="N5381"/>
      <c r="O5381"/>
      <c r="P5381"/>
      <c r="Q5381"/>
      <c r="R5381"/>
      <c r="S5381"/>
      <c r="T5381"/>
      <c r="U5381"/>
      <c r="V5381" s="2"/>
    </row>
    <row r="5382" spans="2:22" x14ac:dyDescent="0.2">
      <c r="B5382" s="2"/>
      <c r="C5382" s="2"/>
      <c r="D5382" s="2"/>
      <c r="E5382" s="2"/>
      <c r="F5382" s="2"/>
      <c r="G5382" s="3"/>
      <c r="H5382" s="3"/>
      <c r="I5382" s="2"/>
      <c r="J5382"/>
      <c r="K5382"/>
      <c r="L5382"/>
      <c r="M5382"/>
      <c r="N5382"/>
      <c r="O5382"/>
      <c r="P5382"/>
      <c r="Q5382"/>
      <c r="R5382"/>
      <c r="S5382"/>
      <c r="T5382"/>
      <c r="U5382"/>
      <c r="V5382" s="2"/>
    </row>
    <row r="5383" spans="2:22" x14ac:dyDescent="0.2">
      <c r="B5383" s="2"/>
      <c r="C5383" s="2"/>
      <c r="D5383" s="2"/>
      <c r="E5383" s="2"/>
      <c r="F5383" s="2"/>
      <c r="G5383" s="3"/>
      <c r="H5383" s="3"/>
      <c r="I5383" s="2"/>
      <c r="J5383"/>
      <c r="K5383"/>
      <c r="L5383"/>
      <c r="M5383"/>
      <c r="N5383"/>
      <c r="O5383"/>
      <c r="P5383"/>
      <c r="Q5383"/>
      <c r="R5383"/>
      <c r="S5383"/>
      <c r="T5383"/>
      <c r="U5383"/>
      <c r="V5383" s="2"/>
    </row>
    <row r="5384" spans="2:22" x14ac:dyDescent="0.2">
      <c r="B5384" s="2"/>
      <c r="C5384" s="2"/>
      <c r="D5384" s="2"/>
      <c r="E5384" s="2"/>
      <c r="F5384" s="2"/>
      <c r="G5384" s="3"/>
      <c r="H5384" s="3"/>
      <c r="I5384" s="2"/>
      <c r="J5384"/>
      <c r="K5384"/>
      <c r="L5384"/>
      <c r="M5384"/>
      <c r="N5384"/>
      <c r="O5384"/>
      <c r="P5384"/>
      <c r="Q5384"/>
      <c r="R5384"/>
      <c r="S5384"/>
      <c r="T5384"/>
      <c r="U5384"/>
      <c r="V5384" s="2"/>
    </row>
    <row r="5385" spans="2:22" x14ac:dyDescent="0.2">
      <c r="B5385" s="2"/>
      <c r="C5385" s="2"/>
      <c r="D5385" s="2"/>
      <c r="E5385" s="2"/>
      <c r="F5385" s="2"/>
      <c r="G5385" s="3"/>
      <c r="H5385" s="3"/>
      <c r="I5385" s="2"/>
      <c r="J5385"/>
      <c r="K5385"/>
      <c r="L5385"/>
      <c r="M5385"/>
      <c r="N5385"/>
      <c r="O5385"/>
      <c r="P5385"/>
      <c r="Q5385"/>
      <c r="R5385"/>
      <c r="S5385"/>
      <c r="T5385"/>
      <c r="U5385"/>
      <c r="V5385" s="2"/>
    </row>
    <row r="5386" spans="2:22" x14ac:dyDescent="0.2">
      <c r="B5386" s="2"/>
      <c r="C5386" s="2"/>
      <c r="D5386" s="2"/>
      <c r="E5386" s="2"/>
      <c r="F5386" s="2"/>
      <c r="G5386" s="3"/>
      <c r="H5386" s="3"/>
      <c r="I5386" s="2"/>
      <c r="J5386"/>
      <c r="K5386"/>
      <c r="L5386"/>
      <c r="M5386"/>
      <c r="N5386"/>
      <c r="O5386"/>
      <c r="P5386"/>
      <c r="Q5386"/>
      <c r="R5386"/>
      <c r="S5386"/>
      <c r="T5386"/>
      <c r="U5386"/>
      <c r="V5386" s="2"/>
    </row>
    <row r="5387" spans="2:22" x14ac:dyDescent="0.2">
      <c r="B5387" s="2"/>
      <c r="C5387" s="2"/>
      <c r="D5387" s="2"/>
      <c r="E5387" s="2"/>
      <c r="F5387" s="2"/>
      <c r="G5387" s="3"/>
      <c r="H5387" s="3"/>
      <c r="I5387" s="2"/>
      <c r="J5387"/>
      <c r="K5387"/>
      <c r="L5387"/>
      <c r="M5387"/>
      <c r="N5387"/>
      <c r="O5387"/>
      <c r="P5387"/>
      <c r="Q5387"/>
      <c r="R5387"/>
      <c r="S5387"/>
      <c r="T5387"/>
      <c r="U5387"/>
      <c r="V5387" s="2"/>
    </row>
    <row r="5388" spans="2:22" x14ac:dyDescent="0.2">
      <c r="B5388" s="2"/>
      <c r="C5388" s="2"/>
      <c r="D5388" s="2"/>
      <c r="E5388" s="2"/>
      <c r="F5388" s="2"/>
      <c r="G5388" s="3"/>
      <c r="H5388" s="3"/>
      <c r="I5388" s="2"/>
      <c r="J5388"/>
      <c r="K5388"/>
      <c r="L5388"/>
      <c r="M5388"/>
      <c r="N5388"/>
      <c r="O5388"/>
      <c r="P5388"/>
      <c r="Q5388"/>
      <c r="R5388"/>
      <c r="S5388"/>
      <c r="T5388"/>
      <c r="U5388"/>
      <c r="V5388" s="2"/>
    </row>
    <row r="5389" spans="2:22" x14ac:dyDescent="0.2">
      <c r="B5389" s="2"/>
      <c r="C5389" s="2"/>
      <c r="D5389" s="2"/>
      <c r="E5389" s="2"/>
      <c r="F5389" s="2"/>
      <c r="G5389" s="3"/>
      <c r="H5389" s="3"/>
      <c r="I5389" s="2"/>
      <c r="J5389"/>
      <c r="K5389"/>
      <c r="L5389"/>
      <c r="M5389"/>
      <c r="N5389"/>
      <c r="O5389"/>
      <c r="P5389"/>
      <c r="Q5389"/>
      <c r="R5389"/>
      <c r="S5389"/>
      <c r="T5389"/>
      <c r="U5389"/>
      <c r="V5389" s="2"/>
    </row>
    <row r="5390" spans="2:22" x14ac:dyDescent="0.2">
      <c r="B5390" s="2"/>
      <c r="C5390" s="2"/>
      <c r="D5390" s="2"/>
      <c r="E5390" s="2"/>
      <c r="F5390" s="2"/>
      <c r="G5390" s="3"/>
      <c r="H5390" s="3"/>
      <c r="I5390" s="2"/>
      <c r="J5390"/>
      <c r="K5390"/>
      <c r="L5390"/>
      <c r="M5390"/>
      <c r="N5390"/>
      <c r="O5390"/>
      <c r="P5390"/>
      <c r="Q5390"/>
      <c r="R5390"/>
      <c r="S5390"/>
      <c r="T5390"/>
      <c r="U5390"/>
      <c r="V5390" s="2"/>
    </row>
    <row r="5391" spans="2:22" x14ac:dyDescent="0.2">
      <c r="B5391" s="2"/>
      <c r="C5391" s="2"/>
      <c r="D5391" s="2"/>
      <c r="E5391" s="2"/>
      <c r="F5391" s="2"/>
      <c r="G5391" s="3"/>
      <c r="H5391" s="3"/>
      <c r="I5391" s="2"/>
      <c r="J5391"/>
      <c r="K5391"/>
      <c r="L5391"/>
      <c r="M5391"/>
      <c r="N5391"/>
      <c r="O5391"/>
      <c r="P5391"/>
      <c r="Q5391"/>
      <c r="R5391"/>
      <c r="S5391"/>
      <c r="T5391"/>
      <c r="U5391"/>
      <c r="V5391" s="2"/>
    </row>
    <row r="5392" spans="2:22" x14ac:dyDescent="0.2">
      <c r="B5392" s="2"/>
      <c r="C5392" s="2"/>
      <c r="D5392" s="2"/>
      <c r="E5392" s="2"/>
      <c r="F5392" s="2"/>
      <c r="G5392" s="3"/>
      <c r="H5392" s="3"/>
      <c r="I5392" s="2"/>
      <c r="J5392"/>
      <c r="K5392"/>
      <c r="L5392"/>
      <c r="M5392"/>
      <c r="N5392"/>
      <c r="O5392"/>
      <c r="P5392"/>
      <c r="Q5392"/>
      <c r="R5392"/>
      <c r="S5392"/>
      <c r="T5392"/>
      <c r="U5392"/>
      <c r="V5392" s="2"/>
    </row>
    <row r="5393" spans="2:22" x14ac:dyDescent="0.2">
      <c r="B5393" s="2"/>
      <c r="C5393" s="2"/>
      <c r="D5393" s="2"/>
      <c r="E5393" s="2"/>
      <c r="F5393" s="2"/>
      <c r="G5393" s="3"/>
      <c r="H5393" s="3"/>
      <c r="I5393" s="2"/>
      <c r="J5393"/>
      <c r="K5393"/>
      <c r="L5393"/>
      <c r="M5393"/>
      <c r="N5393"/>
      <c r="O5393"/>
      <c r="P5393"/>
      <c r="Q5393"/>
      <c r="R5393"/>
      <c r="S5393"/>
      <c r="T5393"/>
      <c r="U5393"/>
      <c r="V5393" s="2"/>
    </row>
    <row r="5394" spans="2:22" x14ac:dyDescent="0.2">
      <c r="B5394" s="2"/>
      <c r="C5394" s="2"/>
      <c r="D5394" s="2"/>
      <c r="E5394" s="2"/>
      <c r="F5394" s="2"/>
      <c r="G5394" s="3"/>
      <c r="H5394" s="3"/>
      <c r="I5394" s="2"/>
      <c r="J5394"/>
      <c r="K5394"/>
      <c r="L5394"/>
      <c r="M5394"/>
      <c r="N5394"/>
      <c r="O5394"/>
      <c r="P5394"/>
      <c r="Q5394"/>
      <c r="R5394"/>
      <c r="S5394"/>
      <c r="T5394"/>
      <c r="U5394"/>
      <c r="V5394" s="2"/>
    </row>
    <row r="5395" spans="2:22" x14ac:dyDescent="0.2">
      <c r="B5395" s="2"/>
      <c r="C5395" s="2"/>
      <c r="D5395" s="2"/>
      <c r="E5395" s="2"/>
      <c r="F5395" s="2"/>
      <c r="G5395" s="3"/>
      <c r="H5395" s="3"/>
      <c r="I5395" s="2"/>
      <c r="J5395"/>
      <c r="K5395"/>
      <c r="L5395"/>
      <c r="M5395"/>
      <c r="N5395"/>
      <c r="O5395"/>
      <c r="P5395"/>
      <c r="Q5395"/>
      <c r="R5395"/>
      <c r="S5395"/>
      <c r="T5395"/>
      <c r="U5395"/>
      <c r="V5395" s="2"/>
    </row>
    <row r="5396" spans="2:22" x14ac:dyDescent="0.2">
      <c r="B5396" s="2"/>
      <c r="C5396" s="2"/>
      <c r="D5396" s="2"/>
      <c r="E5396" s="2"/>
      <c r="F5396" s="2"/>
      <c r="G5396" s="3"/>
      <c r="H5396" s="3"/>
      <c r="I5396" s="2"/>
      <c r="J5396"/>
      <c r="K5396"/>
      <c r="L5396"/>
      <c r="M5396"/>
      <c r="N5396"/>
      <c r="O5396"/>
      <c r="P5396"/>
      <c r="Q5396"/>
      <c r="R5396"/>
      <c r="S5396"/>
      <c r="T5396"/>
      <c r="U5396"/>
      <c r="V5396" s="2"/>
    </row>
    <row r="5397" spans="2:22" x14ac:dyDescent="0.2">
      <c r="B5397" s="2"/>
      <c r="C5397" s="2"/>
      <c r="D5397" s="2"/>
      <c r="E5397" s="2"/>
      <c r="F5397" s="2"/>
      <c r="G5397" s="3"/>
      <c r="H5397" s="3"/>
      <c r="I5397" s="2"/>
      <c r="J5397"/>
      <c r="K5397"/>
      <c r="L5397"/>
      <c r="M5397"/>
      <c r="N5397"/>
      <c r="O5397"/>
      <c r="P5397"/>
      <c r="Q5397"/>
      <c r="R5397"/>
      <c r="S5397"/>
      <c r="T5397"/>
      <c r="U5397"/>
      <c r="V5397" s="2"/>
    </row>
    <row r="5398" spans="2:22" x14ac:dyDescent="0.2">
      <c r="B5398" s="2"/>
      <c r="C5398" s="2"/>
      <c r="D5398" s="2"/>
      <c r="E5398" s="2"/>
      <c r="F5398" s="2"/>
      <c r="G5398" s="3"/>
      <c r="H5398" s="3"/>
      <c r="I5398" s="2"/>
      <c r="J5398"/>
      <c r="K5398"/>
      <c r="L5398"/>
      <c r="M5398"/>
      <c r="N5398"/>
      <c r="O5398"/>
      <c r="P5398"/>
      <c r="Q5398"/>
      <c r="R5398"/>
      <c r="S5398"/>
      <c r="T5398"/>
      <c r="U5398"/>
      <c r="V5398" s="2"/>
    </row>
    <row r="5399" spans="2:22" x14ac:dyDescent="0.2">
      <c r="B5399" s="2"/>
      <c r="C5399" s="2"/>
      <c r="D5399" s="2"/>
      <c r="E5399" s="2"/>
      <c r="F5399" s="2"/>
      <c r="G5399" s="3"/>
      <c r="H5399" s="3"/>
      <c r="I5399" s="2"/>
      <c r="J5399"/>
      <c r="K5399"/>
      <c r="L5399"/>
      <c r="M5399"/>
      <c r="N5399"/>
      <c r="O5399"/>
      <c r="P5399"/>
      <c r="Q5399"/>
      <c r="R5399"/>
      <c r="S5399"/>
      <c r="T5399"/>
      <c r="U5399"/>
      <c r="V5399" s="2"/>
    </row>
    <row r="5400" spans="2:22" x14ac:dyDescent="0.2">
      <c r="B5400" s="2"/>
      <c r="C5400" s="2"/>
      <c r="D5400" s="2"/>
      <c r="E5400" s="2"/>
      <c r="F5400" s="2"/>
      <c r="G5400" s="3"/>
      <c r="H5400" s="3"/>
      <c r="I5400" s="2"/>
      <c r="J5400"/>
      <c r="K5400"/>
      <c r="L5400"/>
      <c r="M5400"/>
      <c r="N5400"/>
      <c r="O5400"/>
      <c r="P5400"/>
      <c r="Q5400"/>
      <c r="R5400"/>
      <c r="S5400"/>
      <c r="T5400"/>
      <c r="U5400"/>
      <c r="V5400" s="2"/>
    </row>
    <row r="5401" spans="2:22" x14ac:dyDescent="0.2">
      <c r="B5401" s="2"/>
      <c r="C5401" s="2"/>
      <c r="D5401" s="2"/>
      <c r="E5401" s="2"/>
      <c r="F5401" s="2"/>
      <c r="G5401" s="3"/>
      <c r="H5401" s="3"/>
      <c r="I5401" s="2"/>
      <c r="J5401"/>
      <c r="K5401"/>
      <c r="L5401"/>
      <c r="M5401"/>
      <c r="N5401"/>
      <c r="O5401"/>
      <c r="P5401"/>
      <c r="Q5401"/>
      <c r="R5401"/>
      <c r="S5401"/>
      <c r="T5401"/>
      <c r="U5401"/>
      <c r="V5401" s="2"/>
    </row>
    <row r="5402" spans="2:22" x14ac:dyDescent="0.2">
      <c r="B5402" s="2"/>
      <c r="C5402" s="2"/>
      <c r="D5402" s="2"/>
      <c r="E5402" s="2"/>
      <c r="F5402" s="2"/>
      <c r="G5402" s="3"/>
      <c r="H5402" s="3"/>
      <c r="I5402" s="2"/>
      <c r="J5402"/>
      <c r="K5402"/>
      <c r="L5402"/>
      <c r="M5402"/>
      <c r="N5402"/>
      <c r="O5402"/>
      <c r="P5402"/>
      <c r="Q5402"/>
      <c r="R5402"/>
      <c r="S5402"/>
      <c r="T5402"/>
      <c r="U5402"/>
      <c r="V5402" s="2"/>
    </row>
    <row r="5403" spans="2:22" x14ac:dyDescent="0.2">
      <c r="B5403" s="2"/>
      <c r="C5403" s="2"/>
      <c r="D5403" s="2"/>
      <c r="E5403" s="2"/>
      <c r="F5403" s="2"/>
      <c r="G5403" s="3"/>
      <c r="H5403" s="3"/>
      <c r="I5403" s="2"/>
      <c r="J5403"/>
      <c r="K5403"/>
      <c r="L5403"/>
      <c r="M5403"/>
      <c r="N5403"/>
      <c r="O5403"/>
      <c r="P5403"/>
      <c r="Q5403"/>
      <c r="R5403"/>
      <c r="S5403"/>
      <c r="T5403"/>
      <c r="U5403"/>
      <c r="V5403" s="2"/>
    </row>
    <row r="5404" spans="2:22" x14ac:dyDescent="0.2">
      <c r="B5404" s="2"/>
      <c r="C5404" s="2"/>
      <c r="D5404" s="2"/>
      <c r="E5404" s="2"/>
      <c r="F5404" s="2"/>
      <c r="G5404" s="3"/>
      <c r="H5404" s="3"/>
      <c r="I5404" s="2"/>
      <c r="J5404"/>
      <c r="K5404"/>
      <c r="L5404"/>
      <c r="M5404"/>
      <c r="N5404"/>
      <c r="O5404"/>
      <c r="P5404"/>
      <c r="Q5404"/>
      <c r="R5404"/>
      <c r="S5404"/>
      <c r="T5404"/>
      <c r="U5404"/>
      <c r="V5404" s="2"/>
    </row>
    <row r="5405" spans="2:22" x14ac:dyDescent="0.2">
      <c r="B5405" s="2"/>
      <c r="C5405" s="2"/>
      <c r="D5405" s="2"/>
      <c r="E5405" s="2"/>
      <c r="F5405" s="2"/>
      <c r="G5405" s="3"/>
      <c r="H5405" s="3"/>
      <c r="I5405" s="2"/>
      <c r="J5405"/>
      <c r="K5405"/>
      <c r="L5405"/>
      <c r="M5405"/>
      <c r="N5405"/>
      <c r="O5405"/>
      <c r="P5405"/>
      <c r="Q5405"/>
      <c r="R5405"/>
      <c r="S5405"/>
      <c r="T5405"/>
      <c r="U5405"/>
      <c r="V5405" s="2"/>
    </row>
    <row r="5406" spans="2:22" x14ac:dyDescent="0.2">
      <c r="B5406" s="2"/>
      <c r="C5406" s="2"/>
      <c r="D5406" s="2"/>
      <c r="E5406" s="2"/>
      <c r="F5406" s="2"/>
      <c r="G5406" s="3"/>
      <c r="H5406" s="3"/>
      <c r="I5406" s="2"/>
      <c r="J5406"/>
      <c r="K5406"/>
      <c r="L5406"/>
      <c r="M5406"/>
      <c r="N5406"/>
      <c r="O5406"/>
      <c r="P5406"/>
      <c r="Q5406"/>
      <c r="R5406"/>
      <c r="S5406"/>
      <c r="T5406"/>
      <c r="U5406"/>
      <c r="V5406" s="2"/>
    </row>
    <row r="5407" spans="2:22" x14ac:dyDescent="0.2">
      <c r="B5407" s="2"/>
      <c r="C5407" s="2"/>
      <c r="D5407" s="2"/>
      <c r="E5407" s="2"/>
      <c r="F5407" s="2"/>
      <c r="G5407" s="3"/>
      <c r="H5407" s="3"/>
      <c r="I5407" s="2"/>
      <c r="J5407"/>
      <c r="K5407"/>
      <c r="L5407"/>
      <c r="M5407"/>
      <c r="N5407"/>
      <c r="O5407"/>
      <c r="P5407"/>
      <c r="Q5407"/>
      <c r="R5407"/>
      <c r="S5407"/>
      <c r="T5407"/>
      <c r="U5407"/>
      <c r="V5407" s="2"/>
    </row>
    <row r="5408" spans="2:22" x14ac:dyDescent="0.2">
      <c r="B5408" s="2"/>
      <c r="C5408" s="2"/>
      <c r="D5408" s="2"/>
      <c r="E5408" s="2"/>
      <c r="F5408" s="2"/>
      <c r="G5408" s="3"/>
      <c r="H5408" s="3"/>
      <c r="I5408" s="2"/>
      <c r="J5408"/>
      <c r="K5408"/>
      <c r="L5408"/>
      <c r="M5408"/>
      <c r="N5408"/>
      <c r="O5408"/>
      <c r="P5408"/>
      <c r="Q5408"/>
      <c r="R5408"/>
      <c r="S5408"/>
      <c r="T5408"/>
      <c r="U5408"/>
      <c r="V5408" s="2"/>
    </row>
    <row r="5409" spans="2:22" x14ac:dyDescent="0.2">
      <c r="B5409" s="2"/>
      <c r="C5409" s="2"/>
      <c r="D5409" s="2"/>
      <c r="E5409" s="2"/>
      <c r="F5409" s="2"/>
      <c r="G5409" s="3"/>
      <c r="H5409" s="3"/>
      <c r="I5409" s="2"/>
      <c r="J5409"/>
      <c r="K5409"/>
      <c r="L5409"/>
      <c r="M5409"/>
      <c r="N5409"/>
      <c r="O5409"/>
      <c r="P5409"/>
      <c r="Q5409"/>
      <c r="R5409"/>
      <c r="S5409"/>
      <c r="T5409"/>
      <c r="U5409"/>
      <c r="V5409" s="2"/>
    </row>
    <row r="5410" spans="2:22" x14ac:dyDescent="0.2">
      <c r="B5410" s="2"/>
      <c r="C5410" s="2"/>
      <c r="D5410" s="2"/>
      <c r="E5410" s="2"/>
      <c r="F5410" s="2"/>
      <c r="G5410" s="3"/>
      <c r="H5410" s="3"/>
      <c r="I5410" s="2"/>
      <c r="J5410"/>
      <c r="K5410"/>
      <c r="L5410"/>
      <c r="M5410"/>
      <c r="N5410"/>
      <c r="O5410"/>
      <c r="P5410"/>
      <c r="Q5410"/>
      <c r="R5410"/>
      <c r="S5410"/>
      <c r="T5410"/>
      <c r="U5410"/>
      <c r="V5410" s="2"/>
    </row>
    <row r="5411" spans="2:22" x14ac:dyDescent="0.2">
      <c r="B5411" s="2"/>
      <c r="C5411" s="2"/>
      <c r="D5411" s="2"/>
      <c r="E5411" s="2"/>
      <c r="F5411" s="2"/>
      <c r="G5411" s="3"/>
      <c r="H5411" s="3"/>
      <c r="I5411" s="2"/>
      <c r="J5411"/>
      <c r="K5411"/>
      <c r="L5411"/>
      <c r="M5411"/>
      <c r="N5411"/>
      <c r="O5411"/>
      <c r="P5411"/>
      <c r="Q5411"/>
      <c r="R5411"/>
      <c r="S5411"/>
      <c r="T5411"/>
      <c r="U5411"/>
      <c r="V5411" s="2"/>
    </row>
    <row r="5412" spans="2:22" x14ac:dyDescent="0.2">
      <c r="B5412" s="2"/>
      <c r="C5412" s="2"/>
      <c r="D5412" s="2"/>
      <c r="E5412" s="2"/>
      <c r="F5412" s="2"/>
      <c r="G5412" s="3"/>
      <c r="H5412" s="3"/>
      <c r="I5412" s="2"/>
      <c r="J5412"/>
      <c r="K5412"/>
      <c r="L5412"/>
      <c r="M5412"/>
      <c r="N5412"/>
      <c r="O5412"/>
      <c r="P5412"/>
      <c r="Q5412"/>
      <c r="R5412"/>
      <c r="S5412"/>
      <c r="T5412"/>
      <c r="U5412"/>
      <c r="V5412" s="2"/>
    </row>
    <row r="5413" spans="2:22" x14ac:dyDescent="0.2">
      <c r="B5413" s="2"/>
      <c r="C5413" s="2"/>
      <c r="D5413" s="2"/>
      <c r="E5413" s="2"/>
      <c r="F5413" s="2"/>
      <c r="G5413" s="3"/>
      <c r="H5413" s="3"/>
      <c r="I5413" s="2"/>
      <c r="J5413"/>
      <c r="K5413"/>
      <c r="L5413"/>
      <c r="M5413"/>
      <c r="N5413"/>
      <c r="O5413"/>
      <c r="P5413"/>
      <c r="Q5413"/>
      <c r="R5413"/>
      <c r="S5413"/>
      <c r="T5413"/>
      <c r="U5413"/>
      <c r="V5413" s="2"/>
    </row>
    <row r="5414" spans="2:22" x14ac:dyDescent="0.2">
      <c r="B5414" s="2"/>
      <c r="C5414" s="2"/>
      <c r="D5414" s="2"/>
      <c r="E5414" s="2"/>
      <c r="F5414" s="2"/>
      <c r="G5414" s="3"/>
      <c r="H5414" s="3"/>
      <c r="I5414" s="2"/>
      <c r="J5414"/>
      <c r="K5414"/>
      <c r="L5414"/>
      <c r="M5414"/>
      <c r="N5414"/>
      <c r="O5414"/>
      <c r="P5414"/>
      <c r="Q5414"/>
      <c r="R5414"/>
      <c r="S5414"/>
      <c r="T5414"/>
      <c r="U5414"/>
      <c r="V5414" s="2"/>
    </row>
    <row r="5415" spans="2:22" x14ac:dyDescent="0.2">
      <c r="B5415" s="2"/>
      <c r="C5415" s="2"/>
      <c r="D5415" s="2"/>
      <c r="E5415" s="2"/>
      <c r="F5415" s="2"/>
      <c r="G5415" s="3"/>
      <c r="H5415" s="3"/>
      <c r="I5415" s="2"/>
      <c r="J5415"/>
      <c r="K5415"/>
      <c r="L5415"/>
      <c r="M5415"/>
      <c r="N5415"/>
      <c r="O5415"/>
      <c r="P5415"/>
      <c r="Q5415"/>
      <c r="R5415"/>
      <c r="S5415"/>
      <c r="T5415"/>
      <c r="U5415"/>
      <c r="V5415" s="2"/>
    </row>
    <row r="5416" spans="2:22" x14ac:dyDescent="0.2">
      <c r="B5416" s="2"/>
      <c r="C5416" s="2"/>
      <c r="D5416" s="2"/>
      <c r="E5416" s="2"/>
      <c r="F5416" s="2"/>
      <c r="G5416" s="3"/>
      <c r="H5416" s="3"/>
      <c r="I5416" s="2"/>
      <c r="J5416"/>
      <c r="K5416"/>
      <c r="L5416"/>
      <c r="M5416"/>
      <c r="N5416"/>
      <c r="O5416"/>
      <c r="P5416"/>
      <c r="Q5416"/>
      <c r="R5416"/>
      <c r="S5416"/>
      <c r="T5416"/>
      <c r="U5416"/>
      <c r="V5416" s="2"/>
    </row>
    <row r="5417" spans="2:22" x14ac:dyDescent="0.2">
      <c r="B5417" s="2"/>
      <c r="C5417" s="2"/>
      <c r="D5417" s="2"/>
      <c r="E5417" s="2"/>
      <c r="F5417" s="2"/>
      <c r="G5417" s="3"/>
      <c r="H5417" s="3"/>
      <c r="I5417" s="2"/>
      <c r="J5417"/>
      <c r="K5417"/>
      <c r="L5417"/>
      <c r="M5417"/>
      <c r="N5417"/>
      <c r="O5417"/>
      <c r="P5417"/>
      <c r="Q5417"/>
      <c r="R5417"/>
      <c r="S5417"/>
      <c r="T5417"/>
      <c r="U5417"/>
      <c r="V5417" s="2"/>
    </row>
    <row r="5418" spans="2:22" x14ac:dyDescent="0.2">
      <c r="B5418" s="2"/>
      <c r="C5418" s="2"/>
      <c r="D5418" s="2"/>
      <c r="E5418" s="2"/>
      <c r="F5418" s="2"/>
      <c r="G5418" s="3"/>
      <c r="H5418" s="3"/>
      <c r="I5418" s="2"/>
      <c r="J5418"/>
      <c r="K5418"/>
      <c r="L5418"/>
      <c r="M5418"/>
      <c r="N5418"/>
      <c r="O5418"/>
      <c r="P5418"/>
      <c r="Q5418"/>
      <c r="R5418"/>
      <c r="S5418"/>
      <c r="T5418"/>
      <c r="U5418"/>
      <c r="V5418" s="2"/>
    </row>
    <row r="5419" spans="2:22" x14ac:dyDescent="0.2">
      <c r="B5419" s="2"/>
      <c r="C5419" s="2"/>
      <c r="D5419" s="2"/>
      <c r="E5419" s="2"/>
      <c r="F5419" s="2"/>
      <c r="G5419" s="3"/>
      <c r="H5419" s="3"/>
      <c r="I5419" s="2"/>
      <c r="J5419"/>
      <c r="K5419"/>
      <c r="L5419"/>
      <c r="M5419"/>
      <c r="N5419"/>
      <c r="O5419"/>
      <c r="P5419"/>
      <c r="Q5419"/>
      <c r="R5419"/>
      <c r="S5419"/>
      <c r="T5419"/>
      <c r="U5419"/>
      <c r="V5419" s="2"/>
    </row>
    <row r="5420" spans="2:22" x14ac:dyDescent="0.2">
      <c r="B5420" s="2"/>
      <c r="C5420" s="2"/>
      <c r="D5420" s="2"/>
      <c r="E5420" s="2"/>
      <c r="F5420" s="2"/>
      <c r="G5420" s="3"/>
      <c r="H5420" s="3"/>
      <c r="I5420" s="2"/>
      <c r="J5420"/>
      <c r="K5420"/>
      <c r="L5420"/>
      <c r="M5420"/>
      <c r="N5420"/>
      <c r="O5420"/>
      <c r="P5420"/>
      <c r="Q5420"/>
      <c r="R5420"/>
      <c r="S5420"/>
      <c r="T5420"/>
      <c r="U5420"/>
      <c r="V5420" s="2"/>
    </row>
    <row r="5421" spans="2:22" x14ac:dyDescent="0.2">
      <c r="B5421" s="2"/>
      <c r="C5421" s="2"/>
      <c r="D5421" s="2"/>
      <c r="E5421" s="2"/>
      <c r="F5421" s="2"/>
      <c r="G5421" s="3"/>
      <c r="H5421" s="3"/>
      <c r="I5421" s="2"/>
      <c r="J5421"/>
      <c r="K5421"/>
      <c r="L5421"/>
      <c r="M5421"/>
      <c r="N5421"/>
      <c r="O5421"/>
      <c r="P5421"/>
      <c r="Q5421"/>
      <c r="R5421"/>
      <c r="S5421"/>
      <c r="T5421"/>
      <c r="U5421"/>
      <c r="V5421" s="2"/>
    </row>
    <row r="5422" spans="2:22" x14ac:dyDescent="0.2">
      <c r="B5422" s="2"/>
      <c r="C5422" s="2"/>
      <c r="D5422" s="2"/>
      <c r="E5422" s="2"/>
      <c r="F5422" s="2"/>
      <c r="G5422" s="3"/>
      <c r="H5422" s="3"/>
      <c r="I5422" s="2"/>
      <c r="J5422"/>
      <c r="K5422"/>
      <c r="L5422"/>
      <c r="M5422"/>
      <c r="N5422"/>
      <c r="O5422"/>
      <c r="P5422"/>
      <c r="Q5422"/>
      <c r="R5422"/>
      <c r="S5422"/>
      <c r="T5422"/>
      <c r="U5422"/>
      <c r="V5422" s="2"/>
    </row>
    <row r="5423" spans="2:22" x14ac:dyDescent="0.2">
      <c r="B5423" s="2"/>
      <c r="C5423" s="2"/>
      <c r="D5423" s="2"/>
      <c r="E5423" s="2"/>
      <c r="F5423" s="2"/>
      <c r="G5423" s="3"/>
      <c r="H5423" s="3"/>
      <c r="I5423" s="2"/>
      <c r="J5423"/>
      <c r="K5423"/>
      <c r="L5423"/>
      <c r="M5423"/>
      <c r="N5423"/>
      <c r="O5423"/>
      <c r="P5423"/>
      <c r="Q5423"/>
      <c r="R5423"/>
      <c r="S5423"/>
      <c r="T5423"/>
      <c r="U5423"/>
      <c r="V5423" s="2"/>
    </row>
    <row r="5424" spans="2:22" x14ac:dyDescent="0.2">
      <c r="B5424" s="2"/>
      <c r="C5424" s="2"/>
      <c r="D5424" s="2"/>
      <c r="E5424" s="2"/>
      <c r="F5424" s="2"/>
      <c r="G5424" s="3"/>
      <c r="H5424" s="3"/>
      <c r="I5424" s="2"/>
      <c r="J5424"/>
      <c r="K5424"/>
      <c r="L5424"/>
      <c r="M5424"/>
      <c r="N5424"/>
      <c r="O5424"/>
      <c r="P5424"/>
      <c r="Q5424"/>
      <c r="R5424"/>
      <c r="S5424"/>
      <c r="T5424"/>
      <c r="U5424"/>
      <c r="V5424" s="2"/>
    </row>
    <row r="5425" spans="2:22" x14ac:dyDescent="0.2">
      <c r="B5425" s="2"/>
      <c r="C5425" s="2"/>
      <c r="D5425" s="2"/>
      <c r="E5425" s="2"/>
      <c r="F5425" s="2"/>
      <c r="G5425" s="3"/>
      <c r="H5425" s="3"/>
      <c r="I5425" s="2"/>
      <c r="J5425"/>
      <c r="K5425"/>
      <c r="L5425"/>
      <c r="M5425"/>
      <c r="N5425"/>
      <c r="O5425"/>
      <c r="P5425"/>
      <c r="Q5425"/>
      <c r="R5425"/>
      <c r="S5425"/>
      <c r="T5425"/>
      <c r="U5425"/>
      <c r="V5425" s="2"/>
    </row>
    <row r="5426" spans="2:22" x14ac:dyDescent="0.2">
      <c r="B5426" s="2"/>
      <c r="C5426" s="2"/>
      <c r="D5426" s="2"/>
      <c r="E5426" s="2"/>
      <c r="F5426" s="2"/>
      <c r="G5426" s="3"/>
      <c r="H5426" s="3"/>
      <c r="I5426" s="2"/>
      <c r="J5426"/>
      <c r="K5426"/>
      <c r="L5426"/>
      <c r="M5426"/>
      <c r="N5426"/>
      <c r="O5426"/>
      <c r="P5426"/>
      <c r="Q5426"/>
      <c r="R5426"/>
      <c r="S5426"/>
      <c r="T5426"/>
      <c r="U5426"/>
      <c r="V5426" s="2"/>
    </row>
    <row r="5427" spans="2:22" x14ac:dyDescent="0.2">
      <c r="B5427" s="2"/>
      <c r="C5427" s="2"/>
      <c r="D5427" s="2"/>
      <c r="E5427" s="2"/>
      <c r="F5427" s="2"/>
      <c r="G5427" s="3"/>
      <c r="H5427" s="3"/>
      <c r="I5427" s="2"/>
      <c r="J5427"/>
      <c r="K5427"/>
      <c r="L5427"/>
      <c r="M5427"/>
      <c r="N5427"/>
      <c r="O5427"/>
      <c r="P5427"/>
      <c r="Q5427"/>
      <c r="R5427"/>
      <c r="S5427"/>
      <c r="T5427"/>
      <c r="U5427"/>
      <c r="V5427" s="2"/>
    </row>
    <row r="5428" spans="2:22" x14ac:dyDescent="0.2">
      <c r="B5428" s="2"/>
      <c r="C5428" s="2"/>
      <c r="D5428" s="2"/>
      <c r="E5428" s="2"/>
      <c r="F5428" s="2"/>
      <c r="G5428" s="3"/>
      <c r="H5428" s="3"/>
      <c r="I5428" s="2"/>
      <c r="J5428"/>
      <c r="K5428"/>
      <c r="L5428"/>
      <c r="M5428"/>
      <c r="N5428"/>
      <c r="O5428"/>
      <c r="P5428"/>
      <c r="Q5428"/>
      <c r="R5428"/>
      <c r="S5428"/>
      <c r="T5428"/>
      <c r="U5428"/>
      <c r="V5428" s="2"/>
    </row>
    <row r="5429" spans="2:22" x14ac:dyDescent="0.2">
      <c r="B5429" s="2"/>
      <c r="C5429" s="2"/>
      <c r="D5429" s="2"/>
      <c r="E5429" s="2"/>
      <c r="F5429" s="2"/>
      <c r="G5429" s="3"/>
      <c r="H5429" s="3"/>
      <c r="I5429" s="2"/>
      <c r="J5429"/>
      <c r="K5429"/>
      <c r="L5429"/>
      <c r="M5429"/>
      <c r="N5429"/>
      <c r="O5429"/>
      <c r="P5429"/>
      <c r="Q5429"/>
      <c r="R5429"/>
      <c r="S5429"/>
      <c r="T5429"/>
      <c r="U5429"/>
      <c r="V5429" s="2"/>
    </row>
    <row r="5430" spans="2:22" x14ac:dyDescent="0.2">
      <c r="B5430" s="2"/>
      <c r="C5430" s="2"/>
      <c r="D5430" s="2"/>
      <c r="E5430" s="2"/>
      <c r="F5430" s="2"/>
      <c r="G5430" s="3"/>
      <c r="H5430" s="3"/>
      <c r="I5430" s="2"/>
      <c r="J5430"/>
      <c r="K5430"/>
      <c r="L5430"/>
      <c r="M5430"/>
      <c r="N5430"/>
      <c r="O5430"/>
      <c r="P5430"/>
      <c r="Q5430"/>
      <c r="R5430"/>
      <c r="S5430"/>
      <c r="T5430"/>
      <c r="U5430"/>
      <c r="V5430" s="2"/>
    </row>
    <row r="5431" spans="2:22" x14ac:dyDescent="0.2">
      <c r="B5431" s="2"/>
      <c r="C5431" s="2"/>
      <c r="D5431" s="2"/>
      <c r="E5431" s="2"/>
      <c r="F5431" s="2"/>
      <c r="G5431" s="3"/>
      <c r="H5431" s="3"/>
      <c r="I5431" s="2"/>
      <c r="J5431"/>
      <c r="K5431"/>
      <c r="L5431"/>
      <c r="M5431"/>
      <c r="N5431"/>
      <c r="O5431"/>
      <c r="P5431"/>
      <c r="Q5431"/>
      <c r="R5431"/>
      <c r="S5431"/>
      <c r="T5431"/>
      <c r="U5431"/>
      <c r="V5431" s="2"/>
    </row>
    <row r="5432" spans="2:22" x14ac:dyDescent="0.2">
      <c r="B5432" s="2"/>
      <c r="C5432" s="2"/>
      <c r="D5432" s="2"/>
      <c r="E5432" s="2"/>
      <c r="F5432" s="2"/>
      <c r="G5432" s="3"/>
      <c r="H5432" s="3"/>
      <c r="I5432" s="2"/>
      <c r="J5432"/>
      <c r="K5432"/>
      <c r="L5432"/>
      <c r="M5432"/>
      <c r="N5432"/>
      <c r="O5432"/>
      <c r="P5432"/>
      <c r="Q5432"/>
      <c r="R5432"/>
      <c r="S5432"/>
      <c r="T5432"/>
      <c r="U5432"/>
      <c r="V5432" s="2"/>
    </row>
    <row r="5433" spans="2:22" x14ac:dyDescent="0.2">
      <c r="B5433" s="2"/>
      <c r="C5433" s="2"/>
      <c r="D5433" s="2"/>
      <c r="E5433" s="2"/>
      <c r="F5433" s="2"/>
      <c r="G5433" s="3"/>
      <c r="H5433" s="3"/>
      <c r="I5433" s="2"/>
      <c r="J5433"/>
      <c r="K5433"/>
      <c r="L5433"/>
      <c r="M5433"/>
      <c r="N5433"/>
      <c r="O5433"/>
      <c r="P5433"/>
      <c r="Q5433"/>
      <c r="R5433"/>
      <c r="S5433"/>
      <c r="T5433"/>
      <c r="U5433"/>
      <c r="V5433" s="2"/>
    </row>
    <row r="5434" spans="2:22" x14ac:dyDescent="0.2">
      <c r="B5434" s="2"/>
      <c r="C5434" s="2"/>
      <c r="D5434" s="2"/>
      <c r="E5434" s="2"/>
      <c r="F5434" s="2"/>
      <c r="G5434" s="3"/>
      <c r="H5434" s="3"/>
      <c r="I5434" s="2"/>
      <c r="J5434"/>
      <c r="K5434"/>
      <c r="L5434"/>
      <c r="M5434"/>
      <c r="N5434"/>
      <c r="O5434"/>
      <c r="P5434"/>
      <c r="Q5434"/>
      <c r="R5434"/>
      <c r="S5434"/>
      <c r="T5434"/>
      <c r="U5434"/>
      <c r="V5434" s="2"/>
    </row>
    <row r="5435" spans="2:22" x14ac:dyDescent="0.2">
      <c r="B5435" s="2"/>
      <c r="C5435" s="2"/>
      <c r="D5435" s="2"/>
      <c r="E5435" s="2"/>
      <c r="F5435" s="2"/>
      <c r="G5435" s="3"/>
      <c r="H5435" s="3"/>
      <c r="I5435" s="2"/>
      <c r="J5435"/>
      <c r="K5435"/>
      <c r="L5435"/>
      <c r="M5435"/>
      <c r="N5435"/>
      <c r="O5435"/>
      <c r="P5435"/>
      <c r="Q5435"/>
      <c r="R5435"/>
      <c r="S5435"/>
      <c r="T5435"/>
      <c r="U5435"/>
      <c r="V5435" s="2"/>
    </row>
    <row r="5436" spans="2:22" x14ac:dyDescent="0.2">
      <c r="B5436" s="2"/>
      <c r="C5436" s="2"/>
      <c r="D5436" s="2"/>
      <c r="E5436" s="2"/>
      <c r="F5436" s="2"/>
      <c r="G5436" s="3"/>
      <c r="H5436" s="3"/>
      <c r="I5436" s="2"/>
      <c r="J5436"/>
      <c r="K5436"/>
      <c r="L5436"/>
      <c r="M5436"/>
      <c r="N5436"/>
      <c r="O5436"/>
      <c r="P5436"/>
      <c r="Q5436"/>
      <c r="R5436"/>
      <c r="S5436"/>
      <c r="T5436"/>
      <c r="U5436"/>
      <c r="V5436" s="2"/>
    </row>
    <row r="5437" spans="2:22" x14ac:dyDescent="0.2">
      <c r="B5437" s="2"/>
      <c r="C5437" s="2"/>
      <c r="D5437" s="2"/>
      <c r="E5437" s="2"/>
      <c r="F5437" s="2"/>
      <c r="G5437" s="3"/>
      <c r="H5437" s="3"/>
      <c r="I5437" s="2"/>
      <c r="J5437"/>
      <c r="K5437"/>
      <c r="L5437"/>
      <c r="M5437"/>
      <c r="N5437"/>
      <c r="O5437"/>
      <c r="P5437"/>
      <c r="Q5437"/>
      <c r="R5437"/>
      <c r="S5437"/>
      <c r="T5437"/>
      <c r="U5437"/>
      <c r="V5437" s="2"/>
    </row>
    <row r="5438" spans="2:22" x14ac:dyDescent="0.2">
      <c r="B5438" s="2"/>
      <c r="C5438" s="2"/>
      <c r="D5438" s="2"/>
      <c r="E5438" s="2"/>
      <c r="F5438" s="2"/>
      <c r="G5438" s="3"/>
      <c r="H5438" s="3"/>
      <c r="I5438" s="2"/>
      <c r="J5438"/>
      <c r="K5438"/>
      <c r="L5438"/>
      <c r="M5438"/>
      <c r="N5438"/>
      <c r="O5438"/>
      <c r="P5438"/>
      <c r="Q5438"/>
      <c r="R5438"/>
      <c r="S5438"/>
      <c r="T5438"/>
      <c r="U5438"/>
      <c r="V5438" s="2"/>
    </row>
    <row r="5439" spans="2:22" x14ac:dyDescent="0.2">
      <c r="B5439" s="2"/>
      <c r="C5439" s="2"/>
      <c r="D5439" s="2"/>
      <c r="E5439" s="2"/>
      <c r="F5439" s="2"/>
      <c r="G5439" s="3"/>
      <c r="H5439" s="3"/>
      <c r="I5439" s="2"/>
      <c r="J5439"/>
      <c r="K5439"/>
      <c r="L5439"/>
      <c r="M5439"/>
      <c r="N5439"/>
      <c r="O5439"/>
      <c r="P5439"/>
      <c r="Q5439"/>
      <c r="R5439"/>
      <c r="S5439"/>
      <c r="T5439"/>
      <c r="U5439"/>
      <c r="V5439" s="2"/>
    </row>
    <row r="5440" spans="2:22" x14ac:dyDescent="0.2">
      <c r="B5440" s="2"/>
      <c r="C5440" s="2"/>
      <c r="D5440" s="2"/>
      <c r="E5440" s="2"/>
      <c r="F5440" s="2"/>
      <c r="G5440" s="3"/>
      <c r="H5440" s="3"/>
      <c r="I5440" s="2"/>
      <c r="J5440"/>
      <c r="K5440"/>
      <c r="L5440"/>
      <c r="M5440"/>
      <c r="N5440"/>
      <c r="O5440"/>
      <c r="P5440"/>
      <c r="Q5440"/>
      <c r="R5440"/>
      <c r="S5440"/>
      <c r="T5440"/>
      <c r="U5440"/>
      <c r="V5440" s="2"/>
    </row>
    <row r="5441" spans="2:22" x14ac:dyDescent="0.2">
      <c r="B5441" s="2"/>
      <c r="C5441" s="2"/>
      <c r="D5441" s="2"/>
      <c r="E5441" s="2"/>
      <c r="F5441" s="2"/>
      <c r="G5441" s="3"/>
      <c r="H5441" s="3"/>
      <c r="I5441" s="2"/>
      <c r="J5441"/>
      <c r="K5441"/>
      <c r="L5441"/>
      <c r="M5441"/>
      <c r="N5441"/>
      <c r="O5441"/>
      <c r="P5441"/>
      <c r="Q5441"/>
      <c r="R5441"/>
      <c r="S5441"/>
      <c r="T5441"/>
      <c r="U5441"/>
      <c r="V5441" s="2"/>
    </row>
    <row r="5442" spans="2:22" x14ac:dyDescent="0.2">
      <c r="B5442" s="2"/>
      <c r="C5442" s="2"/>
      <c r="D5442" s="2"/>
      <c r="E5442" s="2"/>
      <c r="F5442" s="2"/>
      <c r="G5442" s="3"/>
      <c r="H5442" s="3"/>
      <c r="I5442" s="2"/>
      <c r="J5442"/>
      <c r="K5442"/>
      <c r="L5442"/>
      <c r="M5442"/>
      <c r="N5442"/>
      <c r="O5442"/>
      <c r="P5442"/>
      <c r="Q5442"/>
      <c r="R5442"/>
      <c r="S5442"/>
      <c r="T5442"/>
      <c r="U5442"/>
      <c r="V5442" s="2"/>
    </row>
    <row r="5443" spans="2:22" x14ac:dyDescent="0.2">
      <c r="B5443" s="2"/>
      <c r="C5443" s="2"/>
      <c r="D5443" s="2"/>
      <c r="E5443" s="2"/>
      <c r="F5443" s="2"/>
      <c r="G5443" s="3"/>
      <c r="H5443" s="3"/>
      <c r="I5443" s="2"/>
      <c r="J5443"/>
      <c r="K5443"/>
      <c r="L5443"/>
      <c r="M5443"/>
      <c r="N5443"/>
      <c r="O5443"/>
      <c r="P5443"/>
      <c r="Q5443"/>
      <c r="R5443"/>
      <c r="S5443"/>
      <c r="T5443"/>
      <c r="U5443"/>
      <c r="V5443" s="2"/>
    </row>
    <row r="5444" spans="2:22" x14ac:dyDescent="0.2">
      <c r="B5444" s="2"/>
      <c r="C5444" s="2"/>
      <c r="D5444" s="2"/>
      <c r="E5444" s="2"/>
      <c r="F5444" s="2"/>
      <c r="G5444" s="3"/>
      <c r="H5444" s="3"/>
      <c r="I5444" s="2"/>
      <c r="J5444"/>
      <c r="K5444"/>
      <c r="L5444"/>
      <c r="M5444"/>
      <c r="N5444"/>
      <c r="O5444"/>
      <c r="P5444"/>
      <c r="Q5444"/>
      <c r="R5444"/>
      <c r="S5444"/>
      <c r="T5444"/>
      <c r="U5444"/>
      <c r="V5444" s="2"/>
    </row>
    <row r="5445" spans="2:22" x14ac:dyDescent="0.2">
      <c r="B5445" s="2"/>
      <c r="C5445" s="2"/>
      <c r="D5445" s="2"/>
      <c r="E5445" s="2"/>
      <c r="F5445" s="2"/>
      <c r="G5445" s="3"/>
      <c r="H5445" s="3"/>
      <c r="I5445" s="2"/>
      <c r="J5445"/>
      <c r="K5445"/>
      <c r="L5445"/>
      <c r="M5445"/>
      <c r="N5445"/>
      <c r="O5445"/>
      <c r="P5445"/>
      <c r="Q5445"/>
      <c r="R5445"/>
      <c r="S5445"/>
      <c r="T5445"/>
      <c r="U5445"/>
      <c r="V5445" s="2"/>
    </row>
    <row r="5446" spans="2:22" x14ac:dyDescent="0.2">
      <c r="B5446" s="2"/>
      <c r="C5446" s="2"/>
      <c r="D5446" s="2"/>
      <c r="E5446" s="2"/>
      <c r="F5446" s="2"/>
      <c r="G5446" s="3"/>
      <c r="H5446" s="3"/>
      <c r="I5446" s="2"/>
      <c r="J5446"/>
      <c r="K5446"/>
      <c r="L5446"/>
      <c r="M5446"/>
      <c r="N5446"/>
      <c r="O5446"/>
      <c r="P5446"/>
      <c r="Q5446"/>
      <c r="R5446"/>
      <c r="S5446"/>
      <c r="T5446"/>
      <c r="U5446"/>
      <c r="V5446" s="2"/>
    </row>
    <row r="5447" spans="2:22" x14ac:dyDescent="0.2">
      <c r="B5447" s="2"/>
      <c r="C5447" s="2"/>
      <c r="D5447" s="2"/>
      <c r="E5447" s="2"/>
      <c r="F5447" s="2"/>
      <c r="G5447" s="3"/>
      <c r="H5447" s="3"/>
      <c r="I5447" s="2"/>
      <c r="J5447"/>
      <c r="K5447"/>
      <c r="L5447"/>
      <c r="M5447"/>
      <c r="N5447"/>
      <c r="O5447"/>
      <c r="P5447"/>
      <c r="Q5447"/>
      <c r="R5447"/>
      <c r="S5447"/>
      <c r="T5447"/>
      <c r="U5447"/>
      <c r="V5447" s="2"/>
    </row>
    <row r="5448" spans="2:22" x14ac:dyDescent="0.2">
      <c r="B5448" s="2"/>
      <c r="C5448" s="2"/>
      <c r="D5448" s="2"/>
      <c r="E5448" s="2"/>
      <c r="F5448" s="2"/>
      <c r="G5448" s="3"/>
      <c r="H5448" s="3"/>
      <c r="I5448" s="2"/>
      <c r="J5448"/>
      <c r="K5448"/>
      <c r="L5448"/>
      <c r="M5448"/>
      <c r="N5448"/>
      <c r="O5448"/>
      <c r="P5448"/>
      <c r="Q5448"/>
      <c r="R5448"/>
      <c r="S5448"/>
      <c r="T5448"/>
      <c r="U5448"/>
      <c r="V5448" s="2"/>
    </row>
    <row r="5449" spans="2:22" x14ac:dyDescent="0.2">
      <c r="B5449" s="2"/>
      <c r="C5449" s="2"/>
      <c r="D5449" s="2"/>
      <c r="E5449" s="2"/>
      <c r="F5449" s="2"/>
      <c r="G5449" s="3"/>
      <c r="H5449" s="3"/>
      <c r="I5449" s="2"/>
      <c r="J5449"/>
      <c r="K5449"/>
      <c r="L5449"/>
      <c r="M5449"/>
      <c r="N5449"/>
      <c r="O5449"/>
      <c r="P5449"/>
      <c r="Q5449"/>
      <c r="R5449"/>
      <c r="S5449"/>
      <c r="T5449"/>
      <c r="U5449"/>
      <c r="V5449" s="2"/>
    </row>
    <row r="5450" spans="2:22" x14ac:dyDescent="0.2">
      <c r="B5450" s="2"/>
      <c r="C5450" s="2"/>
      <c r="D5450" s="2"/>
      <c r="E5450" s="2"/>
      <c r="F5450" s="2"/>
      <c r="G5450" s="3"/>
      <c r="H5450" s="3"/>
      <c r="I5450" s="2"/>
      <c r="J5450"/>
      <c r="K5450"/>
      <c r="L5450"/>
      <c r="M5450"/>
      <c r="N5450"/>
      <c r="O5450"/>
      <c r="P5450"/>
      <c r="Q5450"/>
      <c r="R5450"/>
      <c r="S5450"/>
      <c r="T5450"/>
      <c r="U5450"/>
      <c r="V5450" s="2"/>
    </row>
    <row r="5451" spans="2:22" x14ac:dyDescent="0.2">
      <c r="B5451" s="2"/>
      <c r="C5451" s="2"/>
      <c r="D5451" s="2"/>
      <c r="E5451" s="2"/>
      <c r="F5451" s="2"/>
      <c r="G5451" s="3"/>
      <c r="H5451" s="3"/>
      <c r="I5451" s="2"/>
      <c r="J5451"/>
      <c r="K5451"/>
      <c r="L5451"/>
      <c r="M5451"/>
      <c r="N5451"/>
      <c r="O5451"/>
      <c r="P5451"/>
      <c r="Q5451"/>
      <c r="R5451"/>
      <c r="S5451"/>
      <c r="T5451"/>
      <c r="U5451"/>
      <c r="V5451" s="2"/>
    </row>
    <row r="5452" spans="2:22" x14ac:dyDescent="0.2">
      <c r="B5452" s="2"/>
      <c r="C5452" s="2"/>
      <c r="D5452" s="2"/>
      <c r="E5452" s="2"/>
      <c r="F5452" s="2"/>
      <c r="G5452" s="3"/>
      <c r="H5452" s="3"/>
      <c r="I5452" s="2"/>
      <c r="J5452"/>
      <c r="K5452"/>
      <c r="L5452"/>
      <c r="M5452"/>
      <c r="N5452"/>
      <c r="O5452"/>
      <c r="P5452"/>
      <c r="Q5452"/>
      <c r="R5452"/>
      <c r="S5452"/>
      <c r="T5452"/>
      <c r="U5452"/>
      <c r="V5452" s="2"/>
    </row>
    <row r="5453" spans="2:22" x14ac:dyDescent="0.2">
      <c r="B5453" s="2"/>
      <c r="C5453" s="2"/>
      <c r="D5453" s="2"/>
      <c r="E5453" s="2"/>
      <c r="F5453" s="2"/>
      <c r="G5453" s="3"/>
      <c r="H5453" s="3"/>
      <c r="I5453" s="2"/>
      <c r="J5453"/>
      <c r="K5453"/>
      <c r="L5453"/>
      <c r="M5453"/>
      <c r="N5453"/>
      <c r="O5453"/>
      <c r="P5453"/>
      <c r="Q5453"/>
      <c r="R5453"/>
      <c r="S5453"/>
      <c r="T5453"/>
      <c r="U5453"/>
      <c r="V5453" s="2"/>
    </row>
    <row r="5454" spans="2:22" x14ac:dyDescent="0.2">
      <c r="B5454" s="2"/>
      <c r="C5454" s="2"/>
      <c r="D5454" s="2"/>
      <c r="E5454" s="2"/>
      <c r="F5454" s="2"/>
      <c r="G5454" s="3"/>
      <c r="H5454" s="3"/>
      <c r="I5454" s="2"/>
      <c r="J5454"/>
      <c r="K5454"/>
      <c r="L5454"/>
      <c r="M5454"/>
      <c r="N5454"/>
      <c r="O5454"/>
      <c r="P5454"/>
      <c r="Q5454"/>
      <c r="R5454"/>
      <c r="S5454"/>
      <c r="T5454"/>
      <c r="U5454"/>
      <c r="V5454" s="2"/>
    </row>
    <row r="5455" spans="2:22" x14ac:dyDescent="0.2">
      <c r="B5455" s="2"/>
      <c r="C5455" s="2"/>
      <c r="D5455" s="2"/>
      <c r="E5455" s="2"/>
      <c r="F5455" s="2"/>
      <c r="G5455" s="3"/>
      <c r="H5455" s="3"/>
      <c r="I5455" s="2"/>
      <c r="J5455"/>
      <c r="K5455"/>
      <c r="L5455"/>
      <c r="M5455"/>
      <c r="N5455"/>
      <c r="O5455"/>
      <c r="P5455"/>
      <c r="Q5455"/>
      <c r="R5455"/>
      <c r="S5455"/>
      <c r="T5455"/>
      <c r="U5455"/>
      <c r="V5455" s="2"/>
    </row>
    <row r="5456" spans="2:22" x14ac:dyDescent="0.2">
      <c r="B5456" s="2"/>
      <c r="C5456" s="2"/>
      <c r="D5456" s="2"/>
      <c r="E5456" s="2"/>
      <c r="F5456" s="2"/>
      <c r="G5456" s="3"/>
      <c r="H5456" s="3"/>
      <c r="I5456" s="2"/>
      <c r="J5456"/>
      <c r="K5456"/>
      <c r="L5456"/>
      <c r="M5456"/>
      <c r="N5456"/>
      <c r="O5456"/>
      <c r="P5456"/>
      <c r="Q5456"/>
      <c r="R5456"/>
      <c r="S5456"/>
      <c r="T5456"/>
      <c r="U5456"/>
      <c r="V5456" s="2"/>
    </row>
    <row r="5457" spans="2:22" x14ac:dyDescent="0.2">
      <c r="B5457" s="2"/>
      <c r="C5457" s="2"/>
      <c r="D5457" s="2"/>
      <c r="E5457" s="2"/>
      <c r="F5457" s="2"/>
      <c r="G5457" s="3"/>
      <c r="H5457" s="3"/>
      <c r="I5457" s="2"/>
      <c r="J5457"/>
      <c r="K5457"/>
      <c r="L5457"/>
      <c r="M5457"/>
      <c r="N5457"/>
      <c r="O5457"/>
      <c r="P5457"/>
      <c r="Q5457"/>
      <c r="R5457"/>
      <c r="S5457"/>
      <c r="T5457"/>
      <c r="U5457"/>
      <c r="V5457" s="2"/>
    </row>
    <row r="5458" spans="2:22" x14ac:dyDescent="0.2">
      <c r="B5458" s="2"/>
      <c r="C5458" s="2"/>
      <c r="D5458" s="2"/>
      <c r="E5458" s="2"/>
      <c r="F5458" s="2"/>
      <c r="G5458" s="3"/>
      <c r="H5458" s="3"/>
      <c r="I5458" s="2"/>
      <c r="J5458"/>
      <c r="K5458"/>
      <c r="L5458"/>
      <c r="M5458"/>
      <c r="N5458"/>
      <c r="O5458"/>
      <c r="P5458"/>
      <c r="Q5458"/>
      <c r="R5458"/>
      <c r="S5458"/>
      <c r="T5458"/>
      <c r="U5458"/>
      <c r="V5458" s="2"/>
    </row>
    <row r="5459" spans="2:22" x14ac:dyDescent="0.2">
      <c r="B5459" s="2"/>
      <c r="C5459" s="2"/>
      <c r="D5459" s="2"/>
      <c r="E5459" s="2"/>
      <c r="F5459" s="2"/>
      <c r="G5459" s="3"/>
      <c r="H5459" s="3"/>
      <c r="I5459" s="2"/>
      <c r="J5459"/>
      <c r="K5459"/>
      <c r="L5459"/>
      <c r="M5459"/>
      <c r="N5459"/>
      <c r="O5459"/>
      <c r="P5459"/>
      <c r="Q5459"/>
      <c r="R5459"/>
      <c r="S5459"/>
      <c r="T5459"/>
      <c r="U5459"/>
      <c r="V5459" s="2"/>
    </row>
    <row r="5460" spans="2:22" x14ac:dyDescent="0.2">
      <c r="B5460" s="2"/>
      <c r="C5460" s="2"/>
      <c r="D5460" s="2"/>
      <c r="E5460" s="2"/>
      <c r="F5460" s="2"/>
      <c r="G5460" s="3"/>
      <c r="H5460" s="3"/>
      <c r="I5460" s="2"/>
      <c r="J5460"/>
      <c r="K5460"/>
      <c r="L5460"/>
      <c r="M5460"/>
      <c r="N5460"/>
      <c r="O5460"/>
      <c r="P5460"/>
      <c r="Q5460"/>
      <c r="R5460"/>
      <c r="S5460"/>
      <c r="T5460"/>
      <c r="U5460"/>
      <c r="V5460" s="2"/>
    </row>
    <row r="5461" spans="2:22" x14ac:dyDescent="0.2">
      <c r="B5461" s="2"/>
      <c r="C5461" s="2"/>
      <c r="D5461" s="2"/>
      <c r="E5461" s="2"/>
      <c r="F5461" s="2"/>
      <c r="G5461" s="3"/>
      <c r="H5461" s="3"/>
      <c r="I5461" s="2"/>
      <c r="J5461"/>
      <c r="K5461"/>
      <c r="L5461"/>
      <c r="M5461"/>
      <c r="N5461"/>
      <c r="O5461"/>
      <c r="P5461"/>
      <c r="Q5461"/>
      <c r="R5461"/>
      <c r="S5461"/>
      <c r="T5461"/>
      <c r="U5461"/>
      <c r="V5461" s="2"/>
    </row>
    <row r="5462" spans="2:22" x14ac:dyDescent="0.2">
      <c r="B5462" s="2"/>
      <c r="C5462" s="2"/>
      <c r="D5462" s="2"/>
      <c r="E5462" s="2"/>
      <c r="F5462" s="2"/>
      <c r="G5462" s="3"/>
      <c r="H5462" s="3"/>
      <c r="I5462" s="2"/>
      <c r="J5462"/>
      <c r="K5462"/>
      <c r="L5462"/>
      <c r="M5462"/>
      <c r="N5462"/>
      <c r="O5462"/>
      <c r="P5462"/>
      <c r="Q5462"/>
      <c r="R5462"/>
      <c r="S5462"/>
      <c r="T5462"/>
      <c r="U5462"/>
      <c r="V5462" s="2"/>
    </row>
    <row r="5463" spans="2:22" x14ac:dyDescent="0.2">
      <c r="B5463" s="2"/>
      <c r="C5463" s="2"/>
      <c r="D5463" s="2"/>
      <c r="E5463" s="2"/>
      <c r="F5463" s="2"/>
      <c r="G5463" s="3"/>
      <c r="H5463" s="3"/>
      <c r="I5463" s="2"/>
      <c r="J5463"/>
      <c r="K5463"/>
      <c r="L5463"/>
      <c r="M5463"/>
      <c r="N5463"/>
      <c r="O5463"/>
      <c r="P5463"/>
      <c r="Q5463"/>
      <c r="R5463"/>
      <c r="S5463"/>
      <c r="T5463"/>
      <c r="U5463"/>
      <c r="V5463" s="2"/>
    </row>
    <row r="5464" spans="2:22" x14ac:dyDescent="0.2">
      <c r="B5464" s="2"/>
      <c r="C5464" s="2"/>
      <c r="D5464" s="2"/>
      <c r="E5464" s="2"/>
      <c r="F5464" s="2"/>
      <c r="G5464" s="3"/>
      <c r="H5464" s="3"/>
      <c r="I5464" s="2"/>
      <c r="J5464"/>
      <c r="K5464"/>
      <c r="L5464"/>
      <c r="M5464"/>
      <c r="N5464"/>
      <c r="O5464"/>
      <c r="P5464"/>
      <c r="Q5464"/>
      <c r="R5464"/>
      <c r="S5464"/>
      <c r="T5464"/>
      <c r="U5464"/>
      <c r="V5464" s="2"/>
    </row>
    <row r="5465" spans="2:22" x14ac:dyDescent="0.2">
      <c r="B5465" s="2"/>
      <c r="C5465" s="2"/>
      <c r="D5465" s="2"/>
      <c r="E5465" s="2"/>
      <c r="F5465" s="2"/>
      <c r="G5465" s="3"/>
      <c r="H5465" s="3"/>
      <c r="I5465" s="2"/>
      <c r="J5465"/>
      <c r="K5465"/>
      <c r="L5465"/>
      <c r="M5465"/>
      <c r="N5465"/>
      <c r="O5465"/>
      <c r="P5465"/>
      <c r="Q5465"/>
      <c r="R5465"/>
      <c r="S5465"/>
      <c r="T5465"/>
      <c r="U5465"/>
      <c r="V5465" s="2"/>
    </row>
    <row r="5466" spans="2:22" x14ac:dyDescent="0.2">
      <c r="B5466" s="2"/>
      <c r="C5466" s="2"/>
      <c r="D5466" s="2"/>
      <c r="E5466" s="2"/>
      <c r="F5466" s="2"/>
      <c r="G5466" s="3"/>
      <c r="H5466" s="3"/>
      <c r="I5466" s="2"/>
      <c r="J5466"/>
      <c r="K5466"/>
      <c r="L5466"/>
      <c r="M5466"/>
      <c r="N5466"/>
      <c r="O5466"/>
      <c r="P5466"/>
      <c r="Q5466"/>
      <c r="R5466"/>
      <c r="S5466"/>
      <c r="T5466"/>
      <c r="U5466"/>
      <c r="V5466" s="2"/>
    </row>
    <row r="5467" spans="2:22" x14ac:dyDescent="0.2">
      <c r="B5467" s="2"/>
      <c r="C5467" s="2"/>
      <c r="D5467" s="2"/>
      <c r="E5467" s="2"/>
      <c r="F5467" s="2"/>
      <c r="G5467" s="3"/>
      <c r="H5467" s="3"/>
      <c r="I5467" s="2"/>
      <c r="J5467"/>
      <c r="K5467"/>
      <c r="L5467"/>
      <c r="M5467"/>
      <c r="N5467"/>
      <c r="O5467"/>
      <c r="P5467"/>
      <c r="Q5467"/>
      <c r="R5467"/>
      <c r="S5467"/>
      <c r="T5467"/>
      <c r="U5467"/>
      <c r="V5467" s="2"/>
    </row>
    <row r="5468" spans="2:22" x14ac:dyDescent="0.2">
      <c r="B5468" s="2"/>
      <c r="C5468" s="2"/>
      <c r="D5468" s="2"/>
      <c r="E5468" s="2"/>
      <c r="F5468" s="2"/>
      <c r="G5468" s="3"/>
      <c r="H5468" s="3"/>
      <c r="I5468" s="2"/>
      <c r="J5468"/>
      <c r="K5468"/>
      <c r="L5468"/>
      <c r="M5468"/>
      <c r="N5468"/>
      <c r="O5468"/>
      <c r="P5468"/>
      <c r="Q5468"/>
      <c r="R5468"/>
      <c r="S5468"/>
      <c r="T5468"/>
      <c r="U5468"/>
      <c r="V5468" s="2"/>
    </row>
    <row r="5469" spans="2:22" x14ac:dyDescent="0.2">
      <c r="B5469" s="2"/>
      <c r="C5469" s="2"/>
      <c r="D5469" s="2"/>
      <c r="E5469" s="2"/>
      <c r="F5469" s="2"/>
      <c r="G5469" s="3"/>
      <c r="H5469" s="3"/>
      <c r="I5469" s="2"/>
      <c r="J5469"/>
      <c r="K5469"/>
      <c r="L5469"/>
      <c r="M5469"/>
      <c r="N5469"/>
      <c r="O5469"/>
      <c r="P5469"/>
      <c r="Q5469"/>
      <c r="R5469"/>
      <c r="S5469"/>
      <c r="T5469"/>
      <c r="U5469"/>
      <c r="V5469" s="2"/>
    </row>
    <row r="5470" spans="2:22" x14ac:dyDescent="0.2">
      <c r="B5470" s="2"/>
      <c r="C5470" s="2"/>
      <c r="D5470" s="2"/>
      <c r="E5470" s="2"/>
      <c r="F5470" s="2"/>
      <c r="G5470" s="3"/>
      <c r="H5470" s="3"/>
      <c r="I5470" s="2"/>
      <c r="J5470"/>
      <c r="K5470"/>
      <c r="L5470"/>
      <c r="M5470"/>
      <c r="N5470"/>
      <c r="O5470"/>
      <c r="P5470"/>
      <c r="Q5470"/>
      <c r="R5470"/>
      <c r="S5470"/>
      <c r="T5470"/>
      <c r="U5470"/>
      <c r="V5470" s="2"/>
    </row>
    <row r="5471" spans="2:22" x14ac:dyDescent="0.2">
      <c r="B5471" s="2"/>
      <c r="C5471" s="2"/>
      <c r="D5471" s="2"/>
      <c r="E5471" s="2"/>
      <c r="F5471" s="2"/>
      <c r="G5471" s="3"/>
      <c r="H5471" s="3"/>
      <c r="I5471" s="2"/>
      <c r="J5471"/>
      <c r="K5471"/>
      <c r="L5471"/>
      <c r="M5471"/>
      <c r="N5471"/>
      <c r="O5471"/>
      <c r="P5471"/>
      <c r="Q5471"/>
      <c r="R5471"/>
      <c r="S5471"/>
      <c r="T5471"/>
      <c r="U5471"/>
      <c r="V5471" s="2"/>
    </row>
    <row r="5472" spans="2:22" x14ac:dyDescent="0.2">
      <c r="B5472" s="2"/>
      <c r="C5472" s="2"/>
      <c r="D5472" s="2"/>
      <c r="E5472" s="2"/>
      <c r="F5472" s="2"/>
      <c r="G5472" s="3"/>
      <c r="H5472" s="3"/>
      <c r="I5472" s="2"/>
      <c r="J5472"/>
      <c r="K5472"/>
      <c r="L5472"/>
      <c r="M5472"/>
      <c r="N5472"/>
      <c r="O5472"/>
      <c r="P5472"/>
      <c r="Q5472"/>
      <c r="R5472"/>
      <c r="S5472"/>
      <c r="T5472"/>
      <c r="U5472"/>
      <c r="V5472" s="2"/>
    </row>
    <row r="5473" spans="2:22" x14ac:dyDescent="0.2">
      <c r="B5473" s="2"/>
      <c r="C5473" s="2"/>
      <c r="D5473" s="2"/>
      <c r="E5473" s="2"/>
      <c r="F5473" s="2"/>
      <c r="G5473" s="3"/>
      <c r="H5473" s="3"/>
      <c r="I5473" s="2"/>
      <c r="J5473"/>
      <c r="K5473"/>
      <c r="L5473"/>
      <c r="M5473"/>
      <c r="N5473"/>
      <c r="O5473"/>
      <c r="P5473"/>
      <c r="Q5473"/>
      <c r="R5473"/>
      <c r="S5473"/>
      <c r="T5473"/>
      <c r="U5473"/>
      <c r="V5473" s="2"/>
    </row>
    <row r="5474" spans="2:22" x14ac:dyDescent="0.2">
      <c r="B5474" s="2"/>
      <c r="C5474" s="2"/>
      <c r="D5474" s="2"/>
      <c r="E5474" s="2"/>
      <c r="F5474" s="2"/>
      <c r="G5474" s="3"/>
      <c r="H5474" s="3"/>
      <c r="I5474" s="2"/>
      <c r="J5474"/>
      <c r="K5474"/>
      <c r="L5474"/>
      <c r="M5474"/>
      <c r="N5474"/>
      <c r="O5474"/>
      <c r="P5474"/>
      <c r="Q5474"/>
      <c r="R5474"/>
      <c r="S5474"/>
      <c r="T5474"/>
      <c r="U5474"/>
      <c r="V5474" s="2"/>
    </row>
    <row r="5475" spans="2:22" x14ac:dyDescent="0.2">
      <c r="B5475" s="2"/>
      <c r="C5475" s="2"/>
      <c r="D5475" s="2"/>
      <c r="E5475" s="2"/>
      <c r="F5475" s="2"/>
      <c r="G5475" s="3"/>
      <c r="H5475" s="3"/>
      <c r="I5475" s="2"/>
      <c r="J5475"/>
      <c r="K5475"/>
      <c r="L5475"/>
      <c r="M5475"/>
      <c r="N5475"/>
      <c r="O5475"/>
      <c r="P5475"/>
      <c r="Q5475"/>
      <c r="R5475"/>
      <c r="S5475"/>
      <c r="T5475"/>
      <c r="U5475"/>
      <c r="V5475" s="2"/>
    </row>
    <row r="5476" spans="2:22" x14ac:dyDescent="0.2">
      <c r="B5476" s="2"/>
      <c r="C5476" s="2"/>
      <c r="D5476" s="2"/>
      <c r="E5476" s="2"/>
      <c r="F5476" s="2"/>
      <c r="G5476" s="3"/>
      <c r="H5476" s="3"/>
      <c r="I5476" s="2"/>
      <c r="J5476"/>
      <c r="K5476"/>
      <c r="L5476"/>
      <c r="M5476"/>
      <c r="N5476"/>
      <c r="O5476"/>
      <c r="P5476"/>
      <c r="Q5476"/>
      <c r="R5476"/>
      <c r="S5476"/>
      <c r="T5476"/>
      <c r="U5476"/>
      <c r="V5476" s="2"/>
    </row>
    <row r="5477" spans="2:22" x14ac:dyDescent="0.2">
      <c r="B5477" s="2"/>
      <c r="C5477" s="2"/>
      <c r="D5477" s="2"/>
      <c r="E5477" s="2"/>
      <c r="F5477" s="2"/>
      <c r="G5477" s="3"/>
      <c r="H5477" s="3"/>
      <c r="I5477" s="2"/>
      <c r="J5477"/>
      <c r="K5477"/>
      <c r="L5477"/>
      <c r="M5477"/>
      <c r="N5477"/>
      <c r="O5477"/>
      <c r="P5477"/>
      <c r="Q5477"/>
      <c r="R5477"/>
      <c r="S5477"/>
      <c r="T5477"/>
      <c r="U5477"/>
      <c r="V5477" s="2"/>
    </row>
    <row r="5478" spans="2:22" x14ac:dyDescent="0.2">
      <c r="B5478" s="2"/>
      <c r="C5478" s="2"/>
      <c r="D5478" s="2"/>
      <c r="E5478" s="2"/>
      <c r="F5478" s="2"/>
      <c r="G5478" s="3"/>
      <c r="H5478" s="3"/>
      <c r="I5478" s="2"/>
      <c r="J5478"/>
      <c r="K5478"/>
      <c r="L5478"/>
      <c r="M5478"/>
      <c r="N5478"/>
      <c r="O5478"/>
      <c r="P5478"/>
      <c r="Q5478"/>
      <c r="R5478"/>
      <c r="S5478"/>
      <c r="T5478"/>
      <c r="U5478"/>
      <c r="V5478" s="2"/>
    </row>
    <row r="5479" spans="2:22" x14ac:dyDescent="0.2">
      <c r="B5479" s="2"/>
      <c r="C5479" s="2"/>
      <c r="D5479" s="2"/>
      <c r="E5479" s="2"/>
      <c r="F5479" s="2"/>
      <c r="G5479" s="3"/>
      <c r="H5479" s="3"/>
      <c r="I5479" s="2"/>
      <c r="J5479"/>
      <c r="K5479"/>
      <c r="L5479"/>
      <c r="M5479"/>
      <c r="N5479"/>
      <c r="O5479"/>
      <c r="P5479"/>
      <c r="Q5479"/>
      <c r="R5479"/>
      <c r="S5479"/>
      <c r="T5479"/>
      <c r="U5479"/>
      <c r="V5479" s="2"/>
    </row>
    <row r="5480" spans="2:22" x14ac:dyDescent="0.2">
      <c r="B5480" s="2"/>
      <c r="C5480" s="2"/>
      <c r="D5480" s="2"/>
      <c r="E5480" s="2"/>
      <c r="F5480" s="2"/>
      <c r="G5480" s="3"/>
      <c r="H5480" s="3"/>
      <c r="I5480" s="2"/>
      <c r="J5480"/>
      <c r="K5480"/>
      <c r="L5480"/>
      <c r="M5480"/>
      <c r="N5480"/>
      <c r="O5480"/>
      <c r="P5480"/>
      <c r="Q5480"/>
      <c r="R5480"/>
      <c r="S5480"/>
      <c r="T5480"/>
      <c r="U5480"/>
      <c r="V5480" s="2"/>
    </row>
    <row r="5481" spans="2:22" x14ac:dyDescent="0.2">
      <c r="B5481" s="2"/>
      <c r="C5481" s="2"/>
      <c r="D5481" s="2"/>
      <c r="E5481" s="2"/>
      <c r="F5481" s="2"/>
      <c r="G5481" s="3"/>
      <c r="H5481" s="3"/>
      <c r="I5481" s="2"/>
      <c r="J5481"/>
      <c r="K5481"/>
      <c r="L5481"/>
      <c r="M5481"/>
      <c r="N5481"/>
      <c r="O5481"/>
      <c r="P5481"/>
      <c r="Q5481"/>
      <c r="R5481"/>
      <c r="S5481"/>
      <c r="T5481"/>
      <c r="U5481"/>
      <c r="V5481" s="2"/>
    </row>
    <row r="5482" spans="2:22" x14ac:dyDescent="0.2">
      <c r="B5482" s="2"/>
      <c r="C5482" s="2"/>
      <c r="D5482" s="2"/>
      <c r="E5482" s="2"/>
      <c r="F5482" s="2"/>
      <c r="G5482" s="3"/>
      <c r="H5482" s="3"/>
      <c r="I5482" s="2"/>
      <c r="J5482"/>
      <c r="K5482"/>
      <c r="L5482"/>
      <c r="M5482"/>
      <c r="N5482"/>
      <c r="O5482"/>
      <c r="P5482"/>
      <c r="Q5482"/>
      <c r="R5482"/>
      <c r="S5482"/>
      <c r="T5482"/>
      <c r="U5482"/>
      <c r="V5482" s="2"/>
    </row>
    <row r="5483" spans="2:22" x14ac:dyDescent="0.2">
      <c r="B5483" s="2"/>
      <c r="C5483" s="2"/>
      <c r="D5483" s="2"/>
      <c r="E5483" s="2"/>
      <c r="F5483" s="2"/>
      <c r="G5483" s="3"/>
      <c r="H5483" s="3"/>
      <c r="I5483" s="2"/>
      <c r="J5483"/>
      <c r="K5483"/>
      <c r="L5483"/>
      <c r="M5483"/>
      <c r="N5483"/>
      <c r="O5483"/>
      <c r="P5483"/>
      <c r="Q5483"/>
      <c r="R5483"/>
      <c r="S5483"/>
      <c r="T5483"/>
      <c r="U5483"/>
      <c r="V5483" s="2"/>
    </row>
    <row r="5484" spans="2:22" x14ac:dyDescent="0.2">
      <c r="B5484" s="2"/>
      <c r="C5484" s="2"/>
      <c r="D5484" s="2"/>
      <c r="E5484" s="2"/>
      <c r="F5484" s="2"/>
      <c r="G5484" s="3"/>
      <c r="H5484" s="3"/>
      <c r="I5484" s="2"/>
      <c r="J5484"/>
      <c r="K5484"/>
      <c r="L5484"/>
      <c r="M5484"/>
      <c r="N5484"/>
      <c r="O5484"/>
      <c r="P5484"/>
      <c r="Q5484"/>
      <c r="R5484"/>
      <c r="S5484"/>
      <c r="T5484"/>
      <c r="U5484"/>
      <c r="V5484" s="2"/>
    </row>
    <row r="5485" spans="2:22" x14ac:dyDescent="0.2">
      <c r="B5485" s="2"/>
      <c r="C5485" s="2"/>
      <c r="D5485" s="2"/>
      <c r="E5485" s="2"/>
      <c r="F5485" s="2"/>
      <c r="G5485" s="3"/>
      <c r="H5485" s="3"/>
      <c r="I5485" s="2"/>
      <c r="J5485"/>
      <c r="K5485"/>
      <c r="L5485"/>
      <c r="M5485"/>
      <c r="N5485"/>
      <c r="O5485"/>
      <c r="P5485"/>
      <c r="Q5485"/>
      <c r="R5485"/>
      <c r="S5485"/>
      <c r="T5485"/>
      <c r="U5485"/>
      <c r="V5485" s="2"/>
    </row>
    <row r="5486" spans="2:22" x14ac:dyDescent="0.2">
      <c r="B5486" s="2"/>
      <c r="C5486" s="2"/>
      <c r="D5486" s="2"/>
      <c r="E5486" s="2"/>
      <c r="F5486" s="2"/>
      <c r="G5486" s="3"/>
      <c r="H5486" s="3"/>
      <c r="I5486" s="2"/>
      <c r="J5486"/>
      <c r="K5486"/>
      <c r="L5486"/>
      <c r="M5486"/>
      <c r="N5486"/>
      <c r="O5486"/>
      <c r="P5486"/>
      <c r="Q5486"/>
      <c r="R5486"/>
      <c r="S5486"/>
      <c r="T5486"/>
      <c r="U5486"/>
      <c r="V5486" s="2"/>
    </row>
    <row r="5487" spans="2:22" x14ac:dyDescent="0.2">
      <c r="B5487" s="2"/>
      <c r="C5487" s="2"/>
      <c r="D5487" s="2"/>
      <c r="E5487" s="2"/>
      <c r="F5487" s="2"/>
      <c r="G5487" s="3"/>
      <c r="H5487" s="3"/>
      <c r="I5487" s="2"/>
      <c r="J5487"/>
      <c r="K5487"/>
      <c r="L5487"/>
      <c r="M5487"/>
      <c r="N5487"/>
      <c r="O5487"/>
      <c r="P5487"/>
      <c r="Q5487"/>
      <c r="R5487"/>
      <c r="S5487"/>
      <c r="T5487"/>
      <c r="U5487"/>
      <c r="V5487" s="2"/>
    </row>
    <row r="5488" spans="2:22" x14ac:dyDescent="0.2">
      <c r="B5488" s="2"/>
      <c r="C5488" s="2"/>
      <c r="D5488" s="2"/>
      <c r="E5488" s="2"/>
      <c r="F5488" s="2"/>
      <c r="G5488" s="3"/>
      <c r="H5488" s="3"/>
      <c r="I5488" s="2"/>
      <c r="J5488"/>
      <c r="K5488"/>
      <c r="L5488"/>
      <c r="M5488"/>
      <c r="N5488"/>
      <c r="O5488"/>
      <c r="P5488"/>
      <c r="Q5488"/>
      <c r="R5488"/>
      <c r="S5488"/>
      <c r="T5488"/>
      <c r="U5488"/>
      <c r="V5488" s="2"/>
    </row>
    <row r="5489" spans="2:22" x14ac:dyDescent="0.2">
      <c r="B5489" s="2"/>
      <c r="C5489" s="2"/>
      <c r="D5489" s="2"/>
      <c r="E5489" s="2"/>
      <c r="F5489" s="2"/>
      <c r="G5489" s="3"/>
      <c r="H5489" s="3"/>
      <c r="I5489" s="2"/>
      <c r="J5489"/>
      <c r="K5489"/>
      <c r="L5489"/>
      <c r="M5489"/>
      <c r="N5489"/>
      <c r="O5489"/>
      <c r="P5489"/>
      <c r="Q5489"/>
      <c r="R5489"/>
      <c r="S5489"/>
      <c r="T5489"/>
      <c r="U5489"/>
      <c r="V5489" s="2"/>
    </row>
    <row r="5490" spans="2:22" x14ac:dyDescent="0.2">
      <c r="B5490" s="2"/>
      <c r="C5490" s="2"/>
      <c r="D5490" s="2"/>
      <c r="E5490" s="2"/>
      <c r="F5490" s="2"/>
      <c r="G5490" s="3"/>
      <c r="H5490" s="3"/>
      <c r="I5490" s="2"/>
      <c r="J5490"/>
      <c r="K5490"/>
      <c r="L5490"/>
      <c r="M5490"/>
      <c r="N5490"/>
      <c r="O5490"/>
      <c r="P5490"/>
      <c r="Q5490"/>
      <c r="R5490"/>
      <c r="S5490"/>
      <c r="T5490"/>
      <c r="U5490"/>
      <c r="V5490" s="2"/>
    </row>
    <row r="5491" spans="2:22" x14ac:dyDescent="0.2">
      <c r="B5491" s="2"/>
      <c r="C5491" s="2"/>
      <c r="D5491" s="2"/>
      <c r="E5491" s="2"/>
      <c r="F5491" s="2"/>
      <c r="G5491" s="3"/>
      <c r="H5491" s="3"/>
      <c r="I5491" s="2"/>
      <c r="J5491"/>
      <c r="K5491"/>
      <c r="L5491"/>
      <c r="M5491"/>
      <c r="N5491"/>
      <c r="O5491"/>
      <c r="P5491"/>
      <c r="Q5491"/>
      <c r="R5491"/>
      <c r="S5491"/>
      <c r="T5491"/>
      <c r="U5491"/>
      <c r="V5491" s="2"/>
    </row>
    <row r="5492" spans="2:22" x14ac:dyDescent="0.2">
      <c r="B5492" s="2"/>
      <c r="C5492" s="2"/>
      <c r="D5492" s="2"/>
      <c r="E5492" s="2"/>
      <c r="F5492" s="2"/>
      <c r="G5492" s="3"/>
      <c r="H5492" s="3"/>
      <c r="I5492" s="2"/>
      <c r="J5492"/>
      <c r="K5492"/>
      <c r="L5492"/>
      <c r="M5492"/>
      <c r="N5492"/>
      <c r="O5492"/>
      <c r="P5492"/>
      <c r="Q5492"/>
      <c r="R5492"/>
      <c r="S5492"/>
      <c r="T5492"/>
      <c r="U5492"/>
      <c r="V5492" s="2"/>
    </row>
    <row r="5493" spans="2:22" x14ac:dyDescent="0.2">
      <c r="B5493" s="2"/>
      <c r="C5493" s="2"/>
      <c r="D5493" s="2"/>
      <c r="E5493" s="2"/>
      <c r="F5493" s="2"/>
      <c r="G5493" s="3"/>
      <c r="H5493" s="3"/>
      <c r="I5493" s="2"/>
      <c r="J5493"/>
      <c r="K5493"/>
      <c r="L5493"/>
      <c r="M5493"/>
      <c r="N5493"/>
      <c r="O5493"/>
      <c r="P5493"/>
      <c r="Q5493"/>
      <c r="R5493"/>
      <c r="S5493"/>
      <c r="T5493"/>
      <c r="U5493"/>
      <c r="V5493" s="2"/>
    </row>
    <row r="5494" spans="2:22" x14ac:dyDescent="0.2">
      <c r="B5494" s="2"/>
      <c r="C5494" s="2"/>
      <c r="D5494" s="2"/>
      <c r="E5494" s="2"/>
      <c r="F5494" s="2"/>
      <c r="G5494" s="3"/>
      <c r="H5494" s="3"/>
      <c r="I5494" s="2"/>
      <c r="J5494"/>
      <c r="K5494"/>
      <c r="L5494"/>
      <c r="M5494"/>
      <c r="N5494"/>
      <c r="O5494"/>
      <c r="P5494"/>
      <c r="Q5494"/>
      <c r="R5494"/>
      <c r="S5494"/>
      <c r="T5494"/>
      <c r="U5494"/>
      <c r="V5494" s="2"/>
    </row>
    <row r="5495" spans="2:22" x14ac:dyDescent="0.2">
      <c r="B5495" s="2"/>
      <c r="C5495" s="2"/>
      <c r="D5495" s="2"/>
      <c r="E5495" s="2"/>
      <c r="F5495" s="2"/>
      <c r="G5495" s="3"/>
      <c r="H5495" s="3"/>
      <c r="I5495" s="2"/>
      <c r="J5495"/>
      <c r="K5495"/>
      <c r="L5495"/>
      <c r="M5495"/>
      <c r="N5495"/>
      <c r="O5495"/>
      <c r="P5495"/>
      <c r="Q5495"/>
      <c r="R5495"/>
      <c r="S5495"/>
      <c r="T5495"/>
      <c r="U5495"/>
      <c r="V5495" s="2"/>
    </row>
    <row r="5496" spans="2:22" x14ac:dyDescent="0.2">
      <c r="B5496" s="2"/>
      <c r="C5496" s="2"/>
      <c r="D5496" s="2"/>
      <c r="E5496" s="2"/>
      <c r="F5496" s="2"/>
      <c r="G5496" s="3"/>
      <c r="H5496" s="3"/>
      <c r="I5496" s="2"/>
      <c r="J5496"/>
      <c r="K5496"/>
      <c r="L5496"/>
      <c r="M5496"/>
      <c r="N5496"/>
      <c r="O5496"/>
      <c r="P5496"/>
      <c r="Q5496"/>
      <c r="R5496"/>
      <c r="S5496"/>
      <c r="T5496"/>
      <c r="U5496"/>
      <c r="V5496" s="2"/>
    </row>
    <row r="5497" spans="2:22" x14ac:dyDescent="0.2">
      <c r="B5497" s="2"/>
      <c r="C5497" s="2"/>
      <c r="D5497" s="2"/>
      <c r="E5497" s="2"/>
      <c r="F5497" s="2"/>
      <c r="G5497" s="3"/>
      <c r="H5497" s="3"/>
      <c r="I5497" s="2"/>
      <c r="J5497"/>
      <c r="K5497"/>
      <c r="L5497"/>
      <c r="M5497"/>
      <c r="N5497"/>
      <c r="O5497"/>
      <c r="P5497"/>
      <c r="Q5497"/>
      <c r="R5497"/>
      <c r="S5497"/>
      <c r="T5497"/>
      <c r="U5497"/>
      <c r="V5497" s="2"/>
    </row>
    <row r="5498" spans="2:22" x14ac:dyDescent="0.2">
      <c r="B5498" s="2"/>
      <c r="C5498" s="2"/>
      <c r="D5498" s="2"/>
      <c r="E5498" s="2"/>
      <c r="F5498" s="2"/>
      <c r="G5498" s="3"/>
      <c r="H5498" s="3"/>
      <c r="I5498" s="2"/>
      <c r="J5498"/>
      <c r="K5498"/>
      <c r="L5498"/>
      <c r="M5498"/>
      <c r="N5498"/>
      <c r="O5498"/>
      <c r="P5498"/>
      <c r="Q5498"/>
      <c r="R5498"/>
      <c r="S5498"/>
      <c r="T5498"/>
      <c r="U5498"/>
      <c r="V5498" s="2"/>
    </row>
    <row r="5499" spans="2:22" x14ac:dyDescent="0.2">
      <c r="B5499" s="2"/>
      <c r="C5499" s="2"/>
      <c r="D5499" s="2"/>
      <c r="E5499" s="2"/>
      <c r="F5499" s="2"/>
      <c r="G5499" s="3"/>
      <c r="H5499" s="3"/>
      <c r="I5499" s="2"/>
      <c r="J5499"/>
      <c r="K5499"/>
      <c r="L5499"/>
      <c r="M5499"/>
      <c r="N5499"/>
      <c r="O5499"/>
      <c r="P5499"/>
      <c r="Q5499"/>
      <c r="R5499"/>
      <c r="S5499"/>
      <c r="T5499"/>
      <c r="U5499"/>
      <c r="V5499" s="2"/>
    </row>
    <row r="5500" spans="2:22" x14ac:dyDescent="0.2">
      <c r="B5500" s="2"/>
      <c r="C5500" s="2"/>
      <c r="D5500" s="2"/>
      <c r="E5500" s="2"/>
      <c r="F5500" s="2"/>
      <c r="G5500" s="3"/>
      <c r="H5500" s="3"/>
      <c r="I5500" s="2"/>
      <c r="J5500"/>
      <c r="K5500"/>
      <c r="L5500"/>
      <c r="M5500"/>
      <c r="N5500"/>
      <c r="O5500"/>
      <c r="P5500"/>
      <c r="Q5500"/>
      <c r="R5500"/>
      <c r="S5500"/>
      <c r="T5500"/>
      <c r="U5500"/>
      <c r="V5500" s="2"/>
    </row>
    <row r="5501" spans="2:22" x14ac:dyDescent="0.2">
      <c r="B5501" s="2"/>
      <c r="C5501" s="2"/>
      <c r="D5501" s="2"/>
      <c r="E5501" s="2"/>
      <c r="F5501" s="2"/>
      <c r="G5501" s="3"/>
      <c r="H5501" s="3"/>
      <c r="I5501" s="2"/>
      <c r="J5501"/>
      <c r="K5501"/>
      <c r="L5501"/>
      <c r="M5501"/>
      <c r="N5501"/>
      <c r="O5501"/>
      <c r="P5501"/>
      <c r="Q5501"/>
      <c r="R5501"/>
      <c r="S5501"/>
      <c r="T5501"/>
      <c r="U5501"/>
      <c r="V5501" s="2"/>
    </row>
    <row r="5502" spans="2:22" x14ac:dyDescent="0.2">
      <c r="B5502" s="2"/>
      <c r="C5502" s="2"/>
      <c r="D5502" s="2"/>
      <c r="E5502" s="2"/>
      <c r="F5502" s="2"/>
      <c r="G5502" s="3"/>
      <c r="H5502" s="3"/>
      <c r="I5502" s="2"/>
      <c r="J5502"/>
      <c r="K5502"/>
      <c r="L5502"/>
      <c r="M5502"/>
      <c r="N5502"/>
      <c r="O5502"/>
      <c r="P5502"/>
      <c r="Q5502"/>
      <c r="R5502"/>
      <c r="S5502"/>
      <c r="T5502"/>
      <c r="U5502"/>
      <c r="V5502" s="2"/>
    </row>
    <row r="5503" spans="2:22" x14ac:dyDescent="0.2">
      <c r="B5503" s="2"/>
      <c r="C5503" s="2"/>
      <c r="D5503" s="2"/>
      <c r="E5503" s="2"/>
      <c r="F5503" s="2"/>
      <c r="G5503" s="3"/>
      <c r="H5503" s="3"/>
      <c r="I5503" s="2"/>
      <c r="J5503"/>
      <c r="K5503"/>
      <c r="L5503"/>
      <c r="M5503"/>
      <c r="N5503"/>
      <c r="O5503"/>
      <c r="P5503"/>
      <c r="Q5503"/>
      <c r="R5503"/>
      <c r="S5503"/>
      <c r="T5503"/>
      <c r="U5503"/>
      <c r="V5503" s="2"/>
    </row>
    <row r="5504" spans="2:22" x14ac:dyDescent="0.2">
      <c r="B5504" s="2"/>
      <c r="C5504" s="2"/>
      <c r="D5504" s="2"/>
      <c r="E5504" s="2"/>
      <c r="F5504" s="2"/>
      <c r="G5504" s="3"/>
      <c r="H5504" s="3"/>
      <c r="I5504" s="2"/>
      <c r="J5504"/>
      <c r="K5504"/>
      <c r="L5504"/>
      <c r="M5504"/>
      <c r="N5504"/>
      <c r="O5504"/>
      <c r="P5504"/>
      <c r="Q5504"/>
      <c r="R5504"/>
      <c r="S5504"/>
      <c r="T5504"/>
      <c r="U5504"/>
      <c r="V5504" s="2"/>
    </row>
    <row r="5505" spans="2:22" x14ac:dyDescent="0.2">
      <c r="B5505" s="2"/>
      <c r="C5505" s="2"/>
      <c r="D5505" s="2"/>
      <c r="E5505" s="2"/>
      <c r="F5505" s="2"/>
      <c r="G5505" s="3"/>
      <c r="H5505" s="3"/>
      <c r="I5505" s="2"/>
      <c r="J5505"/>
      <c r="K5505"/>
      <c r="L5505"/>
      <c r="M5505"/>
      <c r="N5505"/>
      <c r="O5505"/>
      <c r="P5505"/>
      <c r="Q5505"/>
      <c r="R5505"/>
      <c r="S5505"/>
      <c r="T5505"/>
      <c r="U5505"/>
      <c r="V5505" s="2"/>
    </row>
    <row r="5506" spans="2:22" x14ac:dyDescent="0.2">
      <c r="B5506" s="2"/>
      <c r="C5506" s="2"/>
      <c r="D5506" s="2"/>
      <c r="E5506" s="2"/>
      <c r="F5506" s="2"/>
      <c r="G5506" s="3"/>
      <c r="H5506" s="3"/>
      <c r="I5506" s="2"/>
      <c r="J5506"/>
      <c r="K5506"/>
      <c r="L5506"/>
      <c r="M5506"/>
      <c r="N5506"/>
      <c r="O5506"/>
      <c r="P5506"/>
      <c r="Q5506"/>
      <c r="R5506"/>
      <c r="S5506"/>
      <c r="T5506"/>
      <c r="U5506"/>
      <c r="V5506" s="2"/>
    </row>
    <row r="5507" spans="2:22" x14ac:dyDescent="0.2">
      <c r="B5507" s="2"/>
      <c r="C5507" s="2"/>
      <c r="D5507" s="2"/>
      <c r="E5507" s="2"/>
      <c r="F5507" s="2"/>
      <c r="G5507" s="3"/>
      <c r="H5507" s="3"/>
      <c r="I5507" s="2"/>
      <c r="J5507"/>
      <c r="K5507"/>
      <c r="L5507"/>
      <c r="M5507"/>
      <c r="N5507"/>
      <c r="O5507"/>
      <c r="P5507"/>
      <c r="Q5507"/>
      <c r="R5507"/>
      <c r="S5507"/>
      <c r="T5507"/>
      <c r="U5507"/>
      <c r="V5507" s="2"/>
    </row>
    <row r="5508" spans="2:22" x14ac:dyDescent="0.2">
      <c r="B5508" s="2"/>
      <c r="C5508" s="2"/>
      <c r="D5508" s="2"/>
      <c r="E5508" s="2"/>
      <c r="F5508" s="2"/>
      <c r="G5508" s="3"/>
      <c r="H5508" s="3"/>
      <c r="I5508" s="2"/>
      <c r="J5508"/>
      <c r="K5508"/>
      <c r="L5508"/>
      <c r="M5508"/>
      <c r="N5508"/>
      <c r="O5508"/>
      <c r="P5508"/>
      <c r="Q5508"/>
      <c r="R5508"/>
      <c r="S5508"/>
      <c r="T5508"/>
      <c r="U5508"/>
      <c r="V5508" s="2"/>
    </row>
    <row r="5509" spans="2:22" x14ac:dyDescent="0.2">
      <c r="B5509" s="2"/>
      <c r="C5509" s="2"/>
      <c r="D5509" s="2"/>
      <c r="E5509" s="2"/>
      <c r="F5509" s="2"/>
      <c r="G5509" s="3"/>
      <c r="H5509" s="3"/>
      <c r="I5509" s="2"/>
      <c r="J5509"/>
      <c r="K5509"/>
      <c r="L5509"/>
      <c r="M5509"/>
      <c r="N5509"/>
      <c r="O5509"/>
      <c r="P5509"/>
      <c r="Q5509"/>
      <c r="R5509"/>
      <c r="S5509"/>
      <c r="T5509"/>
      <c r="U5509"/>
      <c r="V5509" s="2"/>
    </row>
    <row r="5510" spans="2:22" x14ac:dyDescent="0.2">
      <c r="B5510" s="2"/>
      <c r="C5510" s="2"/>
      <c r="D5510" s="2"/>
      <c r="E5510" s="2"/>
      <c r="F5510" s="2"/>
      <c r="G5510" s="3"/>
      <c r="H5510" s="3"/>
      <c r="I5510" s="2"/>
      <c r="J5510"/>
      <c r="K5510"/>
      <c r="L5510"/>
      <c r="M5510"/>
      <c r="N5510"/>
      <c r="O5510"/>
      <c r="P5510"/>
      <c r="Q5510"/>
      <c r="R5510"/>
      <c r="S5510"/>
      <c r="T5510"/>
      <c r="U5510"/>
      <c r="V5510" s="2"/>
    </row>
    <row r="5511" spans="2:22" x14ac:dyDescent="0.2">
      <c r="B5511" s="2"/>
      <c r="C5511" s="2"/>
      <c r="D5511" s="2"/>
      <c r="E5511" s="2"/>
      <c r="F5511" s="2"/>
      <c r="G5511" s="3"/>
      <c r="H5511" s="3"/>
      <c r="I5511" s="2"/>
      <c r="J5511"/>
      <c r="K5511"/>
      <c r="L5511"/>
      <c r="M5511"/>
      <c r="N5511"/>
      <c r="O5511"/>
      <c r="P5511"/>
      <c r="Q5511"/>
      <c r="R5511"/>
      <c r="S5511"/>
      <c r="T5511"/>
      <c r="U5511"/>
      <c r="V5511" s="2"/>
    </row>
    <row r="5512" spans="2:22" x14ac:dyDescent="0.2">
      <c r="B5512" s="2"/>
      <c r="C5512" s="2"/>
      <c r="D5512" s="2"/>
      <c r="E5512" s="2"/>
      <c r="F5512" s="2"/>
      <c r="G5512" s="3"/>
      <c r="H5512" s="3"/>
      <c r="I5512" s="2"/>
      <c r="J5512"/>
      <c r="K5512"/>
      <c r="L5512"/>
      <c r="M5512"/>
      <c r="N5512"/>
      <c r="O5512"/>
      <c r="P5512"/>
      <c r="Q5512"/>
      <c r="R5512"/>
      <c r="S5512"/>
      <c r="T5512"/>
      <c r="U5512"/>
      <c r="V5512" s="2"/>
    </row>
    <row r="5513" spans="2:22" x14ac:dyDescent="0.2">
      <c r="B5513" s="2"/>
      <c r="C5513" s="2"/>
      <c r="D5513" s="2"/>
      <c r="E5513" s="2"/>
      <c r="F5513" s="2"/>
      <c r="G5513" s="3"/>
      <c r="H5513" s="3"/>
      <c r="I5513" s="2"/>
      <c r="J5513"/>
      <c r="K5513"/>
      <c r="L5513"/>
      <c r="M5513"/>
      <c r="N5513"/>
      <c r="O5513"/>
      <c r="P5513"/>
      <c r="Q5513"/>
      <c r="R5513"/>
      <c r="S5513"/>
      <c r="T5513"/>
      <c r="U5513"/>
      <c r="V5513" s="2"/>
    </row>
    <row r="5514" spans="2:22" x14ac:dyDescent="0.2">
      <c r="B5514" s="2"/>
      <c r="C5514" s="2"/>
      <c r="D5514" s="2"/>
      <c r="E5514" s="2"/>
      <c r="F5514" s="2"/>
      <c r="G5514" s="3"/>
      <c r="H5514" s="3"/>
      <c r="I5514" s="2"/>
      <c r="J5514"/>
      <c r="K5514"/>
      <c r="L5514"/>
      <c r="M5514"/>
      <c r="N5514"/>
      <c r="O5514"/>
      <c r="P5514"/>
      <c r="Q5514"/>
      <c r="R5514"/>
      <c r="S5514"/>
      <c r="T5514"/>
      <c r="U5514"/>
      <c r="V5514" s="2"/>
    </row>
    <row r="5515" spans="2:22" x14ac:dyDescent="0.2">
      <c r="B5515" s="2"/>
      <c r="C5515" s="2"/>
      <c r="D5515" s="2"/>
      <c r="E5515" s="2"/>
      <c r="F5515" s="2"/>
      <c r="G5515" s="3"/>
      <c r="H5515" s="3"/>
      <c r="I5515" s="2"/>
      <c r="J5515"/>
      <c r="K5515"/>
      <c r="L5515"/>
      <c r="M5515"/>
      <c r="N5515"/>
      <c r="O5515"/>
      <c r="P5515"/>
      <c r="Q5515"/>
      <c r="R5515"/>
      <c r="S5515"/>
      <c r="T5515"/>
      <c r="U5515"/>
      <c r="V5515" s="2"/>
    </row>
    <row r="5516" spans="2:22" x14ac:dyDescent="0.2">
      <c r="B5516" s="2"/>
      <c r="C5516" s="2"/>
      <c r="D5516" s="2"/>
      <c r="E5516" s="2"/>
      <c r="F5516" s="2"/>
      <c r="G5516" s="3"/>
      <c r="H5516" s="3"/>
      <c r="I5516" s="2"/>
      <c r="J5516"/>
      <c r="K5516"/>
      <c r="L5516"/>
      <c r="M5516"/>
      <c r="N5516"/>
      <c r="O5516"/>
      <c r="P5516"/>
      <c r="Q5516"/>
      <c r="R5516"/>
      <c r="S5516"/>
      <c r="T5516"/>
      <c r="U5516"/>
      <c r="V5516" s="2"/>
    </row>
    <row r="5517" spans="2:22" x14ac:dyDescent="0.2">
      <c r="B5517" s="2"/>
      <c r="C5517" s="2"/>
      <c r="D5517" s="2"/>
      <c r="E5517" s="2"/>
      <c r="F5517" s="2"/>
      <c r="G5517" s="3"/>
      <c r="H5517" s="3"/>
      <c r="I5517" s="2"/>
      <c r="J5517"/>
      <c r="K5517"/>
      <c r="L5517"/>
      <c r="M5517"/>
      <c r="N5517"/>
      <c r="O5517"/>
      <c r="P5517"/>
      <c r="Q5517"/>
      <c r="R5517"/>
      <c r="S5517"/>
      <c r="T5517"/>
      <c r="U5517"/>
      <c r="V5517" s="2"/>
    </row>
    <row r="5518" spans="2:22" x14ac:dyDescent="0.2">
      <c r="B5518" s="2"/>
      <c r="C5518" s="2"/>
      <c r="D5518" s="2"/>
      <c r="E5518" s="2"/>
      <c r="F5518" s="2"/>
      <c r="G5518" s="3"/>
      <c r="H5518" s="3"/>
      <c r="I5518" s="2"/>
      <c r="J5518"/>
      <c r="K5518"/>
      <c r="L5518"/>
      <c r="M5518"/>
      <c r="N5518"/>
      <c r="O5518"/>
      <c r="P5518"/>
      <c r="Q5518"/>
      <c r="R5518"/>
      <c r="S5518"/>
      <c r="T5518"/>
      <c r="U5518"/>
      <c r="V5518" s="2"/>
    </row>
    <row r="5519" spans="2:22" x14ac:dyDescent="0.2">
      <c r="B5519" s="2"/>
      <c r="C5519" s="2"/>
      <c r="D5519" s="2"/>
      <c r="E5519" s="2"/>
      <c r="F5519" s="2"/>
      <c r="G5519" s="3"/>
      <c r="H5519" s="3"/>
      <c r="I5519" s="2"/>
      <c r="J5519"/>
      <c r="K5519"/>
      <c r="L5519"/>
      <c r="M5519"/>
      <c r="N5519"/>
      <c r="O5519"/>
      <c r="P5519"/>
      <c r="Q5519"/>
      <c r="R5519"/>
      <c r="S5519"/>
      <c r="T5519"/>
      <c r="U5519"/>
      <c r="V5519" s="2"/>
    </row>
    <row r="5520" spans="2:22" x14ac:dyDescent="0.2">
      <c r="B5520" s="2"/>
      <c r="C5520" s="2"/>
      <c r="D5520" s="2"/>
      <c r="E5520" s="2"/>
      <c r="F5520" s="2"/>
      <c r="G5520" s="3"/>
      <c r="H5520" s="3"/>
      <c r="I5520" s="2"/>
      <c r="J5520"/>
      <c r="K5520"/>
      <c r="L5520"/>
      <c r="M5520"/>
      <c r="N5520"/>
      <c r="O5520"/>
      <c r="P5520"/>
      <c r="Q5520"/>
      <c r="R5520"/>
      <c r="S5520"/>
      <c r="T5520"/>
      <c r="U5520"/>
      <c r="V5520" s="2"/>
    </row>
    <row r="5521" spans="2:22" x14ac:dyDescent="0.2">
      <c r="B5521" s="2"/>
      <c r="C5521" s="2"/>
      <c r="D5521" s="2"/>
      <c r="E5521" s="2"/>
      <c r="F5521" s="2"/>
      <c r="G5521" s="3"/>
      <c r="H5521" s="3"/>
      <c r="I5521" s="2"/>
      <c r="J5521"/>
      <c r="K5521"/>
      <c r="L5521"/>
      <c r="M5521"/>
      <c r="N5521"/>
      <c r="O5521"/>
      <c r="P5521"/>
      <c r="Q5521"/>
      <c r="R5521"/>
      <c r="S5521"/>
      <c r="T5521"/>
      <c r="U5521"/>
      <c r="V5521" s="2"/>
    </row>
    <row r="5522" spans="2:22" x14ac:dyDescent="0.2">
      <c r="B5522" s="2"/>
      <c r="C5522" s="2"/>
      <c r="D5522" s="2"/>
      <c r="E5522" s="2"/>
      <c r="F5522" s="2"/>
      <c r="G5522" s="3"/>
      <c r="H5522" s="3"/>
      <c r="I5522" s="2"/>
      <c r="J5522"/>
      <c r="K5522"/>
      <c r="L5522"/>
      <c r="M5522"/>
      <c r="N5522"/>
      <c r="O5522"/>
      <c r="P5522"/>
      <c r="Q5522"/>
      <c r="R5522"/>
      <c r="S5522"/>
      <c r="T5522"/>
      <c r="U5522"/>
      <c r="V5522" s="2"/>
    </row>
    <row r="5523" spans="2:22" x14ac:dyDescent="0.2">
      <c r="B5523" s="2"/>
      <c r="C5523" s="2"/>
      <c r="D5523" s="2"/>
      <c r="E5523" s="2"/>
      <c r="F5523" s="2"/>
      <c r="G5523" s="3"/>
      <c r="H5523" s="3"/>
      <c r="I5523" s="2"/>
      <c r="J5523"/>
      <c r="K5523"/>
      <c r="L5523"/>
      <c r="M5523"/>
      <c r="N5523"/>
      <c r="O5523"/>
      <c r="P5523"/>
      <c r="Q5523"/>
      <c r="R5523"/>
      <c r="S5523"/>
      <c r="T5523"/>
      <c r="U5523"/>
      <c r="V5523" s="2"/>
    </row>
    <row r="5524" spans="2:22" x14ac:dyDescent="0.2">
      <c r="B5524" s="2"/>
      <c r="C5524" s="2"/>
      <c r="D5524" s="2"/>
      <c r="E5524" s="2"/>
      <c r="F5524" s="2"/>
      <c r="G5524" s="3"/>
      <c r="H5524" s="3"/>
      <c r="I5524" s="2"/>
      <c r="J5524"/>
      <c r="K5524"/>
      <c r="L5524"/>
      <c r="M5524"/>
      <c r="N5524"/>
      <c r="O5524"/>
      <c r="P5524"/>
      <c r="Q5524"/>
      <c r="R5524"/>
      <c r="S5524"/>
      <c r="T5524"/>
      <c r="U5524"/>
      <c r="V5524" s="2"/>
    </row>
    <row r="5525" spans="2:22" x14ac:dyDescent="0.2">
      <c r="B5525" s="2"/>
      <c r="C5525" s="2"/>
      <c r="D5525" s="2"/>
      <c r="E5525" s="2"/>
      <c r="F5525" s="2"/>
      <c r="G5525" s="3"/>
      <c r="H5525" s="3"/>
      <c r="I5525" s="2"/>
      <c r="J5525"/>
      <c r="K5525"/>
      <c r="L5525"/>
      <c r="M5525"/>
      <c r="N5525"/>
      <c r="O5525"/>
      <c r="P5525"/>
      <c r="Q5525"/>
      <c r="R5525"/>
      <c r="S5525"/>
      <c r="T5525"/>
      <c r="U5525"/>
      <c r="V5525" s="2"/>
    </row>
    <row r="5526" spans="2:22" x14ac:dyDescent="0.2">
      <c r="B5526" s="2"/>
      <c r="C5526" s="2"/>
      <c r="D5526" s="2"/>
      <c r="E5526" s="2"/>
      <c r="F5526" s="2"/>
      <c r="G5526" s="3"/>
      <c r="H5526" s="3"/>
      <c r="I5526" s="2"/>
      <c r="J5526"/>
      <c r="K5526"/>
      <c r="L5526"/>
      <c r="M5526"/>
      <c r="N5526"/>
      <c r="O5526"/>
      <c r="P5526"/>
      <c r="Q5526"/>
      <c r="R5526"/>
      <c r="S5526"/>
      <c r="T5526"/>
      <c r="U5526"/>
      <c r="V5526" s="2"/>
    </row>
    <row r="5527" spans="2:22" x14ac:dyDescent="0.2">
      <c r="B5527" s="2"/>
      <c r="C5527" s="2"/>
      <c r="D5527" s="2"/>
      <c r="E5527" s="2"/>
      <c r="F5527" s="2"/>
      <c r="G5527" s="3"/>
      <c r="H5527" s="3"/>
      <c r="I5527" s="2"/>
      <c r="J5527"/>
      <c r="K5527"/>
      <c r="L5527"/>
      <c r="M5527"/>
      <c r="N5527"/>
      <c r="O5527"/>
      <c r="P5527"/>
      <c r="Q5527"/>
      <c r="R5527"/>
      <c r="S5527"/>
      <c r="T5527"/>
      <c r="U5527"/>
      <c r="V5527" s="2"/>
    </row>
    <row r="5528" spans="2:22" x14ac:dyDescent="0.2">
      <c r="B5528" s="2"/>
      <c r="C5528" s="2"/>
      <c r="D5528" s="2"/>
      <c r="E5528" s="2"/>
      <c r="F5528" s="2"/>
      <c r="G5528" s="3"/>
      <c r="H5528" s="3"/>
      <c r="I5528" s="2"/>
      <c r="J5528"/>
      <c r="K5528"/>
      <c r="L5528"/>
      <c r="M5528"/>
      <c r="N5528"/>
      <c r="O5528"/>
      <c r="P5528"/>
      <c r="Q5528"/>
      <c r="R5528"/>
      <c r="S5528"/>
      <c r="T5528"/>
      <c r="U5528"/>
      <c r="V5528" s="2"/>
    </row>
    <row r="5529" spans="2:22" x14ac:dyDescent="0.2">
      <c r="B5529" s="2"/>
      <c r="C5529" s="2"/>
      <c r="D5529" s="2"/>
      <c r="E5529" s="2"/>
      <c r="F5529" s="2"/>
      <c r="G5529" s="3"/>
      <c r="H5529" s="3"/>
      <c r="I5529" s="2"/>
      <c r="J5529"/>
      <c r="K5529"/>
      <c r="L5529"/>
      <c r="M5529"/>
      <c r="N5529"/>
      <c r="O5529"/>
      <c r="P5529"/>
      <c r="Q5529"/>
      <c r="R5529"/>
      <c r="S5529"/>
      <c r="T5529"/>
      <c r="U5529"/>
      <c r="V5529" s="2"/>
    </row>
    <row r="5530" spans="2:22" x14ac:dyDescent="0.2">
      <c r="B5530" s="2"/>
      <c r="C5530" s="2"/>
      <c r="D5530" s="2"/>
      <c r="E5530" s="2"/>
      <c r="F5530" s="2"/>
      <c r="G5530" s="3"/>
      <c r="H5530" s="3"/>
      <c r="I5530" s="2"/>
      <c r="J5530"/>
      <c r="K5530"/>
      <c r="L5530"/>
      <c r="M5530"/>
      <c r="N5530"/>
      <c r="O5530"/>
      <c r="P5530"/>
      <c r="Q5530"/>
      <c r="R5530"/>
      <c r="S5530"/>
      <c r="T5530"/>
      <c r="U5530"/>
      <c r="V5530" s="2"/>
    </row>
    <row r="5531" spans="2:22" x14ac:dyDescent="0.2">
      <c r="B5531" s="2"/>
      <c r="C5531" s="2"/>
      <c r="D5531" s="2"/>
      <c r="E5531" s="2"/>
      <c r="F5531" s="2"/>
      <c r="G5531" s="3"/>
      <c r="H5531" s="3"/>
      <c r="I5531" s="2"/>
      <c r="J5531"/>
      <c r="K5531"/>
      <c r="L5531"/>
      <c r="M5531"/>
      <c r="N5531"/>
      <c r="O5531"/>
      <c r="P5531"/>
      <c r="Q5531"/>
      <c r="R5531"/>
      <c r="S5531"/>
      <c r="T5531"/>
      <c r="U5531"/>
      <c r="V5531" s="2"/>
    </row>
    <row r="5532" spans="2:22" x14ac:dyDescent="0.2">
      <c r="B5532" s="2"/>
      <c r="C5532" s="2"/>
      <c r="D5532" s="2"/>
      <c r="E5532" s="2"/>
      <c r="F5532" s="2"/>
      <c r="G5532" s="3"/>
      <c r="H5532" s="3"/>
      <c r="I5532" s="2"/>
      <c r="J5532"/>
      <c r="K5532"/>
      <c r="L5532"/>
      <c r="M5532"/>
      <c r="N5532"/>
      <c r="O5532"/>
      <c r="P5532"/>
      <c r="Q5532"/>
      <c r="R5532"/>
      <c r="S5532"/>
      <c r="T5532"/>
      <c r="U5532"/>
      <c r="V5532" s="2"/>
    </row>
    <row r="5533" spans="2:22" x14ac:dyDescent="0.2">
      <c r="B5533" s="2"/>
      <c r="C5533" s="2"/>
      <c r="D5533" s="2"/>
      <c r="E5533" s="2"/>
      <c r="F5533" s="2"/>
      <c r="G5533" s="3"/>
      <c r="H5533" s="3"/>
      <c r="I5533" s="2"/>
      <c r="J5533"/>
      <c r="K5533"/>
      <c r="L5533"/>
      <c r="M5533"/>
      <c r="N5533"/>
      <c r="O5533"/>
      <c r="P5533"/>
      <c r="Q5533"/>
      <c r="R5533"/>
      <c r="S5533"/>
      <c r="T5533"/>
      <c r="U5533"/>
      <c r="V5533" s="2"/>
    </row>
    <row r="5534" spans="2:22" x14ac:dyDescent="0.2">
      <c r="B5534" s="2"/>
      <c r="C5534" s="2"/>
      <c r="D5534" s="2"/>
      <c r="E5534" s="2"/>
      <c r="F5534" s="2"/>
      <c r="G5534" s="3"/>
      <c r="H5534" s="3"/>
      <c r="I5534" s="2"/>
      <c r="J5534"/>
      <c r="K5534"/>
      <c r="L5534"/>
      <c r="M5534"/>
      <c r="N5534"/>
      <c r="O5534"/>
      <c r="P5534"/>
      <c r="Q5534"/>
      <c r="R5534"/>
      <c r="S5534"/>
      <c r="T5534"/>
      <c r="U5534"/>
      <c r="V5534" s="2"/>
    </row>
    <row r="5535" spans="2:22" x14ac:dyDescent="0.2">
      <c r="B5535" s="2"/>
      <c r="C5535" s="2"/>
      <c r="D5535" s="2"/>
      <c r="E5535" s="2"/>
      <c r="F5535" s="2"/>
      <c r="G5535" s="3"/>
      <c r="H5535" s="3"/>
      <c r="I5535" s="2"/>
      <c r="J5535"/>
      <c r="K5535"/>
      <c r="L5535"/>
      <c r="M5535"/>
      <c r="N5535"/>
      <c r="O5535"/>
      <c r="P5535"/>
      <c r="Q5535"/>
      <c r="R5535"/>
      <c r="S5535"/>
      <c r="T5535"/>
      <c r="U5535"/>
      <c r="V5535" s="2"/>
    </row>
    <row r="5536" spans="2:22" x14ac:dyDescent="0.2">
      <c r="B5536" s="2"/>
      <c r="C5536" s="2"/>
      <c r="D5536" s="2"/>
      <c r="E5536" s="2"/>
      <c r="F5536" s="2"/>
      <c r="G5536" s="3"/>
      <c r="H5536" s="3"/>
      <c r="I5536" s="2"/>
      <c r="J5536"/>
      <c r="K5536"/>
      <c r="L5536"/>
      <c r="M5536"/>
      <c r="N5536"/>
      <c r="O5536"/>
      <c r="P5536"/>
      <c r="Q5536"/>
      <c r="R5536"/>
      <c r="S5536"/>
      <c r="T5536"/>
      <c r="U5536"/>
      <c r="V5536" s="2"/>
    </row>
    <row r="5537" spans="2:22" x14ac:dyDescent="0.2">
      <c r="B5537" s="2"/>
      <c r="C5537" s="2"/>
      <c r="D5537" s="2"/>
      <c r="E5537" s="2"/>
      <c r="F5537" s="2"/>
      <c r="G5537" s="3"/>
      <c r="H5537" s="3"/>
      <c r="I5537" s="2"/>
      <c r="J5537"/>
      <c r="K5537"/>
      <c r="L5537"/>
      <c r="M5537"/>
      <c r="N5537"/>
      <c r="O5537"/>
      <c r="P5537"/>
      <c r="Q5537"/>
      <c r="R5537"/>
      <c r="S5537"/>
      <c r="T5537"/>
      <c r="U5537"/>
      <c r="V5537" s="2"/>
    </row>
    <row r="5538" spans="2:22" x14ac:dyDescent="0.2">
      <c r="B5538" s="2"/>
      <c r="C5538" s="2"/>
      <c r="D5538" s="2"/>
      <c r="E5538" s="2"/>
      <c r="F5538" s="2"/>
      <c r="G5538" s="3"/>
      <c r="H5538" s="3"/>
      <c r="I5538" s="2"/>
      <c r="J5538"/>
      <c r="K5538"/>
      <c r="L5538"/>
      <c r="M5538"/>
      <c r="N5538"/>
      <c r="O5538"/>
      <c r="P5538"/>
      <c r="Q5538"/>
      <c r="R5538"/>
      <c r="S5538"/>
      <c r="T5538"/>
      <c r="U5538"/>
      <c r="V5538" s="2"/>
    </row>
    <row r="5539" spans="2:22" x14ac:dyDescent="0.2">
      <c r="B5539" s="2"/>
      <c r="C5539" s="2"/>
      <c r="D5539" s="2"/>
      <c r="E5539" s="2"/>
      <c r="F5539" s="2"/>
      <c r="G5539" s="3"/>
      <c r="H5539" s="3"/>
      <c r="I5539" s="2"/>
      <c r="J5539"/>
      <c r="K5539"/>
      <c r="L5539"/>
      <c r="M5539"/>
      <c r="N5539"/>
      <c r="O5539"/>
      <c r="P5539"/>
      <c r="Q5539"/>
      <c r="R5539"/>
      <c r="S5539"/>
      <c r="T5539"/>
      <c r="U5539"/>
      <c r="V5539" s="2"/>
    </row>
    <row r="5540" spans="2:22" x14ac:dyDescent="0.2">
      <c r="B5540" s="2"/>
      <c r="C5540" s="2"/>
      <c r="D5540" s="2"/>
      <c r="E5540" s="2"/>
      <c r="F5540" s="2"/>
      <c r="G5540" s="3"/>
      <c r="H5540" s="3"/>
      <c r="I5540" s="2"/>
      <c r="J5540"/>
      <c r="K5540"/>
      <c r="L5540"/>
      <c r="M5540"/>
      <c r="N5540"/>
      <c r="O5540"/>
      <c r="P5540"/>
      <c r="Q5540"/>
      <c r="R5540"/>
      <c r="S5540"/>
      <c r="T5540"/>
      <c r="U5540"/>
      <c r="V5540" s="2"/>
    </row>
    <row r="5541" spans="2:22" x14ac:dyDescent="0.2">
      <c r="B5541" s="2"/>
      <c r="C5541" s="2"/>
      <c r="D5541" s="2"/>
      <c r="E5541" s="2"/>
      <c r="F5541" s="2"/>
      <c r="G5541" s="3"/>
      <c r="H5541" s="3"/>
      <c r="I5541" s="2"/>
      <c r="J5541"/>
      <c r="K5541"/>
      <c r="L5541"/>
      <c r="M5541"/>
      <c r="N5541"/>
      <c r="O5541"/>
      <c r="P5541"/>
      <c r="Q5541"/>
      <c r="R5541"/>
      <c r="S5541"/>
      <c r="T5541"/>
      <c r="U5541"/>
      <c r="V5541" s="2"/>
    </row>
    <row r="5542" spans="2:22" x14ac:dyDescent="0.2">
      <c r="B5542" s="2"/>
      <c r="C5542" s="2"/>
      <c r="D5542" s="2"/>
      <c r="E5542" s="2"/>
      <c r="F5542" s="2"/>
      <c r="G5542" s="3"/>
      <c r="H5542" s="3"/>
      <c r="I5542" s="2"/>
      <c r="J5542"/>
      <c r="K5542"/>
      <c r="L5542"/>
      <c r="M5542"/>
      <c r="N5542"/>
      <c r="O5542"/>
      <c r="P5542"/>
      <c r="Q5542"/>
      <c r="R5542"/>
      <c r="S5542"/>
      <c r="T5542"/>
      <c r="U5542"/>
      <c r="V5542" s="2"/>
    </row>
    <row r="5543" spans="2:22" x14ac:dyDescent="0.2">
      <c r="B5543" s="2"/>
      <c r="C5543" s="2"/>
      <c r="D5543" s="2"/>
      <c r="E5543" s="2"/>
      <c r="F5543" s="2"/>
      <c r="G5543" s="3"/>
      <c r="H5543" s="3"/>
      <c r="I5543" s="2"/>
      <c r="J5543"/>
      <c r="K5543"/>
      <c r="L5543"/>
      <c r="M5543"/>
      <c r="N5543"/>
      <c r="O5543"/>
      <c r="P5543"/>
      <c r="Q5543"/>
      <c r="R5543"/>
      <c r="S5543"/>
      <c r="T5543"/>
      <c r="U5543"/>
      <c r="V5543" s="2"/>
    </row>
    <row r="5544" spans="2:22" x14ac:dyDescent="0.2">
      <c r="B5544" s="2"/>
      <c r="C5544" s="2"/>
      <c r="D5544" s="2"/>
      <c r="E5544" s="2"/>
      <c r="F5544" s="2"/>
      <c r="G5544" s="3"/>
      <c r="H5544" s="3"/>
      <c r="I5544" s="2"/>
      <c r="J5544"/>
      <c r="K5544"/>
      <c r="L5544"/>
      <c r="M5544"/>
      <c r="N5544"/>
      <c r="O5544"/>
      <c r="P5544"/>
      <c r="Q5544"/>
      <c r="R5544"/>
      <c r="S5544"/>
      <c r="T5544"/>
      <c r="U5544"/>
      <c r="V5544" s="2"/>
    </row>
    <row r="5545" spans="2:22" x14ac:dyDescent="0.2">
      <c r="B5545" s="2"/>
      <c r="C5545" s="2"/>
      <c r="D5545" s="2"/>
      <c r="E5545" s="2"/>
      <c r="F5545" s="2"/>
      <c r="G5545" s="3"/>
      <c r="H5545" s="3"/>
      <c r="I5545" s="2"/>
      <c r="J5545"/>
      <c r="K5545"/>
      <c r="L5545"/>
      <c r="M5545"/>
      <c r="N5545"/>
      <c r="O5545"/>
      <c r="P5545"/>
      <c r="Q5545"/>
      <c r="R5545"/>
      <c r="S5545"/>
      <c r="T5545"/>
      <c r="U5545"/>
      <c r="V5545" s="2"/>
    </row>
    <row r="5546" spans="2:22" x14ac:dyDescent="0.2">
      <c r="B5546" s="2"/>
      <c r="C5546" s="2"/>
      <c r="D5546" s="2"/>
      <c r="E5546" s="2"/>
      <c r="F5546" s="2"/>
      <c r="G5546" s="3"/>
      <c r="H5546" s="3"/>
      <c r="I5546" s="2"/>
      <c r="J5546"/>
      <c r="K5546"/>
      <c r="L5546"/>
      <c r="M5546"/>
      <c r="N5546"/>
      <c r="O5546"/>
      <c r="P5546"/>
      <c r="Q5546"/>
      <c r="R5546"/>
      <c r="S5546"/>
      <c r="T5546"/>
      <c r="U5546"/>
      <c r="V5546" s="2"/>
    </row>
    <row r="5547" spans="2:22" x14ac:dyDescent="0.2">
      <c r="B5547" s="2"/>
      <c r="C5547" s="2"/>
      <c r="D5547" s="2"/>
      <c r="E5547" s="2"/>
      <c r="F5547" s="2"/>
      <c r="G5547" s="3"/>
      <c r="H5547" s="3"/>
      <c r="I5547" s="2"/>
      <c r="J5547"/>
      <c r="K5547"/>
      <c r="L5547"/>
      <c r="M5547"/>
      <c r="N5547"/>
      <c r="O5547"/>
      <c r="P5547"/>
      <c r="Q5547"/>
      <c r="R5547"/>
      <c r="S5547"/>
      <c r="T5547"/>
      <c r="U5547"/>
      <c r="V5547" s="2"/>
    </row>
    <row r="5548" spans="2:22" x14ac:dyDescent="0.2">
      <c r="B5548" s="2"/>
      <c r="C5548" s="2"/>
      <c r="D5548" s="2"/>
      <c r="E5548" s="2"/>
      <c r="F5548" s="2"/>
      <c r="G5548" s="3"/>
      <c r="H5548" s="3"/>
      <c r="I5548" s="2"/>
      <c r="J5548"/>
      <c r="K5548"/>
      <c r="L5548"/>
      <c r="M5548"/>
      <c r="N5548"/>
      <c r="O5548"/>
      <c r="P5548"/>
      <c r="Q5548"/>
      <c r="R5548"/>
      <c r="S5548"/>
      <c r="T5548"/>
      <c r="U5548"/>
      <c r="V5548" s="2"/>
    </row>
    <row r="5549" spans="2:22" x14ac:dyDescent="0.2">
      <c r="B5549" s="2"/>
      <c r="C5549" s="2"/>
      <c r="D5549" s="2"/>
      <c r="E5549" s="2"/>
      <c r="F5549" s="2"/>
      <c r="G5549" s="3"/>
      <c r="H5549" s="3"/>
      <c r="I5549" s="2"/>
      <c r="J5549"/>
      <c r="K5549"/>
      <c r="L5549"/>
      <c r="M5549"/>
      <c r="N5549"/>
      <c r="O5549"/>
      <c r="P5549"/>
      <c r="Q5549"/>
      <c r="R5549"/>
      <c r="S5549"/>
      <c r="T5549"/>
      <c r="U5549"/>
      <c r="V5549" s="2"/>
    </row>
    <row r="5550" spans="2:22" x14ac:dyDescent="0.2">
      <c r="B5550" s="2"/>
      <c r="C5550" s="2"/>
      <c r="D5550" s="2"/>
      <c r="E5550" s="2"/>
      <c r="F5550" s="2"/>
      <c r="G5550" s="3"/>
      <c r="H5550" s="3"/>
      <c r="I5550" s="2"/>
      <c r="J5550"/>
      <c r="K5550"/>
      <c r="L5550"/>
      <c r="M5550"/>
      <c r="N5550"/>
      <c r="O5550"/>
      <c r="P5550"/>
      <c r="Q5550"/>
      <c r="R5550"/>
      <c r="S5550"/>
      <c r="T5550"/>
      <c r="U5550"/>
      <c r="V5550" s="2"/>
    </row>
    <row r="5551" spans="2:22" x14ac:dyDescent="0.2">
      <c r="B5551" s="2"/>
      <c r="C5551" s="2"/>
      <c r="D5551" s="2"/>
      <c r="E5551" s="2"/>
      <c r="F5551" s="2"/>
      <c r="G5551" s="3"/>
      <c r="H5551" s="3"/>
      <c r="I5551" s="2"/>
      <c r="J5551"/>
      <c r="K5551"/>
      <c r="L5551"/>
      <c r="M5551"/>
      <c r="N5551"/>
      <c r="O5551"/>
      <c r="P5551"/>
      <c r="Q5551"/>
      <c r="R5551"/>
      <c r="S5551"/>
      <c r="T5551"/>
      <c r="U5551"/>
      <c r="V5551" s="2"/>
    </row>
    <row r="5552" spans="2:22" x14ac:dyDescent="0.2">
      <c r="B5552" s="2"/>
      <c r="C5552" s="2"/>
      <c r="D5552" s="2"/>
      <c r="E5552" s="2"/>
      <c r="F5552" s="2"/>
      <c r="G5552" s="3"/>
      <c r="H5552" s="3"/>
      <c r="I5552" s="2"/>
      <c r="J5552"/>
      <c r="K5552"/>
      <c r="L5552"/>
      <c r="M5552"/>
      <c r="N5552"/>
      <c r="O5552"/>
      <c r="P5552"/>
      <c r="Q5552"/>
      <c r="R5552"/>
      <c r="S5552"/>
      <c r="T5552"/>
      <c r="U5552"/>
      <c r="V5552" s="2"/>
    </row>
    <row r="5553" spans="2:22" x14ac:dyDescent="0.2">
      <c r="B5553" s="2"/>
      <c r="C5553" s="2"/>
      <c r="D5553" s="2"/>
      <c r="E5553" s="2"/>
      <c r="F5553" s="2"/>
      <c r="G5553" s="3"/>
      <c r="H5553" s="3"/>
      <c r="I5553" s="2"/>
      <c r="J5553"/>
      <c r="K5553"/>
      <c r="L5553"/>
      <c r="M5553"/>
      <c r="N5553"/>
      <c r="O5553"/>
      <c r="P5553"/>
      <c r="Q5553"/>
      <c r="R5553"/>
      <c r="S5553"/>
      <c r="T5553"/>
      <c r="U5553"/>
      <c r="V5553" s="2"/>
    </row>
    <row r="5554" spans="2:22" x14ac:dyDescent="0.2">
      <c r="B5554" s="2"/>
      <c r="C5554" s="2"/>
      <c r="D5554" s="2"/>
      <c r="E5554" s="2"/>
      <c r="F5554" s="2"/>
      <c r="G5554" s="3"/>
      <c r="H5554" s="3"/>
      <c r="I5554" s="2"/>
      <c r="J5554"/>
      <c r="K5554"/>
      <c r="L5554"/>
      <c r="M5554"/>
      <c r="N5554"/>
      <c r="O5554"/>
      <c r="P5554"/>
      <c r="Q5554"/>
      <c r="R5554"/>
      <c r="S5554"/>
      <c r="T5554"/>
      <c r="U5554"/>
      <c r="V5554" s="2"/>
    </row>
    <row r="5555" spans="2:22" x14ac:dyDescent="0.2">
      <c r="B5555" s="2"/>
      <c r="C5555" s="2"/>
      <c r="D5555" s="2"/>
      <c r="E5555" s="2"/>
      <c r="F5555" s="2"/>
      <c r="G5555" s="3"/>
      <c r="H5555" s="3"/>
      <c r="I5555" s="2"/>
      <c r="J5555"/>
      <c r="K5555"/>
      <c r="L5555"/>
      <c r="M5555"/>
      <c r="N5555"/>
      <c r="O5555"/>
      <c r="P5555"/>
      <c r="Q5555"/>
      <c r="R5555"/>
      <c r="S5555"/>
      <c r="T5555"/>
      <c r="U5555"/>
      <c r="V5555" s="2"/>
    </row>
    <row r="5556" spans="2:22" x14ac:dyDescent="0.2">
      <c r="B5556" s="2"/>
      <c r="C5556" s="2"/>
      <c r="D5556" s="2"/>
      <c r="E5556" s="2"/>
      <c r="F5556" s="2"/>
      <c r="G5556" s="3"/>
      <c r="H5556" s="3"/>
      <c r="I5556" s="2"/>
      <c r="J5556"/>
      <c r="K5556"/>
      <c r="L5556"/>
      <c r="M5556"/>
      <c r="N5556"/>
      <c r="O5556"/>
      <c r="P5556"/>
      <c r="Q5556"/>
      <c r="R5556"/>
      <c r="S5556"/>
      <c r="T5556"/>
      <c r="U5556"/>
      <c r="V5556" s="2"/>
    </row>
    <row r="5557" spans="2:22" x14ac:dyDescent="0.2">
      <c r="B5557" s="2"/>
      <c r="C5557" s="2"/>
      <c r="D5557" s="2"/>
      <c r="E5557" s="2"/>
      <c r="F5557" s="2"/>
      <c r="G5557" s="3"/>
      <c r="H5557" s="3"/>
      <c r="I5557" s="2"/>
      <c r="J5557"/>
      <c r="K5557"/>
      <c r="L5557"/>
      <c r="M5557"/>
      <c r="N5557"/>
      <c r="O5557"/>
      <c r="P5557"/>
      <c r="Q5557"/>
      <c r="R5557"/>
      <c r="S5557"/>
      <c r="T5557"/>
      <c r="U5557"/>
      <c r="V5557" s="2"/>
    </row>
    <row r="5558" spans="2:22" x14ac:dyDescent="0.2">
      <c r="B5558" s="2"/>
      <c r="C5558" s="2"/>
      <c r="D5558" s="2"/>
      <c r="E5558" s="2"/>
      <c r="F5558" s="2"/>
      <c r="G5558" s="3"/>
      <c r="H5558" s="3"/>
      <c r="I5558" s="2"/>
      <c r="J5558"/>
      <c r="K5558"/>
      <c r="L5558"/>
      <c r="M5558"/>
      <c r="N5558"/>
      <c r="O5558"/>
      <c r="P5558"/>
      <c r="Q5558"/>
      <c r="R5558"/>
      <c r="S5558"/>
      <c r="T5558"/>
      <c r="U5558"/>
      <c r="V5558" s="2"/>
    </row>
    <row r="5559" spans="2:22" x14ac:dyDescent="0.2">
      <c r="B5559" s="2"/>
      <c r="C5559" s="2"/>
      <c r="D5559" s="2"/>
      <c r="E5559" s="2"/>
      <c r="F5559" s="2"/>
      <c r="G5559" s="3"/>
      <c r="H5559" s="3"/>
      <c r="I5559" s="2"/>
      <c r="J5559"/>
      <c r="K5559"/>
      <c r="L5559"/>
      <c r="M5559"/>
      <c r="N5559"/>
      <c r="O5559"/>
      <c r="P5559"/>
      <c r="Q5559"/>
      <c r="R5559"/>
      <c r="S5559"/>
      <c r="T5559"/>
      <c r="U5559"/>
      <c r="V5559" s="2"/>
    </row>
    <row r="5560" spans="2:22" x14ac:dyDescent="0.2">
      <c r="B5560" s="2"/>
      <c r="C5560" s="2"/>
      <c r="D5560" s="2"/>
      <c r="E5560" s="2"/>
      <c r="F5560" s="2"/>
      <c r="G5560" s="3"/>
      <c r="H5560" s="3"/>
      <c r="I5560" s="2"/>
      <c r="J5560"/>
      <c r="K5560"/>
      <c r="L5560"/>
      <c r="M5560"/>
      <c r="N5560"/>
      <c r="O5560"/>
      <c r="P5560"/>
      <c r="Q5560"/>
      <c r="R5560"/>
      <c r="S5560"/>
      <c r="T5560"/>
      <c r="U5560"/>
      <c r="V5560" s="2"/>
    </row>
    <row r="5561" spans="2:22" x14ac:dyDescent="0.2">
      <c r="B5561" s="2"/>
      <c r="C5561" s="2"/>
      <c r="D5561" s="2"/>
      <c r="E5561" s="2"/>
      <c r="F5561" s="2"/>
      <c r="G5561" s="3"/>
      <c r="H5561" s="3"/>
      <c r="I5561" s="2"/>
      <c r="J5561"/>
      <c r="K5561"/>
      <c r="L5561"/>
      <c r="M5561"/>
      <c r="N5561"/>
      <c r="O5561"/>
      <c r="P5561"/>
      <c r="Q5561"/>
      <c r="R5561"/>
      <c r="S5561"/>
      <c r="T5561"/>
      <c r="U5561"/>
      <c r="V5561" s="2"/>
    </row>
    <row r="5562" spans="2:22" x14ac:dyDescent="0.2">
      <c r="B5562" s="2"/>
      <c r="C5562" s="2"/>
      <c r="D5562" s="2"/>
      <c r="E5562" s="2"/>
      <c r="F5562" s="2"/>
      <c r="G5562" s="3"/>
      <c r="H5562" s="3"/>
      <c r="I5562" s="2"/>
      <c r="J5562"/>
      <c r="K5562"/>
      <c r="L5562"/>
      <c r="M5562"/>
      <c r="N5562"/>
      <c r="O5562"/>
      <c r="P5562"/>
      <c r="Q5562"/>
      <c r="R5562"/>
      <c r="S5562"/>
      <c r="T5562"/>
      <c r="U5562"/>
      <c r="V5562" s="2"/>
    </row>
    <row r="5563" spans="2:22" x14ac:dyDescent="0.2">
      <c r="B5563" s="2"/>
      <c r="C5563" s="2"/>
      <c r="D5563" s="2"/>
      <c r="E5563" s="2"/>
      <c r="F5563" s="2"/>
      <c r="G5563" s="3"/>
      <c r="H5563" s="3"/>
      <c r="I5563" s="2"/>
      <c r="J5563"/>
      <c r="K5563"/>
      <c r="L5563"/>
      <c r="M5563"/>
      <c r="N5563"/>
      <c r="O5563"/>
      <c r="P5563"/>
      <c r="Q5563"/>
      <c r="R5563"/>
      <c r="S5563"/>
      <c r="T5563"/>
      <c r="U5563"/>
      <c r="V5563" s="2"/>
    </row>
    <row r="5564" spans="2:22" x14ac:dyDescent="0.2">
      <c r="B5564" s="2"/>
      <c r="C5564" s="2"/>
      <c r="D5564" s="2"/>
      <c r="E5564" s="2"/>
      <c r="F5564" s="2"/>
      <c r="G5564" s="3"/>
      <c r="H5564" s="3"/>
      <c r="I5564" s="2"/>
      <c r="J5564"/>
      <c r="K5564"/>
      <c r="L5564"/>
      <c r="M5564"/>
      <c r="N5564"/>
      <c r="O5564"/>
      <c r="P5564"/>
      <c r="Q5564"/>
      <c r="R5564"/>
      <c r="S5564"/>
      <c r="T5564"/>
      <c r="U5564"/>
      <c r="V5564" s="2"/>
    </row>
    <row r="5565" spans="2:22" x14ac:dyDescent="0.2">
      <c r="B5565" s="2"/>
      <c r="C5565" s="2"/>
      <c r="D5565" s="2"/>
      <c r="E5565" s="2"/>
      <c r="F5565" s="2"/>
      <c r="G5565" s="3"/>
      <c r="H5565" s="3"/>
      <c r="I5565" s="2"/>
      <c r="J5565"/>
      <c r="K5565"/>
      <c r="L5565"/>
      <c r="M5565"/>
      <c r="N5565"/>
      <c r="O5565"/>
      <c r="P5565"/>
      <c r="Q5565"/>
      <c r="R5565"/>
      <c r="S5565"/>
      <c r="T5565"/>
      <c r="U5565"/>
      <c r="V5565" s="2"/>
    </row>
    <row r="5566" spans="2:22" x14ac:dyDescent="0.2">
      <c r="B5566" s="2"/>
      <c r="C5566" s="2"/>
      <c r="D5566" s="2"/>
      <c r="E5566" s="2"/>
      <c r="F5566" s="2"/>
      <c r="G5566" s="3"/>
      <c r="H5566" s="3"/>
      <c r="I5566" s="2"/>
      <c r="J5566"/>
      <c r="K5566"/>
      <c r="L5566"/>
      <c r="M5566"/>
      <c r="N5566"/>
      <c r="O5566"/>
      <c r="P5566"/>
      <c r="Q5566"/>
      <c r="R5566"/>
      <c r="S5566"/>
      <c r="T5566"/>
      <c r="U5566"/>
      <c r="V5566" s="2"/>
    </row>
    <row r="5567" spans="2:22" x14ac:dyDescent="0.2">
      <c r="B5567" s="2"/>
      <c r="C5567" s="2"/>
      <c r="D5567" s="2"/>
      <c r="E5567" s="2"/>
      <c r="F5567" s="2"/>
      <c r="G5567" s="3"/>
      <c r="H5567" s="3"/>
      <c r="I5567" s="2"/>
      <c r="J5567"/>
      <c r="K5567"/>
      <c r="L5567"/>
      <c r="M5567"/>
      <c r="N5567"/>
      <c r="O5567"/>
      <c r="P5567"/>
      <c r="Q5567"/>
      <c r="R5567"/>
      <c r="S5567"/>
      <c r="T5567"/>
      <c r="U5567"/>
      <c r="V5567" s="2"/>
    </row>
    <row r="5568" spans="2:22" x14ac:dyDescent="0.2">
      <c r="B5568" s="2"/>
      <c r="C5568" s="2"/>
      <c r="D5568" s="2"/>
      <c r="E5568" s="2"/>
      <c r="F5568" s="2"/>
      <c r="G5568" s="3"/>
      <c r="H5568" s="3"/>
      <c r="I5568" s="2"/>
      <c r="J5568"/>
      <c r="K5568"/>
      <c r="L5568"/>
      <c r="M5568"/>
      <c r="N5568"/>
      <c r="O5568"/>
      <c r="P5568"/>
      <c r="Q5568"/>
      <c r="R5568"/>
      <c r="S5568"/>
      <c r="T5568"/>
      <c r="U5568"/>
      <c r="V5568" s="2"/>
    </row>
    <row r="5569" spans="2:22" x14ac:dyDescent="0.2">
      <c r="B5569" s="2"/>
      <c r="C5569" s="2"/>
      <c r="D5569" s="2"/>
      <c r="E5569" s="2"/>
      <c r="F5569" s="2"/>
      <c r="G5569" s="3"/>
      <c r="H5569" s="3"/>
      <c r="I5569" s="2"/>
      <c r="J5569"/>
      <c r="K5569"/>
      <c r="L5569"/>
      <c r="M5569"/>
      <c r="N5569"/>
      <c r="O5569"/>
      <c r="P5569"/>
      <c r="Q5569"/>
      <c r="R5569"/>
      <c r="S5569"/>
      <c r="T5569"/>
      <c r="U5569"/>
      <c r="V5569" s="2"/>
    </row>
    <row r="5570" spans="2:22" x14ac:dyDescent="0.2">
      <c r="B5570" s="2"/>
      <c r="C5570" s="2"/>
      <c r="D5570" s="2"/>
      <c r="E5570" s="2"/>
      <c r="F5570" s="2"/>
      <c r="G5570" s="3"/>
      <c r="H5570" s="3"/>
      <c r="I5570" s="2"/>
      <c r="J5570"/>
      <c r="K5570"/>
      <c r="L5570"/>
      <c r="M5570"/>
      <c r="N5570"/>
      <c r="O5570"/>
      <c r="P5570"/>
      <c r="Q5570"/>
      <c r="R5570"/>
      <c r="S5570"/>
      <c r="T5570"/>
      <c r="U5570"/>
      <c r="V5570" s="2"/>
    </row>
    <row r="5571" spans="2:22" x14ac:dyDescent="0.2">
      <c r="B5571" s="2"/>
      <c r="C5571" s="2"/>
      <c r="D5571" s="2"/>
      <c r="E5571" s="2"/>
      <c r="F5571" s="2"/>
      <c r="G5571" s="3"/>
      <c r="H5571" s="3"/>
      <c r="I5571" s="2"/>
      <c r="J5571"/>
      <c r="K5571"/>
      <c r="L5571"/>
      <c r="M5571"/>
      <c r="N5571"/>
      <c r="O5571"/>
      <c r="P5571"/>
      <c r="Q5571"/>
      <c r="R5571"/>
      <c r="S5571"/>
      <c r="T5571"/>
      <c r="U5571"/>
      <c r="V5571" s="2"/>
    </row>
    <row r="5572" spans="2:22" x14ac:dyDescent="0.2">
      <c r="B5572" s="2"/>
      <c r="C5572" s="2"/>
      <c r="D5572" s="2"/>
      <c r="E5572" s="2"/>
      <c r="F5572" s="2"/>
      <c r="G5572" s="3"/>
      <c r="H5572" s="3"/>
      <c r="I5572" s="2"/>
      <c r="J5572"/>
      <c r="K5572"/>
      <c r="L5572"/>
      <c r="M5572"/>
      <c r="N5572"/>
      <c r="O5572"/>
      <c r="P5572"/>
      <c r="Q5572"/>
      <c r="R5572"/>
      <c r="S5572"/>
      <c r="T5572"/>
      <c r="U5572"/>
      <c r="V5572" s="2"/>
    </row>
    <row r="5573" spans="2:22" x14ac:dyDescent="0.2">
      <c r="B5573" s="2"/>
      <c r="C5573" s="2"/>
      <c r="D5573" s="2"/>
      <c r="E5573" s="2"/>
      <c r="F5573" s="2"/>
      <c r="G5573" s="3"/>
      <c r="H5573" s="3"/>
      <c r="I5573" s="2"/>
      <c r="J5573"/>
      <c r="K5573"/>
      <c r="L5573"/>
      <c r="M5573"/>
      <c r="N5573"/>
      <c r="O5573"/>
      <c r="P5573"/>
      <c r="Q5573"/>
      <c r="R5573"/>
      <c r="S5573"/>
      <c r="T5573"/>
      <c r="U5573"/>
      <c r="V5573" s="2"/>
    </row>
    <row r="5574" spans="2:22" x14ac:dyDescent="0.2">
      <c r="B5574" s="2"/>
      <c r="C5574" s="2"/>
      <c r="D5574" s="2"/>
      <c r="E5574" s="2"/>
      <c r="F5574" s="2"/>
      <c r="G5574" s="3"/>
      <c r="H5574" s="3"/>
      <c r="I5574" s="2"/>
      <c r="J5574"/>
      <c r="K5574"/>
      <c r="L5574"/>
      <c r="M5574"/>
      <c r="N5574"/>
      <c r="O5574"/>
      <c r="P5574"/>
      <c r="Q5574"/>
      <c r="R5574"/>
      <c r="S5574"/>
      <c r="T5574"/>
      <c r="U5574"/>
      <c r="V5574" s="2"/>
    </row>
    <row r="5575" spans="2:22" x14ac:dyDescent="0.2">
      <c r="B5575" s="2"/>
      <c r="C5575" s="2"/>
      <c r="D5575" s="2"/>
      <c r="E5575" s="2"/>
      <c r="F5575" s="2"/>
      <c r="G5575" s="3"/>
      <c r="H5575" s="3"/>
      <c r="I5575" s="2"/>
      <c r="J5575"/>
      <c r="K5575"/>
      <c r="L5575"/>
      <c r="M5575"/>
      <c r="N5575"/>
      <c r="O5575"/>
      <c r="P5575"/>
      <c r="Q5575"/>
      <c r="R5575"/>
      <c r="S5575"/>
      <c r="T5575"/>
      <c r="U5575"/>
      <c r="V5575" s="2"/>
    </row>
    <row r="5576" spans="2:22" x14ac:dyDescent="0.2">
      <c r="B5576" s="2"/>
      <c r="C5576" s="2"/>
      <c r="D5576" s="2"/>
      <c r="E5576" s="2"/>
      <c r="F5576" s="2"/>
      <c r="G5576" s="3"/>
      <c r="H5576" s="3"/>
      <c r="I5576" s="2"/>
      <c r="J5576"/>
      <c r="K5576"/>
      <c r="L5576"/>
      <c r="M5576"/>
      <c r="N5576"/>
      <c r="O5576"/>
      <c r="P5576"/>
      <c r="Q5576"/>
      <c r="R5576"/>
      <c r="S5576"/>
      <c r="T5576"/>
      <c r="U5576"/>
      <c r="V5576" s="2"/>
    </row>
    <row r="5577" spans="2:22" x14ac:dyDescent="0.2">
      <c r="B5577" s="2"/>
      <c r="C5577" s="2"/>
      <c r="D5577" s="2"/>
      <c r="E5577" s="2"/>
      <c r="F5577" s="2"/>
      <c r="G5577" s="3"/>
      <c r="H5577" s="3"/>
      <c r="I5577" s="2"/>
      <c r="J5577"/>
      <c r="K5577"/>
      <c r="L5577"/>
      <c r="M5577"/>
      <c r="N5577"/>
      <c r="O5577"/>
      <c r="P5577"/>
      <c r="Q5577"/>
      <c r="R5577"/>
      <c r="S5577"/>
      <c r="T5577"/>
      <c r="U5577"/>
      <c r="V5577" s="2"/>
    </row>
    <row r="5578" spans="2:22" x14ac:dyDescent="0.2">
      <c r="B5578" s="2"/>
      <c r="C5578" s="2"/>
      <c r="D5578" s="2"/>
      <c r="E5578" s="2"/>
      <c r="F5578" s="2"/>
      <c r="G5578" s="3"/>
      <c r="H5578" s="3"/>
      <c r="I5578" s="2"/>
      <c r="J5578"/>
      <c r="K5578"/>
      <c r="L5578"/>
      <c r="M5578"/>
      <c r="N5578"/>
      <c r="O5578"/>
      <c r="P5578"/>
      <c r="Q5578"/>
      <c r="R5578"/>
      <c r="S5578"/>
      <c r="T5578"/>
      <c r="U5578"/>
      <c r="V5578" s="2"/>
    </row>
    <row r="5579" spans="2:22" x14ac:dyDescent="0.2">
      <c r="B5579" s="2"/>
      <c r="C5579" s="2"/>
      <c r="D5579" s="2"/>
      <c r="E5579" s="2"/>
      <c r="F5579" s="2"/>
      <c r="G5579" s="3"/>
      <c r="H5579" s="3"/>
      <c r="I5579" s="2"/>
      <c r="J5579"/>
      <c r="K5579"/>
      <c r="L5579"/>
      <c r="M5579"/>
      <c r="N5579"/>
      <c r="O5579"/>
      <c r="P5579"/>
      <c r="Q5579"/>
      <c r="R5579"/>
      <c r="S5579"/>
      <c r="T5579"/>
      <c r="U5579"/>
      <c r="V5579" s="2"/>
    </row>
    <row r="5580" spans="2:22" x14ac:dyDescent="0.2">
      <c r="B5580" s="2"/>
      <c r="C5580" s="2"/>
      <c r="D5580" s="2"/>
      <c r="E5580" s="2"/>
      <c r="F5580" s="2"/>
      <c r="G5580" s="3"/>
      <c r="H5580" s="3"/>
      <c r="I5580" s="2"/>
      <c r="J5580"/>
      <c r="K5580"/>
      <c r="L5580"/>
      <c r="M5580"/>
      <c r="N5580"/>
      <c r="O5580"/>
      <c r="P5580"/>
      <c r="Q5580"/>
      <c r="R5580"/>
      <c r="S5580"/>
      <c r="T5580"/>
      <c r="U5580"/>
      <c r="V5580" s="2"/>
    </row>
    <row r="5581" spans="2:22" x14ac:dyDescent="0.2">
      <c r="B5581" s="2"/>
      <c r="C5581" s="2"/>
      <c r="D5581" s="2"/>
      <c r="E5581" s="2"/>
      <c r="F5581" s="2"/>
      <c r="G5581" s="3"/>
      <c r="H5581" s="3"/>
      <c r="I5581" s="2"/>
      <c r="J5581"/>
      <c r="K5581"/>
      <c r="L5581"/>
      <c r="M5581"/>
      <c r="N5581"/>
      <c r="O5581"/>
      <c r="P5581"/>
      <c r="Q5581"/>
      <c r="R5581"/>
      <c r="S5581"/>
      <c r="T5581"/>
      <c r="U5581"/>
      <c r="V5581" s="2"/>
    </row>
    <row r="5582" spans="2:22" x14ac:dyDescent="0.2">
      <c r="B5582" s="2"/>
      <c r="C5582" s="2"/>
      <c r="D5582" s="2"/>
      <c r="E5582" s="2"/>
      <c r="F5582" s="2"/>
      <c r="G5582" s="3"/>
      <c r="H5582" s="3"/>
      <c r="I5582" s="2"/>
      <c r="J5582"/>
      <c r="K5582"/>
      <c r="L5582"/>
      <c r="M5582"/>
      <c r="N5582"/>
      <c r="O5582"/>
      <c r="P5582"/>
      <c r="Q5582"/>
      <c r="R5582"/>
      <c r="S5582"/>
      <c r="T5582"/>
      <c r="U5582"/>
      <c r="V5582" s="2"/>
    </row>
    <row r="5583" spans="2:22" x14ac:dyDescent="0.2">
      <c r="B5583" s="2"/>
      <c r="C5583" s="2"/>
      <c r="D5583" s="2"/>
      <c r="E5583" s="2"/>
      <c r="F5583" s="2"/>
      <c r="G5583" s="3"/>
      <c r="H5583" s="3"/>
      <c r="I5583" s="2"/>
      <c r="J5583"/>
      <c r="K5583"/>
      <c r="L5583"/>
      <c r="M5583"/>
      <c r="N5583"/>
      <c r="O5583"/>
      <c r="P5583"/>
      <c r="Q5583"/>
      <c r="R5583"/>
      <c r="S5583"/>
      <c r="T5583"/>
      <c r="U5583"/>
      <c r="V5583" s="2"/>
    </row>
    <row r="5584" spans="2:22" x14ac:dyDescent="0.2">
      <c r="B5584" s="2"/>
      <c r="C5584" s="2"/>
      <c r="D5584" s="2"/>
      <c r="E5584" s="2"/>
      <c r="F5584" s="2"/>
      <c r="G5584" s="3"/>
      <c r="H5584" s="3"/>
      <c r="I5584" s="2"/>
      <c r="J5584"/>
      <c r="K5584"/>
      <c r="L5584"/>
      <c r="M5584"/>
      <c r="N5584"/>
      <c r="O5584"/>
      <c r="P5584"/>
      <c r="Q5584"/>
      <c r="R5584"/>
      <c r="S5584"/>
      <c r="T5584"/>
      <c r="U5584"/>
      <c r="V5584" s="2"/>
    </row>
    <row r="5585" spans="2:22" x14ac:dyDescent="0.2">
      <c r="B5585" s="2"/>
      <c r="C5585" s="2"/>
      <c r="D5585" s="2"/>
      <c r="E5585" s="2"/>
      <c r="F5585" s="2"/>
      <c r="G5585" s="3"/>
      <c r="H5585" s="3"/>
      <c r="I5585" s="2"/>
      <c r="J5585"/>
      <c r="K5585"/>
      <c r="L5585"/>
      <c r="M5585"/>
      <c r="N5585"/>
      <c r="O5585"/>
      <c r="P5585"/>
      <c r="Q5585"/>
      <c r="R5585"/>
      <c r="S5585"/>
      <c r="T5585"/>
      <c r="U5585"/>
      <c r="V5585" s="2"/>
    </row>
    <row r="5586" spans="2:22" x14ac:dyDescent="0.2">
      <c r="B5586" s="2"/>
      <c r="C5586" s="2"/>
      <c r="D5586" s="2"/>
      <c r="E5586" s="2"/>
      <c r="F5586" s="2"/>
      <c r="G5586" s="3"/>
      <c r="H5586" s="3"/>
      <c r="I5586" s="2"/>
      <c r="J5586"/>
      <c r="K5586"/>
      <c r="L5586"/>
      <c r="M5586"/>
      <c r="N5586"/>
      <c r="O5586"/>
      <c r="P5586"/>
      <c r="Q5586"/>
      <c r="R5586"/>
      <c r="S5586"/>
      <c r="T5586"/>
      <c r="U5586"/>
      <c r="V5586" s="2"/>
    </row>
    <row r="5587" spans="2:22" x14ac:dyDescent="0.2">
      <c r="B5587" s="2"/>
      <c r="C5587" s="2"/>
      <c r="D5587" s="2"/>
      <c r="E5587" s="2"/>
      <c r="F5587" s="2"/>
      <c r="G5587" s="3"/>
      <c r="H5587" s="3"/>
      <c r="I5587" s="2"/>
      <c r="J5587"/>
      <c r="K5587"/>
      <c r="L5587"/>
      <c r="M5587"/>
      <c r="N5587"/>
      <c r="O5587"/>
      <c r="P5587"/>
      <c r="Q5587"/>
      <c r="R5587"/>
      <c r="S5587"/>
      <c r="T5587"/>
      <c r="U5587"/>
      <c r="V5587" s="2"/>
    </row>
    <row r="5588" spans="2:22" x14ac:dyDescent="0.2">
      <c r="B5588" s="2"/>
      <c r="C5588" s="2"/>
      <c r="D5588" s="2"/>
      <c r="E5588" s="2"/>
      <c r="F5588" s="2"/>
      <c r="G5588" s="3"/>
      <c r="H5588" s="3"/>
      <c r="I5588" s="2"/>
      <c r="J5588"/>
      <c r="K5588"/>
      <c r="L5588"/>
      <c r="M5588"/>
      <c r="N5588"/>
      <c r="O5588"/>
      <c r="P5588"/>
      <c r="Q5588"/>
      <c r="R5588"/>
      <c r="S5588"/>
      <c r="T5588"/>
      <c r="U5588"/>
      <c r="V5588" s="2"/>
    </row>
    <row r="5589" spans="2:22" x14ac:dyDescent="0.2">
      <c r="B5589" s="2"/>
      <c r="C5589" s="2"/>
      <c r="D5589" s="2"/>
      <c r="E5589" s="2"/>
      <c r="F5589" s="2"/>
      <c r="G5589" s="3"/>
      <c r="H5589" s="3"/>
      <c r="I5589" s="2"/>
      <c r="J5589"/>
      <c r="K5589"/>
      <c r="L5589"/>
      <c r="M5589"/>
      <c r="N5589"/>
      <c r="O5589"/>
      <c r="P5589"/>
      <c r="Q5589"/>
      <c r="R5589"/>
      <c r="S5589"/>
      <c r="T5589"/>
      <c r="U5589"/>
      <c r="V5589" s="2"/>
    </row>
    <row r="5590" spans="2:22" x14ac:dyDescent="0.2">
      <c r="B5590" s="2"/>
      <c r="C5590" s="2"/>
      <c r="D5590" s="2"/>
      <c r="E5590" s="2"/>
      <c r="F5590" s="2"/>
      <c r="G5590" s="3"/>
      <c r="H5590" s="3"/>
      <c r="I5590" s="2"/>
      <c r="J5590"/>
      <c r="K5590"/>
      <c r="L5590"/>
      <c r="M5590"/>
      <c r="N5590"/>
      <c r="O5590"/>
      <c r="P5590"/>
      <c r="Q5590"/>
      <c r="R5590"/>
      <c r="S5590"/>
      <c r="T5590"/>
      <c r="U5590"/>
      <c r="V5590" s="2"/>
    </row>
    <row r="5591" spans="2:22" x14ac:dyDescent="0.2">
      <c r="B5591" s="2"/>
      <c r="C5591" s="2"/>
      <c r="D5591" s="2"/>
      <c r="E5591" s="2"/>
      <c r="F5591" s="2"/>
      <c r="G5591" s="3"/>
      <c r="H5591" s="3"/>
      <c r="I5591" s="2"/>
      <c r="J5591"/>
      <c r="K5591"/>
      <c r="L5591"/>
      <c r="M5591"/>
      <c r="N5591"/>
      <c r="O5591"/>
      <c r="P5591"/>
      <c r="Q5591"/>
      <c r="R5591"/>
      <c r="S5591"/>
      <c r="T5591"/>
      <c r="U5591"/>
      <c r="V5591" s="2"/>
    </row>
    <row r="5592" spans="2:22" x14ac:dyDescent="0.2">
      <c r="B5592" s="2"/>
      <c r="C5592" s="2"/>
      <c r="D5592" s="2"/>
      <c r="E5592" s="2"/>
      <c r="F5592" s="2"/>
      <c r="G5592" s="3"/>
      <c r="H5592" s="3"/>
      <c r="I5592" s="2"/>
      <c r="J5592"/>
      <c r="K5592"/>
      <c r="L5592"/>
      <c r="M5592"/>
      <c r="N5592"/>
      <c r="O5592"/>
      <c r="P5592"/>
      <c r="Q5592"/>
      <c r="R5592"/>
      <c r="S5592"/>
      <c r="T5592"/>
      <c r="U5592"/>
      <c r="V5592" s="2"/>
    </row>
    <row r="5593" spans="2:22" x14ac:dyDescent="0.2">
      <c r="B5593" s="2"/>
      <c r="C5593" s="2"/>
      <c r="D5593" s="2"/>
      <c r="E5593" s="2"/>
      <c r="F5593" s="2"/>
      <c r="G5593" s="3"/>
      <c r="H5593" s="3"/>
      <c r="I5593" s="2"/>
      <c r="J5593"/>
      <c r="K5593"/>
      <c r="L5593"/>
      <c r="M5593"/>
      <c r="N5593"/>
      <c r="O5593"/>
      <c r="P5593"/>
      <c r="Q5593"/>
      <c r="R5593"/>
      <c r="S5593"/>
      <c r="T5593"/>
      <c r="U5593"/>
      <c r="V5593" s="2"/>
    </row>
    <row r="5594" spans="2:22" x14ac:dyDescent="0.2">
      <c r="B5594" s="2"/>
      <c r="C5594" s="2"/>
      <c r="D5594" s="2"/>
      <c r="E5594" s="2"/>
      <c r="F5594" s="2"/>
      <c r="G5594" s="3"/>
      <c r="H5594" s="3"/>
      <c r="I5594" s="2"/>
      <c r="J5594"/>
      <c r="K5594"/>
      <c r="L5594"/>
      <c r="M5594"/>
      <c r="N5594"/>
      <c r="O5594"/>
      <c r="P5594"/>
      <c r="Q5594"/>
      <c r="R5594"/>
      <c r="S5594"/>
      <c r="T5594"/>
      <c r="U5594"/>
      <c r="V5594" s="2"/>
    </row>
    <row r="5595" spans="2:22" x14ac:dyDescent="0.2">
      <c r="B5595" s="2"/>
      <c r="C5595" s="2"/>
      <c r="D5595" s="2"/>
      <c r="E5595" s="2"/>
      <c r="F5595" s="2"/>
      <c r="G5595" s="3"/>
      <c r="H5595" s="3"/>
      <c r="I5595" s="2"/>
      <c r="J5595"/>
      <c r="K5595"/>
      <c r="L5595"/>
      <c r="M5595"/>
      <c r="N5595"/>
      <c r="O5595"/>
      <c r="P5595"/>
      <c r="Q5595"/>
      <c r="R5595"/>
      <c r="S5595"/>
      <c r="T5595"/>
      <c r="U5595"/>
      <c r="V5595" s="2"/>
    </row>
    <row r="5596" spans="2:22" x14ac:dyDescent="0.2">
      <c r="B5596" s="2"/>
      <c r="C5596" s="2"/>
      <c r="D5596" s="2"/>
      <c r="E5596" s="2"/>
      <c r="F5596" s="2"/>
      <c r="G5596" s="3"/>
      <c r="H5596" s="3"/>
      <c r="I5596" s="2"/>
      <c r="J5596"/>
      <c r="K5596"/>
      <c r="L5596"/>
      <c r="M5596"/>
      <c r="N5596"/>
      <c r="O5596"/>
      <c r="P5596"/>
      <c r="Q5596"/>
      <c r="R5596"/>
      <c r="S5596"/>
      <c r="T5596"/>
      <c r="U5596"/>
      <c r="V5596" s="2"/>
    </row>
    <row r="5597" spans="2:22" x14ac:dyDescent="0.2">
      <c r="B5597" s="2"/>
      <c r="C5597" s="2"/>
      <c r="D5597" s="2"/>
      <c r="E5597" s="2"/>
      <c r="F5597" s="2"/>
      <c r="G5597" s="3"/>
      <c r="H5597" s="3"/>
      <c r="I5597" s="2"/>
      <c r="J5597"/>
      <c r="K5597"/>
      <c r="L5597"/>
      <c r="M5597"/>
      <c r="N5597"/>
      <c r="O5597"/>
      <c r="P5597"/>
      <c r="Q5597"/>
      <c r="R5597"/>
      <c r="S5597"/>
      <c r="T5597"/>
      <c r="U5597"/>
      <c r="V5597" s="2"/>
    </row>
    <row r="5598" spans="2:22" x14ac:dyDescent="0.2">
      <c r="B5598" s="2"/>
      <c r="C5598" s="2"/>
      <c r="D5598" s="2"/>
      <c r="E5598" s="2"/>
      <c r="F5598" s="2"/>
      <c r="G5598" s="3"/>
      <c r="H5598" s="3"/>
      <c r="I5598" s="2"/>
      <c r="J5598"/>
      <c r="K5598"/>
      <c r="L5598"/>
      <c r="M5598"/>
      <c r="N5598"/>
      <c r="O5598"/>
      <c r="P5598"/>
      <c r="Q5598"/>
      <c r="R5598"/>
      <c r="S5598"/>
      <c r="T5598"/>
      <c r="U5598"/>
      <c r="V5598" s="2"/>
    </row>
    <row r="5599" spans="2:22" x14ac:dyDescent="0.2">
      <c r="B5599" s="2"/>
      <c r="C5599" s="2"/>
      <c r="D5599" s="2"/>
      <c r="E5599" s="2"/>
      <c r="F5599" s="2"/>
      <c r="G5599" s="3"/>
      <c r="H5599" s="3"/>
      <c r="I5599" s="2"/>
      <c r="J5599"/>
      <c r="K5599"/>
      <c r="L5599"/>
      <c r="M5599"/>
      <c r="N5599"/>
      <c r="O5599"/>
      <c r="P5599"/>
      <c r="Q5599"/>
      <c r="R5599"/>
      <c r="S5599"/>
      <c r="T5599"/>
      <c r="U5599"/>
      <c r="V5599" s="2"/>
    </row>
    <row r="5600" spans="2:22" x14ac:dyDescent="0.2">
      <c r="B5600" s="2"/>
      <c r="C5600" s="2"/>
      <c r="D5600" s="2"/>
      <c r="E5600" s="2"/>
      <c r="F5600" s="2"/>
      <c r="G5600" s="3"/>
      <c r="H5600" s="3"/>
      <c r="I5600" s="2"/>
      <c r="J5600"/>
      <c r="K5600"/>
      <c r="L5600"/>
      <c r="M5600"/>
      <c r="N5600"/>
      <c r="O5600"/>
      <c r="P5600"/>
      <c r="Q5600"/>
      <c r="R5600"/>
      <c r="S5600"/>
      <c r="T5600"/>
      <c r="U5600"/>
      <c r="V5600" s="2"/>
    </row>
    <row r="5601" spans="2:22" x14ac:dyDescent="0.2">
      <c r="B5601" s="2"/>
      <c r="C5601" s="2"/>
      <c r="D5601" s="2"/>
      <c r="E5601" s="2"/>
      <c r="F5601" s="2"/>
      <c r="G5601" s="3"/>
      <c r="H5601" s="3"/>
      <c r="I5601" s="2"/>
      <c r="J5601"/>
      <c r="K5601"/>
      <c r="L5601"/>
      <c r="M5601"/>
      <c r="N5601"/>
      <c r="O5601"/>
      <c r="P5601"/>
      <c r="Q5601"/>
      <c r="R5601"/>
      <c r="S5601"/>
      <c r="T5601"/>
      <c r="U5601"/>
      <c r="V5601" s="2"/>
    </row>
    <row r="5602" spans="2:22" x14ac:dyDescent="0.2">
      <c r="B5602" s="2"/>
      <c r="C5602" s="2"/>
      <c r="D5602" s="2"/>
      <c r="E5602" s="2"/>
      <c r="F5602" s="2"/>
      <c r="G5602" s="3"/>
      <c r="H5602" s="3"/>
      <c r="I5602" s="2"/>
      <c r="J5602"/>
      <c r="K5602"/>
      <c r="L5602"/>
      <c r="M5602"/>
      <c r="N5602"/>
      <c r="O5602"/>
      <c r="P5602"/>
      <c r="Q5602"/>
      <c r="R5602"/>
      <c r="S5602"/>
      <c r="T5602"/>
      <c r="U5602"/>
      <c r="V5602" s="2"/>
    </row>
    <row r="5603" spans="2:22" x14ac:dyDescent="0.2">
      <c r="B5603" s="2"/>
      <c r="C5603" s="2"/>
      <c r="D5603" s="2"/>
      <c r="E5603" s="2"/>
      <c r="F5603" s="2"/>
      <c r="G5603" s="3"/>
      <c r="H5603" s="3"/>
      <c r="I5603" s="2"/>
      <c r="J5603"/>
      <c r="K5603"/>
      <c r="L5603"/>
      <c r="M5603"/>
      <c r="N5603"/>
      <c r="O5603"/>
      <c r="P5603"/>
      <c r="Q5603"/>
      <c r="R5603"/>
      <c r="S5603"/>
      <c r="T5603"/>
      <c r="U5603"/>
      <c r="V5603" s="2"/>
    </row>
    <row r="5604" spans="2:22" x14ac:dyDescent="0.2">
      <c r="B5604" s="2"/>
      <c r="C5604" s="2"/>
      <c r="D5604" s="2"/>
      <c r="E5604" s="2"/>
      <c r="F5604" s="2"/>
      <c r="G5604" s="3"/>
      <c r="H5604" s="3"/>
      <c r="I5604" s="2"/>
      <c r="J5604"/>
      <c r="K5604"/>
      <c r="L5604"/>
      <c r="M5604"/>
      <c r="N5604"/>
      <c r="O5604"/>
      <c r="P5604"/>
      <c r="Q5604"/>
      <c r="R5604"/>
      <c r="S5604"/>
      <c r="T5604"/>
      <c r="U5604"/>
      <c r="V5604" s="2"/>
    </row>
    <row r="5605" spans="2:22" x14ac:dyDescent="0.2">
      <c r="B5605" s="2"/>
      <c r="C5605" s="2"/>
      <c r="D5605" s="2"/>
      <c r="E5605" s="2"/>
      <c r="F5605" s="2"/>
      <c r="G5605" s="3"/>
      <c r="H5605" s="3"/>
      <c r="I5605" s="2"/>
      <c r="J5605"/>
      <c r="K5605"/>
      <c r="L5605"/>
      <c r="M5605"/>
      <c r="N5605"/>
      <c r="O5605"/>
      <c r="P5605"/>
      <c r="Q5605"/>
      <c r="R5605"/>
      <c r="S5605"/>
      <c r="T5605"/>
      <c r="U5605"/>
      <c r="V5605" s="2"/>
    </row>
    <row r="5606" spans="2:22" x14ac:dyDescent="0.2">
      <c r="B5606" s="2"/>
      <c r="C5606" s="2"/>
      <c r="D5606" s="2"/>
      <c r="E5606" s="2"/>
      <c r="F5606" s="2"/>
      <c r="G5606" s="3"/>
      <c r="H5606" s="3"/>
      <c r="I5606" s="2"/>
      <c r="J5606"/>
      <c r="K5606"/>
      <c r="L5606"/>
      <c r="M5606"/>
      <c r="N5606"/>
      <c r="O5606"/>
      <c r="P5606"/>
      <c r="Q5606"/>
      <c r="R5606"/>
      <c r="S5606"/>
      <c r="T5606"/>
      <c r="U5606"/>
      <c r="V5606" s="2"/>
    </row>
    <row r="5607" spans="2:22" x14ac:dyDescent="0.2">
      <c r="B5607" s="2"/>
      <c r="C5607" s="2"/>
      <c r="D5607" s="2"/>
      <c r="E5607" s="2"/>
      <c r="F5607" s="2"/>
      <c r="G5607" s="3"/>
      <c r="H5607" s="3"/>
      <c r="I5607" s="2"/>
      <c r="J5607"/>
      <c r="K5607"/>
      <c r="L5607"/>
      <c r="M5607"/>
      <c r="N5607"/>
      <c r="O5607"/>
      <c r="P5607"/>
      <c r="Q5607"/>
      <c r="R5607"/>
      <c r="S5607"/>
      <c r="T5607"/>
      <c r="U5607"/>
      <c r="V5607" s="2"/>
    </row>
    <row r="5608" spans="2:22" x14ac:dyDescent="0.2">
      <c r="B5608" s="2"/>
      <c r="C5608" s="2"/>
      <c r="D5608" s="2"/>
      <c r="E5608" s="2"/>
      <c r="F5608" s="2"/>
      <c r="G5608" s="3"/>
      <c r="H5608" s="3"/>
      <c r="I5608" s="2"/>
      <c r="J5608"/>
      <c r="K5608"/>
      <c r="L5608"/>
      <c r="M5608"/>
      <c r="N5608"/>
      <c r="O5608"/>
      <c r="P5608"/>
      <c r="Q5608"/>
      <c r="R5608"/>
      <c r="S5608"/>
      <c r="T5608"/>
      <c r="U5608"/>
      <c r="V5608" s="2"/>
    </row>
    <row r="5609" spans="2:22" x14ac:dyDescent="0.2">
      <c r="B5609" s="2"/>
      <c r="C5609" s="2"/>
      <c r="D5609" s="2"/>
      <c r="E5609" s="2"/>
      <c r="F5609" s="2"/>
      <c r="G5609" s="3"/>
      <c r="H5609" s="3"/>
      <c r="I5609" s="2"/>
      <c r="J5609"/>
      <c r="K5609"/>
      <c r="L5609"/>
      <c r="M5609"/>
      <c r="N5609"/>
      <c r="O5609"/>
      <c r="P5609"/>
      <c r="Q5609"/>
      <c r="R5609"/>
      <c r="S5609"/>
      <c r="T5609"/>
      <c r="U5609"/>
      <c r="V5609" s="2"/>
    </row>
    <row r="5610" spans="2:22" x14ac:dyDescent="0.2">
      <c r="B5610" s="2"/>
      <c r="C5610" s="2"/>
      <c r="D5610" s="2"/>
      <c r="E5610" s="2"/>
      <c r="F5610" s="2"/>
      <c r="G5610" s="3"/>
      <c r="H5610" s="3"/>
      <c r="I5610" s="2"/>
      <c r="J5610"/>
      <c r="K5610"/>
      <c r="L5610"/>
      <c r="M5610"/>
      <c r="N5610"/>
      <c r="O5610"/>
      <c r="P5610"/>
      <c r="Q5610"/>
      <c r="R5610"/>
      <c r="S5610"/>
      <c r="T5610"/>
      <c r="U5610"/>
      <c r="V5610" s="2"/>
    </row>
    <row r="5611" spans="2:22" x14ac:dyDescent="0.2">
      <c r="B5611" s="2"/>
      <c r="C5611" s="2"/>
      <c r="D5611" s="2"/>
      <c r="E5611" s="2"/>
      <c r="F5611" s="2"/>
      <c r="G5611" s="3"/>
      <c r="H5611" s="3"/>
      <c r="I5611" s="2"/>
      <c r="J5611"/>
      <c r="K5611"/>
      <c r="L5611"/>
      <c r="M5611"/>
      <c r="N5611"/>
      <c r="O5611"/>
      <c r="P5611"/>
      <c r="Q5611"/>
      <c r="R5611"/>
      <c r="S5611"/>
      <c r="T5611"/>
      <c r="U5611"/>
      <c r="V5611" s="2"/>
    </row>
    <row r="5612" spans="2:22" x14ac:dyDescent="0.2">
      <c r="B5612" s="2"/>
      <c r="C5612" s="2"/>
      <c r="D5612" s="2"/>
      <c r="E5612" s="2"/>
      <c r="F5612" s="2"/>
      <c r="G5612" s="3"/>
      <c r="H5612" s="3"/>
      <c r="I5612" s="2"/>
      <c r="J5612"/>
      <c r="K5612"/>
      <c r="L5612"/>
      <c r="M5612"/>
      <c r="N5612"/>
      <c r="O5612"/>
      <c r="P5612"/>
      <c r="Q5612"/>
      <c r="R5612"/>
      <c r="S5612"/>
      <c r="T5612"/>
      <c r="U5612"/>
      <c r="V5612" s="2"/>
    </row>
    <row r="5613" spans="2:22" x14ac:dyDescent="0.2">
      <c r="B5613" s="2"/>
      <c r="C5613" s="2"/>
      <c r="D5613" s="2"/>
      <c r="E5613" s="2"/>
      <c r="F5613" s="2"/>
      <c r="G5613" s="3"/>
      <c r="H5613" s="3"/>
      <c r="I5613" s="2"/>
      <c r="J5613"/>
      <c r="K5613"/>
      <c r="L5613"/>
      <c r="M5613"/>
      <c r="N5613"/>
      <c r="O5613"/>
      <c r="P5613"/>
      <c r="Q5613"/>
      <c r="R5613"/>
      <c r="S5613"/>
      <c r="T5613"/>
      <c r="U5613"/>
      <c r="V5613" s="2"/>
    </row>
    <row r="5614" spans="2:22" x14ac:dyDescent="0.2">
      <c r="B5614" s="2"/>
      <c r="C5614" s="2"/>
      <c r="D5614" s="2"/>
      <c r="E5614" s="2"/>
      <c r="F5614" s="2"/>
      <c r="G5614" s="3"/>
      <c r="H5614" s="3"/>
      <c r="I5614" s="2"/>
      <c r="J5614"/>
      <c r="K5614"/>
      <c r="L5614"/>
      <c r="M5614"/>
      <c r="N5614"/>
      <c r="O5614"/>
      <c r="P5614"/>
      <c r="Q5614"/>
      <c r="R5614"/>
      <c r="S5614"/>
      <c r="T5614"/>
      <c r="U5614"/>
      <c r="V5614" s="2"/>
    </row>
    <row r="5615" spans="2:22" x14ac:dyDescent="0.2">
      <c r="B5615" s="2"/>
      <c r="C5615" s="2"/>
      <c r="D5615" s="2"/>
      <c r="E5615" s="2"/>
      <c r="F5615" s="2"/>
      <c r="G5615" s="3"/>
      <c r="H5615" s="3"/>
      <c r="I5615" s="2"/>
      <c r="J5615"/>
      <c r="K5615"/>
      <c r="L5615"/>
      <c r="M5615"/>
      <c r="N5615"/>
      <c r="O5615"/>
      <c r="P5615"/>
      <c r="Q5615"/>
      <c r="R5615"/>
      <c r="S5615"/>
      <c r="T5615"/>
      <c r="U5615"/>
      <c r="V5615" s="2"/>
    </row>
    <row r="5616" spans="2:22" x14ac:dyDescent="0.2">
      <c r="B5616" s="2"/>
      <c r="C5616" s="2"/>
      <c r="D5616" s="2"/>
      <c r="E5616" s="2"/>
      <c r="F5616" s="2"/>
      <c r="G5616" s="3"/>
      <c r="H5616" s="3"/>
      <c r="I5616" s="2"/>
      <c r="J5616"/>
      <c r="K5616"/>
      <c r="L5616"/>
      <c r="M5616"/>
      <c r="N5616"/>
      <c r="O5616"/>
      <c r="P5616"/>
      <c r="Q5616"/>
      <c r="R5616"/>
      <c r="S5616"/>
      <c r="T5616"/>
      <c r="U5616"/>
      <c r="V5616" s="2"/>
    </row>
    <row r="5617" spans="2:22" x14ac:dyDescent="0.2">
      <c r="B5617" s="2"/>
      <c r="C5617" s="2"/>
      <c r="D5617" s="2"/>
      <c r="E5617" s="2"/>
      <c r="F5617" s="2"/>
      <c r="G5617" s="3"/>
      <c r="H5617" s="3"/>
      <c r="I5617" s="2"/>
      <c r="J5617"/>
      <c r="K5617"/>
      <c r="L5617"/>
      <c r="M5617"/>
      <c r="N5617"/>
      <c r="O5617"/>
      <c r="P5617"/>
      <c r="Q5617"/>
      <c r="R5617"/>
      <c r="S5617"/>
      <c r="T5617"/>
      <c r="U5617"/>
      <c r="V5617" s="2"/>
    </row>
    <row r="5618" spans="2:22" x14ac:dyDescent="0.2">
      <c r="B5618" s="2"/>
      <c r="C5618" s="2"/>
      <c r="D5618" s="2"/>
      <c r="E5618" s="2"/>
      <c r="F5618" s="2"/>
      <c r="G5618" s="3"/>
      <c r="H5618" s="3"/>
      <c r="I5618" s="2"/>
      <c r="J5618"/>
      <c r="K5618"/>
      <c r="L5618"/>
      <c r="M5618"/>
      <c r="N5618"/>
      <c r="O5618"/>
      <c r="P5618"/>
      <c r="Q5618"/>
      <c r="R5618"/>
      <c r="S5618"/>
      <c r="T5618"/>
      <c r="U5618"/>
      <c r="V5618" s="2"/>
    </row>
    <row r="5619" spans="2:22" x14ac:dyDescent="0.2">
      <c r="B5619" s="2"/>
      <c r="C5619" s="2"/>
      <c r="D5619" s="2"/>
      <c r="E5619" s="2"/>
      <c r="F5619" s="2"/>
      <c r="G5619" s="3"/>
      <c r="H5619" s="3"/>
      <c r="I5619" s="2"/>
      <c r="J5619"/>
      <c r="K5619"/>
      <c r="L5619"/>
      <c r="M5619"/>
      <c r="N5619"/>
      <c r="O5619"/>
      <c r="P5619"/>
      <c r="Q5619"/>
      <c r="R5619"/>
      <c r="S5619"/>
      <c r="T5619"/>
      <c r="U5619"/>
      <c r="V5619" s="2"/>
    </row>
    <row r="5620" spans="2:22" x14ac:dyDescent="0.2">
      <c r="B5620" s="2"/>
      <c r="C5620" s="2"/>
      <c r="D5620" s="2"/>
      <c r="E5620" s="2"/>
      <c r="F5620" s="2"/>
      <c r="G5620" s="3"/>
      <c r="H5620" s="3"/>
      <c r="I5620" s="2"/>
      <c r="J5620"/>
      <c r="K5620"/>
      <c r="L5620"/>
      <c r="M5620"/>
      <c r="N5620"/>
      <c r="O5620"/>
      <c r="P5620"/>
      <c r="Q5620"/>
      <c r="R5620"/>
      <c r="S5620"/>
      <c r="T5620"/>
      <c r="U5620"/>
      <c r="V5620" s="2"/>
    </row>
    <row r="5621" spans="2:22" x14ac:dyDescent="0.2">
      <c r="B5621" s="2"/>
      <c r="C5621" s="2"/>
      <c r="D5621" s="2"/>
      <c r="E5621" s="2"/>
      <c r="F5621" s="2"/>
      <c r="G5621" s="3"/>
      <c r="H5621" s="3"/>
      <c r="I5621" s="2"/>
      <c r="J5621"/>
      <c r="K5621"/>
      <c r="L5621"/>
      <c r="M5621"/>
      <c r="N5621"/>
      <c r="O5621"/>
      <c r="P5621"/>
      <c r="Q5621"/>
      <c r="R5621"/>
      <c r="S5621"/>
      <c r="T5621"/>
      <c r="U5621"/>
      <c r="V5621" s="2"/>
    </row>
    <row r="5622" spans="2:22" x14ac:dyDescent="0.2">
      <c r="B5622" s="2"/>
      <c r="C5622" s="2"/>
      <c r="D5622" s="2"/>
      <c r="E5622" s="2"/>
      <c r="F5622" s="2"/>
      <c r="G5622" s="3"/>
      <c r="H5622" s="3"/>
      <c r="I5622" s="2"/>
      <c r="J5622"/>
      <c r="K5622"/>
      <c r="L5622"/>
      <c r="M5622"/>
      <c r="N5622"/>
      <c r="O5622"/>
      <c r="P5622"/>
      <c r="Q5622"/>
      <c r="R5622"/>
      <c r="S5622"/>
      <c r="T5622"/>
      <c r="U5622"/>
      <c r="V5622" s="2"/>
    </row>
    <row r="5623" spans="2:22" x14ac:dyDescent="0.2">
      <c r="B5623" s="2"/>
      <c r="C5623" s="2"/>
      <c r="D5623" s="2"/>
      <c r="E5623" s="2"/>
      <c r="F5623" s="2"/>
      <c r="G5623" s="3"/>
      <c r="H5623" s="3"/>
      <c r="I5623" s="2"/>
      <c r="J5623"/>
      <c r="K5623"/>
      <c r="L5623"/>
      <c r="M5623"/>
      <c r="N5623"/>
      <c r="O5623"/>
      <c r="P5623"/>
      <c r="Q5623"/>
      <c r="R5623"/>
      <c r="S5623"/>
      <c r="T5623"/>
      <c r="U5623"/>
      <c r="V5623" s="2"/>
    </row>
    <row r="5624" spans="2:22" x14ac:dyDescent="0.2">
      <c r="B5624" s="2"/>
      <c r="C5624" s="2"/>
      <c r="D5624" s="2"/>
      <c r="E5624" s="2"/>
      <c r="F5624" s="2"/>
      <c r="G5624" s="3"/>
      <c r="H5624" s="3"/>
      <c r="I5624" s="2"/>
      <c r="J5624"/>
      <c r="K5624"/>
      <c r="L5624"/>
      <c r="M5624"/>
      <c r="N5624"/>
      <c r="O5624"/>
      <c r="P5624"/>
      <c r="Q5624"/>
      <c r="R5624"/>
      <c r="S5624"/>
      <c r="T5624"/>
      <c r="U5624"/>
      <c r="V5624" s="2"/>
    </row>
    <row r="5625" spans="2:22" x14ac:dyDescent="0.2">
      <c r="B5625" s="2"/>
      <c r="C5625" s="2"/>
      <c r="D5625" s="2"/>
      <c r="E5625" s="2"/>
      <c r="F5625" s="2"/>
      <c r="G5625" s="3"/>
      <c r="H5625" s="3"/>
      <c r="I5625" s="2"/>
      <c r="J5625"/>
      <c r="K5625"/>
      <c r="L5625"/>
      <c r="M5625"/>
      <c r="N5625"/>
      <c r="O5625"/>
      <c r="P5625"/>
      <c r="Q5625"/>
      <c r="R5625"/>
      <c r="S5625"/>
      <c r="T5625"/>
      <c r="U5625"/>
      <c r="V5625" s="2"/>
    </row>
    <row r="5626" spans="2:22" x14ac:dyDescent="0.2">
      <c r="B5626" s="2"/>
      <c r="C5626" s="2"/>
      <c r="D5626" s="2"/>
      <c r="E5626" s="2"/>
      <c r="F5626" s="2"/>
      <c r="G5626" s="3"/>
      <c r="H5626" s="3"/>
      <c r="I5626" s="2"/>
      <c r="J5626"/>
      <c r="K5626"/>
      <c r="L5626"/>
      <c r="M5626"/>
      <c r="N5626"/>
      <c r="O5626"/>
      <c r="P5626"/>
      <c r="Q5626"/>
      <c r="R5626"/>
      <c r="S5626"/>
      <c r="T5626"/>
      <c r="U5626"/>
      <c r="V5626" s="2"/>
    </row>
    <row r="5627" spans="2:22" x14ac:dyDescent="0.2">
      <c r="B5627" s="2"/>
      <c r="C5627" s="2"/>
      <c r="D5627" s="2"/>
      <c r="E5627" s="2"/>
      <c r="F5627" s="2"/>
      <c r="G5627" s="3"/>
      <c r="H5627" s="3"/>
      <c r="I5627" s="2"/>
      <c r="J5627"/>
      <c r="K5627"/>
      <c r="L5627"/>
      <c r="M5627"/>
      <c r="N5627"/>
      <c r="O5627"/>
      <c r="P5627"/>
      <c r="Q5627"/>
      <c r="R5627"/>
      <c r="S5627"/>
      <c r="T5627"/>
      <c r="U5627"/>
      <c r="V5627" s="2"/>
    </row>
    <row r="5628" spans="2:22" x14ac:dyDescent="0.2">
      <c r="B5628" s="2"/>
      <c r="C5628" s="2"/>
      <c r="D5628" s="2"/>
      <c r="E5628" s="2"/>
      <c r="F5628" s="2"/>
      <c r="G5628" s="3"/>
      <c r="H5628" s="3"/>
      <c r="I5628" s="2"/>
      <c r="J5628"/>
      <c r="K5628"/>
      <c r="L5628"/>
      <c r="M5628"/>
      <c r="N5628"/>
      <c r="O5628"/>
      <c r="P5628"/>
      <c r="Q5628"/>
      <c r="R5628"/>
      <c r="S5628"/>
      <c r="T5628"/>
      <c r="U5628"/>
      <c r="V5628" s="2"/>
    </row>
    <row r="5629" spans="2:22" x14ac:dyDescent="0.2">
      <c r="B5629" s="2"/>
      <c r="C5629" s="2"/>
      <c r="D5629" s="2"/>
      <c r="E5629" s="2"/>
      <c r="F5629" s="2"/>
      <c r="G5629" s="3"/>
      <c r="H5629" s="3"/>
      <c r="I5629" s="2"/>
      <c r="J5629"/>
      <c r="K5629"/>
      <c r="L5629"/>
      <c r="M5629"/>
      <c r="N5629"/>
      <c r="O5629"/>
      <c r="P5629"/>
      <c r="Q5629"/>
      <c r="R5629"/>
      <c r="S5629"/>
      <c r="T5629"/>
      <c r="U5629"/>
      <c r="V5629" s="2"/>
    </row>
    <row r="5630" spans="2:22" x14ac:dyDescent="0.2">
      <c r="B5630" s="2"/>
      <c r="C5630" s="2"/>
      <c r="D5630" s="2"/>
      <c r="E5630" s="2"/>
      <c r="F5630" s="2"/>
      <c r="G5630" s="3"/>
      <c r="H5630" s="3"/>
      <c r="I5630" s="2"/>
      <c r="J5630"/>
      <c r="K5630"/>
      <c r="L5630"/>
      <c r="M5630"/>
      <c r="N5630"/>
      <c r="O5630"/>
      <c r="P5630"/>
      <c r="Q5630"/>
      <c r="R5630"/>
      <c r="S5630"/>
      <c r="T5630"/>
      <c r="U5630"/>
      <c r="V5630" s="2"/>
    </row>
    <row r="5631" spans="2:22" x14ac:dyDescent="0.2">
      <c r="B5631" s="2"/>
      <c r="C5631" s="2"/>
      <c r="D5631" s="2"/>
      <c r="E5631" s="2"/>
      <c r="F5631" s="2"/>
      <c r="G5631" s="3"/>
      <c r="H5631" s="3"/>
      <c r="I5631" s="2"/>
      <c r="J5631"/>
      <c r="K5631"/>
      <c r="L5631"/>
      <c r="M5631"/>
      <c r="N5631"/>
      <c r="O5631"/>
      <c r="P5631"/>
      <c r="Q5631"/>
      <c r="R5631"/>
      <c r="S5631"/>
      <c r="T5631"/>
      <c r="U5631"/>
      <c r="V5631" s="2"/>
    </row>
    <row r="5632" spans="2:22" x14ac:dyDescent="0.2">
      <c r="B5632" s="2"/>
      <c r="C5632" s="2"/>
      <c r="D5632" s="2"/>
      <c r="E5632" s="2"/>
      <c r="F5632" s="2"/>
      <c r="G5632" s="3"/>
      <c r="H5632" s="3"/>
      <c r="I5632" s="2"/>
      <c r="J5632"/>
      <c r="K5632"/>
      <c r="L5632"/>
      <c r="M5632"/>
      <c r="N5632"/>
      <c r="O5632"/>
      <c r="P5632"/>
      <c r="Q5632"/>
      <c r="R5632"/>
      <c r="S5632"/>
      <c r="T5632"/>
      <c r="U5632"/>
      <c r="V5632" s="2"/>
    </row>
    <row r="5633" spans="2:22" x14ac:dyDescent="0.2">
      <c r="B5633" s="2"/>
      <c r="C5633" s="2"/>
      <c r="D5633" s="2"/>
      <c r="E5633" s="2"/>
      <c r="F5633" s="2"/>
      <c r="G5633" s="3"/>
      <c r="H5633" s="3"/>
      <c r="I5633" s="2"/>
      <c r="J5633"/>
      <c r="K5633"/>
      <c r="L5633"/>
      <c r="M5633"/>
      <c r="N5633"/>
      <c r="O5633"/>
      <c r="P5633"/>
      <c r="Q5633"/>
      <c r="R5633"/>
      <c r="S5633"/>
      <c r="T5633"/>
      <c r="U5633"/>
      <c r="V5633" s="2"/>
    </row>
    <row r="5634" spans="2:22" x14ac:dyDescent="0.2">
      <c r="B5634" s="2"/>
      <c r="C5634" s="2"/>
      <c r="D5634" s="2"/>
      <c r="E5634" s="2"/>
      <c r="F5634" s="2"/>
      <c r="G5634" s="3"/>
      <c r="H5634" s="3"/>
      <c r="I5634" s="2"/>
      <c r="J5634"/>
      <c r="K5634"/>
      <c r="L5634"/>
      <c r="M5634"/>
      <c r="N5634"/>
      <c r="O5634"/>
      <c r="P5634"/>
      <c r="Q5634"/>
      <c r="R5634"/>
      <c r="S5634"/>
      <c r="T5634"/>
      <c r="U5634"/>
      <c r="V5634" s="2"/>
    </row>
    <row r="5635" spans="2:22" x14ac:dyDescent="0.2">
      <c r="B5635" s="2"/>
      <c r="C5635" s="2"/>
      <c r="D5635" s="2"/>
      <c r="E5635" s="2"/>
      <c r="F5635" s="2"/>
      <c r="G5635" s="3"/>
      <c r="H5635" s="3"/>
      <c r="I5635" s="2"/>
      <c r="J5635"/>
      <c r="K5635"/>
      <c r="L5635"/>
      <c r="M5635"/>
      <c r="N5635"/>
      <c r="O5635"/>
      <c r="P5635"/>
      <c r="Q5635"/>
      <c r="R5635"/>
      <c r="S5635"/>
      <c r="T5635"/>
      <c r="U5635"/>
      <c r="V5635" s="2"/>
    </row>
    <row r="5636" spans="2:22" x14ac:dyDescent="0.2">
      <c r="B5636" s="2"/>
      <c r="C5636" s="2"/>
      <c r="D5636" s="2"/>
      <c r="E5636" s="2"/>
      <c r="F5636" s="2"/>
      <c r="G5636" s="3"/>
      <c r="H5636" s="3"/>
      <c r="I5636" s="2"/>
      <c r="J5636"/>
      <c r="K5636"/>
      <c r="L5636"/>
      <c r="M5636"/>
      <c r="N5636"/>
      <c r="O5636"/>
      <c r="P5636"/>
      <c r="Q5636"/>
      <c r="R5636"/>
      <c r="S5636"/>
      <c r="T5636"/>
      <c r="U5636"/>
      <c r="V5636" s="2"/>
    </row>
    <row r="5637" spans="2:22" x14ac:dyDescent="0.2">
      <c r="B5637" s="2"/>
      <c r="C5637" s="2"/>
      <c r="D5637" s="2"/>
      <c r="E5637" s="2"/>
      <c r="F5637" s="2"/>
      <c r="G5637" s="3"/>
      <c r="H5637" s="3"/>
      <c r="I5637" s="2"/>
      <c r="J5637"/>
      <c r="K5637"/>
      <c r="L5637"/>
      <c r="M5637"/>
      <c r="N5637"/>
      <c r="O5637"/>
      <c r="P5637"/>
      <c r="Q5637"/>
      <c r="R5637"/>
      <c r="S5637"/>
      <c r="T5637"/>
      <c r="U5637"/>
      <c r="V5637" s="2"/>
    </row>
    <row r="5638" spans="2:22" x14ac:dyDescent="0.2">
      <c r="B5638" s="2"/>
      <c r="C5638" s="2"/>
      <c r="D5638" s="2"/>
      <c r="E5638" s="2"/>
      <c r="F5638" s="2"/>
      <c r="G5638" s="3"/>
      <c r="H5638" s="3"/>
      <c r="I5638" s="2"/>
      <c r="J5638"/>
      <c r="K5638"/>
      <c r="L5638"/>
      <c r="M5638"/>
      <c r="N5638"/>
      <c r="O5638"/>
      <c r="P5638"/>
      <c r="Q5638"/>
      <c r="R5638"/>
      <c r="S5638"/>
      <c r="T5638"/>
      <c r="U5638"/>
      <c r="V5638" s="2"/>
    </row>
    <row r="5639" spans="2:22" x14ac:dyDescent="0.2">
      <c r="B5639" s="2"/>
      <c r="C5639" s="2"/>
      <c r="D5639" s="2"/>
      <c r="E5639" s="2"/>
      <c r="F5639" s="2"/>
      <c r="G5639" s="3"/>
      <c r="H5639" s="3"/>
      <c r="I5639" s="2"/>
      <c r="J5639"/>
      <c r="K5639"/>
      <c r="L5639"/>
      <c r="M5639"/>
      <c r="N5639"/>
      <c r="O5639"/>
      <c r="P5639"/>
      <c r="Q5639"/>
      <c r="R5639"/>
      <c r="S5639"/>
      <c r="T5639"/>
      <c r="U5639"/>
      <c r="V5639" s="2"/>
    </row>
    <row r="5640" spans="2:22" x14ac:dyDescent="0.2">
      <c r="B5640" s="2"/>
      <c r="C5640" s="2"/>
      <c r="D5640" s="2"/>
      <c r="E5640" s="2"/>
      <c r="F5640" s="2"/>
      <c r="G5640" s="3"/>
      <c r="H5640" s="3"/>
      <c r="I5640" s="2"/>
      <c r="J5640"/>
      <c r="K5640"/>
      <c r="L5640"/>
      <c r="M5640"/>
      <c r="N5640"/>
      <c r="O5640"/>
      <c r="P5640"/>
      <c r="Q5640"/>
      <c r="R5640"/>
      <c r="S5640"/>
      <c r="T5640"/>
      <c r="U5640"/>
      <c r="V5640" s="2"/>
    </row>
    <row r="5641" spans="2:22" x14ac:dyDescent="0.2">
      <c r="B5641" s="2"/>
      <c r="C5641" s="2"/>
      <c r="D5641" s="2"/>
      <c r="E5641" s="2"/>
      <c r="F5641" s="2"/>
      <c r="G5641" s="3"/>
      <c r="H5641" s="3"/>
      <c r="I5641" s="2"/>
      <c r="J5641"/>
      <c r="K5641"/>
      <c r="L5641"/>
      <c r="M5641"/>
      <c r="N5641"/>
      <c r="O5641"/>
      <c r="P5641"/>
      <c r="Q5641"/>
      <c r="R5641"/>
      <c r="S5641"/>
      <c r="T5641"/>
      <c r="U5641"/>
      <c r="V5641" s="2"/>
    </row>
    <row r="5642" spans="2:22" x14ac:dyDescent="0.2">
      <c r="B5642" s="2"/>
      <c r="C5642" s="2"/>
      <c r="D5642" s="2"/>
      <c r="E5642" s="2"/>
      <c r="F5642" s="2"/>
      <c r="G5642" s="3"/>
      <c r="H5642" s="3"/>
      <c r="I5642" s="2"/>
      <c r="J5642"/>
      <c r="K5642"/>
      <c r="L5642"/>
      <c r="M5642"/>
      <c r="N5642"/>
      <c r="O5642"/>
      <c r="P5642"/>
      <c r="Q5642"/>
      <c r="R5642"/>
      <c r="S5642"/>
      <c r="T5642"/>
      <c r="U5642"/>
      <c r="V5642" s="2"/>
    </row>
    <row r="5643" spans="2:22" x14ac:dyDescent="0.2">
      <c r="B5643" s="2"/>
      <c r="C5643" s="2"/>
      <c r="D5643" s="2"/>
      <c r="E5643" s="2"/>
      <c r="F5643" s="2"/>
      <c r="G5643" s="3"/>
      <c r="H5643" s="3"/>
      <c r="I5643" s="2"/>
      <c r="J5643"/>
      <c r="K5643"/>
      <c r="L5643"/>
      <c r="M5643"/>
      <c r="N5643"/>
      <c r="O5643"/>
      <c r="P5643"/>
      <c r="Q5643"/>
      <c r="R5643"/>
      <c r="S5643"/>
      <c r="T5643"/>
      <c r="U5643"/>
      <c r="V5643" s="2"/>
    </row>
    <row r="5644" spans="2:22" x14ac:dyDescent="0.2">
      <c r="B5644" s="2"/>
      <c r="C5644" s="2"/>
      <c r="D5644" s="2"/>
      <c r="E5644" s="2"/>
      <c r="F5644" s="2"/>
      <c r="G5644" s="3"/>
      <c r="H5644" s="3"/>
      <c r="I5644" s="2"/>
      <c r="J5644"/>
      <c r="K5644"/>
      <c r="L5644"/>
      <c r="M5644"/>
      <c r="N5644"/>
      <c r="O5644"/>
      <c r="P5644"/>
      <c r="Q5644"/>
      <c r="R5644"/>
      <c r="S5644"/>
      <c r="T5644"/>
      <c r="U5644"/>
      <c r="V5644" s="2"/>
    </row>
    <row r="5645" spans="2:22" x14ac:dyDescent="0.2">
      <c r="B5645" s="2"/>
      <c r="C5645" s="2"/>
      <c r="D5645" s="2"/>
      <c r="E5645" s="2"/>
      <c r="F5645" s="2"/>
      <c r="G5645" s="3"/>
      <c r="H5645" s="3"/>
      <c r="I5645" s="2"/>
      <c r="J5645"/>
      <c r="K5645"/>
      <c r="L5645"/>
      <c r="M5645"/>
      <c r="N5645"/>
      <c r="O5645"/>
      <c r="P5645"/>
      <c r="Q5645"/>
      <c r="R5645"/>
      <c r="S5645"/>
      <c r="T5645"/>
      <c r="U5645"/>
      <c r="V5645" s="2"/>
    </row>
    <row r="5646" spans="2:22" x14ac:dyDescent="0.2">
      <c r="B5646" s="2"/>
      <c r="C5646" s="2"/>
      <c r="D5646" s="2"/>
      <c r="E5646" s="2"/>
      <c r="F5646" s="2"/>
      <c r="G5646" s="3"/>
      <c r="H5646" s="3"/>
      <c r="I5646" s="2"/>
      <c r="J5646"/>
      <c r="K5646"/>
      <c r="L5646"/>
      <c r="M5646"/>
      <c r="N5646"/>
      <c r="O5646"/>
      <c r="P5646"/>
      <c r="Q5646"/>
      <c r="R5646"/>
      <c r="S5646"/>
      <c r="T5646"/>
      <c r="U5646"/>
      <c r="V5646" s="2"/>
    </row>
    <row r="5647" spans="2:22" x14ac:dyDescent="0.2">
      <c r="B5647" s="2"/>
      <c r="C5647" s="2"/>
      <c r="D5647" s="2"/>
      <c r="E5647" s="2"/>
      <c r="F5647" s="2"/>
      <c r="G5647" s="3"/>
      <c r="H5647" s="3"/>
      <c r="I5647" s="2"/>
      <c r="J5647"/>
      <c r="K5647"/>
      <c r="L5647"/>
      <c r="M5647"/>
      <c r="N5647"/>
      <c r="O5647"/>
      <c r="P5647"/>
      <c r="Q5647"/>
      <c r="R5647"/>
      <c r="S5647"/>
      <c r="T5647"/>
      <c r="U5647"/>
      <c r="V5647" s="2"/>
    </row>
    <row r="5648" spans="2:22" x14ac:dyDescent="0.2">
      <c r="B5648" s="2"/>
      <c r="C5648" s="2"/>
      <c r="D5648" s="2"/>
      <c r="E5648" s="2"/>
      <c r="F5648" s="2"/>
      <c r="G5648" s="3"/>
      <c r="H5648" s="3"/>
      <c r="I5648" s="2"/>
      <c r="J5648"/>
      <c r="K5648"/>
      <c r="L5648"/>
      <c r="M5648"/>
      <c r="N5648"/>
      <c r="O5648"/>
      <c r="P5648"/>
      <c r="Q5648"/>
      <c r="R5648"/>
      <c r="S5648"/>
      <c r="T5648"/>
      <c r="U5648"/>
      <c r="V5648" s="2"/>
    </row>
    <row r="5649" spans="2:22" x14ac:dyDescent="0.2">
      <c r="B5649" s="2"/>
      <c r="C5649" s="2"/>
      <c r="D5649" s="2"/>
      <c r="E5649" s="2"/>
      <c r="F5649" s="2"/>
      <c r="G5649" s="3"/>
      <c r="H5649" s="3"/>
      <c r="I5649" s="2"/>
      <c r="J5649"/>
      <c r="K5649"/>
      <c r="L5649"/>
      <c r="M5649"/>
      <c r="N5649"/>
      <c r="O5649"/>
      <c r="P5649"/>
      <c r="Q5649"/>
      <c r="R5649"/>
      <c r="S5649"/>
      <c r="T5649"/>
      <c r="U5649"/>
      <c r="V5649" s="2"/>
    </row>
    <row r="5650" spans="2:22" x14ac:dyDescent="0.2">
      <c r="B5650" s="2"/>
      <c r="C5650" s="2"/>
      <c r="D5650" s="2"/>
      <c r="E5650" s="2"/>
      <c r="F5650" s="2"/>
      <c r="G5650" s="3"/>
      <c r="H5650" s="3"/>
      <c r="I5650" s="2"/>
      <c r="J5650"/>
      <c r="K5650"/>
      <c r="L5650"/>
      <c r="M5650"/>
      <c r="N5650"/>
      <c r="O5650"/>
      <c r="P5650"/>
      <c r="Q5650"/>
      <c r="R5650"/>
      <c r="S5650"/>
      <c r="T5650"/>
      <c r="U5650"/>
      <c r="V5650" s="2"/>
    </row>
    <row r="5651" spans="2:22" x14ac:dyDescent="0.2">
      <c r="B5651" s="2"/>
      <c r="C5651" s="2"/>
      <c r="D5651" s="2"/>
      <c r="E5651" s="2"/>
      <c r="F5651" s="2"/>
      <c r="G5651" s="3"/>
      <c r="H5651" s="3"/>
      <c r="I5651" s="2"/>
      <c r="J5651"/>
      <c r="K5651"/>
      <c r="L5651"/>
      <c r="M5651"/>
      <c r="N5651"/>
      <c r="O5651"/>
      <c r="P5651"/>
      <c r="Q5651"/>
      <c r="R5651"/>
      <c r="S5651"/>
      <c r="T5651"/>
      <c r="U5651"/>
      <c r="V5651" s="2"/>
    </row>
    <row r="5652" spans="2:22" x14ac:dyDescent="0.2">
      <c r="B5652" s="2"/>
      <c r="C5652" s="2"/>
      <c r="D5652" s="2"/>
      <c r="E5652" s="2"/>
      <c r="F5652" s="2"/>
      <c r="G5652" s="3"/>
      <c r="H5652" s="3"/>
      <c r="I5652" s="2"/>
      <c r="J5652"/>
      <c r="K5652"/>
      <c r="L5652"/>
      <c r="M5652"/>
      <c r="N5652"/>
      <c r="O5652"/>
      <c r="P5652"/>
      <c r="Q5652"/>
      <c r="R5652"/>
      <c r="S5652"/>
      <c r="T5652"/>
      <c r="U5652"/>
      <c r="V5652" s="2"/>
    </row>
    <row r="5653" spans="2:22" x14ac:dyDescent="0.2">
      <c r="B5653" s="2"/>
      <c r="C5653" s="2"/>
      <c r="D5653" s="2"/>
      <c r="E5653" s="2"/>
      <c r="F5653" s="2"/>
      <c r="G5653" s="3"/>
      <c r="H5653" s="3"/>
      <c r="I5653" s="2"/>
      <c r="J5653"/>
      <c r="K5653"/>
      <c r="L5653"/>
      <c r="M5653"/>
      <c r="N5653"/>
      <c r="O5653"/>
      <c r="P5653"/>
      <c r="Q5653"/>
      <c r="R5653"/>
      <c r="S5653"/>
      <c r="T5653"/>
      <c r="U5653"/>
      <c r="V5653" s="2"/>
    </row>
    <row r="5654" spans="2:22" x14ac:dyDescent="0.2">
      <c r="B5654" s="2"/>
      <c r="C5654" s="2"/>
      <c r="D5654" s="2"/>
      <c r="E5654" s="2"/>
      <c r="F5654" s="2"/>
      <c r="G5654" s="3"/>
      <c r="H5654" s="3"/>
      <c r="I5654" s="2"/>
      <c r="J5654"/>
      <c r="K5654"/>
      <c r="L5654"/>
      <c r="M5654"/>
      <c r="N5654"/>
      <c r="O5654"/>
      <c r="P5654"/>
      <c r="Q5654"/>
      <c r="R5654"/>
      <c r="S5654"/>
      <c r="T5654"/>
      <c r="U5654"/>
      <c r="V5654" s="2"/>
    </row>
    <row r="5655" spans="2:22" x14ac:dyDescent="0.2">
      <c r="B5655" s="2"/>
      <c r="C5655" s="2"/>
      <c r="D5655" s="2"/>
      <c r="E5655" s="2"/>
      <c r="F5655" s="2"/>
      <c r="G5655" s="3"/>
      <c r="H5655" s="3"/>
      <c r="I5655" s="2"/>
      <c r="J5655"/>
      <c r="K5655"/>
      <c r="L5655"/>
      <c r="M5655"/>
      <c r="N5655"/>
      <c r="O5655"/>
      <c r="P5655"/>
      <c r="Q5655"/>
      <c r="R5655"/>
      <c r="S5655"/>
      <c r="T5655"/>
      <c r="U5655"/>
      <c r="V5655" s="2"/>
    </row>
    <row r="5656" spans="2:22" x14ac:dyDescent="0.2">
      <c r="B5656" s="2"/>
      <c r="C5656" s="2"/>
      <c r="D5656" s="2"/>
      <c r="E5656" s="2"/>
      <c r="F5656" s="2"/>
      <c r="G5656" s="3"/>
      <c r="H5656" s="3"/>
      <c r="I5656" s="2"/>
      <c r="J5656"/>
      <c r="K5656"/>
      <c r="L5656"/>
      <c r="M5656"/>
      <c r="N5656"/>
      <c r="O5656"/>
      <c r="P5656"/>
      <c r="Q5656"/>
      <c r="R5656"/>
      <c r="S5656"/>
      <c r="T5656"/>
      <c r="U5656"/>
      <c r="V5656" s="2"/>
    </row>
    <row r="5657" spans="2:22" x14ac:dyDescent="0.2">
      <c r="B5657" s="2"/>
      <c r="C5657" s="2"/>
      <c r="D5657" s="2"/>
      <c r="E5657" s="2"/>
      <c r="F5657" s="2"/>
      <c r="G5657" s="3"/>
      <c r="H5657" s="3"/>
      <c r="I5657" s="2"/>
      <c r="J5657"/>
      <c r="K5657"/>
      <c r="L5657"/>
      <c r="M5657"/>
      <c r="N5657"/>
      <c r="O5657"/>
      <c r="P5657"/>
      <c r="Q5657"/>
      <c r="R5657"/>
      <c r="S5657"/>
      <c r="T5657"/>
      <c r="U5657"/>
      <c r="V5657" s="2"/>
    </row>
    <row r="5658" spans="2:22" x14ac:dyDescent="0.2">
      <c r="B5658" s="2"/>
      <c r="C5658" s="2"/>
      <c r="D5658" s="2"/>
      <c r="E5658" s="2"/>
      <c r="F5658" s="2"/>
      <c r="G5658" s="3"/>
      <c r="H5658" s="3"/>
      <c r="I5658" s="2"/>
      <c r="J5658"/>
      <c r="K5658"/>
      <c r="L5658"/>
      <c r="M5658"/>
      <c r="N5658"/>
      <c r="O5658"/>
      <c r="P5658"/>
      <c r="Q5658"/>
      <c r="R5658"/>
      <c r="S5658"/>
      <c r="T5658"/>
      <c r="U5658"/>
      <c r="V5658" s="2"/>
    </row>
    <row r="5659" spans="2:22" x14ac:dyDescent="0.2">
      <c r="B5659" s="2"/>
      <c r="C5659" s="2"/>
      <c r="D5659" s="2"/>
      <c r="E5659" s="2"/>
      <c r="F5659" s="2"/>
      <c r="G5659" s="3"/>
      <c r="H5659" s="3"/>
      <c r="I5659" s="2"/>
      <c r="J5659"/>
      <c r="K5659"/>
      <c r="L5659"/>
      <c r="M5659"/>
      <c r="N5659"/>
      <c r="O5659"/>
      <c r="P5659"/>
      <c r="Q5659"/>
      <c r="R5659"/>
      <c r="S5659"/>
      <c r="T5659"/>
      <c r="U5659"/>
      <c r="V5659" s="2"/>
    </row>
    <row r="5660" spans="2:22" x14ac:dyDescent="0.2">
      <c r="B5660" s="2"/>
      <c r="C5660" s="2"/>
      <c r="D5660" s="2"/>
      <c r="E5660" s="2"/>
      <c r="F5660" s="2"/>
      <c r="G5660" s="3"/>
      <c r="H5660" s="3"/>
      <c r="I5660" s="2"/>
      <c r="J5660"/>
      <c r="K5660"/>
      <c r="L5660"/>
      <c r="M5660"/>
      <c r="N5660"/>
      <c r="O5660"/>
      <c r="P5660"/>
      <c r="Q5660"/>
      <c r="R5660"/>
      <c r="S5660"/>
      <c r="T5660"/>
      <c r="U5660"/>
      <c r="V5660" s="2"/>
    </row>
    <row r="5661" spans="2:22" x14ac:dyDescent="0.2">
      <c r="B5661" s="2"/>
      <c r="C5661" s="2"/>
      <c r="D5661" s="2"/>
      <c r="E5661" s="2"/>
      <c r="F5661" s="2"/>
      <c r="G5661" s="3"/>
      <c r="H5661" s="3"/>
      <c r="I5661" s="2"/>
      <c r="J5661"/>
      <c r="K5661"/>
      <c r="L5661"/>
      <c r="M5661"/>
      <c r="N5661"/>
      <c r="O5661"/>
      <c r="P5661"/>
      <c r="Q5661"/>
      <c r="R5661"/>
      <c r="S5661"/>
      <c r="T5661"/>
      <c r="U5661"/>
      <c r="V5661" s="2"/>
    </row>
    <row r="5662" spans="2:22" x14ac:dyDescent="0.2">
      <c r="B5662" s="2"/>
      <c r="C5662" s="2"/>
      <c r="D5662" s="2"/>
      <c r="E5662" s="2"/>
      <c r="F5662" s="2"/>
      <c r="G5662" s="3"/>
      <c r="H5662" s="3"/>
      <c r="I5662" s="2"/>
      <c r="J5662"/>
      <c r="K5662"/>
      <c r="L5662"/>
      <c r="M5662"/>
      <c r="N5662"/>
      <c r="O5662"/>
      <c r="P5662"/>
      <c r="Q5662"/>
      <c r="R5662"/>
      <c r="S5662"/>
      <c r="T5662"/>
      <c r="U5662"/>
      <c r="V5662" s="2"/>
    </row>
    <row r="5663" spans="2:22" x14ac:dyDescent="0.2">
      <c r="B5663" s="2"/>
      <c r="C5663" s="2"/>
      <c r="D5663" s="2"/>
      <c r="E5663" s="2"/>
      <c r="F5663" s="2"/>
      <c r="G5663" s="3"/>
      <c r="H5663" s="3"/>
      <c r="I5663" s="2"/>
      <c r="J5663"/>
      <c r="K5663"/>
      <c r="L5663"/>
      <c r="M5663"/>
      <c r="N5663"/>
      <c r="O5663"/>
      <c r="P5663"/>
      <c r="Q5663"/>
      <c r="R5663"/>
      <c r="S5663"/>
      <c r="T5663"/>
      <c r="U5663"/>
      <c r="V5663" s="2"/>
    </row>
    <row r="5664" spans="2:22" x14ac:dyDescent="0.2">
      <c r="B5664" s="2"/>
      <c r="C5664" s="2"/>
      <c r="D5664" s="2"/>
      <c r="E5664" s="2"/>
      <c r="F5664" s="2"/>
      <c r="G5664" s="3"/>
      <c r="H5664" s="3"/>
      <c r="I5664" s="2"/>
      <c r="J5664"/>
      <c r="K5664"/>
      <c r="L5664"/>
      <c r="M5664"/>
      <c r="N5664"/>
      <c r="O5664"/>
      <c r="P5664"/>
      <c r="Q5664"/>
      <c r="R5664"/>
      <c r="S5664"/>
      <c r="T5664"/>
      <c r="U5664"/>
      <c r="V5664" s="2"/>
    </row>
    <row r="5665" spans="2:22" x14ac:dyDescent="0.2">
      <c r="B5665" s="2"/>
      <c r="C5665" s="2"/>
      <c r="D5665" s="2"/>
      <c r="E5665" s="2"/>
      <c r="F5665" s="2"/>
      <c r="G5665" s="3"/>
      <c r="H5665" s="3"/>
      <c r="I5665" s="2"/>
      <c r="J5665"/>
      <c r="K5665"/>
      <c r="L5665"/>
      <c r="M5665"/>
      <c r="N5665"/>
      <c r="O5665"/>
      <c r="P5665"/>
      <c r="Q5665"/>
      <c r="R5665"/>
      <c r="S5665"/>
      <c r="T5665"/>
      <c r="U5665"/>
      <c r="V5665" s="2"/>
    </row>
    <row r="5666" spans="2:22" x14ac:dyDescent="0.2">
      <c r="B5666" s="2"/>
      <c r="C5666" s="2"/>
      <c r="D5666" s="2"/>
      <c r="E5666" s="2"/>
      <c r="F5666" s="2"/>
      <c r="G5666" s="3"/>
      <c r="H5666" s="3"/>
      <c r="I5666" s="2"/>
      <c r="J5666"/>
      <c r="K5666"/>
      <c r="L5666"/>
      <c r="M5666"/>
      <c r="N5666"/>
      <c r="O5666"/>
      <c r="P5666"/>
      <c r="Q5666"/>
      <c r="R5666"/>
      <c r="S5666"/>
      <c r="T5666"/>
      <c r="U5666"/>
      <c r="V5666" s="2"/>
    </row>
    <row r="5667" spans="2:22" x14ac:dyDescent="0.2">
      <c r="B5667" s="2"/>
      <c r="C5667" s="2"/>
      <c r="D5667" s="2"/>
      <c r="E5667" s="2"/>
      <c r="F5667" s="2"/>
      <c r="G5667" s="3"/>
      <c r="H5667" s="3"/>
      <c r="I5667" s="2"/>
      <c r="J5667"/>
      <c r="K5667"/>
      <c r="L5667"/>
      <c r="M5667"/>
      <c r="N5667"/>
      <c r="O5667"/>
      <c r="P5667"/>
      <c r="Q5667"/>
      <c r="R5667"/>
      <c r="S5667"/>
      <c r="T5667"/>
      <c r="U5667"/>
      <c r="V5667" s="2"/>
    </row>
    <row r="5668" spans="2:22" x14ac:dyDescent="0.2">
      <c r="B5668" s="2"/>
      <c r="C5668" s="2"/>
      <c r="D5668" s="2"/>
      <c r="E5668" s="2"/>
      <c r="F5668" s="2"/>
      <c r="G5668" s="3"/>
      <c r="H5668" s="3"/>
      <c r="I5668" s="2"/>
      <c r="J5668"/>
      <c r="K5668"/>
      <c r="L5668"/>
      <c r="M5668"/>
      <c r="N5668"/>
      <c r="O5668"/>
      <c r="P5668"/>
      <c r="Q5668"/>
      <c r="R5668"/>
      <c r="S5668"/>
      <c r="T5668"/>
      <c r="U5668"/>
      <c r="V5668" s="2"/>
    </row>
    <row r="5669" spans="2:22" x14ac:dyDescent="0.2">
      <c r="B5669" s="2"/>
      <c r="C5669" s="2"/>
      <c r="D5669" s="2"/>
      <c r="E5669" s="2"/>
      <c r="F5669" s="2"/>
      <c r="G5669" s="3"/>
      <c r="H5669" s="3"/>
      <c r="I5669" s="2"/>
      <c r="J5669"/>
      <c r="K5669"/>
      <c r="L5669"/>
      <c r="M5669"/>
      <c r="N5669"/>
      <c r="O5669"/>
      <c r="P5669"/>
      <c r="Q5669"/>
      <c r="R5669"/>
      <c r="S5669"/>
      <c r="T5669"/>
      <c r="U5669"/>
      <c r="V5669" s="2"/>
    </row>
    <row r="5670" spans="2:22" x14ac:dyDescent="0.2">
      <c r="B5670" s="2"/>
      <c r="C5670" s="2"/>
      <c r="D5670" s="2"/>
      <c r="E5670" s="2"/>
      <c r="F5670" s="2"/>
      <c r="G5670" s="3"/>
      <c r="H5670" s="3"/>
      <c r="I5670" s="2"/>
      <c r="J5670"/>
      <c r="K5670"/>
      <c r="L5670"/>
      <c r="M5670"/>
      <c r="N5670"/>
      <c r="O5670"/>
      <c r="P5670"/>
      <c r="Q5670"/>
      <c r="R5670"/>
      <c r="S5670"/>
      <c r="T5670"/>
      <c r="U5670"/>
      <c r="V5670" s="2"/>
    </row>
    <row r="5671" spans="2:22" x14ac:dyDescent="0.2">
      <c r="B5671" s="2"/>
      <c r="C5671" s="2"/>
      <c r="D5671" s="2"/>
      <c r="E5671" s="2"/>
      <c r="F5671" s="2"/>
      <c r="G5671" s="3"/>
      <c r="H5671" s="3"/>
      <c r="I5671" s="2"/>
      <c r="J5671"/>
      <c r="K5671"/>
      <c r="L5671"/>
      <c r="M5671"/>
      <c r="N5671"/>
      <c r="O5671"/>
      <c r="P5671"/>
      <c r="Q5671"/>
      <c r="R5671"/>
      <c r="S5671"/>
      <c r="T5671"/>
      <c r="U5671"/>
      <c r="V5671" s="2"/>
    </row>
    <row r="5672" spans="2:22" x14ac:dyDescent="0.2">
      <c r="B5672" s="2"/>
      <c r="C5672" s="2"/>
      <c r="D5672" s="2"/>
      <c r="E5672" s="2"/>
      <c r="F5672" s="2"/>
      <c r="G5672" s="3"/>
      <c r="H5672" s="3"/>
      <c r="I5672" s="2"/>
      <c r="J5672"/>
      <c r="K5672"/>
      <c r="L5672"/>
      <c r="M5672"/>
      <c r="N5672"/>
      <c r="O5672"/>
      <c r="P5672"/>
      <c r="Q5672"/>
      <c r="R5672"/>
      <c r="S5672"/>
      <c r="T5672"/>
      <c r="U5672"/>
      <c r="V5672" s="2"/>
    </row>
    <row r="5673" spans="2:22" x14ac:dyDescent="0.2">
      <c r="B5673" s="2"/>
      <c r="C5673" s="2"/>
      <c r="D5673" s="2"/>
      <c r="E5673" s="2"/>
      <c r="F5673" s="2"/>
      <c r="G5673" s="3"/>
      <c r="H5673" s="3"/>
      <c r="I5673" s="2"/>
      <c r="J5673"/>
      <c r="K5673"/>
      <c r="L5673"/>
      <c r="M5673"/>
      <c r="N5673"/>
      <c r="O5673"/>
      <c r="P5673"/>
      <c r="Q5673"/>
      <c r="R5673"/>
      <c r="S5673"/>
      <c r="T5673"/>
      <c r="U5673"/>
      <c r="V5673" s="2"/>
    </row>
    <row r="5674" spans="2:22" x14ac:dyDescent="0.2">
      <c r="B5674" s="2"/>
      <c r="C5674" s="2"/>
      <c r="D5674" s="2"/>
      <c r="E5674" s="2"/>
      <c r="F5674" s="2"/>
      <c r="G5674" s="3"/>
      <c r="H5674" s="3"/>
      <c r="I5674" s="2"/>
      <c r="J5674"/>
      <c r="K5674"/>
      <c r="L5674"/>
      <c r="M5674"/>
      <c r="N5674"/>
      <c r="O5674"/>
      <c r="P5674"/>
      <c r="Q5674"/>
      <c r="R5674"/>
      <c r="S5674"/>
      <c r="T5674"/>
      <c r="U5674"/>
      <c r="V5674" s="2"/>
    </row>
    <row r="5675" spans="2:22" x14ac:dyDescent="0.2">
      <c r="B5675" s="2"/>
      <c r="C5675" s="2"/>
      <c r="D5675" s="2"/>
      <c r="E5675" s="2"/>
      <c r="F5675" s="2"/>
      <c r="G5675" s="3"/>
      <c r="H5675" s="3"/>
      <c r="I5675" s="2"/>
      <c r="J5675"/>
      <c r="K5675"/>
      <c r="L5675"/>
      <c r="M5675"/>
      <c r="N5675"/>
      <c r="O5675"/>
      <c r="P5675"/>
      <c r="Q5675"/>
      <c r="R5675"/>
      <c r="S5675"/>
      <c r="T5675"/>
      <c r="U5675"/>
      <c r="V5675" s="2"/>
    </row>
    <row r="5676" spans="2:22" x14ac:dyDescent="0.2">
      <c r="B5676" s="2"/>
      <c r="C5676" s="2"/>
      <c r="D5676" s="2"/>
      <c r="E5676" s="2"/>
      <c r="F5676" s="2"/>
      <c r="G5676" s="3"/>
      <c r="H5676" s="3"/>
      <c r="I5676" s="2"/>
      <c r="J5676"/>
      <c r="K5676"/>
      <c r="L5676"/>
      <c r="M5676"/>
      <c r="N5676"/>
      <c r="O5676"/>
      <c r="P5676"/>
      <c r="Q5676"/>
      <c r="R5676"/>
      <c r="S5676"/>
      <c r="T5676"/>
      <c r="U5676"/>
      <c r="V5676" s="2"/>
    </row>
    <row r="5677" spans="2:22" x14ac:dyDescent="0.2">
      <c r="B5677" s="2"/>
      <c r="C5677" s="2"/>
      <c r="D5677" s="2"/>
      <c r="E5677" s="2"/>
      <c r="F5677" s="2"/>
      <c r="G5677" s="3"/>
      <c r="H5677" s="3"/>
      <c r="I5677" s="2"/>
      <c r="J5677"/>
      <c r="K5677"/>
      <c r="L5677"/>
      <c r="M5677"/>
      <c r="N5677"/>
      <c r="O5677"/>
      <c r="P5677"/>
      <c r="Q5677"/>
      <c r="R5677"/>
      <c r="S5677"/>
      <c r="T5677"/>
      <c r="U5677"/>
      <c r="V5677" s="2"/>
    </row>
    <row r="5678" spans="2:22" x14ac:dyDescent="0.2">
      <c r="B5678" s="2"/>
      <c r="C5678" s="2"/>
      <c r="D5678" s="2"/>
      <c r="E5678" s="2"/>
      <c r="F5678" s="2"/>
      <c r="G5678" s="3"/>
      <c r="H5678" s="3"/>
      <c r="I5678" s="2"/>
      <c r="J5678"/>
      <c r="K5678"/>
      <c r="L5678"/>
      <c r="M5678"/>
      <c r="N5678"/>
      <c r="O5678"/>
      <c r="P5678"/>
      <c r="Q5678"/>
      <c r="R5678"/>
      <c r="S5678"/>
      <c r="T5678"/>
      <c r="U5678"/>
      <c r="V5678" s="2"/>
    </row>
    <row r="5679" spans="2:22" x14ac:dyDescent="0.2">
      <c r="B5679" s="2"/>
      <c r="C5679" s="2"/>
      <c r="D5679" s="2"/>
      <c r="E5679" s="2"/>
      <c r="F5679" s="2"/>
      <c r="G5679" s="3"/>
      <c r="H5679" s="3"/>
      <c r="I5679" s="2"/>
      <c r="J5679"/>
      <c r="K5679"/>
      <c r="L5679"/>
      <c r="M5679"/>
      <c r="N5679"/>
      <c r="O5679"/>
      <c r="P5679"/>
      <c r="Q5679"/>
      <c r="R5679"/>
      <c r="S5679"/>
      <c r="T5679"/>
      <c r="U5679"/>
      <c r="V5679" s="2"/>
    </row>
    <row r="5680" spans="2:22" x14ac:dyDescent="0.2">
      <c r="B5680" s="2"/>
      <c r="C5680" s="2"/>
      <c r="D5680" s="2"/>
      <c r="E5680" s="2"/>
      <c r="F5680" s="2"/>
      <c r="G5680" s="3"/>
      <c r="H5680" s="3"/>
      <c r="I5680" s="2"/>
      <c r="J5680"/>
      <c r="K5680"/>
      <c r="L5680"/>
      <c r="M5680"/>
      <c r="N5680"/>
      <c r="O5680"/>
      <c r="P5680"/>
      <c r="Q5680"/>
      <c r="R5680"/>
      <c r="S5680"/>
      <c r="T5680"/>
      <c r="U5680"/>
      <c r="V5680" s="2"/>
    </row>
    <row r="5681" spans="2:22" x14ac:dyDescent="0.2">
      <c r="B5681" s="2"/>
      <c r="C5681" s="2"/>
      <c r="D5681" s="2"/>
      <c r="E5681" s="2"/>
      <c r="F5681" s="2"/>
      <c r="G5681" s="3"/>
      <c r="H5681" s="3"/>
      <c r="I5681" s="2"/>
      <c r="J5681"/>
      <c r="K5681"/>
      <c r="L5681"/>
      <c r="M5681"/>
      <c r="N5681"/>
      <c r="O5681"/>
      <c r="P5681"/>
      <c r="Q5681"/>
      <c r="R5681"/>
      <c r="S5681"/>
      <c r="T5681"/>
      <c r="U5681"/>
      <c r="V5681" s="2"/>
    </row>
    <row r="5682" spans="2:22" x14ac:dyDescent="0.2">
      <c r="B5682" s="2"/>
      <c r="C5682" s="2"/>
      <c r="D5682" s="2"/>
      <c r="E5682" s="2"/>
      <c r="F5682" s="2"/>
      <c r="G5682" s="3"/>
      <c r="H5682" s="3"/>
      <c r="I5682" s="2"/>
      <c r="J5682"/>
      <c r="K5682"/>
      <c r="L5682"/>
      <c r="M5682"/>
      <c r="N5682"/>
      <c r="O5682"/>
      <c r="P5682"/>
      <c r="Q5682"/>
      <c r="R5682"/>
      <c r="S5682"/>
      <c r="T5682"/>
      <c r="U5682"/>
      <c r="V5682" s="2"/>
    </row>
    <row r="5683" spans="2:22" x14ac:dyDescent="0.2">
      <c r="B5683" s="2"/>
      <c r="C5683" s="2"/>
      <c r="D5683" s="2"/>
      <c r="E5683" s="2"/>
      <c r="F5683" s="2"/>
      <c r="G5683" s="3"/>
      <c r="H5683" s="3"/>
      <c r="I5683" s="2"/>
      <c r="J5683"/>
      <c r="K5683"/>
      <c r="L5683"/>
      <c r="M5683"/>
      <c r="N5683"/>
      <c r="O5683"/>
      <c r="P5683"/>
      <c r="Q5683"/>
      <c r="R5683"/>
      <c r="S5683"/>
      <c r="T5683"/>
      <c r="U5683"/>
      <c r="V5683" s="2"/>
    </row>
    <row r="5684" spans="2:22" x14ac:dyDescent="0.2">
      <c r="B5684" s="2"/>
      <c r="C5684" s="2"/>
      <c r="D5684" s="2"/>
      <c r="E5684" s="2"/>
      <c r="F5684" s="2"/>
      <c r="G5684" s="3"/>
      <c r="H5684" s="3"/>
      <c r="I5684" s="2"/>
      <c r="J5684"/>
      <c r="K5684"/>
      <c r="L5684"/>
      <c r="M5684"/>
      <c r="N5684"/>
      <c r="O5684"/>
      <c r="P5684"/>
      <c r="Q5684"/>
      <c r="R5684"/>
      <c r="S5684"/>
      <c r="T5684"/>
      <c r="U5684"/>
      <c r="V5684" s="2"/>
    </row>
    <row r="5685" spans="2:22" x14ac:dyDescent="0.2">
      <c r="B5685" s="2"/>
      <c r="C5685" s="2"/>
      <c r="D5685" s="2"/>
      <c r="E5685" s="2"/>
      <c r="F5685" s="2"/>
      <c r="G5685" s="3"/>
      <c r="H5685" s="3"/>
      <c r="I5685" s="2"/>
      <c r="J5685"/>
      <c r="K5685"/>
      <c r="L5685"/>
      <c r="M5685"/>
      <c r="N5685"/>
      <c r="O5685"/>
      <c r="P5685"/>
      <c r="Q5685"/>
      <c r="R5685"/>
      <c r="S5685"/>
      <c r="T5685"/>
      <c r="U5685"/>
      <c r="V5685" s="2"/>
    </row>
    <row r="5686" spans="2:22" x14ac:dyDescent="0.2">
      <c r="B5686" s="2"/>
      <c r="C5686" s="2"/>
      <c r="D5686" s="2"/>
      <c r="E5686" s="2"/>
      <c r="F5686" s="2"/>
      <c r="G5686" s="3"/>
      <c r="H5686" s="3"/>
      <c r="I5686" s="2"/>
      <c r="J5686"/>
      <c r="K5686"/>
      <c r="L5686"/>
      <c r="M5686"/>
      <c r="N5686"/>
      <c r="O5686"/>
      <c r="P5686"/>
      <c r="Q5686"/>
      <c r="R5686"/>
      <c r="S5686"/>
      <c r="T5686"/>
      <c r="U5686"/>
      <c r="V5686" s="2"/>
    </row>
    <row r="5687" spans="2:22" x14ac:dyDescent="0.2">
      <c r="B5687" s="2"/>
      <c r="C5687" s="2"/>
      <c r="D5687" s="2"/>
      <c r="E5687" s="2"/>
      <c r="F5687" s="2"/>
      <c r="G5687" s="3"/>
      <c r="H5687" s="3"/>
      <c r="I5687" s="2"/>
      <c r="J5687"/>
      <c r="K5687"/>
      <c r="L5687"/>
      <c r="M5687"/>
      <c r="N5687"/>
      <c r="O5687"/>
      <c r="P5687"/>
      <c r="Q5687"/>
      <c r="R5687"/>
      <c r="S5687"/>
      <c r="T5687"/>
      <c r="U5687"/>
      <c r="V5687" s="2"/>
    </row>
    <row r="5688" spans="2:22" x14ac:dyDescent="0.2">
      <c r="B5688" s="2"/>
      <c r="C5688" s="2"/>
      <c r="D5688" s="2"/>
      <c r="E5688" s="2"/>
      <c r="F5688" s="2"/>
      <c r="G5688" s="3"/>
      <c r="H5688" s="3"/>
      <c r="I5688" s="2"/>
      <c r="J5688"/>
      <c r="K5688"/>
      <c r="L5688"/>
      <c r="M5688"/>
      <c r="N5688"/>
      <c r="O5688"/>
      <c r="P5688"/>
      <c r="Q5688"/>
      <c r="R5688"/>
      <c r="S5688"/>
      <c r="T5688"/>
      <c r="U5688"/>
      <c r="V5688" s="2"/>
    </row>
    <row r="5689" spans="2:22" x14ac:dyDescent="0.2">
      <c r="B5689" s="2"/>
      <c r="C5689" s="2"/>
      <c r="D5689" s="2"/>
      <c r="E5689" s="2"/>
      <c r="F5689" s="2"/>
      <c r="G5689" s="3"/>
      <c r="H5689" s="3"/>
      <c r="I5689" s="2"/>
      <c r="J5689"/>
      <c r="K5689"/>
      <c r="L5689"/>
      <c r="M5689"/>
      <c r="N5689"/>
      <c r="O5689"/>
      <c r="P5689"/>
      <c r="Q5689"/>
      <c r="R5689"/>
      <c r="S5689"/>
      <c r="T5689"/>
      <c r="U5689"/>
      <c r="V5689" s="2"/>
    </row>
    <row r="5690" spans="2:22" x14ac:dyDescent="0.2">
      <c r="B5690" s="2"/>
      <c r="C5690" s="2"/>
      <c r="D5690" s="2"/>
      <c r="E5690" s="2"/>
      <c r="F5690" s="2"/>
      <c r="G5690" s="3"/>
      <c r="H5690" s="3"/>
      <c r="I5690" s="2"/>
      <c r="J5690"/>
      <c r="K5690"/>
      <c r="L5690"/>
      <c r="M5690"/>
      <c r="N5690"/>
      <c r="O5690"/>
      <c r="P5690"/>
      <c r="Q5690"/>
      <c r="R5690"/>
      <c r="S5690"/>
      <c r="T5690"/>
      <c r="U5690"/>
      <c r="V5690" s="2"/>
    </row>
    <row r="5691" spans="2:22" x14ac:dyDescent="0.2">
      <c r="B5691" s="2"/>
      <c r="C5691" s="2"/>
      <c r="D5691" s="2"/>
      <c r="E5691" s="2"/>
      <c r="F5691" s="2"/>
      <c r="G5691" s="3"/>
      <c r="H5691" s="3"/>
      <c r="I5691" s="2"/>
      <c r="J5691"/>
      <c r="K5691"/>
      <c r="L5691"/>
      <c r="M5691"/>
      <c r="N5691"/>
      <c r="O5691"/>
      <c r="P5691"/>
      <c r="Q5691"/>
      <c r="R5691"/>
      <c r="S5691"/>
      <c r="T5691"/>
      <c r="U5691"/>
      <c r="V5691" s="2"/>
    </row>
    <row r="5692" spans="2:22" x14ac:dyDescent="0.2">
      <c r="B5692" s="2"/>
      <c r="C5692" s="2"/>
      <c r="D5692" s="2"/>
      <c r="E5692" s="2"/>
      <c r="F5692" s="2"/>
      <c r="G5692" s="3"/>
      <c r="H5692" s="3"/>
      <c r="I5692" s="2"/>
      <c r="J5692"/>
      <c r="K5692"/>
      <c r="L5692"/>
      <c r="M5692"/>
      <c r="N5692"/>
      <c r="O5692"/>
      <c r="P5692"/>
      <c r="Q5692"/>
      <c r="R5692"/>
      <c r="S5692"/>
      <c r="T5692"/>
      <c r="U5692"/>
      <c r="V5692" s="2"/>
    </row>
    <row r="5693" spans="2:22" x14ac:dyDescent="0.2">
      <c r="B5693" s="2"/>
      <c r="C5693" s="2"/>
      <c r="D5693" s="2"/>
      <c r="E5693" s="2"/>
      <c r="F5693" s="2"/>
      <c r="G5693" s="3"/>
      <c r="H5693" s="3"/>
      <c r="I5693" s="2"/>
      <c r="J5693"/>
      <c r="K5693"/>
      <c r="L5693"/>
      <c r="M5693"/>
      <c r="N5693"/>
      <c r="O5693"/>
      <c r="P5693"/>
      <c r="Q5693"/>
      <c r="R5693"/>
      <c r="S5693"/>
      <c r="T5693"/>
      <c r="U5693"/>
      <c r="V5693" s="2"/>
    </row>
    <row r="5694" spans="2:22" x14ac:dyDescent="0.2">
      <c r="B5694" s="2"/>
      <c r="C5694" s="2"/>
      <c r="D5694" s="2"/>
      <c r="E5694" s="2"/>
      <c r="F5694" s="2"/>
      <c r="G5694" s="3"/>
      <c r="H5694" s="3"/>
      <c r="I5694" s="2"/>
      <c r="J5694"/>
      <c r="K5694"/>
      <c r="L5694"/>
      <c r="M5694"/>
      <c r="N5694"/>
      <c r="O5694"/>
      <c r="P5694"/>
      <c r="Q5694"/>
      <c r="R5694"/>
      <c r="S5694"/>
      <c r="T5694"/>
      <c r="U5694"/>
      <c r="V5694" s="2"/>
    </row>
    <row r="5695" spans="2:22" x14ac:dyDescent="0.2">
      <c r="B5695" s="2"/>
      <c r="C5695" s="2"/>
      <c r="D5695" s="2"/>
      <c r="E5695" s="2"/>
      <c r="F5695" s="2"/>
      <c r="G5695" s="3"/>
      <c r="H5695" s="3"/>
      <c r="I5695" s="2"/>
      <c r="J5695"/>
      <c r="K5695"/>
      <c r="L5695"/>
      <c r="M5695"/>
      <c r="N5695"/>
      <c r="O5695"/>
      <c r="P5695"/>
      <c r="Q5695"/>
      <c r="R5695"/>
      <c r="S5695"/>
      <c r="T5695"/>
      <c r="U5695"/>
      <c r="V5695" s="2"/>
    </row>
    <row r="5696" spans="2:22" x14ac:dyDescent="0.2">
      <c r="B5696" s="2"/>
      <c r="C5696" s="2"/>
      <c r="D5696" s="2"/>
      <c r="E5696" s="2"/>
      <c r="F5696" s="2"/>
      <c r="G5696" s="3"/>
      <c r="H5696" s="3"/>
      <c r="I5696" s="2"/>
      <c r="J5696"/>
      <c r="K5696"/>
      <c r="L5696"/>
      <c r="M5696"/>
      <c r="N5696"/>
      <c r="O5696"/>
      <c r="P5696"/>
      <c r="Q5696"/>
      <c r="R5696"/>
      <c r="S5696"/>
      <c r="T5696"/>
      <c r="U5696"/>
      <c r="V5696" s="2"/>
    </row>
    <row r="5697" spans="2:22" x14ac:dyDescent="0.2">
      <c r="B5697" s="2"/>
      <c r="C5697" s="2"/>
      <c r="D5697" s="2"/>
      <c r="E5697" s="2"/>
      <c r="F5697" s="2"/>
      <c r="G5697" s="3"/>
      <c r="H5697" s="3"/>
      <c r="I5697" s="2"/>
      <c r="J5697"/>
      <c r="K5697"/>
      <c r="L5697"/>
      <c r="M5697"/>
      <c r="N5697"/>
      <c r="O5697"/>
      <c r="P5697"/>
      <c r="Q5697"/>
      <c r="R5697"/>
      <c r="S5697"/>
      <c r="T5697"/>
      <c r="U5697"/>
      <c r="V5697" s="2"/>
    </row>
    <row r="5698" spans="2:22" x14ac:dyDescent="0.2">
      <c r="B5698" s="2"/>
      <c r="C5698" s="2"/>
      <c r="D5698" s="2"/>
      <c r="E5698" s="2"/>
      <c r="F5698" s="2"/>
      <c r="G5698" s="3"/>
      <c r="H5698" s="3"/>
      <c r="I5698" s="2"/>
      <c r="J5698"/>
      <c r="K5698"/>
      <c r="L5698"/>
      <c r="M5698"/>
      <c r="N5698"/>
      <c r="O5698"/>
      <c r="P5698"/>
      <c r="Q5698"/>
      <c r="R5698"/>
      <c r="S5698"/>
      <c r="T5698"/>
      <c r="U5698"/>
      <c r="V5698" s="2"/>
    </row>
    <row r="5699" spans="2:22" x14ac:dyDescent="0.2">
      <c r="B5699" s="2"/>
      <c r="C5699" s="2"/>
      <c r="D5699" s="2"/>
      <c r="E5699" s="2"/>
      <c r="F5699" s="2"/>
      <c r="G5699" s="3"/>
      <c r="H5699" s="3"/>
      <c r="I5699" s="2"/>
      <c r="J5699"/>
      <c r="K5699"/>
      <c r="L5699"/>
      <c r="M5699"/>
      <c r="N5699"/>
      <c r="O5699"/>
      <c r="P5699"/>
      <c r="Q5699"/>
      <c r="R5699"/>
      <c r="S5699"/>
      <c r="T5699"/>
      <c r="U5699"/>
      <c r="V5699" s="2"/>
    </row>
    <row r="5700" spans="2:22" x14ac:dyDescent="0.2">
      <c r="B5700" s="2"/>
      <c r="C5700" s="2"/>
      <c r="D5700" s="2"/>
      <c r="E5700" s="2"/>
      <c r="F5700" s="2"/>
      <c r="G5700" s="3"/>
      <c r="H5700" s="3"/>
      <c r="I5700" s="2"/>
      <c r="J5700"/>
      <c r="K5700"/>
      <c r="L5700"/>
      <c r="M5700"/>
      <c r="N5700"/>
      <c r="O5700"/>
      <c r="P5700"/>
      <c r="Q5700"/>
      <c r="R5700"/>
      <c r="S5700"/>
      <c r="T5700"/>
      <c r="U5700"/>
      <c r="V5700" s="2"/>
    </row>
    <row r="5701" spans="2:22" x14ac:dyDescent="0.2">
      <c r="B5701" s="2"/>
      <c r="C5701" s="2"/>
      <c r="D5701" s="2"/>
      <c r="E5701" s="2"/>
      <c r="F5701" s="2"/>
      <c r="G5701" s="3"/>
      <c r="H5701" s="3"/>
      <c r="I5701" s="2"/>
      <c r="J5701"/>
      <c r="K5701"/>
      <c r="L5701"/>
      <c r="M5701"/>
      <c r="N5701"/>
      <c r="O5701"/>
      <c r="P5701"/>
      <c r="Q5701"/>
      <c r="R5701"/>
      <c r="S5701"/>
      <c r="T5701"/>
      <c r="U5701"/>
      <c r="V5701" s="2"/>
    </row>
    <row r="5702" spans="2:22" x14ac:dyDescent="0.2">
      <c r="B5702" s="2"/>
      <c r="C5702" s="2"/>
      <c r="D5702" s="2"/>
      <c r="E5702" s="2"/>
      <c r="F5702" s="2"/>
      <c r="G5702" s="3"/>
      <c r="H5702" s="3"/>
      <c r="I5702" s="2"/>
      <c r="J5702"/>
      <c r="K5702"/>
      <c r="L5702"/>
      <c r="M5702"/>
      <c r="N5702"/>
      <c r="O5702"/>
      <c r="P5702"/>
      <c r="Q5702"/>
      <c r="R5702"/>
      <c r="S5702"/>
      <c r="T5702"/>
      <c r="U5702"/>
      <c r="V5702" s="2"/>
    </row>
    <row r="5703" spans="2:22" x14ac:dyDescent="0.2">
      <c r="B5703" s="2"/>
      <c r="C5703" s="2"/>
      <c r="D5703" s="2"/>
      <c r="E5703" s="2"/>
      <c r="F5703" s="2"/>
      <c r="G5703" s="3"/>
      <c r="H5703" s="3"/>
      <c r="I5703" s="2"/>
      <c r="J5703"/>
      <c r="K5703"/>
      <c r="L5703"/>
      <c r="M5703"/>
      <c r="N5703"/>
      <c r="O5703"/>
      <c r="P5703"/>
      <c r="Q5703"/>
      <c r="R5703"/>
      <c r="S5703"/>
      <c r="T5703"/>
      <c r="U5703"/>
      <c r="V5703" s="2"/>
    </row>
    <row r="5704" spans="2:22" x14ac:dyDescent="0.2">
      <c r="B5704" s="2"/>
      <c r="C5704" s="2"/>
      <c r="D5704" s="2"/>
      <c r="E5704" s="2"/>
      <c r="F5704" s="2"/>
      <c r="G5704" s="3"/>
      <c r="H5704" s="3"/>
      <c r="I5704" s="2"/>
      <c r="J5704"/>
      <c r="K5704"/>
      <c r="L5704"/>
      <c r="M5704"/>
      <c r="N5704"/>
      <c r="O5704"/>
      <c r="P5704"/>
      <c r="Q5704"/>
      <c r="R5704"/>
      <c r="S5704"/>
      <c r="T5704"/>
      <c r="U5704"/>
      <c r="V5704" s="2"/>
    </row>
    <row r="5705" spans="2:22" x14ac:dyDescent="0.2">
      <c r="B5705" s="2"/>
      <c r="C5705" s="2"/>
      <c r="D5705" s="2"/>
      <c r="E5705" s="2"/>
      <c r="F5705" s="2"/>
      <c r="G5705" s="3"/>
      <c r="H5705" s="3"/>
      <c r="I5705" s="2"/>
      <c r="J5705"/>
      <c r="K5705"/>
      <c r="L5705"/>
      <c r="M5705"/>
      <c r="N5705"/>
      <c r="O5705"/>
      <c r="P5705"/>
      <c r="Q5705"/>
      <c r="R5705"/>
      <c r="S5705"/>
      <c r="T5705"/>
      <c r="U5705"/>
      <c r="V5705" s="2"/>
    </row>
    <row r="5706" spans="2:22" x14ac:dyDescent="0.2">
      <c r="B5706" s="2"/>
      <c r="C5706" s="2"/>
      <c r="D5706" s="2"/>
      <c r="E5706" s="2"/>
      <c r="F5706" s="2"/>
      <c r="G5706" s="3"/>
      <c r="H5706" s="3"/>
      <c r="I5706" s="2"/>
      <c r="J5706"/>
      <c r="K5706"/>
      <c r="L5706"/>
      <c r="M5706"/>
      <c r="N5706"/>
      <c r="O5706"/>
      <c r="P5706"/>
      <c r="Q5706"/>
      <c r="R5706"/>
      <c r="S5706"/>
      <c r="T5706"/>
      <c r="U5706"/>
      <c r="V5706" s="2"/>
    </row>
    <row r="5707" spans="2:22" x14ac:dyDescent="0.2">
      <c r="B5707" s="2"/>
      <c r="C5707" s="2"/>
      <c r="D5707" s="2"/>
      <c r="E5707" s="2"/>
      <c r="F5707" s="2"/>
      <c r="G5707" s="3"/>
      <c r="H5707" s="3"/>
      <c r="I5707" s="2"/>
      <c r="J5707"/>
      <c r="K5707"/>
      <c r="L5707"/>
      <c r="M5707"/>
      <c r="N5707"/>
      <c r="O5707"/>
      <c r="P5707"/>
      <c r="Q5707"/>
      <c r="R5707"/>
      <c r="S5707"/>
      <c r="T5707"/>
      <c r="U5707"/>
      <c r="V5707" s="2"/>
    </row>
    <row r="5708" spans="2:22" x14ac:dyDescent="0.2">
      <c r="B5708" s="2"/>
      <c r="C5708" s="2"/>
      <c r="D5708" s="2"/>
      <c r="E5708" s="2"/>
      <c r="F5708" s="2"/>
      <c r="G5708" s="3"/>
      <c r="H5708" s="3"/>
      <c r="I5708" s="2"/>
      <c r="J5708"/>
      <c r="K5708"/>
      <c r="L5708"/>
      <c r="M5708"/>
      <c r="N5708"/>
      <c r="O5708"/>
      <c r="P5708"/>
      <c r="Q5708"/>
      <c r="R5708"/>
      <c r="S5708"/>
      <c r="T5708"/>
      <c r="U5708"/>
      <c r="V5708" s="2"/>
    </row>
    <row r="5709" spans="2:22" x14ac:dyDescent="0.2">
      <c r="B5709" s="2"/>
      <c r="C5709" s="2"/>
      <c r="D5709" s="2"/>
      <c r="E5709" s="2"/>
      <c r="F5709" s="2"/>
      <c r="G5709" s="3"/>
      <c r="H5709" s="3"/>
      <c r="I5709" s="2"/>
      <c r="J5709"/>
      <c r="K5709"/>
      <c r="L5709"/>
      <c r="M5709"/>
      <c r="N5709"/>
      <c r="O5709"/>
      <c r="P5709"/>
      <c r="Q5709"/>
      <c r="R5709"/>
      <c r="S5709"/>
      <c r="T5709"/>
      <c r="U5709"/>
      <c r="V5709" s="2"/>
    </row>
    <row r="5710" spans="2:22" x14ac:dyDescent="0.2">
      <c r="B5710" s="2"/>
      <c r="C5710" s="2"/>
      <c r="D5710" s="2"/>
      <c r="E5710" s="2"/>
      <c r="F5710" s="2"/>
      <c r="G5710" s="3"/>
      <c r="H5710" s="3"/>
      <c r="I5710" s="2"/>
      <c r="J5710"/>
      <c r="K5710"/>
      <c r="L5710"/>
      <c r="M5710"/>
      <c r="N5710"/>
      <c r="O5710"/>
      <c r="P5710"/>
      <c r="Q5710"/>
      <c r="R5710"/>
      <c r="S5710"/>
      <c r="T5710"/>
      <c r="U5710"/>
      <c r="V5710" s="2"/>
    </row>
    <row r="5711" spans="2:22" x14ac:dyDescent="0.2">
      <c r="B5711" s="2"/>
      <c r="C5711" s="2"/>
      <c r="D5711" s="2"/>
      <c r="E5711" s="2"/>
      <c r="F5711" s="2"/>
      <c r="G5711" s="3"/>
      <c r="H5711" s="3"/>
      <c r="I5711" s="2"/>
      <c r="J5711"/>
      <c r="K5711"/>
      <c r="L5711"/>
      <c r="M5711"/>
      <c r="N5711"/>
      <c r="O5711"/>
      <c r="P5711"/>
      <c r="Q5711"/>
      <c r="R5711"/>
      <c r="S5711"/>
      <c r="T5711"/>
      <c r="U5711"/>
      <c r="V5711" s="2"/>
    </row>
    <row r="5712" spans="2:22" x14ac:dyDescent="0.2">
      <c r="B5712" s="2"/>
      <c r="C5712" s="2"/>
      <c r="D5712" s="2"/>
      <c r="E5712" s="2"/>
      <c r="F5712" s="2"/>
      <c r="G5712" s="3"/>
      <c r="H5712" s="3"/>
      <c r="I5712" s="2"/>
      <c r="J5712"/>
      <c r="K5712"/>
      <c r="L5712"/>
      <c r="M5712"/>
      <c r="N5712"/>
      <c r="O5712"/>
      <c r="P5712"/>
      <c r="Q5712"/>
      <c r="R5712"/>
      <c r="S5712"/>
      <c r="T5712"/>
      <c r="U5712"/>
      <c r="V5712" s="2"/>
    </row>
    <row r="5713" spans="2:22" x14ac:dyDescent="0.2">
      <c r="B5713" s="2"/>
      <c r="C5713" s="2"/>
      <c r="D5713" s="2"/>
      <c r="E5713" s="2"/>
      <c r="F5713" s="2"/>
      <c r="G5713" s="3"/>
      <c r="H5713" s="3"/>
      <c r="I5713" s="2"/>
      <c r="J5713"/>
      <c r="K5713"/>
      <c r="L5713"/>
      <c r="M5713"/>
      <c r="N5713"/>
      <c r="O5713"/>
      <c r="P5713"/>
      <c r="Q5713"/>
      <c r="R5713"/>
      <c r="S5713"/>
      <c r="T5713"/>
      <c r="U5713"/>
      <c r="V5713" s="2"/>
    </row>
    <row r="5714" spans="2:22" x14ac:dyDescent="0.2">
      <c r="B5714" s="2"/>
      <c r="C5714" s="2"/>
      <c r="D5714" s="2"/>
      <c r="E5714" s="2"/>
      <c r="F5714" s="2"/>
      <c r="G5714" s="3"/>
      <c r="H5714" s="3"/>
      <c r="I5714" s="2"/>
      <c r="J5714"/>
      <c r="K5714"/>
      <c r="L5714"/>
      <c r="M5714"/>
      <c r="N5714"/>
      <c r="O5714"/>
      <c r="P5714"/>
      <c r="Q5714"/>
      <c r="R5714"/>
      <c r="S5714"/>
      <c r="T5714"/>
      <c r="U5714"/>
      <c r="V5714" s="2"/>
    </row>
    <row r="5715" spans="2:22" x14ac:dyDescent="0.2">
      <c r="B5715" s="2"/>
      <c r="C5715" s="2"/>
      <c r="D5715" s="2"/>
      <c r="E5715" s="2"/>
      <c r="F5715" s="2"/>
      <c r="G5715" s="3"/>
      <c r="H5715" s="3"/>
      <c r="I5715" s="2"/>
      <c r="J5715"/>
      <c r="K5715"/>
      <c r="L5715"/>
      <c r="M5715"/>
      <c r="N5715"/>
      <c r="O5715"/>
      <c r="P5715"/>
      <c r="Q5715"/>
      <c r="R5715"/>
      <c r="S5715"/>
      <c r="T5715"/>
      <c r="U5715"/>
      <c r="V5715" s="2"/>
    </row>
    <row r="5716" spans="2:22" x14ac:dyDescent="0.2">
      <c r="B5716" s="2"/>
      <c r="C5716" s="2"/>
      <c r="D5716" s="2"/>
      <c r="E5716" s="2"/>
      <c r="F5716" s="2"/>
      <c r="G5716" s="3"/>
      <c r="H5716" s="3"/>
      <c r="I5716" s="2"/>
      <c r="J5716"/>
      <c r="K5716"/>
      <c r="L5716"/>
      <c r="M5716"/>
      <c r="N5716"/>
      <c r="O5716"/>
      <c r="P5716"/>
      <c r="Q5716"/>
      <c r="R5716"/>
      <c r="S5716"/>
      <c r="T5716"/>
      <c r="U5716"/>
      <c r="V5716" s="2"/>
    </row>
    <row r="5717" spans="2:22" x14ac:dyDescent="0.2">
      <c r="B5717" s="2"/>
      <c r="C5717" s="2"/>
      <c r="D5717" s="2"/>
      <c r="E5717" s="2"/>
      <c r="F5717" s="2"/>
      <c r="G5717" s="3"/>
      <c r="H5717" s="3"/>
      <c r="I5717" s="2"/>
      <c r="J5717"/>
      <c r="K5717"/>
      <c r="L5717"/>
      <c r="M5717"/>
      <c r="N5717"/>
      <c r="O5717"/>
      <c r="P5717"/>
      <c r="Q5717"/>
      <c r="R5717"/>
      <c r="S5717"/>
      <c r="T5717"/>
      <c r="U5717"/>
      <c r="V5717" s="2"/>
    </row>
    <row r="5718" spans="2:22" x14ac:dyDescent="0.2">
      <c r="B5718" s="2"/>
      <c r="C5718" s="2"/>
      <c r="D5718" s="2"/>
      <c r="E5718" s="2"/>
      <c r="F5718" s="2"/>
      <c r="G5718" s="3"/>
      <c r="H5718" s="3"/>
      <c r="I5718" s="2"/>
      <c r="J5718"/>
      <c r="K5718"/>
      <c r="L5718"/>
      <c r="M5718"/>
      <c r="N5718"/>
      <c r="O5718"/>
      <c r="P5718"/>
      <c r="Q5718"/>
      <c r="R5718"/>
      <c r="S5718"/>
      <c r="T5718"/>
      <c r="U5718"/>
      <c r="V5718" s="2"/>
    </row>
    <row r="5719" spans="2:22" x14ac:dyDescent="0.2">
      <c r="B5719" s="2"/>
      <c r="C5719" s="2"/>
      <c r="D5719" s="2"/>
      <c r="E5719" s="2"/>
      <c r="F5719" s="2"/>
      <c r="G5719" s="3"/>
      <c r="H5719" s="3"/>
      <c r="I5719" s="2"/>
      <c r="J5719"/>
      <c r="K5719"/>
      <c r="L5719"/>
      <c r="M5719"/>
      <c r="N5719"/>
      <c r="O5719"/>
      <c r="P5719"/>
      <c r="Q5719"/>
      <c r="R5719"/>
      <c r="S5719"/>
      <c r="T5719"/>
      <c r="U5719"/>
      <c r="V5719" s="2"/>
    </row>
    <row r="5720" spans="2:22" x14ac:dyDescent="0.2">
      <c r="B5720" s="2"/>
      <c r="C5720" s="2"/>
      <c r="D5720" s="2"/>
      <c r="E5720" s="2"/>
      <c r="F5720" s="2"/>
      <c r="G5720" s="3"/>
      <c r="H5720" s="3"/>
      <c r="I5720" s="2"/>
      <c r="J5720"/>
      <c r="K5720"/>
      <c r="L5720"/>
      <c r="M5720"/>
      <c r="N5720"/>
      <c r="O5720"/>
      <c r="P5720"/>
      <c r="Q5720"/>
      <c r="R5720"/>
      <c r="S5720"/>
      <c r="T5720"/>
      <c r="U5720"/>
      <c r="V5720" s="2"/>
    </row>
    <row r="5721" spans="2:22" x14ac:dyDescent="0.2">
      <c r="B5721" s="2"/>
      <c r="C5721" s="2"/>
      <c r="D5721" s="2"/>
      <c r="E5721" s="2"/>
      <c r="F5721" s="2"/>
      <c r="G5721" s="3"/>
      <c r="H5721" s="3"/>
      <c r="I5721" s="2"/>
      <c r="J5721"/>
      <c r="K5721"/>
      <c r="L5721"/>
      <c r="M5721"/>
      <c r="N5721"/>
      <c r="O5721"/>
      <c r="P5721"/>
      <c r="Q5721"/>
      <c r="R5721"/>
      <c r="S5721"/>
      <c r="T5721"/>
      <c r="U5721"/>
      <c r="V5721" s="2"/>
    </row>
    <row r="5722" spans="2:22" x14ac:dyDescent="0.2">
      <c r="B5722" s="2"/>
      <c r="C5722" s="2"/>
      <c r="D5722" s="2"/>
      <c r="E5722" s="2"/>
      <c r="F5722" s="2"/>
      <c r="G5722" s="3"/>
      <c r="H5722" s="3"/>
      <c r="I5722" s="2"/>
      <c r="J5722"/>
      <c r="K5722"/>
      <c r="L5722"/>
      <c r="M5722"/>
      <c r="N5722"/>
      <c r="O5722"/>
      <c r="P5722"/>
      <c r="Q5722"/>
      <c r="R5722"/>
      <c r="S5722"/>
      <c r="T5722"/>
      <c r="U5722"/>
      <c r="V5722" s="2"/>
    </row>
    <row r="5723" spans="2:22" x14ac:dyDescent="0.2">
      <c r="B5723" s="2"/>
      <c r="C5723" s="2"/>
      <c r="D5723" s="2"/>
      <c r="E5723" s="2"/>
      <c r="F5723" s="2"/>
      <c r="G5723" s="3"/>
      <c r="H5723" s="3"/>
      <c r="I5723" s="2"/>
      <c r="J5723"/>
      <c r="K5723"/>
      <c r="L5723"/>
      <c r="M5723"/>
      <c r="N5723"/>
      <c r="O5723"/>
      <c r="P5723"/>
      <c r="Q5723"/>
      <c r="R5723"/>
      <c r="S5723"/>
      <c r="T5723"/>
      <c r="U5723"/>
      <c r="V5723" s="2"/>
    </row>
    <row r="5724" spans="2:22" x14ac:dyDescent="0.2">
      <c r="B5724" s="2"/>
      <c r="C5724" s="2"/>
      <c r="D5724" s="2"/>
      <c r="E5724" s="2"/>
      <c r="F5724" s="2"/>
      <c r="G5724" s="3"/>
      <c r="H5724" s="3"/>
      <c r="I5724" s="2"/>
      <c r="J5724"/>
      <c r="K5724"/>
      <c r="L5724"/>
      <c r="M5724"/>
      <c r="N5724"/>
      <c r="O5724"/>
      <c r="P5724"/>
      <c r="Q5724"/>
      <c r="R5724"/>
      <c r="S5724"/>
      <c r="T5724"/>
      <c r="U5724"/>
      <c r="V5724" s="2"/>
    </row>
    <row r="5725" spans="2:22" x14ac:dyDescent="0.2">
      <c r="B5725" s="2"/>
      <c r="C5725" s="2"/>
      <c r="D5725" s="2"/>
      <c r="E5725" s="2"/>
      <c r="F5725" s="2"/>
      <c r="G5725" s="3"/>
      <c r="H5725" s="3"/>
      <c r="I5725" s="2"/>
      <c r="J5725"/>
      <c r="K5725"/>
      <c r="L5725"/>
      <c r="M5725"/>
      <c r="N5725"/>
      <c r="O5725"/>
      <c r="P5725"/>
      <c r="Q5725"/>
      <c r="R5725"/>
      <c r="S5725"/>
      <c r="T5725"/>
      <c r="U5725"/>
      <c r="V5725" s="2"/>
    </row>
    <row r="5726" spans="2:22" x14ac:dyDescent="0.2">
      <c r="B5726" s="2"/>
      <c r="C5726" s="2"/>
      <c r="D5726" s="2"/>
      <c r="E5726" s="2"/>
      <c r="F5726" s="2"/>
      <c r="G5726" s="3"/>
      <c r="H5726" s="3"/>
      <c r="I5726" s="2"/>
      <c r="J5726"/>
      <c r="K5726"/>
      <c r="L5726"/>
      <c r="M5726"/>
      <c r="N5726"/>
      <c r="O5726"/>
      <c r="P5726"/>
      <c r="Q5726"/>
      <c r="R5726"/>
      <c r="S5726"/>
      <c r="T5726"/>
      <c r="U5726"/>
      <c r="V5726" s="2"/>
    </row>
    <row r="5727" spans="2:22" x14ac:dyDescent="0.2">
      <c r="B5727" s="2"/>
      <c r="C5727" s="2"/>
      <c r="D5727" s="2"/>
      <c r="E5727" s="2"/>
      <c r="F5727" s="2"/>
      <c r="G5727" s="3"/>
      <c r="H5727" s="3"/>
      <c r="I5727" s="2"/>
      <c r="J5727"/>
      <c r="K5727"/>
      <c r="L5727"/>
      <c r="M5727"/>
      <c r="N5727"/>
      <c r="O5727"/>
      <c r="P5727"/>
      <c r="Q5727"/>
      <c r="R5727"/>
      <c r="S5727"/>
      <c r="T5727"/>
      <c r="U5727"/>
      <c r="V5727" s="2"/>
    </row>
    <row r="5728" spans="2:22" x14ac:dyDescent="0.2">
      <c r="B5728" s="2"/>
      <c r="C5728" s="2"/>
      <c r="D5728" s="2"/>
      <c r="E5728" s="2"/>
      <c r="F5728" s="2"/>
      <c r="G5728" s="3"/>
      <c r="H5728" s="3"/>
      <c r="I5728" s="2"/>
      <c r="J5728"/>
      <c r="K5728"/>
      <c r="L5728"/>
      <c r="M5728"/>
      <c r="N5728"/>
      <c r="O5728"/>
      <c r="P5728"/>
      <c r="Q5728"/>
      <c r="R5728"/>
      <c r="S5728"/>
      <c r="T5728"/>
      <c r="U5728"/>
      <c r="V5728" s="2"/>
    </row>
    <row r="5729" spans="2:22" x14ac:dyDescent="0.2">
      <c r="B5729" s="2"/>
      <c r="C5729" s="2"/>
      <c r="D5729" s="2"/>
      <c r="E5729" s="2"/>
      <c r="F5729" s="2"/>
      <c r="G5729" s="3"/>
      <c r="H5729" s="3"/>
      <c r="I5729" s="2"/>
      <c r="J5729"/>
      <c r="K5729"/>
      <c r="L5729"/>
      <c r="M5729"/>
      <c r="N5729"/>
      <c r="O5729"/>
      <c r="P5729"/>
      <c r="Q5729"/>
      <c r="R5729"/>
      <c r="S5729"/>
      <c r="T5729"/>
      <c r="U5729"/>
      <c r="V5729" s="2"/>
    </row>
    <row r="5730" spans="2:22" x14ac:dyDescent="0.2">
      <c r="B5730" s="2"/>
      <c r="C5730" s="2"/>
      <c r="D5730" s="2"/>
      <c r="E5730" s="2"/>
      <c r="F5730" s="2"/>
      <c r="G5730" s="3"/>
      <c r="H5730" s="3"/>
      <c r="I5730" s="2"/>
      <c r="J5730"/>
      <c r="K5730"/>
      <c r="L5730"/>
      <c r="M5730"/>
      <c r="N5730"/>
      <c r="O5730"/>
      <c r="P5730"/>
      <c r="Q5730"/>
      <c r="R5730"/>
      <c r="S5730"/>
      <c r="T5730"/>
      <c r="U5730"/>
      <c r="V5730" s="2"/>
    </row>
    <row r="5731" spans="2:22" x14ac:dyDescent="0.2">
      <c r="B5731" s="2"/>
      <c r="C5731" s="2"/>
      <c r="D5731" s="2"/>
      <c r="E5731" s="2"/>
      <c r="F5731" s="2"/>
      <c r="G5731" s="3"/>
      <c r="H5731" s="3"/>
      <c r="I5731" s="2"/>
      <c r="J5731"/>
      <c r="K5731"/>
      <c r="L5731"/>
      <c r="M5731"/>
      <c r="N5731"/>
      <c r="O5731"/>
      <c r="P5731"/>
      <c r="Q5731"/>
      <c r="R5731"/>
      <c r="S5731"/>
      <c r="T5731"/>
      <c r="U5731"/>
      <c r="V5731" s="2"/>
    </row>
    <row r="5732" spans="2:22" x14ac:dyDescent="0.2">
      <c r="B5732" s="2"/>
      <c r="C5732" s="2"/>
      <c r="D5732" s="2"/>
      <c r="E5732" s="2"/>
      <c r="F5732" s="2"/>
      <c r="G5732" s="3"/>
      <c r="H5732" s="3"/>
      <c r="I5732" s="2"/>
      <c r="J5732"/>
      <c r="K5732"/>
      <c r="L5732"/>
      <c r="M5732"/>
      <c r="N5732"/>
      <c r="O5732"/>
      <c r="P5732"/>
      <c r="Q5732"/>
      <c r="R5732"/>
      <c r="S5732"/>
      <c r="T5732"/>
      <c r="U5732"/>
      <c r="V5732" s="2"/>
    </row>
    <row r="5733" spans="2:22" x14ac:dyDescent="0.2">
      <c r="B5733" s="2"/>
      <c r="C5733" s="2"/>
      <c r="D5733" s="2"/>
      <c r="E5733" s="2"/>
      <c r="F5733" s="2"/>
      <c r="G5733" s="3"/>
      <c r="H5733" s="3"/>
      <c r="I5733" s="2"/>
      <c r="J5733"/>
      <c r="K5733"/>
      <c r="L5733"/>
      <c r="M5733"/>
      <c r="N5733"/>
      <c r="O5733"/>
      <c r="P5733"/>
      <c r="Q5733"/>
      <c r="R5733"/>
      <c r="S5733"/>
      <c r="T5733"/>
      <c r="U5733"/>
      <c r="V5733" s="2"/>
    </row>
    <row r="5734" spans="2:22" x14ac:dyDescent="0.2">
      <c r="B5734" s="2"/>
      <c r="C5734" s="2"/>
      <c r="D5734" s="2"/>
      <c r="E5734" s="2"/>
      <c r="F5734" s="2"/>
      <c r="G5734" s="3"/>
      <c r="H5734" s="3"/>
      <c r="I5734" s="2"/>
      <c r="J5734"/>
      <c r="K5734"/>
      <c r="L5734"/>
      <c r="M5734"/>
      <c r="N5734"/>
      <c r="O5734"/>
      <c r="P5734"/>
      <c r="Q5734"/>
      <c r="R5734"/>
      <c r="S5734"/>
      <c r="T5734"/>
      <c r="U5734"/>
      <c r="V5734" s="2"/>
    </row>
    <row r="5735" spans="2:22" x14ac:dyDescent="0.2">
      <c r="B5735" s="2"/>
      <c r="C5735" s="2"/>
      <c r="D5735" s="2"/>
      <c r="E5735" s="2"/>
      <c r="F5735" s="2"/>
      <c r="G5735" s="3"/>
      <c r="H5735" s="3"/>
      <c r="I5735" s="2"/>
      <c r="J5735"/>
      <c r="K5735"/>
      <c r="L5735"/>
      <c r="M5735"/>
      <c r="N5735"/>
      <c r="O5735"/>
      <c r="P5735"/>
      <c r="Q5735"/>
      <c r="R5735"/>
      <c r="S5735"/>
      <c r="T5735"/>
      <c r="U5735"/>
      <c r="V5735" s="2"/>
    </row>
    <row r="5736" spans="2:22" x14ac:dyDescent="0.2">
      <c r="B5736" s="2"/>
      <c r="C5736" s="2"/>
      <c r="D5736" s="2"/>
      <c r="E5736" s="2"/>
      <c r="F5736" s="2"/>
      <c r="G5736" s="3"/>
      <c r="H5736" s="3"/>
      <c r="I5736" s="2"/>
      <c r="J5736"/>
      <c r="K5736"/>
      <c r="L5736"/>
      <c r="M5736"/>
      <c r="N5736"/>
      <c r="O5736"/>
      <c r="P5736"/>
      <c r="Q5736"/>
      <c r="R5736"/>
      <c r="S5736"/>
      <c r="T5736"/>
      <c r="U5736"/>
      <c r="V5736" s="2"/>
    </row>
    <row r="5737" spans="2:22" x14ac:dyDescent="0.2">
      <c r="B5737" s="2"/>
      <c r="C5737" s="2"/>
      <c r="D5737" s="2"/>
      <c r="E5737" s="2"/>
      <c r="F5737" s="2"/>
      <c r="G5737" s="3"/>
      <c r="H5737" s="3"/>
      <c r="I5737" s="2"/>
      <c r="J5737"/>
      <c r="K5737"/>
      <c r="L5737"/>
      <c r="M5737"/>
      <c r="N5737"/>
      <c r="O5737"/>
      <c r="P5737"/>
      <c r="Q5737"/>
      <c r="R5737"/>
      <c r="S5737"/>
      <c r="T5737"/>
      <c r="U5737"/>
      <c r="V5737" s="2"/>
    </row>
    <row r="5738" spans="2:22" x14ac:dyDescent="0.2">
      <c r="B5738" s="2"/>
      <c r="C5738" s="2"/>
      <c r="D5738" s="2"/>
      <c r="E5738" s="2"/>
      <c r="F5738" s="2"/>
      <c r="G5738" s="3"/>
      <c r="H5738" s="3"/>
      <c r="I5738" s="2"/>
      <c r="J5738"/>
      <c r="K5738"/>
      <c r="L5738"/>
      <c r="M5738"/>
      <c r="N5738"/>
      <c r="O5738"/>
      <c r="P5738"/>
      <c r="Q5738"/>
      <c r="R5738"/>
      <c r="S5738"/>
      <c r="T5738"/>
      <c r="U5738"/>
      <c r="V5738" s="2"/>
    </row>
    <row r="5739" spans="2:22" x14ac:dyDescent="0.2">
      <c r="B5739" s="2"/>
      <c r="C5739" s="2"/>
      <c r="D5739" s="2"/>
      <c r="E5739" s="2"/>
      <c r="F5739" s="2"/>
      <c r="G5739" s="3"/>
      <c r="H5739" s="3"/>
      <c r="I5739" s="2"/>
      <c r="J5739"/>
      <c r="K5739"/>
      <c r="L5739"/>
      <c r="M5739"/>
      <c r="N5739"/>
      <c r="O5739"/>
      <c r="P5739"/>
      <c r="Q5739"/>
      <c r="R5739"/>
      <c r="S5739"/>
      <c r="T5739"/>
      <c r="U5739"/>
      <c r="V5739" s="2"/>
    </row>
    <row r="5740" spans="2:22" x14ac:dyDescent="0.2">
      <c r="B5740" s="2"/>
      <c r="C5740" s="2"/>
      <c r="D5740" s="2"/>
      <c r="E5740" s="2"/>
      <c r="F5740" s="2"/>
      <c r="G5740" s="3"/>
      <c r="H5740" s="3"/>
      <c r="I5740" s="2"/>
      <c r="J5740"/>
      <c r="K5740"/>
      <c r="L5740"/>
      <c r="M5740"/>
      <c r="N5740"/>
      <c r="O5740"/>
      <c r="P5740"/>
      <c r="Q5740"/>
      <c r="R5740"/>
      <c r="S5740"/>
      <c r="T5740"/>
      <c r="U5740"/>
      <c r="V5740" s="2"/>
    </row>
    <row r="5741" spans="2:22" x14ac:dyDescent="0.2">
      <c r="B5741" s="2"/>
      <c r="C5741" s="2"/>
      <c r="D5741" s="2"/>
      <c r="E5741" s="2"/>
      <c r="F5741" s="2"/>
      <c r="G5741" s="3"/>
      <c r="H5741" s="3"/>
      <c r="I5741" s="2"/>
      <c r="J5741"/>
      <c r="K5741"/>
      <c r="L5741"/>
      <c r="M5741"/>
      <c r="N5741"/>
      <c r="O5741"/>
      <c r="P5741"/>
      <c r="Q5741"/>
      <c r="R5741"/>
      <c r="S5741"/>
      <c r="T5741"/>
      <c r="U5741"/>
      <c r="V5741" s="2"/>
    </row>
    <row r="5742" spans="2:22" x14ac:dyDescent="0.2">
      <c r="B5742" s="2"/>
      <c r="C5742" s="2"/>
      <c r="D5742" s="2"/>
      <c r="E5742" s="2"/>
      <c r="F5742" s="2"/>
      <c r="G5742" s="3"/>
      <c r="H5742" s="3"/>
      <c r="I5742" s="2"/>
      <c r="J5742"/>
      <c r="K5742"/>
      <c r="L5742"/>
      <c r="M5742"/>
      <c r="N5742"/>
      <c r="O5742"/>
      <c r="P5742"/>
      <c r="Q5742"/>
      <c r="R5742"/>
      <c r="S5742"/>
      <c r="T5742"/>
      <c r="U5742"/>
      <c r="V5742" s="2"/>
    </row>
    <row r="5743" spans="2:22" x14ac:dyDescent="0.2">
      <c r="B5743" s="2"/>
      <c r="C5743" s="2"/>
      <c r="D5743" s="2"/>
      <c r="E5743" s="2"/>
      <c r="F5743" s="2"/>
      <c r="G5743" s="3"/>
      <c r="H5743" s="3"/>
      <c r="I5743" s="2"/>
      <c r="J5743"/>
      <c r="K5743"/>
      <c r="L5743"/>
      <c r="M5743"/>
      <c r="N5743"/>
      <c r="O5743"/>
      <c r="P5743"/>
      <c r="Q5743"/>
      <c r="R5743"/>
      <c r="S5743"/>
      <c r="T5743"/>
      <c r="U5743"/>
      <c r="V5743" s="2"/>
    </row>
    <row r="5744" spans="2:22" x14ac:dyDescent="0.2">
      <c r="B5744" s="2"/>
      <c r="C5744" s="2"/>
      <c r="D5744" s="2"/>
      <c r="E5744" s="2"/>
      <c r="F5744" s="2"/>
      <c r="G5744" s="3"/>
      <c r="H5744" s="3"/>
      <c r="I5744" s="2"/>
      <c r="J5744"/>
      <c r="K5744"/>
      <c r="L5744"/>
      <c r="M5744"/>
      <c r="N5744"/>
      <c r="O5744"/>
      <c r="P5744"/>
      <c r="Q5744"/>
      <c r="R5744"/>
      <c r="S5744"/>
      <c r="T5744"/>
      <c r="U5744"/>
      <c r="V5744" s="2"/>
    </row>
    <row r="5745" spans="2:22" x14ac:dyDescent="0.2">
      <c r="B5745" s="2"/>
      <c r="C5745" s="2"/>
      <c r="D5745" s="2"/>
      <c r="E5745" s="2"/>
      <c r="F5745" s="2"/>
      <c r="G5745" s="3"/>
      <c r="H5745" s="3"/>
      <c r="I5745" s="2"/>
      <c r="J5745"/>
      <c r="K5745"/>
      <c r="L5745"/>
      <c r="M5745"/>
      <c r="N5745"/>
      <c r="O5745"/>
      <c r="P5745"/>
      <c r="Q5745"/>
      <c r="R5745"/>
      <c r="S5745"/>
      <c r="T5745"/>
      <c r="U5745"/>
      <c r="V5745" s="2"/>
    </row>
    <row r="5746" spans="2:22" x14ac:dyDescent="0.2">
      <c r="B5746" s="2"/>
      <c r="C5746" s="2"/>
      <c r="D5746" s="2"/>
      <c r="E5746" s="2"/>
      <c r="F5746" s="2"/>
      <c r="G5746" s="3"/>
      <c r="H5746" s="3"/>
      <c r="I5746" s="2"/>
      <c r="J5746"/>
      <c r="K5746"/>
      <c r="L5746"/>
      <c r="M5746"/>
      <c r="N5746"/>
      <c r="O5746"/>
      <c r="P5746"/>
      <c r="Q5746"/>
      <c r="R5746"/>
      <c r="S5746"/>
      <c r="T5746"/>
      <c r="U5746"/>
      <c r="V5746" s="2"/>
    </row>
    <row r="5747" spans="2:22" x14ac:dyDescent="0.2">
      <c r="B5747" s="2"/>
      <c r="C5747" s="2"/>
      <c r="D5747" s="2"/>
      <c r="E5747" s="2"/>
      <c r="F5747" s="2"/>
      <c r="G5747" s="3"/>
      <c r="H5747" s="3"/>
      <c r="I5747" s="2"/>
      <c r="J5747"/>
      <c r="K5747"/>
      <c r="L5747"/>
      <c r="M5747"/>
      <c r="N5747"/>
      <c r="O5747"/>
      <c r="P5747"/>
      <c r="Q5747"/>
      <c r="R5747"/>
      <c r="S5747"/>
      <c r="T5747"/>
      <c r="U5747"/>
      <c r="V5747" s="2"/>
    </row>
    <row r="5748" spans="2:22" x14ac:dyDescent="0.2">
      <c r="B5748" s="2"/>
      <c r="C5748" s="2"/>
      <c r="D5748" s="2"/>
      <c r="E5748" s="2"/>
      <c r="F5748" s="2"/>
      <c r="G5748" s="3"/>
      <c r="H5748" s="3"/>
      <c r="I5748" s="2"/>
      <c r="J5748"/>
      <c r="K5748"/>
      <c r="L5748"/>
      <c r="M5748"/>
      <c r="N5748"/>
      <c r="O5748"/>
      <c r="P5748"/>
      <c r="Q5748"/>
      <c r="R5748"/>
      <c r="S5748"/>
      <c r="T5748"/>
      <c r="U5748"/>
      <c r="V5748" s="2"/>
    </row>
    <row r="5749" spans="2:22" x14ac:dyDescent="0.2">
      <c r="B5749" s="2"/>
      <c r="C5749" s="2"/>
      <c r="D5749" s="2"/>
      <c r="E5749" s="2"/>
      <c r="F5749" s="2"/>
      <c r="G5749" s="3"/>
      <c r="H5749" s="3"/>
      <c r="I5749" s="2"/>
      <c r="J5749"/>
      <c r="K5749"/>
      <c r="L5749"/>
      <c r="M5749"/>
      <c r="N5749"/>
      <c r="O5749"/>
      <c r="P5749"/>
      <c r="Q5749"/>
      <c r="R5749"/>
      <c r="S5749"/>
      <c r="T5749"/>
      <c r="U5749"/>
      <c r="V5749" s="2"/>
    </row>
    <row r="5750" spans="2:22" x14ac:dyDescent="0.2">
      <c r="B5750" s="2"/>
      <c r="C5750" s="2"/>
      <c r="D5750" s="2"/>
      <c r="E5750" s="2"/>
      <c r="F5750" s="2"/>
      <c r="G5750" s="3"/>
      <c r="H5750" s="3"/>
      <c r="I5750" s="2"/>
      <c r="J5750"/>
      <c r="K5750"/>
      <c r="L5750"/>
      <c r="M5750"/>
      <c r="N5750"/>
      <c r="O5750"/>
      <c r="P5750"/>
      <c r="Q5750"/>
      <c r="R5750"/>
      <c r="S5750"/>
      <c r="T5750"/>
      <c r="U5750"/>
      <c r="V5750" s="2"/>
    </row>
    <row r="5751" spans="2:22" x14ac:dyDescent="0.2">
      <c r="B5751" s="2"/>
      <c r="C5751" s="2"/>
      <c r="D5751" s="2"/>
      <c r="E5751" s="2"/>
      <c r="F5751" s="2"/>
      <c r="G5751" s="3"/>
      <c r="H5751" s="3"/>
      <c r="I5751" s="2"/>
      <c r="J5751"/>
      <c r="K5751"/>
      <c r="L5751"/>
      <c r="M5751"/>
      <c r="N5751"/>
      <c r="O5751"/>
      <c r="P5751"/>
      <c r="Q5751"/>
      <c r="R5751"/>
      <c r="S5751"/>
      <c r="T5751"/>
      <c r="U5751"/>
      <c r="V5751" s="2"/>
    </row>
    <row r="5752" spans="2:22" x14ac:dyDescent="0.2">
      <c r="B5752" s="2"/>
      <c r="C5752" s="2"/>
      <c r="D5752" s="2"/>
      <c r="E5752" s="2"/>
      <c r="F5752" s="2"/>
      <c r="G5752" s="3"/>
      <c r="H5752" s="3"/>
      <c r="I5752" s="2"/>
      <c r="J5752"/>
      <c r="K5752"/>
      <c r="L5752"/>
      <c r="M5752"/>
      <c r="N5752"/>
      <c r="O5752"/>
      <c r="P5752"/>
      <c r="Q5752"/>
      <c r="R5752"/>
      <c r="S5752"/>
      <c r="T5752"/>
      <c r="U5752"/>
      <c r="V5752" s="2"/>
    </row>
    <row r="5753" spans="2:22" x14ac:dyDescent="0.2">
      <c r="B5753" s="2"/>
      <c r="C5753" s="2"/>
      <c r="D5753" s="2"/>
      <c r="E5753" s="2"/>
      <c r="F5753" s="2"/>
      <c r="G5753" s="3"/>
      <c r="H5753" s="3"/>
      <c r="I5753" s="2"/>
      <c r="J5753"/>
      <c r="K5753"/>
      <c r="L5753"/>
      <c r="M5753"/>
      <c r="N5753"/>
      <c r="O5753"/>
      <c r="P5753"/>
      <c r="Q5753"/>
      <c r="R5753"/>
      <c r="S5753"/>
      <c r="T5753"/>
      <c r="U5753"/>
      <c r="V5753" s="2"/>
    </row>
    <row r="5754" spans="2:22" x14ac:dyDescent="0.2">
      <c r="B5754" s="2"/>
      <c r="C5754" s="2"/>
      <c r="D5754" s="2"/>
      <c r="E5754" s="2"/>
      <c r="F5754" s="2"/>
      <c r="G5754" s="3"/>
      <c r="H5754" s="3"/>
      <c r="I5754" s="2"/>
      <c r="J5754"/>
      <c r="K5754"/>
      <c r="L5754"/>
      <c r="M5754"/>
      <c r="N5754"/>
      <c r="O5754"/>
      <c r="P5754"/>
      <c r="Q5754"/>
      <c r="R5754"/>
      <c r="S5754"/>
      <c r="T5754"/>
      <c r="U5754"/>
      <c r="V5754" s="2"/>
    </row>
    <row r="5755" spans="2:22" x14ac:dyDescent="0.2">
      <c r="B5755" s="2"/>
      <c r="C5755" s="2"/>
      <c r="D5755" s="2"/>
      <c r="E5755" s="2"/>
      <c r="F5755" s="2"/>
      <c r="G5755" s="3"/>
      <c r="H5755" s="3"/>
      <c r="I5755" s="2"/>
      <c r="J5755"/>
      <c r="K5755"/>
      <c r="L5755"/>
      <c r="M5755"/>
      <c r="N5755"/>
      <c r="O5755"/>
      <c r="P5755"/>
      <c r="Q5755"/>
      <c r="R5755"/>
      <c r="S5755"/>
      <c r="T5755"/>
      <c r="U5755"/>
      <c r="V5755" s="2"/>
    </row>
    <row r="5756" spans="2:22" x14ac:dyDescent="0.2">
      <c r="B5756" s="2"/>
      <c r="C5756" s="2"/>
      <c r="D5756" s="2"/>
      <c r="E5756" s="2"/>
      <c r="F5756" s="2"/>
      <c r="G5756" s="3"/>
      <c r="H5756" s="3"/>
      <c r="I5756" s="2"/>
      <c r="J5756"/>
      <c r="K5756"/>
      <c r="L5756"/>
      <c r="M5756"/>
      <c r="N5756"/>
      <c r="O5756"/>
      <c r="P5756"/>
      <c r="Q5756"/>
      <c r="R5756"/>
      <c r="S5756"/>
      <c r="T5756"/>
      <c r="U5756"/>
      <c r="V5756" s="2"/>
    </row>
    <row r="5757" spans="2:22" x14ac:dyDescent="0.2">
      <c r="B5757" s="2"/>
      <c r="C5757" s="2"/>
      <c r="D5757" s="2"/>
      <c r="E5757" s="2"/>
      <c r="F5757" s="2"/>
      <c r="G5757" s="3"/>
      <c r="H5757" s="3"/>
      <c r="I5757" s="2"/>
      <c r="J5757"/>
      <c r="K5757"/>
      <c r="L5757"/>
      <c r="M5757"/>
      <c r="N5757"/>
      <c r="O5757"/>
      <c r="P5757"/>
      <c r="Q5757"/>
      <c r="R5757"/>
      <c r="S5757"/>
      <c r="T5757"/>
      <c r="U5757"/>
      <c r="V5757" s="2"/>
    </row>
    <row r="5758" spans="2:22" x14ac:dyDescent="0.2">
      <c r="B5758" s="2"/>
      <c r="C5758" s="2"/>
      <c r="D5758" s="2"/>
      <c r="E5758" s="2"/>
      <c r="F5758" s="2"/>
      <c r="G5758" s="3"/>
      <c r="H5758" s="3"/>
      <c r="I5758" s="2"/>
      <c r="J5758"/>
      <c r="K5758"/>
      <c r="L5758"/>
      <c r="M5758"/>
      <c r="N5758"/>
      <c r="O5758"/>
      <c r="P5758"/>
      <c r="Q5758"/>
      <c r="R5758"/>
      <c r="S5758"/>
      <c r="T5758"/>
      <c r="U5758"/>
      <c r="V5758" s="2"/>
    </row>
    <row r="5759" spans="2:22" x14ac:dyDescent="0.2">
      <c r="B5759" s="2"/>
      <c r="C5759" s="2"/>
      <c r="D5759" s="2"/>
      <c r="E5759" s="2"/>
      <c r="F5759" s="2"/>
      <c r="G5759" s="3"/>
      <c r="H5759" s="3"/>
      <c r="I5759" s="2"/>
      <c r="J5759"/>
      <c r="K5759"/>
      <c r="L5759"/>
      <c r="M5759"/>
      <c r="N5759"/>
      <c r="O5759"/>
      <c r="P5759"/>
      <c r="Q5759"/>
      <c r="R5759"/>
      <c r="S5759"/>
      <c r="T5759"/>
      <c r="U5759"/>
      <c r="V5759" s="2"/>
    </row>
    <row r="5760" spans="2:22" x14ac:dyDescent="0.2">
      <c r="B5760" s="2"/>
      <c r="C5760" s="2"/>
      <c r="D5760" s="2"/>
      <c r="E5760" s="2"/>
      <c r="F5760" s="2"/>
      <c r="G5760" s="3"/>
      <c r="H5760" s="3"/>
      <c r="I5760" s="2"/>
      <c r="J5760"/>
      <c r="K5760"/>
      <c r="L5760"/>
      <c r="M5760"/>
      <c r="N5760"/>
      <c r="O5760"/>
      <c r="P5760"/>
      <c r="Q5760"/>
      <c r="R5760"/>
      <c r="S5760"/>
      <c r="T5760"/>
      <c r="U5760"/>
      <c r="V5760" s="2"/>
    </row>
    <row r="5761" spans="2:22" x14ac:dyDescent="0.2">
      <c r="B5761" s="2"/>
      <c r="C5761" s="2"/>
      <c r="D5761" s="2"/>
      <c r="E5761" s="2"/>
      <c r="F5761" s="2"/>
      <c r="G5761" s="3"/>
      <c r="H5761" s="3"/>
      <c r="I5761" s="2"/>
      <c r="J5761"/>
      <c r="K5761"/>
      <c r="L5761"/>
      <c r="M5761"/>
      <c r="N5761"/>
      <c r="O5761"/>
      <c r="P5761"/>
      <c r="Q5761"/>
      <c r="R5761"/>
      <c r="S5761"/>
      <c r="T5761"/>
      <c r="U5761"/>
      <c r="V5761" s="2"/>
    </row>
    <row r="5762" spans="2:22" x14ac:dyDescent="0.2">
      <c r="B5762" s="2"/>
      <c r="C5762" s="2"/>
      <c r="D5762" s="2"/>
      <c r="E5762" s="2"/>
      <c r="F5762" s="2"/>
      <c r="G5762" s="3"/>
      <c r="H5762" s="3"/>
      <c r="I5762" s="2"/>
      <c r="J5762"/>
      <c r="K5762"/>
      <c r="L5762"/>
      <c r="M5762"/>
      <c r="N5762"/>
      <c r="O5762"/>
      <c r="P5762"/>
      <c r="Q5762"/>
      <c r="R5762"/>
      <c r="S5762"/>
      <c r="T5762"/>
      <c r="U5762"/>
      <c r="V5762" s="2"/>
    </row>
    <row r="5763" spans="2:22" x14ac:dyDescent="0.2">
      <c r="B5763" s="2"/>
      <c r="C5763" s="2"/>
      <c r="D5763" s="2"/>
      <c r="E5763" s="2"/>
      <c r="F5763" s="2"/>
      <c r="G5763" s="3"/>
      <c r="H5763" s="3"/>
      <c r="I5763" s="2"/>
      <c r="J5763"/>
      <c r="K5763"/>
      <c r="L5763"/>
      <c r="M5763"/>
      <c r="N5763"/>
      <c r="O5763"/>
      <c r="P5763"/>
      <c r="Q5763"/>
      <c r="R5763"/>
      <c r="S5763"/>
      <c r="T5763"/>
      <c r="U5763"/>
      <c r="V5763" s="2"/>
    </row>
    <row r="5764" spans="2:22" x14ac:dyDescent="0.2">
      <c r="B5764" s="2"/>
      <c r="C5764" s="2"/>
      <c r="D5764" s="2"/>
      <c r="E5764" s="2"/>
      <c r="F5764" s="2"/>
      <c r="G5764" s="3"/>
      <c r="H5764" s="3"/>
      <c r="I5764" s="2"/>
      <c r="J5764"/>
      <c r="K5764"/>
      <c r="L5764"/>
      <c r="M5764"/>
      <c r="N5764"/>
      <c r="O5764"/>
      <c r="P5764"/>
      <c r="Q5764"/>
      <c r="R5764"/>
      <c r="S5764"/>
      <c r="T5764"/>
      <c r="U5764"/>
      <c r="V5764" s="2"/>
    </row>
    <row r="5765" spans="2:22" x14ac:dyDescent="0.2">
      <c r="B5765" s="2"/>
      <c r="C5765" s="2"/>
      <c r="D5765" s="2"/>
      <c r="E5765" s="2"/>
      <c r="F5765" s="2"/>
      <c r="G5765" s="3"/>
      <c r="H5765" s="3"/>
      <c r="I5765" s="2"/>
      <c r="J5765"/>
      <c r="K5765"/>
      <c r="L5765"/>
      <c r="M5765"/>
      <c r="N5765"/>
      <c r="O5765"/>
      <c r="P5765"/>
      <c r="Q5765"/>
      <c r="R5765"/>
      <c r="S5765"/>
      <c r="T5765"/>
      <c r="U5765"/>
      <c r="V5765" s="2"/>
    </row>
    <row r="5766" spans="2:22" x14ac:dyDescent="0.2">
      <c r="B5766" s="2"/>
      <c r="C5766" s="2"/>
      <c r="D5766" s="2"/>
      <c r="E5766" s="2"/>
      <c r="F5766" s="2"/>
      <c r="G5766" s="3"/>
      <c r="H5766" s="3"/>
      <c r="I5766" s="2"/>
      <c r="J5766"/>
      <c r="K5766"/>
      <c r="L5766"/>
      <c r="M5766"/>
      <c r="N5766"/>
      <c r="O5766"/>
      <c r="P5766"/>
      <c r="Q5766"/>
      <c r="R5766"/>
      <c r="S5766"/>
      <c r="T5766"/>
      <c r="U5766"/>
      <c r="V5766" s="2"/>
    </row>
    <row r="5767" spans="2:22" x14ac:dyDescent="0.2">
      <c r="B5767" s="2"/>
      <c r="C5767" s="2"/>
      <c r="D5767" s="2"/>
      <c r="E5767" s="2"/>
      <c r="F5767" s="2"/>
      <c r="G5767" s="3"/>
      <c r="H5767" s="3"/>
      <c r="I5767" s="2"/>
      <c r="J5767"/>
      <c r="K5767"/>
      <c r="L5767"/>
      <c r="M5767"/>
      <c r="N5767"/>
      <c r="O5767"/>
      <c r="P5767"/>
      <c r="Q5767"/>
      <c r="R5767"/>
      <c r="S5767"/>
      <c r="T5767"/>
      <c r="U5767"/>
      <c r="V5767" s="2"/>
    </row>
    <row r="5768" spans="2:22" x14ac:dyDescent="0.2">
      <c r="B5768" s="2"/>
      <c r="C5768" s="2"/>
      <c r="D5768" s="2"/>
      <c r="E5768" s="2"/>
      <c r="F5768" s="2"/>
      <c r="G5768" s="3"/>
      <c r="H5768" s="3"/>
      <c r="I5768" s="2"/>
      <c r="J5768"/>
      <c r="K5768"/>
      <c r="L5768"/>
      <c r="M5768"/>
      <c r="N5768"/>
      <c r="O5768"/>
      <c r="P5768"/>
      <c r="Q5768"/>
      <c r="R5768"/>
      <c r="S5768"/>
      <c r="T5768"/>
      <c r="U5768"/>
      <c r="V5768" s="2"/>
    </row>
    <row r="5769" spans="2:22" x14ac:dyDescent="0.2">
      <c r="B5769" s="2"/>
      <c r="C5769" s="2"/>
      <c r="D5769" s="2"/>
      <c r="E5769" s="2"/>
      <c r="F5769" s="2"/>
      <c r="G5769" s="3"/>
      <c r="H5769" s="3"/>
      <c r="I5769" s="2"/>
      <c r="J5769"/>
      <c r="K5769"/>
      <c r="L5769"/>
      <c r="M5769"/>
      <c r="N5769"/>
      <c r="O5769"/>
      <c r="P5769"/>
      <c r="Q5769"/>
      <c r="R5769"/>
      <c r="S5769"/>
      <c r="T5769"/>
      <c r="U5769"/>
      <c r="V5769" s="2"/>
    </row>
    <row r="5770" spans="2:22" x14ac:dyDescent="0.2">
      <c r="B5770" s="2"/>
      <c r="C5770" s="2"/>
      <c r="D5770" s="2"/>
      <c r="E5770" s="2"/>
      <c r="F5770" s="2"/>
      <c r="G5770" s="3"/>
      <c r="H5770" s="3"/>
      <c r="I5770" s="2"/>
      <c r="J5770"/>
      <c r="K5770"/>
      <c r="L5770"/>
      <c r="M5770"/>
      <c r="N5770"/>
      <c r="O5770"/>
      <c r="P5770"/>
      <c r="Q5770"/>
      <c r="R5770"/>
      <c r="S5770"/>
      <c r="T5770"/>
      <c r="U5770"/>
      <c r="V5770" s="2"/>
    </row>
    <row r="5771" spans="2:22" x14ac:dyDescent="0.2">
      <c r="B5771" s="2"/>
      <c r="C5771" s="2"/>
      <c r="D5771" s="2"/>
      <c r="E5771" s="2"/>
      <c r="F5771" s="2"/>
      <c r="G5771" s="3"/>
      <c r="H5771" s="3"/>
      <c r="I5771" s="2"/>
      <c r="J5771"/>
      <c r="K5771"/>
      <c r="L5771"/>
      <c r="M5771"/>
      <c r="N5771"/>
      <c r="O5771"/>
      <c r="P5771"/>
      <c r="Q5771"/>
      <c r="R5771"/>
      <c r="S5771"/>
      <c r="T5771"/>
      <c r="U5771"/>
      <c r="V5771" s="2"/>
    </row>
    <row r="5772" spans="2:22" x14ac:dyDescent="0.2">
      <c r="B5772" s="2"/>
      <c r="C5772" s="2"/>
      <c r="D5772" s="2"/>
      <c r="E5772" s="2"/>
      <c r="F5772" s="2"/>
      <c r="G5772" s="3"/>
      <c r="H5772" s="3"/>
      <c r="I5772" s="2"/>
      <c r="J5772"/>
      <c r="K5772"/>
      <c r="L5772"/>
      <c r="M5772"/>
      <c r="N5772"/>
      <c r="O5772"/>
      <c r="P5772"/>
      <c r="Q5772"/>
      <c r="R5772"/>
      <c r="S5772"/>
      <c r="T5772"/>
      <c r="U5772"/>
      <c r="V5772" s="2"/>
    </row>
    <row r="5773" spans="2:22" x14ac:dyDescent="0.2">
      <c r="B5773" s="2"/>
      <c r="C5773" s="2"/>
      <c r="D5773" s="2"/>
      <c r="E5773" s="2"/>
      <c r="F5773" s="2"/>
      <c r="G5773" s="3"/>
      <c r="H5773" s="3"/>
      <c r="I5773" s="2"/>
      <c r="J5773"/>
      <c r="K5773"/>
      <c r="L5773"/>
      <c r="M5773"/>
      <c r="N5773"/>
      <c r="O5773"/>
      <c r="P5773"/>
      <c r="Q5773"/>
      <c r="R5773"/>
      <c r="S5773"/>
      <c r="T5773"/>
      <c r="U5773"/>
      <c r="V5773" s="2"/>
    </row>
    <row r="5774" spans="2:22" x14ac:dyDescent="0.2">
      <c r="B5774" s="2"/>
      <c r="C5774" s="2"/>
      <c r="D5774" s="2"/>
      <c r="E5774" s="2"/>
      <c r="F5774" s="2"/>
      <c r="G5774" s="3"/>
      <c r="H5774" s="3"/>
      <c r="I5774" s="2"/>
      <c r="J5774"/>
      <c r="K5774"/>
      <c r="L5774"/>
      <c r="M5774"/>
      <c r="N5774"/>
      <c r="O5774"/>
      <c r="P5774"/>
      <c r="Q5774"/>
      <c r="R5774"/>
      <c r="S5774"/>
      <c r="T5774"/>
      <c r="U5774"/>
      <c r="V5774" s="2"/>
    </row>
    <row r="5775" spans="2:22" x14ac:dyDescent="0.2">
      <c r="B5775" s="2"/>
      <c r="C5775" s="2"/>
      <c r="D5775" s="2"/>
      <c r="E5775" s="2"/>
      <c r="F5775" s="2"/>
      <c r="G5775" s="3"/>
      <c r="H5775" s="3"/>
      <c r="I5775" s="2"/>
      <c r="J5775"/>
      <c r="K5775"/>
      <c r="L5775"/>
      <c r="M5775"/>
      <c r="N5775"/>
      <c r="O5775"/>
      <c r="P5775"/>
      <c r="Q5775"/>
      <c r="R5775"/>
      <c r="S5775"/>
      <c r="T5775"/>
      <c r="U5775"/>
      <c r="V5775" s="2"/>
    </row>
    <row r="5776" spans="2:22" x14ac:dyDescent="0.2">
      <c r="B5776" s="2"/>
      <c r="C5776" s="2"/>
      <c r="D5776" s="2"/>
      <c r="E5776" s="2"/>
      <c r="F5776" s="2"/>
      <c r="G5776" s="3"/>
      <c r="H5776" s="3"/>
      <c r="I5776" s="2"/>
      <c r="J5776"/>
      <c r="K5776"/>
      <c r="L5776"/>
      <c r="M5776"/>
      <c r="N5776"/>
      <c r="O5776"/>
      <c r="P5776"/>
      <c r="Q5776"/>
      <c r="R5776"/>
      <c r="S5776"/>
      <c r="T5776"/>
      <c r="U5776"/>
      <c r="V5776" s="2"/>
    </row>
    <row r="5777" spans="2:22" x14ac:dyDescent="0.2">
      <c r="B5777" s="2"/>
      <c r="C5777" s="2"/>
      <c r="D5777" s="2"/>
      <c r="E5777" s="2"/>
      <c r="F5777" s="2"/>
      <c r="G5777" s="3"/>
      <c r="H5777" s="3"/>
      <c r="I5777" s="2"/>
      <c r="J5777"/>
      <c r="K5777"/>
      <c r="L5777"/>
      <c r="M5777"/>
      <c r="N5777"/>
      <c r="O5777"/>
      <c r="P5777"/>
      <c r="Q5777"/>
      <c r="R5777"/>
      <c r="S5777"/>
      <c r="T5777"/>
      <c r="U5777"/>
      <c r="V5777" s="2"/>
    </row>
    <row r="5778" spans="2:22" x14ac:dyDescent="0.2">
      <c r="B5778" s="2"/>
      <c r="C5778" s="2"/>
      <c r="D5778" s="2"/>
      <c r="E5778" s="2"/>
      <c r="F5778" s="2"/>
      <c r="G5778" s="3"/>
      <c r="H5778" s="3"/>
      <c r="I5778" s="2"/>
      <c r="J5778"/>
      <c r="K5778"/>
      <c r="L5778"/>
      <c r="M5778"/>
      <c r="N5778"/>
      <c r="O5778"/>
      <c r="P5778"/>
      <c r="Q5778"/>
      <c r="R5778"/>
      <c r="S5778"/>
      <c r="T5778"/>
      <c r="U5778"/>
      <c r="V5778" s="2"/>
    </row>
    <row r="5779" spans="2:22" x14ac:dyDescent="0.2">
      <c r="B5779" s="2"/>
      <c r="C5779" s="2"/>
      <c r="D5779" s="2"/>
      <c r="E5779" s="2"/>
      <c r="F5779" s="2"/>
      <c r="G5779" s="3"/>
      <c r="H5779" s="3"/>
      <c r="I5779" s="2"/>
      <c r="J5779"/>
      <c r="K5779"/>
      <c r="L5779"/>
      <c r="M5779"/>
      <c r="N5779"/>
      <c r="O5779"/>
      <c r="P5779"/>
      <c r="Q5779"/>
      <c r="R5779"/>
      <c r="S5779"/>
      <c r="T5779"/>
      <c r="U5779"/>
      <c r="V5779" s="2"/>
    </row>
    <row r="5780" spans="2:22" x14ac:dyDescent="0.2">
      <c r="B5780" s="2"/>
      <c r="C5780" s="2"/>
      <c r="D5780" s="2"/>
      <c r="E5780" s="2"/>
      <c r="F5780" s="2"/>
      <c r="G5780" s="3"/>
      <c r="H5780" s="3"/>
      <c r="I5780" s="2"/>
      <c r="J5780"/>
      <c r="K5780"/>
      <c r="L5780"/>
      <c r="M5780"/>
      <c r="N5780"/>
      <c r="O5780"/>
      <c r="P5780"/>
      <c r="Q5780"/>
      <c r="R5780"/>
      <c r="S5780"/>
      <c r="T5780"/>
      <c r="U5780"/>
      <c r="V5780" s="2"/>
    </row>
    <row r="5781" spans="2:22" x14ac:dyDescent="0.2">
      <c r="B5781" s="2"/>
      <c r="C5781" s="2"/>
      <c r="D5781" s="2"/>
      <c r="E5781" s="2"/>
      <c r="F5781" s="2"/>
      <c r="G5781" s="3"/>
      <c r="H5781" s="3"/>
      <c r="I5781" s="2"/>
      <c r="J5781"/>
      <c r="K5781"/>
      <c r="L5781"/>
      <c r="M5781"/>
      <c r="N5781"/>
      <c r="O5781"/>
      <c r="P5781"/>
      <c r="Q5781"/>
      <c r="R5781"/>
      <c r="S5781"/>
      <c r="T5781"/>
      <c r="U5781"/>
      <c r="V5781" s="2"/>
    </row>
    <row r="5782" spans="2:22" x14ac:dyDescent="0.2">
      <c r="B5782" s="2"/>
      <c r="C5782" s="2"/>
      <c r="D5782" s="2"/>
      <c r="E5782" s="2"/>
      <c r="F5782" s="2"/>
      <c r="G5782" s="3"/>
      <c r="H5782" s="3"/>
      <c r="I5782" s="2"/>
      <c r="J5782"/>
      <c r="K5782"/>
      <c r="L5782"/>
      <c r="M5782"/>
      <c r="N5782"/>
      <c r="O5782"/>
      <c r="P5782"/>
      <c r="Q5782"/>
      <c r="R5782"/>
      <c r="S5782"/>
      <c r="T5782"/>
      <c r="U5782"/>
      <c r="V5782" s="2"/>
    </row>
    <row r="5783" spans="2:22" x14ac:dyDescent="0.2">
      <c r="B5783" s="2"/>
      <c r="C5783" s="2"/>
      <c r="D5783" s="2"/>
      <c r="E5783" s="2"/>
      <c r="F5783" s="2"/>
      <c r="G5783" s="3"/>
      <c r="H5783" s="3"/>
      <c r="I5783" s="2"/>
      <c r="J5783"/>
      <c r="K5783"/>
      <c r="L5783"/>
      <c r="M5783"/>
      <c r="N5783"/>
      <c r="O5783"/>
      <c r="P5783"/>
      <c r="Q5783"/>
      <c r="R5783"/>
      <c r="S5783"/>
      <c r="T5783"/>
      <c r="U5783"/>
      <c r="V5783" s="2"/>
    </row>
    <row r="5784" spans="2:22" x14ac:dyDescent="0.2">
      <c r="B5784" s="2"/>
      <c r="C5784" s="2"/>
      <c r="D5784" s="2"/>
      <c r="E5784" s="2"/>
      <c r="F5784" s="2"/>
      <c r="G5784" s="3"/>
      <c r="H5784" s="3"/>
      <c r="I5784" s="2"/>
      <c r="J5784"/>
      <c r="K5784"/>
      <c r="L5784"/>
      <c r="M5784"/>
      <c r="N5784"/>
      <c r="O5784"/>
      <c r="P5784"/>
      <c r="Q5784"/>
      <c r="R5784"/>
      <c r="S5784"/>
      <c r="T5784"/>
      <c r="U5784"/>
      <c r="V5784" s="2"/>
    </row>
    <row r="5785" spans="2:22" x14ac:dyDescent="0.2">
      <c r="B5785" s="2"/>
      <c r="C5785" s="2"/>
      <c r="D5785" s="2"/>
      <c r="E5785" s="2"/>
      <c r="F5785" s="2"/>
      <c r="G5785" s="3"/>
      <c r="H5785" s="3"/>
      <c r="I5785" s="2"/>
      <c r="J5785"/>
      <c r="K5785"/>
      <c r="L5785"/>
      <c r="M5785"/>
      <c r="N5785"/>
      <c r="O5785"/>
      <c r="P5785"/>
      <c r="Q5785"/>
      <c r="R5785"/>
      <c r="S5785"/>
      <c r="T5785"/>
      <c r="U5785"/>
      <c r="V5785" s="2"/>
    </row>
    <row r="5786" spans="2:22" x14ac:dyDescent="0.2">
      <c r="B5786" s="2"/>
      <c r="C5786" s="2"/>
      <c r="D5786" s="2"/>
      <c r="E5786" s="2"/>
      <c r="F5786" s="2"/>
      <c r="G5786" s="3"/>
      <c r="H5786" s="3"/>
      <c r="I5786" s="2"/>
      <c r="J5786"/>
      <c r="K5786"/>
      <c r="L5786"/>
      <c r="M5786"/>
      <c r="N5786"/>
      <c r="O5786"/>
      <c r="P5786"/>
      <c r="Q5786"/>
      <c r="R5786"/>
      <c r="S5786"/>
      <c r="T5786"/>
      <c r="U5786"/>
      <c r="V5786" s="2"/>
    </row>
    <row r="5787" spans="2:22" x14ac:dyDescent="0.2">
      <c r="B5787" s="2"/>
      <c r="C5787" s="2"/>
      <c r="D5787" s="2"/>
      <c r="E5787" s="2"/>
      <c r="F5787" s="2"/>
      <c r="G5787" s="3"/>
      <c r="H5787" s="3"/>
      <c r="I5787" s="2"/>
      <c r="J5787"/>
      <c r="K5787"/>
      <c r="L5787"/>
      <c r="M5787"/>
      <c r="N5787"/>
      <c r="O5787"/>
      <c r="P5787"/>
      <c r="Q5787"/>
      <c r="R5787"/>
      <c r="S5787"/>
      <c r="T5787"/>
      <c r="U5787"/>
      <c r="V5787" s="2"/>
    </row>
    <row r="5788" spans="2:22" x14ac:dyDescent="0.2">
      <c r="B5788" s="2"/>
      <c r="C5788" s="2"/>
      <c r="D5788" s="2"/>
      <c r="E5788" s="2"/>
      <c r="F5788" s="2"/>
      <c r="G5788" s="3"/>
      <c r="H5788" s="3"/>
      <c r="I5788" s="2"/>
      <c r="J5788"/>
      <c r="K5788"/>
      <c r="L5788"/>
      <c r="M5788"/>
      <c r="N5788"/>
      <c r="O5788"/>
      <c r="P5788"/>
      <c r="Q5788"/>
      <c r="R5788"/>
      <c r="S5788"/>
      <c r="T5788"/>
      <c r="U5788"/>
      <c r="V5788" s="2"/>
    </row>
    <row r="5789" spans="2:22" x14ac:dyDescent="0.2">
      <c r="B5789" s="2"/>
      <c r="C5789" s="2"/>
      <c r="D5789" s="2"/>
      <c r="E5789" s="2"/>
      <c r="F5789" s="2"/>
      <c r="G5789" s="3"/>
      <c r="H5789" s="3"/>
      <c r="I5789" s="2"/>
      <c r="J5789"/>
      <c r="K5789"/>
      <c r="L5789"/>
      <c r="M5789"/>
      <c r="N5789"/>
      <c r="O5789"/>
      <c r="P5789"/>
      <c r="Q5789"/>
      <c r="R5789"/>
      <c r="S5789"/>
      <c r="T5789"/>
      <c r="U5789"/>
      <c r="V5789" s="2"/>
    </row>
    <row r="5790" spans="2:22" x14ac:dyDescent="0.2">
      <c r="B5790" s="2"/>
      <c r="C5790" s="2"/>
      <c r="D5790" s="2"/>
      <c r="E5790" s="2"/>
      <c r="F5790" s="2"/>
      <c r="G5790" s="3"/>
      <c r="H5790" s="3"/>
      <c r="I5790" s="2"/>
      <c r="J5790"/>
      <c r="K5790"/>
      <c r="L5790"/>
      <c r="M5790"/>
      <c r="N5790"/>
      <c r="O5790"/>
      <c r="P5790"/>
      <c r="Q5790"/>
      <c r="R5790"/>
      <c r="S5790"/>
      <c r="T5790"/>
      <c r="U5790"/>
      <c r="V5790" s="2"/>
    </row>
    <row r="5791" spans="2:22" x14ac:dyDescent="0.2">
      <c r="B5791" s="2"/>
      <c r="C5791" s="2"/>
      <c r="D5791" s="2"/>
      <c r="E5791" s="2"/>
      <c r="F5791" s="2"/>
      <c r="G5791" s="3"/>
      <c r="H5791" s="3"/>
      <c r="I5791" s="2"/>
      <c r="J5791"/>
      <c r="K5791"/>
      <c r="L5791"/>
      <c r="M5791"/>
      <c r="N5791"/>
      <c r="O5791"/>
      <c r="P5791"/>
      <c r="Q5791"/>
      <c r="R5791"/>
      <c r="S5791"/>
      <c r="T5791"/>
      <c r="U5791"/>
      <c r="V5791" s="2"/>
    </row>
    <row r="5792" spans="2:22" x14ac:dyDescent="0.2">
      <c r="B5792" s="2"/>
      <c r="C5792" s="2"/>
      <c r="D5792" s="2"/>
      <c r="E5792" s="2"/>
      <c r="F5792" s="2"/>
      <c r="G5792" s="3"/>
      <c r="H5792" s="3"/>
      <c r="I5792" s="2"/>
      <c r="J5792"/>
      <c r="K5792"/>
      <c r="L5792"/>
      <c r="M5792"/>
      <c r="N5792"/>
      <c r="O5792"/>
      <c r="P5792"/>
      <c r="Q5792"/>
      <c r="R5792"/>
      <c r="S5792"/>
      <c r="T5792"/>
      <c r="U5792"/>
      <c r="V5792" s="2"/>
    </row>
    <row r="5793" spans="2:22" x14ac:dyDescent="0.2">
      <c r="B5793" s="2"/>
      <c r="C5793" s="2"/>
      <c r="D5793" s="2"/>
      <c r="E5793" s="2"/>
      <c r="F5793" s="2"/>
      <c r="G5793" s="3"/>
      <c r="H5793" s="3"/>
      <c r="I5793" s="2"/>
      <c r="J5793"/>
      <c r="K5793"/>
      <c r="L5793"/>
      <c r="M5793"/>
      <c r="N5793"/>
      <c r="O5793"/>
      <c r="P5793"/>
      <c r="Q5793"/>
      <c r="R5793"/>
      <c r="S5793"/>
      <c r="T5793"/>
      <c r="U5793"/>
      <c r="V5793" s="2"/>
    </row>
    <row r="5794" spans="2:22" x14ac:dyDescent="0.2">
      <c r="B5794" s="2"/>
      <c r="C5794" s="2"/>
      <c r="D5794" s="2"/>
      <c r="E5794" s="2"/>
      <c r="F5794" s="2"/>
      <c r="G5794" s="3"/>
      <c r="H5794" s="3"/>
      <c r="I5794" s="2"/>
      <c r="J5794"/>
      <c r="K5794"/>
      <c r="L5794"/>
      <c r="M5794"/>
      <c r="N5794"/>
      <c r="O5794"/>
      <c r="P5794"/>
      <c r="Q5794"/>
      <c r="R5794"/>
      <c r="S5794"/>
      <c r="T5794"/>
      <c r="U5794"/>
      <c r="V5794" s="2"/>
    </row>
    <row r="5795" spans="2:22" x14ac:dyDescent="0.2">
      <c r="B5795" s="2"/>
      <c r="C5795" s="2"/>
      <c r="D5795" s="2"/>
      <c r="E5795" s="2"/>
      <c r="F5795" s="2"/>
      <c r="G5795" s="3"/>
      <c r="H5795" s="3"/>
      <c r="I5795" s="2"/>
      <c r="J5795"/>
      <c r="K5795"/>
      <c r="L5795"/>
      <c r="M5795"/>
      <c r="N5795"/>
      <c r="O5795"/>
      <c r="P5795"/>
      <c r="Q5795"/>
      <c r="R5795"/>
      <c r="S5795"/>
      <c r="T5795"/>
      <c r="U5795"/>
      <c r="V5795" s="2"/>
    </row>
    <row r="5796" spans="2:22" x14ac:dyDescent="0.2">
      <c r="B5796" s="2"/>
      <c r="C5796" s="2"/>
      <c r="D5796" s="2"/>
      <c r="E5796" s="2"/>
      <c r="F5796" s="2"/>
      <c r="G5796" s="3"/>
      <c r="H5796" s="3"/>
      <c r="I5796" s="2"/>
      <c r="J5796"/>
      <c r="K5796"/>
      <c r="L5796"/>
      <c r="M5796"/>
      <c r="N5796"/>
      <c r="O5796"/>
      <c r="P5796"/>
      <c r="Q5796"/>
      <c r="R5796"/>
      <c r="S5796"/>
      <c r="T5796"/>
      <c r="U5796"/>
      <c r="V5796" s="2"/>
    </row>
    <row r="5797" spans="2:22" x14ac:dyDescent="0.2">
      <c r="B5797" s="2"/>
      <c r="C5797" s="2"/>
      <c r="D5797" s="2"/>
      <c r="E5797" s="2"/>
      <c r="F5797" s="2"/>
      <c r="G5797" s="3"/>
      <c r="H5797" s="3"/>
      <c r="I5797" s="2"/>
      <c r="J5797"/>
      <c r="K5797"/>
      <c r="L5797"/>
      <c r="M5797"/>
      <c r="N5797"/>
      <c r="O5797"/>
      <c r="P5797"/>
      <c r="Q5797"/>
      <c r="R5797"/>
      <c r="S5797"/>
      <c r="T5797"/>
      <c r="U5797"/>
      <c r="V5797" s="2"/>
    </row>
    <row r="5798" spans="2:22" x14ac:dyDescent="0.2">
      <c r="B5798" s="2"/>
      <c r="C5798" s="2"/>
      <c r="D5798" s="2"/>
      <c r="E5798" s="2"/>
      <c r="F5798" s="2"/>
      <c r="G5798" s="3"/>
      <c r="H5798" s="3"/>
      <c r="I5798" s="2"/>
      <c r="J5798"/>
      <c r="K5798"/>
      <c r="L5798"/>
      <c r="M5798"/>
      <c r="N5798"/>
      <c r="O5798"/>
      <c r="P5798"/>
      <c r="Q5798"/>
      <c r="R5798"/>
      <c r="S5798"/>
      <c r="T5798"/>
      <c r="U5798"/>
      <c r="V5798" s="2"/>
    </row>
    <row r="5799" spans="2:22" x14ac:dyDescent="0.2">
      <c r="B5799" s="2"/>
      <c r="C5799" s="2"/>
      <c r="D5799" s="2"/>
      <c r="E5799" s="2"/>
      <c r="F5799" s="2"/>
      <c r="G5799" s="3"/>
      <c r="H5799" s="3"/>
      <c r="I5799" s="2"/>
      <c r="J5799"/>
      <c r="K5799"/>
      <c r="L5799"/>
      <c r="M5799"/>
      <c r="N5799"/>
      <c r="O5799"/>
      <c r="P5799"/>
      <c r="Q5799"/>
      <c r="R5799"/>
      <c r="S5799"/>
      <c r="T5799"/>
      <c r="U5799"/>
      <c r="V5799" s="2"/>
    </row>
    <row r="5800" spans="2:22" x14ac:dyDescent="0.2">
      <c r="B5800" s="2"/>
      <c r="C5800" s="2"/>
      <c r="D5800" s="2"/>
      <c r="E5800" s="2"/>
      <c r="F5800" s="2"/>
      <c r="G5800" s="3"/>
      <c r="H5800" s="3"/>
      <c r="I5800" s="2"/>
      <c r="J5800"/>
      <c r="K5800"/>
      <c r="L5800"/>
      <c r="M5800"/>
      <c r="N5800"/>
      <c r="O5800"/>
      <c r="P5800"/>
      <c r="Q5800"/>
      <c r="R5800"/>
      <c r="S5800"/>
      <c r="T5800"/>
      <c r="U5800"/>
      <c r="V5800" s="2"/>
    </row>
    <row r="5801" spans="2:22" x14ac:dyDescent="0.2">
      <c r="B5801" s="2"/>
      <c r="C5801" s="2"/>
      <c r="D5801" s="2"/>
      <c r="E5801" s="2"/>
      <c r="F5801" s="2"/>
      <c r="G5801" s="3"/>
      <c r="H5801" s="3"/>
      <c r="I5801" s="2"/>
      <c r="J5801"/>
      <c r="K5801"/>
      <c r="L5801"/>
      <c r="M5801"/>
      <c r="N5801"/>
      <c r="O5801"/>
      <c r="P5801"/>
      <c r="Q5801"/>
      <c r="R5801"/>
      <c r="S5801"/>
      <c r="T5801"/>
      <c r="U5801"/>
      <c r="V5801" s="2"/>
    </row>
    <row r="5802" spans="2:22" x14ac:dyDescent="0.2">
      <c r="B5802" s="2"/>
      <c r="C5802" s="2"/>
      <c r="D5802" s="2"/>
      <c r="E5802" s="2"/>
      <c r="F5802" s="2"/>
      <c r="G5802" s="3"/>
      <c r="H5802" s="3"/>
      <c r="I5802" s="2"/>
      <c r="J5802"/>
      <c r="K5802"/>
      <c r="L5802"/>
      <c r="M5802"/>
      <c r="N5802"/>
      <c r="O5802"/>
      <c r="P5802"/>
      <c r="Q5802"/>
      <c r="R5802"/>
      <c r="S5802"/>
      <c r="T5802"/>
      <c r="U5802"/>
      <c r="V5802" s="2"/>
    </row>
    <row r="5803" spans="2:22" x14ac:dyDescent="0.2">
      <c r="B5803" s="2"/>
      <c r="C5803" s="2"/>
      <c r="D5803" s="2"/>
      <c r="E5803" s="2"/>
      <c r="F5803" s="2"/>
      <c r="G5803" s="3"/>
      <c r="H5803" s="3"/>
      <c r="I5803" s="2"/>
      <c r="J5803"/>
      <c r="K5803"/>
      <c r="L5803"/>
      <c r="M5803"/>
      <c r="N5803"/>
      <c r="O5803"/>
      <c r="P5803"/>
      <c r="Q5803"/>
      <c r="R5803"/>
      <c r="S5803"/>
      <c r="T5803"/>
      <c r="U5803"/>
      <c r="V5803" s="2"/>
    </row>
    <row r="5804" spans="2:22" x14ac:dyDescent="0.2">
      <c r="B5804" s="2"/>
      <c r="C5804" s="2"/>
      <c r="D5804" s="2"/>
      <c r="E5804" s="2"/>
      <c r="F5804" s="2"/>
      <c r="G5804" s="3"/>
      <c r="H5804" s="3"/>
      <c r="I5804" s="2"/>
      <c r="J5804"/>
      <c r="K5804"/>
      <c r="L5804"/>
      <c r="M5804"/>
      <c r="N5804"/>
      <c r="O5804"/>
      <c r="P5804"/>
      <c r="Q5804"/>
      <c r="R5804"/>
      <c r="S5804"/>
      <c r="T5804"/>
      <c r="U5804"/>
      <c r="V5804" s="2"/>
    </row>
    <row r="5805" spans="2:22" x14ac:dyDescent="0.2">
      <c r="B5805" s="2"/>
      <c r="C5805" s="2"/>
      <c r="D5805" s="2"/>
      <c r="E5805" s="2"/>
      <c r="F5805" s="2"/>
      <c r="G5805" s="3"/>
      <c r="H5805" s="3"/>
      <c r="I5805" s="2"/>
      <c r="J5805"/>
      <c r="K5805"/>
      <c r="L5805"/>
      <c r="M5805"/>
      <c r="N5805"/>
      <c r="O5805"/>
      <c r="P5805"/>
      <c r="Q5805"/>
      <c r="R5805"/>
      <c r="S5805"/>
      <c r="T5805"/>
      <c r="U5805"/>
      <c r="V5805" s="2"/>
    </row>
    <row r="5806" spans="2:22" x14ac:dyDescent="0.2">
      <c r="B5806" s="2"/>
      <c r="C5806" s="2"/>
      <c r="D5806" s="2"/>
      <c r="E5806" s="2"/>
      <c r="F5806" s="2"/>
      <c r="G5806" s="3"/>
      <c r="H5806" s="3"/>
      <c r="I5806" s="2"/>
      <c r="J5806"/>
      <c r="K5806"/>
      <c r="L5806"/>
      <c r="M5806"/>
      <c r="N5806"/>
      <c r="O5806"/>
      <c r="P5806"/>
      <c r="Q5806"/>
      <c r="R5806"/>
      <c r="S5806"/>
      <c r="T5806"/>
      <c r="U5806"/>
      <c r="V5806" s="2"/>
    </row>
    <row r="5807" spans="2:22" x14ac:dyDescent="0.2">
      <c r="B5807" s="2"/>
      <c r="C5807" s="2"/>
      <c r="D5807" s="2"/>
      <c r="E5807" s="2"/>
      <c r="F5807" s="2"/>
      <c r="G5807" s="3"/>
      <c r="H5807" s="3"/>
      <c r="I5807" s="2"/>
      <c r="J5807"/>
      <c r="K5807"/>
      <c r="L5807"/>
      <c r="M5807"/>
      <c r="N5807"/>
      <c r="O5807"/>
      <c r="P5807"/>
      <c r="Q5807"/>
      <c r="R5807"/>
      <c r="S5807"/>
      <c r="T5807"/>
      <c r="U5807"/>
      <c r="V5807" s="2"/>
    </row>
    <row r="5808" spans="2:22" x14ac:dyDescent="0.2">
      <c r="B5808" s="2"/>
      <c r="C5808" s="2"/>
      <c r="D5808" s="2"/>
      <c r="E5808" s="2"/>
      <c r="F5808" s="2"/>
      <c r="G5808" s="3"/>
      <c r="H5808" s="3"/>
      <c r="I5808" s="2"/>
      <c r="J5808"/>
      <c r="K5808"/>
      <c r="L5808"/>
      <c r="M5808"/>
      <c r="N5808"/>
      <c r="O5808"/>
      <c r="P5808"/>
      <c r="Q5808"/>
      <c r="R5808"/>
      <c r="S5808"/>
      <c r="T5808"/>
      <c r="U5808"/>
      <c r="V5808" s="2"/>
    </row>
    <row r="5809" spans="2:22" x14ac:dyDescent="0.2">
      <c r="B5809" s="2"/>
      <c r="C5809" s="2"/>
      <c r="D5809" s="2"/>
      <c r="E5809" s="2"/>
      <c r="F5809" s="2"/>
      <c r="G5809" s="3"/>
      <c r="H5809" s="3"/>
      <c r="I5809" s="2"/>
      <c r="J5809"/>
      <c r="K5809"/>
      <c r="L5809"/>
      <c r="M5809"/>
      <c r="N5809"/>
      <c r="O5809"/>
      <c r="P5809"/>
      <c r="Q5809"/>
      <c r="R5809"/>
      <c r="S5809"/>
      <c r="T5809"/>
      <c r="U5809"/>
      <c r="V5809" s="2"/>
    </row>
    <row r="5810" spans="2:22" x14ac:dyDescent="0.2">
      <c r="B5810" s="2"/>
      <c r="C5810" s="2"/>
      <c r="D5810" s="2"/>
      <c r="E5810" s="2"/>
      <c r="F5810" s="2"/>
      <c r="G5810" s="3"/>
      <c r="H5810" s="3"/>
      <c r="I5810" s="2"/>
      <c r="J5810"/>
      <c r="K5810"/>
      <c r="L5810"/>
      <c r="M5810"/>
      <c r="N5810"/>
      <c r="O5810"/>
      <c r="P5810"/>
      <c r="Q5810"/>
      <c r="R5810"/>
      <c r="S5810"/>
      <c r="T5810"/>
      <c r="U5810"/>
      <c r="V5810" s="2"/>
    </row>
    <row r="5811" spans="2:22" x14ac:dyDescent="0.2">
      <c r="B5811" s="2"/>
      <c r="C5811" s="2"/>
      <c r="D5811" s="2"/>
      <c r="E5811" s="2"/>
      <c r="F5811" s="2"/>
      <c r="G5811" s="3"/>
      <c r="H5811" s="3"/>
      <c r="I5811" s="2"/>
      <c r="J5811"/>
      <c r="K5811"/>
      <c r="L5811"/>
      <c r="M5811"/>
      <c r="N5811"/>
      <c r="O5811"/>
      <c r="P5811"/>
      <c r="Q5811"/>
      <c r="R5811"/>
      <c r="S5811"/>
      <c r="T5811"/>
      <c r="U5811"/>
      <c r="V5811" s="2"/>
    </row>
    <row r="5812" spans="2:22" x14ac:dyDescent="0.2">
      <c r="B5812" s="2"/>
      <c r="C5812" s="2"/>
      <c r="D5812" s="2"/>
      <c r="E5812" s="2"/>
      <c r="F5812" s="2"/>
      <c r="G5812" s="3"/>
      <c r="H5812" s="3"/>
      <c r="I5812" s="2"/>
      <c r="J5812"/>
      <c r="K5812"/>
      <c r="L5812"/>
      <c r="M5812"/>
      <c r="N5812"/>
      <c r="O5812"/>
      <c r="P5812"/>
      <c r="Q5812"/>
      <c r="R5812"/>
      <c r="S5812"/>
      <c r="T5812"/>
      <c r="U5812"/>
      <c r="V5812" s="2"/>
    </row>
    <row r="5813" spans="2:22" x14ac:dyDescent="0.2">
      <c r="B5813" s="2"/>
      <c r="C5813" s="2"/>
      <c r="D5813" s="2"/>
      <c r="E5813" s="2"/>
      <c r="F5813" s="2"/>
      <c r="G5813" s="3"/>
      <c r="H5813" s="3"/>
      <c r="I5813" s="2"/>
      <c r="J5813"/>
      <c r="K5813"/>
      <c r="L5813"/>
      <c r="M5813"/>
      <c r="N5813"/>
      <c r="O5813"/>
      <c r="P5813"/>
      <c r="Q5813"/>
      <c r="R5813"/>
      <c r="S5813"/>
      <c r="T5813"/>
      <c r="U5813"/>
      <c r="V5813" s="2"/>
    </row>
    <row r="5814" spans="2:22" x14ac:dyDescent="0.2">
      <c r="B5814" s="2"/>
      <c r="C5814" s="2"/>
      <c r="D5814" s="2"/>
      <c r="E5814" s="2"/>
      <c r="F5814" s="2"/>
      <c r="G5814" s="3"/>
      <c r="H5814" s="3"/>
      <c r="I5814" s="2"/>
      <c r="J5814"/>
      <c r="K5814"/>
      <c r="L5814"/>
      <c r="M5814"/>
      <c r="N5814"/>
      <c r="O5814"/>
      <c r="P5814"/>
      <c r="Q5814"/>
      <c r="R5814"/>
      <c r="S5814"/>
      <c r="T5814"/>
      <c r="U5814"/>
      <c r="V5814" s="2"/>
    </row>
    <row r="5815" spans="2:22" x14ac:dyDescent="0.2">
      <c r="B5815" s="2"/>
      <c r="C5815" s="2"/>
      <c r="D5815" s="2"/>
      <c r="E5815" s="2"/>
      <c r="F5815" s="2"/>
      <c r="G5815" s="3"/>
      <c r="H5815" s="3"/>
      <c r="I5815" s="2"/>
      <c r="J5815"/>
      <c r="K5815"/>
      <c r="L5815"/>
      <c r="M5815"/>
      <c r="N5815"/>
      <c r="O5815"/>
      <c r="P5815"/>
      <c r="Q5815"/>
      <c r="R5815"/>
      <c r="S5815"/>
      <c r="T5815"/>
      <c r="U5815"/>
      <c r="V5815" s="2"/>
    </row>
    <row r="5816" spans="2:22" x14ac:dyDescent="0.2">
      <c r="B5816" s="2"/>
      <c r="C5816" s="2"/>
      <c r="D5816" s="2"/>
      <c r="E5816" s="2"/>
      <c r="F5816" s="2"/>
      <c r="G5816" s="3"/>
      <c r="H5816" s="3"/>
      <c r="I5816" s="2"/>
      <c r="J5816"/>
      <c r="K5816"/>
      <c r="L5816"/>
      <c r="M5816"/>
      <c r="N5816"/>
      <c r="O5816"/>
      <c r="P5816"/>
      <c r="Q5816"/>
      <c r="R5816"/>
      <c r="S5816"/>
      <c r="T5816"/>
      <c r="U5816"/>
      <c r="V5816" s="2"/>
    </row>
    <row r="5817" spans="2:22" x14ac:dyDescent="0.2">
      <c r="B5817" s="2"/>
      <c r="C5817" s="2"/>
      <c r="D5817" s="2"/>
      <c r="E5817" s="2"/>
      <c r="F5817" s="2"/>
      <c r="G5817" s="3"/>
      <c r="H5817" s="3"/>
      <c r="I5817" s="2"/>
      <c r="J5817"/>
      <c r="K5817"/>
      <c r="L5817"/>
      <c r="M5817"/>
      <c r="N5817"/>
      <c r="O5817"/>
      <c r="P5817"/>
      <c r="Q5817"/>
      <c r="R5817"/>
      <c r="S5817"/>
      <c r="T5817"/>
      <c r="U5817"/>
      <c r="V5817" s="2"/>
    </row>
    <row r="5818" spans="2:22" x14ac:dyDescent="0.2">
      <c r="B5818" s="2"/>
      <c r="C5818" s="2"/>
      <c r="D5818" s="2"/>
      <c r="E5818" s="2"/>
      <c r="F5818" s="2"/>
      <c r="G5818" s="3"/>
      <c r="H5818" s="3"/>
      <c r="I5818" s="2"/>
      <c r="J5818"/>
      <c r="K5818"/>
      <c r="L5818"/>
      <c r="M5818"/>
      <c r="N5818"/>
      <c r="O5818"/>
      <c r="P5818"/>
      <c r="Q5818"/>
      <c r="R5818"/>
      <c r="S5818"/>
      <c r="T5818"/>
      <c r="U5818"/>
      <c r="V5818" s="2"/>
    </row>
    <row r="5819" spans="2:22" x14ac:dyDescent="0.2">
      <c r="B5819" s="2"/>
      <c r="C5819" s="2"/>
      <c r="D5819" s="2"/>
      <c r="E5819" s="2"/>
      <c r="F5819" s="2"/>
      <c r="G5819" s="3"/>
      <c r="H5819" s="3"/>
      <c r="I5819" s="2"/>
      <c r="J5819"/>
      <c r="K5819"/>
      <c r="L5819"/>
      <c r="M5819"/>
      <c r="N5819"/>
      <c r="O5819"/>
      <c r="P5819"/>
      <c r="Q5819"/>
      <c r="R5819"/>
      <c r="S5819"/>
      <c r="T5819"/>
      <c r="U5819"/>
      <c r="V5819" s="2"/>
    </row>
    <row r="5820" spans="2:22" x14ac:dyDescent="0.2">
      <c r="B5820" s="2"/>
      <c r="C5820" s="2"/>
      <c r="D5820" s="2"/>
      <c r="E5820" s="2"/>
      <c r="F5820" s="2"/>
      <c r="G5820" s="3"/>
      <c r="H5820" s="3"/>
      <c r="I5820" s="2"/>
      <c r="J5820"/>
      <c r="K5820"/>
      <c r="L5820"/>
      <c r="M5820"/>
      <c r="N5820"/>
      <c r="O5820"/>
      <c r="P5820"/>
      <c r="Q5820"/>
      <c r="R5820"/>
      <c r="S5820"/>
      <c r="T5820"/>
      <c r="U5820"/>
      <c r="V5820" s="2"/>
    </row>
    <row r="5821" spans="2:22" x14ac:dyDescent="0.2">
      <c r="B5821" s="2"/>
      <c r="C5821" s="2"/>
      <c r="D5821" s="2"/>
      <c r="E5821" s="2"/>
      <c r="F5821" s="2"/>
      <c r="G5821" s="3"/>
      <c r="H5821" s="3"/>
      <c r="I5821" s="2"/>
      <c r="J5821"/>
      <c r="K5821"/>
      <c r="L5821"/>
      <c r="M5821"/>
      <c r="N5821"/>
      <c r="O5821"/>
      <c r="P5821"/>
      <c r="Q5821"/>
      <c r="R5821"/>
      <c r="S5821"/>
      <c r="T5821"/>
      <c r="U5821"/>
      <c r="V5821" s="2"/>
    </row>
    <row r="5822" spans="2:22" x14ac:dyDescent="0.2">
      <c r="B5822" s="2"/>
      <c r="C5822" s="2"/>
      <c r="D5822" s="2"/>
      <c r="E5822" s="2"/>
      <c r="F5822" s="2"/>
      <c r="G5822" s="3"/>
      <c r="H5822" s="3"/>
      <c r="I5822" s="2"/>
      <c r="J5822"/>
      <c r="K5822"/>
      <c r="L5822"/>
      <c r="M5822"/>
      <c r="N5822"/>
      <c r="O5822"/>
      <c r="P5822"/>
      <c r="Q5822"/>
      <c r="R5822"/>
      <c r="S5822"/>
      <c r="T5822"/>
      <c r="U5822"/>
      <c r="V5822" s="2"/>
    </row>
    <row r="5823" spans="2:22" x14ac:dyDescent="0.2">
      <c r="B5823" s="2"/>
      <c r="C5823" s="2"/>
      <c r="D5823" s="2"/>
      <c r="E5823" s="2"/>
      <c r="F5823" s="2"/>
      <c r="G5823" s="3"/>
      <c r="H5823" s="3"/>
      <c r="I5823" s="2"/>
      <c r="J5823"/>
      <c r="K5823"/>
      <c r="L5823"/>
      <c r="M5823"/>
      <c r="N5823"/>
      <c r="O5823"/>
      <c r="P5823"/>
      <c r="Q5823"/>
      <c r="R5823"/>
      <c r="S5823"/>
      <c r="T5823"/>
      <c r="U5823"/>
      <c r="V5823" s="2"/>
    </row>
    <row r="5824" spans="2:22" x14ac:dyDescent="0.2">
      <c r="B5824" s="2"/>
      <c r="C5824" s="2"/>
      <c r="D5824" s="2"/>
      <c r="E5824" s="2"/>
      <c r="F5824" s="2"/>
      <c r="G5824" s="3"/>
      <c r="H5824" s="3"/>
      <c r="I5824" s="2"/>
      <c r="J5824"/>
      <c r="K5824"/>
      <c r="L5824"/>
      <c r="M5824"/>
      <c r="N5824"/>
      <c r="O5824"/>
      <c r="P5824"/>
      <c r="Q5824"/>
      <c r="R5824"/>
      <c r="S5824"/>
      <c r="T5824"/>
      <c r="U5824"/>
      <c r="V5824" s="2"/>
    </row>
    <row r="5825" spans="2:22" x14ac:dyDescent="0.2">
      <c r="B5825" s="2"/>
      <c r="C5825" s="2"/>
      <c r="D5825" s="2"/>
      <c r="E5825" s="2"/>
      <c r="F5825" s="2"/>
      <c r="G5825" s="3"/>
      <c r="H5825" s="3"/>
      <c r="I5825" s="2"/>
      <c r="J5825"/>
      <c r="K5825"/>
      <c r="L5825"/>
      <c r="M5825"/>
      <c r="N5825"/>
      <c r="O5825"/>
      <c r="P5825"/>
      <c r="Q5825"/>
      <c r="R5825"/>
      <c r="S5825"/>
      <c r="T5825"/>
      <c r="U5825"/>
      <c r="V5825" s="2"/>
    </row>
    <row r="5826" spans="2:22" x14ac:dyDescent="0.2">
      <c r="B5826" s="2"/>
      <c r="C5826" s="2"/>
      <c r="D5826" s="2"/>
      <c r="E5826" s="2"/>
      <c r="F5826" s="2"/>
      <c r="G5826" s="3"/>
      <c r="H5826" s="3"/>
      <c r="I5826" s="2"/>
      <c r="J5826"/>
      <c r="K5826"/>
      <c r="L5826"/>
      <c r="M5826"/>
      <c r="N5826"/>
      <c r="O5826"/>
      <c r="P5826"/>
      <c r="Q5826"/>
      <c r="R5826"/>
      <c r="S5826"/>
      <c r="T5826"/>
      <c r="U5826"/>
      <c r="V5826" s="2"/>
    </row>
    <row r="5827" spans="2:22" x14ac:dyDescent="0.2">
      <c r="B5827" s="2"/>
      <c r="C5827" s="2"/>
      <c r="D5827" s="2"/>
      <c r="E5827" s="2"/>
      <c r="F5827" s="2"/>
      <c r="G5827" s="3"/>
      <c r="H5827" s="3"/>
      <c r="I5827" s="2"/>
      <c r="J5827"/>
      <c r="K5827"/>
      <c r="L5827"/>
      <c r="M5827"/>
      <c r="N5827"/>
      <c r="O5827"/>
      <c r="P5827"/>
      <c r="Q5827"/>
      <c r="R5827"/>
      <c r="S5827"/>
      <c r="T5827"/>
      <c r="U5827"/>
      <c r="V5827" s="2"/>
    </row>
    <row r="5828" spans="2:22" x14ac:dyDescent="0.2">
      <c r="B5828" s="2"/>
      <c r="C5828" s="2"/>
      <c r="D5828" s="2"/>
      <c r="E5828" s="2"/>
      <c r="F5828" s="2"/>
      <c r="G5828" s="3"/>
      <c r="H5828" s="3"/>
      <c r="I5828" s="2"/>
      <c r="J5828"/>
      <c r="K5828"/>
      <c r="L5828"/>
      <c r="M5828"/>
      <c r="N5828"/>
      <c r="O5828"/>
      <c r="P5828"/>
      <c r="Q5828"/>
      <c r="R5828"/>
      <c r="S5828"/>
      <c r="T5828"/>
      <c r="U5828"/>
      <c r="V5828" s="2"/>
    </row>
    <row r="5829" spans="2:22" x14ac:dyDescent="0.2">
      <c r="B5829" s="2"/>
      <c r="C5829" s="2"/>
      <c r="D5829" s="2"/>
      <c r="E5829" s="2"/>
      <c r="F5829" s="2"/>
      <c r="G5829" s="3"/>
      <c r="H5829" s="3"/>
      <c r="I5829" s="2"/>
      <c r="J5829"/>
      <c r="K5829"/>
      <c r="L5829"/>
      <c r="M5829"/>
      <c r="N5829"/>
      <c r="O5829"/>
      <c r="P5829"/>
      <c r="Q5829"/>
      <c r="R5829"/>
      <c r="S5829"/>
      <c r="T5829"/>
      <c r="U5829"/>
      <c r="V5829" s="2"/>
    </row>
    <row r="5830" spans="2:22" x14ac:dyDescent="0.2">
      <c r="B5830" s="2"/>
      <c r="C5830" s="2"/>
      <c r="D5830" s="2"/>
      <c r="E5830" s="2"/>
      <c r="F5830" s="2"/>
      <c r="G5830" s="3"/>
      <c r="H5830" s="3"/>
      <c r="I5830" s="2"/>
      <c r="J5830"/>
      <c r="K5830"/>
      <c r="L5830"/>
      <c r="M5830"/>
      <c r="N5830"/>
      <c r="O5830"/>
      <c r="P5830"/>
      <c r="Q5830"/>
      <c r="R5830"/>
      <c r="S5830"/>
      <c r="T5830"/>
      <c r="U5830"/>
      <c r="V5830" s="2"/>
    </row>
    <row r="5831" spans="2:22" x14ac:dyDescent="0.2">
      <c r="B5831" s="2"/>
      <c r="C5831" s="2"/>
      <c r="D5831" s="2"/>
      <c r="E5831" s="2"/>
      <c r="F5831" s="2"/>
      <c r="G5831" s="3"/>
      <c r="H5831" s="3"/>
      <c r="I5831" s="2"/>
      <c r="J5831"/>
      <c r="K5831"/>
      <c r="L5831"/>
      <c r="M5831"/>
      <c r="N5831"/>
      <c r="O5831"/>
      <c r="P5831"/>
      <c r="Q5831"/>
      <c r="R5831"/>
      <c r="S5831"/>
      <c r="T5831"/>
      <c r="U5831"/>
      <c r="V5831" s="2"/>
    </row>
    <row r="5832" spans="2:22" x14ac:dyDescent="0.2">
      <c r="B5832" s="2"/>
      <c r="C5832" s="2"/>
      <c r="D5832" s="2"/>
      <c r="E5832" s="2"/>
      <c r="F5832" s="2"/>
      <c r="G5832" s="3"/>
      <c r="H5832" s="3"/>
      <c r="I5832" s="2"/>
      <c r="J5832"/>
      <c r="K5832"/>
      <c r="L5832"/>
      <c r="M5832"/>
      <c r="N5832"/>
      <c r="O5832"/>
      <c r="P5832"/>
      <c r="Q5832"/>
      <c r="R5832"/>
      <c r="S5832"/>
      <c r="T5832"/>
      <c r="U5832"/>
      <c r="V5832" s="2"/>
    </row>
    <row r="5833" spans="2:22" x14ac:dyDescent="0.2">
      <c r="B5833" s="2"/>
      <c r="C5833" s="2"/>
      <c r="D5833" s="2"/>
      <c r="E5833" s="2"/>
      <c r="F5833" s="2"/>
      <c r="G5833" s="3"/>
      <c r="H5833" s="3"/>
      <c r="I5833" s="2"/>
      <c r="J5833"/>
      <c r="K5833"/>
      <c r="L5833"/>
      <c r="M5833"/>
      <c r="N5833"/>
      <c r="O5833"/>
      <c r="P5833"/>
      <c r="Q5833"/>
      <c r="R5833"/>
      <c r="S5833"/>
      <c r="T5833"/>
      <c r="U5833"/>
      <c r="V5833" s="2"/>
    </row>
    <row r="5834" spans="2:22" x14ac:dyDescent="0.2">
      <c r="B5834" s="2"/>
      <c r="C5834" s="2"/>
      <c r="D5834" s="2"/>
      <c r="E5834" s="2"/>
      <c r="F5834" s="2"/>
      <c r="G5834" s="3"/>
      <c r="H5834" s="3"/>
      <c r="I5834" s="2"/>
      <c r="J5834"/>
      <c r="K5834"/>
      <c r="L5834"/>
      <c r="M5834"/>
      <c r="N5834"/>
      <c r="O5834"/>
      <c r="P5834"/>
      <c r="Q5834"/>
      <c r="R5834"/>
      <c r="S5834"/>
      <c r="T5834"/>
      <c r="U5834"/>
      <c r="V5834" s="2"/>
    </row>
    <row r="5835" spans="2:22" x14ac:dyDescent="0.2">
      <c r="B5835" s="2"/>
      <c r="C5835" s="2"/>
      <c r="D5835" s="2"/>
      <c r="E5835" s="2"/>
      <c r="F5835" s="2"/>
      <c r="G5835" s="3"/>
      <c r="H5835" s="3"/>
      <c r="I5835" s="2"/>
      <c r="J5835"/>
      <c r="K5835"/>
      <c r="L5835"/>
      <c r="M5835"/>
      <c r="N5835"/>
      <c r="O5835"/>
      <c r="P5835"/>
      <c r="Q5835"/>
      <c r="R5835"/>
      <c r="S5835"/>
      <c r="T5835"/>
      <c r="U5835"/>
      <c r="V5835" s="2"/>
    </row>
    <row r="5836" spans="2:22" x14ac:dyDescent="0.2">
      <c r="B5836" s="2"/>
      <c r="C5836" s="2"/>
      <c r="D5836" s="2"/>
      <c r="E5836" s="2"/>
      <c r="F5836" s="2"/>
      <c r="G5836" s="3"/>
      <c r="H5836" s="3"/>
      <c r="I5836" s="2"/>
      <c r="J5836"/>
      <c r="K5836"/>
      <c r="L5836"/>
      <c r="M5836"/>
      <c r="N5836"/>
      <c r="O5836"/>
      <c r="P5836"/>
      <c r="Q5836"/>
      <c r="R5836"/>
      <c r="S5836"/>
      <c r="T5836"/>
      <c r="U5836"/>
      <c r="V5836" s="2"/>
    </row>
    <row r="5837" spans="2:22" x14ac:dyDescent="0.2">
      <c r="B5837" s="2"/>
      <c r="C5837" s="2"/>
      <c r="D5837" s="2"/>
      <c r="E5837" s="2"/>
      <c r="F5837" s="2"/>
      <c r="G5837" s="3"/>
      <c r="H5837" s="3"/>
      <c r="I5837" s="2"/>
      <c r="J5837"/>
      <c r="K5837"/>
      <c r="L5837"/>
      <c r="M5837"/>
      <c r="N5837"/>
      <c r="O5837"/>
      <c r="P5837"/>
      <c r="Q5837"/>
      <c r="R5837"/>
      <c r="S5837"/>
      <c r="T5837"/>
      <c r="U5837"/>
      <c r="V5837" s="2"/>
    </row>
    <row r="5838" spans="2:22" x14ac:dyDescent="0.2">
      <c r="B5838" s="2"/>
      <c r="C5838" s="2"/>
      <c r="D5838" s="2"/>
      <c r="E5838" s="2"/>
      <c r="F5838" s="2"/>
      <c r="G5838" s="3"/>
      <c r="H5838" s="3"/>
      <c r="I5838" s="2"/>
      <c r="J5838"/>
      <c r="K5838"/>
      <c r="L5838"/>
      <c r="M5838"/>
      <c r="N5838"/>
      <c r="O5838"/>
      <c r="P5838"/>
      <c r="Q5838"/>
      <c r="R5838"/>
      <c r="S5838"/>
      <c r="T5838"/>
      <c r="U5838"/>
      <c r="V5838" s="2"/>
    </row>
    <row r="5839" spans="2:22" x14ac:dyDescent="0.2">
      <c r="B5839" s="2"/>
      <c r="C5839" s="2"/>
      <c r="D5839" s="2"/>
      <c r="E5839" s="2"/>
      <c r="F5839" s="2"/>
      <c r="G5839" s="3"/>
      <c r="H5839" s="3"/>
      <c r="I5839" s="2"/>
      <c r="J5839"/>
      <c r="K5839"/>
      <c r="L5839"/>
      <c r="M5839"/>
      <c r="N5839"/>
      <c r="O5839"/>
      <c r="P5839"/>
      <c r="Q5839"/>
      <c r="R5839"/>
      <c r="S5839"/>
      <c r="T5839"/>
      <c r="U5839"/>
      <c r="V5839" s="2"/>
    </row>
    <row r="5840" spans="2:22" x14ac:dyDescent="0.2">
      <c r="B5840" s="2"/>
      <c r="C5840" s="2"/>
      <c r="D5840" s="2"/>
      <c r="E5840" s="2"/>
      <c r="F5840" s="2"/>
      <c r="G5840" s="3"/>
      <c r="H5840" s="3"/>
      <c r="I5840" s="2"/>
      <c r="J5840"/>
      <c r="K5840"/>
      <c r="L5840"/>
      <c r="M5840"/>
      <c r="N5840"/>
      <c r="O5840"/>
      <c r="P5840"/>
      <c r="Q5840"/>
      <c r="R5840"/>
      <c r="S5840"/>
      <c r="T5840"/>
      <c r="U5840"/>
      <c r="V5840" s="2"/>
    </row>
    <row r="5841" spans="2:22" x14ac:dyDescent="0.2">
      <c r="B5841" s="2"/>
      <c r="C5841" s="2"/>
      <c r="D5841" s="2"/>
      <c r="E5841" s="2"/>
      <c r="F5841" s="2"/>
      <c r="G5841" s="3"/>
      <c r="H5841" s="3"/>
      <c r="I5841" s="2"/>
      <c r="J5841"/>
      <c r="K5841"/>
      <c r="L5841"/>
      <c r="M5841"/>
      <c r="N5841"/>
      <c r="O5841"/>
      <c r="P5841"/>
      <c r="Q5841"/>
      <c r="R5841"/>
      <c r="S5841"/>
      <c r="T5841"/>
      <c r="U5841"/>
      <c r="V5841" s="2"/>
    </row>
    <row r="5842" spans="2:22" x14ac:dyDescent="0.2">
      <c r="B5842" s="2"/>
      <c r="C5842" s="2"/>
      <c r="D5842" s="2"/>
      <c r="E5842" s="2"/>
      <c r="F5842" s="2"/>
      <c r="G5842" s="3"/>
      <c r="H5842" s="3"/>
      <c r="I5842" s="2"/>
      <c r="J5842"/>
      <c r="K5842"/>
      <c r="L5842"/>
      <c r="M5842"/>
      <c r="N5842"/>
      <c r="O5842"/>
      <c r="P5842"/>
      <c r="Q5842"/>
      <c r="R5842"/>
      <c r="S5842"/>
      <c r="T5842"/>
      <c r="U5842"/>
      <c r="V5842" s="2"/>
    </row>
    <row r="5843" spans="2:22" x14ac:dyDescent="0.2">
      <c r="B5843" s="2"/>
      <c r="C5843" s="2"/>
      <c r="D5843" s="2"/>
      <c r="E5843" s="2"/>
      <c r="F5843" s="2"/>
      <c r="G5843" s="3"/>
      <c r="H5843" s="3"/>
      <c r="I5843" s="2"/>
      <c r="J5843"/>
      <c r="K5843"/>
      <c r="L5843"/>
      <c r="M5843"/>
      <c r="N5843"/>
      <c r="O5843"/>
      <c r="P5843"/>
      <c r="Q5843"/>
      <c r="R5843"/>
      <c r="S5843"/>
      <c r="T5843"/>
      <c r="U5843"/>
      <c r="V5843" s="2"/>
    </row>
    <row r="5844" spans="2:22" x14ac:dyDescent="0.2">
      <c r="B5844" s="2"/>
      <c r="C5844" s="2"/>
      <c r="D5844" s="2"/>
      <c r="E5844" s="2"/>
      <c r="F5844" s="2"/>
      <c r="G5844" s="3"/>
      <c r="H5844" s="3"/>
      <c r="I5844" s="2"/>
      <c r="J5844"/>
      <c r="K5844"/>
      <c r="L5844"/>
      <c r="M5844"/>
      <c r="N5844"/>
      <c r="O5844"/>
      <c r="P5844"/>
      <c r="Q5844"/>
      <c r="R5844"/>
      <c r="S5844"/>
      <c r="T5844"/>
      <c r="U5844"/>
      <c r="V5844" s="2"/>
    </row>
    <row r="5845" spans="2:22" x14ac:dyDescent="0.2">
      <c r="B5845" s="2"/>
      <c r="C5845" s="2"/>
      <c r="D5845" s="2"/>
      <c r="E5845" s="2"/>
      <c r="F5845" s="2"/>
      <c r="G5845" s="3"/>
      <c r="H5845" s="3"/>
      <c r="I5845" s="2"/>
      <c r="J5845"/>
      <c r="K5845"/>
      <c r="L5845"/>
      <c r="M5845"/>
      <c r="N5845"/>
      <c r="O5845"/>
      <c r="P5845"/>
      <c r="Q5845"/>
      <c r="R5845"/>
      <c r="S5845"/>
      <c r="T5845"/>
      <c r="U5845"/>
      <c r="V5845" s="2"/>
    </row>
    <row r="5846" spans="2:22" x14ac:dyDescent="0.2">
      <c r="B5846" s="2"/>
      <c r="C5846" s="2"/>
      <c r="D5846" s="2"/>
      <c r="E5846" s="2"/>
      <c r="F5846" s="2"/>
      <c r="G5846" s="3"/>
      <c r="H5846" s="3"/>
      <c r="I5846" s="2"/>
      <c r="J5846"/>
      <c r="K5846"/>
      <c r="L5846"/>
      <c r="M5846"/>
      <c r="N5846"/>
      <c r="O5846"/>
      <c r="P5846"/>
      <c r="Q5846"/>
      <c r="R5846"/>
      <c r="S5846"/>
      <c r="T5846"/>
      <c r="U5846"/>
      <c r="V5846" s="2"/>
    </row>
    <row r="5847" spans="2:22" x14ac:dyDescent="0.2">
      <c r="B5847" s="2"/>
      <c r="C5847" s="2"/>
      <c r="D5847" s="2"/>
      <c r="E5847" s="2"/>
      <c r="F5847" s="2"/>
      <c r="G5847" s="3"/>
      <c r="H5847" s="3"/>
      <c r="I5847" s="2"/>
      <c r="J5847"/>
      <c r="K5847"/>
      <c r="L5847"/>
      <c r="M5847"/>
      <c r="N5847"/>
      <c r="O5847"/>
      <c r="P5847"/>
      <c r="Q5847"/>
      <c r="R5847"/>
      <c r="S5847"/>
      <c r="T5847"/>
      <c r="U5847"/>
      <c r="V5847" s="2"/>
    </row>
    <row r="5848" spans="2:22" x14ac:dyDescent="0.2">
      <c r="B5848" s="2"/>
      <c r="C5848" s="2"/>
      <c r="D5848" s="2"/>
      <c r="E5848" s="2"/>
      <c r="F5848" s="2"/>
      <c r="G5848" s="3"/>
      <c r="H5848" s="3"/>
      <c r="I5848" s="2"/>
      <c r="J5848"/>
      <c r="K5848"/>
      <c r="L5848"/>
      <c r="M5848"/>
      <c r="N5848"/>
      <c r="O5848"/>
      <c r="P5848"/>
      <c r="Q5848"/>
      <c r="R5848"/>
      <c r="S5848"/>
      <c r="T5848"/>
      <c r="U5848"/>
      <c r="V5848" s="2"/>
    </row>
    <row r="5849" spans="2:22" x14ac:dyDescent="0.2">
      <c r="B5849" s="2"/>
      <c r="C5849" s="2"/>
      <c r="D5849" s="2"/>
      <c r="E5849" s="2"/>
      <c r="F5849" s="2"/>
      <c r="G5849" s="3"/>
      <c r="H5849" s="3"/>
      <c r="I5849" s="2"/>
      <c r="J5849"/>
      <c r="K5849"/>
      <c r="L5849"/>
      <c r="M5849"/>
      <c r="N5849"/>
      <c r="O5849"/>
      <c r="P5849"/>
      <c r="Q5849"/>
      <c r="R5849"/>
      <c r="S5849"/>
      <c r="T5849"/>
      <c r="U5849"/>
      <c r="V5849" s="2"/>
    </row>
    <row r="5850" spans="2:22" x14ac:dyDescent="0.2">
      <c r="B5850" s="2"/>
      <c r="C5850" s="2"/>
      <c r="D5850" s="2"/>
      <c r="E5850" s="2"/>
      <c r="F5850" s="2"/>
      <c r="G5850" s="3"/>
      <c r="H5850" s="3"/>
      <c r="I5850" s="2"/>
      <c r="J5850"/>
      <c r="K5850"/>
      <c r="L5850"/>
      <c r="M5850"/>
      <c r="N5850"/>
      <c r="O5850"/>
      <c r="P5850"/>
      <c r="Q5850"/>
      <c r="R5850"/>
      <c r="S5850"/>
      <c r="T5850"/>
      <c r="U5850"/>
      <c r="V5850" s="2"/>
    </row>
    <row r="5851" spans="2:22" x14ac:dyDescent="0.2">
      <c r="B5851" s="2"/>
      <c r="C5851" s="2"/>
      <c r="D5851" s="2"/>
      <c r="E5851" s="2"/>
      <c r="F5851" s="2"/>
      <c r="G5851" s="3"/>
      <c r="H5851" s="3"/>
      <c r="I5851" s="2"/>
      <c r="J5851"/>
      <c r="K5851"/>
      <c r="L5851"/>
      <c r="M5851"/>
      <c r="N5851"/>
      <c r="O5851"/>
      <c r="P5851"/>
      <c r="Q5851"/>
      <c r="R5851"/>
      <c r="S5851"/>
      <c r="T5851"/>
      <c r="U5851"/>
      <c r="V5851" s="2"/>
    </row>
    <row r="5852" spans="2:22" x14ac:dyDescent="0.2">
      <c r="B5852" s="2"/>
      <c r="C5852" s="2"/>
      <c r="D5852" s="2"/>
      <c r="E5852" s="2"/>
      <c r="F5852" s="2"/>
      <c r="G5852" s="3"/>
      <c r="H5852" s="3"/>
      <c r="I5852" s="2"/>
      <c r="J5852"/>
      <c r="K5852"/>
      <c r="L5852"/>
      <c r="M5852"/>
      <c r="N5852"/>
      <c r="O5852"/>
      <c r="P5852"/>
      <c r="Q5852"/>
      <c r="R5852"/>
      <c r="S5852"/>
      <c r="T5852"/>
      <c r="U5852"/>
      <c r="V5852" s="2"/>
    </row>
    <row r="5853" spans="2:22" x14ac:dyDescent="0.2">
      <c r="B5853" s="2"/>
      <c r="C5853" s="2"/>
      <c r="D5853" s="2"/>
      <c r="E5853" s="2"/>
      <c r="F5853" s="2"/>
      <c r="G5853" s="3"/>
      <c r="H5853" s="3"/>
      <c r="I5853" s="2"/>
      <c r="J5853"/>
      <c r="K5853"/>
      <c r="L5853"/>
      <c r="M5853"/>
      <c r="N5853"/>
      <c r="O5853"/>
      <c r="P5853"/>
      <c r="Q5853"/>
      <c r="R5853"/>
      <c r="S5853"/>
      <c r="T5853"/>
      <c r="U5853"/>
      <c r="V5853" s="2"/>
    </row>
    <row r="5854" spans="2:22" x14ac:dyDescent="0.2">
      <c r="B5854" s="2"/>
      <c r="C5854" s="2"/>
      <c r="D5854" s="2"/>
      <c r="E5854" s="2"/>
      <c r="F5854" s="2"/>
      <c r="G5854" s="3"/>
      <c r="H5854" s="3"/>
      <c r="I5854" s="2"/>
      <c r="J5854"/>
      <c r="K5854"/>
      <c r="L5854"/>
      <c r="M5854"/>
      <c r="N5854"/>
      <c r="O5854"/>
      <c r="P5854"/>
      <c r="Q5854"/>
      <c r="R5854"/>
      <c r="S5854"/>
      <c r="T5854"/>
      <c r="U5854"/>
      <c r="V5854" s="2"/>
    </row>
    <row r="5855" spans="2:22" x14ac:dyDescent="0.2">
      <c r="B5855" s="2"/>
      <c r="C5855" s="2"/>
      <c r="D5855" s="2"/>
      <c r="E5855" s="2"/>
      <c r="F5855" s="2"/>
      <c r="G5855" s="3"/>
      <c r="H5855" s="3"/>
      <c r="I5855" s="2"/>
      <c r="J5855"/>
      <c r="K5855"/>
      <c r="L5855"/>
      <c r="M5855"/>
      <c r="N5855"/>
      <c r="O5855"/>
      <c r="P5855"/>
      <c r="Q5855"/>
      <c r="R5855"/>
      <c r="S5855"/>
      <c r="T5855"/>
      <c r="U5855"/>
      <c r="V5855" s="2"/>
    </row>
    <row r="5856" spans="2:22" x14ac:dyDescent="0.2">
      <c r="B5856" s="2"/>
      <c r="C5856" s="2"/>
      <c r="D5856" s="2"/>
      <c r="E5856" s="2"/>
      <c r="F5856" s="2"/>
      <c r="G5856" s="3"/>
      <c r="H5856" s="3"/>
      <c r="I5856" s="2"/>
      <c r="J5856"/>
      <c r="K5856"/>
      <c r="L5856"/>
      <c r="M5856"/>
      <c r="N5856"/>
      <c r="O5856"/>
      <c r="P5856"/>
      <c r="Q5856"/>
      <c r="R5856"/>
      <c r="S5856"/>
      <c r="T5856"/>
      <c r="U5856"/>
      <c r="V5856" s="2"/>
    </row>
    <row r="5857" spans="2:22" x14ac:dyDescent="0.2">
      <c r="B5857" s="2"/>
      <c r="C5857" s="2"/>
      <c r="D5857" s="2"/>
      <c r="E5857" s="2"/>
      <c r="F5857" s="2"/>
      <c r="G5857" s="3"/>
      <c r="H5857" s="3"/>
      <c r="I5857" s="2"/>
      <c r="J5857"/>
      <c r="K5857"/>
      <c r="L5857"/>
      <c r="M5857"/>
      <c r="N5857"/>
      <c r="O5857"/>
      <c r="P5857"/>
      <c r="Q5857"/>
      <c r="R5857"/>
      <c r="S5857"/>
      <c r="T5857"/>
      <c r="U5857"/>
      <c r="V5857" s="2"/>
    </row>
    <row r="5858" spans="2:22" x14ac:dyDescent="0.2">
      <c r="B5858" s="2"/>
      <c r="C5858" s="2"/>
      <c r="D5858" s="2"/>
      <c r="E5858" s="2"/>
      <c r="F5858" s="2"/>
      <c r="G5858" s="3"/>
      <c r="H5858" s="3"/>
      <c r="I5858" s="2"/>
      <c r="J5858"/>
      <c r="K5858"/>
      <c r="L5858"/>
      <c r="M5858"/>
      <c r="N5858"/>
      <c r="O5858"/>
      <c r="P5858"/>
      <c r="Q5858"/>
      <c r="R5858"/>
      <c r="S5858"/>
      <c r="T5858"/>
      <c r="U5858"/>
      <c r="V5858" s="2"/>
    </row>
    <row r="5859" spans="2:22" x14ac:dyDescent="0.2">
      <c r="B5859" s="2"/>
      <c r="C5859" s="2"/>
      <c r="D5859" s="2"/>
      <c r="E5859" s="2"/>
      <c r="F5859" s="2"/>
      <c r="G5859" s="3"/>
      <c r="H5859" s="3"/>
      <c r="I5859" s="2"/>
      <c r="J5859"/>
      <c r="K5859"/>
      <c r="L5859"/>
      <c r="M5859"/>
      <c r="N5859"/>
      <c r="O5859"/>
      <c r="P5859"/>
      <c r="Q5859"/>
      <c r="R5859"/>
      <c r="S5859"/>
      <c r="T5859"/>
      <c r="U5859"/>
      <c r="V5859" s="2"/>
    </row>
    <row r="5860" spans="2:22" x14ac:dyDescent="0.2">
      <c r="B5860" s="2"/>
      <c r="C5860" s="2"/>
      <c r="D5860" s="2"/>
      <c r="E5860" s="2"/>
      <c r="F5860" s="2"/>
      <c r="G5860" s="3"/>
      <c r="H5860" s="3"/>
      <c r="I5860" s="2"/>
      <c r="J5860"/>
      <c r="K5860"/>
      <c r="L5860"/>
      <c r="M5860"/>
      <c r="N5860"/>
      <c r="O5860"/>
      <c r="P5860"/>
      <c r="Q5860"/>
      <c r="R5860"/>
      <c r="S5860"/>
      <c r="T5860"/>
      <c r="U5860"/>
      <c r="V5860" s="2"/>
    </row>
    <row r="5861" spans="2:22" x14ac:dyDescent="0.2">
      <c r="B5861" s="2"/>
      <c r="C5861" s="2"/>
      <c r="D5861" s="2"/>
      <c r="E5861" s="2"/>
      <c r="F5861" s="2"/>
      <c r="G5861" s="3"/>
      <c r="H5861" s="3"/>
      <c r="I5861" s="2"/>
      <c r="J5861"/>
      <c r="K5861"/>
      <c r="L5861"/>
      <c r="M5861"/>
      <c r="N5861"/>
      <c r="O5861"/>
      <c r="P5861"/>
      <c r="Q5861"/>
      <c r="R5861"/>
      <c r="S5861"/>
      <c r="T5861"/>
      <c r="U5861"/>
      <c r="V5861" s="2"/>
    </row>
    <row r="5862" spans="2:22" x14ac:dyDescent="0.2">
      <c r="B5862" s="2"/>
      <c r="C5862" s="2"/>
      <c r="D5862" s="2"/>
      <c r="E5862" s="2"/>
      <c r="F5862" s="2"/>
      <c r="G5862" s="3"/>
      <c r="H5862" s="3"/>
      <c r="I5862" s="2"/>
      <c r="J5862"/>
      <c r="K5862"/>
      <c r="L5862"/>
      <c r="M5862"/>
      <c r="N5862"/>
      <c r="O5862"/>
      <c r="P5862"/>
      <c r="Q5862"/>
      <c r="R5862"/>
      <c r="S5862"/>
      <c r="T5862"/>
      <c r="U5862"/>
      <c r="V5862" s="2"/>
    </row>
    <row r="5863" spans="2:22" x14ac:dyDescent="0.2">
      <c r="B5863" s="2"/>
      <c r="C5863" s="2"/>
      <c r="D5863" s="2"/>
      <c r="E5863" s="2"/>
      <c r="F5863" s="2"/>
      <c r="G5863" s="3"/>
      <c r="H5863" s="3"/>
      <c r="I5863" s="2"/>
      <c r="J5863"/>
      <c r="K5863"/>
      <c r="L5863"/>
      <c r="M5863"/>
      <c r="N5863"/>
      <c r="O5863"/>
      <c r="P5863"/>
      <c r="Q5863"/>
      <c r="R5863"/>
      <c r="S5863"/>
      <c r="T5863"/>
      <c r="U5863"/>
      <c r="V5863" s="2"/>
    </row>
    <row r="5864" spans="2:22" x14ac:dyDescent="0.2">
      <c r="B5864" s="2"/>
      <c r="C5864" s="2"/>
      <c r="D5864" s="2"/>
      <c r="E5864" s="2"/>
      <c r="F5864" s="2"/>
      <c r="G5864" s="3"/>
      <c r="H5864" s="3"/>
      <c r="I5864" s="2"/>
      <c r="J5864"/>
      <c r="K5864"/>
      <c r="L5864"/>
      <c r="M5864"/>
      <c r="N5864"/>
      <c r="O5864"/>
      <c r="P5864"/>
      <c r="Q5864"/>
      <c r="R5864"/>
      <c r="S5864"/>
      <c r="T5864"/>
      <c r="U5864"/>
      <c r="V5864" s="2"/>
    </row>
    <row r="5865" spans="2:22" x14ac:dyDescent="0.2">
      <c r="B5865" s="2"/>
      <c r="C5865" s="2"/>
      <c r="D5865" s="2"/>
      <c r="E5865" s="2"/>
      <c r="F5865" s="2"/>
      <c r="G5865" s="3"/>
      <c r="H5865" s="3"/>
      <c r="I5865" s="2"/>
      <c r="J5865"/>
      <c r="K5865"/>
      <c r="L5865"/>
      <c r="M5865"/>
      <c r="N5865"/>
      <c r="O5865"/>
      <c r="P5865"/>
      <c r="Q5865"/>
      <c r="R5865"/>
      <c r="S5865"/>
      <c r="T5865"/>
      <c r="U5865"/>
      <c r="V5865" s="2"/>
    </row>
    <row r="5866" spans="2:22" x14ac:dyDescent="0.2">
      <c r="B5866" s="2"/>
      <c r="C5866" s="2"/>
      <c r="D5866" s="2"/>
      <c r="E5866" s="2"/>
      <c r="F5866" s="2"/>
      <c r="G5866" s="3"/>
      <c r="H5866" s="3"/>
      <c r="I5866" s="2"/>
      <c r="J5866"/>
      <c r="K5866"/>
      <c r="L5866"/>
      <c r="M5866"/>
      <c r="N5866"/>
      <c r="O5866"/>
      <c r="P5866"/>
      <c r="Q5866"/>
      <c r="R5866"/>
      <c r="S5866"/>
      <c r="T5866"/>
      <c r="U5866"/>
      <c r="V5866" s="2"/>
    </row>
    <row r="5867" spans="2:22" x14ac:dyDescent="0.2">
      <c r="B5867" s="2"/>
      <c r="C5867" s="2"/>
      <c r="D5867" s="2"/>
      <c r="E5867" s="2"/>
      <c r="F5867" s="2"/>
      <c r="G5867" s="3"/>
      <c r="H5867" s="3"/>
      <c r="I5867" s="2"/>
      <c r="J5867"/>
      <c r="K5867"/>
      <c r="L5867"/>
      <c r="M5867"/>
      <c r="N5867"/>
      <c r="O5867"/>
      <c r="P5867"/>
      <c r="Q5867"/>
      <c r="R5867"/>
      <c r="S5867"/>
      <c r="T5867"/>
      <c r="U5867"/>
      <c r="V5867" s="2"/>
    </row>
    <row r="5868" spans="2:22" x14ac:dyDescent="0.2">
      <c r="B5868" s="2"/>
      <c r="C5868" s="2"/>
      <c r="D5868" s="2"/>
      <c r="E5868" s="2"/>
      <c r="F5868" s="2"/>
      <c r="G5868" s="3"/>
      <c r="H5868" s="3"/>
      <c r="I5868" s="2"/>
      <c r="J5868"/>
      <c r="K5868"/>
      <c r="L5868"/>
      <c r="M5868"/>
      <c r="N5868"/>
      <c r="O5868"/>
      <c r="P5868"/>
      <c r="Q5868"/>
      <c r="R5868"/>
      <c r="S5868"/>
      <c r="T5868"/>
      <c r="U5868"/>
      <c r="V5868" s="2"/>
    </row>
    <row r="5869" spans="2:22" x14ac:dyDescent="0.2">
      <c r="B5869" s="2"/>
      <c r="C5869" s="2"/>
      <c r="D5869" s="2"/>
      <c r="E5869" s="2"/>
      <c r="F5869" s="2"/>
      <c r="G5869" s="3"/>
      <c r="H5869" s="3"/>
      <c r="I5869" s="2"/>
      <c r="J5869"/>
      <c r="K5869"/>
      <c r="L5869"/>
      <c r="M5869"/>
      <c r="N5869"/>
      <c r="O5869"/>
      <c r="P5869"/>
      <c r="Q5869"/>
      <c r="R5869"/>
      <c r="S5869"/>
      <c r="T5869"/>
      <c r="U5869"/>
      <c r="V5869" s="2"/>
    </row>
    <row r="5870" spans="2:22" x14ac:dyDescent="0.2">
      <c r="B5870" s="2"/>
      <c r="C5870" s="2"/>
      <c r="D5870" s="2"/>
      <c r="E5870" s="2"/>
      <c r="F5870" s="2"/>
      <c r="G5870" s="3"/>
      <c r="H5870" s="3"/>
      <c r="I5870" s="2"/>
      <c r="J5870"/>
      <c r="K5870"/>
      <c r="L5870"/>
      <c r="M5870"/>
      <c r="N5870"/>
      <c r="O5870"/>
      <c r="P5870"/>
      <c r="Q5870"/>
      <c r="R5870"/>
      <c r="S5870"/>
      <c r="T5870"/>
      <c r="U5870"/>
      <c r="V5870" s="2"/>
    </row>
    <row r="5871" spans="2:22" x14ac:dyDescent="0.2">
      <c r="B5871" s="2"/>
      <c r="C5871" s="2"/>
      <c r="D5871" s="2"/>
      <c r="E5871" s="2"/>
      <c r="F5871" s="2"/>
      <c r="G5871" s="3"/>
      <c r="H5871" s="3"/>
      <c r="I5871" s="2"/>
      <c r="J5871"/>
      <c r="K5871"/>
      <c r="L5871"/>
      <c r="M5871"/>
      <c r="N5871"/>
      <c r="O5871"/>
      <c r="P5871"/>
      <c r="Q5871"/>
      <c r="R5871"/>
      <c r="S5871"/>
      <c r="T5871"/>
      <c r="U5871"/>
      <c r="V5871" s="2"/>
    </row>
    <row r="5872" spans="2:22" x14ac:dyDescent="0.2">
      <c r="B5872" s="2"/>
      <c r="C5872" s="2"/>
      <c r="D5872" s="2"/>
      <c r="E5872" s="2"/>
      <c r="F5872" s="2"/>
      <c r="G5872" s="3"/>
      <c r="H5872" s="3"/>
      <c r="I5872" s="2"/>
      <c r="J5872"/>
      <c r="K5872"/>
      <c r="L5872"/>
      <c r="M5872"/>
      <c r="N5872"/>
      <c r="O5872"/>
      <c r="P5872"/>
      <c r="Q5872"/>
      <c r="R5872"/>
      <c r="S5872"/>
      <c r="T5872"/>
      <c r="U5872"/>
      <c r="V5872" s="2"/>
    </row>
    <row r="5873" spans="2:22" x14ac:dyDescent="0.2">
      <c r="B5873" s="2"/>
      <c r="C5873" s="2"/>
      <c r="D5873" s="2"/>
      <c r="E5873" s="2"/>
      <c r="F5873" s="2"/>
      <c r="G5873" s="3"/>
      <c r="H5873" s="3"/>
      <c r="I5873" s="2"/>
      <c r="J5873"/>
      <c r="K5873"/>
      <c r="L5873"/>
      <c r="M5873"/>
      <c r="N5873"/>
      <c r="O5873"/>
      <c r="P5873"/>
      <c r="Q5873"/>
      <c r="R5873"/>
      <c r="S5873"/>
      <c r="T5873"/>
      <c r="U5873"/>
      <c r="V5873" s="2"/>
    </row>
    <row r="5874" spans="2:22" x14ac:dyDescent="0.2">
      <c r="B5874" s="2"/>
      <c r="C5874" s="2"/>
      <c r="D5874" s="2"/>
      <c r="E5874" s="2"/>
      <c r="F5874" s="2"/>
      <c r="G5874" s="3"/>
      <c r="H5874" s="3"/>
      <c r="I5874" s="2"/>
      <c r="J5874"/>
      <c r="K5874"/>
      <c r="L5874"/>
      <c r="M5874"/>
      <c r="N5874"/>
      <c r="O5874"/>
      <c r="P5874"/>
      <c r="Q5874"/>
      <c r="R5874"/>
      <c r="S5874"/>
      <c r="T5874"/>
      <c r="U5874"/>
      <c r="V5874" s="2"/>
    </row>
    <row r="5875" spans="2:22" x14ac:dyDescent="0.2">
      <c r="B5875" s="2"/>
      <c r="C5875" s="2"/>
      <c r="D5875" s="2"/>
      <c r="E5875" s="2"/>
      <c r="F5875" s="2"/>
      <c r="G5875" s="3"/>
      <c r="H5875" s="3"/>
      <c r="I5875" s="2"/>
      <c r="J5875"/>
      <c r="K5875"/>
      <c r="L5875"/>
      <c r="M5875"/>
      <c r="N5875"/>
      <c r="O5875"/>
      <c r="P5875"/>
      <c r="Q5875"/>
      <c r="R5875"/>
      <c r="S5875"/>
      <c r="T5875"/>
      <c r="U5875"/>
      <c r="V5875" s="2"/>
    </row>
    <row r="5876" spans="2:22" x14ac:dyDescent="0.2">
      <c r="B5876" s="2"/>
      <c r="C5876" s="2"/>
      <c r="D5876" s="2"/>
      <c r="E5876" s="2"/>
      <c r="F5876" s="2"/>
      <c r="G5876" s="3"/>
      <c r="H5876" s="3"/>
      <c r="I5876" s="2"/>
      <c r="J5876"/>
      <c r="K5876"/>
      <c r="L5876"/>
      <c r="M5876"/>
      <c r="N5876"/>
      <c r="O5876"/>
      <c r="P5876"/>
      <c r="Q5876"/>
      <c r="R5876"/>
      <c r="S5876"/>
      <c r="T5876"/>
      <c r="U5876"/>
      <c r="V5876" s="2"/>
    </row>
    <row r="5877" spans="2:22" x14ac:dyDescent="0.2">
      <c r="B5877" s="2"/>
      <c r="C5877" s="2"/>
      <c r="D5877" s="2"/>
      <c r="E5877" s="2"/>
      <c r="F5877" s="2"/>
      <c r="G5877" s="3"/>
      <c r="H5877" s="3"/>
      <c r="I5877" s="2"/>
      <c r="J5877"/>
      <c r="K5877"/>
      <c r="L5877"/>
      <c r="M5877"/>
      <c r="N5877"/>
      <c r="O5877"/>
      <c r="P5877"/>
      <c r="Q5877"/>
      <c r="R5877"/>
      <c r="S5877"/>
      <c r="T5877"/>
      <c r="U5877"/>
      <c r="V5877" s="2"/>
    </row>
    <row r="5878" spans="2:22" x14ac:dyDescent="0.2">
      <c r="B5878" s="2"/>
      <c r="C5878" s="2"/>
      <c r="D5878" s="2"/>
      <c r="E5878" s="2"/>
      <c r="F5878" s="2"/>
      <c r="G5878" s="3"/>
      <c r="H5878" s="3"/>
      <c r="I5878" s="2"/>
      <c r="J5878"/>
      <c r="K5878"/>
      <c r="L5878"/>
      <c r="M5878"/>
      <c r="N5878"/>
      <c r="O5878"/>
      <c r="P5878"/>
      <c r="Q5878"/>
      <c r="R5878"/>
      <c r="S5878"/>
      <c r="T5878"/>
      <c r="U5878"/>
      <c r="V5878" s="2"/>
    </row>
    <row r="5879" spans="2:22" x14ac:dyDescent="0.2">
      <c r="B5879" s="2"/>
      <c r="C5879" s="2"/>
      <c r="D5879" s="2"/>
      <c r="E5879" s="2"/>
      <c r="F5879" s="2"/>
      <c r="G5879" s="3"/>
      <c r="H5879" s="3"/>
      <c r="I5879" s="2"/>
      <c r="J5879"/>
      <c r="K5879"/>
      <c r="L5879"/>
      <c r="M5879"/>
      <c r="N5879"/>
      <c r="O5879"/>
      <c r="P5879"/>
      <c r="Q5879"/>
      <c r="R5879"/>
      <c r="S5879"/>
      <c r="T5879"/>
      <c r="U5879"/>
      <c r="V5879" s="2"/>
    </row>
    <row r="5880" spans="2:22" x14ac:dyDescent="0.2">
      <c r="B5880" s="2"/>
      <c r="C5880" s="2"/>
      <c r="D5880" s="2"/>
      <c r="E5880" s="2"/>
      <c r="F5880" s="2"/>
      <c r="G5880" s="3"/>
      <c r="H5880" s="3"/>
      <c r="I5880" s="2"/>
      <c r="J5880"/>
      <c r="K5880"/>
      <c r="L5880"/>
      <c r="M5880"/>
      <c r="N5880"/>
      <c r="O5880"/>
      <c r="P5880"/>
      <c r="Q5880"/>
      <c r="R5880"/>
      <c r="S5880"/>
      <c r="T5880"/>
      <c r="U5880"/>
      <c r="V5880" s="2"/>
    </row>
    <row r="5881" spans="2:22" x14ac:dyDescent="0.2">
      <c r="B5881" s="2"/>
      <c r="C5881" s="2"/>
      <c r="D5881" s="2"/>
      <c r="E5881" s="2"/>
      <c r="F5881" s="2"/>
      <c r="G5881" s="3"/>
      <c r="H5881" s="3"/>
      <c r="I5881" s="2"/>
      <c r="J5881"/>
      <c r="K5881"/>
      <c r="L5881"/>
      <c r="M5881"/>
      <c r="N5881"/>
      <c r="O5881"/>
      <c r="P5881"/>
      <c r="Q5881"/>
      <c r="R5881"/>
      <c r="S5881"/>
      <c r="T5881"/>
      <c r="U5881"/>
      <c r="V5881" s="2"/>
    </row>
    <row r="5882" spans="2:22" x14ac:dyDescent="0.2">
      <c r="B5882" s="2"/>
      <c r="C5882" s="2"/>
      <c r="D5882" s="2"/>
      <c r="E5882" s="2"/>
      <c r="F5882" s="2"/>
      <c r="G5882" s="3"/>
      <c r="H5882" s="3"/>
      <c r="I5882" s="2"/>
      <c r="J5882"/>
      <c r="K5882"/>
      <c r="L5882"/>
      <c r="M5882"/>
      <c r="N5882"/>
      <c r="O5882"/>
      <c r="P5882"/>
      <c r="Q5882"/>
      <c r="R5882"/>
      <c r="S5882"/>
      <c r="T5882"/>
      <c r="U5882"/>
      <c r="V5882" s="2"/>
    </row>
    <row r="5883" spans="2:22" x14ac:dyDescent="0.2">
      <c r="B5883" s="2"/>
      <c r="C5883" s="2"/>
      <c r="D5883" s="2"/>
      <c r="E5883" s="2"/>
      <c r="F5883" s="2"/>
      <c r="G5883" s="3"/>
      <c r="H5883" s="3"/>
      <c r="I5883" s="2"/>
      <c r="J5883"/>
      <c r="K5883"/>
      <c r="L5883"/>
      <c r="M5883"/>
      <c r="N5883"/>
      <c r="O5883"/>
      <c r="P5883"/>
      <c r="Q5883"/>
      <c r="R5883"/>
      <c r="S5883"/>
      <c r="T5883"/>
      <c r="U5883"/>
      <c r="V5883" s="2"/>
    </row>
    <row r="5884" spans="2:22" x14ac:dyDescent="0.2">
      <c r="B5884" s="2"/>
      <c r="C5884" s="2"/>
      <c r="D5884" s="2"/>
      <c r="E5884" s="2"/>
      <c r="F5884" s="2"/>
      <c r="G5884" s="3"/>
      <c r="H5884" s="3"/>
      <c r="I5884" s="2"/>
      <c r="J5884"/>
      <c r="K5884"/>
      <c r="L5884"/>
      <c r="M5884"/>
      <c r="N5884"/>
      <c r="O5884"/>
      <c r="P5884"/>
      <c r="Q5884"/>
      <c r="R5884"/>
      <c r="S5884"/>
      <c r="T5884"/>
      <c r="U5884"/>
      <c r="V5884" s="2"/>
    </row>
    <row r="5885" spans="2:22" x14ac:dyDescent="0.2">
      <c r="B5885" s="2"/>
      <c r="C5885" s="2"/>
      <c r="D5885" s="2"/>
      <c r="E5885" s="2"/>
      <c r="F5885" s="2"/>
      <c r="G5885" s="3"/>
      <c r="H5885" s="3"/>
      <c r="I5885" s="2"/>
      <c r="J5885"/>
      <c r="K5885"/>
      <c r="L5885"/>
      <c r="M5885"/>
      <c r="N5885"/>
      <c r="O5885"/>
      <c r="P5885"/>
      <c r="Q5885"/>
      <c r="R5885"/>
      <c r="S5885"/>
      <c r="T5885"/>
      <c r="U5885"/>
      <c r="V5885" s="2"/>
    </row>
    <row r="5886" spans="2:22" x14ac:dyDescent="0.2">
      <c r="B5886" s="2"/>
      <c r="C5886" s="2"/>
      <c r="D5886" s="2"/>
      <c r="E5886" s="2"/>
      <c r="F5886" s="2"/>
      <c r="G5886" s="3"/>
      <c r="H5886" s="3"/>
      <c r="I5886" s="2"/>
      <c r="J5886"/>
      <c r="K5886"/>
      <c r="L5886"/>
      <c r="M5886"/>
      <c r="N5886"/>
      <c r="O5886"/>
      <c r="P5886"/>
      <c r="Q5886"/>
      <c r="R5886"/>
      <c r="S5886"/>
      <c r="T5886"/>
      <c r="U5886"/>
      <c r="V5886" s="2"/>
    </row>
    <row r="5887" spans="2:22" x14ac:dyDescent="0.2">
      <c r="B5887" s="2"/>
      <c r="C5887" s="2"/>
      <c r="D5887" s="2"/>
      <c r="E5887" s="2"/>
      <c r="F5887" s="2"/>
      <c r="G5887" s="3"/>
      <c r="H5887" s="3"/>
      <c r="I5887" s="2"/>
      <c r="J5887"/>
      <c r="K5887"/>
      <c r="L5887"/>
      <c r="M5887"/>
      <c r="N5887"/>
      <c r="O5887"/>
      <c r="P5887"/>
      <c r="Q5887"/>
      <c r="R5887"/>
      <c r="S5887"/>
      <c r="T5887"/>
      <c r="U5887"/>
      <c r="V5887" s="2"/>
    </row>
    <row r="5888" spans="2:22" x14ac:dyDescent="0.2">
      <c r="B5888" s="2"/>
      <c r="C5888" s="2"/>
      <c r="D5888" s="2"/>
      <c r="E5888" s="2"/>
      <c r="F5888" s="2"/>
      <c r="G5888" s="3"/>
      <c r="H5888" s="3"/>
      <c r="I5888" s="2"/>
      <c r="J5888"/>
      <c r="K5888"/>
      <c r="L5888"/>
      <c r="M5888"/>
      <c r="N5888"/>
      <c r="O5888"/>
      <c r="P5888"/>
      <c r="Q5888"/>
      <c r="R5888"/>
      <c r="S5888"/>
      <c r="T5888"/>
      <c r="U5888"/>
      <c r="V5888" s="2"/>
    </row>
    <row r="5889" spans="2:22" x14ac:dyDescent="0.2">
      <c r="B5889" s="2"/>
      <c r="C5889" s="2"/>
      <c r="D5889" s="2"/>
      <c r="E5889" s="2"/>
      <c r="F5889" s="2"/>
      <c r="G5889" s="3"/>
      <c r="H5889" s="3"/>
      <c r="I5889" s="2"/>
      <c r="J5889"/>
      <c r="K5889"/>
      <c r="L5889"/>
      <c r="M5889"/>
      <c r="N5889"/>
      <c r="O5889"/>
      <c r="P5889"/>
      <c r="Q5889"/>
      <c r="R5889"/>
      <c r="S5889"/>
      <c r="T5889"/>
      <c r="U5889"/>
      <c r="V5889" s="2"/>
    </row>
    <row r="5890" spans="2:22" x14ac:dyDescent="0.2">
      <c r="B5890" s="2"/>
      <c r="C5890" s="2"/>
      <c r="D5890" s="2"/>
      <c r="E5890" s="2"/>
      <c r="F5890" s="2"/>
      <c r="G5890" s="3"/>
      <c r="H5890" s="3"/>
      <c r="I5890" s="2"/>
      <c r="J5890"/>
      <c r="K5890"/>
      <c r="L5890"/>
      <c r="M5890"/>
      <c r="N5890"/>
      <c r="O5890"/>
      <c r="P5890"/>
      <c r="Q5890"/>
      <c r="R5890"/>
      <c r="S5890"/>
      <c r="T5890"/>
      <c r="U5890"/>
      <c r="V5890" s="2"/>
    </row>
    <row r="5891" spans="2:22" x14ac:dyDescent="0.2">
      <c r="B5891" s="2"/>
      <c r="C5891" s="2"/>
      <c r="D5891" s="2"/>
      <c r="E5891" s="2"/>
      <c r="F5891" s="2"/>
      <c r="G5891" s="3"/>
      <c r="H5891" s="3"/>
      <c r="I5891" s="2"/>
      <c r="J5891"/>
      <c r="K5891"/>
      <c r="L5891"/>
      <c r="M5891"/>
      <c r="N5891"/>
      <c r="O5891"/>
      <c r="P5891"/>
      <c r="Q5891"/>
      <c r="R5891"/>
      <c r="S5891"/>
      <c r="T5891"/>
      <c r="U5891"/>
      <c r="V5891" s="2"/>
    </row>
    <row r="5892" spans="2:22" x14ac:dyDescent="0.2">
      <c r="B5892" s="2"/>
      <c r="C5892" s="2"/>
      <c r="D5892" s="2"/>
      <c r="E5892" s="2"/>
      <c r="F5892" s="2"/>
      <c r="G5892" s="3"/>
      <c r="H5892" s="3"/>
      <c r="I5892" s="2"/>
      <c r="J5892"/>
      <c r="K5892"/>
      <c r="L5892"/>
      <c r="M5892"/>
      <c r="N5892"/>
      <c r="O5892"/>
      <c r="P5892"/>
      <c r="Q5892"/>
      <c r="R5892"/>
      <c r="S5892"/>
      <c r="T5892"/>
      <c r="U5892"/>
      <c r="V5892" s="2"/>
    </row>
    <row r="5893" spans="2:22" x14ac:dyDescent="0.2">
      <c r="B5893" s="2"/>
      <c r="C5893" s="2"/>
      <c r="D5893" s="2"/>
      <c r="E5893" s="2"/>
      <c r="F5893" s="2"/>
      <c r="G5893" s="3"/>
      <c r="H5893" s="3"/>
      <c r="I5893" s="2"/>
      <c r="J5893"/>
      <c r="K5893"/>
      <c r="L5893"/>
      <c r="M5893"/>
      <c r="N5893"/>
      <c r="O5893"/>
      <c r="P5893"/>
      <c r="Q5893"/>
      <c r="R5893"/>
      <c r="S5893"/>
      <c r="T5893"/>
      <c r="U5893"/>
      <c r="V5893" s="2"/>
    </row>
    <row r="5894" spans="2:22" x14ac:dyDescent="0.2">
      <c r="B5894" s="2"/>
      <c r="C5894" s="2"/>
      <c r="D5894" s="2"/>
      <c r="E5894" s="2"/>
      <c r="F5894" s="2"/>
      <c r="G5894" s="3"/>
      <c r="H5894" s="3"/>
      <c r="I5894" s="2"/>
      <c r="J5894"/>
      <c r="K5894"/>
      <c r="L5894"/>
      <c r="M5894"/>
      <c r="N5894"/>
      <c r="O5894"/>
      <c r="P5894"/>
      <c r="Q5894"/>
      <c r="R5894"/>
      <c r="S5894"/>
      <c r="T5894"/>
      <c r="U5894"/>
      <c r="V5894" s="2"/>
    </row>
    <row r="5895" spans="2:22" x14ac:dyDescent="0.2">
      <c r="B5895" s="2"/>
      <c r="C5895" s="2"/>
      <c r="D5895" s="2"/>
      <c r="E5895" s="2"/>
      <c r="F5895" s="2"/>
      <c r="G5895" s="3"/>
      <c r="H5895" s="3"/>
      <c r="I5895" s="2"/>
      <c r="J5895"/>
      <c r="K5895"/>
      <c r="L5895"/>
      <c r="M5895"/>
      <c r="N5895"/>
      <c r="O5895"/>
      <c r="P5895"/>
      <c r="Q5895"/>
      <c r="R5895"/>
      <c r="S5895"/>
      <c r="T5895"/>
      <c r="U5895"/>
      <c r="V5895" s="2"/>
    </row>
    <row r="5896" spans="2:22" x14ac:dyDescent="0.2">
      <c r="B5896" s="2"/>
      <c r="C5896" s="2"/>
      <c r="D5896" s="2"/>
      <c r="E5896" s="2"/>
      <c r="F5896" s="2"/>
      <c r="G5896" s="3"/>
      <c r="H5896" s="3"/>
      <c r="I5896" s="2"/>
      <c r="J5896"/>
      <c r="K5896"/>
      <c r="L5896"/>
      <c r="M5896"/>
      <c r="N5896"/>
      <c r="O5896"/>
      <c r="P5896"/>
      <c r="Q5896"/>
      <c r="R5896"/>
      <c r="S5896"/>
      <c r="T5896"/>
      <c r="U5896"/>
      <c r="V5896" s="2"/>
    </row>
    <row r="5897" spans="2:22" x14ac:dyDescent="0.2">
      <c r="B5897" s="2"/>
      <c r="C5897" s="2"/>
      <c r="D5897" s="2"/>
      <c r="E5897" s="2"/>
      <c r="F5897" s="2"/>
      <c r="G5897" s="3"/>
      <c r="H5897" s="3"/>
      <c r="I5897" s="2"/>
      <c r="J5897"/>
      <c r="K5897"/>
      <c r="L5897"/>
      <c r="M5897"/>
      <c r="N5897"/>
      <c r="O5897"/>
      <c r="P5897"/>
      <c r="Q5897"/>
      <c r="R5897"/>
      <c r="S5897"/>
      <c r="T5897"/>
      <c r="U5897"/>
      <c r="V5897" s="2"/>
    </row>
    <row r="5898" spans="2:22" x14ac:dyDescent="0.2">
      <c r="B5898" s="2"/>
      <c r="C5898" s="2"/>
      <c r="D5898" s="2"/>
      <c r="E5898" s="2"/>
      <c r="F5898" s="2"/>
      <c r="G5898" s="3"/>
      <c r="H5898" s="3"/>
      <c r="I5898" s="2"/>
      <c r="J5898"/>
      <c r="K5898"/>
      <c r="L5898"/>
      <c r="M5898"/>
      <c r="N5898"/>
      <c r="O5898"/>
      <c r="P5898"/>
      <c r="Q5898"/>
      <c r="R5898"/>
      <c r="S5898"/>
      <c r="T5898"/>
      <c r="U5898"/>
      <c r="V5898" s="2"/>
    </row>
    <row r="5899" spans="2:22" x14ac:dyDescent="0.2">
      <c r="B5899" s="2"/>
      <c r="C5899" s="2"/>
      <c r="D5899" s="2"/>
      <c r="E5899" s="2"/>
      <c r="F5899" s="2"/>
      <c r="G5899" s="3"/>
      <c r="H5899" s="3"/>
      <c r="I5899" s="2"/>
      <c r="J5899"/>
      <c r="K5899"/>
      <c r="L5899"/>
      <c r="M5899"/>
      <c r="N5899"/>
      <c r="O5899"/>
      <c r="P5899"/>
      <c r="Q5899"/>
      <c r="R5899"/>
      <c r="S5899"/>
      <c r="T5899"/>
      <c r="U5899"/>
      <c r="V5899" s="2"/>
    </row>
    <row r="5900" spans="2:22" x14ac:dyDescent="0.2">
      <c r="B5900" s="2"/>
      <c r="C5900" s="2"/>
      <c r="D5900" s="2"/>
      <c r="E5900" s="2"/>
      <c r="F5900" s="2"/>
      <c r="G5900" s="3"/>
      <c r="H5900" s="3"/>
      <c r="I5900" s="2"/>
      <c r="J5900"/>
      <c r="K5900"/>
      <c r="L5900"/>
      <c r="M5900"/>
      <c r="N5900"/>
      <c r="O5900"/>
      <c r="P5900"/>
      <c r="Q5900"/>
      <c r="R5900"/>
      <c r="S5900"/>
      <c r="T5900"/>
      <c r="U5900"/>
      <c r="V5900" s="2"/>
    </row>
    <row r="5901" spans="2:22" x14ac:dyDescent="0.2">
      <c r="B5901" s="2"/>
      <c r="C5901" s="2"/>
      <c r="D5901" s="2"/>
      <c r="E5901" s="2"/>
      <c r="F5901" s="2"/>
      <c r="G5901" s="3"/>
      <c r="H5901" s="3"/>
      <c r="I5901" s="2"/>
      <c r="J5901"/>
      <c r="K5901"/>
      <c r="L5901"/>
      <c r="M5901"/>
      <c r="N5901"/>
      <c r="O5901"/>
      <c r="P5901"/>
      <c r="Q5901"/>
      <c r="R5901"/>
      <c r="S5901"/>
      <c r="T5901"/>
      <c r="U5901"/>
      <c r="V5901" s="2"/>
    </row>
    <row r="5902" spans="2:22" x14ac:dyDescent="0.2">
      <c r="B5902" s="2"/>
      <c r="C5902" s="2"/>
      <c r="D5902" s="2"/>
      <c r="E5902" s="2"/>
      <c r="F5902" s="2"/>
      <c r="G5902" s="3"/>
      <c r="H5902" s="3"/>
      <c r="I5902" s="2"/>
      <c r="J5902"/>
      <c r="K5902"/>
      <c r="L5902"/>
      <c r="M5902"/>
      <c r="N5902"/>
      <c r="O5902"/>
      <c r="P5902"/>
      <c r="Q5902"/>
      <c r="R5902"/>
      <c r="S5902"/>
      <c r="T5902"/>
      <c r="U5902"/>
      <c r="V5902" s="2"/>
    </row>
    <row r="5903" spans="2:22" x14ac:dyDescent="0.2">
      <c r="B5903" s="2"/>
      <c r="C5903" s="2"/>
      <c r="D5903" s="2"/>
      <c r="E5903" s="2"/>
      <c r="F5903" s="2"/>
      <c r="G5903" s="3"/>
      <c r="H5903" s="3"/>
      <c r="I5903" s="2"/>
      <c r="J5903"/>
      <c r="K5903"/>
      <c r="L5903"/>
      <c r="M5903"/>
      <c r="N5903"/>
      <c r="O5903"/>
      <c r="P5903"/>
      <c r="Q5903"/>
      <c r="R5903"/>
      <c r="S5903"/>
      <c r="T5903"/>
      <c r="U5903"/>
      <c r="V5903" s="2"/>
    </row>
    <row r="5904" spans="2:22" x14ac:dyDescent="0.2">
      <c r="B5904" s="2"/>
      <c r="C5904" s="2"/>
      <c r="D5904" s="2"/>
      <c r="E5904" s="2"/>
      <c r="F5904" s="2"/>
      <c r="G5904" s="3"/>
      <c r="H5904" s="3"/>
      <c r="I5904" s="2"/>
      <c r="J5904"/>
      <c r="K5904"/>
      <c r="L5904"/>
      <c r="M5904"/>
      <c r="N5904"/>
      <c r="O5904"/>
      <c r="P5904"/>
      <c r="Q5904"/>
      <c r="R5904"/>
      <c r="S5904"/>
      <c r="T5904"/>
      <c r="U5904"/>
      <c r="V5904" s="2"/>
    </row>
    <row r="5905" spans="2:22" x14ac:dyDescent="0.2">
      <c r="B5905" s="2"/>
      <c r="C5905" s="2"/>
      <c r="D5905" s="2"/>
      <c r="E5905" s="2"/>
      <c r="F5905" s="2"/>
      <c r="G5905" s="3"/>
      <c r="H5905" s="3"/>
      <c r="I5905" s="2"/>
      <c r="J5905"/>
      <c r="K5905"/>
      <c r="L5905"/>
      <c r="M5905"/>
      <c r="N5905"/>
      <c r="O5905"/>
      <c r="P5905"/>
      <c r="Q5905"/>
      <c r="R5905"/>
      <c r="S5905"/>
      <c r="T5905"/>
      <c r="U5905"/>
      <c r="V5905" s="2"/>
    </row>
    <row r="5906" spans="2:22" x14ac:dyDescent="0.2">
      <c r="B5906" s="2"/>
      <c r="C5906" s="2"/>
      <c r="D5906" s="2"/>
      <c r="E5906" s="2"/>
      <c r="F5906" s="2"/>
      <c r="G5906" s="3"/>
      <c r="H5906" s="3"/>
      <c r="I5906" s="2"/>
      <c r="J5906"/>
      <c r="K5906"/>
      <c r="L5906"/>
      <c r="M5906"/>
      <c r="N5906"/>
      <c r="O5906"/>
      <c r="P5906"/>
      <c r="Q5906"/>
      <c r="R5906"/>
      <c r="S5906"/>
      <c r="T5906"/>
      <c r="U5906"/>
      <c r="V5906" s="2"/>
    </row>
    <row r="5907" spans="2:22" x14ac:dyDescent="0.2">
      <c r="B5907" s="2"/>
      <c r="C5907" s="2"/>
      <c r="D5907" s="2"/>
      <c r="E5907" s="2"/>
      <c r="F5907" s="2"/>
      <c r="G5907" s="3"/>
      <c r="H5907" s="3"/>
      <c r="I5907" s="2"/>
      <c r="J5907"/>
      <c r="K5907"/>
      <c r="L5907"/>
      <c r="M5907"/>
      <c r="N5907"/>
      <c r="O5907"/>
      <c r="P5907"/>
      <c r="Q5907"/>
      <c r="R5907"/>
      <c r="S5907"/>
      <c r="T5907"/>
      <c r="U5907"/>
      <c r="V5907" s="2"/>
    </row>
    <row r="5908" spans="2:22" x14ac:dyDescent="0.2">
      <c r="B5908" s="2"/>
      <c r="C5908" s="2"/>
      <c r="D5908" s="2"/>
      <c r="E5908" s="2"/>
      <c r="F5908" s="2"/>
      <c r="G5908" s="3"/>
      <c r="H5908" s="3"/>
      <c r="I5908" s="2"/>
      <c r="J5908"/>
      <c r="K5908"/>
      <c r="L5908"/>
      <c r="M5908"/>
      <c r="N5908"/>
      <c r="O5908"/>
      <c r="P5908"/>
      <c r="Q5908"/>
      <c r="R5908"/>
      <c r="S5908"/>
      <c r="T5908"/>
      <c r="U5908"/>
      <c r="V5908" s="2"/>
    </row>
    <row r="5909" spans="2:22" x14ac:dyDescent="0.2">
      <c r="B5909" s="2"/>
      <c r="C5909" s="2"/>
      <c r="D5909" s="2"/>
      <c r="E5909" s="2"/>
      <c r="F5909" s="2"/>
      <c r="G5909" s="3"/>
      <c r="H5909" s="3"/>
      <c r="I5909" s="2"/>
      <c r="J5909"/>
      <c r="K5909"/>
      <c r="L5909"/>
      <c r="M5909"/>
      <c r="N5909"/>
      <c r="O5909"/>
      <c r="P5909"/>
      <c r="Q5909"/>
      <c r="R5909"/>
      <c r="S5909"/>
      <c r="T5909"/>
      <c r="U5909"/>
      <c r="V5909" s="2"/>
    </row>
    <row r="5910" spans="2:22" x14ac:dyDescent="0.2">
      <c r="B5910" s="2"/>
      <c r="C5910" s="2"/>
      <c r="D5910" s="2"/>
      <c r="E5910" s="2"/>
      <c r="F5910" s="2"/>
      <c r="G5910" s="3"/>
      <c r="H5910" s="3"/>
      <c r="I5910" s="2"/>
      <c r="J5910"/>
      <c r="K5910"/>
      <c r="L5910"/>
      <c r="M5910"/>
      <c r="N5910"/>
      <c r="O5910"/>
      <c r="P5910"/>
      <c r="Q5910"/>
      <c r="R5910"/>
      <c r="S5910"/>
      <c r="T5910"/>
      <c r="U5910"/>
      <c r="V5910" s="2"/>
    </row>
    <row r="5911" spans="2:22" x14ac:dyDescent="0.2">
      <c r="B5911" s="2"/>
      <c r="C5911" s="2"/>
      <c r="D5911" s="2"/>
      <c r="E5911" s="2"/>
      <c r="F5911" s="2"/>
      <c r="G5911" s="3"/>
      <c r="H5911" s="3"/>
      <c r="I5911" s="2"/>
      <c r="J5911"/>
      <c r="K5911"/>
      <c r="L5911"/>
      <c r="M5911"/>
      <c r="N5911"/>
      <c r="O5911"/>
      <c r="P5911"/>
      <c r="Q5911"/>
      <c r="R5911"/>
      <c r="S5911"/>
      <c r="T5911"/>
      <c r="U5911"/>
      <c r="V5911" s="2"/>
    </row>
    <row r="5912" spans="2:22" x14ac:dyDescent="0.2">
      <c r="B5912" s="2"/>
      <c r="C5912" s="2"/>
      <c r="D5912" s="2"/>
      <c r="E5912" s="2"/>
      <c r="F5912" s="2"/>
      <c r="G5912" s="3"/>
      <c r="H5912" s="3"/>
      <c r="I5912" s="2"/>
      <c r="J5912"/>
      <c r="K5912"/>
      <c r="L5912"/>
      <c r="M5912"/>
      <c r="N5912"/>
      <c r="O5912"/>
      <c r="P5912"/>
      <c r="Q5912"/>
      <c r="R5912"/>
      <c r="S5912"/>
      <c r="T5912"/>
      <c r="U5912"/>
      <c r="V5912" s="2"/>
    </row>
    <row r="5913" spans="2:22" x14ac:dyDescent="0.2">
      <c r="B5913" s="2"/>
      <c r="C5913" s="2"/>
      <c r="D5913" s="2"/>
      <c r="E5913" s="2"/>
      <c r="F5913" s="2"/>
      <c r="G5913" s="3"/>
      <c r="H5913" s="3"/>
      <c r="I5913" s="2"/>
      <c r="J5913"/>
      <c r="K5913"/>
      <c r="L5913"/>
      <c r="M5913"/>
      <c r="N5913"/>
      <c r="O5913"/>
      <c r="P5913"/>
      <c r="Q5913"/>
      <c r="R5913"/>
      <c r="S5913"/>
      <c r="T5913"/>
      <c r="U5913"/>
      <c r="V5913" s="2"/>
    </row>
    <row r="5914" spans="2:22" x14ac:dyDescent="0.2">
      <c r="B5914" s="2"/>
      <c r="C5914" s="2"/>
      <c r="D5914" s="2"/>
      <c r="E5914" s="2"/>
      <c r="F5914" s="2"/>
      <c r="G5914" s="3"/>
      <c r="H5914" s="3"/>
      <c r="I5914" s="2"/>
      <c r="J5914"/>
      <c r="K5914"/>
      <c r="L5914"/>
      <c r="M5914"/>
      <c r="N5914"/>
      <c r="O5914"/>
      <c r="P5914"/>
      <c r="Q5914"/>
      <c r="R5914"/>
      <c r="S5914"/>
      <c r="T5914"/>
      <c r="U5914"/>
      <c r="V5914" s="2"/>
    </row>
    <row r="5915" spans="2:22" x14ac:dyDescent="0.2">
      <c r="B5915" s="2"/>
      <c r="C5915" s="2"/>
      <c r="D5915" s="2"/>
      <c r="E5915" s="2"/>
      <c r="F5915" s="2"/>
      <c r="G5915" s="3"/>
      <c r="H5915" s="3"/>
      <c r="I5915" s="2"/>
      <c r="J5915"/>
      <c r="K5915"/>
      <c r="L5915"/>
      <c r="M5915"/>
      <c r="N5915"/>
      <c r="O5915"/>
      <c r="P5915"/>
      <c r="Q5915"/>
      <c r="R5915"/>
      <c r="S5915"/>
      <c r="T5915"/>
      <c r="U5915"/>
      <c r="V5915" s="2"/>
    </row>
    <row r="5916" spans="2:22" x14ac:dyDescent="0.2">
      <c r="B5916" s="2"/>
      <c r="C5916" s="2"/>
      <c r="D5916" s="2"/>
      <c r="E5916" s="2"/>
      <c r="F5916" s="2"/>
      <c r="G5916" s="3"/>
      <c r="H5916" s="3"/>
      <c r="I5916" s="2"/>
      <c r="J5916"/>
      <c r="K5916"/>
      <c r="L5916"/>
      <c r="M5916"/>
      <c r="N5916"/>
      <c r="O5916"/>
      <c r="P5916"/>
      <c r="Q5916"/>
      <c r="R5916"/>
      <c r="S5916"/>
      <c r="T5916"/>
      <c r="U5916"/>
      <c r="V5916" s="2"/>
    </row>
    <row r="5917" spans="2:22" x14ac:dyDescent="0.2">
      <c r="B5917" s="2"/>
      <c r="C5917" s="2"/>
      <c r="D5917" s="2"/>
      <c r="E5917" s="2"/>
      <c r="F5917" s="2"/>
      <c r="G5917" s="3"/>
      <c r="H5917" s="3"/>
      <c r="I5917" s="2"/>
      <c r="J5917"/>
      <c r="K5917"/>
      <c r="L5917"/>
      <c r="M5917"/>
      <c r="N5917"/>
      <c r="O5917"/>
      <c r="P5917"/>
      <c r="Q5917"/>
      <c r="R5917"/>
      <c r="S5917"/>
      <c r="T5917"/>
      <c r="U5917"/>
      <c r="V5917" s="2"/>
    </row>
    <row r="5918" spans="2:22" x14ac:dyDescent="0.2">
      <c r="B5918" s="2"/>
      <c r="C5918" s="2"/>
      <c r="D5918" s="2"/>
      <c r="E5918" s="2"/>
      <c r="F5918" s="2"/>
      <c r="G5918" s="3"/>
      <c r="H5918" s="3"/>
      <c r="I5918" s="2"/>
      <c r="J5918"/>
      <c r="K5918"/>
      <c r="L5918"/>
      <c r="M5918"/>
      <c r="N5918"/>
      <c r="O5918"/>
      <c r="P5918"/>
      <c r="Q5918"/>
      <c r="R5918"/>
      <c r="S5918"/>
      <c r="T5918"/>
      <c r="U5918"/>
      <c r="V5918" s="2"/>
    </row>
    <row r="5919" spans="2:22" x14ac:dyDescent="0.2">
      <c r="B5919" s="2"/>
      <c r="C5919" s="2"/>
      <c r="D5919" s="2"/>
      <c r="E5919" s="2"/>
      <c r="F5919" s="2"/>
      <c r="G5919" s="3"/>
      <c r="H5919" s="3"/>
      <c r="I5919" s="2"/>
      <c r="J5919"/>
      <c r="K5919"/>
      <c r="L5919"/>
      <c r="M5919"/>
      <c r="N5919"/>
      <c r="O5919"/>
      <c r="P5919"/>
      <c r="Q5919"/>
      <c r="R5919"/>
      <c r="S5919"/>
      <c r="T5919"/>
      <c r="U5919"/>
      <c r="V5919" s="2"/>
    </row>
    <row r="5920" spans="2:22" x14ac:dyDescent="0.2">
      <c r="B5920" s="2"/>
      <c r="C5920" s="2"/>
      <c r="D5920" s="2"/>
      <c r="E5920" s="2"/>
      <c r="F5920" s="2"/>
      <c r="G5920" s="3"/>
      <c r="H5920" s="3"/>
      <c r="I5920" s="2"/>
      <c r="J5920"/>
      <c r="K5920"/>
      <c r="L5920"/>
      <c r="M5920"/>
      <c r="N5920"/>
      <c r="O5920"/>
      <c r="P5920"/>
      <c r="Q5920"/>
      <c r="R5920"/>
      <c r="S5920"/>
      <c r="T5920"/>
      <c r="U5920"/>
      <c r="V5920" s="2"/>
    </row>
    <row r="5921" spans="2:22" x14ac:dyDescent="0.2">
      <c r="B5921" s="2"/>
      <c r="C5921" s="2"/>
      <c r="D5921" s="2"/>
      <c r="E5921" s="2"/>
      <c r="F5921" s="2"/>
      <c r="G5921" s="3"/>
      <c r="H5921" s="3"/>
      <c r="I5921" s="2"/>
      <c r="J5921"/>
      <c r="K5921"/>
      <c r="L5921"/>
      <c r="M5921"/>
      <c r="N5921"/>
      <c r="O5921"/>
      <c r="P5921"/>
      <c r="Q5921"/>
      <c r="R5921"/>
      <c r="S5921"/>
      <c r="T5921"/>
      <c r="U5921"/>
      <c r="V5921" s="2"/>
    </row>
    <row r="5922" spans="2:22" x14ac:dyDescent="0.2">
      <c r="B5922" s="2"/>
      <c r="C5922" s="2"/>
      <c r="D5922" s="2"/>
      <c r="E5922" s="2"/>
      <c r="F5922" s="2"/>
      <c r="G5922" s="3"/>
      <c r="H5922" s="3"/>
      <c r="I5922" s="2"/>
      <c r="J5922"/>
      <c r="K5922"/>
      <c r="L5922"/>
      <c r="M5922"/>
      <c r="N5922"/>
      <c r="O5922"/>
      <c r="P5922"/>
      <c r="Q5922"/>
      <c r="R5922"/>
      <c r="S5922"/>
      <c r="T5922"/>
      <c r="U5922"/>
      <c r="V5922" s="2"/>
    </row>
    <row r="5923" spans="2:22" x14ac:dyDescent="0.2">
      <c r="B5923" s="2"/>
      <c r="C5923" s="2"/>
      <c r="D5923" s="2"/>
      <c r="E5923" s="2"/>
      <c r="F5923" s="2"/>
      <c r="G5923" s="3"/>
      <c r="H5923" s="3"/>
      <c r="I5923" s="2"/>
      <c r="J5923"/>
      <c r="K5923"/>
      <c r="L5923"/>
      <c r="M5923"/>
      <c r="N5923"/>
      <c r="O5923"/>
      <c r="P5923"/>
      <c r="Q5923"/>
      <c r="R5923"/>
      <c r="S5923"/>
      <c r="T5923"/>
      <c r="U5923"/>
      <c r="V5923" s="2"/>
    </row>
    <row r="5924" spans="2:22" x14ac:dyDescent="0.2">
      <c r="B5924" s="2"/>
      <c r="C5924" s="2"/>
      <c r="D5924" s="2"/>
      <c r="E5924" s="2"/>
      <c r="F5924" s="2"/>
      <c r="G5924" s="3"/>
      <c r="H5924" s="3"/>
      <c r="I5924" s="2"/>
      <c r="J5924"/>
      <c r="K5924"/>
      <c r="L5924"/>
      <c r="M5924"/>
      <c r="N5924"/>
      <c r="O5924"/>
      <c r="P5924"/>
      <c r="Q5924"/>
      <c r="R5924"/>
      <c r="S5924"/>
      <c r="T5924"/>
      <c r="U5924"/>
      <c r="V5924" s="2"/>
    </row>
    <row r="5925" spans="2:22" x14ac:dyDescent="0.2">
      <c r="B5925" s="2"/>
      <c r="C5925" s="2"/>
      <c r="D5925" s="2"/>
      <c r="E5925" s="2"/>
      <c r="F5925" s="2"/>
      <c r="G5925" s="3"/>
      <c r="H5925" s="3"/>
      <c r="I5925" s="2"/>
      <c r="J5925"/>
      <c r="K5925"/>
      <c r="L5925"/>
      <c r="M5925"/>
      <c r="N5925"/>
      <c r="O5925"/>
      <c r="P5925"/>
      <c r="Q5925"/>
      <c r="R5925"/>
      <c r="S5925"/>
      <c r="T5925"/>
      <c r="U5925"/>
      <c r="V5925" s="2"/>
    </row>
    <row r="5926" spans="2:22" x14ac:dyDescent="0.2">
      <c r="B5926" s="2"/>
      <c r="C5926" s="2"/>
      <c r="D5926" s="2"/>
      <c r="E5926" s="2"/>
      <c r="F5926" s="2"/>
      <c r="G5926" s="3"/>
      <c r="H5926" s="3"/>
      <c r="I5926" s="2"/>
      <c r="J5926"/>
      <c r="K5926"/>
      <c r="L5926"/>
      <c r="M5926"/>
      <c r="N5926"/>
      <c r="O5926"/>
      <c r="P5926"/>
      <c r="Q5926"/>
      <c r="R5926"/>
      <c r="S5926"/>
      <c r="T5926"/>
      <c r="U5926"/>
      <c r="V5926" s="2"/>
    </row>
    <row r="5927" spans="2:22" x14ac:dyDescent="0.2">
      <c r="B5927" s="2"/>
      <c r="C5927" s="2"/>
      <c r="D5927" s="2"/>
      <c r="E5927" s="2"/>
      <c r="F5927" s="2"/>
      <c r="G5927" s="3"/>
      <c r="H5927" s="3"/>
      <c r="I5927" s="2"/>
      <c r="J5927"/>
      <c r="K5927"/>
      <c r="L5927"/>
      <c r="M5927"/>
      <c r="N5927"/>
      <c r="O5927"/>
      <c r="P5927"/>
      <c r="Q5927"/>
      <c r="R5927"/>
      <c r="S5927"/>
      <c r="T5927"/>
      <c r="U5927"/>
      <c r="V5927" s="2"/>
    </row>
    <row r="5928" spans="2:22" x14ac:dyDescent="0.2">
      <c r="B5928" s="2"/>
      <c r="C5928" s="2"/>
      <c r="D5928" s="2"/>
      <c r="E5928" s="2"/>
      <c r="F5928" s="2"/>
      <c r="G5928" s="3"/>
      <c r="H5928" s="3"/>
      <c r="I5928" s="2"/>
      <c r="J5928"/>
      <c r="K5928"/>
      <c r="L5928"/>
      <c r="M5928"/>
      <c r="N5928"/>
      <c r="O5928"/>
      <c r="P5928"/>
      <c r="Q5928"/>
      <c r="R5928"/>
      <c r="S5928"/>
      <c r="T5928"/>
      <c r="U5928"/>
      <c r="V5928" s="2"/>
    </row>
    <row r="5929" spans="2:22" x14ac:dyDescent="0.2">
      <c r="B5929" s="2"/>
      <c r="C5929" s="2"/>
      <c r="D5929" s="2"/>
      <c r="E5929" s="2"/>
      <c r="F5929" s="2"/>
      <c r="G5929" s="3"/>
      <c r="H5929" s="3"/>
      <c r="I5929" s="2"/>
      <c r="J5929"/>
      <c r="K5929"/>
      <c r="L5929"/>
      <c r="M5929"/>
      <c r="N5929"/>
      <c r="O5929"/>
      <c r="P5929"/>
      <c r="Q5929"/>
      <c r="R5929"/>
      <c r="S5929"/>
      <c r="T5929"/>
      <c r="U5929"/>
      <c r="V5929" s="2"/>
    </row>
    <row r="5930" spans="2:22" x14ac:dyDescent="0.2">
      <c r="B5930" s="2"/>
      <c r="C5930" s="2"/>
      <c r="D5930" s="2"/>
      <c r="E5930" s="2"/>
      <c r="F5930" s="2"/>
      <c r="G5930" s="3"/>
      <c r="H5930" s="3"/>
      <c r="I5930" s="2"/>
      <c r="J5930"/>
      <c r="K5930"/>
      <c r="L5930"/>
      <c r="M5930"/>
      <c r="N5930"/>
      <c r="O5930"/>
      <c r="P5930"/>
      <c r="Q5930"/>
      <c r="R5930"/>
      <c r="S5930"/>
      <c r="T5930"/>
      <c r="U5930"/>
      <c r="V5930" s="2"/>
    </row>
    <row r="5931" spans="2:22" x14ac:dyDescent="0.2">
      <c r="B5931" s="2"/>
      <c r="C5931" s="2"/>
      <c r="D5931" s="2"/>
      <c r="E5931" s="2"/>
      <c r="F5931" s="2"/>
      <c r="G5931" s="3"/>
      <c r="H5931" s="3"/>
      <c r="I5931" s="2"/>
      <c r="J5931"/>
      <c r="K5931"/>
      <c r="L5931"/>
      <c r="M5931"/>
      <c r="N5931"/>
      <c r="O5931"/>
      <c r="P5931"/>
      <c r="Q5931"/>
      <c r="R5931"/>
      <c r="S5931"/>
      <c r="T5931"/>
      <c r="U5931"/>
      <c r="V5931" s="2"/>
    </row>
    <row r="5932" spans="2:22" x14ac:dyDescent="0.2">
      <c r="B5932" s="2"/>
      <c r="C5932" s="2"/>
      <c r="D5932" s="2"/>
      <c r="E5932" s="2"/>
      <c r="F5932" s="2"/>
      <c r="G5932" s="3"/>
      <c r="H5932" s="3"/>
      <c r="I5932" s="2"/>
      <c r="J5932"/>
      <c r="K5932"/>
      <c r="L5932"/>
      <c r="M5932"/>
      <c r="N5932"/>
      <c r="O5932"/>
      <c r="P5932"/>
      <c r="Q5932"/>
      <c r="R5932"/>
      <c r="S5932"/>
      <c r="T5932"/>
      <c r="U5932"/>
      <c r="V5932" s="2"/>
    </row>
    <row r="5933" spans="2:22" x14ac:dyDescent="0.2">
      <c r="B5933" s="2"/>
      <c r="C5933" s="2"/>
      <c r="D5933" s="2"/>
      <c r="E5933" s="2"/>
      <c r="F5933" s="2"/>
      <c r="G5933" s="3"/>
      <c r="H5933" s="3"/>
      <c r="I5933" s="2"/>
      <c r="J5933"/>
      <c r="K5933"/>
      <c r="L5933"/>
      <c r="M5933"/>
      <c r="N5933"/>
      <c r="O5933"/>
      <c r="P5933"/>
      <c r="Q5933"/>
      <c r="R5933"/>
      <c r="S5933"/>
      <c r="T5933"/>
      <c r="U5933"/>
      <c r="V5933" s="2"/>
    </row>
    <row r="5934" spans="2:22" x14ac:dyDescent="0.2">
      <c r="B5934" s="2"/>
      <c r="C5934" s="2"/>
      <c r="D5934" s="2"/>
      <c r="E5934" s="2"/>
      <c r="F5934" s="2"/>
      <c r="G5934" s="3"/>
      <c r="H5934" s="3"/>
      <c r="I5934" s="2"/>
      <c r="J5934"/>
      <c r="K5934"/>
      <c r="L5934"/>
      <c r="M5934"/>
      <c r="N5934"/>
      <c r="O5934"/>
      <c r="P5934"/>
      <c r="Q5934"/>
      <c r="R5934"/>
      <c r="S5934"/>
      <c r="T5934"/>
      <c r="U5934"/>
      <c r="V5934" s="2"/>
    </row>
    <row r="5935" spans="2:22" x14ac:dyDescent="0.2">
      <c r="B5935" s="2"/>
      <c r="C5935" s="2"/>
      <c r="D5935" s="2"/>
      <c r="E5935" s="2"/>
      <c r="F5935" s="2"/>
      <c r="G5935" s="3"/>
      <c r="H5935" s="3"/>
      <c r="I5935" s="2"/>
      <c r="J5935"/>
      <c r="K5935"/>
      <c r="L5935"/>
      <c r="M5935"/>
      <c r="N5935"/>
      <c r="O5935"/>
      <c r="P5935"/>
      <c r="Q5935"/>
      <c r="R5935"/>
      <c r="S5935"/>
      <c r="T5935"/>
      <c r="U5935"/>
      <c r="V5935" s="2"/>
    </row>
    <row r="5936" spans="2:22" x14ac:dyDescent="0.2">
      <c r="B5936" s="2"/>
      <c r="C5936" s="2"/>
      <c r="D5936" s="2"/>
      <c r="E5936" s="2"/>
      <c r="F5936" s="2"/>
      <c r="G5936" s="3"/>
      <c r="H5936" s="3"/>
      <c r="I5936" s="2"/>
      <c r="J5936"/>
      <c r="K5936"/>
      <c r="L5936"/>
      <c r="M5936"/>
      <c r="N5936"/>
      <c r="O5936"/>
      <c r="P5936"/>
      <c r="Q5936"/>
      <c r="R5936"/>
      <c r="S5936"/>
      <c r="T5936"/>
      <c r="U5936"/>
      <c r="V5936" s="2"/>
    </row>
    <row r="5937" spans="2:22" x14ac:dyDescent="0.2">
      <c r="B5937" s="2"/>
      <c r="C5937" s="2"/>
      <c r="D5937" s="2"/>
      <c r="E5937" s="2"/>
      <c r="F5937" s="2"/>
      <c r="G5937" s="3"/>
      <c r="H5937" s="3"/>
      <c r="I5937" s="2"/>
      <c r="J5937"/>
      <c r="K5937"/>
      <c r="L5937"/>
      <c r="M5937"/>
      <c r="N5937"/>
      <c r="O5937"/>
      <c r="P5937"/>
      <c r="Q5937"/>
      <c r="R5937"/>
      <c r="S5937"/>
      <c r="T5937"/>
      <c r="U5937"/>
      <c r="V5937" s="2"/>
    </row>
    <row r="5938" spans="2:22" x14ac:dyDescent="0.2">
      <c r="B5938" s="2"/>
      <c r="C5938" s="2"/>
      <c r="D5938" s="2"/>
      <c r="E5938" s="2"/>
      <c r="F5938" s="2"/>
      <c r="G5938" s="3"/>
      <c r="H5938" s="3"/>
      <c r="I5938" s="2"/>
      <c r="J5938"/>
      <c r="K5938"/>
      <c r="L5938"/>
      <c r="M5938"/>
      <c r="N5938"/>
      <c r="O5938"/>
      <c r="P5938"/>
      <c r="Q5938"/>
      <c r="R5938"/>
      <c r="S5938"/>
      <c r="T5938"/>
      <c r="U5938"/>
      <c r="V5938" s="2"/>
    </row>
    <row r="5939" spans="2:22" x14ac:dyDescent="0.2">
      <c r="B5939" s="2"/>
      <c r="C5939" s="2"/>
      <c r="D5939" s="2"/>
      <c r="E5939" s="2"/>
      <c r="F5939" s="2"/>
      <c r="G5939" s="3"/>
      <c r="H5939" s="3"/>
      <c r="I5939" s="2"/>
      <c r="J5939"/>
      <c r="K5939"/>
      <c r="L5939"/>
      <c r="M5939"/>
      <c r="N5939"/>
      <c r="O5939"/>
      <c r="P5939"/>
      <c r="Q5939"/>
      <c r="R5939"/>
      <c r="S5939"/>
      <c r="T5939"/>
      <c r="U5939"/>
      <c r="V5939" s="2"/>
    </row>
    <row r="5940" spans="2:22" x14ac:dyDescent="0.2">
      <c r="B5940" s="2"/>
      <c r="C5940" s="2"/>
      <c r="D5940" s="2"/>
      <c r="E5940" s="2"/>
      <c r="F5940" s="2"/>
      <c r="G5940" s="3"/>
      <c r="H5940" s="3"/>
      <c r="I5940" s="2"/>
      <c r="J5940"/>
      <c r="K5940"/>
      <c r="L5940"/>
      <c r="M5940"/>
      <c r="N5940"/>
      <c r="O5940"/>
      <c r="P5940"/>
      <c r="Q5940"/>
      <c r="R5940"/>
      <c r="S5940"/>
      <c r="T5940"/>
      <c r="U5940"/>
      <c r="V5940" s="2"/>
    </row>
    <row r="5941" spans="2:22" x14ac:dyDescent="0.2">
      <c r="B5941" s="2"/>
      <c r="C5941" s="2"/>
      <c r="D5941" s="2"/>
      <c r="E5941" s="2"/>
      <c r="F5941" s="2"/>
      <c r="G5941" s="3"/>
      <c r="H5941" s="3"/>
      <c r="I5941" s="2"/>
      <c r="J5941"/>
      <c r="K5941"/>
      <c r="L5941"/>
      <c r="M5941"/>
      <c r="N5941"/>
      <c r="O5941"/>
      <c r="P5941"/>
      <c r="Q5941"/>
      <c r="R5941"/>
      <c r="S5941"/>
      <c r="T5941"/>
      <c r="U5941"/>
      <c r="V5941" s="2"/>
    </row>
    <row r="5942" spans="2:22" x14ac:dyDescent="0.2">
      <c r="B5942" s="2"/>
      <c r="C5942" s="2"/>
      <c r="D5942" s="2"/>
      <c r="E5942" s="2"/>
      <c r="F5942" s="2"/>
      <c r="G5942" s="3"/>
      <c r="H5942" s="3"/>
      <c r="I5942" s="2"/>
      <c r="J5942"/>
      <c r="K5942"/>
      <c r="L5942"/>
      <c r="M5942"/>
      <c r="N5942"/>
      <c r="O5942"/>
      <c r="P5942"/>
      <c r="Q5942"/>
      <c r="R5942"/>
      <c r="S5942"/>
      <c r="T5942"/>
      <c r="U5942"/>
      <c r="V5942" s="2"/>
    </row>
    <row r="5943" spans="2:22" x14ac:dyDescent="0.2">
      <c r="B5943" s="2"/>
      <c r="C5943" s="2"/>
      <c r="D5943" s="2"/>
      <c r="E5943" s="2"/>
      <c r="F5943" s="2"/>
      <c r="G5943" s="3"/>
      <c r="H5943" s="3"/>
      <c r="I5943" s="2"/>
      <c r="J5943"/>
      <c r="K5943"/>
      <c r="L5943"/>
      <c r="M5943"/>
      <c r="N5943"/>
      <c r="O5943"/>
      <c r="P5943"/>
      <c r="Q5943"/>
      <c r="R5943"/>
      <c r="S5943"/>
      <c r="T5943"/>
      <c r="U5943"/>
      <c r="V5943" s="2"/>
    </row>
    <row r="5944" spans="2:22" x14ac:dyDescent="0.2">
      <c r="B5944" s="2"/>
      <c r="C5944" s="2"/>
      <c r="D5944" s="2"/>
      <c r="E5944" s="2"/>
      <c r="F5944" s="2"/>
      <c r="G5944" s="3"/>
      <c r="H5944" s="3"/>
      <c r="I5944" s="2"/>
      <c r="J5944"/>
      <c r="K5944"/>
      <c r="L5944"/>
      <c r="M5944"/>
      <c r="N5944"/>
      <c r="O5944"/>
      <c r="P5944"/>
      <c r="Q5944"/>
      <c r="R5944"/>
      <c r="S5944"/>
      <c r="T5944"/>
      <c r="U5944"/>
      <c r="V5944" s="2"/>
    </row>
    <row r="5945" spans="2:22" x14ac:dyDescent="0.2">
      <c r="B5945" s="2"/>
      <c r="C5945" s="2"/>
      <c r="D5945" s="2"/>
      <c r="E5945" s="2"/>
      <c r="F5945" s="2"/>
      <c r="G5945" s="3"/>
      <c r="H5945" s="3"/>
      <c r="I5945" s="2"/>
      <c r="J5945"/>
      <c r="K5945"/>
      <c r="L5945"/>
      <c r="M5945"/>
      <c r="N5945"/>
      <c r="O5945"/>
      <c r="P5945"/>
      <c r="Q5945"/>
      <c r="R5945"/>
      <c r="S5945"/>
      <c r="T5945"/>
      <c r="U5945"/>
      <c r="V5945" s="2"/>
    </row>
    <row r="5946" spans="2:22" x14ac:dyDescent="0.2">
      <c r="B5946" s="2"/>
      <c r="C5946" s="2"/>
      <c r="D5946" s="2"/>
      <c r="E5946" s="2"/>
      <c r="F5946" s="2"/>
      <c r="G5946" s="3"/>
      <c r="H5946" s="3"/>
      <c r="I5946" s="2"/>
      <c r="J5946"/>
      <c r="K5946"/>
      <c r="L5946"/>
      <c r="M5946"/>
      <c r="N5946"/>
      <c r="O5946"/>
      <c r="P5946"/>
      <c r="Q5946"/>
      <c r="R5946"/>
      <c r="S5946"/>
      <c r="T5946"/>
      <c r="U5946"/>
      <c r="V5946" s="2"/>
    </row>
    <row r="5947" spans="2:22" x14ac:dyDescent="0.2">
      <c r="B5947" s="2"/>
      <c r="C5947" s="2"/>
      <c r="D5947" s="2"/>
      <c r="E5947" s="2"/>
      <c r="F5947" s="2"/>
      <c r="G5947" s="3"/>
      <c r="H5947" s="3"/>
      <c r="I5947" s="2"/>
      <c r="J5947"/>
      <c r="K5947"/>
      <c r="L5947"/>
      <c r="M5947"/>
      <c r="N5947"/>
      <c r="O5947"/>
      <c r="P5947"/>
      <c r="Q5947"/>
      <c r="R5947"/>
      <c r="S5947"/>
      <c r="T5947"/>
      <c r="U5947"/>
      <c r="V5947" s="2"/>
    </row>
    <row r="5948" spans="2:22" x14ac:dyDescent="0.2">
      <c r="B5948" s="2"/>
      <c r="C5948" s="2"/>
      <c r="D5948" s="2"/>
      <c r="E5948" s="2"/>
      <c r="F5948" s="2"/>
      <c r="G5948" s="3"/>
      <c r="H5948" s="3"/>
      <c r="I5948" s="2"/>
      <c r="J5948"/>
      <c r="K5948"/>
      <c r="L5948"/>
      <c r="M5948"/>
      <c r="N5948"/>
      <c r="O5948"/>
      <c r="P5948"/>
      <c r="Q5948"/>
      <c r="R5948"/>
      <c r="S5948"/>
      <c r="T5948"/>
      <c r="U5948"/>
      <c r="V5948" s="2"/>
    </row>
    <row r="5949" spans="2:22" x14ac:dyDescent="0.2">
      <c r="B5949" s="2"/>
      <c r="C5949" s="2"/>
      <c r="D5949" s="2"/>
      <c r="E5949" s="2"/>
      <c r="F5949" s="2"/>
      <c r="G5949" s="3"/>
      <c r="H5949" s="3"/>
      <c r="I5949" s="2"/>
      <c r="J5949"/>
      <c r="K5949"/>
      <c r="L5949"/>
      <c r="M5949"/>
      <c r="N5949"/>
      <c r="O5949"/>
      <c r="P5949"/>
      <c r="Q5949"/>
      <c r="R5949"/>
      <c r="S5949"/>
      <c r="T5949"/>
      <c r="U5949"/>
      <c r="V5949" s="2"/>
    </row>
    <row r="5950" spans="2:22" x14ac:dyDescent="0.2">
      <c r="B5950" s="2"/>
      <c r="C5950" s="2"/>
      <c r="D5950" s="2"/>
      <c r="E5950" s="2"/>
      <c r="F5950" s="2"/>
      <c r="G5950" s="3"/>
      <c r="H5950" s="3"/>
      <c r="I5950" s="2"/>
      <c r="J5950"/>
      <c r="K5950"/>
      <c r="L5950"/>
      <c r="M5950"/>
      <c r="N5950"/>
      <c r="O5950"/>
      <c r="P5950"/>
      <c r="Q5950"/>
      <c r="R5950"/>
      <c r="S5950"/>
      <c r="T5950"/>
      <c r="U5950"/>
      <c r="V5950" s="2"/>
    </row>
    <row r="5951" spans="2:22" x14ac:dyDescent="0.2">
      <c r="B5951" s="2"/>
      <c r="C5951" s="2"/>
      <c r="D5951" s="2"/>
      <c r="E5951" s="2"/>
      <c r="F5951" s="2"/>
      <c r="G5951" s="3"/>
      <c r="H5951" s="3"/>
      <c r="I5951" s="2"/>
      <c r="J5951"/>
      <c r="K5951"/>
      <c r="L5951"/>
      <c r="M5951"/>
      <c r="N5951"/>
      <c r="O5951"/>
      <c r="P5951"/>
      <c r="Q5951"/>
      <c r="R5951"/>
      <c r="S5951"/>
      <c r="T5951"/>
      <c r="U5951"/>
      <c r="V5951" s="2"/>
    </row>
    <row r="5952" spans="2:22" x14ac:dyDescent="0.2">
      <c r="B5952" s="2"/>
      <c r="C5952" s="2"/>
      <c r="D5952" s="2"/>
      <c r="E5952" s="2"/>
      <c r="F5952" s="2"/>
      <c r="G5952" s="3"/>
      <c r="H5952" s="3"/>
      <c r="I5952" s="2"/>
      <c r="J5952"/>
      <c r="K5952"/>
      <c r="L5952"/>
      <c r="M5952"/>
      <c r="N5952"/>
      <c r="O5952"/>
      <c r="P5952"/>
      <c r="Q5952"/>
      <c r="R5952"/>
      <c r="S5952"/>
      <c r="T5952"/>
      <c r="U5952"/>
      <c r="V5952" s="2"/>
    </row>
    <row r="5953" spans="2:22" x14ac:dyDescent="0.2">
      <c r="B5953" s="2"/>
      <c r="C5953" s="2"/>
      <c r="D5953" s="2"/>
      <c r="E5953" s="2"/>
      <c r="F5953" s="2"/>
      <c r="G5953" s="3"/>
      <c r="H5953" s="3"/>
      <c r="I5953" s="2"/>
      <c r="J5953"/>
      <c r="K5953"/>
      <c r="L5953"/>
      <c r="M5953"/>
      <c r="N5953"/>
      <c r="O5953"/>
      <c r="P5953"/>
      <c r="Q5953"/>
      <c r="R5953"/>
      <c r="S5953"/>
      <c r="T5953"/>
      <c r="U5953"/>
      <c r="V5953" s="2"/>
    </row>
    <row r="5954" spans="2:22" x14ac:dyDescent="0.2">
      <c r="B5954" s="2"/>
      <c r="C5954" s="2"/>
      <c r="D5954" s="2"/>
      <c r="E5954" s="2"/>
      <c r="F5954" s="2"/>
      <c r="G5954" s="3"/>
      <c r="H5954" s="3"/>
      <c r="I5954" s="2"/>
      <c r="J5954"/>
      <c r="K5954"/>
      <c r="L5954"/>
      <c r="M5954"/>
      <c r="N5954"/>
      <c r="O5954"/>
      <c r="P5954"/>
      <c r="Q5954"/>
      <c r="R5954"/>
      <c r="S5954"/>
      <c r="T5954"/>
      <c r="U5954"/>
      <c r="V5954" s="2"/>
    </row>
    <row r="5955" spans="2:22" x14ac:dyDescent="0.2">
      <c r="B5955" s="2"/>
      <c r="C5955" s="2"/>
      <c r="D5955" s="2"/>
      <c r="E5955" s="2"/>
      <c r="F5955" s="2"/>
      <c r="G5955" s="3"/>
      <c r="H5955" s="3"/>
      <c r="I5955" s="2"/>
      <c r="J5955"/>
      <c r="K5955"/>
      <c r="L5955"/>
      <c r="M5955"/>
      <c r="N5955"/>
      <c r="O5955"/>
      <c r="P5955"/>
      <c r="Q5955"/>
      <c r="R5955"/>
      <c r="S5955"/>
      <c r="T5955"/>
      <c r="U5955"/>
      <c r="V5955" s="2"/>
    </row>
    <row r="5956" spans="2:22" x14ac:dyDescent="0.2">
      <c r="B5956" s="2"/>
      <c r="C5956" s="2"/>
      <c r="D5956" s="2"/>
      <c r="E5956" s="2"/>
      <c r="F5956" s="2"/>
      <c r="G5956" s="3"/>
      <c r="H5956" s="3"/>
      <c r="I5956" s="2"/>
      <c r="J5956"/>
      <c r="K5956"/>
      <c r="L5956"/>
      <c r="M5956"/>
      <c r="N5956"/>
      <c r="O5956"/>
      <c r="P5956"/>
      <c r="Q5956"/>
      <c r="R5956"/>
      <c r="S5956"/>
      <c r="T5956"/>
      <c r="U5956"/>
      <c r="V5956" s="2"/>
    </row>
    <row r="5957" spans="2:22" x14ac:dyDescent="0.2">
      <c r="B5957" s="2"/>
      <c r="C5957" s="2"/>
      <c r="D5957" s="2"/>
      <c r="E5957" s="2"/>
      <c r="F5957" s="2"/>
      <c r="G5957" s="3"/>
      <c r="H5957" s="3"/>
      <c r="I5957" s="2"/>
      <c r="J5957"/>
      <c r="K5957"/>
      <c r="L5957"/>
      <c r="M5957"/>
      <c r="N5957"/>
      <c r="O5957"/>
      <c r="P5957"/>
      <c r="Q5957"/>
      <c r="R5957"/>
      <c r="S5957"/>
      <c r="T5957"/>
      <c r="U5957"/>
      <c r="V5957" s="2"/>
    </row>
    <row r="5958" spans="2:22" x14ac:dyDescent="0.2">
      <c r="B5958" s="2"/>
      <c r="C5958" s="2"/>
      <c r="D5958" s="2"/>
      <c r="E5958" s="2"/>
      <c r="F5958" s="2"/>
      <c r="G5958" s="3"/>
      <c r="H5958" s="3"/>
      <c r="I5958" s="2"/>
      <c r="J5958"/>
      <c r="K5958"/>
      <c r="L5958"/>
      <c r="M5958"/>
      <c r="N5958"/>
      <c r="O5958"/>
      <c r="P5958"/>
      <c r="Q5958"/>
      <c r="R5958"/>
      <c r="S5958"/>
      <c r="T5958"/>
      <c r="U5958"/>
      <c r="V5958" s="2"/>
    </row>
    <row r="5959" spans="2:22" x14ac:dyDescent="0.2">
      <c r="B5959" s="2"/>
      <c r="C5959" s="2"/>
      <c r="D5959" s="2"/>
      <c r="E5959" s="2"/>
      <c r="F5959" s="2"/>
      <c r="G5959" s="3"/>
      <c r="H5959" s="3"/>
      <c r="I5959" s="2"/>
      <c r="J5959"/>
      <c r="K5959"/>
      <c r="L5959"/>
      <c r="M5959"/>
      <c r="N5959"/>
      <c r="O5959"/>
      <c r="P5959"/>
      <c r="Q5959"/>
      <c r="R5959"/>
      <c r="S5959"/>
      <c r="T5959"/>
      <c r="U5959"/>
      <c r="V5959" s="2"/>
    </row>
    <row r="5960" spans="2:22" x14ac:dyDescent="0.2">
      <c r="B5960" s="2"/>
      <c r="C5960" s="2"/>
      <c r="D5960" s="2"/>
      <c r="E5960" s="2"/>
      <c r="F5960" s="2"/>
      <c r="G5960" s="3"/>
      <c r="H5960" s="3"/>
      <c r="I5960" s="2"/>
      <c r="J5960"/>
      <c r="K5960"/>
      <c r="L5960"/>
      <c r="M5960"/>
      <c r="N5960"/>
      <c r="O5960"/>
      <c r="P5960"/>
      <c r="Q5960"/>
      <c r="R5960"/>
      <c r="S5960"/>
      <c r="T5960"/>
      <c r="U5960"/>
      <c r="V5960" s="2"/>
    </row>
    <row r="5961" spans="2:22" x14ac:dyDescent="0.2">
      <c r="B5961" s="2"/>
      <c r="C5961" s="2"/>
      <c r="D5961" s="2"/>
      <c r="E5961" s="2"/>
      <c r="F5961" s="2"/>
      <c r="G5961" s="3"/>
      <c r="H5961" s="3"/>
      <c r="I5961" s="2"/>
      <c r="J5961"/>
      <c r="K5961"/>
      <c r="L5961"/>
      <c r="M5961"/>
      <c r="N5961"/>
      <c r="O5961"/>
      <c r="P5961"/>
      <c r="Q5961"/>
      <c r="R5961"/>
      <c r="S5961"/>
      <c r="T5961"/>
      <c r="U5961"/>
      <c r="V5961" s="2"/>
    </row>
    <row r="5962" spans="2:22" x14ac:dyDescent="0.2">
      <c r="B5962" s="2"/>
      <c r="C5962" s="2"/>
      <c r="D5962" s="2"/>
      <c r="E5962" s="2"/>
      <c r="F5962" s="2"/>
      <c r="G5962" s="3"/>
      <c r="H5962" s="3"/>
      <c r="I5962" s="2"/>
      <c r="J5962"/>
      <c r="K5962"/>
      <c r="L5962"/>
      <c r="M5962"/>
      <c r="N5962"/>
      <c r="O5962"/>
      <c r="P5962"/>
      <c r="Q5962"/>
      <c r="R5962"/>
      <c r="S5962"/>
      <c r="T5962"/>
      <c r="U5962"/>
      <c r="V5962" s="2"/>
    </row>
    <row r="5963" spans="2:22" x14ac:dyDescent="0.2">
      <c r="B5963" s="2"/>
      <c r="C5963" s="2"/>
      <c r="D5963" s="2"/>
      <c r="E5963" s="2"/>
      <c r="F5963" s="2"/>
      <c r="G5963" s="3"/>
      <c r="H5963" s="3"/>
      <c r="I5963" s="2"/>
      <c r="J5963"/>
      <c r="K5963"/>
      <c r="L5963"/>
      <c r="M5963"/>
      <c r="N5963"/>
      <c r="O5963"/>
      <c r="P5963"/>
      <c r="Q5963"/>
      <c r="R5963"/>
      <c r="S5963"/>
      <c r="T5963"/>
      <c r="U5963"/>
      <c r="V5963" s="2"/>
    </row>
    <row r="5964" spans="2:22" x14ac:dyDescent="0.2">
      <c r="B5964" s="2"/>
      <c r="C5964" s="2"/>
      <c r="D5964" s="2"/>
      <c r="E5964" s="2"/>
      <c r="F5964" s="2"/>
      <c r="G5964" s="3"/>
      <c r="H5964" s="3"/>
      <c r="I5964" s="2"/>
      <c r="J5964"/>
      <c r="K5964"/>
      <c r="L5964"/>
      <c r="M5964"/>
      <c r="N5964"/>
      <c r="O5964"/>
      <c r="P5964"/>
      <c r="Q5964"/>
      <c r="R5964"/>
      <c r="S5964"/>
      <c r="T5964"/>
      <c r="U5964"/>
      <c r="V5964" s="2"/>
    </row>
    <row r="5965" spans="2:22" x14ac:dyDescent="0.2">
      <c r="B5965" s="2"/>
      <c r="C5965" s="2"/>
      <c r="D5965" s="2"/>
      <c r="E5965" s="2"/>
      <c r="F5965" s="2"/>
      <c r="G5965" s="3"/>
      <c r="H5965" s="3"/>
      <c r="I5965" s="2"/>
      <c r="J5965"/>
      <c r="K5965"/>
      <c r="L5965"/>
      <c r="M5965"/>
      <c r="N5965"/>
      <c r="O5965"/>
      <c r="P5965"/>
      <c r="Q5965"/>
      <c r="R5965"/>
      <c r="S5965"/>
      <c r="T5965"/>
      <c r="U5965"/>
      <c r="V5965" s="2"/>
    </row>
    <row r="5966" spans="2:22" x14ac:dyDescent="0.2">
      <c r="B5966" s="2"/>
      <c r="C5966" s="2"/>
      <c r="D5966" s="2"/>
      <c r="E5966" s="2"/>
      <c r="F5966" s="2"/>
      <c r="G5966" s="3"/>
      <c r="H5966" s="3"/>
      <c r="I5966" s="2"/>
      <c r="J5966"/>
      <c r="K5966"/>
      <c r="L5966"/>
      <c r="M5966"/>
      <c r="N5966"/>
      <c r="O5966"/>
      <c r="P5966"/>
      <c r="Q5966"/>
      <c r="R5966"/>
      <c r="S5966"/>
      <c r="T5966"/>
      <c r="U5966"/>
      <c r="V5966" s="2"/>
    </row>
    <row r="5967" spans="2:22" x14ac:dyDescent="0.2">
      <c r="B5967" s="2"/>
      <c r="C5967" s="2"/>
      <c r="D5967" s="2"/>
      <c r="E5967" s="2"/>
      <c r="F5967" s="2"/>
      <c r="G5967" s="3"/>
      <c r="H5967" s="3"/>
      <c r="I5967" s="2"/>
      <c r="J5967"/>
      <c r="K5967"/>
      <c r="L5967"/>
      <c r="M5967"/>
      <c r="N5967"/>
      <c r="O5967"/>
      <c r="P5967"/>
      <c r="Q5967"/>
      <c r="R5967"/>
      <c r="S5967"/>
      <c r="T5967"/>
      <c r="U5967"/>
      <c r="V5967" s="2"/>
    </row>
    <row r="5968" spans="2:22" x14ac:dyDescent="0.2">
      <c r="B5968" s="2"/>
      <c r="C5968" s="2"/>
      <c r="D5968" s="2"/>
      <c r="E5968" s="2"/>
      <c r="F5968" s="2"/>
      <c r="G5968" s="3"/>
      <c r="H5968" s="3"/>
      <c r="I5968" s="2"/>
      <c r="J5968"/>
      <c r="K5968"/>
      <c r="L5968"/>
      <c r="M5968"/>
      <c r="N5968"/>
      <c r="O5968"/>
      <c r="P5968"/>
      <c r="Q5968"/>
      <c r="R5968"/>
      <c r="S5968"/>
      <c r="T5968"/>
      <c r="U5968"/>
      <c r="V5968" s="2"/>
    </row>
    <row r="5969" spans="2:22" x14ac:dyDescent="0.2">
      <c r="B5969" s="2"/>
      <c r="C5969" s="2"/>
      <c r="D5969" s="2"/>
      <c r="E5969" s="2"/>
      <c r="F5969" s="2"/>
      <c r="G5969" s="3"/>
      <c r="H5969" s="3"/>
      <c r="I5969" s="2"/>
      <c r="J5969"/>
      <c r="K5969"/>
      <c r="L5969"/>
      <c r="M5969"/>
      <c r="N5969"/>
      <c r="O5969"/>
      <c r="P5969"/>
      <c r="Q5969"/>
      <c r="R5969"/>
      <c r="S5969"/>
      <c r="T5969"/>
      <c r="U5969"/>
      <c r="V5969" s="2"/>
    </row>
    <row r="5970" spans="2:22" x14ac:dyDescent="0.2">
      <c r="B5970" s="2"/>
      <c r="C5970" s="2"/>
      <c r="D5970" s="2"/>
      <c r="E5970" s="2"/>
      <c r="F5970" s="2"/>
      <c r="G5970" s="3"/>
      <c r="H5970" s="3"/>
      <c r="I5970" s="2"/>
      <c r="J5970"/>
      <c r="K5970"/>
      <c r="L5970"/>
      <c r="M5970"/>
      <c r="N5970"/>
      <c r="O5970"/>
      <c r="P5970"/>
      <c r="Q5970"/>
      <c r="R5970"/>
      <c r="S5970"/>
      <c r="T5970"/>
      <c r="U5970"/>
      <c r="V5970" s="2"/>
    </row>
    <row r="5971" spans="2:22" x14ac:dyDescent="0.2">
      <c r="B5971" s="2"/>
      <c r="C5971" s="2"/>
      <c r="D5971" s="2"/>
      <c r="E5971" s="2"/>
      <c r="F5971" s="2"/>
      <c r="G5971" s="3"/>
      <c r="H5971" s="3"/>
      <c r="I5971" s="2"/>
      <c r="J5971"/>
      <c r="K5971"/>
      <c r="L5971"/>
      <c r="M5971"/>
      <c r="N5971"/>
      <c r="O5971"/>
      <c r="P5971"/>
      <c r="Q5971"/>
      <c r="R5971"/>
      <c r="S5971"/>
      <c r="T5971"/>
      <c r="U5971"/>
      <c r="V5971" s="2"/>
    </row>
    <row r="5972" spans="2:22" x14ac:dyDescent="0.2">
      <c r="B5972" s="2"/>
      <c r="C5972" s="2"/>
      <c r="D5972" s="2"/>
      <c r="E5972" s="2"/>
      <c r="F5972" s="2"/>
      <c r="G5972" s="3"/>
      <c r="H5972" s="3"/>
      <c r="I5972" s="2"/>
      <c r="J5972"/>
      <c r="K5972"/>
      <c r="L5972"/>
      <c r="M5972"/>
      <c r="N5972"/>
      <c r="O5972"/>
      <c r="P5972"/>
      <c r="Q5972"/>
      <c r="R5972"/>
      <c r="S5972"/>
      <c r="T5972"/>
      <c r="U5972"/>
      <c r="V5972" s="2"/>
    </row>
    <row r="5973" spans="2:22" x14ac:dyDescent="0.2">
      <c r="B5973" s="2"/>
      <c r="C5973" s="2"/>
      <c r="D5973" s="2"/>
      <c r="E5973" s="2"/>
      <c r="F5973" s="2"/>
      <c r="G5973" s="3"/>
      <c r="H5973" s="3"/>
      <c r="I5973" s="2"/>
      <c r="J5973"/>
      <c r="K5973"/>
      <c r="L5973"/>
      <c r="M5973"/>
      <c r="N5973"/>
      <c r="O5973"/>
      <c r="P5973"/>
      <c r="Q5973"/>
      <c r="R5973"/>
      <c r="S5973"/>
      <c r="T5973"/>
      <c r="U5973"/>
      <c r="V5973" s="2"/>
    </row>
    <row r="5974" spans="2:22" x14ac:dyDescent="0.2">
      <c r="B5974" s="2"/>
      <c r="C5974" s="2"/>
      <c r="D5974" s="2"/>
      <c r="E5974" s="2"/>
      <c r="F5974" s="2"/>
      <c r="G5974" s="3"/>
      <c r="H5974" s="3"/>
      <c r="I5974" s="2"/>
      <c r="J5974"/>
      <c r="K5974"/>
      <c r="L5974"/>
      <c r="M5974"/>
      <c r="N5974"/>
      <c r="O5974"/>
      <c r="P5974"/>
      <c r="Q5974"/>
      <c r="R5974"/>
      <c r="S5974"/>
      <c r="T5974"/>
      <c r="U5974"/>
      <c r="V5974" s="2"/>
    </row>
    <row r="5975" spans="2:22" x14ac:dyDescent="0.2">
      <c r="B5975" s="2"/>
      <c r="C5975" s="2"/>
      <c r="D5975" s="2"/>
      <c r="E5975" s="2"/>
      <c r="F5975" s="2"/>
      <c r="G5975" s="3"/>
      <c r="H5975" s="3"/>
      <c r="I5975" s="2"/>
      <c r="J5975"/>
      <c r="K5975"/>
      <c r="L5975"/>
      <c r="M5975"/>
      <c r="N5975"/>
      <c r="O5975"/>
      <c r="P5975"/>
      <c r="Q5975"/>
      <c r="R5975"/>
      <c r="S5975"/>
      <c r="T5975"/>
      <c r="U5975"/>
      <c r="V5975" s="2"/>
    </row>
    <row r="5976" spans="2:22" x14ac:dyDescent="0.2">
      <c r="B5976" s="2"/>
      <c r="C5976" s="2"/>
      <c r="D5976" s="2"/>
      <c r="E5976" s="2"/>
      <c r="F5976" s="2"/>
      <c r="G5976" s="3"/>
      <c r="H5976" s="3"/>
      <c r="I5976" s="2"/>
      <c r="J5976"/>
      <c r="K5976"/>
      <c r="L5976"/>
      <c r="M5976"/>
      <c r="N5976"/>
      <c r="O5976"/>
      <c r="P5976"/>
      <c r="Q5976"/>
      <c r="R5976"/>
      <c r="S5976"/>
      <c r="T5976"/>
      <c r="U5976"/>
      <c r="V5976" s="2"/>
    </row>
    <row r="5977" spans="2:22" x14ac:dyDescent="0.2">
      <c r="B5977" s="2"/>
      <c r="C5977" s="2"/>
      <c r="D5977" s="2"/>
      <c r="E5977" s="2"/>
      <c r="F5977" s="2"/>
      <c r="G5977" s="3"/>
      <c r="H5977" s="3"/>
      <c r="I5977" s="2"/>
      <c r="J5977"/>
      <c r="K5977"/>
      <c r="L5977"/>
      <c r="M5977"/>
      <c r="N5977"/>
      <c r="O5977"/>
      <c r="P5977"/>
      <c r="Q5977"/>
      <c r="R5977"/>
      <c r="S5977"/>
      <c r="T5977"/>
      <c r="U5977"/>
      <c r="V5977" s="2"/>
    </row>
    <row r="5978" spans="2:22" x14ac:dyDescent="0.2">
      <c r="B5978" s="2"/>
      <c r="C5978" s="2"/>
      <c r="D5978" s="2"/>
      <c r="E5978" s="2"/>
      <c r="F5978" s="2"/>
      <c r="G5978" s="3"/>
      <c r="H5978" s="3"/>
      <c r="I5978" s="2"/>
      <c r="J5978"/>
      <c r="K5978"/>
      <c r="L5978"/>
      <c r="M5978"/>
      <c r="N5978"/>
      <c r="O5978"/>
      <c r="P5978"/>
      <c r="Q5978"/>
      <c r="R5978"/>
      <c r="S5978"/>
      <c r="T5978"/>
      <c r="U5978"/>
      <c r="V5978" s="2"/>
    </row>
    <row r="5979" spans="2:22" x14ac:dyDescent="0.2">
      <c r="B5979" s="2"/>
      <c r="C5979" s="2"/>
      <c r="D5979" s="2"/>
      <c r="E5979" s="2"/>
      <c r="F5979" s="2"/>
      <c r="G5979" s="3"/>
      <c r="H5979" s="3"/>
      <c r="I5979" s="2"/>
      <c r="J5979"/>
      <c r="K5979"/>
      <c r="L5979"/>
      <c r="M5979"/>
      <c r="N5979"/>
      <c r="O5979"/>
      <c r="P5979"/>
      <c r="Q5979"/>
      <c r="R5979"/>
      <c r="S5979"/>
      <c r="T5979"/>
      <c r="U5979"/>
      <c r="V5979" s="2"/>
    </row>
    <row r="5980" spans="2:22" x14ac:dyDescent="0.2">
      <c r="B5980" s="2"/>
      <c r="C5980" s="2"/>
      <c r="D5980" s="2"/>
      <c r="E5980" s="2"/>
      <c r="F5980" s="2"/>
      <c r="G5980" s="3"/>
      <c r="H5980" s="3"/>
      <c r="I5980" s="2"/>
      <c r="J5980"/>
      <c r="K5980"/>
      <c r="L5980"/>
      <c r="M5980"/>
      <c r="N5980"/>
      <c r="O5980"/>
      <c r="P5980"/>
      <c r="Q5980"/>
      <c r="R5980"/>
      <c r="S5980"/>
      <c r="T5980"/>
      <c r="U5980"/>
      <c r="V5980" s="2"/>
    </row>
    <row r="5981" spans="2:22" x14ac:dyDescent="0.2">
      <c r="B5981" s="2"/>
      <c r="C5981" s="2"/>
      <c r="D5981" s="2"/>
      <c r="E5981" s="2"/>
      <c r="F5981" s="2"/>
      <c r="G5981" s="3"/>
      <c r="H5981" s="3"/>
      <c r="I5981" s="2"/>
      <c r="J5981"/>
      <c r="K5981"/>
      <c r="L5981"/>
      <c r="M5981"/>
      <c r="N5981"/>
      <c r="O5981"/>
      <c r="P5981"/>
      <c r="Q5981"/>
      <c r="R5981"/>
      <c r="S5981"/>
      <c r="T5981"/>
      <c r="U5981"/>
      <c r="V5981" s="2"/>
    </row>
    <row r="5982" spans="2:22" x14ac:dyDescent="0.2">
      <c r="B5982" s="2"/>
      <c r="C5982" s="2"/>
      <c r="D5982" s="2"/>
      <c r="E5982" s="2"/>
      <c r="F5982" s="2"/>
      <c r="G5982" s="3"/>
      <c r="H5982" s="3"/>
      <c r="I5982" s="2"/>
      <c r="J5982"/>
      <c r="K5982"/>
      <c r="L5982"/>
      <c r="M5982"/>
      <c r="N5982"/>
      <c r="O5982"/>
      <c r="P5982"/>
      <c r="Q5982"/>
      <c r="R5982"/>
      <c r="S5982"/>
      <c r="T5982"/>
      <c r="U5982"/>
      <c r="V5982" s="2"/>
    </row>
    <row r="5983" spans="2:22" x14ac:dyDescent="0.2">
      <c r="B5983" s="2"/>
      <c r="C5983" s="2"/>
      <c r="D5983" s="2"/>
      <c r="E5983" s="2"/>
      <c r="F5983" s="2"/>
      <c r="G5983" s="3"/>
      <c r="H5983" s="3"/>
      <c r="I5983" s="2"/>
      <c r="J5983"/>
      <c r="K5983"/>
      <c r="L5983"/>
      <c r="M5983"/>
      <c r="N5983"/>
      <c r="O5983"/>
      <c r="P5983"/>
      <c r="Q5983"/>
      <c r="R5983"/>
      <c r="S5983"/>
      <c r="T5983"/>
      <c r="U5983"/>
      <c r="V5983" s="2"/>
    </row>
    <row r="5984" spans="2:22" x14ac:dyDescent="0.2">
      <c r="B5984" s="2"/>
      <c r="C5984" s="2"/>
      <c r="D5984" s="2"/>
      <c r="E5984" s="2"/>
      <c r="F5984" s="2"/>
      <c r="G5984" s="3"/>
      <c r="H5984" s="3"/>
      <c r="I5984" s="2"/>
      <c r="J5984"/>
      <c r="K5984"/>
      <c r="L5984"/>
      <c r="M5984"/>
      <c r="N5984"/>
      <c r="O5984"/>
      <c r="P5984"/>
      <c r="Q5984"/>
      <c r="R5984"/>
      <c r="S5984"/>
      <c r="T5984"/>
      <c r="U5984"/>
      <c r="V5984" s="2"/>
    </row>
    <row r="5985" spans="2:22" x14ac:dyDescent="0.2">
      <c r="B5985" s="2"/>
      <c r="C5985" s="2"/>
      <c r="D5985" s="2"/>
      <c r="E5985" s="2"/>
      <c r="F5985" s="2"/>
      <c r="G5985" s="3"/>
      <c r="H5985" s="3"/>
      <c r="I5985" s="2"/>
      <c r="J5985"/>
      <c r="K5985"/>
      <c r="L5985"/>
      <c r="M5985"/>
      <c r="N5985"/>
      <c r="O5985"/>
      <c r="P5985"/>
      <c r="Q5985"/>
      <c r="R5985"/>
      <c r="S5985"/>
      <c r="T5985"/>
      <c r="U5985"/>
      <c r="V5985" s="2"/>
    </row>
    <row r="5986" spans="2:22" x14ac:dyDescent="0.2">
      <c r="B5986" s="2"/>
      <c r="C5986" s="2"/>
      <c r="D5986" s="2"/>
      <c r="E5986" s="2"/>
      <c r="F5986" s="2"/>
      <c r="G5986" s="3"/>
      <c r="H5986" s="3"/>
      <c r="I5986" s="2"/>
      <c r="J5986"/>
      <c r="K5986"/>
      <c r="L5986"/>
      <c r="M5986"/>
      <c r="N5986"/>
      <c r="O5986"/>
      <c r="P5986"/>
      <c r="Q5986"/>
      <c r="R5986"/>
      <c r="S5986"/>
      <c r="T5986"/>
      <c r="U5986"/>
      <c r="V5986" s="2"/>
    </row>
    <row r="5987" spans="2:22" x14ac:dyDescent="0.2">
      <c r="B5987" s="2"/>
      <c r="C5987" s="2"/>
      <c r="D5987" s="2"/>
      <c r="E5987" s="2"/>
      <c r="F5987" s="2"/>
      <c r="G5987" s="3"/>
      <c r="H5987" s="3"/>
      <c r="I5987" s="2"/>
      <c r="J5987"/>
      <c r="K5987"/>
      <c r="L5987"/>
      <c r="M5987"/>
      <c r="N5987"/>
      <c r="O5987"/>
      <c r="P5987"/>
      <c r="Q5987"/>
      <c r="R5987"/>
      <c r="S5987"/>
      <c r="T5987"/>
      <c r="U5987"/>
      <c r="V5987" s="2"/>
    </row>
    <row r="5988" spans="2:22" x14ac:dyDescent="0.2">
      <c r="B5988" s="2"/>
      <c r="C5988" s="2"/>
      <c r="D5988" s="2"/>
      <c r="E5988" s="2"/>
      <c r="F5988" s="2"/>
      <c r="G5988" s="3"/>
      <c r="H5988" s="3"/>
      <c r="I5988" s="2"/>
      <c r="J5988"/>
      <c r="K5988"/>
      <c r="L5988"/>
      <c r="M5988"/>
      <c r="N5988"/>
      <c r="O5988"/>
      <c r="P5988"/>
      <c r="Q5988"/>
      <c r="R5988"/>
      <c r="S5988"/>
      <c r="T5988"/>
      <c r="U5988"/>
      <c r="V5988" s="2"/>
    </row>
    <row r="5989" spans="2:22" x14ac:dyDescent="0.2">
      <c r="B5989" s="2"/>
      <c r="C5989" s="2"/>
      <c r="D5989" s="2"/>
      <c r="E5989" s="2"/>
      <c r="F5989" s="2"/>
      <c r="G5989" s="3"/>
      <c r="H5989" s="3"/>
      <c r="I5989" s="2"/>
      <c r="J5989"/>
      <c r="K5989"/>
      <c r="L5989"/>
      <c r="M5989"/>
      <c r="N5989"/>
      <c r="O5989"/>
      <c r="P5989"/>
      <c r="Q5989"/>
      <c r="R5989"/>
      <c r="S5989"/>
      <c r="T5989"/>
      <c r="U5989"/>
      <c r="V5989" s="2"/>
    </row>
    <row r="5990" spans="2:22" x14ac:dyDescent="0.2">
      <c r="B5990" s="2"/>
      <c r="C5990" s="2"/>
      <c r="D5990" s="2"/>
      <c r="E5990" s="2"/>
      <c r="F5990" s="2"/>
      <c r="G5990" s="3"/>
      <c r="H5990" s="3"/>
      <c r="I5990" s="2"/>
      <c r="J5990"/>
      <c r="K5990"/>
      <c r="L5990"/>
      <c r="M5990"/>
      <c r="N5990"/>
      <c r="O5990"/>
      <c r="P5990"/>
      <c r="Q5990"/>
      <c r="R5990"/>
      <c r="S5990"/>
      <c r="T5990"/>
      <c r="U5990"/>
      <c r="V5990" s="2"/>
    </row>
    <row r="5991" spans="2:22" x14ac:dyDescent="0.2">
      <c r="B5991" s="2"/>
      <c r="C5991" s="2"/>
      <c r="D5991" s="2"/>
      <c r="E5991" s="2"/>
      <c r="F5991" s="2"/>
      <c r="G5991" s="3"/>
      <c r="H5991" s="3"/>
      <c r="I5991" s="2"/>
      <c r="J5991"/>
      <c r="K5991"/>
      <c r="L5991"/>
      <c r="M5991"/>
      <c r="N5991"/>
      <c r="O5991"/>
      <c r="P5991"/>
      <c r="Q5991"/>
      <c r="R5991"/>
      <c r="S5991"/>
      <c r="T5991"/>
      <c r="U5991"/>
      <c r="V5991" s="2"/>
    </row>
    <row r="5992" spans="2:22" x14ac:dyDescent="0.2">
      <c r="B5992" s="2"/>
      <c r="C5992" s="2"/>
      <c r="D5992" s="2"/>
      <c r="E5992" s="2"/>
      <c r="F5992" s="2"/>
      <c r="G5992" s="3"/>
      <c r="H5992" s="3"/>
      <c r="I5992" s="2"/>
      <c r="J5992"/>
      <c r="K5992"/>
      <c r="L5992"/>
      <c r="M5992"/>
      <c r="N5992"/>
      <c r="O5992"/>
      <c r="P5992"/>
      <c r="Q5992"/>
      <c r="R5992"/>
      <c r="S5992"/>
      <c r="T5992"/>
      <c r="U5992"/>
      <c r="V5992" s="2"/>
    </row>
    <row r="5993" spans="2:22" x14ac:dyDescent="0.2">
      <c r="B5993" s="2"/>
      <c r="C5993" s="2"/>
      <c r="D5993" s="2"/>
      <c r="E5993" s="2"/>
      <c r="F5993" s="2"/>
      <c r="G5993" s="3"/>
      <c r="H5993" s="3"/>
      <c r="I5993" s="2"/>
      <c r="J5993"/>
      <c r="K5993"/>
      <c r="L5993"/>
      <c r="M5993"/>
      <c r="N5993"/>
      <c r="O5993"/>
      <c r="P5993"/>
      <c r="Q5993"/>
      <c r="R5993"/>
      <c r="S5993"/>
      <c r="T5993"/>
      <c r="U5993"/>
      <c r="V5993" s="2"/>
    </row>
    <row r="5994" spans="2:22" x14ac:dyDescent="0.2">
      <c r="B5994" s="2"/>
      <c r="C5994" s="2"/>
      <c r="D5994" s="2"/>
      <c r="E5994" s="2"/>
      <c r="F5994" s="2"/>
      <c r="G5994" s="3"/>
      <c r="H5994" s="3"/>
      <c r="I5994" s="2"/>
      <c r="J5994"/>
      <c r="K5994"/>
      <c r="L5994"/>
      <c r="M5994"/>
      <c r="N5994"/>
      <c r="O5994"/>
      <c r="P5994"/>
      <c r="Q5994"/>
      <c r="R5994"/>
      <c r="S5994"/>
      <c r="T5994"/>
      <c r="U5994"/>
      <c r="V5994" s="2"/>
    </row>
    <row r="5995" spans="2:22" x14ac:dyDescent="0.2">
      <c r="B5995" s="2"/>
      <c r="C5995" s="2"/>
      <c r="D5995" s="2"/>
      <c r="E5995" s="2"/>
      <c r="F5995" s="2"/>
      <c r="G5995" s="3"/>
      <c r="H5995" s="3"/>
      <c r="I5995" s="2"/>
      <c r="J5995"/>
      <c r="K5995"/>
      <c r="L5995"/>
      <c r="M5995"/>
      <c r="N5995"/>
      <c r="O5995"/>
      <c r="P5995"/>
      <c r="Q5995"/>
      <c r="R5995"/>
      <c r="S5995"/>
      <c r="T5995"/>
      <c r="U5995"/>
      <c r="V5995" s="2"/>
    </row>
    <row r="5996" spans="2:22" x14ac:dyDescent="0.2">
      <c r="B5996" s="2"/>
      <c r="C5996" s="2"/>
      <c r="D5996" s="2"/>
      <c r="E5996" s="2"/>
      <c r="F5996" s="2"/>
      <c r="G5996" s="3"/>
      <c r="H5996" s="3"/>
      <c r="I5996" s="2"/>
      <c r="J5996"/>
      <c r="K5996"/>
      <c r="L5996"/>
      <c r="M5996"/>
      <c r="N5996"/>
      <c r="O5996"/>
      <c r="P5996"/>
      <c r="Q5996"/>
      <c r="R5996"/>
      <c r="S5996"/>
      <c r="T5996"/>
      <c r="U5996"/>
      <c r="V5996" s="2"/>
    </row>
    <row r="5997" spans="2:22" x14ac:dyDescent="0.2">
      <c r="B5997" s="2"/>
      <c r="C5997" s="2"/>
      <c r="D5997" s="2"/>
      <c r="E5997" s="2"/>
      <c r="F5997" s="2"/>
      <c r="G5997" s="3"/>
      <c r="H5997" s="3"/>
      <c r="I5997" s="2"/>
      <c r="J5997"/>
      <c r="K5997"/>
      <c r="L5997"/>
      <c r="M5997"/>
      <c r="N5997"/>
      <c r="O5997"/>
      <c r="P5997"/>
      <c r="Q5997"/>
      <c r="R5997"/>
      <c r="S5997"/>
      <c r="T5997"/>
      <c r="U5997"/>
      <c r="V5997" s="2"/>
    </row>
    <row r="5998" spans="2:22" x14ac:dyDescent="0.2">
      <c r="B5998" s="2"/>
      <c r="C5998" s="2"/>
      <c r="D5998" s="2"/>
      <c r="E5998" s="2"/>
      <c r="F5998" s="2"/>
      <c r="G5998" s="3"/>
      <c r="H5998" s="3"/>
      <c r="I5998" s="2"/>
      <c r="J5998"/>
      <c r="K5998"/>
      <c r="L5998"/>
      <c r="M5998"/>
      <c r="N5998"/>
      <c r="O5998"/>
      <c r="P5998"/>
      <c r="Q5998"/>
      <c r="R5998"/>
      <c r="S5998"/>
      <c r="T5998"/>
      <c r="U5998"/>
      <c r="V5998" s="2"/>
    </row>
    <row r="5999" spans="2:22" x14ac:dyDescent="0.2">
      <c r="B5999" s="2"/>
      <c r="C5999" s="2"/>
      <c r="D5999" s="2"/>
      <c r="E5999" s="2"/>
      <c r="F5999" s="2"/>
      <c r="G5999" s="3"/>
      <c r="H5999" s="3"/>
      <c r="I5999" s="2"/>
      <c r="J5999"/>
      <c r="K5999"/>
      <c r="L5999"/>
      <c r="M5999"/>
      <c r="N5999"/>
      <c r="O5999"/>
      <c r="P5999"/>
      <c r="Q5999"/>
      <c r="R5999"/>
      <c r="S5999"/>
      <c r="T5999"/>
      <c r="U5999"/>
      <c r="V5999" s="2"/>
    </row>
    <row r="6000" spans="2:22" x14ac:dyDescent="0.2">
      <c r="B6000" s="2"/>
      <c r="C6000" s="2"/>
      <c r="D6000" s="2"/>
      <c r="E6000" s="2"/>
      <c r="F6000" s="2"/>
      <c r="G6000" s="3"/>
      <c r="H6000" s="3"/>
      <c r="I6000" s="2"/>
      <c r="J6000"/>
      <c r="K6000"/>
      <c r="L6000"/>
      <c r="M6000"/>
      <c r="N6000"/>
      <c r="O6000"/>
      <c r="P6000"/>
      <c r="Q6000"/>
      <c r="R6000"/>
      <c r="S6000"/>
      <c r="T6000"/>
      <c r="U6000"/>
      <c r="V6000" s="2"/>
    </row>
    <row r="6001" spans="2:22" x14ac:dyDescent="0.2">
      <c r="B6001" s="2"/>
      <c r="C6001" s="2"/>
      <c r="D6001" s="2"/>
      <c r="E6001" s="2"/>
      <c r="F6001" s="2"/>
      <c r="G6001" s="3"/>
      <c r="H6001" s="3"/>
      <c r="I6001" s="2"/>
      <c r="J6001"/>
      <c r="K6001"/>
      <c r="L6001"/>
      <c r="M6001"/>
      <c r="N6001"/>
      <c r="O6001"/>
      <c r="P6001"/>
      <c r="Q6001"/>
      <c r="R6001"/>
      <c r="S6001"/>
      <c r="T6001"/>
      <c r="U6001"/>
      <c r="V6001" s="2"/>
    </row>
    <row r="6002" spans="2:22" x14ac:dyDescent="0.2">
      <c r="B6002" s="2"/>
      <c r="C6002" s="2"/>
      <c r="D6002" s="2"/>
      <c r="E6002" s="2"/>
      <c r="F6002" s="2"/>
      <c r="G6002" s="3"/>
      <c r="H6002" s="3"/>
      <c r="I6002" s="2"/>
      <c r="J6002"/>
      <c r="K6002"/>
      <c r="L6002"/>
      <c r="M6002"/>
      <c r="N6002"/>
      <c r="O6002"/>
      <c r="P6002"/>
      <c r="Q6002"/>
      <c r="R6002"/>
      <c r="S6002"/>
      <c r="T6002"/>
      <c r="U6002"/>
      <c r="V6002" s="2"/>
    </row>
    <row r="6003" spans="2:22" x14ac:dyDescent="0.2">
      <c r="B6003" s="2"/>
      <c r="C6003" s="2"/>
      <c r="D6003" s="2"/>
      <c r="E6003" s="2"/>
      <c r="F6003" s="2"/>
      <c r="G6003" s="3"/>
      <c r="H6003" s="3"/>
      <c r="I6003" s="2"/>
      <c r="J6003"/>
      <c r="K6003"/>
      <c r="L6003"/>
      <c r="M6003"/>
      <c r="N6003"/>
      <c r="O6003"/>
      <c r="P6003"/>
      <c r="Q6003"/>
      <c r="R6003"/>
      <c r="S6003"/>
      <c r="T6003"/>
      <c r="U6003"/>
      <c r="V6003" s="2"/>
    </row>
    <row r="6004" spans="2:22" x14ac:dyDescent="0.2">
      <c r="B6004" s="2"/>
      <c r="C6004" s="2"/>
      <c r="D6004" s="2"/>
      <c r="E6004" s="2"/>
      <c r="F6004" s="2"/>
      <c r="G6004" s="3"/>
      <c r="H6004" s="3"/>
      <c r="I6004" s="2"/>
      <c r="J6004"/>
      <c r="K6004"/>
      <c r="L6004"/>
      <c r="M6004"/>
      <c r="N6004"/>
      <c r="O6004"/>
      <c r="P6004"/>
      <c r="Q6004"/>
      <c r="R6004"/>
      <c r="S6004"/>
      <c r="T6004"/>
      <c r="U6004"/>
      <c r="V6004" s="2"/>
    </row>
    <row r="6005" spans="2:22" x14ac:dyDescent="0.2">
      <c r="B6005" s="2"/>
      <c r="C6005" s="2"/>
      <c r="D6005" s="2"/>
      <c r="E6005" s="2"/>
      <c r="F6005" s="2"/>
      <c r="G6005" s="3"/>
      <c r="H6005" s="3"/>
      <c r="I6005" s="2"/>
      <c r="J6005"/>
      <c r="K6005"/>
      <c r="L6005"/>
      <c r="M6005"/>
      <c r="N6005"/>
      <c r="O6005"/>
      <c r="P6005"/>
      <c r="Q6005"/>
      <c r="R6005"/>
      <c r="S6005"/>
      <c r="T6005"/>
      <c r="U6005"/>
      <c r="V6005" s="2"/>
    </row>
    <row r="6006" spans="2:22" x14ac:dyDescent="0.2">
      <c r="B6006" s="2"/>
      <c r="C6006" s="2"/>
      <c r="D6006" s="2"/>
      <c r="E6006" s="2"/>
      <c r="F6006" s="2"/>
      <c r="G6006" s="3"/>
      <c r="H6006" s="3"/>
      <c r="I6006" s="2"/>
      <c r="J6006"/>
      <c r="K6006"/>
      <c r="L6006"/>
      <c r="M6006"/>
      <c r="N6006"/>
      <c r="O6006"/>
      <c r="P6006"/>
      <c r="Q6006"/>
      <c r="R6006"/>
      <c r="S6006"/>
      <c r="T6006"/>
      <c r="U6006"/>
      <c r="V6006" s="2"/>
    </row>
    <row r="6007" spans="2:22" x14ac:dyDescent="0.2">
      <c r="B6007" s="2"/>
      <c r="C6007" s="2"/>
      <c r="D6007" s="2"/>
      <c r="E6007" s="2"/>
      <c r="F6007" s="2"/>
      <c r="G6007" s="3"/>
      <c r="H6007" s="3"/>
      <c r="I6007" s="2"/>
      <c r="J6007"/>
      <c r="K6007"/>
      <c r="L6007"/>
      <c r="M6007"/>
      <c r="N6007"/>
      <c r="O6007"/>
      <c r="P6007"/>
      <c r="Q6007"/>
      <c r="R6007"/>
      <c r="S6007"/>
      <c r="T6007"/>
      <c r="U6007"/>
      <c r="V6007" s="2"/>
    </row>
    <row r="6008" spans="2:22" x14ac:dyDescent="0.2">
      <c r="B6008" s="2"/>
      <c r="C6008" s="2"/>
      <c r="D6008" s="2"/>
      <c r="E6008" s="2"/>
      <c r="F6008" s="2"/>
      <c r="G6008" s="3"/>
      <c r="H6008" s="3"/>
      <c r="I6008" s="2"/>
      <c r="J6008"/>
      <c r="K6008"/>
      <c r="L6008"/>
      <c r="M6008"/>
      <c r="N6008"/>
      <c r="O6008"/>
      <c r="P6008"/>
      <c r="Q6008"/>
      <c r="R6008"/>
      <c r="S6008"/>
      <c r="T6008"/>
      <c r="U6008"/>
      <c r="V6008" s="2"/>
    </row>
    <row r="6009" spans="2:22" x14ac:dyDescent="0.2">
      <c r="B6009" s="2"/>
      <c r="C6009" s="2"/>
      <c r="D6009" s="2"/>
      <c r="E6009" s="2"/>
      <c r="F6009" s="2"/>
      <c r="G6009" s="3"/>
      <c r="H6009" s="3"/>
      <c r="I6009" s="2"/>
      <c r="J6009"/>
      <c r="K6009"/>
      <c r="L6009"/>
      <c r="M6009"/>
      <c r="N6009"/>
      <c r="O6009"/>
      <c r="P6009"/>
      <c r="Q6009"/>
      <c r="R6009"/>
      <c r="S6009"/>
      <c r="T6009"/>
      <c r="U6009"/>
      <c r="V6009" s="2"/>
    </row>
    <row r="6010" spans="2:22" x14ac:dyDescent="0.2">
      <c r="B6010" s="2"/>
      <c r="C6010" s="2"/>
      <c r="D6010" s="2"/>
      <c r="E6010" s="2"/>
      <c r="F6010" s="2"/>
      <c r="G6010" s="3"/>
      <c r="H6010" s="3"/>
      <c r="I6010" s="2"/>
      <c r="J6010"/>
      <c r="K6010"/>
      <c r="L6010"/>
      <c r="M6010"/>
      <c r="N6010"/>
      <c r="O6010"/>
      <c r="P6010"/>
      <c r="Q6010"/>
      <c r="R6010"/>
      <c r="S6010"/>
      <c r="T6010"/>
      <c r="U6010"/>
      <c r="V6010" s="2"/>
    </row>
    <row r="6011" spans="2:22" x14ac:dyDescent="0.2">
      <c r="B6011" s="2"/>
      <c r="C6011" s="2"/>
      <c r="D6011" s="2"/>
      <c r="E6011" s="2"/>
      <c r="F6011" s="2"/>
      <c r="G6011" s="3"/>
      <c r="H6011" s="3"/>
      <c r="I6011" s="2"/>
      <c r="J6011"/>
      <c r="K6011"/>
      <c r="L6011"/>
      <c r="M6011"/>
      <c r="N6011"/>
      <c r="O6011"/>
      <c r="P6011"/>
      <c r="Q6011"/>
      <c r="R6011"/>
      <c r="S6011"/>
      <c r="T6011"/>
      <c r="U6011"/>
      <c r="V6011" s="2"/>
    </row>
    <row r="6012" spans="2:22" x14ac:dyDescent="0.2">
      <c r="B6012" s="2"/>
      <c r="C6012" s="2"/>
      <c r="D6012" s="2"/>
      <c r="E6012" s="2"/>
      <c r="F6012" s="2"/>
      <c r="G6012" s="3"/>
      <c r="H6012" s="3"/>
      <c r="I6012" s="2"/>
      <c r="J6012"/>
      <c r="K6012"/>
      <c r="L6012"/>
      <c r="M6012"/>
      <c r="N6012"/>
      <c r="O6012"/>
      <c r="P6012"/>
      <c r="Q6012"/>
      <c r="R6012"/>
      <c r="S6012"/>
      <c r="T6012"/>
      <c r="U6012"/>
      <c r="V6012" s="2"/>
    </row>
    <row r="6013" spans="2:22" x14ac:dyDescent="0.2">
      <c r="B6013" s="2"/>
      <c r="C6013" s="2"/>
      <c r="D6013" s="2"/>
      <c r="E6013" s="2"/>
      <c r="F6013" s="2"/>
      <c r="G6013" s="3"/>
      <c r="H6013" s="3"/>
      <c r="I6013" s="2"/>
      <c r="J6013"/>
      <c r="K6013"/>
      <c r="L6013"/>
      <c r="M6013"/>
      <c r="N6013"/>
      <c r="O6013"/>
      <c r="P6013"/>
      <c r="Q6013"/>
      <c r="R6013"/>
      <c r="S6013"/>
      <c r="T6013"/>
      <c r="U6013"/>
      <c r="V6013" s="2"/>
    </row>
    <row r="6014" spans="2:22" x14ac:dyDescent="0.2">
      <c r="B6014" s="2"/>
      <c r="C6014" s="2"/>
      <c r="D6014" s="2"/>
      <c r="E6014" s="2"/>
      <c r="F6014" s="2"/>
      <c r="G6014" s="3"/>
      <c r="H6014" s="3"/>
      <c r="I6014" s="2"/>
      <c r="J6014"/>
      <c r="K6014"/>
      <c r="L6014"/>
      <c r="M6014"/>
      <c r="N6014"/>
      <c r="O6014"/>
      <c r="P6014"/>
      <c r="Q6014"/>
      <c r="R6014"/>
      <c r="S6014"/>
      <c r="T6014"/>
      <c r="U6014"/>
      <c r="V6014" s="2"/>
    </row>
    <row r="6015" spans="2:22" x14ac:dyDescent="0.2">
      <c r="B6015" s="2"/>
      <c r="C6015" s="2"/>
      <c r="D6015" s="2"/>
      <c r="E6015" s="2"/>
      <c r="F6015" s="2"/>
      <c r="G6015" s="3"/>
      <c r="H6015" s="3"/>
      <c r="I6015" s="2"/>
      <c r="J6015"/>
      <c r="K6015"/>
      <c r="L6015"/>
      <c r="M6015"/>
      <c r="N6015"/>
      <c r="O6015"/>
      <c r="P6015"/>
      <c r="Q6015"/>
      <c r="R6015"/>
      <c r="S6015"/>
      <c r="T6015"/>
      <c r="U6015"/>
      <c r="V6015" s="2"/>
    </row>
    <row r="6016" spans="2:22" x14ac:dyDescent="0.2">
      <c r="B6016" s="2"/>
      <c r="C6016" s="2"/>
      <c r="D6016" s="2"/>
      <c r="E6016" s="2"/>
      <c r="F6016" s="2"/>
      <c r="G6016" s="3"/>
      <c r="H6016" s="3"/>
      <c r="I6016" s="2"/>
      <c r="J6016"/>
      <c r="K6016"/>
      <c r="L6016"/>
      <c r="M6016"/>
      <c r="N6016"/>
      <c r="O6016"/>
      <c r="P6016"/>
      <c r="Q6016"/>
      <c r="R6016"/>
      <c r="S6016"/>
      <c r="T6016"/>
      <c r="U6016"/>
      <c r="V6016" s="2"/>
    </row>
    <row r="6017" spans="2:22" x14ac:dyDescent="0.2">
      <c r="B6017" s="2"/>
      <c r="C6017" s="2"/>
      <c r="D6017" s="2"/>
      <c r="E6017" s="2"/>
      <c r="F6017" s="2"/>
      <c r="G6017" s="3"/>
      <c r="H6017" s="3"/>
      <c r="I6017" s="2"/>
      <c r="J6017"/>
      <c r="K6017"/>
      <c r="L6017"/>
      <c r="M6017"/>
      <c r="N6017"/>
      <c r="O6017"/>
      <c r="P6017"/>
      <c r="Q6017"/>
      <c r="R6017"/>
      <c r="S6017"/>
      <c r="T6017"/>
      <c r="U6017"/>
      <c r="V6017" s="2"/>
    </row>
    <row r="6018" spans="2:22" x14ac:dyDescent="0.2">
      <c r="B6018" s="2"/>
      <c r="C6018" s="2"/>
      <c r="D6018" s="2"/>
      <c r="E6018" s="2"/>
      <c r="F6018" s="2"/>
      <c r="G6018" s="3"/>
      <c r="H6018" s="3"/>
      <c r="I6018" s="2"/>
      <c r="J6018"/>
      <c r="K6018"/>
      <c r="L6018"/>
      <c r="M6018"/>
      <c r="N6018"/>
      <c r="O6018"/>
      <c r="P6018"/>
      <c r="Q6018"/>
      <c r="R6018"/>
      <c r="S6018"/>
      <c r="T6018"/>
      <c r="U6018"/>
      <c r="V6018" s="2"/>
    </row>
    <row r="6019" spans="2:22" x14ac:dyDescent="0.2">
      <c r="B6019" s="2"/>
      <c r="C6019" s="2"/>
      <c r="D6019" s="2"/>
      <c r="E6019" s="2"/>
      <c r="F6019" s="2"/>
      <c r="G6019" s="3"/>
      <c r="H6019" s="3"/>
      <c r="I6019" s="2"/>
      <c r="J6019"/>
      <c r="K6019"/>
      <c r="L6019"/>
      <c r="M6019"/>
      <c r="N6019"/>
      <c r="O6019"/>
      <c r="P6019"/>
      <c r="Q6019"/>
      <c r="R6019"/>
      <c r="S6019"/>
      <c r="T6019"/>
      <c r="U6019"/>
      <c r="V6019" s="2"/>
    </row>
    <row r="6020" spans="2:22" x14ac:dyDescent="0.2">
      <c r="B6020" s="2"/>
      <c r="C6020" s="2"/>
      <c r="D6020" s="2"/>
      <c r="E6020" s="2"/>
      <c r="F6020" s="2"/>
      <c r="G6020" s="3"/>
      <c r="H6020" s="3"/>
      <c r="I6020" s="2"/>
      <c r="J6020"/>
      <c r="K6020"/>
      <c r="L6020"/>
      <c r="M6020"/>
      <c r="N6020"/>
      <c r="O6020"/>
      <c r="P6020"/>
      <c r="Q6020"/>
      <c r="R6020"/>
      <c r="S6020"/>
      <c r="T6020"/>
      <c r="U6020"/>
      <c r="V6020" s="2"/>
    </row>
    <row r="6021" spans="2:22" x14ac:dyDescent="0.2">
      <c r="B6021" s="2"/>
      <c r="C6021" s="2"/>
      <c r="D6021" s="2"/>
      <c r="E6021" s="2"/>
      <c r="F6021" s="2"/>
      <c r="G6021" s="3"/>
      <c r="H6021" s="3"/>
      <c r="I6021" s="2"/>
      <c r="J6021"/>
      <c r="K6021"/>
      <c r="L6021"/>
      <c r="M6021"/>
      <c r="N6021"/>
      <c r="O6021"/>
      <c r="P6021"/>
      <c r="Q6021"/>
      <c r="R6021"/>
      <c r="S6021"/>
      <c r="T6021"/>
      <c r="U6021"/>
      <c r="V6021" s="2"/>
    </row>
    <row r="6022" spans="2:22" x14ac:dyDescent="0.2">
      <c r="B6022" s="2"/>
      <c r="C6022" s="2"/>
      <c r="D6022" s="2"/>
      <c r="E6022" s="2"/>
      <c r="F6022" s="2"/>
      <c r="G6022" s="3"/>
      <c r="H6022" s="3"/>
      <c r="I6022" s="2"/>
      <c r="J6022"/>
      <c r="K6022"/>
      <c r="L6022"/>
      <c r="M6022"/>
      <c r="N6022"/>
      <c r="O6022"/>
      <c r="P6022"/>
      <c r="Q6022"/>
      <c r="R6022"/>
      <c r="S6022"/>
      <c r="T6022"/>
      <c r="U6022"/>
      <c r="V6022" s="2"/>
    </row>
    <row r="6023" spans="2:22" x14ac:dyDescent="0.2">
      <c r="B6023" s="2"/>
      <c r="C6023" s="2"/>
      <c r="D6023" s="2"/>
      <c r="E6023" s="2"/>
      <c r="F6023" s="2"/>
      <c r="G6023" s="3"/>
      <c r="H6023" s="3"/>
      <c r="I6023" s="2"/>
      <c r="J6023"/>
      <c r="K6023"/>
      <c r="L6023"/>
      <c r="M6023"/>
      <c r="N6023"/>
      <c r="O6023"/>
      <c r="P6023"/>
      <c r="Q6023"/>
      <c r="R6023"/>
      <c r="S6023"/>
      <c r="T6023"/>
      <c r="U6023"/>
      <c r="V6023" s="2"/>
    </row>
    <row r="6024" spans="2:22" x14ac:dyDescent="0.2">
      <c r="B6024" s="2"/>
      <c r="C6024" s="2"/>
      <c r="D6024" s="2"/>
      <c r="E6024" s="2"/>
      <c r="F6024" s="2"/>
      <c r="G6024" s="3"/>
      <c r="H6024" s="3"/>
      <c r="I6024" s="2"/>
      <c r="J6024"/>
      <c r="K6024"/>
      <c r="L6024"/>
      <c r="M6024"/>
      <c r="N6024"/>
      <c r="O6024"/>
      <c r="P6024"/>
      <c r="Q6024"/>
      <c r="R6024"/>
      <c r="S6024"/>
      <c r="T6024"/>
      <c r="U6024"/>
      <c r="V6024" s="2"/>
    </row>
    <row r="6025" spans="2:22" x14ac:dyDescent="0.2">
      <c r="B6025" s="2"/>
      <c r="C6025" s="2"/>
      <c r="D6025" s="2"/>
      <c r="E6025" s="2"/>
      <c r="F6025" s="2"/>
      <c r="G6025" s="3"/>
      <c r="H6025" s="3"/>
      <c r="I6025" s="2"/>
      <c r="J6025"/>
      <c r="K6025"/>
      <c r="L6025"/>
      <c r="M6025"/>
      <c r="N6025"/>
      <c r="O6025"/>
      <c r="P6025"/>
      <c r="Q6025"/>
      <c r="R6025"/>
      <c r="S6025"/>
      <c r="T6025"/>
      <c r="U6025"/>
      <c r="V6025" s="2"/>
    </row>
    <row r="6026" spans="2:22" x14ac:dyDescent="0.2">
      <c r="B6026" s="2"/>
      <c r="C6026" s="2"/>
      <c r="D6026" s="2"/>
      <c r="E6026" s="2"/>
      <c r="F6026" s="2"/>
      <c r="G6026" s="3"/>
      <c r="H6026" s="3"/>
      <c r="I6026" s="2"/>
      <c r="J6026"/>
      <c r="K6026"/>
      <c r="L6026"/>
      <c r="M6026"/>
      <c r="N6026"/>
      <c r="O6026"/>
      <c r="P6026"/>
      <c r="Q6026"/>
      <c r="R6026"/>
      <c r="S6026"/>
      <c r="T6026"/>
      <c r="U6026"/>
      <c r="V6026" s="2"/>
    </row>
    <row r="6027" spans="2:22" x14ac:dyDescent="0.2">
      <c r="B6027" s="2"/>
      <c r="C6027" s="2"/>
      <c r="D6027" s="2"/>
      <c r="E6027" s="2"/>
      <c r="F6027" s="2"/>
      <c r="G6027" s="3"/>
      <c r="H6027" s="3"/>
      <c r="I6027" s="2"/>
      <c r="J6027"/>
      <c r="K6027"/>
      <c r="L6027"/>
      <c r="M6027"/>
      <c r="N6027"/>
      <c r="O6027"/>
      <c r="P6027"/>
      <c r="Q6027"/>
      <c r="R6027"/>
      <c r="S6027"/>
      <c r="T6027"/>
      <c r="U6027"/>
      <c r="V6027" s="2"/>
    </row>
    <row r="6028" spans="2:22" x14ac:dyDescent="0.2">
      <c r="B6028" s="2"/>
      <c r="C6028" s="2"/>
      <c r="D6028" s="2"/>
      <c r="E6028" s="2"/>
      <c r="F6028" s="2"/>
      <c r="G6028" s="3"/>
      <c r="H6028" s="3"/>
      <c r="I6028" s="2"/>
      <c r="J6028"/>
      <c r="K6028"/>
      <c r="L6028"/>
      <c r="M6028"/>
      <c r="N6028"/>
      <c r="O6028"/>
      <c r="P6028"/>
      <c r="Q6028"/>
      <c r="R6028"/>
      <c r="S6028"/>
      <c r="T6028"/>
      <c r="U6028"/>
      <c r="V6028" s="2"/>
    </row>
    <row r="6029" spans="2:22" x14ac:dyDescent="0.2">
      <c r="B6029" s="2"/>
      <c r="C6029" s="2"/>
      <c r="D6029" s="2"/>
      <c r="E6029" s="2"/>
      <c r="F6029" s="2"/>
      <c r="G6029" s="3"/>
      <c r="H6029" s="3"/>
      <c r="I6029" s="2"/>
      <c r="J6029"/>
      <c r="K6029"/>
      <c r="L6029"/>
      <c r="M6029"/>
      <c r="N6029"/>
      <c r="O6029"/>
      <c r="P6029"/>
      <c r="Q6029"/>
      <c r="R6029"/>
      <c r="S6029"/>
      <c r="T6029"/>
      <c r="U6029"/>
      <c r="V6029" s="2"/>
    </row>
    <row r="6030" spans="2:22" x14ac:dyDescent="0.2">
      <c r="B6030" s="2"/>
      <c r="C6030" s="2"/>
      <c r="D6030" s="2"/>
      <c r="E6030" s="2"/>
      <c r="F6030" s="2"/>
      <c r="G6030" s="3"/>
      <c r="H6030" s="3"/>
      <c r="I6030" s="2"/>
      <c r="J6030"/>
      <c r="K6030"/>
      <c r="L6030"/>
      <c r="M6030"/>
      <c r="N6030"/>
      <c r="O6030"/>
      <c r="P6030"/>
      <c r="Q6030"/>
      <c r="R6030"/>
      <c r="S6030"/>
      <c r="T6030"/>
      <c r="U6030"/>
      <c r="V6030" s="2"/>
    </row>
    <row r="6031" spans="2:22" x14ac:dyDescent="0.2">
      <c r="B6031" s="2"/>
      <c r="C6031" s="2"/>
      <c r="D6031" s="2"/>
      <c r="E6031" s="2"/>
      <c r="F6031" s="2"/>
      <c r="G6031" s="3"/>
      <c r="H6031" s="3"/>
      <c r="I6031" s="2"/>
      <c r="J6031"/>
      <c r="K6031"/>
      <c r="L6031"/>
      <c r="M6031"/>
      <c r="N6031"/>
      <c r="O6031"/>
      <c r="P6031"/>
      <c r="Q6031"/>
      <c r="R6031"/>
      <c r="S6031"/>
      <c r="T6031"/>
      <c r="U6031"/>
      <c r="V6031" s="2"/>
    </row>
    <row r="6032" spans="2:22" x14ac:dyDescent="0.2">
      <c r="B6032" s="2"/>
      <c r="C6032" s="2"/>
      <c r="D6032" s="2"/>
      <c r="E6032" s="2"/>
      <c r="F6032" s="2"/>
      <c r="G6032" s="3"/>
      <c r="H6032" s="3"/>
      <c r="I6032" s="2"/>
      <c r="J6032"/>
      <c r="K6032"/>
      <c r="L6032"/>
      <c r="M6032"/>
      <c r="N6032"/>
      <c r="O6032"/>
      <c r="P6032"/>
      <c r="Q6032"/>
      <c r="R6032"/>
      <c r="S6032"/>
      <c r="T6032"/>
      <c r="U6032"/>
      <c r="V6032" s="2"/>
    </row>
    <row r="6033" spans="2:22" x14ac:dyDescent="0.2">
      <c r="B6033" s="2"/>
      <c r="C6033" s="2"/>
      <c r="D6033" s="2"/>
      <c r="E6033" s="2"/>
      <c r="F6033" s="2"/>
      <c r="G6033" s="3"/>
      <c r="H6033" s="3"/>
      <c r="I6033" s="2"/>
      <c r="J6033"/>
      <c r="K6033"/>
      <c r="L6033"/>
      <c r="M6033"/>
      <c r="N6033"/>
      <c r="O6033"/>
      <c r="P6033"/>
      <c r="Q6033"/>
      <c r="R6033"/>
      <c r="S6033"/>
      <c r="T6033"/>
      <c r="U6033"/>
      <c r="V6033" s="2"/>
    </row>
    <row r="6034" spans="2:22" x14ac:dyDescent="0.2">
      <c r="B6034" s="2"/>
      <c r="C6034" s="2"/>
      <c r="D6034" s="2"/>
      <c r="E6034" s="2"/>
      <c r="F6034" s="2"/>
      <c r="G6034" s="3"/>
      <c r="H6034" s="3"/>
      <c r="I6034" s="2"/>
      <c r="J6034"/>
      <c r="K6034"/>
      <c r="L6034"/>
      <c r="M6034"/>
      <c r="N6034"/>
      <c r="O6034"/>
      <c r="P6034"/>
      <c r="Q6034"/>
      <c r="R6034"/>
      <c r="S6034"/>
      <c r="T6034"/>
      <c r="U6034"/>
      <c r="V6034" s="2"/>
    </row>
    <row r="6035" spans="2:22" x14ac:dyDescent="0.2">
      <c r="B6035" s="2"/>
      <c r="C6035" s="2"/>
      <c r="D6035" s="2"/>
      <c r="E6035" s="2"/>
      <c r="F6035" s="2"/>
      <c r="G6035" s="3"/>
      <c r="H6035" s="3"/>
      <c r="I6035" s="2"/>
      <c r="J6035"/>
      <c r="K6035"/>
      <c r="L6035"/>
      <c r="M6035"/>
      <c r="N6035"/>
      <c r="O6035"/>
      <c r="P6035"/>
      <c r="Q6035"/>
      <c r="R6035"/>
      <c r="S6035"/>
      <c r="T6035"/>
      <c r="U6035"/>
      <c r="V6035" s="2"/>
    </row>
    <row r="6036" spans="2:22" x14ac:dyDescent="0.2">
      <c r="B6036" s="2"/>
      <c r="C6036" s="2"/>
      <c r="D6036" s="2"/>
      <c r="E6036" s="2"/>
      <c r="F6036" s="2"/>
      <c r="G6036" s="3"/>
      <c r="H6036" s="3"/>
      <c r="I6036" s="2"/>
      <c r="J6036"/>
      <c r="K6036"/>
      <c r="L6036"/>
      <c r="M6036"/>
      <c r="N6036"/>
      <c r="O6036"/>
      <c r="P6036"/>
      <c r="Q6036"/>
      <c r="R6036"/>
      <c r="S6036"/>
      <c r="T6036"/>
      <c r="U6036"/>
      <c r="V6036" s="2"/>
    </row>
    <row r="6037" spans="2:22" x14ac:dyDescent="0.2">
      <c r="B6037" s="2"/>
      <c r="C6037" s="2"/>
      <c r="D6037" s="2"/>
      <c r="E6037" s="2"/>
      <c r="F6037" s="2"/>
      <c r="G6037" s="3"/>
      <c r="H6037" s="3"/>
      <c r="I6037" s="2"/>
      <c r="J6037"/>
      <c r="K6037"/>
      <c r="L6037"/>
      <c r="M6037"/>
      <c r="N6037"/>
      <c r="O6037"/>
      <c r="P6037"/>
      <c r="Q6037"/>
      <c r="R6037"/>
      <c r="S6037"/>
      <c r="T6037"/>
      <c r="U6037"/>
      <c r="V6037" s="2"/>
    </row>
    <row r="6038" spans="2:22" x14ac:dyDescent="0.2">
      <c r="B6038" s="2"/>
      <c r="C6038" s="2"/>
      <c r="D6038" s="2"/>
      <c r="E6038" s="2"/>
      <c r="F6038" s="2"/>
      <c r="G6038" s="3"/>
      <c r="H6038" s="3"/>
      <c r="I6038" s="2"/>
      <c r="J6038"/>
      <c r="K6038"/>
      <c r="L6038"/>
      <c r="M6038"/>
      <c r="N6038"/>
      <c r="O6038"/>
      <c r="P6038"/>
      <c r="Q6038"/>
      <c r="R6038"/>
      <c r="S6038"/>
      <c r="T6038"/>
      <c r="U6038"/>
      <c r="V6038" s="2"/>
    </row>
    <row r="6039" spans="2:22" x14ac:dyDescent="0.2">
      <c r="B6039" s="2"/>
      <c r="C6039" s="2"/>
      <c r="D6039" s="2"/>
      <c r="E6039" s="2"/>
      <c r="F6039" s="2"/>
      <c r="G6039" s="3"/>
      <c r="H6039" s="3"/>
      <c r="I6039" s="2"/>
      <c r="J6039"/>
      <c r="K6039"/>
      <c r="L6039"/>
      <c r="M6039"/>
      <c r="N6039"/>
      <c r="O6039"/>
      <c r="P6039"/>
      <c r="Q6039"/>
      <c r="R6039"/>
      <c r="S6039"/>
      <c r="T6039"/>
      <c r="U6039"/>
      <c r="V6039" s="2"/>
    </row>
    <row r="6040" spans="2:22" x14ac:dyDescent="0.2">
      <c r="B6040" s="2"/>
      <c r="C6040" s="2"/>
      <c r="D6040" s="2"/>
      <c r="E6040" s="2"/>
      <c r="F6040" s="2"/>
      <c r="G6040" s="3"/>
      <c r="H6040" s="3"/>
      <c r="I6040" s="2"/>
      <c r="J6040"/>
      <c r="K6040"/>
      <c r="L6040"/>
      <c r="M6040"/>
      <c r="N6040"/>
      <c r="O6040"/>
      <c r="P6040"/>
      <c r="Q6040"/>
      <c r="R6040"/>
      <c r="S6040"/>
      <c r="T6040"/>
      <c r="U6040"/>
      <c r="V6040" s="2"/>
    </row>
    <row r="6041" spans="2:22" x14ac:dyDescent="0.2">
      <c r="B6041" s="2"/>
      <c r="C6041" s="2"/>
      <c r="D6041" s="2"/>
      <c r="E6041" s="2"/>
      <c r="F6041" s="2"/>
      <c r="G6041" s="3"/>
      <c r="H6041" s="3"/>
      <c r="I6041" s="2"/>
      <c r="J6041"/>
      <c r="K6041"/>
      <c r="L6041"/>
      <c r="M6041"/>
      <c r="N6041"/>
      <c r="O6041"/>
      <c r="P6041"/>
      <c r="Q6041"/>
      <c r="R6041"/>
      <c r="S6041"/>
      <c r="T6041"/>
      <c r="U6041"/>
      <c r="V6041" s="2"/>
    </row>
    <row r="6042" spans="2:22" x14ac:dyDescent="0.2">
      <c r="B6042" s="2"/>
      <c r="C6042" s="2"/>
      <c r="D6042" s="2"/>
      <c r="E6042" s="2"/>
      <c r="F6042" s="2"/>
      <c r="G6042" s="3"/>
      <c r="H6042" s="3"/>
      <c r="I6042" s="2"/>
      <c r="J6042"/>
      <c r="K6042"/>
      <c r="L6042"/>
      <c r="M6042"/>
      <c r="N6042"/>
      <c r="O6042"/>
      <c r="P6042"/>
      <c r="Q6042"/>
      <c r="R6042"/>
      <c r="S6042"/>
      <c r="T6042"/>
      <c r="U6042"/>
      <c r="V6042" s="2"/>
    </row>
    <row r="6043" spans="2:22" x14ac:dyDescent="0.2">
      <c r="B6043" s="2"/>
      <c r="C6043" s="2"/>
      <c r="D6043" s="2"/>
      <c r="E6043" s="2"/>
      <c r="F6043" s="2"/>
      <c r="G6043" s="3"/>
      <c r="H6043" s="3"/>
      <c r="I6043" s="2"/>
      <c r="J6043"/>
      <c r="K6043"/>
      <c r="L6043"/>
      <c r="M6043"/>
      <c r="N6043"/>
      <c r="O6043"/>
      <c r="P6043"/>
      <c r="Q6043"/>
      <c r="R6043"/>
      <c r="S6043"/>
      <c r="T6043"/>
      <c r="U6043"/>
      <c r="V6043" s="2"/>
    </row>
    <row r="6044" spans="2:22" x14ac:dyDescent="0.2">
      <c r="B6044" s="2"/>
      <c r="C6044" s="2"/>
      <c r="D6044" s="2"/>
      <c r="E6044" s="2"/>
      <c r="F6044" s="2"/>
      <c r="G6044" s="3"/>
      <c r="H6044" s="3"/>
      <c r="I6044" s="2"/>
      <c r="J6044"/>
      <c r="K6044"/>
      <c r="L6044"/>
      <c r="M6044"/>
      <c r="N6044"/>
      <c r="O6044"/>
      <c r="P6044"/>
      <c r="Q6044"/>
      <c r="R6044"/>
      <c r="S6044"/>
      <c r="T6044"/>
      <c r="U6044"/>
      <c r="V6044" s="2"/>
    </row>
    <row r="6045" spans="2:22" x14ac:dyDescent="0.2">
      <c r="B6045" s="2"/>
      <c r="C6045" s="2"/>
      <c r="D6045" s="2"/>
      <c r="E6045" s="2"/>
      <c r="F6045" s="2"/>
      <c r="G6045" s="3"/>
      <c r="H6045" s="3"/>
      <c r="I6045" s="2"/>
      <c r="J6045"/>
      <c r="K6045"/>
      <c r="L6045"/>
      <c r="M6045"/>
      <c r="N6045"/>
      <c r="O6045"/>
      <c r="P6045"/>
      <c r="Q6045"/>
      <c r="R6045"/>
      <c r="S6045"/>
      <c r="T6045"/>
      <c r="U6045"/>
      <c r="V6045" s="2"/>
    </row>
    <row r="6046" spans="2:22" x14ac:dyDescent="0.2">
      <c r="B6046" s="2"/>
      <c r="C6046" s="2"/>
      <c r="D6046" s="2"/>
      <c r="E6046" s="2"/>
      <c r="F6046" s="2"/>
      <c r="G6046" s="3"/>
      <c r="H6046" s="3"/>
      <c r="I6046" s="2"/>
      <c r="J6046"/>
      <c r="K6046"/>
      <c r="L6046"/>
      <c r="M6046"/>
      <c r="N6046"/>
      <c r="O6046"/>
      <c r="P6046"/>
      <c r="Q6046"/>
      <c r="R6046"/>
      <c r="S6046"/>
      <c r="T6046"/>
      <c r="U6046"/>
      <c r="V6046" s="2"/>
    </row>
    <row r="6047" spans="2:22" x14ac:dyDescent="0.2">
      <c r="B6047" s="2"/>
      <c r="C6047" s="2"/>
      <c r="D6047" s="2"/>
      <c r="E6047" s="2"/>
      <c r="F6047" s="2"/>
      <c r="G6047" s="3"/>
      <c r="H6047" s="3"/>
      <c r="I6047" s="2"/>
      <c r="J6047"/>
      <c r="K6047"/>
      <c r="L6047"/>
      <c r="M6047"/>
      <c r="N6047"/>
      <c r="O6047"/>
      <c r="P6047"/>
      <c r="Q6047"/>
      <c r="R6047"/>
      <c r="S6047"/>
      <c r="T6047"/>
      <c r="U6047"/>
      <c r="V6047" s="2"/>
    </row>
    <row r="6048" spans="2:22" x14ac:dyDescent="0.2">
      <c r="B6048" s="2"/>
      <c r="C6048" s="2"/>
      <c r="D6048" s="2"/>
      <c r="E6048" s="2"/>
      <c r="F6048" s="2"/>
      <c r="G6048" s="3"/>
      <c r="H6048" s="3"/>
      <c r="I6048" s="2"/>
      <c r="J6048"/>
      <c r="K6048"/>
      <c r="L6048"/>
      <c r="M6048"/>
      <c r="N6048"/>
      <c r="O6048"/>
      <c r="P6048"/>
      <c r="Q6048"/>
      <c r="R6048"/>
      <c r="S6048"/>
      <c r="T6048"/>
      <c r="U6048"/>
      <c r="V6048" s="2"/>
    </row>
    <row r="6049" spans="2:22" x14ac:dyDescent="0.2">
      <c r="B6049" s="2"/>
      <c r="C6049" s="2"/>
      <c r="D6049" s="2"/>
      <c r="E6049" s="2"/>
      <c r="F6049" s="2"/>
      <c r="G6049" s="3"/>
      <c r="H6049" s="3"/>
      <c r="I6049" s="2"/>
      <c r="J6049"/>
      <c r="K6049"/>
      <c r="L6049"/>
      <c r="M6049"/>
      <c r="N6049"/>
      <c r="O6049"/>
      <c r="P6049"/>
      <c r="Q6049"/>
      <c r="R6049"/>
      <c r="S6049"/>
      <c r="T6049"/>
      <c r="U6049"/>
      <c r="V6049" s="2"/>
    </row>
    <row r="6050" spans="2:22" x14ac:dyDescent="0.2">
      <c r="B6050" s="2"/>
      <c r="C6050" s="2"/>
      <c r="D6050" s="2"/>
      <c r="E6050" s="2"/>
      <c r="F6050" s="2"/>
      <c r="G6050" s="3"/>
      <c r="H6050" s="3"/>
      <c r="I6050" s="2"/>
      <c r="J6050"/>
      <c r="K6050"/>
      <c r="L6050"/>
      <c r="M6050"/>
      <c r="N6050"/>
      <c r="O6050"/>
      <c r="P6050"/>
      <c r="Q6050"/>
      <c r="R6050"/>
      <c r="S6050"/>
      <c r="T6050"/>
      <c r="U6050"/>
      <c r="V6050" s="2"/>
    </row>
    <row r="6051" spans="2:22" x14ac:dyDescent="0.2">
      <c r="B6051" s="2"/>
      <c r="C6051" s="2"/>
      <c r="D6051" s="2"/>
      <c r="E6051" s="2"/>
      <c r="F6051" s="2"/>
      <c r="G6051" s="3"/>
      <c r="H6051" s="3"/>
      <c r="I6051" s="2"/>
      <c r="J6051"/>
      <c r="K6051"/>
      <c r="L6051"/>
      <c r="M6051"/>
      <c r="N6051"/>
      <c r="O6051"/>
      <c r="P6051"/>
      <c r="Q6051"/>
      <c r="R6051"/>
      <c r="S6051"/>
      <c r="T6051"/>
      <c r="U6051"/>
      <c r="V6051" s="2"/>
    </row>
    <row r="6052" spans="2:22" x14ac:dyDescent="0.2">
      <c r="B6052" s="2"/>
      <c r="C6052" s="2"/>
      <c r="D6052" s="2"/>
      <c r="E6052" s="2"/>
      <c r="F6052" s="2"/>
      <c r="G6052" s="3"/>
      <c r="H6052" s="3"/>
      <c r="I6052" s="2"/>
      <c r="J6052"/>
      <c r="K6052"/>
      <c r="L6052"/>
      <c r="M6052"/>
      <c r="N6052"/>
      <c r="O6052"/>
      <c r="P6052"/>
      <c r="Q6052"/>
      <c r="R6052"/>
      <c r="S6052"/>
      <c r="T6052"/>
      <c r="U6052"/>
      <c r="V6052" s="2"/>
    </row>
    <row r="6053" spans="2:22" x14ac:dyDescent="0.2">
      <c r="B6053" s="2"/>
      <c r="C6053" s="2"/>
      <c r="D6053" s="2"/>
      <c r="E6053" s="2"/>
      <c r="F6053" s="2"/>
      <c r="G6053" s="3"/>
      <c r="H6053" s="3"/>
      <c r="I6053" s="2"/>
      <c r="J6053"/>
      <c r="K6053"/>
      <c r="L6053"/>
      <c r="M6053"/>
      <c r="N6053"/>
      <c r="O6053"/>
      <c r="P6053"/>
      <c r="Q6053"/>
      <c r="R6053"/>
      <c r="S6053"/>
      <c r="T6053"/>
      <c r="U6053"/>
      <c r="V6053" s="2"/>
    </row>
    <row r="6054" spans="2:22" x14ac:dyDescent="0.2">
      <c r="B6054" s="2"/>
      <c r="C6054" s="2"/>
      <c r="D6054" s="2"/>
      <c r="E6054" s="2"/>
      <c r="F6054" s="2"/>
      <c r="G6054" s="3"/>
      <c r="H6054" s="3"/>
      <c r="I6054" s="2"/>
      <c r="J6054"/>
      <c r="K6054"/>
      <c r="L6054"/>
      <c r="M6054"/>
      <c r="N6054"/>
      <c r="O6054"/>
      <c r="P6054"/>
      <c r="Q6054"/>
      <c r="R6054"/>
      <c r="S6054"/>
      <c r="T6054"/>
      <c r="U6054"/>
      <c r="V6054" s="2"/>
    </row>
    <row r="6055" spans="2:22" x14ac:dyDescent="0.2">
      <c r="B6055" s="2"/>
      <c r="C6055" s="2"/>
      <c r="D6055" s="2"/>
      <c r="E6055" s="2"/>
      <c r="F6055" s="2"/>
      <c r="G6055" s="3"/>
      <c r="H6055" s="3"/>
      <c r="I6055" s="2"/>
      <c r="J6055"/>
      <c r="K6055"/>
      <c r="L6055"/>
      <c r="M6055"/>
      <c r="N6055"/>
      <c r="O6055"/>
      <c r="P6055"/>
      <c r="Q6055"/>
      <c r="R6055"/>
      <c r="S6055"/>
      <c r="T6055"/>
      <c r="U6055"/>
      <c r="V6055" s="2"/>
    </row>
    <row r="6056" spans="2:22" x14ac:dyDescent="0.2">
      <c r="B6056" s="2"/>
      <c r="C6056" s="2"/>
      <c r="D6056" s="2"/>
      <c r="E6056" s="2"/>
      <c r="F6056" s="2"/>
      <c r="G6056" s="3"/>
      <c r="H6056" s="3"/>
      <c r="I6056" s="2"/>
      <c r="J6056"/>
      <c r="K6056"/>
      <c r="L6056"/>
      <c r="M6056"/>
      <c r="N6056"/>
      <c r="O6056"/>
      <c r="P6056"/>
      <c r="Q6056"/>
      <c r="R6056"/>
      <c r="S6056"/>
      <c r="T6056"/>
      <c r="U6056"/>
      <c r="V6056" s="2"/>
    </row>
    <row r="6057" spans="2:22" x14ac:dyDescent="0.2">
      <c r="B6057" s="2"/>
      <c r="C6057" s="2"/>
      <c r="D6057" s="2"/>
      <c r="E6057" s="2"/>
      <c r="F6057" s="2"/>
      <c r="G6057" s="3"/>
      <c r="H6057" s="3"/>
      <c r="I6057" s="2"/>
      <c r="J6057"/>
      <c r="K6057"/>
      <c r="L6057"/>
      <c r="M6057"/>
      <c r="N6057"/>
      <c r="O6057"/>
      <c r="P6057"/>
      <c r="Q6057"/>
      <c r="R6057"/>
      <c r="S6057"/>
      <c r="T6057"/>
      <c r="U6057"/>
      <c r="V6057" s="2"/>
    </row>
    <row r="6058" spans="2:22" x14ac:dyDescent="0.2">
      <c r="B6058" s="2"/>
      <c r="C6058" s="2"/>
      <c r="D6058" s="2"/>
      <c r="E6058" s="2"/>
      <c r="F6058" s="2"/>
      <c r="G6058" s="3"/>
      <c r="H6058" s="3"/>
      <c r="I6058" s="2"/>
      <c r="J6058"/>
      <c r="K6058"/>
      <c r="L6058"/>
      <c r="M6058"/>
      <c r="N6058"/>
      <c r="O6058"/>
      <c r="P6058"/>
      <c r="Q6058"/>
      <c r="R6058"/>
      <c r="S6058"/>
      <c r="T6058"/>
      <c r="U6058"/>
      <c r="V6058" s="2"/>
    </row>
    <row r="6059" spans="2:22" x14ac:dyDescent="0.2">
      <c r="B6059" s="2"/>
      <c r="C6059" s="2"/>
      <c r="D6059" s="2"/>
      <c r="E6059" s="2"/>
      <c r="F6059" s="2"/>
      <c r="G6059" s="3"/>
      <c r="H6059" s="3"/>
      <c r="I6059" s="2"/>
      <c r="J6059"/>
      <c r="K6059"/>
      <c r="L6059"/>
      <c r="M6059"/>
      <c r="N6059"/>
      <c r="O6059"/>
      <c r="P6059"/>
      <c r="Q6059"/>
      <c r="R6059"/>
      <c r="S6059"/>
      <c r="T6059"/>
      <c r="U6059"/>
      <c r="V6059" s="2"/>
    </row>
    <row r="6060" spans="2:22" x14ac:dyDescent="0.2">
      <c r="B6060" s="2"/>
      <c r="C6060" s="2"/>
      <c r="D6060" s="2"/>
      <c r="E6060" s="2"/>
      <c r="F6060" s="2"/>
      <c r="G6060" s="3"/>
      <c r="H6060" s="3"/>
      <c r="I6060" s="2"/>
      <c r="J6060"/>
      <c r="K6060"/>
      <c r="L6060"/>
      <c r="M6060"/>
      <c r="N6060"/>
      <c r="O6060"/>
      <c r="P6060"/>
      <c r="Q6060"/>
      <c r="R6060"/>
      <c r="S6060"/>
      <c r="T6060"/>
      <c r="U6060"/>
      <c r="V6060" s="2"/>
    </row>
    <row r="6061" spans="2:22" x14ac:dyDescent="0.2">
      <c r="B6061" s="2"/>
      <c r="C6061" s="2"/>
      <c r="D6061" s="2"/>
      <c r="E6061" s="2"/>
      <c r="F6061" s="2"/>
      <c r="G6061" s="3"/>
      <c r="H6061" s="3"/>
      <c r="I6061" s="2"/>
      <c r="J6061"/>
      <c r="K6061"/>
      <c r="L6061"/>
      <c r="M6061"/>
      <c r="N6061"/>
      <c r="O6061"/>
      <c r="P6061"/>
      <c r="Q6061"/>
      <c r="R6061"/>
      <c r="S6061"/>
      <c r="T6061"/>
      <c r="U6061"/>
      <c r="V6061" s="2"/>
    </row>
    <row r="6062" spans="2:22" x14ac:dyDescent="0.2">
      <c r="B6062" s="2"/>
      <c r="C6062" s="2"/>
      <c r="D6062" s="2"/>
      <c r="E6062" s="2"/>
      <c r="F6062" s="2"/>
      <c r="G6062" s="3"/>
      <c r="H6062" s="3"/>
      <c r="I6062" s="2"/>
      <c r="J6062"/>
      <c r="K6062"/>
      <c r="L6062"/>
      <c r="M6062"/>
      <c r="N6062"/>
      <c r="O6062"/>
      <c r="P6062"/>
      <c r="Q6062"/>
      <c r="R6062"/>
      <c r="S6062"/>
      <c r="T6062"/>
      <c r="U6062"/>
      <c r="V6062" s="2"/>
    </row>
    <row r="6063" spans="2:22" x14ac:dyDescent="0.2">
      <c r="B6063" s="2"/>
      <c r="C6063" s="2"/>
      <c r="D6063" s="2"/>
      <c r="E6063" s="2"/>
      <c r="F6063" s="2"/>
      <c r="G6063" s="3"/>
      <c r="H6063" s="3"/>
      <c r="I6063" s="2"/>
      <c r="J6063"/>
      <c r="K6063"/>
      <c r="L6063"/>
      <c r="M6063"/>
      <c r="N6063"/>
      <c r="O6063"/>
      <c r="P6063"/>
      <c r="Q6063"/>
      <c r="R6063"/>
      <c r="S6063"/>
      <c r="T6063"/>
      <c r="U6063"/>
      <c r="V6063" s="2"/>
    </row>
    <row r="6064" spans="2:22" x14ac:dyDescent="0.2">
      <c r="B6064" s="2"/>
      <c r="C6064" s="2"/>
      <c r="D6064" s="2"/>
      <c r="E6064" s="2"/>
      <c r="F6064" s="2"/>
      <c r="G6064" s="3"/>
      <c r="H6064" s="3"/>
      <c r="I6064" s="2"/>
      <c r="J6064"/>
      <c r="K6064"/>
      <c r="L6064"/>
      <c r="M6064"/>
      <c r="N6064"/>
      <c r="O6064"/>
      <c r="P6064"/>
      <c r="Q6064"/>
      <c r="R6064"/>
      <c r="S6064"/>
      <c r="T6064"/>
      <c r="U6064"/>
      <c r="V6064" s="2"/>
    </row>
    <row r="6065" spans="2:22" x14ac:dyDescent="0.2">
      <c r="B6065" s="2"/>
      <c r="C6065" s="2"/>
      <c r="D6065" s="2"/>
      <c r="E6065" s="2"/>
      <c r="F6065" s="2"/>
      <c r="G6065" s="3"/>
      <c r="H6065" s="3"/>
      <c r="I6065" s="2"/>
      <c r="J6065"/>
      <c r="K6065"/>
      <c r="L6065"/>
      <c r="M6065"/>
      <c r="N6065"/>
      <c r="O6065"/>
      <c r="P6065"/>
      <c r="Q6065"/>
      <c r="R6065"/>
      <c r="S6065"/>
      <c r="T6065"/>
      <c r="U6065"/>
      <c r="V6065" s="2"/>
    </row>
    <row r="6066" spans="2:22" x14ac:dyDescent="0.2">
      <c r="B6066" s="2"/>
      <c r="C6066" s="2"/>
      <c r="D6066" s="2"/>
      <c r="E6066" s="2"/>
      <c r="F6066" s="2"/>
      <c r="G6066" s="3"/>
      <c r="H6066" s="3"/>
      <c r="I6066" s="2"/>
      <c r="J6066"/>
      <c r="K6066"/>
      <c r="L6066"/>
      <c r="M6066"/>
      <c r="N6066"/>
      <c r="O6066"/>
      <c r="P6066"/>
      <c r="Q6066"/>
      <c r="R6066"/>
      <c r="S6066"/>
      <c r="T6066"/>
      <c r="U6066"/>
      <c r="V6066" s="2"/>
    </row>
    <row r="6067" spans="2:22" x14ac:dyDescent="0.2">
      <c r="B6067" s="2"/>
      <c r="C6067" s="2"/>
      <c r="D6067" s="2"/>
      <c r="E6067" s="2"/>
      <c r="F6067" s="2"/>
      <c r="G6067" s="3"/>
      <c r="H6067" s="3"/>
      <c r="I6067" s="2"/>
      <c r="J6067"/>
      <c r="K6067"/>
      <c r="L6067"/>
      <c r="M6067"/>
      <c r="N6067"/>
      <c r="O6067"/>
      <c r="P6067"/>
      <c r="Q6067"/>
      <c r="R6067"/>
      <c r="S6067"/>
      <c r="T6067"/>
      <c r="U6067"/>
      <c r="V6067" s="2"/>
    </row>
    <row r="6068" spans="2:22" x14ac:dyDescent="0.2">
      <c r="B6068" s="2"/>
      <c r="C6068" s="2"/>
      <c r="D6068" s="2"/>
      <c r="E6068" s="2"/>
      <c r="F6068" s="2"/>
      <c r="G6068" s="3"/>
      <c r="H6068" s="3"/>
      <c r="I6068" s="2"/>
      <c r="J6068"/>
      <c r="K6068"/>
      <c r="L6068"/>
      <c r="M6068"/>
      <c r="N6068"/>
      <c r="O6068"/>
      <c r="P6068"/>
      <c r="Q6068"/>
      <c r="R6068"/>
      <c r="S6068"/>
      <c r="T6068"/>
      <c r="U6068"/>
      <c r="V6068" s="2"/>
    </row>
    <row r="6069" spans="2:22" x14ac:dyDescent="0.2">
      <c r="B6069" s="2"/>
      <c r="C6069" s="2"/>
      <c r="D6069" s="2"/>
      <c r="E6069" s="2"/>
      <c r="F6069" s="2"/>
      <c r="G6069" s="3"/>
      <c r="H6069" s="3"/>
      <c r="I6069" s="2"/>
      <c r="J6069"/>
      <c r="K6069"/>
      <c r="L6069"/>
      <c r="M6069"/>
      <c r="N6069"/>
      <c r="O6069"/>
      <c r="P6069"/>
      <c r="Q6069"/>
      <c r="R6069"/>
      <c r="S6069"/>
      <c r="T6069"/>
      <c r="U6069"/>
      <c r="V6069" s="2"/>
    </row>
    <row r="6070" spans="2:22" x14ac:dyDescent="0.2">
      <c r="B6070" s="2"/>
      <c r="C6070" s="2"/>
      <c r="D6070" s="2"/>
      <c r="E6070" s="2"/>
      <c r="F6070" s="2"/>
      <c r="G6070" s="3"/>
      <c r="H6070" s="3"/>
      <c r="I6070" s="2"/>
      <c r="J6070"/>
      <c r="K6070"/>
      <c r="L6070"/>
      <c r="M6070"/>
      <c r="N6070"/>
      <c r="O6070"/>
      <c r="P6070"/>
      <c r="Q6070"/>
      <c r="R6070"/>
      <c r="S6070"/>
      <c r="T6070"/>
      <c r="U6070"/>
      <c r="V6070" s="2"/>
    </row>
    <row r="6071" spans="2:22" x14ac:dyDescent="0.2">
      <c r="B6071" s="2"/>
      <c r="C6071" s="2"/>
      <c r="D6071" s="2"/>
      <c r="E6071" s="2"/>
      <c r="F6071" s="2"/>
      <c r="G6071" s="3"/>
      <c r="H6071" s="3"/>
      <c r="I6071" s="2"/>
      <c r="J6071"/>
      <c r="K6071"/>
      <c r="L6071"/>
      <c r="M6071"/>
      <c r="N6071"/>
      <c r="O6071"/>
      <c r="P6071"/>
      <c r="Q6071"/>
      <c r="R6071"/>
      <c r="S6071"/>
      <c r="T6071"/>
      <c r="U6071"/>
      <c r="V6071" s="2"/>
    </row>
    <row r="6072" spans="2:22" x14ac:dyDescent="0.2">
      <c r="B6072" s="2"/>
      <c r="C6072" s="2"/>
      <c r="D6072" s="2"/>
      <c r="E6072" s="2"/>
      <c r="F6072" s="2"/>
      <c r="G6072" s="3"/>
      <c r="H6072" s="3"/>
      <c r="I6072" s="2"/>
      <c r="J6072"/>
      <c r="K6072"/>
      <c r="L6072"/>
      <c r="M6072"/>
      <c r="N6072"/>
      <c r="O6072"/>
      <c r="P6072"/>
      <c r="Q6072"/>
      <c r="R6072"/>
      <c r="S6072"/>
      <c r="T6072"/>
      <c r="U6072"/>
      <c r="V6072" s="2"/>
    </row>
    <row r="6073" spans="2:22" x14ac:dyDescent="0.2">
      <c r="B6073" s="2"/>
      <c r="C6073" s="2"/>
      <c r="D6073" s="2"/>
      <c r="E6073" s="2"/>
      <c r="F6073" s="2"/>
      <c r="G6073" s="3"/>
      <c r="H6073" s="3"/>
      <c r="I6073" s="2"/>
      <c r="J6073"/>
      <c r="K6073"/>
      <c r="L6073"/>
      <c r="M6073"/>
      <c r="N6073"/>
      <c r="O6073"/>
      <c r="P6073"/>
      <c r="Q6073"/>
      <c r="R6073"/>
      <c r="S6073"/>
      <c r="T6073"/>
      <c r="U6073"/>
      <c r="V6073" s="2"/>
    </row>
    <row r="6074" spans="2:22" x14ac:dyDescent="0.2">
      <c r="B6074" s="2"/>
      <c r="C6074" s="2"/>
      <c r="D6074" s="2"/>
      <c r="E6074" s="2"/>
      <c r="F6074" s="2"/>
      <c r="G6074" s="3"/>
      <c r="H6074" s="3"/>
      <c r="I6074" s="2"/>
      <c r="J6074"/>
      <c r="K6074"/>
      <c r="L6074"/>
      <c r="M6074"/>
      <c r="N6074"/>
      <c r="O6074"/>
      <c r="P6074"/>
      <c r="Q6074"/>
      <c r="R6074"/>
      <c r="S6074"/>
      <c r="T6074"/>
      <c r="U6074"/>
      <c r="V6074" s="2"/>
    </row>
    <row r="6075" spans="2:22" x14ac:dyDescent="0.2">
      <c r="B6075" s="2"/>
      <c r="C6075" s="2"/>
      <c r="D6075" s="2"/>
      <c r="E6075" s="2"/>
      <c r="F6075" s="2"/>
      <c r="G6075" s="3"/>
      <c r="H6075" s="3"/>
      <c r="I6075" s="2"/>
      <c r="J6075"/>
      <c r="K6075"/>
      <c r="L6075"/>
      <c r="M6075"/>
      <c r="N6075"/>
      <c r="O6075"/>
      <c r="P6075"/>
      <c r="Q6075"/>
      <c r="R6075"/>
      <c r="S6075"/>
      <c r="T6075"/>
      <c r="U6075"/>
      <c r="V6075" s="2"/>
    </row>
    <row r="6076" spans="2:22" x14ac:dyDescent="0.2">
      <c r="B6076" s="2"/>
      <c r="C6076" s="2"/>
      <c r="D6076" s="2"/>
      <c r="E6076" s="2"/>
      <c r="F6076" s="2"/>
      <c r="G6076" s="3"/>
      <c r="H6076" s="3"/>
      <c r="I6076" s="2"/>
      <c r="J6076"/>
      <c r="K6076"/>
      <c r="L6076"/>
      <c r="M6076"/>
      <c r="N6076"/>
      <c r="O6076"/>
      <c r="P6076"/>
      <c r="Q6076"/>
      <c r="R6076"/>
      <c r="S6076"/>
      <c r="T6076"/>
      <c r="U6076"/>
      <c r="V6076" s="2"/>
    </row>
    <row r="6077" spans="2:22" x14ac:dyDescent="0.2">
      <c r="B6077" s="2"/>
      <c r="C6077" s="2"/>
      <c r="D6077" s="2"/>
      <c r="E6077" s="2"/>
      <c r="F6077" s="2"/>
      <c r="G6077" s="3"/>
      <c r="H6077" s="3"/>
      <c r="I6077" s="2"/>
      <c r="J6077"/>
      <c r="K6077"/>
      <c r="L6077"/>
      <c r="M6077"/>
      <c r="N6077"/>
      <c r="O6077"/>
      <c r="P6077"/>
      <c r="Q6077"/>
      <c r="R6077"/>
      <c r="S6077"/>
      <c r="T6077"/>
      <c r="U6077"/>
      <c r="V6077" s="2"/>
    </row>
    <row r="6078" spans="2:22" x14ac:dyDescent="0.2">
      <c r="B6078" s="2"/>
      <c r="C6078" s="2"/>
      <c r="D6078" s="2"/>
      <c r="E6078" s="2"/>
      <c r="F6078" s="2"/>
      <c r="G6078" s="3"/>
      <c r="H6078" s="3"/>
      <c r="I6078" s="2"/>
      <c r="J6078"/>
      <c r="K6078"/>
      <c r="L6078"/>
      <c r="M6078"/>
      <c r="N6078"/>
      <c r="O6078"/>
      <c r="P6078"/>
      <c r="Q6078"/>
      <c r="R6078"/>
      <c r="S6078"/>
      <c r="T6078"/>
      <c r="U6078"/>
      <c r="V6078" s="2"/>
    </row>
    <row r="6079" spans="2:22" x14ac:dyDescent="0.2">
      <c r="B6079" s="2"/>
      <c r="C6079" s="2"/>
      <c r="D6079" s="2"/>
      <c r="E6079" s="2"/>
      <c r="F6079" s="2"/>
      <c r="G6079" s="3"/>
      <c r="H6079" s="3"/>
      <c r="I6079" s="2"/>
      <c r="J6079"/>
      <c r="K6079"/>
      <c r="L6079"/>
      <c r="M6079"/>
      <c r="N6079"/>
      <c r="O6079"/>
      <c r="P6079"/>
      <c r="Q6079"/>
      <c r="R6079"/>
      <c r="S6079"/>
      <c r="T6079"/>
      <c r="U6079"/>
      <c r="V6079" s="2"/>
    </row>
    <row r="6080" spans="2:22" x14ac:dyDescent="0.2">
      <c r="B6080" s="2"/>
      <c r="C6080" s="2"/>
      <c r="D6080" s="2"/>
      <c r="E6080" s="2"/>
      <c r="F6080" s="2"/>
      <c r="G6080" s="3"/>
      <c r="H6080" s="3"/>
      <c r="I6080" s="2"/>
      <c r="J6080"/>
      <c r="K6080"/>
      <c r="L6080"/>
      <c r="M6080"/>
      <c r="N6080"/>
      <c r="O6080"/>
      <c r="P6080"/>
      <c r="Q6080"/>
      <c r="R6080"/>
      <c r="S6080"/>
      <c r="T6080"/>
      <c r="U6080"/>
      <c r="V6080" s="2"/>
    </row>
    <row r="6081" spans="2:22" x14ac:dyDescent="0.2">
      <c r="B6081" s="2"/>
      <c r="C6081" s="2"/>
      <c r="D6081" s="2"/>
      <c r="E6081" s="2"/>
      <c r="F6081" s="2"/>
      <c r="G6081" s="3"/>
      <c r="H6081" s="3"/>
      <c r="I6081" s="2"/>
      <c r="J6081"/>
      <c r="K6081"/>
      <c r="L6081"/>
      <c r="M6081"/>
      <c r="N6081"/>
      <c r="O6081"/>
      <c r="P6081"/>
      <c r="Q6081"/>
      <c r="R6081"/>
      <c r="S6081"/>
      <c r="T6081"/>
      <c r="U6081"/>
      <c r="V6081" s="2"/>
    </row>
    <row r="6082" spans="2:22" x14ac:dyDescent="0.2">
      <c r="B6082" s="2"/>
      <c r="C6082" s="2"/>
      <c r="D6082" s="2"/>
      <c r="E6082" s="2"/>
      <c r="F6082" s="2"/>
      <c r="G6082" s="3"/>
      <c r="H6082" s="3"/>
      <c r="I6082" s="2"/>
      <c r="J6082"/>
      <c r="K6082"/>
      <c r="L6082"/>
      <c r="M6082"/>
      <c r="N6082"/>
      <c r="O6082"/>
      <c r="P6082"/>
      <c r="Q6082"/>
      <c r="R6082"/>
      <c r="S6082"/>
      <c r="T6082"/>
      <c r="U6082"/>
      <c r="V6082" s="2"/>
    </row>
    <row r="6083" spans="2:22" x14ac:dyDescent="0.2">
      <c r="B6083" s="2"/>
      <c r="C6083" s="2"/>
      <c r="D6083" s="2"/>
      <c r="E6083" s="2"/>
      <c r="F6083" s="2"/>
      <c r="G6083" s="3"/>
      <c r="H6083" s="3"/>
      <c r="I6083" s="2"/>
      <c r="J6083"/>
      <c r="K6083"/>
      <c r="L6083"/>
      <c r="M6083"/>
      <c r="N6083"/>
      <c r="O6083"/>
      <c r="P6083"/>
      <c r="Q6083"/>
      <c r="R6083"/>
      <c r="S6083"/>
      <c r="T6083"/>
      <c r="U6083"/>
      <c r="V6083" s="2"/>
    </row>
    <row r="6084" spans="2:22" x14ac:dyDescent="0.2">
      <c r="B6084" s="2"/>
      <c r="C6084" s="2"/>
      <c r="D6084" s="2"/>
      <c r="E6084" s="2"/>
      <c r="F6084" s="2"/>
      <c r="G6084" s="3"/>
      <c r="H6084" s="3"/>
      <c r="I6084" s="2"/>
      <c r="J6084"/>
      <c r="K6084"/>
      <c r="L6084"/>
      <c r="M6084"/>
      <c r="N6084"/>
      <c r="O6084"/>
      <c r="P6084"/>
      <c r="Q6084"/>
      <c r="R6084"/>
      <c r="S6084"/>
      <c r="T6084"/>
      <c r="U6084"/>
      <c r="V6084" s="2"/>
    </row>
    <row r="6085" spans="2:22" x14ac:dyDescent="0.2">
      <c r="B6085" s="2"/>
      <c r="C6085" s="2"/>
      <c r="D6085" s="2"/>
      <c r="E6085" s="2"/>
      <c r="F6085" s="2"/>
      <c r="G6085" s="3"/>
      <c r="H6085" s="3"/>
      <c r="I6085" s="2"/>
      <c r="J6085"/>
      <c r="K6085"/>
      <c r="L6085"/>
      <c r="M6085"/>
      <c r="N6085"/>
      <c r="O6085"/>
      <c r="P6085"/>
      <c r="Q6085"/>
      <c r="R6085"/>
      <c r="S6085"/>
      <c r="T6085"/>
      <c r="U6085"/>
      <c r="V6085" s="2"/>
    </row>
    <row r="6086" spans="2:22" x14ac:dyDescent="0.2">
      <c r="B6086" s="2"/>
      <c r="C6086" s="2"/>
      <c r="D6086" s="2"/>
      <c r="E6086" s="2"/>
      <c r="F6086" s="2"/>
      <c r="G6086" s="3"/>
      <c r="H6086" s="3"/>
      <c r="I6086" s="2"/>
      <c r="J6086"/>
      <c r="K6086"/>
      <c r="L6086"/>
      <c r="M6086"/>
      <c r="N6086"/>
      <c r="O6086"/>
      <c r="P6086"/>
      <c r="Q6086"/>
      <c r="R6086"/>
      <c r="S6086"/>
      <c r="T6086"/>
      <c r="U6086"/>
      <c r="V6086" s="2"/>
    </row>
    <row r="6087" spans="2:22" x14ac:dyDescent="0.2">
      <c r="B6087" s="2"/>
      <c r="C6087" s="2"/>
      <c r="D6087" s="2"/>
      <c r="E6087" s="2"/>
      <c r="F6087" s="2"/>
      <c r="G6087" s="3"/>
      <c r="H6087" s="3"/>
      <c r="I6087" s="2"/>
      <c r="J6087"/>
      <c r="K6087"/>
      <c r="L6087"/>
      <c r="M6087"/>
      <c r="N6087"/>
      <c r="O6087"/>
      <c r="P6087"/>
      <c r="Q6087"/>
      <c r="R6087"/>
      <c r="S6087"/>
      <c r="T6087"/>
      <c r="U6087"/>
      <c r="V6087" s="2"/>
    </row>
    <row r="6088" spans="2:22" x14ac:dyDescent="0.2">
      <c r="B6088" s="2"/>
      <c r="C6088" s="2"/>
      <c r="D6088" s="2"/>
      <c r="E6088" s="2"/>
      <c r="F6088" s="2"/>
      <c r="G6088" s="3"/>
      <c r="H6088" s="3"/>
      <c r="I6088" s="2"/>
      <c r="J6088"/>
      <c r="K6088"/>
      <c r="L6088"/>
      <c r="M6088"/>
      <c r="N6088"/>
      <c r="O6088"/>
      <c r="P6088"/>
      <c r="Q6088"/>
      <c r="R6088"/>
      <c r="S6088"/>
      <c r="T6088"/>
      <c r="U6088"/>
      <c r="V6088" s="2"/>
    </row>
    <row r="6089" spans="2:22" x14ac:dyDescent="0.2">
      <c r="B6089" s="2"/>
      <c r="C6089" s="2"/>
      <c r="D6089" s="2"/>
      <c r="E6089" s="2"/>
      <c r="F6089" s="2"/>
      <c r="G6089" s="3"/>
      <c r="H6089" s="3"/>
      <c r="I6089" s="2"/>
      <c r="J6089"/>
      <c r="K6089"/>
      <c r="L6089"/>
      <c r="M6089"/>
      <c r="N6089"/>
      <c r="O6089"/>
      <c r="P6089"/>
      <c r="Q6089"/>
      <c r="R6089"/>
      <c r="S6089"/>
      <c r="T6089"/>
      <c r="U6089"/>
      <c r="V6089" s="2"/>
    </row>
    <row r="6090" spans="2:22" x14ac:dyDescent="0.2">
      <c r="B6090" s="2"/>
      <c r="C6090" s="2"/>
      <c r="D6090" s="2"/>
      <c r="E6090" s="2"/>
      <c r="F6090" s="2"/>
      <c r="G6090" s="3"/>
      <c r="H6090" s="3"/>
      <c r="I6090" s="2"/>
      <c r="J6090"/>
      <c r="K6090"/>
      <c r="L6090"/>
      <c r="M6090"/>
      <c r="N6090"/>
      <c r="O6090"/>
      <c r="P6090"/>
      <c r="Q6090"/>
      <c r="R6090"/>
      <c r="S6090"/>
      <c r="T6090"/>
      <c r="U6090"/>
      <c r="V6090" s="2"/>
    </row>
    <row r="6091" spans="2:22" x14ac:dyDescent="0.2">
      <c r="B6091" s="2"/>
      <c r="C6091" s="2"/>
      <c r="D6091" s="2"/>
      <c r="E6091" s="2"/>
      <c r="F6091" s="2"/>
      <c r="G6091" s="3"/>
      <c r="H6091" s="3"/>
      <c r="I6091" s="2"/>
      <c r="J6091"/>
      <c r="K6091"/>
      <c r="L6091"/>
      <c r="M6091"/>
      <c r="N6091"/>
      <c r="O6091"/>
      <c r="P6091"/>
      <c r="Q6091"/>
      <c r="R6091"/>
      <c r="S6091"/>
      <c r="T6091"/>
      <c r="U6091"/>
      <c r="V6091" s="2"/>
    </row>
    <row r="6092" spans="2:22" x14ac:dyDescent="0.2">
      <c r="B6092" s="2"/>
      <c r="C6092" s="2"/>
      <c r="D6092" s="2"/>
      <c r="E6092" s="2"/>
      <c r="F6092" s="2"/>
      <c r="G6092" s="3"/>
      <c r="H6092" s="3"/>
      <c r="I6092" s="2"/>
      <c r="J6092"/>
      <c r="K6092"/>
      <c r="L6092"/>
      <c r="M6092"/>
      <c r="N6092"/>
      <c r="O6092"/>
      <c r="P6092"/>
      <c r="Q6092"/>
      <c r="R6092"/>
      <c r="S6092"/>
      <c r="T6092"/>
      <c r="U6092"/>
      <c r="V6092" s="2"/>
    </row>
    <row r="6093" spans="2:22" x14ac:dyDescent="0.2">
      <c r="B6093" s="2"/>
      <c r="C6093" s="2"/>
      <c r="D6093" s="2"/>
      <c r="E6093" s="2"/>
      <c r="F6093" s="2"/>
      <c r="G6093" s="3"/>
      <c r="H6093" s="3"/>
      <c r="I6093" s="2"/>
      <c r="J6093"/>
      <c r="K6093"/>
      <c r="L6093"/>
      <c r="M6093"/>
      <c r="N6093"/>
      <c r="O6093"/>
      <c r="P6093"/>
      <c r="Q6093"/>
      <c r="R6093"/>
      <c r="S6093"/>
      <c r="T6093"/>
      <c r="U6093"/>
      <c r="V6093" s="2"/>
    </row>
    <row r="6094" spans="2:22" x14ac:dyDescent="0.2">
      <c r="B6094" s="2"/>
      <c r="C6094" s="2"/>
      <c r="D6094" s="2"/>
      <c r="E6094" s="2"/>
      <c r="F6094" s="2"/>
      <c r="G6094" s="3"/>
      <c r="H6094" s="3"/>
      <c r="I6094" s="2"/>
      <c r="J6094"/>
      <c r="K6094"/>
      <c r="L6094"/>
      <c r="M6094"/>
      <c r="N6094"/>
      <c r="O6094"/>
      <c r="P6094"/>
      <c r="Q6094"/>
      <c r="R6094"/>
      <c r="S6094"/>
      <c r="T6094"/>
      <c r="U6094"/>
      <c r="V6094" s="2"/>
    </row>
    <row r="6095" spans="2:22" x14ac:dyDescent="0.2">
      <c r="B6095" s="2"/>
      <c r="C6095" s="2"/>
      <c r="D6095" s="2"/>
      <c r="E6095" s="2"/>
      <c r="F6095" s="2"/>
      <c r="G6095" s="3"/>
      <c r="H6095" s="3"/>
      <c r="I6095" s="2"/>
      <c r="J6095"/>
      <c r="K6095"/>
      <c r="L6095"/>
      <c r="M6095"/>
      <c r="N6095"/>
      <c r="O6095"/>
      <c r="P6095"/>
      <c r="Q6095"/>
      <c r="R6095"/>
      <c r="S6095"/>
      <c r="T6095"/>
      <c r="U6095"/>
      <c r="V6095" s="2"/>
    </row>
    <row r="6096" spans="2:22" x14ac:dyDescent="0.2">
      <c r="B6096" s="2"/>
      <c r="C6096" s="2"/>
      <c r="D6096" s="2"/>
      <c r="E6096" s="2"/>
      <c r="F6096" s="2"/>
      <c r="G6096" s="3"/>
      <c r="H6096" s="3"/>
      <c r="I6096" s="2"/>
      <c r="J6096"/>
      <c r="K6096"/>
      <c r="L6096"/>
      <c r="M6096"/>
      <c r="N6096"/>
      <c r="O6096"/>
      <c r="P6096"/>
      <c r="Q6096"/>
      <c r="R6096"/>
      <c r="S6096"/>
      <c r="T6096"/>
      <c r="U6096"/>
      <c r="V6096" s="2"/>
    </row>
    <row r="6097" spans="2:22" x14ac:dyDescent="0.2">
      <c r="B6097" s="2"/>
      <c r="C6097" s="2"/>
      <c r="D6097" s="2"/>
      <c r="E6097" s="2"/>
      <c r="F6097" s="2"/>
      <c r="G6097" s="3"/>
      <c r="H6097" s="3"/>
      <c r="I6097" s="2"/>
      <c r="J6097"/>
      <c r="K6097"/>
      <c r="L6097"/>
      <c r="M6097"/>
      <c r="N6097"/>
      <c r="O6097"/>
      <c r="P6097"/>
      <c r="Q6097"/>
      <c r="R6097"/>
      <c r="S6097"/>
      <c r="T6097"/>
      <c r="U6097"/>
      <c r="V6097" s="2"/>
    </row>
    <row r="6098" spans="2:22" x14ac:dyDescent="0.2">
      <c r="B6098" s="2"/>
      <c r="C6098" s="2"/>
      <c r="D6098" s="2"/>
      <c r="E6098" s="2"/>
      <c r="F6098" s="2"/>
      <c r="G6098" s="3"/>
      <c r="H6098" s="3"/>
      <c r="I6098" s="2"/>
      <c r="J6098"/>
      <c r="K6098"/>
      <c r="L6098"/>
      <c r="M6098"/>
      <c r="N6098"/>
      <c r="O6098"/>
      <c r="P6098"/>
      <c r="Q6098"/>
      <c r="R6098"/>
      <c r="S6098"/>
      <c r="T6098"/>
      <c r="U6098"/>
      <c r="V6098" s="2"/>
    </row>
    <row r="6099" spans="2:22" x14ac:dyDescent="0.2">
      <c r="B6099" s="2"/>
      <c r="C6099" s="2"/>
      <c r="D6099" s="2"/>
      <c r="E6099" s="2"/>
      <c r="F6099" s="2"/>
      <c r="G6099" s="3"/>
      <c r="H6099" s="3"/>
      <c r="I6099" s="2"/>
      <c r="J6099"/>
      <c r="K6099"/>
      <c r="L6099"/>
      <c r="M6099"/>
      <c r="N6099"/>
      <c r="O6099"/>
      <c r="P6099"/>
      <c r="Q6099"/>
      <c r="R6099"/>
      <c r="S6099"/>
      <c r="T6099"/>
      <c r="U6099"/>
      <c r="V6099" s="2"/>
    </row>
    <row r="6100" spans="2:22" x14ac:dyDescent="0.2">
      <c r="B6100" s="2"/>
      <c r="C6100" s="2"/>
      <c r="D6100" s="2"/>
      <c r="E6100" s="2"/>
      <c r="F6100" s="2"/>
      <c r="G6100" s="3"/>
      <c r="H6100" s="3"/>
      <c r="I6100" s="2"/>
      <c r="J6100"/>
      <c r="K6100"/>
      <c r="L6100"/>
      <c r="M6100"/>
      <c r="N6100"/>
      <c r="O6100"/>
      <c r="P6100"/>
      <c r="Q6100"/>
      <c r="R6100"/>
      <c r="S6100"/>
      <c r="T6100"/>
      <c r="U6100"/>
      <c r="V6100" s="2"/>
    </row>
    <row r="6101" spans="2:22" x14ac:dyDescent="0.2">
      <c r="B6101" s="2"/>
      <c r="C6101" s="2"/>
      <c r="D6101" s="2"/>
      <c r="E6101" s="2"/>
      <c r="F6101" s="2"/>
      <c r="G6101" s="3"/>
      <c r="H6101" s="3"/>
      <c r="I6101" s="2"/>
      <c r="J6101"/>
      <c r="K6101"/>
      <c r="L6101"/>
      <c r="M6101"/>
      <c r="N6101"/>
      <c r="O6101"/>
      <c r="P6101"/>
      <c r="Q6101"/>
      <c r="R6101"/>
      <c r="S6101"/>
      <c r="T6101"/>
      <c r="U6101"/>
      <c r="V6101" s="2"/>
    </row>
    <row r="6102" spans="2:22" x14ac:dyDescent="0.2">
      <c r="B6102" s="2"/>
      <c r="C6102" s="2"/>
      <c r="D6102" s="2"/>
      <c r="E6102" s="2"/>
      <c r="F6102" s="2"/>
      <c r="G6102" s="3"/>
      <c r="H6102" s="3"/>
      <c r="I6102" s="2"/>
      <c r="J6102"/>
      <c r="K6102"/>
      <c r="L6102"/>
      <c r="M6102"/>
      <c r="N6102"/>
      <c r="O6102"/>
      <c r="P6102"/>
      <c r="Q6102"/>
      <c r="R6102"/>
      <c r="S6102"/>
      <c r="T6102"/>
      <c r="U6102"/>
      <c r="V6102" s="2"/>
    </row>
    <row r="6103" spans="2:22" x14ac:dyDescent="0.2">
      <c r="B6103" s="2"/>
      <c r="C6103" s="2"/>
      <c r="D6103" s="2"/>
      <c r="E6103" s="2"/>
      <c r="F6103" s="2"/>
      <c r="G6103" s="3"/>
      <c r="H6103" s="3"/>
      <c r="I6103" s="2"/>
      <c r="J6103"/>
      <c r="K6103"/>
      <c r="L6103"/>
      <c r="M6103"/>
      <c r="N6103"/>
      <c r="O6103"/>
      <c r="P6103"/>
      <c r="Q6103"/>
      <c r="R6103"/>
      <c r="S6103"/>
      <c r="T6103"/>
      <c r="U6103"/>
      <c r="V6103" s="2"/>
    </row>
    <row r="6104" spans="2:22" x14ac:dyDescent="0.2">
      <c r="B6104" s="2"/>
      <c r="C6104" s="2"/>
      <c r="D6104" s="2"/>
      <c r="E6104" s="2"/>
      <c r="F6104" s="2"/>
      <c r="G6104" s="3"/>
      <c r="H6104" s="3"/>
      <c r="I6104" s="2"/>
      <c r="J6104"/>
      <c r="K6104"/>
      <c r="L6104"/>
      <c r="M6104"/>
      <c r="N6104"/>
      <c r="O6104"/>
      <c r="P6104"/>
      <c r="Q6104"/>
      <c r="R6104"/>
      <c r="S6104"/>
      <c r="T6104"/>
      <c r="U6104"/>
      <c r="V6104" s="2"/>
    </row>
    <row r="6105" spans="2:22" x14ac:dyDescent="0.2">
      <c r="B6105" s="2"/>
      <c r="C6105" s="2"/>
      <c r="D6105" s="2"/>
      <c r="E6105" s="2"/>
      <c r="F6105" s="2"/>
      <c r="G6105" s="3"/>
      <c r="H6105" s="3"/>
      <c r="I6105" s="2"/>
      <c r="J6105"/>
      <c r="K6105"/>
      <c r="L6105"/>
      <c r="M6105"/>
      <c r="N6105"/>
      <c r="O6105"/>
      <c r="P6105"/>
      <c r="Q6105"/>
      <c r="R6105"/>
      <c r="S6105"/>
      <c r="T6105"/>
      <c r="U6105"/>
      <c r="V6105" s="2"/>
    </row>
    <row r="6106" spans="2:22" x14ac:dyDescent="0.2">
      <c r="B6106" s="2"/>
      <c r="C6106" s="2"/>
      <c r="D6106" s="2"/>
      <c r="E6106" s="2"/>
      <c r="F6106" s="2"/>
      <c r="G6106" s="3"/>
      <c r="H6106" s="3"/>
      <c r="I6106" s="2"/>
      <c r="J6106"/>
      <c r="K6106"/>
      <c r="L6106"/>
      <c r="M6106"/>
      <c r="N6106"/>
      <c r="O6106"/>
      <c r="P6106"/>
      <c r="Q6106"/>
      <c r="R6106"/>
      <c r="S6106"/>
      <c r="T6106"/>
      <c r="U6106"/>
      <c r="V6106" s="2"/>
    </row>
    <row r="6107" spans="2:22" x14ac:dyDescent="0.2">
      <c r="B6107" s="2"/>
      <c r="C6107" s="2"/>
      <c r="D6107" s="2"/>
      <c r="E6107" s="2"/>
      <c r="F6107" s="2"/>
      <c r="G6107" s="3"/>
      <c r="H6107" s="3"/>
      <c r="I6107" s="2"/>
      <c r="J6107"/>
      <c r="K6107"/>
      <c r="L6107"/>
      <c r="M6107"/>
      <c r="N6107"/>
      <c r="O6107"/>
      <c r="P6107"/>
      <c r="Q6107"/>
      <c r="R6107"/>
      <c r="S6107"/>
      <c r="T6107"/>
      <c r="U6107"/>
      <c r="V6107" s="2"/>
    </row>
    <row r="6108" spans="2:22" x14ac:dyDescent="0.2">
      <c r="B6108" s="2"/>
      <c r="C6108" s="2"/>
      <c r="D6108" s="2"/>
      <c r="E6108" s="2"/>
      <c r="F6108" s="2"/>
      <c r="G6108" s="3"/>
      <c r="H6108" s="3"/>
      <c r="I6108" s="2"/>
      <c r="J6108"/>
      <c r="K6108"/>
      <c r="L6108"/>
      <c r="M6108"/>
      <c r="N6108"/>
      <c r="O6108"/>
      <c r="P6108"/>
      <c r="Q6108"/>
      <c r="R6108"/>
      <c r="S6108"/>
      <c r="T6108"/>
      <c r="U6108"/>
      <c r="V6108" s="2"/>
    </row>
    <row r="6109" spans="2:22" x14ac:dyDescent="0.2">
      <c r="B6109" s="2"/>
      <c r="C6109" s="2"/>
      <c r="D6109" s="2"/>
      <c r="E6109" s="2"/>
      <c r="F6109" s="2"/>
      <c r="G6109" s="3"/>
      <c r="H6109" s="3"/>
      <c r="I6109" s="2"/>
      <c r="J6109"/>
      <c r="K6109"/>
      <c r="L6109"/>
      <c r="M6109"/>
      <c r="N6109"/>
      <c r="O6109"/>
      <c r="P6109"/>
      <c r="Q6109"/>
      <c r="R6109"/>
      <c r="S6109"/>
      <c r="T6109"/>
      <c r="U6109"/>
      <c r="V6109" s="2"/>
    </row>
    <row r="6110" spans="2:22" x14ac:dyDescent="0.2">
      <c r="B6110" s="2"/>
      <c r="C6110" s="2"/>
      <c r="D6110" s="2"/>
      <c r="E6110" s="2"/>
      <c r="F6110" s="2"/>
      <c r="G6110" s="3"/>
      <c r="H6110" s="3"/>
      <c r="I6110" s="2"/>
      <c r="J6110"/>
      <c r="K6110"/>
      <c r="L6110"/>
      <c r="M6110"/>
      <c r="N6110"/>
      <c r="O6110"/>
      <c r="P6110"/>
      <c r="Q6110"/>
      <c r="R6110"/>
      <c r="S6110"/>
      <c r="T6110"/>
      <c r="U6110"/>
      <c r="V6110" s="2"/>
    </row>
    <row r="6111" spans="2:22" x14ac:dyDescent="0.2">
      <c r="B6111" s="2"/>
      <c r="C6111" s="2"/>
      <c r="D6111" s="2"/>
      <c r="E6111" s="2"/>
      <c r="F6111" s="2"/>
      <c r="G6111" s="3"/>
      <c r="H6111" s="3"/>
      <c r="I6111" s="2"/>
      <c r="J6111"/>
      <c r="K6111"/>
      <c r="L6111"/>
      <c r="M6111"/>
      <c r="N6111"/>
      <c r="O6111"/>
      <c r="P6111"/>
      <c r="Q6111"/>
      <c r="R6111"/>
      <c r="S6111"/>
      <c r="T6111"/>
      <c r="U6111"/>
      <c r="V6111" s="2"/>
    </row>
    <row r="6112" spans="2:22" x14ac:dyDescent="0.2">
      <c r="B6112" s="2"/>
      <c r="C6112" s="2"/>
      <c r="D6112" s="2"/>
      <c r="E6112" s="2"/>
      <c r="F6112" s="2"/>
      <c r="G6112" s="3"/>
      <c r="H6112" s="3"/>
      <c r="I6112" s="2"/>
      <c r="J6112"/>
      <c r="K6112"/>
      <c r="L6112"/>
      <c r="M6112"/>
      <c r="N6112"/>
      <c r="O6112"/>
      <c r="P6112"/>
      <c r="Q6112"/>
      <c r="R6112"/>
      <c r="S6112"/>
      <c r="T6112"/>
      <c r="U6112"/>
      <c r="V6112" s="2"/>
    </row>
    <row r="6113" spans="2:22" x14ac:dyDescent="0.2">
      <c r="B6113" s="2"/>
      <c r="C6113" s="2"/>
      <c r="D6113" s="2"/>
      <c r="E6113" s="2"/>
      <c r="F6113" s="2"/>
      <c r="G6113" s="3"/>
      <c r="H6113" s="3"/>
      <c r="I6113" s="2"/>
      <c r="J6113"/>
      <c r="K6113"/>
      <c r="L6113"/>
      <c r="M6113"/>
      <c r="N6113"/>
      <c r="O6113"/>
      <c r="P6113"/>
      <c r="Q6113"/>
      <c r="R6113"/>
      <c r="S6113"/>
      <c r="T6113"/>
      <c r="U6113"/>
      <c r="V6113" s="2"/>
    </row>
    <row r="6114" spans="2:22" x14ac:dyDescent="0.2">
      <c r="B6114" s="2"/>
      <c r="C6114" s="2"/>
      <c r="D6114" s="2"/>
      <c r="E6114" s="2"/>
      <c r="F6114" s="2"/>
      <c r="G6114" s="3"/>
      <c r="H6114" s="3"/>
      <c r="I6114" s="2"/>
      <c r="J6114"/>
      <c r="K6114"/>
      <c r="L6114"/>
      <c r="M6114"/>
      <c r="N6114"/>
      <c r="O6114"/>
      <c r="P6114"/>
      <c r="Q6114"/>
      <c r="R6114"/>
      <c r="S6114"/>
      <c r="T6114"/>
      <c r="U6114"/>
      <c r="V6114" s="2"/>
    </row>
    <row r="6115" spans="2:22" x14ac:dyDescent="0.2">
      <c r="B6115" s="2"/>
      <c r="C6115" s="2"/>
      <c r="D6115" s="2"/>
      <c r="E6115" s="2"/>
      <c r="F6115" s="2"/>
      <c r="G6115" s="3"/>
      <c r="H6115" s="3"/>
      <c r="I6115" s="2"/>
      <c r="J6115"/>
      <c r="K6115"/>
      <c r="L6115"/>
      <c r="M6115"/>
      <c r="N6115"/>
      <c r="O6115"/>
      <c r="P6115"/>
      <c r="Q6115"/>
      <c r="R6115"/>
      <c r="S6115"/>
      <c r="T6115"/>
      <c r="U6115"/>
      <c r="V6115" s="2"/>
    </row>
    <row r="6116" spans="2:22" x14ac:dyDescent="0.2">
      <c r="B6116" s="2"/>
      <c r="C6116" s="2"/>
      <c r="D6116" s="2"/>
      <c r="E6116" s="2"/>
      <c r="F6116" s="2"/>
      <c r="G6116" s="3"/>
      <c r="H6116" s="3"/>
      <c r="I6116" s="2"/>
      <c r="J6116"/>
      <c r="K6116"/>
      <c r="L6116"/>
      <c r="M6116"/>
      <c r="N6116"/>
      <c r="O6116"/>
      <c r="P6116"/>
      <c r="Q6116"/>
      <c r="R6116"/>
      <c r="S6116"/>
      <c r="T6116"/>
      <c r="U6116"/>
      <c r="V6116" s="2"/>
    </row>
    <row r="6117" spans="2:22" x14ac:dyDescent="0.2">
      <c r="B6117" s="2"/>
      <c r="C6117" s="2"/>
      <c r="D6117" s="2"/>
      <c r="E6117" s="2"/>
      <c r="F6117" s="2"/>
      <c r="G6117" s="3"/>
      <c r="H6117" s="3"/>
      <c r="I6117" s="2"/>
      <c r="J6117"/>
      <c r="K6117"/>
      <c r="L6117"/>
      <c r="M6117"/>
      <c r="N6117"/>
      <c r="O6117"/>
      <c r="P6117"/>
      <c r="Q6117"/>
      <c r="R6117"/>
      <c r="S6117"/>
      <c r="T6117"/>
      <c r="U6117"/>
      <c r="V6117" s="2"/>
    </row>
    <row r="6118" spans="2:22" x14ac:dyDescent="0.2">
      <c r="B6118" s="2"/>
      <c r="C6118" s="2"/>
      <c r="D6118" s="2"/>
      <c r="E6118" s="2"/>
      <c r="F6118" s="2"/>
      <c r="G6118" s="3"/>
      <c r="H6118" s="3"/>
      <c r="I6118" s="2"/>
      <c r="J6118"/>
      <c r="K6118"/>
      <c r="L6118"/>
      <c r="M6118"/>
      <c r="N6118"/>
      <c r="O6118"/>
      <c r="P6118"/>
      <c r="Q6118"/>
      <c r="R6118"/>
      <c r="S6118"/>
      <c r="T6118"/>
      <c r="U6118"/>
      <c r="V6118" s="2"/>
    </row>
    <row r="6119" spans="2:22" x14ac:dyDescent="0.2">
      <c r="B6119" s="2"/>
      <c r="C6119" s="2"/>
      <c r="D6119" s="2"/>
      <c r="E6119" s="2"/>
      <c r="F6119" s="2"/>
      <c r="G6119" s="3"/>
      <c r="H6119" s="3"/>
      <c r="I6119" s="2"/>
      <c r="J6119"/>
      <c r="K6119"/>
      <c r="L6119"/>
      <c r="M6119"/>
      <c r="N6119"/>
      <c r="O6119"/>
      <c r="P6119"/>
      <c r="Q6119"/>
      <c r="R6119"/>
      <c r="S6119"/>
      <c r="T6119"/>
      <c r="U6119"/>
      <c r="V6119" s="2"/>
    </row>
    <row r="6120" spans="2:22" x14ac:dyDescent="0.2">
      <c r="B6120" s="2"/>
      <c r="C6120" s="2"/>
      <c r="D6120" s="2"/>
      <c r="E6120" s="2"/>
      <c r="F6120" s="2"/>
      <c r="G6120" s="3"/>
      <c r="H6120" s="3"/>
      <c r="I6120" s="2"/>
      <c r="J6120"/>
      <c r="K6120"/>
      <c r="L6120"/>
      <c r="M6120"/>
      <c r="N6120"/>
      <c r="O6120"/>
      <c r="P6120"/>
      <c r="Q6120"/>
      <c r="R6120"/>
      <c r="S6120"/>
      <c r="T6120"/>
      <c r="U6120"/>
      <c r="V6120" s="2"/>
    </row>
    <row r="6121" spans="2:22" x14ac:dyDescent="0.2">
      <c r="B6121" s="2"/>
      <c r="C6121" s="2"/>
      <c r="D6121" s="2"/>
      <c r="E6121" s="2"/>
      <c r="F6121" s="2"/>
      <c r="G6121" s="3"/>
      <c r="H6121" s="3"/>
      <c r="I6121" s="2"/>
      <c r="J6121"/>
      <c r="K6121"/>
      <c r="L6121"/>
      <c r="M6121"/>
      <c r="N6121"/>
      <c r="O6121"/>
      <c r="P6121"/>
      <c r="Q6121"/>
      <c r="R6121"/>
      <c r="S6121"/>
      <c r="T6121"/>
      <c r="U6121"/>
      <c r="V6121" s="2"/>
    </row>
    <row r="6122" spans="2:22" x14ac:dyDescent="0.2">
      <c r="B6122" s="2"/>
      <c r="C6122" s="2"/>
      <c r="D6122" s="2"/>
      <c r="E6122" s="2"/>
      <c r="F6122" s="2"/>
      <c r="G6122" s="3"/>
      <c r="H6122" s="3"/>
      <c r="I6122" s="2"/>
      <c r="J6122"/>
      <c r="K6122"/>
      <c r="L6122"/>
      <c r="M6122"/>
      <c r="N6122"/>
      <c r="O6122"/>
      <c r="P6122"/>
      <c r="Q6122"/>
      <c r="R6122"/>
      <c r="S6122"/>
      <c r="T6122"/>
      <c r="U6122"/>
      <c r="V6122" s="2"/>
    </row>
    <row r="6123" spans="2:22" x14ac:dyDescent="0.2">
      <c r="B6123" s="2"/>
      <c r="C6123" s="2"/>
      <c r="D6123" s="2"/>
      <c r="E6123" s="2"/>
      <c r="F6123" s="2"/>
      <c r="G6123" s="3"/>
      <c r="H6123" s="3"/>
      <c r="I6123" s="2"/>
      <c r="J6123"/>
      <c r="K6123"/>
      <c r="L6123"/>
      <c r="M6123"/>
      <c r="N6123"/>
      <c r="O6123"/>
      <c r="P6123"/>
      <c r="Q6123"/>
      <c r="R6123"/>
      <c r="S6123"/>
      <c r="T6123"/>
      <c r="U6123"/>
      <c r="V6123" s="2"/>
    </row>
    <row r="6124" spans="2:22" x14ac:dyDescent="0.2">
      <c r="B6124" s="2"/>
      <c r="C6124" s="2"/>
      <c r="D6124" s="2"/>
      <c r="E6124" s="2"/>
      <c r="F6124" s="2"/>
      <c r="G6124" s="3"/>
      <c r="H6124" s="3"/>
      <c r="I6124" s="2"/>
      <c r="J6124"/>
      <c r="K6124"/>
      <c r="L6124"/>
      <c r="M6124"/>
      <c r="N6124"/>
      <c r="O6124"/>
      <c r="P6124"/>
      <c r="Q6124"/>
      <c r="R6124"/>
      <c r="S6124"/>
      <c r="T6124"/>
      <c r="U6124"/>
      <c r="V6124" s="2"/>
    </row>
    <row r="6125" spans="2:22" x14ac:dyDescent="0.2">
      <c r="B6125" s="2"/>
      <c r="C6125" s="2"/>
      <c r="D6125" s="2"/>
      <c r="E6125" s="2"/>
      <c r="F6125" s="2"/>
      <c r="G6125" s="3"/>
      <c r="H6125" s="3"/>
      <c r="I6125" s="2"/>
      <c r="J6125"/>
      <c r="K6125"/>
      <c r="L6125"/>
      <c r="M6125"/>
      <c r="N6125"/>
      <c r="O6125"/>
      <c r="P6125"/>
      <c r="Q6125"/>
      <c r="R6125"/>
      <c r="S6125"/>
      <c r="T6125"/>
      <c r="U6125"/>
      <c r="V6125" s="2"/>
    </row>
    <row r="6126" spans="2:22" x14ac:dyDescent="0.2">
      <c r="B6126" s="2"/>
      <c r="C6126" s="2"/>
      <c r="D6126" s="2"/>
      <c r="E6126" s="2"/>
      <c r="F6126" s="2"/>
      <c r="G6126" s="3"/>
      <c r="H6126" s="3"/>
      <c r="I6126" s="2"/>
      <c r="J6126"/>
      <c r="K6126"/>
      <c r="L6126"/>
      <c r="M6126"/>
      <c r="N6126"/>
      <c r="O6126"/>
      <c r="P6126"/>
      <c r="Q6126"/>
      <c r="R6126"/>
      <c r="S6126"/>
      <c r="T6126"/>
      <c r="U6126"/>
      <c r="V6126" s="2"/>
    </row>
    <row r="6127" spans="2:22" x14ac:dyDescent="0.2">
      <c r="B6127" s="2"/>
      <c r="C6127" s="2"/>
      <c r="D6127" s="2"/>
      <c r="E6127" s="2"/>
      <c r="F6127" s="2"/>
      <c r="G6127" s="3"/>
      <c r="H6127" s="3"/>
      <c r="I6127" s="2"/>
      <c r="J6127"/>
      <c r="K6127"/>
      <c r="L6127"/>
      <c r="M6127"/>
      <c r="N6127"/>
      <c r="O6127"/>
      <c r="P6127"/>
      <c r="Q6127"/>
      <c r="R6127"/>
      <c r="S6127"/>
      <c r="T6127"/>
      <c r="U6127"/>
      <c r="V6127" s="2"/>
    </row>
    <row r="6128" spans="2:22" x14ac:dyDescent="0.2">
      <c r="B6128" s="2"/>
      <c r="C6128" s="2"/>
      <c r="D6128" s="2"/>
      <c r="E6128" s="2"/>
      <c r="F6128" s="2"/>
      <c r="G6128" s="3"/>
      <c r="H6128" s="3"/>
      <c r="I6128" s="2"/>
      <c r="J6128"/>
      <c r="K6128"/>
      <c r="L6128"/>
      <c r="M6128"/>
      <c r="N6128"/>
      <c r="O6128"/>
      <c r="P6128"/>
      <c r="Q6128"/>
      <c r="R6128"/>
      <c r="S6128"/>
      <c r="T6128"/>
      <c r="U6128"/>
      <c r="V6128" s="2"/>
    </row>
    <row r="6129" spans="2:22" x14ac:dyDescent="0.2">
      <c r="B6129" s="2"/>
      <c r="C6129" s="2"/>
      <c r="D6129" s="2"/>
      <c r="E6129" s="2"/>
      <c r="F6129" s="2"/>
      <c r="G6129" s="3"/>
      <c r="H6129" s="3"/>
      <c r="I6129" s="2"/>
      <c r="J6129"/>
      <c r="K6129"/>
      <c r="L6129"/>
      <c r="M6129"/>
      <c r="N6129"/>
      <c r="O6129"/>
      <c r="P6129"/>
      <c r="Q6129"/>
      <c r="R6129"/>
      <c r="S6129"/>
      <c r="T6129"/>
      <c r="U6129"/>
      <c r="V6129" s="2"/>
    </row>
    <row r="6130" spans="2:22" x14ac:dyDescent="0.2">
      <c r="B6130" s="2"/>
      <c r="C6130" s="2"/>
      <c r="D6130" s="2"/>
      <c r="E6130" s="2"/>
      <c r="F6130" s="2"/>
      <c r="G6130" s="3"/>
      <c r="H6130" s="3"/>
      <c r="I6130" s="2"/>
      <c r="J6130"/>
      <c r="K6130"/>
      <c r="L6130"/>
      <c r="M6130"/>
      <c r="N6130"/>
      <c r="O6130"/>
      <c r="P6130"/>
      <c r="Q6130"/>
      <c r="R6130"/>
      <c r="S6130"/>
      <c r="T6130"/>
      <c r="U6130"/>
      <c r="V6130" s="2"/>
    </row>
    <row r="6131" spans="2:22" x14ac:dyDescent="0.2">
      <c r="B6131" s="2"/>
      <c r="C6131" s="2"/>
      <c r="D6131" s="2"/>
      <c r="E6131" s="2"/>
      <c r="F6131" s="2"/>
      <c r="G6131" s="3"/>
      <c r="H6131" s="3"/>
      <c r="I6131" s="2"/>
      <c r="J6131"/>
      <c r="K6131"/>
      <c r="L6131"/>
      <c r="M6131"/>
      <c r="N6131"/>
      <c r="O6131"/>
      <c r="P6131"/>
      <c r="Q6131"/>
      <c r="R6131"/>
      <c r="S6131"/>
      <c r="T6131"/>
      <c r="U6131"/>
      <c r="V6131" s="2"/>
    </row>
    <row r="6132" spans="2:22" x14ac:dyDescent="0.2">
      <c r="B6132" s="2"/>
      <c r="C6132" s="2"/>
      <c r="D6132" s="2"/>
      <c r="E6132" s="2"/>
      <c r="F6132" s="2"/>
      <c r="G6132" s="3"/>
      <c r="H6132" s="3"/>
      <c r="I6132" s="2"/>
      <c r="J6132"/>
      <c r="K6132"/>
      <c r="L6132"/>
      <c r="M6132"/>
      <c r="N6132"/>
      <c r="O6132"/>
      <c r="P6132"/>
      <c r="Q6132"/>
      <c r="R6132"/>
      <c r="S6132"/>
      <c r="T6132"/>
      <c r="U6132"/>
      <c r="V6132" s="2"/>
    </row>
    <row r="6133" spans="2:22" x14ac:dyDescent="0.2">
      <c r="B6133" s="2"/>
      <c r="C6133" s="2"/>
      <c r="D6133" s="2"/>
      <c r="E6133" s="2"/>
      <c r="F6133" s="2"/>
      <c r="G6133" s="3"/>
      <c r="H6133" s="3"/>
      <c r="I6133" s="2"/>
      <c r="J6133"/>
      <c r="K6133"/>
      <c r="L6133"/>
      <c r="M6133"/>
      <c r="N6133"/>
      <c r="O6133"/>
      <c r="P6133"/>
      <c r="Q6133"/>
      <c r="R6133"/>
      <c r="S6133"/>
      <c r="T6133"/>
      <c r="U6133"/>
      <c r="V6133" s="2"/>
    </row>
    <row r="6134" spans="2:22" x14ac:dyDescent="0.2">
      <c r="B6134" s="2"/>
      <c r="C6134" s="2"/>
      <c r="D6134" s="2"/>
      <c r="E6134" s="2"/>
      <c r="F6134" s="2"/>
      <c r="G6134" s="3"/>
      <c r="H6134" s="3"/>
      <c r="I6134" s="2"/>
      <c r="J6134"/>
      <c r="K6134"/>
      <c r="L6134"/>
      <c r="M6134"/>
      <c r="N6134"/>
      <c r="O6134"/>
      <c r="P6134"/>
      <c r="Q6134"/>
      <c r="R6134"/>
      <c r="S6134"/>
      <c r="T6134"/>
      <c r="U6134"/>
      <c r="V6134" s="2"/>
    </row>
    <row r="6135" spans="2:22" x14ac:dyDescent="0.2">
      <c r="B6135" s="2"/>
      <c r="C6135" s="2"/>
      <c r="D6135" s="2"/>
      <c r="E6135" s="2"/>
      <c r="F6135" s="2"/>
      <c r="G6135" s="3"/>
      <c r="H6135" s="3"/>
      <c r="I6135" s="2"/>
      <c r="J6135"/>
      <c r="K6135"/>
      <c r="L6135"/>
      <c r="M6135"/>
      <c r="N6135"/>
      <c r="O6135"/>
      <c r="P6135"/>
      <c r="Q6135"/>
      <c r="R6135"/>
      <c r="S6135"/>
      <c r="T6135"/>
      <c r="U6135"/>
      <c r="V6135" s="2"/>
    </row>
    <row r="6136" spans="2:22" x14ac:dyDescent="0.2">
      <c r="B6136" s="2"/>
      <c r="C6136" s="2"/>
      <c r="D6136" s="2"/>
      <c r="E6136" s="2"/>
      <c r="F6136" s="2"/>
      <c r="G6136" s="3"/>
      <c r="H6136" s="3"/>
      <c r="I6136" s="2"/>
      <c r="J6136"/>
      <c r="K6136"/>
      <c r="L6136"/>
      <c r="M6136"/>
      <c r="N6136"/>
      <c r="O6136"/>
      <c r="P6136"/>
      <c r="Q6136"/>
      <c r="R6136"/>
      <c r="S6136"/>
      <c r="T6136"/>
      <c r="U6136"/>
      <c r="V6136" s="2"/>
    </row>
    <row r="6137" spans="2:22" x14ac:dyDescent="0.2">
      <c r="B6137" s="2"/>
      <c r="C6137" s="2"/>
      <c r="D6137" s="2"/>
      <c r="E6137" s="2"/>
      <c r="F6137" s="2"/>
      <c r="G6137" s="3"/>
      <c r="H6137" s="3"/>
      <c r="I6137" s="2"/>
      <c r="J6137"/>
      <c r="K6137"/>
      <c r="L6137"/>
      <c r="M6137"/>
      <c r="N6137"/>
      <c r="O6137"/>
      <c r="P6137"/>
      <c r="Q6137"/>
      <c r="R6137"/>
      <c r="S6137"/>
      <c r="T6137"/>
      <c r="U6137"/>
      <c r="V6137" s="2"/>
    </row>
    <row r="6138" spans="2:22" x14ac:dyDescent="0.2">
      <c r="B6138" s="2"/>
      <c r="C6138" s="2"/>
      <c r="D6138" s="2"/>
      <c r="E6138" s="2"/>
      <c r="F6138" s="2"/>
      <c r="G6138" s="3"/>
      <c r="H6138" s="3"/>
      <c r="I6138" s="2"/>
      <c r="J6138"/>
      <c r="K6138"/>
      <c r="L6138"/>
      <c r="M6138"/>
      <c r="N6138"/>
      <c r="O6138"/>
      <c r="P6138"/>
      <c r="Q6138"/>
      <c r="R6138"/>
      <c r="S6138"/>
      <c r="T6138"/>
      <c r="U6138"/>
      <c r="V6138" s="2"/>
    </row>
    <row r="6139" spans="2:22" x14ac:dyDescent="0.2">
      <c r="B6139" s="2"/>
      <c r="C6139" s="2"/>
      <c r="D6139" s="2"/>
      <c r="E6139" s="2"/>
      <c r="F6139" s="2"/>
      <c r="G6139" s="3"/>
      <c r="H6139" s="3"/>
      <c r="I6139" s="2"/>
      <c r="J6139"/>
      <c r="K6139"/>
      <c r="L6139"/>
      <c r="M6139"/>
      <c r="N6139"/>
      <c r="O6139"/>
      <c r="P6139"/>
      <c r="Q6139"/>
      <c r="R6139"/>
      <c r="S6139"/>
      <c r="T6139"/>
      <c r="U6139"/>
      <c r="V6139" s="2"/>
    </row>
    <row r="6140" spans="2:22" x14ac:dyDescent="0.2">
      <c r="B6140" s="2"/>
      <c r="C6140" s="2"/>
      <c r="D6140" s="2"/>
      <c r="E6140" s="2"/>
      <c r="F6140" s="2"/>
      <c r="G6140" s="3"/>
      <c r="H6140" s="3"/>
      <c r="I6140" s="2"/>
      <c r="J6140"/>
      <c r="K6140"/>
      <c r="L6140"/>
      <c r="M6140"/>
      <c r="N6140"/>
      <c r="O6140"/>
      <c r="P6140"/>
      <c r="Q6140"/>
      <c r="R6140"/>
      <c r="S6140"/>
      <c r="T6140"/>
      <c r="U6140"/>
      <c r="V6140" s="2"/>
    </row>
    <row r="6141" spans="2:22" x14ac:dyDescent="0.2">
      <c r="B6141" s="2"/>
      <c r="C6141" s="2"/>
      <c r="D6141" s="2"/>
      <c r="E6141" s="2"/>
      <c r="F6141" s="2"/>
      <c r="G6141" s="3"/>
      <c r="H6141" s="3"/>
      <c r="I6141" s="2"/>
      <c r="J6141"/>
      <c r="K6141"/>
      <c r="L6141"/>
      <c r="M6141"/>
      <c r="N6141"/>
      <c r="O6141"/>
      <c r="P6141"/>
      <c r="Q6141"/>
      <c r="R6141"/>
      <c r="S6141"/>
      <c r="T6141"/>
      <c r="U6141"/>
      <c r="V6141" s="2"/>
    </row>
    <row r="6142" spans="2:22" x14ac:dyDescent="0.2">
      <c r="B6142" s="2"/>
      <c r="C6142" s="2"/>
      <c r="D6142" s="2"/>
      <c r="E6142" s="2"/>
      <c r="F6142" s="2"/>
      <c r="G6142" s="3"/>
      <c r="H6142" s="3"/>
      <c r="I6142" s="2"/>
      <c r="J6142"/>
      <c r="K6142"/>
      <c r="L6142"/>
      <c r="M6142"/>
      <c r="N6142"/>
      <c r="O6142"/>
      <c r="P6142"/>
      <c r="Q6142"/>
      <c r="R6142"/>
      <c r="S6142"/>
      <c r="T6142"/>
      <c r="U6142"/>
      <c r="V6142" s="2"/>
    </row>
    <row r="6143" spans="2:22" x14ac:dyDescent="0.2">
      <c r="B6143" s="2"/>
      <c r="C6143" s="2"/>
      <c r="D6143" s="2"/>
      <c r="E6143" s="2"/>
      <c r="F6143" s="2"/>
      <c r="G6143" s="3"/>
      <c r="H6143" s="3"/>
      <c r="I6143" s="2"/>
      <c r="J6143"/>
      <c r="K6143"/>
      <c r="L6143"/>
      <c r="M6143"/>
      <c r="N6143"/>
      <c r="O6143"/>
      <c r="P6143"/>
      <c r="Q6143"/>
      <c r="R6143"/>
      <c r="S6143"/>
      <c r="T6143"/>
      <c r="U6143"/>
      <c r="V6143" s="2"/>
    </row>
    <row r="6144" spans="2:22" x14ac:dyDescent="0.2">
      <c r="B6144" s="2"/>
      <c r="C6144" s="2"/>
      <c r="D6144" s="2"/>
      <c r="E6144" s="2"/>
      <c r="F6144" s="2"/>
      <c r="G6144" s="3"/>
      <c r="H6144" s="3"/>
      <c r="I6144" s="2"/>
      <c r="J6144"/>
      <c r="K6144"/>
      <c r="L6144"/>
      <c r="M6144"/>
      <c r="N6144"/>
      <c r="O6144"/>
      <c r="P6144"/>
      <c r="Q6144"/>
      <c r="R6144"/>
      <c r="S6144"/>
      <c r="T6144"/>
      <c r="U6144"/>
      <c r="V6144" s="2"/>
    </row>
    <row r="6145" spans="2:22" x14ac:dyDescent="0.2">
      <c r="B6145" s="2"/>
      <c r="C6145" s="2"/>
      <c r="D6145" s="2"/>
      <c r="E6145" s="2"/>
      <c r="F6145" s="2"/>
      <c r="G6145" s="3"/>
      <c r="H6145" s="3"/>
      <c r="I6145" s="2"/>
      <c r="J6145"/>
      <c r="K6145"/>
      <c r="L6145"/>
      <c r="M6145"/>
      <c r="N6145"/>
      <c r="O6145"/>
      <c r="P6145"/>
      <c r="Q6145"/>
      <c r="R6145"/>
      <c r="S6145"/>
      <c r="T6145"/>
      <c r="U6145"/>
      <c r="V6145" s="2"/>
    </row>
    <row r="6146" spans="2:22" x14ac:dyDescent="0.2">
      <c r="B6146" s="2"/>
      <c r="C6146" s="2"/>
      <c r="D6146" s="2"/>
      <c r="E6146" s="2"/>
      <c r="F6146" s="2"/>
      <c r="G6146" s="3"/>
      <c r="H6146" s="3"/>
      <c r="I6146" s="2"/>
      <c r="J6146"/>
      <c r="K6146"/>
      <c r="L6146"/>
      <c r="M6146"/>
      <c r="N6146"/>
      <c r="O6146"/>
      <c r="P6146"/>
      <c r="Q6146"/>
      <c r="R6146"/>
      <c r="S6146"/>
      <c r="T6146"/>
      <c r="U6146"/>
      <c r="V6146" s="2"/>
    </row>
    <row r="6147" spans="2:22" x14ac:dyDescent="0.2">
      <c r="B6147" s="2"/>
      <c r="C6147" s="2"/>
      <c r="D6147" s="2"/>
      <c r="E6147" s="2"/>
      <c r="F6147" s="2"/>
      <c r="G6147" s="3"/>
      <c r="H6147" s="3"/>
      <c r="I6147" s="2"/>
      <c r="J6147"/>
      <c r="K6147"/>
      <c r="L6147"/>
      <c r="M6147"/>
      <c r="N6147"/>
      <c r="O6147"/>
      <c r="P6147"/>
      <c r="Q6147"/>
      <c r="R6147"/>
      <c r="S6147"/>
      <c r="T6147"/>
      <c r="U6147"/>
      <c r="V6147" s="2"/>
    </row>
    <row r="6148" spans="2:22" x14ac:dyDescent="0.2">
      <c r="B6148" s="2"/>
      <c r="C6148" s="2"/>
      <c r="D6148" s="2"/>
      <c r="E6148" s="2"/>
      <c r="F6148" s="2"/>
      <c r="G6148" s="3"/>
      <c r="H6148" s="3"/>
      <c r="I6148" s="2"/>
      <c r="J6148"/>
      <c r="K6148"/>
      <c r="L6148"/>
      <c r="M6148"/>
      <c r="N6148"/>
      <c r="O6148"/>
      <c r="P6148"/>
      <c r="Q6148"/>
      <c r="R6148"/>
      <c r="S6148"/>
      <c r="T6148"/>
      <c r="U6148"/>
      <c r="V6148" s="2"/>
    </row>
    <row r="6149" spans="2:22" x14ac:dyDescent="0.2">
      <c r="B6149" s="2"/>
      <c r="C6149" s="2"/>
      <c r="D6149" s="2"/>
      <c r="E6149" s="2"/>
      <c r="F6149" s="2"/>
      <c r="G6149" s="3"/>
      <c r="H6149" s="3"/>
      <c r="I6149" s="2"/>
      <c r="J6149"/>
      <c r="K6149"/>
      <c r="L6149"/>
      <c r="M6149"/>
      <c r="N6149"/>
      <c r="O6149"/>
      <c r="P6149"/>
      <c r="Q6149"/>
      <c r="R6149"/>
      <c r="S6149"/>
      <c r="T6149"/>
      <c r="U6149"/>
      <c r="V6149" s="2"/>
    </row>
    <row r="6150" spans="2:22" x14ac:dyDescent="0.2">
      <c r="B6150" s="2"/>
      <c r="C6150" s="2"/>
      <c r="D6150" s="2"/>
      <c r="E6150" s="2"/>
      <c r="F6150" s="2"/>
      <c r="G6150" s="3"/>
      <c r="H6150" s="3"/>
      <c r="I6150" s="2"/>
      <c r="J6150"/>
      <c r="K6150"/>
      <c r="L6150"/>
      <c r="M6150"/>
      <c r="N6150"/>
      <c r="O6150"/>
      <c r="P6150"/>
      <c r="Q6150"/>
      <c r="R6150"/>
      <c r="S6150"/>
      <c r="T6150"/>
      <c r="U6150"/>
      <c r="V6150" s="2"/>
    </row>
    <row r="6151" spans="2:22" x14ac:dyDescent="0.2">
      <c r="B6151" s="2"/>
      <c r="C6151" s="2"/>
      <c r="D6151" s="2"/>
      <c r="E6151" s="2"/>
      <c r="F6151" s="2"/>
      <c r="G6151" s="3"/>
      <c r="H6151" s="3"/>
      <c r="I6151" s="2"/>
      <c r="J6151"/>
      <c r="K6151"/>
      <c r="L6151"/>
      <c r="M6151"/>
      <c r="N6151"/>
      <c r="O6151"/>
      <c r="P6151"/>
      <c r="Q6151"/>
      <c r="R6151"/>
      <c r="S6151"/>
      <c r="T6151"/>
      <c r="U6151"/>
      <c r="V6151" s="2"/>
    </row>
    <row r="6152" spans="2:22" x14ac:dyDescent="0.2">
      <c r="B6152" s="2"/>
      <c r="C6152" s="2"/>
      <c r="D6152" s="2"/>
      <c r="E6152" s="2"/>
      <c r="F6152" s="2"/>
      <c r="G6152" s="3"/>
      <c r="H6152" s="3"/>
      <c r="I6152" s="2"/>
      <c r="J6152"/>
      <c r="K6152"/>
      <c r="L6152"/>
      <c r="M6152"/>
      <c r="N6152"/>
      <c r="O6152"/>
      <c r="P6152"/>
      <c r="Q6152"/>
      <c r="R6152"/>
      <c r="S6152"/>
      <c r="T6152"/>
      <c r="U6152"/>
      <c r="V6152" s="2"/>
    </row>
    <row r="6153" spans="2:22" x14ac:dyDescent="0.2">
      <c r="B6153" s="2"/>
      <c r="C6153" s="2"/>
      <c r="D6153" s="2"/>
      <c r="E6153" s="2"/>
      <c r="F6153" s="2"/>
      <c r="G6153" s="3"/>
      <c r="H6153" s="3"/>
      <c r="I6153" s="2"/>
      <c r="J6153"/>
      <c r="K6153"/>
      <c r="L6153"/>
      <c r="M6153"/>
      <c r="N6153"/>
      <c r="O6153"/>
      <c r="P6153"/>
      <c r="Q6153"/>
      <c r="R6153"/>
      <c r="S6153"/>
      <c r="T6153"/>
      <c r="U6153"/>
      <c r="V6153" s="2"/>
    </row>
    <row r="6154" spans="2:22" x14ac:dyDescent="0.2">
      <c r="B6154" s="2"/>
      <c r="C6154" s="2"/>
      <c r="D6154" s="2"/>
      <c r="E6154" s="2"/>
      <c r="F6154" s="2"/>
      <c r="G6154" s="3"/>
      <c r="H6154" s="3"/>
      <c r="I6154" s="2"/>
      <c r="J6154"/>
      <c r="K6154"/>
      <c r="L6154"/>
      <c r="M6154"/>
      <c r="N6154"/>
      <c r="O6154"/>
      <c r="P6154"/>
      <c r="Q6154"/>
      <c r="R6154"/>
      <c r="S6154"/>
      <c r="T6154"/>
      <c r="U6154"/>
      <c r="V6154" s="2"/>
    </row>
    <row r="6155" spans="2:22" x14ac:dyDescent="0.2">
      <c r="B6155" s="2"/>
      <c r="C6155" s="2"/>
      <c r="D6155" s="2"/>
      <c r="E6155" s="2"/>
      <c r="F6155" s="2"/>
      <c r="G6155" s="3"/>
      <c r="H6155" s="3"/>
      <c r="I6155" s="2"/>
      <c r="J6155"/>
      <c r="K6155"/>
      <c r="L6155"/>
      <c r="M6155"/>
      <c r="N6155"/>
      <c r="O6155"/>
      <c r="P6155"/>
      <c r="Q6155"/>
      <c r="R6155"/>
      <c r="S6155"/>
      <c r="T6155"/>
      <c r="U6155"/>
      <c r="V6155" s="2"/>
    </row>
    <row r="6156" spans="2:22" x14ac:dyDescent="0.2">
      <c r="B6156" s="2"/>
      <c r="C6156" s="2"/>
      <c r="D6156" s="2"/>
      <c r="E6156" s="2"/>
      <c r="F6156" s="2"/>
      <c r="G6156" s="3"/>
      <c r="H6156" s="3"/>
      <c r="I6156" s="2"/>
      <c r="J6156"/>
      <c r="K6156"/>
      <c r="L6156"/>
      <c r="M6156"/>
      <c r="N6156"/>
      <c r="O6156"/>
      <c r="P6156"/>
      <c r="Q6156"/>
      <c r="R6156"/>
      <c r="S6156"/>
      <c r="T6156"/>
      <c r="U6156"/>
      <c r="V6156" s="2"/>
    </row>
    <row r="6157" spans="2:22" x14ac:dyDescent="0.2">
      <c r="B6157" s="2"/>
      <c r="C6157" s="2"/>
      <c r="D6157" s="2"/>
      <c r="E6157" s="2"/>
      <c r="F6157" s="2"/>
      <c r="G6157" s="3"/>
      <c r="H6157" s="3"/>
      <c r="I6157" s="2"/>
      <c r="J6157"/>
      <c r="K6157"/>
      <c r="L6157"/>
      <c r="M6157"/>
      <c r="N6157"/>
      <c r="O6157"/>
      <c r="P6157"/>
      <c r="Q6157"/>
      <c r="R6157"/>
      <c r="S6157"/>
      <c r="T6157"/>
      <c r="U6157"/>
      <c r="V6157" s="2"/>
    </row>
    <row r="6158" spans="2:22" x14ac:dyDescent="0.2">
      <c r="B6158" s="2"/>
      <c r="C6158" s="2"/>
      <c r="D6158" s="2"/>
      <c r="E6158" s="2"/>
      <c r="F6158" s="2"/>
      <c r="G6158" s="3"/>
      <c r="H6158" s="3"/>
      <c r="I6158" s="2"/>
      <c r="J6158"/>
      <c r="K6158"/>
      <c r="L6158"/>
      <c r="M6158"/>
      <c r="N6158"/>
      <c r="O6158"/>
      <c r="P6158"/>
      <c r="Q6158"/>
      <c r="R6158"/>
      <c r="S6158"/>
      <c r="T6158"/>
      <c r="U6158"/>
      <c r="V6158" s="2"/>
    </row>
    <row r="6159" spans="2:22" x14ac:dyDescent="0.2">
      <c r="B6159" s="2"/>
      <c r="C6159" s="2"/>
      <c r="D6159" s="2"/>
      <c r="E6159" s="2"/>
      <c r="F6159" s="2"/>
      <c r="G6159" s="3"/>
      <c r="H6159" s="3"/>
      <c r="I6159" s="2"/>
      <c r="J6159"/>
      <c r="K6159"/>
      <c r="L6159"/>
      <c r="M6159"/>
      <c r="N6159"/>
      <c r="O6159"/>
      <c r="P6159"/>
      <c r="Q6159"/>
      <c r="R6159"/>
      <c r="S6159"/>
      <c r="T6159"/>
      <c r="U6159"/>
      <c r="V6159" s="2"/>
    </row>
    <row r="6160" spans="2:22" x14ac:dyDescent="0.2">
      <c r="B6160" s="2"/>
      <c r="C6160" s="2"/>
      <c r="D6160" s="2"/>
      <c r="E6160" s="2"/>
      <c r="F6160" s="2"/>
      <c r="G6160" s="3"/>
      <c r="H6160" s="3"/>
      <c r="I6160" s="2"/>
      <c r="J6160"/>
      <c r="K6160"/>
      <c r="L6160"/>
      <c r="M6160"/>
      <c r="N6160"/>
      <c r="O6160"/>
      <c r="P6160"/>
      <c r="Q6160"/>
      <c r="R6160"/>
      <c r="S6160"/>
      <c r="T6160"/>
      <c r="U6160"/>
      <c r="V6160" s="2"/>
    </row>
    <row r="6161" spans="2:22" x14ac:dyDescent="0.2">
      <c r="B6161" s="2"/>
      <c r="C6161" s="2"/>
      <c r="D6161" s="2"/>
      <c r="E6161" s="2"/>
      <c r="F6161" s="2"/>
      <c r="G6161" s="3"/>
      <c r="H6161" s="3"/>
      <c r="I6161" s="2"/>
      <c r="J6161"/>
      <c r="K6161"/>
      <c r="L6161"/>
      <c r="M6161"/>
      <c r="N6161"/>
      <c r="O6161"/>
      <c r="P6161"/>
      <c r="Q6161"/>
      <c r="R6161"/>
      <c r="S6161"/>
      <c r="T6161"/>
      <c r="U6161"/>
      <c r="V6161" s="2"/>
    </row>
    <row r="6162" spans="2:22" x14ac:dyDescent="0.2">
      <c r="B6162" s="2"/>
      <c r="C6162" s="2"/>
      <c r="D6162" s="2"/>
      <c r="E6162" s="2"/>
      <c r="F6162" s="2"/>
      <c r="G6162" s="3"/>
      <c r="H6162" s="3"/>
      <c r="I6162" s="2"/>
      <c r="J6162"/>
      <c r="K6162"/>
      <c r="L6162"/>
      <c r="M6162"/>
      <c r="N6162"/>
      <c r="O6162"/>
      <c r="P6162"/>
      <c r="Q6162"/>
      <c r="R6162"/>
      <c r="S6162"/>
      <c r="T6162"/>
      <c r="U6162"/>
      <c r="V6162" s="2"/>
    </row>
    <row r="6163" spans="2:22" x14ac:dyDescent="0.2">
      <c r="B6163" s="2"/>
      <c r="C6163" s="2"/>
      <c r="D6163" s="2"/>
      <c r="E6163" s="2"/>
      <c r="F6163" s="2"/>
      <c r="G6163" s="3"/>
      <c r="H6163" s="3"/>
      <c r="I6163" s="2"/>
      <c r="J6163"/>
      <c r="K6163"/>
      <c r="L6163"/>
      <c r="M6163"/>
      <c r="N6163"/>
      <c r="O6163"/>
      <c r="P6163"/>
      <c r="Q6163"/>
      <c r="R6163"/>
      <c r="S6163"/>
      <c r="T6163"/>
      <c r="U6163"/>
      <c r="V6163" s="2"/>
    </row>
    <row r="6164" spans="2:22" x14ac:dyDescent="0.2">
      <c r="B6164" s="2"/>
      <c r="C6164" s="2"/>
      <c r="D6164" s="2"/>
      <c r="E6164" s="2"/>
      <c r="F6164" s="2"/>
      <c r="G6164" s="3"/>
      <c r="H6164" s="3"/>
      <c r="I6164" s="2"/>
      <c r="J6164"/>
      <c r="K6164"/>
      <c r="L6164"/>
      <c r="M6164"/>
      <c r="N6164"/>
      <c r="O6164"/>
      <c r="P6164"/>
      <c r="Q6164"/>
      <c r="R6164"/>
      <c r="S6164"/>
      <c r="T6164"/>
      <c r="U6164"/>
      <c r="V6164" s="2"/>
    </row>
    <row r="6165" spans="2:22" x14ac:dyDescent="0.2">
      <c r="B6165" s="2"/>
      <c r="C6165" s="2"/>
      <c r="D6165" s="2"/>
      <c r="E6165" s="2"/>
      <c r="F6165" s="2"/>
      <c r="G6165" s="3"/>
      <c r="H6165" s="3"/>
      <c r="I6165" s="2"/>
      <c r="J6165"/>
      <c r="K6165"/>
      <c r="L6165"/>
      <c r="M6165"/>
      <c r="N6165"/>
      <c r="O6165"/>
      <c r="P6165"/>
      <c r="Q6165"/>
      <c r="R6165"/>
      <c r="S6165"/>
      <c r="T6165"/>
      <c r="U6165"/>
      <c r="V6165" s="2"/>
    </row>
    <row r="6166" spans="2:22" x14ac:dyDescent="0.2">
      <c r="B6166" s="2"/>
      <c r="C6166" s="2"/>
      <c r="D6166" s="2"/>
      <c r="E6166" s="2"/>
      <c r="F6166" s="2"/>
      <c r="G6166" s="3"/>
      <c r="H6166" s="3"/>
      <c r="I6166" s="2"/>
      <c r="J6166"/>
      <c r="K6166"/>
      <c r="L6166"/>
      <c r="M6166"/>
      <c r="N6166"/>
      <c r="O6166"/>
      <c r="P6166"/>
      <c r="Q6166"/>
      <c r="R6166"/>
      <c r="S6166"/>
      <c r="T6166"/>
      <c r="U6166"/>
      <c r="V6166" s="2"/>
    </row>
    <row r="6167" spans="2:22" x14ac:dyDescent="0.2">
      <c r="B6167" s="2"/>
      <c r="C6167" s="2"/>
      <c r="D6167" s="2"/>
      <c r="E6167" s="2"/>
      <c r="F6167" s="2"/>
      <c r="G6167" s="3"/>
      <c r="H6167" s="3"/>
      <c r="I6167" s="2"/>
      <c r="J6167"/>
      <c r="K6167"/>
      <c r="L6167"/>
      <c r="M6167"/>
      <c r="N6167"/>
      <c r="O6167"/>
      <c r="P6167"/>
      <c r="Q6167"/>
      <c r="R6167"/>
      <c r="S6167"/>
      <c r="T6167"/>
      <c r="U6167"/>
      <c r="V6167" s="2"/>
    </row>
    <row r="6168" spans="2:22" x14ac:dyDescent="0.2">
      <c r="B6168" s="2"/>
      <c r="C6168" s="2"/>
      <c r="D6168" s="2"/>
      <c r="E6168" s="2"/>
      <c r="F6168" s="2"/>
      <c r="G6168" s="3"/>
      <c r="H6168" s="3"/>
      <c r="I6168" s="2"/>
      <c r="J6168"/>
      <c r="K6168"/>
      <c r="L6168"/>
      <c r="M6168"/>
      <c r="N6168"/>
      <c r="O6168"/>
      <c r="P6168"/>
      <c r="Q6168"/>
      <c r="R6168"/>
      <c r="S6168"/>
      <c r="T6168"/>
      <c r="U6168"/>
      <c r="V6168" s="2"/>
    </row>
    <row r="6169" spans="2:22" x14ac:dyDescent="0.2">
      <c r="B6169" s="2"/>
      <c r="C6169" s="2"/>
      <c r="D6169" s="2"/>
      <c r="E6169" s="2"/>
      <c r="F6169" s="2"/>
      <c r="G6169" s="3"/>
      <c r="H6169" s="3"/>
      <c r="I6169" s="2"/>
      <c r="J6169"/>
      <c r="K6169"/>
      <c r="L6169"/>
      <c r="M6169"/>
      <c r="N6169"/>
      <c r="O6169"/>
      <c r="P6169"/>
      <c r="Q6169"/>
      <c r="R6169"/>
      <c r="S6169"/>
      <c r="T6169"/>
      <c r="U6169"/>
      <c r="V6169" s="2"/>
    </row>
    <row r="6170" spans="2:22" x14ac:dyDescent="0.2">
      <c r="B6170" s="2"/>
      <c r="C6170" s="2"/>
      <c r="D6170" s="2"/>
      <c r="E6170" s="2"/>
      <c r="F6170" s="2"/>
      <c r="G6170" s="3"/>
      <c r="H6170" s="3"/>
      <c r="I6170" s="2"/>
      <c r="J6170"/>
      <c r="K6170"/>
      <c r="L6170"/>
      <c r="M6170"/>
      <c r="N6170"/>
      <c r="O6170"/>
      <c r="P6170"/>
      <c r="Q6170"/>
      <c r="R6170"/>
      <c r="S6170"/>
      <c r="T6170"/>
      <c r="U6170"/>
      <c r="V6170" s="2"/>
    </row>
    <row r="6171" spans="2:22" x14ac:dyDescent="0.2">
      <c r="B6171" s="2"/>
      <c r="C6171" s="2"/>
      <c r="D6171" s="2"/>
      <c r="E6171" s="2"/>
      <c r="F6171" s="2"/>
      <c r="G6171" s="3"/>
      <c r="H6171" s="3"/>
      <c r="I6171" s="2"/>
      <c r="J6171"/>
      <c r="K6171"/>
      <c r="L6171"/>
      <c r="M6171"/>
      <c r="N6171"/>
      <c r="O6171"/>
      <c r="P6171"/>
      <c r="Q6171"/>
      <c r="R6171"/>
      <c r="S6171"/>
      <c r="T6171"/>
      <c r="U6171"/>
      <c r="V6171" s="2"/>
    </row>
    <row r="6172" spans="2:22" x14ac:dyDescent="0.2">
      <c r="B6172" s="2"/>
      <c r="C6172" s="2"/>
      <c r="D6172" s="2"/>
      <c r="E6172" s="2"/>
      <c r="F6172" s="2"/>
      <c r="G6172" s="3"/>
      <c r="H6172" s="3"/>
      <c r="I6172" s="2"/>
      <c r="J6172"/>
      <c r="K6172"/>
      <c r="L6172"/>
      <c r="M6172"/>
      <c r="N6172"/>
      <c r="O6172"/>
      <c r="P6172"/>
      <c r="Q6172"/>
      <c r="R6172"/>
      <c r="S6172"/>
      <c r="T6172"/>
      <c r="U6172"/>
      <c r="V6172" s="2"/>
    </row>
    <row r="6173" spans="2:22" x14ac:dyDescent="0.2">
      <c r="B6173" s="2"/>
      <c r="C6173" s="2"/>
      <c r="D6173" s="2"/>
      <c r="E6173" s="2"/>
      <c r="F6173" s="2"/>
      <c r="G6173" s="3"/>
      <c r="H6173" s="3"/>
      <c r="I6173" s="2"/>
      <c r="J6173"/>
      <c r="K6173"/>
      <c r="L6173"/>
      <c r="M6173"/>
      <c r="N6173"/>
      <c r="O6173"/>
      <c r="P6173"/>
      <c r="Q6173"/>
      <c r="R6173"/>
      <c r="S6173"/>
      <c r="T6173"/>
      <c r="U6173"/>
      <c r="V6173" s="2"/>
    </row>
    <row r="6174" spans="2:22" x14ac:dyDescent="0.2">
      <c r="B6174" s="2"/>
      <c r="C6174" s="2"/>
      <c r="D6174" s="2"/>
      <c r="E6174" s="2"/>
      <c r="F6174" s="2"/>
      <c r="G6174" s="3"/>
      <c r="H6174" s="3"/>
      <c r="I6174" s="2"/>
      <c r="J6174"/>
      <c r="K6174"/>
      <c r="L6174"/>
      <c r="M6174"/>
      <c r="N6174"/>
      <c r="O6174"/>
      <c r="P6174"/>
      <c r="Q6174"/>
      <c r="R6174"/>
      <c r="S6174"/>
      <c r="T6174"/>
      <c r="U6174"/>
      <c r="V6174" s="2"/>
    </row>
    <row r="6175" spans="2:22" x14ac:dyDescent="0.2">
      <c r="B6175" s="2"/>
      <c r="C6175" s="2"/>
      <c r="D6175" s="2"/>
      <c r="E6175" s="2"/>
      <c r="F6175" s="2"/>
      <c r="G6175" s="3"/>
      <c r="H6175" s="3"/>
      <c r="I6175" s="2"/>
      <c r="J6175"/>
      <c r="K6175"/>
      <c r="L6175"/>
      <c r="M6175"/>
      <c r="N6175"/>
      <c r="O6175"/>
      <c r="P6175"/>
      <c r="Q6175"/>
      <c r="R6175"/>
      <c r="S6175"/>
      <c r="T6175"/>
      <c r="U6175"/>
      <c r="V6175" s="2"/>
    </row>
    <row r="6176" spans="2:22" x14ac:dyDescent="0.2">
      <c r="B6176" s="2"/>
      <c r="C6176" s="2"/>
      <c r="D6176" s="2"/>
      <c r="E6176" s="2"/>
      <c r="F6176" s="2"/>
      <c r="G6176" s="3"/>
      <c r="H6176" s="3"/>
      <c r="I6176" s="2"/>
      <c r="J6176"/>
      <c r="K6176"/>
      <c r="L6176"/>
      <c r="M6176"/>
      <c r="N6176"/>
      <c r="O6176"/>
      <c r="P6176"/>
      <c r="Q6176"/>
      <c r="R6176"/>
      <c r="S6176"/>
      <c r="T6176"/>
      <c r="U6176"/>
      <c r="V6176" s="2"/>
    </row>
    <row r="6177" spans="2:22" x14ac:dyDescent="0.2">
      <c r="B6177" s="2"/>
      <c r="C6177" s="2"/>
      <c r="D6177" s="2"/>
      <c r="E6177" s="2"/>
      <c r="F6177" s="2"/>
      <c r="G6177" s="3"/>
      <c r="H6177" s="3"/>
      <c r="I6177" s="2"/>
      <c r="J6177"/>
      <c r="K6177"/>
      <c r="L6177"/>
      <c r="M6177"/>
      <c r="N6177"/>
      <c r="O6177"/>
      <c r="P6177"/>
      <c r="Q6177"/>
      <c r="R6177"/>
      <c r="S6177"/>
      <c r="T6177"/>
      <c r="U6177"/>
      <c r="V6177" s="2"/>
    </row>
    <row r="6178" spans="2:22" x14ac:dyDescent="0.2">
      <c r="B6178" s="2"/>
      <c r="C6178" s="2"/>
      <c r="D6178" s="2"/>
      <c r="E6178" s="2"/>
      <c r="F6178" s="2"/>
      <c r="G6178" s="3"/>
      <c r="H6178" s="3"/>
      <c r="I6178" s="2"/>
      <c r="J6178"/>
      <c r="K6178"/>
      <c r="L6178"/>
      <c r="M6178"/>
      <c r="N6178"/>
      <c r="O6178"/>
      <c r="P6178"/>
      <c r="Q6178"/>
      <c r="R6178"/>
      <c r="S6178"/>
      <c r="T6178"/>
      <c r="U6178"/>
      <c r="V6178" s="2"/>
    </row>
    <row r="6179" spans="2:22" x14ac:dyDescent="0.2">
      <c r="B6179" s="2"/>
      <c r="C6179" s="2"/>
      <c r="D6179" s="2"/>
      <c r="E6179" s="2"/>
      <c r="F6179" s="2"/>
      <c r="G6179" s="3"/>
      <c r="H6179" s="3"/>
      <c r="I6179" s="2"/>
      <c r="J6179"/>
      <c r="K6179"/>
      <c r="L6179"/>
      <c r="M6179"/>
      <c r="N6179"/>
      <c r="O6179"/>
      <c r="P6179"/>
      <c r="Q6179"/>
      <c r="R6179"/>
      <c r="S6179"/>
      <c r="T6179"/>
      <c r="U6179"/>
      <c r="V6179" s="2"/>
    </row>
    <row r="6180" spans="2:22" x14ac:dyDescent="0.2">
      <c r="B6180" s="2"/>
      <c r="C6180" s="2"/>
      <c r="D6180" s="2"/>
      <c r="E6180" s="2"/>
      <c r="F6180" s="2"/>
      <c r="G6180" s="3"/>
      <c r="H6180" s="3"/>
      <c r="I6180" s="2"/>
      <c r="J6180"/>
      <c r="K6180"/>
      <c r="L6180"/>
      <c r="M6180"/>
      <c r="N6180"/>
      <c r="O6180"/>
      <c r="P6180"/>
      <c r="Q6180"/>
      <c r="R6180"/>
      <c r="S6180"/>
      <c r="T6180"/>
      <c r="U6180"/>
      <c r="V6180" s="2"/>
    </row>
    <row r="6181" spans="2:22" x14ac:dyDescent="0.2">
      <c r="B6181" s="2"/>
      <c r="C6181" s="2"/>
      <c r="D6181" s="2"/>
      <c r="E6181" s="2"/>
      <c r="F6181" s="2"/>
      <c r="G6181" s="3"/>
      <c r="H6181" s="3"/>
      <c r="I6181" s="2"/>
      <c r="J6181"/>
      <c r="K6181"/>
      <c r="L6181"/>
      <c r="M6181"/>
      <c r="N6181"/>
      <c r="O6181"/>
      <c r="P6181"/>
      <c r="Q6181"/>
      <c r="R6181"/>
      <c r="S6181"/>
      <c r="T6181"/>
      <c r="U6181"/>
      <c r="V6181" s="2"/>
    </row>
    <row r="6182" spans="2:22" x14ac:dyDescent="0.2">
      <c r="B6182" s="2"/>
      <c r="C6182" s="2"/>
      <c r="D6182" s="2"/>
      <c r="E6182" s="2"/>
      <c r="F6182" s="2"/>
      <c r="G6182" s="3"/>
      <c r="H6182" s="3"/>
      <c r="I6182" s="2"/>
      <c r="J6182"/>
      <c r="K6182"/>
      <c r="L6182"/>
      <c r="M6182"/>
      <c r="N6182"/>
      <c r="O6182"/>
      <c r="P6182"/>
      <c r="Q6182"/>
      <c r="R6182"/>
      <c r="S6182"/>
      <c r="T6182"/>
      <c r="U6182"/>
      <c r="V6182" s="2"/>
    </row>
    <row r="6183" spans="2:22" x14ac:dyDescent="0.2">
      <c r="B6183" s="2"/>
      <c r="C6183" s="2"/>
      <c r="D6183" s="2"/>
      <c r="E6183" s="2"/>
      <c r="F6183" s="2"/>
      <c r="G6183" s="3"/>
      <c r="H6183" s="3"/>
      <c r="I6183" s="2"/>
      <c r="J6183"/>
      <c r="K6183"/>
      <c r="L6183"/>
      <c r="M6183"/>
      <c r="N6183"/>
      <c r="O6183"/>
      <c r="P6183"/>
      <c r="Q6183"/>
      <c r="R6183"/>
      <c r="S6183"/>
      <c r="T6183"/>
      <c r="U6183"/>
      <c r="V6183" s="2"/>
    </row>
    <row r="6184" spans="2:22" x14ac:dyDescent="0.2">
      <c r="B6184" s="2"/>
      <c r="C6184" s="2"/>
      <c r="D6184" s="2"/>
      <c r="E6184" s="2"/>
      <c r="F6184" s="2"/>
      <c r="G6184" s="3"/>
      <c r="H6184" s="3"/>
      <c r="I6184" s="2"/>
      <c r="J6184"/>
      <c r="K6184"/>
      <c r="L6184"/>
      <c r="M6184"/>
      <c r="N6184"/>
      <c r="O6184"/>
      <c r="P6184"/>
      <c r="Q6184"/>
      <c r="R6184"/>
      <c r="S6184"/>
      <c r="T6184"/>
      <c r="U6184"/>
      <c r="V6184" s="2"/>
    </row>
    <row r="6185" spans="2:22" x14ac:dyDescent="0.2">
      <c r="B6185" s="2"/>
      <c r="C6185" s="2"/>
      <c r="D6185" s="2"/>
      <c r="E6185" s="2"/>
      <c r="F6185" s="2"/>
      <c r="G6185" s="3"/>
      <c r="H6185" s="3"/>
      <c r="I6185" s="2"/>
      <c r="J6185"/>
      <c r="K6185"/>
      <c r="L6185"/>
      <c r="M6185"/>
      <c r="N6185"/>
      <c r="O6185"/>
      <c r="P6185"/>
      <c r="Q6185"/>
      <c r="R6185"/>
      <c r="S6185"/>
      <c r="T6185"/>
      <c r="U6185"/>
      <c r="V6185" s="2"/>
    </row>
    <row r="6186" spans="2:22" x14ac:dyDescent="0.2">
      <c r="B6186" s="2"/>
      <c r="C6186" s="2"/>
      <c r="D6186" s="2"/>
      <c r="E6186" s="2"/>
      <c r="F6186" s="2"/>
      <c r="G6186" s="3"/>
      <c r="H6186" s="3"/>
      <c r="I6186" s="2"/>
      <c r="J6186"/>
      <c r="K6186"/>
      <c r="L6186"/>
      <c r="M6186"/>
      <c r="N6186"/>
      <c r="O6186"/>
      <c r="P6186"/>
      <c r="Q6186"/>
      <c r="R6186"/>
      <c r="S6186"/>
      <c r="T6186"/>
      <c r="U6186"/>
      <c r="V6186" s="2"/>
    </row>
    <row r="6187" spans="2:22" x14ac:dyDescent="0.2">
      <c r="B6187" s="2"/>
      <c r="C6187" s="2"/>
      <c r="D6187" s="2"/>
      <c r="E6187" s="2"/>
      <c r="F6187" s="2"/>
      <c r="G6187" s="3"/>
      <c r="H6187" s="3"/>
      <c r="I6187" s="2"/>
      <c r="J6187"/>
      <c r="K6187"/>
      <c r="L6187"/>
      <c r="M6187"/>
      <c r="N6187"/>
      <c r="O6187"/>
      <c r="P6187"/>
      <c r="Q6187"/>
      <c r="R6187"/>
      <c r="S6187"/>
      <c r="T6187"/>
      <c r="U6187"/>
      <c r="V6187" s="2"/>
    </row>
    <row r="6188" spans="2:22" x14ac:dyDescent="0.2">
      <c r="B6188" s="2"/>
      <c r="C6188" s="2"/>
      <c r="D6188" s="2"/>
      <c r="E6188" s="2"/>
      <c r="F6188" s="2"/>
      <c r="G6188" s="3"/>
      <c r="H6188" s="3"/>
      <c r="I6188" s="2"/>
      <c r="J6188"/>
      <c r="K6188"/>
      <c r="L6188"/>
      <c r="M6188"/>
      <c r="N6188"/>
      <c r="O6188"/>
      <c r="P6188"/>
      <c r="Q6188"/>
      <c r="R6188"/>
      <c r="S6188"/>
      <c r="T6188"/>
      <c r="U6188"/>
      <c r="V6188" s="2"/>
    </row>
    <row r="6189" spans="2:22" x14ac:dyDescent="0.2">
      <c r="B6189" s="2"/>
      <c r="C6189" s="2"/>
      <c r="D6189" s="2"/>
      <c r="E6189" s="2"/>
      <c r="F6189" s="2"/>
      <c r="G6189" s="3"/>
      <c r="H6189" s="3"/>
      <c r="I6189" s="2"/>
      <c r="J6189"/>
      <c r="K6189"/>
      <c r="L6189"/>
      <c r="M6189"/>
      <c r="N6189"/>
      <c r="O6189"/>
      <c r="P6189"/>
      <c r="Q6189"/>
      <c r="R6189"/>
      <c r="S6189"/>
      <c r="T6189"/>
      <c r="U6189"/>
      <c r="V6189" s="2"/>
    </row>
    <row r="6190" spans="2:22" x14ac:dyDescent="0.2">
      <c r="B6190" s="2"/>
      <c r="C6190" s="2"/>
      <c r="D6190" s="2"/>
      <c r="E6190" s="2"/>
      <c r="F6190" s="2"/>
      <c r="G6190" s="3"/>
      <c r="H6190" s="3"/>
      <c r="I6190" s="2"/>
      <c r="J6190"/>
      <c r="K6190"/>
      <c r="L6190"/>
      <c r="M6190"/>
      <c r="N6190"/>
      <c r="O6190"/>
      <c r="P6190"/>
      <c r="Q6190"/>
      <c r="R6190"/>
      <c r="S6190"/>
      <c r="T6190"/>
      <c r="U6190"/>
      <c r="V6190" s="2"/>
    </row>
    <row r="6191" spans="2:22" x14ac:dyDescent="0.2">
      <c r="B6191" s="2"/>
      <c r="C6191" s="2"/>
      <c r="D6191" s="2"/>
      <c r="E6191" s="2"/>
      <c r="F6191" s="2"/>
      <c r="G6191" s="3"/>
      <c r="H6191" s="3"/>
      <c r="I6191" s="2"/>
      <c r="J6191"/>
      <c r="K6191"/>
      <c r="L6191"/>
      <c r="M6191"/>
      <c r="N6191"/>
      <c r="O6191"/>
      <c r="P6191"/>
      <c r="Q6191"/>
      <c r="R6191"/>
      <c r="S6191"/>
      <c r="T6191"/>
      <c r="U6191"/>
      <c r="V6191" s="2"/>
    </row>
    <row r="6192" spans="2:22" x14ac:dyDescent="0.2">
      <c r="B6192" s="2"/>
      <c r="C6192" s="2"/>
      <c r="D6192" s="2"/>
      <c r="E6192" s="2"/>
      <c r="F6192" s="2"/>
      <c r="G6192" s="3"/>
      <c r="H6192" s="3"/>
      <c r="I6192" s="2"/>
      <c r="J6192"/>
      <c r="K6192"/>
      <c r="L6192"/>
      <c r="M6192"/>
      <c r="N6192"/>
      <c r="O6192"/>
      <c r="P6192"/>
      <c r="Q6192"/>
      <c r="R6192"/>
      <c r="S6192"/>
      <c r="T6192"/>
      <c r="U6192"/>
      <c r="V6192" s="2"/>
    </row>
    <row r="6193" spans="2:22" x14ac:dyDescent="0.2">
      <c r="B6193" s="2"/>
      <c r="C6193" s="2"/>
      <c r="D6193" s="2"/>
      <c r="E6193" s="2"/>
      <c r="F6193" s="2"/>
      <c r="G6193" s="3"/>
      <c r="H6193" s="3"/>
      <c r="I6193" s="2"/>
      <c r="J6193"/>
      <c r="K6193"/>
      <c r="L6193"/>
      <c r="M6193"/>
      <c r="N6193"/>
      <c r="O6193"/>
      <c r="P6193"/>
      <c r="Q6193"/>
      <c r="R6193"/>
      <c r="S6193"/>
      <c r="T6193"/>
      <c r="U6193"/>
      <c r="V6193" s="2"/>
    </row>
    <row r="6194" spans="2:22" x14ac:dyDescent="0.2">
      <c r="B6194" s="2"/>
      <c r="C6194" s="2"/>
      <c r="D6194" s="2"/>
      <c r="E6194" s="2"/>
      <c r="F6194" s="2"/>
      <c r="G6194" s="3"/>
      <c r="H6194" s="3"/>
      <c r="I6194" s="2"/>
      <c r="J6194"/>
      <c r="K6194"/>
      <c r="L6194"/>
      <c r="M6194"/>
      <c r="N6194"/>
      <c r="O6194"/>
      <c r="P6194"/>
      <c r="Q6194"/>
      <c r="R6194"/>
      <c r="S6194"/>
      <c r="T6194"/>
      <c r="U6194"/>
      <c r="V6194" s="2"/>
    </row>
    <row r="6195" spans="2:22" x14ac:dyDescent="0.2">
      <c r="B6195" s="2"/>
      <c r="C6195" s="2"/>
      <c r="D6195" s="2"/>
      <c r="E6195" s="2"/>
      <c r="F6195" s="2"/>
      <c r="G6195" s="3"/>
      <c r="H6195" s="3"/>
      <c r="I6195" s="2"/>
      <c r="J6195"/>
      <c r="K6195"/>
      <c r="L6195"/>
      <c r="M6195"/>
      <c r="N6195"/>
      <c r="O6195"/>
      <c r="P6195"/>
      <c r="Q6195"/>
      <c r="R6195"/>
      <c r="S6195"/>
      <c r="T6195"/>
      <c r="U6195"/>
      <c r="V6195" s="2"/>
    </row>
    <row r="6196" spans="2:22" x14ac:dyDescent="0.2">
      <c r="B6196" s="2"/>
      <c r="C6196" s="2"/>
      <c r="D6196" s="2"/>
      <c r="E6196" s="2"/>
      <c r="F6196" s="2"/>
      <c r="G6196" s="3"/>
      <c r="H6196" s="3"/>
      <c r="I6196" s="2"/>
      <c r="J6196"/>
      <c r="K6196"/>
      <c r="L6196"/>
      <c r="M6196"/>
      <c r="N6196"/>
      <c r="O6196"/>
      <c r="P6196"/>
      <c r="Q6196"/>
      <c r="R6196"/>
      <c r="S6196"/>
      <c r="T6196"/>
      <c r="U6196"/>
      <c r="V6196" s="2"/>
    </row>
    <row r="6197" spans="2:22" x14ac:dyDescent="0.2">
      <c r="B6197" s="2"/>
      <c r="C6197" s="2"/>
      <c r="D6197" s="2"/>
      <c r="E6197" s="2"/>
      <c r="F6197" s="2"/>
      <c r="G6197" s="3"/>
      <c r="H6197" s="3"/>
      <c r="I6197" s="2"/>
      <c r="J6197"/>
      <c r="K6197"/>
      <c r="L6197"/>
      <c r="M6197"/>
      <c r="N6197"/>
      <c r="O6197"/>
      <c r="P6197"/>
      <c r="Q6197"/>
      <c r="R6197"/>
      <c r="S6197"/>
      <c r="T6197"/>
      <c r="U6197"/>
      <c r="V6197" s="2"/>
    </row>
    <row r="6198" spans="2:22" x14ac:dyDescent="0.2">
      <c r="B6198" s="2"/>
      <c r="C6198" s="2"/>
      <c r="D6198" s="2"/>
      <c r="E6198" s="2"/>
      <c r="F6198" s="2"/>
      <c r="G6198" s="3"/>
      <c r="H6198" s="3"/>
      <c r="I6198" s="2"/>
      <c r="J6198"/>
      <c r="K6198"/>
      <c r="L6198"/>
      <c r="M6198"/>
      <c r="N6198"/>
      <c r="O6198"/>
      <c r="P6198"/>
      <c r="Q6198"/>
      <c r="R6198"/>
      <c r="S6198"/>
      <c r="T6198"/>
      <c r="U6198"/>
      <c r="V6198" s="2"/>
    </row>
    <row r="6199" spans="2:22" x14ac:dyDescent="0.2">
      <c r="B6199" s="2"/>
      <c r="C6199" s="2"/>
      <c r="D6199" s="2"/>
      <c r="E6199" s="2"/>
      <c r="F6199" s="2"/>
      <c r="G6199" s="3"/>
      <c r="H6199" s="3"/>
      <c r="I6199" s="2"/>
      <c r="J6199"/>
      <c r="K6199"/>
      <c r="L6199"/>
      <c r="M6199"/>
      <c r="N6199"/>
      <c r="O6199"/>
      <c r="P6199"/>
      <c r="Q6199"/>
      <c r="R6199"/>
      <c r="S6199"/>
      <c r="T6199"/>
      <c r="U6199"/>
      <c r="V6199" s="2"/>
    </row>
    <row r="6200" spans="2:22" x14ac:dyDescent="0.2">
      <c r="B6200" s="2"/>
      <c r="C6200" s="2"/>
      <c r="D6200" s="2"/>
      <c r="E6200" s="2"/>
      <c r="F6200" s="2"/>
      <c r="G6200" s="3"/>
      <c r="H6200" s="3"/>
      <c r="I6200" s="2"/>
      <c r="J6200"/>
      <c r="K6200"/>
      <c r="L6200"/>
      <c r="M6200"/>
      <c r="N6200"/>
      <c r="O6200"/>
      <c r="P6200"/>
      <c r="Q6200"/>
      <c r="R6200"/>
      <c r="S6200"/>
      <c r="T6200"/>
      <c r="U6200"/>
      <c r="V6200" s="2"/>
    </row>
    <row r="6201" spans="2:22" x14ac:dyDescent="0.2">
      <c r="B6201" s="2"/>
      <c r="C6201" s="2"/>
      <c r="D6201" s="2"/>
      <c r="E6201" s="2"/>
      <c r="F6201" s="2"/>
      <c r="G6201" s="3"/>
      <c r="H6201" s="3"/>
      <c r="I6201" s="2"/>
      <c r="J6201"/>
      <c r="K6201"/>
      <c r="L6201"/>
      <c r="M6201"/>
      <c r="N6201"/>
      <c r="O6201"/>
      <c r="P6201"/>
      <c r="Q6201"/>
      <c r="R6201"/>
      <c r="S6201"/>
      <c r="T6201"/>
      <c r="U6201"/>
      <c r="V6201" s="2"/>
    </row>
    <row r="6202" spans="2:22" x14ac:dyDescent="0.2">
      <c r="B6202" s="2"/>
      <c r="C6202" s="2"/>
      <c r="D6202" s="2"/>
      <c r="E6202" s="2"/>
      <c r="F6202" s="2"/>
      <c r="G6202" s="3"/>
      <c r="H6202" s="3"/>
      <c r="I6202" s="2"/>
      <c r="J6202"/>
      <c r="K6202"/>
      <c r="L6202"/>
      <c r="M6202"/>
      <c r="N6202"/>
      <c r="O6202"/>
      <c r="P6202"/>
      <c r="Q6202"/>
      <c r="R6202"/>
      <c r="S6202"/>
      <c r="T6202"/>
      <c r="U6202"/>
      <c r="V6202" s="2"/>
    </row>
    <row r="6203" spans="2:22" x14ac:dyDescent="0.2">
      <c r="B6203" s="2"/>
      <c r="C6203" s="2"/>
      <c r="D6203" s="2"/>
      <c r="E6203" s="2"/>
      <c r="F6203" s="2"/>
      <c r="G6203" s="3"/>
      <c r="H6203" s="3"/>
      <c r="I6203" s="2"/>
      <c r="J6203"/>
      <c r="K6203"/>
      <c r="L6203"/>
      <c r="M6203"/>
      <c r="N6203"/>
      <c r="O6203"/>
      <c r="P6203"/>
      <c r="Q6203"/>
      <c r="R6203"/>
      <c r="S6203"/>
      <c r="T6203"/>
      <c r="U6203"/>
      <c r="V6203" s="2"/>
    </row>
    <row r="6204" spans="2:22" x14ac:dyDescent="0.2">
      <c r="B6204" s="2"/>
      <c r="C6204" s="2"/>
      <c r="D6204" s="2"/>
      <c r="E6204" s="2"/>
      <c r="F6204" s="2"/>
      <c r="G6204" s="3"/>
      <c r="H6204" s="3"/>
      <c r="I6204" s="2"/>
      <c r="J6204"/>
      <c r="K6204"/>
      <c r="L6204"/>
      <c r="M6204"/>
      <c r="N6204"/>
      <c r="O6204"/>
      <c r="P6204"/>
      <c r="Q6204"/>
      <c r="R6204"/>
      <c r="S6204"/>
      <c r="T6204"/>
      <c r="U6204"/>
      <c r="V6204" s="2"/>
    </row>
    <row r="6205" spans="2:22" x14ac:dyDescent="0.2">
      <c r="B6205" s="2"/>
      <c r="C6205" s="2"/>
      <c r="D6205" s="2"/>
      <c r="E6205" s="2"/>
      <c r="F6205" s="2"/>
      <c r="G6205" s="3"/>
      <c r="H6205" s="3"/>
      <c r="I6205" s="2"/>
      <c r="J6205"/>
      <c r="K6205"/>
      <c r="L6205"/>
      <c r="M6205"/>
      <c r="N6205"/>
      <c r="O6205"/>
      <c r="P6205"/>
      <c r="Q6205"/>
      <c r="R6205"/>
      <c r="S6205"/>
      <c r="T6205"/>
      <c r="U6205"/>
      <c r="V6205" s="2"/>
    </row>
    <row r="6206" spans="2:22" x14ac:dyDescent="0.2">
      <c r="B6206" s="2"/>
      <c r="C6206" s="2"/>
      <c r="D6206" s="2"/>
      <c r="E6206" s="2"/>
      <c r="F6206" s="2"/>
      <c r="G6206" s="3"/>
      <c r="H6206" s="3"/>
      <c r="I6206" s="2"/>
      <c r="J6206"/>
      <c r="K6206"/>
      <c r="L6206"/>
      <c r="M6206"/>
      <c r="N6206"/>
      <c r="O6206"/>
      <c r="P6206"/>
      <c r="Q6206"/>
      <c r="R6206"/>
      <c r="S6206"/>
      <c r="T6206"/>
      <c r="U6206"/>
      <c r="V6206" s="2"/>
    </row>
    <row r="6207" spans="2:22" x14ac:dyDescent="0.2">
      <c r="B6207" s="2"/>
      <c r="C6207" s="2"/>
      <c r="D6207" s="2"/>
      <c r="E6207" s="2"/>
      <c r="F6207" s="2"/>
      <c r="G6207" s="3"/>
      <c r="H6207" s="3"/>
      <c r="I6207" s="2"/>
      <c r="J6207"/>
      <c r="K6207"/>
      <c r="L6207"/>
      <c r="M6207"/>
      <c r="N6207"/>
      <c r="O6207"/>
      <c r="P6207"/>
      <c r="Q6207"/>
      <c r="R6207"/>
      <c r="S6207"/>
      <c r="T6207"/>
      <c r="U6207"/>
      <c r="V6207" s="2"/>
    </row>
    <row r="6208" spans="2:22" x14ac:dyDescent="0.2">
      <c r="B6208" s="2"/>
      <c r="C6208" s="2"/>
      <c r="D6208" s="2"/>
      <c r="E6208" s="2"/>
      <c r="F6208" s="2"/>
      <c r="G6208" s="3"/>
      <c r="H6208" s="3"/>
      <c r="I6208" s="2"/>
      <c r="J6208"/>
      <c r="K6208"/>
      <c r="L6208"/>
      <c r="M6208"/>
      <c r="N6208"/>
      <c r="O6208"/>
      <c r="P6208"/>
      <c r="Q6208"/>
      <c r="R6208"/>
      <c r="S6208"/>
      <c r="T6208"/>
      <c r="U6208"/>
      <c r="V6208" s="2"/>
    </row>
    <row r="6209" spans="2:22" x14ac:dyDescent="0.2">
      <c r="B6209" s="2"/>
      <c r="C6209" s="2"/>
      <c r="D6209" s="2"/>
      <c r="E6209" s="2"/>
      <c r="F6209" s="2"/>
      <c r="G6209" s="3"/>
      <c r="H6209" s="3"/>
      <c r="I6209" s="2"/>
      <c r="J6209"/>
      <c r="K6209"/>
      <c r="L6209"/>
      <c r="M6209"/>
      <c r="N6209"/>
      <c r="O6209"/>
      <c r="P6209"/>
      <c r="Q6209"/>
      <c r="R6209"/>
      <c r="S6209"/>
      <c r="T6209"/>
      <c r="U6209"/>
      <c r="V6209" s="2"/>
    </row>
    <row r="6210" spans="2:22" x14ac:dyDescent="0.2">
      <c r="B6210" s="2"/>
      <c r="C6210" s="2"/>
      <c r="D6210" s="2"/>
      <c r="E6210" s="2"/>
      <c r="F6210" s="2"/>
      <c r="G6210" s="3"/>
      <c r="H6210" s="3"/>
      <c r="I6210" s="2"/>
      <c r="J6210"/>
      <c r="K6210"/>
      <c r="L6210"/>
      <c r="M6210"/>
      <c r="N6210"/>
      <c r="O6210"/>
      <c r="P6210"/>
      <c r="Q6210"/>
      <c r="R6210"/>
      <c r="S6210"/>
      <c r="T6210"/>
      <c r="U6210"/>
      <c r="V6210" s="2"/>
    </row>
    <row r="6211" spans="2:22" x14ac:dyDescent="0.2">
      <c r="B6211" s="2"/>
      <c r="C6211" s="2"/>
      <c r="D6211" s="2"/>
      <c r="E6211" s="2"/>
      <c r="F6211" s="2"/>
      <c r="G6211" s="3"/>
      <c r="H6211" s="3"/>
      <c r="I6211" s="2"/>
      <c r="J6211"/>
      <c r="K6211"/>
      <c r="L6211"/>
      <c r="M6211"/>
      <c r="N6211"/>
      <c r="O6211"/>
      <c r="P6211"/>
      <c r="Q6211"/>
      <c r="R6211"/>
      <c r="S6211"/>
      <c r="T6211"/>
      <c r="U6211"/>
      <c r="V6211" s="2"/>
    </row>
    <row r="6212" spans="2:22" x14ac:dyDescent="0.2">
      <c r="B6212" s="2"/>
      <c r="C6212" s="2"/>
      <c r="D6212" s="2"/>
      <c r="E6212" s="2"/>
      <c r="F6212" s="2"/>
      <c r="G6212" s="3"/>
      <c r="H6212" s="3"/>
      <c r="I6212" s="2"/>
      <c r="J6212"/>
      <c r="K6212"/>
      <c r="L6212"/>
      <c r="M6212"/>
      <c r="N6212"/>
      <c r="O6212"/>
      <c r="P6212"/>
      <c r="Q6212"/>
      <c r="R6212"/>
      <c r="S6212"/>
      <c r="T6212"/>
      <c r="U6212"/>
      <c r="V6212" s="2"/>
    </row>
    <row r="6213" spans="2:22" x14ac:dyDescent="0.2">
      <c r="B6213" s="2"/>
      <c r="C6213" s="2"/>
      <c r="D6213" s="2"/>
      <c r="E6213" s="2"/>
      <c r="F6213" s="2"/>
      <c r="G6213" s="3"/>
      <c r="H6213" s="3"/>
      <c r="I6213" s="2"/>
      <c r="J6213"/>
      <c r="K6213"/>
      <c r="L6213"/>
      <c r="M6213"/>
      <c r="N6213"/>
      <c r="O6213"/>
      <c r="P6213"/>
      <c r="Q6213"/>
      <c r="R6213"/>
      <c r="S6213"/>
      <c r="T6213"/>
      <c r="U6213"/>
      <c r="V6213" s="2"/>
    </row>
    <row r="6214" spans="2:22" x14ac:dyDescent="0.2">
      <c r="B6214" s="2"/>
      <c r="C6214" s="2"/>
      <c r="D6214" s="2"/>
      <c r="E6214" s="2"/>
      <c r="F6214" s="2"/>
      <c r="G6214" s="3"/>
      <c r="H6214" s="3"/>
      <c r="I6214" s="2"/>
      <c r="J6214"/>
      <c r="K6214"/>
      <c r="L6214"/>
      <c r="M6214"/>
      <c r="N6214"/>
      <c r="O6214"/>
      <c r="P6214"/>
      <c r="Q6214"/>
      <c r="R6214"/>
      <c r="S6214"/>
      <c r="T6214"/>
      <c r="U6214"/>
      <c r="V6214" s="2"/>
    </row>
    <row r="6215" spans="2:22" x14ac:dyDescent="0.2">
      <c r="B6215" s="2"/>
      <c r="C6215" s="2"/>
      <c r="D6215" s="2"/>
      <c r="E6215" s="2"/>
      <c r="F6215" s="2"/>
      <c r="G6215" s="3"/>
      <c r="H6215" s="3"/>
      <c r="I6215" s="2"/>
      <c r="J6215"/>
      <c r="K6215"/>
      <c r="L6215"/>
      <c r="M6215"/>
      <c r="N6215"/>
      <c r="O6215"/>
      <c r="P6215"/>
      <c r="Q6215"/>
      <c r="R6215"/>
      <c r="S6215"/>
      <c r="T6215"/>
      <c r="U6215"/>
      <c r="V6215" s="2"/>
    </row>
    <row r="6216" spans="2:22" x14ac:dyDescent="0.2">
      <c r="B6216" s="2"/>
      <c r="C6216" s="2"/>
      <c r="D6216" s="2"/>
      <c r="E6216" s="2"/>
      <c r="F6216" s="2"/>
      <c r="G6216" s="3"/>
      <c r="H6216" s="3"/>
      <c r="I6216" s="2"/>
      <c r="J6216"/>
      <c r="K6216"/>
      <c r="L6216"/>
      <c r="M6216"/>
      <c r="N6216"/>
      <c r="O6216"/>
      <c r="P6216"/>
      <c r="Q6216"/>
      <c r="R6216"/>
      <c r="S6216"/>
      <c r="T6216"/>
      <c r="U6216"/>
      <c r="V6216" s="2"/>
    </row>
    <row r="6217" spans="2:22" x14ac:dyDescent="0.2">
      <c r="B6217" s="2"/>
      <c r="C6217" s="2"/>
      <c r="D6217" s="2"/>
      <c r="E6217" s="2"/>
      <c r="F6217" s="2"/>
      <c r="G6217" s="3"/>
      <c r="H6217" s="3"/>
      <c r="I6217" s="2"/>
      <c r="J6217"/>
      <c r="K6217"/>
      <c r="L6217"/>
      <c r="M6217"/>
      <c r="N6217"/>
      <c r="O6217"/>
      <c r="P6217"/>
      <c r="Q6217"/>
      <c r="R6217"/>
      <c r="S6217"/>
      <c r="T6217"/>
      <c r="U6217"/>
      <c r="V6217" s="2"/>
    </row>
    <row r="6218" spans="2:22" x14ac:dyDescent="0.2">
      <c r="B6218" s="2"/>
      <c r="C6218" s="2"/>
      <c r="D6218" s="2"/>
      <c r="E6218" s="2"/>
      <c r="F6218" s="2"/>
      <c r="G6218" s="3"/>
      <c r="H6218" s="3"/>
      <c r="I6218" s="2"/>
      <c r="J6218"/>
      <c r="K6218"/>
      <c r="L6218"/>
      <c r="M6218"/>
      <c r="N6218"/>
      <c r="O6218"/>
      <c r="P6218"/>
      <c r="Q6218"/>
      <c r="R6218"/>
      <c r="S6218"/>
      <c r="T6218"/>
      <c r="U6218"/>
      <c r="V6218" s="2"/>
    </row>
    <row r="6219" spans="2:22" x14ac:dyDescent="0.2">
      <c r="B6219" s="2"/>
      <c r="C6219" s="2"/>
      <c r="D6219" s="2"/>
      <c r="E6219" s="2"/>
      <c r="F6219" s="2"/>
      <c r="G6219" s="3"/>
      <c r="H6219" s="3"/>
      <c r="I6219" s="2"/>
      <c r="J6219"/>
      <c r="K6219"/>
      <c r="L6219"/>
      <c r="M6219"/>
      <c r="N6219"/>
      <c r="O6219"/>
      <c r="P6219"/>
      <c r="Q6219"/>
      <c r="R6219"/>
      <c r="S6219"/>
      <c r="T6219"/>
      <c r="U6219"/>
      <c r="V6219" s="2"/>
    </row>
    <row r="6220" spans="2:22" x14ac:dyDescent="0.2">
      <c r="B6220" s="2"/>
      <c r="C6220" s="2"/>
      <c r="D6220" s="2"/>
      <c r="E6220" s="2"/>
      <c r="F6220" s="2"/>
      <c r="G6220" s="3"/>
      <c r="H6220" s="3"/>
      <c r="I6220" s="2"/>
      <c r="J6220"/>
      <c r="K6220"/>
      <c r="L6220"/>
      <c r="M6220"/>
      <c r="N6220"/>
      <c r="O6220"/>
      <c r="P6220"/>
      <c r="Q6220"/>
      <c r="R6220"/>
      <c r="S6220"/>
      <c r="T6220"/>
      <c r="U6220"/>
      <c r="V6220" s="2"/>
    </row>
    <row r="6221" spans="2:22" x14ac:dyDescent="0.2">
      <c r="B6221" s="2"/>
      <c r="C6221" s="2"/>
      <c r="D6221" s="2"/>
      <c r="E6221" s="2"/>
      <c r="F6221" s="2"/>
      <c r="G6221" s="3"/>
      <c r="H6221" s="3"/>
      <c r="I6221" s="2"/>
      <c r="J6221"/>
      <c r="K6221"/>
      <c r="L6221"/>
      <c r="M6221"/>
      <c r="N6221"/>
      <c r="O6221"/>
      <c r="P6221"/>
      <c r="Q6221"/>
      <c r="R6221"/>
      <c r="S6221"/>
      <c r="T6221"/>
      <c r="U6221"/>
      <c r="V6221" s="2"/>
    </row>
    <row r="6222" spans="2:22" x14ac:dyDescent="0.2">
      <c r="B6222" s="2"/>
      <c r="C6222" s="2"/>
      <c r="D6222" s="2"/>
      <c r="E6222" s="2"/>
      <c r="F6222" s="2"/>
      <c r="G6222" s="3"/>
      <c r="H6222" s="3"/>
      <c r="I6222" s="2"/>
      <c r="J6222"/>
      <c r="K6222"/>
      <c r="L6222"/>
      <c r="M6222"/>
      <c r="N6222"/>
      <c r="O6222"/>
      <c r="P6222"/>
      <c r="Q6222"/>
      <c r="R6222"/>
      <c r="S6222"/>
      <c r="T6222"/>
      <c r="U6222"/>
      <c r="V6222" s="2"/>
    </row>
    <row r="6223" spans="2:22" x14ac:dyDescent="0.2">
      <c r="B6223" s="2"/>
      <c r="C6223" s="2"/>
      <c r="D6223" s="2"/>
      <c r="E6223" s="2"/>
      <c r="F6223" s="2"/>
      <c r="G6223" s="3"/>
      <c r="H6223" s="3"/>
      <c r="I6223" s="2"/>
      <c r="J6223"/>
      <c r="K6223"/>
      <c r="L6223"/>
      <c r="M6223"/>
      <c r="N6223"/>
      <c r="O6223"/>
      <c r="P6223"/>
      <c r="Q6223"/>
      <c r="R6223"/>
      <c r="S6223"/>
      <c r="T6223"/>
      <c r="U6223"/>
      <c r="V6223" s="2"/>
    </row>
    <row r="6224" spans="2:22" x14ac:dyDescent="0.2">
      <c r="B6224" s="2"/>
      <c r="C6224" s="2"/>
      <c r="D6224" s="2"/>
      <c r="E6224" s="2"/>
      <c r="F6224" s="2"/>
      <c r="G6224" s="3"/>
      <c r="H6224" s="3"/>
      <c r="I6224" s="2"/>
      <c r="J6224"/>
      <c r="K6224"/>
      <c r="L6224"/>
      <c r="M6224"/>
      <c r="N6224"/>
      <c r="O6224"/>
      <c r="P6224"/>
      <c r="Q6224"/>
      <c r="R6224"/>
      <c r="S6224"/>
      <c r="T6224"/>
      <c r="U6224"/>
      <c r="V6224" s="2"/>
    </row>
    <row r="6225" spans="2:22" x14ac:dyDescent="0.2">
      <c r="B6225" s="2"/>
      <c r="C6225" s="2"/>
      <c r="D6225" s="2"/>
      <c r="E6225" s="2"/>
      <c r="F6225" s="2"/>
      <c r="G6225" s="3"/>
      <c r="H6225" s="3"/>
      <c r="I6225" s="2"/>
      <c r="J6225"/>
      <c r="K6225"/>
      <c r="L6225"/>
      <c r="M6225"/>
      <c r="N6225"/>
      <c r="O6225"/>
      <c r="P6225"/>
      <c r="Q6225"/>
      <c r="R6225"/>
      <c r="S6225"/>
      <c r="T6225"/>
      <c r="U6225"/>
      <c r="V6225" s="2"/>
    </row>
    <row r="6226" spans="2:22" x14ac:dyDescent="0.2">
      <c r="B6226" s="2"/>
      <c r="C6226" s="2"/>
      <c r="D6226" s="2"/>
      <c r="E6226" s="2"/>
      <c r="F6226" s="2"/>
      <c r="G6226" s="3"/>
      <c r="H6226" s="3"/>
      <c r="I6226" s="2"/>
      <c r="J6226"/>
      <c r="K6226"/>
      <c r="L6226"/>
      <c r="M6226"/>
      <c r="N6226"/>
      <c r="O6226"/>
      <c r="P6226"/>
      <c r="Q6226"/>
      <c r="R6226"/>
      <c r="S6226"/>
      <c r="T6226"/>
      <c r="U6226"/>
      <c r="V6226" s="2"/>
    </row>
    <row r="6227" spans="2:22" x14ac:dyDescent="0.2">
      <c r="B6227" s="2"/>
      <c r="C6227" s="2"/>
      <c r="D6227" s="2"/>
      <c r="E6227" s="2"/>
      <c r="F6227" s="2"/>
      <c r="G6227" s="3"/>
      <c r="H6227" s="3"/>
      <c r="I6227" s="2"/>
      <c r="J6227"/>
      <c r="K6227"/>
      <c r="L6227"/>
      <c r="M6227"/>
      <c r="N6227"/>
      <c r="O6227"/>
      <c r="P6227"/>
      <c r="Q6227"/>
      <c r="R6227"/>
      <c r="S6227"/>
      <c r="T6227"/>
      <c r="U6227"/>
      <c r="V6227" s="2"/>
    </row>
    <row r="6228" spans="2:22" x14ac:dyDescent="0.2">
      <c r="B6228" s="2"/>
      <c r="C6228" s="2"/>
      <c r="D6228" s="2"/>
      <c r="E6228" s="2"/>
      <c r="F6228" s="2"/>
      <c r="G6228" s="3"/>
      <c r="H6228" s="3"/>
      <c r="I6228" s="2"/>
      <c r="J6228"/>
      <c r="K6228"/>
      <c r="L6228"/>
      <c r="M6228"/>
      <c r="N6228"/>
      <c r="O6228"/>
      <c r="P6228"/>
      <c r="Q6228"/>
      <c r="R6228"/>
      <c r="S6228"/>
      <c r="T6228"/>
      <c r="U6228"/>
      <c r="V6228" s="2"/>
    </row>
    <row r="6229" spans="2:22" x14ac:dyDescent="0.2">
      <c r="B6229" s="2"/>
      <c r="C6229" s="2"/>
      <c r="D6229" s="2"/>
      <c r="E6229" s="2"/>
      <c r="F6229" s="2"/>
      <c r="G6229" s="3"/>
      <c r="H6229" s="3"/>
      <c r="I6229" s="2"/>
      <c r="J6229"/>
      <c r="K6229"/>
      <c r="L6229"/>
      <c r="M6229"/>
      <c r="N6229"/>
      <c r="O6229"/>
      <c r="P6229"/>
      <c r="Q6229"/>
      <c r="R6229"/>
      <c r="S6229"/>
      <c r="T6229"/>
      <c r="U6229"/>
      <c r="V6229" s="2"/>
    </row>
    <row r="6230" spans="2:22" x14ac:dyDescent="0.2">
      <c r="B6230" s="2"/>
      <c r="C6230" s="2"/>
      <c r="D6230" s="2"/>
      <c r="E6230" s="2"/>
      <c r="F6230" s="2"/>
      <c r="G6230" s="3"/>
      <c r="H6230" s="3"/>
      <c r="I6230" s="2"/>
      <c r="J6230"/>
      <c r="K6230"/>
      <c r="L6230"/>
      <c r="M6230"/>
      <c r="N6230"/>
      <c r="O6230"/>
      <c r="P6230"/>
      <c r="Q6230"/>
      <c r="R6230"/>
      <c r="S6230"/>
      <c r="T6230"/>
      <c r="U6230"/>
      <c r="V6230" s="2"/>
    </row>
    <row r="6231" spans="2:22" x14ac:dyDescent="0.2">
      <c r="B6231" s="2"/>
      <c r="C6231" s="2"/>
      <c r="D6231" s="2"/>
      <c r="E6231" s="2"/>
      <c r="F6231" s="2"/>
      <c r="G6231" s="3"/>
      <c r="H6231" s="3"/>
      <c r="I6231" s="2"/>
      <c r="J6231"/>
      <c r="K6231"/>
      <c r="L6231"/>
      <c r="M6231"/>
      <c r="N6231"/>
      <c r="O6231"/>
      <c r="P6231"/>
      <c r="Q6231"/>
      <c r="R6231"/>
      <c r="S6231"/>
      <c r="T6231"/>
      <c r="U6231"/>
      <c r="V6231" s="2"/>
    </row>
    <row r="6232" spans="2:22" x14ac:dyDescent="0.2">
      <c r="B6232" s="2"/>
      <c r="C6232" s="2"/>
      <c r="D6232" s="2"/>
      <c r="E6232" s="2"/>
      <c r="F6232" s="2"/>
      <c r="G6232" s="3"/>
      <c r="H6232" s="3"/>
      <c r="I6232" s="2"/>
      <c r="J6232"/>
      <c r="K6232"/>
      <c r="L6232"/>
      <c r="M6232"/>
      <c r="N6232"/>
      <c r="O6232"/>
      <c r="P6232"/>
      <c r="Q6232"/>
      <c r="R6232"/>
      <c r="S6232"/>
      <c r="T6232"/>
      <c r="U6232"/>
      <c r="V6232" s="2"/>
    </row>
    <row r="6233" spans="2:22" x14ac:dyDescent="0.2">
      <c r="B6233" s="2"/>
      <c r="C6233" s="2"/>
      <c r="D6233" s="2"/>
      <c r="E6233" s="2"/>
      <c r="F6233" s="2"/>
      <c r="G6233" s="3"/>
      <c r="H6233" s="3"/>
      <c r="I6233" s="2"/>
      <c r="J6233"/>
      <c r="K6233"/>
      <c r="L6233"/>
      <c r="M6233"/>
      <c r="N6233"/>
      <c r="O6233"/>
      <c r="P6233"/>
      <c r="Q6233"/>
      <c r="R6233"/>
      <c r="S6233"/>
      <c r="T6233"/>
      <c r="U6233"/>
      <c r="V6233" s="2"/>
    </row>
    <row r="6234" spans="2:22" x14ac:dyDescent="0.2">
      <c r="B6234" s="2"/>
      <c r="C6234" s="2"/>
      <c r="D6234" s="2"/>
      <c r="E6234" s="2"/>
      <c r="F6234" s="2"/>
      <c r="G6234" s="3"/>
      <c r="H6234" s="3"/>
      <c r="I6234" s="2"/>
      <c r="J6234"/>
      <c r="K6234"/>
      <c r="L6234"/>
      <c r="M6234"/>
      <c r="N6234"/>
      <c r="O6234"/>
      <c r="P6234"/>
      <c r="Q6234"/>
      <c r="R6234"/>
      <c r="S6234"/>
      <c r="T6234"/>
      <c r="U6234"/>
      <c r="V6234" s="2"/>
    </row>
    <row r="6235" spans="2:22" x14ac:dyDescent="0.2">
      <c r="B6235" s="2"/>
      <c r="C6235" s="2"/>
      <c r="D6235" s="2"/>
      <c r="E6235" s="2"/>
      <c r="F6235" s="2"/>
      <c r="G6235" s="3"/>
      <c r="H6235" s="3"/>
      <c r="I6235" s="2"/>
      <c r="J6235"/>
      <c r="K6235"/>
      <c r="L6235"/>
      <c r="M6235"/>
      <c r="N6235"/>
      <c r="O6235"/>
      <c r="P6235"/>
      <c r="Q6235"/>
      <c r="R6235"/>
      <c r="S6235"/>
      <c r="T6235"/>
      <c r="U6235"/>
      <c r="V6235" s="2"/>
    </row>
    <row r="6236" spans="2:22" x14ac:dyDescent="0.2">
      <c r="B6236" s="2"/>
      <c r="C6236" s="2"/>
      <c r="D6236" s="2"/>
      <c r="E6236" s="2"/>
      <c r="F6236" s="2"/>
      <c r="G6236" s="3"/>
      <c r="H6236" s="3"/>
      <c r="I6236" s="2"/>
      <c r="J6236"/>
      <c r="K6236"/>
      <c r="L6236"/>
      <c r="M6236"/>
      <c r="N6236"/>
      <c r="O6236"/>
      <c r="P6236"/>
      <c r="Q6236"/>
      <c r="R6236"/>
      <c r="S6236"/>
      <c r="T6236"/>
      <c r="U6236"/>
      <c r="V6236" s="2"/>
    </row>
    <row r="6237" spans="2:22" x14ac:dyDescent="0.2">
      <c r="B6237" s="2"/>
      <c r="C6237" s="2"/>
      <c r="D6237" s="2"/>
      <c r="E6237" s="2"/>
      <c r="F6237" s="2"/>
      <c r="G6237" s="3"/>
      <c r="H6237" s="3"/>
      <c r="I6237" s="2"/>
      <c r="J6237"/>
      <c r="K6237"/>
      <c r="L6237"/>
      <c r="M6237"/>
      <c r="N6237"/>
      <c r="O6237"/>
      <c r="P6237"/>
      <c r="Q6237"/>
      <c r="R6237"/>
      <c r="S6237"/>
      <c r="T6237"/>
      <c r="U6237"/>
      <c r="V6237" s="2"/>
    </row>
    <row r="6238" spans="2:22" x14ac:dyDescent="0.2">
      <c r="B6238" s="2"/>
      <c r="C6238" s="2"/>
      <c r="D6238" s="2"/>
      <c r="E6238" s="2"/>
      <c r="F6238" s="2"/>
      <c r="G6238" s="3"/>
      <c r="H6238" s="3"/>
      <c r="I6238" s="2"/>
      <c r="J6238"/>
      <c r="K6238"/>
      <c r="L6238"/>
      <c r="M6238"/>
      <c r="N6238"/>
      <c r="O6238"/>
      <c r="P6238"/>
      <c r="Q6238"/>
      <c r="R6238"/>
      <c r="S6238"/>
      <c r="T6238"/>
      <c r="U6238"/>
      <c r="V6238" s="2"/>
    </row>
    <row r="6239" spans="2:22" x14ac:dyDescent="0.2">
      <c r="B6239" s="2"/>
      <c r="C6239" s="2"/>
      <c r="D6239" s="2"/>
      <c r="E6239" s="2"/>
      <c r="F6239" s="2"/>
      <c r="G6239" s="3"/>
      <c r="H6239" s="3"/>
      <c r="I6239" s="2"/>
      <c r="J6239"/>
      <c r="K6239"/>
      <c r="L6239"/>
      <c r="M6239"/>
      <c r="N6239"/>
      <c r="O6239"/>
      <c r="P6239"/>
      <c r="Q6239"/>
      <c r="R6239"/>
      <c r="S6239"/>
      <c r="T6239"/>
      <c r="U6239"/>
      <c r="V6239" s="2"/>
    </row>
    <row r="6240" spans="2:22" x14ac:dyDescent="0.2">
      <c r="B6240" s="2"/>
      <c r="C6240" s="2"/>
      <c r="D6240" s="2"/>
      <c r="E6240" s="2"/>
      <c r="F6240" s="2"/>
      <c r="G6240" s="3"/>
      <c r="H6240" s="3"/>
      <c r="I6240" s="2"/>
      <c r="J6240"/>
      <c r="K6240"/>
      <c r="L6240"/>
      <c r="M6240"/>
      <c r="N6240"/>
      <c r="O6240"/>
      <c r="P6240"/>
      <c r="Q6240"/>
      <c r="R6240"/>
      <c r="S6240"/>
      <c r="T6240"/>
      <c r="U6240"/>
      <c r="V6240" s="2"/>
    </row>
    <row r="6241" spans="2:22" x14ac:dyDescent="0.2">
      <c r="B6241" s="2"/>
      <c r="C6241" s="2"/>
      <c r="D6241" s="2"/>
      <c r="E6241" s="2"/>
      <c r="F6241" s="2"/>
      <c r="G6241" s="3"/>
      <c r="H6241" s="3"/>
      <c r="I6241" s="2"/>
      <c r="J6241"/>
      <c r="K6241"/>
      <c r="L6241"/>
      <c r="M6241"/>
      <c r="N6241"/>
      <c r="O6241"/>
      <c r="P6241"/>
      <c r="Q6241"/>
      <c r="R6241"/>
      <c r="S6241"/>
      <c r="T6241"/>
      <c r="U6241"/>
      <c r="V6241" s="2"/>
    </row>
    <row r="6242" spans="2:22" x14ac:dyDescent="0.2">
      <c r="B6242" s="2"/>
      <c r="C6242" s="2"/>
      <c r="D6242" s="2"/>
      <c r="E6242" s="2"/>
      <c r="F6242" s="2"/>
      <c r="G6242" s="3"/>
      <c r="H6242" s="3"/>
      <c r="I6242" s="2"/>
      <c r="J6242"/>
      <c r="K6242"/>
      <c r="L6242"/>
      <c r="M6242"/>
      <c r="N6242"/>
      <c r="O6242"/>
      <c r="P6242"/>
      <c r="Q6242"/>
      <c r="R6242"/>
      <c r="S6242"/>
      <c r="T6242"/>
      <c r="U6242"/>
      <c r="V6242" s="2"/>
    </row>
    <row r="6243" spans="2:22" x14ac:dyDescent="0.2">
      <c r="B6243" s="2"/>
      <c r="C6243" s="2"/>
      <c r="D6243" s="2"/>
      <c r="E6243" s="2"/>
      <c r="F6243" s="2"/>
      <c r="G6243" s="3"/>
      <c r="H6243" s="3"/>
      <c r="I6243" s="2"/>
      <c r="J6243"/>
      <c r="K6243"/>
      <c r="L6243"/>
      <c r="M6243"/>
      <c r="N6243"/>
      <c r="O6243"/>
      <c r="P6243"/>
      <c r="Q6243"/>
      <c r="R6243"/>
      <c r="S6243"/>
      <c r="T6243"/>
      <c r="U6243"/>
      <c r="V6243" s="2"/>
    </row>
    <row r="6244" spans="2:22" x14ac:dyDescent="0.2">
      <c r="B6244" s="2"/>
      <c r="C6244" s="2"/>
      <c r="D6244" s="2"/>
      <c r="E6244" s="2"/>
      <c r="F6244" s="2"/>
      <c r="G6244" s="3"/>
      <c r="H6244" s="3"/>
      <c r="I6244" s="2"/>
      <c r="J6244"/>
      <c r="K6244"/>
      <c r="L6244"/>
      <c r="M6244"/>
      <c r="N6244"/>
      <c r="O6244"/>
      <c r="P6244"/>
      <c r="Q6244"/>
      <c r="R6244"/>
      <c r="S6244"/>
      <c r="T6244"/>
      <c r="U6244"/>
      <c r="V6244" s="2"/>
    </row>
    <row r="6245" spans="2:22" x14ac:dyDescent="0.2">
      <c r="B6245" s="2"/>
      <c r="C6245" s="2"/>
      <c r="D6245" s="2"/>
      <c r="E6245" s="2"/>
      <c r="F6245" s="2"/>
      <c r="G6245" s="3"/>
      <c r="H6245" s="3"/>
      <c r="I6245" s="2"/>
      <c r="J6245"/>
      <c r="K6245"/>
      <c r="L6245"/>
      <c r="M6245"/>
      <c r="N6245"/>
      <c r="O6245"/>
      <c r="P6245"/>
      <c r="Q6245"/>
      <c r="R6245"/>
      <c r="S6245"/>
      <c r="T6245"/>
      <c r="U6245"/>
      <c r="V6245" s="2"/>
    </row>
    <row r="6246" spans="2:22" x14ac:dyDescent="0.2">
      <c r="B6246" s="2"/>
      <c r="C6246" s="2"/>
      <c r="D6246" s="2"/>
      <c r="E6246" s="2"/>
      <c r="F6246" s="2"/>
      <c r="G6246" s="3"/>
      <c r="H6246" s="3"/>
      <c r="I6246" s="2"/>
      <c r="J6246"/>
      <c r="K6246"/>
      <c r="L6246"/>
      <c r="M6246"/>
      <c r="N6246"/>
      <c r="O6246"/>
      <c r="P6246"/>
      <c r="Q6246"/>
      <c r="R6246"/>
      <c r="S6246"/>
      <c r="T6246"/>
      <c r="U6246"/>
      <c r="V6246" s="2"/>
    </row>
    <row r="6247" spans="2:22" x14ac:dyDescent="0.2">
      <c r="B6247" s="2"/>
      <c r="C6247" s="2"/>
      <c r="D6247" s="2"/>
      <c r="E6247" s="2"/>
      <c r="F6247" s="2"/>
      <c r="G6247" s="3"/>
      <c r="H6247" s="3"/>
      <c r="I6247" s="2"/>
      <c r="J6247"/>
      <c r="K6247"/>
      <c r="L6247"/>
      <c r="M6247"/>
      <c r="N6247"/>
      <c r="O6247"/>
      <c r="P6247"/>
      <c r="Q6247"/>
      <c r="R6247"/>
      <c r="S6247"/>
      <c r="T6247"/>
      <c r="U6247"/>
      <c r="V6247" s="2"/>
    </row>
    <row r="6248" spans="2:22" x14ac:dyDescent="0.2">
      <c r="B6248" s="2"/>
      <c r="C6248" s="2"/>
      <c r="D6248" s="2"/>
      <c r="E6248" s="2"/>
      <c r="F6248" s="2"/>
      <c r="G6248" s="3"/>
      <c r="H6248" s="3"/>
      <c r="I6248" s="2"/>
      <c r="J6248"/>
      <c r="K6248"/>
      <c r="L6248"/>
      <c r="M6248"/>
      <c r="N6248"/>
      <c r="O6248"/>
      <c r="P6248"/>
      <c r="Q6248"/>
      <c r="R6248"/>
      <c r="S6248"/>
      <c r="T6248"/>
      <c r="U6248"/>
      <c r="V6248" s="2"/>
    </row>
    <row r="6249" spans="2:22" x14ac:dyDescent="0.2">
      <c r="B6249" s="2"/>
      <c r="C6249" s="2"/>
      <c r="D6249" s="2"/>
      <c r="E6249" s="2"/>
      <c r="F6249" s="2"/>
      <c r="G6249" s="3"/>
      <c r="H6249" s="3"/>
      <c r="I6249" s="2"/>
      <c r="J6249"/>
      <c r="K6249"/>
      <c r="L6249"/>
      <c r="M6249"/>
      <c r="N6249"/>
      <c r="O6249"/>
      <c r="P6249"/>
      <c r="Q6249"/>
      <c r="R6249"/>
      <c r="S6249"/>
      <c r="T6249"/>
      <c r="U6249"/>
      <c r="V6249" s="2"/>
    </row>
    <row r="6250" spans="2:22" x14ac:dyDescent="0.2">
      <c r="B6250" s="2"/>
      <c r="C6250" s="2"/>
      <c r="D6250" s="2"/>
      <c r="E6250" s="2"/>
      <c r="F6250" s="2"/>
      <c r="G6250" s="3"/>
      <c r="H6250" s="3"/>
      <c r="I6250" s="2"/>
      <c r="J6250"/>
      <c r="K6250"/>
      <c r="L6250"/>
      <c r="M6250"/>
      <c r="N6250"/>
      <c r="O6250"/>
      <c r="P6250"/>
      <c r="Q6250"/>
      <c r="R6250"/>
      <c r="S6250"/>
      <c r="T6250"/>
      <c r="U6250"/>
      <c r="V6250" s="2"/>
    </row>
    <row r="6251" spans="2:22" x14ac:dyDescent="0.2">
      <c r="B6251" s="2"/>
      <c r="C6251" s="2"/>
      <c r="D6251" s="2"/>
      <c r="E6251" s="2"/>
      <c r="F6251" s="2"/>
      <c r="G6251" s="3"/>
      <c r="H6251" s="3"/>
      <c r="I6251" s="2"/>
      <c r="J6251"/>
      <c r="K6251"/>
      <c r="L6251"/>
      <c r="M6251"/>
      <c r="N6251"/>
      <c r="O6251"/>
      <c r="P6251"/>
      <c r="Q6251"/>
      <c r="R6251"/>
      <c r="S6251"/>
      <c r="T6251"/>
      <c r="U6251"/>
      <c r="V6251" s="2"/>
    </row>
    <row r="6252" spans="2:22" x14ac:dyDescent="0.2">
      <c r="B6252" s="2"/>
      <c r="C6252" s="2"/>
      <c r="D6252" s="2"/>
      <c r="E6252" s="2"/>
      <c r="F6252" s="2"/>
      <c r="G6252" s="3"/>
      <c r="H6252" s="3"/>
      <c r="I6252" s="2"/>
      <c r="J6252"/>
      <c r="K6252"/>
      <c r="L6252"/>
      <c r="M6252"/>
      <c r="N6252"/>
      <c r="O6252"/>
      <c r="P6252"/>
      <c r="Q6252"/>
      <c r="R6252"/>
      <c r="S6252"/>
      <c r="T6252"/>
      <c r="U6252"/>
      <c r="V6252" s="2"/>
    </row>
    <row r="6253" spans="2:22" x14ac:dyDescent="0.2">
      <c r="B6253" s="2"/>
      <c r="C6253" s="2"/>
      <c r="D6253" s="2"/>
      <c r="E6253" s="2"/>
      <c r="F6253" s="2"/>
      <c r="G6253" s="3"/>
      <c r="H6253" s="3"/>
      <c r="I6253" s="2"/>
      <c r="J6253"/>
      <c r="K6253"/>
      <c r="L6253"/>
      <c r="M6253"/>
      <c r="N6253"/>
      <c r="O6253"/>
      <c r="P6253"/>
      <c r="Q6253"/>
      <c r="R6253"/>
      <c r="S6253"/>
      <c r="T6253"/>
      <c r="U6253"/>
      <c r="V6253" s="2"/>
    </row>
    <row r="6254" spans="2:22" x14ac:dyDescent="0.2">
      <c r="B6254" s="2"/>
      <c r="C6254" s="2"/>
      <c r="D6254" s="2"/>
      <c r="E6254" s="2"/>
      <c r="F6254" s="2"/>
      <c r="G6254" s="3"/>
      <c r="H6254" s="3"/>
      <c r="I6254" s="2"/>
      <c r="J6254"/>
      <c r="K6254"/>
      <c r="L6254"/>
      <c r="M6254"/>
      <c r="N6254"/>
      <c r="O6254"/>
      <c r="P6254"/>
      <c r="Q6254"/>
      <c r="R6254"/>
      <c r="S6254"/>
      <c r="T6254"/>
      <c r="U6254"/>
      <c r="V6254" s="2"/>
    </row>
    <row r="6255" spans="2:22" x14ac:dyDescent="0.2">
      <c r="B6255" s="2"/>
      <c r="C6255" s="2"/>
      <c r="D6255" s="2"/>
      <c r="E6255" s="2"/>
      <c r="F6255" s="2"/>
      <c r="G6255" s="3"/>
      <c r="H6255" s="3"/>
      <c r="I6255" s="2"/>
      <c r="J6255"/>
      <c r="K6255"/>
      <c r="L6255"/>
      <c r="M6255"/>
      <c r="N6255"/>
      <c r="O6255"/>
      <c r="P6255"/>
      <c r="Q6255"/>
      <c r="R6255"/>
      <c r="S6255"/>
      <c r="T6255"/>
      <c r="U6255"/>
      <c r="V6255" s="2"/>
    </row>
    <row r="6256" spans="2:22" x14ac:dyDescent="0.2">
      <c r="B6256" s="2"/>
      <c r="C6256" s="2"/>
      <c r="D6256" s="2"/>
      <c r="E6256" s="2"/>
      <c r="F6256" s="2"/>
      <c r="G6256" s="3"/>
      <c r="H6256" s="3"/>
      <c r="I6256" s="2"/>
      <c r="J6256"/>
      <c r="K6256"/>
      <c r="L6256"/>
      <c r="M6256"/>
      <c r="N6256"/>
      <c r="O6256"/>
      <c r="P6256"/>
      <c r="Q6256"/>
      <c r="R6256"/>
      <c r="S6256"/>
      <c r="T6256"/>
      <c r="U6256"/>
      <c r="V6256" s="2"/>
    </row>
    <row r="6257" spans="2:22" x14ac:dyDescent="0.2">
      <c r="B6257" s="2"/>
      <c r="C6257" s="2"/>
      <c r="D6257" s="2"/>
      <c r="E6257" s="2"/>
      <c r="F6257" s="2"/>
      <c r="G6257" s="3"/>
      <c r="H6257" s="3"/>
      <c r="I6257" s="2"/>
      <c r="J6257"/>
      <c r="K6257"/>
      <c r="L6257"/>
      <c r="M6257"/>
      <c r="N6257"/>
      <c r="O6257"/>
      <c r="P6257"/>
      <c r="Q6257"/>
      <c r="R6257"/>
      <c r="S6257"/>
      <c r="T6257"/>
      <c r="U6257"/>
      <c r="V6257" s="2"/>
    </row>
    <row r="6258" spans="2:22" x14ac:dyDescent="0.2">
      <c r="B6258" s="2"/>
      <c r="C6258" s="2"/>
      <c r="D6258" s="2"/>
      <c r="E6258" s="2"/>
      <c r="F6258" s="2"/>
      <c r="G6258" s="3"/>
      <c r="H6258" s="3"/>
      <c r="I6258" s="2"/>
      <c r="J6258"/>
      <c r="K6258"/>
      <c r="L6258"/>
      <c r="M6258"/>
      <c r="N6258"/>
      <c r="O6258"/>
      <c r="P6258"/>
      <c r="Q6258"/>
      <c r="R6258"/>
      <c r="S6258"/>
      <c r="T6258"/>
      <c r="U6258"/>
      <c r="V6258" s="2"/>
    </row>
    <row r="6259" spans="2:22" x14ac:dyDescent="0.2">
      <c r="B6259" s="2"/>
      <c r="C6259" s="2"/>
      <c r="D6259" s="2"/>
      <c r="E6259" s="2"/>
      <c r="F6259" s="2"/>
      <c r="G6259" s="3"/>
      <c r="H6259" s="3"/>
      <c r="I6259" s="2"/>
      <c r="J6259"/>
      <c r="K6259"/>
      <c r="L6259"/>
      <c r="M6259"/>
      <c r="N6259"/>
      <c r="O6259"/>
      <c r="P6259"/>
      <c r="Q6259"/>
      <c r="R6259"/>
      <c r="S6259"/>
      <c r="T6259"/>
      <c r="U6259"/>
      <c r="V6259" s="2"/>
    </row>
    <row r="6260" spans="2:22" x14ac:dyDescent="0.2">
      <c r="B6260" s="2"/>
      <c r="C6260" s="2"/>
      <c r="D6260" s="2"/>
      <c r="E6260" s="2"/>
      <c r="F6260" s="2"/>
      <c r="G6260" s="3"/>
      <c r="H6260" s="3"/>
      <c r="I6260" s="2"/>
      <c r="J6260"/>
      <c r="K6260"/>
      <c r="L6260"/>
      <c r="M6260"/>
      <c r="N6260"/>
      <c r="O6260"/>
      <c r="P6260"/>
      <c r="Q6260"/>
      <c r="R6260"/>
      <c r="S6260"/>
      <c r="T6260"/>
      <c r="U6260"/>
      <c r="V6260" s="2"/>
    </row>
    <row r="6261" spans="2:22" x14ac:dyDescent="0.2">
      <c r="B6261" s="2"/>
      <c r="C6261" s="2"/>
      <c r="D6261" s="2"/>
      <c r="E6261" s="2"/>
      <c r="F6261" s="2"/>
      <c r="G6261" s="3"/>
      <c r="H6261" s="3"/>
      <c r="I6261" s="2"/>
      <c r="J6261"/>
      <c r="K6261"/>
      <c r="L6261"/>
      <c r="M6261"/>
      <c r="N6261"/>
      <c r="O6261"/>
      <c r="P6261"/>
      <c r="Q6261"/>
      <c r="R6261"/>
      <c r="S6261"/>
      <c r="T6261"/>
      <c r="U6261"/>
      <c r="V6261" s="2"/>
    </row>
    <row r="6262" spans="2:22" x14ac:dyDescent="0.2">
      <c r="B6262" s="2"/>
      <c r="C6262" s="2"/>
      <c r="D6262" s="2"/>
      <c r="E6262" s="2"/>
      <c r="F6262" s="2"/>
      <c r="G6262" s="3"/>
      <c r="H6262" s="3"/>
      <c r="I6262" s="2"/>
      <c r="J6262"/>
      <c r="K6262"/>
      <c r="L6262"/>
      <c r="M6262"/>
      <c r="N6262"/>
      <c r="O6262"/>
      <c r="P6262"/>
      <c r="Q6262"/>
      <c r="R6262"/>
      <c r="S6262"/>
      <c r="T6262"/>
      <c r="U6262"/>
      <c r="V6262" s="2"/>
    </row>
    <row r="6263" spans="2:22" x14ac:dyDescent="0.2">
      <c r="B6263" s="2"/>
      <c r="C6263" s="2"/>
      <c r="D6263" s="2"/>
      <c r="E6263" s="2"/>
      <c r="F6263" s="2"/>
      <c r="G6263" s="3"/>
      <c r="H6263" s="3"/>
      <c r="I6263" s="2"/>
      <c r="J6263"/>
      <c r="K6263"/>
      <c r="L6263"/>
      <c r="M6263"/>
      <c r="N6263"/>
      <c r="O6263"/>
      <c r="P6263"/>
      <c r="Q6263"/>
      <c r="R6263"/>
      <c r="S6263"/>
      <c r="T6263"/>
      <c r="U6263"/>
      <c r="V6263" s="2"/>
    </row>
    <row r="6264" spans="2:22" x14ac:dyDescent="0.2">
      <c r="B6264" s="2"/>
      <c r="C6264" s="2"/>
      <c r="D6264" s="2"/>
      <c r="E6264" s="2"/>
      <c r="F6264" s="2"/>
      <c r="G6264" s="3"/>
      <c r="H6264" s="3"/>
      <c r="I6264" s="2"/>
      <c r="J6264"/>
      <c r="K6264"/>
      <c r="L6264"/>
      <c r="M6264"/>
      <c r="N6264"/>
      <c r="O6264"/>
      <c r="P6264"/>
      <c r="Q6264"/>
      <c r="R6264"/>
      <c r="S6264"/>
      <c r="T6264"/>
      <c r="U6264"/>
      <c r="V6264" s="2"/>
    </row>
    <row r="6265" spans="2:22" x14ac:dyDescent="0.2">
      <c r="B6265" s="2"/>
      <c r="C6265" s="2"/>
      <c r="D6265" s="2"/>
      <c r="E6265" s="2"/>
      <c r="F6265" s="2"/>
      <c r="G6265" s="3"/>
      <c r="H6265" s="3"/>
      <c r="I6265" s="2"/>
      <c r="J6265"/>
      <c r="K6265"/>
      <c r="L6265"/>
      <c r="M6265"/>
      <c r="N6265"/>
      <c r="O6265"/>
      <c r="P6265"/>
      <c r="Q6265"/>
      <c r="R6265"/>
      <c r="S6265"/>
      <c r="T6265"/>
      <c r="U6265"/>
      <c r="V6265" s="2"/>
    </row>
    <row r="6266" spans="2:22" x14ac:dyDescent="0.2">
      <c r="B6266" s="2"/>
      <c r="C6266" s="2"/>
      <c r="D6266" s="2"/>
      <c r="E6266" s="2"/>
      <c r="F6266" s="2"/>
      <c r="G6266" s="3"/>
      <c r="H6266" s="3"/>
      <c r="I6266" s="2"/>
      <c r="J6266"/>
      <c r="K6266"/>
      <c r="L6266"/>
      <c r="M6266"/>
      <c r="N6266"/>
      <c r="O6266"/>
      <c r="P6266"/>
      <c r="Q6266"/>
      <c r="R6266"/>
      <c r="S6266"/>
      <c r="T6266"/>
      <c r="U6266"/>
      <c r="V6266" s="2"/>
    </row>
    <row r="6267" spans="2:22" x14ac:dyDescent="0.2">
      <c r="B6267" s="2"/>
      <c r="C6267" s="2"/>
      <c r="D6267" s="2"/>
      <c r="E6267" s="2"/>
      <c r="F6267" s="2"/>
      <c r="G6267" s="3"/>
      <c r="H6267" s="3"/>
      <c r="I6267" s="2"/>
      <c r="J6267"/>
      <c r="K6267"/>
      <c r="L6267"/>
      <c r="M6267"/>
      <c r="N6267"/>
      <c r="O6267"/>
      <c r="P6267"/>
      <c r="Q6267"/>
      <c r="R6267"/>
      <c r="S6267"/>
      <c r="T6267"/>
      <c r="U6267"/>
      <c r="V6267" s="2"/>
    </row>
    <row r="6268" spans="2:22" x14ac:dyDescent="0.2">
      <c r="B6268" s="2"/>
      <c r="C6268" s="2"/>
      <c r="D6268" s="2"/>
      <c r="E6268" s="2"/>
      <c r="F6268" s="2"/>
      <c r="G6268" s="3"/>
      <c r="H6268" s="3"/>
      <c r="I6268" s="2"/>
      <c r="J6268"/>
      <c r="K6268"/>
      <c r="L6268"/>
      <c r="M6268"/>
      <c r="N6268"/>
      <c r="O6268"/>
      <c r="P6268"/>
      <c r="Q6268"/>
      <c r="R6268"/>
      <c r="S6268"/>
      <c r="T6268"/>
      <c r="U6268"/>
      <c r="V6268" s="2"/>
    </row>
    <row r="6269" spans="2:22" x14ac:dyDescent="0.2">
      <c r="B6269" s="2"/>
      <c r="C6269" s="2"/>
      <c r="D6269" s="2"/>
      <c r="E6269" s="2"/>
      <c r="F6269" s="2"/>
      <c r="G6269" s="3"/>
      <c r="H6269" s="3"/>
      <c r="I6269" s="2"/>
      <c r="J6269"/>
      <c r="K6269"/>
      <c r="L6269"/>
      <c r="M6269"/>
      <c r="N6269"/>
      <c r="O6269"/>
      <c r="P6269"/>
      <c r="Q6269"/>
      <c r="R6269"/>
      <c r="S6269"/>
      <c r="T6269"/>
      <c r="U6269"/>
      <c r="V6269" s="2"/>
    </row>
    <row r="6270" spans="2:22" x14ac:dyDescent="0.2">
      <c r="B6270" s="2"/>
      <c r="C6270" s="2"/>
      <c r="D6270" s="2"/>
      <c r="E6270" s="2"/>
      <c r="F6270" s="2"/>
      <c r="G6270" s="3"/>
      <c r="H6270" s="3"/>
      <c r="I6270" s="2"/>
      <c r="J6270"/>
      <c r="K6270"/>
      <c r="L6270"/>
      <c r="M6270"/>
      <c r="N6270"/>
      <c r="O6270"/>
      <c r="P6270"/>
      <c r="Q6270"/>
      <c r="R6270"/>
      <c r="S6270"/>
      <c r="T6270"/>
      <c r="U6270"/>
      <c r="V6270" s="2"/>
    </row>
    <row r="6271" spans="2:22" x14ac:dyDescent="0.2">
      <c r="B6271" s="2"/>
      <c r="C6271" s="2"/>
      <c r="D6271" s="2"/>
      <c r="E6271" s="2"/>
      <c r="F6271" s="2"/>
      <c r="G6271" s="3"/>
      <c r="H6271" s="3"/>
      <c r="I6271" s="2"/>
      <c r="J6271"/>
      <c r="K6271"/>
      <c r="L6271"/>
      <c r="M6271"/>
      <c r="N6271"/>
      <c r="O6271"/>
      <c r="P6271"/>
      <c r="Q6271"/>
      <c r="R6271"/>
      <c r="S6271"/>
      <c r="T6271"/>
      <c r="U6271"/>
      <c r="V6271" s="2"/>
    </row>
    <row r="6272" spans="2:22" x14ac:dyDescent="0.2">
      <c r="B6272" s="2"/>
      <c r="C6272" s="2"/>
      <c r="D6272" s="2"/>
      <c r="E6272" s="2"/>
      <c r="F6272" s="2"/>
      <c r="G6272" s="3"/>
      <c r="H6272" s="3"/>
      <c r="I6272" s="2"/>
      <c r="J6272"/>
      <c r="K6272"/>
      <c r="L6272"/>
      <c r="M6272"/>
      <c r="N6272"/>
      <c r="O6272"/>
      <c r="P6272"/>
      <c r="Q6272"/>
      <c r="R6272"/>
      <c r="S6272"/>
      <c r="T6272"/>
      <c r="U6272"/>
      <c r="V6272" s="2"/>
    </row>
    <row r="6273" spans="2:22" x14ac:dyDescent="0.2">
      <c r="B6273" s="2"/>
      <c r="C6273" s="2"/>
      <c r="D6273" s="2"/>
      <c r="E6273" s="2"/>
      <c r="F6273" s="2"/>
      <c r="G6273" s="3"/>
      <c r="H6273" s="3"/>
      <c r="I6273" s="2"/>
      <c r="J6273"/>
      <c r="K6273"/>
      <c r="L6273"/>
      <c r="M6273"/>
      <c r="N6273"/>
      <c r="O6273"/>
      <c r="P6273"/>
      <c r="Q6273"/>
      <c r="R6273"/>
      <c r="S6273"/>
      <c r="T6273"/>
      <c r="U6273"/>
      <c r="V6273" s="2"/>
    </row>
    <row r="6274" spans="2:22" x14ac:dyDescent="0.2">
      <c r="B6274" s="2"/>
      <c r="C6274" s="2"/>
      <c r="D6274" s="2"/>
      <c r="E6274" s="2"/>
      <c r="F6274" s="2"/>
      <c r="G6274" s="3"/>
      <c r="H6274" s="3"/>
      <c r="I6274" s="2"/>
      <c r="J6274"/>
      <c r="K6274"/>
      <c r="L6274"/>
      <c r="M6274"/>
      <c r="N6274"/>
      <c r="O6274"/>
      <c r="P6274"/>
      <c r="Q6274"/>
      <c r="R6274"/>
      <c r="S6274"/>
      <c r="T6274"/>
      <c r="U6274"/>
      <c r="V6274" s="2"/>
    </row>
    <row r="6275" spans="2:22" x14ac:dyDescent="0.2">
      <c r="B6275" s="2"/>
      <c r="C6275" s="2"/>
      <c r="D6275" s="2"/>
      <c r="E6275" s="2"/>
      <c r="F6275" s="2"/>
      <c r="G6275" s="3"/>
      <c r="H6275" s="3"/>
      <c r="I6275" s="2"/>
      <c r="J6275"/>
      <c r="K6275"/>
      <c r="L6275"/>
      <c r="M6275"/>
      <c r="N6275"/>
      <c r="O6275"/>
      <c r="P6275"/>
      <c r="Q6275"/>
      <c r="R6275"/>
      <c r="S6275"/>
      <c r="T6275"/>
      <c r="U6275"/>
      <c r="V6275" s="2"/>
    </row>
    <row r="6276" spans="2:22" x14ac:dyDescent="0.2">
      <c r="B6276" s="2"/>
      <c r="C6276" s="2"/>
      <c r="D6276" s="2"/>
      <c r="E6276" s="2"/>
      <c r="F6276" s="2"/>
      <c r="G6276" s="3"/>
      <c r="H6276" s="3"/>
      <c r="I6276" s="2"/>
      <c r="J6276"/>
      <c r="K6276"/>
      <c r="L6276"/>
      <c r="M6276"/>
      <c r="N6276"/>
      <c r="O6276"/>
      <c r="P6276"/>
      <c r="Q6276"/>
      <c r="R6276"/>
      <c r="S6276"/>
      <c r="T6276"/>
      <c r="U6276"/>
      <c r="V6276" s="2"/>
    </row>
    <row r="6277" spans="2:22" x14ac:dyDescent="0.2">
      <c r="B6277" s="2"/>
      <c r="C6277" s="2"/>
      <c r="D6277" s="2"/>
      <c r="E6277" s="2"/>
      <c r="F6277" s="2"/>
      <c r="G6277" s="3"/>
      <c r="H6277" s="3"/>
      <c r="I6277" s="2"/>
      <c r="J6277"/>
      <c r="K6277"/>
      <c r="L6277"/>
      <c r="M6277"/>
      <c r="N6277"/>
      <c r="O6277"/>
      <c r="P6277"/>
      <c r="Q6277"/>
      <c r="R6277"/>
      <c r="S6277"/>
      <c r="T6277"/>
      <c r="U6277"/>
      <c r="V6277" s="2"/>
    </row>
    <row r="6278" spans="2:22" x14ac:dyDescent="0.2">
      <c r="B6278" s="2"/>
      <c r="C6278" s="2"/>
      <c r="D6278" s="2"/>
      <c r="E6278" s="2"/>
      <c r="F6278" s="2"/>
      <c r="G6278" s="3"/>
      <c r="H6278" s="3"/>
      <c r="I6278" s="2"/>
      <c r="J6278"/>
      <c r="K6278"/>
      <c r="L6278"/>
      <c r="M6278"/>
      <c r="N6278"/>
      <c r="O6278"/>
      <c r="P6278"/>
      <c r="Q6278"/>
      <c r="R6278"/>
      <c r="S6278"/>
      <c r="T6278"/>
      <c r="U6278"/>
      <c r="V6278" s="2"/>
    </row>
    <row r="6279" spans="2:22" x14ac:dyDescent="0.2">
      <c r="B6279" s="2"/>
      <c r="C6279" s="2"/>
      <c r="D6279" s="2"/>
      <c r="E6279" s="2"/>
      <c r="F6279" s="2"/>
      <c r="G6279" s="3"/>
      <c r="H6279" s="3"/>
      <c r="I6279" s="2"/>
      <c r="J6279"/>
      <c r="K6279"/>
      <c r="L6279"/>
      <c r="M6279"/>
      <c r="N6279"/>
      <c r="O6279"/>
      <c r="P6279"/>
      <c r="Q6279"/>
      <c r="R6279"/>
      <c r="S6279"/>
      <c r="T6279"/>
      <c r="U6279"/>
      <c r="V6279" s="2"/>
    </row>
    <row r="6280" spans="2:22" x14ac:dyDescent="0.2">
      <c r="B6280" s="2"/>
      <c r="C6280" s="2"/>
      <c r="D6280" s="2"/>
      <c r="E6280" s="2"/>
      <c r="F6280" s="2"/>
      <c r="G6280" s="3"/>
      <c r="H6280" s="3"/>
      <c r="I6280" s="2"/>
      <c r="J6280"/>
      <c r="K6280"/>
      <c r="L6280"/>
      <c r="M6280"/>
      <c r="N6280"/>
      <c r="O6280"/>
      <c r="P6280"/>
      <c r="Q6280"/>
      <c r="R6280"/>
      <c r="S6280"/>
      <c r="T6280"/>
      <c r="U6280"/>
      <c r="V6280" s="2"/>
    </row>
    <row r="6281" spans="2:22" x14ac:dyDescent="0.2">
      <c r="B6281" s="2"/>
      <c r="C6281" s="2"/>
      <c r="D6281" s="2"/>
      <c r="E6281" s="2"/>
      <c r="F6281" s="2"/>
      <c r="G6281" s="3"/>
      <c r="H6281" s="3"/>
      <c r="I6281" s="2"/>
      <c r="J6281"/>
      <c r="K6281"/>
      <c r="L6281"/>
      <c r="M6281"/>
      <c r="N6281"/>
      <c r="O6281"/>
      <c r="P6281"/>
      <c r="Q6281"/>
      <c r="R6281"/>
      <c r="S6281"/>
      <c r="T6281"/>
      <c r="U6281"/>
      <c r="V6281" s="2"/>
    </row>
    <row r="6282" spans="2:22" x14ac:dyDescent="0.2">
      <c r="B6282" s="2"/>
      <c r="C6282" s="2"/>
      <c r="D6282" s="2"/>
      <c r="E6282" s="2"/>
      <c r="F6282" s="2"/>
      <c r="G6282" s="3"/>
      <c r="H6282" s="3"/>
      <c r="I6282" s="2"/>
      <c r="J6282"/>
      <c r="K6282"/>
      <c r="L6282"/>
      <c r="M6282"/>
      <c r="N6282"/>
      <c r="O6282"/>
      <c r="P6282"/>
      <c r="Q6282"/>
      <c r="R6282"/>
      <c r="S6282"/>
      <c r="T6282"/>
      <c r="U6282"/>
      <c r="V6282" s="2"/>
    </row>
    <row r="6283" spans="2:22" x14ac:dyDescent="0.2">
      <c r="B6283" s="2"/>
      <c r="C6283" s="2"/>
      <c r="D6283" s="2"/>
      <c r="E6283" s="2"/>
      <c r="F6283" s="2"/>
      <c r="G6283" s="3"/>
      <c r="H6283" s="3"/>
      <c r="I6283" s="2"/>
      <c r="J6283"/>
      <c r="K6283"/>
      <c r="L6283"/>
      <c r="M6283"/>
      <c r="N6283"/>
      <c r="O6283"/>
      <c r="P6283"/>
      <c r="Q6283"/>
      <c r="R6283"/>
      <c r="S6283"/>
      <c r="T6283"/>
      <c r="U6283"/>
      <c r="V6283" s="2"/>
    </row>
    <row r="6284" spans="2:22" x14ac:dyDescent="0.2">
      <c r="B6284" s="2"/>
      <c r="C6284" s="2"/>
      <c r="D6284" s="2"/>
      <c r="E6284" s="2"/>
      <c r="F6284" s="2"/>
      <c r="G6284" s="3"/>
      <c r="H6284" s="3"/>
      <c r="I6284" s="2"/>
      <c r="J6284"/>
      <c r="K6284"/>
      <c r="L6284"/>
      <c r="M6284"/>
      <c r="N6284"/>
      <c r="O6284"/>
      <c r="P6284"/>
      <c r="Q6284"/>
      <c r="R6284"/>
      <c r="S6284"/>
      <c r="T6284"/>
      <c r="U6284"/>
      <c r="V6284" s="2"/>
    </row>
    <row r="6285" spans="2:22" x14ac:dyDescent="0.2">
      <c r="B6285" s="2"/>
      <c r="C6285" s="2"/>
      <c r="D6285" s="2"/>
      <c r="E6285" s="2"/>
      <c r="F6285" s="2"/>
      <c r="G6285" s="3"/>
      <c r="H6285" s="3"/>
      <c r="I6285" s="2"/>
      <c r="J6285"/>
      <c r="K6285"/>
      <c r="L6285"/>
      <c r="M6285"/>
      <c r="N6285"/>
      <c r="O6285"/>
      <c r="P6285"/>
      <c r="Q6285"/>
      <c r="R6285"/>
      <c r="S6285"/>
      <c r="T6285"/>
      <c r="U6285"/>
      <c r="V6285" s="2"/>
    </row>
    <row r="6286" spans="2:22" x14ac:dyDescent="0.2">
      <c r="B6286" s="2"/>
      <c r="C6286" s="2"/>
      <c r="D6286" s="2"/>
      <c r="E6286" s="2"/>
      <c r="F6286" s="2"/>
      <c r="G6286" s="3"/>
      <c r="H6286" s="3"/>
      <c r="I6286" s="2"/>
      <c r="J6286"/>
      <c r="K6286"/>
      <c r="L6286"/>
      <c r="M6286"/>
      <c r="N6286"/>
      <c r="O6286"/>
      <c r="P6286"/>
      <c r="Q6286"/>
      <c r="R6286"/>
      <c r="S6286"/>
      <c r="T6286"/>
      <c r="U6286"/>
      <c r="V6286" s="2"/>
    </row>
    <row r="6287" spans="2:22" x14ac:dyDescent="0.2">
      <c r="B6287" s="2"/>
      <c r="C6287" s="2"/>
      <c r="D6287" s="2"/>
      <c r="E6287" s="2"/>
      <c r="F6287" s="2"/>
      <c r="G6287" s="3"/>
      <c r="H6287" s="3"/>
      <c r="I6287" s="2"/>
      <c r="J6287"/>
      <c r="K6287"/>
      <c r="L6287"/>
      <c r="M6287"/>
      <c r="N6287"/>
      <c r="O6287"/>
      <c r="P6287"/>
      <c r="Q6287"/>
      <c r="R6287"/>
      <c r="S6287"/>
      <c r="T6287"/>
      <c r="U6287"/>
      <c r="V6287" s="2"/>
    </row>
    <row r="6288" spans="2:22" x14ac:dyDescent="0.2">
      <c r="B6288" s="2"/>
      <c r="C6288" s="2"/>
      <c r="D6288" s="2"/>
      <c r="E6288" s="2"/>
      <c r="F6288" s="2"/>
      <c r="G6288" s="3"/>
      <c r="H6288" s="3"/>
      <c r="I6288" s="2"/>
      <c r="J6288"/>
      <c r="K6288"/>
      <c r="L6288"/>
      <c r="M6288"/>
      <c r="N6288"/>
      <c r="O6288"/>
      <c r="P6288"/>
      <c r="Q6288"/>
      <c r="R6288"/>
      <c r="S6288"/>
      <c r="T6288"/>
      <c r="U6288"/>
      <c r="V6288" s="2"/>
    </row>
    <row r="6289" spans="2:22" x14ac:dyDescent="0.2">
      <c r="B6289" s="2"/>
      <c r="C6289" s="2"/>
      <c r="D6289" s="2"/>
      <c r="E6289" s="2"/>
      <c r="F6289" s="2"/>
      <c r="G6289" s="3"/>
      <c r="H6289" s="3"/>
      <c r="I6289" s="2"/>
      <c r="J6289"/>
      <c r="K6289"/>
      <c r="L6289"/>
      <c r="M6289"/>
      <c r="N6289"/>
      <c r="O6289"/>
      <c r="P6289"/>
      <c r="Q6289"/>
      <c r="R6289"/>
      <c r="S6289"/>
      <c r="T6289"/>
      <c r="U6289"/>
      <c r="V6289" s="2"/>
    </row>
    <row r="6290" spans="2:22" x14ac:dyDescent="0.2">
      <c r="B6290" s="2"/>
      <c r="C6290" s="2"/>
      <c r="D6290" s="2"/>
      <c r="E6290" s="2"/>
      <c r="F6290" s="2"/>
      <c r="G6290" s="3"/>
      <c r="H6290" s="3"/>
      <c r="I6290" s="2"/>
      <c r="J6290"/>
      <c r="K6290"/>
      <c r="L6290"/>
      <c r="M6290"/>
      <c r="N6290"/>
      <c r="O6290"/>
      <c r="P6290"/>
      <c r="Q6290"/>
      <c r="R6290"/>
      <c r="S6290"/>
      <c r="T6290"/>
      <c r="U6290"/>
      <c r="V6290" s="2"/>
    </row>
    <row r="6291" spans="2:22" x14ac:dyDescent="0.2">
      <c r="B6291" s="2"/>
      <c r="C6291" s="2"/>
      <c r="D6291" s="2"/>
      <c r="E6291" s="2"/>
      <c r="F6291" s="2"/>
      <c r="G6291" s="3"/>
      <c r="H6291" s="3"/>
      <c r="I6291" s="2"/>
      <c r="J6291"/>
      <c r="K6291"/>
      <c r="L6291"/>
      <c r="M6291"/>
      <c r="N6291"/>
      <c r="O6291"/>
      <c r="P6291"/>
      <c r="Q6291"/>
      <c r="R6291"/>
      <c r="S6291"/>
      <c r="T6291"/>
      <c r="U6291"/>
      <c r="V6291" s="2"/>
    </row>
    <row r="6292" spans="2:22" x14ac:dyDescent="0.2">
      <c r="B6292" s="2"/>
      <c r="C6292" s="2"/>
      <c r="D6292" s="2"/>
      <c r="E6292" s="2"/>
      <c r="F6292" s="2"/>
      <c r="G6292" s="3"/>
      <c r="H6292" s="3"/>
      <c r="I6292" s="2"/>
      <c r="J6292"/>
      <c r="K6292"/>
      <c r="L6292"/>
      <c r="M6292"/>
      <c r="N6292"/>
      <c r="O6292"/>
      <c r="P6292"/>
      <c r="Q6292"/>
      <c r="R6292"/>
      <c r="S6292"/>
      <c r="T6292"/>
      <c r="U6292"/>
      <c r="V6292" s="2"/>
    </row>
    <row r="6293" spans="2:22" x14ac:dyDescent="0.2">
      <c r="B6293" s="2"/>
      <c r="C6293" s="2"/>
      <c r="D6293" s="2"/>
      <c r="E6293" s="2"/>
      <c r="F6293" s="2"/>
      <c r="G6293" s="3"/>
      <c r="H6293" s="3"/>
      <c r="I6293" s="2"/>
      <c r="J6293"/>
      <c r="K6293"/>
      <c r="L6293"/>
      <c r="M6293"/>
      <c r="N6293"/>
      <c r="O6293"/>
      <c r="P6293"/>
      <c r="Q6293"/>
      <c r="R6293"/>
      <c r="S6293"/>
      <c r="T6293"/>
      <c r="U6293"/>
      <c r="V6293" s="2"/>
    </row>
    <row r="6294" spans="2:22" x14ac:dyDescent="0.2">
      <c r="B6294" s="2"/>
      <c r="C6294" s="2"/>
      <c r="D6294" s="2"/>
      <c r="E6294" s="2"/>
      <c r="F6294" s="2"/>
      <c r="G6294" s="3"/>
      <c r="H6294" s="3"/>
      <c r="I6294" s="2"/>
      <c r="J6294"/>
      <c r="K6294"/>
      <c r="L6294"/>
      <c r="M6294"/>
      <c r="N6294"/>
      <c r="O6294"/>
      <c r="P6294"/>
      <c r="Q6294"/>
      <c r="R6294"/>
      <c r="S6294"/>
      <c r="T6294"/>
      <c r="U6294"/>
      <c r="V6294" s="2"/>
    </row>
    <row r="6295" spans="2:22" x14ac:dyDescent="0.2">
      <c r="B6295" s="2"/>
      <c r="C6295" s="2"/>
      <c r="D6295" s="2"/>
      <c r="E6295" s="2"/>
      <c r="F6295" s="2"/>
      <c r="G6295" s="3"/>
      <c r="H6295" s="3"/>
      <c r="I6295" s="2"/>
      <c r="J6295"/>
      <c r="K6295"/>
      <c r="L6295"/>
      <c r="M6295"/>
      <c r="N6295"/>
      <c r="O6295"/>
      <c r="P6295"/>
      <c r="Q6295"/>
      <c r="R6295"/>
      <c r="S6295"/>
      <c r="T6295"/>
      <c r="U6295"/>
      <c r="V6295" s="2"/>
    </row>
    <row r="6296" spans="2:22" x14ac:dyDescent="0.2">
      <c r="B6296" s="2"/>
      <c r="C6296" s="2"/>
      <c r="D6296" s="2"/>
      <c r="E6296" s="2"/>
      <c r="F6296" s="2"/>
      <c r="G6296" s="3"/>
      <c r="H6296" s="3"/>
      <c r="I6296" s="2"/>
      <c r="J6296"/>
      <c r="K6296"/>
      <c r="L6296"/>
      <c r="M6296"/>
      <c r="N6296"/>
      <c r="O6296"/>
      <c r="P6296"/>
      <c r="Q6296"/>
      <c r="R6296"/>
      <c r="S6296"/>
      <c r="T6296"/>
      <c r="U6296"/>
      <c r="V6296" s="2"/>
    </row>
    <row r="6297" spans="2:22" x14ac:dyDescent="0.2">
      <c r="B6297" s="2"/>
      <c r="C6297" s="2"/>
      <c r="D6297" s="2"/>
      <c r="E6297" s="2"/>
      <c r="F6297" s="2"/>
      <c r="G6297" s="3"/>
      <c r="H6297" s="3"/>
      <c r="I6297" s="2"/>
      <c r="J6297"/>
      <c r="K6297"/>
      <c r="L6297"/>
      <c r="M6297"/>
      <c r="N6297"/>
      <c r="O6297"/>
      <c r="P6297"/>
      <c r="Q6297"/>
      <c r="R6297"/>
      <c r="S6297"/>
      <c r="T6297"/>
      <c r="U6297"/>
      <c r="V6297" s="2"/>
    </row>
    <row r="6298" spans="2:22" x14ac:dyDescent="0.2">
      <c r="B6298" s="2"/>
      <c r="C6298" s="2"/>
      <c r="D6298" s="2"/>
      <c r="E6298" s="2"/>
      <c r="F6298" s="2"/>
      <c r="G6298" s="3"/>
      <c r="H6298" s="3"/>
      <c r="I6298" s="2"/>
      <c r="J6298"/>
      <c r="K6298"/>
      <c r="L6298"/>
      <c r="M6298"/>
      <c r="N6298"/>
      <c r="O6298"/>
      <c r="P6298"/>
      <c r="Q6298"/>
      <c r="R6298"/>
      <c r="S6298"/>
      <c r="T6298"/>
      <c r="U6298"/>
      <c r="V6298" s="2"/>
    </row>
    <row r="6299" spans="2:22" x14ac:dyDescent="0.2">
      <c r="B6299" s="2"/>
      <c r="C6299" s="2"/>
      <c r="D6299" s="2"/>
      <c r="E6299" s="2"/>
      <c r="F6299" s="2"/>
      <c r="G6299" s="3"/>
      <c r="H6299" s="3"/>
      <c r="I6299" s="2"/>
      <c r="J6299"/>
      <c r="K6299"/>
      <c r="L6299"/>
      <c r="M6299"/>
      <c r="N6299"/>
      <c r="O6299"/>
      <c r="P6299"/>
      <c r="Q6299"/>
      <c r="R6299"/>
      <c r="S6299"/>
      <c r="T6299"/>
      <c r="U6299"/>
      <c r="V6299" s="2"/>
    </row>
    <row r="6300" spans="2:22" x14ac:dyDescent="0.2">
      <c r="B6300" s="2"/>
      <c r="C6300" s="2"/>
      <c r="D6300" s="2"/>
      <c r="E6300" s="2"/>
      <c r="F6300" s="2"/>
      <c r="G6300" s="3"/>
      <c r="H6300" s="3"/>
      <c r="I6300" s="2"/>
      <c r="J6300"/>
      <c r="K6300"/>
      <c r="L6300"/>
      <c r="M6300"/>
      <c r="N6300"/>
      <c r="O6300"/>
      <c r="P6300"/>
      <c r="Q6300"/>
      <c r="R6300"/>
      <c r="S6300"/>
      <c r="T6300"/>
      <c r="U6300"/>
      <c r="V6300" s="2"/>
    </row>
    <row r="6301" spans="2:22" x14ac:dyDescent="0.2">
      <c r="B6301" s="2"/>
      <c r="C6301" s="2"/>
      <c r="D6301" s="2"/>
      <c r="E6301" s="2"/>
      <c r="F6301" s="2"/>
      <c r="G6301" s="3"/>
      <c r="H6301" s="3"/>
      <c r="I6301" s="2"/>
      <c r="J6301"/>
      <c r="K6301"/>
      <c r="L6301"/>
      <c r="M6301"/>
      <c r="N6301"/>
      <c r="O6301"/>
      <c r="P6301"/>
      <c r="Q6301"/>
      <c r="R6301"/>
      <c r="S6301"/>
      <c r="T6301"/>
      <c r="U6301"/>
      <c r="V6301" s="2"/>
    </row>
    <row r="6302" spans="2:22" x14ac:dyDescent="0.2">
      <c r="B6302" s="2"/>
      <c r="C6302" s="2"/>
      <c r="D6302" s="2"/>
      <c r="E6302" s="2"/>
      <c r="F6302" s="2"/>
      <c r="G6302" s="3"/>
      <c r="H6302" s="3"/>
      <c r="I6302" s="2"/>
      <c r="J6302"/>
      <c r="K6302"/>
      <c r="L6302"/>
      <c r="M6302"/>
      <c r="N6302"/>
      <c r="O6302"/>
      <c r="P6302"/>
      <c r="Q6302"/>
      <c r="R6302"/>
      <c r="S6302"/>
      <c r="T6302"/>
      <c r="U6302"/>
      <c r="V6302" s="2"/>
    </row>
    <row r="6303" spans="2:22" x14ac:dyDescent="0.2">
      <c r="B6303" s="2"/>
      <c r="C6303" s="2"/>
      <c r="D6303" s="2"/>
      <c r="E6303" s="2"/>
      <c r="F6303" s="2"/>
      <c r="G6303" s="3"/>
      <c r="H6303" s="3"/>
      <c r="I6303" s="2"/>
      <c r="J6303"/>
      <c r="K6303"/>
      <c r="L6303"/>
      <c r="M6303"/>
      <c r="N6303"/>
      <c r="O6303"/>
      <c r="P6303"/>
      <c r="Q6303"/>
      <c r="R6303"/>
      <c r="S6303"/>
      <c r="T6303"/>
      <c r="U6303"/>
      <c r="V6303" s="2"/>
    </row>
    <row r="6304" spans="2:22" x14ac:dyDescent="0.2">
      <c r="B6304" s="2"/>
      <c r="C6304" s="2"/>
      <c r="D6304" s="2"/>
      <c r="E6304" s="2"/>
      <c r="F6304" s="2"/>
      <c r="G6304" s="3"/>
      <c r="H6304" s="3"/>
      <c r="I6304" s="2"/>
      <c r="J6304"/>
      <c r="K6304"/>
      <c r="L6304"/>
      <c r="M6304"/>
      <c r="N6304"/>
      <c r="O6304"/>
      <c r="P6304"/>
      <c r="Q6304"/>
      <c r="R6304"/>
      <c r="S6304"/>
      <c r="T6304"/>
      <c r="U6304"/>
      <c r="V6304" s="2"/>
    </row>
    <row r="6305" spans="2:22" x14ac:dyDescent="0.2">
      <c r="B6305" s="2"/>
      <c r="C6305" s="2"/>
      <c r="D6305" s="2"/>
      <c r="E6305" s="2"/>
      <c r="F6305" s="2"/>
      <c r="G6305" s="3"/>
      <c r="H6305" s="3"/>
      <c r="I6305" s="2"/>
      <c r="J6305"/>
      <c r="K6305"/>
      <c r="L6305"/>
      <c r="M6305"/>
      <c r="N6305"/>
      <c r="O6305"/>
      <c r="P6305"/>
      <c r="Q6305"/>
      <c r="R6305"/>
      <c r="S6305"/>
      <c r="T6305"/>
      <c r="U6305"/>
      <c r="V6305" s="2"/>
    </row>
    <row r="6306" spans="2:22" x14ac:dyDescent="0.2">
      <c r="B6306" s="2"/>
      <c r="C6306" s="2"/>
      <c r="D6306" s="2"/>
      <c r="E6306" s="2"/>
      <c r="F6306" s="2"/>
      <c r="G6306" s="3"/>
      <c r="H6306" s="3"/>
      <c r="I6306" s="2"/>
      <c r="J6306"/>
      <c r="K6306"/>
      <c r="L6306"/>
      <c r="M6306"/>
      <c r="N6306"/>
      <c r="O6306"/>
      <c r="P6306"/>
      <c r="Q6306"/>
      <c r="R6306"/>
      <c r="S6306"/>
      <c r="T6306"/>
      <c r="U6306"/>
      <c r="V6306" s="2"/>
    </row>
    <row r="6307" spans="2:22" x14ac:dyDescent="0.2">
      <c r="B6307" s="2"/>
      <c r="C6307" s="2"/>
      <c r="D6307" s="2"/>
      <c r="E6307" s="2"/>
      <c r="F6307" s="2"/>
      <c r="G6307" s="3"/>
      <c r="H6307" s="3"/>
      <c r="I6307" s="2"/>
      <c r="J6307"/>
      <c r="K6307"/>
      <c r="L6307"/>
      <c r="M6307"/>
      <c r="N6307"/>
      <c r="O6307"/>
      <c r="P6307"/>
      <c r="Q6307"/>
      <c r="R6307"/>
      <c r="S6307"/>
      <c r="T6307"/>
      <c r="U6307"/>
      <c r="V6307" s="2"/>
    </row>
    <row r="6308" spans="2:22" x14ac:dyDescent="0.2">
      <c r="B6308" s="2"/>
      <c r="C6308" s="2"/>
      <c r="D6308" s="2"/>
      <c r="E6308" s="2"/>
      <c r="F6308" s="2"/>
      <c r="G6308" s="3"/>
      <c r="H6308" s="3"/>
      <c r="I6308" s="2"/>
      <c r="J6308"/>
      <c r="K6308"/>
      <c r="L6308"/>
      <c r="M6308"/>
      <c r="N6308"/>
      <c r="O6308"/>
      <c r="P6308"/>
      <c r="Q6308"/>
      <c r="R6308"/>
      <c r="S6308"/>
      <c r="T6308"/>
      <c r="U6308"/>
      <c r="V6308" s="2"/>
    </row>
    <row r="6309" spans="2:22" x14ac:dyDescent="0.2">
      <c r="B6309" s="2"/>
      <c r="C6309" s="2"/>
      <c r="D6309" s="2"/>
      <c r="E6309" s="2"/>
      <c r="F6309" s="2"/>
      <c r="G6309" s="3"/>
      <c r="H6309" s="3"/>
      <c r="I6309" s="2"/>
      <c r="J6309"/>
      <c r="K6309"/>
      <c r="L6309"/>
      <c r="M6309"/>
      <c r="N6309"/>
      <c r="O6309"/>
      <c r="P6309"/>
      <c r="Q6309"/>
      <c r="R6309"/>
      <c r="S6309"/>
      <c r="T6309"/>
      <c r="U6309"/>
      <c r="V6309" s="2"/>
    </row>
    <row r="6310" spans="2:22" x14ac:dyDescent="0.2">
      <c r="B6310" s="2"/>
      <c r="C6310" s="2"/>
      <c r="D6310" s="2"/>
      <c r="E6310" s="2"/>
      <c r="F6310" s="2"/>
      <c r="G6310" s="3"/>
      <c r="H6310" s="3"/>
      <c r="I6310" s="2"/>
      <c r="J6310"/>
      <c r="K6310"/>
      <c r="L6310"/>
      <c r="M6310"/>
      <c r="N6310"/>
      <c r="O6310"/>
      <c r="P6310"/>
      <c r="Q6310"/>
      <c r="R6310"/>
      <c r="S6310"/>
      <c r="T6310"/>
      <c r="U6310"/>
      <c r="V6310" s="2"/>
    </row>
    <row r="6311" spans="2:22" x14ac:dyDescent="0.2">
      <c r="B6311" s="2"/>
      <c r="C6311" s="2"/>
      <c r="D6311" s="2"/>
      <c r="E6311" s="2"/>
      <c r="F6311" s="2"/>
      <c r="G6311" s="3"/>
      <c r="H6311" s="3"/>
      <c r="I6311" s="2"/>
      <c r="J6311"/>
      <c r="K6311"/>
      <c r="L6311"/>
      <c r="M6311"/>
      <c r="N6311"/>
      <c r="O6311"/>
      <c r="P6311"/>
      <c r="Q6311"/>
      <c r="R6311"/>
      <c r="S6311"/>
      <c r="T6311"/>
      <c r="U6311"/>
      <c r="V6311" s="2"/>
    </row>
    <row r="6312" spans="2:22" x14ac:dyDescent="0.2">
      <c r="B6312" s="2"/>
      <c r="C6312" s="2"/>
      <c r="D6312" s="2"/>
      <c r="E6312" s="2"/>
      <c r="F6312" s="2"/>
      <c r="G6312" s="3"/>
      <c r="H6312" s="3"/>
      <c r="I6312" s="2"/>
      <c r="J6312"/>
      <c r="K6312"/>
      <c r="L6312"/>
      <c r="M6312"/>
      <c r="N6312"/>
      <c r="O6312"/>
      <c r="P6312"/>
      <c r="Q6312"/>
      <c r="R6312"/>
      <c r="S6312"/>
      <c r="T6312"/>
      <c r="U6312"/>
      <c r="V6312" s="2"/>
    </row>
    <row r="6313" spans="2:22" x14ac:dyDescent="0.2">
      <c r="B6313" s="2"/>
      <c r="C6313" s="2"/>
      <c r="D6313" s="2"/>
      <c r="E6313" s="2"/>
      <c r="F6313" s="2"/>
      <c r="G6313" s="3"/>
      <c r="H6313" s="3"/>
      <c r="I6313" s="2"/>
      <c r="J6313"/>
      <c r="K6313"/>
      <c r="L6313"/>
      <c r="M6313"/>
      <c r="N6313"/>
      <c r="O6313"/>
      <c r="P6313"/>
      <c r="Q6313"/>
      <c r="R6313"/>
      <c r="S6313"/>
      <c r="T6313"/>
      <c r="U6313"/>
      <c r="V6313" s="2"/>
    </row>
    <row r="6314" spans="2:22" x14ac:dyDescent="0.2">
      <c r="B6314" s="2"/>
      <c r="C6314" s="2"/>
      <c r="D6314" s="2"/>
      <c r="E6314" s="2"/>
      <c r="F6314" s="2"/>
      <c r="G6314" s="3"/>
      <c r="H6314" s="3"/>
      <c r="I6314" s="2"/>
      <c r="J6314"/>
      <c r="K6314"/>
      <c r="L6314"/>
      <c r="M6314"/>
      <c r="N6314"/>
      <c r="O6314"/>
      <c r="P6314"/>
      <c r="Q6314"/>
      <c r="R6314"/>
      <c r="S6314"/>
      <c r="T6314"/>
      <c r="U6314"/>
      <c r="V6314" s="2"/>
    </row>
    <row r="6315" spans="2:22" x14ac:dyDescent="0.2">
      <c r="B6315" s="2"/>
      <c r="C6315" s="2"/>
      <c r="D6315" s="2"/>
      <c r="E6315" s="2"/>
      <c r="F6315" s="2"/>
      <c r="G6315" s="3"/>
      <c r="H6315" s="3"/>
      <c r="I6315" s="2"/>
      <c r="J6315"/>
      <c r="K6315"/>
      <c r="L6315"/>
      <c r="M6315"/>
      <c r="N6315"/>
      <c r="O6315"/>
      <c r="P6315"/>
      <c r="Q6315"/>
      <c r="R6315"/>
      <c r="S6315"/>
      <c r="T6315"/>
      <c r="U6315"/>
      <c r="V6315" s="2"/>
    </row>
    <row r="6316" spans="2:22" x14ac:dyDescent="0.2">
      <c r="B6316" s="2"/>
      <c r="C6316" s="2"/>
      <c r="D6316" s="2"/>
      <c r="E6316" s="2"/>
      <c r="F6316" s="2"/>
      <c r="G6316" s="3"/>
      <c r="H6316" s="3"/>
      <c r="I6316" s="2"/>
      <c r="J6316"/>
      <c r="K6316"/>
      <c r="L6316"/>
      <c r="M6316"/>
      <c r="N6316"/>
      <c r="O6316"/>
      <c r="P6316"/>
      <c r="Q6316"/>
      <c r="R6316"/>
      <c r="S6316"/>
      <c r="T6316"/>
      <c r="U6316"/>
      <c r="V6316" s="2"/>
    </row>
    <row r="6317" spans="2:22" x14ac:dyDescent="0.2">
      <c r="B6317" s="2"/>
      <c r="C6317" s="2"/>
      <c r="D6317" s="2"/>
      <c r="E6317" s="2"/>
      <c r="F6317" s="2"/>
      <c r="G6317" s="3"/>
      <c r="H6317" s="3"/>
      <c r="I6317" s="2"/>
      <c r="J6317"/>
      <c r="K6317"/>
      <c r="L6317"/>
      <c r="M6317"/>
      <c r="N6317"/>
      <c r="O6317"/>
      <c r="P6317"/>
      <c r="Q6317"/>
      <c r="R6317"/>
      <c r="S6317"/>
      <c r="T6317"/>
      <c r="U6317"/>
      <c r="V6317" s="2"/>
    </row>
    <row r="6318" spans="2:22" x14ac:dyDescent="0.2">
      <c r="B6318" s="2"/>
      <c r="C6318" s="2"/>
      <c r="D6318" s="2"/>
      <c r="E6318" s="2"/>
      <c r="F6318" s="2"/>
      <c r="G6318" s="3"/>
      <c r="H6318" s="3"/>
      <c r="I6318" s="2"/>
      <c r="J6318"/>
      <c r="K6318"/>
      <c r="L6318"/>
      <c r="M6318"/>
      <c r="N6318"/>
      <c r="O6318"/>
      <c r="P6318"/>
      <c r="Q6318"/>
      <c r="R6318"/>
      <c r="S6318"/>
      <c r="T6318"/>
      <c r="U6318"/>
      <c r="V6318" s="2"/>
    </row>
    <row r="6319" spans="2:22" x14ac:dyDescent="0.2">
      <c r="B6319" s="2"/>
      <c r="C6319" s="2"/>
      <c r="D6319" s="2"/>
      <c r="E6319" s="2"/>
      <c r="F6319" s="2"/>
      <c r="G6319" s="3"/>
      <c r="H6319" s="3"/>
      <c r="I6319" s="2"/>
      <c r="J6319"/>
      <c r="K6319"/>
      <c r="L6319"/>
      <c r="M6319"/>
      <c r="N6319"/>
      <c r="O6319"/>
      <c r="P6319"/>
      <c r="Q6319"/>
      <c r="R6319"/>
      <c r="S6319"/>
      <c r="T6319"/>
      <c r="U6319"/>
      <c r="V6319" s="2"/>
    </row>
    <row r="6320" spans="2:22" x14ac:dyDescent="0.2">
      <c r="B6320" s="2"/>
      <c r="C6320" s="2"/>
      <c r="D6320" s="2"/>
      <c r="E6320" s="2"/>
      <c r="F6320" s="2"/>
      <c r="G6320" s="3"/>
      <c r="H6320" s="3"/>
      <c r="I6320" s="2"/>
      <c r="J6320"/>
      <c r="K6320"/>
      <c r="L6320"/>
      <c r="M6320"/>
      <c r="N6320"/>
      <c r="O6320"/>
      <c r="P6320"/>
      <c r="Q6320"/>
      <c r="R6320"/>
      <c r="S6320"/>
      <c r="T6320"/>
      <c r="U6320"/>
      <c r="V6320" s="2"/>
    </row>
    <row r="6321" spans="2:22" x14ac:dyDescent="0.2">
      <c r="B6321" s="2"/>
      <c r="C6321" s="2"/>
      <c r="D6321" s="2"/>
      <c r="E6321" s="2"/>
      <c r="F6321" s="2"/>
      <c r="G6321" s="3"/>
      <c r="H6321" s="3"/>
      <c r="I6321" s="2"/>
      <c r="J6321"/>
      <c r="K6321"/>
      <c r="L6321"/>
      <c r="M6321"/>
      <c r="N6321"/>
      <c r="O6321"/>
      <c r="P6321"/>
      <c r="Q6321"/>
      <c r="R6321"/>
      <c r="S6321"/>
      <c r="T6321"/>
      <c r="U6321"/>
      <c r="V6321" s="2"/>
    </row>
    <row r="6322" spans="2:22" x14ac:dyDescent="0.2">
      <c r="B6322" s="2"/>
      <c r="C6322" s="2"/>
      <c r="D6322" s="2"/>
      <c r="E6322" s="2"/>
      <c r="F6322" s="2"/>
      <c r="G6322" s="3"/>
      <c r="H6322" s="3"/>
      <c r="I6322" s="2"/>
      <c r="J6322"/>
      <c r="K6322"/>
      <c r="L6322"/>
      <c r="M6322"/>
      <c r="N6322"/>
      <c r="O6322"/>
      <c r="P6322"/>
      <c r="Q6322"/>
      <c r="R6322"/>
      <c r="S6322"/>
      <c r="T6322"/>
      <c r="U6322"/>
      <c r="V6322" s="2"/>
    </row>
    <row r="6323" spans="2:22" x14ac:dyDescent="0.2">
      <c r="B6323" s="2"/>
      <c r="C6323" s="2"/>
      <c r="D6323" s="2"/>
      <c r="E6323" s="2"/>
      <c r="F6323" s="2"/>
      <c r="G6323" s="3"/>
      <c r="H6323" s="3"/>
      <c r="I6323" s="2"/>
      <c r="J6323"/>
      <c r="K6323"/>
      <c r="L6323"/>
      <c r="M6323"/>
      <c r="N6323"/>
      <c r="O6323"/>
      <c r="P6323"/>
      <c r="Q6323"/>
      <c r="R6323"/>
      <c r="S6323"/>
      <c r="T6323"/>
      <c r="U6323"/>
      <c r="V6323" s="2"/>
    </row>
    <row r="6324" spans="2:22" x14ac:dyDescent="0.2">
      <c r="B6324" s="2"/>
      <c r="C6324" s="2"/>
      <c r="D6324" s="2"/>
      <c r="E6324" s="2"/>
      <c r="F6324" s="2"/>
      <c r="G6324" s="3"/>
      <c r="H6324" s="3"/>
      <c r="I6324" s="2"/>
      <c r="J6324"/>
      <c r="K6324"/>
      <c r="L6324"/>
      <c r="M6324"/>
      <c r="N6324"/>
      <c r="O6324"/>
      <c r="P6324"/>
      <c r="Q6324"/>
      <c r="R6324"/>
      <c r="S6324"/>
      <c r="T6324"/>
      <c r="U6324"/>
      <c r="V6324" s="2"/>
    </row>
    <row r="6325" spans="2:22" x14ac:dyDescent="0.2">
      <c r="B6325" s="2"/>
      <c r="C6325" s="2"/>
      <c r="D6325" s="2"/>
      <c r="E6325" s="2"/>
      <c r="F6325" s="2"/>
      <c r="G6325" s="3"/>
      <c r="H6325" s="3"/>
      <c r="I6325" s="2"/>
      <c r="J6325"/>
      <c r="K6325"/>
      <c r="L6325"/>
      <c r="M6325"/>
      <c r="N6325"/>
      <c r="O6325"/>
      <c r="P6325"/>
      <c r="Q6325"/>
      <c r="R6325"/>
      <c r="S6325"/>
      <c r="T6325"/>
      <c r="U6325"/>
      <c r="V6325" s="2"/>
    </row>
    <row r="6326" spans="2:22" x14ac:dyDescent="0.2">
      <c r="B6326" s="2"/>
      <c r="C6326" s="2"/>
      <c r="D6326" s="2"/>
      <c r="E6326" s="2"/>
      <c r="F6326" s="2"/>
      <c r="G6326" s="3"/>
      <c r="H6326" s="3"/>
      <c r="I6326" s="2"/>
      <c r="J6326"/>
      <c r="K6326"/>
      <c r="L6326"/>
      <c r="M6326"/>
      <c r="N6326"/>
      <c r="O6326"/>
      <c r="P6326"/>
      <c r="Q6326"/>
      <c r="R6326"/>
      <c r="S6326"/>
      <c r="T6326"/>
      <c r="U6326"/>
      <c r="V6326" s="2"/>
    </row>
    <row r="6327" spans="2:22" x14ac:dyDescent="0.2">
      <c r="B6327" s="2"/>
      <c r="C6327" s="2"/>
      <c r="D6327" s="2"/>
      <c r="E6327" s="2"/>
      <c r="F6327" s="2"/>
      <c r="G6327" s="3"/>
      <c r="H6327" s="3"/>
      <c r="I6327" s="2"/>
      <c r="J6327"/>
      <c r="K6327"/>
      <c r="L6327"/>
      <c r="M6327"/>
      <c r="N6327"/>
      <c r="O6327"/>
      <c r="P6327"/>
      <c r="Q6327"/>
      <c r="R6327"/>
      <c r="S6327"/>
      <c r="T6327"/>
      <c r="U6327"/>
      <c r="V6327" s="2"/>
    </row>
    <row r="6328" spans="2:22" x14ac:dyDescent="0.2">
      <c r="B6328" s="2"/>
      <c r="C6328" s="2"/>
      <c r="D6328" s="2"/>
      <c r="E6328" s="2"/>
      <c r="F6328" s="2"/>
      <c r="G6328" s="3"/>
      <c r="H6328" s="3"/>
      <c r="I6328" s="2"/>
      <c r="J6328"/>
      <c r="K6328"/>
      <c r="L6328"/>
      <c r="M6328"/>
      <c r="N6328"/>
      <c r="O6328"/>
      <c r="P6328"/>
      <c r="Q6328"/>
      <c r="R6328"/>
      <c r="S6328"/>
      <c r="T6328"/>
      <c r="U6328"/>
      <c r="V6328" s="2"/>
    </row>
    <row r="6329" spans="2:22" x14ac:dyDescent="0.2">
      <c r="B6329" s="2"/>
      <c r="C6329" s="2"/>
      <c r="D6329" s="2"/>
      <c r="E6329" s="2"/>
      <c r="F6329" s="2"/>
      <c r="G6329" s="3"/>
      <c r="H6329" s="3"/>
      <c r="I6329" s="2"/>
      <c r="J6329"/>
      <c r="K6329"/>
      <c r="L6329"/>
      <c r="M6329"/>
      <c r="N6329"/>
      <c r="O6329"/>
      <c r="P6329"/>
      <c r="Q6329"/>
      <c r="R6329"/>
      <c r="S6329"/>
      <c r="T6329"/>
      <c r="U6329"/>
      <c r="V6329" s="2"/>
    </row>
    <row r="6330" spans="2:22" x14ac:dyDescent="0.2">
      <c r="B6330" s="2"/>
      <c r="C6330" s="2"/>
      <c r="D6330" s="2"/>
      <c r="E6330" s="2"/>
      <c r="F6330" s="2"/>
      <c r="G6330" s="3"/>
      <c r="H6330" s="3"/>
      <c r="I6330" s="2"/>
      <c r="J6330"/>
      <c r="K6330"/>
      <c r="L6330"/>
      <c r="M6330"/>
      <c r="N6330"/>
      <c r="O6330"/>
      <c r="P6330"/>
      <c r="Q6330"/>
      <c r="R6330"/>
      <c r="S6330"/>
      <c r="T6330"/>
      <c r="U6330"/>
      <c r="V6330" s="2"/>
    </row>
    <row r="6331" spans="2:22" x14ac:dyDescent="0.2">
      <c r="B6331" s="2"/>
      <c r="C6331" s="2"/>
      <c r="D6331" s="2"/>
      <c r="E6331" s="2"/>
      <c r="F6331" s="2"/>
      <c r="G6331" s="3"/>
      <c r="H6331" s="3"/>
      <c r="I6331" s="2"/>
      <c r="J6331"/>
      <c r="K6331"/>
      <c r="L6331"/>
      <c r="M6331"/>
      <c r="N6331"/>
      <c r="O6331"/>
      <c r="P6331"/>
      <c r="Q6331"/>
      <c r="R6331"/>
      <c r="S6331"/>
      <c r="T6331"/>
      <c r="U6331"/>
      <c r="V6331" s="2"/>
    </row>
    <row r="6332" spans="2:22" x14ac:dyDescent="0.2">
      <c r="B6332" s="2"/>
      <c r="C6332" s="2"/>
      <c r="D6332" s="2"/>
      <c r="E6332" s="2"/>
      <c r="F6332" s="2"/>
      <c r="G6332" s="3"/>
      <c r="H6332" s="3"/>
      <c r="I6332" s="2"/>
      <c r="J6332"/>
      <c r="K6332"/>
      <c r="L6332"/>
      <c r="M6332"/>
      <c r="N6332"/>
      <c r="O6332"/>
      <c r="P6332"/>
      <c r="Q6332"/>
      <c r="R6332"/>
      <c r="S6332"/>
      <c r="T6332"/>
      <c r="U6332"/>
      <c r="V6332" s="2"/>
    </row>
    <row r="6333" spans="2:22" x14ac:dyDescent="0.2">
      <c r="B6333" s="2"/>
      <c r="C6333" s="2"/>
      <c r="D6333" s="2"/>
      <c r="E6333" s="2"/>
      <c r="F6333" s="2"/>
      <c r="G6333" s="3"/>
      <c r="H6333" s="3"/>
      <c r="I6333" s="2"/>
      <c r="J6333"/>
      <c r="K6333"/>
      <c r="L6333"/>
      <c r="M6333"/>
      <c r="N6333"/>
      <c r="O6333"/>
      <c r="P6333"/>
      <c r="Q6333"/>
      <c r="R6333"/>
      <c r="S6333"/>
      <c r="T6333"/>
      <c r="U6333"/>
      <c r="V6333" s="2"/>
    </row>
    <row r="6334" spans="2:22" x14ac:dyDescent="0.2">
      <c r="B6334" s="2"/>
      <c r="C6334" s="2"/>
      <c r="D6334" s="2"/>
      <c r="E6334" s="2"/>
      <c r="F6334" s="2"/>
      <c r="G6334" s="3"/>
      <c r="H6334" s="3"/>
      <c r="I6334" s="2"/>
      <c r="J6334"/>
      <c r="K6334"/>
      <c r="L6334"/>
      <c r="M6334"/>
      <c r="N6334"/>
      <c r="O6334"/>
      <c r="P6334"/>
      <c r="Q6334"/>
      <c r="R6334"/>
      <c r="S6334"/>
      <c r="T6334"/>
      <c r="U6334"/>
      <c r="V6334" s="2"/>
    </row>
    <row r="6335" spans="2:22" x14ac:dyDescent="0.2">
      <c r="B6335" s="2"/>
      <c r="C6335" s="2"/>
      <c r="D6335" s="2"/>
      <c r="E6335" s="2"/>
      <c r="F6335" s="2"/>
      <c r="G6335" s="3"/>
      <c r="H6335" s="3"/>
      <c r="I6335" s="2"/>
      <c r="J6335"/>
      <c r="K6335"/>
      <c r="L6335"/>
      <c r="M6335"/>
      <c r="N6335"/>
      <c r="O6335"/>
      <c r="P6335"/>
      <c r="Q6335"/>
      <c r="R6335"/>
      <c r="S6335"/>
      <c r="T6335"/>
      <c r="U6335"/>
      <c r="V6335" s="2"/>
    </row>
    <row r="6336" spans="2:22" x14ac:dyDescent="0.2">
      <c r="B6336" s="2"/>
      <c r="C6336" s="2"/>
      <c r="D6336" s="2"/>
      <c r="E6336" s="2"/>
      <c r="F6336" s="2"/>
      <c r="G6336" s="3"/>
      <c r="H6336" s="3"/>
      <c r="I6336" s="2"/>
      <c r="J6336"/>
      <c r="K6336"/>
      <c r="L6336"/>
      <c r="M6336"/>
      <c r="N6336"/>
      <c r="O6336"/>
      <c r="P6336"/>
      <c r="Q6336"/>
      <c r="R6336"/>
      <c r="S6336"/>
      <c r="T6336"/>
      <c r="U6336"/>
      <c r="V6336" s="2"/>
    </row>
    <row r="6337" spans="2:22" x14ac:dyDescent="0.2">
      <c r="B6337" s="2"/>
      <c r="C6337" s="2"/>
      <c r="D6337" s="2"/>
      <c r="E6337" s="2"/>
      <c r="F6337" s="2"/>
      <c r="G6337" s="3"/>
      <c r="H6337" s="3"/>
      <c r="I6337" s="2"/>
      <c r="J6337"/>
      <c r="K6337"/>
      <c r="L6337"/>
      <c r="M6337"/>
      <c r="N6337"/>
      <c r="O6337"/>
      <c r="P6337"/>
      <c r="Q6337"/>
      <c r="R6337"/>
      <c r="S6337"/>
      <c r="T6337"/>
      <c r="U6337"/>
      <c r="V6337" s="2"/>
    </row>
    <row r="6338" spans="2:22" x14ac:dyDescent="0.2">
      <c r="B6338" s="2"/>
      <c r="C6338" s="2"/>
      <c r="D6338" s="2"/>
      <c r="E6338" s="2"/>
      <c r="F6338" s="2"/>
      <c r="G6338" s="3"/>
      <c r="H6338" s="3"/>
      <c r="I6338" s="2"/>
      <c r="J6338"/>
      <c r="K6338"/>
      <c r="L6338"/>
      <c r="M6338"/>
      <c r="N6338"/>
      <c r="O6338"/>
      <c r="P6338"/>
      <c r="Q6338"/>
      <c r="R6338"/>
      <c r="S6338"/>
      <c r="T6338"/>
      <c r="U6338"/>
      <c r="V6338" s="2"/>
    </row>
    <row r="6339" spans="2:22" x14ac:dyDescent="0.2">
      <c r="B6339" s="2"/>
      <c r="C6339" s="2"/>
      <c r="D6339" s="2"/>
      <c r="E6339" s="2"/>
      <c r="F6339" s="2"/>
      <c r="G6339" s="3"/>
      <c r="H6339" s="3"/>
      <c r="I6339" s="2"/>
      <c r="J6339"/>
      <c r="K6339"/>
      <c r="L6339"/>
      <c r="M6339"/>
      <c r="N6339"/>
      <c r="O6339"/>
      <c r="P6339"/>
      <c r="Q6339"/>
      <c r="R6339"/>
      <c r="S6339"/>
      <c r="T6339"/>
      <c r="U6339"/>
      <c r="V6339" s="2"/>
    </row>
    <row r="6340" spans="2:22" x14ac:dyDescent="0.2">
      <c r="B6340" s="2"/>
      <c r="C6340" s="2"/>
      <c r="D6340" s="2"/>
      <c r="E6340" s="2"/>
      <c r="F6340" s="2"/>
      <c r="G6340" s="3"/>
      <c r="H6340" s="3"/>
      <c r="I6340" s="2"/>
      <c r="J6340"/>
      <c r="K6340"/>
      <c r="L6340"/>
      <c r="M6340"/>
      <c r="N6340"/>
      <c r="O6340"/>
      <c r="P6340"/>
      <c r="Q6340"/>
      <c r="R6340"/>
      <c r="S6340"/>
      <c r="T6340"/>
      <c r="U6340"/>
      <c r="V6340" s="2"/>
    </row>
    <row r="6341" spans="2:22" x14ac:dyDescent="0.2">
      <c r="B6341" s="2"/>
      <c r="C6341" s="2"/>
      <c r="D6341" s="2"/>
      <c r="E6341" s="2"/>
      <c r="F6341" s="2"/>
      <c r="G6341" s="3"/>
      <c r="H6341" s="3"/>
      <c r="I6341" s="2"/>
      <c r="J6341"/>
      <c r="K6341"/>
      <c r="L6341"/>
      <c r="M6341"/>
      <c r="N6341"/>
      <c r="O6341"/>
      <c r="P6341"/>
      <c r="Q6341"/>
      <c r="R6341"/>
      <c r="S6341"/>
      <c r="T6341"/>
      <c r="U6341"/>
      <c r="V6341" s="2"/>
    </row>
    <row r="6342" spans="2:22" x14ac:dyDescent="0.2">
      <c r="B6342" s="2"/>
      <c r="C6342" s="2"/>
      <c r="D6342" s="2"/>
      <c r="E6342" s="2"/>
      <c r="F6342" s="2"/>
      <c r="G6342" s="3"/>
      <c r="H6342" s="3"/>
      <c r="I6342" s="2"/>
      <c r="J6342"/>
      <c r="K6342"/>
      <c r="L6342"/>
      <c r="M6342"/>
      <c r="N6342"/>
      <c r="O6342"/>
      <c r="P6342"/>
      <c r="Q6342"/>
      <c r="R6342"/>
      <c r="S6342"/>
      <c r="T6342"/>
      <c r="U6342"/>
      <c r="V6342" s="2"/>
    </row>
    <row r="6343" spans="2:22" x14ac:dyDescent="0.2">
      <c r="B6343" s="2"/>
      <c r="C6343" s="2"/>
      <c r="D6343" s="2"/>
      <c r="E6343" s="2"/>
      <c r="F6343" s="2"/>
      <c r="G6343" s="3"/>
      <c r="H6343" s="3"/>
      <c r="I6343" s="2"/>
      <c r="J6343"/>
      <c r="K6343"/>
      <c r="L6343"/>
      <c r="M6343"/>
      <c r="N6343"/>
      <c r="O6343"/>
      <c r="P6343"/>
      <c r="Q6343"/>
      <c r="R6343"/>
      <c r="S6343"/>
      <c r="T6343"/>
      <c r="U6343"/>
      <c r="V6343" s="2"/>
    </row>
    <row r="6344" spans="2:22" x14ac:dyDescent="0.2">
      <c r="B6344" s="2"/>
      <c r="C6344" s="2"/>
      <c r="D6344" s="2"/>
      <c r="E6344" s="2"/>
      <c r="F6344" s="2"/>
      <c r="G6344" s="3"/>
      <c r="H6344" s="3"/>
      <c r="I6344" s="2"/>
      <c r="J6344"/>
      <c r="K6344"/>
      <c r="L6344"/>
      <c r="M6344"/>
      <c r="N6344"/>
      <c r="O6344"/>
      <c r="P6344"/>
      <c r="Q6344"/>
      <c r="R6344"/>
      <c r="S6344"/>
      <c r="T6344"/>
      <c r="U6344"/>
      <c r="V6344" s="2"/>
    </row>
    <row r="6345" spans="2:22" x14ac:dyDescent="0.2">
      <c r="B6345" s="2"/>
      <c r="C6345" s="2"/>
      <c r="D6345" s="2"/>
      <c r="E6345" s="2"/>
      <c r="F6345" s="2"/>
      <c r="G6345" s="3"/>
      <c r="H6345" s="3"/>
      <c r="I6345" s="2"/>
      <c r="J6345"/>
      <c r="K6345"/>
      <c r="L6345"/>
      <c r="M6345"/>
      <c r="N6345"/>
      <c r="O6345"/>
      <c r="P6345"/>
      <c r="Q6345"/>
      <c r="R6345"/>
      <c r="S6345"/>
      <c r="T6345"/>
      <c r="U6345"/>
      <c r="V6345" s="2"/>
    </row>
    <row r="6346" spans="2:22" x14ac:dyDescent="0.2">
      <c r="B6346" s="2"/>
      <c r="C6346" s="2"/>
      <c r="D6346" s="2"/>
      <c r="E6346" s="2"/>
      <c r="F6346" s="2"/>
      <c r="G6346" s="3"/>
      <c r="H6346" s="3"/>
      <c r="I6346" s="2"/>
      <c r="J6346"/>
      <c r="K6346"/>
      <c r="L6346"/>
      <c r="M6346"/>
      <c r="N6346"/>
      <c r="O6346"/>
      <c r="P6346"/>
      <c r="Q6346"/>
      <c r="R6346"/>
      <c r="S6346"/>
      <c r="T6346"/>
      <c r="U6346"/>
      <c r="V6346" s="2"/>
    </row>
    <row r="6347" spans="2:22" x14ac:dyDescent="0.2">
      <c r="B6347" s="2"/>
      <c r="C6347" s="2"/>
      <c r="D6347" s="2"/>
      <c r="E6347" s="2"/>
      <c r="F6347" s="2"/>
      <c r="G6347" s="3"/>
      <c r="H6347" s="3"/>
      <c r="I6347" s="2"/>
      <c r="J6347"/>
      <c r="K6347"/>
      <c r="L6347"/>
      <c r="M6347"/>
      <c r="N6347"/>
      <c r="O6347"/>
      <c r="P6347"/>
      <c r="Q6347"/>
      <c r="R6347"/>
      <c r="S6347"/>
      <c r="T6347"/>
      <c r="U6347"/>
      <c r="V6347" s="2"/>
    </row>
    <row r="6348" spans="2:22" x14ac:dyDescent="0.2">
      <c r="B6348" s="2"/>
      <c r="C6348" s="2"/>
      <c r="D6348" s="2"/>
      <c r="E6348" s="2"/>
      <c r="F6348" s="2"/>
      <c r="G6348" s="3"/>
      <c r="H6348" s="3"/>
      <c r="I6348" s="2"/>
      <c r="J6348"/>
      <c r="K6348"/>
      <c r="L6348"/>
      <c r="M6348"/>
      <c r="N6348"/>
      <c r="O6348"/>
      <c r="P6348"/>
      <c r="Q6348"/>
      <c r="R6348"/>
      <c r="S6348"/>
      <c r="T6348"/>
      <c r="U6348"/>
      <c r="V6348" s="2"/>
    </row>
    <row r="6349" spans="2:22" x14ac:dyDescent="0.2">
      <c r="B6349" s="2"/>
      <c r="C6349" s="2"/>
      <c r="D6349" s="2"/>
      <c r="E6349" s="2"/>
      <c r="F6349" s="2"/>
      <c r="G6349" s="3"/>
      <c r="H6349" s="3"/>
      <c r="I6349" s="2"/>
      <c r="J6349"/>
      <c r="K6349"/>
      <c r="L6349"/>
      <c r="M6349"/>
      <c r="N6349"/>
      <c r="O6349"/>
      <c r="P6349"/>
      <c r="Q6349"/>
      <c r="R6349"/>
      <c r="S6349"/>
      <c r="T6349"/>
      <c r="U6349"/>
      <c r="V6349" s="2"/>
    </row>
    <row r="6350" spans="2:22" x14ac:dyDescent="0.2">
      <c r="B6350" s="2"/>
      <c r="C6350" s="2"/>
      <c r="D6350" s="2"/>
      <c r="E6350" s="2"/>
      <c r="F6350" s="2"/>
      <c r="G6350" s="3"/>
      <c r="H6350" s="3"/>
      <c r="I6350" s="2"/>
      <c r="J6350"/>
      <c r="K6350"/>
      <c r="L6350"/>
      <c r="M6350"/>
      <c r="N6350"/>
      <c r="O6350"/>
      <c r="P6350"/>
      <c r="Q6350"/>
      <c r="R6350"/>
      <c r="S6350"/>
      <c r="T6350"/>
      <c r="U6350"/>
      <c r="V6350" s="2"/>
    </row>
    <row r="6351" spans="2:22" x14ac:dyDescent="0.2">
      <c r="B6351" s="2"/>
      <c r="C6351" s="2"/>
      <c r="D6351" s="2"/>
      <c r="E6351" s="2"/>
      <c r="F6351" s="2"/>
      <c r="G6351" s="3"/>
      <c r="H6351" s="3"/>
      <c r="I6351" s="2"/>
      <c r="J6351"/>
      <c r="K6351"/>
      <c r="L6351"/>
      <c r="M6351"/>
      <c r="N6351"/>
      <c r="O6351"/>
      <c r="P6351"/>
      <c r="Q6351"/>
      <c r="R6351"/>
      <c r="S6351"/>
      <c r="T6351"/>
      <c r="U6351"/>
      <c r="V6351" s="2"/>
    </row>
    <row r="6352" spans="2:22" x14ac:dyDescent="0.2">
      <c r="B6352" s="2"/>
      <c r="C6352" s="2"/>
      <c r="D6352" s="2"/>
      <c r="E6352" s="2"/>
      <c r="F6352" s="2"/>
      <c r="G6352" s="3"/>
      <c r="H6352" s="3"/>
      <c r="I6352" s="2"/>
      <c r="J6352"/>
      <c r="K6352"/>
      <c r="L6352"/>
      <c r="M6352"/>
      <c r="N6352"/>
      <c r="O6352"/>
      <c r="P6352"/>
      <c r="Q6352"/>
      <c r="R6352"/>
      <c r="S6352"/>
      <c r="T6352"/>
      <c r="U6352"/>
      <c r="V6352" s="2"/>
    </row>
    <row r="6353" spans="2:22" x14ac:dyDescent="0.2">
      <c r="B6353" s="2"/>
      <c r="C6353" s="2"/>
      <c r="D6353" s="2"/>
      <c r="E6353" s="2"/>
      <c r="F6353" s="2"/>
      <c r="G6353" s="3"/>
      <c r="H6353" s="3"/>
      <c r="I6353" s="2"/>
      <c r="J6353"/>
      <c r="K6353"/>
      <c r="L6353"/>
      <c r="M6353"/>
      <c r="N6353"/>
      <c r="O6353"/>
      <c r="P6353"/>
      <c r="Q6353"/>
      <c r="R6353"/>
      <c r="S6353"/>
      <c r="T6353"/>
      <c r="U6353"/>
      <c r="V6353" s="2"/>
    </row>
    <row r="6354" spans="2:22" x14ac:dyDescent="0.2">
      <c r="B6354" s="2"/>
      <c r="C6354" s="2"/>
      <c r="D6354" s="2"/>
      <c r="E6354" s="2"/>
      <c r="F6354" s="2"/>
      <c r="G6354" s="3"/>
      <c r="H6354" s="3"/>
      <c r="I6354" s="2"/>
      <c r="J6354"/>
      <c r="K6354"/>
      <c r="L6354"/>
      <c r="M6354"/>
      <c r="N6354"/>
      <c r="O6354"/>
      <c r="P6354"/>
      <c r="Q6354"/>
      <c r="R6354"/>
      <c r="S6354"/>
      <c r="T6354"/>
      <c r="U6354"/>
      <c r="V6354" s="2"/>
    </row>
    <row r="6355" spans="2:22" x14ac:dyDescent="0.2">
      <c r="B6355" s="2"/>
      <c r="C6355" s="2"/>
      <c r="D6355" s="2"/>
      <c r="E6355" s="2"/>
      <c r="F6355" s="2"/>
      <c r="G6355" s="3"/>
      <c r="H6355" s="3"/>
      <c r="I6355" s="2"/>
      <c r="J6355"/>
      <c r="K6355"/>
      <c r="L6355"/>
      <c r="M6355"/>
      <c r="N6355"/>
      <c r="O6355"/>
      <c r="P6355"/>
      <c r="Q6355"/>
      <c r="R6355"/>
      <c r="S6355"/>
      <c r="T6355"/>
      <c r="U6355"/>
      <c r="V6355" s="2"/>
    </row>
    <row r="6356" spans="2:22" x14ac:dyDescent="0.2">
      <c r="B6356" s="2"/>
      <c r="C6356" s="2"/>
      <c r="D6356" s="2"/>
      <c r="E6356" s="2"/>
      <c r="F6356" s="2"/>
      <c r="G6356" s="3"/>
      <c r="H6356" s="3"/>
      <c r="I6356" s="2"/>
      <c r="J6356"/>
      <c r="K6356"/>
      <c r="L6356"/>
      <c r="M6356"/>
      <c r="N6356"/>
      <c r="O6356"/>
      <c r="P6356"/>
      <c r="Q6356"/>
      <c r="R6356"/>
      <c r="S6356"/>
      <c r="T6356"/>
      <c r="U6356"/>
      <c r="V6356" s="2"/>
    </row>
    <row r="6357" spans="2:22" x14ac:dyDescent="0.2">
      <c r="B6357" s="2"/>
      <c r="C6357" s="2"/>
      <c r="D6357" s="2"/>
      <c r="E6357" s="2"/>
      <c r="F6357" s="2"/>
      <c r="G6357" s="3"/>
      <c r="H6357" s="3"/>
      <c r="I6357" s="2"/>
      <c r="J6357"/>
      <c r="K6357"/>
      <c r="L6357"/>
      <c r="M6357"/>
      <c r="N6357"/>
      <c r="O6357"/>
      <c r="P6357"/>
      <c r="Q6357"/>
      <c r="R6357"/>
      <c r="S6357"/>
      <c r="T6357"/>
      <c r="U6357"/>
      <c r="V6357" s="2"/>
    </row>
    <row r="6358" spans="2:22" x14ac:dyDescent="0.2">
      <c r="B6358" s="2"/>
      <c r="C6358" s="2"/>
      <c r="D6358" s="2"/>
      <c r="E6358" s="2"/>
      <c r="F6358" s="2"/>
      <c r="G6358" s="3"/>
      <c r="H6358" s="3"/>
      <c r="I6358" s="2"/>
      <c r="J6358"/>
      <c r="K6358"/>
      <c r="L6358"/>
      <c r="M6358"/>
      <c r="N6358"/>
      <c r="O6358"/>
      <c r="P6358"/>
      <c r="Q6358"/>
      <c r="R6358"/>
      <c r="S6358"/>
      <c r="T6358"/>
      <c r="U6358"/>
      <c r="V6358" s="2"/>
    </row>
    <row r="6359" spans="2:22" x14ac:dyDescent="0.2">
      <c r="B6359" s="2"/>
      <c r="C6359" s="2"/>
      <c r="D6359" s="2"/>
      <c r="E6359" s="2"/>
      <c r="F6359" s="2"/>
      <c r="G6359" s="3"/>
      <c r="H6359" s="3"/>
      <c r="I6359" s="2"/>
      <c r="J6359"/>
      <c r="K6359"/>
      <c r="L6359"/>
      <c r="M6359"/>
      <c r="N6359"/>
      <c r="O6359"/>
      <c r="P6359"/>
      <c r="Q6359"/>
      <c r="R6359"/>
      <c r="S6359"/>
      <c r="T6359"/>
      <c r="U6359"/>
      <c r="V6359" s="2"/>
    </row>
    <row r="6360" spans="2:22" x14ac:dyDescent="0.2">
      <c r="B6360" s="2"/>
      <c r="C6360" s="2"/>
      <c r="D6360" s="2"/>
      <c r="E6360" s="2"/>
      <c r="F6360" s="2"/>
      <c r="G6360" s="3"/>
      <c r="H6360" s="3"/>
      <c r="I6360" s="2"/>
      <c r="J6360"/>
      <c r="K6360"/>
      <c r="L6360"/>
      <c r="M6360"/>
      <c r="N6360"/>
      <c r="O6360"/>
      <c r="P6360"/>
      <c r="Q6360"/>
      <c r="R6360"/>
      <c r="S6360"/>
      <c r="T6360"/>
      <c r="U6360"/>
      <c r="V6360" s="2"/>
    </row>
    <row r="6361" spans="2:22" x14ac:dyDescent="0.2">
      <c r="B6361" s="2"/>
      <c r="C6361" s="2"/>
      <c r="D6361" s="2"/>
      <c r="E6361" s="2"/>
      <c r="F6361" s="2"/>
      <c r="G6361" s="3"/>
      <c r="H6361" s="3"/>
      <c r="I6361" s="2"/>
      <c r="J6361"/>
      <c r="K6361"/>
      <c r="L6361"/>
      <c r="M6361"/>
      <c r="N6361"/>
      <c r="O6361"/>
      <c r="P6361"/>
      <c r="Q6361"/>
      <c r="R6361"/>
      <c r="S6361"/>
      <c r="T6361"/>
      <c r="U6361"/>
      <c r="V6361" s="2"/>
    </row>
    <row r="6362" spans="2:22" x14ac:dyDescent="0.2">
      <c r="B6362" s="2"/>
      <c r="C6362" s="2"/>
      <c r="D6362" s="2"/>
      <c r="E6362" s="2"/>
      <c r="F6362" s="2"/>
      <c r="G6362" s="3"/>
      <c r="H6362" s="3"/>
      <c r="I6362" s="2"/>
      <c r="J6362"/>
      <c r="K6362"/>
      <c r="L6362"/>
      <c r="M6362"/>
      <c r="N6362"/>
      <c r="O6362"/>
      <c r="P6362"/>
      <c r="Q6362"/>
      <c r="R6362"/>
      <c r="S6362"/>
      <c r="T6362"/>
      <c r="U6362"/>
      <c r="V6362" s="2"/>
    </row>
    <row r="6363" spans="2:22" x14ac:dyDescent="0.2">
      <c r="B6363" s="2"/>
      <c r="C6363" s="2"/>
      <c r="D6363" s="2"/>
      <c r="E6363" s="2"/>
      <c r="F6363" s="2"/>
      <c r="G6363" s="3"/>
      <c r="H6363" s="3"/>
      <c r="I6363" s="2"/>
      <c r="J6363"/>
      <c r="K6363"/>
      <c r="L6363"/>
      <c r="M6363"/>
      <c r="N6363"/>
      <c r="O6363"/>
      <c r="P6363"/>
      <c r="Q6363"/>
      <c r="R6363"/>
      <c r="S6363"/>
      <c r="T6363"/>
      <c r="U6363"/>
      <c r="V6363" s="2"/>
    </row>
    <row r="6364" spans="2:22" x14ac:dyDescent="0.2">
      <c r="B6364" s="2"/>
      <c r="C6364" s="2"/>
      <c r="D6364" s="2"/>
      <c r="E6364" s="2"/>
      <c r="F6364" s="2"/>
      <c r="G6364" s="3"/>
      <c r="H6364" s="3"/>
      <c r="I6364" s="2"/>
      <c r="J6364"/>
      <c r="K6364"/>
      <c r="L6364"/>
      <c r="M6364"/>
      <c r="N6364"/>
      <c r="O6364"/>
      <c r="P6364"/>
      <c r="Q6364"/>
      <c r="R6364"/>
      <c r="S6364"/>
      <c r="T6364"/>
      <c r="U6364"/>
      <c r="V6364" s="2"/>
    </row>
    <row r="6365" spans="2:22" x14ac:dyDescent="0.2">
      <c r="B6365" s="2"/>
      <c r="C6365" s="2"/>
      <c r="D6365" s="2"/>
      <c r="E6365" s="2"/>
      <c r="F6365" s="2"/>
      <c r="G6365" s="3"/>
      <c r="H6365" s="3"/>
      <c r="I6365" s="2"/>
      <c r="J6365"/>
      <c r="K6365"/>
      <c r="L6365"/>
      <c r="M6365"/>
      <c r="N6365"/>
      <c r="O6365"/>
      <c r="P6365"/>
      <c r="Q6365"/>
      <c r="R6365"/>
      <c r="S6365"/>
      <c r="T6365"/>
      <c r="U6365"/>
      <c r="V6365" s="2"/>
    </row>
    <row r="6366" spans="2:22" x14ac:dyDescent="0.2">
      <c r="B6366" s="2"/>
      <c r="C6366" s="2"/>
      <c r="D6366" s="2"/>
      <c r="E6366" s="2"/>
      <c r="F6366" s="2"/>
      <c r="G6366" s="3"/>
      <c r="H6366" s="3"/>
      <c r="I6366" s="2"/>
      <c r="J6366"/>
      <c r="K6366"/>
      <c r="L6366"/>
      <c r="M6366"/>
      <c r="N6366"/>
      <c r="O6366"/>
      <c r="P6366"/>
      <c r="Q6366"/>
      <c r="R6366"/>
      <c r="S6366"/>
      <c r="T6366"/>
      <c r="U6366"/>
      <c r="V6366" s="2"/>
    </row>
    <row r="6367" spans="2:22" x14ac:dyDescent="0.2">
      <c r="B6367" s="2"/>
      <c r="C6367" s="2"/>
      <c r="D6367" s="2"/>
      <c r="E6367" s="2"/>
      <c r="F6367" s="2"/>
      <c r="G6367" s="3"/>
      <c r="H6367" s="3"/>
      <c r="I6367" s="2"/>
      <c r="J6367"/>
      <c r="K6367"/>
      <c r="L6367"/>
      <c r="M6367"/>
      <c r="N6367"/>
      <c r="O6367"/>
      <c r="P6367"/>
      <c r="Q6367"/>
      <c r="R6367"/>
      <c r="S6367"/>
      <c r="T6367"/>
      <c r="U6367"/>
      <c r="V6367" s="2"/>
    </row>
    <row r="6368" spans="2:22" x14ac:dyDescent="0.2">
      <c r="B6368" s="2"/>
      <c r="C6368" s="2"/>
      <c r="D6368" s="2"/>
      <c r="E6368" s="2"/>
      <c r="F6368" s="2"/>
      <c r="G6368" s="3"/>
      <c r="H6368" s="3"/>
      <c r="I6368" s="2"/>
      <c r="J6368"/>
      <c r="K6368"/>
      <c r="L6368"/>
      <c r="M6368"/>
      <c r="N6368"/>
      <c r="O6368"/>
      <c r="P6368"/>
      <c r="Q6368"/>
      <c r="R6368"/>
      <c r="S6368"/>
      <c r="T6368"/>
      <c r="U6368"/>
      <c r="V6368" s="2"/>
    </row>
    <row r="6369" spans="2:22" x14ac:dyDescent="0.2">
      <c r="B6369" s="2"/>
      <c r="C6369" s="2"/>
      <c r="D6369" s="2"/>
      <c r="E6369" s="2"/>
      <c r="F6369" s="2"/>
      <c r="G6369" s="3"/>
      <c r="H6369" s="3"/>
      <c r="I6369" s="2"/>
      <c r="J6369"/>
      <c r="K6369"/>
      <c r="L6369"/>
      <c r="M6369"/>
      <c r="N6369"/>
      <c r="O6369"/>
      <c r="P6369"/>
      <c r="Q6369"/>
      <c r="R6369"/>
      <c r="S6369"/>
      <c r="T6369"/>
      <c r="U6369"/>
      <c r="V6369" s="2"/>
    </row>
    <row r="6370" spans="2:22" x14ac:dyDescent="0.2">
      <c r="B6370" s="2"/>
      <c r="C6370" s="2"/>
      <c r="D6370" s="2"/>
      <c r="E6370" s="2"/>
      <c r="F6370" s="2"/>
      <c r="G6370" s="3"/>
      <c r="H6370" s="3"/>
      <c r="I6370" s="2"/>
      <c r="J6370"/>
      <c r="K6370"/>
      <c r="L6370"/>
      <c r="M6370"/>
      <c r="N6370"/>
      <c r="O6370"/>
      <c r="P6370"/>
      <c r="Q6370"/>
      <c r="R6370"/>
      <c r="S6370"/>
      <c r="T6370"/>
      <c r="U6370"/>
      <c r="V6370" s="2"/>
    </row>
    <row r="6371" spans="2:22" x14ac:dyDescent="0.2">
      <c r="B6371" s="2"/>
      <c r="C6371" s="2"/>
      <c r="D6371" s="2"/>
      <c r="E6371" s="2"/>
      <c r="F6371" s="2"/>
      <c r="G6371" s="3"/>
      <c r="H6371" s="3"/>
      <c r="I6371" s="2"/>
      <c r="J6371"/>
      <c r="K6371"/>
      <c r="L6371"/>
      <c r="M6371"/>
      <c r="N6371"/>
      <c r="O6371"/>
      <c r="P6371"/>
      <c r="Q6371"/>
      <c r="R6371"/>
      <c r="S6371"/>
      <c r="T6371"/>
      <c r="U6371"/>
      <c r="V6371" s="2"/>
    </row>
    <row r="6372" spans="2:22" x14ac:dyDescent="0.2">
      <c r="B6372" s="2"/>
      <c r="C6372" s="2"/>
      <c r="D6372" s="2"/>
      <c r="E6372" s="2"/>
      <c r="F6372" s="2"/>
      <c r="G6372" s="3"/>
      <c r="H6372" s="3"/>
      <c r="I6372" s="2"/>
      <c r="J6372"/>
      <c r="K6372"/>
      <c r="L6372"/>
      <c r="M6372"/>
      <c r="N6372"/>
      <c r="O6372"/>
      <c r="P6372"/>
      <c r="Q6372"/>
      <c r="R6372"/>
      <c r="S6372"/>
      <c r="T6372"/>
      <c r="U6372"/>
      <c r="V6372" s="2"/>
    </row>
    <row r="6373" spans="2:22" x14ac:dyDescent="0.2">
      <c r="B6373" s="2"/>
      <c r="C6373" s="2"/>
      <c r="D6373" s="2"/>
      <c r="E6373" s="2"/>
      <c r="F6373" s="2"/>
      <c r="G6373" s="3"/>
      <c r="H6373" s="3"/>
      <c r="I6373" s="2"/>
      <c r="J6373"/>
      <c r="K6373"/>
      <c r="L6373"/>
      <c r="M6373"/>
      <c r="N6373"/>
      <c r="O6373"/>
      <c r="P6373"/>
      <c r="Q6373"/>
      <c r="R6373"/>
      <c r="S6373"/>
      <c r="T6373"/>
      <c r="U6373"/>
      <c r="V6373" s="2"/>
    </row>
    <row r="6374" spans="2:22" x14ac:dyDescent="0.2">
      <c r="B6374" s="2"/>
      <c r="C6374" s="2"/>
      <c r="D6374" s="2"/>
      <c r="E6374" s="2"/>
      <c r="F6374" s="2"/>
      <c r="G6374" s="3"/>
      <c r="H6374" s="3"/>
      <c r="I6374" s="2"/>
      <c r="J6374"/>
      <c r="K6374"/>
      <c r="L6374"/>
      <c r="M6374"/>
      <c r="N6374"/>
      <c r="O6374"/>
      <c r="P6374"/>
      <c r="Q6374"/>
      <c r="R6374"/>
      <c r="S6374"/>
      <c r="T6374"/>
      <c r="U6374"/>
      <c r="V6374" s="2"/>
    </row>
    <row r="6375" spans="2:22" x14ac:dyDescent="0.2">
      <c r="B6375" s="2"/>
      <c r="C6375" s="2"/>
      <c r="D6375" s="2"/>
      <c r="E6375" s="2"/>
      <c r="F6375" s="2"/>
      <c r="G6375" s="3"/>
      <c r="H6375" s="3"/>
      <c r="I6375" s="2"/>
      <c r="J6375"/>
      <c r="K6375"/>
      <c r="L6375"/>
      <c r="M6375"/>
      <c r="N6375"/>
      <c r="O6375"/>
      <c r="P6375"/>
      <c r="Q6375"/>
      <c r="R6375"/>
      <c r="S6375"/>
      <c r="T6375"/>
      <c r="U6375"/>
      <c r="V6375" s="2"/>
    </row>
    <row r="6376" spans="2:22" x14ac:dyDescent="0.2">
      <c r="B6376" s="2"/>
      <c r="C6376" s="2"/>
      <c r="D6376" s="2"/>
      <c r="E6376" s="2"/>
      <c r="F6376" s="2"/>
      <c r="G6376" s="3"/>
      <c r="H6376" s="3"/>
      <c r="I6376" s="2"/>
      <c r="J6376"/>
      <c r="K6376"/>
      <c r="L6376"/>
      <c r="M6376"/>
      <c r="N6376"/>
      <c r="O6376"/>
      <c r="P6376"/>
      <c r="Q6376"/>
      <c r="R6376"/>
      <c r="S6376"/>
      <c r="T6376"/>
      <c r="U6376"/>
      <c r="V6376" s="2"/>
    </row>
    <row r="6377" spans="2:22" x14ac:dyDescent="0.2">
      <c r="B6377" s="2"/>
      <c r="C6377" s="2"/>
      <c r="D6377" s="2"/>
      <c r="E6377" s="2"/>
      <c r="F6377" s="2"/>
      <c r="G6377" s="3"/>
      <c r="H6377" s="3"/>
      <c r="I6377" s="2"/>
      <c r="J6377"/>
      <c r="K6377"/>
      <c r="L6377"/>
      <c r="M6377"/>
      <c r="N6377"/>
      <c r="O6377"/>
      <c r="P6377"/>
      <c r="Q6377"/>
      <c r="R6377"/>
      <c r="S6377"/>
      <c r="T6377"/>
      <c r="U6377"/>
      <c r="V6377" s="2"/>
    </row>
    <row r="6378" spans="2:22" x14ac:dyDescent="0.2">
      <c r="B6378" s="2"/>
      <c r="C6378" s="2"/>
      <c r="D6378" s="2"/>
      <c r="E6378" s="2"/>
      <c r="F6378" s="2"/>
      <c r="G6378" s="3"/>
      <c r="H6378" s="3"/>
      <c r="I6378" s="2"/>
      <c r="J6378"/>
      <c r="K6378"/>
      <c r="L6378"/>
      <c r="M6378"/>
      <c r="N6378"/>
      <c r="O6378"/>
      <c r="P6378"/>
      <c r="Q6378"/>
      <c r="R6378"/>
      <c r="S6378"/>
      <c r="T6378"/>
      <c r="U6378"/>
      <c r="V6378" s="2"/>
    </row>
    <row r="6379" spans="2:22" x14ac:dyDescent="0.2">
      <c r="B6379" s="2"/>
      <c r="C6379" s="2"/>
      <c r="D6379" s="2"/>
      <c r="E6379" s="2"/>
      <c r="F6379" s="2"/>
      <c r="G6379" s="3"/>
      <c r="H6379" s="3"/>
      <c r="I6379" s="2"/>
      <c r="J6379"/>
      <c r="K6379"/>
      <c r="L6379"/>
      <c r="M6379"/>
      <c r="N6379"/>
      <c r="O6379"/>
      <c r="P6379"/>
      <c r="Q6379"/>
      <c r="R6379"/>
      <c r="S6379"/>
      <c r="T6379"/>
      <c r="U6379"/>
      <c r="V6379" s="2"/>
    </row>
    <row r="6380" spans="2:22" x14ac:dyDescent="0.2">
      <c r="B6380" s="2"/>
      <c r="C6380" s="2"/>
      <c r="D6380" s="2"/>
      <c r="E6380" s="2"/>
      <c r="F6380" s="2"/>
      <c r="G6380" s="3"/>
      <c r="H6380" s="3"/>
      <c r="I6380" s="2"/>
      <c r="J6380"/>
      <c r="K6380"/>
      <c r="L6380"/>
      <c r="M6380"/>
      <c r="N6380"/>
      <c r="O6380"/>
      <c r="P6380"/>
      <c r="Q6380"/>
      <c r="R6380"/>
      <c r="S6380"/>
      <c r="T6380"/>
      <c r="U6380"/>
      <c r="V6380" s="2"/>
    </row>
    <row r="6381" spans="2:22" x14ac:dyDescent="0.2">
      <c r="B6381" s="2"/>
      <c r="C6381" s="2"/>
      <c r="D6381" s="2"/>
      <c r="E6381" s="2"/>
      <c r="F6381" s="2"/>
      <c r="G6381" s="3"/>
      <c r="H6381" s="3"/>
      <c r="I6381" s="2"/>
      <c r="J6381"/>
      <c r="K6381"/>
      <c r="L6381"/>
      <c r="M6381"/>
      <c r="N6381"/>
      <c r="O6381"/>
      <c r="P6381"/>
      <c r="Q6381"/>
      <c r="R6381"/>
      <c r="S6381"/>
      <c r="T6381"/>
      <c r="U6381"/>
      <c r="V6381" s="2"/>
    </row>
    <row r="6382" spans="2:22" x14ac:dyDescent="0.2">
      <c r="B6382" s="2"/>
      <c r="C6382" s="2"/>
      <c r="D6382" s="2"/>
      <c r="E6382" s="2"/>
      <c r="F6382" s="2"/>
      <c r="G6382" s="3"/>
      <c r="H6382" s="3"/>
      <c r="I6382" s="2"/>
      <c r="J6382"/>
      <c r="K6382"/>
      <c r="L6382"/>
      <c r="M6382"/>
      <c r="N6382"/>
      <c r="O6382"/>
      <c r="P6382"/>
      <c r="Q6382"/>
      <c r="R6382"/>
      <c r="S6382"/>
      <c r="T6382"/>
      <c r="U6382"/>
      <c r="V6382" s="2"/>
    </row>
    <row r="6383" spans="2:22" x14ac:dyDescent="0.2">
      <c r="B6383" s="2"/>
      <c r="C6383" s="2"/>
      <c r="D6383" s="2"/>
      <c r="E6383" s="2"/>
      <c r="F6383" s="2"/>
      <c r="G6383" s="3"/>
      <c r="H6383" s="3"/>
      <c r="I6383" s="2"/>
      <c r="J6383"/>
      <c r="K6383"/>
      <c r="L6383"/>
      <c r="M6383"/>
      <c r="N6383"/>
      <c r="O6383"/>
      <c r="P6383"/>
      <c r="Q6383"/>
      <c r="R6383"/>
      <c r="S6383"/>
      <c r="T6383"/>
      <c r="U6383"/>
      <c r="V6383" s="2"/>
    </row>
    <row r="6384" spans="2:22" x14ac:dyDescent="0.2">
      <c r="B6384" s="2"/>
      <c r="C6384" s="2"/>
      <c r="D6384" s="2"/>
      <c r="E6384" s="2"/>
      <c r="F6384" s="2"/>
      <c r="G6384" s="3"/>
      <c r="H6384" s="3"/>
      <c r="I6384" s="2"/>
      <c r="J6384"/>
      <c r="K6384"/>
      <c r="L6384"/>
      <c r="M6384"/>
      <c r="N6384"/>
      <c r="O6384"/>
      <c r="P6384"/>
      <c r="Q6384"/>
      <c r="R6384"/>
      <c r="S6384"/>
      <c r="T6384"/>
      <c r="U6384"/>
      <c r="V6384" s="2"/>
    </row>
    <row r="6385" spans="2:22" x14ac:dyDescent="0.2">
      <c r="B6385" s="2"/>
      <c r="C6385" s="2"/>
      <c r="D6385" s="2"/>
      <c r="E6385" s="2"/>
      <c r="F6385" s="2"/>
      <c r="G6385" s="3"/>
      <c r="H6385" s="3"/>
      <c r="I6385" s="2"/>
      <c r="J6385"/>
      <c r="K6385"/>
      <c r="L6385"/>
      <c r="M6385"/>
      <c r="N6385"/>
      <c r="O6385"/>
      <c r="P6385"/>
      <c r="Q6385"/>
      <c r="R6385"/>
      <c r="S6385"/>
      <c r="T6385"/>
      <c r="U6385"/>
      <c r="V6385" s="2"/>
    </row>
    <row r="6386" spans="2:22" x14ac:dyDescent="0.2">
      <c r="B6386" s="2"/>
      <c r="C6386" s="2"/>
      <c r="D6386" s="2"/>
      <c r="E6386" s="2"/>
      <c r="F6386" s="2"/>
      <c r="G6386" s="3"/>
      <c r="H6386" s="3"/>
      <c r="I6386" s="2"/>
      <c r="J6386"/>
      <c r="K6386"/>
      <c r="L6386"/>
      <c r="M6386"/>
      <c r="N6386"/>
      <c r="O6386"/>
      <c r="P6386"/>
      <c r="Q6386"/>
      <c r="R6386"/>
      <c r="S6386"/>
      <c r="T6386"/>
      <c r="U6386"/>
      <c r="V6386" s="2"/>
    </row>
    <row r="6387" spans="2:22" x14ac:dyDescent="0.2">
      <c r="B6387" s="2"/>
      <c r="C6387" s="2"/>
      <c r="D6387" s="2"/>
      <c r="E6387" s="2"/>
      <c r="F6387" s="2"/>
      <c r="G6387" s="3"/>
      <c r="H6387" s="3"/>
      <c r="I6387" s="2"/>
      <c r="J6387"/>
      <c r="K6387"/>
      <c r="L6387"/>
      <c r="M6387"/>
      <c r="N6387"/>
      <c r="O6387"/>
      <c r="P6387"/>
      <c r="Q6387"/>
      <c r="R6387"/>
      <c r="S6387"/>
      <c r="T6387"/>
      <c r="U6387"/>
      <c r="V6387" s="2"/>
    </row>
    <row r="6388" spans="2:22" x14ac:dyDescent="0.2">
      <c r="B6388" s="2"/>
      <c r="C6388" s="2"/>
      <c r="D6388" s="2"/>
      <c r="E6388" s="2"/>
      <c r="F6388" s="2"/>
      <c r="G6388" s="3"/>
      <c r="H6388" s="3"/>
      <c r="I6388" s="2"/>
      <c r="J6388"/>
      <c r="K6388"/>
      <c r="L6388"/>
      <c r="M6388"/>
      <c r="N6388"/>
      <c r="O6388"/>
      <c r="P6388"/>
      <c r="Q6388"/>
      <c r="R6388"/>
      <c r="S6388"/>
      <c r="T6388"/>
      <c r="U6388"/>
      <c r="V6388" s="2"/>
    </row>
    <row r="6389" spans="2:22" x14ac:dyDescent="0.2">
      <c r="B6389" s="2"/>
      <c r="C6389" s="2"/>
      <c r="D6389" s="2"/>
      <c r="E6389" s="2"/>
      <c r="F6389" s="2"/>
      <c r="G6389" s="3"/>
      <c r="H6389" s="3"/>
      <c r="I6389" s="2"/>
      <c r="J6389"/>
      <c r="K6389"/>
      <c r="L6389"/>
      <c r="M6389"/>
      <c r="N6389"/>
      <c r="O6389"/>
      <c r="P6389"/>
      <c r="Q6389"/>
      <c r="R6389"/>
      <c r="S6389"/>
      <c r="T6389"/>
      <c r="U6389"/>
      <c r="V6389" s="2"/>
    </row>
    <row r="6390" spans="2:22" x14ac:dyDescent="0.2">
      <c r="B6390" s="2"/>
      <c r="C6390" s="2"/>
      <c r="D6390" s="2"/>
      <c r="E6390" s="2"/>
      <c r="F6390" s="2"/>
      <c r="G6390" s="3"/>
      <c r="H6390" s="3"/>
      <c r="I6390" s="2"/>
      <c r="J6390"/>
      <c r="K6390"/>
      <c r="L6390"/>
      <c r="M6390"/>
      <c r="N6390"/>
      <c r="O6390"/>
      <c r="P6390"/>
      <c r="Q6390"/>
      <c r="R6390"/>
      <c r="S6390"/>
      <c r="T6390"/>
      <c r="U6390"/>
      <c r="V6390" s="2"/>
    </row>
    <row r="6391" spans="2:22" x14ac:dyDescent="0.2">
      <c r="B6391" s="2"/>
      <c r="C6391" s="2"/>
      <c r="D6391" s="2"/>
      <c r="E6391" s="2"/>
      <c r="F6391" s="2"/>
      <c r="G6391" s="3"/>
      <c r="H6391" s="3"/>
      <c r="I6391" s="2"/>
      <c r="J6391"/>
      <c r="K6391"/>
      <c r="L6391"/>
      <c r="M6391"/>
      <c r="N6391"/>
      <c r="O6391"/>
      <c r="P6391"/>
      <c r="Q6391"/>
      <c r="R6391"/>
      <c r="S6391"/>
      <c r="T6391"/>
      <c r="U6391"/>
      <c r="V6391" s="2"/>
    </row>
    <row r="6392" spans="2:22" x14ac:dyDescent="0.2">
      <c r="B6392" s="2"/>
      <c r="C6392" s="2"/>
      <c r="D6392" s="2"/>
      <c r="E6392" s="2"/>
      <c r="F6392" s="2"/>
      <c r="G6392" s="3"/>
      <c r="H6392" s="3"/>
      <c r="I6392" s="2"/>
      <c r="J6392"/>
      <c r="K6392"/>
      <c r="L6392"/>
      <c r="M6392"/>
      <c r="N6392"/>
      <c r="O6392"/>
      <c r="P6392"/>
      <c r="Q6392"/>
      <c r="R6392"/>
      <c r="S6392"/>
      <c r="T6392"/>
      <c r="U6392"/>
      <c r="V6392" s="2"/>
    </row>
    <row r="6393" spans="2:22" x14ac:dyDescent="0.2">
      <c r="B6393" s="2"/>
      <c r="C6393" s="2"/>
      <c r="D6393" s="2"/>
      <c r="E6393" s="2"/>
      <c r="F6393" s="2"/>
      <c r="G6393" s="3"/>
      <c r="H6393" s="3"/>
      <c r="I6393" s="2"/>
      <c r="J6393"/>
      <c r="K6393"/>
      <c r="L6393"/>
      <c r="M6393"/>
      <c r="N6393"/>
      <c r="O6393"/>
      <c r="P6393"/>
      <c r="Q6393"/>
      <c r="R6393"/>
      <c r="S6393"/>
      <c r="T6393"/>
      <c r="U6393"/>
      <c r="V6393" s="2"/>
    </row>
    <row r="6394" spans="2:22" x14ac:dyDescent="0.2">
      <c r="B6394" s="2"/>
      <c r="C6394" s="2"/>
      <c r="D6394" s="2"/>
      <c r="E6394" s="2"/>
      <c r="F6394" s="2"/>
      <c r="G6394" s="3"/>
      <c r="H6394" s="3"/>
      <c r="I6394" s="2"/>
      <c r="J6394"/>
      <c r="K6394"/>
      <c r="L6394"/>
      <c r="M6394"/>
      <c r="N6394"/>
      <c r="O6394"/>
      <c r="P6394"/>
      <c r="Q6394"/>
      <c r="R6394"/>
      <c r="S6394"/>
      <c r="T6394"/>
      <c r="U6394"/>
      <c r="V6394" s="2"/>
    </row>
    <row r="6395" spans="2:22" x14ac:dyDescent="0.2">
      <c r="B6395" s="2"/>
      <c r="C6395" s="2"/>
      <c r="D6395" s="2"/>
      <c r="E6395" s="2"/>
      <c r="F6395" s="2"/>
      <c r="G6395" s="3"/>
      <c r="H6395" s="3"/>
      <c r="I6395" s="2"/>
      <c r="J6395"/>
      <c r="K6395"/>
      <c r="L6395"/>
      <c r="M6395"/>
      <c r="N6395"/>
      <c r="O6395"/>
      <c r="P6395"/>
      <c r="Q6395"/>
      <c r="R6395"/>
      <c r="S6395"/>
      <c r="T6395"/>
      <c r="U6395"/>
      <c r="V6395" s="2"/>
    </row>
    <row r="6396" spans="2:22" x14ac:dyDescent="0.2">
      <c r="B6396" s="2"/>
      <c r="C6396" s="2"/>
      <c r="D6396" s="2"/>
      <c r="E6396" s="2"/>
      <c r="F6396" s="2"/>
      <c r="G6396" s="3"/>
      <c r="H6396" s="3"/>
      <c r="I6396" s="2"/>
      <c r="J6396"/>
      <c r="K6396"/>
      <c r="L6396"/>
      <c r="M6396"/>
      <c r="N6396"/>
      <c r="O6396"/>
      <c r="P6396"/>
      <c r="Q6396"/>
      <c r="R6396"/>
      <c r="S6396"/>
      <c r="T6396"/>
      <c r="U6396"/>
      <c r="V6396" s="2"/>
    </row>
    <row r="6397" spans="2:22" x14ac:dyDescent="0.2">
      <c r="B6397" s="2"/>
      <c r="C6397" s="2"/>
      <c r="D6397" s="2"/>
      <c r="E6397" s="2"/>
      <c r="F6397" s="2"/>
      <c r="G6397" s="3"/>
      <c r="H6397" s="3"/>
      <c r="I6397" s="2"/>
      <c r="J6397"/>
      <c r="K6397"/>
      <c r="L6397"/>
      <c r="M6397"/>
      <c r="N6397"/>
      <c r="O6397"/>
      <c r="P6397"/>
      <c r="Q6397"/>
      <c r="R6397"/>
      <c r="S6397"/>
      <c r="T6397"/>
      <c r="U6397"/>
      <c r="V6397" s="2"/>
    </row>
    <row r="6398" spans="2:22" x14ac:dyDescent="0.2">
      <c r="B6398" s="2"/>
      <c r="C6398" s="2"/>
      <c r="D6398" s="2"/>
      <c r="E6398" s="2"/>
      <c r="F6398" s="2"/>
      <c r="G6398" s="3"/>
      <c r="H6398" s="3"/>
      <c r="I6398" s="2"/>
      <c r="J6398"/>
      <c r="K6398"/>
      <c r="L6398"/>
      <c r="M6398"/>
      <c r="N6398"/>
      <c r="O6398"/>
      <c r="P6398"/>
      <c r="Q6398"/>
      <c r="R6398"/>
      <c r="S6398"/>
      <c r="T6398"/>
      <c r="U6398"/>
      <c r="V6398" s="2"/>
    </row>
    <row r="6399" spans="2:22" x14ac:dyDescent="0.2">
      <c r="B6399" s="2"/>
      <c r="C6399" s="2"/>
      <c r="D6399" s="2"/>
      <c r="E6399" s="2"/>
      <c r="F6399" s="2"/>
      <c r="G6399" s="3"/>
      <c r="H6399" s="3"/>
      <c r="I6399" s="2"/>
      <c r="J6399"/>
      <c r="K6399"/>
      <c r="L6399"/>
      <c r="M6399"/>
      <c r="N6399"/>
      <c r="O6399"/>
      <c r="P6399"/>
      <c r="Q6399"/>
      <c r="R6399"/>
      <c r="S6399"/>
      <c r="T6399"/>
      <c r="U6399"/>
      <c r="V6399" s="2"/>
    </row>
    <row r="6400" spans="2:22" x14ac:dyDescent="0.2">
      <c r="B6400" s="2"/>
      <c r="C6400" s="2"/>
      <c r="D6400" s="2"/>
      <c r="E6400" s="2"/>
      <c r="F6400" s="2"/>
      <c r="G6400" s="3"/>
      <c r="H6400" s="3"/>
      <c r="I6400" s="2"/>
      <c r="J6400"/>
      <c r="K6400"/>
      <c r="L6400"/>
      <c r="M6400"/>
      <c r="N6400"/>
      <c r="O6400"/>
      <c r="P6400"/>
      <c r="Q6400"/>
      <c r="R6400"/>
      <c r="S6400"/>
      <c r="T6400"/>
      <c r="U6400"/>
      <c r="V6400" s="2"/>
    </row>
    <row r="6401" spans="2:22" x14ac:dyDescent="0.2">
      <c r="B6401" s="2"/>
      <c r="C6401" s="2"/>
      <c r="D6401" s="2"/>
      <c r="E6401" s="2"/>
      <c r="F6401" s="2"/>
      <c r="G6401" s="3"/>
      <c r="H6401" s="3"/>
      <c r="I6401" s="2"/>
      <c r="J6401"/>
      <c r="K6401"/>
      <c r="L6401"/>
      <c r="M6401"/>
      <c r="N6401"/>
      <c r="O6401"/>
      <c r="P6401"/>
      <c r="Q6401"/>
      <c r="R6401"/>
      <c r="S6401"/>
      <c r="T6401"/>
      <c r="U6401"/>
      <c r="V6401" s="2"/>
    </row>
    <row r="6402" spans="2:22" x14ac:dyDescent="0.2">
      <c r="B6402" s="2"/>
      <c r="C6402" s="2"/>
      <c r="D6402" s="2"/>
      <c r="E6402" s="2"/>
      <c r="F6402" s="2"/>
      <c r="G6402" s="3"/>
      <c r="H6402" s="3"/>
      <c r="I6402" s="2"/>
      <c r="J6402"/>
      <c r="K6402"/>
      <c r="L6402"/>
      <c r="M6402"/>
      <c r="N6402"/>
      <c r="O6402"/>
      <c r="P6402"/>
      <c r="Q6402"/>
      <c r="R6402"/>
      <c r="S6402"/>
      <c r="T6402"/>
      <c r="U6402"/>
      <c r="V6402" s="2"/>
    </row>
    <row r="6403" spans="2:22" x14ac:dyDescent="0.2">
      <c r="B6403" s="2"/>
      <c r="C6403" s="2"/>
      <c r="D6403" s="2"/>
      <c r="E6403" s="2"/>
      <c r="F6403" s="2"/>
      <c r="G6403" s="3"/>
      <c r="H6403" s="3"/>
      <c r="I6403" s="2"/>
      <c r="J6403"/>
      <c r="K6403"/>
      <c r="L6403"/>
      <c r="M6403"/>
      <c r="N6403"/>
      <c r="O6403"/>
      <c r="P6403"/>
      <c r="Q6403"/>
      <c r="R6403"/>
      <c r="S6403"/>
      <c r="T6403"/>
      <c r="U6403"/>
      <c r="V6403" s="2"/>
    </row>
    <row r="6404" spans="2:22" x14ac:dyDescent="0.2">
      <c r="B6404" s="2"/>
      <c r="C6404" s="2"/>
      <c r="D6404" s="2"/>
      <c r="E6404" s="2"/>
      <c r="F6404" s="2"/>
      <c r="G6404" s="3"/>
      <c r="H6404" s="3"/>
      <c r="I6404" s="2"/>
      <c r="J6404"/>
      <c r="K6404"/>
      <c r="L6404"/>
      <c r="M6404"/>
      <c r="N6404"/>
      <c r="O6404"/>
      <c r="P6404"/>
      <c r="Q6404"/>
      <c r="R6404"/>
      <c r="S6404"/>
      <c r="T6404"/>
      <c r="U6404"/>
      <c r="V6404" s="2"/>
    </row>
    <row r="6405" spans="2:22" x14ac:dyDescent="0.2">
      <c r="B6405" s="2"/>
      <c r="C6405" s="2"/>
      <c r="D6405" s="2"/>
      <c r="E6405" s="2"/>
      <c r="F6405" s="2"/>
      <c r="G6405" s="3"/>
      <c r="H6405" s="3"/>
      <c r="I6405" s="2"/>
      <c r="J6405"/>
      <c r="K6405"/>
      <c r="L6405"/>
      <c r="M6405"/>
      <c r="N6405"/>
      <c r="O6405"/>
      <c r="P6405"/>
      <c r="Q6405"/>
      <c r="R6405"/>
      <c r="S6405"/>
      <c r="T6405"/>
      <c r="U6405"/>
      <c r="V6405" s="2"/>
    </row>
    <row r="6406" spans="2:22" x14ac:dyDescent="0.2">
      <c r="B6406" s="2"/>
      <c r="C6406" s="2"/>
      <c r="D6406" s="2"/>
      <c r="E6406" s="2"/>
      <c r="F6406" s="2"/>
      <c r="G6406" s="3"/>
      <c r="H6406" s="3"/>
      <c r="I6406" s="2"/>
      <c r="J6406"/>
      <c r="K6406"/>
      <c r="L6406"/>
      <c r="M6406"/>
      <c r="N6406"/>
      <c r="O6406"/>
      <c r="P6406"/>
      <c r="Q6406"/>
      <c r="R6406"/>
      <c r="S6406"/>
      <c r="T6406"/>
      <c r="U6406"/>
      <c r="V6406" s="2"/>
    </row>
    <row r="6407" spans="2:22" x14ac:dyDescent="0.2">
      <c r="B6407" s="2"/>
      <c r="C6407" s="2"/>
      <c r="D6407" s="2"/>
      <c r="E6407" s="2"/>
      <c r="F6407" s="2"/>
      <c r="G6407" s="3"/>
      <c r="H6407" s="3"/>
      <c r="I6407" s="2"/>
      <c r="J6407"/>
      <c r="K6407"/>
      <c r="L6407"/>
      <c r="M6407"/>
      <c r="N6407"/>
      <c r="O6407"/>
      <c r="P6407"/>
      <c r="Q6407"/>
      <c r="R6407"/>
      <c r="S6407"/>
      <c r="T6407"/>
      <c r="U6407"/>
      <c r="V6407" s="2"/>
    </row>
    <row r="6408" spans="2:22" x14ac:dyDescent="0.2">
      <c r="B6408" s="2"/>
      <c r="C6408" s="2"/>
      <c r="D6408" s="2"/>
      <c r="E6408" s="2"/>
      <c r="F6408" s="2"/>
      <c r="G6408" s="3"/>
      <c r="H6408" s="3"/>
      <c r="I6408" s="2"/>
      <c r="J6408"/>
      <c r="K6408"/>
      <c r="L6408"/>
      <c r="M6408"/>
      <c r="N6408"/>
      <c r="O6408"/>
      <c r="P6408"/>
      <c r="Q6408"/>
      <c r="R6408"/>
      <c r="S6408"/>
      <c r="T6408"/>
      <c r="U6408"/>
      <c r="V6408" s="2"/>
    </row>
    <row r="6409" spans="2:22" x14ac:dyDescent="0.2">
      <c r="B6409" s="2"/>
      <c r="C6409" s="2"/>
      <c r="D6409" s="2"/>
      <c r="E6409" s="2"/>
      <c r="F6409" s="2"/>
      <c r="G6409" s="3"/>
      <c r="H6409" s="3"/>
      <c r="I6409" s="2"/>
      <c r="J6409"/>
      <c r="K6409"/>
      <c r="L6409"/>
      <c r="M6409"/>
      <c r="N6409"/>
      <c r="O6409"/>
      <c r="P6409"/>
      <c r="Q6409"/>
      <c r="R6409"/>
      <c r="S6409"/>
      <c r="T6409"/>
      <c r="U6409"/>
      <c r="V6409" s="2"/>
    </row>
    <row r="6410" spans="2:22" x14ac:dyDescent="0.2">
      <c r="B6410" s="2"/>
      <c r="C6410" s="2"/>
      <c r="D6410" s="2"/>
      <c r="E6410" s="2"/>
      <c r="F6410" s="2"/>
      <c r="G6410" s="3"/>
      <c r="H6410" s="3"/>
      <c r="I6410" s="2"/>
      <c r="J6410"/>
      <c r="K6410"/>
      <c r="L6410"/>
      <c r="M6410"/>
      <c r="N6410"/>
      <c r="O6410"/>
      <c r="P6410"/>
      <c r="Q6410"/>
      <c r="R6410"/>
      <c r="S6410"/>
      <c r="T6410"/>
      <c r="U6410"/>
      <c r="V6410" s="2"/>
    </row>
    <row r="6411" spans="2:22" x14ac:dyDescent="0.2">
      <c r="B6411" s="2"/>
      <c r="C6411" s="2"/>
      <c r="D6411" s="2"/>
      <c r="E6411" s="2"/>
      <c r="F6411" s="2"/>
      <c r="G6411" s="3"/>
      <c r="H6411" s="3"/>
      <c r="I6411" s="2"/>
      <c r="J6411"/>
      <c r="K6411"/>
      <c r="L6411"/>
      <c r="M6411"/>
      <c r="N6411"/>
      <c r="O6411"/>
      <c r="P6411"/>
      <c r="Q6411"/>
      <c r="R6411"/>
      <c r="S6411"/>
      <c r="T6411"/>
      <c r="U6411"/>
      <c r="V6411" s="2"/>
    </row>
    <row r="6412" spans="2:22" x14ac:dyDescent="0.2">
      <c r="B6412" s="2"/>
      <c r="C6412" s="2"/>
      <c r="D6412" s="2"/>
      <c r="E6412" s="2"/>
      <c r="F6412" s="2"/>
      <c r="G6412" s="3"/>
      <c r="H6412" s="3"/>
      <c r="I6412" s="2"/>
      <c r="J6412"/>
      <c r="K6412"/>
      <c r="L6412"/>
      <c r="M6412"/>
      <c r="N6412"/>
      <c r="O6412"/>
      <c r="P6412"/>
      <c r="Q6412"/>
      <c r="R6412"/>
      <c r="S6412"/>
      <c r="T6412"/>
      <c r="U6412"/>
      <c r="V6412" s="2"/>
    </row>
    <row r="6413" spans="2:22" x14ac:dyDescent="0.2">
      <c r="B6413" s="2"/>
      <c r="C6413" s="2"/>
      <c r="D6413" s="2"/>
      <c r="E6413" s="2"/>
      <c r="F6413" s="2"/>
      <c r="G6413" s="3"/>
      <c r="H6413" s="3"/>
      <c r="I6413" s="2"/>
      <c r="J6413"/>
      <c r="K6413"/>
      <c r="L6413"/>
      <c r="M6413"/>
      <c r="N6413"/>
      <c r="O6413"/>
      <c r="P6413"/>
      <c r="Q6413"/>
      <c r="R6413"/>
      <c r="S6413"/>
      <c r="T6413"/>
      <c r="U6413"/>
      <c r="V6413" s="2"/>
    </row>
    <row r="6414" spans="2:22" x14ac:dyDescent="0.2">
      <c r="B6414" s="2"/>
      <c r="C6414" s="2"/>
      <c r="D6414" s="2"/>
      <c r="E6414" s="2"/>
      <c r="F6414" s="2"/>
      <c r="G6414" s="3"/>
      <c r="H6414" s="3"/>
      <c r="I6414" s="2"/>
      <c r="J6414"/>
      <c r="K6414"/>
      <c r="L6414"/>
      <c r="M6414"/>
      <c r="N6414"/>
      <c r="O6414"/>
      <c r="P6414"/>
      <c r="Q6414"/>
      <c r="R6414"/>
      <c r="S6414"/>
      <c r="T6414"/>
      <c r="U6414"/>
      <c r="V6414" s="2"/>
    </row>
    <row r="6415" spans="2:22" x14ac:dyDescent="0.2">
      <c r="B6415" s="2"/>
      <c r="C6415" s="2"/>
      <c r="D6415" s="2"/>
      <c r="E6415" s="2"/>
      <c r="F6415" s="2"/>
      <c r="G6415" s="3"/>
      <c r="H6415" s="3"/>
      <c r="I6415" s="2"/>
      <c r="J6415"/>
      <c r="K6415"/>
      <c r="L6415"/>
      <c r="M6415"/>
      <c r="N6415"/>
      <c r="O6415"/>
      <c r="P6415"/>
      <c r="Q6415"/>
      <c r="R6415"/>
      <c r="S6415"/>
      <c r="T6415"/>
      <c r="U6415"/>
      <c r="V6415" s="2"/>
    </row>
    <row r="6416" spans="2:22" x14ac:dyDescent="0.2">
      <c r="B6416" s="2"/>
      <c r="C6416" s="2"/>
      <c r="D6416" s="2"/>
      <c r="E6416" s="2"/>
      <c r="F6416" s="2"/>
      <c r="G6416" s="3"/>
      <c r="H6416" s="3"/>
      <c r="I6416" s="2"/>
      <c r="J6416"/>
      <c r="K6416"/>
      <c r="L6416"/>
      <c r="M6416"/>
      <c r="N6416"/>
      <c r="O6416"/>
      <c r="P6416"/>
      <c r="Q6416"/>
      <c r="R6416"/>
      <c r="S6416"/>
      <c r="T6416"/>
      <c r="U6416"/>
      <c r="V6416" s="2"/>
    </row>
    <row r="6417" spans="2:22" x14ac:dyDescent="0.2">
      <c r="B6417" s="2"/>
      <c r="C6417" s="2"/>
      <c r="D6417" s="2"/>
      <c r="E6417" s="2"/>
      <c r="F6417" s="2"/>
      <c r="G6417" s="3"/>
      <c r="H6417" s="3"/>
      <c r="I6417" s="2"/>
      <c r="J6417"/>
      <c r="K6417"/>
      <c r="L6417"/>
      <c r="M6417"/>
      <c r="N6417"/>
      <c r="O6417"/>
      <c r="P6417"/>
      <c r="Q6417"/>
      <c r="R6417"/>
      <c r="S6417"/>
      <c r="T6417"/>
      <c r="U6417"/>
      <c r="V6417" s="2"/>
    </row>
    <row r="6418" spans="2:22" x14ac:dyDescent="0.2">
      <c r="B6418" s="2"/>
      <c r="C6418" s="2"/>
      <c r="D6418" s="2"/>
      <c r="E6418" s="2"/>
      <c r="F6418" s="2"/>
      <c r="G6418" s="3"/>
      <c r="H6418" s="3"/>
      <c r="I6418" s="2"/>
      <c r="J6418"/>
      <c r="K6418"/>
      <c r="L6418"/>
      <c r="M6418"/>
      <c r="N6418"/>
      <c r="O6418"/>
      <c r="P6418"/>
      <c r="Q6418"/>
      <c r="R6418"/>
      <c r="S6418"/>
      <c r="T6418"/>
      <c r="U6418"/>
      <c r="V6418" s="2"/>
    </row>
    <row r="6419" spans="2:22" x14ac:dyDescent="0.2">
      <c r="B6419" s="2"/>
      <c r="C6419" s="2"/>
      <c r="D6419" s="2"/>
      <c r="E6419" s="2"/>
      <c r="F6419" s="2"/>
      <c r="G6419" s="3"/>
      <c r="H6419" s="3"/>
      <c r="I6419" s="2"/>
      <c r="J6419"/>
      <c r="K6419"/>
      <c r="L6419"/>
      <c r="M6419"/>
      <c r="N6419"/>
      <c r="O6419"/>
      <c r="P6419"/>
      <c r="Q6419"/>
      <c r="R6419"/>
      <c r="S6419"/>
      <c r="T6419"/>
      <c r="U6419"/>
      <c r="V6419" s="2"/>
    </row>
    <row r="6420" spans="2:22" x14ac:dyDescent="0.2">
      <c r="B6420" s="2"/>
      <c r="C6420" s="2"/>
      <c r="D6420" s="2"/>
      <c r="E6420" s="2"/>
      <c r="F6420" s="2"/>
      <c r="G6420" s="3"/>
      <c r="H6420" s="3"/>
      <c r="I6420" s="2"/>
      <c r="J6420"/>
      <c r="K6420"/>
      <c r="L6420"/>
      <c r="M6420"/>
      <c r="N6420"/>
      <c r="O6420"/>
      <c r="P6420"/>
      <c r="Q6420"/>
      <c r="R6420"/>
      <c r="S6420"/>
      <c r="T6420"/>
      <c r="U6420"/>
      <c r="V6420" s="2"/>
    </row>
    <row r="6421" spans="2:22" x14ac:dyDescent="0.2">
      <c r="B6421" s="2"/>
      <c r="C6421" s="2"/>
      <c r="D6421" s="2"/>
      <c r="E6421" s="2"/>
      <c r="F6421" s="2"/>
      <c r="G6421" s="3"/>
      <c r="H6421" s="3"/>
      <c r="I6421" s="2"/>
      <c r="J6421"/>
      <c r="K6421"/>
      <c r="L6421"/>
      <c r="M6421"/>
      <c r="N6421"/>
      <c r="O6421"/>
      <c r="P6421"/>
      <c r="Q6421"/>
      <c r="R6421"/>
      <c r="S6421"/>
      <c r="T6421"/>
      <c r="U6421"/>
      <c r="V6421" s="2"/>
    </row>
    <row r="6422" spans="2:22" x14ac:dyDescent="0.2">
      <c r="B6422" s="2"/>
      <c r="C6422" s="2"/>
      <c r="D6422" s="2"/>
      <c r="E6422" s="2"/>
      <c r="F6422" s="2"/>
      <c r="G6422" s="3"/>
      <c r="H6422" s="3"/>
      <c r="I6422" s="2"/>
      <c r="J6422"/>
      <c r="K6422"/>
      <c r="L6422"/>
      <c r="M6422"/>
      <c r="N6422"/>
      <c r="O6422"/>
      <c r="P6422"/>
      <c r="Q6422"/>
      <c r="R6422"/>
      <c r="S6422"/>
      <c r="T6422"/>
      <c r="U6422"/>
      <c r="V6422" s="2"/>
    </row>
    <row r="6423" spans="2:22" x14ac:dyDescent="0.2">
      <c r="B6423" s="2"/>
      <c r="C6423" s="2"/>
      <c r="D6423" s="2"/>
      <c r="E6423" s="2"/>
      <c r="F6423" s="2"/>
      <c r="G6423" s="3"/>
      <c r="H6423" s="3"/>
      <c r="I6423" s="2"/>
      <c r="J6423"/>
      <c r="K6423"/>
      <c r="L6423"/>
      <c r="M6423"/>
      <c r="N6423"/>
      <c r="O6423"/>
      <c r="P6423"/>
      <c r="Q6423"/>
      <c r="R6423"/>
      <c r="S6423"/>
      <c r="T6423"/>
      <c r="U6423"/>
      <c r="V6423" s="2"/>
    </row>
    <row r="6424" spans="2:22" x14ac:dyDescent="0.2">
      <c r="B6424" s="2"/>
      <c r="C6424" s="2"/>
      <c r="D6424" s="2"/>
      <c r="E6424" s="2"/>
      <c r="F6424" s="2"/>
      <c r="G6424" s="3"/>
      <c r="H6424" s="3"/>
      <c r="I6424" s="2"/>
      <c r="J6424"/>
      <c r="K6424"/>
      <c r="L6424"/>
      <c r="M6424"/>
      <c r="N6424"/>
      <c r="O6424"/>
      <c r="P6424"/>
      <c r="Q6424"/>
      <c r="R6424"/>
      <c r="S6424"/>
      <c r="T6424"/>
      <c r="U6424"/>
      <c r="V6424" s="2"/>
    </row>
    <row r="6425" spans="2:22" x14ac:dyDescent="0.2">
      <c r="B6425" s="2"/>
      <c r="C6425" s="2"/>
      <c r="D6425" s="2"/>
      <c r="E6425" s="2"/>
      <c r="F6425" s="2"/>
      <c r="G6425" s="3"/>
      <c r="H6425" s="3"/>
      <c r="I6425" s="2"/>
      <c r="J6425"/>
      <c r="K6425"/>
      <c r="L6425"/>
      <c r="M6425"/>
      <c r="N6425"/>
      <c r="O6425"/>
      <c r="P6425"/>
      <c r="Q6425"/>
      <c r="R6425"/>
      <c r="S6425"/>
      <c r="T6425"/>
      <c r="U6425"/>
      <c r="V6425" s="2"/>
    </row>
    <row r="6426" spans="2:22" x14ac:dyDescent="0.2">
      <c r="B6426" s="2"/>
      <c r="C6426" s="2"/>
      <c r="D6426" s="2"/>
      <c r="E6426" s="2"/>
      <c r="F6426" s="2"/>
      <c r="G6426" s="3"/>
      <c r="H6426" s="3"/>
      <c r="I6426" s="2"/>
      <c r="J6426"/>
      <c r="K6426"/>
      <c r="L6426"/>
      <c r="M6426"/>
      <c r="N6426"/>
      <c r="O6426"/>
      <c r="P6426"/>
      <c r="Q6426"/>
      <c r="R6426"/>
      <c r="S6426"/>
      <c r="T6426"/>
      <c r="U6426"/>
      <c r="V6426" s="2"/>
    </row>
    <row r="6427" spans="2:22" x14ac:dyDescent="0.2">
      <c r="B6427" s="2"/>
      <c r="C6427" s="2"/>
      <c r="D6427" s="2"/>
      <c r="E6427" s="2"/>
      <c r="F6427" s="2"/>
      <c r="G6427" s="3"/>
      <c r="H6427" s="3"/>
      <c r="I6427" s="2"/>
      <c r="J6427"/>
      <c r="K6427"/>
      <c r="L6427"/>
      <c r="M6427"/>
      <c r="N6427"/>
      <c r="O6427"/>
      <c r="P6427"/>
      <c r="Q6427"/>
      <c r="R6427"/>
      <c r="S6427"/>
      <c r="T6427"/>
      <c r="U6427"/>
      <c r="V6427" s="2"/>
    </row>
    <row r="6428" spans="2:22" x14ac:dyDescent="0.2">
      <c r="B6428" s="2"/>
      <c r="C6428" s="2"/>
      <c r="D6428" s="2"/>
      <c r="E6428" s="2"/>
      <c r="F6428" s="2"/>
      <c r="G6428" s="3"/>
      <c r="H6428" s="3"/>
      <c r="I6428" s="2"/>
      <c r="J6428"/>
      <c r="K6428"/>
      <c r="L6428"/>
      <c r="M6428"/>
      <c r="N6428"/>
      <c r="O6428"/>
      <c r="P6428"/>
      <c r="Q6428"/>
      <c r="R6428"/>
      <c r="S6428"/>
      <c r="T6428"/>
      <c r="U6428"/>
      <c r="V6428" s="2"/>
    </row>
    <row r="6429" spans="2:22" x14ac:dyDescent="0.2">
      <c r="B6429" s="2"/>
      <c r="C6429" s="2"/>
      <c r="D6429" s="2"/>
      <c r="E6429" s="2"/>
      <c r="F6429" s="2"/>
      <c r="G6429" s="3"/>
      <c r="H6429" s="3"/>
      <c r="I6429" s="2"/>
      <c r="J6429"/>
      <c r="K6429"/>
      <c r="L6429"/>
      <c r="M6429"/>
      <c r="N6429"/>
      <c r="O6429"/>
      <c r="P6429"/>
      <c r="Q6429"/>
      <c r="R6429"/>
      <c r="S6429"/>
      <c r="T6429"/>
      <c r="U6429"/>
      <c r="V6429" s="2"/>
    </row>
    <row r="6430" spans="2:22" x14ac:dyDescent="0.2">
      <c r="B6430" s="2"/>
      <c r="C6430" s="2"/>
      <c r="D6430" s="2"/>
      <c r="E6430" s="2"/>
      <c r="F6430" s="2"/>
      <c r="G6430" s="3"/>
      <c r="H6430" s="3"/>
      <c r="I6430" s="2"/>
      <c r="J6430"/>
      <c r="K6430"/>
      <c r="L6430"/>
      <c r="M6430"/>
      <c r="N6430"/>
      <c r="O6430"/>
      <c r="P6430"/>
      <c r="Q6430"/>
      <c r="R6430"/>
      <c r="S6430"/>
      <c r="T6430"/>
      <c r="U6430"/>
      <c r="V6430" s="2"/>
    </row>
    <row r="6431" spans="2:22" x14ac:dyDescent="0.2">
      <c r="B6431" s="2"/>
      <c r="C6431" s="2"/>
      <c r="D6431" s="2"/>
      <c r="E6431" s="2"/>
      <c r="F6431" s="2"/>
      <c r="G6431" s="3"/>
      <c r="H6431" s="3"/>
      <c r="I6431" s="2"/>
      <c r="J6431"/>
      <c r="K6431"/>
      <c r="L6431"/>
      <c r="M6431"/>
      <c r="N6431"/>
      <c r="O6431"/>
      <c r="P6431"/>
      <c r="Q6431"/>
      <c r="R6431"/>
      <c r="S6431"/>
      <c r="T6431"/>
      <c r="U6431"/>
      <c r="V6431" s="2"/>
    </row>
    <row r="6432" spans="2:22" x14ac:dyDescent="0.2">
      <c r="B6432" s="2"/>
      <c r="C6432" s="2"/>
      <c r="D6432" s="2"/>
      <c r="E6432" s="2"/>
      <c r="F6432" s="2"/>
      <c r="G6432" s="3"/>
      <c r="H6432" s="3"/>
      <c r="I6432" s="2"/>
      <c r="J6432"/>
      <c r="K6432"/>
      <c r="L6432"/>
      <c r="M6432"/>
      <c r="N6432"/>
      <c r="O6432"/>
      <c r="P6432"/>
      <c r="Q6432"/>
      <c r="R6432"/>
      <c r="S6432"/>
      <c r="T6432"/>
      <c r="U6432"/>
      <c r="V6432" s="2"/>
    </row>
    <row r="6433" spans="2:22" x14ac:dyDescent="0.2">
      <c r="B6433" s="2"/>
      <c r="C6433" s="2"/>
      <c r="D6433" s="2"/>
      <c r="E6433" s="2"/>
      <c r="F6433" s="2"/>
      <c r="G6433" s="3"/>
      <c r="H6433" s="3"/>
      <c r="I6433" s="2"/>
      <c r="J6433"/>
      <c r="K6433"/>
      <c r="L6433"/>
      <c r="M6433"/>
      <c r="N6433"/>
      <c r="O6433"/>
      <c r="P6433"/>
      <c r="Q6433"/>
      <c r="R6433"/>
      <c r="S6433"/>
      <c r="T6433"/>
      <c r="U6433"/>
      <c r="V6433" s="2"/>
    </row>
    <row r="6434" spans="2:22" x14ac:dyDescent="0.2">
      <c r="B6434" s="2"/>
      <c r="C6434" s="2"/>
      <c r="D6434" s="2"/>
      <c r="E6434" s="2"/>
      <c r="F6434" s="2"/>
      <c r="G6434" s="3"/>
      <c r="H6434" s="3"/>
      <c r="I6434" s="2"/>
      <c r="J6434"/>
      <c r="K6434"/>
      <c r="L6434"/>
      <c r="M6434"/>
      <c r="N6434"/>
      <c r="O6434"/>
      <c r="P6434"/>
      <c r="Q6434"/>
      <c r="R6434"/>
      <c r="S6434"/>
      <c r="T6434"/>
      <c r="U6434"/>
      <c r="V6434" s="2"/>
    </row>
    <row r="6435" spans="2:22" x14ac:dyDescent="0.2">
      <c r="B6435" s="2"/>
      <c r="C6435" s="2"/>
      <c r="D6435" s="2"/>
      <c r="E6435" s="2"/>
      <c r="F6435" s="2"/>
      <c r="G6435" s="3"/>
      <c r="H6435" s="3"/>
      <c r="I6435" s="2"/>
      <c r="J6435"/>
      <c r="K6435"/>
      <c r="L6435"/>
      <c r="M6435"/>
      <c r="N6435"/>
      <c r="O6435"/>
      <c r="P6435"/>
      <c r="Q6435"/>
      <c r="R6435"/>
      <c r="S6435"/>
      <c r="T6435"/>
      <c r="U6435"/>
      <c r="V6435" s="2"/>
    </row>
    <row r="6436" spans="2:22" x14ac:dyDescent="0.2">
      <c r="B6436" s="2"/>
      <c r="C6436" s="2"/>
      <c r="D6436" s="2"/>
      <c r="E6436" s="2"/>
      <c r="F6436" s="2"/>
      <c r="G6436" s="3"/>
      <c r="H6436" s="3"/>
      <c r="I6436" s="2"/>
      <c r="J6436"/>
      <c r="K6436"/>
      <c r="L6436"/>
      <c r="M6436"/>
      <c r="N6436"/>
      <c r="O6436"/>
      <c r="P6436"/>
      <c r="Q6436"/>
      <c r="R6436"/>
      <c r="S6436"/>
      <c r="T6436"/>
      <c r="U6436"/>
      <c r="V6436" s="2"/>
    </row>
    <row r="6437" spans="2:22" x14ac:dyDescent="0.2">
      <c r="B6437" s="2"/>
      <c r="C6437" s="2"/>
      <c r="D6437" s="2"/>
      <c r="E6437" s="2"/>
      <c r="F6437" s="2"/>
      <c r="G6437" s="3"/>
      <c r="H6437" s="3"/>
      <c r="I6437" s="2"/>
      <c r="J6437"/>
      <c r="K6437"/>
      <c r="L6437"/>
      <c r="M6437"/>
      <c r="N6437"/>
      <c r="O6437"/>
      <c r="P6437"/>
      <c r="Q6437"/>
      <c r="R6437"/>
      <c r="S6437"/>
      <c r="T6437"/>
      <c r="U6437"/>
      <c r="V6437" s="2"/>
    </row>
    <row r="6438" spans="2:22" x14ac:dyDescent="0.2">
      <c r="B6438" s="2"/>
      <c r="C6438" s="2"/>
      <c r="D6438" s="2"/>
      <c r="E6438" s="2"/>
      <c r="F6438" s="2"/>
      <c r="G6438" s="3"/>
      <c r="H6438" s="3"/>
      <c r="I6438" s="2"/>
      <c r="J6438"/>
      <c r="K6438"/>
      <c r="L6438"/>
      <c r="M6438"/>
      <c r="N6438"/>
      <c r="O6438"/>
      <c r="P6438"/>
      <c r="Q6438"/>
      <c r="R6438"/>
      <c r="S6438"/>
      <c r="T6438"/>
      <c r="U6438"/>
      <c r="V6438" s="2"/>
    </row>
    <row r="6439" spans="2:22" x14ac:dyDescent="0.2">
      <c r="B6439" s="2"/>
      <c r="C6439" s="2"/>
      <c r="D6439" s="2"/>
      <c r="E6439" s="2"/>
      <c r="F6439" s="2"/>
      <c r="G6439" s="3"/>
      <c r="H6439" s="3"/>
      <c r="I6439" s="2"/>
      <c r="J6439"/>
      <c r="K6439"/>
      <c r="L6439"/>
      <c r="M6439"/>
      <c r="N6439"/>
      <c r="O6439"/>
      <c r="P6439"/>
      <c r="Q6439"/>
      <c r="R6439"/>
      <c r="S6439"/>
      <c r="T6439"/>
      <c r="U6439"/>
      <c r="V6439" s="2"/>
    </row>
    <row r="6440" spans="2:22" x14ac:dyDescent="0.2">
      <c r="B6440" s="2"/>
      <c r="C6440" s="2"/>
      <c r="D6440" s="2"/>
      <c r="E6440" s="2"/>
      <c r="F6440" s="2"/>
      <c r="G6440" s="3"/>
      <c r="H6440" s="3"/>
      <c r="I6440" s="2"/>
      <c r="J6440"/>
      <c r="K6440"/>
      <c r="L6440"/>
      <c r="M6440"/>
      <c r="N6440"/>
      <c r="O6440"/>
      <c r="P6440"/>
      <c r="Q6440"/>
      <c r="R6440"/>
      <c r="S6440"/>
      <c r="T6440"/>
      <c r="U6440"/>
      <c r="V6440" s="2"/>
    </row>
    <row r="6441" spans="2:22" x14ac:dyDescent="0.2">
      <c r="B6441" s="2"/>
      <c r="C6441" s="2"/>
      <c r="D6441" s="2"/>
      <c r="E6441" s="2"/>
      <c r="F6441" s="2"/>
      <c r="G6441" s="3"/>
      <c r="H6441" s="3"/>
      <c r="I6441" s="2"/>
      <c r="J6441"/>
      <c r="K6441"/>
      <c r="L6441"/>
      <c r="M6441"/>
      <c r="N6441"/>
      <c r="O6441"/>
      <c r="P6441"/>
      <c r="Q6441"/>
      <c r="R6441"/>
      <c r="S6441"/>
      <c r="T6441"/>
      <c r="U6441"/>
      <c r="V6441" s="2"/>
    </row>
    <row r="6442" spans="2:22" x14ac:dyDescent="0.2">
      <c r="B6442" s="2"/>
      <c r="C6442" s="2"/>
      <c r="D6442" s="2"/>
      <c r="E6442" s="2"/>
      <c r="F6442" s="2"/>
      <c r="G6442" s="3"/>
      <c r="H6442" s="3"/>
      <c r="I6442" s="2"/>
      <c r="J6442"/>
      <c r="K6442"/>
      <c r="L6442"/>
      <c r="M6442"/>
      <c r="N6442"/>
      <c r="O6442"/>
      <c r="P6442"/>
      <c r="Q6442"/>
      <c r="R6442"/>
      <c r="S6442"/>
      <c r="T6442"/>
      <c r="U6442"/>
      <c r="V6442" s="2"/>
    </row>
    <row r="6443" spans="2:22" x14ac:dyDescent="0.2">
      <c r="B6443" s="2"/>
      <c r="C6443" s="2"/>
      <c r="D6443" s="2"/>
      <c r="E6443" s="2"/>
      <c r="F6443" s="2"/>
      <c r="G6443" s="3"/>
      <c r="H6443" s="3"/>
      <c r="I6443" s="2"/>
      <c r="J6443"/>
      <c r="K6443"/>
      <c r="L6443"/>
      <c r="M6443"/>
      <c r="N6443"/>
      <c r="O6443"/>
      <c r="P6443"/>
      <c r="Q6443"/>
      <c r="R6443"/>
      <c r="S6443"/>
      <c r="T6443"/>
      <c r="U6443"/>
      <c r="V6443" s="2"/>
    </row>
    <row r="6444" spans="2:22" x14ac:dyDescent="0.2">
      <c r="B6444" s="2"/>
      <c r="C6444" s="2"/>
      <c r="D6444" s="2"/>
      <c r="E6444" s="2"/>
      <c r="F6444" s="2"/>
      <c r="G6444" s="3"/>
      <c r="H6444" s="3"/>
      <c r="I6444" s="2"/>
      <c r="J6444"/>
      <c r="K6444"/>
      <c r="L6444"/>
      <c r="M6444"/>
      <c r="N6444"/>
      <c r="O6444"/>
      <c r="P6444"/>
      <c r="Q6444"/>
      <c r="R6444"/>
      <c r="S6444"/>
      <c r="T6444"/>
      <c r="U6444"/>
      <c r="V6444" s="2"/>
    </row>
    <row r="6445" spans="2:22" x14ac:dyDescent="0.2">
      <c r="B6445" s="2"/>
      <c r="C6445" s="2"/>
      <c r="D6445" s="2"/>
      <c r="E6445" s="2"/>
      <c r="F6445" s="2"/>
      <c r="G6445" s="3"/>
      <c r="H6445" s="3"/>
      <c r="I6445" s="2"/>
      <c r="J6445"/>
      <c r="K6445"/>
      <c r="L6445"/>
      <c r="M6445"/>
      <c r="N6445"/>
      <c r="O6445"/>
      <c r="P6445"/>
      <c r="Q6445"/>
      <c r="R6445"/>
      <c r="S6445"/>
      <c r="T6445"/>
      <c r="U6445"/>
      <c r="V6445" s="2"/>
    </row>
    <row r="6446" spans="2:22" x14ac:dyDescent="0.2">
      <c r="B6446" s="2"/>
      <c r="C6446" s="2"/>
      <c r="D6446" s="2"/>
      <c r="E6446" s="2"/>
      <c r="F6446" s="2"/>
      <c r="G6446" s="3"/>
      <c r="H6446" s="3"/>
      <c r="I6446" s="2"/>
      <c r="J6446"/>
      <c r="K6446"/>
      <c r="L6446"/>
      <c r="M6446"/>
      <c r="N6446"/>
      <c r="O6446"/>
      <c r="P6446"/>
      <c r="Q6446"/>
      <c r="R6446"/>
      <c r="S6446"/>
      <c r="T6446"/>
      <c r="U6446"/>
      <c r="V6446" s="2"/>
    </row>
    <row r="6447" spans="2:22" x14ac:dyDescent="0.2">
      <c r="B6447" s="2"/>
      <c r="C6447" s="2"/>
      <c r="D6447" s="2"/>
      <c r="E6447" s="2"/>
      <c r="F6447" s="2"/>
      <c r="G6447" s="3"/>
      <c r="H6447" s="3"/>
      <c r="I6447" s="2"/>
      <c r="J6447"/>
      <c r="K6447"/>
      <c r="L6447"/>
      <c r="M6447"/>
      <c r="N6447"/>
      <c r="O6447"/>
      <c r="P6447"/>
      <c r="Q6447"/>
      <c r="R6447"/>
      <c r="S6447"/>
      <c r="T6447"/>
      <c r="U6447"/>
      <c r="V6447" s="2"/>
    </row>
    <row r="6448" spans="2:22" x14ac:dyDescent="0.2">
      <c r="B6448" s="2"/>
      <c r="C6448" s="2"/>
      <c r="D6448" s="2"/>
      <c r="E6448" s="2"/>
      <c r="F6448" s="2"/>
      <c r="G6448" s="3"/>
      <c r="H6448" s="3"/>
      <c r="I6448" s="2"/>
      <c r="J6448"/>
      <c r="K6448"/>
      <c r="L6448"/>
      <c r="M6448"/>
      <c r="N6448"/>
      <c r="O6448"/>
      <c r="P6448"/>
      <c r="Q6448"/>
      <c r="R6448"/>
      <c r="S6448"/>
      <c r="T6448"/>
      <c r="U6448"/>
      <c r="V6448" s="2"/>
    </row>
    <row r="6449" spans="2:22" x14ac:dyDescent="0.2">
      <c r="B6449" s="2"/>
      <c r="C6449" s="2"/>
      <c r="D6449" s="2"/>
      <c r="E6449" s="2"/>
      <c r="F6449" s="2"/>
      <c r="G6449" s="3"/>
      <c r="H6449" s="3"/>
      <c r="I6449" s="2"/>
      <c r="J6449"/>
      <c r="K6449"/>
      <c r="L6449"/>
      <c r="M6449"/>
      <c r="N6449"/>
      <c r="O6449"/>
      <c r="P6449"/>
      <c r="Q6449"/>
      <c r="R6449"/>
      <c r="S6449"/>
      <c r="T6449"/>
      <c r="U6449"/>
      <c r="V6449" s="2"/>
    </row>
    <row r="6450" spans="2:22" x14ac:dyDescent="0.2">
      <c r="B6450" s="2"/>
      <c r="C6450" s="2"/>
      <c r="D6450" s="2"/>
      <c r="E6450" s="2"/>
      <c r="F6450" s="2"/>
      <c r="G6450" s="3"/>
      <c r="H6450" s="3"/>
      <c r="I6450" s="2"/>
      <c r="J6450"/>
      <c r="K6450"/>
      <c r="L6450"/>
      <c r="M6450"/>
      <c r="N6450"/>
      <c r="O6450"/>
      <c r="P6450"/>
      <c r="Q6450"/>
      <c r="R6450"/>
      <c r="S6450"/>
      <c r="T6450"/>
      <c r="U6450"/>
      <c r="V6450" s="2"/>
    </row>
    <row r="6451" spans="2:22" x14ac:dyDescent="0.2">
      <c r="B6451" s="2"/>
      <c r="C6451" s="2"/>
      <c r="D6451" s="2"/>
      <c r="E6451" s="2"/>
      <c r="F6451" s="2"/>
      <c r="G6451" s="3"/>
      <c r="H6451" s="3"/>
      <c r="I6451" s="2"/>
      <c r="J6451"/>
      <c r="K6451"/>
      <c r="L6451"/>
      <c r="M6451"/>
      <c r="N6451"/>
      <c r="O6451"/>
      <c r="P6451"/>
      <c r="Q6451"/>
      <c r="R6451"/>
      <c r="S6451"/>
      <c r="T6451"/>
      <c r="U6451"/>
      <c r="V6451" s="2"/>
    </row>
    <row r="6452" spans="2:22" x14ac:dyDescent="0.2">
      <c r="B6452" s="2"/>
      <c r="C6452" s="2"/>
      <c r="D6452" s="2"/>
      <c r="E6452" s="2"/>
      <c r="F6452" s="2"/>
      <c r="G6452" s="3"/>
      <c r="H6452" s="3"/>
      <c r="I6452" s="2"/>
      <c r="J6452"/>
      <c r="K6452"/>
      <c r="L6452"/>
      <c r="M6452"/>
      <c r="N6452"/>
      <c r="O6452"/>
      <c r="P6452"/>
      <c r="Q6452"/>
      <c r="R6452"/>
      <c r="S6452"/>
      <c r="T6452"/>
      <c r="U6452"/>
      <c r="V6452" s="2"/>
    </row>
    <row r="6453" spans="2:22" x14ac:dyDescent="0.2">
      <c r="B6453" s="2"/>
      <c r="C6453" s="2"/>
      <c r="D6453" s="2"/>
      <c r="E6453" s="2"/>
      <c r="F6453" s="2"/>
      <c r="G6453" s="3"/>
      <c r="H6453" s="3"/>
      <c r="I6453" s="2"/>
      <c r="J6453"/>
      <c r="K6453"/>
      <c r="L6453"/>
      <c r="M6453"/>
      <c r="N6453"/>
      <c r="O6453"/>
      <c r="P6453"/>
      <c r="Q6453"/>
      <c r="R6453"/>
      <c r="S6453"/>
      <c r="T6453"/>
      <c r="U6453"/>
      <c r="V6453" s="2"/>
    </row>
    <row r="6454" spans="2:22" x14ac:dyDescent="0.2">
      <c r="B6454" s="2"/>
      <c r="C6454" s="2"/>
      <c r="D6454" s="2"/>
      <c r="E6454" s="2"/>
      <c r="F6454" s="2"/>
      <c r="G6454" s="3"/>
      <c r="H6454" s="3"/>
      <c r="I6454" s="2"/>
      <c r="J6454"/>
      <c r="K6454"/>
      <c r="L6454"/>
      <c r="M6454"/>
      <c r="N6454"/>
      <c r="O6454"/>
      <c r="P6454"/>
      <c r="Q6454"/>
      <c r="R6454"/>
      <c r="S6454"/>
      <c r="T6454"/>
      <c r="U6454"/>
      <c r="V6454" s="2"/>
    </row>
    <row r="6455" spans="2:22" x14ac:dyDescent="0.2">
      <c r="B6455" s="2"/>
      <c r="C6455" s="2"/>
      <c r="D6455" s="2"/>
      <c r="E6455" s="2"/>
      <c r="F6455" s="2"/>
      <c r="G6455" s="3"/>
      <c r="H6455" s="3"/>
      <c r="I6455" s="2"/>
      <c r="J6455"/>
      <c r="K6455"/>
      <c r="L6455"/>
      <c r="M6455"/>
      <c r="N6455"/>
      <c r="O6455"/>
      <c r="P6455"/>
      <c r="Q6455"/>
      <c r="R6455"/>
      <c r="S6455"/>
      <c r="T6455"/>
      <c r="U6455"/>
      <c r="V6455" s="2"/>
    </row>
    <row r="6456" spans="2:22" x14ac:dyDescent="0.2">
      <c r="B6456" s="2"/>
      <c r="C6456" s="2"/>
      <c r="D6456" s="2"/>
      <c r="E6456" s="2"/>
      <c r="F6456" s="2"/>
      <c r="G6456" s="3"/>
      <c r="H6456" s="3"/>
      <c r="I6456" s="2"/>
      <c r="J6456"/>
      <c r="K6456"/>
      <c r="L6456"/>
      <c r="M6456"/>
      <c r="N6456"/>
      <c r="O6456"/>
      <c r="P6456"/>
      <c r="Q6456"/>
      <c r="R6456"/>
      <c r="S6456"/>
      <c r="T6456"/>
      <c r="U6456"/>
      <c r="V6456" s="2"/>
    </row>
    <row r="6457" spans="2:22" x14ac:dyDescent="0.2">
      <c r="B6457" s="2"/>
      <c r="C6457" s="2"/>
      <c r="D6457" s="2"/>
      <c r="E6457" s="2"/>
      <c r="F6457" s="2"/>
      <c r="G6457" s="3"/>
      <c r="H6457" s="3"/>
      <c r="I6457" s="2"/>
      <c r="J6457"/>
      <c r="K6457"/>
      <c r="L6457"/>
      <c r="M6457"/>
      <c r="N6457"/>
      <c r="O6457"/>
      <c r="P6457"/>
      <c r="Q6457"/>
      <c r="R6457"/>
      <c r="S6457"/>
      <c r="T6457"/>
      <c r="U6457"/>
      <c r="V6457" s="2"/>
    </row>
    <row r="6458" spans="2:22" x14ac:dyDescent="0.2">
      <c r="B6458" s="2"/>
      <c r="C6458" s="2"/>
      <c r="D6458" s="2"/>
      <c r="E6458" s="2"/>
      <c r="F6458" s="2"/>
      <c r="G6458" s="3"/>
      <c r="H6458" s="3"/>
      <c r="I6458" s="2"/>
      <c r="J6458"/>
      <c r="K6458"/>
      <c r="L6458"/>
      <c r="M6458"/>
      <c r="N6458"/>
      <c r="O6458"/>
      <c r="P6458"/>
      <c r="Q6458"/>
      <c r="R6458"/>
      <c r="S6458"/>
      <c r="T6458"/>
      <c r="U6458"/>
      <c r="V6458" s="2"/>
    </row>
    <row r="6459" spans="2:22" x14ac:dyDescent="0.2">
      <c r="B6459" s="2"/>
      <c r="C6459" s="2"/>
      <c r="D6459" s="2"/>
      <c r="E6459" s="2"/>
      <c r="F6459" s="2"/>
      <c r="G6459" s="3"/>
      <c r="H6459" s="3"/>
      <c r="I6459" s="2"/>
      <c r="J6459"/>
      <c r="K6459"/>
      <c r="L6459"/>
      <c r="M6459"/>
      <c r="N6459"/>
      <c r="O6459"/>
      <c r="P6459"/>
      <c r="Q6459"/>
      <c r="R6459"/>
      <c r="S6459"/>
      <c r="T6459"/>
      <c r="U6459"/>
      <c r="V6459" s="2"/>
    </row>
    <row r="6460" spans="2:22" x14ac:dyDescent="0.2">
      <c r="B6460" s="2"/>
      <c r="C6460" s="2"/>
      <c r="D6460" s="2"/>
      <c r="E6460" s="2"/>
      <c r="F6460" s="2"/>
      <c r="G6460" s="3"/>
      <c r="H6460" s="3"/>
      <c r="I6460" s="2"/>
      <c r="J6460"/>
      <c r="K6460"/>
      <c r="L6460"/>
      <c r="M6460"/>
      <c r="N6460"/>
      <c r="O6460"/>
      <c r="P6460"/>
      <c r="Q6460"/>
      <c r="R6460"/>
      <c r="S6460"/>
      <c r="T6460"/>
      <c r="U6460"/>
      <c r="V6460" s="2"/>
    </row>
    <row r="6461" spans="2:22" x14ac:dyDescent="0.2">
      <c r="B6461" s="2"/>
      <c r="C6461" s="2"/>
      <c r="D6461" s="2"/>
      <c r="E6461" s="2"/>
      <c r="F6461" s="2"/>
      <c r="G6461" s="3"/>
      <c r="H6461" s="3"/>
      <c r="I6461" s="2"/>
      <c r="J6461"/>
      <c r="K6461"/>
      <c r="L6461"/>
      <c r="M6461"/>
      <c r="N6461"/>
      <c r="O6461"/>
      <c r="P6461"/>
      <c r="Q6461"/>
      <c r="R6461"/>
      <c r="S6461"/>
      <c r="T6461"/>
      <c r="U6461"/>
      <c r="V6461" s="2"/>
    </row>
    <row r="6462" spans="2:22" x14ac:dyDescent="0.2">
      <c r="B6462" s="2"/>
      <c r="C6462" s="2"/>
      <c r="D6462" s="2"/>
      <c r="E6462" s="2"/>
      <c r="F6462" s="2"/>
      <c r="G6462" s="3"/>
      <c r="H6462" s="3"/>
      <c r="I6462" s="2"/>
      <c r="J6462"/>
      <c r="K6462"/>
      <c r="L6462"/>
      <c r="M6462"/>
      <c r="N6462"/>
      <c r="O6462"/>
      <c r="P6462"/>
      <c r="Q6462"/>
      <c r="R6462"/>
      <c r="S6462"/>
      <c r="T6462"/>
      <c r="U6462"/>
      <c r="V6462" s="2"/>
    </row>
    <row r="6463" spans="2:22" x14ac:dyDescent="0.2">
      <c r="B6463" s="2"/>
      <c r="C6463" s="2"/>
      <c r="D6463" s="2"/>
      <c r="E6463" s="2"/>
      <c r="F6463" s="2"/>
      <c r="G6463" s="3"/>
      <c r="H6463" s="3"/>
      <c r="I6463" s="2"/>
      <c r="J6463"/>
      <c r="K6463"/>
      <c r="L6463"/>
      <c r="M6463"/>
      <c r="N6463"/>
      <c r="O6463"/>
      <c r="P6463"/>
      <c r="Q6463"/>
      <c r="R6463"/>
      <c r="S6463"/>
      <c r="T6463"/>
      <c r="U6463"/>
      <c r="V6463" s="2"/>
    </row>
    <row r="6464" spans="2:22" x14ac:dyDescent="0.2">
      <c r="B6464" s="2"/>
      <c r="C6464" s="2"/>
      <c r="D6464" s="2"/>
      <c r="E6464" s="2"/>
      <c r="F6464" s="2"/>
      <c r="G6464" s="3"/>
      <c r="H6464" s="3"/>
      <c r="I6464" s="2"/>
      <c r="J6464"/>
      <c r="K6464"/>
      <c r="L6464"/>
      <c r="M6464"/>
      <c r="N6464"/>
      <c r="O6464"/>
      <c r="P6464"/>
      <c r="Q6464"/>
      <c r="R6464"/>
      <c r="S6464"/>
      <c r="T6464"/>
      <c r="U6464"/>
      <c r="V6464" s="2"/>
    </row>
    <row r="6465" spans="2:22" x14ac:dyDescent="0.2">
      <c r="B6465" s="2"/>
      <c r="C6465" s="2"/>
      <c r="D6465" s="2"/>
      <c r="E6465" s="2"/>
      <c r="F6465" s="2"/>
      <c r="G6465" s="3"/>
      <c r="H6465" s="3"/>
      <c r="I6465" s="2"/>
      <c r="J6465"/>
      <c r="K6465"/>
      <c r="L6465"/>
      <c r="M6465"/>
      <c r="N6465"/>
      <c r="O6465"/>
      <c r="P6465"/>
      <c r="Q6465"/>
      <c r="R6465"/>
      <c r="S6465"/>
      <c r="T6465"/>
      <c r="U6465"/>
      <c r="V6465" s="2"/>
    </row>
    <row r="6466" spans="2:22" x14ac:dyDescent="0.2">
      <c r="B6466" s="2"/>
      <c r="C6466" s="2"/>
      <c r="D6466" s="2"/>
      <c r="E6466" s="2"/>
      <c r="F6466" s="2"/>
      <c r="G6466" s="3"/>
      <c r="H6466" s="3"/>
      <c r="I6466" s="2"/>
      <c r="J6466"/>
      <c r="K6466"/>
      <c r="L6466"/>
      <c r="M6466"/>
      <c r="N6466"/>
      <c r="O6466"/>
      <c r="P6466"/>
      <c r="Q6466"/>
      <c r="R6466"/>
      <c r="S6466"/>
      <c r="T6466"/>
      <c r="U6466"/>
      <c r="V6466" s="2"/>
    </row>
    <row r="6467" spans="2:22" x14ac:dyDescent="0.2">
      <c r="B6467" s="2"/>
      <c r="C6467" s="2"/>
      <c r="D6467" s="2"/>
      <c r="E6467" s="2"/>
      <c r="F6467" s="2"/>
      <c r="G6467" s="3"/>
      <c r="H6467" s="3"/>
      <c r="I6467" s="2"/>
      <c r="J6467"/>
      <c r="K6467"/>
      <c r="L6467"/>
      <c r="M6467"/>
      <c r="N6467"/>
      <c r="O6467"/>
      <c r="P6467"/>
      <c r="Q6467"/>
      <c r="R6467"/>
      <c r="S6467"/>
      <c r="T6467"/>
      <c r="U6467"/>
      <c r="V6467" s="2"/>
    </row>
    <row r="6468" spans="2:22" x14ac:dyDescent="0.2">
      <c r="B6468" s="2"/>
      <c r="C6468" s="2"/>
      <c r="D6468" s="2"/>
      <c r="E6468" s="2"/>
      <c r="F6468" s="2"/>
      <c r="G6468" s="3"/>
      <c r="H6468" s="3"/>
      <c r="I6468" s="2"/>
      <c r="J6468"/>
      <c r="K6468"/>
      <c r="L6468"/>
      <c r="M6468"/>
      <c r="N6468"/>
      <c r="O6468"/>
      <c r="P6468"/>
      <c r="Q6468"/>
      <c r="R6468"/>
      <c r="S6468"/>
      <c r="T6468"/>
      <c r="U6468"/>
      <c r="V6468" s="2"/>
    </row>
    <row r="6469" spans="2:22" x14ac:dyDescent="0.2">
      <c r="B6469" s="2"/>
      <c r="C6469" s="2"/>
      <c r="D6469" s="2"/>
      <c r="E6469" s="2"/>
      <c r="F6469" s="2"/>
      <c r="G6469" s="3"/>
      <c r="H6469" s="3"/>
      <c r="I6469" s="2"/>
      <c r="J6469"/>
      <c r="K6469"/>
      <c r="L6469"/>
      <c r="M6469"/>
      <c r="N6469"/>
      <c r="O6469"/>
      <c r="P6469"/>
      <c r="Q6469"/>
      <c r="R6469"/>
      <c r="S6469"/>
      <c r="T6469"/>
      <c r="U6469"/>
      <c r="V6469" s="2"/>
    </row>
    <row r="6470" spans="2:22" x14ac:dyDescent="0.2">
      <c r="B6470" s="2"/>
      <c r="C6470" s="2"/>
      <c r="D6470" s="2"/>
      <c r="E6470" s="2"/>
      <c r="F6470" s="2"/>
      <c r="G6470" s="3"/>
      <c r="H6470" s="3"/>
      <c r="I6470" s="2"/>
      <c r="J6470"/>
      <c r="K6470"/>
      <c r="L6470"/>
      <c r="M6470"/>
      <c r="N6470"/>
      <c r="O6470"/>
      <c r="P6470"/>
      <c r="Q6470"/>
      <c r="R6470"/>
      <c r="S6470"/>
      <c r="T6470"/>
      <c r="U6470"/>
      <c r="V6470" s="2"/>
    </row>
    <row r="6471" spans="2:22" x14ac:dyDescent="0.2">
      <c r="B6471" s="2"/>
      <c r="C6471" s="2"/>
      <c r="D6471" s="2"/>
      <c r="E6471" s="2"/>
      <c r="F6471" s="2"/>
      <c r="G6471" s="3"/>
      <c r="H6471" s="3"/>
      <c r="I6471" s="2"/>
      <c r="J6471"/>
      <c r="K6471"/>
      <c r="L6471"/>
      <c r="M6471"/>
      <c r="N6471"/>
      <c r="O6471"/>
      <c r="P6471"/>
      <c r="Q6471"/>
      <c r="R6471"/>
      <c r="S6471"/>
      <c r="T6471"/>
      <c r="U6471"/>
      <c r="V6471" s="2"/>
    </row>
    <row r="6472" spans="2:22" x14ac:dyDescent="0.2">
      <c r="B6472" s="2"/>
      <c r="C6472" s="2"/>
      <c r="D6472" s="2"/>
      <c r="E6472" s="2"/>
      <c r="F6472" s="2"/>
      <c r="G6472" s="3"/>
      <c r="H6472" s="3"/>
      <c r="I6472" s="2"/>
      <c r="J6472"/>
      <c r="K6472"/>
      <c r="L6472"/>
      <c r="M6472"/>
      <c r="N6472"/>
      <c r="O6472"/>
      <c r="P6472"/>
      <c r="Q6472"/>
      <c r="R6472"/>
      <c r="S6472"/>
      <c r="T6472"/>
      <c r="U6472"/>
      <c r="V6472" s="2"/>
    </row>
    <row r="6473" spans="2:22" x14ac:dyDescent="0.2">
      <c r="B6473" s="2"/>
      <c r="C6473" s="2"/>
      <c r="D6473" s="2"/>
      <c r="E6473" s="2"/>
      <c r="F6473" s="2"/>
      <c r="G6473" s="3"/>
      <c r="H6473" s="3"/>
      <c r="I6473" s="2"/>
      <c r="J6473"/>
      <c r="K6473"/>
      <c r="L6473"/>
      <c r="M6473"/>
      <c r="N6473"/>
      <c r="O6473"/>
      <c r="P6473"/>
      <c r="Q6473"/>
      <c r="R6473"/>
      <c r="S6473"/>
      <c r="T6473"/>
      <c r="U6473"/>
      <c r="V6473" s="2"/>
    </row>
    <row r="6474" spans="2:22" x14ac:dyDescent="0.2">
      <c r="B6474" s="2"/>
      <c r="C6474" s="2"/>
      <c r="D6474" s="2"/>
      <c r="E6474" s="2"/>
      <c r="F6474" s="2"/>
      <c r="G6474" s="3"/>
      <c r="H6474" s="3"/>
      <c r="I6474" s="2"/>
      <c r="J6474"/>
      <c r="K6474"/>
      <c r="L6474"/>
      <c r="M6474"/>
      <c r="N6474"/>
      <c r="O6474"/>
      <c r="P6474"/>
      <c r="Q6474"/>
      <c r="R6474"/>
      <c r="S6474"/>
      <c r="T6474"/>
      <c r="U6474"/>
      <c r="V6474" s="2"/>
    </row>
    <row r="6475" spans="2:22" x14ac:dyDescent="0.2">
      <c r="B6475" s="2"/>
      <c r="C6475" s="2"/>
      <c r="D6475" s="2"/>
      <c r="E6475" s="2"/>
      <c r="F6475" s="2"/>
      <c r="G6475" s="3"/>
      <c r="H6475" s="3"/>
      <c r="I6475" s="2"/>
      <c r="J6475"/>
      <c r="K6475"/>
      <c r="L6475"/>
      <c r="M6475"/>
      <c r="N6475"/>
      <c r="O6475"/>
      <c r="P6475"/>
      <c r="Q6475"/>
      <c r="R6475"/>
      <c r="S6475"/>
      <c r="T6475"/>
      <c r="U6475"/>
      <c r="V6475" s="2"/>
    </row>
    <row r="6476" spans="2:22" x14ac:dyDescent="0.2">
      <c r="B6476" s="2"/>
      <c r="C6476" s="2"/>
      <c r="D6476" s="2"/>
      <c r="E6476" s="2"/>
      <c r="F6476" s="2"/>
      <c r="G6476" s="3"/>
      <c r="H6476" s="3"/>
      <c r="I6476" s="2"/>
      <c r="J6476"/>
      <c r="K6476"/>
      <c r="L6476"/>
      <c r="M6476"/>
      <c r="N6476"/>
      <c r="O6476"/>
      <c r="P6476"/>
      <c r="Q6476"/>
      <c r="R6476"/>
      <c r="S6476"/>
      <c r="T6476"/>
      <c r="U6476"/>
      <c r="V6476" s="2"/>
    </row>
    <row r="6477" spans="2:22" x14ac:dyDescent="0.2">
      <c r="B6477" s="2"/>
      <c r="C6477" s="2"/>
      <c r="D6477" s="2"/>
      <c r="E6477" s="2"/>
      <c r="F6477" s="2"/>
      <c r="G6477" s="3"/>
      <c r="H6477" s="3"/>
      <c r="I6477" s="2"/>
      <c r="J6477"/>
      <c r="K6477"/>
      <c r="L6477"/>
      <c r="M6477"/>
      <c r="N6477"/>
      <c r="O6477"/>
      <c r="P6477"/>
      <c r="Q6477"/>
      <c r="R6477"/>
      <c r="S6477"/>
      <c r="T6477"/>
      <c r="U6477"/>
      <c r="V6477" s="2"/>
    </row>
    <row r="6478" spans="2:22" x14ac:dyDescent="0.2">
      <c r="B6478" s="2"/>
      <c r="C6478" s="2"/>
      <c r="D6478" s="2"/>
      <c r="E6478" s="2"/>
      <c r="F6478" s="2"/>
      <c r="G6478" s="3"/>
      <c r="H6478" s="3"/>
      <c r="I6478" s="2"/>
      <c r="J6478"/>
      <c r="K6478"/>
      <c r="L6478"/>
      <c r="M6478"/>
      <c r="N6478"/>
      <c r="O6478"/>
      <c r="P6478"/>
      <c r="Q6478"/>
      <c r="R6478"/>
      <c r="S6478"/>
      <c r="T6478"/>
      <c r="U6478"/>
      <c r="V6478" s="2"/>
    </row>
    <row r="6479" spans="2:22" x14ac:dyDescent="0.2">
      <c r="B6479" s="2"/>
      <c r="C6479" s="2"/>
      <c r="D6479" s="2"/>
      <c r="E6479" s="2"/>
      <c r="F6479" s="2"/>
      <c r="G6479" s="3"/>
      <c r="H6479" s="3"/>
      <c r="I6479" s="2"/>
      <c r="J6479"/>
      <c r="K6479"/>
      <c r="L6479"/>
      <c r="M6479"/>
      <c r="N6479"/>
      <c r="O6479"/>
      <c r="P6479"/>
      <c r="Q6479"/>
      <c r="R6479"/>
      <c r="S6479"/>
      <c r="T6479"/>
      <c r="U6479"/>
      <c r="V6479" s="2"/>
    </row>
    <row r="6480" spans="2:22" x14ac:dyDescent="0.2">
      <c r="B6480" s="2"/>
      <c r="C6480" s="2"/>
      <c r="D6480" s="2"/>
      <c r="E6480" s="2"/>
      <c r="F6480" s="2"/>
      <c r="G6480" s="3"/>
      <c r="H6480" s="3"/>
      <c r="I6480" s="2"/>
      <c r="J6480"/>
      <c r="K6480"/>
      <c r="L6480"/>
      <c r="M6480"/>
      <c r="N6480"/>
      <c r="O6480"/>
      <c r="P6480"/>
      <c r="Q6480"/>
      <c r="R6480"/>
      <c r="S6480"/>
      <c r="T6480"/>
      <c r="U6480"/>
      <c r="V6480" s="2"/>
    </row>
    <row r="6481" spans="2:22" x14ac:dyDescent="0.2">
      <c r="B6481" s="2"/>
      <c r="C6481" s="2"/>
      <c r="D6481" s="2"/>
      <c r="E6481" s="2"/>
      <c r="F6481" s="2"/>
      <c r="G6481" s="3"/>
      <c r="H6481" s="3"/>
      <c r="I6481" s="2"/>
      <c r="J6481"/>
      <c r="K6481"/>
      <c r="L6481"/>
      <c r="M6481"/>
      <c r="N6481"/>
      <c r="O6481"/>
      <c r="P6481"/>
      <c r="Q6481"/>
      <c r="R6481"/>
      <c r="S6481"/>
      <c r="T6481"/>
      <c r="U6481"/>
      <c r="V6481" s="2"/>
    </row>
    <row r="6482" spans="2:22" x14ac:dyDescent="0.2">
      <c r="B6482" s="2"/>
      <c r="C6482" s="2"/>
      <c r="D6482" s="2"/>
      <c r="E6482" s="2"/>
      <c r="F6482" s="2"/>
      <c r="G6482" s="3"/>
      <c r="H6482" s="3"/>
      <c r="I6482" s="2"/>
      <c r="J6482"/>
      <c r="K6482"/>
      <c r="L6482"/>
      <c r="M6482"/>
      <c r="N6482"/>
      <c r="O6482"/>
      <c r="P6482"/>
      <c r="Q6482"/>
      <c r="R6482"/>
      <c r="S6482"/>
      <c r="T6482"/>
      <c r="U6482"/>
      <c r="V6482" s="2"/>
    </row>
    <row r="6483" spans="2:22" x14ac:dyDescent="0.2">
      <c r="B6483" s="2"/>
      <c r="C6483" s="2"/>
      <c r="D6483" s="2"/>
      <c r="E6483" s="2"/>
      <c r="F6483" s="2"/>
      <c r="G6483" s="3"/>
      <c r="H6483" s="3"/>
      <c r="I6483" s="2"/>
      <c r="J6483"/>
      <c r="K6483"/>
      <c r="L6483"/>
      <c r="M6483"/>
      <c r="N6483"/>
      <c r="O6483"/>
      <c r="P6483"/>
      <c r="Q6483"/>
      <c r="R6483"/>
      <c r="S6483"/>
      <c r="T6483"/>
      <c r="U6483"/>
      <c r="V6483" s="2"/>
    </row>
    <row r="6484" spans="2:22" x14ac:dyDescent="0.2">
      <c r="B6484" s="2"/>
      <c r="C6484" s="2"/>
      <c r="D6484" s="2"/>
      <c r="E6484" s="2"/>
      <c r="F6484" s="2"/>
      <c r="G6484" s="3"/>
      <c r="H6484" s="3"/>
      <c r="I6484" s="2"/>
      <c r="J6484"/>
      <c r="K6484"/>
      <c r="L6484"/>
      <c r="M6484"/>
      <c r="N6484"/>
      <c r="O6484"/>
      <c r="P6484"/>
      <c r="Q6484"/>
      <c r="R6484"/>
      <c r="S6484"/>
      <c r="T6484"/>
      <c r="U6484"/>
      <c r="V6484" s="2"/>
    </row>
    <row r="6485" spans="2:22" x14ac:dyDescent="0.2">
      <c r="B6485" s="2"/>
      <c r="C6485" s="2"/>
      <c r="D6485" s="2"/>
      <c r="E6485" s="2"/>
      <c r="F6485" s="2"/>
      <c r="G6485" s="3"/>
      <c r="H6485" s="3"/>
      <c r="I6485" s="2"/>
      <c r="J6485"/>
      <c r="K6485"/>
      <c r="L6485"/>
      <c r="M6485"/>
      <c r="N6485"/>
      <c r="O6485"/>
      <c r="P6485"/>
      <c r="Q6485"/>
      <c r="R6485"/>
      <c r="S6485"/>
      <c r="T6485"/>
      <c r="U6485"/>
      <c r="V6485" s="2"/>
    </row>
    <row r="6486" spans="2:22" x14ac:dyDescent="0.2">
      <c r="B6486" s="2"/>
      <c r="C6486" s="2"/>
      <c r="D6486" s="2"/>
      <c r="E6486" s="2"/>
      <c r="F6486" s="2"/>
      <c r="G6486" s="3"/>
      <c r="H6486" s="3"/>
      <c r="I6486" s="2"/>
      <c r="J6486"/>
      <c r="K6486"/>
      <c r="L6486"/>
      <c r="M6486"/>
      <c r="N6486"/>
      <c r="O6486"/>
      <c r="P6486"/>
      <c r="Q6486"/>
      <c r="R6486"/>
      <c r="S6486"/>
      <c r="T6486"/>
      <c r="U6486"/>
      <c r="V6486" s="2"/>
    </row>
    <row r="6487" spans="2:22" x14ac:dyDescent="0.2">
      <c r="B6487" s="2"/>
      <c r="C6487" s="2"/>
      <c r="D6487" s="2"/>
      <c r="E6487" s="2"/>
      <c r="F6487" s="2"/>
      <c r="G6487" s="3"/>
      <c r="H6487" s="3"/>
      <c r="I6487" s="2"/>
      <c r="J6487"/>
      <c r="K6487"/>
      <c r="L6487"/>
      <c r="M6487"/>
      <c r="N6487"/>
      <c r="O6487"/>
      <c r="P6487"/>
      <c r="Q6487"/>
      <c r="R6487"/>
      <c r="S6487"/>
      <c r="T6487"/>
      <c r="U6487"/>
      <c r="V6487" s="2"/>
    </row>
    <row r="6488" spans="2:22" x14ac:dyDescent="0.2">
      <c r="B6488" s="2"/>
      <c r="C6488" s="2"/>
      <c r="D6488" s="2"/>
      <c r="E6488" s="2"/>
      <c r="F6488" s="2"/>
      <c r="G6488" s="3"/>
      <c r="H6488" s="3"/>
      <c r="I6488" s="2"/>
      <c r="J6488"/>
      <c r="K6488"/>
      <c r="L6488"/>
      <c r="M6488"/>
      <c r="N6488"/>
      <c r="O6488"/>
      <c r="P6488"/>
      <c r="Q6488"/>
      <c r="R6488"/>
      <c r="S6488"/>
      <c r="T6488"/>
      <c r="U6488"/>
      <c r="V6488" s="2"/>
    </row>
    <row r="6489" spans="2:22" x14ac:dyDescent="0.2">
      <c r="B6489" s="2"/>
      <c r="C6489" s="2"/>
      <c r="D6489" s="2"/>
      <c r="E6489" s="2"/>
      <c r="F6489" s="2"/>
      <c r="G6489" s="3"/>
      <c r="H6489" s="3"/>
      <c r="I6489" s="2"/>
      <c r="J6489"/>
      <c r="K6489"/>
      <c r="L6489"/>
      <c r="M6489"/>
      <c r="N6489"/>
      <c r="O6489"/>
      <c r="P6489"/>
      <c r="Q6489"/>
      <c r="R6489"/>
      <c r="S6489"/>
      <c r="T6489"/>
      <c r="U6489"/>
      <c r="V6489" s="2"/>
    </row>
    <row r="6490" spans="2:22" x14ac:dyDescent="0.2">
      <c r="B6490" s="2"/>
      <c r="C6490" s="2"/>
      <c r="D6490" s="2"/>
      <c r="E6490" s="2"/>
      <c r="F6490" s="2"/>
      <c r="G6490" s="3"/>
      <c r="H6490" s="3"/>
      <c r="I6490" s="2"/>
      <c r="J6490"/>
      <c r="K6490"/>
      <c r="L6490"/>
      <c r="M6490"/>
      <c r="N6490"/>
      <c r="O6490"/>
      <c r="P6490"/>
      <c r="Q6490"/>
      <c r="R6490"/>
      <c r="S6490"/>
      <c r="T6490"/>
      <c r="U6490"/>
      <c r="V6490" s="2"/>
    </row>
    <row r="6491" spans="2:22" x14ac:dyDescent="0.2">
      <c r="B6491" s="2"/>
      <c r="C6491" s="2"/>
      <c r="D6491" s="2"/>
      <c r="E6491" s="2"/>
      <c r="F6491" s="2"/>
      <c r="G6491" s="3"/>
      <c r="H6491" s="3"/>
      <c r="I6491" s="2"/>
      <c r="J6491"/>
      <c r="K6491"/>
      <c r="L6491"/>
      <c r="M6491"/>
      <c r="N6491"/>
      <c r="O6491"/>
      <c r="P6491"/>
      <c r="Q6491"/>
      <c r="R6491"/>
      <c r="S6491"/>
      <c r="T6491"/>
      <c r="U6491"/>
      <c r="V6491" s="2"/>
    </row>
    <row r="6492" spans="2:22" x14ac:dyDescent="0.2">
      <c r="B6492" s="2"/>
      <c r="C6492" s="2"/>
      <c r="D6492" s="2"/>
      <c r="E6492" s="2"/>
      <c r="F6492" s="2"/>
      <c r="G6492" s="3"/>
      <c r="H6492" s="3"/>
      <c r="I6492" s="2"/>
      <c r="J6492"/>
      <c r="K6492"/>
      <c r="L6492"/>
      <c r="M6492"/>
      <c r="N6492"/>
      <c r="O6492"/>
      <c r="P6492"/>
      <c r="Q6492"/>
      <c r="R6492"/>
      <c r="S6492"/>
      <c r="T6492"/>
      <c r="U6492"/>
      <c r="V6492" s="2"/>
    </row>
    <row r="6493" spans="2:22" x14ac:dyDescent="0.2">
      <c r="B6493" s="2"/>
      <c r="C6493" s="2"/>
      <c r="D6493" s="2"/>
      <c r="E6493" s="2"/>
      <c r="F6493" s="2"/>
      <c r="G6493" s="3"/>
      <c r="H6493" s="3"/>
      <c r="I6493" s="2"/>
      <c r="J6493"/>
      <c r="K6493"/>
      <c r="L6493"/>
      <c r="M6493"/>
      <c r="N6493"/>
      <c r="O6493"/>
      <c r="P6493"/>
      <c r="Q6493"/>
      <c r="R6493"/>
      <c r="S6493"/>
      <c r="T6493"/>
      <c r="U6493"/>
      <c r="V6493" s="2"/>
    </row>
    <row r="6494" spans="2:22" x14ac:dyDescent="0.2">
      <c r="B6494" s="2"/>
      <c r="C6494" s="2"/>
      <c r="D6494" s="2"/>
      <c r="E6494" s="2"/>
      <c r="F6494" s="2"/>
      <c r="G6494" s="3"/>
      <c r="H6494" s="3"/>
      <c r="I6494" s="2"/>
      <c r="J6494"/>
      <c r="K6494"/>
      <c r="L6494"/>
      <c r="M6494"/>
      <c r="N6494"/>
      <c r="O6494"/>
      <c r="P6494"/>
      <c r="Q6494"/>
      <c r="R6494"/>
      <c r="S6494"/>
      <c r="T6494"/>
      <c r="U6494"/>
      <c r="V6494" s="2"/>
    </row>
    <row r="6495" spans="2:22" x14ac:dyDescent="0.2">
      <c r="B6495" s="2"/>
      <c r="C6495" s="2"/>
      <c r="D6495" s="2"/>
      <c r="E6495" s="2"/>
      <c r="F6495" s="2"/>
      <c r="G6495" s="3"/>
      <c r="H6495" s="3"/>
      <c r="I6495" s="2"/>
      <c r="J6495"/>
      <c r="K6495"/>
      <c r="L6495"/>
      <c r="M6495"/>
      <c r="N6495"/>
      <c r="O6495"/>
      <c r="P6495"/>
      <c r="Q6495"/>
      <c r="R6495"/>
      <c r="S6495"/>
      <c r="T6495"/>
      <c r="U6495"/>
      <c r="V6495" s="2"/>
    </row>
    <row r="6496" spans="2:22" x14ac:dyDescent="0.2">
      <c r="B6496" s="2"/>
      <c r="C6496" s="2"/>
      <c r="D6496" s="2"/>
      <c r="E6496" s="2"/>
      <c r="F6496" s="2"/>
      <c r="G6496" s="3"/>
      <c r="H6496" s="3"/>
      <c r="I6496" s="2"/>
      <c r="J6496"/>
      <c r="K6496"/>
      <c r="L6496"/>
      <c r="M6496"/>
      <c r="N6496"/>
      <c r="O6496"/>
      <c r="P6496"/>
      <c r="Q6496"/>
      <c r="R6496"/>
      <c r="S6496"/>
      <c r="T6496"/>
      <c r="U6496"/>
      <c r="V6496" s="2"/>
    </row>
    <row r="6497" spans="2:22" x14ac:dyDescent="0.2">
      <c r="B6497" s="2"/>
      <c r="C6497" s="2"/>
      <c r="D6497" s="2"/>
      <c r="E6497" s="2"/>
      <c r="F6497" s="2"/>
      <c r="G6497" s="3"/>
      <c r="H6497" s="3"/>
      <c r="I6497" s="2"/>
      <c r="J6497"/>
      <c r="K6497"/>
      <c r="L6497"/>
      <c r="M6497"/>
      <c r="N6497"/>
      <c r="O6497"/>
      <c r="P6497"/>
      <c r="Q6497"/>
      <c r="R6497"/>
      <c r="S6497"/>
      <c r="T6497"/>
      <c r="U6497"/>
      <c r="V6497" s="2"/>
    </row>
    <row r="6498" spans="2:22" x14ac:dyDescent="0.2">
      <c r="B6498" s="2"/>
      <c r="C6498" s="2"/>
      <c r="D6498" s="2"/>
      <c r="E6498" s="2"/>
      <c r="F6498" s="2"/>
      <c r="G6498" s="3"/>
      <c r="H6498" s="3"/>
      <c r="I6498" s="2"/>
      <c r="J6498"/>
      <c r="K6498"/>
      <c r="L6498"/>
      <c r="M6498"/>
      <c r="N6498"/>
      <c r="O6498"/>
      <c r="P6498"/>
      <c r="Q6498"/>
      <c r="R6498"/>
      <c r="S6498"/>
      <c r="T6498"/>
      <c r="U6498"/>
      <c r="V6498" s="2"/>
    </row>
    <row r="6499" spans="2:22" x14ac:dyDescent="0.2">
      <c r="B6499" s="2"/>
      <c r="C6499" s="2"/>
      <c r="D6499" s="2"/>
      <c r="E6499" s="2"/>
      <c r="F6499" s="2"/>
      <c r="G6499" s="3"/>
      <c r="H6499" s="3"/>
      <c r="I6499" s="2"/>
      <c r="J6499"/>
      <c r="K6499"/>
      <c r="L6499"/>
      <c r="M6499"/>
      <c r="N6499"/>
      <c r="O6499"/>
      <c r="P6499"/>
      <c r="Q6499"/>
      <c r="R6499"/>
      <c r="S6499"/>
      <c r="T6499"/>
      <c r="U6499"/>
      <c r="V6499" s="2"/>
    </row>
    <row r="6500" spans="2:22" x14ac:dyDescent="0.2">
      <c r="B6500" s="2"/>
      <c r="C6500" s="2"/>
      <c r="D6500" s="2"/>
      <c r="E6500" s="2"/>
      <c r="F6500" s="2"/>
      <c r="G6500" s="3"/>
      <c r="H6500" s="3"/>
      <c r="I6500" s="2"/>
      <c r="J6500"/>
      <c r="K6500"/>
      <c r="L6500"/>
      <c r="M6500"/>
      <c r="N6500"/>
      <c r="O6500"/>
      <c r="P6500"/>
      <c r="Q6500"/>
      <c r="R6500"/>
      <c r="S6500"/>
      <c r="T6500"/>
      <c r="U6500"/>
      <c r="V6500" s="2"/>
    </row>
    <row r="6501" spans="2:22" x14ac:dyDescent="0.2">
      <c r="B6501" s="2"/>
      <c r="C6501" s="2"/>
      <c r="D6501" s="2"/>
      <c r="E6501" s="2"/>
      <c r="F6501" s="2"/>
      <c r="G6501" s="3"/>
      <c r="H6501" s="3"/>
      <c r="I6501" s="2"/>
      <c r="J6501"/>
      <c r="K6501"/>
      <c r="L6501"/>
      <c r="M6501"/>
      <c r="N6501"/>
      <c r="O6501"/>
      <c r="P6501"/>
      <c r="Q6501"/>
      <c r="R6501"/>
      <c r="S6501"/>
      <c r="T6501"/>
      <c r="U6501"/>
      <c r="V6501" s="2"/>
    </row>
    <row r="6502" spans="2:22" x14ac:dyDescent="0.2">
      <c r="B6502" s="2"/>
      <c r="C6502" s="2"/>
      <c r="D6502" s="2"/>
      <c r="E6502" s="2"/>
      <c r="F6502" s="2"/>
      <c r="G6502" s="3"/>
      <c r="H6502" s="3"/>
      <c r="I6502" s="2"/>
      <c r="J6502"/>
      <c r="K6502"/>
      <c r="L6502"/>
      <c r="M6502"/>
      <c r="N6502"/>
      <c r="O6502"/>
      <c r="P6502"/>
      <c r="Q6502"/>
      <c r="R6502"/>
      <c r="S6502"/>
      <c r="T6502"/>
      <c r="U6502"/>
      <c r="V6502" s="2"/>
    </row>
    <row r="6503" spans="2:22" x14ac:dyDescent="0.2">
      <c r="B6503" s="2"/>
      <c r="C6503" s="2"/>
      <c r="D6503" s="2"/>
      <c r="E6503" s="2"/>
      <c r="F6503" s="2"/>
      <c r="G6503" s="3"/>
      <c r="H6503" s="3"/>
      <c r="I6503" s="2"/>
      <c r="J6503"/>
      <c r="K6503"/>
      <c r="L6503"/>
      <c r="M6503"/>
      <c r="N6503"/>
      <c r="O6503"/>
      <c r="P6503"/>
      <c r="Q6503"/>
      <c r="R6503"/>
      <c r="S6503"/>
      <c r="T6503"/>
      <c r="U6503"/>
      <c r="V6503" s="2"/>
    </row>
    <row r="6504" spans="2:22" x14ac:dyDescent="0.2">
      <c r="B6504" s="2"/>
      <c r="C6504" s="2"/>
      <c r="D6504" s="2"/>
      <c r="E6504" s="2"/>
      <c r="F6504" s="2"/>
      <c r="G6504" s="3"/>
      <c r="H6504" s="3"/>
      <c r="I6504" s="2"/>
      <c r="J6504"/>
      <c r="K6504"/>
      <c r="L6504"/>
      <c r="M6504"/>
      <c r="N6504"/>
      <c r="O6504"/>
      <c r="P6504"/>
      <c r="Q6504"/>
      <c r="R6504"/>
      <c r="S6504"/>
      <c r="T6504"/>
      <c r="U6504"/>
      <c r="V6504" s="2"/>
    </row>
    <row r="6505" spans="2:22" x14ac:dyDescent="0.2">
      <c r="B6505" s="2"/>
      <c r="C6505" s="2"/>
      <c r="D6505" s="2"/>
      <c r="E6505" s="2"/>
      <c r="F6505" s="2"/>
      <c r="G6505" s="3"/>
      <c r="H6505" s="3"/>
      <c r="I6505" s="2"/>
      <c r="J6505"/>
      <c r="K6505"/>
      <c r="L6505"/>
      <c r="M6505"/>
      <c r="N6505"/>
      <c r="O6505"/>
      <c r="P6505"/>
      <c r="Q6505"/>
      <c r="R6505"/>
      <c r="S6505"/>
      <c r="T6505"/>
      <c r="U6505"/>
      <c r="V6505" s="2"/>
    </row>
    <row r="6506" spans="2:22" x14ac:dyDescent="0.2">
      <c r="B6506" s="2"/>
      <c r="C6506" s="2"/>
      <c r="D6506" s="2"/>
      <c r="E6506" s="2"/>
      <c r="F6506" s="2"/>
      <c r="G6506" s="3"/>
      <c r="H6506" s="3"/>
      <c r="I6506" s="2"/>
      <c r="J6506"/>
      <c r="K6506"/>
      <c r="L6506"/>
      <c r="M6506"/>
      <c r="N6506"/>
      <c r="O6506"/>
      <c r="P6506"/>
      <c r="Q6506"/>
      <c r="R6506"/>
      <c r="S6506"/>
      <c r="T6506"/>
      <c r="U6506"/>
      <c r="V6506" s="2"/>
    </row>
    <row r="6507" spans="2:22" x14ac:dyDescent="0.2">
      <c r="B6507" s="2"/>
      <c r="C6507" s="2"/>
      <c r="D6507" s="2"/>
      <c r="E6507" s="2"/>
      <c r="F6507" s="2"/>
      <c r="G6507" s="3"/>
      <c r="H6507" s="3"/>
      <c r="I6507" s="2"/>
      <c r="J6507"/>
      <c r="K6507"/>
      <c r="L6507"/>
      <c r="M6507"/>
      <c r="N6507"/>
      <c r="O6507"/>
      <c r="P6507"/>
      <c r="Q6507"/>
      <c r="R6507"/>
      <c r="S6507"/>
      <c r="T6507"/>
      <c r="U6507"/>
      <c r="V6507" s="2"/>
    </row>
    <row r="6508" spans="2:22" x14ac:dyDescent="0.2">
      <c r="B6508" s="2"/>
      <c r="C6508" s="2"/>
      <c r="D6508" s="2"/>
      <c r="E6508" s="2"/>
      <c r="F6508" s="2"/>
      <c r="G6508" s="3"/>
      <c r="H6508" s="3"/>
      <c r="I6508" s="2"/>
      <c r="J6508"/>
      <c r="K6508"/>
      <c r="L6508"/>
      <c r="M6508"/>
      <c r="N6508"/>
      <c r="O6508"/>
      <c r="P6508"/>
      <c r="Q6508"/>
      <c r="R6508"/>
      <c r="S6508"/>
      <c r="T6508"/>
      <c r="U6508"/>
      <c r="V6508" s="2"/>
    </row>
    <row r="6509" spans="2:22" x14ac:dyDescent="0.2">
      <c r="B6509" s="2"/>
      <c r="C6509" s="2"/>
      <c r="D6509" s="2"/>
      <c r="E6509" s="2"/>
      <c r="F6509" s="2"/>
      <c r="G6509" s="3"/>
      <c r="H6509" s="3"/>
      <c r="I6509" s="2"/>
      <c r="J6509"/>
      <c r="K6509"/>
      <c r="L6509"/>
      <c r="M6509"/>
      <c r="N6509"/>
      <c r="O6509"/>
      <c r="P6509"/>
      <c r="Q6509"/>
      <c r="R6509"/>
      <c r="S6509"/>
      <c r="T6509"/>
      <c r="U6509"/>
      <c r="V6509" s="2"/>
    </row>
    <row r="6510" spans="2:22" x14ac:dyDescent="0.2">
      <c r="B6510" s="2"/>
      <c r="C6510" s="2"/>
      <c r="D6510" s="2"/>
      <c r="E6510" s="2"/>
      <c r="F6510" s="2"/>
      <c r="G6510" s="3"/>
      <c r="H6510" s="3"/>
      <c r="I6510" s="2"/>
      <c r="J6510"/>
      <c r="K6510"/>
      <c r="L6510"/>
      <c r="M6510"/>
      <c r="N6510"/>
      <c r="O6510"/>
      <c r="P6510"/>
      <c r="Q6510"/>
      <c r="R6510"/>
      <c r="S6510"/>
      <c r="T6510"/>
      <c r="U6510"/>
      <c r="V6510" s="2"/>
    </row>
    <row r="6511" spans="2:22" x14ac:dyDescent="0.2">
      <c r="B6511" s="2"/>
      <c r="C6511" s="2"/>
      <c r="D6511" s="2"/>
      <c r="E6511" s="2"/>
      <c r="F6511" s="2"/>
      <c r="G6511" s="3"/>
      <c r="H6511" s="3"/>
      <c r="I6511" s="2"/>
      <c r="J6511"/>
      <c r="K6511"/>
      <c r="L6511"/>
      <c r="M6511"/>
      <c r="N6511"/>
      <c r="O6511"/>
      <c r="P6511"/>
      <c r="Q6511"/>
      <c r="R6511"/>
      <c r="S6511"/>
      <c r="T6511"/>
      <c r="U6511"/>
      <c r="V6511" s="2"/>
    </row>
    <row r="6512" spans="2:22" x14ac:dyDescent="0.2">
      <c r="B6512" s="2"/>
      <c r="C6512" s="2"/>
      <c r="D6512" s="2"/>
      <c r="E6512" s="2"/>
      <c r="F6512" s="2"/>
      <c r="G6512" s="3"/>
      <c r="H6512" s="3"/>
      <c r="I6512" s="2"/>
      <c r="J6512"/>
      <c r="K6512"/>
      <c r="L6512"/>
      <c r="M6512"/>
      <c r="N6512"/>
      <c r="O6512"/>
      <c r="P6512"/>
      <c r="Q6512"/>
      <c r="R6512"/>
      <c r="S6512"/>
      <c r="T6512"/>
      <c r="U6512"/>
      <c r="V6512" s="2"/>
    </row>
    <row r="6513" spans="2:22" x14ac:dyDescent="0.2">
      <c r="B6513" s="2"/>
      <c r="C6513" s="2"/>
      <c r="D6513" s="2"/>
      <c r="E6513" s="2"/>
      <c r="F6513" s="2"/>
      <c r="G6513" s="3"/>
      <c r="H6513" s="3"/>
      <c r="I6513" s="2"/>
      <c r="J6513"/>
      <c r="K6513"/>
      <c r="L6513"/>
      <c r="M6513"/>
      <c r="N6513"/>
      <c r="O6513"/>
      <c r="P6513"/>
      <c r="Q6513"/>
      <c r="R6513"/>
      <c r="S6513"/>
      <c r="T6513"/>
      <c r="U6513"/>
      <c r="V6513" s="2"/>
    </row>
    <row r="6514" spans="2:22" x14ac:dyDescent="0.2">
      <c r="B6514" s="2"/>
      <c r="C6514" s="2"/>
      <c r="D6514" s="2"/>
      <c r="E6514" s="2"/>
      <c r="F6514" s="2"/>
      <c r="G6514" s="3"/>
      <c r="H6514" s="3"/>
      <c r="I6514" s="2"/>
      <c r="J6514"/>
      <c r="K6514"/>
      <c r="L6514"/>
      <c r="M6514"/>
      <c r="N6514"/>
      <c r="O6514"/>
      <c r="P6514"/>
      <c r="Q6514"/>
      <c r="R6514"/>
      <c r="S6514"/>
      <c r="T6514"/>
      <c r="U6514"/>
      <c r="V6514" s="2"/>
    </row>
    <row r="6515" spans="2:22" x14ac:dyDescent="0.2">
      <c r="B6515" s="2"/>
      <c r="C6515" s="2"/>
      <c r="D6515" s="2"/>
      <c r="E6515" s="2"/>
      <c r="F6515" s="2"/>
      <c r="G6515" s="3"/>
      <c r="H6515" s="3"/>
      <c r="I6515" s="2"/>
      <c r="J6515"/>
      <c r="K6515"/>
      <c r="L6515"/>
      <c r="M6515"/>
      <c r="N6515"/>
      <c r="O6515"/>
      <c r="P6515"/>
      <c r="Q6515"/>
      <c r="R6515"/>
      <c r="S6515"/>
      <c r="T6515"/>
      <c r="U6515"/>
      <c r="V6515" s="2"/>
    </row>
    <row r="6516" spans="2:22" x14ac:dyDescent="0.2">
      <c r="B6516" s="2"/>
      <c r="C6516" s="2"/>
      <c r="D6516" s="2"/>
      <c r="E6516" s="2"/>
      <c r="F6516" s="2"/>
      <c r="G6516" s="3"/>
      <c r="H6516" s="3"/>
      <c r="I6516" s="2"/>
      <c r="J6516"/>
      <c r="K6516"/>
      <c r="L6516"/>
      <c r="M6516"/>
      <c r="N6516"/>
      <c r="O6516"/>
      <c r="P6516"/>
      <c r="Q6516"/>
      <c r="R6516"/>
      <c r="S6516"/>
      <c r="T6516"/>
      <c r="U6516"/>
      <c r="V6516" s="2"/>
    </row>
    <row r="6517" spans="2:22" x14ac:dyDescent="0.2">
      <c r="B6517" s="2"/>
      <c r="C6517" s="2"/>
      <c r="D6517" s="2"/>
      <c r="E6517" s="2"/>
      <c r="F6517" s="2"/>
      <c r="G6517" s="3"/>
      <c r="H6517" s="3"/>
      <c r="I6517" s="2"/>
      <c r="J6517"/>
      <c r="K6517"/>
      <c r="L6517"/>
      <c r="M6517"/>
      <c r="N6517"/>
      <c r="O6517"/>
      <c r="P6517"/>
      <c r="Q6517"/>
      <c r="R6517"/>
      <c r="S6517"/>
      <c r="T6517"/>
      <c r="U6517"/>
      <c r="V6517" s="2"/>
    </row>
    <row r="6518" spans="2:22" x14ac:dyDescent="0.2">
      <c r="B6518" s="2"/>
      <c r="C6518" s="2"/>
      <c r="D6518" s="2"/>
      <c r="E6518" s="2"/>
      <c r="F6518" s="2"/>
      <c r="G6518" s="3"/>
      <c r="H6518" s="3"/>
      <c r="I6518" s="2"/>
      <c r="J6518"/>
      <c r="K6518"/>
      <c r="L6518"/>
      <c r="M6518"/>
      <c r="N6518"/>
      <c r="O6518"/>
      <c r="P6518"/>
      <c r="Q6518"/>
      <c r="R6518"/>
      <c r="S6518"/>
      <c r="T6518"/>
      <c r="U6518"/>
      <c r="V6518" s="2"/>
    </row>
    <row r="6519" spans="2:22" x14ac:dyDescent="0.2">
      <c r="B6519" s="2"/>
      <c r="C6519" s="2"/>
      <c r="D6519" s="2"/>
      <c r="E6519" s="2"/>
      <c r="F6519" s="2"/>
      <c r="G6519" s="3"/>
      <c r="H6519" s="3"/>
      <c r="I6519" s="2"/>
      <c r="J6519"/>
      <c r="K6519"/>
      <c r="L6519"/>
      <c r="M6519"/>
      <c r="N6519"/>
      <c r="O6519"/>
      <c r="P6519"/>
      <c r="Q6519"/>
      <c r="R6519"/>
      <c r="S6519"/>
      <c r="T6519"/>
      <c r="U6519"/>
      <c r="V6519" s="2"/>
    </row>
    <row r="6520" spans="2:22" x14ac:dyDescent="0.2">
      <c r="B6520" s="2"/>
      <c r="C6520" s="2"/>
      <c r="D6520" s="2"/>
      <c r="E6520" s="2"/>
      <c r="F6520" s="2"/>
      <c r="G6520" s="3"/>
      <c r="H6520" s="3"/>
      <c r="I6520" s="2"/>
      <c r="J6520"/>
      <c r="K6520"/>
      <c r="L6520"/>
      <c r="M6520"/>
      <c r="N6520"/>
      <c r="O6520"/>
      <c r="P6520"/>
      <c r="Q6520"/>
      <c r="R6520"/>
      <c r="S6520"/>
      <c r="T6520"/>
      <c r="U6520"/>
      <c r="V6520" s="2"/>
    </row>
    <row r="6521" spans="2:22" x14ac:dyDescent="0.2">
      <c r="B6521" s="2"/>
      <c r="C6521" s="2"/>
      <c r="D6521" s="2"/>
      <c r="E6521" s="2"/>
      <c r="F6521" s="2"/>
      <c r="G6521" s="3"/>
      <c r="H6521" s="3"/>
      <c r="I6521" s="2"/>
      <c r="J6521"/>
      <c r="K6521"/>
      <c r="L6521"/>
      <c r="M6521"/>
      <c r="N6521"/>
      <c r="O6521"/>
      <c r="P6521"/>
      <c r="Q6521"/>
      <c r="R6521"/>
      <c r="S6521"/>
      <c r="T6521"/>
      <c r="U6521"/>
      <c r="V6521" s="2"/>
    </row>
    <row r="6522" spans="2:22" x14ac:dyDescent="0.2">
      <c r="B6522" s="2"/>
      <c r="C6522" s="2"/>
      <c r="D6522" s="2"/>
      <c r="E6522" s="2"/>
      <c r="F6522" s="2"/>
      <c r="G6522" s="3"/>
      <c r="H6522" s="3"/>
      <c r="I6522" s="2"/>
      <c r="J6522"/>
      <c r="K6522"/>
      <c r="L6522"/>
      <c r="M6522"/>
      <c r="N6522"/>
      <c r="O6522"/>
      <c r="P6522"/>
      <c r="Q6522"/>
      <c r="R6522"/>
      <c r="S6522"/>
      <c r="T6522"/>
      <c r="U6522"/>
      <c r="V6522" s="2"/>
    </row>
    <row r="6523" spans="2:22" x14ac:dyDescent="0.2">
      <c r="B6523" s="2"/>
      <c r="C6523" s="2"/>
      <c r="D6523" s="2"/>
      <c r="E6523" s="2"/>
      <c r="F6523" s="2"/>
      <c r="G6523" s="3"/>
      <c r="H6523" s="3"/>
      <c r="I6523" s="2"/>
      <c r="J6523"/>
      <c r="K6523"/>
      <c r="L6523"/>
      <c r="M6523"/>
      <c r="N6523"/>
      <c r="O6523"/>
      <c r="P6523"/>
      <c r="Q6523"/>
      <c r="R6523"/>
      <c r="S6523"/>
      <c r="T6523"/>
      <c r="U6523"/>
      <c r="V6523" s="2"/>
    </row>
    <row r="6524" spans="2:22" x14ac:dyDescent="0.2">
      <c r="B6524" s="2"/>
      <c r="C6524" s="2"/>
      <c r="D6524" s="2"/>
      <c r="E6524" s="2"/>
      <c r="F6524" s="2"/>
      <c r="G6524" s="3"/>
      <c r="H6524" s="3"/>
      <c r="I6524" s="2"/>
      <c r="J6524"/>
      <c r="K6524"/>
      <c r="L6524"/>
      <c r="M6524"/>
      <c r="N6524"/>
      <c r="O6524"/>
      <c r="P6524"/>
      <c r="Q6524"/>
      <c r="R6524"/>
      <c r="S6524"/>
      <c r="T6524"/>
      <c r="U6524"/>
      <c r="V6524" s="2"/>
    </row>
    <row r="6525" spans="2:22" x14ac:dyDescent="0.2">
      <c r="B6525" s="2"/>
      <c r="C6525" s="2"/>
      <c r="D6525" s="2"/>
      <c r="E6525" s="2"/>
      <c r="F6525" s="2"/>
      <c r="G6525" s="3"/>
      <c r="H6525" s="3"/>
      <c r="I6525" s="2"/>
      <c r="J6525"/>
      <c r="K6525"/>
      <c r="L6525"/>
      <c r="M6525"/>
      <c r="N6525"/>
      <c r="O6525"/>
      <c r="P6525"/>
      <c r="Q6525"/>
      <c r="R6525"/>
      <c r="S6525"/>
      <c r="T6525"/>
      <c r="U6525"/>
      <c r="V6525" s="2"/>
    </row>
    <row r="6526" spans="2:22" x14ac:dyDescent="0.2">
      <c r="B6526" s="2"/>
      <c r="C6526" s="2"/>
      <c r="D6526" s="2"/>
      <c r="E6526" s="2"/>
      <c r="F6526" s="2"/>
      <c r="G6526" s="3"/>
      <c r="H6526" s="3"/>
      <c r="I6526" s="2"/>
      <c r="J6526"/>
      <c r="K6526"/>
      <c r="L6526"/>
      <c r="M6526"/>
      <c r="N6526"/>
      <c r="O6526"/>
      <c r="P6526"/>
      <c r="Q6526"/>
      <c r="R6526"/>
      <c r="S6526"/>
      <c r="T6526"/>
      <c r="U6526"/>
      <c r="V6526" s="2"/>
    </row>
    <row r="6527" spans="2:22" x14ac:dyDescent="0.2">
      <c r="B6527" s="2"/>
      <c r="C6527" s="2"/>
      <c r="D6527" s="2"/>
      <c r="E6527" s="2"/>
      <c r="F6527" s="2"/>
      <c r="G6527" s="3"/>
      <c r="H6527" s="3"/>
      <c r="I6527" s="2"/>
      <c r="J6527"/>
      <c r="K6527"/>
      <c r="L6527"/>
      <c r="M6527"/>
      <c r="N6527"/>
      <c r="O6527"/>
      <c r="P6527"/>
      <c r="Q6527"/>
      <c r="R6527"/>
      <c r="S6527"/>
      <c r="T6527"/>
      <c r="U6527"/>
      <c r="V6527" s="2"/>
    </row>
    <row r="6528" spans="2:22" x14ac:dyDescent="0.2">
      <c r="B6528" s="2"/>
      <c r="C6528" s="2"/>
      <c r="D6528" s="2"/>
      <c r="E6528" s="2"/>
      <c r="F6528" s="2"/>
      <c r="G6528" s="3"/>
      <c r="H6528" s="3"/>
      <c r="I6528" s="2"/>
      <c r="J6528"/>
      <c r="K6528"/>
      <c r="L6528"/>
      <c r="M6528"/>
      <c r="N6528"/>
      <c r="O6528"/>
      <c r="P6528"/>
      <c r="Q6528"/>
      <c r="R6528"/>
      <c r="S6528"/>
      <c r="T6528"/>
      <c r="U6528"/>
      <c r="V6528" s="2"/>
    </row>
    <row r="6529" spans="2:22" x14ac:dyDescent="0.2">
      <c r="B6529" s="2"/>
      <c r="C6529" s="2"/>
      <c r="D6529" s="2"/>
      <c r="E6529" s="2"/>
      <c r="F6529" s="2"/>
      <c r="G6529" s="3"/>
      <c r="H6529" s="3"/>
      <c r="I6529" s="2"/>
      <c r="J6529"/>
      <c r="K6529"/>
      <c r="L6529"/>
      <c r="M6529"/>
      <c r="N6529"/>
      <c r="O6529"/>
      <c r="P6529"/>
      <c r="Q6529"/>
      <c r="R6529"/>
      <c r="S6529"/>
      <c r="T6529"/>
      <c r="U6529"/>
      <c r="V6529" s="2"/>
    </row>
    <row r="6530" spans="2:22" x14ac:dyDescent="0.2">
      <c r="B6530" s="2"/>
      <c r="C6530" s="2"/>
      <c r="D6530" s="2"/>
      <c r="E6530" s="2"/>
      <c r="F6530" s="2"/>
      <c r="G6530" s="3"/>
      <c r="H6530" s="3"/>
      <c r="I6530" s="2"/>
      <c r="J6530"/>
      <c r="K6530"/>
      <c r="L6530"/>
      <c r="M6530"/>
      <c r="N6530"/>
      <c r="O6530"/>
      <c r="P6530"/>
      <c r="Q6530"/>
      <c r="R6530"/>
      <c r="S6530"/>
      <c r="T6530"/>
      <c r="U6530"/>
      <c r="V6530" s="2"/>
    </row>
    <row r="6531" spans="2:22" x14ac:dyDescent="0.2">
      <c r="B6531" s="2"/>
      <c r="C6531" s="2"/>
      <c r="D6531" s="2"/>
      <c r="E6531" s="2"/>
      <c r="F6531" s="2"/>
      <c r="G6531" s="3"/>
      <c r="H6531" s="3"/>
      <c r="I6531" s="2"/>
      <c r="J6531"/>
      <c r="K6531"/>
      <c r="L6531"/>
      <c r="M6531"/>
      <c r="N6531"/>
      <c r="O6531"/>
      <c r="P6531"/>
      <c r="Q6531"/>
      <c r="R6531"/>
      <c r="S6531"/>
      <c r="T6531"/>
      <c r="U6531"/>
      <c r="V6531" s="2"/>
    </row>
    <row r="6532" spans="2:22" x14ac:dyDescent="0.2">
      <c r="B6532" s="2"/>
      <c r="C6532" s="2"/>
      <c r="D6532" s="2"/>
      <c r="E6532" s="2"/>
      <c r="F6532" s="2"/>
      <c r="G6532" s="3"/>
      <c r="H6532" s="3"/>
      <c r="I6532" s="2"/>
      <c r="J6532"/>
      <c r="K6532"/>
      <c r="L6532"/>
      <c r="M6532"/>
      <c r="N6532"/>
      <c r="O6532"/>
      <c r="P6532"/>
      <c r="Q6532"/>
      <c r="R6532"/>
      <c r="S6532"/>
      <c r="T6532"/>
      <c r="U6532"/>
      <c r="V6532" s="2"/>
    </row>
    <row r="6533" spans="2:22" x14ac:dyDescent="0.2">
      <c r="B6533" s="2"/>
      <c r="C6533" s="2"/>
      <c r="D6533" s="2"/>
      <c r="E6533" s="2"/>
      <c r="F6533" s="2"/>
      <c r="G6533" s="3"/>
      <c r="H6533" s="3"/>
      <c r="I6533" s="2"/>
      <c r="J6533"/>
      <c r="K6533"/>
      <c r="L6533"/>
      <c r="M6533"/>
      <c r="N6533"/>
      <c r="O6533"/>
      <c r="P6533"/>
      <c r="Q6533"/>
      <c r="R6533"/>
      <c r="S6533"/>
      <c r="T6533"/>
      <c r="U6533"/>
      <c r="V6533" s="2"/>
    </row>
    <row r="6534" spans="2:22" x14ac:dyDescent="0.2">
      <c r="B6534" s="2"/>
      <c r="C6534" s="2"/>
      <c r="D6534" s="2"/>
      <c r="E6534" s="2"/>
      <c r="F6534" s="2"/>
      <c r="G6534" s="3"/>
      <c r="H6534" s="3"/>
      <c r="I6534" s="2"/>
      <c r="J6534"/>
      <c r="K6534"/>
      <c r="L6534"/>
      <c r="M6534"/>
      <c r="N6534"/>
      <c r="O6534"/>
      <c r="P6534"/>
      <c r="Q6534"/>
      <c r="R6534"/>
      <c r="S6534"/>
      <c r="T6534"/>
      <c r="U6534"/>
      <c r="V6534" s="2"/>
    </row>
    <row r="6535" spans="2:22" x14ac:dyDescent="0.2">
      <c r="B6535" s="2"/>
      <c r="C6535" s="2"/>
      <c r="D6535" s="2"/>
      <c r="E6535" s="2"/>
      <c r="F6535" s="2"/>
      <c r="G6535" s="3"/>
      <c r="H6535" s="3"/>
      <c r="I6535" s="2"/>
      <c r="J6535"/>
      <c r="K6535"/>
      <c r="L6535"/>
      <c r="M6535"/>
      <c r="N6535"/>
      <c r="O6535"/>
      <c r="P6535"/>
      <c r="Q6535"/>
      <c r="R6535"/>
      <c r="S6535"/>
      <c r="T6535"/>
      <c r="U6535"/>
      <c r="V6535" s="2"/>
    </row>
    <row r="6536" spans="2:22" x14ac:dyDescent="0.2">
      <c r="B6536" s="2"/>
      <c r="C6536" s="2"/>
      <c r="D6536" s="2"/>
      <c r="E6536" s="2"/>
      <c r="F6536" s="2"/>
      <c r="G6536" s="3"/>
      <c r="H6536" s="3"/>
      <c r="I6536" s="2"/>
      <c r="J6536"/>
      <c r="K6536"/>
      <c r="L6536"/>
      <c r="M6536"/>
      <c r="N6536"/>
      <c r="O6536"/>
      <c r="P6536"/>
      <c r="Q6536"/>
      <c r="R6536"/>
      <c r="S6536"/>
      <c r="T6536"/>
      <c r="U6536"/>
      <c r="V6536" s="2"/>
    </row>
    <row r="6537" spans="2:22" x14ac:dyDescent="0.2">
      <c r="B6537" s="2"/>
      <c r="C6537" s="2"/>
      <c r="D6537" s="2"/>
      <c r="E6537" s="2"/>
      <c r="F6537" s="2"/>
      <c r="G6537" s="3"/>
      <c r="H6537" s="3"/>
      <c r="I6537" s="2"/>
      <c r="J6537"/>
      <c r="K6537"/>
      <c r="L6537"/>
      <c r="M6537"/>
      <c r="N6537"/>
      <c r="O6537"/>
      <c r="P6537"/>
      <c r="Q6537"/>
      <c r="R6537"/>
      <c r="S6537"/>
      <c r="T6537"/>
      <c r="U6537"/>
      <c r="V6537" s="2"/>
    </row>
    <row r="6538" spans="2:22" x14ac:dyDescent="0.2">
      <c r="B6538" s="2"/>
      <c r="C6538" s="2"/>
      <c r="D6538" s="2"/>
      <c r="E6538" s="2"/>
      <c r="F6538" s="2"/>
      <c r="G6538" s="3"/>
      <c r="H6538" s="3"/>
      <c r="I6538" s="2"/>
      <c r="J6538"/>
      <c r="K6538"/>
      <c r="L6538"/>
      <c r="M6538"/>
      <c r="N6538"/>
      <c r="O6538"/>
      <c r="P6538"/>
      <c r="Q6538"/>
      <c r="R6538"/>
      <c r="S6538"/>
      <c r="T6538"/>
      <c r="U6538"/>
      <c r="V6538" s="2"/>
    </row>
    <row r="6539" spans="2:22" x14ac:dyDescent="0.2">
      <c r="B6539" s="2"/>
      <c r="C6539" s="2"/>
      <c r="D6539" s="2"/>
      <c r="E6539" s="2"/>
      <c r="F6539" s="2"/>
      <c r="G6539" s="3"/>
      <c r="H6539" s="3"/>
      <c r="I6539" s="2"/>
      <c r="J6539"/>
      <c r="K6539"/>
      <c r="L6539"/>
      <c r="M6539"/>
      <c r="N6539"/>
      <c r="O6539"/>
      <c r="P6539"/>
      <c r="Q6539"/>
      <c r="R6539"/>
      <c r="S6539"/>
      <c r="T6539"/>
      <c r="U6539"/>
      <c r="V6539" s="2"/>
    </row>
    <row r="6540" spans="2:22" x14ac:dyDescent="0.2">
      <c r="B6540" s="2"/>
      <c r="C6540" s="2"/>
      <c r="D6540" s="2"/>
      <c r="E6540" s="2"/>
      <c r="F6540" s="2"/>
      <c r="G6540" s="3"/>
      <c r="H6540" s="3"/>
      <c r="I6540" s="2"/>
      <c r="J6540"/>
      <c r="K6540"/>
      <c r="L6540"/>
      <c r="M6540"/>
      <c r="N6540"/>
      <c r="O6540"/>
      <c r="P6540"/>
      <c r="Q6540"/>
      <c r="R6540"/>
      <c r="S6540"/>
      <c r="T6540"/>
      <c r="U6540"/>
      <c r="V6540" s="2"/>
    </row>
    <row r="6541" spans="2:22" x14ac:dyDescent="0.2">
      <c r="B6541" s="2"/>
      <c r="C6541" s="2"/>
      <c r="D6541" s="2"/>
      <c r="E6541" s="2"/>
      <c r="F6541" s="2"/>
      <c r="G6541" s="3"/>
      <c r="H6541" s="3"/>
      <c r="I6541" s="2"/>
      <c r="J6541"/>
      <c r="K6541"/>
      <c r="L6541"/>
      <c r="M6541"/>
      <c r="N6541"/>
      <c r="O6541"/>
      <c r="P6541"/>
      <c r="Q6541"/>
      <c r="R6541"/>
      <c r="S6541"/>
      <c r="T6541"/>
      <c r="U6541"/>
      <c r="V6541" s="2"/>
    </row>
    <row r="6542" spans="2:22" x14ac:dyDescent="0.2">
      <c r="B6542" s="2"/>
      <c r="C6542" s="2"/>
      <c r="D6542" s="2"/>
      <c r="E6542" s="2"/>
      <c r="F6542" s="2"/>
      <c r="G6542" s="3"/>
      <c r="H6542" s="3"/>
      <c r="I6542" s="2"/>
      <c r="J6542"/>
      <c r="K6542"/>
      <c r="L6542"/>
      <c r="M6542"/>
      <c r="N6542"/>
      <c r="O6542"/>
      <c r="P6542"/>
      <c r="Q6542"/>
      <c r="R6542"/>
      <c r="S6542"/>
      <c r="T6542"/>
      <c r="U6542"/>
      <c r="V6542" s="2"/>
    </row>
    <row r="6543" spans="2:22" x14ac:dyDescent="0.2">
      <c r="B6543" s="2"/>
      <c r="C6543" s="2"/>
      <c r="D6543" s="2"/>
      <c r="E6543" s="2"/>
      <c r="F6543" s="2"/>
      <c r="G6543" s="3"/>
      <c r="H6543" s="3"/>
      <c r="I6543" s="2"/>
      <c r="J6543"/>
      <c r="K6543"/>
      <c r="L6543"/>
      <c r="M6543"/>
      <c r="N6543"/>
      <c r="O6543"/>
      <c r="P6543"/>
      <c r="Q6543"/>
      <c r="R6543"/>
      <c r="S6543"/>
      <c r="T6543"/>
      <c r="U6543"/>
      <c r="V6543" s="2"/>
    </row>
    <row r="6544" spans="2:22" x14ac:dyDescent="0.2">
      <c r="B6544" s="2"/>
      <c r="C6544" s="2"/>
      <c r="D6544" s="2"/>
      <c r="E6544" s="2"/>
      <c r="F6544" s="2"/>
      <c r="G6544" s="3"/>
      <c r="H6544" s="3"/>
      <c r="I6544" s="2"/>
      <c r="J6544"/>
      <c r="K6544"/>
      <c r="L6544"/>
      <c r="M6544"/>
      <c r="N6544"/>
      <c r="O6544"/>
      <c r="P6544"/>
      <c r="Q6544"/>
      <c r="R6544"/>
      <c r="S6544"/>
      <c r="T6544"/>
      <c r="U6544"/>
      <c r="V6544" s="2"/>
    </row>
    <row r="6545" spans="2:22" x14ac:dyDescent="0.2">
      <c r="B6545" s="2"/>
      <c r="C6545" s="2"/>
      <c r="D6545" s="2"/>
      <c r="E6545" s="2"/>
      <c r="F6545" s="2"/>
      <c r="G6545" s="3"/>
      <c r="H6545" s="3"/>
      <c r="I6545" s="2"/>
      <c r="J6545"/>
      <c r="K6545"/>
      <c r="L6545"/>
      <c r="M6545"/>
      <c r="N6545"/>
      <c r="O6545"/>
      <c r="P6545"/>
      <c r="Q6545"/>
      <c r="R6545"/>
      <c r="S6545"/>
      <c r="T6545"/>
      <c r="U6545"/>
      <c r="V6545" s="2"/>
    </row>
    <row r="6546" spans="2:22" x14ac:dyDescent="0.2">
      <c r="B6546" s="2"/>
      <c r="C6546" s="2"/>
      <c r="D6546" s="2"/>
      <c r="E6546" s="2"/>
      <c r="F6546" s="2"/>
      <c r="G6546" s="3"/>
      <c r="H6546" s="3"/>
      <c r="I6546" s="2"/>
      <c r="J6546"/>
      <c r="K6546"/>
      <c r="L6546"/>
      <c r="M6546"/>
      <c r="N6546"/>
      <c r="O6546"/>
      <c r="P6546"/>
      <c r="Q6546"/>
      <c r="R6546"/>
      <c r="S6546"/>
      <c r="T6546"/>
      <c r="U6546"/>
      <c r="V6546" s="2"/>
    </row>
    <row r="6547" spans="2:22" x14ac:dyDescent="0.2">
      <c r="B6547" s="2"/>
      <c r="C6547" s="2"/>
      <c r="D6547" s="2"/>
      <c r="E6547" s="2"/>
      <c r="F6547" s="2"/>
      <c r="G6547" s="3"/>
      <c r="H6547" s="3"/>
      <c r="I6547" s="2"/>
      <c r="J6547"/>
      <c r="K6547"/>
      <c r="L6547"/>
      <c r="M6547"/>
      <c r="N6547"/>
      <c r="O6547"/>
      <c r="P6547"/>
      <c r="Q6547"/>
      <c r="R6547"/>
      <c r="S6547"/>
      <c r="T6547"/>
      <c r="U6547"/>
      <c r="V6547" s="2"/>
    </row>
    <row r="6548" spans="2:22" x14ac:dyDescent="0.2">
      <c r="B6548" s="2"/>
      <c r="C6548" s="2"/>
      <c r="D6548" s="2"/>
      <c r="E6548" s="2"/>
      <c r="F6548" s="2"/>
      <c r="G6548" s="3"/>
      <c r="H6548" s="3"/>
      <c r="I6548" s="2"/>
      <c r="J6548"/>
      <c r="K6548"/>
      <c r="L6548"/>
      <c r="M6548"/>
      <c r="N6548"/>
      <c r="O6548"/>
      <c r="P6548"/>
      <c r="Q6548"/>
      <c r="R6548"/>
      <c r="S6548"/>
      <c r="T6548"/>
      <c r="U6548"/>
      <c r="V6548" s="2"/>
    </row>
    <row r="6549" spans="2:22" x14ac:dyDescent="0.2">
      <c r="B6549" s="2"/>
      <c r="C6549" s="2"/>
      <c r="D6549" s="2"/>
      <c r="E6549" s="2"/>
      <c r="F6549" s="2"/>
      <c r="G6549" s="3"/>
      <c r="H6549" s="3"/>
      <c r="I6549" s="2"/>
      <c r="J6549"/>
      <c r="K6549"/>
      <c r="L6549"/>
      <c r="M6549"/>
      <c r="N6549"/>
      <c r="O6549"/>
      <c r="P6549"/>
      <c r="Q6549"/>
      <c r="R6549"/>
      <c r="S6549"/>
      <c r="T6549"/>
      <c r="U6549"/>
      <c r="V6549" s="2"/>
    </row>
    <row r="6550" spans="2:22" x14ac:dyDescent="0.2">
      <c r="B6550" s="2"/>
      <c r="C6550" s="2"/>
      <c r="D6550" s="2"/>
      <c r="E6550" s="2"/>
      <c r="F6550" s="2"/>
      <c r="G6550" s="3"/>
      <c r="H6550" s="3"/>
      <c r="I6550" s="2"/>
      <c r="J6550"/>
      <c r="K6550"/>
      <c r="L6550"/>
      <c r="M6550"/>
      <c r="N6550"/>
      <c r="O6550"/>
      <c r="P6550"/>
      <c r="Q6550"/>
      <c r="R6550"/>
      <c r="S6550"/>
      <c r="T6550"/>
      <c r="U6550"/>
      <c r="V6550" s="2"/>
    </row>
    <row r="6551" spans="2:22" x14ac:dyDescent="0.2">
      <c r="B6551" s="2"/>
      <c r="C6551" s="2"/>
      <c r="D6551" s="2"/>
      <c r="E6551" s="2"/>
      <c r="F6551" s="2"/>
      <c r="G6551" s="3"/>
      <c r="H6551" s="3"/>
      <c r="I6551" s="2"/>
      <c r="J6551"/>
      <c r="K6551"/>
      <c r="L6551"/>
      <c r="M6551"/>
      <c r="N6551"/>
      <c r="O6551"/>
      <c r="P6551"/>
      <c r="Q6551"/>
      <c r="R6551"/>
      <c r="S6551"/>
      <c r="T6551"/>
      <c r="U6551"/>
      <c r="V6551" s="2"/>
    </row>
    <row r="6552" spans="2:22" x14ac:dyDescent="0.2">
      <c r="B6552" s="2"/>
      <c r="C6552" s="2"/>
      <c r="D6552" s="2"/>
      <c r="E6552" s="2"/>
      <c r="F6552" s="2"/>
      <c r="G6552" s="3"/>
      <c r="H6552" s="3"/>
      <c r="I6552" s="2"/>
      <c r="J6552"/>
      <c r="K6552"/>
      <c r="L6552"/>
      <c r="M6552"/>
      <c r="N6552"/>
      <c r="O6552"/>
      <c r="P6552"/>
      <c r="Q6552"/>
      <c r="R6552"/>
      <c r="S6552"/>
      <c r="T6552"/>
      <c r="U6552"/>
      <c r="V6552" s="2"/>
    </row>
    <row r="6553" spans="2:22" x14ac:dyDescent="0.2">
      <c r="B6553" s="2"/>
      <c r="C6553" s="2"/>
      <c r="D6553" s="2"/>
      <c r="E6553" s="2"/>
      <c r="F6553" s="2"/>
      <c r="G6553" s="3"/>
      <c r="H6553" s="3"/>
      <c r="I6553" s="2"/>
      <c r="J6553"/>
      <c r="K6553"/>
      <c r="L6553"/>
      <c r="M6553"/>
      <c r="N6553"/>
      <c r="O6553"/>
      <c r="P6553"/>
      <c r="Q6553"/>
      <c r="R6553"/>
      <c r="S6553"/>
      <c r="T6553"/>
      <c r="U6553"/>
      <c r="V6553" s="2"/>
    </row>
    <row r="6554" spans="2:22" x14ac:dyDescent="0.2">
      <c r="B6554" s="2"/>
      <c r="C6554" s="2"/>
      <c r="D6554" s="2"/>
      <c r="E6554" s="2"/>
      <c r="F6554" s="2"/>
      <c r="G6554" s="3"/>
      <c r="H6554" s="3"/>
      <c r="I6554" s="2"/>
      <c r="J6554"/>
      <c r="K6554"/>
      <c r="L6554"/>
      <c r="M6554"/>
      <c r="N6554"/>
      <c r="O6554"/>
      <c r="P6554"/>
      <c r="Q6554"/>
      <c r="R6554"/>
      <c r="S6554"/>
      <c r="T6554"/>
      <c r="U6554"/>
      <c r="V6554" s="2"/>
    </row>
    <row r="6555" spans="2:22" x14ac:dyDescent="0.2">
      <c r="B6555" s="2"/>
      <c r="C6555" s="2"/>
      <c r="D6555" s="2"/>
      <c r="E6555" s="2"/>
      <c r="F6555" s="2"/>
      <c r="G6555" s="3"/>
      <c r="H6555" s="3"/>
      <c r="I6555" s="2"/>
      <c r="J6555"/>
      <c r="K6555"/>
      <c r="L6555"/>
      <c r="M6555"/>
      <c r="N6555"/>
      <c r="O6555"/>
      <c r="P6555"/>
      <c r="Q6555"/>
      <c r="R6555"/>
      <c r="S6555"/>
      <c r="T6555"/>
      <c r="U6555"/>
      <c r="V6555" s="2"/>
    </row>
    <row r="6556" spans="2:22" x14ac:dyDescent="0.2">
      <c r="B6556" s="2"/>
      <c r="C6556" s="2"/>
      <c r="D6556" s="2"/>
      <c r="E6556" s="2"/>
      <c r="F6556" s="2"/>
      <c r="G6556" s="3"/>
      <c r="H6556" s="3"/>
      <c r="I6556" s="2"/>
      <c r="J6556"/>
      <c r="K6556"/>
      <c r="L6556"/>
      <c r="M6556"/>
      <c r="N6556"/>
      <c r="O6556"/>
      <c r="P6556"/>
      <c r="Q6556"/>
      <c r="R6556"/>
      <c r="S6556"/>
      <c r="T6556"/>
      <c r="U6556"/>
      <c r="V6556" s="2"/>
    </row>
    <row r="6557" spans="2:22" x14ac:dyDescent="0.2">
      <c r="B6557" s="2"/>
      <c r="C6557" s="2"/>
      <c r="D6557" s="2"/>
      <c r="E6557" s="2"/>
      <c r="F6557" s="2"/>
      <c r="G6557" s="3"/>
      <c r="H6557" s="3"/>
      <c r="I6557" s="2"/>
      <c r="J6557"/>
      <c r="K6557"/>
      <c r="L6557"/>
      <c r="M6557"/>
      <c r="N6557"/>
      <c r="O6557"/>
      <c r="P6557"/>
      <c r="Q6557"/>
      <c r="R6557"/>
      <c r="S6557"/>
      <c r="T6557"/>
      <c r="U6557"/>
      <c r="V6557" s="2"/>
    </row>
    <row r="6558" spans="2:22" x14ac:dyDescent="0.2">
      <c r="B6558" s="2"/>
      <c r="C6558" s="2"/>
      <c r="D6558" s="2"/>
      <c r="E6558" s="2"/>
      <c r="F6558" s="2"/>
      <c r="G6558" s="3"/>
      <c r="H6558" s="3"/>
      <c r="I6558" s="2"/>
      <c r="J6558"/>
      <c r="K6558"/>
      <c r="L6558"/>
      <c r="M6558"/>
      <c r="N6558"/>
      <c r="O6558"/>
      <c r="P6558"/>
      <c r="Q6558"/>
      <c r="R6558"/>
      <c r="S6558"/>
      <c r="T6558"/>
      <c r="U6558"/>
      <c r="V6558" s="2"/>
    </row>
    <row r="6559" spans="2:22" x14ac:dyDescent="0.2">
      <c r="B6559" s="2"/>
      <c r="C6559" s="2"/>
      <c r="D6559" s="2"/>
      <c r="E6559" s="2"/>
      <c r="F6559" s="2"/>
      <c r="G6559" s="3"/>
      <c r="H6559" s="3"/>
      <c r="I6559" s="2"/>
      <c r="J6559"/>
      <c r="K6559"/>
      <c r="L6559"/>
      <c r="M6559"/>
      <c r="N6559"/>
      <c r="O6559"/>
      <c r="P6559"/>
      <c r="Q6559"/>
      <c r="R6559"/>
      <c r="S6559"/>
      <c r="T6559"/>
      <c r="U6559"/>
      <c r="V6559" s="2"/>
    </row>
    <row r="6560" spans="2:22" x14ac:dyDescent="0.2">
      <c r="B6560" s="2"/>
      <c r="C6560" s="2"/>
      <c r="D6560" s="2"/>
      <c r="E6560" s="2"/>
      <c r="F6560" s="2"/>
      <c r="G6560" s="3"/>
      <c r="H6560" s="3"/>
      <c r="I6560" s="2"/>
      <c r="J6560"/>
      <c r="K6560"/>
      <c r="L6560"/>
      <c r="M6560"/>
      <c r="N6560"/>
      <c r="O6560"/>
      <c r="P6560"/>
      <c r="Q6560"/>
      <c r="R6560"/>
      <c r="S6560"/>
      <c r="T6560"/>
      <c r="U6560"/>
      <c r="V6560" s="2"/>
    </row>
    <row r="6561" spans="2:22" x14ac:dyDescent="0.2">
      <c r="B6561" s="2"/>
      <c r="C6561" s="2"/>
      <c r="D6561" s="2"/>
      <c r="E6561" s="2"/>
      <c r="F6561" s="2"/>
      <c r="G6561" s="3"/>
      <c r="H6561" s="3"/>
      <c r="I6561" s="2"/>
      <c r="J6561"/>
      <c r="K6561"/>
      <c r="L6561"/>
      <c r="M6561"/>
      <c r="N6561"/>
      <c r="O6561"/>
      <c r="P6561"/>
      <c r="Q6561"/>
      <c r="R6561"/>
      <c r="S6561"/>
      <c r="T6561"/>
      <c r="U6561"/>
      <c r="V6561" s="2"/>
    </row>
    <row r="6562" spans="2:22" x14ac:dyDescent="0.2">
      <c r="B6562" s="2"/>
      <c r="C6562" s="2"/>
      <c r="D6562" s="2"/>
      <c r="E6562" s="2"/>
      <c r="F6562" s="2"/>
      <c r="G6562" s="3"/>
      <c r="H6562" s="3"/>
      <c r="I6562" s="2"/>
      <c r="J6562"/>
      <c r="K6562"/>
      <c r="L6562"/>
      <c r="M6562"/>
      <c r="N6562"/>
      <c r="O6562"/>
      <c r="P6562"/>
      <c r="Q6562"/>
      <c r="R6562"/>
      <c r="S6562"/>
      <c r="T6562"/>
      <c r="U6562"/>
      <c r="V6562" s="2"/>
    </row>
    <row r="6563" spans="2:22" x14ac:dyDescent="0.2">
      <c r="B6563" s="2"/>
      <c r="C6563" s="2"/>
      <c r="D6563" s="2"/>
      <c r="E6563" s="2"/>
      <c r="F6563" s="2"/>
      <c r="G6563" s="3"/>
      <c r="H6563" s="3"/>
      <c r="I6563" s="2"/>
      <c r="J6563"/>
      <c r="K6563"/>
      <c r="L6563"/>
      <c r="M6563"/>
      <c r="N6563"/>
      <c r="O6563"/>
      <c r="P6563"/>
      <c r="Q6563"/>
      <c r="R6563"/>
      <c r="S6563"/>
      <c r="T6563"/>
      <c r="U6563"/>
      <c r="V6563" s="2"/>
    </row>
    <row r="6564" spans="2:22" x14ac:dyDescent="0.2">
      <c r="B6564" s="2"/>
      <c r="C6564" s="2"/>
      <c r="D6564" s="2"/>
      <c r="E6564" s="2"/>
      <c r="F6564" s="2"/>
      <c r="G6564" s="3"/>
      <c r="H6564" s="3"/>
      <c r="I6564" s="2"/>
      <c r="J6564"/>
      <c r="K6564"/>
      <c r="L6564"/>
      <c r="M6564"/>
      <c r="N6564"/>
      <c r="O6564"/>
      <c r="P6564"/>
      <c r="Q6564"/>
      <c r="R6564"/>
      <c r="S6564"/>
      <c r="T6564"/>
      <c r="U6564"/>
      <c r="V6564" s="2"/>
    </row>
    <row r="6565" spans="2:22" x14ac:dyDescent="0.2">
      <c r="B6565" s="2"/>
      <c r="C6565" s="2"/>
      <c r="D6565" s="2"/>
      <c r="E6565" s="2"/>
      <c r="F6565" s="2"/>
      <c r="G6565" s="3"/>
      <c r="H6565" s="3"/>
      <c r="I6565" s="2"/>
      <c r="J6565"/>
      <c r="K6565"/>
      <c r="L6565"/>
      <c r="M6565"/>
      <c r="N6565"/>
      <c r="O6565"/>
      <c r="P6565"/>
      <c r="Q6565"/>
      <c r="R6565"/>
      <c r="S6565"/>
      <c r="T6565"/>
      <c r="U6565"/>
      <c r="V6565" s="2"/>
    </row>
    <row r="6566" spans="2:22" x14ac:dyDescent="0.2">
      <c r="B6566" s="2"/>
      <c r="C6566" s="2"/>
      <c r="D6566" s="2"/>
      <c r="E6566" s="2"/>
      <c r="F6566" s="2"/>
      <c r="G6566" s="3"/>
      <c r="H6566" s="3"/>
      <c r="I6566" s="2"/>
      <c r="J6566"/>
      <c r="K6566"/>
      <c r="L6566"/>
      <c r="M6566"/>
      <c r="N6566"/>
      <c r="O6566"/>
      <c r="P6566"/>
      <c r="Q6566"/>
      <c r="R6566"/>
      <c r="S6566"/>
      <c r="T6566"/>
      <c r="U6566"/>
      <c r="V6566" s="2"/>
    </row>
    <row r="6567" spans="2:22" x14ac:dyDescent="0.2">
      <c r="B6567" s="2"/>
      <c r="C6567" s="2"/>
      <c r="D6567" s="2"/>
      <c r="E6567" s="2"/>
      <c r="F6567" s="2"/>
      <c r="G6567" s="3"/>
      <c r="H6567" s="3"/>
      <c r="I6567" s="2"/>
      <c r="J6567"/>
      <c r="K6567"/>
      <c r="L6567"/>
      <c r="M6567"/>
      <c r="N6567"/>
      <c r="O6567"/>
      <c r="P6567"/>
      <c r="Q6567"/>
      <c r="R6567"/>
      <c r="S6567"/>
      <c r="T6567"/>
      <c r="U6567"/>
      <c r="V6567" s="2"/>
    </row>
    <row r="6568" spans="2:22" x14ac:dyDescent="0.2">
      <c r="B6568" s="2"/>
      <c r="C6568" s="2"/>
      <c r="D6568" s="2"/>
      <c r="E6568" s="2"/>
      <c r="F6568" s="2"/>
      <c r="G6568" s="3"/>
      <c r="H6568" s="3"/>
      <c r="I6568" s="2"/>
      <c r="J6568"/>
      <c r="K6568"/>
      <c r="L6568"/>
      <c r="M6568"/>
      <c r="N6568"/>
      <c r="O6568"/>
      <c r="P6568"/>
      <c r="Q6568"/>
      <c r="R6568"/>
      <c r="S6568"/>
      <c r="T6568"/>
      <c r="U6568"/>
      <c r="V6568" s="2"/>
    </row>
    <row r="6569" spans="2:22" x14ac:dyDescent="0.2">
      <c r="B6569" s="2"/>
      <c r="C6569" s="2"/>
      <c r="D6569" s="2"/>
      <c r="E6569" s="2"/>
      <c r="F6569" s="2"/>
      <c r="G6569" s="3"/>
      <c r="H6569" s="3"/>
      <c r="I6569" s="2"/>
      <c r="J6569"/>
      <c r="K6569"/>
      <c r="L6569"/>
      <c r="M6569"/>
      <c r="N6569"/>
      <c r="O6569"/>
      <c r="P6569"/>
      <c r="Q6569"/>
      <c r="R6569"/>
      <c r="S6569"/>
      <c r="T6569"/>
      <c r="U6569"/>
      <c r="V6569" s="2"/>
    </row>
    <row r="6570" spans="2:22" x14ac:dyDescent="0.2">
      <c r="B6570" s="2"/>
      <c r="C6570" s="2"/>
      <c r="D6570" s="2"/>
      <c r="E6570" s="2"/>
      <c r="F6570" s="2"/>
      <c r="G6570" s="3"/>
      <c r="H6570" s="3"/>
      <c r="I6570" s="2"/>
      <c r="J6570"/>
      <c r="K6570"/>
      <c r="L6570"/>
      <c r="M6570"/>
      <c r="N6570"/>
      <c r="O6570"/>
      <c r="P6570"/>
      <c r="Q6570"/>
      <c r="R6570"/>
      <c r="S6570"/>
      <c r="T6570"/>
      <c r="U6570"/>
      <c r="V6570" s="2"/>
    </row>
    <row r="6571" spans="2:22" x14ac:dyDescent="0.2">
      <c r="B6571" s="2"/>
      <c r="C6571" s="2"/>
      <c r="D6571" s="2"/>
      <c r="E6571" s="2"/>
      <c r="F6571" s="2"/>
      <c r="G6571" s="3"/>
      <c r="H6571" s="3"/>
      <c r="I6571" s="2"/>
      <c r="J6571"/>
      <c r="K6571"/>
      <c r="L6571"/>
      <c r="M6571"/>
      <c r="N6571"/>
      <c r="O6571"/>
      <c r="P6571"/>
      <c r="Q6571"/>
      <c r="R6571"/>
      <c r="S6571"/>
      <c r="T6571"/>
      <c r="U6571"/>
      <c r="V6571" s="2"/>
    </row>
    <row r="6572" spans="2:22" x14ac:dyDescent="0.2">
      <c r="B6572" s="2"/>
      <c r="C6572" s="2"/>
      <c r="D6572" s="2"/>
      <c r="E6572" s="2"/>
      <c r="F6572" s="2"/>
      <c r="G6572" s="3"/>
      <c r="H6572" s="3"/>
      <c r="I6572" s="2"/>
      <c r="J6572"/>
      <c r="K6572"/>
      <c r="L6572"/>
      <c r="M6572"/>
      <c r="N6572"/>
      <c r="O6572"/>
      <c r="P6572"/>
      <c r="Q6572"/>
      <c r="R6572"/>
      <c r="S6572"/>
      <c r="T6572"/>
      <c r="U6572"/>
      <c r="V6572" s="2"/>
    </row>
    <row r="6573" spans="2:22" x14ac:dyDescent="0.2">
      <c r="B6573" s="2"/>
      <c r="C6573" s="2"/>
      <c r="D6573" s="2"/>
      <c r="E6573" s="2"/>
      <c r="F6573" s="2"/>
      <c r="G6573" s="3"/>
      <c r="H6573" s="3"/>
      <c r="I6573" s="2"/>
      <c r="J6573"/>
      <c r="K6573"/>
      <c r="L6573"/>
      <c r="M6573"/>
      <c r="N6573"/>
      <c r="O6573"/>
      <c r="P6573"/>
      <c r="Q6573"/>
      <c r="R6573"/>
      <c r="S6573"/>
      <c r="T6573"/>
      <c r="U6573"/>
      <c r="V6573" s="2"/>
    </row>
    <row r="6574" spans="2:22" x14ac:dyDescent="0.2">
      <c r="B6574" s="2"/>
      <c r="C6574" s="2"/>
      <c r="D6574" s="2"/>
      <c r="E6574" s="2"/>
      <c r="F6574" s="2"/>
      <c r="G6574" s="3"/>
      <c r="H6574" s="3"/>
      <c r="I6574" s="2"/>
      <c r="J6574"/>
      <c r="K6574"/>
      <c r="L6574"/>
      <c r="M6574"/>
      <c r="N6574"/>
      <c r="O6574"/>
      <c r="P6574"/>
      <c r="Q6574"/>
      <c r="R6574"/>
      <c r="S6574"/>
      <c r="T6574"/>
      <c r="U6574"/>
      <c r="V6574" s="2"/>
    </row>
    <row r="6575" spans="2:22" x14ac:dyDescent="0.2">
      <c r="B6575" s="2"/>
      <c r="C6575" s="2"/>
      <c r="D6575" s="2"/>
      <c r="E6575" s="2"/>
      <c r="F6575" s="2"/>
      <c r="G6575" s="3"/>
      <c r="H6575" s="3"/>
      <c r="I6575" s="2"/>
      <c r="J6575"/>
      <c r="K6575"/>
      <c r="L6575"/>
      <c r="M6575"/>
      <c r="N6575"/>
      <c r="O6575"/>
      <c r="P6575"/>
      <c r="Q6575"/>
      <c r="R6575"/>
      <c r="S6575"/>
      <c r="T6575"/>
      <c r="U6575"/>
      <c r="V6575" s="2"/>
    </row>
    <row r="6576" spans="2:22" x14ac:dyDescent="0.2">
      <c r="B6576" s="2"/>
      <c r="C6576" s="2"/>
      <c r="D6576" s="2"/>
      <c r="E6576" s="2"/>
      <c r="F6576" s="2"/>
      <c r="G6576" s="3"/>
      <c r="H6576" s="3"/>
      <c r="I6576" s="2"/>
      <c r="J6576"/>
      <c r="K6576"/>
      <c r="L6576"/>
      <c r="M6576"/>
      <c r="N6576"/>
      <c r="O6576"/>
      <c r="P6576"/>
      <c r="Q6576"/>
      <c r="R6576"/>
      <c r="S6576"/>
      <c r="T6576"/>
      <c r="U6576"/>
      <c r="V6576" s="2"/>
    </row>
    <row r="6577" spans="2:22" x14ac:dyDescent="0.2">
      <c r="B6577" s="2"/>
      <c r="C6577" s="2"/>
      <c r="D6577" s="2"/>
      <c r="E6577" s="2"/>
      <c r="F6577" s="2"/>
      <c r="G6577" s="3"/>
      <c r="H6577" s="3"/>
      <c r="I6577" s="2"/>
      <c r="J6577"/>
      <c r="K6577"/>
      <c r="L6577"/>
      <c r="M6577"/>
      <c r="N6577"/>
      <c r="O6577"/>
      <c r="P6577"/>
      <c r="Q6577"/>
      <c r="R6577"/>
      <c r="S6577"/>
      <c r="T6577"/>
      <c r="U6577"/>
      <c r="V6577" s="2"/>
    </row>
    <row r="6578" spans="2:22" x14ac:dyDescent="0.2">
      <c r="B6578" s="2"/>
      <c r="C6578" s="2"/>
      <c r="D6578" s="2"/>
      <c r="E6578" s="2"/>
      <c r="F6578" s="2"/>
      <c r="G6578" s="3"/>
      <c r="H6578" s="3"/>
      <c r="I6578" s="2"/>
      <c r="J6578"/>
      <c r="K6578"/>
      <c r="L6578"/>
      <c r="M6578"/>
      <c r="N6578"/>
      <c r="O6578"/>
      <c r="P6578"/>
      <c r="Q6578"/>
      <c r="R6578"/>
      <c r="S6578"/>
      <c r="T6578"/>
      <c r="U6578"/>
      <c r="V6578" s="2"/>
    </row>
    <row r="6579" spans="2:22" x14ac:dyDescent="0.2">
      <c r="B6579" s="2"/>
      <c r="C6579" s="2"/>
      <c r="D6579" s="2"/>
      <c r="E6579" s="2"/>
      <c r="F6579" s="2"/>
      <c r="G6579" s="3"/>
      <c r="H6579" s="3"/>
      <c r="I6579" s="2"/>
      <c r="J6579"/>
      <c r="K6579"/>
      <c r="L6579"/>
      <c r="M6579"/>
      <c r="N6579"/>
      <c r="O6579"/>
      <c r="P6579"/>
      <c r="Q6579"/>
      <c r="R6579"/>
      <c r="S6579"/>
      <c r="T6579"/>
      <c r="U6579"/>
      <c r="V6579" s="2"/>
    </row>
    <row r="6580" spans="2:22" x14ac:dyDescent="0.2">
      <c r="B6580" s="2"/>
      <c r="C6580" s="2"/>
      <c r="D6580" s="2"/>
      <c r="E6580" s="2"/>
      <c r="F6580" s="2"/>
      <c r="G6580" s="3"/>
      <c r="H6580" s="3"/>
      <c r="I6580" s="2"/>
      <c r="J6580"/>
      <c r="K6580"/>
      <c r="L6580"/>
      <c r="M6580"/>
      <c r="N6580"/>
      <c r="O6580"/>
      <c r="P6580"/>
      <c r="Q6580"/>
      <c r="R6580"/>
      <c r="S6580"/>
      <c r="T6580"/>
      <c r="U6580"/>
      <c r="V6580" s="2"/>
    </row>
    <row r="6581" spans="2:22" x14ac:dyDescent="0.2">
      <c r="B6581" s="2"/>
      <c r="C6581" s="2"/>
      <c r="D6581" s="2"/>
      <c r="E6581" s="2"/>
      <c r="F6581" s="2"/>
      <c r="G6581" s="3"/>
      <c r="H6581" s="3"/>
      <c r="I6581" s="2"/>
      <c r="J6581"/>
      <c r="K6581"/>
      <c r="L6581"/>
      <c r="M6581"/>
      <c r="N6581"/>
      <c r="O6581"/>
      <c r="P6581"/>
      <c r="Q6581"/>
      <c r="R6581"/>
      <c r="S6581"/>
      <c r="T6581"/>
      <c r="U6581"/>
      <c r="V6581" s="2"/>
    </row>
    <row r="6582" spans="2:22" x14ac:dyDescent="0.2">
      <c r="B6582" s="2"/>
      <c r="C6582" s="2"/>
      <c r="D6582" s="2"/>
      <c r="E6582" s="2"/>
      <c r="F6582" s="2"/>
      <c r="G6582" s="3"/>
      <c r="H6582" s="3"/>
      <c r="I6582" s="2"/>
      <c r="J6582"/>
      <c r="K6582"/>
      <c r="L6582"/>
      <c r="M6582"/>
      <c r="N6582"/>
      <c r="O6582"/>
      <c r="P6582"/>
      <c r="Q6582"/>
      <c r="R6582"/>
      <c r="S6582"/>
      <c r="T6582"/>
      <c r="U6582"/>
      <c r="V6582" s="2"/>
    </row>
    <row r="6583" spans="2:22" x14ac:dyDescent="0.2">
      <c r="B6583" s="2"/>
      <c r="C6583" s="2"/>
      <c r="D6583" s="2"/>
      <c r="E6583" s="2"/>
      <c r="F6583" s="2"/>
      <c r="G6583" s="3"/>
      <c r="H6583" s="3"/>
      <c r="I6583" s="2"/>
      <c r="J6583"/>
      <c r="K6583"/>
      <c r="L6583"/>
      <c r="M6583"/>
      <c r="N6583"/>
      <c r="O6583"/>
      <c r="P6583"/>
      <c r="Q6583"/>
      <c r="R6583"/>
      <c r="S6583"/>
      <c r="T6583"/>
      <c r="U6583"/>
      <c r="V6583" s="2"/>
    </row>
    <row r="6584" spans="2:22" x14ac:dyDescent="0.2">
      <c r="B6584" s="2"/>
      <c r="C6584" s="2"/>
      <c r="D6584" s="2"/>
      <c r="E6584" s="2"/>
      <c r="F6584" s="2"/>
      <c r="G6584" s="3"/>
      <c r="H6584" s="3"/>
      <c r="I6584" s="2"/>
      <c r="J6584"/>
      <c r="K6584"/>
      <c r="L6584"/>
      <c r="M6584"/>
      <c r="N6584"/>
      <c r="O6584"/>
      <c r="P6584"/>
      <c r="Q6584"/>
      <c r="R6584"/>
      <c r="S6584"/>
      <c r="T6584"/>
      <c r="U6584"/>
      <c r="V6584" s="2"/>
    </row>
    <row r="6585" spans="2:22" x14ac:dyDescent="0.2">
      <c r="B6585" s="2"/>
      <c r="C6585" s="2"/>
      <c r="D6585" s="2"/>
      <c r="E6585" s="2"/>
      <c r="F6585" s="2"/>
      <c r="G6585" s="3"/>
      <c r="H6585" s="3"/>
      <c r="I6585" s="2"/>
      <c r="J6585"/>
      <c r="K6585"/>
      <c r="L6585"/>
      <c r="M6585"/>
      <c r="N6585"/>
      <c r="O6585"/>
      <c r="P6585"/>
      <c r="Q6585"/>
      <c r="R6585"/>
      <c r="S6585"/>
      <c r="T6585"/>
      <c r="U6585"/>
      <c r="V6585" s="2"/>
    </row>
    <row r="6586" spans="2:22" x14ac:dyDescent="0.2">
      <c r="B6586" s="2"/>
      <c r="C6586" s="2"/>
      <c r="D6586" s="2"/>
      <c r="E6586" s="2"/>
      <c r="F6586" s="2"/>
      <c r="G6586" s="3"/>
      <c r="H6586" s="3"/>
      <c r="I6586" s="2"/>
      <c r="J6586"/>
      <c r="K6586"/>
      <c r="L6586"/>
      <c r="M6586"/>
      <c r="N6586"/>
      <c r="O6586"/>
      <c r="P6586"/>
      <c r="Q6586"/>
      <c r="R6586"/>
      <c r="S6586"/>
      <c r="T6586"/>
      <c r="U6586"/>
      <c r="V6586" s="2"/>
    </row>
    <row r="6587" spans="2:22" x14ac:dyDescent="0.2">
      <c r="B6587" s="2"/>
      <c r="C6587" s="2"/>
      <c r="D6587" s="2"/>
      <c r="E6587" s="2"/>
      <c r="F6587" s="2"/>
      <c r="G6587" s="3"/>
      <c r="H6587" s="3"/>
      <c r="I6587" s="2"/>
      <c r="J6587"/>
      <c r="K6587"/>
      <c r="L6587"/>
      <c r="M6587"/>
      <c r="N6587"/>
      <c r="O6587"/>
      <c r="P6587"/>
      <c r="Q6587"/>
      <c r="R6587"/>
      <c r="S6587"/>
      <c r="T6587"/>
      <c r="U6587"/>
      <c r="V6587" s="2"/>
    </row>
    <row r="6588" spans="2:22" x14ac:dyDescent="0.2">
      <c r="B6588" s="2"/>
      <c r="C6588" s="2"/>
      <c r="D6588" s="2"/>
      <c r="E6588" s="2"/>
      <c r="F6588" s="2"/>
      <c r="G6588" s="3"/>
      <c r="H6588" s="3"/>
      <c r="I6588" s="2"/>
      <c r="J6588"/>
      <c r="K6588"/>
      <c r="L6588"/>
      <c r="M6588"/>
      <c r="N6588"/>
      <c r="O6588"/>
      <c r="P6588"/>
      <c r="Q6588"/>
      <c r="R6588"/>
      <c r="S6588"/>
      <c r="T6588"/>
      <c r="U6588"/>
      <c r="V6588" s="2"/>
    </row>
    <row r="6589" spans="2:22" x14ac:dyDescent="0.2">
      <c r="B6589" s="2"/>
      <c r="C6589" s="2"/>
      <c r="D6589" s="2"/>
      <c r="E6589" s="2"/>
      <c r="F6589" s="2"/>
      <c r="G6589" s="3"/>
      <c r="H6589" s="3"/>
      <c r="I6589" s="2"/>
      <c r="J6589"/>
      <c r="K6589"/>
      <c r="L6589"/>
      <c r="M6589"/>
      <c r="N6589"/>
      <c r="O6589"/>
      <c r="P6589"/>
      <c r="Q6589"/>
      <c r="R6589"/>
      <c r="S6589"/>
      <c r="T6589"/>
      <c r="U6589"/>
      <c r="V6589" s="2"/>
    </row>
    <row r="6590" spans="2:22" x14ac:dyDescent="0.2">
      <c r="B6590" s="2"/>
      <c r="C6590" s="2"/>
      <c r="D6590" s="2"/>
      <c r="E6590" s="2"/>
      <c r="F6590" s="2"/>
      <c r="G6590" s="3"/>
      <c r="H6590" s="3"/>
      <c r="I6590" s="2"/>
      <c r="J6590"/>
      <c r="K6590"/>
      <c r="L6590"/>
      <c r="M6590"/>
      <c r="N6590"/>
      <c r="O6590"/>
      <c r="P6590"/>
      <c r="Q6590"/>
      <c r="R6590"/>
      <c r="S6590"/>
      <c r="T6590"/>
      <c r="U6590"/>
      <c r="V6590" s="2"/>
    </row>
    <row r="6591" spans="2:22" x14ac:dyDescent="0.2">
      <c r="B6591" s="2"/>
      <c r="C6591" s="2"/>
      <c r="D6591" s="2"/>
      <c r="E6591" s="2"/>
      <c r="F6591" s="2"/>
      <c r="G6591" s="3"/>
      <c r="H6591" s="3"/>
      <c r="I6591" s="2"/>
      <c r="J6591"/>
      <c r="K6591"/>
      <c r="L6591"/>
      <c r="M6591"/>
      <c r="N6591"/>
      <c r="O6591"/>
      <c r="P6591"/>
      <c r="Q6591"/>
      <c r="R6591"/>
      <c r="S6591"/>
      <c r="T6591"/>
      <c r="U6591"/>
      <c r="V6591" s="2"/>
    </row>
    <row r="6592" spans="2:22" x14ac:dyDescent="0.2">
      <c r="B6592" s="2"/>
      <c r="C6592" s="2"/>
      <c r="D6592" s="2"/>
      <c r="E6592" s="2"/>
      <c r="F6592" s="2"/>
      <c r="G6592" s="3"/>
      <c r="H6592" s="3"/>
      <c r="I6592" s="2"/>
      <c r="J6592"/>
      <c r="K6592"/>
      <c r="L6592"/>
      <c r="M6592"/>
      <c r="N6592"/>
      <c r="O6592"/>
      <c r="P6592"/>
      <c r="Q6592"/>
      <c r="R6592"/>
      <c r="S6592"/>
      <c r="T6592"/>
      <c r="U6592"/>
      <c r="V6592" s="2"/>
    </row>
    <row r="6593" spans="2:22" x14ac:dyDescent="0.2">
      <c r="B6593" s="2"/>
      <c r="C6593" s="2"/>
      <c r="D6593" s="2"/>
      <c r="E6593" s="2"/>
      <c r="F6593" s="2"/>
      <c r="G6593" s="3"/>
      <c r="H6593" s="3"/>
      <c r="I6593" s="2"/>
      <c r="J6593"/>
      <c r="K6593"/>
      <c r="L6593"/>
      <c r="M6593"/>
      <c r="N6593"/>
      <c r="O6593"/>
      <c r="P6593"/>
      <c r="Q6593"/>
      <c r="R6593"/>
      <c r="S6593"/>
      <c r="T6593"/>
      <c r="U6593"/>
      <c r="V6593" s="2"/>
    </row>
    <row r="6594" spans="2:22" x14ac:dyDescent="0.2">
      <c r="B6594" s="2"/>
      <c r="C6594" s="2"/>
      <c r="D6594" s="2"/>
      <c r="E6594" s="2"/>
      <c r="F6594" s="2"/>
      <c r="G6594" s="3"/>
      <c r="H6594" s="3"/>
      <c r="I6594" s="2"/>
      <c r="J6594"/>
      <c r="K6594"/>
      <c r="L6594"/>
      <c r="M6594"/>
      <c r="N6594"/>
      <c r="O6594"/>
      <c r="P6594"/>
      <c r="Q6594"/>
      <c r="R6594"/>
      <c r="S6594"/>
      <c r="T6594"/>
      <c r="U6594"/>
      <c r="V6594" s="2"/>
    </row>
    <row r="6595" spans="2:22" x14ac:dyDescent="0.2">
      <c r="B6595" s="2"/>
      <c r="C6595" s="2"/>
      <c r="D6595" s="2"/>
      <c r="E6595" s="2"/>
      <c r="F6595" s="2"/>
      <c r="G6595" s="3"/>
      <c r="H6595" s="3"/>
      <c r="I6595" s="2"/>
      <c r="J6595"/>
      <c r="K6595"/>
      <c r="L6595"/>
      <c r="M6595"/>
      <c r="N6595"/>
      <c r="O6595"/>
      <c r="P6595"/>
      <c r="Q6595"/>
      <c r="R6595"/>
      <c r="S6595"/>
      <c r="T6595"/>
      <c r="U6595"/>
      <c r="V6595" s="2"/>
    </row>
    <row r="6596" spans="2:22" x14ac:dyDescent="0.2">
      <c r="B6596" s="2"/>
      <c r="C6596" s="2"/>
      <c r="D6596" s="2"/>
      <c r="E6596" s="2"/>
      <c r="F6596" s="2"/>
      <c r="G6596" s="3"/>
      <c r="H6596" s="3"/>
      <c r="I6596" s="2"/>
      <c r="J6596"/>
      <c r="K6596"/>
      <c r="L6596"/>
      <c r="M6596"/>
      <c r="N6596"/>
      <c r="O6596"/>
      <c r="P6596"/>
      <c r="Q6596"/>
      <c r="R6596"/>
      <c r="S6596"/>
      <c r="T6596"/>
      <c r="U6596"/>
      <c r="V6596" s="2"/>
    </row>
    <row r="6597" spans="2:22" x14ac:dyDescent="0.2">
      <c r="B6597" s="2"/>
      <c r="C6597" s="2"/>
      <c r="D6597" s="2"/>
      <c r="E6597" s="2"/>
      <c r="F6597" s="2"/>
      <c r="G6597" s="3"/>
      <c r="H6597" s="3"/>
      <c r="I6597" s="2"/>
      <c r="J6597"/>
      <c r="K6597"/>
      <c r="L6597"/>
      <c r="M6597"/>
      <c r="N6597"/>
      <c r="O6597"/>
      <c r="P6597"/>
      <c r="Q6597"/>
      <c r="R6597"/>
      <c r="S6597"/>
      <c r="T6597"/>
      <c r="U6597"/>
      <c r="V6597" s="2"/>
    </row>
    <row r="6598" spans="2:22" x14ac:dyDescent="0.2">
      <c r="B6598" s="2"/>
      <c r="C6598" s="2"/>
      <c r="D6598" s="2"/>
      <c r="E6598" s="2"/>
      <c r="F6598" s="2"/>
      <c r="G6598" s="3"/>
      <c r="H6598" s="3"/>
      <c r="I6598" s="2"/>
      <c r="J6598"/>
      <c r="K6598"/>
      <c r="L6598"/>
      <c r="M6598"/>
      <c r="N6598"/>
      <c r="O6598"/>
      <c r="P6598"/>
      <c r="Q6598"/>
      <c r="R6598"/>
      <c r="S6598"/>
      <c r="T6598"/>
      <c r="U6598"/>
      <c r="V6598" s="2"/>
    </row>
    <row r="6599" spans="2:22" x14ac:dyDescent="0.2">
      <c r="B6599" s="2"/>
      <c r="C6599" s="2"/>
      <c r="D6599" s="2"/>
      <c r="E6599" s="2"/>
      <c r="F6599" s="2"/>
      <c r="G6599" s="3"/>
      <c r="H6599" s="3"/>
      <c r="I6599" s="2"/>
      <c r="J6599"/>
      <c r="K6599"/>
      <c r="L6599"/>
      <c r="M6599"/>
      <c r="N6599"/>
      <c r="O6599"/>
      <c r="P6599"/>
      <c r="Q6599"/>
      <c r="R6599"/>
      <c r="S6599"/>
      <c r="T6599"/>
      <c r="U6599"/>
      <c r="V6599" s="2"/>
    </row>
    <row r="6600" spans="2:22" x14ac:dyDescent="0.2">
      <c r="B6600" s="2"/>
      <c r="C6600" s="2"/>
      <c r="D6600" s="2"/>
      <c r="E6600" s="2"/>
      <c r="F6600" s="2"/>
      <c r="G6600" s="3"/>
      <c r="H6600" s="3"/>
      <c r="I6600" s="2"/>
      <c r="J6600"/>
      <c r="K6600"/>
      <c r="L6600"/>
      <c r="M6600"/>
      <c r="N6600"/>
      <c r="O6600"/>
      <c r="P6600"/>
      <c r="Q6600"/>
      <c r="R6600"/>
      <c r="S6600"/>
      <c r="T6600"/>
      <c r="U6600"/>
      <c r="V6600" s="2"/>
    </row>
    <row r="6601" spans="2:22" x14ac:dyDescent="0.2">
      <c r="B6601" s="2"/>
      <c r="C6601" s="2"/>
      <c r="D6601" s="2"/>
      <c r="E6601" s="2"/>
      <c r="F6601" s="2"/>
      <c r="G6601" s="3"/>
      <c r="H6601" s="3"/>
      <c r="I6601" s="2"/>
      <c r="J6601"/>
      <c r="K6601"/>
      <c r="L6601"/>
      <c r="M6601"/>
      <c r="N6601"/>
      <c r="O6601"/>
      <c r="P6601"/>
      <c r="Q6601"/>
      <c r="R6601"/>
      <c r="S6601"/>
      <c r="T6601"/>
      <c r="U6601"/>
      <c r="V6601" s="2"/>
    </row>
    <row r="6602" spans="2:22" x14ac:dyDescent="0.2">
      <c r="B6602" s="2"/>
      <c r="C6602" s="2"/>
      <c r="D6602" s="2"/>
      <c r="E6602" s="2"/>
      <c r="F6602" s="2"/>
      <c r="G6602" s="3"/>
      <c r="H6602" s="3"/>
      <c r="I6602" s="2"/>
      <c r="J6602"/>
      <c r="K6602"/>
      <c r="L6602"/>
      <c r="M6602"/>
      <c r="N6602"/>
      <c r="O6602"/>
      <c r="P6602"/>
      <c r="Q6602"/>
      <c r="R6602"/>
      <c r="S6602"/>
      <c r="T6602"/>
      <c r="U6602"/>
      <c r="V6602" s="2"/>
    </row>
    <row r="6603" spans="2:22" x14ac:dyDescent="0.2">
      <c r="B6603" s="2"/>
      <c r="C6603" s="2"/>
      <c r="D6603" s="2"/>
      <c r="E6603" s="2"/>
      <c r="F6603" s="2"/>
      <c r="G6603" s="3"/>
      <c r="H6603" s="3"/>
      <c r="I6603" s="2"/>
      <c r="J6603"/>
      <c r="K6603"/>
      <c r="L6603"/>
      <c r="M6603"/>
      <c r="N6603"/>
      <c r="O6603"/>
      <c r="P6603"/>
      <c r="Q6603"/>
      <c r="R6603"/>
      <c r="S6603"/>
      <c r="T6603"/>
      <c r="U6603"/>
      <c r="V6603" s="2"/>
    </row>
    <row r="6604" spans="2:22" x14ac:dyDescent="0.2">
      <c r="B6604" s="2"/>
      <c r="C6604" s="2"/>
      <c r="D6604" s="2"/>
      <c r="E6604" s="2"/>
      <c r="F6604" s="2"/>
      <c r="G6604" s="3"/>
      <c r="H6604" s="3"/>
      <c r="I6604" s="2"/>
      <c r="J6604"/>
      <c r="K6604"/>
      <c r="L6604"/>
      <c r="M6604"/>
      <c r="N6604"/>
      <c r="O6604"/>
      <c r="P6604"/>
      <c r="Q6604"/>
      <c r="R6604"/>
      <c r="S6604"/>
      <c r="T6604"/>
      <c r="U6604"/>
      <c r="V6604" s="2"/>
    </row>
    <row r="6605" spans="2:22" x14ac:dyDescent="0.2">
      <c r="B6605" s="2"/>
      <c r="C6605" s="2"/>
      <c r="D6605" s="2"/>
      <c r="E6605" s="2"/>
      <c r="F6605" s="2"/>
      <c r="G6605" s="3"/>
      <c r="H6605" s="3"/>
      <c r="I6605" s="2"/>
      <c r="J6605"/>
      <c r="K6605"/>
      <c r="L6605"/>
      <c r="M6605"/>
      <c r="N6605"/>
      <c r="O6605"/>
      <c r="P6605"/>
      <c r="Q6605"/>
      <c r="R6605"/>
      <c r="S6605"/>
      <c r="T6605"/>
      <c r="U6605"/>
      <c r="V6605" s="2"/>
    </row>
    <row r="6606" spans="2:22" x14ac:dyDescent="0.2">
      <c r="B6606" s="2"/>
      <c r="C6606" s="2"/>
      <c r="D6606" s="2"/>
      <c r="E6606" s="2"/>
      <c r="F6606" s="2"/>
      <c r="G6606" s="3"/>
      <c r="H6606" s="3"/>
      <c r="I6606" s="2"/>
      <c r="J6606"/>
      <c r="K6606"/>
      <c r="L6606"/>
      <c r="M6606"/>
      <c r="N6606"/>
      <c r="O6606"/>
      <c r="P6606"/>
      <c r="Q6606"/>
      <c r="R6606"/>
      <c r="S6606"/>
      <c r="T6606"/>
      <c r="U6606"/>
      <c r="V6606" s="2"/>
    </row>
    <row r="6607" spans="2:22" x14ac:dyDescent="0.2">
      <c r="B6607" s="2"/>
      <c r="C6607" s="2"/>
      <c r="D6607" s="2"/>
      <c r="E6607" s="2"/>
      <c r="F6607" s="2"/>
      <c r="G6607" s="3"/>
      <c r="H6607" s="3"/>
      <c r="I6607" s="2"/>
      <c r="J6607"/>
      <c r="K6607"/>
      <c r="L6607"/>
      <c r="M6607"/>
      <c r="N6607"/>
      <c r="O6607"/>
      <c r="P6607"/>
      <c r="Q6607"/>
      <c r="R6607"/>
      <c r="S6607"/>
      <c r="T6607"/>
      <c r="U6607"/>
      <c r="V6607" s="2"/>
    </row>
    <row r="6608" spans="2:22" x14ac:dyDescent="0.2">
      <c r="B6608" s="2"/>
      <c r="C6608" s="2"/>
      <c r="D6608" s="2"/>
      <c r="E6608" s="2"/>
      <c r="F6608" s="2"/>
      <c r="G6608" s="3"/>
      <c r="H6608" s="3"/>
      <c r="I6608" s="2"/>
      <c r="J6608"/>
      <c r="K6608"/>
      <c r="L6608"/>
      <c r="M6608"/>
      <c r="N6608"/>
      <c r="O6608"/>
      <c r="P6608"/>
      <c r="Q6608"/>
      <c r="R6608"/>
      <c r="S6608"/>
      <c r="T6608"/>
      <c r="U6608"/>
      <c r="V6608" s="2"/>
    </row>
    <row r="6609" spans="2:22" x14ac:dyDescent="0.2">
      <c r="B6609" s="2"/>
      <c r="C6609" s="2"/>
      <c r="D6609" s="2"/>
      <c r="E6609" s="2"/>
      <c r="F6609" s="2"/>
      <c r="G6609" s="3"/>
      <c r="H6609" s="3"/>
      <c r="I6609" s="2"/>
      <c r="J6609"/>
      <c r="K6609"/>
      <c r="L6609"/>
      <c r="M6609"/>
      <c r="N6609"/>
      <c r="O6609"/>
      <c r="P6609"/>
      <c r="Q6609"/>
      <c r="R6609"/>
      <c r="S6609"/>
      <c r="T6609"/>
      <c r="U6609"/>
      <c r="V6609" s="2"/>
    </row>
    <row r="6610" spans="2:22" x14ac:dyDescent="0.2">
      <c r="B6610" s="2"/>
      <c r="C6610" s="2"/>
      <c r="D6610" s="2"/>
      <c r="E6610" s="2"/>
      <c r="F6610" s="2"/>
      <c r="G6610" s="3"/>
      <c r="H6610" s="3"/>
      <c r="I6610" s="2"/>
      <c r="J6610"/>
      <c r="K6610"/>
      <c r="L6610"/>
      <c r="M6610"/>
      <c r="N6610"/>
      <c r="O6610"/>
      <c r="P6610"/>
      <c r="Q6610"/>
      <c r="R6610"/>
      <c r="S6610"/>
      <c r="T6610"/>
      <c r="U6610"/>
      <c r="V6610" s="2"/>
    </row>
    <row r="6611" spans="2:22" x14ac:dyDescent="0.2">
      <c r="B6611" s="2"/>
      <c r="C6611" s="2"/>
      <c r="D6611" s="2"/>
      <c r="E6611" s="2"/>
      <c r="F6611" s="2"/>
      <c r="G6611" s="3"/>
      <c r="H6611" s="3"/>
      <c r="I6611" s="2"/>
      <c r="J6611"/>
      <c r="K6611"/>
      <c r="L6611"/>
      <c r="M6611"/>
      <c r="N6611"/>
      <c r="O6611"/>
      <c r="P6611"/>
      <c r="Q6611"/>
      <c r="R6611"/>
      <c r="S6611"/>
      <c r="T6611"/>
      <c r="U6611"/>
      <c r="V6611" s="2"/>
    </row>
    <row r="6612" spans="2:22" x14ac:dyDescent="0.2">
      <c r="B6612" s="2"/>
      <c r="C6612" s="2"/>
      <c r="D6612" s="2"/>
      <c r="E6612" s="2"/>
      <c r="F6612" s="2"/>
      <c r="G6612" s="3"/>
      <c r="H6612" s="3"/>
      <c r="I6612" s="2"/>
      <c r="J6612"/>
      <c r="K6612"/>
      <c r="L6612"/>
      <c r="M6612"/>
      <c r="N6612"/>
      <c r="O6612"/>
      <c r="P6612"/>
      <c r="Q6612"/>
      <c r="R6612"/>
      <c r="S6612"/>
      <c r="T6612"/>
      <c r="U6612"/>
      <c r="V6612" s="2"/>
    </row>
    <row r="6613" spans="2:22" x14ac:dyDescent="0.2">
      <c r="B6613" s="2"/>
      <c r="C6613" s="2"/>
      <c r="D6613" s="2"/>
      <c r="E6613" s="2"/>
      <c r="F6613" s="2"/>
      <c r="G6613" s="3"/>
      <c r="H6613" s="3"/>
      <c r="I6613" s="2"/>
      <c r="J6613"/>
      <c r="K6613"/>
      <c r="L6613"/>
      <c r="M6613"/>
      <c r="N6613"/>
      <c r="O6613"/>
      <c r="P6613"/>
      <c r="Q6613"/>
      <c r="R6613"/>
      <c r="S6613"/>
      <c r="T6613"/>
      <c r="U6613"/>
      <c r="V6613" s="2"/>
    </row>
    <row r="6614" spans="2:22" x14ac:dyDescent="0.2">
      <c r="B6614" s="2"/>
      <c r="C6614" s="2"/>
      <c r="D6614" s="2"/>
      <c r="E6614" s="2"/>
      <c r="F6614" s="2"/>
      <c r="G6614" s="3"/>
      <c r="H6614" s="3"/>
      <c r="I6614" s="2"/>
      <c r="J6614"/>
      <c r="K6614"/>
      <c r="L6614"/>
      <c r="M6614"/>
      <c r="N6614"/>
      <c r="O6614"/>
      <c r="P6614"/>
      <c r="Q6614"/>
      <c r="R6614"/>
      <c r="S6614"/>
      <c r="T6614"/>
      <c r="U6614"/>
      <c r="V6614" s="2"/>
    </row>
    <row r="6615" spans="2:22" x14ac:dyDescent="0.2">
      <c r="B6615" s="2"/>
      <c r="C6615" s="2"/>
      <c r="D6615" s="2"/>
      <c r="E6615" s="2"/>
      <c r="F6615" s="2"/>
      <c r="G6615" s="3"/>
      <c r="H6615" s="3"/>
      <c r="I6615" s="2"/>
      <c r="J6615"/>
      <c r="K6615"/>
      <c r="L6615"/>
      <c r="M6615"/>
      <c r="N6615"/>
      <c r="O6615"/>
      <c r="P6615"/>
      <c r="Q6615"/>
      <c r="R6615"/>
      <c r="S6615"/>
      <c r="T6615"/>
      <c r="U6615"/>
      <c r="V6615" s="2"/>
    </row>
    <row r="6616" spans="2:22" x14ac:dyDescent="0.2">
      <c r="B6616" s="2"/>
      <c r="C6616" s="2"/>
      <c r="D6616" s="2"/>
      <c r="E6616" s="2"/>
      <c r="F6616" s="2"/>
      <c r="G6616" s="3"/>
      <c r="H6616" s="3"/>
      <c r="I6616" s="2"/>
      <c r="J6616"/>
      <c r="K6616"/>
      <c r="L6616"/>
      <c r="M6616"/>
      <c r="N6616"/>
      <c r="O6616"/>
      <c r="P6616"/>
      <c r="Q6616"/>
      <c r="R6616"/>
      <c r="S6616"/>
      <c r="T6616"/>
      <c r="U6616"/>
      <c r="V6616" s="2"/>
    </row>
    <row r="6617" spans="2:22" x14ac:dyDescent="0.2">
      <c r="B6617" s="2"/>
      <c r="C6617" s="2"/>
      <c r="D6617" s="2"/>
      <c r="E6617" s="2"/>
      <c r="F6617" s="2"/>
      <c r="G6617" s="3"/>
      <c r="H6617" s="3"/>
      <c r="I6617" s="2"/>
      <c r="J6617"/>
      <c r="K6617"/>
      <c r="L6617"/>
      <c r="M6617"/>
      <c r="N6617"/>
      <c r="O6617"/>
      <c r="P6617"/>
      <c r="Q6617"/>
      <c r="R6617"/>
      <c r="S6617"/>
      <c r="T6617"/>
      <c r="U6617"/>
      <c r="V6617" s="2"/>
    </row>
    <row r="6618" spans="2:22" x14ac:dyDescent="0.2">
      <c r="B6618" s="2"/>
      <c r="C6618" s="2"/>
      <c r="D6618" s="2"/>
      <c r="E6618" s="2"/>
      <c r="F6618" s="2"/>
      <c r="G6618" s="3"/>
      <c r="H6618" s="3"/>
      <c r="I6618" s="2"/>
      <c r="J6618"/>
      <c r="K6618"/>
      <c r="L6618"/>
      <c r="M6618"/>
      <c r="N6618"/>
      <c r="O6618"/>
      <c r="P6618"/>
      <c r="Q6618"/>
      <c r="R6618"/>
      <c r="S6618"/>
      <c r="T6618"/>
      <c r="U6618"/>
      <c r="V6618" s="2"/>
    </row>
    <row r="6619" spans="2:22" x14ac:dyDescent="0.2">
      <c r="B6619" s="2"/>
      <c r="C6619" s="2"/>
      <c r="D6619" s="2"/>
      <c r="E6619" s="2"/>
      <c r="F6619" s="2"/>
      <c r="G6619" s="3"/>
      <c r="H6619" s="3"/>
      <c r="I6619" s="2"/>
      <c r="J6619"/>
      <c r="K6619"/>
      <c r="L6619"/>
      <c r="M6619"/>
      <c r="N6619"/>
      <c r="O6619"/>
      <c r="P6619"/>
      <c r="Q6619"/>
      <c r="R6619"/>
      <c r="S6619"/>
      <c r="T6619"/>
      <c r="U6619"/>
      <c r="V6619" s="2"/>
    </row>
    <row r="6620" spans="2:22" x14ac:dyDescent="0.2">
      <c r="B6620" s="2"/>
      <c r="C6620" s="2"/>
      <c r="D6620" s="2"/>
      <c r="E6620" s="2"/>
      <c r="F6620" s="2"/>
      <c r="G6620" s="3"/>
      <c r="H6620" s="3"/>
      <c r="I6620" s="2"/>
      <c r="J6620"/>
      <c r="K6620"/>
      <c r="L6620"/>
      <c r="M6620"/>
      <c r="N6620"/>
      <c r="O6620"/>
      <c r="P6620"/>
      <c r="Q6620"/>
      <c r="R6620"/>
      <c r="S6620"/>
      <c r="T6620"/>
      <c r="U6620"/>
      <c r="V6620" s="2"/>
    </row>
    <row r="6621" spans="2:22" x14ac:dyDescent="0.2">
      <c r="B6621" s="2"/>
      <c r="C6621" s="2"/>
      <c r="D6621" s="2"/>
      <c r="E6621" s="2"/>
      <c r="F6621" s="2"/>
      <c r="G6621" s="3"/>
      <c r="H6621" s="3"/>
      <c r="I6621" s="2"/>
      <c r="J6621"/>
      <c r="K6621"/>
      <c r="L6621"/>
      <c r="M6621"/>
      <c r="N6621"/>
      <c r="O6621"/>
      <c r="P6621"/>
      <c r="Q6621"/>
      <c r="R6621"/>
      <c r="S6621"/>
      <c r="T6621"/>
      <c r="U6621"/>
      <c r="V6621" s="2"/>
    </row>
    <row r="6622" spans="2:22" x14ac:dyDescent="0.2">
      <c r="B6622" s="2"/>
      <c r="C6622" s="2"/>
      <c r="D6622" s="2"/>
      <c r="E6622" s="2"/>
      <c r="F6622" s="2"/>
      <c r="G6622" s="3"/>
      <c r="H6622" s="3"/>
      <c r="I6622" s="2"/>
      <c r="J6622"/>
      <c r="K6622"/>
      <c r="L6622"/>
      <c r="M6622"/>
      <c r="N6622"/>
      <c r="O6622"/>
      <c r="P6622"/>
      <c r="Q6622"/>
      <c r="R6622"/>
      <c r="S6622"/>
      <c r="T6622"/>
      <c r="U6622"/>
      <c r="V6622" s="2"/>
    </row>
    <row r="6623" spans="2:22" x14ac:dyDescent="0.2">
      <c r="B6623" s="2"/>
      <c r="C6623" s="2"/>
      <c r="D6623" s="2"/>
      <c r="E6623" s="2"/>
      <c r="F6623" s="2"/>
      <c r="G6623" s="3"/>
      <c r="H6623" s="3"/>
      <c r="I6623" s="2"/>
      <c r="J6623"/>
      <c r="K6623"/>
      <c r="L6623"/>
      <c r="M6623"/>
      <c r="N6623"/>
      <c r="O6623"/>
      <c r="P6623"/>
      <c r="Q6623"/>
      <c r="R6623"/>
      <c r="S6623"/>
      <c r="T6623"/>
      <c r="U6623"/>
      <c r="V6623" s="2"/>
    </row>
    <row r="6624" spans="2:22" x14ac:dyDescent="0.2">
      <c r="B6624" s="2"/>
      <c r="C6624" s="2"/>
      <c r="D6624" s="2"/>
      <c r="E6624" s="2"/>
      <c r="F6624" s="2"/>
      <c r="G6624" s="3"/>
      <c r="H6624" s="3"/>
      <c r="I6624" s="2"/>
      <c r="J6624"/>
      <c r="K6624"/>
      <c r="L6624"/>
      <c r="M6624"/>
      <c r="N6624"/>
      <c r="O6624"/>
      <c r="P6624"/>
      <c r="Q6624"/>
      <c r="R6624"/>
      <c r="S6624"/>
      <c r="T6624"/>
      <c r="U6624"/>
      <c r="V6624" s="2"/>
    </row>
    <row r="6625" spans="2:22" x14ac:dyDescent="0.2">
      <c r="B6625" s="2"/>
      <c r="C6625" s="2"/>
      <c r="D6625" s="2"/>
      <c r="E6625" s="2"/>
      <c r="F6625" s="2"/>
      <c r="G6625" s="3"/>
      <c r="H6625" s="3"/>
      <c r="I6625" s="2"/>
      <c r="J6625"/>
      <c r="K6625"/>
      <c r="L6625"/>
      <c r="M6625"/>
      <c r="N6625"/>
      <c r="O6625"/>
      <c r="P6625"/>
      <c r="Q6625"/>
      <c r="R6625"/>
      <c r="S6625"/>
      <c r="T6625"/>
      <c r="U6625"/>
      <c r="V6625" s="2"/>
    </row>
    <row r="6626" spans="2:22" x14ac:dyDescent="0.2">
      <c r="B6626" s="2"/>
      <c r="C6626" s="2"/>
      <c r="D6626" s="2"/>
      <c r="E6626" s="2"/>
      <c r="F6626" s="2"/>
      <c r="G6626" s="3"/>
      <c r="H6626" s="3"/>
      <c r="I6626" s="2"/>
      <c r="J6626"/>
      <c r="K6626"/>
      <c r="L6626"/>
      <c r="M6626"/>
      <c r="N6626"/>
      <c r="O6626"/>
      <c r="P6626"/>
      <c r="Q6626"/>
      <c r="R6626"/>
      <c r="S6626"/>
      <c r="T6626"/>
      <c r="U6626"/>
      <c r="V6626" s="2"/>
    </row>
    <row r="6627" spans="2:22" x14ac:dyDescent="0.2">
      <c r="B6627" s="2"/>
      <c r="C6627" s="2"/>
      <c r="D6627" s="2"/>
      <c r="E6627" s="2"/>
      <c r="F6627" s="2"/>
      <c r="G6627" s="3"/>
      <c r="H6627" s="3"/>
      <c r="I6627" s="2"/>
      <c r="J6627"/>
      <c r="K6627"/>
      <c r="L6627"/>
      <c r="M6627"/>
      <c r="N6627"/>
      <c r="O6627"/>
      <c r="P6627"/>
      <c r="Q6627"/>
      <c r="R6627"/>
      <c r="S6627"/>
      <c r="T6627"/>
      <c r="U6627"/>
      <c r="V6627" s="2"/>
    </row>
    <row r="6628" spans="2:22" x14ac:dyDescent="0.2">
      <c r="B6628" s="2"/>
      <c r="C6628" s="2"/>
      <c r="D6628" s="2"/>
      <c r="E6628" s="2"/>
      <c r="F6628" s="2"/>
      <c r="G6628" s="3"/>
      <c r="H6628" s="3"/>
      <c r="I6628" s="2"/>
      <c r="J6628"/>
      <c r="K6628"/>
      <c r="L6628"/>
      <c r="M6628"/>
      <c r="N6628"/>
      <c r="O6628"/>
      <c r="P6628"/>
      <c r="Q6628"/>
      <c r="R6628"/>
      <c r="S6628"/>
      <c r="T6628"/>
      <c r="U6628"/>
      <c r="V6628" s="2"/>
    </row>
    <row r="6629" spans="2:22" x14ac:dyDescent="0.2">
      <c r="B6629" s="2"/>
      <c r="C6629" s="2"/>
      <c r="D6629" s="2"/>
      <c r="E6629" s="2"/>
      <c r="F6629" s="2"/>
      <c r="G6629" s="3"/>
      <c r="H6629" s="3"/>
      <c r="I6629" s="2"/>
      <c r="J6629"/>
      <c r="K6629"/>
      <c r="L6629"/>
      <c r="M6629"/>
      <c r="N6629"/>
      <c r="O6629"/>
      <c r="P6629"/>
      <c r="Q6629"/>
      <c r="R6629"/>
      <c r="S6629"/>
      <c r="T6629"/>
      <c r="U6629"/>
      <c r="V6629" s="2"/>
    </row>
    <row r="6630" spans="2:22" x14ac:dyDescent="0.2">
      <c r="B6630" s="2"/>
      <c r="C6630" s="2"/>
      <c r="D6630" s="2"/>
      <c r="E6630" s="2"/>
      <c r="F6630" s="2"/>
      <c r="G6630" s="3"/>
      <c r="H6630" s="3"/>
      <c r="I6630" s="2"/>
      <c r="J6630"/>
      <c r="K6630"/>
      <c r="L6630"/>
      <c r="M6630"/>
      <c r="N6630"/>
      <c r="O6630"/>
      <c r="P6630"/>
      <c r="Q6630"/>
      <c r="R6630"/>
      <c r="S6630"/>
      <c r="T6630"/>
      <c r="U6630"/>
      <c r="V6630" s="2"/>
    </row>
    <row r="6631" spans="2:22" x14ac:dyDescent="0.2">
      <c r="B6631" s="2"/>
      <c r="C6631" s="2"/>
      <c r="D6631" s="2"/>
      <c r="E6631" s="2"/>
      <c r="F6631" s="2"/>
      <c r="G6631" s="3"/>
      <c r="H6631" s="3"/>
      <c r="I6631" s="2"/>
      <c r="J6631"/>
      <c r="K6631"/>
      <c r="L6631"/>
      <c r="M6631"/>
      <c r="N6631"/>
      <c r="O6631"/>
      <c r="P6631"/>
      <c r="Q6631"/>
      <c r="R6631"/>
      <c r="S6631"/>
      <c r="T6631"/>
      <c r="U6631"/>
      <c r="V6631" s="2"/>
    </row>
    <row r="6632" spans="2:22" x14ac:dyDescent="0.2">
      <c r="B6632" s="2"/>
      <c r="C6632" s="2"/>
      <c r="D6632" s="2"/>
      <c r="E6632" s="2"/>
      <c r="F6632" s="2"/>
      <c r="G6632" s="3"/>
      <c r="H6632" s="3"/>
      <c r="I6632" s="2"/>
      <c r="J6632"/>
      <c r="K6632"/>
      <c r="L6632"/>
      <c r="M6632"/>
      <c r="N6632"/>
      <c r="O6632"/>
      <c r="P6632"/>
      <c r="Q6632"/>
      <c r="R6632"/>
      <c r="S6632"/>
      <c r="T6632"/>
      <c r="U6632"/>
      <c r="V6632" s="2"/>
    </row>
    <row r="6633" spans="2:22" x14ac:dyDescent="0.2">
      <c r="B6633" s="2"/>
      <c r="C6633" s="2"/>
      <c r="D6633" s="2"/>
      <c r="E6633" s="2"/>
      <c r="F6633" s="2"/>
      <c r="G6633" s="3"/>
      <c r="H6633" s="3"/>
      <c r="I6633" s="2"/>
      <c r="J6633"/>
      <c r="K6633"/>
      <c r="L6633"/>
      <c r="M6633"/>
      <c r="N6633"/>
      <c r="O6633"/>
      <c r="P6633"/>
      <c r="Q6633"/>
      <c r="R6633"/>
      <c r="S6633"/>
      <c r="T6633"/>
      <c r="U6633"/>
      <c r="V6633" s="2"/>
    </row>
    <row r="6634" spans="2:22" x14ac:dyDescent="0.2">
      <c r="B6634" s="2"/>
      <c r="C6634" s="2"/>
      <c r="D6634" s="2"/>
      <c r="E6634" s="2"/>
      <c r="F6634" s="2"/>
      <c r="G6634" s="3"/>
      <c r="H6634" s="3"/>
      <c r="I6634" s="2"/>
      <c r="J6634"/>
      <c r="K6634"/>
      <c r="L6634"/>
      <c r="M6634"/>
      <c r="N6634"/>
      <c r="O6634"/>
      <c r="P6634"/>
      <c r="Q6634"/>
      <c r="R6634"/>
      <c r="S6634"/>
      <c r="T6634"/>
      <c r="U6634"/>
      <c r="V6634" s="2"/>
    </row>
    <row r="6635" spans="2:22" x14ac:dyDescent="0.2">
      <c r="B6635" s="2"/>
      <c r="C6635" s="2"/>
      <c r="D6635" s="2"/>
      <c r="E6635" s="2"/>
      <c r="F6635" s="2"/>
      <c r="G6635" s="3"/>
      <c r="H6635" s="3"/>
      <c r="I6635" s="2"/>
      <c r="J6635"/>
      <c r="K6635"/>
      <c r="L6635"/>
      <c r="M6635"/>
      <c r="N6635"/>
      <c r="O6635"/>
      <c r="P6635"/>
      <c r="Q6635"/>
      <c r="R6635"/>
      <c r="S6635"/>
      <c r="T6635"/>
      <c r="U6635"/>
      <c r="V6635" s="2"/>
    </row>
    <row r="6636" spans="2:22" x14ac:dyDescent="0.2">
      <c r="B6636" s="2"/>
      <c r="C6636" s="2"/>
      <c r="D6636" s="2"/>
      <c r="E6636" s="2"/>
      <c r="F6636" s="2"/>
      <c r="G6636" s="3"/>
      <c r="H6636" s="3"/>
      <c r="I6636" s="2"/>
      <c r="J6636"/>
      <c r="K6636"/>
      <c r="L6636"/>
      <c r="M6636"/>
      <c r="N6636"/>
      <c r="O6636"/>
      <c r="P6636"/>
      <c r="Q6636"/>
      <c r="R6636"/>
      <c r="S6636"/>
      <c r="T6636"/>
      <c r="U6636"/>
      <c r="V6636" s="2"/>
    </row>
    <row r="6637" spans="2:22" x14ac:dyDescent="0.2">
      <c r="B6637" s="2"/>
      <c r="C6637" s="2"/>
      <c r="D6637" s="2"/>
      <c r="E6637" s="2"/>
      <c r="F6637" s="2"/>
      <c r="G6637" s="3"/>
      <c r="H6637" s="3"/>
      <c r="I6637" s="2"/>
      <c r="J6637"/>
      <c r="K6637"/>
      <c r="L6637"/>
      <c r="M6637"/>
      <c r="N6637"/>
      <c r="O6637"/>
      <c r="P6637"/>
      <c r="Q6637"/>
      <c r="R6637"/>
      <c r="S6637"/>
      <c r="T6637"/>
      <c r="U6637"/>
      <c r="V6637" s="2"/>
    </row>
    <row r="6638" spans="2:22" x14ac:dyDescent="0.2">
      <c r="B6638" s="2"/>
      <c r="C6638" s="2"/>
      <c r="D6638" s="2"/>
      <c r="E6638" s="2"/>
      <c r="F6638" s="2"/>
      <c r="G6638" s="3"/>
      <c r="H6638" s="3"/>
      <c r="I6638" s="2"/>
      <c r="J6638"/>
      <c r="K6638"/>
      <c r="L6638"/>
      <c r="M6638"/>
      <c r="N6638"/>
      <c r="O6638"/>
      <c r="P6638"/>
      <c r="Q6638"/>
      <c r="R6638"/>
      <c r="S6638"/>
      <c r="T6638"/>
      <c r="U6638"/>
      <c r="V6638" s="2"/>
    </row>
    <row r="6639" spans="2:22" x14ac:dyDescent="0.2">
      <c r="B6639" s="2"/>
      <c r="C6639" s="2"/>
      <c r="D6639" s="2"/>
      <c r="E6639" s="2"/>
      <c r="F6639" s="2"/>
      <c r="G6639" s="3"/>
      <c r="H6639" s="3"/>
      <c r="I6639" s="2"/>
      <c r="J6639"/>
      <c r="K6639"/>
      <c r="L6639"/>
      <c r="M6639"/>
      <c r="N6639"/>
      <c r="O6639"/>
      <c r="P6639"/>
      <c r="Q6639"/>
      <c r="R6639"/>
      <c r="S6639"/>
      <c r="T6639"/>
      <c r="U6639"/>
      <c r="V6639" s="2"/>
    </row>
    <row r="6640" spans="2:22" x14ac:dyDescent="0.2">
      <c r="B6640" s="2"/>
      <c r="C6640" s="2"/>
      <c r="D6640" s="2"/>
      <c r="E6640" s="2"/>
      <c r="F6640" s="2"/>
      <c r="G6640" s="3"/>
      <c r="H6640" s="3"/>
      <c r="I6640" s="2"/>
      <c r="J6640"/>
      <c r="K6640"/>
      <c r="L6640"/>
      <c r="M6640"/>
      <c r="N6640"/>
      <c r="O6640"/>
      <c r="P6640"/>
      <c r="Q6640"/>
      <c r="R6640"/>
      <c r="S6640"/>
      <c r="T6640"/>
      <c r="U6640"/>
      <c r="V6640" s="2"/>
    </row>
    <row r="6641" spans="2:22" x14ac:dyDescent="0.2">
      <c r="B6641" s="2"/>
      <c r="C6641" s="2"/>
      <c r="D6641" s="2"/>
      <c r="E6641" s="2"/>
      <c r="F6641" s="2"/>
      <c r="G6641" s="3"/>
      <c r="H6641" s="3"/>
      <c r="I6641" s="2"/>
      <c r="J6641"/>
      <c r="K6641"/>
      <c r="L6641"/>
      <c r="M6641"/>
      <c r="N6641"/>
      <c r="O6641"/>
      <c r="P6641"/>
      <c r="Q6641"/>
      <c r="R6641"/>
      <c r="S6641"/>
      <c r="T6641"/>
      <c r="U6641"/>
      <c r="V6641" s="2"/>
    </row>
    <row r="6642" spans="2:22" x14ac:dyDescent="0.2">
      <c r="B6642" s="2"/>
      <c r="C6642" s="2"/>
      <c r="D6642" s="2"/>
      <c r="E6642" s="2"/>
      <c r="F6642" s="2"/>
      <c r="G6642" s="3"/>
      <c r="H6642" s="3"/>
      <c r="I6642" s="2"/>
      <c r="J6642"/>
      <c r="K6642"/>
      <c r="L6642"/>
      <c r="M6642"/>
      <c r="N6642"/>
      <c r="O6642"/>
      <c r="P6642"/>
      <c r="Q6642"/>
      <c r="R6642"/>
      <c r="S6642"/>
      <c r="T6642"/>
      <c r="U6642"/>
      <c r="V6642" s="2"/>
    </row>
    <row r="6643" spans="2:22" x14ac:dyDescent="0.2">
      <c r="B6643" s="2"/>
      <c r="C6643" s="2"/>
      <c r="D6643" s="2"/>
      <c r="E6643" s="2"/>
      <c r="F6643" s="2"/>
      <c r="G6643" s="3"/>
      <c r="H6643" s="3"/>
      <c r="I6643" s="2"/>
      <c r="J6643"/>
      <c r="K6643"/>
      <c r="L6643"/>
      <c r="M6643"/>
      <c r="N6643"/>
      <c r="O6643"/>
      <c r="P6643"/>
      <c r="Q6643"/>
      <c r="R6643"/>
      <c r="S6643"/>
      <c r="T6643"/>
      <c r="U6643"/>
      <c r="V6643" s="2"/>
    </row>
    <row r="6644" spans="2:22" x14ac:dyDescent="0.2">
      <c r="B6644" s="2"/>
      <c r="C6644" s="2"/>
      <c r="D6644" s="2"/>
      <c r="E6644" s="2"/>
      <c r="F6644" s="2"/>
      <c r="G6644" s="3"/>
      <c r="H6644" s="3"/>
      <c r="I6644" s="2"/>
      <c r="J6644"/>
      <c r="K6644"/>
      <c r="L6644"/>
      <c r="M6644"/>
      <c r="N6644"/>
      <c r="O6644"/>
      <c r="P6644"/>
      <c r="Q6644"/>
      <c r="R6644"/>
      <c r="S6644"/>
      <c r="T6644"/>
      <c r="U6644"/>
      <c r="V6644" s="2"/>
    </row>
    <row r="6645" spans="2:22" x14ac:dyDescent="0.2">
      <c r="B6645" s="2"/>
      <c r="C6645" s="2"/>
      <c r="D6645" s="2"/>
      <c r="E6645" s="2"/>
      <c r="F6645" s="2"/>
      <c r="G6645" s="3"/>
      <c r="H6645" s="3"/>
      <c r="I6645" s="2"/>
      <c r="J6645"/>
      <c r="K6645"/>
      <c r="L6645"/>
      <c r="M6645"/>
      <c r="N6645"/>
      <c r="O6645"/>
      <c r="P6645"/>
      <c r="Q6645"/>
      <c r="R6645"/>
      <c r="S6645"/>
      <c r="T6645"/>
      <c r="U6645"/>
      <c r="V6645" s="2"/>
    </row>
    <row r="6646" spans="2:22" x14ac:dyDescent="0.2">
      <c r="B6646" s="2"/>
      <c r="C6646" s="2"/>
      <c r="D6646" s="2"/>
      <c r="E6646" s="2"/>
      <c r="F6646" s="2"/>
      <c r="G6646" s="3"/>
      <c r="H6646" s="3"/>
      <c r="I6646" s="2"/>
      <c r="J6646"/>
      <c r="K6646"/>
      <c r="L6646"/>
      <c r="M6646"/>
      <c r="N6646"/>
      <c r="O6646"/>
      <c r="P6646"/>
      <c r="Q6646"/>
      <c r="R6646"/>
      <c r="S6646"/>
      <c r="T6646"/>
      <c r="U6646"/>
      <c r="V6646" s="2"/>
    </row>
    <row r="6647" spans="2:22" x14ac:dyDescent="0.2">
      <c r="B6647" s="2"/>
      <c r="C6647" s="2"/>
      <c r="D6647" s="2"/>
      <c r="E6647" s="2"/>
      <c r="F6647" s="2"/>
      <c r="G6647" s="3"/>
      <c r="H6647" s="3"/>
      <c r="I6647" s="2"/>
      <c r="J6647"/>
      <c r="K6647"/>
      <c r="L6647"/>
      <c r="M6647"/>
      <c r="N6647"/>
      <c r="O6647"/>
      <c r="P6647"/>
      <c r="Q6647"/>
      <c r="R6647"/>
      <c r="S6647"/>
      <c r="T6647"/>
      <c r="U6647"/>
      <c r="V6647" s="2"/>
    </row>
    <row r="6648" spans="2:22" x14ac:dyDescent="0.2">
      <c r="B6648" s="2"/>
      <c r="C6648" s="2"/>
      <c r="D6648" s="2"/>
      <c r="E6648" s="2"/>
      <c r="F6648" s="2"/>
      <c r="G6648" s="3"/>
      <c r="H6648" s="3"/>
      <c r="I6648" s="2"/>
      <c r="J6648"/>
      <c r="K6648"/>
      <c r="L6648"/>
      <c r="M6648"/>
      <c r="N6648"/>
      <c r="O6648"/>
      <c r="P6648"/>
      <c r="Q6648"/>
      <c r="R6648"/>
      <c r="S6648"/>
      <c r="T6648"/>
      <c r="U6648"/>
      <c r="V6648" s="2"/>
    </row>
    <row r="6649" spans="2:22" x14ac:dyDescent="0.2">
      <c r="B6649" s="2"/>
      <c r="C6649" s="2"/>
      <c r="D6649" s="2"/>
      <c r="E6649" s="2"/>
      <c r="F6649" s="2"/>
      <c r="G6649" s="3"/>
      <c r="H6649" s="3"/>
      <c r="I6649" s="2"/>
      <c r="J6649"/>
      <c r="K6649"/>
      <c r="L6649"/>
      <c r="M6649"/>
      <c r="N6649"/>
      <c r="O6649"/>
      <c r="P6649"/>
      <c r="Q6649"/>
      <c r="R6649"/>
      <c r="S6649"/>
      <c r="T6649"/>
      <c r="U6649"/>
      <c r="V6649" s="2"/>
    </row>
    <row r="6650" spans="2:22" x14ac:dyDescent="0.2">
      <c r="B6650" s="2"/>
      <c r="C6650" s="2"/>
      <c r="D6650" s="2"/>
      <c r="E6650" s="2"/>
      <c r="F6650" s="2"/>
      <c r="G6650" s="3"/>
      <c r="H6650" s="3"/>
      <c r="I6650" s="2"/>
      <c r="J6650"/>
      <c r="K6650"/>
      <c r="L6650"/>
      <c r="M6650"/>
      <c r="N6650"/>
      <c r="O6650"/>
      <c r="P6650"/>
      <c r="Q6650"/>
      <c r="R6650"/>
      <c r="S6650"/>
      <c r="T6650"/>
      <c r="U6650"/>
      <c r="V6650" s="2"/>
    </row>
    <row r="6651" spans="2:22" x14ac:dyDescent="0.2">
      <c r="B6651" s="2"/>
      <c r="C6651" s="2"/>
      <c r="D6651" s="2"/>
      <c r="E6651" s="2"/>
      <c r="F6651" s="2"/>
      <c r="G6651" s="3"/>
      <c r="H6651" s="3"/>
      <c r="I6651" s="2"/>
      <c r="J6651"/>
      <c r="K6651"/>
      <c r="L6651"/>
      <c r="M6651"/>
      <c r="N6651"/>
      <c r="O6651"/>
      <c r="P6651"/>
      <c r="Q6651"/>
      <c r="R6651"/>
      <c r="S6651"/>
      <c r="T6651"/>
      <c r="U6651"/>
      <c r="V6651" s="2"/>
    </row>
    <row r="6652" spans="2:22" x14ac:dyDescent="0.2">
      <c r="B6652" s="2"/>
      <c r="C6652" s="2"/>
      <c r="D6652" s="2"/>
      <c r="E6652" s="2"/>
      <c r="F6652" s="2"/>
      <c r="G6652" s="3"/>
      <c r="H6652" s="3"/>
      <c r="I6652" s="2"/>
      <c r="J6652"/>
      <c r="K6652"/>
      <c r="L6652"/>
      <c r="M6652"/>
      <c r="N6652"/>
      <c r="O6652"/>
      <c r="P6652"/>
      <c r="Q6652"/>
      <c r="R6652"/>
      <c r="S6652"/>
      <c r="T6652"/>
      <c r="U6652"/>
      <c r="V6652" s="2"/>
    </row>
    <row r="6653" spans="2:22" x14ac:dyDescent="0.2">
      <c r="B6653" s="2"/>
      <c r="C6653" s="2"/>
      <c r="D6653" s="2"/>
      <c r="E6653" s="2"/>
      <c r="F6653" s="2"/>
      <c r="G6653" s="3"/>
      <c r="H6653" s="3"/>
      <c r="I6653" s="2"/>
      <c r="J6653"/>
      <c r="K6653"/>
      <c r="L6653"/>
      <c r="M6653"/>
      <c r="N6653"/>
      <c r="O6653"/>
      <c r="P6653"/>
      <c r="Q6653"/>
      <c r="R6653"/>
      <c r="S6653"/>
      <c r="T6653"/>
      <c r="U6653"/>
      <c r="V6653" s="2"/>
    </row>
    <row r="6654" spans="2:22" x14ac:dyDescent="0.2">
      <c r="B6654" s="2"/>
      <c r="C6654" s="2"/>
      <c r="D6654" s="2"/>
      <c r="E6654" s="2"/>
      <c r="F6654" s="2"/>
      <c r="G6654" s="3"/>
      <c r="H6654" s="3"/>
      <c r="I6654" s="2"/>
      <c r="J6654"/>
      <c r="K6654"/>
      <c r="L6654"/>
      <c r="M6654"/>
      <c r="N6654"/>
      <c r="O6654"/>
      <c r="P6654"/>
      <c r="Q6654"/>
      <c r="R6654"/>
      <c r="S6654"/>
      <c r="T6654"/>
      <c r="U6654"/>
      <c r="V6654" s="2"/>
    </row>
    <row r="6655" spans="2:22" x14ac:dyDescent="0.2">
      <c r="B6655" s="2"/>
      <c r="C6655" s="2"/>
      <c r="D6655" s="2"/>
      <c r="E6655" s="2"/>
      <c r="F6655" s="2"/>
      <c r="G6655" s="3"/>
      <c r="H6655" s="3"/>
      <c r="I6655" s="2"/>
      <c r="J6655"/>
      <c r="K6655"/>
      <c r="L6655"/>
      <c r="M6655"/>
      <c r="N6655"/>
      <c r="O6655"/>
      <c r="P6655"/>
      <c r="Q6655"/>
      <c r="R6655"/>
      <c r="S6655"/>
      <c r="T6655"/>
      <c r="U6655"/>
      <c r="V6655" s="2"/>
    </row>
    <row r="6656" spans="2:22" x14ac:dyDescent="0.2">
      <c r="B6656" s="2"/>
      <c r="C6656" s="2"/>
      <c r="D6656" s="2"/>
      <c r="E6656" s="2"/>
      <c r="F6656" s="2"/>
      <c r="G6656" s="3"/>
      <c r="H6656" s="3"/>
      <c r="I6656" s="2"/>
      <c r="J6656"/>
      <c r="K6656"/>
      <c r="L6656"/>
      <c r="M6656"/>
      <c r="N6656"/>
      <c r="O6656"/>
      <c r="P6656"/>
      <c r="Q6656"/>
      <c r="R6656"/>
      <c r="S6656"/>
      <c r="T6656"/>
      <c r="U6656"/>
      <c r="V6656" s="2"/>
    </row>
    <row r="6657" spans="2:22" x14ac:dyDescent="0.2">
      <c r="B6657" s="2"/>
      <c r="C6657" s="2"/>
      <c r="D6657" s="2"/>
      <c r="E6657" s="2"/>
      <c r="F6657" s="2"/>
      <c r="G6657" s="3"/>
      <c r="H6657" s="3"/>
      <c r="I6657" s="2"/>
      <c r="J6657"/>
      <c r="K6657"/>
      <c r="L6657"/>
      <c r="M6657"/>
      <c r="N6657"/>
      <c r="O6657"/>
      <c r="P6657"/>
      <c r="Q6657"/>
      <c r="R6657"/>
      <c r="S6657"/>
      <c r="T6657"/>
      <c r="U6657"/>
      <c r="V6657" s="2"/>
    </row>
    <row r="6658" spans="2:22" x14ac:dyDescent="0.2">
      <c r="B6658" s="2"/>
      <c r="C6658" s="2"/>
      <c r="D6658" s="2"/>
      <c r="E6658" s="2"/>
      <c r="F6658" s="2"/>
      <c r="G6658" s="3"/>
      <c r="H6658" s="3"/>
      <c r="I6658" s="2"/>
      <c r="J6658"/>
      <c r="K6658"/>
      <c r="L6658"/>
      <c r="M6658"/>
      <c r="N6658"/>
      <c r="O6658"/>
      <c r="P6658"/>
      <c r="Q6658"/>
      <c r="R6658"/>
      <c r="S6658"/>
      <c r="T6658"/>
      <c r="U6658"/>
      <c r="V6658" s="2"/>
    </row>
    <row r="6659" spans="2:22" x14ac:dyDescent="0.2">
      <c r="B6659" s="2"/>
      <c r="C6659" s="2"/>
      <c r="D6659" s="2"/>
      <c r="E6659" s="2"/>
      <c r="F6659" s="2"/>
      <c r="G6659" s="3"/>
      <c r="H6659" s="3"/>
      <c r="I6659" s="2"/>
      <c r="J6659"/>
      <c r="K6659"/>
      <c r="L6659"/>
      <c r="M6659"/>
      <c r="N6659"/>
      <c r="O6659"/>
      <c r="P6659"/>
      <c r="Q6659"/>
      <c r="R6659"/>
      <c r="S6659"/>
      <c r="T6659"/>
      <c r="U6659"/>
      <c r="V6659" s="2"/>
    </row>
    <row r="6660" spans="2:22" x14ac:dyDescent="0.2">
      <c r="B6660" s="2"/>
      <c r="C6660" s="2"/>
      <c r="D6660" s="2"/>
      <c r="E6660" s="2"/>
      <c r="F6660" s="2"/>
      <c r="G6660" s="3"/>
      <c r="H6660" s="3"/>
      <c r="I6660" s="2"/>
      <c r="J6660"/>
      <c r="K6660"/>
      <c r="L6660"/>
      <c r="M6660"/>
      <c r="N6660"/>
      <c r="O6660"/>
      <c r="P6660"/>
      <c r="Q6660"/>
      <c r="R6660"/>
      <c r="S6660"/>
      <c r="T6660"/>
      <c r="U6660"/>
      <c r="V6660" s="2"/>
    </row>
    <row r="6661" spans="2:22" x14ac:dyDescent="0.2">
      <c r="B6661" s="2"/>
      <c r="C6661" s="2"/>
      <c r="D6661" s="2"/>
      <c r="E6661" s="2"/>
      <c r="F6661" s="2"/>
      <c r="G6661" s="3"/>
      <c r="H6661" s="3"/>
      <c r="I6661" s="2"/>
      <c r="J6661"/>
      <c r="K6661"/>
      <c r="L6661"/>
      <c r="M6661"/>
      <c r="N6661"/>
      <c r="O6661"/>
      <c r="P6661"/>
      <c r="Q6661"/>
      <c r="R6661"/>
      <c r="S6661"/>
      <c r="T6661"/>
      <c r="U6661"/>
      <c r="V6661" s="2"/>
    </row>
    <row r="6662" spans="2:22" x14ac:dyDescent="0.2">
      <c r="B6662" s="2"/>
      <c r="C6662" s="2"/>
      <c r="D6662" s="2"/>
      <c r="E6662" s="2"/>
      <c r="F6662" s="2"/>
      <c r="G6662" s="3"/>
      <c r="H6662" s="3"/>
      <c r="I6662" s="2"/>
      <c r="J6662"/>
      <c r="K6662"/>
      <c r="L6662"/>
      <c r="M6662"/>
      <c r="N6662"/>
      <c r="O6662"/>
      <c r="P6662"/>
      <c r="Q6662"/>
      <c r="R6662"/>
      <c r="S6662"/>
      <c r="T6662"/>
      <c r="U6662"/>
      <c r="V6662" s="2"/>
    </row>
    <row r="6663" spans="2:22" x14ac:dyDescent="0.2">
      <c r="B6663" s="2"/>
      <c r="C6663" s="2"/>
      <c r="D6663" s="2"/>
      <c r="E6663" s="2"/>
      <c r="F6663" s="2"/>
      <c r="G6663" s="3"/>
      <c r="H6663" s="3"/>
      <c r="I6663" s="2"/>
      <c r="J6663"/>
      <c r="K6663"/>
      <c r="L6663"/>
      <c r="M6663"/>
      <c r="N6663"/>
      <c r="O6663"/>
      <c r="P6663"/>
      <c r="Q6663"/>
      <c r="R6663"/>
      <c r="S6663"/>
      <c r="T6663"/>
      <c r="U6663"/>
      <c r="V6663" s="2"/>
    </row>
    <row r="6664" spans="2:22" x14ac:dyDescent="0.2">
      <c r="B6664" s="2"/>
      <c r="C6664" s="2"/>
      <c r="D6664" s="2"/>
      <c r="E6664" s="2"/>
      <c r="F6664" s="2"/>
      <c r="G6664" s="3"/>
      <c r="H6664" s="3"/>
      <c r="I6664" s="2"/>
      <c r="J6664"/>
      <c r="K6664"/>
      <c r="L6664"/>
      <c r="M6664"/>
      <c r="N6664"/>
      <c r="O6664"/>
      <c r="P6664"/>
      <c r="Q6664"/>
      <c r="R6664"/>
      <c r="S6664"/>
      <c r="T6664"/>
      <c r="U6664"/>
      <c r="V6664" s="2"/>
    </row>
    <row r="6665" spans="2:22" x14ac:dyDescent="0.2">
      <c r="B6665" s="2"/>
      <c r="C6665" s="2"/>
      <c r="D6665" s="2"/>
      <c r="E6665" s="2"/>
      <c r="F6665" s="2"/>
      <c r="G6665" s="3"/>
      <c r="H6665" s="3"/>
      <c r="I6665" s="2"/>
      <c r="J6665"/>
      <c r="K6665"/>
      <c r="L6665"/>
      <c r="M6665"/>
      <c r="N6665"/>
      <c r="O6665"/>
      <c r="P6665"/>
      <c r="Q6665"/>
      <c r="R6665"/>
      <c r="S6665"/>
      <c r="T6665"/>
      <c r="U6665"/>
      <c r="V6665" s="2"/>
    </row>
    <row r="6666" spans="2:22" x14ac:dyDescent="0.2">
      <c r="B6666" s="2"/>
      <c r="C6666" s="2"/>
      <c r="D6666" s="2"/>
      <c r="E6666" s="2"/>
      <c r="F6666" s="2"/>
      <c r="G6666" s="3"/>
      <c r="H6666" s="3"/>
      <c r="I6666" s="2"/>
      <c r="J6666"/>
      <c r="K6666"/>
      <c r="L6666"/>
      <c r="M6666"/>
      <c r="N6666"/>
      <c r="O6666"/>
      <c r="P6666"/>
      <c r="Q6666"/>
      <c r="R6666"/>
      <c r="S6666"/>
      <c r="T6666"/>
      <c r="U6666"/>
      <c r="V6666" s="2"/>
    </row>
    <row r="6667" spans="2:22" x14ac:dyDescent="0.2">
      <c r="B6667" s="2"/>
      <c r="C6667" s="2"/>
      <c r="D6667" s="2"/>
      <c r="E6667" s="2"/>
      <c r="F6667" s="2"/>
      <c r="G6667" s="3"/>
      <c r="H6667" s="3"/>
      <c r="I6667" s="2"/>
      <c r="J6667"/>
      <c r="K6667"/>
      <c r="L6667"/>
      <c r="M6667"/>
      <c r="N6667"/>
      <c r="O6667"/>
      <c r="P6667"/>
      <c r="Q6667"/>
      <c r="R6667"/>
      <c r="S6667"/>
      <c r="T6667"/>
      <c r="U6667"/>
      <c r="V6667" s="2"/>
    </row>
    <row r="6668" spans="2:22" x14ac:dyDescent="0.2">
      <c r="B6668" s="2"/>
      <c r="C6668" s="2"/>
      <c r="D6668" s="2"/>
      <c r="E6668" s="2"/>
      <c r="F6668" s="2"/>
      <c r="G6668" s="3"/>
      <c r="H6668" s="3"/>
      <c r="I6668" s="2"/>
      <c r="J6668"/>
      <c r="K6668"/>
      <c r="L6668"/>
      <c r="M6668"/>
      <c r="N6668"/>
      <c r="O6668"/>
      <c r="P6668"/>
      <c r="Q6668"/>
      <c r="R6668"/>
      <c r="S6668"/>
      <c r="T6668"/>
      <c r="U6668"/>
      <c r="V6668" s="2"/>
    </row>
    <row r="6669" spans="2:22" x14ac:dyDescent="0.2">
      <c r="B6669" s="2"/>
      <c r="C6669" s="2"/>
      <c r="D6669" s="2"/>
      <c r="E6669" s="2"/>
      <c r="F6669" s="2"/>
      <c r="G6669" s="3"/>
      <c r="H6669" s="3"/>
      <c r="I6669" s="2"/>
      <c r="J6669"/>
      <c r="K6669"/>
      <c r="L6669"/>
      <c r="M6669"/>
      <c r="N6669"/>
      <c r="O6669"/>
      <c r="P6669"/>
      <c r="Q6669"/>
      <c r="R6669"/>
      <c r="S6669"/>
      <c r="T6669"/>
      <c r="U6669"/>
      <c r="V6669" s="2"/>
    </row>
    <row r="6670" spans="2:22" x14ac:dyDescent="0.2">
      <c r="B6670" s="2"/>
      <c r="C6670" s="2"/>
      <c r="D6670" s="2"/>
      <c r="E6670" s="2"/>
      <c r="F6670" s="2"/>
      <c r="G6670" s="3"/>
      <c r="H6670" s="3"/>
      <c r="I6670" s="2"/>
      <c r="J6670"/>
      <c r="K6670"/>
      <c r="L6670"/>
      <c r="M6670"/>
      <c r="N6670"/>
      <c r="O6670"/>
      <c r="P6670"/>
      <c r="Q6670"/>
      <c r="R6670"/>
      <c r="S6670"/>
      <c r="T6670"/>
      <c r="U6670"/>
      <c r="V6670" s="2"/>
    </row>
    <row r="6671" spans="2:22" x14ac:dyDescent="0.2">
      <c r="B6671" s="2"/>
      <c r="C6671" s="2"/>
      <c r="D6671" s="2"/>
      <c r="E6671" s="2"/>
      <c r="F6671" s="2"/>
      <c r="G6671" s="3"/>
      <c r="H6671" s="3"/>
      <c r="I6671" s="2"/>
      <c r="J6671"/>
      <c r="K6671"/>
      <c r="L6671"/>
      <c r="M6671"/>
      <c r="N6671"/>
      <c r="O6671"/>
      <c r="P6671"/>
      <c r="Q6671"/>
      <c r="R6671"/>
      <c r="S6671"/>
      <c r="T6671"/>
      <c r="U6671"/>
      <c r="V6671" s="2"/>
    </row>
    <row r="6672" spans="2:22" x14ac:dyDescent="0.2">
      <c r="B6672" s="2"/>
      <c r="C6672" s="2"/>
      <c r="D6672" s="2"/>
      <c r="E6672" s="2"/>
      <c r="F6672" s="2"/>
      <c r="G6672" s="3"/>
      <c r="H6672" s="3"/>
      <c r="I6672" s="2"/>
      <c r="J6672"/>
      <c r="K6672"/>
      <c r="L6672"/>
      <c r="M6672"/>
      <c r="N6672"/>
      <c r="O6672"/>
      <c r="P6672"/>
      <c r="Q6672"/>
      <c r="R6672"/>
      <c r="S6672"/>
      <c r="T6672"/>
      <c r="U6672"/>
      <c r="V6672" s="2"/>
    </row>
    <row r="6673" spans="2:22" x14ac:dyDescent="0.2">
      <c r="B6673" s="2"/>
      <c r="C6673" s="2"/>
      <c r="D6673" s="2"/>
      <c r="E6673" s="2"/>
      <c r="F6673" s="2"/>
      <c r="G6673" s="3"/>
      <c r="H6673" s="3"/>
      <c r="I6673" s="2"/>
      <c r="J6673"/>
      <c r="K6673"/>
      <c r="L6673"/>
      <c r="M6673"/>
      <c r="N6673"/>
      <c r="O6673"/>
      <c r="P6673"/>
      <c r="Q6673"/>
      <c r="R6673"/>
      <c r="S6673"/>
      <c r="T6673"/>
      <c r="U6673"/>
      <c r="V6673" s="2"/>
    </row>
    <row r="6674" spans="2:22" x14ac:dyDescent="0.2">
      <c r="B6674" s="2"/>
      <c r="C6674" s="2"/>
      <c r="D6674" s="2"/>
      <c r="E6674" s="2"/>
      <c r="F6674" s="2"/>
      <c r="G6674" s="3"/>
      <c r="H6674" s="3"/>
      <c r="I6674" s="2"/>
      <c r="J6674"/>
      <c r="K6674"/>
      <c r="L6674"/>
      <c r="M6674"/>
      <c r="N6674"/>
      <c r="O6674"/>
      <c r="P6674"/>
      <c r="Q6674"/>
      <c r="R6674"/>
      <c r="S6674"/>
      <c r="T6674"/>
      <c r="U6674"/>
      <c r="V6674" s="2"/>
    </row>
    <row r="6675" spans="2:22" x14ac:dyDescent="0.2">
      <c r="B6675" s="2"/>
      <c r="C6675" s="2"/>
      <c r="D6675" s="2"/>
      <c r="E6675" s="2"/>
      <c r="F6675" s="2"/>
      <c r="G6675" s="3"/>
      <c r="H6675" s="3"/>
      <c r="I6675" s="2"/>
      <c r="J6675"/>
      <c r="K6675"/>
      <c r="L6675"/>
      <c r="M6675"/>
      <c r="N6675"/>
      <c r="O6675"/>
      <c r="P6675"/>
      <c r="Q6675"/>
      <c r="R6675"/>
      <c r="S6675"/>
      <c r="T6675"/>
      <c r="U6675"/>
      <c r="V6675" s="2"/>
    </row>
    <row r="6676" spans="2:22" x14ac:dyDescent="0.2">
      <c r="B6676" s="2"/>
      <c r="C6676" s="2"/>
      <c r="D6676" s="2"/>
      <c r="E6676" s="2"/>
      <c r="F6676" s="2"/>
      <c r="G6676" s="3"/>
      <c r="H6676" s="3"/>
      <c r="I6676" s="2"/>
      <c r="J6676"/>
      <c r="K6676"/>
      <c r="L6676"/>
      <c r="M6676"/>
      <c r="N6676"/>
      <c r="O6676"/>
      <c r="P6676"/>
      <c r="Q6676"/>
      <c r="R6676"/>
      <c r="S6676"/>
      <c r="T6676"/>
      <c r="U6676"/>
      <c r="V6676" s="2"/>
    </row>
    <row r="6677" spans="2:22" x14ac:dyDescent="0.2">
      <c r="B6677" s="2"/>
      <c r="C6677" s="2"/>
      <c r="D6677" s="2"/>
      <c r="E6677" s="2"/>
      <c r="F6677" s="2"/>
      <c r="G6677" s="3"/>
      <c r="H6677" s="3"/>
      <c r="I6677" s="2"/>
      <c r="J6677"/>
      <c r="K6677"/>
      <c r="L6677"/>
      <c r="M6677"/>
      <c r="N6677"/>
      <c r="O6677"/>
      <c r="P6677"/>
      <c r="Q6677"/>
      <c r="R6677"/>
      <c r="S6677"/>
      <c r="T6677"/>
      <c r="U6677"/>
      <c r="V6677" s="2"/>
    </row>
    <row r="6678" spans="2:22" x14ac:dyDescent="0.2">
      <c r="B6678" s="2"/>
      <c r="C6678" s="2"/>
      <c r="D6678" s="2"/>
      <c r="E6678" s="2"/>
      <c r="F6678" s="2"/>
      <c r="G6678" s="3"/>
      <c r="H6678" s="3"/>
      <c r="I6678" s="2"/>
      <c r="J6678"/>
      <c r="K6678"/>
      <c r="L6678"/>
      <c r="M6678"/>
      <c r="N6678"/>
      <c r="O6678"/>
      <c r="P6678"/>
      <c r="Q6678"/>
      <c r="R6678"/>
      <c r="S6678"/>
      <c r="T6678"/>
      <c r="U6678"/>
      <c r="V6678" s="2"/>
    </row>
    <row r="6679" spans="2:22" x14ac:dyDescent="0.2">
      <c r="B6679" s="2"/>
      <c r="C6679" s="2"/>
      <c r="D6679" s="2"/>
      <c r="E6679" s="2"/>
      <c r="F6679" s="2"/>
      <c r="G6679" s="3"/>
      <c r="H6679" s="3"/>
      <c r="I6679" s="2"/>
      <c r="J6679"/>
      <c r="K6679"/>
      <c r="L6679"/>
      <c r="M6679"/>
      <c r="N6679"/>
      <c r="O6679"/>
      <c r="P6679"/>
      <c r="Q6679"/>
      <c r="R6679"/>
      <c r="S6679"/>
      <c r="T6679"/>
      <c r="U6679"/>
      <c r="V6679" s="2"/>
    </row>
    <row r="6680" spans="2:22" x14ac:dyDescent="0.2">
      <c r="B6680" s="2"/>
      <c r="C6680" s="2"/>
      <c r="D6680" s="2"/>
      <c r="E6680" s="2"/>
      <c r="F6680" s="2"/>
      <c r="G6680" s="3"/>
      <c r="H6680" s="3"/>
      <c r="I6680" s="2"/>
      <c r="J6680"/>
      <c r="K6680"/>
      <c r="L6680"/>
      <c r="M6680"/>
      <c r="N6680"/>
      <c r="O6680"/>
      <c r="P6680"/>
      <c r="Q6680"/>
      <c r="R6680"/>
      <c r="S6680"/>
      <c r="T6680"/>
      <c r="U6680"/>
      <c r="V6680" s="2"/>
    </row>
    <row r="6681" spans="2:22" x14ac:dyDescent="0.2">
      <c r="B6681" s="2"/>
      <c r="C6681" s="2"/>
      <c r="D6681" s="2"/>
      <c r="E6681" s="2"/>
      <c r="F6681" s="2"/>
      <c r="G6681" s="3"/>
      <c r="H6681" s="3"/>
      <c r="I6681" s="2"/>
      <c r="J6681"/>
      <c r="K6681"/>
      <c r="L6681"/>
      <c r="M6681"/>
      <c r="N6681"/>
      <c r="O6681"/>
      <c r="P6681"/>
      <c r="Q6681"/>
      <c r="R6681"/>
      <c r="S6681"/>
      <c r="T6681"/>
      <c r="U6681"/>
      <c r="V6681" s="2"/>
    </row>
    <row r="6682" spans="2:22" x14ac:dyDescent="0.2">
      <c r="B6682" s="2"/>
      <c r="C6682" s="2"/>
      <c r="D6682" s="2"/>
      <c r="E6682" s="2"/>
      <c r="F6682" s="2"/>
      <c r="G6682" s="3"/>
      <c r="H6682" s="3"/>
      <c r="I6682" s="2"/>
      <c r="J6682"/>
      <c r="K6682"/>
      <c r="L6682"/>
      <c r="M6682"/>
      <c r="N6682"/>
      <c r="O6682"/>
      <c r="P6682"/>
      <c r="Q6682"/>
      <c r="R6682"/>
      <c r="S6682"/>
      <c r="T6682"/>
      <c r="U6682"/>
      <c r="V6682" s="2"/>
    </row>
    <row r="6683" spans="2:22" x14ac:dyDescent="0.2">
      <c r="B6683" s="2"/>
      <c r="C6683" s="2"/>
      <c r="D6683" s="2"/>
      <c r="E6683" s="2"/>
      <c r="F6683" s="2"/>
      <c r="G6683" s="3"/>
      <c r="H6683" s="3"/>
      <c r="I6683" s="2"/>
      <c r="J6683"/>
      <c r="K6683"/>
      <c r="L6683"/>
      <c r="M6683"/>
      <c r="N6683"/>
      <c r="O6683"/>
      <c r="P6683"/>
      <c r="Q6683"/>
      <c r="R6683"/>
      <c r="S6683"/>
      <c r="T6683"/>
      <c r="U6683"/>
      <c r="V6683" s="2"/>
    </row>
    <row r="6684" spans="2:22" x14ac:dyDescent="0.2">
      <c r="B6684" s="2"/>
      <c r="C6684" s="2"/>
      <c r="D6684" s="2"/>
      <c r="E6684" s="2"/>
      <c r="F6684" s="2"/>
      <c r="G6684" s="3"/>
      <c r="H6684" s="3"/>
      <c r="I6684" s="2"/>
      <c r="J6684"/>
      <c r="K6684"/>
      <c r="L6684"/>
      <c r="M6684"/>
      <c r="N6684"/>
      <c r="O6684"/>
      <c r="P6684"/>
      <c r="Q6684"/>
      <c r="R6684"/>
      <c r="S6684"/>
      <c r="T6684"/>
      <c r="U6684"/>
      <c r="V6684" s="2"/>
    </row>
    <row r="6685" spans="2:22" x14ac:dyDescent="0.2">
      <c r="B6685" s="2"/>
      <c r="C6685" s="2"/>
      <c r="D6685" s="2"/>
      <c r="E6685" s="2"/>
      <c r="F6685" s="2"/>
      <c r="G6685" s="3"/>
      <c r="H6685" s="3"/>
      <c r="I6685" s="2"/>
      <c r="J6685"/>
      <c r="K6685"/>
      <c r="L6685"/>
      <c r="M6685"/>
      <c r="N6685"/>
      <c r="O6685"/>
      <c r="P6685"/>
      <c r="Q6685"/>
      <c r="R6685"/>
      <c r="S6685"/>
      <c r="T6685"/>
      <c r="U6685"/>
      <c r="V6685" s="2"/>
    </row>
    <row r="6686" spans="2:22" x14ac:dyDescent="0.2">
      <c r="B6686" s="2"/>
      <c r="C6686" s="2"/>
      <c r="D6686" s="2"/>
      <c r="E6686" s="2"/>
      <c r="F6686" s="2"/>
      <c r="G6686" s="3"/>
      <c r="H6686" s="3"/>
      <c r="I6686" s="2"/>
      <c r="J6686"/>
      <c r="K6686"/>
      <c r="L6686"/>
      <c r="M6686"/>
      <c r="N6686"/>
      <c r="O6686"/>
      <c r="P6686"/>
      <c r="Q6686"/>
      <c r="R6686"/>
      <c r="S6686"/>
      <c r="T6686"/>
      <c r="U6686"/>
      <c r="V6686" s="2"/>
    </row>
    <row r="6687" spans="2:22" x14ac:dyDescent="0.2">
      <c r="B6687" s="2"/>
      <c r="C6687" s="2"/>
      <c r="D6687" s="2"/>
      <c r="E6687" s="2"/>
      <c r="F6687" s="2"/>
      <c r="G6687" s="3"/>
      <c r="H6687" s="3"/>
      <c r="I6687" s="2"/>
      <c r="J6687"/>
      <c r="K6687"/>
      <c r="L6687"/>
      <c r="M6687"/>
      <c r="N6687"/>
      <c r="O6687"/>
      <c r="P6687"/>
      <c r="Q6687"/>
      <c r="R6687"/>
      <c r="S6687"/>
      <c r="T6687"/>
      <c r="U6687"/>
      <c r="V6687" s="2"/>
    </row>
    <row r="6688" spans="2:22" x14ac:dyDescent="0.2">
      <c r="B6688" s="2"/>
      <c r="C6688" s="2"/>
      <c r="D6688" s="2"/>
      <c r="E6688" s="2"/>
      <c r="F6688" s="2"/>
      <c r="G6688" s="3"/>
      <c r="H6688" s="3"/>
      <c r="I6688" s="2"/>
      <c r="J6688"/>
      <c r="K6688"/>
      <c r="L6688"/>
      <c r="M6688"/>
      <c r="N6688"/>
      <c r="O6688"/>
      <c r="P6688"/>
      <c r="Q6688"/>
      <c r="R6688"/>
      <c r="S6688"/>
      <c r="T6688"/>
      <c r="U6688"/>
      <c r="V6688" s="2"/>
    </row>
    <row r="6689" spans="2:22" x14ac:dyDescent="0.2">
      <c r="B6689" s="2"/>
      <c r="C6689" s="2"/>
      <c r="D6689" s="2"/>
      <c r="E6689" s="2"/>
      <c r="F6689" s="2"/>
      <c r="G6689" s="3"/>
      <c r="H6689" s="3"/>
      <c r="I6689" s="2"/>
      <c r="J6689"/>
      <c r="K6689"/>
      <c r="L6689"/>
      <c r="M6689"/>
      <c r="N6689"/>
      <c r="O6689"/>
      <c r="P6689"/>
      <c r="Q6689"/>
      <c r="R6689"/>
      <c r="S6689"/>
      <c r="T6689"/>
      <c r="U6689"/>
      <c r="V6689" s="2"/>
    </row>
    <row r="6690" spans="2:22" x14ac:dyDescent="0.2">
      <c r="B6690" s="2"/>
      <c r="C6690" s="2"/>
      <c r="D6690" s="2"/>
      <c r="E6690" s="2"/>
      <c r="F6690" s="2"/>
      <c r="G6690" s="3"/>
      <c r="H6690" s="3"/>
      <c r="I6690" s="2"/>
      <c r="J6690"/>
      <c r="K6690"/>
      <c r="L6690"/>
      <c r="M6690"/>
      <c r="N6690"/>
      <c r="O6690"/>
      <c r="P6690"/>
      <c r="Q6690"/>
      <c r="R6690"/>
      <c r="S6690"/>
      <c r="T6690"/>
      <c r="U6690"/>
      <c r="V6690" s="2"/>
    </row>
    <row r="6691" spans="2:22" x14ac:dyDescent="0.2">
      <c r="B6691" s="2"/>
      <c r="C6691" s="2"/>
      <c r="D6691" s="2"/>
      <c r="E6691" s="2"/>
      <c r="F6691" s="2"/>
      <c r="G6691" s="3"/>
      <c r="H6691" s="3"/>
      <c r="I6691" s="2"/>
      <c r="J6691"/>
      <c r="K6691"/>
      <c r="L6691"/>
      <c r="M6691"/>
      <c r="N6691"/>
      <c r="O6691"/>
      <c r="P6691"/>
      <c r="Q6691"/>
      <c r="R6691"/>
      <c r="S6691"/>
      <c r="T6691"/>
      <c r="U6691"/>
      <c r="V6691" s="2"/>
    </row>
    <row r="6692" spans="2:22" x14ac:dyDescent="0.2">
      <c r="B6692" s="2"/>
      <c r="C6692" s="2"/>
      <c r="D6692" s="2"/>
      <c r="E6692" s="2"/>
      <c r="F6692" s="2"/>
      <c r="G6692" s="3"/>
      <c r="H6692" s="3"/>
      <c r="I6692" s="2"/>
      <c r="J6692"/>
      <c r="K6692"/>
      <c r="L6692"/>
      <c r="M6692"/>
      <c r="N6692"/>
      <c r="O6692"/>
      <c r="P6692"/>
      <c r="Q6692"/>
      <c r="R6692"/>
      <c r="S6692"/>
      <c r="T6692"/>
      <c r="U6692"/>
      <c r="V6692" s="2"/>
    </row>
    <row r="6693" spans="2:22" x14ac:dyDescent="0.2">
      <c r="B6693" s="2"/>
      <c r="C6693" s="2"/>
      <c r="D6693" s="2"/>
      <c r="E6693" s="2"/>
      <c r="F6693" s="2"/>
      <c r="G6693" s="3"/>
      <c r="H6693" s="3"/>
      <c r="I6693" s="2"/>
      <c r="J6693"/>
      <c r="K6693"/>
      <c r="L6693"/>
      <c r="M6693"/>
      <c r="N6693"/>
      <c r="O6693"/>
      <c r="P6693"/>
      <c r="Q6693"/>
      <c r="R6693"/>
      <c r="S6693"/>
      <c r="T6693"/>
      <c r="U6693"/>
      <c r="V6693" s="2"/>
    </row>
    <row r="6694" spans="2:22" x14ac:dyDescent="0.2">
      <c r="B6694" s="2"/>
      <c r="C6694" s="2"/>
      <c r="D6694" s="2"/>
      <c r="E6694" s="2"/>
      <c r="F6694" s="2"/>
      <c r="G6694" s="3"/>
      <c r="H6694" s="3"/>
      <c r="I6694" s="2"/>
      <c r="J6694"/>
      <c r="K6694"/>
      <c r="L6694"/>
      <c r="M6694"/>
      <c r="N6694"/>
      <c r="O6694"/>
      <c r="P6694"/>
      <c r="Q6694"/>
      <c r="R6694"/>
      <c r="S6694"/>
      <c r="T6694"/>
      <c r="U6694"/>
      <c r="V6694" s="2"/>
    </row>
    <row r="6695" spans="2:22" x14ac:dyDescent="0.2">
      <c r="B6695" s="2"/>
      <c r="C6695" s="2"/>
      <c r="D6695" s="2"/>
      <c r="E6695" s="2"/>
      <c r="F6695" s="2"/>
      <c r="G6695" s="3"/>
      <c r="H6695" s="3"/>
      <c r="I6695" s="2"/>
      <c r="J6695"/>
      <c r="K6695"/>
      <c r="L6695"/>
      <c r="M6695"/>
      <c r="N6695"/>
      <c r="O6695"/>
      <c r="P6695"/>
      <c r="Q6695"/>
      <c r="R6695"/>
      <c r="S6695"/>
      <c r="T6695"/>
      <c r="U6695"/>
      <c r="V6695" s="2"/>
    </row>
    <row r="6696" spans="2:22" x14ac:dyDescent="0.2">
      <c r="B6696" s="2"/>
      <c r="C6696" s="2"/>
      <c r="D6696" s="2"/>
      <c r="E6696" s="2"/>
      <c r="F6696" s="2"/>
      <c r="G6696" s="3"/>
      <c r="H6696" s="3"/>
      <c r="I6696" s="2"/>
      <c r="J6696"/>
      <c r="K6696"/>
      <c r="L6696"/>
      <c r="M6696"/>
      <c r="N6696"/>
      <c r="O6696"/>
      <c r="P6696"/>
      <c r="Q6696"/>
      <c r="R6696"/>
      <c r="S6696"/>
      <c r="T6696"/>
      <c r="U6696"/>
      <c r="V6696" s="2"/>
    </row>
    <row r="6697" spans="2:22" x14ac:dyDescent="0.2">
      <c r="B6697" s="2"/>
      <c r="C6697" s="2"/>
      <c r="D6697" s="2"/>
      <c r="E6697" s="2"/>
      <c r="F6697" s="2"/>
      <c r="G6697" s="3"/>
      <c r="H6697" s="3"/>
      <c r="I6697" s="2"/>
      <c r="J6697"/>
      <c r="K6697"/>
      <c r="L6697"/>
      <c r="M6697"/>
      <c r="N6697"/>
      <c r="O6697"/>
      <c r="P6697"/>
      <c r="Q6697"/>
      <c r="R6697"/>
      <c r="S6697"/>
      <c r="T6697"/>
      <c r="U6697"/>
      <c r="V6697" s="2"/>
    </row>
    <row r="6698" spans="2:22" x14ac:dyDescent="0.2">
      <c r="B6698" s="2"/>
      <c r="C6698" s="2"/>
      <c r="D6698" s="2"/>
      <c r="E6698" s="2"/>
      <c r="F6698" s="2"/>
      <c r="G6698" s="3"/>
      <c r="H6698" s="3"/>
      <c r="I6698" s="2"/>
      <c r="J6698"/>
      <c r="K6698"/>
      <c r="L6698"/>
      <c r="M6698"/>
      <c r="N6698"/>
      <c r="O6698"/>
      <c r="P6698"/>
      <c r="Q6698"/>
      <c r="R6698"/>
      <c r="S6698"/>
      <c r="T6698"/>
      <c r="U6698"/>
      <c r="V6698" s="2"/>
    </row>
    <row r="6699" spans="2:22" x14ac:dyDescent="0.2">
      <c r="B6699" s="2"/>
      <c r="C6699" s="2"/>
      <c r="D6699" s="2"/>
      <c r="E6699" s="2"/>
      <c r="F6699" s="2"/>
      <c r="G6699" s="3"/>
      <c r="H6699" s="3"/>
      <c r="I6699" s="2"/>
      <c r="J6699"/>
      <c r="K6699"/>
      <c r="L6699"/>
      <c r="M6699"/>
      <c r="N6699"/>
      <c r="O6699"/>
      <c r="P6699"/>
      <c r="Q6699"/>
      <c r="R6699"/>
      <c r="S6699"/>
      <c r="T6699"/>
      <c r="U6699"/>
      <c r="V6699" s="2"/>
    </row>
    <row r="6700" spans="2:22" x14ac:dyDescent="0.2">
      <c r="B6700" s="2"/>
      <c r="C6700" s="2"/>
      <c r="D6700" s="2"/>
      <c r="E6700" s="2"/>
      <c r="F6700" s="2"/>
      <c r="G6700" s="3"/>
      <c r="H6700" s="3"/>
      <c r="I6700" s="2"/>
      <c r="J6700"/>
      <c r="K6700"/>
      <c r="L6700"/>
      <c r="M6700"/>
      <c r="N6700"/>
      <c r="O6700"/>
      <c r="P6700"/>
      <c r="Q6700"/>
      <c r="R6700"/>
      <c r="S6700"/>
      <c r="T6700"/>
      <c r="U6700"/>
      <c r="V6700" s="2"/>
    </row>
    <row r="6701" spans="2:22" x14ac:dyDescent="0.2">
      <c r="B6701" s="2"/>
      <c r="C6701" s="2"/>
      <c r="D6701" s="2"/>
      <c r="E6701" s="2"/>
      <c r="F6701" s="2"/>
      <c r="G6701" s="3"/>
      <c r="H6701" s="3"/>
      <c r="I6701" s="2"/>
      <c r="J6701"/>
      <c r="K6701"/>
      <c r="L6701"/>
      <c r="M6701"/>
      <c r="N6701"/>
      <c r="O6701"/>
      <c r="P6701"/>
      <c r="Q6701"/>
      <c r="R6701"/>
      <c r="S6701"/>
      <c r="T6701"/>
      <c r="U6701"/>
      <c r="V6701" s="2"/>
    </row>
    <row r="6702" spans="2:22" x14ac:dyDescent="0.2">
      <c r="B6702" s="2"/>
      <c r="C6702" s="2"/>
      <c r="D6702" s="2"/>
      <c r="E6702" s="2"/>
      <c r="F6702" s="2"/>
      <c r="G6702" s="3"/>
      <c r="H6702" s="3"/>
      <c r="I6702" s="2"/>
      <c r="J6702"/>
      <c r="K6702"/>
      <c r="L6702"/>
      <c r="M6702"/>
      <c r="N6702"/>
      <c r="O6702"/>
      <c r="P6702"/>
      <c r="Q6702"/>
      <c r="R6702"/>
      <c r="S6702"/>
      <c r="T6702"/>
      <c r="U6702"/>
      <c r="V6702" s="2"/>
    </row>
    <row r="6703" spans="2:22" x14ac:dyDescent="0.2">
      <c r="B6703" s="2"/>
      <c r="C6703" s="2"/>
      <c r="D6703" s="2"/>
      <c r="E6703" s="2"/>
      <c r="F6703" s="2"/>
      <c r="G6703" s="3"/>
      <c r="H6703" s="3"/>
      <c r="I6703" s="2"/>
      <c r="J6703"/>
      <c r="K6703"/>
      <c r="L6703"/>
      <c r="M6703"/>
      <c r="N6703"/>
      <c r="O6703"/>
      <c r="P6703"/>
      <c r="Q6703"/>
      <c r="R6703"/>
      <c r="S6703"/>
      <c r="T6703"/>
      <c r="U6703"/>
      <c r="V6703" s="2"/>
    </row>
    <row r="6704" spans="2:22" x14ac:dyDescent="0.2">
      <c r="B6704" s="2"/>
      <c r="C6704" s="2"/>
      <c r="D6704" s="2"/>
      <c r="E6704" s="2"/>
      <c r="F6704" s="2"/>
      <c r="G6704" s="3"/>
      <c r="H6704" s="3"/>
      <c r="I6704" s="2"/>
      <c r="J6704"/>
      <c r="K6704"/>
      <c r="L6704"/>
      <c r="M6704"/>
      <c r="N6704"/>
      <c r="O6704"/>
      <c r="P6704"/>
      <c r="Q6704"/>
      <c r="R6704"/>
      <c r="S6704"/>
      <c r="T6704"/>
      <c r="U6704"/>
      <c r="V6704" s="2"/>
    </row>
    <row r="6705" spans="2:22" x14ac:dyDescent="0.2">
      <c r="B6705" s="2"/>
      <c r="C6705" s="2"/>
      <c r="D6705" s="2"/>
      <c r="E6705" s="2"/>
      <c r="F6705" s="2"/>
      <c r="G6705" s="3"/>
      <c r="H6705" s="3"/>
      <c r="I6705" s="2"/>
      <c r="J6705"/>
      <c r="K6705"/>
      <c r="L6705"/>
      <c r="M6705"/>
      <c r="N6705"/>
      <c r="O6705"/>
      <c r="P6705"/>
      <c r="Q6705"/>
      <c r="R6705"/>
      <c r="S6705"/>
      <c r="T6705"/>
      <c r="U6705"/>
      <c r="V6705" s="2"/>
    </row>
    <row r="6706" spans="2:22" x14ac:dyDescent="0.2">
      <c r="B6706" s="2"/>
      <c r="C6706" s="2"/>
      <c r="D6706" s="2"/>
      <c r="E6706" s="2"/>
      <c r="F6706" s="2"/>
      <c r="G6706" s="3"/>
      <c r="H6706" s="3"/>
      <c r="I6706" s="2"/>
      <c r="J6706"/>
      <c r="K6706"/>
      <c r="L6706"/>
      <c r="M6706"/>
      <c r="N6706"/>
      <c r="O6706"/>
      <c r="P6706"/>
      <c r="Q6706"/>
      <c r="R6706"/>
      <c r="S6706"/>
      <c r="T6706"/>
      <c r="U6706"/>
      <c r="V6706" s="2"/>
    </row>
    <row r="6707" spans="2:22" x14ac:dyDescent="0.2">
      <c r="B6707" s="2"/>
      <c r="C6707" s="2"/>
      <c r="D6707" s="2"/>
      <c r="E6707" s="2"/>
      <c r="F6707" s="2"/>
      <c r="G6707" s="3"/>
      <c r="H6707" s="3"/>
      <c r="I6707" s="2"/>
      <c r="J6707"/>
      <c r="K6707"/>
      <c r="L6707"/>
      <c r="M6707"/>
      <c r="N6707"/>
      <c r="O6707"/>
      <c r="P6707"/>
      <c r="Q6707"/>
      <c r="R6707"/>
      <c r="S6707"/>
      <c r="T6707"/>
      <c r="U6707"/>
      <c r="V6707" s="2"/>
    </row>
    <row r="6708" spans="2:22" x14ac:dyDescent="0.2">
      <c r="B6708" s="2"/>
      <c r="C6708" s="2"/>
      <c r="D6708" s="2"/>
      <c r="E6708" s="2"/>
      <c r="F6708" s="2"/>
      <c r="G6708" s="3"/>
      <c r="H6708" s="3"/>
      <c r="I6708" s="2"/>
      <c r="J6708"/>
      <c r="K6708"/>
      <c r="L6708"/>
      <c r="M6708"/>
      <c r="N6708"/>
      <c r="O6708"/>
      <c r="P6708"/>
      <c r="Q6708"/>
      <c r="R6708"/>
      <c r="S6708"/>
      <c r="T6708"/>
      <c r="U6708"/>
      <c r="V6708" s="2"/>
    </row>
    <row r="6709" spans="2:22" x14ac:dyDescent="0.2">
      <c r="B6709" s="2"/>
      <c r="C6709" s="2"/>
      <c r="D6709" s="2"/>
      <c r="E6709" s="2"/>
      <c r="F6709" s="2"/>
      <c r="G6709" s="3"/>
      <c r="H6709" s="3"/>
      <c r="I6709" s="2"/>
      <c r="J6709"/>
      <c r="K6709"/>
      <c r="L6709"/>
      <c r="M6709"/>
      <c r="N6709"/>
      <c r="O6709"/>
      <c r="P6709"/>
      <c r="Q6709"/>
      <c r="R6709"/>
      <c r="S6709"/>
      <c r="T6709"/>
      <c r="U6709"/>
      <c r="V6709" s="2"/>
    </row>
    <row r="6710" spans="2:22" x14ac:dyDescent="0.2">
      <c r="B6710" s="2"/>
      <c r="C6710" s="2"/>
      <c r="D6710" s="2"/>
      <c r="E6710" s="2"/>
      <c r="F6710" s="2"/>
      <c r="G6710" s="3"/>
      <c r="H6710" s="3"/>
      <c r="I6710" s="2"/>
      <c r="J6710"/>
      <c r="K6710"/>
      <c r="L6710"/>
      <c r="M6710"/>
      <c r="N6710"/>
      <c r="O6710"/>
      <c r="P6710"/>
      <c r="Q6710"/>
      <c r="R6710"/>
      <c r="S6710"/>
      <c r="T6710"/>
      <c r="U6710"/>
      <c r="V6710" s="2"/>
    </row>
    <row r="6711" spans="2:22" x14ac:dyDescent="0.2">
      <c r="B6711" s="2"/>
      <c r="C6711" s="2"/>
      <c r="D6711" s="2"/>
      <c r="E6711" s="2"/>
      <c r="F6711" s="2"/>
      <c r="G6711" s="3"/>
      <c r="H6711" s="3"/>
      <c r="I6711" s="2"/>
      <c r="J6711"/>
      <c r="K6711"/>
      <c r="L6711"/>
      <c r="M6711"/>
      <c r="N6711"/>
      <c r="O6711"/>
      <c r="P6711"/>
      <c r="Q6711"/>
      <c r="R6711"/>
      <c r="S6711"/>
      <c r="T6711"/>
      <c r="U6711"/>
      <c r="V6711" s="2"/>
    </row>
    <row r="6712" spans="2:22" x14ac:dyDescent="0.2">
      <c r="B6712" s="2"/>
      <c r="C6712" s="2"/>
      <c r="D6712" s="2"/>
      <c r="E6712" s="2"/>
      <c r="F6712" s="2"/>
      <c r="G6712" s="3"/>
      <c r="H6712" s="3"/>
      <c r="I6712" s="2"/>
      <c r="J6712"/>
      <c r="K6712"/>
      <c r="L6712"/>
      <c r="M6712"/>
      <c r="N6712"/>
      <c r="O6712"/>
      <c r="P6712"/>
      <c r="Q6712"/>
      <c r="R6712"/>
      <c r="S6712"/>
      <c r="T6712"/>
      <c r="U6712"/>
      <c r="V6712" s="2"/>
    </row>
    <row r="6713" spans="2:22" x14ac:dyDescent="0.2">
      <c r="B6713" s="2"/>
      <c r="C6713" s="2"/>
      <c r="D6713" s="2"/>
      <c r="E6713" s="2"/>
      <c r="F6713" s="2"/>
      <c r="G6713" s="3"/>
      <c r="H6713" s="3"/>
      <c r="I6713" s="2"/>
      <c r="J6713"/>
      <c r="K6713"/>
      <c r="L6713"/>
      <c r="M6713"/>
      <c r="N6713"/>
      <c r="O6713"/>
      <c r="P6713"/>
      <c r="Q6713"/>
      <c r="R6713"/>
      <c r="S6713"/>
      <c r="T6713"/>
      <c r="U6713"/>
      <c r="V6713" s="2"/>
    </row>
    <row r="6714" spans="2:22" x14ac:dyDescent="0.2">
      <c r="B6714" s="2"/>
      <c r="C6714" s="2"/>
      <c r="D6714" s="2"/>
      <c r="E6714" s="2"/>
      <c r="F6714" s="2"/>
      <c r="G6714" s="3"/>
      <c r="H6714" s="3"/>
      <c r="I6714" s="2"/>
      <c r="J6714"/>
      <c r="K6714"/>
      <c r="L6714"/>
      <c r="M6714"/>
      <c r="N6714"/>
      <c r="O6714"/>
      <c r="P6714"/>
      <c r="Q6714"/>
      <c r="R6714"/>
      <c r="S6714"/>
      <c r="T6714"/>
      <c r="U6714"/>
      <c r="V6714" s="2"/>
    </row>
    <row r="6715" spans="2:22" x14ac:dyDescent="0.2">
      <c r="B6715" s="2"/>
      <c r="C6715" s="2"/>
      <c r="D6715" s="2"/>
      <c r="E6715" s="2"/>
      <c r="F6715" s="2"/>
      <c r="G6715" s="3"/>
      <c r="H6715" s="3"/>
      <c r="I6715" s="2"/>
      <c r="J6715"/>
      <c r="K6715"/>
      <c r="L6715"/>
      <c r="M6715"/>
      <c r="N6715"/>
      <c r="O6715"/>
      <c r="P6715"/>
      <c r="Q6715"/>
      <c r="R6715"/>
      <c r="S6715"/>
      <c r="T6715"/>
      <c r="U6715"/>
      <c r="V6715" s="2"/>
    </row>
    <row r="6716" spans="2:22" x14ac:dyDescent="0.2">
      <c r="B6716" s="2"/>
      <c r="C6716" s="2"/>
      <c r="D6716" s="2"/>
      <c r="E6716" s="2"/>
      <c r="F6716" s="2"/>
      <c r="G6716" s="3"/>
      <c r="H6716" s="3"/>
      <c r="I6716" s="2"/>
      <c r="J6716"/>
      <c r="K6716"/>
      <c r="L6716"/>
      <c r="M6716"/>
      <c r="N6716"/>
      <c r="O6716"/>
      <c r="P6716"/>
      <c r="Q6716"/>
      <c r="R6716"/>
      <c r="S6716"/>
      <c r="T6716"/>
      <c r="U6716"/>
      <c r="V6716" s="2"/>
    </row>
    <row r="6717" spans="2:22" x14ac:dyDescent="0.2">
      <c r="B6717" s="2"/>
      <c r="C6717" s="2"/>
      <c r="D6717" s="2"/>
      <c r="E6717" s="2"/>
      <c r="F6717" s="2"/>
      <c r="G6717" s="3"/>
      <c r="H6717" s="3"/>
      <c r="I6717" s="2"/>
      <c r="J6717"/>
      <c r="K6717"/>
      <c r="L6717"/>
      <c r="M6717"/>
      <c r="N6717"/>
      <c r="O6717"/>
      <c r="P6717"/>
      <c r="Q6717"/>
      <c r="R6717"/>
      <c r="S6717"/>
      <c r="T6717"/>
      <c r="U6717"/>
      <c r="V6717" s="2"/>
    </row>
    <row r="6718" spans="2:22" x14ac:dyDescent="0.2">
      <c r="B6718" s="2"/>
      <c r="C6718" s="2"/>
      <c r="D6718" s="2"/>
      <c r="E6718" s="2"/>
      <c r="F6718" s="2"/>
      <c r="G6718" s="3"/>
      <c r="H6718" s="3"/>
      <c r="I6718" s="2"/>
      <c r="J6718"/>
      <c r="K6718"/>
      <c r="L6718"/>
      <c r="M6718"/>
      <c r="N6718"/>
      <c r="O6718"/>
      <c r="P6718"/>
      <c r="Q6718"/>
      <c r="R6718"/>
      <c r="S6718"/>
      <c r="T6718"/>
      <c r="U6718"/>
      <c r="V6718" s="2"/>
    </row>
    <row r="6719" spans="2:22" x14ac:dyDescent="0.2">
      <c r="B6719" s="2"/>
      <c r="C6719" s="2"/>
      <c r="D6719" s="2"/>
      <c r="E6719" s="2"/>
      <c r="F6719" s="2"/>
      <c r="G6719" s="3"/>
      <c r="H6719" s="3"/>
      <c r="I6719" s="2"/>
      <c r="J6719"/>
      <c r="K6719"/>
      <c r="L6719"/>
      <c r="M6719"/>
      <c r="N6719"/>
      <c r="O6719"/>
      <c r="P6719"/>
      <c r="Q6719"/>
      <c r="R6719"/>
      <c r="S6719"/>
      <c r="T6719"/>
      <c r="U6719"/>
      <c r="V6719" s="2"/>
    </row>
    <row r="6720" spans="2:22" x14ac:dyDescent="0.2">
      <c r="B6720" s="2"/>
      <c r="C6720" s="2"/>
      <c r="D6720" s="2"/>
      <c r="E6720" s="2"/>
      <c r="F6720" s="2"/>
      <c r="G6720" s="3"/>
      <c r="H6720" s="3"/>
      <c r="I6720" s="2"/>
      <c r="J6720"/>
      <c r="K6720"/>
      <c r="L6720"/>
      <c r="M6720"/>
      <c r="N6720"/>
      <c r="O6720"/>
      <c r="P6720"/>
      <c r="Q6720"/>
      <c r="R6720"/>
      <c r="S6720"/>
      <c r="T6720"/>
      <c r="U6720"/>
      <c r="V6720" s="2"/>
    </row>
    <row r="6721" spans="2:22" x14ac:dyDescent="0.2">
      <c r="B6721" s="2"/>
      <c r="C6721" s="2"/>
      <c r="D6721" s="2"/>
      <c r="E6721" s="2"/>
      <c r="F6721" s="2"/>
      <c r="G6721" s="3"/>
      <c r="H6721" s="3"/>
      <c r="I6721" s="2"/>
      <c r="J6721"/>
      <c r="K6721"/>
      <c r="L6721"/>
      <c r="M6721"/>
      <c r="N6721"/>
      <c r="O6721"/>
      <c r="P6721"/>
      <c r="Q6721"/>
      <c r="R6721"/>
      <c r="S6721"/>
      <c r="T6721"/>
      <c r="U6721"/>
      <c r="V6721" s="2"/>
    </row>
    <row r="6722" spans="2:22" x14ac:dyDescent="0.2">
      <c r="B6722" s="2"/>
      <c r="C6722" s="2"/>
      <c r="D6722" s="2"/>
      <c r="E6722" s="2"/>
      <c r="F6722" s="2"/>
      <c r="G6722" s="3"/>
      <c r="H6722" s="3"/>
      <c r="I6722" s="2"/>
      <c r="J6722"/>
      <c r="K6722"/>
      <c r="L6722"/>
      <c r="M6722"/>
      <c r="N6722"/>
      <c r="O6722"/>
      <c r="P6722"/>
      <c r="Q6722"/>
      <c r="R6722"/>
      <c r="S6722"/>
      <c r="T6722"/>
      <c r="U6722"/>
      <c r="V6722" s="2"/>
    </row>
    <row r="6723" spans="2:22" x14ac:dyDescent="0.2">
      <c r="B6723" s="2"/>
      <c r="C6723" s="2"/>
      <c r="D6723" s="2"/>
      <c r="E6723" s="2"/>
      <c r="F6723" s="2"/>
      <c r="G6723" s="3"/>
      <c r="H6723" s="3"/>
      <c r="I6723" s="2"/>
      <c r="J6723"/>
      <c r="K6723"/>
      <c r="L6723"/>
      <c r="M6723"/>
      <c r="N6723"/>
      <c r="O6723"/>
      <c r="P6723"/>
      <c r="Q6723"/>
      <c r="R6723"/>
      <c r="S6723"/>
      <c r="T6723"/>
      <c r="U6723"/>
      <c r="V6723" s="2"/>
    </row>
    <row r="6724" spans="2:22" x14ac:dyDescent="0.2">
      <c r="B6724" s="2"/>
      <c r="C6724" s="2"/>
      <c r="D6724" s="2"/>
      <c r="E6724" s="2"/>
      <c r="F6724" s="2"/>
      <c r="G6724" s="3"/>
      <c r="H6724" s="3"/>
      <c r="I6724" s="2"/>
      <c r="J6724"/>
      <c r="K6724"/>
      <c r="L6724"/>
      <c r="M6724"/>
      <c r="N6724"/>
      <c r="O6724"/>
      <c r="P6724"/>
      <c r="Q6724"/>
      <c r="R6724"/>
      <c r="S6724"/>
      <c r="T6724"/>
      <c r="U6724"/>
      <c r="V6724" s="2"/>
    </row>
    <row r="6725" spans="2:22" x14ac:dyDescent="0.2">
      <c r="B6725" s="2"/>
      <c r="C6725" s="2"/>
      <c r="D6725" s="2"/>
      <c r="E6725" s="2"/>
      <c r="F6725" s="2"/>
      <c r="G6725" s="3"/>
      <c r="H6725" s="3"/>
      <c r="I6725" s="2"/>
      <c r="J6725"/>
      <c r="K6725"/>
      <c r="L6725"/>
      <c r="M6725"/>
      <c r="N6725"/>
      <c r="O6725"/>
      <c r="P6725"/>
      <c r="Q6725"/>
      <c r="R6725"/>
      <c r="S6725"/>
      <c r="T6725"/>
      <c r="U6725"/>
      <c r="V6725" s="2"/>
    </row>
    <row r="6726" spans="2:22" x14ac:dyDescent="0.2">
      <c r="B6726" s="2"/>
      <c r="C6726" s="2"/>
      <c r="D6726" s="2"/>
      <c r="E6726" s="2"/>
      <c r="F6726" s="2"/>
      <c r="G6726" s="3"/>
      <c r="H6726" s="3"/>
      <c r="I6726" s="2"/>
      <c r="J6726"/>
      <c r="K6726"/>
      <c r="L6726"/>
      <c r="M6726"/>
      <c r="N6726"/>
      <c r="O6726"/>
      <c r="P6726"/>
      <c r="Q6726"/>
      <c r="R6726"/>
      <c r="S6726"/>
      <c r="T6726"/>
      <c r="U6726"/>
      <c r="V6726" s="2"/>
    </row>
    <row r="6727" spans="2:22" x14ac:dyDescent="0.2">
      <c r="B6727" s="2"/>
      <c r="C6727" s="2"/>
      <c r="D6727" s="2"/>
      <c r="E6727" s="2"/>
      <c r="F6727" s="2"/>
      <c r="G6727" s="3"/>
      <c r="H6727" s="3"/>
      <c r="I6727" s="2"/>
      <c r="J6727"/>
      <c r="K6727"/>
      <c r="L6727"/>
      <c r="M6727"/>
      <c r="N6727"/>
      <c r="O6727"/>
      <c r="P6727"/>
      <c r="Q6727"/>
      <c r="R6727"/>
      <c r="S6727"/>
      <c r="T6727"/>
      <c r="U6727"/>
      <c r="V6727" s="2"/>
    </row>
    <row r="6728" spans="2:22" x14ac:dyDescent="0.2">
      <c r="B6728" s="2"/>
      <c r="C6728" s="2"/>
      <c r="D6728" s="2"/>
      <c r="E6728" s="2"/>
      <c r="F6728" s="2"/>
      <c r="G6728" s="3"/>
      <c r="H6728" s="3"/>
      <c r="I6728" s="2"/>
      <c r="J6728"/>
      <c r="K6728"/>
      <c r="L6728"/>
      <c r="M6728"/>
      <c r="N6728"/>
      <c r="O6728"/>
      <c r="P6728"/>
      <c r="Q6728"/>
      <c r="R6728"/>
      <c r="S6728"/>
      <c r="T6728"/>
      <c r="U6728"/>
      <c r="V6728" s="2"/>
    </row>
    <row r="6729" spans="2:22" x14ac:dyDescent="0.2">
      <c r="B6729" s="2"/>
      <c r="C6729" s="2"/>
      <c r="D6729" s="2"/>
      <c r="E6729" s="2"/>
      <c r="F6729" s="2"/>
      <c r="G6729" s="3"/>
      <c r="H6729" s="3"/>
      <c r="I6729" s="2"/>
      <c r="J6729"/>
      <c r="K6729"/>
      <c r="L6729"/>
      <c r="M6729"/>
      <c r="N6729"/>
      <c r="O6729"/>
      <c r="P6729"/>
      <c r="Q6729"/>
      <c r="R6729"/>
      <c r="S6729"/>
      <c r="T6729"/>
      <c r="U6729"/>
      <c r="V6729" s="2"/>
    </row>
    <row r="6730" spans="2:22" x14ac:dyDescent="0.2">
      <c r="B6730" s="2"/>
      <c r="C6730" s="2"/>
      <c r="D6730" s="2"/>
      <c r="E6730" s="2"/>
      <c r="F6730" s="2"/>
      <c r="G6730" s="3"/>
      <c r="H6730" s="3"/>
      <c r="I6730" s="2"/>
      <c r="J6730"/>
      <c r="K6730"/>
      <c r="L6730"/>
      <c r="M6730"/>
      <c r="N6730"/>
      <c r="O6730"/>
      <c r="P6730"/>
      <c r="Q6730"/>
      <c r="R6730"/>
      <c r="S6730"/>
      <c r="T6730"/>
      <c r="U6730"/>
      <c r="V6730" s="2"/>
    </row>
    <row r="6731" spans="2:22" x14ac:dyDescent="0.2">
      <c r="B6731" s="2"/>
      <c r="C6731" s="2"/>
      <c r="D6731" s="2"/>
      <c r="E6731" s="2"/>
      <c r="F6731" s="2"/>
      <c r="G6731" s="3"/>
      <c r="H6731" s="3"/>
      <c r="I6731" s="2"/>
      <c r="J6731"/>
      <c r="K6731"/>
      <c r="L6731"/>
      <c r="M6731"/>
      <c r="N6731"/>
      <c r="O6731"/>
      <c r="P6731"/>
      <c r="Q6731"/>
      <c r="R6731"/>
      <c r="S6731"/>
      <c r="T6731"/>
      <c r="U6731"/>
      <c r="V6731" s="2"/>
    </row>
    <row r="6732" spans="2:22" x14ac:dyDescent="0.2">
      <c r="B6732" s="2"/>
      <c r="C6732" s="2"/>
      <c r="D6732" s="2"/>
      <c r="E6732" s="2"/>
      <c r="F6732" s="2"/>
      <c r="G6732" s="3"/>
      <c r="H6732" s="3"/>
      <c r="I6732" s="2"/>
      <c r="J6732"/>
      <c r="K6732"/>
      <c r="L6732"/>
      <c r="M6732"/>
      <c r="N6732"/>
      <c r="O6732"/>
      <c r="P6732"/>
      <c r="Q6732"/>
      <c r="R6732"/>
      <c r="S6732"/>
      <c r="T6732"/>
      <c r="U6732"/>
      <c r="V6732" s="2"/>
    </row>
    <row r="6733" spans="2:22" x14ac:dyDescent="0.2">
      <c r="B6733" s="2"/>
      <c r="C6733" s="2"/>
      <c r="D6733" s="2"/>
      <c r="E6733" s="2"/>
      <c r="F6733" s="2"/>
      <c r="G6733" s="3"/>
      <c r="H6733" s="3"/>
      <c r="I6733" s="2"/>
      <c r="J6733"/>
      <c r="K6733"/>
      <c r="L6733"/>
      <c r="M6733"/>
      <c r="N6733"/>
      <c r="O6733"/>
      <c r="P6733"/>
      <c r="Q6733"/>
      <c r="R6733"/>
      <c r="S6733"/>
      <c r="T6733"/>
      <c r="U6733"/>
      <c r="V6733" s="2"/>
    </row>
    <row r="6734" spans="2:22" x14ac:dyDescent="0.2">
      <c r="B6734" s="2"/>
      <c r="C6734" s="2"/>
      <c r="D6734" s="2"/>
      <c r="E6734" s="2"/>
      <c r="F6734" s="2"/>
      <c r="G6734" s="3"/>
      <c r="H6734" s="3"/>
      <c r="I6734" s="2"/>
      <c r="J6734"/>
      <c r="K6734"/>
      <c r="L6734"/>
      <c r="M6734"/>
      <c r="N6734"/>
      <c r="O6734"/>
      <c r="P6734"/>
      <c r="Q6734"/>
      <c r="R6734"/>
      <c r="S6734"/>
      <c r="T6734"/>
      <c r="U6734"/>
      <c r="V6734" s="2"/>
    </row>
    <row r="6735" spans="2:22" x14ac:dyDescent="0.2">
      <c r="B6735" s="2"/>
      <c r="C6735" s="2"/>
      <c r="D6735" s="2"/>
      <c r="E6735" s="2"/>
      <c r="F6735" s="2"/>
      <c r="G6735" s="3"/>
      <c r="H6735" s="3"/>
      <c r="I6735" s="2"/>
      <c r="J6735"/>
      <c r="K6735"/>
      <c r="L6735"/>
      <c r="M6735"/>
      <c r="N6735"/>
      <c r="O6735"/>
      <c r="P6735"/>
      <c r="Q6735"/>
      <c r="R6735"/>
      <c r="S6735"/>
      <c r="T6735"/>
      <c r="U6735"/>
      <c r="V6735" s="2"/>
    </row>
    <row r="6736" spans="2:22" x14ac:dyDescent="0.2">
      <c r="B6736" s="2"/>
      <c r="C6736" s="2"/>
      <c r="D6736" s="2"/>
      <c r="E6736" s="2"/>
      <c r="F6736" s="2"/>
      <c r="G6736" s="3"/>
      <c r="H6736" s="3"/>
      <c r="I6736" s="2"/>
      <c r="J6736"/>
      <c r="K6736"/>
      <c r="L6736"/>
      <c r="M6736"/>
      <c r="N6736"/>
      <c r="O6736"/>
      <c r="P6736"/>
      <c r="Q6736"/>
      <c r="R6736"/>
      <c r="S6736"/>
      <c r="T6736"/>
      <c r="U6736"/>
      <c r="V6736" s="2"/>
    </row>
    <row r="6737" spans="2:22" x14ac:dyDescent="0.2">
      <c r="B6737" s="2"/>
      <c r="C6737" s="2"/>
      <c r="D6737" s="2"/>
      <c r="E6737" s="2"/>
      <c r="F6737" s="2"/>
      <c r="G6737" s="3"/>
      <c r="H6737" s="3"/>
      <c r="I6737" s="2"/>
      <c r="J6737"/>
      <c r="K6737"/>
      <c r="L6737"/>
      <c r="M6737"/>
      <c r="N6737"/>
      <c r="O6737"/>
      <c r="P6737"/>
      <c r="Q6737"/>
      <c r="R6737"/>
      <c r="S6737"/>
      <c r="T6737"/>
      <c r="U6737"/>
      <c r="V6737" s="2"/>
    </row>
    <row r="6738" spans="2:22" x14ac:dyDescent="0.2">
      <c r="B6738" s="2"/>
      <c r="C6738" s="2"/>
      <c r="D6738" s="2"/>
      <c r="E6738" s="2"/>
      <c r="F6738" s="2"/>
      <c r="G6738" s="3"/>
      <c r="H6738" s="3"/>
      <c r="I6738" s="2"/>
      <c r="J6738"/>
      <c r="K6738"/>
      <c r="L6738"/>
      <c r="M6738"/>
      <c r="N6738"/>
      <c r="O6738"/>
      <c r="P6738"/>
      <c r="Q6738"/>
      <c r="R6738"/>
      <c r="S6738"/>
      <c r="T6738"/>
      <c r="U6738"/>
      <c r="V6738" s="2"/>
    </row>
    <row r="6739" spans="2:22" x14ac:dyDescent="0.2">
      <c r="B6739" s="2"/>
      <c r="C6739" s="2"/>
      <c r="D6739" s="2"/>
      <c r="E6739" s="2"/>
      <c r="F6739" s="2"/>
      <c r="G6739" s="3"/>
      <c r="H6739" s="3"/>
      <c r="I6739" s="2"/>
      <c r="J6739"/>
      <c r="K6739"/>
      <c r="L6739"/>
      <c r="M6739"/>
      <c r="N6739"/>
      <c r="O6739"/>
      <c r="P6739"/>
      <c r="Q6739"/>
      <c r="R6739"/>
      <c r="S6739"/>
      <c r="T6739"/>
      <c r="U6739"/>
      <c r="V6739" s="2"/>
    </row>
    <row r="6740" spans="2:22" x14ac:dyDescent="0.2">
      <c r="B6740" s="2"/>
      <c r="C6740" s="2"/>
      <c r="D6740" s="2"/>
      <c r="E6740" s="2"/>
      <c r="F6740" s="2"/>
      <c r="G6740" s="3"/>
      <c r="H6740" s="3"/>
      <c r="I6740" s="2"/>
      <c r="J6740"/>
      <c r="K6740"/>
      <c r="L6740"/>
      <c r="M6740"/>
      <c r="N6740"/>
      <c r="O6740"/>
      <c r="P6740"/>
      <c r="Q6740"/>
      <c r="R6740"/>
      <c r="S6740"/>
      <c r="T6740"/>
      <c r="U6740"/>
      <c r="V6740" s="2"/>
    </row>
    <row r="6741" spans="2:22" x14ac:dyDescent="0.2">
      <c r="B6741" s="2"/>
      <c r="C6741" s="2"/>
      <c r="D6741" s="2"/>
      <c r="E6741" s="2"/>
      <c r="F6741" s="2"/>
      <c r="G6741" s="3"/>
      <c r="H6741" s="3"/>
      <c r="I6741" s="2"/>
      <c r="J6741"/>
      <c r="K6741"/>
      <c r="L6741"/>
      <c r="M6741"/>
      <c r="N6741"/>
      <c r="O6741"/>
      <c r="P6741"/>
      <c r="Q6741"/>
      <c r="R6741"/>
      <c r="S6741"/>
      <c r="T6741"/>
      <c r="U6741"/>
      <c r="V6741" s="2"/>
    </row>
    <row r="6742" spans="2:22" x14ac:dyDescent="0.2">
      <c r="B6742" s="2"/>
      <c r="C6742" s="2"/>
      <c r="D6742" s="2"/>
      <c r="E6742" s="2"/>
      <c r="F6742" s="2"/>
      <c r="G6742" s="3"/>
      <c r="H6742" s="3"/>
      <c r="I6742" s="2"/>
      <c r="J6742"/>
      <c r="K6742"/>
      <c r="L6742"/>
      <c r="M6742"/>
      <c r="N6742"/>
      <c r="O6742"/>
      <c r="P6742"/>
      <c r="Q6742"/>
      <c r="R6742"/>
      <c r="S6742"/>
      <c r="T6742"/>
      <c r="U6742"/>
      <c r="V6742" s="2"/>
    </row>
    <row r="6743" spans="2:22" x14ac:dyDescent="0.2">
      <c r="B6743" s="2"/>
      <c r="C6743" s="2"/>
      <c r="D6743" s="2"/>
      <c r="E6743" s="2"/>
      <c r="F6743" s="2"/>
      <c r="G6743" s="3"/>
      <c r="H6743" s="3"/>
      <c r="I6743" s="2"/>
      <c r="J6743"/>
      <c r="K6743"/>
      <c r="L6743"/>
      <c r="M6743"/>
      <c r="N6743"/>
      <c r="O6743"/>
      <c r="P6743"/>
      <c r="Q6743"/>
      <c r="R6743"/>
      <c r="S6743"/>
      <c r="T6743"/>
      <c r="U6743"/>
      <c r="V6743" s="2"/>
    </row>
    <row r="6744" spans="2:22" x14ac:dyDescent="0.2">
      <c r="B6744" s="2"/>
      <c r="C6744" s="2"/>
      <c r="D6744" s="2"/>
      <c r="E6744" s="2"/>
      <c r="F6744" s="2"/>
      <c r="G6744" s="3"/>
      <c r="H6744" s="3"/>
      <c r="I6744" s="2"/>
      <c r="J6744"/>
      <c r="K6744"/>
      <c r="L6744"/>
      <c r="M6744"/>
      <c r="N6744"/>
      <c r="O6744"/>
      <c r="P6744"/>
      <c r="Q6744"/>
      <c r="R6744"/>
      <c r="S6744"/>
      <c r="T6744"/>
      <c r="U6744"/>
      <c r="V6744" s="2"/>
    </row>
    <row r="6745" spans="2:22" x14ac:dyDescent="0.2">
      <c r="B6745" s="2"/>
      <c r="C6745" s="2"/>
      <c r="D6745" s="2"/>
      <c r="E6745" s="2"/>
      <c r="F6745" s="2"/>
      <c r="G6745" s="3"/>
      <c r="H6745" s="3"/>
      <c r="I6745" s="2"/>
      <c r="J6745"/>
      <c r="K6745"/>
      <c r="L6745"/>
      <c r="M6745"/>
      <c r="N6745"/>
      <c r="O6745"/>
      <c r="P6745"/>
      <c r="Q6745"/>
      <c r="R6745"/>
      <c r="S6745"/>
      <c r="T6745"/>
      <c r="U6745"/>
      <c r="V6745" s="2"/>
    </row>
    <row r="6746" spans="2:22" x14ac:dyDescent="0.2">
      <c r="B6746" s="2"/>
      <c r="C6746" s="2"/>
      <c r="D6746" s="2"/>
      <c r="E6746" s="2"/>
      <c r="F6746" s="2"/>
      <c r="G6746" s="3"/>
      <c r="H6746" s="3"/>
      <c r="I6746" s="2"/>
      <c r="J6746"/>
      <c r="K6746"/>
      <c r="L6746"/>
      <c r="M6746"/>
      <c r="N6746"/>
      <c r="O6746"/>
      <c r="P6746"/>
      <c r="Q6746"/>
      <c r="R6746"/>
      <c r="S6746"/>
      <c r="T6746"/>
      <c r="U6746"/>
      <c r="V6746" s="2"/>
    </row>
    <row r="6747" spans="2:22" x14ac:dyDescent="0.2">
      <c r="B6747" s="2"/>
      <c r="C6747" s="2"/>
      <c r="D6747" s="2"/>
      <c r="E6747" s="2"/>
      <c r="F6747" s="2"/>
      <c r="G6747" s="3"/>
      <c r="H6747" s="3"/>
      <c r="I6747" s="2"/>
      <c r="J6747"/>
      <c r="K6747"/>
      <c r="L6747"/>
      <c r="M6747"/>
      <c r="N6747"/>
      <c r="O6747"/>
      <c r="P6747"/>
      <c r="Q6747"/>
      <c r="R6747"/>
      <c r="S6747"/>
      <c r="T6747"/>
      <c r="U6747"/>
      <c r="V6747" s="2"/>
    </row>
    <row r="6748" spans="2:22" x14ac:dyDescent="0.2">
      <c r="B6748" s="2"/>
      <c r="C6748" s="2"/>
      <c r="D6748" s="2"/>
      <c r="E6748" s="2"/>
      <c r="F6748" s="2"/>
      <c r="G6748" s="3"/>
      <c r="H6748" s="3"/>
      <c r="I6748" s="2"/>
      <c r="J6748"/>
      <c r="K6748"/>
      <c r="L6748"/>
      <c r="M6748"/>
      <c r="N6748"/>
      <c r="O6748"/>
      <c r="P6748"/>
      <c r="Q6748"/>
      <c r="R6748"/>
      <c r="S6748"/>
      <c r="T6748"/>
      <c r="U6748"/>
      <c r="V6748" s="2"/>
    </row>
    <row r="6749" spans="2:22" x14ac:dyDescent="0.2">
      <c r="B6749" s="2"/>
      <c r="C6749" s="2"/>
      <c r="D6749" s="2"/>
      <c r="E6749" s="2"/>
      <c r="F6749" s="2"/>
      <c r="G6749" s="3"/>
      <c r="H6749" s="3"/>
      <c r="I6749" s="2"/>
      <c r="J6749"/>
      <c r="K6749"/>
      <c r="L6749"/>
      <c r="M6749"/>
      <c r="N6749"/>
      <c r="O6749"/>
      <c r="P6749"/>
      <c r="Q6749"/>
      <c r="R6749"/>
      <c r="S6749"/>
      <c r="T6749"/>
      <c r="U6749"/>
      <c r="V6749" s="2"/>
    </row>
    <row r="6750" spans="2:22" x14ac:dyDescent="0.2">
      <c r="B6750" s="2"/>
      <c r="C6750" s="2"/>
      <c r="D6750" s="2"/>
      <c r="E6750" s="2"/>
      <c r="F6750" s="2"/>
      <c r="G6750" s="3"/>
      <c r="H6750" s="3"/>
      <c r="I6750" s="2"/>
      <c r="J6750"/>
      <c r="K6750"/>
      <c r="L6750"/>
      <c r="M6750"/>
      <c r="N6750"/>
      <c r="O6750"/>
      <c r="P6750"/>
      <c r="Q6750"/>
      <c r="R6750"/>
      <c r="S6750"/>
      <c r="T6750"/>
      <c r="U6750"/>
      <c r="V6750" s="2"/>
    </row>
    <row r="6751" spans="2:22" x14ac:dyDescent="0.2">
      <c r="B6751" s="2"/>
      <c r="C6751" s="2"/>
      <c r="D6751" s="2"/>
      <c r="E6751" s="2"/>
      <c r="F6751" s="2"/>
      <c r="G6751" s="3"/>
      <c r="H6751" s="3"/>
      <c r="I6751" s="2"/>
      <c r="J6751"/>
      <c r="K6751"/>
      <c r="L6751"/>
      <c r="M6751"/>
      <c r="N6751"/>
      <c r="O6751"/>
      <c r="P6751"/>
      <c r="Q6751"/>
      <c r="R6751"/>
      <c r="S6751"/>
      <c r="T6751"/>
      <c r="U6751"/>
      <c r="V6751" s="2"/>
    </row>
    <row r="6752" spans="2:22" x14ac:dyDescent="0.2">
      <c r="B6752" s="2"/>
      <c r="C6752" s="2"/>
      <c r="D6752" s="2"/>
      <c r="E6752" s="2"/>
      <c r="F6752" s="2"/>
      <c r="G6752" s="3"/>
      <c r="H6752" s="3"/>
      <c r="I6752" s="2"/>
      <c r="J6752"/>
      <c r="K6752"/>
      <c r="L6752"/>
      <c r="M6752"/>
      <c r="N6752"/>
      <c r="O6752"/>
      <c r="P6752"/>
      <c r="Q6752"/>
      <c r="R6752"/>
      <c r="S6752"/>
      <c r="T6752"/>
      <c r="U6752"/>
      <c r="V6752" s="2"/>
    </row>
    <row r="6753" spans="2:22" x14ac:dyDescent="0.2">
      <c r="B6753" s="2"/>
      <c r="C6753" s="2"/>
      <c r="D6753" s="2"/>
      <c r="E6753" s="2"/>
      <c r="F6753" s="2"/>
      <c r="G6753" s="3"/>
      <c r="H6753" s="3"/>
      <c r="I6753" s="2"/>
      <c r="J6753"/>
      <c r="K6753"/>
      <c r="L6753"/>
      <c r="M6753"/>
      <c r="N6753"/>
      <c r="O6753"/>
      <c r="P6753"/>
      <c r="Q6753"/>
      <c r="R6753"/>
      <c r="S6753"/>
      <c r="T6753"/>
      <c r="U6753"/>
      <c r="V6753" s="2"/>
    </row>
    <row r="6754" spans="2:22" x14ac:dyDescent="0.2">
      <c r="B6754" s="2"/>
      <c r="C6754" s="2"/>
      <c r="D6754" s="2"/>
      <c r="E6754" s="2"/>
      <c r="F6754" s="2"/>
      <c r="G6754" s="3"/>
      <c r="H6754" s="3"/>
      <c r="I6754" s="2"/>
      <c r="J6754"/>
      <c r="K6754"/>
      <c r="L6754"/>
      <c r="M6754"/>
      <c r="N6754"/>
      <c r="O6754"/>
      <c r="P6754"/>
      <c r="Q6754"/>
      <c r="R6754"/>
      <c r="S6754"/>
      <c r="T6754"/>
      <c r="U6754"/>
      <c r="V6754" s="2"/>
    </row>
    <row r="6755" spans="2:22" x14ac:dyDescent="0.2">
      <c r="B6755" s="2"/>
      <c r="C6755" s="2"/>
      <c r="D6755" s="2"/>
      <c r="E6755" s="2"/>
      <c r="F6755" s="2"/>
      <c r="G6755" s="3"/>
      <c r="H6755" s="3"/>
      <c r="I6755" s="2"/>
      <c r="J6755"/>
      <c r="K6755"/>
      <c r="L6755"/>
      <c r="M6755"/>
      <c r="N6755"/>
      <c r="O6755"/>
      <c r="P6755"/>
      <c r="Q6755"/>
      <c r="R6755"/>
      <c r="S6755"/>
      <c r="T6755"/>
      <c r="U6755"/>
      <c r="V6755" s="2"/>
    </row>
    <row r="6756" spans="2:22" x14ac:dyDescent="0.2">
      <c r="B6756" s="2"/>
      <c r="C6756" s="2"/>
      <c r="D6756" s="2"/>
      <c r="E6756" s="2"/>
      <c r="F6756" s="2"/>
      <c r="G6756" s="3"/>
      <c r="H6756" s="3"/>
      <c r="I6756" s="2"/>
      <c r="J6756"/>
      <c r="K6756"/>
      <c r="L6756"/>
      <c r="M6756"/>
      <c r="N6756"/>
      <c r="O6756"/>
      <c r="P6756"/>
      <c r="Q6756"/>
      <c r="R6756"/>
      <c r="S6756"/>
      <c r="T6756"/>
      <c r="U6756"/>
      <c r="V6756" s="2"/>
    </row>
    <row r="6757" spans="2:22" x14ac:dyDescent="0.2">
      <c r="B6757" s="2"/>
      <c r="C6757" s="2"/>
      <c r="D6757" s="2"/>
      <c r="E6757" s="2"/>
      <c r="F6757" s="2"/>
      <c r="G6757" s="3"/>
      <c r="H6757" s="3"/>
      <c r="I6757" s="2"/>
      <c r="J6757"/>
      <c r="K6757"/>
      <c r="L6757"/>
      <c r="M6757"/>
      <c r="N6757"/>
      <c r="O6757"/>
      <c r="P6757"/>
      <c r="Q6757"/>
      <c r="R6757"/>
      <c r="S6757"/>
      <c r="T6757"/>
      <c r="U6757"/>
      <c r="V6757" s="2"/>
    </row>
    <row r="6758" spans="2:22" x14ac:dyDescent="0.2">
      <c r="B6758" s="2"/>
      <c r="C6758" s="2"/>
      <c r="D6758" s="2"/>
      <c r="E6758" s="2"/>
      <c r="F6758" s="2"/>
      <c r="G6758" s="3"/>
      <c r="H6758" s="3"/>
      <c r="I6758" s="2"/>
      <c r="J6758"/>
      <c r="K6758"/>
      <c r="L6758"/>
      <c r="M6758"/>
      <c r="N6758"/>
      <c r="O6758"/>
      <c r="P6758"/>
      <c r="Q6758"/>
      <c r="R6758"/>
      <c r="S6758"/>
      <c r="T6758"/>
      <c r="U6758"/>
      <c r="V6758" s="2"/>
    </row>
    <row r="6759" spans="2:22" x14ac:dyDescent="0.2">
      <c r="B6759" s="2"/>
      <c r="C6759" s="2"/>
      <c r="D6759" s="2"/>
      <c r="E6759" s="2"/>
      <c r="F6759" s="2"/>
      <c r="G6759" s="3"/>
      <c r="H6759" s="3"/>
      <c r="I6759" s="2"/>
      <c r="J6759"/>
      <c r="K6759"/>
      <c r="L6759"/>
      <c r="M6759"/>
      <c r="N6759"/>
      <c r="O6759"/>
      <c r="P6759"/>
      <c r="Q6759"/>
      <c r="R6759"/>
      <c r="S6759"/>
      <c r="T6759"/>
      <c r="U6759"/>
      <c r="V6759" s="2"/>
    </row>
    <row r="6760" spans="2:22" x14ac:dyDescent="0.2">
      <c r="B6760" s="2"/>
      <c r="C6760" s="2"/>
      <c r="D6760" s="2"/>
      <c r="E6760" s="2"/>
      <c r="F6760" s="2"/>
      <c r="G6760" s="3"/>
      <c r="H6760" s="3"/>
      <c r="I6760" s="2"/>
      <c r="J6760"/>
      <c r="K6760"/>
      <c r="L6760"/>
      <c r="M6760"/>
      <c r="N6760"/>
      <c r="O6760"/>
      <c r="P6760"/>
      <c r="Q6760"/>
      <c r="R6760"/>
      <c r="S6760"/>
      <c r="T6760"/>
      <c r="U6760"/>
      <c r="V6760" s="2"/>
    </row>
    <row r="6761" spans="2:22" x14ac:dyDescent="0.2">
      <c r="B6761" s="2"/>
      <c r="C6761" s="2"/>
      <c r="D6761" s="2"/>
      <c r="E6761" s="2"/>
      <c r="F6761" s="2"/>
      <c r="G6761" s="3"/>
      <c r="H6761" s="3"/>
      <c r="I6761" s="2"/>
      <c r="J6761"/>
      <c r="K6761"/>
      <c r="L6761"/>
      <c r="M6761"/>
      <c r="N6761"/>
      <c r="O6761"/>
      <c r="P6761"/>
      <c r="Q6761"/>
      <c r="R6761"/>
      <c r="S6761"/>
      <c r="T6761"/>
      <c r="U6761"/>
      <c r="V6761" s="2"/>
    </row>
    <row r="6762" spans="2:22" x14ac:dyDescent="0.2">
      <c r="B6762" s="2"/>
      <c r="C6762" s="2"/>
      <c r="D6762" s="2"/>
      <c r="E6762" s="2"/>
      <c r="F6762" s="2"/>
      <c r="G6762" s="3"/>
      <c r="H6762" s="3"/>
      <c r="I6762" s="2"/>
      <c r="J6762"/>
      <c r="K6762"/>
      <c r="L6762"/>
      <c r="M6762"/>
      <c r="N6762"/>
      <c r="O6762"/>
      <c r="P6762"/>
      <c r="Q6762"/>
      <c r="R6762"/>
      <c r="S6762"/>
      <c r="T6762"/>
      <c r="U6762"/>
      <c r="V6762" s="2"/>
    </row>
    <row r="6763" spans="2:22" x14ac:dyDescent="0.2">
      <c r="B6763" s="2"/>
      <c r="C6763" s="2"/>
      <c r="D6763" s="2"/>
      <c r="E6763" s="2"/>
      <c r="F6763" s="2"/>
      <c r="G6763" s="3"/>
      <c r="H6763" s="3"/>
      <c r="I6763" s="2"/>
      <c r="J6763"/>
      <c r="K6763"/>
      <c r="L6763"/>
      <c r="M6763"/>
      <c r="N6763"/>
      <c r="O6763"/>
      <c r="P6763"/>
      <c r="Q6763"/>
      <c r="R6763"/>
      <c r="S6763"/>
      <c r="T6763"/>
      <c r="U6763"/>
      <c r="V6763" s="2"/>
    </row>
    <row r="6764" spans="2:22" x14ac:dyDescent="0.2">
      <c r="B6764" s="2"/>
      <c r="C6764" s="2"/>
      <c r="D6764" s="2"/>
      <c r="E6764" s="2"/>
      <c r="F6764" s="2"/>
      <c r="G6764" s="3"/>
      <c r="H6764" s="3"/>
      <c r="I6764" s="2"/>
      <c r="J6764"/>
      <c r="K6764"/>
      <c r="L6764"/>
      <c r="M6764"/>
      <c r="N6764"/>
      <c r="O6764"/>
      <c r="P6764"/>
      <c r="Q6764"/>
      <c r="R6764"/>
      <c r="S6764"/>
      <c r="T6764"/>
      <c r="U6764"/>
      <c r="V6764" s="2"/>
    </row>
    <row r="6765" spans="2:22" x14ac:dyDescent="0.2">
      <c r="B6765" s="2"/>
      <c r="C6765" s="2"/>
      <c r="D6765" s="2"/>
      <c r="E6765" s="2"/>
      <c r="F6765" s="2"/>
      <c r="G6765" s="3"/>
      <c r="H6765" s="3"/>
      <c r="I6765" s="2"/>
      <c r="J6765"/>
      <c r="K6765"/>
      <c r="L6765"/>
      <c r="M6765"/>
      <c r="N6765"/>
      <c r="O6765"/>
      <c r="P6765"/>
      <c r="Q6765"/>
      <c r="R6765"/>
      <c r="S6765"/>
      <c r="T6765"/>
      <c r="U6765"/>
      <c r="V6765" s="2"/>
    </row>
    <row r="6766" spans="2:22" x14ac:dyDescent="0.2">
      <c r="B6766" s="2"/>
      <c r="C6766" s="2"/>
      <c r="D6766" s="2"/>
      <c r="E6766" s="2"/>
      <c r="F6766" s="2"/>
      <c r="G6766" s="3"/>
      <c r="H6766" s="3"/>
      <c r="I6766" s="2"/>
      <c r="J6766"/>
      <c r="K6766"/>
      <c r="L6766"/>
      <c r="M6766"/>
      <c r="N6766"/>
      <c r="O6766"/>
      <c r="P6766"/>
      <c r="Q6766"/>
      <c r="R6766"/>
      <c r="S6766"/>
      <c r="T6766"/>
      <c r="U6766"/>
      <c r="V6766" s="2"/>
    </row>
    <row r="6767" spans="2:22" x14ac:dyDescent="0.2">
      <c r="B6767" s="2"/>
      <c r="C6767" s="2"/>
      <c r="D6767" s="2"/>
      <c r="E6767" s="2"/>
      <c r="F6767" s="2"/>
      <c r="G6767" s="3"/>
      <c r="H6767" s="3"/>
      <c r="I6767" s="2"/>
      <c r="J6767"/>
      <c r="K6767"/>
      <c r="L6767"/>
      <c r="M6767"/>
      <c r="N6767"/>
      <c r="O6767"/>
      <c r="P6767"/>
      <c r="Q6767"/>
      <c r="R6767"/>
      <c r="S6767"/>
      <c r="T6767"/>
      <c r="U6767"/>
      <c r="V6767" s="2"/>
    </row>
    <row r="6768" spans="2:22" x14ac:dyDescent="0.2">
      <c r="B6768" s="2"/>
      <c r="C6768" s="2"/>
      <c r="D6768" s="2"/>
      <c r="E6768" s="2"/>
      <c r="F6768" s="2"/>
      <c r="G6768" s="3"/>
      <c r="H6768" s="3"/>
      <c r="I6768" s="2"/>
      <c r="J6768"/>
      <c r="K6768"/>
      <c r="L6768"/>
      <c r="M6768"/>
      <c r="N6768"/>
      <c r="O6768"/>
      <c r="P6768"/>
      <c r="Q6768"/>
      <c r="R6768"/>
      <c r="S6768"/>
      <c r="T6768"/>
      <c r="U6768"/>
      <c r="V6768" s="2"/>
    </row>
    <row r="6769" spans="2:22" x14ac:dyDescent="0.2">
      <c r="B6769" s="2"/>
      <c r="C6769" s="2"/>
      <c r="D6769" s="2"/>
      <c r="E6769" s="2"/>
      <c r="F6769" s="2"/>
      <c r="G6769" s="3"/>
      <c r="H6769" s="3"/>
      <c r="I6769" s="2"/>
      <c r="J6769"/>
      <c r="K6769"/>
      <c r="L6769"/>
      <c r="M6769"/>
      <c r="N6769"/>
      <c r="O6769"/>
      <c r="P6769"/>
      <c r="Q6769"/>
      <c r="R6769"/>
      <c r="S6769"/>
      <c r="T6769"/>
      <c r="U6769"/>
      <c r="V6769" s="2"/>
    </row>
    <row r="6770" spans="2:22" x14ac:dyDescent="0.2">
      <c r="B6770" s="2"/>
      <c r="C6770" s="2"/>
      <c r="D6770" s="2"/>
      <c r="E6770" s="2"/>
      <c r="F6770" s="2"/>
      <c r="G6770" s="3"/>
      <c r="H6770" s="3"/>
      <c r="I6770" s="2"/>
      <c r="J6770"/>
      <c r="K6770"/>
      <c r="L6770"/>
      <c r="M6770"/>
      <c r="N6770"/>
      <c r="O6770"/>
      <c r="P6770"/>
      <c r="Q6770"/>
      <c r="R6770"/>
      <c r="S6770"/>
      <c r="T6770"/>
      <c r="U6770"/>
      <c r="V6770" s="2"/>
    </row>
    <row r="6771" spans="2:22" x14ac:dyDescent="0.2">
      <c r="B6771" s="2"/>
      <c r="C6771" s="2"/>
      <c r="D6771" s="2"/>
      <c r="E6771" s="2"/>
      <c r="F6771" s="2"/>
      <c r="G6771" s="3"/>
      <c r="H6771" s="3"/>
      <c r="I6771" s="2"/>
      <c r="J6771"/>
      <c r="K6771"/>
      <c r="L6771"/>
      <c r="M6771"/>
      <c r="N6771"/>
      <c r="O6771"/>
      <c r="P6771"/>
      <c r="Q6771"/>
      <c r="R6771"/>
      <c r="S6771"/>
      <c r="T6771"/>
      <c r="U6771"/>
      <c r="V6771" s="2"/>
    </row>
    <row r="6772" spans="2:22" x14ac:dyDescent="0.2">
      <c r="B6772" s="2"/>
      <c r="C6772" s="2"/>
      <c r="D6772" s="2"/>
      <c r="E6772" s="2"/>
      <c r="F6772" s="2"/>
      <c r="G6772" s="3"/>
      <c r="H6772" s="3"/>
      <c r="I6772" s="2"/>
      <c r="J6772"/>
      <c r="K6772"/>
      <c r="L6772"/>
      <c r="M6772"/>
      <c r="N6772"/>
      <c r="O6772"/>
      <c r="P6772"/>
      <c r="Q6772"/>
      <c r="R6772"/>
      <c r="S6772"/>
      <c r="T6772"/>
      <c r="U6772"/>
      <c r="V6772" s="2"/>
    </row>
    <row r="6773" spans="2:22" x14ac:dyDescent="0.2">
      <c r="B6773" s="2"/>
      <c r="C6773" s="2"/>
      <c r="D6773" s="2"/>
      <c r="E6773" s="2"/>
      <c r="F6773" s="2"/>
      <c r="G6773" s="3"/>
      <c r="H6773" s="3"/>
      <c r="I6773" s="2"/>
      <c r="J6773"/>
      <c r="K6773"/>
      <c r="L6773"/>
      <c r="M6773"/>
      <c r="N6773"/>
      <c r="O6773"/>
      <c r="P6773"/>
      <c r="Q6773"/>
      <c r="R6773"/>
      <c r="S6773"/>
      <c r="T6773"/>
      <c r="U6773"/>
      <c r="V6773" s="2"/>
    </row>
    <row r="6774" spans="2:22" x14ac:dyDescent="0.2">
      <c r="B6774" s="2"/>
      <c r="C6774" s="2"/>
      <c r="D6774" s="2"/>
      <c r="E6774" s="2"/>
      <c r="F6774" s="2"/>
      <c r="G6774" s="3"/>
      <c r="H6774" s="3"/>
      <c r="I6774" s="2"/>
      <c r="J6774"/>
      <c r="K6774"/>
      <c r="L6774"/>
      <c r="M6774"/>
      <c r="N6774"/>
      <c r="O6774"/>
      <c r="P6774"/>
      <c r="Q6774"/>
      <c r="R6774"/>
      <c r="S6774"/>
      <c r="T6774"/>
      <c r="U6774"/>
      <c r="V6774" s="2"/>
    </row>
    <row r="6775" spans="2:22" x14ac:dyDescent="0.2">
      <c r="B6775" s="2"/>
      <c r="C6775" s="2"/>
      <c r="D6775" s="2"/>
      <c r="E6775" s="2"/>
      <c r="F6775" s="2"/>
      <c r="G6775" s="3"/>
      <c r="H6775" s="3"/>
      <c r="I6775" s="2"/>
      <c r="J6775"/>
      <c r="K6775"/>
      <c r="L6775"/>
      <c r="M6775"/>
      <c r="N6775"/>
      <c r="O6775"/>
      <c r="P6775"/>
      <c r="Q6775"/>
      <c r="R6775"/>
      <c r="S6775"/>
      <c r="T6775"/>
      <c r="U6775"/>
      <c r="V6775" s="2"/>
    </row>
    <row r="6776" spans="2:22" x14ac:dyDescent="0.2">
      <c r="B6776" s="2"/>
      <c r="C6776" s="2"/>
      <c r="D6776" s="2"/>
      <c r="E6776" s="2"/>
      <c r="F6776" s="2"/>
      <c r="G6776" s="3"/>
      <c r="H6776" s="3"/>
      <c r="I6776" s="2"/>
      <c r="J6776"/>
      <c r="K6776"/>
      <c r="L6776"/>
      <c r="M6776"/>
      <c r="N6776"/>
      <c r="O6776"/>
      <c r="P6776"/>
      <c r="Q6776"/>
      <c r="R6776"/>
      <c r="S6776"/>
      <c r="T6776"/>
      <c r="U6776"/>
      <c r="V6776" s="2"/>
    </row>
    <row r="6777" spans="2:22" x14ac:dyDescent="0.2">
      <c r="B6777" s="2"/>
      <c r="C6777" s="2"/>
      <c r="D6777" s="2"/>
      <c r="E6777" s="2"/>
      <c r="F6777" s="2"/>
      <c r="G6777" s="3"/>
      <c r="H6777" s="3"/>
      <c r="I6777" s="2"/>
      <c r="J6777"/>
      <c r="K6777"/>
      <c r="L6777"/>
      <c r="M6777"/>
      <c r="N6777"/>
      <c r="O6777"/>
      <c r="P6777"/>
      <c r="Q6777"/>
      <c r="R6777"/>
      <c r="S6777"/>
      <c r="T6777"/>
      <c r="U6777"/>
      <c r="V6777" s="2"/>
    </row>
    <row r="6778" spans="2:22" x14ac:dyDescent="0.2">
      <c r="B6778" s="2"/>
      <c r="C6778" s="2"/>
      <c r="D6778" s="2"/>
      <c r="E6778" s="2"/>
      <c r="F6778" s="2"/>
      <c r="G6778" s="3"/>
      <c r="H6778" s="3"/>
      <c r="I6778" s="2"/>
      <c r="J6778"/>
      <c r="K6778"/>
      <c r="L6778"/>
      <c r="M6778"/>
      <c r="N6778"/>
      <c r="O6778"/>
      <c r="P6778"/>
      <c r="Q6778"/>
      <c r="R6778"/>
      <c r="S6778"/>
      <c r="T6778"/>
      <c r="U6778"/>
      <c r="V6778" s="2"/>
    </row>
    <row r="6779" spans="2:22" x14ac:dyDescent="0.2">
      <c r="B6779" s="2"/>
      <c r="C6779" s="2"/>
      <c r="D6779" s="2"/>
      <c r="E6779" s="2"/>
      <c r="F6779" s="2"/>
      <c r="G6779" s="3"/>
      <c r="H6779" s="3"/>
      <c r="I6779" s="2"/>
      <c r="J6779"/>
      <c r="K6779"/>
      <c r="L6779"/>
      <c r="M6779"/>
      <c r="N6779"/>
      <c r="O6779"/>
      <c r="P6779"/>
      <c r="Q6779"/>
      <c r="R6779"/>
      <c r="S6779"/>
      <c r="T6779"/>
      <c r="U6779"/>
      <c r="V6779" s="2"/>
    </row>
    <row r="6780" spans="2:22" x14ac:dyDescent="0.2">
      <c r="B6780" s="2"/>
      <c r="C6780" s="2"/>
      <c r="D6780" s="2"/>
      <c r="E6780" s="2"/>
      <c r="F6780" s="2"/>
      <c r="G6780" s="3"/>
      <c r="H6780" s="3"/>
      <c r="I6780" s="2"/>
      <c r="J6780"/>
      <c r="K6780"/>
      <c r="L6780"/>
      <c r="M6780"/>
      <c r="N6780"/>
      <c r="O6780"/>
      <c r="P6780"/>
      <c r="Q6780"/>
      <c r="R6780"/>
      <c r="S6780"/>
      <c r="T6780"/>
      <c r="U6780"/>
      <c r="V6780" s="2"/>
    </row>
    <row r="6781" spans="2:22" x14ac:dyDescent="0.2">
      <c r="B6781" s="2"/>
      <c r="C6781" s="2"/>
      <c r="D6781" s="2"/>
      <c r="E6781" s="2"/>
      <c r="F6781" s="2"/>
      <c r="G6781" s="3"/>
      <c r="H6781" s="3"/>
      <c r="I6781" s="2"/>
      <c r="J6781"/>
      <c r="K6781"/>
      <c r="L6781"/>
      <c r="M6781"/>
      <c r="N6781"/>
      <c r="O6781"/>
      <c r="P6781"/>
      <c r="Q6781"/>
      <c r="R6781"/>
      <c r="S6781"/>
      <c r="T6781"/>
      <c r="U6781"/>
      <c r="V6781" s="2"/>
    </row>
    <row r="6782" spans="2:22" x14ac:dyDescent="0.2">
      <c r="B6782" s="2"/>
      <c r="C6782" s="2"/>
      <c r="D6782" s="2"/>
      <c r="E6782" s="2"/>
      <c r="F6782" s="2"/>
      <c r="G6782" s="3"/>
      <c r="H6782" s="3"/>
      <c r="I6782" s="2"/>
      <c r="J6782"/>
      <c r="K6782"/>
      <c r="L6782"/>
      <c r="M6782"/>
      <c r="N6782"/>
      <c r="O6782"/>
      <c r="P6782"/>
      <c r="Q6782"/>
      <c r="R6782"/>
      <c r="S6782"/>
      <c r="T6782"/>
      <c r="U6782"/>
      <c r="V6782" s="2"/>
    </row>
    <row r="6783" spans="2:22" x14ac:dyDescent="0.2">
      <c r="B6783" s="2"/>
      <c r="C6783" s="2"/>
      <c r="D6783" s="2"/>
      <c r="E6783" s="2"/>
      <c r="F6783" s="2"/>
      <c r="G6783" s="3"/>
      <c r="H6783" s="3"/>
      <c r="I6783" s="2"/>
      <c r="J6783"/>
      <c r="K6783"/>
      <c r="L6783"/>
      <c r="M6783"/>
      <c r="N6783"/>
      <c r="O6783"/>
      <c r="P6783"/>
      <c r="Q6783"/>
      <c r="R6783"/>
      <c r="S6783"/>
      <c r="T6783"/>
      <c r="U6783"/>
      <c r="V6783" s="2"/>
    </row>
    <row r="6784" spans="2:22" x14ac:dyDescent="0.2">
      <c r="B6784" s="2"/>
      <c r="C6784" s="2"/>
      <c r="D6784" s="2"/>
      <c r="E6784" s="2"/>
      <c r="F6784" s="2"/>
      <c r="G6784" s="3"/>
      <c r="H6784" s="3"/>
      <c r="I6784" s="2"/>
      <c r="J6784"/>
      <c r="K6784"/>
      <c r="L6784"/>
      <c r="M6784"/>
      <c r="N6784"/>
      <c r="O6784"/>
      <c r="P6784"/>
      <c r="Q6784"/>
      <c r="R6784"/>
      <c r="S6784"/>
      <c r="T6784"/>
      <c r="U6784"/>
      <c r="V6784" s="2"/>
    </row>
    <row r="6785" spans="2:22" x14ac:dyDescent="0.2">
      <c r="B6785" s="2"/>
      <c r="C6785" s="2"/>
      <c r="D6785" s="2"/>
      <c r="E6785" s="2"/>
      <c r="F6785" s="2"/>
      <c r="G6785" s="3"/>
      <c r="H6785" s="3"/>
      <c r="I6785" s="2"/>
      <c r="J6785"/>
      <c r="K6785"/>
      <c r="L6785"/>
      <c r="M6785"/>
      <c r="N6785"/>
      <c r="O6785"/>
      <c r="P6785"/>
      <c r="Q6785"/>
      <c r="R6785"/>
      <c r="S6785"/>
      <c r="T6785"/>
      <c r="U6785"/>
      <c r="V6785" s="2"/>
    </row>
    <row r="6786" spans="2:22" x14ac:dyDescent="0.2">
      <c r="B6786" s="2"/>
      <c r="C6786" s="2"/>
      <c r="D6786" s="2"/>
      <c r="E6786" s="2"/>
      <c r="F6786" s="2"/>
      <c r="G6786" s="3"/>
      <c r="H6786" s="3"/>
      <c r="I6786" s="2"/>
      <c r="J6786"/>
      <c r="K6786"/>
      <c r="L6786"/>
      <c r="M6786"/>
      <c r="N6786"/>
      <c r="O6786"/>
      <c r="P6786"/>
      <c r="Q6786"/>
      <c r="R6786"/>
      <c r="S6786"/>
      <c r="T6786"/>
      <c r="U6786"/>
      <c r="V6786" s="2"/>
    </row>
    <row r="6787" spans="2:22" x14ac:dyDescent="0.2">
      <c r="B6787" s="2"/>
      <c r="C6787" s="2"/>
      <c r="D6787" s="2"/>
      <c r="E6787" s="2"/>
      <c r="F6787" s="2"/>
      <c r="G6787" s="3"/>
      <c r="H6787" s="3"/>
      <c r="I6787" s="2"/>
      <c r="J6787"/>
      <c r="K6787"/>
      <c r="L6787"/>
      <c r="M6787"/>
      <c r="N6787"/>
      <c r="O6787"/>
      <c r="P6787"/>
      <c r="Q6787"/>
      <c r="R6787"/>
      <c r="S6787"/>
      <c r="T6787"/>
      <c r="U6787"/>
      <c r="V6787" s="2"/>
    </row>
    <row r="6788" spans="2:22" x14ac:dyDescent="0.2">
      <c r="B6788" s="2"/>
      <c r="C6788" s="2"/>
      <c r="D6788" s="2"/>
      <c r="E6788" s="2"/>
      <c r="F6788" s="2"/>
      <c r="G6788" s="3"/>
      <c r="H6788" s="3"/>
      <c r="I6788" s="2"/>
      <c r="J6788"/>
      <c r="K6788"/>
      <c r="L6788"/>
      <c r="M6788"/>
      <c r="N6788"/>
      <c r="O6788"/>
      <c r="P6788"/>
      <c r="Q6788"/>
      <c r="R6788"/>
      <c r="S6788"/>
      <c r="T6788"/>
      <c r="U6788"/>
      <c r="V6788" s="2"/>
    </row>
    <row r="6789" spans="2:22" x14ac:dyDescent="0.2">
      <c r="B6789" s="2"/>
      <c r="C6789" s="2"/>
      <c r="D6789" s="2"/>
      <c r="E6789" s="2"/>
      <c r="F6789" s="2"/>
      <c r="G6789" s="3"/>
      <c r="H6789" s="3"/>
      <c r="I6789" s="2"/>
      <c r="J6789"/>
      <c r="K6789"/>
      <c r="L6789"/>
      <c r="M6789"/>
      <c r="N6789"/>
      <c r="O6789"/>
      <c r="P6789"/>
      <c r="Q6789"/>
      <c r="R6789"/>
      <c r="S6789"/>
      <c r="T6789"/>
      <c r="U6789"/>
      <c r="V6789" s="2"/>
    </row>
    <row r="6790" spans="2:22" x14ac:dyDescent="0.2">
      <c r="B6790" s="2"/>
      <c r="C6790" s="2"/>
      <c r="D6790" s="2"/>
      <c r="E6790" s="2"/>
      <c r="F6790" s="2"/>
      <c r="G6790" s="3"/>
      <c r="H6790" s="3"/>
      <c r="I6790" s="2"/>
      <c r="J6790"/>
      <c r="K6790"/>
      <c r="L6790"/>
      <c r="M6790"/>
      <c r="N6790"/>
      <c r="O6790"/>
      <c r="P6790"/>
      <c r="Q6790"/>
      <c r="R6790"/>
      <c r="S6790"/>
      <c r="T6790"/>
      <c r="U6790"/>
      <c r="V6790" s="2"/>
    </row>
    <row r="6791" spans="2:22" x14ac:dyDescent="0.2">
      <c r="B6791" s="2"/>
      <c r="C6791" s="2"/>
      <c r="D6791" s="2"/>
      <c r="E6791" s="2"/>
      <c r="F6791" s="2"/>
      <c r="G6791" s="3"/>
      <c r="H6791" s="3"/>
      <c r="I6791" s="2"/>
      <c r="J6791"/>
      <c r="K6791"/>
      <c r="L6791"/>
      <c r="M6791"/>
      <c r="N6791"/>
      <c r="O6791"/>
      <c r="P6791"/>
      <c r="Q6791"/>
      <c r="R6791"/>
      <c r="S6791"/>
      <c r="T6791"/>
      <c r="U6791"/>
      <c r="V6791" s="2"/>
    </row>
    <row r="6792" spans="2:22" x14ac:dyDescent="0.2">
      <c r="B6792" s="2"/>
      <c r="C6792" s="2"/>
      <c r="D6792" s="2"/>
      <c r="E6792" s="2"/>
      <c r="F6792" s="2"/>
      <c r="G6792" s="3"/>
      <c r="H6792" s="3"/>
      <c r="I6792" s="2"/>
      <c r="J6792"/>
      <c r="K6792"/>
      <c r="L6792"/>
      <c r="M6792"/>
      <c r="N6792"/>
      <c r="O6792"/>
      <c r="P6792"/>
      <c r="Q6792"/>
      <c r="R6792"/>
      <c r="S6792"/>
      <c r="T6792"/>
      <c r="U6792"/>
      <c r="V6792" s="2"/>
    </row>
    <row r="6793" spans="2:22" x14ac:dyDescent="0.2">
      <c r="B6793" s="2"/>
      <c r="C6793" s="2"/>
      <c r="D6793" s="2"/>
      <c r="E6793" s="2"/>
      <c r="F6793" s="2"/>
      <c r="G6793" s="3"/>
      <c r="H6793" s="3"/>
      <c r="I6793" s="2"/>
      <c r="J6793"/>
      <c r="K6793"/>
      <c r="L6793"/>
      <c r="M6793"/>
      <c r="N6793"/>
      <c r="O6793"/>
      <c r="P6793"/>
      <c r="Q6793"/>
      <c r="R6793"/>
      <c r="S6793"/>
      <c r="T6793"/>
      <c r="U6793"/>
      <c r="V6793" s="2"/>
    </row>
    <row r="6794" spans="2:22" x14ac:dyDescent="0.2">
      <c r="B6794" s="2"/>
      <c r="C6794" s="2"/>
      <c r="D6794" s="2"/>
      <c r="E6794" s="2"/>
      <c r="F6794" s="2"/>
      <c r="G6794" s="3"/>
      <c r="H6794" s="3"/>
      <c r="I6794" s="2"/>
      <c r="J6794"/>
      <c r="K6794"/>
      <c r="L6794"/>
      <c r="M6794"/>
      <c r="N6794"/>
      <c r="O6794"/>
      <c r="P6794"/>
      <c r="Q6794"/>
      <c r="R6794"/>
      <c r="S6794"/>
      <c r="T6794"/>
      <c r="U6794"/>
      <c r="V6794" s="2"/>
    </row>
    <row r="6795" spans="2:22" x14ac:dyDescent="0.2">
      <c r="B6795" s="2"/>
      <c r="C6795" s="2"/>
      <c r="D6795" s="2"/>
      <c r="E6795" s="2"/>
      <c r="F6795" s="2"/>
      <c r="G6795" s="3"/>
      <c r="H6795" s="3"/>
      <c r="I6795" s="2"/>
      <c r="J6795"/>
      <c r="K6795"/>
      <c r="L6795"/>
      <c r="M6795"/>
      <c r="N6795"/>
      <c r="O6795"/>
      <c r="P6795"/>
      <c r="Q6795"/>
      <c r="R6795"/>
      <c r="S6795"/>
      <c r="T6795"/>
      <c r="U6795"/>
      <c r="V6795" s="2"/>
    </row>
    <row r="6796" spans="2:22" x14ac:dyDescent="0.2">
      <c r="B6796" s="2"/>
      <c r="C6796" s="2"/>
      <c r="D6796" s="2"/>
      <c r="E6796" s="2"/>
      <c r="F6796" s="2"/>
      <c r="G6796" s="3"/>
      <c r="H6796" s="3"/>
      <c r="I6796" s="2"/>
      <c r="J6796"/>
      <c r="K6796"/>
      <c r="L6796"/>
      <c r="M6796"/>
      <c r="N6796"/>
      <c r="O6796"/>
      <c r="P6796"/>
      <c r="Q6796"/>
      <c r="R6796"/>
      <c r="S6796"/>
      <c r="T6796"/>
      <c r="U6796"/>
      <c r="V6796" s="2"/>
    </row>
    <row r="6797" spans="2:22" x14ac:dyDescent="0.2">
      <c r="B6797" s="2"/>
      <c r="C6797" s="2"/>
      <c r="D6797" s="2"/>
      <c r="E6797" s="2"/>
      <c r="F6797" s="2"/>
      <c r="G6797" s="3"/>
      <c r="H6797" s="3"/>
      <c r="I6797" s="2"/>
      <c r="J6797"/>
      <c r="K6797"/>
      <c r="L6797"/>
      <c r="M6797"/>
      <c r="N6797"/>
      <c r="O6797"/>
      <c r="P6797"/>
      <c r="Q6797"/>
      <c r="R6797"/>
      <c r="S6797"/>
      <c r="T6797"/>
      <c r="U6797"/>
      <c r="V6797" s="2"/>
    </row>
    <row r="6798" spans="2:22" x14ac:dyDescent="0.2">
      <c r="B6798" s="2"/>
      <c r="C6798" s="2"/>
      <c r="D6798" s="2"/>
      <c r="E6798" s="2"/>
      <c r="F6798" s="2"/>
      <c r="G6798" s="3"/>
      <c r="H6798" s="3"/>
      <c r="I6798" s="2"/>
      <c r="J6798"/>
      <c r="K6798"/>
      <c r="L6798"/>
      <c r="M6798"/>
      <c r="N6798"/>
      <c r="O6798"/>
      <c r="P6798"/>
      <c r="Q6798"/>
      <c r="R6798"/>
      <c r="S6798"/>
      <c r="T6798"/>
      <c r="U6798"/>
      <c r="V6798" s="2"/>
    </row>
    <row r="6799" spans="2:22" x14ac:dyDescent="0.2">
      <c r="B6799" s="2"/>
      <c r="C6799" s="2"/>
      <c r="D6799" s="2"/>
      <c r="E6799" s="2"/>
      <c r="F6799" s="2"/>
      <c r="G6799" s="3"/>
      <c r="H6799" s="3"/>
      <c r="I6799" s="2"/>
      <c r="J6799"/>
      <c r="K6799"/>
      <c r="L6799"/>
      <c r="M6799"/>
      <c r="N6799"/>
      <c r="O6799"/>
      <c r="P6799"/>
      <c r="Q6799"/>
      <c r="R6799"/>
      <c r="S6799"/>
      <c r="T6799"/>
      <c r="U6799"/>
      <c r="V6799" s="2"/>
    </row>
    <row r="6800" spans="2:22" x14ac:dyDescent="0.2">
      <c r="B6800" s="2"/>
      <c r="C6800" s="2"/>
      <c r="D6800" s="2"/>
      <c r="E6800" s="2"/>
      <c r="F6800" s="2"/>
      <c r="G6800" s="3"/>
      <c r="H6800" s="3"/>
      <c r="I6800" s="2"/>
      <c r="J6800"/>
      <c r="K6800"/>
      <c r="L6800"/>
      <c r="M6800"/>
      <c r="N6800"/>
      <c r="O6800"/>
      <c r="P6800"/>
      <c r="Q6800"/>
      <c r="R6800"/>
      <c r="S6800"/>
      <c r="T6800"/>
      <c r="U6800"/>
      <c r="V6800" s="2"/>
    </row>
    <row r="6801" spans="2:22" x14ac:dyDescent="0.2">
      <c r="B6801" s="2"/>
      <c r="C6801" s="2"/>
      <c r="D6801" s="2"/>
      <c r="E6801" s="2"/>
      <c r="F6801" s="2"/>
      <c r="G6801" s="3"/>
      <c r="H6801" s="3"/>
      <c r="I6801" s="2"/>
      <c r="J6801"/>
      <c r="K6801"/>
      <c r="L6801"/>
      <c r="M6801"/>
      <c r="N6801"/>
      <c r="O6801"/>
      <c r="P6801"/>
      <c r="Q6801"/>
      <c r="R6801"/>
      <c r="S6801"/>
      <c r="T6801"/>
      <c r="U6801"/>
      <c r="V6801" s="2"/>
    </row>
    <row r="6802" spans="2:22" x14ac:dyDescent="0.2">
      <c r="B6802" s="2"/>
      <c r="C6802" s="2"/>
      <c r="D6802" s="2"/>
      <c r="E6802" s="2"/>
      <c r="F6802" s="2"/>
      <c r="G6802" s="3"/>
      <c r="H6802" s="3"/>
      <c r="I6802" s="2"/>
      <c r="J6802"/>
      <c r="K6802"/>
      <c r="L6802"/>
      <c r="M6802"/>
      <c r="N6802"/>
      <c r="O6802"/>
      <c r="P6802"/>
      <c r="Q6802"/>
      <c r="R6802"/>
      <c r="S6802"/>
      <c r="T6802"/>
      <c r="U6802"/>
      <c r="V6802" s="2"/>
    </row>
    <row r="6803" spans="2:22" x14ac:dyDescent="0.2">
      <c r="B6803" s="2"/>
      <c r="C6803" s="2"/>
      <c r="D6803" s="2"/>
      <c r="E6803" s="2"/>
      <c r="F6803" s="2"/>
      <c r="G6803" s="3"/>
      <c r="H6803" s="3"/>
      <c r="I6803" s="2"/>
      <c r="J6803"/>
      <c r="K6803"/>
      <c r="L6803"/>
      <c r="M6803"/>
      <c r="N6803"/>
      <c r="O6803"/>
      <c r="P6803"/>
      <c r="Q6803"/>
      <c r="R6803"/>
      <c r="S6803"/>
      <c r="T6803"/>
      <c r="U6803"/>
      <c r="V6803" s="2"/>
    </row>
    <row r="6804" spans="2:22" x14ac:dyDescent="0.2">
      <c r="B6804" s="2"/>
      <c r="C6804" s="2"/>
      <c r="D6804" s="2"/>
      <c r="E6804" s="2"/>
      <c r="F6804" s="2"/>
      <c r="G6804" s="3"/>
      <c r="H6804" s="3"/>
      <c r="I6804" s="2"/>
      <c r="J6804"/>
      <c r="K6804"/>
      <c r="L6804"/>
      <c r="M6804"/>
      <c r="N6804"/>
      <c r="O6804"/>
      <c r="P6804"/>
      <c r="Q6804"/>
      <c r="R6804"/>
      <c r="S6804"/>
      <c r="T6804"/>
      <c r="U6804"/>
      <c r="V6804" s="2"/>
    </row>
    <row r="6805" spans="2:22" x14ac:dyDescent="0.2">
      <c r="B6805" s="2"/>
      <c r="C6805" s="2"/>
      <c r="D6805" s="2"/>
      <c r="E6805" s="2"/>
      <c r="F6805" s="2"/>
      <c r="G6805" s="3"/>
      <c r="H6805" s="3"/>
      <c r="I6805" s="2"/>
      <c r="J6805"/>
      <c r="K6805"/>
      <c r="L6805"/>
      <c r="M6805"/>
      <c r="N6805"/>
      <c r="O6805"/>
      <c r="P6805"/>
      <c r="Q6805"/>
      <c r="R6805"/>
      <c r="S6805"/>
      <c r="T6805"/>
      <c r="U6805"/>
      <c r="V6805" s="2"/>
    </row>
    <row r="6806" spans="2:22" x14ac:dyDescent="0.2">
      <c r="B6806" s="2"/>
      <c r="C6806" s="2"/>
      <c r="D6806" s="2"/>
      <c r="E6806" s="2"/>
      <c r="F6806" s="2"/>
      <c r="G6806" s="3"/>
      <c r="H6806" s="3"/>
      <c r="I6806" s="2"/>
      <c r="J6806"/>
      <c r="K6806"/>
      <c r="L6806"/>
      <c r="M6806"/>
      <c r="N6806"/>
      <c r="O6806"/>
      <c r="P6806"/>
      <c r="Q6806"/>
      <c r="R6806"/>
      <c r="S6806"/>
      <c r="T6806"/>
      <c r="U6806"/>
      <c r="V6806" s="2"/>
    </row>
    <row r="6807" spans="2:22" x14ac:dyDescent="0.2">
      <c r="B6807" s="2"/>
      <c r="C6807" s="2"/>
      <c r="D6807" s="2"/>
      <c r="E6807" s="2"/>
      <c r="F6807" s="2"/>
      <c r="G6807" s="3"/>
      <c r="H6807" s="3"/>
      <c r="I6807" s="2"/>
      <c r="J6807"/>
      <c r="K6807"/>
      <c r="L6807"/>
      <c r="M6807"/>
      <c r="N6807"/>
      <c r="O6807"/>
      <c r="P6807"/>
      <c r="Q6807"/>
      <c r="R6807"/>
      <c r="S6807"/>
      <c r="T6807"/>
      <c r="U6807"/>
      <c r="V6807" s="2"/>
    </row>
    <row r="6808" spans="2:22" x14ac:dyDescent="0.2">
      <c r="B6808" s="2"/>
      <c r="C6808" s="2"/>
      <c r="D6808" s="2"/>
      <c r="E6808" s="2"/>
      <c r="F6808" s="2"/>
      <c r="G6808" s="3"/>
      <c r="H6808" s="3"/>
      <c r="I6808" s="2"/>
      <c r="J6808"/>
      <c r="K6808"/>
      <c r="L6808"/>
      <c r="M6808"/>
      <c r="N6808"/>
      <c r="O6808"/>
      <c r="P6808"/>
      <c r="Q6808"/>
      <c r="R6808"/>
      <c r="S6808"/>
      <c r="T6808"/>
      <c r="U6808"/>
      <c r="V6808" s="2"/>
    </row>
    <row r="6809" spans="2:22" x14ac:dyDescent="0.2">
      <c r="B6809" s="2"/>
      <c r="C6809" s="2"/>
      <c r="D6809" s="2"/>
      <c r="E6809" s="2"/>
      <c r="F6809" s="2"/>
      <c r="G6809" s="3"/>
      <c r="H6809" s="3"/>
      <c r="I6809" s="2"/>
      <c r="J6809"/>
      <c r="K6809"/>
      <c r="L6809"/>
      <c r="M6809"/>
      <c r="N6809"/>
      <c r="O6809"/>
      <c r="P6809"/>
      <c r="Q6809"/>
      <c r="R6809"/>
      <c r="S6809"/>
      <c r="T6809"/>
      <c r="U6809"/>
      <c r="V6809" s="2"/>
    </row>
    <row r="6810" spans="2:22" x14ac:dyDescent="0.2">
      <c r="B6810" s="2"/>
      <c r="C6810" s="2"/>
      <c r="D6810" s="2"/>
      <c r="E6810" s="2"/>
      <c r="F6810" s="2"/>
      <c r="G6810" s="3"/>
      <c r="H6810" s="3"/>
      <c r="I6810" s="2"/>
      <c r="J6810"/>
      <c r="K6810"/>
      <c r="L6810"/>
      <c r="M6810"/>
      <c r="N6810"/>
      <c r="O6810"/>
      <c r="P6810"/>
      <c r="Q6810"/>
      <c r="R6810"/>
      <c r="S6810"/>
      <c r="T6810"/>
      <c r="U6810"/>
      <c r="V6810" s="2"/>
    </row>
    <row r="6811" spans="2:22" x14ac:dyDescent="0.2">
      <c r="B6811" s="2"/>
      <c r="C6811" s="2"/>
      <c r="D6811" s="2"/>
      <c r="E6811" s="2"/>
      <c r="F6811" s="2"/>
      <c r="G6811" s="3"/>
      <c r="H6811" s="3"/>
      <c r="I6811" s="2"/>
      <c r="J6811"/>
      <c r="K6811"/>
      <c r="L6811"/>
      <c r="M6811"/>
      <c r="N6811"/>
      <c r="O6811"/>
      <c r="P6811"/>
      <c r="Q6811"/>
      <c r="R6811"/>
      <c r="S6811"/>
      <c r="T6811"/>
      <c r="U6811"/>
      <c r="V6811" s="2"/>
    </row>
    <row r="6812" spans="2:22" x14ac:dyDescent="0.2">
      <c r="B6812" s="2"/>
      <c r="C6812" s="2"/>
      <c r="D6812" s="2"/>
      <c r="E6812" s="2"/>
      <c r="F6812" s="2"/>
      <c r="G6812" s="3"/>
      <c r="H6812" s="3"/>
      <c r="I6812" s="2"/>
      <c r="J6812"/>
      <c r="K6812"/>
      <c r="L6812"/>
      <c r="M6812"/>
      <c r="N6812"/>
      <c r="O6812"/>
      <c r="P6812"/>
      <c r="Q6812"/>
      <c r="R6812"/>
      <c r="S6812"/>
      <c r="T6812"/>
      <c r="U6812"/>
      <c r="V6812" s="2"/>
    </row>
    <row r="6813" spans="2:22" x14ac:dyDescent="0.2">
      <c r="B6813" s="2"/>
      <c r="C6813" s="2"/>
      <c r="D6813" s="2"/>
      <c r="E6813" s="2"/>
      <c r="F6813" s="2"/>
      <c r="G6813" s="3"/>
      <c r="H6813" s="3"/>
      <c r="I6813" s="2"/>
      <c r="J6813"/>
      <c r="K6813"/>
      <c r="L6813"/>
      <c r="M6813"/>
      <c r="N6813"/>
      <c r="O6813"/>
      <c r="P6813"/>
      <c r="Q6813"/>
      <c r="R6813"/>
      <c r="S6813"/>
      <c r="T6813"/>
      <c r="U6813"/>
      <c r="V6813" s="2"/>
    </row>
    <row r="6814" spans="2:22" x14ac:dyDescent="0.2">
      <c r="B6814" s="2"/>
      <c r="C6814" s="2"/>
      <c r="D6814" s="2"/>
      <c r="E6814" s="2"/>
      <c r="F6814" s="2"/>
      <c r="G6814" s="3"/>
      <c r="H6814" s="3"/>
      <c r="I6814" s="2"/>
      <c r="J6814"/>
      <c r="K6814"/>
      <c r="L6814"/>
      <c r="M6814"/>
      <c r="N6814"/>
      <c r="O6814"/>
      <c r="P6814"/>
      <c r="Q6814"/>
      <c r="R6814"/>
      <c r="S6814"/>
      <c r="T6814"/>
      <c r="U6814"/>
      <c r="V6814" s="2"/>
    </row>
    <row r="6815" spans="2:22" x14ac:dyDescent="0.2">
      <c r="B6815" s="2"/>
      <c r="C6815" s="2"/>
      <c r="D6815" s="2"/>
      <c r="E6815" s="2"/>
      <c r="F6815" s="2"/>
      <c r="G6815" s="3"/>
      <c r="H6815" s="3"/>
      <c r="I6815" s="2"/>
      <c r="J6815"/>
      <c r="K6815"/>
      <c r="L6815"/>
      <c r="M6815"/>
      <c r="N6815"/>
      <c r="O6815"/>
      <c r="P6815"/>
      <c r="Q6815"/>
      <c r="R6815"/>
      <c r="S6815"/>
      <c r="T6815"/>
      <c r="U6815"/>
      <c r="V6815" s="2"/>
    </row>
    <row r="6816" spans="2:22" x14ac:dyDescent="0.2">
      <c r="B6816" s="2"/>
      <c r="C6816" s="2"/>
      <c r="D6816" s="2"/>
      <c r="E6816" s="2"/>
      <c r="F6816" s="2"/>
      <c r="G6816" s="3"/>
      <c r="H6816" s="3"/>
      <c r="I6816" s="2"/>
      <c r="J6816"/>
      <c r="K6816"/>
      <c r="L6816"/>
      <c r="M6816"/>
      <c r="N6816"/>
      <c r="O6816"/>
      <c r="P6816"/>
      <c r="Q6816"/>
      <c r="R6816"/>
      <c r="S6816"/>
      <c r="T6816"/>
      <c r="U6816"/>
      <c r="V6816" s="2"/>
    </row>
    <row r="6817" spans="2:22" x14ac:dyDescent="0.2">
      <c r="B6817" s="2"/>
      <c r="C6817" s="2"/>
      <c r="D6817" s="2"/>
      <c r="E6817" s="2"/>
      <c r="F6817" s="2"/>
      <c r="G6817" s="3"/>
      <c r="H6817" s="3"/>
      <c r="I6817" s="2"/>
      <c r="J6817"/>
      <c r="K6817"/>
      <c r="L6817"/>
      <c r="M6817"/>
      <c r="N6817"/>
      <c r="O6817"/>
      <c r="P6817"/>
      <c r="Q6817"/>
      <c r="R6817"/>
      <c r="S6817"/>
      <c r="T6817"/>
      <c r="U6817"/>
      <c r="V6817" s="2"/>
    </row>
    <row r="6818" spans="2:22" x14ac:dyDescent="0.2">
      <c r="B6818" s="2"/>
      <c r="C6818" s="2"/>
      <c r="D6818" s="2"/>
      <c r="E6818" s="2"/>
      <c r="F6818" s="2"/>
      <c r="G6818" s="3"/>
      <c r="H6818" s="3"/>
      <c r="I6818" s="2"/>
      <c r="J6818"/>
      <c r="K6818"/>
      <c r="L6818"/>
      <c r="M6818"/>
      <c r="N6818"/>
      <c r="O6818"/>
      <c r="P6818"/>
      <c r="Q6818"/>
      <c r="R6818"/>
      <c r="S6818"/>
      <c r="T6818"/>
      <c r="U6818"/>
      <c r="V6818" s="2"/>
    </row>
    <row r="6819" spans="2:22" x14ac:dyDescent="0.2">
      <c r="B6819" s="2"/>
      <c r="C6819" s="2"/>
      <c r="D6819" s="2"/>
      <c r="E6819" s="2"/>
      <c r="F6819" s="2"/>
      <c r="G6819" s="3"/>
      <c r="H6819" s="3"/>
      <c r="I6819" s="2"/>
      <c r="J6819"/>
      <c r="K6819"/>
      <c r="L6819"/>
      <c r="M6819"/>
      <c r="N6819"/>
      <c r="O6819"/>
      <c r="P6819"/>
      <c r="Q6819"/>
      <c r="R6819"/>
      <c r="S6819"/>
      <c r="T6819"/>
      <c r="U6819"/>
      <c r="V6819" s="2"/>
    </row>
    <row r="6820" spans="2:22" x14ac:dyDescent="0.2">
      <c r="B6820" s="2"/>
      <c r="C6820" s="2"/>
      <c r="D6820" s="2"/>
      <c r="E6820" s="2"/>
      <c r="F6820" s="2"/>
      <c r="G6820" s="3"/>
      <c r="H6820" s="3"/>
      <c r="I6820" s="2"/>
      <c r="J6820"/>
      <c r="K6820"/>
      <c r="L6820"/>
      <c r="M6820"/>
      <c r="N6820"/>
      <c r="O6820"/>
      <c r="P6820"/>
      <c r="Q6820"/>
      <c r="R6820"/>
      <c r="S6820"/>
      <c r="T6820"/>
      <c r="U6820"/>
      <c r="V6820" s="2"/>
    </row>
    <row r="6821" spans="2:22" x14ac:dyDescent="0.2">
      <c r="B6821" s="2"/>
      <c r="C6821" s="2"/>
      <c r="D6821" s="2"/>
      <c r="E6821" s="2"/>
      <c r="F6821" s="2"/>
      <c r="G6821" s="3"/>
      <c r="H6821" s="3"/>
      <c r="I6821" s="2"/>
      <c r="J6821"/>
      <c r="K6821"/>
      <c r="L6821"/>
      <c r="M6821"/>
      <c r="N6821"/>
      <c r="O6821"/>
      <c r="P6821"/>
      <c r="Q6821"/>
      <c r="R6821"/>
      <c r="S6821"/>
      <c r="T6821"/>
      <c r="U6821"/>
      <c r="V6821" s="2"/>
    </row>
    <row r="6822" spans="2:22" x14ac:dyDescent="0.2">
      <c r="B6822" s="2"/>
      <c r="C6822" s="2"/>
      <c r="D6822" s="2"/>
      <c r="E6822" s="2"/>
      <c r="F6822" s="2"/>
      <c r="G6822" s="3"/>
      <c r="H6822" s="3"/>
      <c r="I6822" s="2"/>
      <c r="J6822"/>
      <c r="K6822"/>
      <c r="L6822"/>
      <c r="M6822"/>
      <c r="N6822"/>
      <c r="O6822"/>
      <c r="P6822"/>
      <c r="Q6822"/>
      <c r="R6822"/>
      <c r="S6822"/>
      <c r="T6822"/>
      <c r="U6822"/>
      <c r="V6822" s="2"/>
    </row>
    <row r="6823" spans="2:22" x14ac:dyDescent="0.2">
      <c r="B6823" s="2"/>
      <c r="C6823" s="2"/>
      <c r="D6823" s="2"/>
      <c r="E6823" s="2"/>
      <c r="F6823" s="2"/>
      <c r="G6823" s="3"/>
      <c r="H6823" s="3"/>
      <c r="I6823" s="2"/>
      <c r="J6823"/>
      <c r="K6823"/>
      <c r="L6823"/>
      <c r="M6823"/>
      <c r="N6823"/>
      <c r="O6823"/>
      <c r="P6823"/>
      <c r="Q6823"/>
      <c r="R6823"/>
      <c r="S6823"/>
      <c r="T6823"/>
      <c r="U6823"/>
      <c r="V6823" s="2"/>
    </row>
    <row r="6824" spans="2:22" x14ac:dyDescent="0.2">
      <c r="B6824" s="2"/>
      <c r="C6824" s="2"/>
      <c r="D6824" s="2"/>
      <c r="E6824" s="2"/>
      <c r="F6824" s="2"/>
      <c r="G6824" s="3"/>
      <c r="H6824" s="3"/>
      <c r="I6824" s="2"/>
      <c r="J6824"/>
      <c r="K6824"/>
      <c r="L6824"/>
      <c r="M6824"/>
      <c r="N6824"/>
      <c r="O6824"/>
      <c r="P6824"/>
      <c r="Q6824"/>
      <c r="R6824"/>
      <c r="S6824"/>
      <c r="T6824"/>
      <c r="U6824"/>
      <c r="V6824" s="2"/>
    </row>
    <row r="6825" spans="2:22" x14ac:dyDescent="0.2">
      <c r="B6825" s="2"/>
      <c r="C6825" s="2"/>
      <c r="D6825" s="2"/>
      <c r="E6825" s="2"/>
      <c r="F6825" s="2"/>
      <c r="G6825" s="3"/>
      <c r="H6825" s="3"/>
      <c r="I6825" s="2"/>
      <c r="J6825"/>
      <c r="K6825"/>
      <c r="L6825"/>
      <c r="M6825"/>
      <c r="N6825"/>
      <c r="O6825"/>
      <c r="P6825"/>
      <c r="Q6825"/>
      <c r="R6825"/>
      <c r="S6825"/>
      <c r="T6825"/>
      <c r="U6825"/>
      <c r="V6825" s="2"/>
    </row>
    <row r="6826" spans="2:22" x14ac:dyDescent="0.2">
      <c r="B6826" s="2"/>
      <c r="C6826" s="2"/>
      <c r="D6826" s="2"/>
      <c r="E6826" s="2"/>
      <c r="F6826" s="2"/>
      <c r="G6826" s="3"/>
      <c r="H6826" s="3"/>
      <c r="I6826" s="2"/>
      <c r="J6826"/>
      <c r="K6826"/>
      <c r="L6826"/>
      <c r="M6826"/>
      <c r="N6826"/>
      <c r="O6826"/>
      <c r="P6826"/>
      <c r="Q6826"/>
      <c r="R6826"/>
      <c r="S6826"/>
      <c r="T6826"/>
      <c r="U6826"/>
      <c r="V6826" s="2"/>
    </row>
    <row r="6827" spans="2:22" x14ac:dyDescent="0.2">
      <c r="B6827" s="2"/>
      <c r="C6827" s="2"/>
      <c r="D6827" s="2"/>
      <c r="E6827" s="2"/>
      <c r="F6827" s="2"/>
      <c r="G6827" s="3"/>
      <c r="H6827" s="3"/>
      <c r="I6827" s="2"/>
      <c r="J6827"/>
      <c r="K6827"/>
      <c r="L6827"/>
      <c r="M6827"/>
      <c r="N6827"/>
      <c r="O6827"/>
      <c r="P6827"/>
      <c r="Q6827"/>
      <c r="R6827"/>
      <c r="S6827"/>
      <c r="T6827"/>
      <c r="U6827"/>
      <c r="V6827" s="2"/>
    </row>
    <row r="6828" spans="2:22" x14ac:dyDescent="0.2">
      <c r="B6828" s="2"/>
      <c r="C6828" s="2"/>
      <c r="D6828" s="2"/>
      <c r="E6828" s="2"/>
      <c r="F6828" s="2"/>
      <c r="G6828" s="3"/>
      <c r="H6828" s="3"/>
      <c r="I6828" s="2"/>
      <c r="J6828"/>
      <c r="K6828"/>
      <c r="L6828"/>
      <c r="M6828"/>
      <c r="N6828"/>
      <c r="O6828"/>
      <c r="P6828"/>
      <c r="Q6828"/>
      <c r="R6828"/>
      <c r="S6828"/>
      <c r="T6828"/>
      <c r="U6828"/>
      <c r="V6828" s="2"/>
    </row>
    <row r="6829" spans="2:22" x14ac:dyDescent="0.2">
      <c r="B6829" s="2"/>
      <c r="C6829" s="2"/>
      <c r="D6829" s="2"/>
      <c r="E6829" s="2"/>
      <c r="F6829" s="2"/>
      <c r="G6829" s="3"/>
      <c r="H6829" s="3"/>
      <c r="I6829" s="2"/>
      <c r="J6829"/>
      <c r="K6829"/>
      <c r="L6829"/>
      <c r="M6829"/>
      <c r="N6829"/>
      <c r="O6829"/>
      <c r="P6829"/>
      <c r="Q6829"/>
      <c r="R6829"/>
      <c r="S6829"/>
      <c r="T6829"/>
      <c r="U6829"/>
      <c r="V6829" s="2"/>
    </row>
    <row r="6830" spans="2:22" x14ac:dyDescent="0.2">
      <c r="B6830" s="2"/>
      <c r="C6830" s="2"/>
      <c r="D6830" s="2"/>
      <c r="E6830" s="2"/>
      <c r="F6830" s="2"/>
      <c r="G6830" s="3"/>
      <c r="H6830" s="3"/>
      <c r="I6830" s="2"/>
      <c r="J6830"/>
      <c r="K6830"/>
      <c r="L6830"/>
      <c r="M6830"/>
      <c r="N6830"/>
      <c r="O6830"/>
      <c r="P6830"/>
      <c r="Q6830"/>
      <c r="R6830"/>
      <c r="S6830"/>
      <c r="T6830"/>
      <c r="U6830"/>
      <c r="V6830" s="2"/>
    </row>
    <row r="6831" spans="2:22" x14ac:dyDescent="0.2">
      <c r="B6831" s="2"/>
      <c r="C6831" s="2"/>
      <c r="D6831" s="2"/>
      <c r="E6831" s="2"/>
      <c r="F6831" s="2"/>
      <c r="G6831" s="3"/>
      <c r="H6831" s="3"/>
      <c r="I6831" s="2"/>
      <c r="J6831"/>
      <c r="K6831"/>
      <c r="L6831"/>
      <c r="M6831"/>
      <c r="N6831"/>
      <c r="O6831"/>
      <c r="P6831"/>
      <c r="Q6831"/>
      <c r="R6831"/>
      <c r="S6831"/>
      <c r="T6831"/>
      <c r="U6831"/>
      <c r="V6831" s="2"/>
    </row>
    <row r="6832" spans="2:22" x14ac:dyDescent="0.2">
      <c r="B6832" s="2"/>
      <c r="C6832" s="2"/>
      <c r="D6832" s="2"/>
      <c r="E6832" s="2"/>
      <c r="F6832" s="2"/>
      <c r="G6832" s="3"/>
      <c r="H6832" s="3"/>
      <c r="I6832" s="2"/>
      <c r="J6832"/>
      <c r="K6832"/>
      <c r="L6832"/>
      <c r="M6832"/>
      <c r="N6832"/>
      <c r="O6832"/>
      <c r="P6832"/>
      <c r="Q6832"/>
      <c r="R6832"/>
      <c r="S6832"/>
      <c r="T6832"/>
      <c r="U6832"/>
      <c r="V6832" s="2"/>
    </row>
    <row r="6833" spans="2:22" x14ac:dyDescent="0.2">
      <c r="B6833" s="2"/>
      <c r="C6833" s="2"/>
      <c r="D6833" s="2"/>
      <c r="E6833" s="2"/>
      <c r="F6833" s="2"/>
      <c r="G6833" s="3"/>
      <c r="H6833" s="3"/>
      <c r="I6833" s="2"/>
      <c r="J6833"/>
      <c r="K6833"/>
      <c r="L6833"/>
      <c r="M6833"/>
      <c r="N6833"/>
      <c r="O6833"/>
      <c r="P6833"/>
      <c r="Q6833"/>
      <c r="R6833"/>
      <c r="S6833"/>
      <c r="T6833"/>
      <c r="U6833"/>
      <c r="V6833" s="2"/>
    </row>
    <row r="6834" spans="2:22" x14ac:dyDescent="0.2">
      <c r="B6834" s="2"/>
      <c r="C6834" s="2"/>
      <c r="D6834" s="2"/>
      <c r="E6834" s="2"/>
      <c r="F6834" s="2"/>
      <c r="G6834" s="3"/>
      <c r="H6834" s="3"/>
      <c r="I6834" s="2"/>
      <c r="J6834"/>
      <c r="K6834"/>
      <c r="L6834"/>
      <c r="M6834"/>
      <c r="N6834"/>
      <c r="O6834"/>
      <c r="P6834"/>
      <c r="Q6834"/>
      <c r="R6834"/>
      <c r="S6834"/>
      <c r="T6834"/>
      <c r="U6834"/>
      <c r="V6834" s="2"/>
    </row>
    <row r="6835" spans="2:22" x14ac:dyDescent="0.2">
      <c r="B6835" s="2"/>
      <c r="C6835" s="2"/>
      <c r="D6835" s="2"/>
      <c r="E6835" s="2"/>
      <c r="F6835" s="2"/>
      <c r="G6835" s="3"/>
      <c r="H6835" s="3"/>
      <c r="I6835" s="2"/>
      <c r="J6835"/>
      <c r="K6835"/>
      <c r="L6835"/>
      <c r="M6835"/>
      <c r="N6835"/>
      <c r="O6835"/>
      <c r="P6835"/>
      <c r="Q6835"/>
      <c r="R6835"/>
      <c r="S6835"/>
      <c r="T6835"/>
      <c r="U6835"/>
      <c r="V6835" s="2"/>
    </row>
    <row r="6836" spans="2:22" x14ac:dyDescent="0.2">
      <c r="B6836" s="2"/>
      <c r="C6836" s="2"/>
      <c r="D6836" s="2"/>
      <c r="E6836" s="2"/>
      <c r="F6836" s="2"/>
      <c r="G6836" s="3"/>
      <c r="H6836" s="3"/>
      <c r="I6836" s="2"/>
      <c r="J6836"/>
      <c r="K6836"/>
      <c r="L6836"/>
      <c r="M6836"/>
      <c r="N6836"/>
      <c r="O6836"/>
      <c r="P6836"/>
      <c r="Q6836"/>
      <c r="R6836"/>
      <c r="S6836"/>
      <c r="T6836"/>
      <c r="U6836"/>
      <c r="V6836" s="2"/>
    </row>
    <row r="6837" spans="2:22" x14ac:dyDescent="0.2">
      <c r="B6837" s="2"/>
      <c r="C6837" s="2"/>
      <c r="D6837" s="2"/>
      <c r="E6837" s="2"/>
      <c r="F6837" s="2"/>
      <c r="G6837" s="3"/>
      <c r="H6837" s="3"/>
      <c r="I6837" s="2"/>
      <c r="J6837"/>
      <c r="K6837"/>
      <c r="L6837"/>
      <c r="M6837"/>
      <c r="N6837"/>
      <c r="O6837"/>
      <c r="P6837"/>
      <c r="Q6837"/>
      <c r="R6837"/>
      <c r="S6837"/>
      <c r="T6837"/>
      <c r="U6837"/>
      <c r="V6837" s="2"/>
    </row>
    <row r="6838" spans="2:22" x14ac:dyDescent="0.2">
      <c r="B6838" s="2"/>
      <c r="C6838" s="2"/>
      <c r="D6838" s="2"/>
      <c r="E6838" s="2"/>
      <c r="F6838" s="2"/>
      <c r="G6838" s="3"/>
      <c r="H6838" s="3"/>
      <c r="I6838" s="2"/>
      <c r="J6838"/>
      <c r="K6838"/>
      <c r="L6838"/>
      <c r="M6838"/>
      <c r="N6838"/>
      <c r="O6838"/>
      <c r="P6838"/>
      <c r="Q6838"/>
      <c r="R6838"/>
      <c r="S6838"/>
      <c r="T6838"/>
      <c r="U6838"/>
      <c r="V6838" s="2"/>
    </row>
    <row r="6839" spans="2:22" x14ac:dyDescent="0.2">
      <c r="B6839" s="2"/>
      <c r="C6839" s="2"/>
      <c r="D6839" s="2"/>
      <c r="E6839" s="2"/>
      <c r="F6839" s="2"/>
      <c r="G6839" s="3"/>
      <c r="H6839" s="3"/>
      <c r="I6839" s="2"/>
      <c r="J6839"/>
      <c r="K6839"/>
      <c r="L6839"/>
      <c r="M6839"/>
      <c r="N6839"/>
      <c r="O6839"/>
      <c r="P6839"/>
      <c r="Q6839"/>
      <c r="R6839"/>
      <c r="S6839"/>
      <c r="T6839"/>
      <c r="U6839"/>
      <c r="V6839" s="2"/>
    </row>
    <row r="6840" spans="2:22" x14ac:dyDescent="0.2">
      <c r="B6840" s="2"/>
      <c r="C6840" s="2"/>
      <c r="D6840" s="2"/>
      <c r="E6840" s="2"/>
      <c r="F6840" s="2"/>
      <c r="G6840" s="3"/>
      <c r="H6840" s="3"/>
      <c r="I6840" s="2"/>
      <c r="J6840"/>
      <c r="K6840"/>
      <c r="L6840"/>
      <c r="M6840"/>
      <c r="N6840"/>
      <c r="O6840"/>
      <c r="P6840"/>
      <c r="Q6840"/>
      <c r="R6840"/>
      <c r="S6840"/>
      <c r="T6840"/>
      <c r="U6840"/>
      <c r="V6840" s="2"/>
    </row>
    <row r="6841" spans="2:22" x14ac:dyDescent="0.2">
      <c r="B6841" s="2"/>
      <c r="C6841" s="2"/>
      <c r="D6841" s="2"/>
      <c r="E6841" s="2"/>
      <c r="F6841" s="2"/>
      <c r="G6841" s="3"/>
      <c r="H6841" s="3"/>
      <c r="I6841" s="2"/>
      <c r="J6841"/>
      <c r="K6841"/>
      <c r="L6841"/>
      <c r="M6841"/>
      <c r="N6841"/>
      <c r="O6841"/>
      <c r="P6841"/>
      <c r="Q6841"/>
      <c r="R6841"/>
      <c r="S6841"/>
      <c r="T6841"/>
      <c r="U6841"/>
      <c r="V6841" s="2"/>
    </row>
    <row r="6842" spans="2:22" x14ac:dyDescent="0.2">
      <c r="B6842" s="2"/>
      <c r="C6842" s="2"/>
      <c r="D6842" s="2"/>
      <c r="E6842" s="2"/>
      <c r="F6842" s="2"/>
      <c r="G6842" s="3"/>
      <c r="H6842" s="3"/>
      <c r="I6842" s="2"/>
      <c r="J6842"/>
      <c r="K6842"/>
      <c r="L6842"/>
      <c r="M6842"/>
      <c r="N6842"/>
      <c r="O6842"/>
      <c r="P6842"/>
      <c r="Q6842"/>
      <c r="R6842"/>
      <c r="S6842"/>
      <c r="T6842"/>
      <c r="U6842"/>
      <c r="V6842" s="2"/>
    </row>
    <row r="6843" spans="2:22" x14ac:dyDescent="0.2">
      <c r="B6843" s="2"/>
      <c r="C6843" s="2"/>
      <c r="D6843" s="2"/>
      <c r="E6843" s="2"/>
      <c r="F6843" s="2"/>
      <c r="G6843" s="3"/>
      <c r="H6843" s="3"/>
      <c r="I6843" s="2"/>
      <c r="J6843"/>
      <c r="K6843"/>
      <c r="L6843"/>
      <c r="M6843"/>
      <c r="N6843"/>
      <c r="O6843"/>
      <c r="P6843"/>
      <c r="Q6843"/>
      <c r="R6843"/>
      <c r="S6843"/>
      <c r="T6843"/>
      <c r="U6843"/>
      <c r="V6843" s="2"/>
    </row>
    <row r="6844" spans="2:22" x14ac:dyDescent="0.2">
      <c r="B6844" s="2"/>
      <c r="C6844" s="2"/>
      <c r="D6844" s="2"/>
      <c r="E6844" s="2"/>
      <c r="F6844" s="2"/>
      <c r="G6844" s="3"/>
      <c r="H6844" s="3"/>
      <c r="I6844" s="2"/>
      <c r="J6844"/>
      <c r="K6844"/>
      <c r="L6844"/>
      <c r="M6844"/>
      <c r="N6844"/>
      <c r="O6844"/>
      <c r="P6844"/>
      <c r="Q6844"/>
      <c r="R6844"/>
      <c r="S6844"/>
      <c r="T6844"/>
      <c r="U6844"/>
      <c r="V6844" s="2"/>
    </row>
    <row r="6845" spans="2:22" x14ac:dyDescent="0.2">
      <c r="B6845" s="2"/>
      <c r="C6845" s="2"/>
      <c r="D6845" s="2"/>
      <c r="E6845" s="2"/>
      <c r="F6845" s="2"/>
      <c r="G6845" s="3"/>
      <c r="H6845" s="3"/>
      <c r="I6845" s="2"/>
      <c r="J6845"/>
      <c r="K6845"/>
      <c r="L6845"/>
      <c r="M6845"/>
      <c r="N6845"/>
      <c r="O6845"/>
      <c r="P6845"/>
      <c r="Q6845"/>
      <c r="R6845"/>
      <c r="S6845"/>
      <c r="T6845"/>
      <c r="U6845"/>
      <c r="V6845" s="2"/>
    </row>
    <row r="6846" spans="2:22" x14ac:dyDescent="0.2">
      <c r="B6846" s="2"/>
      <c r="C6846" s="2"/>
      <c r="D6846" s="2"/>
      <c r="E6846" s="2"/>
      <c r="F6846" s="2"/>
      <c r="G6846" s="3"/>
      <c r="H6846" s="3"/>
      <c r="I6846" s="2"/>
      <c r="J6846"/>
      <c r="K6846"/>
      <c r="L6846"/>
      <c r="M6846"/>
      <c r="N6846"/>
      <c r="O6846"/>
      <c r="P6846"/>
      <c r="Q6846"/>
      <c r="R6846"/>
      <c r="S6846"/>
      <c r="T6846"/>
      <c r="U6846"/>
      <c r="V6846" s="2"/>
    </row>
    <row r="6847" spans="2:22" x14ac:dyDescent="0.2">
      <c r="B6847" s="2"/>
      <c r="C6847" s="2"/>
      <c r="D6847" s="2"/>
      <c r="E6847" s="2"/>
      <c r="F6847" s="2"/>
      <c r="G6847" s="3"/>
      <c r="H6847" s="3"/>
      <c r="I6847" s="2"/>
      <c r="J6847"/>
      <c r="K6847"/>
      <c r="L6847"/>
      <c r="M6847"/>
      <c r="N6847"/>
      <c r="O6847"/>
      <c r="P6847"/>
      <c r="Q6847"/>
      <c r="R6847"/>
      <c r="S6847"/>
      <c r="T6847"/>
      <c r="U6847"/>
      <c r="V6847" s="2"/>
    </row>
    <row r="6848" spans="2:22" x14ac:dyDescent="0.2">
      <c r="B6848" s="2"/>
      <c r="C6848" s="2"/>
      <c r="D6848" s="2"/>
      <c r="E6848" s="2"/>
      <c r="F6848" s="2"/>
      <c r="G6848" s="3"/>
      <c r="H6848" s="3"/>
      <c r="I6848" s="2"/>
      <c r="J6848"/>
      <c r="K6848"/>
      <c r="L6848"/>
      <c r="M6848"/>
      <c r="N6848"/>
      <c r="O6848"/>
      <c r="P6848"/>
      <c r="Q6848"/>
      <c r="R6848"/>
      <c r="S6848"/>
      <c r="T6848"/>
      <c r="U6848"/>
      <c r="V6848" s="2"/>
    </row>
    <row r="6849" spans="2:22" x14ac:dyDescent="0.2">
      <c r="B6849" s="2"/>
      <c r="C6849" s="2"/>
      <c r="D6849" s="2"/>
      <c r="E6849" s="2"/>
      <c r="F6849" s="2"/>
      <c r="G6849" s="3"/>
      <c r="H6849" s="3"/>
      <c r="I6849" s="2"/>
      <c r="J6849"/>
      <c r="K6849"/>
      <c r="L6849"/>
      <c r="M6849"/>
      <c r="N6849"/>
      <c r="O6849"/>
      <c r="P6849"/>
      <c r="Q6849"/>
      <c r="R6849"/>
      <c r="S6849"/>
      <c r="T6849"/>
      <c r="U6849"/>
      <c r="V6849" s="2"/>
    </row>
    <row r="6850" spans="2:22" x14ac:dyDescent="0.2">
      <c r="B6850" s="2"/>
      <c r="C6850" s="2"/>
      <c r="D6850" s="2"/>
      <c r="E6850" s="2"/>
      <c r="F6850" s="2"/>
      <c r="G6850" s="3"/>
      <c r="H6850" s="3"/>
      <c r="I6850" s="2"/>
      <c r="J6850"/>
      <c r="K6850"/>
      <c r="L6850"/>
      <c r="M6850"/>
      <c r="N6850"/>
      <c r="O6850"/>
      <c r="P6850"/>
      <c r="Q6850"/>
      <c r="R6850"/>
      <c r="S6850"/>
      <c r="T6850"/>
      <c r="U6850"/>
      <c r="V6850" s="2"/>
    </row>
    <row r="6851" spans="2:22" x14ac:dyDescent="0.2">
      <c r="B6851" s="2"/>
      <c r="C6851" s="2"/>
      <c r="D6851" s="2"/>
      <c r="E6851" s="2"/>
      <c r="F6851" s="2"/>
      <c r="G6851" s="3"/>
      <c r="H6851" s="3"/>
      <c r="I6851" s="2"/>
      <c r="J6851"/>
      <c r="K6851"/>
      <c r="L6851"/>
      <c r="M6851"/>
      <c r="N6851"/>
      <c r="O6851"/>
      <c r="P6851"/>
      <c r="Q6851"/>
      <c r="R6851"/>
      <c r="S6851"/>
      <c r="T6851"/>
      <c r="U6851"/>
      <c r="V6851" s="2"/>
    </row>
    <row r="6852" spans="2:22" x14ac:dyDescent="0.2">
      <c r="B6852" s="2"/>
      <c r="C6852" s="2"/>
      <c r="D6852" s="2"/>
      <c r="E6852" s="2"/>
      <c r="F6852" s="2"/>
      <c r="G6852" s="3"/>
      <c r="H6852" s="3"/>
      <c r="I6852" s="2"/>
      <c r="J6852"/>
      <c r="K6852"/>
      <c r="L6852"/>
      <c r="M6852"/>
      <c r="N6852"/>
      <c r="O6852"/>
      <c r="P6852"/>
      <c r="Q6852"/>
      <c r="R6852"/>
      <c r="S6852"/>
      <c r="T6852"/>
      <c r="U6852"/>
      <c r="V6852" s="2"/>
    </row>
    <row r="6853" spans="2:22" x14ac:dyDescent="0.2">
      <c r="B6853" s="2"/>
      <c r="C6853" s="2"/>
      <c r="D6853" s="2"/>
      <c r="E6853" s="2"/>
      <c r="F6853" s="2"/>
      <c r="G6853" s="3"/>
      <c r="H6853" s="3"/>
      <c r="I6853" s="2"/>
      <c r="J6853"/>
      <c r="K6853"/>
      <c r="L6853"/>
      <c r="M6853"/>
      <c r="N6853"/>
      <c r="O6853"/>
      <c r="P6853"/>
      <c r="Q6853"/>
      <c r="R6853"/>
      <c r="S6853"/>
      <c r="T6853"/>
      <c r="U6853"/>
      <c r="V6853" s="2"/>
    </row>
    <row r="6854" spans="2:22" x14ac:dyDescent="0.2">
      <c r="B6854" s="2"/>
      <c r="C6854" s="2"/>
      <c r="D6854" s="2"/>
      <c r="E6854" s="2"/>
      <c r="F6854" s="2"/>
      <c r="G6854" s="3"/>
      <c r="H6854" s="3"/>
      <c r="I6854" s="2"/>
      <c r="J6854"/>
      <c r="K6854"/>
      <c r="L6854"/>
      <c r="M6854"/>
      <c r="N6854"/>
      <c r="O6854"/>
      <c r="P6854"/>
      <c r="Q6854"/>
      <c r="R6854"/>
      <c r="S6854"/>
      <c r="T6854"/>
      <c r="U6854"/>
      <c r="V6854" s="2"/>
    </row>
    <row r="6855" spans="2:22" x14ac:dyDescent="0.2">
      <c r="B6855" s="2"/>
      <c r="C6855" s="2"/>
      <c r="D6855" s="2"/>
      <c r="E6855" s="2"/>
      <c r="F6855" s="2"/>
      <c r="G6855" s="3"/>
      <c r="H6855" s="3"/>
      <c r="I6855" s="2"/>
      <c r="J6855"/>
      <c r="K6855"/>
      <c r="L6855"/>
      <c r="M6855"/>
      <c r="N6855"/>
      <c r="O6855"/>
      <c r="P6855"/>
      <c r="Q6855"/>
      <c r="R6855"/>
      <c r="S6855"/>
      <c r="T6855"/>
      <c r="U6855"/>
      <c r="V6855" s="2"/>
    </row>
    <row r="6856" spans="2:22" x14ac:dyDescent="0.2">
      <c r="B6856" s="2"/>
      <c r="C6856" s="2"/>
      <c r="D6856" s="2"/>
      <c r="E6856" s="2"/>
      <c r="F6856" s="2"/>
      <c r="G6856" s="3"/>
      <c r="H6856" s="3"/>
      <c r="I6856" s="2"/>
      <c r="J6856"/>
      <c r="K6856"/>
      <c r="L6856"/>
      <c r="M6856"/>
      <c r="N6856"/>
      <c r="O6856"/>
      <c r="P6856"/>
      <c r="Q6856"/>
      <c r="R6856"/>
      <c r="S6856"/>
      <c r="T6856"/>
      <c r="U6856"/>
      <c r="V6856" s="2"/>
    </row>
    <row r="6857" spans="2:22" x14ac:dyDescent="0.2">
      <c r="B6857" s="2"/>
      <c r="C6857" s="2"/>
      <c r="D6857" s="2"/>
      <c r="E6857" s="2"/>
      <c r="F6857" s="2"/>
      <c r="G6857" s="3"/>
      <c r="H6857" s="3"/>
      <c r="I6857" s="2"/>
      <c r="J6857"/>
      <c r="K6857"/>
      <c r="L6857"/>
      <c r="M6857"/>
      <c r="N6857"/>
      <c r="O6857"/>
      <c r="P6857"/>
      <c r="Q6857"/>
      <c r="R6857"/>
      <c r="S6857"/>
      <c r="T6857"/>
      <c r="U6857"/>
      <c r="V6857" s="2"/>
    </row>
    <row r="6858" spans="2:22" x14ac:dyDescent="0.2">
      <c r="B6858" s="2"/>
      <c r="C6858" s="2"/>
      <c r="D6858" s="2"/>
      <c r="E6858" s="2"/>
      <c r="F6858" s="2"/>
      <c r="G6858" s="3"/>
      <c r="H6858" s="3"/>
      <c r="I6858" s="2"/>
      <c r="J6858"/>
      <c r="K6858"/>
      <c r="L6858"/>
      <c r="M6858"/>
      <c r="N6858"/>
      <c r="O6858"/>
      <c r="P6858"/>
      <c r="Q6858"/>
      <c r="R6858"/>
      <c r="S6858"/>
      <c r="T6858"/>
      <c r="U6858"/>
      <c r="V6858" s="2"/>
    </row>
    <row r="6859" spans="2:22" x14ac:dyDescent="0.2">
      <c r="B6859" s="2"/>
      <c r="C6859" s="2"/>
      <c r="D6859" s="2"/>
      <c r="E6859" s="2"/>
      <c r="F6859" s="2"/>
      <c r="G6859" s="3"/>
      <c r="H6859" s="3"/>
      <c r="I6859" s="2"/>
      <c r="J6859"/>
      <c r="K6859"/>
      <c r="L6859"/>
      <c r="M6859"/>
      <c r="N6859"/>
      <c r="O6859"/>
      <c r="P6859"/>
      <c r="Q6859"/>
      <c r="R6859"/>
      <c r="S6859"/>
      <c r="T6859"/>
      <c r="U6859"/>
      <c r="V6859" s="2"/>
    </row>
    <row r="6860" spans="2:22" x14ac:dyDescent="0.2">
      <c r="B6860" s="2"/>
      <c r="C6860" s="2"/>
      <c r="D6860" s="2"/>
      <c r="E6860" s="2"/>
      <c r="F6860" s="2"/>
      <c r="G6860" s="3"/>
      <c r="H6860" s="3"/>
      <c r="I6860" s="2"/>
      <c r="J6860"/>
      <c r="K6860"/>
      <c r="L6860"/>
      <c r="M6860"/>
      <c r="N6860"/>
      <c r="O6860"/>
      <c r="P6860"/>
      <c r="Q6860"/>
      <c r="R6860"/>
      <c r="S6860"/>
      <c r="T6860"/>
      <c r="U6860"/>
      <c r="V6860" s="2"/>
    </row>
    <row r="6861" spans="2:22" x14ac:dyDescent="0.2">
      <c r="B6861" s="2"/>
      <c r="C6861" s="2"/>
      <c r="D6861" s="2"/>
      <c r="E6861" s="2"/>
      <c r="F6861" s="2"/>
      <c r="G6861" s="3"/>
      <c r="H6861" s="3"/>
      <c r="I6861" s="2"/>
      <c r="J6861"/>
      <c r="K6861"/>
      <c r="L6861"/>
      <c r="M6861"/>
      <c r="N6861"/>
      <c r="O6861"/>
      <c r="P6861"/>
      <c r="Q6861"/>
      <c r="R6861"/>
      <c r="S6861"/>
      <c r="T6861"/>
      <c r="U6861"/>
      <c r="V6861" s="2"/>
    </row>
    <row r="6862" spans="2:22" x14ac:dyDescent="0.2">
      <c r="B6862" s="2"/>
      <c r="C6862" s="2"/>
      <c r="D6862" s="2"/>
      <c r="E6862" s="2"/>
      <c r="F6862" s="2"/>
      <c r="G6862" s="3"/>
      <c r="H6862" s="3"/>
      <c r="I6862" s="2"/>
      <c r="J6862"/>
      <c r="K6862"/>
      <c r="L6862"/>
      <c r="M6862"/>
      <c r="N6862"/>
      <c r="O6862"/>
      <c r="P6862"/>
      <c r="Q6862"/>
      <c r="R6862"/>
      <c r="S6862"/>
      <c r="T6862"/>
      <c r="U6862"/>
      <c r="V6862" s="2"/>
    </row>
    <row r="6863" spans="2:22" x14ac:dyDescent="0.2">
      <c r="B6863" s="2"/>
      <c r="C6863" s="2"/>
      <c r="D6863" s="2"/>
      <c r="E6863" s="2"/>
      <c r="F6863" s="2"/>
      <c r="G6863" s="3"/>
      <c r="H6863" s="3"/>
      <c r="I6863" s="2"/>
      <c r="J6863"/>
      <c r="K6863"/>
      <c r="L6863"/>
      <c r="M6863"/>
      <c r="N6863"/>
      <c r="O6863"/>
      <c r="P6863"/>
      <c r="Q6863"/>
      <c r="R6863"/>
      <c r="S6863"/>
      <c r="T6863"/>
      <c r="U6863"/>
      <c r="V6863" s="2"/>
    </row>
    <row r="6864" spans="2:22" x14ac:dyDescent="0.2">
      <c r="B6864" s="2"/>
      <c r="C6864" s="2"/>
      <c r="D6864" s="2"/>
      <c r="E6864" s="2"/>
      <c r="F6864" s="2"/>
      <c r="G6864" s="3"/>
      <c r="H6864" s="3"/>
      <c r="I6864" s="2"/>
      <c r="J6864"/>
      <c r="K6864"/>
      <c r="L6864"/>
      <c r="M6864"/>
      <c r="N6864"/>
      <c r="O6864"/>
      <c r="P6864"/>
      <c r="Q6864"/>
      <c r="R6864"/>
      <c r="S6864"/>
      <c r="T6864"/>
      <c r="U6864"/>
      <c r="V6864" s="2"/>
    </row>
    <row r="6865" spans="2:22" x14ac:dyDescent="0.2">
      <c r="B6865" s="2"/>
      <c r="C6865" s="2"/>
      <c r="D6865" s="2"/>
      <c r="E6865" s="2"/>
      <c r="F6865" s="2"/>
      <c r="G6865" s="3"/>
      <c r="H6865" s="3"/>
      <c r="I6865" s="2"/>
      <c r="J6865"/>
      <c r="K6865"/>
      <c r="L6865"/>
      <c r="M6865"/>
      <c r="N6865"/>
      <c r="O6865"/>
      <c r="P6865"/>
      <c r="Q6865"/>
      <c r="R6865"/>
      <c r="S6865"/>
      <c r="T6865"/>
      <c r="U6865"/>
      <c r="V6865" s="2"/>
    </row>
    <row r="6866" spans="2:22" x14ac:dyDescent="0.2">
      <c r="B6866" s="2"/>
      <c r="C6866" s="2"/>
      <c r="D6866" s="2"/>
      <c r="E6866" s="2"/>
      <c r="F6866" s="2"/>
      <c r="G6866" s="3"/>
      <c r="H6866" s="3"/>
      <c r="I6866" s="2"/>
      <c r="J6866"/>
      <c r="K6866"/>
      <c r="L6866"/>
      <c r="M6866"/>
      <c r="N6866"/>
      <c r="O6866"/>
      <c r="P6866"/>
      <c r="Q6866"/>
      <c r="R6866"/>
      <c r="S6866"/>
      <c r="T6866"/>
      <c r="U6866"/>
      <c r="V6866" s="2"/>
    </row>
    <row r="6867" spans="2:22" x14ac:dyDescent="0.2">
      <c r="B6867" s="2"/>
      <c r="C6867" s="2"/>
      <c r="D6867" s="2"/>
      <c r="E6867" s="2"/>
      <c r="F6867" s="2"/>
      <c r="G6867" s="3"/>
      <c r="H6867" s="3"/>
      <c r="I6867" s="2"/>
      <c r="J6867"/>
      <c r="K6867"/>
      <c r="L6867"/>
      <c r="M6867"/>
      <c r="N6867"/>
      <c r="O6867"/>
      <c r="P6867"/>
      <c r="Q6867"/>
      <c r="R6867"/>
      <c r="S6867"/>
      <c r="T6867"/>
      <c r="U6867"/>
      <c r="V6867" s="2"/>
    </row>
    <row r="6868" spans="2:22" x14ac:dyDescent="0.2">
      <c r="B6868" s="2"/>
      <c r="C6868" s="2"/>
      <c r="D6868" s="2"/>
      <c r="E6868" s="2"/>
      <c r="F6868" s="2"/>
      <c r="G6868" s="3"/>
      <c r="H6868" s="3"/>
      <c r="I6868" s="2"/>
      <c r="J6868"/>
      <c r="K6868"/>
      <c r="L6868"/>
      <c r="M6868"/>
      <c r="N6868"/>
      <c r="O6868"/>
      <c r="P6868"/>
      <c r="Q6868"/>
      <c r="R6868"/>
      <c r="S6868"/>
      <c r="T6868"/>
      <c r="U6868"/>
      <c r="V6868" s="2"/>
    </row>
    <row r="6869" spans="2:22" x14ac:dyDescent="0.2">
      <c r="B6869" s="2"/>
      <c r="C6869" s="2"/>
      <c r="D6869" s="2"/>
      <c r="E6869" s="2"/>
      <c r="F6869" s="2"/>
      <c r="G6869" s="3"/>
      <c r="H6869" s="3"/>
      <c r="I6869" s="2"/>
      <c r="J6869"/>
      <c r="K6869"/>
      <c r="L6869"/>
      <c r="M6869"/>
      <c r="N6869"/>
      <c r="O6869"/>
      <c r="P6869"/>
      <c r="Q6869"/>
      <c r="R6869"/>
      <c r="S6869"/>
      <c r="T6869"/>
      <c r="U6869"/>
      <c r="V6869" s="2"/>
    </row>
    <row r="6870" spans="2:22" x14ac:dyDescent="0.2">
      <c r="B6870" s="2"/>
      <c r="C6870" s="2"/>
      <c r="D6870" s="2"/>
      <c r="E6870" s="2"/>
      <c r="F6870" s="2"/>
      <c r="G6870" s="3"/>
      <c r="H6870" s="3"/>
      <c r="I6870" s="2"/>
      <c r="J6870"/>
      <c r="K6870"/>
      <c r="L6870"/>
      <c r="M6870"/>
      <c r="N6870"/>
      <c r="O6870"/>
      <c r="P6870"/>
      <c r="Q6870"/>
      <c r="R6870"/>
      <c r="S6870"/>
      <c r="T6870"/>
      <c r="U6870"/>
      <c r="V6870" s="2"/>
    </row>
    <row r="6871" spans="2:22" x14ac:dyDescent="0.2">
      <c r="B6871" s="2"/>
      <c r="C6871" s="2"/>
      <c r="D6871" s="2"/>
      <c r="E6871" s="2"/>
      <c r="F6871" s="2"/>
      <c r="G6871" s="3"/>
      <c r="H6871" s="3"/>
      <c r="I6871" s="2"/>
      <c r="J6871"/>
      <c r="K6871"/>
      <c r="L6871"/>
      <c r="M6871"/>
      <c r="N6871"/>
      <c r="O6871"/>
      <c r="P6871"/>
      <c r="Q6871"/>
      <c r="R6871"/>
      <c r="S6871"/>
      <c r="T6871"/>
      <c r="U6871"/>
      <c r="V6871" s="2"/>
    </row>
    <row r="6872" spans="2:22" x14ac:dyDescent="0.2">
      <c r="B6872" s="2"/>
      <c r="C6872" s="2"/>
      <c r="D6872" s="2"/>
      <c r="E6872" s="2"/>
      <c r="F6872" s="2"/>
      <c r="G6872" s="3"/>
      <c r="H6872" s="3"/>
      <c r="I6872" s="2"/>
      <c r="J6872"/>
      <c r="K6872"/>
      <c r="L6872"/>
      <c r="M6872"/>
      <c r="N6872"/>
      <c r="O6872"/>
      <c r="P6872"/>
      <c r="Q6872"/>
      <c r="R6872"/>
      <c r="S6872"/>
      <c r="T6872"/>
      <c r="U6872"/>
      <c r="V6872" s="2"/>
    </row>
    <row r="6873" spans="2:22" x14ac:dyDescent="0.2">
      <c r="B6873" s="2"/>
      <c r="C6873" s="2"/>
      <c r="D6873" s="2"/>
      <c r="E6873" s="2"/>
      <c r="F6873" s="2"/>
      <c r="G6873" s="3"/>
      <c r="H6873" s="3"/>
      <c r="I6873" s="2"/>
      <c r="J6873"/>
      <c r="K6873"/>
      <c r="L6873"/>
      <c r="M6873"/>
      <c r="N6873"/>
      <c r="O6873"/>
      <c r="P6873"/>
      <c r="Q6873"/>
      <c r="R6873"/>
      <c r="S6873"/>
      <c r="T6873"/>
      <c r="U6873"/>
      <c r="V6873" s="2"/>
    </row>
    <row r="6874" spans="2:22" x14ac:dyDescent="0.2">
      <c r="B6874" s="2"/>
      <c r="C6874" s="2"/>
      <c r="D6874" s="2"/>
      <c r="E6874" s="2"/>
      <c r="F6874" s="2"/>
      <c r="G6874" s="3"/>
      <c r="H6874" s="3"/>
      <c r="I6874" s="2"/>
      <c r="J6874"/>
      <c r="K6874"/>
      <c r="L6874"/>
      <c r="M6874"/>
      <c r="N6874"/>
      <c r="O6874"/>
      <c r="P6874"/>
      <c r="Q6874"/>
      <c r="R6874"/>
      <c r="S6874"/>
      <c r="T6874"/>
      <c r="U6874"/>
      <c r="V6874" s="2"/>
    </row>
    <row r="6875" spans="2:22" x14ac:dyDescent="0.2">
      <c r="B6875" s="2"/>
      <c r="C6875" s="2"/>
      <c r="D6875" s="2"/>
      <c r="E6875" s="2"/>
      <c r="F6875" s="2"/>
      <c r="G6875" s="3"/>
      <c r="H6875" s="3"/>
      <c r="I6875" s="2"/>
      <c r="J6875"/>
      <c r="K6875"/>
      <c r="L6875"/>
      <c r="M6875"/>
      <c r="N6875"/>
      <c r="O6875"/>
      <c r="P6875"/>
      <c r="Q6875"/>
      <c r="R6875"/>
      <c r="S6875"/>
      <c r="T6875"/>
      <c r="U6875"/>
      <c r="V6875" s="2"/>
    </row>
    <row r="6876" spans="2:22" x14ac:dyDescent="0.2">
      <c r="B6876" s="2"/>
      <c r="C6876" s="2"/>
      <c r="D6876" s="2"/>
      <c r="E6876" s="2"/>
      <c r="F6876" s="2"/>
      <c r="G6876" s="3"/>
      <c r="H6876" s="3"/>
      <c r="I6876" s="2"/>
      <c r="J6876"/>
      <c r="K6876"/>
      <c r="L6876"/>
      <c r="M6876"/>
      <c r="N6876"/>
      <c r="O6876"/>
      <c r="P6876"/>
      <c r="Q6876"/>
      <c r="R6876"/>
      <c r="S6876"/>
      <c r="T6876"/>
      <c r="U6876"/>
      <c r="V6876" s="2"/>
    </row>
    <row r="6877" spans="2:22" x14ac:dyDescent="0.2">
      <c r="B6877" s="2"/>
      <c r="C6877" s="2"/>
      <c r="D6877" s="2"/>
      <c r="E6877" s="2"/>
      <c r="F6877" s="2"/>
      <c r="G6877" s="3"/>
      <c r="H6877" s="3"/>
      <c r="I6877" s="2"/>
      <c r="J6877"/>
      <c r="K6877"/>
      <c r="L6877"/>
      <c r="M6877"/>
      <c r="N6877"/>
      <c r="O6877"/>
      <c r="P6877"/>
      <c r="Q6877"/>
      <c r="R6877"/>
      <c r="S6877"/>
      <c r="T6877"/>
      <c r="U6877"/>
      <c r="V6877" s="2"/>
    </row>
    <row r="6878" spans="2:22" x14ac:dyDescent="0.2">
      <c r="B6878" s="2"/>
      <c r="C6878" s="2"/>
      <c r="D6878" s="2"/>
      <c r="E6878" s="2"/>
      <c r="F6878" s="2"/>
      <c r="G6878" s="3"/>
      <c r="H6878" s="3"/>
      <c r="I6878" s="2"/>
      <c r="J6878"/>
      <c r="K6878"/>
      <c r="L6878"/>
      <c r="M6878"/>
      <c r="N6878"/>
      <c r="O6878"/>
      <c r="P6878"/>
      <c r="Q6878"/>
      <c r="R6878"/>
      <c r="S6878"/>
      <c r="T6878"/>
      <c r="U6878"/>
      <c r="V6878" s="2"/>
    </row>
    <row r="6879" spans="2:22" x14ac:dyDescent="0.2">
      <c r="B6879" s="2"/>
      <c r="C6879" s="2"/>
      <c r="D6879" s="2"/>
      <c r="E6879" s="2"/>
      <c r="F6879" s="2"/>
      <c r="G6879" s="3"/>
      <c r="H6879" s="3"/>
      <c r="I6879" s="2"/>
      <c r="J6879"/>
      <c r="K6879"/>
      <c r="L6879"/>
      <c r="M6879"/>
      <c r="N6879"/>
      <c r="O6879"/>
      <c r="P6879"/>
      <c r="Q6879"/>
      <c r="R6879"/>
      <c r="S6879"/>
      <c r="T6879"/>
      <c r="U6879"/>
      <c r="V6879" s="2"/>
    </row>
    <row r="6880" spans="2:22" x14ac:dyDescent="0.2">
      <c r="B6880" s="2"/>
      <c r="C6880" s="2"/>
      <c r="D6880" s="2"/>
      <c r="E6880" s="2"/>
      <c r="F6880" s="2"/>
      <c r="G6880" s="3"/>
      <c r="H6880" s="3"/>
      <c r="I6880" s="2"/>
      <c r="J6880"/>
      <c r="K6880"/>
      <c r="L6880"/>
      <c r="M6880"/>
      <c r="N6880"/>
      <c r="O6880"/>
      <c r="P6880"/>
      <c r="Q6880"/>
      <c r="R6880"/>
      <c r="S6880"/>
      <c r="T6880"/>
      <c r="U6880"/>
      <c r="V6880" s="2"/>
    </row>
    <row r="6881" spans="2:22" x14ac:dyDescent="0.2">
      <c r="B6881" s="2"/>
      <c r="C6881" s="2"/>
      <c r="D6881" s="2"/>
      <c r="E6881" s="2"/>
      <c r="F6881" s="2"/>
      <c r="G6881" s="3"/>
      <c r="H6881" s="3"/>
      <c r="I6881" s="2"/>
      <c r="J6881"/>
      <c r="K6881"/>
      <c r="L6881"/>
      <c r="M6881"/>
      <c r="N6881"/>
      <c r="O6881"/>
      <c r="P6881"/>
      <c r="Q6881"/>
      <c r="R6881"/>
      <c r="S6881"/>
      <c r="T6881"/>
      <c r="U6881"/>
      <c r="V6881" s="2"/>
    </row>
    <row r="6882" spans="2:22" x14ac:dyDescent="0.2">
      <c r="B6882" s="2"/>
      <c r="C6882" s="2"/>
      <c r="D6882" s="2"/>
      <c r="E6882" s="2"/>
      <c r="F6882" s="2"/>
      <c r="G6882" s="3"/>
      <c r="H6882" s="3"/>
      <c r="I6882" s="2"/>
      <c r="J6882"/>
      <c r="K6882"/>
      <c r="L6882"/>
      <c r="M6882"/>
      <c r="N6882"/>
      <c r="O6882"/>
      <c r="P6882"/>
      <c r="Q6882"/>
      <c r="R6882"/>
      <c r="S6882"/>
      <c r="T6882"/>
      <c r="U6882"/>
      <c r="V6882" s="2"/>
    </row>
    <row r="6883" spans="2:22" x14ac:dyDescent="0.2">
      <c r="B6883" s="2"/>
      <c r="C6883" s="2"/>
      <c r="D6883" s="2"/>
      <c r="E6883" s="2"/>
      <c r="F6883" s="2"/>
      <c r="G6883" s="3"/>
      <c r="H6883" s="3"/>
      <c r="I6883" s="2"/>
      <c r="J6883"/>
      <c r="K6883"/>
      <c r="L6883"/>
      <c r="M6883"/>
      <c r="N6883"/>
      <c r="O6883"/>
      <c r="P6883"/>
      <c r="Q6883"/>
      <c r="R6883"/>
      <c r="S6883"/>
      <c r="T6883"/>
      <c r="U6883"/>
      <c r="V6883" s="2"/>
    </row>
    <row r="6884" spans="2:22" x14ac:dyDescent="0.2">
      <c r="B6884" s="2"/>
      <c r="C6884" s="2"/>
      <c r="D6884" s="2"/>
      <c r="E6884" s="2"/>
      <c r="F6884" s="2"/>
      <c r="G6884" s="3"/>
      <c r="H6884" s="3"/>
      <c r="I6884" s="2"/>
      <c r="J6884"/>
      <c r="K6884"/>
      <c r="L6884"/>
      <c r="M6884"/>
      <c r="N6884"/>
      <c r="O6884"/>
      <c r="P6884"/>
      <c r="Q6884"/>
      <c r="R6884"/>
      <c r="S6884"/>
      <c r="T6884"/>
      <c r="U6884"/>
      <c r="V6884" s="2"/>
    </row>
    <row r="6885" spans="2:22" x14ac:dyDescent="0.2">
      <c r="B6885" s="2"/>
      <c r="C6885" s="2"/>
      <c r="D6885" s="2"/>
      <c r="E6885" s="2"/>
      <c r="F6885" s="2"/>
      <c r="G6885" s="3"/>
      <c r="H6885" s="3"/>
      <c r="I6885" s="2"/>
      <c r="J6885"/>
      <c r="K6885"/>
      <c r="L6885"/>
      <c r="M6885"/>
      <c r="N6885"/>
      <c r="O6885"/>
      <c r="P6885"/>
      <c r="Q6885"/>
      <c r="R6885"/>
      <c r="S6885"/>
      <c r="T6885"/>
      <c r="U6885"/>
      <c r="V6885" s="2"/>
    </row>
    <row r="6886" spans="2:22" x14ac:dyDescent="0.2">
      <c r="B6886" s="2"/>
      <c r="C6886" s="2"/>
      <c r="D6886" s="2"/>
      <c r="E6886" s="2"/>
      <c r="F6886" s="2"/>
      <c r="G6886" s="3"/>
      <c r="H6886" s="3"/>
      <c r="I6886" s="2"/>
      <c r="J6886"/>
      <c r="K6886"/>
      <c r="L6886"/>
      <c r="M6886"/>
      <c r="N6886"/>
      <c r="O6886"/>
      <c r="P6886"/>
      <c r="Q6886"/>
      <c r="R6886"/>
      <c r="S6886"/>
      <c r="T6886"/>
      <c r="U6886"/>
      <c r="V6886" s="2"/>
    </row>
    <row r="6887" spans="2:22" x14ac:dyDescent="0.2">
      <c r="B6887" s="2"/>
      <c r="C6887" s="2"/>
      <c r="D6887" s="2"/>
      <c r="E6887" s="2"/>
      <c r="F6887" s="2"/>
      <c r="G6887" s="3"/>
      <c r="H6887" s="3"/>
      <c r="I6887" s="2"/>
      <c r="J6887"/>
      <c r="K6887"/>
      <c r="L6887"/>
      <c r="M6887"/>
      <c r="N6887"/>
      <c r="O6887"/>
      <c r="P6887"/>
      <c r="Q6887"/>
      <c r="R6887"/>
      <c r="S6887"/>
      <c r="T6887"/>
      <c r="U6887"/>
      <c r="V6887" s="2"/>
    </row>
    <row r="6888" spans="2:22" x14ac:dyDescent="0.2">
      <c r="B6888" s="2"/>
      <c r="C6888" s="2"/>
      <c r="D6888" s="2"/>
      <c r="E6888" s="2"/>
      <c r="F6888" s="2"/>
      <c r="G6888" s="3"/>
      <c r="H6888" s="3"/>
      <c r="I6888" s="2"/>
      <c r="J6888"/>
      <c r="K6888"/>
      <c r="L6888"/>
      <c r="M6888"/>
      <c r="N6888"/>
      <c r="O6888"/>
      <c r="P6888"/>
      <c r="Q6888"/>
      <c r="R6888"/>
      <c r="S6888"/>
      <c r="T6888"/>
      <c r="U6888"/>
      <c r="V6888" s="2"/>
    </row>
    <row r="6889" spans="2:22" x14ac:dyDescent="0.2">
      <c r="B6889" s="2"/>
      <c r="C6889" s="2"/>
      <c r="D6889" s="2"/>
      <c r="E6889" s="2"/>
      <c r="F6889" s="2"/>
      <c r="G6889" s="3"/>
      <c r="H6889" s="3"/>
      <c r="I6889" s="2"/>
      <c r="J6889"/>
      <c r="K6889"/>
      <c r="L6889"/>
      <c r="M6889"/>
      <c r="N6889"/>
      <c r="O6889"/>
      <c r="P6889"/>
      <c r="Q6889"/>
      <c r="R6889"/>
      <c r="S6889"/>
      <c r="T6889"/>
      <c r="U6889"/>
      <c r="V6889" s="2"/>
    </row>
    <row r="6890" spans="2:22" x14ac:dyDescent="0.2">
      <c r="B6890" s="2"/>
      <c r="C6890" s="2"/>
      <c r="D6890" s="2"/>
      <c r="E6890" s="2"/>
      <c r="F6890" s="2"/>
      <c r="G6890" s="3"/>
      <c r="H6890" s="3"/>
      <c r="I6890" s="2"/>
      <c r="J6890"/>
      <c r="K6890"/>
      <c r="L6890"/>
      <c r="M6890"/>
      <c r="N6890"/>
      <c r="O6890"/>
      <c r="P6890"/>
      <c r="Q6890"/>
      <c r="R6890"/>
      <c r="S6890"/>
      <c r="T6890"/>
      <c r="U6890"/>
      <c r="V6890" s="2"/>
    </row>
    <row r="6891" spans="2:22" x14ac:dyDescent="0.2">
      <c r="B6891" s="2"/>
      <c r="C6891" s="2"/>
      <c r="D6891" s="2"/>
      <c r="E6891" s="2"/>
      <c r="F6891" s="2"/>
      <c r="G6891" s="3"/>
      <c r="H6891" s="3"/>
      <c r="I6891" s="2"/>
      <c r="J6891"/>
      <c r="K6891"/>
      <c r="L6891"/>
      <c r="M6891"/>
      <c r="N6891"/>
      <c r="O6891"/>
      <c r="P6891"/>
      <c r="Q6891"/>
      <c r="R6891"/>
      <c r="S6891"/>
      <c r="T6891"/>
      <c r="U6891"/>
      <c r="V6891" s="2"/>
    </row>
    <row r="6892" spans="2:22" x14ac:dyDescent="0.2">
      <c r="B6892" s="2"/>
      <c r="C6892" s="2"/>
      <c r="D6892" s="2"/>
      <c r="E6892" s="2"/>
      <c r="F6892" s="2"/>
      <c r="G6892" s="3"/>
      <c r="H6892" s="3"/>
      <c r="I6892" s="2"/>
      <c r="J6892"/>
      <c r="K6892"/>
      <c r="L6892"/>
      <c r="M6892"/>
      <c r="N6892"/>
      <c r="O6892"/>
      <c r="P6892"/>
      <c r="Q6892"/>
      <c r="R6892"/>
      <c r="S6892"/>
      <c r="T6892"/>
      <c r="U6892"/>
      <c r="V6892" s="2"/>
    </row>
    <row r="6893" spans="2:22" x14ac:dyDescent="0.2">
      <c r="B6893" s="2"/>
      <c r="C6893" s="2"/>
      <c r="D6893" s="2"/>
      <c r="E6893" s="2"/>
      <c r="F6893" s="2"/>
      <c r="G6893" s="3"/>
      <c r="H6893" s="3"/>
      <c r="I6893" s="2"/>
      <c r="J6893"/>
      <c r="K6893"/>
      <c r="L6893"/>
      <c r="M6893"/>
      <c r="N6893"/>
      <c r="O6893"/>
      <c r="P6893"/>
      <c r="Q6893"/>
      <c r="R6893"/>
      <c r="S6893"/>
      <c r="T6893"/>
      <c r="U6893"/>
      <c r="V6893" s="2"/>
    </row>
    <row r="6894" spans="2:22" x14ac:dyDescent="0.2">
      <c r="B6894" s="2"/>
      <c r="C6894" s="2"/>
      <c r="D6894" s="2"/>
      <c r="E6894" s="2"/>
      <c r="F6894" s="2"/>
      <c r="G6894" s="3"/>
      <c r="H6894" s="3"/>
      <c r="I6894" s="2"/>
      <c r="J6894"/>
      <c r="K6894"/>
      <c r="L6894"/>
      <c r="M6894"/>
      <c r="N6894"/>
      <c r="O6894"/>
      <c r="P6894"/>
      <c r="Q6894"/>
      <c r="R6894"/>
      <c r="S6894"/>
      <c r="T6894"/>
      <c r="U6894"/>
      <c r="V6894" s="2"/>
    </row>
    <row r="6895" spans="2:22" x14ac:dyDescent="0.2">
      <c r="B6895" s="2"/>
      <c r="C6895" s="2"/>
      <c r="D6895" s="2"/>
      <c r="E6895" s="2"/>
      <c r="F6895" s="2"/>
      <c r="G6895" s="3"/>
      <c r="H6895" s="3"/>
      <c r="I6895" s="2"/>
      <c r="J6895"/>
      <c r="K6895"/>
      <c r="L6895"/>
      <c r="M6895"/>
      <c r="N6895"/>
      <c r="O6895"/>
      <c r="P6895"/>
      <c r="Q6895"/>
      <c r="R6895"/>
      <c r="S6895"/>
      <c r="T6895"/>
      <c r="U6895"/>
      <c r="V6895" s="2"/>
    </row>
    <row r="6896" spans="2:22" x14ac:dyDescent="0.2">
      <c r="B6896" s="2"/>
      <c r="C6896" s="2"/>
      <c r="D6896" s="2"/>
      <c r="E6896" s="2"/>
      <c r="F6896" s="2"/>
      <c r="G6896" s="3"/>
      <c r="H6896" s="3"/>
      <c r="I6896" s="2"/>
      <c r="J6896"/>
      <c r="K6896"/>
      <c r="L6896"/>
      <c r="M6896"/>
      <c r="N6896"/>
      <c r="O6896"/>
      <c r="P6896"/>
      <c r="Q6896"/>
      <c r="R6896"/>
      <c r="S6896"/>
      <c r="T6896"/>
      <c r="U6896"/>
      <c r="V6896" s="2"/>
    </row>
    <row r="6897" spans="2:22" x14ac:dyDescent="0.2">
      <c r="B6897" s="2"/>
      <c r="C6897" s="2"/>
      <c r="D6897" s="2"/>
      <c r="E6897" s="2"/>
      <c r="F6897" s="2"/>
      <c r="G6897" s="3"/>
      <c r="H6897" s="3"/>
      <c r="I6897" s="2"/>
      <c r="J6897"/>
      <c r="K6897"/>
      <c r="L6897"/>
      <c r="M6897"/>
      <c r="N6897"/>
      <c r="O6897"/>
      <c r="P6897"/>
      <c r="Q6897"/>
      <c r="R6897"/>
      <c r="S6897"/>
      <c r="T6897"/>
      <c r="U6897"/>
      <c r="V6897" s="2"/>
    </row>
    <row r="6898" spans="2:22" x14ac:dyDescent="0.2">
      <c r="B6898" s="2"/>
      <c r="C6898" s="2"/>
      <c r="D6898" s="2"/>
      <c r="E6898" s="2"/>
      <c r="F6898" s="2"/>
      <c r="G6898" s="3"/>
      <c r="H6898" s="3"/>
      <c r="I6898" s="2"/>
      <c r="J6898"/>
      <c r="K6898"/>
      <c r="L6898"/>
      <c r="M6898"/>
      <c r="N6898"/>
      <c r="O6898"/>
      <c r="P6898"/>
      <c r="Q6898"/>
      <c r="R6898"/>
      <c r="S6898"/>
      <c r="T6898"/>
      <c r="U6898"/>
      <c r="V6898" s="2"/>
    </row>
    <row r="6899" spans="2:22" x14ac:dyDescent="0.2">
      <c r="B6899" s="2"/>
      <c r="C6899" s="2"/>
      <c r="D6899" s="2"/>
      <c r="E6899" s="2"/>
      <c r="F6899" s="2"/>
      <c r="G6899" s="3"/>
      <c r="H6899" s="3"/>
      <c r="I6899" s="2"/>
      <c r="J6899"/>
      <c r="K6899"/>
      <c r="L6899"/>
      <c r="M6899"/>
      <c r="N6899"/>
      <c r="O6899"/>
      <c r="P6899"/>
      <c r="Q6899"/>
      <c r="R6899"/>
      <c r="S6899"/>
      <c r="T6899"/>
      <c r="U6899"/>
      <c r="V6899" s="2"/>
    </row>
    <row r="6900" spans="2:22" x14ac:dyDescent="0.2">
      <c r="B6900" s="2"/>
      <c r="C6900" s="2"/>
      <c r="D6900" s="2"/>
      <c r="E6900" s="2"/>
      <c r="F6900" s="2"/>
      <c r="G6900" s="3"/>
      <c r="H6900" s="3"/>
      <c r="I6900" s="2"/>
      <c r="J6900"/>
      <c r="K6900"/>
      <c r="L6900"/>
      <c r="M6900"/>
      <c r="N6900"/>
      <c r="O6900"/>
      <c r="P6900"/>
      <c r="Q6900"/>
      <c r="R6900"/>
      <c r="S6900"/>
      <c r="T6900"/>
      <c r="U6900"/>
      <c r="V6900" s="2"/>
    </row>
    <row r="6901" spans="2:22" x14ac:dyDescent="0.2">
      <c r="B6901" s="2"/>
      <c r="C6901" s="2"/>
      <c r="D6901" s="2"/>
      <c r="E6901" s="2"/>
      <c r="F6901" s="2"/>
      <c r="G6901" s="3"/>
      <c r="H6901" s="3"/>
      <c r="I6901" s="2"/>
      <c r="J6901"/>
      <c r="K6901"/>
      <c r="L6901"/>
      <c r="M6901"/>
      <c r="N6901"/>
      <c r="O6901"/>
      <c r="P6901"/>
      <c r="Q6901"/>
      <c r="R6901"/>
      <c r="S6901"/>
      <c r="T6901"/>
      <c r="U6901"/>
      <c r="V6901" s="2"/>
    </row>
    <row r="6902" spans="2:22" x14ac:dyDescent="0.2">
      <c r="B6902" s="2"/>
      <c r="C6902" s="2"/>
      <c r="D6902" s="2"/>
      <c r="E6902" s="2"/>
      <c r="F6902" s="2"/>
      <c r="G6902" s="3"/>
      <c r="H6902" s="3"/>
      <c r="I6902" s="2"/>
      <c r="J6902"/>
      <c r="K6902"/>
      <c r="L6902"/>
      <c r="M6902"/>
      <c r="N6902"/>
      <c r="O6902"/>
      <c r="P6902"/>
      <c r="Q6902"/>
      <c r="R6902"/>
      <c r="S6902"/>
      <c r="T6902"/>
      <c r="U6902"/>
      <c r="V6902" s="2"/>
    </row>
    <row r="6903" spans="2:22" x14ac:dyDescent="0.2">
      <c r="B6903" s="2"/>
      <c r="C6903" s="2"/>
      <c r="D6903" s="2"/>
      <c r="E6903" s="2"/>
      <c r="F6903" s="2"/>
      <c r="G6903" s="3"/>
      <c r="H6903" s="3"/>
      <c r="I6903" s="2"/>
      <c r="J6903"/>
      <c r="K6903"/>
      <c r="L6903"/>
      <c r="M6903"/>
      <c r="N6903"/>
      <c r="O6903"/>
      <c r="P6903"/>
      <c r="Q6903"/>
      <c r="R6903"/>
      <c r="S6903"/>
      <c r="T6903"/>
      <c r="U6903"/>
      <c r="V6903" s="2"/>
    </row>
    <row r="6904" spans="2:22" x14ac:dyDescent="0.2">
      <c r="B6904" s="2"/>
      <c r="C6904" s="2"/>
      <c r="D6904" s="2"/>
      <c r="E6904" s="2"/>
      <c r="F6904" s="2"/>
      <c r="G6904" s="3"/>
      <c r="H6904" s="3"/>
      <c r="I6904" s="2"/>
      <c r="J6904"/>
      <c r="K6904"/>
      <c r="L6904"/>
      <c r="M6904"/>
      <c r="N6904"/>
      <c r="O6904"/>
      <c r="P6904"/>
      <c r="Q6904"/>
      <c r="R6904"/>
      <c r="S6904"/>
      <c r="T6904"/>
      <c r="U6904"/>
      <c r="V6904" s="2"/>
    </row>
    <row r="6905" spans="2:22" x14ac:dyDescent="0.2">
      <c r="B6905" s="2"/>
      <c r="C6905" s="2"/>
      <c r="D6905" s="2"/>
      <c r="E6905" s="2"/>
      <c r="F6905" s="2"/>
      <c r="G6905" s="3"/>
      <c r="H6905" s="3"/>
      <c r="I6905" s="2"/>
      <c r="J6905"/>
      <c r="K6905"/>
      <c r="L6905"/>
      <c r="M6905"/>
      <c r="N6905"/>
      <c r="O6905"/>
      <c r="P6905"/>
      <c r="Q6905"/>
      <c r="R6905"/>
      <c r="S6905"/>
      <c r="T6905"/>
      <c r="U6905"/>
      <c r="V6905" s="2"/>
    </row>
    <row r="6906" spans="2:22" x14ac:dyDescent="0.2">
      <c r="B6906" s="2"/>
      <c r="C6906" s="2"/>
      <c r="D6906" s="2"/>
      <c r="E6906" s="2"/>
      <c r="F6906" s="2"/>
      <c r="G6906" s="3"/>
      <c r="H6906" s="3"/>
      <c r="I6906" s="2"/>
      <c r="J6906"/>
      <c r="K6906"/>
      <c r="L6906"/>
      <c r="M6906"/>
      <c r="N6906"/>
      <c r="O6906"/>
      <c r="P6906"/>
      <c r="Q6906"/>
      <c r="R6906"/>
      <c r="S6906"/>
      <c r="T6906"/>
      <c r="U6906"/>
      <c r="V6906" s="2"/>
    </row>
    <row r="6907" spans="2:22" x14ac:dyDescent="0.2">
      <c r="B6907" s="2"/>
      <c r="C6907" s="2"/>
      <c r="D6907" s="2"/>
      <c r="E6907" s="2"/>
      <c r="F6907" s="2"/>
      <c r="G6907" s="3"/>
      <c r="H6907" s="3"/>
      <c r="I6907" s="2"/>
      <c r="J6907"/>
      <c r="K6907"/>
      <c r="L6907"/>
      <c r="M6907"/>
      <c r="N6907"/>
      <c r="O6907"/>
      <c r="P6907"/>
      <c r="Q6907"/>
      <c r="R6907"/>
      <c r="S6907"/>
      <c r="T6907"/>
      <c r="U6907"/>
      <c r="V6907" s="2"/>
    </row>
    <row r="6908" spans="2:22" x14ac:dyDescent="0.2">
      <c r="B6908" s="2"/>
      <c r="C6908" s="2"/>
      <c r="D6908" s="2"/>
      <c r="E6908" s="2"/>
      <c r="F6908" s="2"/>
      <c r="G6908" s="3"/>
      <c r="H6908" s="3"/>
      <c r="I6908" s="2"/>
      <c r="J6908"/>
      <c r="K6908"/>
      <c r="L6908"/>
      <c r="M6908"/>
      <c r="N6908"/>
      <c r="O6908"/>
      <c r="P6908"/>
      <c r="Q6908"/>
      <c r="R6908"/>
      <c r="S6908"/>
      <c r="T6908"/>
      <c r="U6908"/>
      <c r="V6908" s="2"/>
    </row>
    <row r="6909" spans="2:22" x14ac:dyDescent="0.2">
      <c r="B6909" s="2"/>
      <c r="C6909" s="2"/>
      <c r="D6909" s="2"/>
      <c r="E6909" s="2"/>
      <c r="F6909" s="2"/>
      <c r="G6909" s="3"/>
      <c r="H6909" s="3"/>
      <c r="I6909" s="2"/>
      <c r="J6909"/>
      <c r="K6909"/>
      <c r="L6909"/>
      <c r="M6909"/>
      <c r="N6909"/>
      <c r="O6909"/>
      <c r="P6909"/>
      <c r="Q6909"/>
      <c r="R6909"/>
      <c r="S6909"/>
      <c r="T6909"/>
      <c r="U6909"/>
      <c r="V6909" s="2"/>
    </row>
    <row r="6910" spans="2:22" x14ac:dyDescent="0.2">
      <c r="B6910" s="2"/>
      <c r="C6910" s="2"/>
      <c r="D6910" s="2"/>
      <c r="E6910" s="2"/>
      <c r="F6910" s="2"/>
      <c r="G6910" s="3"/>
      <c r="H6910" s="3"/>
      <c r="I6910" s="2"/>
      <c r="J6910"/>
      <c r="K6910"/>
      <c r="L6910"/>
      <c r="M6910"/>
      <c r="N6910"/>
      <c r="O6910"/>
      <c r="P6910"/>
      <c r="Q6910"/>
      <c r="R6910"/>
      <c r="S6910"/>
      <c r="T6910"/>
      <c r="U6910"/>
      <c r="V6910" s="2"/>
    </row>
    <row r="6911" spans="2:22" x14ac:dyDescent="0.2">
      <c r="B6911" s="2"/>
      <c r="C6911" s="2"/>
      <c r="D6911" s="2"/>
      <c r="E6911" s="2"/>
      <c r="F6911" s="2"/>
      <c r="G6911" s="3"/>
      <c r="H6911" s="3"/>
      <c r="I6911" s="2"/>
      <c r="J6911"/>
      <c r="K6911"/>
      <c r="L6911"/>
      <c r="M6911"/>
      <c r="N6911"/>
      <c r="O6911"/>
      <c r="P6911"/>
      <c r="Q6911"/>
      <c r="R6911"/>
      <c r="S6911"/>
      <c r="T6911"/>
      <c r="U6911"/>
      <c r="V6911" s="2"/>
    </row>
    <row r="6912" spans="2:22" x14ac:dyDescent="0.2">
      <c r="B6912" s="2"/>
      <c r="C6912" s="2"/>
      <c r="D6912" s="2"/>
      <c r="E6912" s="2"/>
      <c r="F6912" s="2"/>
      <c r="G6912" s="3"/>
      <c r="H6912" s="3"/>
      <c r="I6912" s="2"/>
      <c r="J6912"/>
      <c r="K6912"/>
      <c r="L6912"/>
      <c r="M6912"/>
      <c r="N6912"/>
      <c r="O6912"/>
      <c r="P6912"/>
      <c r="Q6912"/>
      <c r="R6912"/>
      <c r="S6912"/>
      <c r="T6912"/>
      <c r="U6912"/>
      <c r="V6912" s="2"/>
    </row>
    <row r="6913" spans="2:22" x14ac:dyDescent="0.2">
      <c r="B6913" s="2"/>
      <c r="C6913" s="2"/>
      <c r="D6913" s="2"/>
      <c r="E6913" s="2"/>
      <c r="F6913" s="2"/>
      <c r="G6913" s="3"/>
      <c r="H6913" s="3"/>
      <c r="I6913" s="2"/>
      <c r="J6913"/>
      <c r="K6913"/>
      <c r="L6913"/>
      <c r="M6913"/>
      <c r="N6913"/>
      <c r="O6913"/>
      <c r="P6913"/>
      <c r="Q6913"/>
      <c r="R6913"/>
      <c r="S6913"/>
      <c r="T6913"/>
      <c r="U6913"/>
      <c r="V6913" s="2"/>
    </row>
    <row r="6914" spans="2:22" x14ac:dyDescent="0.2">
      <c r="B6914" s="2"/>
      <c r="C6914" s="2"/>
      <c r="D6914" s="2"/>
      <c r="E6914" s="2"/>
      <c r="F6914" s="2"/>
      <c r="G6914" s="3"/>
      <c r="H6914" s="3"/>
      <c r="I6914" s="2"/>
      <c r="J6914"/>
      <c r="K6914"/>
      <c r="L6914"/>
      <c r="M6914"/>
      <c r="N6914"/>
      <c r="O6914"/>
      <c r="P6914"/>
      <c r="Q6914"/>
      <c r="R6914"/>
      <c r="S6914"/>
      <c r="T6914"/>
      <c r="U6914"/>
      <c r="V6914" s="2"/>
    </row>
    <row r="6915" spans="2:22" x14ac:dyDescent="0.2">
      <c r="B6915" s="2"/>
      <c r="C6915" s="2"/>
      <c r="D6915" s="2"/>
      <c r="E6915" s="2"/>
      <c r="F6915" s="2"/>
      <c r="G6915" s="3"/>
      <c r="H6915" s="3"/>
      <c r="I6915" s="2"/>
      <c r="J6915"/>
      <c r="K6915"/>
      <c r="L6915"/>
      <c r="M6915"/>
      <c r="N6915"/>
      <c r="O6915"/>
      <c r="P6915"/>
      <c r="Q6915"/>
      <c r="R6915"/>
      <c r="S6915"/>
      <c r="T6915"/>
      <c r="U6915"/>
      <c r="V6915" s="2"/>
    </row>
    <row r="6916" spans="2:22" x14ac:dyDescent="0.2">
      <c r="B6916" s="2"/>
      <c r="C6916" s="2"/>
      <c r="D6916" s="2"/>
      <c r="E6916" s="2"/>
      <c r="F6916" s="2"/>
      <c r="G6916" s="3"/>
      <c r="H6916" s="3"/>
      <c r="I6916" s="2"/>
      <c r="J6916"/>
      <c r="K6916"/>
      <c r="L6916"/>
      <c r="M6916"/>
      <c r="N6916"/>
      <c r="O6916"/>
      <c r="P6916"/>
      <c r="Q6916"/>
      <c r="R6916"/>
      <c r="S6916"/>
      <c r="T6916"/>
      <c r="U6916"/>
      <c r="V6916" s="2"/>
    </row>
    <row r="6917" spans="2:22" x14ac:dyDescent="0.2">
      <c r="B6917" s="2"/>
      <c r="C6917" s="2"/>
      <c r="D6917" s="2"/>
      <c r="E6917" s="2"/>
      <c r="F6917" s="2"/>
      <c r="G6917" s="3"/>
      <c r="H6917" s="3"/>
      <c r="I6917" s="2"/>
      <c r="J6917"/>
      <c r="K6917"/>
      <c r="L6917"/>
      <c r="M6917"/>
      <c r="N6917"/>
      <c r="O6917"/>
      <c r="P6917"/>
      <c r="Q6917"/>
      <c r="R6917"/>
      <c r="S6917"/>
      <c r="T6917"/>
      <c r="U6917"/>
      <c r="V6917" s="2"/>
    </row>
    <row r="6918" spans="2:22" x14ac:dyDescent="0.2">
      <c r="B6918" s="2"/>
      <c r="C6918" s="2"/>
      <c r="D6918" s="2"/>
      <c r="E6918" s="2"/>
      <c r="F6918" s="2"/>
      <c r="G6918" s="3"/>
      <c r="H6918" s="3"/>
      <c r="I6918" s="2"/>
      <c r="J6918"/>
      <c r="K6918"/>
      <c r="L6918"/>
      <c r="M6918"/>
      <c r="N6918"/>
      <c r="O6918"/>
      <c r="P6918"/>
      <c r="Q6918"/>
      <c r="R6918"/>
      <c r="S6918"/>
      <c r="T6918"/>
      <c r="U6918"/>
      <c r="V6918" s="2"/>
    </row>
    <row r="6919" spans="2:22" x14ac:dyDescent="0.2">
      <c r="B6919" s="2"/>
      <c r="C6919" s="2"/>
      <c r="D6919" s="2"/>
      <c r="E6919" s="2"/>
      <c r="F6919" s="2"/>
      <c r="G6919" s="3"/>
      <c r="H6919" s="3"/>
      <c r="I6919" s="2"/>
      <c r="J6919"/>
      <c r="K6919"/>
      <c r="L6919"/>
      <c r="M6919"/>
      <c r="N6919"/>
      <c r="O6919"/>
      <c r="P6919"/>
      <c r="Q6919"/>
      <c r="R6919"/>
      <c r="S6919"/>
      <c r="T6919"/>
      <c r="U6919"/>
      <c r="V6919" s="2"/>
    </row>
    <row r="6920" spans="2:22" x14ac:dyDescent="0.2">
      <c r="B6920" s="2"/>
      <c r="C6920" s="2"/>
      <c r="D6920" s="2"/>
      <c r="E6920" s="2"/>
      <c r="F6920" s="2"/>
      <c r="G6920" s="3"/>
      <c r="H6920" s="3"/>
      <c r="I6920" s="2"/>
      <c r="J6920"/>
      <c r="K6920"/>
      <c r="L6920"/>
      <c r="M6920"/>
      <c r="N6920"/>
      <c r="O6920"/>
      <c r="P6920"/>
      <c r="Q6920"/>
      <c r="R6920"/>
      <c r="S6920"/>
      <c r="T6920"/>
      <c r="U6920"/>
      <c r="V6920" s="2"/>
    </row>
    <row r="6921" spans="2:22" x14ac:dyDescent="0.2">
      <c r="B6921" s="2"/>
      <c r="C6921" s="2"/>
      <c r="D6921" s="2"/>
      <c r="E6921" s="2"/>
      <c r="F6921" s="2"/>
      <c r="G6921" s="3"/>
      <c r="H6921" s="3"/>
      <c r="I6921" s="2"/>
      <c r="J6921"/>
      <c r="K6921"/>
      <c r="L6921"/>
      <c r="M6921"/>
      <c r="N6921"/>
      <c r="O6921"/>
      <c r="P6921"/>
      <c r="Q6921"/>
      <c r="R6921"/>
      <c r="S6921"/>
      <c r="T6921"/>
      <c r="U6921"/>
      <c r="V6921" s="2"/>
    </row>
    <row r="6922" spans="2:22" x14ac:dyDescent="0.2">
      <c r="B6922" s="2"/>
      <c r="C6922" s="2"/>
      <c r="D6922" s="2"/>
      <c r="E6922" s="2"/>
      <c r="F6922" s="2"/>
      <c r="G6922" s="3"/>
      <c r="H6922" s="3"/>
      <c r="I6922" s="2"/>
      <c r="J6922"/>
      <c r="K6922"/>
      <c r="L6922"/>
      <c r="M6922"/>
      <c r="N6922"/>
      <c r="O6922"/>
      <c r="P6922"/>
      <c r="Q6922"/>
      <c r="R6922"/>
      <c r="S6922"/>
      <c r="T6922"/>
      <c r="U6922"/>
      <c r="V6922" s="2"/>
    </row>
    <row r="6923" spans="2:22" x14ac:dyDescent="0.2">
      <c r="B6923" s="2"/>
      <c r="C6923" s="2"/>
      <c r="D6923" s="2"/>
      <c r="E6923" s="2"/>
      <c r="F6923" s="2"/>
      <c r="G6923" s="3"/>
      <c r="H6923" s="3"/>
      <c r="I6923" s="2"/>
      <c r="J6923"/>
      <c r="K6923"/>
      <c r="L6923"/>
      <c r="M6923"/>
      <c r="N6923"/>
      <c r="O6923"/>
      <c r="P6923"/>
      <c r="Q6923"/>
      <c r="R6923"/>
      <c r="S6923"/>
      <c r="T6923"/>
      <c r="U6923"/>
      <c r="V6923" s="2"/>
    </row>
    <row r="6924" spans="2:22" x14ac:dyDescent="0.2">
      <c r="B6924" s="2"/>
      <c r="C6924" s="2"/>
      <c r="D6924" s="2"/>
      <c r="E6924" s="2"/>
      <c r="F6924" s="2"/>
      <c r="G6924" s="3"/>
      <c r="H6924" s="3"/>
      <c r="I6924" s="2"/>
      <c r="J6924"/>
      <c r="K6924"/>
      <c r="L6924"/>
      <c r="M6924"/>
      <c r="N6924"/>
      <c r="O6924"/>
      <c r="P6924"/>
      <c r="Q6924"/>
      <c r="R6924"/>
      <c r="S6924"/>
      <c r="T6924"/>
      <c r="U6924"/>
      <c r="V6924" s="2"/>
    </row>
    <row r="6925" spans="2:22" x14ac:dyDescent="0.2">
      <c r="B6925" s="2"/>
      <c r="C6925" s="2"/>
      <c r="D6925" s="2"/>
      <c r="E6925" s="2"/>
      <c r="F6925" s="2"/>
      <c r="G6925" s="3"/>
      <c r="H6925" s="3"/>
      <c r="I6925" s="2"/>
      <c r="J6925"/>
      <c r="K6925"/>
      <c r="L6925"/>
      <c r="M6925"/>
      <c r="N6925"/>
      <c r="O6925"/>
      <c r="P6925"/>
      <c r="Q6925"/>
      <c r="R6925"/>
      <c r="S6925"/>
      <c r="T6925"/>
      <c r="U6925"/>
      <c r="V6925" s="2"/>
    </row>
    <row r="6926" spans="2:22" x14ac:dyDescent="0.2">
      <c r="B6926" s="2"/>
      <c r="C6926" s="2"/>
      <c r="D6926" s="2"/>
      <c r="E6926" s="2"/>
      <c r="F6926" s="2"/>
      <c r="G6926" s="3"/>
      <c r="H6926" s="3"/>
      <c r="I6926" s="2"/>
      <c r="J6926"/>
      <c r="K6926"/>
      <c r="L6926"/>
      <c r="M6926"/>
      <c r="N6926"/>
      <c r="O6926"/>
      <c r="P6926"/>
      <c r="Q6926"/>
      <c r="R6926"/>
      <c r="S6926"/>
      <c r="T6926"/>
      <c r="U6926"/>
      <c r="V6926" s="2"/>
    </row>
    <row r="6927" spans="2:22" x14ac:dyDescent="0.2">
      <c r="B6927" s="2"/>
      <c r="C6927" s="2"/>
      <c r="D6927" s="2"/>
      <c r="E6927" s="2"/>
      <c r="F6927" s="2"/>
      <c r="G6927" s="3"/>
      <c r="H6927" s="3"/>
      <c r="I6927" s="2"/>
      <c r="J6927"/>
      <c r="K6927"/>
      <c r="L6927"/>
      <c r="M6927"/>
      <c r="N6927"/>
      <c r="O6927"/>
      <c r="P6927"/>
      <c r="Q6927"/>
      <c r="R6927"/>
      <c r="S6927"/>
      <c r="T6927"/>
      <c r="U6927"/>
      <c r="V6927" s="2"/>
    </row>
    <row r="6928" spans="2:22" x14ac:dyDescent="0.2">
      <c r="B6928" s="2"/>
      <c r="C6928" s="2"/>
      <c r="D6928" s="2"/>
      <c r="E6928" s="2"/>
      <c r="F6928" s="2"/>
      <c r="G6928" s="3"/>
      <c r="H6928" s="3"/>
      <c r="I6928" s="2"/>
      <c r="J6928"/>
      <c r="K6928"/>
      <c r="L6928"/>
      <c r="M6928"/>
      <c r="N6928"/>
      <c r="O6928"/>
      <c r="P6928"/>
      <c r="Q6928"/>
      <c r="R6928"/>
      <c r="S6928"/>
      <c r="T6928"/>
      <c r="U6928"/>
      <c r="V6928" s="2"/>
    </row>
    <row r="6929" spans="2:22" x14ac:dyDescent="0.2">
      <c r="B6929" s="2"/>
      <c r="C6929" s="2"/>
      <c r="D6929" s="2"/>
      <c r="E6929" s="2"/>
      <c r="F6929" s="2"/>
      <c r="G6929" s="3"/>
      <c r="H6929" s="3"/>
      <c r="I6929" s="2"/>
      <c r="J6929"/>
      <c r="K6929"/>
      <c r="L6929"/>
      <c r="M6929"/>
      <c r="N6929"/>
      <c r="O6929"/>
      <c r="P6929"/>
      <c r="Q6929"/>
      <c r="R6929"/>
      <c r="S6929"/>
      <c r="T6929"/>
      <c r="U6929"/>
      <c r="V6929" s="2"/>
    </row>
    <row r="6930" spans="2:22" x14ac:dyDescent="0.2">
      <c r="B6930" s="2"/>
      <c r="C6930" s="2"/>
      <c r="D6930" s="2"/>
      <c r="E6930" s="2"/>
      <c r="F6930" s="2"/>
      <c r="G6930" s="3"/>
      <c r="H6930" s="3"/>
      <c r="I6930" s="2"/>
      <c r="J6930"/>
      <c r="K6930"/>
      <c r="L6930"/>
      <c r="M6930"/>
      <c r="N6930"/>
      <c r="O6930"/>
      <c r="P6930"/>
      <c r="Q6930"/>
      <c r="R6930"/>
      <c r="S6930"/>
      <c r="T6930"/>
      <c r="U6930"/>
      <c r="V6930" s="2"/>
    </row>
    <row r="6931" spans="2:22" x14ac:dyDescent="0.2">
      <c r="B6931" s="2"/>
      <c r="C6931" s="2"/>
      <c r="D6931" s="2"/>
      <c r="E6931" s="2"/>
      <c r="F6931" s="2"/>
      <c r="G6931" s="3"/>
      <c r="H6931" s="3"/>
      <c r="I6931" s="2"/>
      <c r="J6931"/>
      <c r="K6931"/>
      <c r="L6931"/>
      <c r="M6931"/>
      <c r="N6931"/>
      <c r="O6931"/>
      <c r="P6931"/>
      <c r="Q6931"/>
      <c r="R6931"/>
      <c r="S6931"/>
      <c r="T6931"/>
      <c r="U6931"/>
      <c r="V6931" s="2"/>
    </row>
    <row r="6932" spans="2:22" x14ac:dyDescent="0.2">
      <c r="B6932" s="2"/>
      <c r="C6932" s="2"/>
      <c r="D6932" s="2"/>
      <c r="E6932" s="2"/>
      <c r="F6932" s="2"/>
      <c r="G6932" s="3"/>
      <c r="H6932" s="3"/>
      <c r="I6932" s="2"/>
      <c r="J6932"/>
      <c r="K6932"/>
      <c r="L6932"/>
      <c r="M6932"/>
      <c r="N6932"/>
      <c r="O6932"/>
      <c r="P6932"/>
      <c r="Q6932"/>
      <c r="R6932"/>
      <c r="S6932"/>
      <c r="T6932"/>
      <c r="U6932"/>
      <c r="V6932" s="2"/>
    </row>
    <row r="6933" spans="2:22" x14ac:dyDescent="0.2">
      <c r="B6933" s="2"/>
      <c r="C6933" s="2"/>
      <c r="D6933" s="2"/>
      <c r="E6933" s="2"/>
      <c r="F6933" s="2"/>
      <c r="G6933" s="3"/>
      <c r="H6933" s="3"/>
      <c r="I6933" s="2"/>
      <c r="J6933"/>
      <c r="K6933"/>
      <c r="L6933"/>
      <c r="M6933"/>
      <c r="N6933"/>
      <c r="O6933"/>
      <c r="P6933"/>
      <c r="Q6933"/>
      <c r="R6933"/>
      <c r="S6933"/>
      <c r="T6933"/>
      <c r="U6933"/>
      <c r="V6933" s="2"/>
    </row>
    <row r="6934" spans="2:22" x14ac:dyDescent="0.2">
      <c r="B6934" s="2"/>
      <c r="C6934" s="2"/>
      <c r="D6934" s="2"/>
      <c r="E6934" s="2"/>
      <c r="F6934" s="2"/>
      <c r="G6934" s="3"/>
      <c r="H6934" s="3"/>
      <c r="I6934" s="2"/>
      <c r="J6934"/>
      <c r="K6934"/>
      <c r="L6934"/>
      <c r="M6934"/>
      <c r="N6934"/>
      <c r="O6934"/>
      <c r="P6934"/>
      <c r="Q6934"/>
      <c r="R6934"/>
      <c r="S6934"/>
      <c r="T6934"/>
      <c r="U6934"/>
      <c r="V6934" s="2"/>
    </row>
    <row r="6935" spans="2:22" x14ac:dyDescent="0.2">
      <c r="B6935" s="2"/>
      <c r="C6935" s="2"/>
      <c r="D6935" s="2"/>
      <c r="E6935" s="2"/>
      <c r="F6935" s="2"/>
      <c r="G6935" s="3"/>
      <c r="H6935" s="3"/>
      <c r="I6935" s="2"/>
      <c r="J6935"/>
      <c r="K6935"/>
      <c r="L6935"/>
      <c r="M6935"/>
      <c r="N6935"/>
      <c r="O6935"/>
      <c r="P6935"/>
      <c r="Q6935"/>
      <c r="R6935"/>
      <c r="S6935"/>
      <c r="T6935"/>
      <c r="U6935"/>
      <c r="V6935" s="2"/>
    </row>
    <row r="6936" spans="2:22" x14ac:dyDescent="0.2">
      <c r="B6936" s="2"/>
      <c r="C6936" s="2"/>
      <c r="D6936" s="2"/>
      <c r="E6936" s="2"/>
      <c r="F6936" s="2"/>
      <c r="G6936" s="3"/>
      <c r="H6936" s="3"/>
      <c r="I6936" s="2"/>
      <c r="J6936"/>
      <c r="K6936"/>
      <c r="L6936"/>
      <c r="M6936"/>
      <c r="N6936"/>
      <c r="O6936"/>
      <c r="P6936"/>
      <c r="Q6936"/>
      <c r="R6936"/>
      <c r="S6936"/>
      <c r="T6936"/>
      <c r="U6936"/>
      <c r="V6936" s="2"/>
    </row>
    <row r="6937" spans="2:22" x14ac:dyDescent="0.2">
      <c r="B6937" s="2"/>
      <c r="C6937" s="2"/>
      <c r="D6937" s="2"/>
      <c r="E6937" s="2"/>
      <c r="F6937" s="2"/>
      <c r="G6937" s="3"/>
      <c r="H6937" s="3"/>
      <c r="I6937" s="2"/>
      <c r="J6937"/>
      <c r="K6937"/>
      <c r="L6937"/>
      <c r="M6937"/>
      <c r="N6937"/>
      <c r="O6937"/>
      <c r="P6937"/>
      <c r="Q6937"/>
      <c r="R6937"/>
      <c r="S6937"/>
      <c r="T6937"/>
      <c r="U6937"/>
      <c r="V6937" s="2"/>
    </row>
    <row r="6938" spans="2:22" x14ac:dyDescent="0.2">
      <c r="B6938" s="2"/>
      <c r="C6938" s="2"/>
      <c r="D6938" s="2"/>
      <c r="E6938" s="2"/>
      <c r="F6938" s="2"/>
      <c r="G6938" s="3"/>
      <c r="H6938" s="3"/>
      <c r="I6938" s="2"/>
      <c r="J6938"/>
      <c r="K6938"/>
      <c r="L6938"/>
      <c r="M6938"/>
      <c r="N6938"/>
      <c r="O6938"/>
      <c r="P6938"/>
      <c r="Q6938"/>
      <c r="R6938"/>
      <c r="S6938"/>
      <c r="T6938"/>
      <c r="U6938"/>
      <c r="V6938" s="2"/>
    </row>
    <row r="6939" spans="2:22" x14ac:dyDescent="0.2">
      <c r="B6939" s="2"/>
      <c r="C6939" s="2"/>
      <c r="D6939" s="2"/>
      <c r="E6939" s="2"/>
      <c r="F6939" s="2"/>
      <c r="G6939" s="3"/>
      <c r="H6939" s="3"/>
      <c r="I6939" s="2"/>
      <c r="J6939"/>
      <c r="K6939"/>
      <c r="L6939"/>
      <c r="M6939"/>
      <c r="N6939"/>
      <c r="O6939"/>
      <c r="P6939"/>
      <c r="Q6939"/>
      <c r="R6939"/>
      <c r="S6939"/>
      <c r="T6939"/>
      <c r="U6939"/>
      <c r="V6939" s="2"/>
    </row>
    <row r="6940" spans="2:22" x14ac:dyDescent="0.2">
      <c r="B6940" s="2"/>
      <c r="C6940" s="2"/>
      <c r="D6940" s="2"/>
      <c r="E6940" s="2"/>
      <c r="F6940" s="2"/>
      <c r="G6940" s="3"/>
      <c r="H6940" s="3"/>
      <c r="I6940" s="2"/>
      <c r="J6940"/>
      <c r="K6940"/>
      <c r="L6940"/>
      <c r="M6940"/>
      <c r="N6940"/>
      <c r="O6940"/>
      <c r="P6940"/>
      <c r="Q6940"/>
      <c r="R6940"/>
      <c r="S6940"/>
      <c r="T6940"/>
      <c r="U6940"/>
      <c r="V6940" s="2"/>
    </row>
    <row r="6941" spans="2:22" x14ac:dyDescent="0.2">
      <c r="B6941" s="2"/>
      <c r="C6941" s="2"/>
      <c r="D6941" s="2"/>
      <c r="E6941" s="2"/>
      <c r="F6941" s="2"/>
      <c r="G6941" s="3"/>
      <c r="H6941" s="3"/>
      <c r="I6941" s="2"/>
      <c r="J6941"/>
      <c r="K6941"/>
      <c r="L6941"/>
      <c r="M6941"/>
      <c r="N6941"/>
      <c r="O6941"/>
      <c r="P6941"/>
      <c r="Q6941"/>
      <c r="R6941"/>
      <c r="S6941"/>
      <c r="T6941"/>
      <c r="U6941"/>
      <c r="V6941" s="2"/>
    </row>
    <row r="6942" spans="2:22" x14ac:dyDescent="0.2">
      <c r="B6942" s="2"/>
      <c r="C6942" s="2"/>
      <c r="D6942" s="2"/>
      <c r="E6942" s="2"/>
      <c r="F6942" s="2"/>
      <c r="G6942" s="3"/>
      <c r="H6942" s="3"/>
      <c r="I6942" s="2"/>
      <c r="J6942"/>
      <c r="K6942"/>
      <c r="L6942"/>
      <c r="M6942"/>
      <c r="N6942"/>
      <c r="O6942"/>
      <c r="P6942"/>
      <c r="Q6942"/>
      <c r="R6942"/>
      <c r="S6942"/>
      <c r="T6942"/>
      <c r="U6942"/>
      <c r="V6942" s="2"/>
    </row>
    <row r="6943" spans="2:22" x14ac:dyDescent="0.2">
      <c r="B6943" s="2"/>
      <c r="C6943" s="2"/>
      <c r="D6943" s="2"/>
      <c r="E6943" s="2"/>
      <c r="F6943" s="2"/>
      <c r="G6943" s="3"/>
      <c r="H6943" s="3"/>
      <c r="I6943" s="2"/>
      <c r="J6943"/>
      <c r="K6943"/>
      <c r="L6943"/>
      <c r="M6943"/>
      <c r="N6943"/>
      <c r="O6943"/>
      <c r="P6943"/>
      <c r="Q6943"/>
      <c r="R6943"/>
      <c r="S6943"/>
      <c r="T6943"/>
      <c r="U6943"/>
      <c r="V6943" s="2"/>
    </row>
    <row r="6944" spans="2:22" x14ac:dyDescent="0.2">
      <c r="B6944" s="2"/>
      <c r="C6944" s="2"/>
      <c r="D6944" s="2"/>
      <c r="E6944" s="2"/>
      <c r="F6944" s="2"/>
      <c r="G6944" s="3"/>
      <c r="H6944" s="3"/>
      <c r="I6944" s="2"/>
      <c r="J6944"/>
      <c r="K6944"/>
      <c r="L6944"/>
      <c r="M6944"/>
      <c r="N6944"/>
      <c r="O6944"/>
      <c r="P6944"/>
      <c r="Q6944"/>
      <c r="R6944"/>
      <c r="S6944"/>
      <c r="T6944"/>
      <c r="U6944"/>
      <c r="V6944" s="2"/>
    </row>
    <row r="6945" spans="2:22" x14ac:dyDescent="0.2">
      <c r="B6945" s="2"/>
      <c r="C6945" s="2"/>
      <c r="D6945" s="2"/>
      <c r="E6945" s="2"/>
      <c r="F6945" s="2"/>
      <c r="G6945" s="3"/>
      <c r="H6945" s="3"/>
      <c r="I6945" s="2"/>
      <c r="J6945"/>
      <c r="K6945"/>
      <c r="L6945"/>
      <c r="M6945"/>
      <c r="N6945"/>
      <c r="O6945"/>
      <c r="P6945"/>
      <c r="Q6945"/>
      <c r="R6945"/>
      <c r="S6945"/>
      <c r="T6945"/>
      <c r="U6945"/>
      <c r="V6945" s="2"/>
    </row>
    <row r="6946" spans="2:22" x14ac:dyDescent="0.2">
      <c r="B6946" s="2"/>
      <c r="C6946" s="2"/>
      <c r="D6946" s="2"/>
      <c r="E6946" s="2"/>
      <c r="F6946" s="2"/>
      <c r="G6946" s="3"/>
      <c r="H6946" s="3"/>
      <c r="I6946" s="2"/>
      <c r="J6946"/>
      <c r="K6946"/>
      <c r="L6946"/>
      <c r="M6946"/>
      <c r="N6946"/>
      <c r="O6946"/>
      <c r="P6946"/>
      <c r="Q6946"/>
      <c r="R6946"/>
      <c r="S6946"/>
      <c r="T6946"/>
      <c r="U6946"/>
      <c r="V6946" s="2"/>
    </row>
    <row r="6947" spans="2:22" x14ac:dyDescent="0.2">
      <c r="B6947" s="2"/>
      <c r="C6947" s="2"/>
      <c r="D6947" s="2"/>
      <c r="E6947" s="2"/>
      <c r="F6947" s="2"/>
      <c r="G6947" s="3"/>
      <c r="H6947" s="3"/>
      <c r="I6947" s="2"/>
      <c r="J6947"/>
      <c r="K6947"/>
      <c r="L6947"/>
      <c r="M6947"/>
      <c r="N6947"/>
      <c r="O6947"/>
      <c r="P6947"/>
      <c r="Q6947"/>
      <c r="R6947"/>
      <c r="S6947"/>
      <c r="T6947"/>
      <c r="U6947"/>
      <c r="V6947" s="2"/>
    </row>
    <row r="6948" spans="2:22" x14ac:dyDescent="0.2">
      <c r="B6948" s="2"/>
      <c r="C6948" s="2"/>
      <c r="D6948" s="2"/>
      <c r="E6948" s="2"/>
      <c r="F6948" s="2"/>
      <c r="G6948" s="3"/>
      <c r="H6948" s="3"/>
      <c r="I6948" s="2"/>
      <c r="J6948"/>
      <c r="K6948"/>
      <c r="L6948"/>
      <c r="M6948"/>
      <c r="N6948"/>
      <c r="O6948"/>
      <c r="P6948"/>
      <c r="Q6948"/>
      <c r="R6948"/>
      <c r="S6948"/>
      <c r="T6948"/>
      <c r="U6948"/>
      <c r="V6948" s="2"/>
    </row>
    <row r="6949" spans="2:22" x14ac:dyDescent="0.2">
      <c r="B6949" s="2"/>
      <c r="C6949" s="2"/>
      <c r="D6949" s="2"/>
      <c r="E6949" s="2"/>
      <c r="F6949" s="2"/>
      <c r="G6949" s="3"/>
      <c r="H6949" s="3"/>
      <c r="I6949" s="2"/>
      <c r="J6949"/>
      <c r="K6949"/>
      <c r="L6949"/>
      <c r="M6949"/>
      <c r="N6949"/>
      <c r="O6949"/>
      <c r="P6949"/>
      <c r="Q6949"/>
      <c r="R6949"/>
      <c r="S6949"/>
      <c r="T6949"/>
      <c r="U6949"/>
      <c r="V6949" s="2"/>
    </row>
    <row r="6950" spans="2:22" x14ac:dyDescent="0.2">
      <c r="B6950" s="2"/>
      <c r="C6950" s="2"/>
      <c r="D6950" s="2"/>
      <c r="E6950" s="2"/>
      <c r="F6950" s="2"/>
      <c r="G6950" s="3"/>
      <c r="H6950" s="3"/>
      <c r="I6950" s="2"/>
      <c r="J6950"/>
      <c r="K6950"/>
      <c r="L6950"/>
      <c r="M6950"/>
      <c r="N6950"/>
      <c r="O6950"/>
      <c r="P6950"/>
      <c r="Q6950"/>
      <c r="R6950"/>
      <c r="S6950"/>
      <c r="T6950"/>
      <c r="U6950"/>
      <c r="V6950" s="2"/>
    </row>
    <row r="6951" spans="2:22" x14ac:dyDescent="0.2">
      <c r="B6951" s="2"/>
      <c r="C6951" s="2"/>
      <c r="D6951" s="2"/>
      <c r="E6951" s="2"/>
      <c r="F6951" s="2"/>
      <c r="G6951" s="3"/>
      <c r="H6951" s="3"/>
      <c r="I6951" s="2"/>
      <c r="J6951"/>
      <c r="K6951"/>
      <c r="L6951"/>
      <c r="M6951"/>
      <c r="N6951"/>
      <c r="O6951"/>
      <c r="P6951"/>
      <c r="Q6951"/>
      <c r="R6951"/>
      <c r="S6951"/>
      <c r="T6951"/>
      <c r="U6951"/>
      <c r="V6951" s="2"/>
    </row>
    <row r="6952" spans="2:22" x14ac:dyDescent="0.2">
      <c r="B6952" s="2"/>
      <c r="C6952" s="2"/>
      <c r="D6952" s="2"/>
      <c r="E6952" s="2"/>
      <c r="F6952" s="2"/>
      <c r="G6952" s="3"/>
      <c r="H6952" s="3"/>
      <c r="I6952" s="2"/>
      <c r="J6952"/>
      <c r="K6952"/>
      <c r="L6952"/>
      <c r="M6952"/>
      <c r="N6952"/>
      <c r="O6952"/>
      <c r="P6952"/>
      <c r="Q6952"/>
      <c r="R6952"/>
      <c r="S6952"/>
      <c r="T6952"/>
      <c r="U6952"/>
      <c r="V6952" s="2"/>
    </row>
    <row r="6953" spans="2:22" x14ac:dyDescent="0.2">
      <c r="B6953" s="2"/>
      <c r="C6953" s="2"/>
      <c r="D6953" s="2"/>
      <c r="E6953" s="2"/>
      <c r="F6953" s="2"/>
      <c r="G6953" s="3"/>
      <c r="H6953" s="3"/>
      <c r="I6953" s="2"/>
      <c r="J6953"/>
      <c r="K6953"/>
      <c r="L6953"/>
      <c r="M6953"/>
      <c r="N6953"/>
      <c r="O6953"/>
      <c r="P6953"/>
      <c r="Q6953"/>
      <c r="R6953"/>
      <c r="S6953"/>
      <c r="T6953"/>
      <c r="U6953"/>
      <c r="V6953" s="2"/>
    </row>
    <row r="6954" spans="2:22" x14ac:dyDescent="0.2">
      <c r="B6954" s="2"/>
      <c r="C6954" s="2"/>
      <c r="D6954" s="2"/>
      <c r="E6954" s="2"/>
      <c r="F6954" s="2"/>
      <c r="G6954" s="3"/>
      <c r="H6954" s="3"/>
      <c r="I6954" s="2"/>
      <c r="J6954"/>
      <c r="K6954"/>
      <c r="L6954"/>
      <c r="M6954"/>
      <c r="N6954"/>
      <c r="O6954"/>
      <c r="P6954"/>
      <c r="Q6954"/>
      <c r="R6954"/>
      <c r="S6954"/>
      <c r="T6954"/>
      <c r="U6954"/>
      <c r="V6954" s="2"/>
    </row>
    <row r="6955" spans="2:22" x14ac:dyDescent="0.2">
      <c r="B6955" s="2"/>
      <c r="C6955" s="2"/>
      <c r="D6955" s="2"/>
      <c r="E6955" s="2"/>
      <c r="F6955" s="2"/>
      <c r="G6955" s="3"/>
      <c r="H6955" s="3"/>
      <c r="I6955" s="2"/>
      <c r="J6955"/>
      <c r="K6955"/>
      <c r="L6955"/>
      <c r="M6955"/>
      <c r="N6955"/>
      <c r="O6955"/>
      <c r="P6955"/>
      <c r="Q6955"/>
      <c r="R6955"/>
      <c r="S6955"/>
      <c r="T6955"/>
      <c r="U6955"/>
      <c r="V6955" s="2"/>
    </row>
    <row r="6956" spans="2:22" x14ac:dyDescent="0.2">
      <c r="B6956" s="2"/>
      <c r="C6956" s="2"/>
      <c r="D6956" s="2"/>
      <c r="E6956" s="2"/>
      <c r="F6956" s="2"/>
      <c r="G6956" s="3"/>
      <c r="H6956" s="3"/>
      <c r="I6956" s="2"/>
      <c r="J6956"/>
      <c r="K6956"/>
      <c r="L6956"/>
      <c r="M6956"/>
      <c r="N6956"/>
      <c r="O6956"/>
      <c r="P6956"/>
      <c r="Q6956"/>
      <c r="R6956"/>
      <c r="S6956"/>
      <c r="T6956"/>
      <c r="U6956"/>
      <c r="V6956" s="2"/>
    </row>
    <row r="6957" spans="2:22" x14ac:dyDescent="0.2">
      <c r="B6957" s="2"/>
      <c r="C6957" s="2"/>
      <c r="D6957" s="2"/>
      <c r="E6957" s="2"/>
      <c r="F6957" s="2"/>
      <c r="G6957" s="3"/>
      <c r="H6957" s="3"/>
      <c r="I6957" s="2"/>
      <c r="J6957"/>
      <c r="K6957"/>
      <c r="L6957"/>
      <c r="M6957"/>
      <c r="N6957"/>
      <c r="O6957"/>
      <c r="P6957"/>
      <c r="Q6957"/>
      <c r="R6957"/>
      <c r="S6957"/>
      <c r="T6957"/>
      <c r="U6957"/>
      <c r="V6957" s="2"/>
    </row>
    <row r="6958" spans="2:22" x14ac:dyDescent="0.2">
      <c r="B6958" s="2"/>
      <c r="C6958" s="2"/>
      <c r="D6958" s="2"/>
      <c r="E6958" s="2"/>
      <c r="F6958" s="2"/>
      <c r="G6958" s="3"/>
      <c r="H6958" s="3"/>
      <c r="I6958" s="2"/>
      <c r="J6958"/>
      <c r="K6958"/>
      <c r="L6958"/>
      <c r="M6958"/>
      <c r="N6958"/>
      <c r="O6958"/>
      <c r="P6958"/>
      <c r="Q6958"/>
      <c r="R6958"/>
      <c r="S6958"/>
      <c r="T6958"/>
      <c r="U6958"/>
      <c r="V6958" s="2"/>
    </row>
    <row r="6959" spans="2:22" x14ac:dyDescent="0.2">
      <c r="B6959" s="2"/>
      <c r="C6959" s="2"/>
      <c r="D6959" s="2"/>
      <c r="E6959" s="2"/>
      <c r="F6959" s="2"/>
      <c r="G6959" s="3"/>
      <c r="H6959" s="3"/>
      <c r="I6959" s="2"/>
      <c r="J6959"/>
      <c r="K6959"/>
      <c r="L6959"/>
      <c r="M6959"/>
      <c r="N6959"/>
      <c r="O6959"/>
      <c r="P6959"/>
      <c r="Q6959"/>
      <c r="R6959"/>
      <c r="S6959"/>
      <c r="T6959"/>
      <c r="U6959"/>
      <c r="V6959" s="2"/>
    </row>
    <row r="6960" spans="2:22" x14ac:dyDescent="0.2">
      <c r="B6960" s="2"/>
      <c r="C6960" s="2"/>
      <c r="D6960" s="2"/>
      <c r="E6960" s="2"/>
      <c r="F6960" s="2"/>
      <c r="G6960" s="3"/>
      <c r="H6960" s="3"/>
      <c r="I6960" s="2"/>
      <c r="J6960"/>
      <c r="K6960"/>
      <c r="L6960"/>
      <c r="M6960"/>
      <c r="N6960"/>
      <c r="O6960"/>
      <c r="P6960"/>
      <c r="Q6960"/>
      <c r="R6960"/>
      <c r="S6960"/>
      <c r="T6960"/>
      <c r="U6960"/>
      <c r="V6960" s="2"/>
    </row>
    <row r="6961" spans="2:22" x14ac:dyDescent="0.2">
      <c r="B6961" s="2"/>
      <c r="C6961" s="2"/>
      <c r="D6961" s="2"/>
      <c r="E6961" s="2"/>
      <c r="F6961" s="2"/>
      <c r="G6961" s="3"/>
      <c r="H6961" s="3"/>
      <c r="I6961" s="2"/>
      <c r="J6961"/>
      <c r="K6961"/>
      <c r="L6961"/>
      <c r="M6961"/>
      <c r="N6961"/>
      <c r="O6961"/>
      <c r="P6961"/>
      <c r="Q6961"/>
      <c r="R6961"/>
      <c r="S6961"/>
      <c r="T6961"/>
      <c r="U6961"/>
      <c r="V6961" s="2"/>
    </row>
    <row r="6962" spans="2:22" x14ac:dyDescent="0.2">
      <c r="B6962" s="2"/>
      <c r="C6962" s="2"/>
      <c r="D6962" s="2"/>
      <c r="E6962" s="2"/>
      <c r="F6962" s="2"/>
      <c r="G6962" s="3"/>
      <c r="H6962" s="3"/>
      <c r="I6962" s="2"/>
      <c r="J6962"/>
      <c r="K6962"/>
      <c r="L6962"/>
      <c r="M6962"/>
      <c r="N6962"/>
      <c r="O6962"/>
      <c r="P6962"/>
      <c r="Q6962"/>
      <c r="R6962"/>
      <c r="S6962"/>
      <c r="T6962"/>
      <c r="U6962"/>
      <c r="V6962" s="2"/>
    </row>
    <row r="6963" spans="2:22" x14ac:dyDescent="0.2">
      <c r="B6963" s="2"/>
      <c r="C6963" s="2"/>
      <c r="D6963" s="2"/>
      <c r="E6963" s="2"/>
      <c r="F6963" s="2"/>
      <c r="G6963" s="3"/>
      <c r="H6963" s="3"/>
      <c r="I6963" s="2"/>
      <c r="J6963"/>
      <c r="K6963"/>
      <c r="L6963"/>
      <c r="M6963"/>
      <c r="N6963"/>
      <c r="O6963"/>
      <c r="P6963"/>
      <c r="Q6963"/>
      <c r="R6963"/>
      <c r="S6963"/>
      <c r="T6963"/>
      <c r="U6963"/>
      <c r="V6963" s="2"/>
    </row>
    <row r="6964" spans="2:22" x14ac:dyDescent="0.2">
      <c r="B6964" s="2"/>
      <c r="C6964" s="2"/>
      <c r="D6964" s="2"/>
      <c r="E6964" s="2"/>
      <c r="F6964" s="2"/>
      <c r="G6964" s="3"/>
      <c r="H6964" s="3"/>
      <c r="I6964" s="2"/>
      <c r="J6964"/>
      <c r="K6964"/>
      <c r="L6964"/>
      <c r="M6964"/>
      <c r="N6964"/>
      <c r="O6964"/>
      <c r="P6964"/>
      <c r="Q6964"/>
      <c r="R6964"/>
      <c r="S6964"/>
      <c r="T6964"/>
      <c r="U6964"/>
      <c r="V6964" s="2"/>
    </row>
    <row r="6965" spans="2:22" x14ac:dyDescent="0.2">
      <c r="B6965" s="2"/>
      <c r="C6965" s="2"/>
      <c r="D6965" s="2"/>
      <c r="E6965" s="2"/>
      <c r="F6965" s="2"/>
      <c r="G6965" s="3"/>
      <c r="H6965" s="3"/>
      <c r="I6965" s="2"/>
      <c r="J6965"/>
      <c r="K6965"/>
      <c r="L6965"/>
      <c r="M6965"/>
      <c r="N6965"/>
      <c r="O6965"/>
      <c r="P6965"/>
      <c r="Q6965"/>
      <c r="R6965"/>
      <c r="S6965"/>
      <c r="T6965"/>
      <c r="U6965"/>
      <c r="V6965" s="2"/>
    </row>
    <row r="6966" spans="2:22" x14ac:dyDescent="0.2">
      <c r="B6966" s="2"/>
      <c r="C6966" s="2"/>
      <c r="D6966" s="2"/>
      <c r="E6966" s="2"/>
      <c r="F6966" s="2"/>
      <c r="G6966" s="3"/>
      <c r="H6966" s="3"/>
      <c r="I6966" s="2"/>
      <c r="J6966"/>
      <c r="K6966"/>
      <c r="L6966"/>
      <c r="M6966"/>
      <c r="N6966"/>
      <c r="O6966"/>
      <c r="P6966"/>
      <c r="Q6966"/>
      <c r="R6966"/>
      <c r="S6966"/>
      <c r="T6966"/>
      <c r="U6966"/>
      <c r="V6966" s="2"/>
    </row>
    <row r="6967" spans="2:22" x14ac:dyDescent="0.2">
      <c r="B6967" s="2"/>
      <c r="C6967" s="2"/>
      <c r="D6967" s="2"/>
      <c r="E6967" s="2"/>
      <c r="F6967" s="2"/>
      <c r="G6967" s="3"/>
      <c r="H6967" s="3"/>
      <c r="I6967" s="2"/>
      <c r="J6967"/>
      <c r="K6967"/>
      <c r="L6967"/>
      <c r="M6967"/>
      <c r="N6967"/>
      <c r="O6967"/>
      <c r="P6967"/>
      <c r="Q6967"/>
      <c r="R6967"/>
      <c r="S6967"/>
      <c r="T6967"/>
      <c r="U6967"/>
      <c r="V6967" s="2"/>
    </row>
    <row r="6968" spans="2:22" x14ac:dyDescent="0.2">
      <c r="B6968" s="2"/>
      <c r="C6968" s="2"/>
      <c r="D6968" s="2"/>
      <c r="E6968" s="2"/>
      <c r="F6968" s="2"/>
      <c r="G6968" s="3"/>
      <c r="H6968" s="3"/>
      <c r="I6968" s="2"/>
      <c r="J6968"/>
      <c r="K6968"/>
      <c r="L6968"/>
      <c r="M6968"/>
      <c r="N6968"/>
      <c r="O6968"/>
      <c r="P6968"/>
      <c r="Q6968"/>
      <c r="R6968"/>
      <c r="S6968"/>
      <c r="T6968"/>
      <c r="U6968"/>
      <c r="V6968" s="2"/>
    </row>
    <row r="6969" spans="2:22" x14ac:dyDescent="0.2">
      <c r="B6969" s="2"/>
      <c r="C6969" s="2"/>
      <c r="D6969" s="2"/>
      <c r="E6969" s="2"/>
      <c r="F6969" s="2"/>
      <c r="G6969" s="3"/>
      <c r="H6969" s="3"/>
      <c r="I6969" s="2"/>
      <c r="J6969"/>
      <c r="K6969"/>
      <c r="L6969"/>
      <c r="M6969"/>
      <c r="N6969"/>
      <c r="O6969"/>
      <c r="P6969"/>
      <c r="Q6969"/>
      <c r="R6969"/>
      <c r="S6969"/>
      <c r="T6969"/>
      <c r="U6969"/>
      <c r="V6969" s="2"/>
    </row>
    <row r="6970" spans="2:22" x14ac:dyDescent="0.2">
      <c r="B6970" s="2"/>
      <c r="C6970" s="2"/>
      <c r="D6970" s="2"/>
      <c r="E6970" s="2"/>
      <c r="F6970" s="2"/>
      <c r="G6970" s="3"/>
      <c r="H6970" s="3"/>
      <c r="I6970" s="2"/>
      <c r="J6970"/>
      <c r="K6970"/>
      <c r="L6970"/>
      <c r="M6970"/>
      <c r="N6970"/>
      <c r="O6970"/>
      <c r="P6970"/>
      <c r="Q6970"/>
      <c r="R6970"/>
      <c r="S6970"/>
      <c r="T6970"/>
      <c r="U6970"/>
      <c r="V6970" s="2"/>
    </row>
    <row r="6971" spans="2:22" x14ac:dyDescent="0.2">
      <c r="B6971" s="2"/>
      <c r="C6971" s="2"/>
      <c r="D6971" s="2"/>
      <c r="E6971" s="2"/>
      <c r="F6971" s="2"/>
      <c r="G6971" s="3"/>
      <c r="H6971" s="3"/>
      <c r="I6971" s="2"/>
      <c r="J6971"/>
      <c r="K6971"/>
      <c r="L6971"/>
      <c r="M6971"/>
      <c r="N6971"/>
      <c r="O6971"/>
      <c r="P6971"/>
      <c r="Q6971"/>
      <c r="R6971"/>
      <c r="S6971"/>
      <c r="T6971"/>
      <c r="U6971"/>
      <c r="V6971" s="2"/>
    </row>
    <row r="6972" spans="2:22" x14ac:dyDescent="0.2">
      <c r="B6972" s="2"/>
      <c r="C6972" s="2"/>
      <c r="D6972" s="2"/>
      <c r="E6972" s="2"/>
      <c r="F6972" s="2"/>
      <c r="G6972" s="3"/>
      <c r="H6972" s="3"/>
      <c r="I6972" s="2"/>
      <c r="J6972"/>
      <c r="K6972"/>
      <c r="L6972"/>
      <c r="M6972"/>
      <c r="N6972"/>
      <c r="O6972"/>
      <c r="P6972"/>
      <c r="Q6972"/>
      <c r="R6972"/>
      <c r="S6972"/>
      <c r="T6972"/>
      <c r="U6972"/>
      <c r="V6972" s="2"/>
    </row>
    <row r="6973" spans="2:22" x14ac:dyDescent="0.2">
      <c r="B6973" s="2"/>
      <c r="C6973" s="2"/>
      <c r="D6973" s="2"/>
      <c r="E6973" s="2"/>
      <c r="F6973" s="2"/>
      <c r="G6973" s="3"/>
      <c r="H6973" s="3"/>
      <c r="I6973" s="2"/>
      <c r="J6973"/>
      <c r="K6973"/>
      <c r="L6973"/>
      <c r="M6973"/>
      <c r="N6973"/>
      <c r="O6973"/>
      <c r="P6973"/>
      <c r="Q6973"/>
      <c r="R6973"/>
      <c r="S6973"/>
      <c r="T6973"/>
      <c r="U6973"/>
      <c r="V6973" s="2"/>
    </row>
    <row r="6974" spans="2:22" x14ac:dyDescent="0.2">
      <c r="B6974" s="2"/>
      <c r="C6974" s="2"/>
      <c r="D6974" s="2"/>
      <c r="E6974" s="2"/>
      <c r="F6974" s="2"/>
      <c r="G6974" s="3"/>
      <c r="H6974" s="3"/>
      <c r="I6974" s="2"/>
      <c r="J6974"/>
      <c r="K6974"/>
      <c r="L6974"/>
      <c r="M6974"/>
      <c r="N6974"/>
      <c r="O6974"/>
      <c r="P6974"/>
      <c r="Q6974"/>
      <c r="R6974"/>
      <c r="S6974"/>
      <c r="T6974"/>
      <c r="U6974"/>
      <c r="V6974" s="2"/>
    </row>
    <row r="6975" spans="2:22" x14ac:dyDescent="0.2">
      <c r="B6975" s="2"/>
      <c r="C6975" s="2"/>
      <c r="D6975" s="2"/>
      <c r="E6975" s="2"/>
      <c r="F6975" s="2"/>
      <c r="G6975" s="3"/>
      <c r="H6975" s="3"/>
      <c r="I6975" s="2"/>
      <c r="J6975"/>
      <c r="K6975"/>
      <c r="L6975"/>
      <c r="M6975"/>
      <c r="N6975"/>
      <c r="O6975"/>
      <c r="P6975"/>
      <c r="Q6975"/>
      <c r="R6975"/>
      <c r="S6975"/>
      <c r="T6975"/>
      <c r="U6975"/>
      <c r="V6975" s="2"/>
    </row>
    <row r="6976" spans="2:22" x14ac:dyDescent="0.2">
      <c r="B6976" s="2"/>
      <c r="C6976" s="2"/>
      <c r="D6976" s="2"/>
      <c r="E6976" s="2"/>
      <c r="F6976" s="2"/>
      <c r="G6976" s="3"/>
      <c r="H6976" s="3"/>
      <c r="I6976" s="2"/>
      <c r="J6976"/>
      <c r="K6976"/>
      <c r="L6976"/>
      <c r="M6976"/>
      <c r="N6976"/>
      <c r="O6976"/>
      <c r="P6976"/>
      <c r="Q6976"/>
      <c r="R6976"/>
      <c r="S6976"/>
      <c r="T6976"/>
      <c r="U6976"/>
      <c r="V6976" s="2"/>
    </row>
    <row r="6977" spans="2:22" x14ac:dyDescent="0.2">
      <c r="B6977" s="2"/>
      <c r="C6977" s="2"/>
      <c r="D6977" s="2"/>
      <c r="E6977" s="2"/>
      <c r="F6977" s="2"/>
      <c r="G6977" s="3"/>
      <c r="H6977" s="3"/>
      <c r="I6977" s="2"/>
      <c r="J6977"/>
      <c r="K6977"/>
      <c r="L6977"/>
      <c r="M6977"/>
      <c r="N6977"/>
      <c r="O6977"/>
      <c r="P6977"/>
      <c r="Q6977"/>
      <c r="R6977"/>
      <c r="S6977"/>
      <c r="T6977"/>
      <c r="U6977"/>
      <c r="V6977" s="2"/>
    </row>
    <row r="6978" spans="2:22" x14ac:dyDescent="0.2">
      <c r="B6978" s="2"/>
      <c r="C6978" s="2"/>
      <c r="D6978" s="2"/>
      <c r="E6978" s="2"/>
      <c r="F6978" s="2"/>
      <c r="G6978" s="3"/>
      <c r="H6978" s="3"/>
      <c r="I6978" s="2"/>
      <c r="J6978"/>
      <c r="K6978"/>
      <c r="L6978"/>
      <c r="M6978"/>
      <c r="N6978"/>
      <c r="O6978"/>
      <c r="P6978"/>
      <c r="Q6978"/>
      <c r="R6978"/>
      <c r="S6978"/>
      <c r="T6978"/>
      <c r="U6978"/>
      <c r="V6978" s="2"/>
    </row>
    <row r="6979" spans="2:22" x14ac:dyDescent="0.2">
      <c r="B6979" s="2"/>
      <c r="C6979" s="2"/>
      <c r="D6979" s="2"/>
      <c r="E6979" s="2"/>
      <c r="F6979" s="2"/>
      <c r="G6979" s="3"/>
      <c r="H6979" s="3"/>
      <c r="I6979" s="2"/>
      <c r="J6979"/>
      <c r="K6979"/>
      <c r="L6979"/>
      <c r="M6979"/>
      <c r="N6979"/>
      <c r="O6979"/>
      <c r="P6979"/>
      <c r="Q6979"/>
      <c r="R6979"/>
      <c r="S6979"/>
      <c r="T6979"/>
      <c r="U6979"/>
      <c r="V6979" s="2"/>
    </row>
    <row r="6980" spans="2:22" x14ac:dyDescent="0.2">
      <c r="B6980" s="2"/>
      <c r="C6980" s="2"/>
      <c r="D6980" s="2"/>
      <c r="E6980" s="2"/>
      <c r="F6980" s="2"/>
      <c r="G6980" s="3"/>
      <c r="H6980" s="3"/>
      <c r="I6980" s="2"/>
      <c r="J6980"/>
      <c r="K6980"/>
      <c r="L6980"/>
      <c r="M6980"/>
      <c r="N6980"/>
      <c r="O6980"/>
      <c r="P6980"/>
      <c r="Q6980"/>
      <c r="R6980"/>
      <c r="S6980"/>
      <c r="T6980"/>
      <c r="U6980"/>
      <c r="V6980" s="2"/>
    </row>
    <row r="6981" spans="2:22" x14ac:dyDescent="0.2">
      <c r="B6981" s="2"/>
      <c r="C6981" s="2"/>
      <c r="D6981" s="2"/>
      <c r="E6981" s="2"/>
      <c r="F6981" s="2"/>
      <c r="G6981" s="3"/>
      <c r="H6981" s="3"/>
      <c r="I6981" s="2"/>
      <c r="J6981"/>
      <c r="K6981"/>
      <c r="L6981"/>
      <c r="M6981"/>
      <c r="N6981"/>
      <c r="O6981"/>
      <c r="P6981"/>
      <c r="Q6981"/>
      <c r="R6981"/>
      <c r="S6981"/>
      <c r="T6981"/>
      <c r="U6981"/>
      <c r="V6981" s="2"/>
    </row>
    <row r="6982" spans="2:22" x14ac:dyDescent="0.2">
      <c r="B6982" s="2"/>
      <c r="C6982" s="2"/>
      <c r="D6982" s="2"/>
      <c r="E6982" s="2"/>
      <c r="F6982" s="2"/>
      <c r="G6982" s="3"/>
      <c r="H6982" s="3"/>
      <c r="I6982" s="2"/>
      <c r="J6982"/>
      <c r="K6982"/>
      <c r="L6982"/>
      <c r="M6982"/>
      <c r="N6982"/>
      <c r="O6982"/>
      <c r="P6982"/>
      <c r="Q6982"/>
      <c r="R6982"/>
      <c r="S6982"/>
      <c r="T6982"/>
      <c r="U6982"/>
      <c r="V6982" s="2"/>
    </row>
    <row r="6983" spans="2:22" x14ac:dyDescent="0.2">
      <c r="B6983" s="2"/>
      <c r="C6983" s="2"/>
      <c r="D6983" s="2"/>
      <c r="E6983" s="2"/>
      <c r="F6983" s="2"/>
      <c r="G6983" s="3"/>
      <c r="H6983" s="3"/>
      <c r="I6983" s="2"/>
      <c r="J6983"/>
      <c r="K6983"/>
      <c r="L6983"/>
      <c r="M6983"/>
      <c r="N6983"/>
      <c r="O6983"/>
      <c r="P6983"/>
      <c r="Q6983"/>
      <c r="R6983"/>
      <c r="S6983"/>
      <c r="T6983"/>
      <c r="U6983"/>
      <c r="V6983" s="2"/>
    </row>
    <row r="6984" spans="2:22" x14ac:dyDescent="0.2">
      <c r="B6984" s="2"/>
      <c r="C6984" s="2"/>
      <c r="D6984" s="2"/>
      <c r="E6984" s="2"/>
      <c r="F6984" s="2"/>
      <c r="G6984" s="3"/>
      <c r="H6984" s="3"/>
      <c r="I6984" s="2"/>
      <c r="J6984"/>
      <c r="K6984"/>
      <c r="L6984"/>
      <c r="M6984"/>
      <c r="N6984"/>
      <c r="O6984"/>
      <c r="P6984"/>
      <c r="Q6984"/>
      <c r="R6984"/>
      <c r="S6984"/>
      <c r="T6984"/>
      <c r="U6984"/>
      <c r="V6984" s="2"/>
    </row>
    <row r="6985" spans="2:22" x14ac:dyDescent="0.2">
      <c r="B6985" s="2"/>
      <c r="C6985" s="2"/>
      <c r="D6985" s="2"/>
      <c r="E6985" s="2"/>
      <c r="F6985" s="2"/>
      <c r="G6985" s="3"/>
      <c r="H6985" s="3"/>
      <c r="I6985" s="2"/>
      <c r="J6985"/>
      <c r="K6985"/>
      <c r="L6985"/>
      <c r="M6985"/>
      <c r="N6985"/>
      <c r="O6985"/>
      <c r="P6985"/>
      <c r="Q6985"/>
      <c r="R6985"/>
      <c r="S6985"/>
      <c r="T6985"/>
      <c r="U6985"/>
      <c r="V6985" s="2"/>
    </row>
    <row r="6986" spans="2:22" x14ac:dyDescent="0.2">
      <c r="B6986" s="2"/>
      <c r="C6986" s="2"/>
      <c r="D6986" s="2"/>
      <c r="E6986" s="2"/>
      <c r="F6986" s="2"/>
      <c r="G6986" s="3"/>
      <c r="H6986" s="3"/>
      <c r="I6986" s="2"/>
      <c r="J6986"/>
      <c r="K6986"/>
      <c r="L6986"/>
      <c r="M6986"/>
      <c r="N6986"/>
      <c r="O6986"/>
      <c r="P6986"/>
      <c r="Q6986"/>
      <c r="R6986"/>
      <c r="S6986"/>
      <c r="T6986"/>
      <c r="U6986"/>
      <c r="V6986" s="2"/>
    </row>
    <row r="6987" spans="2:22" x14ac:dyDescent="0.2">
      <c r="B6987" s="2"/>
      <c r="C6987" s="2"/>
      <c r="D6987" s="2"/>
      <c r="E6987" s="2"/>
      <c r="F6987" s="2"/>
      <c r="G6987" s="3"/>
      <c r="H6987" s="3"/>
      <c r="I6987" s="2"/>
      <c r="J6987"/>
      <c r="K6987"/>
      <c r="L6987"/>
      <c r="M6987"/>
      <c r="N6987"/>
      <c r="O6987"/>
      <c r="P6987"/>
      <c r="Q6987"/>
      <c r="R6987"/>
      <c r="S6987"/>
      <c r="T6987"/>
      <c r="U6987"/>
      <c r="V6987" s="2"/>
    </row>
    <row r="6988" spans="2:22" x14ac:dyDescent="0.2">
      <c r="B6988" s="2"/>
      <c r="C6988" s="2"/>
      <c r="D6988" s="2"/>
      <c r="E6988" s="2"/>
      <c r="F6988" s="2"/>
      <c r="G6988" s="3"/>
      <c r="H6988" s="3"/>
      <c r="I6988" s="2"/>
      <c r="J6988"/>
      <c r="K6988"/>
      <c r="L6988"/>
      <c r="M6988"/>
      <c r="N6988"/>
      <c r="O6988"/>
      <c r="P6988"/>
      <c r="Q6988"/>
      <c r="R6988"/>
      <c r="S6988"/>
      <c r="T6988"/>
      <c r="U6988"/>
      <c r="V6988" s="2"/>
    </row>
    <row r="6989" spans="2:22" x14ac:dyDescent="0.2">
      <c r="B6989" s="2"/>
      <c r="C6989" s="2"/>
      <c r="D6989" s="2"/>
      <c r="E6989" s="2"/>
      <c r="F6989" s="2"/>
      <c r="G6989" s="3"/>
      <c r="H6989" s="3"/>
      <c r="I6989" s="2"/>
      <c r="J6989"/>
      <c r="K6989"/>
      <c r="L6989"/>
      <c r="M6989"/>
      <c r="N6989"/>
      <c r="O6989"/>
      <c r="P6989"/>
      <c r="Q6989"/>
      <c r="R6989"/>
      <c r="S6989"/>
      <c r="T6989"/>
      <c r="U6989"/>
      <c r="V6989" s="2"/>
    </row>
    <row r="6990" spans="2:22" x14ac:dyDescent="0.2">
      <c r="B6990" s="2"/>
      <c r="C6990" s="2"/>
      <c r="D6990" s="2"/>
      <c r="E6990" s="2"/>
      <c r="F6990" s="2"/>
      <c r="G6990" s="3"/>
      <c r="H6990" s="3"/>
      <c r="I6990" s="2"/>
      <c r="J6990"/>
      <c r="K6990"/>
      <c r="L6990"/>
      <c r="M6990"/>
      <c r="N6990"/>
      <c r="O6990"/>
      <c r="P6990"/>
      <c r="Q6990"/>
      <c r="R6990"/>
      <c r="S6990"/>
      <c r="T6990"/>
      <c r="U6990"/>
      <c r="V6990" s="2"/>
    </row>
    <row r="6991" spans="2:22" x14ac:dyDescent="0.2">
      <c r="B6991" s="2"/>
      <c r="C6991" s="2"/>
      <c r="D6991" s="2"/>
      <c r="E6991" s="2"/>
      <c r="F6991" s="2"/>
      <c r="G6991" s="3"/>
      <c r="H6991" s="3"/>
      <c r="I6991" s="2"/>
      <c r="J6991"/>
      <c r="K6991"/>
      <c r="L6991"/>
      <c r="M6991"/>
      <c r="N6991"/>
      <c r="O6991"/>
      <c r="P6991"/>
      <c r="Q6991"/>
      <c r="R6991"/>
      <c r="S6991"/>
      <c r="T6991"/>
      <c r="U6991"/>
      <c r="V6991" s="2"/>
    </row>
    <row r="6992" spans="2:22" x14ac:dyDescent="0.2">
      <c r="B6992" s="2"/>
      <c r="C6992" s="2"/>
      <c r="D6992" s="2"/>
      <c r="E6992" s="2"/>
      <c r="F6992" s="2"/>
      <c r="G6992" s="3"/>
      <c r="H6992" s="3"/>
      <c r="I6992" s="2"/>
      <c r="J6992"/>
      <c r="K6992"/>
      <c r="L6992"/>
      <c r="M6992"/>
      <c r="N6992"/>
      <c r="O6992"/>
      <c r="P6992"/>
      <c r="Q6992"/>
      <c r="R6992"/>
      <c r="S6992"/>
      <c r="T6992"/>
      <c r="U6992"/>
      <c r="V6992" s="2"/>
    </row>
    <row r="6993" spans="2:22" x14ac:dyDescent="0.2">
      <c r="B6993" s="2"/>
      <c r="C6993" s="2"/>
      <c r="D6993" s="2"/>
      <c r="E6993" s="2"/>
      <c r="F6993" s="2"/>
      <c r="G6993" s="3"/>
      <c r="H6993" s="3"/>
      <c r="I6993" s="2"/>
      <c r="J6993"/>
      <c r="K6993"/>
      <c r="L6993"/>
      <c r="M6993"/>
      <c r="N6993"/>
      <c r="O6993"/>
      <c r="P6993"/>
      <c r="Q6993"/>
      <c r="R6993"/>
      <c r="S6993"/>
      <c r="T6993"/>
      <c r="U6993"/>
      <c r="V6993" s="2"/>
    </row>
    <row r="6994" spans="2:22" x14ac:dyDescent="0.2">
      <c r="B6994" s="2"/>
      <c r="C6994" s="2"/>
      <c r="D6994" s="2"/>
      <c r="E6994" s="2"/>
      <c r="F6994" s="2"/>
      <c r="G6994" s="3"/>
      <c r="H6994" s="3"/>
      <c r="I6994" s="2"/>
      <c r="J6994"/>
      <c r="K6994"/>
      <c r="L6994"/>
      <c r="M6994"/>
      <c r="N6994"/>
      <c r="O6994"/>
      <c r="P6994"/>
      <c r="Q6994"/>
      <c r="R6994"/>
      <c r="S6994"/>
      <c r="T6994"/>
      <c r="U6994"/>
      <c r="V6994" s="2"/>
    </row>
    <row r="6995" spans="2:22" x14ac:dyDescent="0.2">
      <c r="B6995" s="2"/>
      <c r="C6995" s="2"/>
      <c r="D6995" s="2"/>
      <c r="E6995" s="2"/>
      <c r="F6995" s="2"/>
      <c r="G6995" s="3"/>
      <c r="H6995" s="3"/>
      <c r="I6995" s="2"/>
      <c r="J6995"/>
      <c r="K6995"/>
      <c r="L6995"/>
      <c r="M6995"/>
      <c r="N6995"/>
      <c r="O6995"/>
      <c r="P6995"/>
      <c r="Q6995"/>
      <c r="R6995"/>
      <c r="S6995"/>
      <c r="T6995"/>
      <c r="U6995"/>
      <c r="V6995" s="2"/>
    </row>
    <row r="6996" spans="2:22" x14ac:dyDescent="0.2">
      <c r="B6996" s="2"/>
      <c r="C6996" s="2"/>
      <c r="D6996" s="2"/>
      <c r="E6996" s="2"/>
      <c r="F6996" s="2"/>
      <c r="G6996" s="3"/>
      <c r="H6996" s="3"/>
      <c r="I6996" s="2"/>
      <c r="J6996"/>
      <c r="K6996"/>
      <c r="L6996"/>
      <c r="M6996"/>
      <c r="N6996"/>
      <c r="O6996"/>
      <c r="P6996"/>
      <c r="Q6996"/>
      <c r="R6996"/>
      <c r="S6996"/>
      <c r="T6996"/>
      <c r="U6996"/>
      <c r="V6996" s="2"/>
    </row>
    <row r="6997" spans="2:22" x14ac:dyDescent="0.2">
      <c r="B6997" s="2"/>
      <c r="C6997" s="2"/>
      <c r="D6997" s="2"/>
      <c r="E6997" s="2"/>
      <c r="F6997" s="2"/>
      <c r="G6997" s="3"/>
      <c r="H6997" s="3"/>
      <c r="I6997" s="2"/>
      <c r="J6997"/>
      <c r="K6997"/>
      <c r="L6997"/>
      <c r="M6997"/>
      <c r="N6997"/>
      <c r="O6997"/>
      <c r="P6997"/>
      <c r="Q6997"/>
      <c r="R6997"/>
      <c r="S6997"/>
      <c r="T6997"/>
      <c r="U6997"/>
      <c r="V6997" s="2"/>
    </row>
    <row r="6998" spans="2:22" x14ac:dyDescent="0.2">
      <c r="B6998" s="2"/>
      <c r="C6998" s="2"/>
      <c r="D6998" s="2"/>
      <c r="E6998" s="2"/>
      <c r="F6998" s="2"/>
      <c r="G6998" s="3"/>
      <c r="H6998" s="3"/>
      <c r="I6998" s="2"/>
      <c r="J6998"/>
      <c r="K6998"/>
      <c r="L6998"/>
      <c r="M6998"/>
      <c r="N6998"/>
      <c r="O6998"/>
      <c r="P6998"/>
      <c r="Q6998"/>
      <c r="R6998"/>
      <c r="S6998"/>
      <c r="T6998"/>
      <c r="U6998"/>
      <c r="V6998" s="2"/>
    </row>
    <row r="6999" spans="2:22" x14ac:dyDescent="0.2">
      <c r="B6999" s="2"/>
      <c r="C6999" s="2"/>
      <c r="D6999" s="2"/>
      <c r="E6999" s="2"/>
      <c r="F6999" s="2"/>
      <c r="G6999" s="3"/>
      <c r="H6999" s="3"/>
      <c r="I6999" s="2"/>
      <c r="J6999"/>
      <c r="K6999"/>
      <c r="L6999"/>
      <c r="M6999"/>
      <c r="N6999"/>
      <c r="O6999"/>
      <c r="P6999"/>
      <c r="Q6999"/>
      <c r="R6999"/>
      <c r="S6999"/>
      <c r="T6999"/>
      <c r="U6999"/>
      <c r="V6999" s="2"/>
    </row>
    <row r="7000" spans="2:22" x14ac:dyDescent="0.2">
      <c r="B7000" s="2"/>
      <c r="C7000" s="2"/>
      <c r="D7000" s="2"/>
      <c r="E7000" s="2"/>
      <c r="F7000" s="2"/>
      <c r="G7000" s="3"/>
      <c r="H7000" s="3"/>
      <c r="I7000" s="2"/>
      <c r="J7000"/>
      <c r="K7000"/>
      <c r="L7000"/>
      <c r="M7000"/>
      <c r="N7000"/>
      <c r="O7000"/>
      <c r="P7000"/>
      <c r="Q7000"/>
      <c r="R7000"/>
      <c r="S7000"/>
      <c r="T7000"/>
      <c r="U7000"/>
      <c r="V7000" s="2"/>
    </row>
    <row r="7001" spans="2:22" x14ac:dyDescent="0.2">
      <c r="B7001" s="2"/>
      <c r="C7001" s="2"/>
      <c r="D7001" s="2"/>
      <c r="E7001" s="2"/>
      <c r="F7001" s="2"/>
      <c r="G7001" s="3"/>
      <c r="H7001" s="3"/>
      <c r="I7001" s="2"/>
      <c r="J7001"/>
      <c r="K7001"/>
      <c r="L7001"/>
      <c r="M7001"/>
      <c r="N7001"/>
      <c r="O7001"/>
      <c r="P7001"/>
      <c r="Q7001"/>
      <c r="R7001"/>
      <c r="S7001"/>
      <c r="T7001"/>
      <c r="U7001"/>
      <c r="V7001" s="2"/>
    </row>
    <row r="7002" spans="2:22" x14ac:dyDescent="0.2">
      <c r="B7002" s="2"/>
      <c r="C7002" s="2"/>
      <c r="D7002" s="2"/>
      <c r="E7002" s="2"/>
      <c r="F7002" s="2"/>
      <c r="G7002" s="3"/>
      <c r="H7002" s="3"/>
      <c r="I7002" s="2"/>
      <c r="J7002"/>
      <c r="K7002"/>
      <c r="L7002"/>
      <c r="M7002"/>
      <c r="N7002"/>
      <c r="O7002"/>
      <c r="P7002"/>
      <c r="Q7002"/>
      <c r="R7002"/>
      <c r="S7002"/>
      <c r="T7002"/>
      <c r="U7002"/>
      <c r="V7002" s="2"/>
    </row>
    <row r="7003" spans="2:22" x14ac:dyDescent="0.2">
      <c r="B7003" s="2"/>
      <c r="C7003" s="2"/>
      <c r="D7003" s="2"/>
      <c r="E7003" s="2"/>
      <c r="F7003" s="2"/>
      <c r="G7003" s="3"/>
      <c r="H7003" s="3"/>
      <c r="I7003" s="2"/>
      <c r="J7003"/>
      <c r="K7003"/>
      <c r="L7003"/>
      <c r="M7003"/>
      <c r="N7003"/>
      <c r="O7003"/>
      <c r="P7003"/>
      <c r="Q7003"/>
      <c r="R7003"/>
      <c r="S7003"/>
      <c r="T7003"/>
      <c r="U7003"/>
      <c r="V7003" s="2"/>
    </row>
    <row r="7004" spans="2:22" x14ac:dyDescent="0.2">
      <c r="B7004" s="2"/>
      <c r="C7004" s="2"/>
      <c r="D7004" s="2"/>
      <c r="E7004" s="2"/>
      <c r="F7004" s="2"/>
      <c r="G7004" s="3"/>
      <c r="H7004" s="3"/>
      <c r="I7004" s="2"/>
      <c r="J7004"/>
      <c r="K7004"/>
      <c r="L7004"/>
      <c r="M7004"/>
      <c r="N7004"/>
      <c r="O7004"/>
      <c r="P7004"/>
      <c r="Q7004"/>
      <c r="R7004"/>
      <c r="S7004"/>
      <c r="T7004"/>
      <c r="U7004"/>
      <c r="V7004" s="2"/>
    </row>
    <row r="7005" spans="2:22" x14ac:dyDescent="0.2">
      <c r="B7005" s="2"/>
      <c r="C7005" s="2"/>
      <c r="D7005" s="2"/>
      <c r="E7005" s="2"/>
      <c r="F7005" s="2"/>
      <c r="G7005" s="3"/>
      <c r="H7005" s="3"/>
      <c r="I7005" s="2"/>
      <c r="J7005"/>
      <c r="K7005"/>
      <c r="L7005"/>
      <c r="M7005"/>
      <c r="N7005"/>
      <c r="O7005"/>
      <c r="P7005"/>
      <c r="Q7005"/>
      <c r="R7005"/>
      <c r="S7005"/>
      <c r="T7005"/>
      <c r="U7005"/>
      <c r="V7005" s="2"/>
    </row>
    <row r="7006" spans="2:22" x14ac:dyDescent="0.2">
      <c r="B7006" s="2"/>
      <c r="C7006" s="2"/>
      <c r="D7006" s="2"/>
      <c r="E7006" s="2"/>
      <c r="F7006" s="2"/>
      <c r="G7006" s="3"/>
      <c r="H7006" s="3"/>
      <c r="I7006" s="2"/>
      <c r="J7006"/>
      <c r="K7006"/>
      <c r="L7006"/>
      <c r="M7006"/>
      <c r="N7006"/>
      <c r="O7006"/>
      <c r="P7006"/>
      <c r="Q7006"/>
      <c r="R7006"/>
      <c r="S7006"/>
      <c r="T7006"/>
      <c r="U7006"/>
      <c r="V7006" s="2"/>
    </row>
    <row r="7007" spans="2:22" x14ac:dyDescent="0.2">
      <c r="B7007" s="2"/>
      <c r="C7007" s="2"/>
      <c r="D7007" s="2"/>
      <c r="E7007" s="2"/>
      <c r="F7007" s="2"/>
      <c r="G7007" s="3"/>
      <c r="H7007" s="3"/>
      <c r="I7007" s="2"/>
      <c r="J7007"/>
      <c r="K7007"/>
      <c r="L7007"/>
      <c r="M7007"/>
      <c r="N7007"/>
      <c r="O7007"/>
      <c r="P7007"/>
      <c r="Q7007"/>
      <c r="R7007"/>
      <c r="S7007"/>
      <c r="T7007"/>
      <c r="U7007"/>
      <c r="V7007" s="2"/>
    </row>
    <row r="7008" spans="2:22" x14ac:dyDescent="0.2">
      <c r="B7008" s="2"/>
      <c r="C7008" s="2"/>
      <c r="D7008" s="2"/>
      <c r="E7008" s="2"/>
      <c r="F7008" s="2"/>
      <c r="G7008" s="3"/>
      <c r="H7008" s="3"/>
      <c r="I7008" s="2"/>
      <c r="J7008"/>
      <c r="K7008"/>
      <c r="L7008"/>
      <c r="M7008"/>
      <c r="N7008"/>
      <c r="O7008"/>
      <c r="P7008"/>
      <c r="Q7008"/>
      <c r="R7008"/>
      <c r="S7008"/>
      <c r="T7008"/>
      <c r="U7008"/>
      <c r="V7008" s="2"/>
    </row>
    <row r="7009" spans="2:22" x14ac:dyDescent="0.2">
      <c r="B7009" s="2"/>
      <c r="C7009" s="2"/>
      <c r="D7009" s="2"/>
      <c r="E7009" s="2"/>
      <c r="F7009" s="2"/>
      <c r="G7009" s="3"/>
      <c r="H7009" s="3"/>
      <c r="I7009" s="2"/>
      <c r="J7009"/>
      <c r="K7009"/>
      <c r="L7009"/>
      <c r="M7009"/>
      <c r="N7009"/>
      <c r="O7009"/>
      <c r="P7009"/>
      <c r="Q7009"/>
      <c r="R7009"/>
      <c r="S7009"/>
      <c r="T7009"/>
      <c r="U7009"/>
      <c r="V7009" s="2"/>
    </row>
    <row r="7010" spans="2:22" x14ac:dyDescent="0.2">
      <c r="B7010" s="2"/>
      <c r="C7010" s="2"/>
      <c r="D7010" s="2"/>
      <c r="E7010" s="2"/>
      <c r="F7010" s="2"/>
      <c r="G7010" s="3"/>
      <c r="H7010" s="3"/>
      <c r="I7010" s="2"/>
      <c r="J7010"/>
      <c r="K7010"/>
      <c r="L7010"/>
      <c r="M7010"/>
      <c r="N7010"/>
      <c r="O7010"/>
      <c r="P7010"/>
      <c r="Q7010"/>
      <c r="R7010"/>
      <c r="S7010"/>
      <c r="T7010"/>
      <c r="U7010"/>
      <c r="V7010" s="2"/>
    </row>
    <row r="7011" spans="2:22" x14ac:dyDescent="0.2">
      <c r="B7011" s="2"/>
      <c r="C7011" s="2"/>
      <c r="D7011" s="2"/>
      <c r="E7011" s="2"/>
      <c r="F7011" s="2"/>
      <c r="G7011" s="3"/>
      <c r="H7011" s="3"/>
      <c r="I7011" s="2"/>
      <c r="J7011"/>
      <c r="K7011"/>
      <c r="L7011"/>
      <c r="M7011"/>
      <c r="N7011"/>
      <c r="O7011"/>
      <c r="P7011"/>
      <c r="Q7011"/>
      <c r="R7011"/>
      <c r="S7011"/>
      <c r="T7011"/>
      <c r="U7011"/>
      <c r="V7011" s="2"/>
    </row>
    <row r="7012" spans="2:22" x14ac:dyDescent="0.2">
      <c r="B7012" s="2"/>
      <c r="C7012" s="2"/>
      <c r="D7012" s="2"/>
      <c r="E7012" s="2"/>
      <c r="F7012" s="2"/>
      <c r="G7012" s="3"/>
      <c r="H7012" s="3"/>
      <c r="I7012" s="2"/>
      <c r="J7012"/>
      <c r="K7012"/>
      <c r="L7012"/>
      <c r="M7012"/>
      <c r="N7012"/>
      <c r="O7012"/>
      <c r="P7012"/>
      <c r="Q7012"/>
      <c r="R7012"/>
      <c r="S7012"/>
      <c r="T7012"/>
      <c r="U7012"/>
      <c r="V7012" s="2"/>
    </row>
    <row r="7013" spans="2:22" x14ac:dyDescent="0.2">
      <c r="B7013" s="2"/>
      <c r="C7013" s="2"/>
      <c r="D7013" s="2"/>
      <c r="E7013" s="2"/>
      <c r="F7013" s="2"/>
      <c r="G7013" s="3"/>
      <c r="H7013" s="3"/>
      <c r="I7013" s="2"/>
      <c r="J7013"/>
      <c r="K7013"/>
      <c r="L7013"/>
      <c r="M7013"/>
      <c r="N7013"/>
      <c r="O7013"/>
      <c r="P7013"/>
      <c r="Q7013"/>
      <c r="R7013"/>
      <c r="S7013"/>
      <c r="T7013"/>
      <c r="U7013"/>
      <c r="V7013" s="2"/>
    </row>
    <row r="7014" spans="2:22" x14ac:dyDescent="0.2">
      <c r="B7014" s="2"/>
      <c r="C7014" s="2"/>
      <c r="D7014" s="2"/>
      <c r="E7014" s="2"/>
      <c r="F7014" s="2"/>
      <c r="G7014" s="3"/>
      <c r="H7014" s="3"/>
      <c r="I7014" s="2"/>
      <c r="J7014"/>
      <c r="K7014"/>
      <c r="L7014"/>
      <c r="M7014"/>
      <c r="N7014"/>
      <c r="O7014"/>
      <c r="P7014"/>
      <c r="Q7014"/>
      <c r="R7014"/>
      <c r="S7014"/>
      <c r="T7014"/>
      <c r="U7014"/>
      <c r="V7014" s="2"/>
    </row>
    <row r="7015" spans="2:22" x14ac:dyDescent="0.2">
      <c r="B7015" s="2"/>
      <c r="C7015" s="2"/>
      <c r="D7015" s="2"/>
      <c r="E7015" s="2"/>
      <c r="F7015" s="2"/>
      <c r="G7015" s="3"/>
      <c r="H7015" s="3"/>
      <c r="I7015" s="2"/>
      <c r="J7015"/>
      <c r="K7015"/>
      <c r="L7015"/>
      <c r="M7015"/>
      <c r="N7015"/>
      <c r="O7015"/>
      <c r="P7015"/>
      <c r="Q7015"/>
      <c r="R7015"/>
      <c r="S7015"/>
      <c r="T7015"/>
      <c r="U7015"/>
      <c r="V7015" s="2"/>
    </row>
    <row r="7016" spans="2:22" x14ac:dyDescent="0.2">
      <c r="B7016" s="2"/>
      <c r="C7016" s="2"/>
      <c r="D7016" s="2"/>
      <c r="E7016" s="2"/>
      <c r="F7016" s="2"/>
      <c r="G7016" s="3"/>
      <c r="H7016" s="3"/>
      <c r="I7016" s="2"/>
      <c r="J7016"/>
      <c r="K7016"/>
      <c r="L7016"/>
      <c r="M7016"/>
      <c r="N7016"/>
      <c r="O7016"/>
      <c r="P7016"/>
      <c r="Q7016"/>
      <c r="R7016"/>
      <c r="S7016"/>
      <c r="T7016"/>
      <c r="U7016"/>
      <c r="V7016" s="2"/>
    </row>
    <row r="7017" spans="2:22" x14ac:dyDescent="0.2">
      <c r="B7017" s="2"/>
      <c r="C7017" s="2"/>
      <c r="D7017" s="2"/>
      <c r="E7017" s="2"/>
      <c r="F7017" s="2"/>
      <c r="G7017" s="3"/>
      <c r="H7017" s="3"/>
      <c r="I7017" s="2"/>
      <c r="J7017"/>
      <c r="K7017"/>
      <c r="L7017"/>
      <c r="M7017"/>
      <c r="N7017"/>
      <c r="O7017"/>
      <c r="P7017"/>
      <c r="Q7017"/>
      <c r="R7017"/>
      <c r="S7017"/>
      <c r="T7017"/>
      <c r="U7017"/>
      <c r="V7017" s="2"/>
    </row>
    <row r="7018" spans="2:22" x14ac:dyDescent="0.2">
      <c r="B7018" s="2"/>
      <c r="C7018" s="2"/>
      <c r="D7018" s="2"/>
      <c r="E7018" s="2"/>
      <c r="F7018" s="2"/>
      <c r="G7018" s="3"/>
      <c r="H7018" s="3"/>
      <c r="I7018" s="2"/>
      <c r="J7018"/>
      <c r="K7018"/>
      <c r="L7018"/>
      <c r="M7018"/>
      <c r="N7018"/>
      <c r="O7018"/>
      <c r="P7018"/>
      <c r="Q7018"/>
      <c r="R7018"/>
      <c r="S7018"/>
      <c r="T7018"/>
      <c r="U7018"/>
      <c r="V7018" s="2"/>
    </row>
    <row r="7019" spans="2:22" x14ac:dyDescent="0.2">
      <c r="B7019" s="2"/>
      <c r="C7019" s="2"/>
      <c r="D7019" s="2"/>
      <c r="E7019" s="2"/>
      <c r="F7019" s="2"/>
      <c r="G7019" s="3"/>
      <c r="H7019" s="3"/>
      <c r="I7019" s="2"/>
      <c r="J7019"/>
      <c r="K7019"/>
      <c r="L7019"/>
      <c r="M7019"/>
      <c r="N7019"/>
      <c r="O7019"/>
      <c r="P7019"/>
      <c r="Q7019"/>
      <c r="R7019"/>
      <c r="S7019"/>
      <c r="T7019"/>
      <c r="U7019"/>
      <c r="V7019" s="2"/>
    </row>
    <row r="7020" spans="2:22" x14ac:dyDescent="0.2">
      <c r="B7020" s="2"/>
      <c r="C7020" s="2"/>
      <c r="D7020" s="2"/>
      <c r="E7020" s="2"/>
      <c r="F7020" s="2"/>
      <c r="G7020" s="3"/>
      <c r="H7020" s="3"/>
      <c r="I7020" s="2"/>
      <c r="J7020"/>
      <c r="K7020"/>
      <c r="L7020"/>
      <c r="M7020"/>
      <c r="N7020"/>
      <c r="O7020"/>
      <c r="P7020"/>
      <c r="Q7020"/>
      <c r="R7020"/>
      <c r="S7020"/>
      <c r="T7020"/>
      <c r="U7020"/>
      <c r="V7020" s="2"/>
    </row>
    <row r="7021" spans="2:22" x14ac:dyDescent="0.2">
      <c r="B7021" s="2"/>
      <c r="C7021" s="2"/>
      <c r="D7021" s="2"/>
      <c r="E7021" s="2"/>
      <c r="F7021" s="2"/>
      <c r="G7021" s="3"/>
      <c r="H7021" s="3"/>
      <c r="I7021" s="2"/>
      <c r="J7021"/>
      <c r="K7021"/>
      <c r="L7021"/>
      <c r="M7021"/>
      <c r="N7021"/>
      <c r="O7021"/>
      <c r="P7021"/>
      <c r="Q7021"/>
      <c r="R7021"/>
      <c r="S7021"/>
      <c r="T7021"/>
      <c r="U7021"/>
      <c r="V7021" s="2"/>
    </row>
    <row r="7022" spans="2:22" x14ac:dyDescent="0.2">
      <c r="B7022" s="2"/>
      <c r="C7022" s="2"/>
      <c r="D7022" s="2"/>
      <c r="E7022" s="2"/>
      <c r="F7022" s="2"/>
      <c r="G7022" s="3"/>
      <c r="H7022" s="3"/>
      <c r="I7022" s="2"/>
      <c r="J7022"/>
      <c r="K7022"/>
      <c r="L7022"/>
      <c r="M7022"/>
      <c r="N7022"/>
      <c r="O7022"/>
      <c r="P7022"/>
      <c r="Q7022"/>
      <c r="R7022"/>
      <c r="S7022"/>
      <c r="T7022"/>
      <c r="U7022"/>
      <c r="V7022" s="2"/>
    </row>
    <row r="7023" spans="2:22" x14ac:dyDescent="0.2">
      <c r="B7023" s="2"/>
      <c r="C7023" s="2"/>
      <c r="D7023" s="2"/>
      <c r="E7023" s="2"/>
      <c r="F7023" s="2"/>
      <c r="G7023" s="3"/>
      <c r="H7023" s="3"/>
      <c r="I7023" s="2"/>
      <c r="J7023"/>
      <c r="K7023"/>
      <c r="L7023"/>
      <c r="M7023"/>
      <c r="N7023"/>
      <c r="O7023"/>
      <c r="P7023"/>
      <c r="Q7023"/>
      <c r="R7023"/>
      <c r="S7023"/>
      <c r="T7023"/>
      <c r="U7023"/>
      <c r="V7023" s="2"/>
    </row>
    <row r="7024" spans="2:22" x14ac:dyDescent="0.2">
      <c r="B7024" s="2"/>
      <c r="C7024" s="2"/>
      <c r="D7024" s="2"/>
      <c r="E7024" s="2"/>
      <c r="F7024" s="2"/>
      <c r="G7024" s="3"/>
      <c r="H7024" s="3"/>
      <c r="I7024" s="2"/>
      <c r="J7024"/>
      <c r="K7024"/>
      <c r="L7024"/>
      <c r="M7024"/>
      <c r="N7024"/>
      <c r="O7024"/>
      <c r="P7024"/>
      <c r="Q7024"/>
      <c r="R7024"/>
      <c r="S7024"/>
      <c r="T7024"/>
      <c r="U7024"/>
      <c r="V7024" s="2"/>
    </row>
    <row r="7025" spans="2:22" x14ac:dyDescent="0.2">
      <c r="B7025" s="2"/>
      <c r="C7025" s="2"/>
      <c r="D7025" s="2"/>
      <c r="E7025" s="2"/>
      <c r="F7025" s="2"/>
      <c r="G7025" s="3"/>
      <c r="H7025" s="3"/>
      <c r="I7025" s="2"/>
      <c r="J7025"/>
      <c r="K7025"/>
      <c r="L7025"/>
      <c r="M7025"/>
      <c r="N7025"/>
      <c r="O7025"/>
      <c r="P7025"/>
      <c r="Q7025"/>
      <c r="R7025"/>
      <c r="S7025"/>
      <c r="T7025"/>
      <c r="U7025"/>
      <c r="V7025" s="2"/>
    </row>
    <row r="7026" spans="2:22" x14ac:dyDescent="0.2">
      <c r="B7026" s="2"/>
      <c r="C7026" s="2"/>
      <c r="D7026" s="2"/>
      <c r="E7026" s="2"/>
      <c r="F7026" s="2"/>
      <c r="G7026" s="3"/>
      <c r="H7026" s="3"/>
      <c r="I7026" s="2"/>
      <c r="J7026"/>
      <c r="K7026"/>
      <c r="L7026"/>
      <c r="M7026"/>
      <c r="N7026"/>
      <c r="O7026"/>
      <c r="P7026"/>
      <c r="Q7026"/>
      <c r="R7026"/>
      <c r="S7026"/>
      <c r="T7026"/>
      <c r="U7026"/>
      <c r="V7026" s="2"/>
    </row>
    <row r="7027" spans="2:22" x14ac:dyDescent="0.2">
      <c r="B7027" s="2"/>
      <c r="C7027" s="2"/>
      <c r="D7027" s="2"/>
      <c r="E7027" s="2"/>
      <c r="F7027" s="2"/>
      <c r="G7027" s="3"/>
      <c r="H7027" s="3"/>
      <c r="I7027" s="2"/>
      <c r="J7027"/>
      <c r="K7027"/>
      <c r="L7027"/>
      <c r="M7027"/>
      <c r="N7027"/>
      <c r="O7027"/>
      <c r="P7027"/>
      <c r="Q7027"/>
      <c r="R7027"/>
      <c r="S7027"/>
      <c r="T7027"/>
      <c r="U7027"/>
      <c r="V7027" s="2"/>
    </row>
    <row r="7028" spans="2:22" x14ac:dyDescent="0.2">
      <c r="B7028" s="2"/>
      <c r="C7028" s="2"/>
      <c r="D7028" s="2"/>
      <c r="E7028" s="2"/>
      <c r="F7028" s="2"/>
      <c r="G7028" s="3"/>
      <c r="H7028" s="3"/>
      <c r="I7028" s="2"/>
      <c r="J7028"/>
      <c r="K7028"/>
      <c r="L7028"/>
      <c r="M7028"/>
      <c r="N7028"/>
      <c r="O7028"/>
      <c r="P7028"/>
      <c r="Q7028"/>
      <c r="R7028"/>
      <c r="S7028"/>
      <c r="T7028"/>
      <c r="U7028"/>
      <c r="V7028" s="2"/>
    </row>
    <row r="7029" spans="2:22" x14ac:dyDescent="0.2">
      <c r="B7029" s="2"/>
      <c r="C7029" s="2"/>
      <c r="D7029" s="2"/>
      <c r="E7029" s="2"/>
      <c r="F7029" s="2"/>
      <c r="G7029" s="3"/>
      <c r="H7029" s="3"/>
      <c r="I7029" s="2"/>
      <c r="J7029"/>
      <c r="K7029"/>
      <c r="L7029"/>
      <c r="M7029"/>
      <c r="N7029"/>
      <c r="O7029"/>
      <c r="P7029"/>
      <c r="Q7029"/>
      <c r="R7029"/>
      <c r="S7029"/>
      <c r="T7029"/>
      <c r="U7029"/>
      <c r="V7029" s="2"/>
    </row>
    <row r="7030" spans="2:22" x14ac:dyDescent="0.2">
      <c r="B7030" s="2"/>
      <c r="C7030" s="2"/>
      <c r="D7030" s="2"/>
      <c r="E7030" s="2"/>
      <c r="F7030" s="2"/>
      <c r="G7030" s="3"/>
      <c r="H7030" s="3"/>
      <c r="I7030" s="2"/>
      <c r="J7030"/>
      <c r="K7030"/>
      <c r="L7030"/>
      <c r="M7030"/>
      <c r="N7030"/>
      <c r="O7030"/>
      <c r="P7030"/>
      <c r="Q7030"/>
      <c r="R7030"/>
      <c r="S7030"/>
      <c r="T7030"/>
      <c r="U7030"/>
      <c r="V7030" s="2"/>
    </row>
    <row r="7031" spans="2:22" x14ac:dyDescent="0.2">
      <c r="B7031" s="2"/>
      <c r="C7031" s="2"/>
      <c r="D7031" s="2"/>
      <c r="E7031" s="2"/>
      <c r="F7031" s="2"/>
      <c r="G7031" s="3"/>
      <c r="H7031" s="3"/>
      <c r="I7031" s="2"/>
      <c r="J7031"/>
      <c r="K7031"/>
      <c r="L7031"/>
      <c r="M7031"/>
      <c r="N7031"/>
      <c r="O7031"/>
      <c r="P7031"/>
      <c r="Q7031"/>
      <c r="R7031"/>
      <c r="S7031"/>
      <c r="T7031"/>
      <c r="U7031"/>
      <c r="V7031" s="2"/>
    </row>
    <row r="7032" spans="2:22" x14ac:dyDescent="0.2">
      <c r="B7032" s="2"/>
      <c r="C7032" s="2"/>
      <c r="D7032" s="2"/>
      <c r="E7032" s="2"/>
      <c r="F7032" s="2"/>
      <c r="G7032" s="3"/>
      <c r="H7032" s="3"/>
      <c r="I7032" s="2"/>
      <c r="J7032"/>
      <c r="K7032"/>
      <c r="L7032"/>
      <c r="M7032"/>
      <c r="N7032"/>
      <c r="O7032"/>
      <c r="P7032"/>
      <c r="Q7032"/>
      <c r="R7032"/>
      <c r="S7032"/>
      <c r="T7032"/>
      <c r="U7032"/>
      <c r="V7032" s="2"/>
    </row>
    <row r="7033" spans="2:22" x14ac:dyDescent="0.2">
      <c r="B7033" s="2"/>
      <c r="C7033" s="2"/>
      <c r="D7033" s="2"/>
      <c r="E7033" s="2"/>
      <c r="F7033" s="2"/>
      <c r="G7033" s="3"/>
      <c r="H7033" s="3"/>
      <c r="I7033" s="2"/>
      <c r="J7033"/>
      <c r="K7033"/>
      <c r="L7033"/>
      <c r="M7033"/>
      <c r="N7033"/>
      <c r="O7033"/>
      <c r="P7033"/>
      <c r="Q7033"/>
      <c r="R7033"/>
      <c r="S7033"/>
      <c r="T7033"/>
      <c r="U7033"/>
      <c r="V7033" s="2"/>
    </row>
    <row r="7034" spans="2:22" x14ac:dyDescent="0.2">
      <c r="B7034" s="2"/>
      <c r="C7034" s="2"/>
      <c r="D7034" s="2"/>
      <c r="E7034" s="2"/>
      <c r="F7034" s="2"/>
      <c r="G7034" s="3"/>
      <c r="H7034" s="3"/>
      <c r="I7034" s="2"/>
      <c r="J7034"/>
      <c r="K7034"/>
      <c r="L7034"/>
      <c r="M7034"/>
      <c r="N7034"/>
      <c r="O7034"/>
      <c r="P7034"/>
      <c r="Q7034"/>
      <c r="R7034"/>
      <c r="S7034"/>
      <c r="T7034"/>
      <c r="U7034"/>
      <c r="V7034" s="2"/>
    </row>
    <row r="7035" spans="2:22" x14ac:dyDescent="0.2">
      <c r="B7035" s="2"/>
      <c r="C7035" s="2"/>
      <c r="D7035" s="2"/>
      <c r="E7035" s="2"/>
      <c r="F7035" s="2"/>
      <c r="G7035" s="3"/>
      <c r="H7035" s="3"/>
      <c r="I7035" s="2"/>
      <c r="J7035"/>
      <c r="K7035"/>
      <c r="L7035"/>
      <c r="M7035"/>
      <c r="N7035"/>
      <c r="O7035"/>
      <c r="P7035"/>
      <c r="Q7035"/>
      <c r="R7035"/>
      <c r="S7035"/>
      <c r="T7035"/>
      <c r="U7035"/>
      <c r="V7035" s="2"/>
    </row>
    <row r="7036" spans="2:22" x14ac:dyDescent="0.2">
      <c r="B7036" s="2"/>
      <c r="C7036" s="2"/>
      <c r="D7036" s="2"/>
      <c r="E7036" s="2"/>
      <c r="F7036" s="2"/>
      <c r="G7036" s="3"/>
      <c r="H7036" s="3"/>
      <c r="I7036" s="2"/>
      <c r="J7036"/>
      <c r="K7036"/>
      <c r="L7036"/>
      <c r="M7036"/>
      <c r="N7036"/>
      <c r="O7036"/>
      <c r="P7036"/>
      <c r="Q7036"/>
      <c r="R7036"/>
      <c r="S7036"/>
      <c r="T7036"/>
      <c r="U7036"/>
      <c r="V7036" s="2"/>
    </row>
    <row r="7037" spans="2:22" x14ac:dyDescent="0.2">
      <c r="B7037" s="2"/>
      <c r="C7037" s="2"/>
      <c r="D7037" s="2"/>
      <c r="E7037" s="2"/>
      <c r="F7037" s="2"/>
      <c r="G7037" s="3"/>
      <c r="H7037" s="3"/>
      <c r="I7037" s="2"/>
      <c r="J7037"/>
      <c r="K7037"/>
      <c r="L7037"/>
      <c r="M7037"/>
      <c r="N7037"/>
      <c r="O7037"/>
      <c r="P7037"/>
      <c r="Q7037"/>
      <c r="R7037"/>
      <c r="S7037"/>
      <c r="T7037"/>
      <c r="U7037"/>
      <c r="V7037" s="2"/>
    </row>
    <row r="7038" spans="2:22" x14ac:dyDescent="0.2">
      <c r="B7038" s="2"/>
      <c r="C7038" s="2"/>
      <c r="D7038" s="2"/>
      <c r="E7038" s="2"/>
      <c r="F7038" s="2"/>
      <c r="G7038" s="3"/>
      <c r="H7038" s="3"/>
      <c r="I7038" s="2"/>
      <c r="J7038"/>
      <c r="K7038"/>
      <c r="L7038"/>
      <c r="M7038"/>
      <c r="N7038"/>
      <c r="O7038"/>
      <c r="P7038"/>
      <c r="Q7038"/>
      <c r="R7038"/>
      <c r="S7038"/>
      <c r="T7038"/>
      <c r="U7038"/>
      <c r="V7038" s="2"/>
    </row>
    <row r="7039" spans="2:22" x14ac:dyDescent="0.2">
      <c r="B7039" s="2"/>
      <c r="C7039" s="2"/>
      <c r="D7039" s="2"/>
      <c r="E7039" s="2"/>
      <c r="F7039" s="2"/>
      <c r="G7039" s="3"/>
      <c r="H7039" s="3"/>
      <c r="I7039" s="2"/>
      <c r="J7039"/>
      <c r="K7039"/>
      <c r="L7039"/>
      <c r="M7039"/>
      <c r="N7039"/>
      <c r="O7039"/>
      <c r="P7039"/>
      <c r="Q7039"/>
      <c r="R7039"/>
      <c r="S7039"/>
      <c r="T7039"/>
      <c r="U7039"/>
      <c r="V7039" s="2"/>
    </row>
    <row r="7040" spans="2:22" x14ac:dyDescent="0.2">
      <c r="B7040" s="2"/>
      <c r="C7040" s="2"/>
      <c r="D7040" s="2"/>
      <c r="E7040" s="2"/>
      <c r="F7040" s="2"/>
      <c r="G7040" s="3"/>
      <c r="H7040" s="3"/>
      <c r="I7040" s="2"/>
      <c r="J7040"/>
      <c r="K7040"/>
      <c r="L7040"/>
      <c r="M7040"/>
      <c r="N7040"/>
      <c r="O7040"/>
      <c r="P7040"/>
      <c r="Q7040"/>
      <c r="R7040"/>
      <c r="S7040"/>
      <c r="T7040"/>
      <c r="U7040"/>
      <c r="V7040" s="2"/>
    </row>
    <row r="7041" spans="2:22" x14ac:dyDescent="0.2">
      <c r="B7041" s="2"/>
      <c r="C7041" s="2"/>
      <c r="D7041" s="2"/>
      <c r="E7041" s="2"/>
      <c r="F7041" s="2"/>
      <c r="G7041" s="3"/>
      <c r="H7041" s="3"/>
      <c r="I7041" s="2"/>
      <c r="J7041"/>
      <c r="K7041"/>
      <c r="L7041"/>
      <c r="M7041"/>
      <c r="N7041"/>
      <c r="O7041"/>
      <c r="P7041"/>
      <c r="Q7041"/>
      <c r="R7041"/>
      <c r="S7041"/>
      <c r="T7041"/>
      <c r="U7041"/>
      <c r="V7041" s="2"/>
    </row>
    <row r="7042" spans="2:22" x14ac:dyDescent="0.2">
      <c r="B7042" s="2"/>
      <c r="C7042" s="2"/>
      <c r="D7042" s="2"/>
      <c r="E7042" s="2"/>
      <c r="F7042" s="2"/>
      <c r="G7042" s="3"/>
      <c r="H7042" s="3"/>
      <c r="I7042" s="2"/>
      <c r="J7042"/>
      <c r="K7042"/>
      <c r="L7042"/>
      <c r="M7042"/>
      <c r="N7042"/>
      <c r="O7042"/>
      <c r="P7042"/>
      <c r="Q7042"/>
      <c r="R7042"/>
      <c r="S7042"/>
      <c r="T7042"/>
      <c r="U7042"/>
      <c r="V7042" s="2"/>
    </row>
    <row r="7043" spans="2:22" x14ac:dyDescent="0.2">
      <c r="B7043" s="2"/>
      <c r="C7043" s="2"/>
      <c r="D7043" s="2"/>
      <c r="E7043" s="2"/>
      <c r="F7043" s="2"/>
      <c r="G7043" s="3"/>
      <c r="H7043" s="3"/>
      <c r="I7043" s="2"/>
      <c r="J7043"/>
      <c r="K7043"/>
      <c r="L7043"/>
      <c r="M7043"/>
      <c r="N7043"/>
      <c r="O7043"/>
      <c r="P7043"/>
      <c r="Q7043"/>
      <c r="R7043"/>
      <c r="S7043"/>
      <c r="T7043"/>
      <c r="U7043"/>
      <c r="V7043" s="2"/>
    </row>
    <row r="7044" spans="2:22" x14ac:dyDescent="0.2">
      <c r="B7044" s="2"/>
      <c r="C7044" s="2"/>
      <c r="D7044" s="2"/>
      <c r="E7044" s="2"/>
      <c r="F7044" s="2"/>
      <c r="G7044" s="3"/>
      <c r="H7044" s="3"/>
      <c r="I7044" s="2"/>
      <c r="J7044"/>
      <c r="K7044"/>
      <c r="L7044"/>
      <c r="M7044"/>
      <c r="N7044"/>
      <c r="O7044"/>
      <c r="P7044"/>
      <c r="Q7044"/>
      <c r="R7044"/>
      <c r="S7044"/>
      <c r="T7044"/>
      <c r="U7044"/>
      <c r="V7044" s="2"/>
    </row>
    <row r="7045" spans="2:22" x14ac:dyDescent="0.2">
      <c r="B7045" s="2"/>
      <c r="C7045" s="2"/>
      <c r="D7045" s="2"/>
      <c r="E7045" s="2"/>
      <c r="F7045" s="2"/>
      <c r="G7045" s="3"/>
      <c r="H7045" s="3"/>
      <c r="I7045" s="2"/>
      <c r="J7045"/>
      <c r="K7045"/>
      <c r="L7045"/>
      <c r="M7045"/>
      <c r="N7045"/>
      <c r="O7045"/>
      <c r="P7045"/>
      <c r="Q7045"/>
      <c r="R7045"/>
      <c r="S7045"/>
      <c r="T7045"/>
      <c r="U7045"/>
      <c r="V7045" s="2"/>
    </row>
    <row r="7046" spans="2:22" x14ac:dyDescent="0.2">
      <c r="B7046" s="2"/>
      <c r="C7046" s="2"/>
      <c r="D7046" s="2"/>
      <c r="E7046" s="2"/>
      <c r="F7046" s="2"/>
      <c r="G7046" s="3"/>
      <c r="H7046" s="3"/>
      <c r="I7046" s="2"/>
      <c r="J7046"/>
      <c r="K7046"/>
      <c r="L7046"/>
      <c r="M7046"/>
      <c r="N7046"/>
      <c r="O7046"/>
      <c r="P7046"/>
      <c r="Q7046"/>
      <c r="R7046"/>
      <c r="S7046"/>
      <c r="T7046"/>
      <c r="U7046"/>
      <c r="V7046" s="2"/>
    </row>
    <row r="7047" spans="2:22" x14ac:dyDescent="0.2">
      <c r="B7047" s="2"/>
      <c r="C7047" s="2"/>
      <c r="D7047" s="2"/>
      <c r="E7047" s="2"/>
      <c r="F7047" s="2"/>
      <c r="G7047" s="3"/>
      <c r="H7047" s="3"/>
      <c r="I7047" s="2"/>
      <c r="J7047"/>
      <c r="K7047"/>
      <c r="L7047"/>
      <c r="M7047"/>
      <c r="N7047"/>
      <c r="O7047"/>
      <c r="P7047"/>
      <c r="Q7047"/>
      <c r="R7047"/>
      <c r="S7047"/>
      <c r="T7047"/>
      <c r="U7047"/>
      <c r="V7047" s="2"/>
    </row>
    <row r="7048" spans="2:22" x14ac:dyDescent="0.2">
      <c r="B7048" s="2"/>
      <c r="C7048" s="2"/>
      <c r="D7048" s="2"/>
      <c r="E7048" s="2"/>
      <c r="F7048" s="2"/>
      <c r="G7048" s="3"/>
      <c r="H7048" s="3"/>
      <c r="I7048" s="2"/>
      <c r="J7048"/>
      <c r="K7048"/>
      <c r="L7048"/>
      <c r="M7048"/>
      <c r="N7048"/>
      <c r="O7048"/>
      <c r="P7048"/>
      <c r="Q7048"/>
      <c r="R7048"/>
      <c r="S7048"/>
      <c r="T7048"/>
      <c r="U7048"/>
      <c r="V7048" s="2"/>
    </row>
    <row r="7049" spans="2:22" x14ac:dyDescent="0.2">
      <c r="B7049" s="2"/>
      <c r="C7049" s="2"/>
      <c r="D7049" s="2"/>
      <c r="E7049" s="2"/>
      <c r="F7049" s="2"/>
      <c r="G7049" s="3"/>
      <c r="H7049" s="3"/>
      <c r="I7049" s="2"/>
      <c r="J7049"/>
      <c r="K7049"/>
      <c r="L7049"/>
      <c r="M7049"/>
      <c r="N7049"/>
      <c r="O7049"/>
      <c r="P7049"/>
      <c r="Q7049"/>
      <c r="R7049"/>
      <c r="S7049"/>
      <c r="T7049"/>
      <c r="U7049"/>
      <c r="V7049" s="2"/>
    </row>
    <row r="7050" spans="2:22" x14ac:dyDescent="0.2">
      <c r="B7050" s="2"/>
      <c r="C7050" s="2"/>
      <c r="D7050" s="2"/>
      <c r="E7050" s="2"/>
      <c r="F7050" s="2"/>
      <c r="G7050" s="3"/>
      <c r="H7050" s="3"/>
      <c r="I7050" s="2"/>
      <c r="J7050"/>
      <c r="K7050"/>
      <c r="L7050"/>
      <c r="M7050"/>
      <c r="N7050"/>
      <c r="O7050"/>
      <c r="P7050"/>
      <c r="Q7050"/>
      <c r="R7050"/>
      <c r="S7050"/>
      <c r="T7050"/>
      <c r="U7050"/>
      <c r="V7050" s="2"/>
    </row>
    <row r="7051" spans="2:22" x14ac:dyDescent="0.2">
      <c r="B7051" s="2"/>
      <c r="C7051" s="2"/>
      <c r="D7051" s="2"/>
      <c r="E7051" s="2"/>
      <c r="F7051" s="2"/>
      <c r="G7051" s="3"/>
      <c r="H7051" s="3"/>
      <c r="I7051" s="2"/>
      <c r="J7051"/>
      <c r="K7051"/>
      <c r="L7051"/>
      <c r="M7051"/>
      <c r="N7051"/>
      <c r="O7051"/>
      <c r="P7051"/>
      <c r="Q7051"/>
      <c r="R7051"/>
      <c r="S7051"/>
      <c r="T7051"/>
      <c r="U7051"/>
      <c r="V7051" s="2"/>
    </row>
    <row r="7052" spans="2:22" x14ac:dyDescent="0.2">
      <c r="B7052" s="2"/>
      <c r="C7052" s="2"/>
      <c r="D7052" s="2"/>
      <c r="E7052" s="2"/>
      <c r="F7052" s="2"/>
      <c r="G7052" s="3"/>
      <c r="H7052" s="3"/>
      <c r="I7052" s="2"/>
      <c r="J7052"/>
      <c r="K7052"/>
      <c r="L7052"/>
      <c r="M7052"/>
      <c r="N7052"/>
      <c r="O7052"/>
      <c r="P7052"/>
      <c r="Q7052"/>
      <c r="R7052"/>
      <c r="S7052"/>
      <c r="T7052"/>
      <c r="U7052"/>
      <c r="V7052" s="2"/>
    </row>
    <row r="7053" spans="2:22" x14ac:dyDescent="0.2">
      <c r="B7053" s="2"/>
      <c r="C7053" s="2"/>
      <c r="D7053" s="2"/>
      <c r="E7053" s="2"/>
      <c r="F7053" s="2"/>
      <c r="G7053" s="3"/>
      <c r="H7053" s="3"/>
      <c r="I7053" s="2"/>
      <c r="J7053"/>
      <c r="K7053"/>
      <c r="L7053"/>
      <c r="M7053"/>
      <c r="N7053"/>
      <c r="O7053"/>
      <c r="P7053"/>
      <c r="Q7053"/>
      <c r="R7053"/>
      <c r="S7053"/>
      <c r="T7053"/>
      <c r="U7053"/>
      <c r="V7053" s="2"/>
    </row>
    <row r="7054" spans="2:22" x14ac:dyDescent="0.2">
      <c r="B7054" s="2"/>
      <c r="C7054" s="2"/>
      <c r="D7054" s="2"/>
      <c r="E7054" s="2"/>
      <c r="F7054" s="2"/>
      <c r="G7054" s="3"/>
      <c r="H7054" s="3"/>
      <c r="I7054" s="2"/>
      <c r="J7054"/>
      <c r="K7054"/>
      <c r="L7054"/>
      <c r="M7054"/>
      <c r="N7054"/>
      <c r="O7054"/>
      <c r="P7054"/>
      <c r="Q7054"/>
      <c r="R7054"/>
      <c r="S7054"/>
      <c r="T7054"/>
      <c r="U7054"/>
      <c r="V7054" s="2"/>
    </row>
    <row r="7055" spans="2:22" x14ac:dyDescent="0.2">
      <c r="B7055" s="2"/>
      <c r="C7055" s="2"/>
      <c r="D7055" s="2"/>
      <c r="E7055" s="2"/>
      <c r="F7055" s="2"/>
      <c r="G7055" s="3"/>
      <c r="H7055" s="3"/>
      <c r="I7055" s="2"/>
      <c r="J7055"/>
      <c r="K7055"/>
      <c r="L7055"/>
      <c r="M7055"/>
      <c r="N7055"/>
      <c r="O7055"/>
      <c r="P7055"/>
      <c r="Q7055"/>
      <c r="R7055"/>
      <c r="S7055"/>
      <c r="T7055"/>
      <c r="U7055"/>
      <c r="V7055" s="2"/>
    </row>
    <row r="7056" spans="2:22" x14ac:dyDescent="0.2">
      <c r="B7056" s="2"/>
      <c r="C7056" s="2"/>
      <c r="D7056" s="2"/>
      <c r="E7056" s="2"/>
      <c r="F7056" s="2"/>
      <c r="G7056" s="3"/>
      <c r="H7056" s="3"/>
      <c r="I7056" s="2"/>
      <c r="J7056"/>
      <c r="K7056"/>
      <c r="L7056"/>
      <c r="M7056"/>
      <c r="N7056"/>
      <c r="O7056"/>
      <c r="P7056"/>
      <c r="Q7056"/>
      <c r="R7056"/>
      <c r="S7056"/>
      <c r="T7056"/>
      <c r="U7056"/>
      <c r="V7056" s="2"/>
    </row>
    <row r="7057" spans="2:22" x14ac:dyDescent="0.2">
      <c r="B7057" s="2"/>
      <c r="C7057" s="2"/>
      <c r="D7057" s="2"/>
      <c r="E7057" s="2"/>
      <c r="F7057" s="2"/>
      <c r="G7057" s="3"/>
      <c r="H7057" s="3"/>
      <c r="I7057" s="2"/>
      <c r="J7057"/>
      <c r="K7057"/>
      <c r="L7057"/>
      <c r="M7057"/>
      <c r="N7057"/>
      <c r="O7057"/>
      <c r="P7057"/>
      <c r="Q7057"/>
      <c r="R7057"/>
      <c r="S7057"/>
      <c r="T7057"/>
      <c r="U7057"/>
      <c r="V7057" s="2"/>
    </row>
    <row r="7058" spans="2:22" x14ac:dyDescent="0.2">
      <c r="B7058" s="2"/>
      <c r="C7058" s="2"/>
      <c r="D7058" s="2"/>
      <c r="E7058" s="2"/>
      <c r="F7058" s="2"/>
      <c r="G7058" s="3"/>
      <c r="H7058" s="3"/>
      <c r="I7058" s="2"/>
      <c r="J7058"/>
      <c r="K7058"/>
      <c r="L7058"/>
      <c r="M7058"/>
      <c r="N7058"/>
      <c r="O7058"/>
      <c r="P7058"/>
      <c r="Q7058"/>
      <c r="R7058"/>
      <c r="S7058"/>
      <c r="T7058"/>
      <c r="U7058"/>
      <c r="V7058" s="2"/>
    </row>
    <row r="7059" spans="2:22" x14ac:dyDescent="0.2">
      <c r="B7059" s="2"/>
      <c r="C7059" s="2"/>
      <c r="D7059" s="2"/>
      <c r="E7059" s="2"/>
      <c r="F7059" s="2"/>
      <c r="G7059" s="3"/>
      <c r="H7059" s="3"/>
      <c r="I7059" s="2"/>
      <c r="J7059"/>
      <c r="K7059"/>
      <c r="L7059"/>
      <c r="M7059"/>
      <c r="N7059"/>
      <c r="O7059"/>
      <c r="P7059"/>
      <c r="Q7059"/>
      <c r="R7059"/>
      <c r="S7059"/>
      <c r="T7059"/>
      <c r="U7059"/>
      <c r="V7059" s="2"/>
    </row>
    <row r="7060" spans="2:22" x14ac:dyDescent="0.2">
      <c r="B7060" s="2"/>
      <c r="C7060" s="2"/>
      <c r="D7060" s="2"/>
      <c r="E7060" s="2"/>
      <c r="F7060" s="2"/>
      <c r="G7060" s="3"/>
      <c r="H7060" s="3"/>
      <c r="I7060" s="2"/>
      <c r="J7060"/>
      <c r="K7060"/>
      <c r="L7060"/>
      <c r="M7060"/>
      <c r="N7060"/>
      <c r="O7060"/>
      <c r="P7060"/>
      <c r="Q7060"/>
      <c r="R7060"/>
      <c r="S7060"/>
      <c r="T7060"/>
      <c r="U7060"/>
      <c r="V7060" s="2"/>
    </row>
    <row r="7061" spans="2:22" x14ac:dyDescent="0.2">
      <c r="B7061" s="2"/>
      <c r="C7061" s="2"/>
      <c r="D7061" s="2"/>
      <c r="E7061" s="2"/>
      <c r="F7061" s="2"/>
      <c r="G7061" s="3"/>
      <c r="H7061" s="3"/>
      <c r="I7061" s="2"/>
      <c r="J7061"/>
      <c r="K7061"/>
      <c r="L7061"/>
      <c r="M7061"/>
      <c r="N7061"/>
      <c r="O7061"/>
      <c r="P7061"/>
      <c r="Q7061"/>
      <c r="R7061"/>
      <c r="S7061"/>
      <c r="T7061"/>
      <c r="U7061"/>
      <c r="V7061" s="2"/>
    </row>
    <row r="7062" spans="2:22" x14ac:dyDescent="0.2">
      <c r="B7062" s="2"/>
      <c r="C7062" s="2"/>
      <c r="D7062" s="2"/>
      <c r="E7062" s="2"/>
      <c r="F7062" s="2"/>
      <c r="G7062" s="3"/>
      <c r="H7062" s="3"/>
      <c r="I7062" s="2"/>
      <c r="J7062"/>
      <c r="K7062"/>
      <c r="L7062"/>
      <c r="M7062"/>
      <c r="N7062"/>
      <c r="O7062"/>
      <c r="P7062"/>
      <c r="Q7062"/>
      <c r="R7062"/>
      <c r="S7062"/>
      <c r="T7062"/>
      <c r="U7062"/>
      <c r="V7062" s="2"/>
    </row>
    <row r="7063" spans="2:22" x14ac:dyDescent="0.2">
      <c r="B7063" s="2"/>
      <c r="C7063" s="2"/>
      <c r="D7063" s="2"/>
      <c r="E7063" s="2"/>
      <c r="F7063" s="2"/>
      <c r="G7063" s="3"/>
      <c r="H7063" s="3"/>
      <c r="I7063" s="2"/>
      <c r="J7063"/>
      <c r="K7063"/>
      <c r="L7063"/>
      <c r="M7063"/>
      <c r="N7063"/>
      <c r="O7063"/>
      <c r="P7063"/>
      <c r="Q7063"/>
      <c r="R7063"/>
      <c r="S7063"/>
      <c r="T7063"/>
      <c r="U7063"/>
      <c r="V7063" s="2"/>
    </row>
    <row r="7064" spans="2:22" x14ac:dyDescent="0.2">
      <c r="B7064" s="2"/>
      <c r="C7064" s="2"/>
      <c r="D7064" s="2"/>
      <c r="E7064" s="2"/>
      <c r="F7064" s="2"/>
      <c r="G7064" s="3"/>
      <c r="H7064" s="3"/>
      <c r="I7064" s="2"/>
      <c r="J7064"/>
      <c r="K7064"/>
      <c r="L7064"/>
      <c r="M7064"/>
      <c r="N7064"/>
      <c r="O7064"/>
      <c r="P7064"/>
      <c r="Q7064"/>
      <c r="R7064"/>
      <c r="S7064"/>
      <c r="T7064"/>
      <c r="U7064"/>
      <c r="V7064" s="2"/>
    </row>
    <row r="7065" spans="2:22" x14ac:dyDescent="0.2">
      <c r="B7065" s="2"/>
      <c r="C7065" s="2"/>
      <c r="D7065" s="2"/>
      <c r="E7065" s="2"/>
      <c r="F7065" s="2"/>
      <c r="G7065" s="3"/>
      <c r="H7065" s="3"/>
      <c r="I7065" s="2"/>
      <c r="J7065"/>
      <c r="K7065"/>
      <c r="L7065"/>
      <c r="M7065"/>
      <c r="N7065"/>
      <c r="O7065"/>
      <c r="P7065"/>
      <c r="Q7065"/>
      <c r="R7065"/>
      <c r="S7065"/>
      <c r="T7065"/>
      <c r="U7065"/>
      <c r="V7065" s="2"/>
    </row>
    <row r="7066" spans="2:22" x14ac:dyDescent="0.2">
      <c r="B7066" s="2"/>
      <c r="C7066" s="2"/>
      <c r="D7066" s="2"/>
      <c r="E7066" s="2"/>
      <c r="F7066" s="2"/>
      <c r="G7066" s="3"/>
      <c r="H7066" s="3"/>
      <c r="I7066" s="2"/>
      <c r="J7066"/>
      <c r="K7066"/>
      <c r="L7066"/>
      <c r="M7066"/>
      <c r="N7066"/>
      <c r="O7066"/>
      <c r="P7066"/>
      <c r="Q7066"/>
      <c r="R7066"/>
      <c r="S7066"/>
      <c r="T7066"/>
      <c r="U7066"/>
      <c r="V7066" s="2"/>
    </row>
    <row r="7067" spans="2:22" x14ac:dyDescent="0.2">
      <c r="B7067" s="2"/>
      <c r="C7067" s="2"/>
      <c r="D7067" s="2"/>
      <c r="E7067" s="2"/>
      <c r="F7067" s="2"/>
      <c r="G7067" s="3"/>
      <c r="H7067" s="3"/>
      <c r="I7067" s="2"/>
      <c r="J7067"/>
      <c r="K7067"/>
      <c r="L7067"/>
      <c r="M7067"/>
      <c r="N7067"/>
      <c r="O7067"/>
      <c r="P7067"/>
      <c r="Q7067"/>
      <c r="R7067"/>
      <c r="S7067"/>
      <c r="T7067"/>
      <c r="U7067"/>
      <c r="V7067" s="2"/>
    </row>
    <row r="7068" spans="2:22" x14ac:dyDescent="0.2">
      <c r="B7068" s="2"/>
      <c r="C7068" s="2"/>
      <c r="D7068" s="2"/>
      <c r="E7068" s="2"/>
      <c r="F7068" s="2"/>
      <c r="G7068" s="3"/>
      <c r="H7068" s="3"/>
      <c r="I7068" s="2"/>
      <c r="J7068"/>
      <c r="K7068"/>
      <c r="L7068"/>
      <c r="M7068"/>
      <c r="N7068"/>
      <c r="O7068"/>
      <c r="P7068"/>
      <c r="Q7068"/>
      <c r="R7068"/>
      <c r="S7068"/>
      <c r="T7068"/>
      <c r="U7068"/>
      <c r="V7068" s="2"/>
    </row>
    <row r="7069" spans="2:22" x14ac:dyDescent="0.2">
      <c r="B7069" s="2"/>
      <c r="C7069" s="2"/>
      <c r="D7069" s="2"/>
      <c r="E7069" s="2"/>
      <c r="F7069" s="2"/>
      <c r="G7069" s="3"/>
      <c r="H7069" s="3"/>
      <c r="I7069" s="2"/>
      <c r="J7069"/>
      <c r="K7069"/>
      <c r="L7069"/>
      <c r="M7069"/>
      <c r="N7069"/>
      <c r="O7069"/>
      <c r="P7069"/>
      <c r="Q7069"/>
      <c r="R7069"/>
      <c r="S7069"/>
      <c r="T7069"/>
      <c r="U7069"/>
      <c r="V7069" s="2"/>
    </row>
    <row r="7070" spans="2:22" x14ac:dyDescent="0.2">
      <c r="B7070" s="2"/>
      <c r="C7070" s="2"/>
      <c r="D7070" s="2"/>
      <c r="E7070" s="2"/>
      <c r="F7070" s="2"/>
      <c r="G7070" s="3"/>
      <c r="H7070" s="3"/>
      <c r="I7070" s="2"/>
      <c r="J7070"/>
      <c r="K7070"/>
      <c r="L7070"/>
      <c r="M7070"/>
      <c r="N7070"/>
      <c r="O7070"/>
      <c r="P7070"/>
      <c r="Q7070"/>
      <c r="R7070"/>
      <c r="S7070"/>
      <c r="T7070"/>
      <c r="U7070"/>
      <c r="V7070" s="2"/>
    </row>
    <row r="7071" spans="2:22" x14ac:dyDescent="0.2">
      <c r="B7071" s="2"/>
      <c r="C7071" s="2"/>
      <c r="D7071" s="2"/>
      <c r="E7071" s="2"/>
      <c r="F7071" s="2"/>
      <c r="G7071" s="3"/>
      <c r="H7071" s="3"/>
      <c r="I7071" s="2"/>
      <c r="J7071"/>
      <c r="K7071"/>
      <c r="L7071"/>
      <c r="M7071"/>
      <c r="N7071"/>
      <c r="O7071"/>
      <c r="P7071"/>
      <c r="Q7071"/>
      <c r="R7071"/>
      <c r="S7071"/>
      <c r="T7071"/>
      <c r="U7071"/>
      <c r="V7071" s="2"/>
    </row>
    <row r="7072" spans="2:22" x14ac:dyDescent="0.2">
      <c r="B7072" s="2"/>
      <c r="C7072" s="2"/>
      <c r="D7072" s="2"/>
      <c r="E7072" s="2"/>
      <c r="F7072" s="2"/>
      <c r="G7072" s="3"/>
      <c r="H7072" s="3"/>
      <c r="I7072" s="2"/>
      <c r="J7072"/>
      <c r="K7072"/>
      <c r="L7072"/>
      <c r="M7072"/>
      <c r="N7072"/>
      <c r="O7072"/>
      <c r="P7072"/>
      <c r="Q7072"/>
      <c r="R7072"/>
      <c r="S7072"/>
      <c r="T7072"/>
      <c r="U7072"/>
      <c r="V7072" s="2"/>
    </row>
    <row r="7073" spans="2:22" x14ac:dyDescent="0.2">
      <c r="B7073" s="2"/>
      <c r="C7073" s="2"/>
      <c r="D7073" s="2"/>
      <c r="E7073" s="2"/>
      <c r="F7073" s="2"/>
      <c r="G7073" s="3"/>
      <c r="H7073" s="3"/>
      <c r="I7073" s="2"/>
      <c r="J7073"/>
      <c r="K7073"/>
      <c r="L7073"/>
      <c r="M7073"/>
      <c r="N7073"/>
      <c r="O7073"/>
      <c r="P7073"/>
      <c r="Q7073"/>
      <c r="R7073"/>
      <c r="S7073"/>
      <c r="T7073"/>
      <c r="U7073"/>
      <c r="V7073" s="2"/>
    </row>
    <row r="7074" spans="2:22" x14ac:dyDescent="0.2">
      <c r="B7074" s="2"/>
      <c r="C7074" s="2"/>
      <c r="D7074" s="2"/>
      <c r="E7074" s="2"/>
      <c r="F7074" s="2"/>
      <c r="G7074" s="3"/>
      <c r="H7074" s="3"/>
      <c r="I7074" s="2"/>
      <c r="J7074"/>
      <c r="K7074"/>
      <c r="L7074"/>
      <c r="M7074"/>
      <c r="N7074"/>
      <c r="O7074"/>
      <c r="P7074"/>
      <c r="Q7074"/>
      <c r="R7074"/>
      <c r="S7074"/>
      <c r="T7074"/>
      <c r="U7074"/>
      <c r="V7074" s="2"/>
    </row>
    <row r="7075" spans="2:22" x14ac:dyDescent="0.2">
      <c r="B7075" s="2"/>
      <c r="C7075" s="2"/>
      <c r="D7075" s="2"/>
      <c r="E7075" s="2"/>
      <c r="F7075" s="2"/>
      <c r="G7075" s="3"/>
      <c r="H7075" s="3"/>
      <c r="I7075" s="2"/>
      <c r="J7075"/>
      <c r="K7075"/>
      <c r="L7075"/>
      <c r="M7075"/>
      <c r="N7075"/>
      <c r="O7075"/>
      <c r="P7075"/>
      <c r="Q7075"/>
      <c r="R7075"/>
      <c r="S7075"/>
      <c r="T7075"/>
      <c r="U7075"/>
      <c r="V7075" s="2"/>
    </row>
    <row r="7076" spans="2:22" x14ac:dyDescent="0.2">
      <c r="B7076" s="2"/>
      <c r="C7076" s="2"/>
      <c r="D7076" s="2"/>
      <c r="E7076" s="2"/>
      <c r="F7076" s="2"/>
      <c r="G7076" s="3"/>
      <c r="H7076" s="3"/>
      <c r="I7076" s="2"/>
      <c r="J7076"/>
      <c r="K7076"/>
      <c r="L7076"/>
      <c r="M7076"/>
      <c r="N7076"/>
      <c r="O7076"/>
      <c r="P7076"/>
      <c r="Q7076"/>
      <c r="R7076"/>
      <c r="S7076"/>
      <c r="T7076"/>
      <c r="U7076"/>
      <c r="V7076" s="2"/>
    </row>
    <row r="7077" spans="2:22" x14ac:dyDescent="0.2">
      <c r="B7077" s="2"/>
      <c r="C7077" s="2"/>
      <c r="D7077" s="2"/>
      <c r="E7077" s="2"/>
      <c r="F7077" s="2"/>
      <c r="G7077" s="3"/>
      <c r="H7077" s="3"/>
      <c r="I7077" s="2"/>
      <c r="J7077"/>
      <c r="K7077"/>
      <c r="L7077"/>
      <c r="M7077"/>
      <c r="N7077"/>
      <c r="O7077"/>
      <c r="P7077"/>
      <c r="Q7077"/>
      <c r="R7077"/>
      <c r="S7077"/>
      <c r="T7077"/>
      <c r="U7077"/>
      <c r="V7077" s="2"/>
    </row>
    <row r="7078" spans="2:22" x14ac:dyDescent="0.2">
      <c r="B7078" s="2"/>
      <c r="C7078" s="2"/>
      <c r="D7078" s="2"/>
      <c r="E7078" s="2"/>
      <c r="F7078" s="2"/>
      <c r="G7078" s="3"/>
      <c r="H7078" s="3"/>
      <c r="I7078" s="2"/>
      <c r="J7078"/>
      <c r="K7078"/>
      <c r="L7078"/>
      <c r="M7078"/>
      <c r="N7078"/>
      <c r="O7078"/>
      <c r="P7078"/>
      <c r="Q7078"/>
      <c r="R7078"/>
      <c r="S7078"/>
      <c r="T7078"/>
      <c r="U7078"/>
      <c r="V7078" s="2"/>
    </row>
    <row r="7079" spans="2:22" x14ac:dyDescent="0.2">
      <c r="B7079" s="2"/>
      <c r="C7079" s="2"/>
      <c r="D7079" s="2"/>
      <c r="E7079" s="2"/>
      <c r="F7079" s="2"/>
      <c r="G7079" s="3"/>
      <c r="H7079" s="3"/>
      <c r="I7079" s="2"/>
      <c r="J7079"/>
      <c r="K7079"/>
      <c r="L7079"/>
      <c r="M7079"/>
      <c r="N7079"/>
      <c r="O7079"/>
      <c r="P7079"/>
      <c r="Q7079"/>
      <c r="R7079"/>
      <c r="S7079"/>
      <c r="T7079"/>
      <c r="U7079"/>
      <c r="V7079" s="2"/>
    </row>
    <row r="7080" spans="2:22" x14ac:dyDescent="0.2">
      <c r="B7080" s="2"/>
      <c r="C7080" s="2"/>
      <c r="D7080" s="2"/>
      <c r="E7080" s="2"/>
      <c r="F7080" s="2"/>
      <c r="G7080" s="3"/>
      <c r="H7080" s="3"/>
      <c r="I7080" s="2"/>
      <c r="J7080"/>
      <c r="K7080"/>
      <c r="L7080"/>
      <c r="M7080"/>
      <c r="N7080"/>
      <c r="O7080"/>
      <c r="P7080"/>
      <c r="Q7080"/>
      <c r="R7080"/>
      <c r="S7080"/>
      <c r="T7080"/>
      <c r="U7080"/>
      <c r="V7080" s="2"/>
    </row>
    <row r="7081" spans="2:22" x14ac:dyDescent="0.2">
      <c r="B7081" s="2"/>
      <c r="C7081" s="2"/>
      <c r="D7081" s="2"/>
      <c r="E7081" s="2"/>
      <c r="F7081" s="2"/>
      <c r="G7081" s="3"/>
      <c r="H7081" s="3"/>
      <c r="I7081" s="2"/>
      <c r="J7081"/>
      <c r="K7081"/>
      <c r="L7081"/>
      <c r="M7081"/>
      <c r="N7081"/>
      <c r="O7081"/>
      <c r="P7081"/>
      <c r="Q7081"/>
      <c r="R7081"/>
      <c r="S7081"/>
      <c r="T7081"/>
      <c r="U7081"/>
      <c r="V7081" s="2"/>
    </row>
    <row r="7082" spans="2:22" x14ac:dyDescent="0.2">
      <c r="B7082" s="2"/>
      <c r="C7082" s="2"/>
      <c r="D7082" s="2"/>
      <c r="E7082" s="2"/>
      <c r="F7082" s="2"/>
      <c r="G7082" s="3"/>
      <c r="H7082" s="3"/>
      <c r="I7082" s="2"/>
      <c r="J7082"/>
      <c r="K7082"/>
      <c r="L7082"/>
      <c r="M7082"/>
      <c r="N7082"/>
      <c r="O7082"/>
      <c r="P7082"/>
      <c r="Q7082"/>
      <c r="R7082"/>
      <c r="S7082"/>
      <c r="T7082"/>
      <c r="U7082"/>
      <c r="V7082" s="2"/>
    </row>
    <row r="7083" spans="2:22" x14ac:dyDescent="0.2">
      <c r="B7083" s="2"/>
      <c r="C7083" s="2"/>
      <c r="D7083" s="2"/>
      <c r="E7083" s="2"/>
      <c r="F7083" s="2"/>
      <c r="G7083" s="3"/>
      <c r="H7083" s="3"/>
      <c r="I7083" s="2"/>
      <c r="J7083"/>
      <c r="K7083"/>
      <c r="L7083"/>
      <c r="M7083"/>
      <c r="N7083"/>
      <c r="O7083"/>
      <c r="P7083"/>
      <c r="Q7083"/>
      <c r="R7083"/>
      <c r="S7083"/>
      <c r="T7083"/>
      <c r="U7083"/>
      <c r="V7083" s="2"/>
    </row>
    <row r="7084" spans="2:22" x14ac:dyDescent="0.2">
      <c r="B7084" s="2"/>
      <c r="C7084" s="2"/>
      <c r="D7084" s="2"/>
      <c r="E7084" s="2"/>
      <c r="F7084" s="2"/>
      <c r="G7084" s="3"/>
      <c r="H7084" s="3"/>
      <c r="I7084" s="2"/>
      <c r="J7084"/>
      <c r="K7084"/>
      <c r="L7084"/>
      <c r="M7084"/>
      <c r="N7084"/>
      <c r="O7084"/>
      <c r="P7084"/>
      <c r="Q7084"/>
      <c r="R7084"/>
      <c r="S7084"/>
      <c r="T7084"/>
      <c r="U7084"/>
      <c r="V7084" s="2"/>
    </row>
    <row r="7085" spans="2:22" x14ac:dyDescent="0.2">
      <c r="B7085" s="2"/>
      <c r="C7085" s="2"/>
      <c r="D7085" s="2"/>
      <c r="E7085" s="2"/>
      <c r="F7085" s="2"/>
      <c r="G7085" s="3"/>
      <c r="H7085" s="3"/>
      <c r="I7085" s="2"/>
      <c r="J7085"/>
      <c r="K7085"/>
      <c r="L7085"/>
      <c r="M7085"/>
      <c r="N7085"/>
      <c r="O7085"/>
      <c r="P7085"/>
      <c r="Q7085"/>
      <c r="R7085"/>
      <c r="S7085"/>
      <c r="T7085"/>
      <c r="U7085"/>
      <c r="V7085" s="2"/>
    </row>
    <row r="7086" spans="2:22" x14ac:dyDescent="0.2">
      <c r="B7086" s="2"/>
      <c r="C7086" s="2"/>
      <c r="D7086" s="2"/>
      <c r="E7086" s="2"/>
      <c r="F7086" s="2"/>
      <c r="G7086" s="3"/>
      <c r="H7086" s="3"/>
      <c r="I7086" s="2"/>
      <c r="J7086"/>
      <c r="K7086"/>
      <c r="L7086"/>
      <c r="M7086"/>
      <c r="N7086"/>
      <c r="O7086"/>
      <c r="P7086"/>
      <c r="Q7086"/>
      <c r="R7086"/>
      <c r="S7086"/>
      <c r="T7086"/>
      <c r="U7086"/>
      <c r="V7086" s="2"/>
    </row>
    <row r="7087" spans="2:22" x14ac:dyDescent="0.2">
      <c r="B7087" s="2"/>
      <c r="C7087" s="2"/>
      <c r="D7087" s="2"/>
      <c r="E7087" s="2"/>
      <c r="F7087" s="2"/>
      <c r="G7087" s="3"/>
      <c r="H7087" s="3"/>
      <c r="I7087" s="2"/>
      <c r="J7087"/>
      <c r="K7087"/>
      <c r="L7087"/>
      <c r="M7087"/>
      <c r="N7087"/>
      <c r="O7087"/>
      <c r="P7087"/>
      <c r="Q7087"/>
      <c r="R7087"/>
      <c r="S7087"/>
      <c r="T7087"/>
      <c r="U7087"/>
      <c r="V7087" s="2"/>
    </row>
    <row r="7088" spans="2:22" x14ac:dyDescent="0.2">
      <c r="B7088" s="2"/>
      <c r="C7088" s="2"/>
      <c r="D7088" s="2"/>
      <c r="E7088" s="2"/>
      <c r="F7088" s="2"/>
      <c r="G7088" s="3"/>
      <c r="H7088" s="3"/>
      <c r="I7088" s="2"/>
      <c r="J7088"/>
      <c r="K7088"/>
      <c r="L7088"/>
      <c r="M7088"/>
      <c r="N7088"/>
      <c r="O7088"/>
      <c r="P7088"/>
      <c r="Q7088"/>
      <c r="R7088"/>
      <c r="S7088"/>
      <c r="T7088"/>
      <c r="U7088"/>
      <c r="V7088" s="2"/>
    </row>
    <row r="7089" spans="2:22" x14ac:dyDescent="0.2">
      <c r="B7089" s="2"/>
      <c r="C7089" s="2"/>
      <c r="D7089" s="2"/>
      <c r="E7089" s="2"/>
      <c r="F7089" s="2"/>
      <c r="G7089" s="3"/>
      <c r="H7089" s="3"/>
      <c r="I7089" s="2"/>
      <c r="J7089"/>
      <c r="K7089"/>
      <c r="L7089"/>
      <c r="M7089"/>
      <c r="N7089"/>
      <c r="O7089"/>
      <c r="P7089"/>
      <c r="Q7089"/>
      <c r="R7089"/>
      <c r="S7089"/>
      <c r="T7089"/>
      <c r="U7089"/>
      <c r="V7089" s="2"/>
    </row>
    <row r="7090" spans="2:22" x14ac:dyDescent="0.2">
      <c r="B7090" s="2"/>
      <c r="C7090" s="2"/>
      <c r="D7090" s="2"/>
      <c r="E7090" s="2"/>
      <c r="F7090" s="2"/>
      <c r="G7090" s="3"/>
      <c r="H7090" s="3"/>
      <c r="I7090" s="2"/>
      <c r="J7090"/>
      <c r="K7090"/>
      <c r="L7090"/>
      <c r="M7090"/>
      <c r="N7090"/>
      <c r="O7090"/>
      <c r="P7090"/>
      <c r="Q7090"/>
      <c r="R7090"/>
      <c r="S7090"/>
      <c r="T7090"/>
      <c r="U7090"/>
      <c r="V7090" s="2"/>
    </row>
    <row r="7091" spans="2:22" x14ac:dyDescent="0.2">
      <c r="B7091" s="2"/>
      <c r="C7091" s="2"/>
      <c r="D7091" s="2"/>
      <c r="E7091" s="2"/>
      <c r="F7091" s="2"/>
      <c r="G7091" s="3"/>
      <c r="H7091" s="3"/>
      <c r="I7091" s="2"/>
      <c r="J7091"/>
      <c r="K7091"/>
      <c r="L7091"/>
      <c r="M7091"/>
      <c r="N7091"/>
      <c r="O7091"/>
      <c r="P7091"/>
      <c r="Q7091"/>
      <c r="R7091"/>
      <c r="S7091"/>
      <c r="T7091"/>
      <c r="U7091"/>
      <c r="V7091" s="2"/>
    </row>
    <row r="7092" spans="2:22" x14ac:dyDescent="0.2">
      <c r="B7092" s="2"/>
      <c r="C7092" s="2"/>
      <c r="D7092" s="2"/>
      <c r="E7092" s="2"/>
      <c r="F7092" s="2"/>
      <c r="G7092" s="3"/>
      <c r="H7092" s="3"/>
      <c r="I7092" s="2"/>
      <c r="J7092"/>
      <c r="K7092"/>
      <c r="L7092"/>
      <c r="M7092"/>
      <c r="N7092"/>
      <c r="O7092"/>
      <c r="P7092"/>
      <c r="Q7092"/>
      <c r="R7092"/>
      <c r="S7092"/>
      <c r="T7092"/>
      <c r="U7092"/>
      <c r="V7092" s="2"/>
    </row>
    <row r="7093" spans="2:22" x14ac:dyDescent="0.2">
      <c r="B7093" s="2"/>
      <c r="C7093" s="2"/>
      <c r="D7093" s="2"/>
      <c r="E7093" s="2"/>
      <c r="F7093" s="2"/>
      <c r="G7093" s="3"/>
      <c r="H7093" s="3"/>
      <c r="I7093" s="2"/>
      <c r="J7093"/>
      <c r="K7093"/>
      <c r="L7093"/>
      <c r="M7093"/>
      <c r="N7093"/>
      <c r="O7093"/>
      <c r="P7093"/>
      <c r="Q7093"/>
      <c r="R7093"/>
      <c r="S7093"/>
      <c r="T7093"/>
      <c r="U7093"/>
      <c r="V7093" s="2"/>
    </row>
    <row r="7094" spans="2:22" x14ac:dyDescent="0.2">
      <c r="B7094" s="2"/>
      <c r="C7094" s="2"/>
      <c r="D7094" s="2"/>
      <c r="E7094" s="2"/>
      <c r="F7094" s="2"/>
      <c r="G7094" s="3"/>
      <c r="H7094" s="3"/>
      <c r="I7094" s="2"/>
      <c r="J7094"/>
      <c r="K7094"/>
      <c r="L7094"/>
      <c r="M7094"/>
      <c r="N7094"/>
      <c r="O7094"/>
      <c r="P7094"/>
      <c r="Q7094"/>
      <c r="R7094"/>
      <c r="S7094"/>
      <c r="T7094"/>
      <c r="U7094"/>
      <c r="V7094" s="2"/>
    </row>
    <row r="7095" spans="2:22" x14ac:dyDescent="0.2">
      <c r="B7095" s="2"/>
      <c r="C7095" s="2"/>
      <c r="D7095" s="2"/>
      <c r="E7095" s="2"/>
      <c r="F7095" s="2"/>
      <c r="G7095" s="3"/>
      <c r="H7095" s="3"/>
      <c r="I7095" s="2"/>
      <c r="J7095"/>
      <c r="K7095"/>
      <c r="L7095"/>
      <c r="M7095"/>
      <c r="N7095"/>
      <c r="O7095"/>
      <c r="P7095"/>
      <c r="Q7095"/>
      <c r="R7095"/>
      <c r="S7095"/>
      <c r="T7095"/>
      <c r="U7095"/>
      <c r="V7095" s="2"/>
    </row>
    <row r="7096" spans="2:22" x14ac:dyDescent="0.2">
      <c r="B7096" s="2"/>
      <c r="C7096" s="2"/>
      <c r="D7096" s="2"/>
      <c r="E7096" s="2"/>
      <c r="F7096" s="2"/>
      <c r="G7096" s="3"/>
      <c r="H7096" s="3"/>
      <c r="I7096" s="2"/>
      <c r="J7096"/>
      <c r="K7096"/>
      <c r="L7096"/>
      <c r="M7096"/>
      <c r="N7096"/>
      <c r="O7096"/>
      <c r="P7096"/>
      <c r="Q7096"/>
      <c r="R7096"/>
      <c r="S7096"/>
      <c r="T7096"/>
      <c r="U7096"/>
      <c r="V7096" s="2"/>
    </row>
    <row r="7097" spans="2:22" x14ac:dyDescent="0.2">
      <c r="B7097" s="2"/>
      <c r="C7097" s="2"/>
      <c r="D7097" s="2"/>
      <c r="E7097" s="2"/>
      <c r="F7097" s="2"/>
      <c r="G7097" s="3"/>
      <c r="H7097" s="3"/>
      <c r="I7097" s="2"/>
      <c r="J7097"/>
      <c r="K7097"/>
      <c r="L7097"/>
      <c r="M7097"/>
      <c r="N7097"/>
      <c r="O7097"/>
      <c r="P7097"/>
      <c r="Q7097"/>
      <c r="R7097"/>
      <c r="S7097"/>
      <c r="T7097"/>
      <c r="U7097"/>
      <c r="V7097" s="2"/>
    </row>
    <row r="7098" spans="2:22" x14ac:dyDescent="0.2">
      <c r="B7098" s="2"/>
      <c r="C7098" s="2"/>
      <c r="D7098" s="2"/>
      <c r="E7098" s="2"/>
      <c r="F7098" s="2"/>
      <c r="G7098" s="3"/>
      <c r="H7098" s="3"/>
      <c r="I7098" s="2"/>
      <c r="J7098"/>
      <c r="K7098"/>
      <c r="L7098"/>
      <c r="M7098"/>
      <c r="N7098"/>
      <c r="O7098"/>
      <c r="P7098"/>
      <c r="Q7098"/>
      <c r="R7098"/>
      <c r="S7098"/>
      <c r="T7098"/>
      <c r="U7098"/>
      <c r="V7098" s="2"/>
    </row>
    <row r="7099" spans="2:22" x14ac:dyDescent="0.2">
      <c r="B7099" s="2"/>
      <c r="C7099" s="2"/>
      <c r="D7099" s="2"/>
      <c r="E7099" s="2"/>
      <c r="F7099" s="2"/>
      <c r="G7099" s="3"/>
      <c r="H7099" s="3"/>
      <c r="I7099" s="2"/>
      <c r="J7099"/>
      <c r="K7099"/>
      <c r="L7099"/>
      <c r="M7099"/>
      <c r="N7099"/>
      <c r="O7099"/>
      <c r="P7099"/>
      <c r="Q7099"/>
      <c r="R7099"/>
      <c r="S7099"/>
      <c r="T7099"/>
      <c r="U7099"/>
      <c r="V7099" s="2"/>
    </row>
    <row r="7100" spans="2:22" x14ac:dyDescent="0.2">
      <c r="B7100" s="2"/>
      <c r="C7100" s="2"/>
      <c r="D7100" s="2"/>
      <c r="E7100" s="2"/>
      <c r="F7100" s="2"/>
      <c r="G7100" s="3"/>
      <c r="H7100" s="3"/>
      <c r="I7100" s="2"/>
      <c r="J7100"/>
      <c r="K7100"/>
      <c r="L7100"/>
      <c r="M7100"/>
      <c r="N7100"/>
      <c r="O7100"/>
      <c r="P7100"/>
      <c r="Q7100"/>
      <c r="R7100"/>
      <c r="S7100"/>
      <c r="T7100"/>
      <c r="U7100"/>
      <c r="V7100" s="2"/>
    </row>
    <row r="7101" spans="2:22" x14ac:dyDescent="0.2">
      <c r="B7101" s="2"/>
      <c r="C7101" s="2"/>
      <c r="D7101" s="2"/>
      <c r="E7101" s="2"/>
      <c r="F7101" s="2"/>
      <c r="G7101" s="3"/>
      <c r="H7101" s="3"/>
      <c r="I7101" s="2"/>
      <c r="J7101"/>
      <c r="K7101"/>
      <c r="L7101"/>
      <c r="M7101"/>
      <c r="N7101"/>
      <c r="O7101"/>
      <c r="P7101"/>
      <c r="Q7101"/>
      <c r="R7101"/>
      <c r="S7101"/>
      <c r="T7101"/>
      <c r="U7101"/>
      <c r="V7101" s="2"/>
    </row>
    <row r="7102" spans="2:22" x14ac:dyDescent="0.2">
      <c r="B7102" s="2"/>
      <c r="C7102" s="2"/>
      <c r="D7102" s="2"/>
      <c r="E7102" s="2"/>
      <c r="F7102" s="2"/>
      <c r="G7102" s="3"/>
      <c r="H7102" s="3"/>
      <c r="I7102" s="2"/>
      <c r="J7102"/>
      <c r="K7102"/>
      <c r="L7102"/>
      <c r="M7102"/>
      <c r="N7102"/>
      <c r="O7102"/>
      <c r="P7102"/>
      <c r="Q7102"/>
      <c r="R7102"/>
      <c r="S7102"/>
      <c r="T7102"/>
      <c r="U7102"/>
      <c r="V7102" s="2"/>
    </row>
    <row r="7103" spans="2:22" x14ac:dyDescent="0.2">
      <c r="B7103" s="2"/>
      <c r="C7103" s="2"/>
      <c r="D7103" s="2"/>
      <c r="E7103" s="2"/>
      <c r="F7103" s="2"/>
      <c r="G7103" s="3"/>
      <c r="H7103" s="3"/>
      <c r="I7103" s="2"/>
      <c r="J7103"/>
      <c r="K7103"/>
      <c r="L7103"/>
      <c r="M7103"/>
      <c r="N7103"/>
      <c r="O7103"/>
      <c r="P7103"/>
      <c r="Q7103"/>
      <c r="R7103"/>
      <c r="S7103"/>
      <c r="T7103"/>
      <c r="U7103"/>
      <c r="V7103" s="2"/>
    </row>
    <row r="7104" spans="2:22" x14ac:dyDescent="0.2">
      <c r="B7104" s="2"/>
      <c r="C7104" s="2"/>
      <c r="D7104" s="2"/>
      <c r="E7104" s="2"/>
      <c r="F7104" s="2"/>
      <c r="G7104" s="3"/>
      <c r="H7104" s="3"/>
      <c r="I7104" s="2"/>
      <c r="J7104"/>
      <c r="K7104"/>
      <c r="L7104"/>
      <c r="M7104"/>
      <c r="N7104"/>
      <c r="O7104"/>
      <c r="P7104"/>
      <c r="Q7104"/>
      <c r="R7104"/>
      <c r="S7104"/>
      <c r="T7104"/>
      <c r="U7104"/>
      <c r="V7104" s="2"/>
    </row>
    <row r="7105" spans="2:22" x14ac:dyDescent="0.2">
      <c r="B7105" s="2"/>
      <c r="C7105" s="2"/>
      <c r="D7105" s="2"/>
      <c r="E7105" s="2"/>
      <c r="F7105" s="2"/>
      <c r="G7105" s="3"/>
      <c r="H7105" s="3"/>
      <c r="I7105" s="2"/>
      <c r="J7105"/>
      <c r="K7105"/>
      <c r="L7105"/>
      <c r="M7105"/>
      <c r="N7105"/>
      <c r="O7105"/>
      <c r="P7105"/>
      <c r="Q7105"/>
      <c r="R7105"/>
      <c r="S7105"/>
      <c r="T7105"/>
      <c r="U7105"/>
      <c r="V7105" s="2"/>
    </row>
    <row r="7106" spans="2:22" x14ac:dyDescent="0.2">
      <c r="B7106" s="2"/>
      <c r="C7106" s="2"/>
      <c r="D7106" s="2"/>
      <c r="E7106" s="2"/>
      <c r="F7106" s="2"/>
      <c r="G7106" s="3"/>
      <c r="H7106" s="3"/>
      <c r="I7106" s="2"/>
      <c r="J7106"/>
      <c r="K7106"/>
      <c r="L7106"/>
      <c r="M7106"/>
      <c r="N7106"/>
      <c r="O7106"/>
      <c r="P7106"/>
      <c r="Q7106"/>
      <c r="R7106"/>
      <c r="S7106"/>
      <c r="T7106"/>
      <c r="U7106"/>
      <c r="V7106" s="2"/>
    </row>
    <row r="7107" spans="2:22" x14ac:dyDescent="0.2">
      <c r="B7107" s="2"/>
      <c r="C7107" s="2"/>
      <c r="D7107" s="2"/>
      <c r="E7107" s="2"/>
      <c r="F7107" s="2"/>
      <c r="G7107" s="3"/>
      <c r="H7107" s="3"/>
      <c r="I7107" s="2"/>
      <c r="J7107"/>
      <c r="K7107"/>
      <c r="L7107"/>
      <c r="M7107"/>
      <c r="N7107"/>
      <c r="O7107"/>
      <c r="P7107"/>
      <c r="Q7107"/>
      <c r="R7107"/>
      <c r="S7107"/>
      <c r="T7107"/>
      <c r="U7107"/>
      <c r="V7107" s="2"/>
    </row>
    <row r="7108" spans="2:22" x14ac:dyDescent="0.2">
      <c r="B7108" s="2"/>
      <c r="C7108" s="2"/>
      <c r="D7108" s="2"/>
      <c r="E7108" s="2"/>
      <c r="F7108" s="2"/>
      <c r="G7108" s="3"/>
      <c r="H7108" s="3"/>
      <c r="I7108" s="2"/>
      <c r="J7108"/>
      <c r="K7108"/>
      <c r="L7108"/>
      <c r="M7108"/>
      <c r="N7108"/>
      <c r="O7108"/>
      <c r="P7108"/>
      <c r="Q7108"/>
      <c r="R7108"/>
      <c r="S7108"/>
      <c r="T7108"/>
      <c r="U7108"/>
      <c r="V7108" s="2"/>
    </row>
    <row r="7109" spans="2:22" x14ac:dyDescent="0.2">
      <c r="B7109" s="2"/>
      <c r="C7109" s="2"/>
      <c r="D7109" s="2"/>
      <c r="E7109" s="2"/>
      <c r="F7109" s="2"/>
      <c r="G7109" s="3"/>
      <c r="H7109" s="3"/>
      <c r="I7109" s="2"/>
      <c r="J7109"/>
      <c r="K7109"/>
      <c r="L7109"/>
      <c r="M7109"/>
      <c r="N7109"/>
      <c r="O7109"/>
      <c r="P7109"/>
      <c r="Q7109"/>
      <c r="R7109"/>
      <c r="S7109"/>
      <c r="T7109"/>
      <c r="U7109"/>
      <c r="V7109" s="2"/>
    </row>
    <row r="7110" spans="2:22" x14ac:dyDescent="0.2">
      <c r="B7110" s="2"/>
      <c r="C7110" s="2"/>
      <c r="D7110" s="2"/>
      <c r="E7110" s="2"/>
      <c r="F7110" s="2"/>
      <c r="G7110" s="3"/>
      <c r="H7110" s="3"/>
      <c r="I7110" s="2"/>
      <c r="J7110"/>
      <c r="K7110"/>
      <c r="L7110"/>
      <c r="M7110"/>
      <c r="N7110"/>
      <c r="O7110"/>
      <c r="P7110"/>
      <c r="Q7110"/>
      <c r="R7110"/>
      <c r="S7110"/>
      <c r="T7110"/>
      <c r="U7110"/>
      <c r="V7110" s="2"/>
    </row>
    <row r="7111" spans="2:22" x14ac:dyDescent="0.2">
      <c r="B7111" s="2"/>
      <c r="C7111" s="2"/>
      <c r="D7111" s="2"/>
      <c r="E7111" s="2"/>
      <c r="F7111" s="2"/>
      <c r="G7111" s="3"/>
      <c r="H7111" s="3"/>
      <c r="I7111" s="2"/>
      <c r="J7111"/>
      <c r="K7111"/>
      <c r="L7111"/>
      <c r="M7111"/>
      <c r="N7111"/>
      <c r="O7111"/>
      <c r="P7111"/>
      <c r="Q7111"/>
      <c r="R7111"/>
      <c r="S7111"/>
      <c r="T7111"/>
      <c r="U7111"/>
      <c r="V7111" s="2"/>
    </row>
    <row r="7112" spans="2:22" x14ac:dyDescent="0.2">
      <c r="B7112" s="2"/>
      <c r="C7112" s="2"/>
      <c r="D7112" s="2"/>
      <c r="E7112" s="2"/>
      <c r="F7112" s="2"/>
      <c r="G7112" s="3"/>
      <c r="H7112" s="3"/>
      <c r="I7112" s="2"/>
      <c r="J7112"/>
      <c r="K7112"/>
      <c r="L7112"/>
      <c r="M7112"/>
      <c r="N7112"/>
      <c r="O7112"/>
      <c r="P7112"/>
      <c r="Q7112"/>
      <c r="R7112"/>
      <c r="S7112"/>
      <c r="T7112"/>
      <c r="U7112"/>
      <c r="V7112" s="2"/>
    </row>
    <row r="7113" spans="2:22" x14ac:dyDescent="0.2">
      <c r="B7113" s="2"/>
      <c r="C7113" s="2"/>
      <c r="D7113" s="2"/>
      <c r="E7113" s="2"/>
      <c r="F7113" s="2"/>
      <c r="G7113" s="3"/>
      <c r="H7113" s="3"/>
      <c r="I7113" s="2"/>
      <c r="J7113"/>
      <c r="K7113"/>
      <c r="L7113"/>
      <c r="M7113"/>
      <c r="N7113"/>
      <c r="O7113"/>
      <c r="P7113"/>
      <c r="Q7113"/>
      <c r="R7113"/>
      <c r="S7113"/>
      <c r="T7113"/>
      <c r="U7113"/>
      <c r="V7113" s="2"/>
    </row>
    <row r="7114" spans="2:22" x14ac:dyDescent="0.2">
      <c r="B7114" s="2"/>
      <c r="C7114" s="2"/>
      <c r="D7114" s="2"/>
      <c r="E7114" s="2"/>
      <c r="F7114" s="2"/>
      <c r="G7114" s="3"/>
      <c r="H7114" s="3"/>
      <c r="I7114" s="2"/>
      <c r="J7114"/>
      <c r="K7114"/>
      <c r="L7114"/>
      <c r="M7114"/>
      <c r="N7114"/>
      <c r="O7114"/>
      <c r="P7114"/>
      <c r="Q7114"/>
      <c r="R7114"/>
      <c r="S7114"/>
      <c r="T7114"/>
      <c r="U7114"/>
      <c r="V7114" s="2"/>
    </row>
    <row r="7115" spans="2:22" x14ac:dyDescent="0.2">
      <c r="B7115" s="2"/>
      <c r="C7115" s="2"/>
      <c r="D7115" s="2"/>
      <c r="E7115" s="2"/>
      <c r="F7115" s="2"/>
      <c r="G7115" s="3"/>
      <c r="H7115" s="3"/>
      <c r="I7115" s="2"/>
      <c r="J7115"/>
      <c r="K7115"/>
      <c r="L7115"/>
      <c r="M7115"/>
      <c r="N7115"/>
      <c r="O7115"/>
      <c r="P7115"/>
      <c r="Q7115"/>
      <c r="R7115"/>
      <c r="S7115"/>
      <c r="T7115"/>
      <c r="U7115"/>
      <c r="V7115" s="2"/>
    </row>
    <row r="7116" spans="2:22" x14ac:dyDescent="0.2">
      <c r="B7116" s="2"/>
      <c r="C7116" s="2"/>
      <c r="D7116" s="2"/>
      <c r="E7116" s="2"/>
      <c r="F7116" s="2"/>
      <c r="G7116" s="3"/>
      <c r="H7116" s="3"/>
      <c r="I7116" s="2"/>
      <c r="J7116"/>
      <c r="K7116"/>
      <c r="L7116"/>
      <c r="M7116"/>
      <c r="N7116"/>
      <c r="O7116"/>
      <c r="P7116"/>
      <c r="Q7116"/>
      <c r="R7116"/>
      <c r="S7116"/>
      <c r="T7116"/>
      <c r="U7116"/>
      <c r="V7116" s="2"/>
    </row>
    <row r="7117" spans="2:22" x14ac:dyDescent="0.2">
      <c r="B7117" s="2"/>
      <c r="C7117" s="2"/>
      <c r="D7117" s="2"/>
      <c r="E7117" s="2"/>
      <c r="F7117" s="2"/>
      <c r="G7117" s="3"/>
      <c r="H7117" s="3"/>
      <c r="I7117" s="2"/>
      <c r="J7117"/>
      <c r="K7117"/>
      <c r="L7117"/>
      <c r="M7117"/>
      <c r="N7117"/>
      <c r="O7117"/>
      <c r="P7117"/>
      <c r="Q7117"/>
      <c r="R7117"/>
      <c r="S7117"/>
      <c r="T7117"/>
      <c r="U7117"/>
      <c r="V7117" s="2"/>
    </row>
    <row r="7118" spans="2:22" x14ac:dyDescent="0.2">
      <c r="B7118" s="2"/>
      <c r="C7118" s="2"/>
      <c r="D7118" s="2"/>
      <c r="E7118" s="2"/>
      <c r="F7118" s="2"/>
      <c r="G7118" s="3"/>
      <c r="H7118" s="3"/>
      <c r="I7118" s="2"/>
      <c r="J7118"/>
      <c r="K7118"/>
      <c r="L7118"/>
      <c r="M7118"/>
      <c r="N7118"/>
      <c r="O7118"/>
      <c r="P7118"/>
      <c r="Q7118"/>
      <c r="R7118"/>
      <c r="S7118"/>
      <c r="T7118"/>
      <c r="U7118"/>
      <c r="V7118" s="2"/>
    </row>
    <row r="7119" spans="2:22" x14ac:dyDescent="0.2">
      <c r="B7119" s="2"/>
      <c r="C7119" s="2"/>
      <c r="D7119" s="2"/>
      <c r="E7119" s="2"/>
      <c r="F7119" s="2"/>
      <c r="G7119" s="3"/>
      <c r="H7119" s="3"/>
      <c r="I7119" s="2"/>
      <c r="J7119"/>
      <c r="K7119"/>
      <c r="L7119"/>
      <c r="M7119"/>
      <c r="N7119"/>
      <c r="O7119"/>
      <c r="P7119"/>
      <c r="Q7119"/>
      <c r="R7119"/>
      <c r="S7119"/>
      <c r="T7119"/>
      <c r="U7119"/>
      <c r="V7119" s="2"/>
    </row>
    <row r="7120" spans="2:22" x14ac:dyDescent="0.2">
      <c r="B7120" s="2"/>
      <c r="C7120" s="2"/>
      <c r="D7120" s="2"/>
      <c r="E7120" s="2"/>
      <c r="F7120" s="2"/>
      <c r="G7120" s="3"/>
      <c r="H7120" s="3"/>
      <c r="I7120" s="2"/>
      <c r="J7120"/>
      <c r="K7120"/>
      <c r="L7120"/>
      <c r="M7120"/>
      <c r="N7120"/>
      <c r="O7120"/>
      <c r="P7120"/>
      <c r="Q7120"/>
      <c r="R7120"/>
      <c r="S7120"/>
      <c r="T7120"/>
      <c r="U7120"/>
      <c r="V7120" s="2"/>
    </row>
    <row r="7121" spans="2:22" x14ac:dyDescent="0.2">
      <c r="B7121" s="2"/>
      <c r="C7121" s="2"/>
      <c r="D7121" s="2"/>
      <c r="E7121" s="2"/>
      <c r="F7121" s="2"/>
      <c r="G7121" s="3"/>
      <c r="H7121" s="3"/>
      <c r="I7121" s="2"/>
      <c r="J7121"/>
      <c r="K7121"/>
      <c r="L7121"/>
      <c r="M7121"/>
      <c r="N7121"/>
      <c r="O7121"/>
      <c r="P7121"/>
      <c r="Q7121"/>
      <c r="R7121"/>
      <c r="S7121"/>
      <c r="T7121"/>
      <c r="U7121"/>
      <c r="V7121" s="2"/>
    </row>
    <row r="7122" spans="2:22" x14ac:dyDescent="0.2">
      <c r="B7122" s="2"/>
      <c r="C7122" s="2"/>
      <c r="D7122" s="2"/>
      <c r="E7122" s="2"/>
      <c r="F7122" s="2"/>
      <c r="G7122" s="3"/>
      <c r="H7122" s="3"/>
      <c r="I7122" s="2"/>
      <c r="J7122"/>
      <c r="K7122"/>
      <c r="L7122"/>
      <c r="M7122"/>
      <c r="N7122"/>
      <c r="O7122"/>
      <c r="P7122"/>
      <c r="Q7122"/>
      <c r="R7122"/>
      <c r="S7122"/>
      <c r="T7122"/>
      <c r="U7122"/>
      <c r="V7122" s="2"/>
    </row>
    <row r="7123" spans="2:22" x14ac:dyDescent="0.2">
      <c r="B7123" s="2"/>
      <c r="C7123" s="2"/>
      <c r="D7123" s="2"/>
      <c r="E7123" s="2"/>
      <c r="F7123" s="2"/>
      <c r="G7123" s="3"/>
      <c r="H7123" s="3"/>
      <c r="I7123" s="2"/>
      <c r="J7123"/>
      <c r="K7123"/>
      <c r="L7123"/>
      <c r="M7123"/>
      <c r="N7123"/>
      <c r="O7123"/>
      <c r="P7123"/>
      <c r="Q7123"/>
      <c r="R7123"/>
      <c r="S7123"/>
      <c r="T7123"/>
      <c r="U7123"/>
      <c r="V7123" s="2"/>
    </row>
    <row r="7124" spans="2:22" x14ac:dyDescent="0.2">
      <c r="B7124" s="2"/>
      <c r="C7124" s="2"/>
      <c r="D7124" s="2"/>
      <c r="E7124" s="2"/>
      <c r="F7124" s="2"/>
      <c r="G7124" s="3"/>
      <c r="H7124" s="3"/>
      <c r="I7124" s="2"/>
      <c r="J7124"/>
      <c r="K7124"/>
      <c r="L7124"/>
      <c r="M7124"/>
      <c r="N7124"/>
      <c r="O7124"/>
      <c r="P7124"/>
      <c r="Q7124"/>
      <c r="R7124"/>
      <c r="S7124"/>
      <c r="T7124"/>
      <c r="U7124"/>
      <c r="V7124" s="2"/>
    </row>
    <row r="7125" spans="2:22" x14ac:dyDescent="0.2">
      <c r="B7125" s="2"/>
      <c r="C7125" s="2"/>
      <c r="D7125" s="2"/>
      <c r="E7125" s="2"/>
      <c r="F7125" s="2"/>
      <c r="G7125" s="3"/>
      <c r="H7125" s="3"/>
      <c r="I7125" s="2"/>
      <c r="J7125"/>
      <c r="K7125"/>
      <c r="L7125"/>
      <c r="M7125"/>
      <c r="N7125"/>
      <c r="O7125"/>
      <c r="P7125"/>
      <c r="Q7125"/>
      <c r="R7125"/>
      <c r="S7125"/>
      <c r="T7125"/>
      <c r="U7125"/>
      <c r="V7125" s="2"/>
    </row>
    <row r="7126" spans="2:22" x14ac:dyDescent="0.2">
      <c r="B7126" s="2"/>
      <c r="C7126" s="2"/>
      <c r="D7126" s="2"/>
      <c r="E7126" s="2"/>
      <c r="F7126" s="2"/>
      <c r="G7126" s="3"/>
      <c r="H7126" s="3"/>
      <c r="I7126" s="2"/>
      <c r="J7126"/>
      <c r="K7126"/>
      <c r="L7126"/>
      <c r="M7126"/>
      <c r="N7126"/>
      <c r="O7126"/>
      <c r="P7126"/>
      <c r="Q7126"/>
      <c r="R7126"/>
      <c r="S7126"/>
      <c r="T7126"/>
      <c r="U7126"/>
      <c r="V7126" s="2"/>
    </row>
    <row r="7127" spans="2:22" x14ac:dyDescent="0.2">
      <c r="B7127" s="2"/>
      <c r="C7127" s="2"/>
      <c r="D7127" s="2"/>
      <c r="E7127" s="2"/>
      <c r="F7127" s="2"/>
      <c r="G7127" s="3"/>
      <c r="H7127" s="3"/>
      <c r="I7127" s="2"/>
      <c r="J7127"/>
      <c r="K7127"/>
      <c r="L7127"/>
      <c r="M7127"/>
      <c r="N7127"/>
      <c r="O7127"/>
      <c r="P7127"/>
      <c r="Q7127"/>
      <c r="R7127"/>
      <c r="S7127"/>
      <c r="T7127"/>
      <c r="U7127"/>
      <c r="V7127" s="2"/>
    </row>
    <row r="7128" spans="2:22" x14ac:dyDescent="0.2">
      <c r="B7128" s="2"/>
      <c r="C7128" s="2"/>
      <c r="D7128" s="2"/>
      <c r="E7128" s="2"/>
      <c r="F7128" s="2"/>
      <c r="G7128" s="3"/>
      <c r="H7128" s="3"/>
      <c r="I7128" s="2"/>
      <c r="J7128"/>
      <c r="K7128"/>
      <c r="L7128"/>
      <c r="M7128"/>
      <c r="N7128"/>
      <c r="O7128"/>
      <c r="P7128"/>
      <c r="Q7128"/>
      <c r="R7128"/>
      <c r="S7128"/>
      <c r="T7128"/>
      <c r="U7128"/>
      <c r="V7128" s="2"/>
    </row>
    <row r="7129" spans="2:22" x14ac:dyDescent="0.2">
      <c r="B7129" s="2"/>
      <c r="C7129" s="2"/>
      <c r="D7129" s="2"/>
      <c r="E7129" s="2"/>
      <c r="F7129" s="2"/>
      <c r="G7129" s="3"/>
      <c r="H7129" s="3"/>
      <c r="I7129" s="2"/>
      <c r="J7129"/>
      <c r="K7129"/>
      <c r="L7129"/>
      <c r="M7129"/>
      <c r="N7129"/>
      <c r="O7129"/>
      <c r="P7129"/>
      <c r="Q7129"/>
      <c r="R7129"/>
      <c r="S7129"/>
      <c r="T7129"/>
      <c r="U7129"/>
      <c r="V7129" s="2"/>
    </row>
    <row r="7130" spans="2:22" x14ac:dyDescent="0.2">
      <c r="B7130" s="2"/>
      <c r="C7130" s="2"/>
      <c r="D7130" s="2"/>
      <c r="E7130" s="2"/>
      <c r="F7130" s="2"/>
      <c r="G7130" s="3"/>
      <c r="H7130" s="3"/>
      <c r="I7130" s="2"/>
      <c r="J7130"/>
      <c r="K7130"/>
      <c r="L7130"/>
      <c r="M7130"/>
      <c r="N7130"/>
      <c r="O7130"/>
      <c r="P7130"/>
      <c r="Q7130"/>
      <c r="R7130"/>
      <c r="S7130"/>
      <c r="T7130"/>
      <c r="U7130"/>
      <c r="V7130" s="2"/>
    </row>
    <row r="7131" spans="2:22" x14ac:dyDescent="0.2">
      <c r="B7131" s="2"/>
      <c r="C7131" s="2"/>
      <c r="D7131" s="2"/>
      <c r="E7131" s="2"/>
      <c r="F7131" s="2"/>
      <c r="G7131" s="3"/>
      <c r="H7131" s="3"/>
      <c r="I7131" s="2"/>
      <c r="J7131"/>
      <c r="K7131"/>
      <c r="L7131"/>
      <c r="M7131"/>
      <c r="N7131"/>
      <c r="O7131"/>
      <c r="P7131"/>
      <c r="Q7131"/>
      <c r="R7131"/>
      <c r="S7131"/>
      <c r="T7131"/>
      <c r="U7131"/>
      <c r="V7131" s="2"/>
    </row>
    <row r="7132" spans="2:22" x14ac:dyDescent="0.2">
      <c r="B7132" s="2"/>
      <c r="C7132" s="2"/>
      <c r="D7132" s="2"/>
      <c r="E7132" s="2"/>
      <c r="F7132" s="2"/>
      <c r="G7132" s="3"/>
      <c r="H7132" s="3"/>
      <c r="I7132" s="2"/>
      <c r="J7132"/>
      <c r="K7132"/>
      <c r="L7132"/>
      <c r="M7132"/>
      <c r="N7132"/>
      <c r="O7132"/>
      <c r="P7132"/>
      <c r="Q7132"/>
      <c r="R7132"/>
      <c r="S7132"/>
      <c r="T7132"/>
      <c r="U7132"/>
      <c r="V7132" s="2"/>
    </row>
    <row r="7133" spans="2:22" x14ac:dyDescent="0.2">
      <c r="B7133" s="2"/>
      <c r="C7133" s="2"/>
      <c r="D7133" s="2"/>
      <c r="E7133" s="2"/>
      <c r="F7133" s="2"/>
      <c r="G7133" s="3"/>
      <c r="H7133" s="3"/>
      <c r="I7133" s="2"/>
      <c r="J7133"/>
      <c r="K7133"/>
      <c r="L7133"/>
      <c r="M7133"/>
      <c r="N7133"/>
      <c r="O7133"/>
      <c r="P7133"/>
      <c r="Q7133"/>
      <c r="R7133"/>
      <c r="S7133"/>
      <c r="T7133"/>
      <c r="U7133"/>
      <c r="V7133" s="2"/>
    </row>
    <row r="7134" spans="2:22" x14ac:dyDescent="0.2">
      <c r="B7134" s="2"/>
      <c r="C7134" s="2"/>
      <c r="D7134" s="2"/>
      <c r="E7134" s="2"/>
      <c r="F7134" s="2"/>
      <c r="G7134" s="3"/>
      <c r="H7134" s="3"/>
      <c r="I7134" s="2"/>
      <c r="J7134"/>
      <c r="K7134"/>
      <c r="L7134"/>
      <c r="M7134"/>
      <c r="N7134"/>
      <c r="O7134"/>
      <c r="P7134"/>
      <c r="Q7134"/>
      <c r="R7134"/>
      <c r="S7134"/>
      <c r="T7134"/>
      <c r="U7134"/>
      <c r="V7134" s="2"/>
    </row>
    <row r="7135" spans="2:22" x14ac:dyDescent="0.2">
      <c r="B7135" s="2"/>
      <c r="C7135" s="2"/>
      <c r="D7135" s="2"/>
      <c r="E7135" s="2"/>
      <c r="F7135" s="2"/>
      <c r="G7135" s="3"/>
      <c r="H7135" s="3"/>
      <c r="I7135" s="2"/>
      <c r="J7135"/>
      <c r="K7135"/>
      <c r="L7135"/>
      <c r="M7135"/>
      <c r="N7135"/>
      <c r="O7135"/>
      <c r="P7135"/>
      <c r="Q7135"/>
      <c r="R7135"/>
      <c r="S7135"/>
      <c r="T7135"/>
      <c r="U7135"/>
      <c r="V7135" s="2"/>
    </row>
    <row r="7136" spans="2:22" x14ac:dyDescent="0.2">
      <c r="B7136" s="2"/>
      <c r="C7136" s="2"/>
      <c r="D7136" s="2"/>
      <c r="E7136" s="2"/>
      <c r="F7136" s="2"/>
      <c r="G7136" s="3"/>
      <c r="H7136" s="3"/>
      <c r="I7136" s="2"/>
      <c r="J7136"/>
      <c r="K7136"/>
      <c r="L7136"/>
      <c r="M7136"/>
      <c r="N7136"/>
      <c r="O7136"/>
      <c r="P7136"/>
      <c r="Q7136"/>
      <c r="R7136"/>
      <c r="S7136"/>
      <c r="T7136"/>
      <c r="U7136"/>
      <c r="V7136" s="2"/>
    </row>
    <row r="7137" spans="2:22" x14ac:dyDescent="0.2">
      <c r="B7137" s="2"/>
      <c r="C7137" s="2"/>
      <c r="D7137" s="2"/>
      <c r="E7137" s="2"/>
      <c r="F7137" s="2"/>
      <c r="G7137" s="3"/>
      <c r="H7137" s="3"/>
      <c r="I7137" s="2"/>
      <c r="J7137"/>
      <c r="K7137"/>
      <c r="L7137"/>
      <c r="M7137"/>
      <c r="N7137"/>
      <c r="O7137"/>
      <c r="P7137"/>
      <c r="Q7137"/>
      <c r="R7137"/>
      <c r="S7137"/>
      <c r="T7137"/>
      <c r="U7137"/>
      <c r="V7137" s="2"/>
    </row>
    <row r="7138" spans="2:22" x14ac:dyDescent="0.2">
      <c r="B7138" s="2"/>
      <c r="C7138" s="2"/>
      <c r="D7138" s="2"/>
      <c r="E7138" s="2"/>
      <c r="F7138" s="2"/>
      <c r="G7138" s="3"/>
      <c r="H7138" s="3"/>
      <c r="I7138" s="2"/>
      <c r="J7138"/>
      <c r="K7138"/>
      <c r="L7138"/>
      <c r="M7138"/>
      <c r="N7138"/>
      <c r="O7138"/>
      <c r="P7138"/>
      <c r="Q7138"/>
      <c r="R7138"/>
      <c r="S7138"/>
      <c r="T7138"/>
      <c r="U7138"/>
      <c r="V7138" s="2"/>
    </row>
    <row r="7139" spans="2:22" x14ac:dyDescent="0.2">
      <c r="B7139" s="2"/>
      <c r="C7139" s="2"/>
      <c r="D7139" s="2"/>
      <c r="E7139" s="2"/>
      <c r="F7139" s="2"/>
      <c r="G7139" s="3"/>
      <c r="H7139" s="3"/>
      <c r="I7139" s="2"/>
      <c r="J7139"/>
      <c r="K7139"/>
      <c r="L7139"/>
      <c r="M7139"/>
      <c r="N7139"/>
      <c r="O7139"/>
      <c r="P7139"/>
      <c r="Q7139"/>
      <c r="R7139"/>
      <c r="S7139"/>
      <c r="T7139"/>
      <c r="U7139"/>
      <c r="V7139" s="2"/>
    </row>
    <row r="7140" spans="2:22" x14ac:dyDescent="0.2">
      <c r="B7140" s="2"/>
      <c r="C7140" s="2"/>
      <c r="D7140" s="2"/>
      <c r="E7140" s="2"/>
      <c r="F7140" s="2"/>
      <c r="G7140" s="3"/>
      <c r="H7140" s="3"/>
      <c r="I7140" s="2"/>
      <c r="J7140"/>
      <c r="K7140"/>
      <c r="L7140"/>
      <c r="M7140"/>
      <c r="N7140"/>
      <c r="O7140"/>
      <c r="P7140"/>
      <c r="Q7140"/>
      <c r="R7140"/>
      <c r="S7140"/>
      <c r="T7140"/>
      <c r="U7140"/>
      <c r="V7140" s="2"/>
    </row>
    <row r="7141" spans="2:22" x14ac:dyDescent="0.2">
      <c r="B7141" s="2"/>
      <c r="C7141" s="2"/>
      <c r="D7141" s="2"/>
      <c r="E7141" s="2"/>
      <c r="F7141" s="2"/>
      <c r="G7141" s="3"/>
      <c r="H7141" s="3"/>
      <c r="I7141" s="2"/>
      <c r="J7141"/>
      <c r="K7141"/>
      <c r="L7141"/>
      <c r="M7141"/>
      <c r="N7141"/>
      <c r="O7141"/>
      <c r="P7141"/>
      <c r="Q7141"/>
      <c r="R7141"/>
      <c r="S7141"/>
      <c r="T7141"/>
      <c r="U7141"/>
      <c r="V7141" s="2"/>
    </row>
    <row r="7142" spans="2:22" x14ac:dyDescent="0.2">
      <c r="B7142" s="2"/>
      <c r="C7142" s="2"/>
      <c r="D7142" s="2"/>
      <c r="E7142" s="2"/>
      <c r="F7142" s="2"/>
      <c r="G7142" s="3"/>
      <c r="H7142" s="3"/>
      <c r="I7142" s="2"/>
      <c r="J7142"/>
      <c r="K7142"/>
      <c r="L7142"/>
      <c r="M7142"/>
      <c r="N7142"/>
      <c r="O7142"/>
      <c r="P7142"/>
      <c r="Q7142"/>
      <c r="R7142"/>
      <c r="S7142"/>
      <c r="T7142"/>
      <c r="U7142"/>
      <c r="V7142" s="2"/>
    </row>
    <row r="7143" spans="2:22" x14ac:dyDescent="0.2">
      <c r="B7143" s="2"/>
      <c r="C7143" s="2"/>
      <c r="D7143" s="2"/>
      <c r="E7143" s="2"/>
      <c r="F7143" s="2"/>
      <c r="G7143" s="3"/>
      <c r="H7143" s="3"/>
      <c r="I7143" s="2"/>
      <c r="J7143"/>
      <c r="K7143"/>
      <c r="L7143"/>
      <c r="M7143"/>
      <c r="N7143"/>
      <c r="O7143"/>
      <c r="P7143"/>
      <c r="Q7143"/>
      <c r="R7143"/>
      <c r="S7143"/>
      <c r="T7143"/>
      <c r="U7143"/>
      <c r="V7143" s="2"/>
    </row>
    <row r="7144" spans="2:22" x14ac:dyDescent="0.2">
      <c r="B7144" s="2"/>
      <c r="C7144" s="2"/>
      <c r="D7144" s="2"/>
      <c r="E7144" s="2"/>
      <c r="F7144" s="2"/>
      <c r="G7144" s="3"/>
      <c r="H7144" s="3"/>
      <c r="I7144" s="2"/>
      <c r="J7144"/>
      <c r="K7144"/>
      <c r="L7144"/>
      <c r="M7144"/>
      <c r="N7144"/>
      <c r="O7144"/>
      <c r="P7144"/>
      <c r="Q7144"/>
      <c r="R7144"/>
      <c r="S7144"/>
      <c r="T7144"/>
      <c r="U7144"/>
      <c r="V7144" s="2"/>
    </row>
    <row r="7145" spans="2:22" x14ac:dyDescent="0.2">
      <c r="B7145" s="2"/>
      <c r="C7145" s="2"/>
      <c r="D7145" s="2"/>
      <c r="E7145" s="2"/>
      <c r="F7145" s="2"/>
      <c r="G7145" s="3"/>
      <c r="H7145" s="3"/>
      <c r="I7145" s="2"/>
      <c r="J7145"/>
      <c r="K7145"/>
      <c r="L7145"/>
      <c r="M7145"/>
      <c r="N7145"/>
      <c r="O7145"/>
      <c r="P7145"/>
      <c r="Q7145"/>
      <c r="R7145"/>
      <c r="S7145"/>
      <c r="T7145"/>
      <c r="U7145"/>
      <c r="V7145" s="2"/>
    </row>
    <row r="7146" spans="2:22" x14ac:dyDescent="0.2">
      <c r="B7146" s="2"/>
      <c r="C7146" s="2"/>
      <c r="D7146" s="2"/>
      <c r="E7146" s="2"/>
      <c r="F7146" s="2"/>
      <c r="G7146" s="3"/>
      <c r="H7146" s="3"/>
      <c r="I7146" s="2"/>
      <c r="J7146"/>
      <c r="K7146"/>
      <c r="L7146"/>
      <c r="M7146"/>
      <c r="N7146"/>
      <c r="O7146"/>
      <c r="P7146"/>
      <c r="Q7146"/>
      <c r="R7146"/>
      <c r="S7146"/>
      <c r="T7146"/>
      <c r="U7146"/>
      <c r="V7146" s="2"/>
    </row>
    <row r="7147" spans="2:22" x14ac:dyDescent="0.2">
      <c r="B7147" s="2"/>
      <c r="C7147" s="2"/>
      <c r="D7147" s="2"/>
      <c r="E7147" s="2"/>
      <c r="F7147" s="2"/>
      <c r="G7147" s="3"/>
      <c r="H7147" s="3"/>
      <c r="I7147" s="2"/>
      <c r="J7147"/>
      <c r="K7147"/>
      <c r="L7147"/>
      <c r="M7147"/>
      <c r="N7147"/>
      <c r="O7147"/>
      <c r="P7147"/>
      <c r="Q7147"/>
      <c r="R7147"/>
      <c r="S7147"/>
      <c r="T7147"/>
      <c r="U7147"/>
      <c r="V7147" s="2"/>
    </row>
    <row r="7148" spans="2:22" x14ac:dyDescent="0.2">
      <c r="B7148" s="2"/>
      <c r="C7148" s="2"/>
      <c r="D7148" s="2"/>
      <c r="E7148" s="2"/>
      <c r="F7148" s="2"/>
      <c r="G7148" s="3"/>
      <c r="H7148" s="3"/>
      <c r="I7148" s="2"/>
      <c r="J7148"/>
      <c r="K7148"/>
      <c r="L7148"/>
      <c r="M7148"/>
      <c r="N7148"/>
      <c r="O7148"/>
      <c r="P7148"/>
      <c r="Q7148"/>
      <c r="R7148"/>
      <c r="S7148"/>
      <c r="T7148"/>
      <c r="U7148"/>
      <c r="V7148" s="2"/>
    </row>
    <row r="7149" spans="2:22" x14ac:dyDescent="0.2">
      <c r="B7149" s="2"/>
      <c r="C7149" s="2"/>
      <c r="D7149" s="2"/>
      <c r="E7149" s="2"/>
      <c r="F7149" s="2"/>
      <c r="G7149" s="3"/>
      <c r="H7149" s="3"/>
      <c r="I7149" s="2"/>
      <c r="J7149"/>
      <c r="K7149"/>
      <c r="L7149"/>
      <c r="M7149"/>
      <c r="N7149"/>
      <c r="O7149"/>
      <c r="P7149"/>
      <c r="Q7149"/>
      <c r="R7149"/>
      <c r="S7149"/>
      <c r="T7149"/>
      <c r="U7149"/>
      <c r="V7149" s="2"/>
    </row>
    <row r="7150" spans="2:22" x14ac:dyDescent="0.2">
      <c r="B7150" s="2"/>
      <c r="C7150" s="2"/>
      <c r="D7150" s="2"/>
      <c r="E7150" s="2"/>
      <c r="F7150" s="2"/>
      <c r="G7150" s="3"/>
      <c r="H7150" s="3"/>
      <c r="I7150" s="2"/>
      <c r="J7150"/>
      <c r="K7150"/>
      <c r="L7150"/>
      <c r="M7150"/>
      <c r="N7150"/>
      <c r="O7150"/>
      <c r="P7150"/>
      <c r="Q7150"/>
      <c r="R7150"/>
      <c r="S7150"/>
      <c r="T7150"/>
      <c r="U7150"/>
      <c r="V7150" s="2"/>
    </row>
    <row r="7151" spans="2:22" x14ac:dyDescent="0.2">
      <c r="B7151" s="2"/>
      <c r="C7151" s="2"/>
      <c r="D7151" s="2"/>
      <c r="E7151" s="2"/>
      <c r="F7151" s="2"/>
      <c r="G7151" s="3"/>
      <c r="H7151" s="3"/>
      <c r="I7151" s="2"/>
      <c r="J7151"/>
      <c r="K7151"/>
      <c r="L7151"/>
      <c r="M7151"/>
      <c r="N7151"/>
      <c r="O7151"/>
      <c r="P7151"/>
      <c r="Q7151"/>
      <c r="R7151"/>
      <c r="S7151"/>
      <c r="T7151"/>
      <c r="U7151"/>
      <c r="V7151" s="2"/>
    </row>
    <row r="7152" spans="2:22" x14ac:dyDescent="0.2">
      <c r="B7152" s="2"/>
      <c r="C7152" s="2"/>
      <c r="D7152" s="2"/>
      <c r="E7152" s="2"/>
      <c r="F7152" s="2"/>
      <c r="G7152" s="3"/>
      <c r="H7152" s="3"/>
      <c r="I7152" s="2"/>
      <c r="J7152"/>
      <c r="K7152"/>
      <c r="L7152"/>
      <c r="M7152"/>
      <c r="N7152"/>
      <c r="O7152"/>
      <c r="P7152"/>
      <c r="Q7152"/>
      <c r="R7152"/>
      <c r="S7152"/>
      <c r="T7152"/>
      <c r="U7152"/>
      <c r="V7152" s="2"/>
    </row>
    <row r="7153" spans="2:22" x14ac:dyDescent="0.2">
      <c r="B7153" s="2"/>
      <c r="C7153" s="2"/>
      <c r="D7153" s="2"/>
      <c r="E7153" s="2"/>
      <c r="F7153" s="2"/>
      <c r="G7153" s="3"/>
      <c r="H7153" s="3"/>
      <c r="I7153" s="2"/>
      <c r="J7153"/>
      <c r="K7153"/>
      <c r="L7153"/>
      <c r="M7153"/>
      <c r="N7153"/>
      <c r="O7153"/>
      <c r="P7153"/>
      <c r="Q7153"/>
      <c r="R7153"/>
      <c r="S7153"/>
      <c r="T7153"/>
      <c r="U7153"/>
      <c r="V7153" s="2"/>
    </row>
    <row r="7154" spans="2:22" x14ac:dyDescent="0.2">
      <c r="B7154" s="2"/>
      <c r="C7154" s="2"/>
      <c r="D7154" s="2"/>
      <c r="E7154" s="2"/>
      <c r="F7154" s="2"/>
      <c r="G7154" s="3"/>
      <c r="H7154" s="3"/>
      <c r="I7154" s="2"/>
      <c r="J7154"/>
      <c r="K7154"/>
      <c r="L7154"/>
      <c r="M7154"/>
      <c r="N7154"/>
      <c r="O7154"/>
      <c r="P7154"/>
      <c r="Q7154"/>
      <c r="R7154"/>
      <c r="S7154"/>
      <c r="T7154"/>
      <c r="U7154"/>
      <c r="V7154" s="2"/>
    </row>
    <row r="7155" spans="2:22" x14ac:dyDescent="0.2">
      <c r="B7155" s="2"/>
      <c r="C7155" s="2"/>
      <c r="D7155" s="2"/>
      <c r="E7155" s="2"/>
      <c r="F7155" s="2"/>
      <c r="G7155" s="3"/>
      <c r="H7155" s="3"/>
      <c r="I7155" s="2"/>
      <c r="J7155"/>
      <c r="K7155"/>
      <c r="L7155"/>
      <c r="M7155"/>
      <c r="N7155"/>
      <c r="O7155"/>
      <c r="P7155"/>
      <c r="Q7155"/>
      <c r="R7155"/>
      <c r="S7155"/>
      <c r="T7155"/>
      <c r="U7155"/>
      <c r="V7155" s="2"/>
    </row>
    <row r="7156" spans="2:22" x14ac:dyDescent="0.2">
      <c r="B7156" s="2"/>
      <c r="C7156" s="2"/>
      <c r="D7156" s="2"/>
      <c r="E7156" s="2"/>
      <c r="F7156" s="2"/>
      <c r="G7156" s="3"/>
      <c r="H7156" s="3"/>
      <c r="I7156" s="2"/>
      <c r="J7156"/>
      <c r="K7156"/>
      <c r="L7156"/>
      <c r="M7156"/>
      <c r="N7156"/>
      <c r="O7156"/>
      <c r="P7156"/>
      <c r="Q7156"/>
      <c r="R7156"/>
      <c r="S7156"/>
      <c r="T7156"/>
      <c r="U7156"/>
      <c r="V7156" s="2"/>
    </row>
    <row r="7157" spans="2:22" x14ac:dyDescent="0.2">
      <c r="B7157" s="2"/>
      <c r="C7157" s="2"/>
      <c r="D7157" s="2"/>
      <c r="E7157" s="2"/>
      <c r="F7157" s="2"/>
      <c r="G7157" s="3"/>
      <c r="H7157" s="3"/>
      <c r="I7157" s="2"/>
      <c r="J7157"/>
      <c r="K7157"/>
      <c r="L7157"/>
      <c r="M7157"/>
      <c r="N7157"/>
      <c r="O7157"/>
      <c r="P7157"/>
      <c r="Q7157"/>
      <c r="R7157"/>
      <c r="S7157"/>
      <c r="T7157"/>
      <c r="U7157"/>
      <c r="V7157" s="2"/>
    </row>
    <row r="7158" spans="2:22" x14ac:dyDescent="0.2">
      <c r="B7158" s="2"/>
      <c r="C7158" s="2"/>
      <c r="D7158" s="2"/>
      <c r="E7158" s="2"/>
      <c r="F7158" s="2"/>
      <c r="G7158" s="3"/>
      <c r="H7158" s="3"/>
      <c r="I7158" s="2"/>
      <c r="J7158"/>
      <c r="K7158"/>
      <c r="L7158"/>
      <c r="M7158"/>
      <c r="N7158"/>
      <c r="O7158"/>
      <c r="P7158"/>
      <c r="Q7158"/>
      <c r="R7158"/>
      <c r="S7158"/>
      <c r="T7158"/>
      <c r="U7158"/>
      <c r="V7158" s="2"/>
    </row>
    <row r="7159" spans="2:22" x14ac:dyDescent="0.2">
      <c r="B7159" s="2"/>
      <c r="C7159" s="2"/>
      <c r="D7159" s="2"/>
      <c r="E7159" s="2"/>
      <c r="F7159" s="2"/>
      <c r="G7159" s="3"/>
      <c r="H7159" s="3"/>
      <c r="I7159" s="2"/>
      <c r="J7159"/>
      <c r="K7159"/>
      <c r="L7159"/>
      <c r="M7159"/>
      <c r="N7159"/>
      <c r="O7159"/>
      <c r="P7159"/>
      <c r="Q7159"/>
      <c r="R7159"/>
      <c r="S7159"/>
      <c r="T7159"/>
      <c r="U7159"/>
      <c r="V7159" s="2"/>
    </row>
    <row r="7160" spans="2:22" x14ac:dyDescent="0.2">
      <c r="B7160" s="2"/>
      <c r="C7160" s="2"/>
      <c r="D7160" s="2"/>
      <c r="E7160" s="2"/>
      <c r="F7160" s="2"/>
      <c r="G7160" s="3"/>
      <c r="H7160" s="3"/>
      <c r="I7160" s="2"/>
      <c r="J7160"/>
      <c r="K7160"/>
      <c r="L7160"/>
      <c r="M7160"/>
      <c r="N7160"/>
      <c r="O7160"/>
      <c r="P7160"/>
      <c r="Q7160"/>
      <c r="R7160"/>
      <c r="S7160"/>
      <c r="T7160"/>
      <c r="U7160"/>
      <c r="V7160" s="2"/>
    </row>
    <row r="7161" spans="2:22" x14ac:dyDescent="0.2">
      <c r="B7161" s="2"/>
      <c r="C7161" s="2"/>
      <c r="D7161" s="2"/>
      <c r="E7161" s="2"/>
      <c r="F7161" s="2"/>
      <c r="G7161" s="3"/>
      <c r="H7161" s="3"/>
      <c r="I7161" s="2"/>
      <c r="J7161"/>
      <c r="K7161"/>
      <c r="L7161"/>
      <c r="M7161"/>
      <c r="N7161"/>
      <c r="O7161"/>
      <c r="P7161"/>
      <c r="Q7161"/>
      <c r="R7161"/>
      <c r="S7161"/>
      <c r="T7161"/>
      <c r="U7161"/>
      <c r="V7161" s="2"/>
    </row>
    <row r="7162" spans="2:22" x14ac:dyDescent="0.2">
      <c r="B7162" s="2"/>
      <c r="C7162" s="2"/>
      <c r="D7162" s="2"/>
      <c r="E7162" s="2"/>
      <c r="F7162" s="2"/>
      <c r="G7162" s="3"/>
      <c r="H7162" s="3"/>
      <c r="I7162" s="2"/>
      <c r="J7162"/>
      <c r="K7162"/>
      <c r="L7162"/>
      <c r="M7162"/>
      <c r="N7162"/>
      <c r="O7162"/>
      <c r="P7162"/>
      <c r="Q7162"/>
      <c r="R7162"/>
      <c r="S7162"/>
      <c r="T7162"/>
      <c r="U7162"/>
      <c r="V7162" s="2"/>
    </row>
    <row r="7163" spans="2:22" x14ac:dyDescent="0.2">
      <c r="B7163" s="2"/>
      <c r="C7163" s="2"/>
      <c r="D7163" s="2"/>
      <c r="E7163" s="2"/>
      <c r="F7163" s="2"/>
      <c r="G7163" s="3"/>
      <c r="H7163" s="3"/>
      <c r="I7163" s="2"/>
      <c r="J7163"/>
      <c r="K7163"/>
      <c r="L7163"/>
      <c r="M7163"/>
      <c r="N7163"/>
      <c r="O7163"/>
      <c r="P7163"/>
      <c r="Q7163"/>
      <c r="R7163"/>
      <c r="S7163"/>
      <c r="T7163"/>
      <c r="U7163"/>
      <c r="V7163" s="2"/>
    </row>
    <row r="7164" spans="2:22" x14ac:dyDescent="0.2">
      <c r="B7164" s="2"/>
      <c r="C7164" s="2"/>
      <c r="D7164" s="2"/>
      <c r="E7164" s="2"/>
      <c r="F7164" s="2"/>
      <c r="G7164" s="3"/>
      <c r="H7164" s="3"/>
      <c r="I7164" s="2"/>
      <c r="J7164"/>
      <c r="K7164"/>
      <c r="L7164"/>
      <c r="M7164"/>
      <c r="N7164"/>
      <c r="O7164"/>
      <c r="P7164"/>
      <c r="Q7164"/>
      <c r="R7164"/>
      <c r="S7164"/>
      <c r="T7164"/>
      <c r="U7164"/>
      <c r="V7164" s="2"/>
    </row>
    <row r="7165" spans="2:22" x14ac:dyDescent="0.2">
      <c r="B7165" s="2"/>
      <c r="C7165" s="2"/>
      <c r="D7165" s="2"/>
      <c r="E7165" s="2"/>
      <c r="F7165" s="2"/>
      <c r="G7165" s="3"/>
      <c r="H7165" s="3"/>
      <c r="I7165" s="2"/>
      <c r="J7165"/>
      <c r="K7165"/>
      <c r="L7165"/>
      <c r="M7165"/>
      <c r="N7165"/>
      <c r="O7165"/>
      <c r="P7165"/>
      <c r="Q7165"/>
      <c r="R7165"/>
      <c r="S7165"/>
      <c r="T7165"/>
      <c r="U7165"/>
      <c r="V7165" s="2"/>
    </row>
    <row r="7166" spans="2:22" x14ac:dyDescent="0.2">
      <c r="B7166" s="2"/>
      <c r="C7166" s="2"/>
      <c r="D7166" s="2"/>
      <c r="E7166" s="2"/>
      <c r="F7166" s="2"/>
      <c r="G7166" s="3"/>
      <c r="H7166" s="3"/>
      <c r="I7166" s="2"/>
      <c r="J7166"/>
      <c r="K7166"/>
      <c r="L7166"/>
      <c r="M7166"/>
      <c r="N7166"/>
      <c r="O7166"/>
      <c r="P7166"/>
      <c r="Q7166"/>
      <c r="R7166"/>
      <c r="S7166"/>
      <c r="T7166"/>
      <c r="U7166"/>
      <c r="V7166" s="2"/>
    </row>
    <row r="7167" spans="2:22" x14ac:dyDescent="0.2">
      <c r="B7167" s="2"/>
      <c r="C7167" s="2"/>
      <c r="D7167" s="2"/>
      <c r="E7167" s="2"/>
      <c r="F7167" s="2"/>
      <c r="G7167" s="3"/>
      <c r="H7167" s="3"/>
      <c r="I7167" s="2"/>
      <c r="J7167"/>
      <c r="K7167"/>
      <c r="L7167"/>
      <c r="M7167"/>
      <c r="N7167"/>
      <c r="O7167"/>
      <c r="P7167"/>
      <c r="Q7167"/>
      <c r="R7167"/>
      <c r="S7167"/>
      <c r="T7167"/>
      <c r="U7167"/>
      <c r="V7167" s="2"/>
    </row>
    <row r="7168" spans="2:22" x14ac:dyDescent="0.2">
      <c r="B7168" s="2"/>
      <c r="C7168" s="2"/>
      <c r="D7168" s="2"/>
      <c r="E7168" s="2"/>
      <c r="F7168" s="2"/>
      <c r="G7168" s="3"/>
      <c r="H7168" s="3"/>
      <c r="I7168" s="2"/>
      <c r="J7168"/>
      <c r="K7168"/>
      <c r="L7168"/>
      <c r="M7168"/>
      <c r="N7168"/>
      <c r="O7168"/>
      <c r="P7168"/>
      <c r="Q7168"/>
      <c r="R7168"/>
      <c r="S7168"/>
      <c r="T7168"/>
      <c r="U7168"/>
      <c r="V7168" s="2"/>
    </row>
    <row r="7169" spans="2:22" x14ac:dyDescent="0.2">
      <c r="B7169" s="2"/>
      <c r="C7169" s="2"/>
      <c r="D7169" s="2"/>
      <c r="E7169" s="2"/>
      <c r="F7169" s="2"/>
      <c r="G7169" s="3"/>
      <c r="H7169" s="3"/>
      <c r="I7169" s="2"/>
      <c r="J7169"/>
      <c r="K7169"/>
      <c r="L7169"/>
      <c r="M7169"/>
      <c r="N7169"/>
      <c r="O7169"/>
      <c r="P7169"/>
      <c r="Q7169"/>
      <c r="R7169"/>
      <c r="S7169"/>
      <c r="T7169"/>
      <c r="U7169"/>
      <c r="V7169" s="2"/>
    </row>
    <row r="7170" spans="2:22" x14ac:dyDescent="0.2">
      <c r="B7170" s="2"/>
      <c r="C7170" s="2"/>
      <c r="D7170" s="2"/>
      <c r="E7170" s="2"/>
      <c r="F7170" s="2"/>
      <c r="G7170" s="3"/>
      <c r="H7170" s="3"/>
      <c r="I7170" s="2"/>
      <c r="J7170"/>
      <c r="K7170"/>
      <c r="L7170"/>
      <c r="M7170"/>
      <c r="N7170"/>
      <c r="O7170"/>
      <c r="P7170"/>
      <c r="Q7170"/>
      <c r="R7170"/>
      <c r="S7170"/>
      <c r="T7170"/>
      <c r="U7170"/>
      <c r="V7170" s="2"/>
    </row>
    <row r="7171" spans="2:22" x14ac:dyDescent="0.2">
      <c r="B7171" s="2"/>
      <c r="C7171" s="2"/>
      <c r="D7171" s="2"/>
      <c r="E7171" s="2"/>
      <c r="F7171" s="2"/>
      <c r="G7171" s="3"/>
      <c r="H7171" s="3"/>
      <c r="I7171" s="2"/>
      <c r="J7171"/>
      <c r="K7171"/>
      <c r="L7171"/>
      <c r="M7171"/>
      <c r="N7171"/>
      <c r="O7171"/>
      <c r="P7171"/>
      <c r="Q7171"/>
      <c r="R7171"/>
      <c r="S7171"/>
      <c r="T7171"/>
      <c r="U7171"/>
      <c r="V7171" s="2"/>
    </row>
    <row r="7172" spans="2:22" x14ac:dyDescent="0.2">
      <c r="B7172" s="2"/>
      <c r="C7172" s="2"/>
      <c r="D7172" s="2"/>
      <c r="E7172" s="2"/>
      <c r="F7172" s="2"/>
      <c r="G7172" s="3"/>
      <c r="H7172" s="3"/>
      <c r="I7172" s="2"/>
      <c r="J7172"/>
      <c r="K7172"/>
      <c r="L7172"/>
      <c r="M7172"/>
      <c r="N7172"/>
      <c r="O7172"/>
      <c r="P7172"/>
      <c r="Q7172"/>
      <c r="R7172"/>
      <c r="S7172"/>
      <c r="T7172"/>
      <c r="U7172"/>
      <c r="V7172" s="2"/>
    </row>
    <row r="7173" spans="2:22" x14ac:dyDescent="0.2">
      <c r="B7173" s="2"/>
      <c r="C7173" s="2"/>
      <c r="D7173" s="2"/>
      <c r="E7173" s="2"/>
      <c r="F7173" s="2"/>
      <c r="G7173" s="3"/>
      <c r="H7173" s="3"/>
      <c r="I7173" s="2"/>
      <c r="J7173"/>
      <c r="K7173"/>
      <c r="L7173"/>
      <c r="M7173"/>
      <c r="N7173"/>
      <c r="O7173"/>
      <c r="P7173"/>
      <c r="Q7173"/>
      <c r="R7173"/>
      <c r="S7173"/>
      <c r="T7173"/>
      <c r="U7173"/>
      <c r="V7173" s="2"/>
    </row>
    <row r="7174" spans="2:22" x14ac:dyDescent="0.2">
      <c r="B7174" s="2"/>
      <c r="C7174" s="2"/>
      <c r="D7174" s="2"/>
      <c r="E7174" s="2"/>
      <c r="F7174" s="2"/>
      <c r="G7174" s="3"/>
      <c r="H7174" s="3"/>
      <c r="I7174" s="2"/>
      <c r="J7174"/>
      <c r="K7174"/>
      <c r="L7174"/>
      <c r="M7174"/>
      <c r="N7174"/>
      <c r="O7174"/>
      <c r="P7174"/>
      <c r="Q7174"/>
      <c r="R7174"/>
      <c r="S7174"/>
      <c r="T7174"/>
      <c r="U7174"/>
      <c r="V7174" s="2"/>
    </row>
    <row r="7175" spans="2:22" x14ac:dyDescent="0.2">
      <c r="B7175" s="2"/>
      <c r="C7175" s="2"/>
      <c r="D7175" s="2"/>
      <c r="E7175" s="2"/>
      <c r="F7175" s="2"/>
      <c r="G7175" s="3"/>
      <c r="H7175" s="3"/>
      <c r="I7175" s="2"/>
      <c r="J7175"/>
      <c r="K7175"/>
      <c r="L7175"/>
      <c r="M7175"/>
      <c r="N7175"/>
      <c r="O7175"/>
      <c r="P7175"/>
      <c r="Q7175"/>
      <c r="R7175"/>
      <c r="S7175"/>
      <c r="T7175"/>
      <c r="U7175"/>
      <c r="V7175" s="2"/>
    </row>
    <row r="7176" spans="2:22" x14ac:dyDescent="0.2">
      <c r="B7176" s="2"/>
      <c r="C7176" s="2"/>
      <c r="D7176" s="2"/>
      <c r="E7176" s="2"/>
      <c r="F7176" s="2"/>
      <c r="G7176" s="3"/>
      <c r="H7176" s="3"/>
      <c r="I7176" s="2"/>
      <c r="J7176"/>
      <c r="K7176"/>
      <c r="L7176"/>
      <c r="M7176"/>
      <c r="N7176"/>
      <c r="O7176"/>
      <c r="P7176"/>
      <c r="Q7176"/>
      <c r="R7176"/>
      <c r="S7176"/>
      <c r="T7176"/>
      <c r="U7176"/>
      <c r="V7176" s="2"/>
    </row>
    <row r="7177" spans="2:22" x14ac:dyDescent="0.2">
      <c r="B7177" s="2"/>
      <c r="C7177" s="2"/>
      <c r="D7177" s="2"/>
      <c r="E7177" s="2"/>
      <c r="F7177" s="2"/>
      <c r="G7177" s="3"/>
      <c r="H7177" s="3"/>
      <c r="I7177" s="2"/>
      <c r="J7177"/>
      <c r="K7177"/>
      <c r="L7177"/>
      <c r="M7177"/>
      <c r="N7177"/>
      <c r="O7177"/>
      <c r="P7177"/>
      <c r="Q7177"/>
      <c r="R7177"/>
      <c r="S7177"/>
      <c r="T7177"/>
      <c r="U7177"/>
      <c r="V7177" s="2"/>
    </row>
    <row r="7178" spans="2:22" x14ac:dyDescent="0.2">
      <c r="B7178" s="2"/>
      <c r="C7178" s="2"/>
      <c r="D7178" s="2"/>
      <c r="E7178" s="2"/>
      <c r="F7178" s="2"/>
      <c r="G7178" s="3"/>
      <c r="H7178" s="3"/>
      <c r="I7178" s="2"/>
      <c r="J7178"/>
      <c r="K7178"/>
      <c r="L7178"/>
      <c r="M7178"/>
      <c r="N7178"/>
      <c r="O7178"/>
      <c r="P7178"/>
      <c r="Q7178"/>
      <c r="R7178"/>
      <c r="S7178"/>
      <c r="T7178"/>
      <c r="U7178"/>
      <c r="V7178" s="2"/>
    </row>
    <row r="7179" spans="2:22" x14ac:dyDescent="0.2">
      <c r="B7179" s="2"/>
      <c r="C7179" s="2"/>
      <c r="D7179" s="2"/>
      <c r="E7179" s="2"/>
      <c r="F7179" s="2"/>
      <c r="G7179" s="3"/>
      <c r="H7179" s="3"/>
      <c r="I7179" s="2"/>
      <c r="J7179"/>
      <c r="K7179"/>
      <c r="L7179"/>
      <c r="M7179"/>
      <c r="N7179"/>
      <c r="O7179"/>
      <c r="P7179"/>
      <c r="Q7179"/>
      <c r="R7179"/>
      <c r="S7179"/>
      <c r="T7179"/>
      <c r="U7179"/>
      <c r="V7179" s="2"/>
    </row>
    <row r="7180" spans="2:22" x14ac:dyDescent="0.2">
      <c r="B7180" s="2"/>
      <c r="C7180" s="2"/>
      <c r="D7180" s="2"/>
      <c r="E7180" s="2"/>
      <c r="F7180" s="2"/>
      <c r="G7180" s="3"/>
      <c r="H7180" s="3"/>
      <c r="I7180" s="2"/>
      <c r="J7180"/>
      <c r="K7180"/>
      <c r="L7180"/>
      <c r="M7180"/>
      <c r="N7180"/>
      <c r="O7180"/>
      <c r="P7180"/>
      <c r="Q7180"/>
      <c r="R7180"/>
      <c r="S7180"/>
      <c r="T7180"/>
      <c r="U7180"/>
      <c r="V7180" s="2"/>
    </row>
    <row r="7181" spans="2:22" x14ac:dyDescent="0.2">
      <c r="B7181" s="2"/>
      <c r="C7181" s="2"/>
      <c r="D7181" s="2"/>
      <c r="E7181" s="2"/>
      <c r="F7181" s="2"/>
      <c r="G7181" s="3"/>
      <c r="H7181" s="3"/>
      <c r="I7181" s="2"/>
      <c r="J7181"/>
      <c r="K7181"/>
      <c r="L7181"/>
      <c r="M7181"/>
      <c r="N7181"/>
      <c r="O7181"/>
      <c r="P7181"/>
      <c r="Q7181"/>
      <c r="R7181"/>
      <c r="S7181"/>
      <c r="T7181"/>
      <c r="U7181"/>
      <c r="V7181" s="2"/>
    </row>
    <row r="7182" spans="2:22" x14ac:dyDescent="0.2">
      <c r="B7182" s="2"/>
      <c r="C7182" s="2"/>
      <c r="D7182" s="2"/>
      <c r="E7182" s="2"/>
      <c r="F7182" s="2"/>
      <c r="G7182" s="3"/>
      <c r="H7182" s="3"/>
      <c r="I7182" s="2"/>
      <c r="J7182"/>
      <c r="K7182"/>
      <c r="L7182"/>
      <c r="M7182"/>
      <c r="N7182"/>
      <c r="O7182"/>
      <c r="P7182"/>
      <c r="Q7182"/>
      <c r="R7182"/>
      <c r="S7182"/>
      <c r="T7182"/>
      <c r="U7182"/>
      <c r="V7182" s="2"/>
    </row>
    <row r="7183" spans="2:22" x14ac:dyDescent="0.2">
      <c r="B7183" s="2"/>
      <c r="C7183" s="2"/>
      <c r="D7183" s="2"/>
      <c r="E7183" s="2"/>
      <c r="F7183" s="2"/>
      <c r="G7183" s="3"/>
      <c r="H7183" s="3"/>
      <c r="I7183" s="2"/>
      <c r="J7183"/>
      <c r="K7183"/>
      <c r="L7183"/>
      <c r="M7183"/>
      <c r="N7183"/>
      <c r="O7183"/>
      <c r="P7183"/>
      <c r="Q7183"/>
      <c r="R7183"/>
      <c r="S7183"/>
      <c r="T7183"/>
      <c r="U7183"/>
      <c r="V7183" s="2"/>
    </row>
    <row r="7184" spans="2:22" x14ac:dyDescent="0.2">
      <c r="B7184" s="2"/>
      <c r="C7184" s="2"/>
      <c r="D7184" s="2"/>
      <c r="E7184" s="2"/>
      <c r="F7184" s="2"/>
      <c r="G7184" s="3"/>
      <c r="H7184" s="3"/>
      <c r="I7184" s="2"/>
      <c r="J7184"/>
      <c r="K7184"/>
      <c r="L7184"/>
      <c r="M7184"/>
      <c r="N7184"/>
      <c r="O7184"/>
      <c r="P7184"/>
      <c r="Q7184"/>
      <c r="R7184"/>
      <c r="S7184"/>
      <c r="T7184"/>
      <c r="U7184"/>
      <c r="V7184" s="2"/>
    </row>
    <row r="7185" spans="2:22" x14ac:dyDescent="0.2">
      <c r="B7185" s="2"/>
      <c r="C7185" s="2"/>
      <c r="D7185" s="2"/>
      <c r="E7185" s="2"/>
      <c r="F7185" s="2"/>
      <c r="G7185" s="3"/>
      <c r="H7185" s="3"/>
      <c r="I7185" s="2"/>
      <c r="J7185"/>
      <c r="K7185"/>
      <c r="L7185"/>
      <c r="M7185"/>
      <c r="N7185"/>
      <c r="O7185"/>
      <c r="P7185"/>
      <c r="Q7185"/>
      <c r="R7185"/>
      <c r="S7185"/>
      <c r="T7185"/>
      <c r="U7185"/>
      <c r="V7185" s="2"/>
    </row>
    <row r="7186" spans="2:22" x14ac:dyDescent="0.2">
      <c r="B7186" s="2"/>
      <c r="C7186" s="2"/>
      <c r="D7186" s="2"/>
      <c r="E7186" s="2"/>
      <c r="F7186" s="2"/>
      <c r="G7186" s="3"/>
      <c r="H7186" s="3"/>
      <c r="I7186" s="2"/>
      <c r="J7186"/>
      <c r="K7186"/>
      <c r="L7186"/>
      <c r="M7186"/>
      <c r="N7186"/>
      <c r="O7186"/>
      <c r="P7186"/>
      <c r="Q7186"/>
      <c r="R7186"/>
      <c r="S7186"/>
      <c r="T7186"/>
      <c r="U7186"/>
      <c r="V7186" s="2"/>
    </row>
    <row r="7187" spans="2:22" x14ac:dyDescent="0.2">
      <c r="B7187" s="2"/>
      <c r="C7187" s="2"/>
      <c r="D7187" s="2"/>
      <c r="E7187" s="2"/>
      <c r="F7187" s="2"/>
      <c r="G7187" s="3"/>
      <c r="H7187" s="3"/>
      <c r="I7187" s="2"/>
      <c r="J7187"/>
      <c r="K7187"/>
      <c r="L7187"/>
      <c r="M7187"/>
      <c r="N7187"/>
      <c r="O7187"/>
      <c r="P7187"/>
      <c r="Q7187"/>
      <c r="R7187"/>
      <c r="S7187"/>
      <c r="T7187"/>
      <c r="U7187"/>
      <c r="V7187" s="2"/>
    </row>
    <row r="7188" spans="2:22" x14ac:dyDescent="0.2">
      <c r="B7188" s="2"/>
      <c r="C7188" s="2"/>
      <c r="D7188" s="2"/>
      <c r="E7188" s="2"/>
      <c r="F7188" s="2"/>
      <c r="G7188" s="3"/>
      <c r="H7188" s="3"/>
      <c r="I7188" s="2"/>
      <c r="J7188"/>
      <c r="K7188"/>
      <c r="L7188"/>
      <c r="M7188"/>
      <c r="N7188"/>
      <c r="O7188"/>
      <c r="P7188"/>
      <c r="Q7188"/>
      <c r="R7188"/>
      <c r="S7188"/>
      <c r="T7188"/>
      <c r="U7188"/>
      <c r="V7188" s="2"/>
    </row>
    <row r="7189" spans="2:22" x14ac:dyDescent="0.2">
      <c r="B7189" s="2"/>
      <c r="C7189" s="2"/>
      <c r="D7189" s="2"/>
      <c r="E7189" s="2"/>
      <c r="F7189" s="2"/>
      <c r="G7189" s="3"/>
      <c r="H7189" s="3"/>
      <c r="I7189" s="2"/>
      <c r="J7189"/>
      <c r="K7189"/>
      <c r="L7189"/>
      <c r="M7189"/>
      <c r="N7189"/>
      <c r="O7189"/>
      <c r="P7189"/>
      <c r="Q7189"/>
      <c r="R7189"/>
      <c r="S7189"/>
      <c r="T7189"/>
      <c r="U7189"/>
      <c r="V7189" s="2"/>
    </row>
    <row r="7190" spans="2:22" x14ac:dyDescent="0.2">
      <c r="B7190" s="2"/>
      <c r="C7190" s="2"/>
      <c r="D7190" s="2"/>
      <c r="E7190" s="2"/>
      <c r="F7190" s="2"/>
      <c r="G7190" s="3"/>
      <c r="H7190" s="3"/>
      <c r="I7190" s="2"/>
      <c r="J7190"/>
      <c r="K7190"/>
      <c r="L7190"/>
      <c r="M7190"/>
      <c r="N7190"/>
      <c r="O7190"/>
      <c r="P7190"/>
      <c r="Q7190"/>
      <c r="R7190"/>
      <c r="S7190"/>
      <c r="T7190"/>
      <c r="U7190"/>
      <c r="V7190" s="2"/>
    </row>
    <row r="7191" spans="2:22" x14ac:dyDescent="0.2">
      <c r="B7191" s="2"/>
      <c r="C7191" s="2"/>
      <c r="D7191" s="2"/>
      <c r="E7191" s="2"/>
      <c r="F7191" s="2"/>
      <c r="G7191" s="3"/>
      <c r="H7191" s="3"/>
      <c r="I7191" s="2"/>
      <c r="J7191"/>
      <c r="K7191"/>
      <c r="L7191"/>
      <c r="M7191"/>
      <c r="N7191"/>
      <c r="O7191"/>
      <c r="P7191"/>
      <c r="Q7191"/>
      <c r="R7191"/>
      <c r="S7191"/>
      <c r="T7191"/>
      <c r="U7191"/>
      <c r="V7191" s="2"/>
    </row>
    <row r="7192" spans="2:22" x14ac:dyDescent="0.2">
      <c r="B7192" s="2"/>
      <c r="C7192" s="2"/>
      <c r="D7192" s="2"/>
      <c r="E7192" s="2"/>
      <c r="F7192" s="2"/>
      <c r="G7192" s="3"/>
      <c r="H7192" s="3"/>
      <c r="I7192" s="2"/>
      <c r="J7192"/>
      <c r="K7192"/>
      <c r="L7192"/>
      <c r="M7192"/>
      <c r="N7192"/>
      <c r="O7192"/>
      <c r="P7192"/>
      <c r="Q7192"/>
      <c r="R7192"/>
      <c r="S7192"/>
      <c r="T7192"/>
      <c r="U7192"/>
      <c r="V7192" s="2"/>
    </row>
    <row r="7193" spans="2:22" x14ac:dyDescent="0.2">
      <c r="B7193" s="2"/>
      <c r="C7193" s="2"/>
      <c r="D7193" s="2"/>
      <c r="E7193" s="2"/>
      <c r="F7193" s="2"/>
      <c r="G7193" s="3"/>
      <c r="H7193" s="3"/>
      <c r="I7193" s="2"/>
      <c r="J7193"/>
      <c r="K7193"/>
      <c r="L7193"/>
      <c r="M7193"/>
      <c r="N7193"/>
      <c r="O7193"/>
      <c r="P7193"/>
      <c r="Q7193"/>
      <c r="R7193"/>
      <c r="S7193"/>
      <c r="T7193"/>
      <c r="U7193"/>
      <c r="V7193" s="2"/>
    </row>
    <row r="7194" spans="2:22" x14ac:dyDescent="0.2">
      <c r="B7194" s="2"/>
      <c r="C7194" s="2"/>
      <c r="D7194" s="2"/>
      <c r="E7194" s="2"/>
      <c r="F7194" s="2"/>
      <c r="G7194" s="3"/>
      <c r="H7194" s="3"/>
      <c r="I7194" s="2"/>
      <c r="J7194"/>
      <c r="K7194"/>
      <c r="L7194"/>
      <c r="M7194"/>
      <c r="N7194"/>
      <c r="O7194"/>
      <c r="P7194"/>
      <c r="Q7194"/>
      <c r="R7194"/>
      <c r="S7194"/>
      <c r="T7194"/>
      <c r="U7194"/>
      <c r="V7194" s="2"/>
    </row>
    <row r="7195" spans="2:22" x14ac:dyDescent="0.2">
      <c r="B7195" s="2"/>
      <c r="C7195" s="2"/>
      <c r="D7195" s="2"/>
      <c r="E7195" s="2"/>
      <c r="F7195" s="2"/>
      <c r="G7195" s="3"/>
      <c r="H7195" s="3"/>
      <c r="I7195" s="2"/>
      <c r="J7195"/>
      <c r="K7195"/>
      <c r="L7195"/>
      <c r="M7195"/>
      <c r="N7195"/>
      <c r="O7195"/>
      <c r="P7195"/>
      <c r="Q7195"/>
      <c r="R7195"/>
      <c r="S7195"/>
      <c r="T7195"/>
      <c r="U7195"/>
      <c r="V7195" s="2"/>
    </row>
    <row r="7196" spans="2:22" x14ac:dyDescent="0.2">
      <c r="B7196" s="2"/>
      <c r="C7196" s="2"/>
      <c r="D7196" s="2"/>
      <c r="E7196" s="2"/>
      <c r="F7196" s="2"/>
      <c r="G7196" s="3"/>
      <c r="H7196" s="3"/>
      <c r="I7196" s="2"/>
      <c r="J7196"/>
      <c r="K7196"/>
      <c r="L7196"/>
      <c r="M7196"/>
      <c r="N7196"/>
      <c r="O7196"/>
      <c r="P7196"/>
      <c r="Q7196"/>
      <c r="R7196"/>
      <c r="S7196"/>
      <c r="T7196"/>
      <c r="U7196"/>
      <c r="V7196" s="2"/>
    </row>
    <row r="7197" spans="2:22" x14ac:dyDescent="0.2">
      <c r="B7197" s="2"/>
      <c r="C7197" s="2"/>
      <c r="D7197" s="2"/>
      <c r="E7197" s="2"/>
      <c r="F7197" s="2"/>
      <c r="G7197" s="3"/>
      <c r="H7197" s="3"/>
      <c r="I7197" s="2"/>
      <c r="J7197"/>
      <c r="K7197"/>
      <c r="L7197"/>
      <c r="M7197"/>
      <c r="N7197"/>
      <c r="O7197"/>
      <c r="P7197"/>
      <c r="Q7197"/>
      <c r="R7197"/>
      <c r="S7197"/>
      <c r="T7197"/>
      <c r="U7197"/>
      <c r="V7197" s="2"/>
    </row>
    <row r="7198" spans="2:22" x14ac:dyDescent="0.2">
      <c r="B7198" s="2"/>
      <c r="C7198" s="2"/>
      <c r="D7198" s="2"/>
      <c r="E7198" s="2"/>
      <c r="F7198" s="2"/>
      <c r="G7198" s="3"/>
      <c r="H7198" s="3"/>
      <c r="I7198" s="2"/>
      <c r="J7198"/>
      <c r="K7198"/>
      <c r="L7198"/>
      <c r="M7198"/>
      <c r="N7198"/>
      <c r="O7198"/>
      <c r="P7198"/>
      <c r="Q7198"/>
      <c r="R7198"/>
      <c r="S7198"/>
      <c r="T7198"/>
      <c r="U7198"/>
      <c r="V7198" s="2"/>
    </row>
    <row r="7199" spans="2:22" x14ac:dyDescent="0.2">
      <c r="B7199" s="2"/>
      <c r="C7199" s="2"/>
      <c r="D7199" s="2"/>
      <c r="E7199" s="2"/>
      <c r="F7199" s="2"/>
      <c r="G7199" s="3"/>
      <c r="H7199" s="3"/>
      <c r="I7199" s="2"/>
      <c r="J7199"/>
      <c r="K7199"/>
      <c r="L7199"/>
      <c r="M7199"/>
      <c r="N7199"/>
      <c r="O7199"/>
      <c r="P7199"/>
      <c r="Q7199"/>
      <c r="R7199"/>
      <c r="S7199"/>
      <c r="T7199"/>
      <c r="U7199"/>
      <c r="V7199" s="2"/>
    </row>
    <row r="7200" spans="2:22" x14ac:dyDescent="0.2">
      <c r="B7200" s="2"/>
      <c r="C7200" s="2"/>
      <c r="D7200" s="2"/>
      <c r="E7200" s="2"/>
      <c r="F7200" s="2"/>
      <c r="G7200" s="3"/>
      <c r="H7200" s="3"/>
      <c r="I7200" s="2"/>
      <c r="J7200"/>
      <c r="K7200"/>
      <c r="L7200"/>
      <c r="M7200"/>
      <c r="N7200"/>
      <c r="O7200"/>
      <c r="P7200"/>
      <c r="Q7200"/>
      <c r="R7200"/>
      <c r="S7200"/>
      <c r="T7200"/>
      <c r="U7200"/>
      <c r="V7200" s="2"/>
    </row>
    <row r="7201" spans="2:22" x14ac:dyDescent="0.2">
      <c r="B7201" s="2"/>
      <c r="C7201" s="2"/>
      <c r="D7201" s="2"/>
      <c r="E7201" s="2"/>
      <c r="F7201" s="2"/>
      <c r="G7201" s="3"/>
      <c r="H7201" s="3"/>
      <c r="I7201" s="2"/>
      <c r="J7201"/>
      <c r="K7201"/>
      <c r="L7201"/>
      <c r="M7201"/>
      <c r="N7201"/>
      <c r="O7201"/>
      <c r="P7201"/>
      <c r="Q7201"/>
      <c r="R7201"/>
      <c r="S7201"/>
      <c r="T7201"/>
      <c r="U7201"/>
      <c r="V7201" s="2"/>
    </row>
    <row r="7202" spans="2:22" x14ac:dyDescent="0.2">
      <c r="B7202" s="2"/>
      <c r="C7202" s="2"/>
      <c r="D7202" s="2"/>
      <c r="E7202" s="2"/>
      <c r="F7202" s="2"/>
      <c r="G7202" s="3"/>
      <c r="H7202" s="3"/>
      <c r="I7202" s="2"/>
      <c r="J7202"/>
      <c r="K7202"/>
      <c r="L7202"/>
      <c r="M7202"/>
      <c r="N7202"/>
      <c r="O7202"/>
      <c r="P7202"/>
      <c r="Q7202"/>
      <c r="R7202"/>
      <c r="S7202"/>
      <c r="T7202"/>
      <c r="U7202"/>
      <c r="V7202" s="2"/>
    </row>
    <row r="7203" spans="2:22" x14ac:dyDescent="0.2">
      <c r="B7203" s="2"/>
      <c r="C7203" s="2"/>
      <c r="D7203" s="2"/>
      <c r="E7203" s="2"/>
      <c r="F7203" s="2"/>
      <c r="G7203" s="3"/>
      <c r="H7203" s="3"/>
      <c r="I7203" s="2"/>
      <c r="J7203"/>
      <c r="K7203"/>
      <c r="L7203"/>
      <c r="M7203"/>
      <c r="N7203"/>
      <c r="O7203"/>
      <c r="P7203"/>
      <c r="Q7203"/>
      <c r="R7203"/>
      <c r="S7203"/>
      <c r="T7203"/>
      <c r="U7203"/>
      <c r="V7203" s="2"/>
    </row>
    <row r="7204" spans="2:22" x14ac:dyDescent="0.2">
      <c r="B7204" s="2"/>
      <c r="C7204" s="2"/>
      <c r="D7204" s="2"/>
      <c r="E7204" s="2"/>
      <c r="F7204" s="2"/>
      <c r="G7204" s="3"/>
      <c r="H7204" s="3"/>
      <c r="I7204" s="2"/>
      <c r="J7204"/>
      <c r="K7204"/>
      <c r="L7204"/>
      <c r="M7204"/>
      <c r="N7204"/>
      <c r="O7204"/>
      <c r="P7204"/>
      <c r="Q7204"/>
      <c r="R7204"/>
      <c r="S7204"/>
      <c r="T7204"/>
      <c r="U7204"/>
      <c r="V7204" s="2"/>
    </row>
    <row r="7205" spans="2:22" x14ac:dyDescent="0.2">
      <c r="B7205" s="2"/>
      <c r="C7205" s="2"/>
      <c r="D7205" s="2"/>
      <c r="E7205" s="2"/>
      <c r="F7205" s="2"/>
      <c r="G7205" s="3"/>
      <c r="H7205" s="3"/>
      <c r="I7205" s="2"/>
      <c r="J7205"/>
      <c r="K7205"/>
      <c r="L7205"/>
      <c r="M7205"/>
      <c r="N7205"/>
      <c r="O7205"/>
      <c r="P7205"/>
      <c r="Q7205"/>
      <c r="R7205"/>
      <c r="S7205"/>
      <c r="T7205"/>
      <c r="U7205"/>
      <c r="V7205" s="2"/>
    </row>
    <row r="7206" spans="2:22" x14ac:dyDescent="0.2">
      <c r="B7206" s="2"/>
      <c r="C7206" s="2"/>
      <c r="D7206" s="2"/>
      <c r="E7206" s="2"/>
      <c r="F7206" s="2"/>
      <c r="G7206" s="3"/>
      <c r="H7206" s="3"/>
      <c r="I7206" s="2"/>
      <c r="J7206"/>
      <c r="K7206"/>
      <c r="L7206"/>
      <c r="M7206"/>
      <c r="N7206"/>
      <c r="O7206"/>
      <c r="P7206"/>
      <c r="Q7206"/>
      <c r="R7206"/>
      <c r="S7206"/>
      <c r="T7206"/>
      <c r="U7206"/>
      <c r="V7206" s="2"/>
    </row>
    <row r="7207" spans="2:22" x14ac:dyDescent="0.2">
      <c r="B7207" s="2"/>
      <c r="C7207" s="2"/>
      <c r="D7207" s="2"/>
      <c r="E7207" s="2"/>
      <c r="F7207" s="2"/>
      <c r="G7207" s="3"/>
      <c r="H7207" s="3"/>
      <c r="I7207" s="2"/>
      <c r="J7207"/>
      <c r="K7207"/>
      <c r="L7207"/>
      <c r="M7207"/>
      <c r="N7207"/>
      <c r="O7207"/>
      <c r="P7207"/>
      <c r="Q7207"/>
      <c r="R7207"/>
      <c r="S7207"/>
      <c r="T7207"/>
      <c r="U7207"/>
      <c r="V7207" s="2"/>
    </row>
    <row r="7208" spans="2:22" x14ac:dyDescent="0.2">
      <c r="B7208" s="2"/>
      <c r="C7208" s="2"/>
      <c r="D7208" s="2"/>
      <c r="E7208" s="2"/>
      <c r="F7208" s="2"/>
      <c r="G7208" s="3"/>
      <c r="H7208" s="3"/>
      <c r="I7208" s="2"/>
      <c r="J7208"/>
      <c r="K7208"/>
      <c r="L7208"/>
      <c r="M7208"/>
      <c r="N7208"/>
      <c r="O7208"/>
      <c r="P7208"/>
      <c r="Q7208"/>
      <c r="R7208"/>
      <c r="S7208"/>
      <c r="T7208"/>
      <c r="U7208"/>
      <c r="V7208" s="2"/>
    </row>
    <row r="7209" spans="2:22" x14ac:dyDescent="0.2">
      <c r="B7209" s="2"/>
      <c r="C7209" s="2"/>
      <c r="D7209" s="2"/>
      <c r="E7209" s="2"/>
      <c r="F7209" s="2"/>
      <c r="G7209" s="3"/>
      <c r="H7209" s="3"/>
      <c r="I7209" s="2"/>
      <c r="J7209"/>
      <c r="K7209"/>
      <c r="L7209"/>
      <c r="M7209"/>
      <c r="N7209"/>
      <c r="O7209"/>
      <c r="P7209"/>
      <c r="Q7209"/>
      <c r="R7209"/>
      <c r="S7209"/>
      <c r="T7209"/>
      <c r="U7209"/>
      <c r="V7209" s="2"/>
    </row>
    <row r="7210" spans="2:22" x14ac:dyDescent="0.2">
      <c r="B7210" s="2"/>
      <c r="C7210" s="2"/>
      <c r="D7210" s="2"/>
      <c r="E7210" s="2"/>
      <c r="F7210" s="2"/>
      <c r="G7210" s="3"/>
      <c r="H7210" s="3"/>
      <c r="I7210" s="2"/>
      <c r="J7210"/>
      <c r="K7210"/>
      <c r="L7210"/>
      <c r="M7210"/>
      <c r="N7210"/>
      <c r="O7210"/>
      <c r="P7210"/>
      <c r="Q7210"/>
      <c r="R7210"/>
      <c r="S7210"/>
      <c r="T7210"/>
      <c r="U7210"/>
      <c r="V7210" s="2"/>
    </row>
    <row r="7211" spans="2:22" x14ac:dyDescent="0.2">
      <c r="B7211" s="2"/>
      <c r="C7211" s="2"/>
      <c r="D7211" s="2"/>
      <c r="E7211" s="2"/>
      <c r="F7211" s="2"/>
      <c r="G7211" s="3"/>
      <c r="H7211" s="3"/>
      <c r="I7211" s="2"/>
      <c r="J7211"/>
      <c r="K7211"/>
      <c r="L7211"/>
      <c r="M7211"/>
      <c r="N7211"/>
      <c r="O7211"/>
      <c r="P7211"/>
      <c r="Q7211"/>
      <c r="R7211"/>
      <c r="S7211"/>
      <c r="T7211"/>
      <c r="U7211"/>
      <c r="V7211" s="2"/>
    </row>
    <row r="7212" spans="2:22" x14ac:dyDescent="0.2">
      <c r="B7212" s="2"/>
      <c r="C7212" s="2"/>
      <c r="D7212" s="2"/>
      <c r="E7212" s="2"/>
      <c r="F7212" s="2"/>
      <c r="G7212" s="3"/>
      <c r="H7212" s="3"/>
      <c r="I7212" s="2"/>
      <c r="J7212"/>
      <c r="K7212"/>
      <c r="L7212"/>
      <c r="M7212"/>
      <c r="N7212"/>
      <c r="O7212"/>
      <c r="P7212"/>
      <c r="Q7212"/>
      <c r="R7212"/>
      <c r="S7212"/>
      <c r="T7212"/>
      <c r="U7212"/>
      <c r="V7212" s="2"/>
    </row>
    <row r="7213" spans="2:22" x14ac:dyDescent="0.2">
      <c r="B7213" s="2"/>
      <c r="C7213" s="2"/>
      <c r="D7213" s="2"/>
      <c r="E7213" s="2"/>
      <c r="F7213" s="2"/>
      <c r="G7213" s="3"/>
      <c r="H7213" s="3"/>
      <c r="I7213" s="2"/>
      <c r="J7213"/>
      <c r="K7213"/>
      <c r="L7213"/>
      <c r="M7213"/>
      <c r="N7213"/>
      <c r="O7213"/>
      <c r="P7213"/>
      <c r="Q7213"/>
      <c r="R7213"/>
      <c r="S7213"/>
      <c r="T7213"/>
      <c r="U7213"/>
      <c r="V7213" s="2"/>
    </row>
    <row r="7214" spans="2:22" x14ac:dyDescent="0.2">
      <c r="B7214" s="2"/>
      <c r="C7214" s="2"/>
      <c r="D7214" s="2"/>
      <c r="E7214" s="2"/>
      <c r="F7214" s="2"/>
      <c r="G7214" s="3"/>
      <c r="H7214" s="3"/>
      <c r="I7214" s="2"/>
      <c r="J7214"/>
      <c r="K7214"/>
      <c r="L7214"/>
      <c r="M7214"/>
      <c r="N7214"/>
      <c r="O7214"/>
      <c r="P7214"/>
      <c r="Q7214"/>
      <c r="R7214"/>
      <c r="S7214"/>
      <c r="T7214"/>
      <c r="U7214"/>
      <c r="V7214" s="2"/>
    </row>
    <row r="7215" spans="2:22" x14ac:dyDescent="0.2">
      <c r="B7215" s="2"/>
      <c r="C7215" s="2"/>
      <c r="D7215" s="2"/>
      <c r="E7215" s="2"/>
      <c r="F7215" s="2"/>
      <c r="G7215" s="3"/>
      <c r="H7215" s="3"/>
      <c r="I7215" s="2"/>
      <c r="J7215"/>
      <c r="K7215"/>
      <c r="L7215"/>
      <c r="M7215"/>
      <c r="N7215"/>
      <c r="O7215"/>
      <c r="P7215"/>
      <c r="Q7215"/>
      <c r="R7215"/>
      <c r="S7215"/>
      <c r="T7215"/>
      <c r="U7215"/>
      <c r="V7215" s="2"/>
    </row>
    <row r="7216" spans="2:22" x14ac:dyDescent="0.2">
      <c r="B7216" s="2"/>
      <c r="C7216" s="2"/>
      <c r="D7216" s="2"/>
      <c r="E7216" s="2"/>
      <c r="F7216" s="2"/>
      <c r="G7216" s="3"/>
      <c r="H7216" s="3"/>
      <c r="I7216" s="2"/>
      <c r="J7216"/>
      <c r="K7216"/>
      <c r="L7216"/>
      <c r="M7216"/>
      <c r="N7216"/>
      <c r="O7216"/>
      <c r="P7216"/>
      <c r="Q7216"/>
      <c r="R7216"/>
      <c r="S7216"/>
      <c r="T7216"/>
      <c r="U7216"/>
      <c r="V7216" s="2"/>
    </row>
    <row r="7217" spans="2:22" x14ac:dyDescent="0.2">
      <c r="B7217" s="2"/>
      <c r="C7217" s="2"/>
      <c r="D7217" s="2"/>
      <c r="E7217" s="2"/>
      <c r="F7217" s="2"/>
      <c r="G7217" s="3"/>
      <c r="H7217" s="3"/>
      <c r="I7217" s="2"/>
      <c r="J7217"/>
      <c r="K7217"/>
      <c r="L7217"/>
      <c r="M7217"/>
      <c r="N7217"/>
      <c r="O7217"/>
      <c r="P7217"/>
      <c r="Q7217"/>
      <c r="R7217"/>
      <c r="S7217"/>
      <c r="T7217"/>
      <c r="U7217"/>
      <c r="V7217" s="2"/>
    </row>
    <row r="7218" spans="2:22" x14ac:dyDescent="0.2">
      <c r="B7218" s="2"/>
      <c r="C7218" s="2"/>
      <c r="D7218" s="2"/>
      <c r="E7218" s="2"/>
      <c r="F7218" s="2"/>
      <c r="G7218" s="3"/>
      <c r="H7218" s="3"/>
      <c r="I7218" s="2"/>
      <c r="J7218"/>
      <c r="K7218"/>
      <c r="L7218"/>
      <c r="M7218"/>
      <c r="N7218"/>
      <c r="O7218"/>
      <c r="P7218"/>
      <c r="Q7218"/>
      <c r="R7218"/>
      <c r="S7218"/>
      <c r="T7218"/>
      <c r="U7218"/>
      <c r="V7218" s="2"/>
    </row>
    <row r="7219" spans="2:22" x14ac:dyDescent="0.2">
      <c r="B7219" s="2"/>
      <c r="C7219" s="2"/>
      <c r="D7219" s="2"/>
      <c r="E7219" s="2"/>
      <c r="F7219" s="2"/>
      <c r="G7219" s="3"/>
      <c r="H7219" s="3"/>
      <c r="I7219" s="2"/>
      <c r="J7219"/>
      <c r="K7219"/>
      <c r="L7219"/>
      <c r="M7219"/>
      <c r="N7219"/>
      <c r="O7219"/>
      <c r="P7219"/>
      <c r="Q7219"/>
      <c r="R7219"/>
      <c r="S7219"/>
      <c r="T7219"/>
      <c r="U7219"/>
      <c r="V7219" s="2"/>
    </row>
    <row r="7220" spans="2:22" x14ac:dyDescent="0.2">
      <c r="B7220" s="2"/>
      <c r="C7220" s="2"/>
      <c r="D7220" s="2"/>
      <c r="E7220" s="2"/>
      <c r="F7220" s="2"/>
      <c r="G7220" s="3"/>
      <c r="H7220" s="3"/>
      <c r="I7220" s="2"/>
      <c r="J7220"/>
      <c r="K7220"/>
      <c r="L7220"/>
      <c r="M7220"/>
      <c r="N7220"/>
      <c r="O7220"/>
      <c r="P7220"/>
      <c r="Q7220"/>
      <c r="R7220"/>
      <c r="S7220"/>
      <c r="T7220"/>
      <c r="U7220"/>
      <c r="V7220" s="2"/>
    </row>
    <row r="7221" spans="2:22" x14ac:dyDescent="0.2">
      <c r="B7221" s="2"/>
      <c r="C7221" s="2"/>
      <c r="D7221" s="2"/>
      <c r="E7221" s="2"/>
      <c r="F7221" s="2"/>
      <c r="G7221" s="3"/>
      <c r="H7221" s="3"/>
      <c r="I7221" s="2"/>
      <c r="J7221"/>
      <c r="K7221"/>
      <c r="L7221"/>
      <c r="M7221"/>
      <c r="N7221"/>
      <c r="O7221"/>
      <c r="P7221"/>
      <c r="Q7221"/>
      <c r="R7221"/>
      <c r="S7221"/>
      <c r="T7221"/>
      <c r="U7221"/>
      <c r="V7221" s="2"/>
    </row>
    <row r="7222" spans="2:22" x14ac:dyDescent="0.2">
      <c r="B7222" s="2"/>
      <c r="C7222" s="2"/>
      <c r="D7222" s="2"/>
      <c r="E7222" s="2"/>
      <c r="F7222" s="2"/>
      <c r="G7222" s="3"/>
      <c r="H7222" s="3"/>
      <c r="I7222" s="2"/>
      <c r="J7222"/>
      <c r="K7222"/>
      <c r="L7222"/>
      <c r="M7222"/>
      <c r="N7222"/>
      <c r="O7222"/>
      <c r="P7222"/>
      <c r="Q7222"/>
      <c r="R7222"/>
      <c r="S7222"/>
      <c r="T7222"/>
      <c r="U7222"/>
      <c r="V7222" s="2"/>
    </row>
    <row r="7223" spans="2:22" x14ac:dyDescent="0.2">
      <c r="B7223" s="2"/>
      <c r="C7223" s="2"/>
      <c r="D7223" s="2"/>
      <c r="E7223" s="2"/>
      <c r="F7223" s="2"/>
      <c r="G7223" s="3"/>
      <c r="H7223" s="3"/>
      <c r="I7223" s="2"/>
      <c r="J7223"/>
      <c r="K7223"/>
      <c r="L7223"/>
      <c r="M7223"/>
      <c r="N7223"/>
      <c r="O7223"/>
      <c r="P7223"/>
      <c r="Q7223"/>
      <c r="R7223"/>
      <c r="S7223"/>
      <c r="T7223"/>
      <c r="U7223"/>
      <c r="V7223" s="2"/>
    </row>
    <row r="7224" spans="2:22" x14ac:dyDescent="0.2">
      <c r="B7224" s="2"/>
      <c r="C7224" s="2"/>
      <c r="D7224" s="2"/>
      <c r="E7224" s="2"/>
      <c r="F7224" s="2"/>
      <c r="G7224" s="3"/>
      <c r="H7224" s="3"/>
      <c r="I7224" s="2"/>
      <c r="J7224"/>
      <c r="K7224"/>
      <c r="L7224"/>
      <c r="M7224"/>
      <c r="N7224"/>
      <c r="O7224"/>
      <c r="P7224"/>
      <c r="Q7224"/>
      <c r="R7224"/>
      <c r="S7224"/>
      <c r="T7224"/>
      <c r="U7224"/>
      <c r="V7224" s="2"/>
    </row>
    <row r="7225" spans="2:22" x14ac:dyDescent="0.2">
      <c r="B7225" s="2"/>
      <c r="C7225" s="2"/>
      <c r="D7225" s="2"/>
      <c r="E7225" s="2"/>
      <c r="F7225" s="2"/>
      <c r="G7225" s="3"/>
      <c r="H7225" s="3"/>
      <c r="I7225" s="2"/>
      <c r="J7225"/>
      <c r="K7225"/>
      <c r="L7225"/>
      <c r="M7225"/>
      <c r="N7225"/>
      <c r="O7225"/>
      <c r="P7225"/>
      <c r="Q7225"/>
      <c r="R7225"/>
      <c r="S7225"/>
      <c r="T7225"/>
      <c r="U7225"/>
      <c r="V7225" s="2"/>
    </row>
    <row r="7226" spans="2:22" x14ac:dyDescent="0.2">
      <c r="B7226" s="2"/>
      <c r="C7226" s="2"/>
      <c r="D7226" s="2"/>
      <c r="E7226" s="2"/>
      <c r="F7226" s="2"/>
      <c r="G7226" s="3"/>
      <c r="H7226" s="3"/>
      <c r="I7226" s="2"/>
      <c r="J7226"/>
      <c r="K7226"/>
      <c r="L7226"/>
      <c r="M7226"/>
      <c r="N7226"/>
      <c r="O7226"/>
      <c r="P7226"/>
      <c r="Q7226"/>
      <c r="R7226"/>
      <c r="S7226"/>
      <c r="T7226"/>
      <c r="U7226"/>
      <c r="V7226" s="2"/>
    </row>
    <row r="7227" spans="2:22" x14ac:dyDescent="0.2">
      <c r="B7227" s="2"/>
      <c r="C7227" s="2"/>
      <c r="D7227" s="2"/>
      <c r="E7227" s="2"/>
      <c r="F7227" s="2"/>
      <c r="G7227" s="3"/>
      <c r="H7227" s="3"/>
      <c r="I7227" s="2"/>
      <c r="J7227"/>
      <c r="K7227"/>
      <c r="L7227"/>
      <c r="M7227"/>
      <c r="N7227"/>
      <c r="O7227"/>
      <c r="P7227"/>
      <c r="Q7227"/>
      <c r="R7227"/>
      <c r="S7227"/>
      <c r="T7227"/>
      <c r="U7227"/>
      <c r="V7227" s="2"/>
    </row>
    <row r="7228" spans="2:22" x14ac:dyDescent="0.2">
      <c r="B7228" s="2"/>
      <c r="C7228" s="2"/>
      <c r="D7228" s="2"/>
      <c r="E7228" s="2"/>
      <c r="F7228" s="2"/>
      <c r="G7228" s="3"/>
      <c r="H7228" s="3"/>
      <c r="I7228" s="2"/>
      <c r="J7228"/>
      <c r="K7228"/>
      <c r="L7228"/>
      <c r="M7228"/>
      <c r="N7228"/>
      <c r="O7228"/>
      <c r="P7228"/>
      <c r="Q7228"/>
      <c r="R7228"/>
      <c r="S7228"/>
      <c r="T7228"/>
      <c r="U7228"/>
      <c r="V7228" s="2"/>
    </row>
    <row r="7229" spans="2:22" x14ac:dyDescent="0.2">
      <c r="B7229" s="2"/>
      <c r="C7229" s="2"/>
      <c r="D7229" s="2"/>
      <c r="E7229" s="2"/>
      <c r="F7229" s="2"/>
      <c r="G7229" s="3"/>
      <c r="H7229" s="3"/>
      <c r="I7229" s="2"/>
      <c r="J7229"/>
      <c r="K7229"/>
      <c r="L7229"/>
      <c r="M7229"/>
      <c r="N7229"/>
      <c r="O7229"/>
      <c r="P7229"/>
      <c r="Q7229"/>
      <c r="R7229"/>
      <c r="S7229"/>
      <c r="T7229"/>
      <c r="U7229"/>
      <c r="V7229" s="2"/>
    </row>
    <row r="7230" spans="2:22" x14ac:dyDescent="0.2">
      <c r="B7230" s="2"/>
      <c r="C7230" s="2"/>
      <c r="D7230" s="2"/>
      <c r="E7230" s="2"/>
      <c r="F7230" s="2"/>
      <c r="G7230" s="3"/>
      <c r="H7230" s="3"/>
      <c r="I7230" s="2"/>
      <c r="J7230"/>
      <c r="K7230"/>
      <c r="L7230"/>
      <c r="M7230"/>
      <c r="N7230"/>
      <c r="O7230"/>
      <c r="P7230"/>
      <c r="Q7230"/>
      <c r="R7230"/>
      <c r="S7230"/>
      <c r="T7230"/>
      <c r="U7230"/>
      <c r="V7230" s="2"/>
    </row>
    <row r="7231" spans="2:22" x14ac:dyDescent="0.2">
      <c r="B7231" s="2"/>
      <c r="C7231" s="2"/>
      <c r="D7231" s="2"/>
      <c r="E7231" s="2"/>
      <c r="F7231" s="2"/>
      <c r="G7231" s="3"/>
      <c r="H7231" s="3"/>
      <c r="I7231" s="2"/>
      <c r="J7231"/>
      <c r="K7231"/>
      <c r="L7231"/>
      <c r="M7231"/>
      <c r="N7231"/>
      <c r="O7231"/>
      <c r="P7231"/>
      <c r="Q7231"/>
      <c r="R7231"/>
      <c r="S7231"/>
      <c r="T7231"/>
      <c r="U7231"/>
      <c r="V7231" s="2"/>
    </row>
    <row r="7232" spans="2:22" x14ac:dyDescent="0.2">
      <c r="B7232" s="2"/>
      <c r="C7232" s="2"/>
      <c r="D7232" s="2"/>
      <c r="E7232" s="2"/>
      <c r="F7232" s="2"/>
      <c r="G7232" s="3"/>
      <c r="H7232" s="3"/>
      <c r="I7232" s="2"/>
      <c r="J7232"/>
      <c r="K7232"/>
      <c r="L7232"/>
      <c r="M7232"/>
      <c r="N7232"/>
      <c r="O7232"/>
      <c r="P7232"/>
      <c r="Q7232"/>
      <c r="R7232"/>
      <c r="S7232"/>
      <c r="T7232"/>
      <c r="U7232"/>
      <c r="V7232" s="2"/>
    </row>
    <row r="7233" spans="2:22" x14ac:dyDescent="0.2">
      <c r="B7233" s="2"/>
      <c r="C7233" s="2"/>
      <c r="D7233" s="2"/>
      <c r="E7233" s="2"/>
      <c r="F7233" s="2"/>
      <c r="G7233" s="3"/>
      <c r="H7233" s="3"/>
      <c r="I7233" s="2"/>
      <c r="J7233"/>
      <c r="K7233"/>
      <c r="L7233"/>
      <c r="M7233"/>
      <c r="N7233"/>
      <c r="O7233"/>
      <c r="P7233"/>
      <c r="Q7233"/>
      <c r="R7233"/>
      <c r="S7233"/>
      <c r="T7233"/>
      <c r="U7233"/>
      <c r="V7233" s="2"/>
    </row>
    <row r="7234" spans="2:22" x14ac:dyDescent="0.2">
      <c r="B7234" s="2"/>
      <c r="C7234" s="2"/>
      <c r="D7234" s="2"/>
      <c r="E7234" s="2"/>
      <c r="F7234" s="2"/>
      <c r="G7234" s="3"/>
      <c r="H7234" s="3"/>
      <c r="I7234" s="2"/>
      <c r="J7234"/>
      <c r="K7234"/>
      <c r="L7234"/>
      <c r="M7234"/>
      <c r="N7234"/>
      <c r="O7234"/>
      <c r="P7234"/>
      <c r="Q7234"/>
      <c r="R7234"/>
      <c r="S7234"/>
      <c r="T7234"/>
      <c r="U7234"/>
      <c r="V7234" s="2"/>
    </row>
    <row r="7235" spans="2:22" x14ac:dyDescent="0.2">
      <c r="B7235" s="2"/>
      <c r="C7235" s="2"/>
      <c r="D7235" s="2"/>
      <c r="E7235" s="2"/>
      <c r="F7235" s="2"/>
      <c r="G7235" s="3"/>
      <c r="H7235" s="3"/>
      <c r="I7235" s="2"/>
      <c r="J7235"/>
      <c r="K7235"/>
      <c r="L7235"/>
      <c r="M7235"/>
      <c r="N7235"/>
      <c r="O7235"/>
      <c r="P7235"/>
      <c r="Q7235"/>
      <c r="R7235"/>
      <c r="S7235"/>
      <c r="T7235"/>
      <c r="U7235"/>
      <c r="V7235" s="2"/>
    </row>
    <row r="7236" spans="2:22" x14ac:dyDescent="0.2">
      <c r="B7236" s="2"/>
      <c r="C7236" s="2"/>
      <c r="D7236" s="2"/>
      <c r="E7236" s="2"/>
      <c r="F7236" s="2"/>
      <c r="G7236" s="3"/>
      <c r="H7236" s="3"/>
      <c r="I7236" s="2"/>
      <c r="J7236"/>
      <c r="K7236"/>
      <c r="L7236"/>
      <c r="M7236"/>
      <c r="N7236"/>
      <c r="O7236"/>
      <c r="P7236"/>
      <c r="Q7236"/>
      <c r="R7236"/>
      <c r="S7236"/>
      <c r="T7236"/>
      <c r="U7236"/>
      <c r="V7236" s="2"/>
    </row>
    <row r="7237" spans="2:22" x14ac:dyDescent="0.2">
      <c r="B7237" s="2"/>
      <c r="C7237" s="2"/>
      <c r="D7237" s="2"/>
      <c r="E7237" s="2"/>
      <c r="F7237" s="2"/>
      <c r="G7237" s="3"/>
      <c r="H7237" s="3"/>
      <c r="I7237" s="2"/>
      <c r="J7237"/>
      <c r="K7237"/>
      <c r="L7237"/>
      <c r="M7237"/>
      <c r="N7237"/>
      <c r="O7237"/>
      <c r="P7237"/>
      <c r="Q7237"/>
      <c r="R7237"/>
      <c r="S7237"/>
      <c r="T7237"/>
      <c r="U7237"/>
      <c r="V7237" s="2"/>
    </row>
    <row r="7238" spans="2:22" x14ac:dyDescent="0.2">
      <c r="B7238" s="2"/>
      <c r="C7238" s="2"/>
      <c r="D7238" s="2"/>
      <c r="E7238" s="2"/>
      <c r="F7238" s="2"/>
      <c r="G7238" s="3"/>
      <c r="H7238" s="3"/>
      <c r="I7238" s="2"/>
      <c r="J7238"/>
      <c r="K7238"/>
      <c r="L7238"/>
      <c r="M7238"/>
      <c r="N7238"/>
      <c r="O7238"/>
      <c r="P7238"/>
      <c r="Q7238"/>
      <c r="R7238"/>
      <c r="S7238"/>
      <c r="T7238"/>
      <c r="U7238"/>
      <c r="V7238" s="2"/>
    </row>
    <row r="7239" spans="2:22" x14ac:dyDescent="0.2">
      <c r="B7239" s="2"/>
      <c r="C7239" s="2"/>
      <c r="D7239" s="2"/>
      <c r="E7239" s="2"/>
      <c r="F7239" s="2"/>
      <c r="G7239" s="3"/>
      <c r="H7239" s="3"/>
      <c r="I7239" s="2"/>
      <c r="J7239"/>
      <c r="K7239"/>
      <c r="L7239"/>
      <c r="M7239"/>
      <c r="N7239"/>
      <c r="O7239"/>
      <c r="P7239"/>
      <c r="Q7239"/>
      <c r="R7239"/>
      <c r="S7239"/>
      <c r="T7239"/>
      <c r="U7239"/>
      <c r="V7239" s="2"/>
    </row>
    <row r="7240" spans="2:22" x14ac:dyDescent="0.2">
      <c r="B7240" s="2"/>
      <c r="C7240" s="2"/>
      <c r="D7240" s="2"/>
      <c r="E7240" s="2"/>
      <c r="F7240" s="2"/>
      <c r="G7240" s="3"/>
      <c r="H7240" s="3"/>
      <c r="I7240" s="2"/>
      <c r="J7240"/>
      <c r="K7240"/>
      <c r="L7240"/>
      <c r="M7240"/>
      <c r="N7240"/>
      <c r="O7240"/>
      <c r="P7240"/>
      <c r="Q7240"/>
      <c r="R7240"/>
      <c r="S7240"/>
      <c r="T7240"/>
      <c r="U7240"/>
      <c r="V7240" s="2"/>
    </row>
    <row r="7241" spans="2:22" x14ac:dyDescent="0.2">
      <c r="B7241" s="2"/>
      <c r="C7241" s="2"/>
      <c r="D7241" s="2"/>
      <c r="E7241" s="2"/>
      <c r="F7241" s="2"/>
      <c r="G7241" s="3"/>
      <c r="H7241" s="3"/>
      <c r="I7241" s="2"/>
      <c r="J7241"/>
      <c r="K7241"/>
      <c r="L7241"/>
      <c r="M7241"/>
      <c r="N7241"/>
      <c r="O7241"/>
      <c r="P7241"/>
      <c r="Q7241"/>
      <c r="R7241"/>
      <c r="S7241"/>
      <c r="T7241"/>
      <c r="U7241"/>
      <c r="V7241" s="2"/>
    </row>
    <row r="7242" spans="2:22" x14ac:dyDescent="0.2">
      <c r="B7242" s="2"/>
      <c r="C7242" s="2"/>
      <c r="D7242" s="2"/>
      <c r="E7242" s="2"/>
      <c r="F7242" s="2"/>
      <c r="G7242" s="3"/>
      <c r="H7242" s="3"/>
      <c r="I7242" s="2"/>
      <c r="J7242"/>
      <c r="K7242"/>
      <c r="L7242"/>
      <c r="M7242"/>
      <c r="N7242"/>
      <c r="O7242"/>
      <c r="P7242"/>
      <c r="Q7242"/>
      <c r="R7242"/>
      <c r="S7242"/>
      <c r="T7242"/>
      <c r="U7242"/>
      <c r="V7242" s="2"/>
    </row>
    <row r="7243" spans="2:22" x14ac:dyDescent="0.2">
      <c r="B7243" s="2"/>
      <c r="C7243" s="2"/>
      <c r="D7243" s="2"/>
      <c r="E7243" s="2"/>
      <c r="F7243" s="2"/>
      <c r="G7243" s="3"/>
      <c r="H7243" s="3"/>
      <c r="I7243" s="2"/>
      <c r="J7243"/>
      <c r="K7243"/>
      <c r="L7243"/>
      <c r="M7243"/>
      <c r="N7243"/>
      <c r="O7243"/>
      <c r="P7243"/>
      <c r="Q7243"/>
      <c r="R7243"/>
      <c r="S7243"/>
      <c r="T7243"/>
      <c r="U7243"/>
      <c r="V7243" s="2"/>
    </row>
    <row r="7244" spans="2:22" x14ac:dyDescent="0.2">
      <c r="B7244" s="2"/>
      <c r="C7244" s="2"/>
      <c r="D7244" s="2"/>
      <c r="E7244" s="2"/>
      <c r="F7244" s="2"/>
      <c r="G7244" s="3"/>
      <c r="H7244" s="3"/>
      <c r="I7244" s="2"/>
      <c r="J7244"/>
      <c r="K7244"/>
      <c r="L7244"/>
      <c r="M7244"/>
      <c r="N7244"/>
      <c r="O7244"/>
      <c r="P7244"/>
      <c r="Q7244"/>
      <c r="R7244"/>
      <c r="S7244"/>
      <c r="T7244"/>
      <c r="U7244"/>
      <c r="V7244" s="2"/>
    </row>
    <row r="7245" spans="2:22" x14ac:dyDescent="0.2">
      <c r="B7245" s="2"/>
      <c r="C7245" s="2"/>
      <c r="D7245" s="2"/>
      <c r="E7245" s="2"/>
      <c r="F7245" s="2"/>
      <c r="G7245" s="3"/>
      <c r="H7245" s="3"/>
      <c r="I7245" s="2"/>
      <c r="J7245"/>
      <c r="K7245"/>
      <c r="L7245"/>
      <c r="M7245"/>
      <c r="N7245"/>
      <c r="O7245"/>
      <c r="P7245"/>
      <c r="Q7245"/>
      <c r="R7245"/>
      <c r="S7245"/>
      <c r="T7245"/>
      <c r="U7245"/>
      <c r="V7245" s="2"/>
    </row>
    <row r="7246" spans="2:22" x14ac:dyDescent="0.2">
      <c r="B7246" s="2"/>
      <c r="C7246" s="2"/>
      <c r="D7246" s="2"/>
      <c r="E7246" s="2"/>
      <c r="F7246" s="2"/>
      <c r="G7246" s="3"/>
      <c r="H7246" s="3"/>
      <c r="I7246" s="2"/>
      <c r="J7246"/>
      <c r="K7246"/>
      <c r="L7246"/>
      <c r="M7246"/>
      <c r="N7246"/>
      <c r="O7246"/>
      <c r="P7246"/>
      <c r="Q7246"/>
      <c r="R7246"/>
      <c r="S7246"/>
      <c r="T7246"/>
      <c r="U7246"/>
      <c r="V7246" s="2"/>
    </row>
    <row r="7247" spans="2:22" x14ac:dyDescent="0.2">
      <c r="B7247" s="2"/>
      <c r="C7247" s="2"/>
      <c r="D7247" s="2"/>
      <c r="E7247" s="2"/>
      <c r="F7247" s="2"/>
      <c r="G7247" s="3"/>
      <c r="H7247" s="3"/>
      <c r="I7247" s="2"/>
      <c r="J7247"/>
      <c r="K7247"/>
      <c r="L7247"/>
      <c r="M7247"/>
      <c r="N7247"/>
      <c r="O7247"/>
      <c r="P7247"/>
      <c r="Q7247"/>
      <c r="R7247"/>
      <c r="S7247"/>
      <c r="T7247"/>
      <c r="U7247"/>
      <c r="V7247" s="2"/>
    </row>
    <row r="7248" spans="2:22" x14ac:dyDescent="0.2">
      <c r="B7248" s="2"/>
      <c r="C7248" s="2"/>
      <c r="D7248" s="2"/>
      <c r="E7248" s="2"/>
      <c r="F7248" s="2"/>
      <c r="G7248" s="3"/>
      <c r="H7248" s="3"/>
      <c r="I7248" s="2"/>
      <c r="J7248"/>
      <c r="K7248"/>
      <c r="L7248"/>
      <c r="M7248"/>
      <c r="N7248"/>
      <c r="O7248"/>
      <c r="P7248"/>
      <c r="Q7248"/>
      <c r="R7248"/>
      <c r="S7248"/>
      <c r="T7248"/>
      <c r="U7248"/>
      <c r="V7248" s="2"/>
    </row>
    <row r="7249" spans="2:22" x14ac:dyDescent="0.2">
      <c r="B7249" s="2"/>
      <c r="C7249" s="2"/>
      <c r="D7249" s="2"/>
      <c r="E7249" s="2"/>
      <c r="F7249" s="2"/>
      <c r="G7249" s="3"/>
      <c r="H7249" s="3"/>
      <c r="I7249" s="2"/>
      <c r="J7249"/>
      <c r="K7249"/>
      <c r="L7249"/>
      <c r="M7249"/>
      <c r="N7249"/>
      <c r="O7249"/>
      <c r="P7249"/>
      <c r="Q7249"/>
      <c r="R7249"/>
      <c r="S7249"/>
      <c r="T7249"/>
      <c r="U7249"/>
      <c r="V7249" s="2"/>
    </row>
    <row r="7250" spans="2:22" x14ac:dyDescent="0.2">
      <c r="B7250" s="2"/>
      <c r="C7250" s="2"/>
      <c r="D7250" s="2"/>
      <c r="E7250" s="2"/>
      <c r="F7250" s="2"/>
      <c r="G7250" s="3"/>
      <c r="H7250" s="3"/>
      <c r="I7250" s="2"/>
      <c r="J7250"/>
      <c r="K7250"/>
      <c r="L7250"/>
      <c r="M7250"/>
      <c r="N7250"/>
      <c r="O7250"/>
      <c r="P7250"/>
      <c r="Q7250"/>
      <c r="R7250"/>
      <c r="S7250"/>
      <c r="T7250"/>
      <c r="U7250"/>
      <c r="V7250" s="2"/>
    </row>
    <row r="7251" spans="2:22" x14ac:dyDescent="0.2">
      <c r="B7251" s="2"/>
      <c r="C7251" s="2"/>
      <c r="D7251" s="2"/>
      <c r="E7251" s="2"/>
      <c r="F7251" s="2"/>
      <c r="G7251" s="3"/>
      <c r="H7251" s="3"/>
      <c r="I7251" s="2"/>
      <c r="J7251"/>
      <c r="K7251"/>
      <c r="L7251"/>
      <c r="M7251"/>
      <c r="N7251"/>
      <c r="O7251"/>
      <c r="P7251"/>
      <c r="Q7251"/>
      <c r="R7251"/>
      <c r="S7251"/>
      <c r="T7251"/>
      <c r="U7251"/>
      <c r="V7251" s="2"/>
    </row>
    <row r="7252" spans="2:22" x14ac:dyDescent="0.2">
      <c r="B7252" s="2"/>
      <c r="C7252" s="2"/>
      <c r="D7252" s="2"/>
      <c r="E7252" s="2"/>
      <c r="F7252" s="2"/>
      <c r="G7252" s="3"/>
      <c r="H7252" s="3"/>
      <c r="I7252" s="2"/>
      <c r="J7252"/>
      <c r="K7252"/>
      <c r="L7252"/>
      <c r="M7252"/>
      <c r="N7252"/>
      <c r="O7252"/>
      <c r="P7252"/>
      <c r="Q7252"/>
      <c r="R7252"/>
      <c r="S7252"/>
      <c r="T7252"/>
      <c r="U7252"/>
      <c r="V7252" s="2"/>
    </row>
    <row r="7253" spans="2:22" x14ac:dyDescent="0.2">
      <c r="B7253" s="2"/>
      <c r="C7253" s="2"/>
      <c r="D7253" s="2"/>
      <c r="E7253" s="2"/>
      <c r="F7253" s="2"/>
      <c r="G7253" s="3"/>
      <c r="H7253" s="3"/>
      <c r="I7253" s="2"/>
      <c r="J7253"/>
      <c r="K7253"/>
      <c r="L7253"/>
      <c r="M7253"/>
      <c r="N7253"/>
      <c r="O7253"/>
      <c r="P7253"/>
      <c r="Q7253"/>
      <c r="R7253"/>
      <c r="S7253"/>
      <c r="T7253"/>
      <c r="U7253"/>
      <c r="V7253" s="2"/>
    </row>
    <row r="7254" spans="2:22" x14ac:dyDescent="0.2">
      <c r="B7254" s="2"/>
      <c r="C7254" s="2"/>
      <c r="D7254" s="2"/>
      <c r="E7254" s="2"/>
      <c r="F7254" s="2"/>
      <c r="G7254" s="3"/>
      <c r="H7254" s="3"/>
      <c r="I7254" s="2"/>
      <c r="J7254"/>
      <c r="K7254"/>
      <c r="L7254"/>
      <c r="M7254"/>
      <c r="N7254"/>
      <c r="O7254"/>
      <c r="P7254"/>
      <c r="Q7254"/>
      <c r="R7254"/>
      <c r="S7254"/>
      <c r="T7254"/>
      <c r="U7254"/>
      <c r="V7254" s="2"/>
    </row>
    <row r="7255" spans="2:22" x14ac:dyDescent="0.2">
      <c r="B7255" s="2"/>
      <c r="C7255" s="2"/>
      <c r="D7255" s="2"/>
      <c r="E7255" s="2"/>
      <c r="F7255" s="2"/>
      <c r="G7255" s="3"/>
      <c r="H7255" s="3"/>
      <c r="I7255" s="2"/>
      <c r="J7255"/>
      <c r="K7255"/>
      <c r="L7255"/>
      <c r="M7255"/>
      <c r="N7255"/>
      <c r="O7255"/>
      <c r="P7255"/>
      <c r="Q7255"/>
      <c r="R7255"/>
      <c r="S7255"/>
      <c r="T7255"/>
      <c r="U7255"/>
      <c r="V7255" s="2"/>
    </row>
    <row r="7256" spans="2:22" x14ac:dyDescent="0.2">
      <c r="B7256" s="2"/>
      <c r="C7256" s="2"/>
      <c r="D7256" s="2"/>
      <c r="E7256" s="2"/>
      <c r="F7256" s="2"/>
      <c r="G7256" s="3"/>
      <c r="H7256" s="3"/>
      <c r="I7256" s="2"/>
      <c r="J7256"/>
      <c r="K7256"/>
      <c r="L7256"/>
      <c r="M7256"/>
      <c r="N7256"/>
      <c r="O7256"/>
      <c r="P7256"/>
      <c r="Q7256"/>
      <c r="R7256"/>
      <c r="S7256"/>
      <c r="T7256"/>
      <c r="U7256"/>
      <c r="V7256" s="2"/>
    </row>
    <row r="7257" spans="2:22" x14ac:dyDescent="0.2">
      <c r="B7257" s="2"/>
      <c r="C7257" s="2"/>
      <c r="D7257" s="2"/>
      <c r="E7257" s="2"/>
      <c r="F7257" s="2"/>
      <c r="G7257" s="3"/>
      <c r="H7257" s="3"/>
      <c r="I7257" s="2"/>
      <c r="J7257"/>
      <c r="K7257"/>
      <c r="L7257"/>
      <c r="M7257"/>
      <c r="N7257"/>
      <c r="O7257"/>
      <c r="P7257"/>
      <c r="Q7257"/>
      <c r="R7257"/>
      <c r="S7257"/>
      <c r="T7257"/>
      <c r="U7257"/>
      <c r="V7257" s="2"/>
    </row>
    <row r="7258" spans="2:22" x14ac:dyDescent="0.2">
      <c r="B7258" s="2"/>
      <c r="C7258" s="2"/>
      <c r="D7258" s="2"/>
      <c r="E7258" s="2"/>
      <c r="F7258" s="2"/>
      <c r="G7258" s="3"/>
      <c r="H7258" s="3"/>
      <c r="I7258" s="2"/>
      <c r="J7258"/>
      <c r="K7258"/>
      <c r="L7258"/>
      <c r="M7258"/>
      <c r="N7258"/>
      <c r="O7258"/>
      <c r="P7258"/>
      <c r="Q7258"/>
      <c r="R7258"/>
      <c r="S7258"/>
      <c r="T7258"/>
      <c r="U7258"/>
      <c r="V7258" s="2"/>
    </row>
    <row r="7259" spans="2:22" x14ac:dyDescent="0.2">
      <c r="B7259" s="2"/>
      <c r="C7259" s="2"/>
      <c r="D7259" s="2"/>
      <c r="E7259" s="2"/>
      <c r="F7259" s="2"/>
      <c r="G7259" s="3"/>
      <c r="H7259" s="3"/>
      <c r="I7259" s="2"/>
      <c r="J7259"/>
      <c r="K7259"/>
      <c r="L7259"/>
      <c r="M7259"/>
      <c r="N7259"/>
      <c r="O7259"/>
      <c r="P7259"/>
      <c r="Q7259"/>
      <c r="R7259"/>
      <c r="S7259"/>
      <c r="T7259"/>
      <c r="U7259"/>
      <c r="V7259" s="2"/>
    </row>
    <row r="7260" spans="2:22" x14ac:dyDescent="0.2">
      <c r="B7260" s="2"/>
      <c r="C7260" s="2"/>
      <c r="D7260" s="2"/>
      <c r="E7260" s="2"/>
      <c r="F7260" s="2"/>
      <c r="G7260" s="3"/>
      <c r="H7260" s="3"/>
      <c r="I7260" s="2"/>
      <c r="J7260"/>
      <c r="K7260"/>
      <c r="L7260"/>
      <c r="M7260"/>
      <c r="N7260"/>
      <c r="O7260"/>
      <c r="P7260"/>
      <c r="Q7260"/>
      <c r="R7260"/>
      <c r="S7260"/>
      <c r="T7260"/>
      <c r="U7260"/>
      <c r="V7260" s="2"/>
    </row>
    <row r="7261" spans="2:22" x14ac:dyDescent="0.2">
      <c r="B7261" s="2"/>
      <c r="C7261" s="2"/>
      <c r="D7261" s="2"/>
      <c r="E7261" s="2"/>
      <c r="F7261" s="2"/>
      <c r="G7261" s="3"/>
      <c r="H7261" s="3"/>
      <c r="I7261" s="2"/>
      <c r="J7261"/>
      <c r="K7261"/>
      <c r="L7261"/>
      <c r="M7261"/>
      <c r="N7261"/>
      <c r="O7261"/>
      <c r="P7261"/>
      <c r="Q7261"/>
      <c r="R7261"/>
      <c r="S7261"/>
      <c r="T7261"/>
      <c r="U7261"/>
      <c r="V7261" s="2"/>
    </row>
    <row r="7262" spans="2:22" x14ac:dyDescent="0.2">
      <c r="B7262" s="2"/>
      <c r="C7262" s="2"/>
      <c r="D7262" s="2"/>
      <c r="E7262" s="2"/>
      <c r="F7262" s="2"/>
      <c r="G7262" s="3"/>
      <c r="H7262" s="3"/>
      <c r="I7262" s="2"/>
      <c r="J7262"/>
      <c r="K7262"/>
      <c r="L7262"/>
      <c r="M7262"/>
      <c r="N7262"/>
      <c r="O7262"/>
      <c r="P7262"/>
      <c r="Q7262"/>
      <c r="R7262"/>
      <c r="S7262"/>
      <c r="T7262"/>
      <c r="U7262"/>
      <c r="V7262" s="2"/>
    </row>
    <row r="7263" spans="2:22" x14ac:dyDescent="0.2">
      <c r="B7263" s="2"/>
      <c r="C7263" s="2"/>
      <c r="D7263" s="2"/>
      <c r="E7263" s="2"/>
      <c r="F7263" s="2"/>
      <c r="G7263" s="3"/>
      <c r="H7263" s="3"/>
      <c r="I7263" s="2"/>
      <c r="J7263"/>
      <c r="K7263"/>
      <c r="L7263"/>
      <c r="M7263"/>
      <c r="N7263"/>
      <c r="O7263"/>
      <c r="P7263"/>
      <c r="Q7263"/>
      <c r="R7263"/>
      <c r="S7263"/>
      <c r="T7263"/>
      <c r="U7263"/>
      <c r="V7263" s="2"/>
    </row>
    <row r="7264" spans="2:22" x14ac:dyDescent="0.2">
      <c r="B7264" s="2"/>
      <c r="C7264" s="2"/>
      <c r="D7264" s="2"/>
      <c r="E7264" s="2"/>
      <c r="F7264" s="2"/>
      <c r="G7264" s="3"/>
      <c r="H7264" s="3"/>
      <c r="I7264" s="2"/>
      <c r="J7264"/>
      <c r="K7264"/>
      <c r="L7264"/>
      <c r="M7264"/>
      <c r="N7264"/>
      <c r="O7264"/>
      <c r="P7264"/>
      <c r="Q7264"/>
      <c r="R7264"/>
      <c r="S7264"/>
      <c r="T7264"/>
      <c r="U7264"/>
      <c r="V7264" s="2"/>
    </row>
    <row r="7265" spans="2:22" x14ac:dyDescent="0.2">
      <c r="B7265" s="2"/>
      <c r="C7265" s="2"/>
      <c r="D7265" s="2"/>
      <c r="E7265" s="2"/>
      <c r="F7265" s="2"/>
      <c r="G7265" s="3"/>
      <c r="H7265" s="3"/>
      <c r="I7265" s="2"/>
      <c r="J7265"/>
      <c r="K7265"/>
      <c r="L7265"/>
      <c r="M7265"/>
      <c r="N7265"/>
      <c r="O7265"/>
      <c r="P7265"/>
      <c r="Q7265"/>
      <c r="R7265"/>
      <c r="S7265"/>
      <c r="T7265"/>
      <c r="U7265"/>
      <c r="V7265" s="2"/>
    </row>
    <row r="7266" spans="2:22" x14ac:dyDescent="0.2">
      <c r="B7266" s="2"/>
      <c r="C7266" s="2"/>
      <c r="D7266" s="2"/>
      <c r="E7266" s="2"/>
      <c r="F7266" s="2"/>
      <c r="G7266" s="3"/>
      <c r="H7266" s="3"/>
      <c r="I7266" s="2"/>
      <c r="J7266"/>
      <c r="K7266"/>
      <c r="L7266"/>
      <c r="M7266"/>
      <c r="N7266"/>
      <c r="O7266"/>
      <c r="P7266"/>
      <c r="Q7266"/>
      <c r="R7266"/>
      <c r="S7266"/>
      <c r="T7266"/>
      <c r="U7266"/>
      <c r="V7266" s="2"/>
    </row>
    <row r="7267" spans="2:22" x14ac:dyDescent="0.2">
      <c r="B7267" s="2"/>
      <c r="C7267" s="2"/>
      <c r="D7267" s="2"/>
      <c r="E7267" s="2"/>
      <c r="F7267" s="2"/>
      <c r="G7267" s="3"/>
      <c r="H7267" s="3"/>
      <c r="I7267" s="2"/>
      <c r="J7267"/>
      <c r="K7267"/>
      <c r="L7267"/>
      <c r="M7267"/>
      <c r="N7267"/>
      <c r="O7267"/>
      <c r="P7267"/>
      <c r="Q7267"/>
      <c r="R7267"/>
      <c r="S7267"/>
      <c r="T7267"/>
      <c r="U7267"/>
      <c r="V7267" s="2"/>
    </row>
    <row r="7268" spans="2:22" x14ac:dyDescent="0.2">
      <c r="B7268" s="2"/>
      <c r="C7268" s="2"/>
      <c r="D7268" s="2"/>
      <c r="E7268" s="2"/>
      <c r="F7268" s="2"/>
      <c r="G7268" s="3"/>
      <c r="H7268" s="3"/>
      <c r="I7268" s="2"/>
      <c r="J7268"/>
      <c r="K7268"/>
      <c r="L7268"/>
      <c r="M7268"/>
      <c r="N7268"/>
      <c r="O7268"/>
      <c r="P7268"/>
      <c r="Q7268"/>
      <c r="R7268"/>
      <c r="S7268"/>
      <c r="T7268"/>
      <c r="U7268"/>
      <c r="V7268" s="2"/>
    </row>
    <row r="7269" spans="2:22" x14ac:dyDescent="0.2">
      <c r="B7269" s="2"/>
      <c r="C7269" s="2"/>
      <c r="D7269" s="2"/>
      <c r="E7269" s="2"/>
      <c r="F7269" s="2"/>
      <c r="G7269" s="3"/>
      <c r="H7269" s="3"/>
      <c r="I7269" s="2"/>
      <c r="J7269"/>
      <c r="K7269"/>
      <c r="L7269"/>
      <c r="M7269"/>
      <c r="N7269"/>
      <c r="O7269"/>
      <c r="P7269"/>
      <c r="Q7269"/>
      <c r="R7269"/>
      <c r="S7269"/>
      <c r="T7269"/>
      <c r="U7269"/>
      <c r="V7269" s="2"/>
    </row>
    <row r="7270" spans="2:22" x14ac:dyDescent="0.2">
      <c r="B7270" s="2"/>
      <c r="C7270" s="2"/>
      <c r="D7270" s="2"/>
      <c r="E7270" s="2"/>
      <c r="F7270" s="2"/>
      <c r="G7270" s="3"/>
      <c r="H7270" s="3"/>
      <c r="I7270" s="2"/>
      <c r="J7270"/>
      <c r="K7270"/>
      <c r="L7270"/>
      <c r="M7270"/>
      <c r="N7270"/>
      <c r="O7270"/>
      <c r="P7270"/>
      <c r="Q7270"/>
      <c r="R7270"/>
      <c r="S7270"/>
      <c r="T7270"/>
      <c r="U7270"/>
      <c r="V7270" s="2"/>
    </row>
    <row r="7271" spans="2:22" x14ac:dyDescent="0.2">
      <c r="B7271" s="2"/>
      <c r="C7271" s="2"/>
      <c r="D7271" s="2"/>
      <c r="E7271" s="2"/>
      <c r="F7271" s="2"/>
      <c r="G7271" s="3"/>
      <c r="H7271" s="3"/>
      <c r="I7271" s="2"/>
      <c r="J7271"/>
      <c r="K7271"/>
      <c r="L7271"/>
      <c r="M7271"/>
      <c r="N7271"/>
      <c r="O7271"/>
      <c r="P7271"/>
      <c r="Q7271"/>
      <c r="R7271"/>
      <c r="S7271"/>
      <c r="T7271"/>
      <c r="U7271"/>
      <c r="V7271" s="2"/>
    </row>
    <row r="7272" spans="2:22" x14ac:dyDescent="0.2">
      <c r="B7272" s="2"/>
      <c r="C7272" s="2"/>
      <c r="D7272" s="2"/>
      <c r="E7272" s="2"/>
      <c r="F7272" s="2"/>
      <c r="G7272" s="3"/>
      <c r="H7272" s="3"/>
      <c r="I7272" s="2"/>
      <c r="J7272"/>
      <c r="K7272"/>
      <c r="L7272"/>
      <c r="M7272"/>
      <c r="N7272"/>
      <c r="O7272"/>
      <c r="P7272"/>
      <c r="Q7272"/>
      <c r="R7272"/>
      <c r="S7272"/>
      <c r="T7272"/>
      <c r="U7272"/>
      <c r="V7272" s="2"/>
    </row>
    <row r="7273" spans="2:22" x14ac:dyDescent="0.2">
      <c r="B7273" s="2"/>
      <c r="C7273" s="2"/>
      <c r="D7273" s="2"/>
      <c r="E7273" s="2"/>
      <c r="F7273" s="2"/>
      <c r="G7273" s="3"/>
      <c r="H7273" s="3"/>
      <c r="I7273" s="2"/>
      <c r="J7273"/>
      <c r="K7273"/>
      <c r="L7273"/>
      <c r="M7273"/>
      <c r="N7273"/>
      <c r="O7273"/>
      <c r="P7273"/>
      <c r="Q7273"/>
      <c r="R7273"/>
      <c r="S7273"/>
      <c r="T7273"/>
      <c r="U7273"/>
      <c r="V7273" s="2"/>
    </row>
    <row r="7274" spans="2:22" x14ac:dyDescent="0.2">
      <c r="B7274" s="2"/>
      <c r="C7274" s="2"/>
      <c r="D7274" s="2"/>
      <c r="E7274" s="2"/>
      <c r="F7274" s="2"/>
      <c r="G7274" s="3"/>
      <c r="H7274" s="3"/>
      <c r="I7274" s="2"/>
      <c r="J7274"/>
      <c r="K7274"/>
      <c r="L7274"/>
      <c r="M7274"/>
      <c r="N7274"/>
      <c r="O7274"/>
      <c r="P7274"/>
      <c r="Q7274"/>
      <c r="R7274"/>
      <c r="S7274"/>
      <c r="T7274"/>
      <c r="U7274"/>
      <c r="V7274" s="2"/>
    </row>
    <row r="7275" spans="2:22" x14ac:dyDescent="0.2">
      <c r="B7275" s="2"/>
      <c r="C7275" s="2"/>
      <c r="D7275" s="2"/>
      <c r="E7275" s="2"/>
      <c r="F7275" s="2"/>
      <c r="G7275" s="3"/>
      <c r="H7275" s="3"/>
      <c r="I7275" s="2"/>
      <c r="J7275"/>
      <c r="K7275"/>
      <c r="L7275"/>
      <c r="M7275"/>
      <c r="N7275"/>
      <c r="O7275"/>
      <c r="P7275"/>
      <c r="Q7275"/>
      <c r="R7275"/>
      <c r="S7275"/>
      <c r="T7275"/>
      <c r="U7275"/>
      <c r="V7275" s="2"/>
    </row>
    <row r="7276" spans="2:22" x14ac:dyDescent="0.2">
      <c r="B7276" s="2"/>
      <c r="C7276" s="2"/>
      <c r="D7276" s="2"/>
      <c r="E7276" s="2"/>
      <c r="F7276" s="2"/>
      <c r="G7276" s="3"/>
      <c r="H7276" s="3"/>
      <c r="I7276" s="2"/>
      <c r="J7276"/>
      <c r="K7276"/>
      <c r="L7276"/>
      <c r="M7276"/>
      <c r="N7276"/>
      <c r="O7276"/>
      <c r="P7276"/>
      <c r="Q7276"/>
      <c r="R7276"/>
      <c r="S7276"/>
      <c r="T7276"/>
      <c r="U7276"/>
      <c r="V7276" s="2"/>
    </row>
    <row r="7277" spans="2:22" x14ac:dyDescent="0.2">
      <c r="B7277" s="2"/>
      <c r="C7277" s="2"/>
      <c r="D7277" s="2"/>
      <c r="E7277" s="2"/>
      <c r="F7277" s="2"/>
      <c r="G7277" s="3"/>
      <c r="H7277" s="3"/>
      <c r="I7277" s="2"/>
      <c r="J7277"/>
      <c r="K7277"/>
      <c r="L7277"/>
      <c r="M7277"/>
      <c r="N7277"/>
      <c r="O7277"/>
      <c r="P7277"/>
      <c r="Q7277"/>
      <c r="R7277"/>
      <c r="S7277"/>
      <c r="T7277"/>
      <c r="U7277"/>
      <c r="V7277" s="2"/>
    </row>
    <row r="7278" spans="2:22" x14ac:dyDescent="0.2">
      <c r="B7278" s="2"/>
      <c r="C7278" s="2"/>
      <c r="D7278" s="2"/>
      <c r="E7278" s="2"/>
      <c r="F7278" s="2"/>
      <c r="G7278" s="3"/>
      <c r="H7278" s="3"/>
      <c r="I7278" s="2"/>
      <c r="J7278"/>
      <c r="K7278"/>
      <c r="L7278"/>
      <c r="M7278"/>
      <c r="N7278"/>
      <c r="O7278"/>
      <c r="P7278"/>
      <c r="Q7278"/>
      <c r="R7278"/>
      <c r="S7278"/>
      <c r="T7278"/>
      <c r="U7278"/>
      <c r="V7278" s="2"/>
    </row>
    <row r="7279" spans="2:22" x14ac:dyDescent="0.2">
      <c r="B7279" s="2"/>
      <c r="C7279" s="2"/>
      <c r="D7279" s="2"/>
      <c r="E7279" s="2"/>
      <c r="F7279" s="2"/>
      <c r="G7279" s="3"/>
      <c r="H7279" s="3"/>
      <c r="I7279" s="2"/>
      <c r="J7279"/>
      <c r="K7279"/>
      <c r="L7279"/>
      <c r="M7279"/>
      <c r="N7279"/>
      <c r="O7279"/>
      <c r="P7279"/>
      <c r="Q7279"/>
      <c r="R7279"/>
      <c r="S7279"/>
      <c r="T7279"/>
      <c r="U7279"/>
      <c r="V7279" s="2"/>
    </row>
    <row r="7280" spans="2:22" x14ac:dyDescent="0.2">
      <c r="B7280" s="2"/>
      <c r="C7280" s="2"/>
      <c r="D7280" s="2"/>
      <c r="E7280" s="2"/>
      <c r="F7280" s="2"/>
      <c r="G7280" s="3"/>
      <c r="H7280" s="3"/>
      <c r="I7280" s="2"/>
      <c r="J7280"/>
      <c r="K7280"/>
      <c r="L7280"/>
      <c r="M7280"/>
      <c r="N7280"/>
      <c r="O7280"/>
      <c r="P7280"/>
      <c r="Q7280"/>
      <c r="R7280"/>
      <c r="S7280"/>
      <c r="T7280"/>
      <c r="U7280"/>
      <c r="V7280" s="2"/>
    </row>
    <row r="7281" spans="2:22" x14ac:dyDescent="0.2">
      <c r="B7281" s="2"/>
      <c r="C7281" s="2"/>
      <c r="D7281" s="2"/>
      <c r="E7281" s="2"/>
      <c r="F7281" s="2"/>
      <c r="G7281" s="3"/>
      <c r="H7281" s="3"/>
      <c r="I7281" s="2"/>
      <c r="J7281"/>
      <c r="K7281"/>
      <c r="L7281"/>
      <c r="M7281"/>
      <c r="N7281"/>
      <c r="O7281"/>
      <c r="P7281"/>
      <c r="Q7281"/>
      <c r="R7281"/>
      <c r="S7281"/>
      <c r="T7281"/>
      <c r="U7281"/>
      <c r="V7281" s="2"/>
    </row>
    <row r="7282" spans="2:22" x14ac:dyDescent="0.2">
      <c r="B7282" s="2"/>
      <c r="C7282" s="2"/>
      <c r="D7282" s="2"/>
      <c r="E7282" s="2"/>
      <c r="F7282" s="2"/>
      <c r="G7282" s="3"/>
      <c r="H7282" s="3"/>
      <c r="I7282" s="2"/>
      <c r="J7282"/>
      <c r="K7282"/>
      <c r="L7282"/>
      <c r="M7282"/>
      <c r="N7282"/>
      <c r="O7282"/>
      <c r="P7282"/>
      <c r="Q7282"/>
      <c r="R7282"/>
      <c r="S7282"/>
      <c r="T7282"/>
      <c r="U7282"/>
      <c r="V7282" s="2"/>
    </row>
    <row r="7283" spans="2:22" x14ac:dyDescent="0.2">
      <c r="B7283" s="2"/>
      <c r="C7283" s="2"/>
      <c r="D7283" s="2"/>
      <c r="E7283" s="2"/>
      <c r="F7283" s="2"/>
      <c r="G7283" s="3"/>
      <c r="H7283" s="3"/>
      <c r="I7283" s="2"/>
      <c r="J7283"/>
      <c r="K7283"/>
      <c r="L7283"/>
      <c r="M7283"/>
      <c r="N7283"/>
      <c r="O7283"/>
      <c r="P7283"/>
      <c r="Q7283"/>
      <c r="R7283"/>
      <c r="S7283"/>
      <c r="T7283"/>
      <c r="U7283"/>
      <c r="V7283" s="2"/>
    </row>
    <row r="7284" spans="2:22" x14ac:dyDescent="0.2">
      <c r="B7284" s="2"/>
      <c r="C7284" s="2"/>
      <c r="D7284" s="2"/>
      <c r="E7284" s="2"/>
      <c r="F7284" s="2"/>
      <c r="G7284" s="3"/>
      <c r="H7284" s="3"/>
      <c r="I7284" s="2"/>
      <c r="J7284"/>
      <c r="K7284"/>
      <c r="L7284"/>
      <c r="M7284"/>
      <c r="N7284"/>
      <c r="O7284"/>
      <c r="P7284"/>
      <c r="Q7284"/>
      <c r="R7284"/>
      <c r="S7284"/>
      <c r="T7284"/>
      <c r="U7284"/>
      <c r="V7284" s="2"/>
    </row>
    <row r="7285" spans="2:22" x14ac:dyDescent="0.2">
      <c r="B7285" s="2"/>
      <c r="C7285" s="2"/>
      <c r="D7285" s="2"/>
      <c r="E7285" s="2"/>
      <c r="F7285" s="2"/>
      <c r="G7285" s="3"/>
      <c r="H7285" s="3"/>
      <c r="I7285" s="2"/>
      <c r="J7285"/>
      <c r="K7285"/>
      <c r="L7285"/>
      <c r="M7285"/>
      <c r="N7285"/>
      <c r="O7285"/>
      <c r="P7285"/>
      <c r="Q7285"/>
      <c r="R7285"/>
      <c r="S7285"/>
      <c r="T7285"/>
      <c r="U7285"/>
      <c r="V7285" s="2"/>
    </row>
    <row r="7286" spans="2:22" x14ac:dyDescent="0.2">
      <c r="B7286" s="2"/>
      <c r="C7286" s="2"/>
      <c r="D7286" s="2"/>
      <c r="E7286" s="2"/>
      <c r="F7286" s="2"/>
      <c r="G7286" s="3"/>
      <c r="H7286" s="3"/>
      <c r="I7286" s="2"/>
      <c r="J7286"/>
      <c r="K7286"/>
      <c r="L7286"/>
      <c r="M7286"/>
      <c r="N7286"/>
      <c r="O7286"/>
      <c r="P7286"/>
      <c r="Q7286"/>
      <c r="R7286"/>
      <c r="S7286"/>
      <c r="T7286"/>
      <c r="U7286"/>
      <c r="V7286" s="2"/>
    </row>
    <row r="7287" spans="2:22" x14ac:dyDescent="0.2">
      <c r="B7287" s="2"/>
      <c r="C7287" s="2"/>
      <c r="D7287" s="2"/>
      <c r="E7287" s="2"/>
      <c r="F7287" s="2"/>
      <c r="G7287" s="3"/>
      <c r="H7287" s="3"/>
      <c r="I7287" s="2"/>
      <c r="J7287"/>
      <c r="K7287"/>
      <c r="L7287"/>
      <c r="M7287"/>
      <c r="N7287"/>
      <c r="O7287"/>
      <c r="P7287"/>
      <c r="Q7287"/>
      <c r="R7287"/>
      <c r="S7287"/>
      <c r="T7287"/>
      <c r="U7287"/>
      <c r="V7287" s="2"/>
    </row>
    <row r="7288" spans="2:22" x14ac:dyDescent="0.2">
      <c r="B7288" s="2"/>
      <c r="C7288" s="2"/>
      <c r="D7288" s="2"/>
      <c r="E7288" s="2"/>
      <c r="F7288" s="2"/>
      <c r="G7288" s="3"/>
      <c r="H7288" s="3"/>
      <c r="I7288" s="2"/>
      <c r="J7288"/>
      <c r="K7288"/>
      <c r="L7288"/>
      <c r="M7288"/>
      <c r="N7288"/>
      <c r="O7288"/>
      <c r="P7288"/>
      <c r="Q7288"/>
      <c r="R7288"/>
      <c r="S7288"/>
      <c r="T7288"/>
      <c r="U7288"/>
      <c r="V7288" s="2"/>
    </row>
    <row r="7289" spans="2:22" x14ac:dyDescent="0.2">
      <c r="B7289" s="2"/>
      <c r="C7289" s="2"/>
      <c r="D7289" s="2"/>
      <c r="E7289" s="2"/>
      <c r="F7289" s="2"/>
      <c r="G7289" s="3"/>
      <c r="H7289" s="3"/>
      <c r="I7289" s="2"/>
      <c r="J7289"/>
      <c r="K7289"/>
      <c r="L7289"/>
      <c r="M7289"/>
      <c r="N7289"/>
      <c r="O7289"/>
      <c r="P7289"/>
      <c r="Q7289"/>
      <c r="R7289"/>
      <c r="S7289"/>
      <c r="T7289"/>
      <c r="U7289"/>
      <c r="V7289" s="2"/>
    </row>
    <row r="7290" spans="2:22" x14ac:dyDescent="0.2">
      <c r="B7290" s="2"/>
      <c r="C7290" s="2"/>
      <c r="D7290" s="2"/>
      <c r="E7290" s="2"/>
      <c r="F7290" s="2"/>
      <c r="G7290" s="3"/>
      <c r="H7290" s="3"/>
      <c r="I7290" s="2"/>
      <c r="J7290"/>
      <c r="K7290"/>
      <c r="L7290"/>
      <c r="M7290"/>
      <c r="N7290"/>
      <c r="O7290"/>
      <c r="P7290"/>
      <c r="Q7290"/>
      <c r="R7290"/>
      <c r="S7290"/>
      <c r="T7290"/>
      <c r="U7290"/>
      <c r="V7290" s="2"/>
    </row>
    <row r="7291" spans="2:22" x14ac:dyDescent="0.2">
      <c r="B7291" s="2"/>
      <c r="C7291" s="2"/>
      <c r="D7291" s="2"/>
      <c r="E7291" s="2"/>
      <c r="F7291" s="2"/>
      <c r="G7291" s="3"/>
      <c r="H7291" s="3"/>
      <c r="I7291" s="2"/>
      <c r="J7291"/>
      <c r="K7291"/>
      <c r="L7291"/>
      <c r="M7291"/>
      <c r="N7291"/>
      <c r="O7291"/>
      <c r="P7291"/>
      <c r="Q7291"/>
      <c r="R7291"/>
      <c r="S7291"/>
      <c r="T7291"/>
      <c r="U7291"/>
      <c r="V7291" s="2"/>
    </row>
    <row r="7292" spans="2:22" x14ac:dyDescent="0.2">
      <c r="B7292" s="2"/>
      <c r="C7292" s="2"/>
      <c r="D7292" s="2"/>
      <c r="E7292" s="2"/>
      <c r="F7292" s="2"/>
      <c r="G7292" s="3"/>
      <c r="H7292" s="3"/>
      <c r="I7292" s="2"/>
      <c r="J7292"/>
      <c r="K7292"/>
      <c r="L7292"/>
      <c r="M7292"/>
      <c r="N7292"/>
      <c r="O7292"/>
      <c r="P7292"/>
      <c r="Q7292"/>
      <c r="R7292"/>
      <c r="S7292"/>
      <c r="T7292"/>
      <c r="U7292"/>
      <c r="V7292" s="2"/>
    </row>
    <row r="7293" spans="2:22" x14ac:dyDescent="0.2">
      <c r="B7293" s="2"/>
      <c r="C7293" s="2"/>
      <c r="D7293" s="2"/>
      <c r="E7293" s="2"/>
      <c r="F7293" s="2"/>
      <c r="G7293" s="3"/>
      <c r="H7293" s="3"/>
      <c r="I7293" s="2"/>
      <c r="J7293"/>
      <c r="K7293"/>
      <c r="L7293"/>
      <c r="M7293"/>
      <c r="N7293"/>
      <c r="O7293"/>
      <c r="P7293"/>
      <c r="Q7293"/>
      <c r="R7293"/>
      <c r="S7293"/>
      <c r="T7293"/>
      <c r="U7293"/>
      <c r="V7293" s="2"/>
    </row>
    <row r="7294" spans="2:22" x14ac:dyDescent="0.2">
      <c r="B7294" s="2"/>
      <c r="C7294" s="2"/>
      <c r="D7294" s="2"/>
      <c r="E7294" s="2"/>
      <c r="F7294" s="2"/>
      <c r="G7294" s="3"/>
      <c r="H7294" s="3"/>
      <c r="I7294" s="2"/>
      <c r="J7294"/>
      <c r="K7294"/>
      <c r="L7294"/>
      <c r="M7294"/>
      <c r="N7294"/>
      <c r="O7294"/>
      <c r="P7294"/>
      <c r="Q7294"/>
      <c r="R7294"/>
      <c r="S7294"/>
      <c r="T7294"/>
      <c r="U7294"/>
      <c r="V7294" s="2"/>
    </row>
    <row r="7295" spans="2:22" x14ac:dyDescent="0.2">
      <c r="B7295" s="2"/>
      <c r="C7295" s="2"/>
      <c r="D7295" s="2"/>
      <c r="E7295" s="2"/>
      <c r="F7295" s="2"/>
      <c r="G7295" s="3"/>
      <c r="H7295" s="3"/>
      <c r="I7295" s="2"/>
      <c r="J7295"/>
      <c r="K7295"/>
      <c r="L7295"/>
      <c r="M7295"/>
      <c r="N7295"/>
      <c r="O7295"/>
      <c r="P7295"/>
      <c r="Q7295"/>
      <c r="R7295"/>
      <c r="S7295"/>
      <c r="T7295"/>
      <c r="U7295"/>
      <c r="V7295" s="2"/>
    </row>
    <row r="7296" spans="2:22" x14ac:dyDescent="0.2">
      <c r="B7296" s="2"/>
      <c r="C7296" s="2"/>
      <c r="D7296" s="2"/>
      <c r="E7296" s="2"/>
      <c r="F7296" s="2"/>
      <c r="G7296" s="3"/>
      <c r="H7296" s="3"/>
      <c r="I7296" s="2"/>
      <c r="J7296"/>
      <c r="K7296"/>
      <c r="L7296"/>
      <c r="M7296"/>
      <c r="N7296"/>
      <c r="O7296"/>
      <c r="P7296"/>
      <c r="Q7296"/>
      <c r="R7296"/>
      <c r="S7296"/>
      <c r="T7296"/>
      <c r="U7296"/>
      <c r="V7296" s="2"/>
    </row>
    <row r="7297" spans="2:22" x14ac:dyDescent="0.2">
      <c r="B7297" s="2"/>
      <c r="C7297" s="2"/>
      <c r="D7297" s="2"/>
      <c r="E7297" s="2"/>
      <c r="F7297" s="2"/>
      <c r="G7297" s="3"/>
      <c r="H7297" s="3"/>
      <c r="I7297" s="2"/>
      <c r="J7297"/>
      <c r="K7297"/>
      <c r="L7297"/>
      <c r="M7297"/>
      <c r="N7297"/>
      <c r="O7297"/>
      <c r="P7297"/>
      <c r="Q7297"/>
      <c r="R7297"/>
      <c r="S7297"/>
      <c r="T7297"/>
      <c r="U7297"/>
      <c r="V7297" s="2"/>
    </row>
    <row r="7298" spans="2:22" x14ac:dyDescent="0.2">
      <c r="B7298" s="2"/>
      <c r="C7298" s="2"/>
      <c r="D7298" s="2"/>
      <c r="E7298" s="2"/>
      <c r="F7298" s="2"/>
      <c r="G7298" s="3"/>
      <c r="H7298" s="3"/>
      <c r="I7298" s="2"/>
      <c r="J7298"/>
      <c r="K7298"/>
      <c r="L7298"/>
      <c r="M7298"/>
      <c r="N7298"/>
      <c r="O7298"/>
      <c r="P7298"/>
      <c r="Q7298"/>
      <c r="R7298"/>
      <c r="S7298"/>
      <c r="T7298"/>
      <c r="U7298"/>
      <c r="V7298" s="2"/>
    </row>
    <row r="7299" spans="2:22" x14ac:dyDescent="0.2">
      <c r="B7299" s="2"/>
      <c r="C7299" s="2"/>
      <c r="D7299" s="2"/>
      <c r="E7299" s="2"/>
      <c r="F7299" s="2"/>
      <c r="G7299" s="3"/>
      <c r="H7299" s="3"/>
      <c r="I7299" s="2"/>
      <c r="J7299"/>
      <c r="K7299"/>
      <c r="L7299"/>
      <c r="M7299"/>
      <c r="N7299"/>
      <c r="O7299"/>
      <c r="P7299"/>
      <c r="Q7299"/>
      <c r="R7299"/>
      <c r="S7299"/>
      <c r="T7299"/>
      <c r="U7299"/>
      <c r="V7299" s="2"/>
    </row>
    <row r="7300" spans="2:22" x14ac:dyDescent="0.2">
      <c r="B7300" s="2"/>
      <c r="C7300" s="2"/>
      <c r="D7300" s="2"/>
      <c r="E7300" s="2"/>
      <c r="F7300" s="2"/>
      <c r="G7300" s="3"/>
      <c r="H7300" s="3"/>
      <c r="I7300" s="2"/>
      <c r="J7300"/>
      <c r="K7300"/>
      <c r="L7300"/>
      <c r="M7300"/>
      <c r="N7300"/>
      <c r="O7300"/>
      <c r="P7300"/>
      <c r="Q7300"/>
      <c r="R7300"/>
      <c r="S7300"/>
      <c r="T7300"/>
      <c r="U7300"/>
      <c r="V7300" s="2"/>
    </row>
    <row r="7301" spans="2:22" x14ac:dyDescent="0.2">
      <c r="B7301" s="2"/>
      <c r="C7301" s="2"/>
      <c r="D7301" s="2"/>
      <c r="E7301" s="2"/>
      <c r="F7301" s="2"/>
      <c r="G7301" s="3"/>
      <c r="H7301" s="3"/>
      <c r="I7301" s="2"/>
      <c r="J7301"/>
      <c r="K7301"/>
      <c r="L7301"/>
      <c r="M7301"/>
      <c r="N7301"/>
      <c r="O7301"/>
      <c r="P7301"/>
      <c r="Q7301"/>
      <c r="R7301"/>
      <c r="S7301"/>
      <c r="T7301"/>
      <c r="U7301"/>
      <c r="V7301" s="2"/>
    </row>
    <row r="7302" spans="2:22" x14ac:dyDescent="0.2">
      <c r="B7302" s="2"/>
      <c r="C7302" s="2"/>
      <c r="D7302" s="2"/>
      <c r="E7302" s="2"/>
      <c r="F7302" s="2"/>
      <c r="G7302" s="3"/>
      <c r="H7302" s="3"/>
      <c r="I7302" s="2"/>
      <c r="J7302"/>
      <c r="K7302"/>
      <c r="L7302"/>
      <c r="M7302"/>
      <c r="N7302"/>
      <c r="O7302"/>
      <c r="P7302"/>
      <c r="Q7302"/>
      <c r="R7302"/>
      <c r="S7302"/>
      <c r="T7302"/>
      <c r="U7302"/>
      <c r="V7302" s="2"/>
    </row>
    <row r="7303" spans="2:22" x14ac:dyDescent="0.2">
      <c r="B7303" s="2"/>
      <c r="C7303" s="2"/>
      <c r="D7303" s="2"/>
      <c r="E7303" s="2"/>
      <c r="F7303" s="2"/>
      <c r="G7303" s="3"/>
      <c r="H7303" s="3"/>
      <c r="I7303" s="2"/>
      <c r="J7303"/>
      <c r="K7303"/>
      <c r="L7303"/>
      <c r="M7303"/>
      <c r="N7303"/>
      <c r="O7303"/>
      <c r="P7303"/>
      <c r="Q7303"/>
      <c r="R7303"/>
      <c r="S7303"/>
      <c r="T7303"/>
      <c r="U7303"/>
      <c r="V7303" s="2"/>
    </row>
    <row r="7304" spans="2:22" x14ac:dyDescent="0.2">
      <c r="B7304" s="2"/>
      <c r="C7304" s="2"/>
      <c r="D7304" s="2"/>
      <c r="E7304" s="2"/>
      <c r="F7304" s="2"/>
      <c r="G7304" s="3"/>
      <c r="H7304" s="3"/>
      <c r="I7304" s="2"/>
      <c r="J7304"/>
      <c r="K7304"/>
      <c r="L7304"/>
      <c r="M7304"/>
      <c r="N7304"/>
      <c r="O7304"/>
      <c r="P7304"/>
      <c r="Q7304"/>
      <c r="R7304"/>
      <c r="S7304"/>
      <c r="T7304"/>
      <c r="U7304"/>
      <c r="V7304" s="2"/>
    </row>
    <row r="7305" spans="2:22" x14ac:dyDescent="0.2">
      <c r="B7305" s="2"/>
      <c r="C7305" s="2"/>
      <c r="D7305" s="2"/>
      <c r="E7305" s="2"/>
      <c r="F7305" s="2"/>
      <c r="G7305" s="3"/>
      <c r="H7305" s="3"/>
      <c r="I7305" s="2"/>
      <c r="J7305"/>
      <c r="K7305"/>
      <c r="L7305"/>
      <c r="M7305"/>
      <c r="N7305"/>
      <c r="O7305"/>
      <c r="P7305"/>
      <c r="Q7305"/>
      <c r="R7305"/>
      <c r="S7305"/>
      <c r="T7305"/>
      <c r="U7305"/>
      <c r="V7305" s="2"/>
    </row>
    <row r="7306" spans="2:22" x14ac:dyDescent="0.2">
      <c r="B7306" s="2"/>
      <c r="C7306" s="2"/>
      <c r="D7306" s="2"/>
      <c r="E7306" s="2"/>
      <c r="F7306" s="2"/>
      <c r="G7306" s="3"/>
      <c r="H7306" s="3"/>
      <c r="I7306" s="2"/>
      <c r="J7306"/>
      <c r="K7306"/>
      <c r="L7306"/>
      <c r="M7306"/>
      <c r="N7306"/>
      <c r="O7306"/>
      <c r="P7306"/>
      <c r="Q7306"/>
      <c r="R7306"/>
      <c r="S7306"/>
      <c r="T7306"/>
      <c r="U7306"/>
      <c r="V7306" s="2"/>
    </row>
    <row r="7307" spans="2:22" x14ac:dyDescent="0.2">
      <c r="B7307" s="2"/>
      <c r="C7307" s="2"/>
      <c r="D7307" s="2"/>
      <c r="E7307" s="2"/>
      <c r="F7307" s="2"/>
      <c r="G7307" s="3"/>
      <c r="H7307" s="3"/>
      <c r="I7307" s="2"/>
      <c r="J7307"/>
      <c r="K7307"/>
      <c r="L7307"/>
      <c r="M7307"/>
      <c r="N7307"/>
      <c r="O7307"/>
      <c r="P7307"/>
      <c r="Q7307"/>
      <c r="R7307"/>
      <c r="S7307"/>
      <c r="T7307"/>
      <c r="U7307"/>
      <c r="V7307" s="2"/>
    </row>
    <row r="7308" spans="2:22" x14ac:dyDescent="0.2">
      <c r="B7308" s="2"/>
      <c r="C7308" s="2"/>
      <c r="D7308" s="2"/>
      <c r="E7308" s="2"/>
      <c r="F7308" s="2"/>
      <c r="G7308" s="3"/>
      <c r="H7308" s="3"/>
      <c r="I7308" s="2"/>
      <c r="J7308"/>
      <c r="K7308"/>
      <c r="L7308"/>
      <c r="M7308"/>
      <c r="N7308"/>
      <c r="O7308"/>
      <c r="P7308"/>
      <c r="Q7308"/>
      <c r="R7308"/>
      <c r="S7308"/>
      <c r="T7308"/>
      <c r="U7308"/>
      <c r="V7308" s="2"/>
    </row>
    <row r="7309" spans="2:22" x14ac:dyDescent="0.2">
      <c r="B7309" s="2"/>
      <c r="C7309" s="2"/>
      <c r="D7309" s="2"/>
      <c r="E7309" s="2"/>
      <c r="F7309" s="2"/>
      <c r="G7309" s="3"/>
      <c r="H7309" s="3"/>
      <c r="I7309" s="2"/>
      <c r="J7309"/>
      <c r="K7309"/>
      <c r="L7309"/>
      <c r="M7309"/>
      <c r="N7309"/>
      <c r="O7309"/>
      <c r="P7309"/>
      <c r="Q7309"/>
      <c r="R7309"/>
      <c r="S7309"/>
      <c r="T7309"/>
      <c r="U7309"/>
      <c r="V7309" s="2"/>
    </row>
    <row r="7310" spans="2:22" x14ac:dyDescent="0.2">
      <c r="B7310" s="2"/>
      <c r="C7310" s="2"/>
      <c r="D7310" s="2"/>
      <c r="E7310" s="2"/>
      <c r="F7310" s="2"/>
      <c r="G7310" s="3"/>
      <c r="H7310" s="3"/>
      <c r="I7310" s="2"/>
      <c r="J7310"/>
      <c r="K7310"/>
      <c r="L7310"/>
      <c r="M7310"/>
      <c r="N7310"/>
      <c r="O7310"/>
      <c r="P7310"/>
      <c r="Q7310"/>
      <c r="R7310"/>
      <c r="S7310"/>
      <c r="T7310"/>
      <c r="U7310"/>
      <c r="V7310" s="2"/>
    </row>
    <row r="7311" spans="2:22" x14ac:dyDescent="0.2">
      <c r="B7311" s="2"/>
      <c r="C7311" s="2"/>
      <c r="D7311" s="2"/>
      <c r="E7311" s="2"/>
      <c r="F7311" s="2"/>
      <c r="G7311" s="3"/>
      <c r="H7311" s="3"/>
      <c r="I7311" s="2"/>
      <c r="J7311"/>
      <c r="K7311"/>
      <c r="L7311"/>
      <c r="M7311"/>
      <c r="N7311"/>
      <c r="O7311"/>
      <c r="P7311"/>
      <c r="Q7311"/>
      <c r="R7311"/>
      <c r="S7311"/>
      <c r="T7311"/>
      <c r="U7311"/>
      <c r="V7311" s="2"/>
    </row>
    <row r="7312" spans="2:22" x14ac:dyDescent="0.2">
      <c r="B7312" s="2"/>
      <c r="C7312" s="2"/>
      <c r="D7312" s="2"/>
      <c r="E7312" s="2"/>
      <c r="F7312" s="2"/>
      <c r="G7312" s="3"/>
      <c r="H7312" s="3"/>
      <c r="I7312" s="2"/>
      <c r="J7312"/>
      <c r="K7312"/>
      <c r="L7312"/>
      <c r="M7312"/>
      <c r="N7312"/>
      <c r="O7312"/>
      <c r="P7312"/>
      <c r="Q7312"/>
      <c r="R7312"/>
      <c r="S7312"/>
      <c r="T7312"/>
      <c r="U7312"/>
      <c r="V7312" s="2"/>
    </row>
    <row r="7313" spans="2:22" x14ac:dyDescent="0.2">
      <c r="B7313" s="2"/>
      <c r="C7313" s="2"/>
      <c r="D7313" s="2"/>
      <c r="E7313" s="2"/>
      <c r="F7313" s="2"/>
      <c r="G7313" s="3"/>
      <c r="H7313" s="3"/>
      <c r="I7313" s="2"/>
      <c r="J7313"/>
      <c r="K7313"/>
      <c r="L7313"/>
      <c r="M7313"/>
      <c r="N7313"/>
      <c r="O7313"/>
      <c r="P7313"/>
      <c r="Q7313"/>
      <c r="R7313"/>
      <c r="S7313"/>
      <c r="T7313"/>
      <c r="U7313"/>
      <c r="V7313" s="2"/>
    </row>
    <row r="7314" spans="2:22" x14ac:dyDescent="0.2">
      <c r="B7314" s="2"/>
      <c r="C7314" s="2"/>
      <c r="D7314" s="2"/>
      <c r="E7314" s="2"/>
      <c r="F7314" s="2"/>
      <c r="G7314" s="3"/>
      <c r="H7314" s="3"/>
      <c r="I7314" s="2"/>
      <c r="J7314"/>
      <c r="K7314"/>
      <c r="L7314"/>
      <c r="M7314"/>
      <c r="N7314"/>
      <c r="O7314"/>
      <c r="P7314"/>
      <c r="Q7314"/>
      <c r="R7314"/>
      <c r="S7314"/>
      <c r="T7314"/>
      <c r="U7314"/>
      <c r="V7314" s="2"/>
    </row>
    <row r="7315" spans="2:22" x14ac:dyDescent="0.2">
      <c r="B7315" s="2"/>
      <c r="C7315" s="2"/>
      <c r="D7315" s="2"/>
      <c r="E7315" s="2"/>
      <c r="F7315" s="2"/>
      <c r="G7315" s="3"/>
      <c r="H7315" s="3"/>
      <c r="I7315" s="2"/>
      <c r="J7315"/>
      <c r="K7315"/>
      <c r="L7315"/>
      <c r="M7315"/>
      <c r="N7315"/>
      <c r="O7315"/>
      <c r="P7315"/>
      <c r="Q7315"/>
      <c r="R7315"/>
      <c r="S7315"/>
      <c r="T7315"/>
      <c r="U7315"/>
      <c r="V7315" s="2"/>
    </row>
    <row r="7316" spans="2:22" x14ac:dyDescent="0.2">
      <c r="B7316" s="2"/>
      <c r="C7316" s="2"/>
      <c r="D7316" s="2"/>
      <c r="E7316" s="2"/>
      <c r="F7316" s="2"/>
      <c r="G7316" s="3"/>
      <c r="H7316" s="3"/>
      <c r="I7316" s="2"/>
      <c r="J7316"/>
      <c r="K7316"/>
      <c r="L7316"/>
      <c r="M7316"/>
      <c r="N7316"/>
      <c r="O7316"/>
      <c r="P7316"/>
      <c r="Q7316"/>
      <c r="R7316"/>
      <c r="S7316"/>
      <c r="T7316"/>
      <c r="U7316"/>
      <c r="V7316" s="2"/>
    </row>
    <row r="7317" spans="2:22" x14ac:dyDescent="0.2">
      <c r="B7317" s="2"/>
      <c r="C7317" s="2"/>
      <c r="D7317" s="2"/>
      <c r="E7317" s="2"/>
      <c r="F7317" s="2"/>
      <c r="G7317" s="3"/>
      <c r="H7317" s="3"/>
      <c r="I7317" s="2"/>
      <c r="J7317"/>
      <c r="K7317"/>
      <c r="L7317"/>
      <c r="M7317"/>
      <c r="N7317"/>
      <c r="O7317"/>
      <c r="P7317"/>
      <c r="Q7317"/>
      <c r="R7317"/>
      <c r="S7317"/>
      <c r="T7317"/>
      <c r="U7317"/>
      <c r="V7317" s="2"/>
    </row>
    <row r="7318" spans="2:22" x14ac:dyDescent="0.2">
      <c r="B7318" s="2"/>
      <c r="C7318" s="2"/>
      <c r="D7318" s="2"/>
      <c r="E7318" s="2"/>
      <c r="F7318" s="2"/>
      <c r="G7318" s="3"/>
      <c r="H7318" s="3"/>
      <c r="I7318" s="2"/>
      <c r="J7318"/>
      <c r="K7318"/>
      <c r="L7318"/>
      <c r="M7318"/>
      <c r="N7318"/>
      <c r="O7318"/>
      <c r="P7318"/>
      <c r="Q7318"/>
      <c r="R7318"/>
      <c r="S7318"/>
      <c r="T7318"/>
      <c r="U7318"/>
      <c r="V7318" s="2"/>
    </row>
    <row r="7319" spans="2:22" x14ac:dyDescent="0.2">
      <c r="B7319" s="2"/>
      <c r="C7319" s="2"/>
      <c r="D7319" s="2"/>
      <c r="E7319" s="2"/>
      <c r="F7319" s="2"/>
      <c r="G7319" s="3"/>
      <c r="H7319" s="3"/>
      <c r="I7319" s="2"/>
      <c r="J7319"/>
      <c r="K7319"/>
      <c r="L7319"/>
      <c r="M7319"/>
      <c r="N7319"/>
      <c r="O7319"/>
      <c r="P7319"/>
      <c r="Q7319"/>
      <c r="R7319"/>
      <c r="S7319"/>
      <c r="T7319"/>
      <c r="U7319"/>
      <c r="V7319" s="2"/>
    </row>
    <row r="7320" spans="2:22" x14ac:dyDescent="0.2">
      <c r="B7320" s="2"/>
      <c r="C7320" s="2"/>
      <c r="D7320" s="2"/>
      <c r="E7320" s="2"/>
      <c r="F7320" s="2"/>
      <c r="G7320" s="3"/>
      <c r="H7320" s="3"/>
      <c r="I7320" s="2"/>
      <c r="J7320"/>
      <c r="K7320"/>
      <c r="L7320"/>
      <c r="M7320"/>
      <c r="N7320"/>
      <c r="O7320"/>
      <c r="P7320"/>
      <c r="Q7320"/>
      <c r="R7320"/>
      <c r="S7320"/>
      <c r="T7320"/>
      <c r="U7320"/>
      <c r="V7320" s="2"/>
    </row>
    <row r="7321" spans="2:22" x14ac:dyDescent="0.2">
      <c r="B7321" s="2"/>
      <c r="C7321" s="2"/>
      <c r="D7321" s="2"/>
      <c r="E7321" s="2"/>
      <c r="F7321" s="2"/>
      <c r="G7321" s="3"/>
      <c r="H7321" s="3"/>
      <c r="I7321" s="2"/>
      <c r="J7321"/>
      <c r="K7321"/>
      <c r="L7321"/>
      <c r="M7321"/>
      <c r="N7321"/>
      <c r="O7321"/>
      <c r="P7321"/>
      <c r="Q7321"/>
      <c r="R7321"/>
      <c r="S7321"/>
      <c r="T7321"/>
      <c r="U7321"/>
      <c r="V7321" s="2"/>
    </row>
    <row r="7322" spans="2:22" x14ac:dyDescent="0.2">
      <c r="B7322" s="2"/>
      <c r="C7322" s="2"/>
      <c r="D7322" s="2"/>
      <c r="E7322" s="2"/>
      <c r="F7322" s="2"/>
      <c r="G7322" s="3"/>
      <c r="H7322" s="3"/>
      <c r="I7322" s="2"/>
      <c r="J7322"/>
      <c r="K7322"/>
      <c r="L7322"/>
      <c r="M7322"/>
      <c r="N7322"/>
      <c r="O7322"/>
      <c r="P7322"/>
      <c r="Q7322"/>
      <c r="R7322"/>
      <c r="S7322"/>
      <c r="T7322"/>
      <c r="U7322"/>
      <c r="V7322" s="2"/>
    </row>
    <row r="7323" spans="2:22" x14ac:dyDescent="0.2">
      <c r="B7323" s="2"/>
      <c r="C7323" s="2"/>
      <c r="D7323" s="2"/>
      <c r="E7323" s="2"/>
      <c r="F7323" s="2"/>
      <c r="G7323" s="3"/>
      <c r="H7323" s="3"/>
      <c r="I7323" s="2"/>
      <c r="J7323"/>
      <c r="K7323"/>
      <c r="L7323"/>
      <c r="M7323"/>
      <c r="N7323"/>
      <c r="O7323"/>
      <c r="P7323"/>
      <c r="Q7323"/>
      <c r="R7323"/>
      <c r="S7323"/>
      <c r="T7323"/>
      <c r="U7323"/>
      <c r="V7323" s="2"/>
    </row>
    <row r="7324" spans="2:22" x14ac:dyDescent="0.2">
      <c r="B7324" s="2"/>
      <c r="C7324" s="2"/>
      <c r="D7324" s="2"/>
      <c r="E7324" s="2"/>
      <c r="F7324" s="2"/>
      <c r="G7324" s="3"/>
      <c r="H7324" s="3"/>
      <c r="I7324" s="2"/>
      <c r="J7324"/>
      <c r="K7324"/>
      <c r="L7324"/>
      <c r="M7324"/>
      <c r="N7324"/>
      <c r="O7324"/>
      <c r="P7324"/>
      <c r="Q7324"/>
      <c r="R7324"/>
      <c r="S7324"/>
      <c r="T7324"/>
      <c r="U7324"/>
      <c r="V7324" s="2"/>
    </row>
    <row r="7325" spans="2:22" x14ac:dyDescent="0.2">
      <c r="B7325" s="2"/>
      <c r="C7325" s="2"/>
      <c r="D7325" s="2"/>
      <c r="E7325" s="2"/>
      <c r="F7325" s="2"/>
      <c r="G7325" s="3"/>
      <c r="H7325" s="3"/>
      <c r="I7325" s="2"/>
      <c r="J7325"/>
      <c r="K7325"/>
      <c r="L7325"/>
      <c r="M7325"/>
      <c r="N7325"/>
      <c r="O7325"/>
      <c r="P7325"/>
      <c r="Q7325"/>
      <c r="R7325"/>
      <c r="S7325"/>
      <c r="T7325"/>
      <c r="U7325"/>
      <c r="V7325" s="2"/>
    </row>
    <row r="7326" spans="2:22" x14ac:dyDescent="0.2">
      <c r="B7326" s="2"/>
      <c r="C7326" s="2"/>
      <c r="D7326" s="2"/>
      <c r="E7326" s="2"/>
      <c r="F7326" s="2"/>
      <c r="G7326" s="3"/>
      <c r="H7326" s="3"/>
      <c r="I7326" s="2"/>
      <c r="J7326"/>
      <c r="K7326"/>
      <c r="L7326"/>
      <c r="M7326"/>
      <c r="N7326"/>
      <c r="O7326"/>
      <c r="P7326"/>
      <c r="Q7326"/>
      <c r="R7326"/>
      <c r="S7326"/>
      <c r="T7326"/>
      <c r="U7326"/>
      <c r="V7326" s="2"/>
    </row>
    <row r="7327" spans="2:22" x14ac:dyDescent="0.2">
      <c r="B7327" s="2"/>
      <c r="C7327" s="2"/>
      <c r="D7327" s="2"/>
      <c r="E7327" s="2"/>
      <c r="F7327" s="2"/>
      <c r="G7327" s="3"/>
      <c r="H7327" s="3"/>
      <c r="I7327" s="2"/>
      <c r="J7327"/>
      <c r="K7327"/>
      <c r="L7327"/>
      <c r="M7327"/>
      <c r="N7327"/>
      <c r="O7327"/>
      <c r="P7327"/>
      <c r="Q7327"/>
      <c r="R7327"/>
      <c r="S7327"/>
      <c r="T7327"/>
      <c r="U7327"/>
      <c r="V7327" s="2"/>
    </row>
    <row r="7328" spans="2:22" x14ac:dyDescent="0.2">
      <c r="B7328" s="2"/>
      <c r="C7328" s="2"/>
      <c r="D7328" s="2"/>
      <c r="E7328" s="2"/>
      <c r="F7328" s="2"/>
      <c r="G7328" s="3"/>
      <c r="H7328" s="3"/>
      <c r="I7328" s="2"/>
      <c r="J7328"/>
      <c r="K7328"/>
      <c r="L7328"/>
      <c r="M7328"/>
      <c r="N7328"/>
      <c r="O7328"/>
      <c r="P7328"/>
      <c r="Q7328"/>
      <c r="R7328"/>
      <c r="S7328"/>
      <c r="T7328"/>
      <c r="U7328"/>
      <c r="V7328" s="2"/>
    </row>
    <row r="7329" spans="2:22" x14ac:dyDescent="0.2">
      <c r="B7329" s="2"/>
      <c r="C7329" s="2"/>
      <c r="D7329" s="2"/>
      <c r="E7329" s="2"/>
      <c r="F7329" s="2"/>
      <c r="G7329" s="3"/>
      <c r="H7329" s="3"/>
      <c r="I7329" s="2"/>
      <c r="J7329"/>
      <c r="K7329"/>
      <c r="L7329"/>
      <c r="M7329"/>
      <c r="N7329"/>
      <c r="O7329"/>
      <c r="P7329"/>
      <c r="Q7329"/>
      <c r="R7329"/>
      <c r="S7329"/>
      <c r="T7329"/>
      <c r="U7329"/>
      <c r="V7329" s="2"/>
    </row>
    <row r="7330" spans="2:22" x14ac:dyDescent="0.2">
      <c r="B7330" s="2"/>
      <c r="C7330" s="2"/>
      <c r="D7330" s="2"/>
      <c r="E7330" s="2"/>
      <c r="F7330" s="2"/>
      <c r="G7330" s="3"/>
      <c r="H7330" s="3"/>
      <c r="I7330" s="2"/>
      <c r="J7330"/>
      <c r="K7330"/>
      <c r="L7330"/>
      <c r="M7330"/>
      <c r="N7330"/>
      <c r="O7330"/>
      <c r="P7330"/>
      <c r="Q7330"/>
      <c r="R7330"/>
      <c r="S7330"/>
      <c r="T7330"/>
      <c r="U7330"/>
      <c r="V7330" s="2"/>
    </row>
    <row r="7331" spans="2:22" x14ac:dyDescent="0.2">
      <c r="B7331" s="2"/>
      <c r="C7331" s="2"/>
      <c r="D7331" s="2"/>
      <c r="E7331" s="2"/>
      <c r="F7331" s="2"/>
      <c r="G7331" s="3"/>
      <c r="H7331" s="3"/>
      <c r="I7331" s="2"/>
      <c r="J7331"/>
      <c r="K7331"/>
      <c r="L7331"/>
      <c r="M7331"/>
      <c r="N7331"/>
      <c r="O7331"/>
      <c r="P7331"/>
      <c r="Q7331"/>
      <c r="R7331"/>
      <c r="S7331"/>
      <c r="T7331"/>
      <c r="U7331"/>
      <c r="V7331" s="2"/>
    </row>
    <row r="7332" spans="2:22" x14ac:dyDescent="0.2">
      <c r="B7332" s="2"/>
      <c r="C7332" s="2"/>
      <c r="D7332" s="2"/>
      <c r="E7332" s="2"/>
      <c r="F7332" s="2"/>
      <c r="G7332" s="3"/>
      <c r="H7332" s="3"/>
      <c r="I7332" s="2"/>
      <c r="J7332"/>
      <c r="K7332"/>
      <c r="L7332"/>
      <c r="M7332"/>
      <c r="N7332"/>
      <c r="O7332"/>
      <c r="P7332"/>
      <c r="Q7332"/>
      <c r="R7332"/>
      <c r="S7332"/>
      <c r="T7332"/>
      <c r="U7332"/>
      <c r="V7332" s="2"/>
    </row>
    <row r="7333" spans="2:22" x14ac:dyDescent="0.2">
      <c r="B7333" s="2"/>
      <c r="C7333" s="2"/>
      <c r="D7333" s="2"/>
      <c r="E7333" s="2"/>
      <c r="F7333" s="2"/>
      <c r="G7333" s="3"/>
      <c r="H7333" s="3"/>
      <c r="I7333" s="2"/>
      <c r="J7333"/>
      <c r="K7333"/>
      <c r="L7333"/>
      <c r="M7333"/>
      <c r="N7333"/>
      <c r="O7333"/>
      <c r="P7333"/>
      <c r="Q7333"/>
      <c r="R7333"/>
      <c r="S7333"/>
      <c r="T7333"/>
      <c r="U7333"/>
      <c r="V7333" s="2"/>
    </row>
    <row r="7334" spans="2:22" x14ac:dyDescent="0.2">
      <c r="B7334" s="2"/>
      <c r="C7334" s="2"/>
      <c r="D7334" s="2"/>
      <c r="E7334" s="2"/>
      <c r="F7334" s="2"/>
      <c r="G7334" s="3"/>
      <c r="H7334" s="3"/>
      <c r="I7334" s="2"/>
      <c r="J7334"/>
      <c r="K7334"/>
      <c r="L7334"/>
      <c r="M7334"/>
      <c r="N7334"/>
      <c r="O7334"/>
      <c r="P7334"/>
      <c r="Q7334"/>
      <c r="R7334"/>
      <c r="S7334"/>
      <c r="T7334"/>
      <c r="U7334"/>
      <c r="V7334" s="2"/>
    </row>
    <row r="7335" spans="2:22" x14ac:dyDescent="0.2">
      <c r="B7335" s="2"/>
      <c r="C7335" s="2"/>
      <c r="D7335" s="2"/>
      <c r="E7335" s="2"/>
      <c r="F7335" s="2"/>
      <c r="G7335" s="3"/>
      <c r="H7335" s="3"/>
      <c r="I7335" s="2"/>
      <c r="J7335"/>
      <c r="K7335"/>
      <c r="L7335"/>
      <c r="M7335"/>
      <c r="N7335"/>
      <c r="O7335"/>
      <c r="P7335"/>
      <c r="Q7335"/>
      <c r="R7335"/>
      <c r="S7335"/>
      <c r="T7335"/>
      <c r="U7335"/>
      <c r="V7335" s="2"/>
    </row>
    <row r="7336" spans="2:22" x14ac:dyDescent="0.2">
      <c r="B7336" s="2"/>
      <c r="C7336" s="2"/>
      <c r="D7336" s="2"/>
      <c r="E7336" s="2"/>
      <c r="F7336" s="2"/>
      <c r="G7336" s="3"/>
      <c r="H7336" s="3"/>
      <c r="I7336" s="2"/>
      <c r="J7336"/>
      <c r="K7336"/>
      <c r="L7336"/>
      <c r="M7336"/>
      <c r="N7336"/>
      <c r="O7336"/>
      <c r="P7336"/>
      <c r="Q7336"/>
      <c r="R7336"/>
      <c r="S7336"/>
      <c r="T7336"/>
      <c r="U7336"/>
      <c r="V7336" s="2"/>
    </row>
    <row r="7337" spans="2:22" x14ac:dyDescent="0.2">
      <c r="B7337" s="2"/>
      <c r="C7337" s="2"/>
      <c r="D7337" s="2"/>
      <c r="E7337" s="2"/>
      <c r="F7337" s="2"/>
      <c r="G7337" s="3"/>
      <c r="H7337" s="3"/>
      <c r="I7337" s="2"/>
      <c r="J7337"/>
      <c r="K7337"/>
      <c r="L7337"/>
      <c r="M7337"/>
      <c r="N7337"/>
      <c r="O7337"/>
      <c r="P7337"/>
      <c r="Q7337"/>
      <c r="R7337"/>
      <c r="S7337"/>
      <c r="T7337"/>
      <c r="U7337"/>
      <c r="V7337" s="2"/>
    </row>
    <row r="7338" spans="2:22" x14ac:dyDescent="0.2">
      <c r="B7338" s="2"/>
      <c r="C7338" s="2"/>
      <c r="D7338" s="2"/>
      <c r="E7338" s="2"/>
      <c r="F7338" s="2"/>
      <c r="G7338" s="3"/>
      <c r="H7338" s="3"/>
      <c r="I7338" s="2"/>
      <c r="J7338"/>
      <c r="K7338"/>
      <c r="L7338"/>
      <c r="M7338"/>
      <c r="N7338"/>
      <c r="O7338"/>
      <c r="P7338"/>
      <c r="Q7338"/>
      <c r="R7338"/>
      <c r="S7338"/>
      <c r="T7338"/>
      <c r="U7338"/>
      <c r="V7338" s="2"/>
    </row>
    <row r="7339" spans="2:22" x14ac:dyDescent="0.2">
      <c r="B7339" s="2"/>
      <c r="C7339" s="2"/>
      <c r="D7339" s="2"/>
      <c r="E7339" s="2"/>
      <c r="F7339" s="2"/>
      <c r="G7339" s="3"/>
      <c r="H7339" s="3"/>
      <c r="I7339" s="2"/>
      <c r="J7339"/>
      <c r="K7339"/>
      <c r="L7339"/>
      <c r="M7339"/>
      <c r="N7339"/>
      <c r="O7339"/>
      <c r="P7339"/>
      <c r="Q7339"/>
      <c r="R7339"/>
      <c r="S7339"/>
      <c r="T7339"/>
      <c r="U7339"/>
      <c r="V7339" s="2"/>
    </row>
    <row r="7340" spans="2:22" x14ac:dyDescent="0.2">
      <c r="B7340" s="2"/>
      <c r="C7340" s="2"/>
      <c r="D7340" s="2"/>
      <c r="E7340" s="2"/>
      <c r="F7340" s="2"/>
      <c r="G7340" s="3"/>
      <c r="H7340" s="3"/>
      <c r="I7340" s="2"/>
      <c r="J7340"/>
      <c r="K7340"/>
      <c r="L7340"/>
      <c r="M7340"/>
      <c r="N7340"/>
      <c r="O7340"/>
      <c r="P7340"/>
      <c r="Q7340"/>
      <c r="R7340"/>
      <c r="S7340"/>
      <c r="T7340"/>
      <c r="U7340"/>
      <c r="V7340" s="2"/>
    </row>
    <row r="7341" spans="2:22" x14ac:dyDescent="0.2">
      <c r="B7341" s="2"/>
      <c r="C7341" s="2"/>
      <c r="D7341" s="2"/>
      <c r="E7341" s="2"/>
      <c r="F7341" s="2"/>
      <c r="G7341" s="3"/>
      <c r="H7341" s="3"/>
      <c r="I7341" s="2"/>
      <c r="J7341"/>
      <c r="K7341"/>
      <c r="L7341"/>
      <c r="M7341"/>
      <c r="N7341"/>
      <c r="O7341"/>
      <c r="P7341"/>
      <c r="Q7341"/>
      <c r="R7341"/>
      <c r="S7341"/>
      <c r="T7341"/>
      <c r="U7341"/>
      <c r="V7341" s="2"/>
    </row>
    <row r="7342" spans="2:22" x14ac:dyDescent="0.2">
      <c r="B7342" s="2"/>
      <c r="C7342" s="2"/>
      <c r="D7342" s="2"/>
      <c r="E7342" s="2"/>
      <c r="F7342" s="2"/>
      <c r="G7342" s="3"/>
      <c r="H7342" s="3"/>
      <c r="I7342" s="2"/>
      <c r="J7342"/>
      <c r="K7342"/>
      <c r="L7342"/>
      <c r="M7342"/>
      <c r="N7342"/>
      <c r="O7342"/>
      <c r="P7342"/>
      <c r="Q7342"/>
      <c r="R7342"/>
      <c r="S7342"/>
      <c r="T7342"/>
      <c r="U7342"/>
      <c r="V7342" s="2"/>
    </row>
    <row r="7343" spans="2:22" x14ac:dyDescent="0.2">
      <c r="B7343" s="2"/>
      <c r="C7343" s="2"/>
      <c r="D7343" s="2"/>
      <c r="E7343" s="2"/>
      <c r="F7343" s="2"/>
      <c r="G7343" s="3"/>
      <c r="H7343" s="3"/>
      <c r="I7343" s="2"/>
      <c r="J7343"/>
      <c r="K7343"/>
      <c r="L7343"/>
      <c r="M7343"/>
      <c r="N7343"/>
      <c r="O7343"/>
      <c r="P7343"/>
      <c r="Q7343"/>
      <c r="R7343"/>
      <c r="S7343"/>
      <c r="T7343"/>
      <c r="U7343"/>
      <c r="V7343" s="2"/>
    </row>
    <row r="7344" spans="2:22" x14ac:dyDescent="0.2">
      <c r="B7344" s="2"/>
      <c r="C7344" s="2"/>
      <c r="D7344" s="2"/>
      <c r="E7344" s="2"/>
      <c r="F7344" s="2"/>
      <c r="G7344" s="3"/>
      <c r="H7344" s="3"/>
      <c r="I7344" s="2"/>
      <c r="J7344"/>
      <c r="K7344"/>
      <c r="L7344"/>
      <c r="M7344"/>
      <c r="N7344"/>
      <c r="O7344"/>
      <c r="P7344"/>
      <c r="Q7344"/>
      <c r="R7344"/>
      <c r="S7344"/>
      <c r="T7344"/>
      <c r="U7344"/>
      <c r="V7344" s="2"/>
    </row>
    <row r="7345" spans="2:22" x14ac:dyDescent="0.2">
      <c r="B7345" s="2"/>
      <c r="C7345" s="2"/>
      <c r="D7345" s="2"/>
      <c r="E7345" s="2"/>
      <c r="F7345" s="2"/>
      <c r="G7345" s="3"/>
      <c r="H7345" s="3"/>
      <c r="I7345" s="2"/>
      <c r="J7345"/>
      <c r="K7345"/>
      <c r="L7345"/>
      <c r="M7345"/>
      <c r="N7345"/>
      <c r="O7345"/>
      <c r="P7345"/>
      <c r="Q7345"/>
      <c r="R7345"/>
      <c r="S7345"/>
      <c r="T7345"/>
      <c r="U7345"/>
      <c r="V7345" s="2"/>
    </row>
    <row r="7346" spans="2:22" x14ac:dyDescent="0.2">
      <c r="B7346" s="2"/>
      <c r="C7346" s="2"/>
      <c r="D7346" s="2"/>
      <c r="E7346" s="2"/>
      <c r="F7346" s="2"/>
      <c r="G7346" s="3"/>
      <c r="H7346" s="3"/>
      <c r="I7346" s="2"/>
      <c r="J7346"/>
      <c r="K7346"/>
      <c r="L7346"/>
      <c r="M7346"/>
      <c r="N7346"/>
      <c r="O7346"/>
      <c r="P7346"/>
      <c r="Q7346"/>
      <c r="R7346"/>
      <c r="S7346"/>
      <c r="T7346"/>
      <c r="U7346"/>
      <c r="V7346" s="2"/>
    </row>
    <row r="7347" spans="2:22" x14ac:dyDescent="0.2">
      <c r="B7347" s="2"/>
      <c r="C7347" s="2"/>
      <c r="D7347" s="2"/>
      <c r="E7347" s="2"/>
      <c r="F7347" s="2"/>
      <c r="G7347" s="3"/>
      <c r="H7347" s="3"/>
      <c r="I7347" s="2"/>
      <c r="J7347"/>
      <c r="K7347"/>
      <c r="L7347"/>
      <c r="M7347"/>
      <c r="N7347"/>
      <c r="O7347"/>
      <c r="P7347"/>
      <c r="Q7347"/>
      <c r="R7347"/>
      <c r="S7347"/>
      <c r="T7347"/>
      <c r="U7347"/>
      <c r="V7347" s="2"/>
    </row>
    <row r="7348" spans="2:22" x14ac:dyDescent="0.2">
      <c r="B7348" s="2"/>
      <c r="C7348" s="2"/>
      <c r="D7348" s="2"/>
      <c r="E7348" s="2"/>
      <c r="F7348" s="2"/>
      <c r="G7348" s="3"/>
      <c r="H7348" s="3"/>
      <c r="I7348" s="2"/>
      <c r="J7348"/>
      <c r="K7348"/>
      <c r="L7348"/>
      <c r="M7348"/>
      <c r="N7348"/>
      <c r="O7348"/>
      <c r="P7348"/>
      <c r="Q7348"/>
      <c r="R7348"/>
      <c r="S7348"/>
      <c r="T7348"/>
      <c r="U7348"/>
      <c r="V7348" s="2"/>
    </row>
    <row r="7349" spans="2:22" x14ac:dyDescent="0.2">
      <c r="B7349" s="2"/>
      <c r="C7349" s="2"/>
      <c r="D7349" s="2"/>
      <c r="E7349" s="2"/>
      <c r="F7349" s="2"/>
      <c r="G7349" s="3"/>
      <c r="H7349" s="3"/>
      <c r="I7349" s="2"/>
      <c r="J7349"/>
      <c r="K7349"/>
      <c r="L7349"/>
      <c r="M7349"/>
      <c r="N7349"/>
      <c r="O7349"/>
      <c r="P7349"/>
      <c r="Q7349"/>
      <c r="R7349"/>
      <c r="S7349"/>
      <c r="T7349"/>
      <c r="U7349"/>
      <c r="V7349" s="2"/>
    </row>
    <row r="7350" spans="2:22" x14ac:dyDescent="0.2">
      <c r="B7350" s="2"/>
      <c r="C7350" s="2"/>
      <c r="D7350" s="2"/>
      <c r="E7350" s="2"/>
      <c r="F7350" s="2"/>
      <c r="G7350" s="3"/>
      <c r="H7350" s="3"/>
      <c r="I7350" s="2"/>
      <c r="J7350"/>
      <c r="K7350"/>
      <c r="L7350"/>
      <c r="M7350"/>
      <c r="N7350"/>
      <c r="O7350"/>
      <c r="P7350"/>
      <c r="Q7350"/>
      <c r="R7350"/>
      <c r="S7350"/>
      <c r="T7350"/>
      <c r="U7350"/>
      <c r="V7350" s="2"/>
    </row>
    <row r="7351" spans="2:22" x14ac:dyDescent="0.2">
      <c r="B7351" s="2"/>
      <c r="C7351" s="2"/>
      <c r="D7351" s="2"/>
      <c r="E7351" s="2"/>
      <c r="F7351" s="2"/>
      <c r="G7351" s="3"/>
      <c r="H7351" s="3"/>
      <c r="I7351" s="2"/>
      <c r="J7351"/>
      <c r="K7351"/>
      <c r="L7351"/>
      <c r="M7351"/>
      <c r="N7351"/>
      <c r="O7351"/>
      <c r="P7351"/>
      <c r="Q7351"/>
      <c r="R7351"/>
      <c r="S7351"/>
      <c r="T7351"/>
      <c r="U7351"/>
      <c r="V7351" s="2"/>
    </row>
    <row r="7352" spans="2:22" x14ac:dyDescent="0.2">
      <c r="B7352" s="2"/>
      <c r="C7352" s="2"/>
      <c r="D7352" s="2"/>
      <c r="E7352" s="2"/>
      <c r="F7352" s="2"/>
      <c r="G7352" s="3"/>
      <c r="H7352" s="3"/>
      <c r="I7352" s="2"/>
      <c r="J7352"/>
      <c r="K7352"/>
      <c r="L7352"/>
      <c r="M7352"/>
      <c r="N7352"/>
      <c r="O7352"/>
      <c r="P7352"/>
      <c r="Q7352"/>
      <c r="R7352"/>
      <c r="S7352"/>
      <c r="T7352"/>
      <c r="U7352"/>
      <c r="V7352" s="2"/>
    </row>
    <row r="7353" spans="2:22" x14ac:dyDescent="0.2">
      <c r="B7353" s="2"/>
      <c r="C7353" s="2"/>
      <c r="D7353" s="2"/>
      <c r="E7353" s="2"/>
      <c r="F7353" s="2"/>
      <c r="G7353" s="3"/>
      <c r="H7353" s="3"/>
      <c r="I7353" s="2"/>
      <c r="J7353"/>
      <c r="K7353"/>
      <c r="L7353"/>
      <c r="M7353"/>
      <c r="N7353"/>
      <c r="O7353"/>
      <c r="P7353"/>
      <c r="Q7353"/>
      <c r="R7353"/>
      <c r="S7353"/>
      <c r="T7353"/>
      <c r="U7353"/>
      <c r="V7353" s="2"/>
    </row>
    <row r="7354" spans="2:22" x14ac:dyDescent="0.2">
      <c r="B7354" s="2"/>
      <c r="C7354" s="2"/>
      <c r="D7354" s="2"/>
      <c r="E7354" s="2"/>
      <c r="F7354" s="2"/>
      <c r="G7354" s="3"/>
      <c r="H7354" s="3"/>
      <c r="I7354" s="2"/>
      <c r="J7354"/>
      <c r="K7354"/>
      <c r="L7354"/>
      <c r="M7354"/>
      <c r="N7354"/>
      <c r="O7354"/>
      <c r="P7354"/>
      <c r="Q7354"/>
      <c r="R7354"/>
      <c r="S7354"/>
      <c r="T7354"/>
      <c r="U7354"/>
      <c r="V7354" s="2"/>
    </row>
    <row r="7355" spans="2:22" x14ac:dyDescent="0.2">
      <c r="B7355" s="2"/>
      <c r="C7355" s="2"/>
      <c r="D7355" s="2"/>
      <c r="E7355" s="2"/>
      <c r="F7355" s="2"/>
      <c r="G7355" s="3"/>
      <c r="H7355" s="3"/>
      <c r="I7355" s="2"/>
      <c r="J7355"/>
      <c r="K7355"/>
      <c r="L7355"/>
      <c r="M7355"/>
      <c r="N7355"/>
      <c r="O7355"/>
      <c r="P7355"/>
      <c r="Q7355"/>
      <c r="R7355"/>
      <c r="S7355"/>
      <c r="T7355"/>
      <c r="U7355"/>
      <c r="V7355" s="2"/>
    </row>
    <row r="7356" spans="2:22" x14ac:dyDescent="0.2">
      <c r="B7356" s="2"/>
      <c r="C7356" s="2"/>
      <c r="D7356" s="2"/>
      <c r="E7356" s="2"/>
      <c r="F7356" s="2"/>
      <c r="G7356" s="3"/>
      <c r="H7356" s="3"/>
      <c r="I7356" s="2"/>
      <c r="J7356"/>
      <c r="K7356"/>
      <c r="L7356"/>
      <c r="M7356"/>
      <c r="N7356"/>
      <c r="O7356"/>
      <c r="P7356"/>
      <c r="Q7356"/>
      <c r="R7356"/>
      <c r="S7356"/>
      <c r="T7356"/>
      <c r="U7356"/>
      <c r="V7356" s="2"/>
    </row>
    <row r="7357" spans="2:22" x14ac:dyDescent="0.2">
      <c r="B7357" s="2"/>
      <c r="C7357" s="2"/>
      <c r="D7357" s="2"/>
      <c r="E7357" s="2"/>
      <c r="F7357" s="2"/>
      <c r="G7357" s="3"/>
      <c r="H7357" s="3"/>
      <c r="I7357" s="2"/>
      <c r="J7357"/>
      <c r="K7357"/>
      <c r="L7357"/>
      <c r="M7357"/>
      <c r="N7357"/>
      <c r="O7357"/>
      <c r="P7357"/>
      <c r="Q7357"/>
      <c r="R7357"/>
      <c r="S7357"/>
      <c r="T7357"/>
      <c r="U7357"/>
      <c r="V7357" s="2"/>
    </row>
    <row r="7358" spans="2:22" x14ac:dyDescent="0.2">
      <c r="B7358" s="2"/>
      <c r="C7358" s="2"/>
      <c r="D7358" s="2"/>
      <c r="E7358" s="2"/>
      <c r="F7358" s="2"/>
      <c r="G7358" s="3"/>
      <c r="H7358" s="3"/>
      <c r="I7358" s="2"/>
      <c r="J7358"/>
      <c r="K7358"/>
      <c r="L7358"/>
      <c r="M7358"/>
      <c r="N7358"/>
      <c r="O7358"/>
      <c r="P7358"/>
      <c r="Q7358"/>
      <c r="R7358"/>
      <c r="S7358"/>
      <c r="T7358"/>
      <c r="U7358"/>
      <c r="V7358" s="2"/>
    </row>
    <row r="7359" spans="2:22" x14ac:dyDescent="0.2">
      <c r="B7359" s="2"/>
      <c r="C7359" s="2"/>
      <c r="D7359" s="2"/>
      <c r="E7359" s="2"/>
      <c r="F7359" s="2"/>
      <c r="G7359" s="3"/>
      <c r="H7359" s="3"/>
      <c r="I7359" s="2"/>
      <c r="J7359"/>
      <c r="K7359"/>
      <c r="L7359"/>
      <c r="M7359"/>
      <c r="N7359"/>
      <c r="O7359"/>
      <c r="P7359"/>
      <c r="Q7359"/>
      <c r="R7359"/>
      <c r="S7359"/>
      <c r="T7359"/>
      <c r="U7359"/>
      <c r="V7359" s="2"/>
    </row>
    <row r="7360" spans="2:22" x14ac:dyDescent="0.2">
      <c r="B7360" s="2"/>
      <c r="C7360" s="2"/>
      <c r="D7360" s="2"/>
      <c r="E7360" s="2"/>
      <c r="F7360" s="2"/>
      <c r="G7360" s="3"/>
      <c r="H7360" s="3"/>
      <c r="I7360" s="2"/>
      <c r="J7360"/>
      <c r="K7360"/>
      <c r="L7360"/>
      <c r="M7360"/>
      <c r="N7360"/>
      <c r="O7360"/>
      <c r="P7360"/>
      <c r="Q7360"/>
      <c r="R7360"/>
      <c r="S7360"/>
      <c r="T7360"/>
      <c r="U7360"/>
      <c r="V7360" s="2"/>
    </row>
    <row r="7361" spans="2:22" x14ac:dyDescent="0.2">
      <c r="B7361" s="2"/>
      <c r="C7361" s="2"/>
      <c r="D7361" s="2"/>
      <c r="E7361" s="2"/>
      <c r="F7361" s="2"/>
      <c r="G7361" s="3"/>
      <c r="H7361" s="3"/>
      <c r="I7361" s="2"/>
      <c r="J7361"/>
      <c r="K7361"/>
      <c r="L7361"/>
      <c r="M7361"/>
      <c r="N7361"/>
      <c r="O7361"/>
      <c r="P7361"/>
      <c r="Q7361"/>
      <c r="R7361"/>
      <c r="S7361"/>
      <c r="T7361"/>
      <c r="U7361"/>
      <c r="V7361" s="2"/>
    </row>
    <row r="7362" spans="2:22" x14ac:dyDescent="0.2">
      <c r="B7362" s="2"/>
      <c r="C7362" s="2"/>
      <c r="D7362" s="2"/>
      <c r="E7362" s="2"/>
      <c r="F7362" s="2"/>
      <c r="G7362" s="3"/>
      <c r="H7362" s="3"/>
      <c r="I7362" s="2"/>
      <c r="J7362"/>
      <c r="K7362"/>
      <c r="L7362"/>
      <c r="M7362"/>
      <c r="N7362"/>
      <c r="O7362"/>
      <c r="P7362"/>
      <c r="Q7362"/>
      <c r="R7362"/>
      <c r="S7362"/>
      <c r="T7362"/>
      <c r="U7362"/>
      <c r="V7362" s="2"/>
    </row>
    <row r="7363" spans="2:22" x14ac:dyDescent="0.2">
      <c r="B7363" s="2"/>
      <c r="C7363" s="2"/>
      <c r="D7363" s="2"/>
      <c r="E7363" s="2"/>
      <c r="F7363" s="2"/>
      <c r="G7363" s="3"/>
      <c r="H7363" s="3"/>
      <c r="I7363" s="2"/>
      <c r="J7363"/>
      <c r="K7363"/>
      <c r="L7363"/>
      <c r="M7363"/>
      <c r="N7363"/>
      <c r="O7363"/>
      <c r="P7363"/>
      <c r="Q7363"/>
      <c r="R7363"/>
      <c r="S7363"/>
      <c r="T7363"/>
      <c r="U7363"/>
      <c r="V7363" s="2"/>
    </row>
    <row r="7364" spans="2:22" x14ac:dyDescent="0.2">
      <c r="B7364" s="2"/>
      <c r="C7364" s="2"/>
      <c r="D7364" s="2"/>
      <c r="E7364" s="2"/>
      <c r="F7364" s="2"/>
      <c r="G7364" s="3"/>
      <c r="H7364" s="3"/>
      <c r="I7364" s="2"/>
      <c r="J7364"/>
      <c r="K7364"/>
      <c r="L7364"/>
      <c r="M7364"/>
      <c r="N7364"/>
      <c r="O7364"/>
      <c r="P7364"/>
      <c r="Q7364"/>
      <c r="R7364"/>
      <c r="S7364"/>
      <c r="T7364"/>
      <c r="U7364"/>
      <c r="V7364" s="2"/>
    </row>
    <row r="7365" spans="2:22" x14ac:dyDescent="0.2">
      <c r="B7365" s="2"/>
      <c r="C7365" s="2"/>
      <c r="D7365" s="2"/>
      <c r="E7365" s="2"/>
      <c r="F7365" s="2"/>
      <c r="G7365" s="3"/>
      <c r="H7365" s="3"/>
      <c r="I7365" s="2"/>
      <c r="J7365"/>
      <c r="K7365"/>
      <c r="L7365"/>
      <c r="M7365"/>
      <c r="N7365"/>
      <c r="O7365"/>
      <c r="P7365"/>
      <c r="Q7365"/>
      <c r="R7365"/>
      <c r="S7365"/>
      <c r="T7365"/>
      <c r="U7365"/>
      <c r="V7365" s="2"/>
    </row>
    <row r="7366" spans="2:22" x14ac:dyDescent="0.2">
      <c r="B7366" s="2"/>
      <c r="C7366" s="2"/>
      <c r="D7366" s="2"/>
      <c r="E7366" s="2"/>
      <c r="F7366" s="2"/>
      <c r="G7366" s="3"/>
      <c r="H7366" s="3"/>
      <c r="I7366" s="2"/>
      <c r="J7366"/>
      <c r="K7366"/>
      <c r="L7366"/>
      <c r="M7366"/>
      <c r="N7366"/>
      <c r="O7366"/>
      <c r="P7366"/>
      <c r="Q7366"/>
      <c r="R7366"/>
      <c r="S7366"/>
      <c r="T7366"/>
      <c r="U7366"/>
      <c r="V7366" s="2"/>
    </row>
    <row r="7367" spans="2:22" x14ac:dyDescent="0.2">
      <c r="B7367" s="2"/>
      <c r="C7367" s="2"/>
      <c r="D7367" s="2"/>
      <c r="E7367" s="2"/>
      <c r="F7367" s="2"/>
      <c r="G7367" s="3"/>
      <c r="H7367" s="3"/>
      <c r="I7367" s="2"/>
      <c r="J7367"/>
      <c r="K7367"/>
      <c r="L7367"/>
      <c r="M7367"/>
      <c r="N7367"/>
      <c r="O7367"/>
      <c r="P7367"/>
      <c r="Q7367"/>
      <c r="R7367"/>
      <c r="S7367"/>
      <c r="T7367"/>
      <c r="U7367"/>
      <c r="V7367" s="2"/>
    </row>
    <row r="7368" spans="2:22" x14ac:dyDescent="0.2">
      <c r="B7368" s="2"/>
      <c r="C7368" s="2"/>
      <c r="D7368" s="2"/>
      <c r="E7368" s="2"/>
      <c r="F7368" s="2"/>
      <c r="G7368" s="3"/>
      <c r="H7368" s="3"/>
      <c r="I7368" s="2"/>
      <c r="J7368"/>
      <c r="K7368"/>
      <c r="L7368"/>
      <c r="M7368"/>
      <c r="N7368"/>
      <c r="O7368"/>
      <c r="P7368"/>
      <c r="Q7368"/>
      <c r="R7368"/>
      <c r="S7368"/>
      <c r="T7368"/>
      <c r="U7368"/>
      <c r="V7368" s="2"/>
    </row>
    <row r="7369" spans="2:22" x14ac:dyDescent="0.2">
      <c r="B7369" s="2"/>
      <c r="C7369" s="2"/>
      <c r="D7369" s="2"/>
      <c r="E7369" s="2"/>
      <c r="F7369" s="2"/>
      <c r="G7369" s="3"/>
      <c r="H7369" s="3"/>
      <c r="I7369" s="2"/>
      <c r="J7369"/>
      <c r="K7369"/>
      <c r="L7369"/>
      <c r="M7369"/>
      <c r="N7369"/>
      <c r="O7369"/>
      <c r="P7369"/>
      <c r="Q7369"/>
      <c r="R7369"/>
      <c r="S7369"/>
      <c r="T7369"/>
      <c r="U7369"/>
      <c r="V7369" s="2"/>
    </row>
    <row r="7370" spans="2:22" x14ac:dyDescent="0.2">
      <c r="B7370" s="2"/>
      <c r="C7370" s="2"/>
      <c r="D7370" s="2"/>
      <c r="E7370" s="2"/>
      <c r="F7370" s="2"/>
      <c r="G7370" s="3"/>
      <c r="H7370" s="3"/>
      <c r="I7370" s="2"/>
      <c r="J7370"/>
      <c r="K7370"/>
      <c r="L7370"/>
      <c r="M7370"/>
      <c r="N7370"/>
      <c r="O7370"/>
      <c r="P7370"/>
      <c r="Q7370"/>
      <c r="R7370"/>
      <c r="S7370"/>
      <c r="T7370"/>
      <c r="U7370"/>
      <c r="V7370" s="2"/>
    </row>
    <row r="7371" spans="2:22" x14ac:dyDescent="0.2">
      <c r="B7371" s="2"/>
      <c r="C7371" s="2"/>
      <c r="D7371" s="2"/>
      <c r="E7371" s="2"/>
      <c r="F7371" s="2"/>
      <c r="G7371" s="3"/>
      <c r="H7371" s="3"/>
      <c r="I7371" s="2"/>
      <c r="J7371"/>
      <c r="K7371"/>
      <c r="L7371"/>
      <c r="M7371"/>
      <c r="N7371"/>
      <c r="O7371"/>
      <c r="P7371"/>
      <c r="Q7371"/>
      <c r="R7371"/>
      <c r="S7371"/>
      <c r="T7371"/>
      <c r="U7371"/>
      <c r="V7371" s="2"/>
    </row>
    <row r="7372" spans="2:22" x14ac:dyDescent="0.2">
      <c r="B7372" s="2"/>
      <c r="C7372" s="2"/>
      <c r="D7372" s="2"/>
      <c r="E7372" s="2"/>
      <c r="F7372" s="2"/>
      <c r="G7372" s="3"/>
      <c r="H7372" s="3"/>
      <c r="I7372" s="2"/>
      <c r="J7372"/>
      <c r="K7372"/>
      <c r="L7372"/>
      <c r="M7372"/>
      <c r="N7372"/>
      <c r="O7372"/>
      <c r="P7372"/>
      <c r="Q7372"/>
      <c r="R7372"/>
      <c r="S7372"/>
      <c r="T7372"/>
      <c r="U7372"/>
      <c r="V7372" s="2"/>
    </row>
    <row r="7373" spans="2:22" x14ac:dyDescent="0.2">
      <c r="B7373" s="2"/>
      <c r="C7373" s="2"/>
      <c r="D7373" s="2"/>
      <c r="E7373" s="2"/>
      <c r="F7373" s="2"/>
      <c r="G7373" s="3"/>
      <c r="H7373" s="3"/>
      <c r="I7373" s="2"/>
      <c r="J7373"/>
      <c r="K7373"/>
      <c r="L7373"/>
      <c r="M7373"/>
      <c r="N7373"/>
      <c r="O7373"/>
      <c r="P7373"/>
      <c r="Q7373"/>
      <c r="R7373"/>
      <c r="S7373"/>
      <c r="T7373"/>
      <c r="U7373"/>
      <c r="V7373" s="2"/>
    </row>
    <row r="7374" spans="2:22" x14ac:dyDescent="0.2">
      <c r="B7374" s="2"/>
      <c r="C7374" s="2"/>
      <c r="D7374" s="2"/>
      <c r="E7374" s="2"/>
      <c r="F7374" s="2"/>
      <c r="G7374" s="3"/>
      <c r="H7374" s="3"/>
      <c r="I7374" s="2"/>
      <c r="J7374"/>
      <c r="K7374"/>
      <c r="L7374"/>
      <c r="M7374"/>
      <c r="N7374"/>
      <c r="O7374"/>
      <c r="P7374"/>
      <c r="Q7374"/>
      <c r="R7374"/>
      <c r="S7374"/>
      <c r="T7374"/>
      <c r="U7374"/>
      <c r="V7374" s="2"/>
    </row>
    <row r="7375" spans="2:22" x14ac:dyDescent="0.2">
      <c r="B7375" s="2"/>
      <c r="C7375" s="2"/>
      <c r="D7375" s="2"/>
      <c r="E7375" s="2"/>
      <c r="F7375" s="2"/>
      <c r="G7375" s="3"/>
      <c r="H7375" s="3"/>
      <c r="I7375" s="2"/>
      <c r="J7375"/>
      <c r="K7375"/>
      <c r="L7375"/>
      <c r="M7375"/>
      <c r="N7375"/>
      <c r="O7375"/>
      <c r="P7375"/>
      <c r="Q7375"/>
      <c r="R7375"/>
      <c r="S7375"/>
      <c r="T7375"/>
      <c r="U7375"/>
      <c r="V7375" s="2"/>
    </row>
    <row r="7376" spans="2:22" x14ac:dyDescent="0.2">
      <c r="B7376" s="2"/>
      <c r="C7376" s="2"/>
      <c r="D7376" s="2"/>
      <c r="E7376" s="2"/>
      <c r="F7376" s="2"/>
      <c r="G7376" s="3"/>
      <c r="H7376" s="3"/>
      <c r="I7376" s="2"/>
      <c r="J7376"/>
      <c r="K7376"/>
      <c r="L7376"/>
      <c r="M7376"/>
      <c r="N7376"/>
      <c r="O7376"/>
      <c r="P7376"/>
      <c r="Q7376"/>
      <c r="R7376"/>
      <c r="S7376"/>
      <c r="T7376"/>
      <c r="U7376"/>
      <c r="V7376" s="2"/>
    </row>
    <row r="7377" spans="2:22" x14ac:dyDescent="0.2">
      <c r="B7377" s="2"/>
      <c r="C7377" s="2"/>
      <c r="D7377" s="2"/>
      <c r="E7377" s="2"/>
      <c r="F7377" s="2"/>
      <c r="G7377" s="3"/>
      <c r="H7377" s="3"/>
      <c r="I7377" s="2"/>
      <c r="J7377"/>
      <c r="K7377"/>
      <c r="L7377"/>
      <c r="M7377"/>
      <c r="N7377"/>
      <c r="O7377"/>
      <c r="P7377"/>
      <c r="Q7377"/>
      <c r="R7377"/>
      <c r="S7377"/>
      <c r="T7377"/>
      <c r="U7377"/>
      <c r="V7377" s="2"/>
    </row>
    <row r="7378" spans="2:22" x14ac:dyDescent="0.2">
      <c r="B7378" s="2"/>
      <c r="C7378" s="2"/>
      <c r="D7378" s="2"/>
      <c r="E7378" s="2"/>
      <c r="F7378" s="2"/>
      <c r="G7378" s="3"/>
      <c r="H7378" s="3"/>
      <c r="I7378" s="2"/>
      <c r="J7378"/>
      <c r="K7378"/>
      <c r="L7378"/>
      <c r="M7378"/>
      <c r="N7378"/>
      <c r="O7378"/>
      <c r="P7378"/>
      <c r="Q7378"/>
      <c r="R7378"/>
      <c r="S7378"/>
      <c r="T7378"/>
      <c r="U7378"/>
      <c r="V7378" s="2"/>
    </row>
    <row r="7379" spans="2:22" x14ac:dyDescent="0.2">
      <c r="B7379" s="2"/>
      <c r="C7379" s="2"/>
      <c r="D7379" s="2"/>
      <c r="E7379" s="2"/>
      <c r="F7379" s="2"/>
      <c r="G7379" s="3"/>
      <c r="H7379" s="3"/>
      <c r="I7379" s="2"/>
      <c r="J7379"/>
      <c r="K7379"/>
      <c r="L7379"/>
      <c r="M7379"/>
      <c r="N7379"/>
      <c r="O7379"/>
      <c r="P7379"/>
      <c r="Q7379"/>
      <c r="R7379"/>
      <c r="S7379"/>
      <c r="T7379"/>
      <c r="U7379"/>
      <c r="V7379" s="2"/>
    </row>
    <row r="7380" spans="2:22" x14ac:dyDescent="0.2">
      <c r="B7380" s="2"/>
      <c r="C7380" s="2"/>
      <c r="D7380" s="2"/>
      <c r="E7380" s="2"/>
      <c r="F7380" s="2"/>
      <c r="G7380" s="3"/>
      <c r="H7380" s="3"/>
      <c r="I7380" s="2"/>
      <c r="J7380"/>
      <c r="K7380"/>
      <c r="L7380"/>
      <c r="M7380"/>
      <c r="N7380"/>
      <c r="O7380"/>
      <c r="P7380"/>
      <c r="Q7380"/>
      <c r="R7380"/>
      <c r="S7380"/>
      <c r="T7380"/>
      <c r="U7380"/>
      <c r="V7380" s="2"/>
    </row>
    <row r="7381" spans="2:22" x14ac:dyDescent="0.2">
      <c r="B7381" s="2"/>
      <c r="C7381" s="2"/>
      <c r="D7381" s="2"/>
      <c r="E7381" s="2"/>
      <c r="F7381" s="2"/>
      <c r="G7381" s="3"/>
      <c r="H7381" s="3"/>
      <c r="I7381" s="2"/>
      <c r="J7381"/>
      <c r="K7381"/>
      <c r="L7381"/>
      <c r="M7381"/>
      <c r="N7381"/>
      <c r="O7381"/>
      <c r="P7381"/>
      <c r="Q7381"/>
      <c r="R7381"/>
      <c r="S7381"/>
      <c r="T7381"/>
      <c r="U7381"/>
      <c r="V7381" s="2"/>
    </row>
    <row r="7382" spans="2:22" x14ac:dyDescent="0.2">
      <c r="B7382" s="2"/>
      <c r="C7382" s="2"/>
      <c r="D7382" s="2"/>
      <c r="E7382" s="2"/>
      <c r="F7382" s="2"/>
      <c r="G7382" s="3"/>
      <c r="H7382" s="3"/>
      <c r="I7382" s="2"/>
      <c r="J7382"/>
      <c r="K7382"/>
      <c r="L7382"/>
      <c r="M7382"/>
      <c r="N7382"/>
      <c r="O7382"/>
      <c r="P7382"/>
      <c r="Q7382"/>
      <c r="R7382"/>
      <c r="S7382"/>
      <c r="T7382"/>
      <c r="U7382"/>
      <c r="V7382" s="2"/>
    </row>
    <row r="7383" spans="2:22" x14ac:dyDescent="0.2">
      <c r="B7383" s="2"/>
      <c r="C7383" s="2"/>
      <c r="D7383" s="2"/>
      <c r="E7383" s="2"/>
      <c r="F7383" s="2"/>
      <c r="G7383" s="3"/>
      <c r="H7383" s="3"/>
      <c r="I7383" s="2"/>
      <c r="J7383"/>
      <c r="K7383"/>
      <c r="L7383"/>
      <c r="M7383"/>
      <c r="N7383"/>
      <c r="O7383"/>
      <c r="P7383"/>
      <c r="Q7383"/>
      <c r="R7383"/>
      <c r="S7383"/>
      <c r="T7383"/>
      <c r="U7383"/>
      <c r="V7383" s="2"/>
    </row>
    <row r="7384" spans="2:22" x14ac:dyDescent="0.2">
      <c r="B7384" s="2"/>
      <c r="C7384" s="2"/>
      <c r="D7384" s="2"/>
      <c r="E7384" s="2"/>
      <c r="F7384" s="2"/>
      <c r="G7384" s="3"/>
      <c r="H7384" s="3"/>
      <c r="I7384" s="2"/>
      <c r="J7384"/>
      <c r="K7384"/>
      <c r="L7384"/>
      <c r="M7384"/>
      <c r="N7384"/>
      <c r="O7384"/>
      <c r="P7384"/>
      <c r="Q7384"/>
      <c r="R7384"/>
      <c r="S7384"/>
      <c r="T7384"/>
      <c r="U7384"/>
      <c r="V7384" s="2"/>
    </row>
    <row r="7385" spans="2:22" x14ac:dyDescent="0.2">
      <c r="B7385" s="2"/>
      <c r="C7385" s="2"/>
      <c r="D7385" s="2"/>
      <c r="E7385" s="2"/>
      <c r="F7385" s="2"/>
      <c r="G7385" s="3"/>
      <c r="H7385" s="3"/>
      <c r="I7385" s="2"/>
      <c r="J7385"/>
      <c r="K7385"/>
      <c r="L7385"/>
      <c r="M7385"/>
      <c r="N7385"/>
      <c r="O7385"/>
      <c r="P7385"/>
      <c r="Q7385"/>
      <c r="R7385"/>
      <c r="S7385"/>
      <c r="T7385"/>
      <c r="U7385"/>
      <c r="V7385" s="2"/>
    </row>
    <row r="7386" spans="2:22" x14ac:dyDescent="0.2">
      <c r="B7386" s="2"/>
      <c r="C7386" s="2"/>
      <c r="D7386" s="2"/>
      <c r="E7386" s="2"/>
      <c r="F7386" s="2"/>
      <c r="G7386" s="3"/>
      <c r="H7386" s="3"/>
      <c r="I7386" s="2"/>
      <c r="J7386"/>
      <c r="K7386"/>
      <c r="L7386"/>
      <c r="M7386"/>
      <c r="N7386"/>
      <c r="O7386"/>
      <c r="P7386"/>
      <c r="Q7386"/>
      <c r="R7386"/>
      <c r="S7386"/>
      <c r="T7386"/>
      <c r="U7386"/>
      <c r="V7386" s="2"/>
    </row>
    <row r="7387" spans="2:22" x14ac:dyDescent="0.2">
      <c r="B7387" s="2"/>
      <c r="C7387" s="2"/>
      <c r="D7387" s="2"/>
      <c r="E7387" s="2"/>
      <c r="F7387" s="2"/>
      <c r="G7387" s="3"/>
      <c r="H7387" s="3"/>
      <c r="I7387" s="2"/>
      <c r="J7387"/>
      <c r="K7387"/>
      <c r="L7387"/>
      <c r="M7387"/>
      <c r="N7387"/>
      <c r="O7387"/>
      <c r="P7387"/>
      <c r="Q7387"/>
      <c r="R7387"/>
      <c r="S7387"/>
      <c r="T7387"/>
      <c r="U7387"/>
      <c r="V7387" s="2"/>
    </row>
    <row r="7388" spans="2:22" x14ac:dyDescent="0.2">
      <c r="B7388" s="2"/>
      <c r="C7388" s="2"/>
      <c r="D7388" s="2"/>
      <c r="E7388" s="2"/>
      <c r="F7388" s="2"/>
      <c r="G7388" s="3"/>
      <c r="H7388" s="3"/>
      <c r="I7388" s="2"/>
      <c r="J7388"/>
      <c r="K7388"/>
      <c r="L7388"/>
      <c r="M7388"/>
      <c r="N7388"/>
      <c r="O7388"/>
      <c r="P7388"/>
      <c r="Q7388"/>
      <c r="R7388"/>
      <c r="S7388"/>
      <c r="T7388"/>
      <c r="U7388"/>
      <c r="V7388" s="2"/>
    </row>
    <row r="7389" spans="2:22" x14ac:dyDescent="0.2">
      <c r="B7389" s="2"/>
      <c r="C7389" s="2"/>
      <c r="D7389" s="2"/>
      <c r="E7389" s="2"/>
      <c r="F7389" s="2"/>
      <c r="G7389" s="3"/>
      <c r="H7389" s="3"/>
      <c r="I7389" s="2"/>
      <c r="J7389"/>
      <c r="K7389"/>
      <c r="L7389"/>
      <c r="M7389"/>
      <c r="N7389"/>
      <c r="O7389"/>
      <c r="P7389"/>
      <c r="Q7389"/>
      <c r="R7389"/>
      <c r="S7389"/>
      <c r="T7389"/>
      <c r="U7389"/>
      <c r="V7389" s="2"/>
    </row>
    <row r="7390" spans="2:22" x14ac:dyDescent="0.2">
      <c r="B7390" s="2"/>
      <c r="C7390" s="2"/>
      <c r="D7390" s="2"/>
      <c r="E7390" s="2"/>
      <c r="F7390" s="2"/>
      <c r="G7390" s="3"/>
      <c r="H7390" s="3"/>
      <c r="I7390" s="2"/>
      <c r="J7390"/>
      <c r="K7390"/>
      <c r="L7390"/>
      <c r="M7390"/>
      <c r="N7390"/>
      <c r="O7390"/>
      <c r="P7390"/>
      <c r="Q7390"/>
      <c r="R7390"/>
      <c r="S7390"/>
      <c r="T7390"/>
      <c r="U7390"/>
      <c r="V7390" s="2"/>
    </row>
    <row r="7391" spans="2:22" x14ac:dyDescent="0.2">
      <c r="B7391" s="2"/>
      <c r="C7391" s="2"/>
      <c r="D7391" s="2"/>
      <c r="E7391" s="2"/>
      <c r="F7391" s="2"/>
      <c r="G7391" s="3"/>
      <c r="H7391" s="3"/>
      <c r="I7391" s="2"/>
      <c r="J7391"/>
      <c r="K7391"/>
      <c r="L7391"/>
      <c r="M7391"/>
      <c r="N7391"/>
      <c r="O7391"/>
      <c r="P7391"/>
      <c r="Q7391"/>
      <c r="R7391"/>
      <c r="S7391"/>
      <c r="T7391"/>
      <c r="U7391"/>
      <c r="V7391" s="2"/>
    </row>
    <row r="7392" spans="2:22" x14ac:dyDescent="0.2">
      <c r="B7392" s="2"/>
      <c r="C7392" s="2"/>
      <c r="D7392" s="2"/>
      <c r="E7392" s="2"/>
      <c r="F7392" s="2"/>
      <c r="G7392" s="3"/>
      <c r="H7392" s="3"/>
      <c r="I7392" s="2"/>
      <c r="J7392"/>
      <c r="K7392"/>
      <c r="L7392"/>
      <c r="M7392"/>
      <c r="N7392"/>
      <c r="O7392"/>
      <c r="P7392"/>
      <c r="Q7392"/>
      <c r="R7392"/>
      <c r="S7392"/>
      <c r="T7392"/>
      <c r="U7392"/>
      <c r="V7392" s="2"/>
    </row>
    <row r="7393" spans="2:22" x14ac:dyDescent="0.2">
      <c r="B7393" s="2"/>
      <c r="C7393" s="2"/>
      <c r="D7393" s="2"/>
      <c r="E7393" s="2"/>
      <c r="F7393" s="2"/>
      <c r="G7393" s="3"/>
      <c r="H7393" s="3"/>
      <c r="I7393" s="2"/>
      <c r="J7393"/>
      <c r="K7393"/>
      <c r="L7393"/>
      <c r="M7393"/>
      <c r="N7393"/>
      <c r="O7393"/>
      <c r="P7393"/>
      <c r="Q7393"/>
      <c r="R7393"/>
      <c r="S7393"/>
      <c r="T7393"/>
      <c r="U7393"/>
      <c r="V7393" s="2"/>
    </row>
    <row r="7394" spans="2:22" x14ac:dyDescent="0.2">
      <c r="B7394" s="2"/>
      <c r="C7394" s="2"/>
      <c r="D7394" s="2"/>
      <c r="E7394" s="2"/>
      <c r="F7394" s="2"/>
      <c r="G7394" s="3"/>
      <c r="H7394" s="3"/>
      <c r="I7394" s="2"/>
      <c r="J7394"/>
      <c r="K7394"/>
      <c r="L7394"/>
      <c r="M7394"/>
      <c r="N7394"/>
      <c r="O7394"/>
      <c r="P7394"/>
      <c r="Q7394"/>
      <c r="R7394"/>
      <c r="S7394"/>
      <c r="T7394"/>
      <c r="U7394"/>
      <c r="V7394" s="2"/>
    </row>
    <row r="7395" spans="2:22" x14ac:dyDescent="0.2">
      <c r="B7395" s="2"/>
      <c r="C7395" s="2"/>
      <c r="D7395" s="2"/>
      <c r="E7395" s="2"/>
      <c r="F7395" s="2"/>
      <c r="G7395" s="3"/>
      <c r="H7395" s="3"/>
      <c r="I7395" s="2"/>
      <c r="J7395"/>
      <c r="K7395"/>
      <c r="L7395"/>
      <c r="M7395"/>
      <c r="N7395"/>
      <c r="O7395"/>
      <c r="P7395"/>
      <c r="Q7395"/>
      <c r="R7395"/>
      <c r="S7395"/>
      <c r="T7395"/>
      <c r="U7395"/>
      <c r="V7395" s="2"/>
    </row>
    <row r="7396" spans="2:22" x14ac:dyDescent="0.2">
      <c r="B7396" s="2"/>
      <c r="C7396" s="2"/>
      <c r="D7396" s="2"/>
      <c r="E7396" s="2"/>
      <c r="F7396" s="2"/>
      <c r="G7396" s="3"/>
      <c r="H7396" s="3"/>
      <c r="I7396" s="2"/>
      <c r="J7396"/>
      <c r="K7396"/>
      <c r="L7396"/>
      <c r="M7396"/>
      <c r="N7396"/>
      <c r="O7396"/>
      <c r="P7396"/>
      <c r="Q7396"/>
      <c r="R7396"/>
      <c r="S7396"/>
      <c r="T7396"/>
      <c r="U7396"/>
      <c r="V7396" s="2"/>
    </row>
    <row r="7397" spans="2:22" x14ac:dyDescent="0.2">
      <c r="B7397" s="2"/>
      <c r="C7397" s="2"/>
      <c r="D7397" s="2"/>
      <c r="E7397" s="2"/>
      <c r="F7397" s="2"/>
      <c r="G7397" s="3"/>
      <c r="H7397" s="3"/>
      <c r="I7397" s="2"/>
      <c r="J7397"/>
      <c r="K7397"/>
      <c r="L7397"/>
      <c r="M7397"/>
      <c r="N7397"/>
      <c r="O7397"/>
      <c r="P7397"/>
      <c r="Q7397"/>
      <c r="R7397"/>
      <c r="S7397"/>
      <c r="T7397"/>
      <c r="U7397"/>
      <c r="V7397" s="2"/>
    </row>
    <row r="7398" spans="2:22" x14ac:dyDescent="0.2">
      <c r="B7398" s="2"/>
      <c r="C7398" s="2"/>
      <c r="D7398" s="2"/>
      <c r="E7398" s="2"/>
      <c r="F7398" s="2"/>
      <c r="G7398" s="3"/>
      <c r="H7398" s="3"/>
      <c r="I7398" s="2"/>
      <c r="J7398"/>
      <c r="K7398"/>
      <c r="L7398"/>
      <c r="M7398"/>
      <c r="N7398"/>
      <c r="O7398"/>
      <c r="P7398"/>
      <c r="Q7398"/>
      <c r="R7398"/>
      <c r="S7398"/>
      <c r="T7398"/>
      <c r="U7398"/>
      <c r="V7398" s="2"/>
    </row>
    <row r="7399" spans="2:22" x14ac:dyDescent="0.2">
      <c r="B7399" s="2"/>
      <c r="C7399" s="2"/>
      <c r="D7399" s="2"/>
      <c r="E7399" s="2"/>
      <c r="F7399" s="2"/>
      <c r="G7399" s="3"/>
      <c r="H7399" s="3"/>
      <c r="I7399" s="2"/>
      <c r="J7399"/>
      <c r="K7399"/>
      <c r="L7399"/>
      <c r="M7399"/>
      <c r="N7399"/>
      <c r="O7399"/>
      <c r="P7399"/>
      <c r="Q7399"/>
      <c r="R7399"/>
      <c r="S7399"/>
      <c r="T7399"/>
      <c r="U7399"/>
      <c r="V7399" s="2"/>
    </row>
    <row r="7400" spans="2:22" x14ac:dyDescent="0.2">
      <c r="B7400" s="2"/>
      <c r="C7400" s="2"/>
      <c r="D7400" s="2"/>
      <c r="E7400" s="2"/>
      <c r="F7400" s="2"/>
      <c r="G7400" s="3"/>
      <c r="H7400" s="3"/>
      <c r="I7400" s="2"/>
      <c r="J7400"/>
      <c r="K7400"/>
      <c r="L7400"/>
      <c r="M7400"/>
      <c r="N7400"/>
      <c r="O7400"/>
      <c r="P7400"/>
      <c r="Q7400"/>
      <c r="R7400"/>
      <c r="S7400"/>
      <c r="T7400"/>
      <c r="U7400"/>
      <c r="V7400" s="2"/>
    </row>
    <row r="7401" spans="2:22" x14ac:dyDescent="0.2">
      <c r="B7401" s="2"/>
      <c r="C7401" s="2"/>
      <c r="D7401" s="2"/>
      <c r="E7401" s="2"/>
      <c r="F7401" s="2"/>
      <c r="G7401" s="3"/>
      <c r="H7401" s="3"/>
      <c r="I7401" s="2"/>
      <c r="J7401"/>
      <c r="K7401"/>
      <c r="L7401"/>
      <c r="M7401"/>
      <c r="N7401"/>
      <c r="O7401"/>
      <c r="P7401"/>
      <c r="Q7401"/>
      <c r="R7401"/>
      <c r="S7401"/>
      <c r="T7401"/>
      <c r="U7401"/>
      <c r="V7401" s="2"/>
    </row>
    <row r="7402" spans="2:22" x14ac:dyDescent="0.2">
      <c r="B7402" s="2"/>
      <c r="C7402" s="2"/>
      <c r="D7402" s="2"/>
      <c r="E7402" s="2"/>
      <c r="F7402" s="2"/>
      <c r="G7402" s="3"/>
      <c r="H7402" s="3"/>
      <c r="I7402" s="2"/>
      <c r="J7402"/>
      <c r="K7402"/>
      <c r="L7402"/>
      <c r="M7402"/>
      <c r="N7402"/>
      <c r="O7402"/>
      <c r="P7402"/>
      <c r="Q7402"/>
      <c r="R7402"/>
      <c r="S7402"/>
      <c r="T7402"/>
      <c r="U7402"/>
      <c r="V7402" s="2"/>
    </row>
    <row r="7403" spans="2:22" x14ac:dyDescent="0.2">
      <c r="B7403" s="2"/>
      <c r="C7403" s="2"/>
      <c r="D7403" s="2"/>
      <c r="E7403" s="2"/>
      <c r="F7403" s="2"/>
      <c r="G7403" s="3"/>
      <c r="H7403" s="3"/>
      <c r="I7403" s="2"/>
      <c r="J7403"/>
      <c r="K7403"/>
      <c r="L7403"/>
      <c r="M7403"/>
      <c r="N7403"/>
      <c r="O7403"/>
      <c r="P7403"/>
      <c r="Q7403"/>
      <c r="R7403"/>
      <c r="S7403"/>
      <c r="T7403"/>
      <c r="U7403"/>
      <c r="V7403" s="2"/>
    </row>
    <row r="7404" spans="2:22" x14ac:dyDescent="0.2">
      <c r="B7404" s="2"/>
      <c r="C7404" s="2"/>
      <c r="D7404" s="2"/>
      <c r="E7404" s="2"/>
      <c r="F7404" s="2"/>
      <c r="G7404" s="3"/>
      <c r="H7404" s="3"/>
      <c r="I7404" s="2"/>
      <c r="J7404"/>
      <c r="K7404"/>
      <c r="L7404"/>
      <c r="M7404"/>
      <c r="N7404"/>
      <c r="O7404"/>
      <c r="P7404"/>
      <c r="Q7404"/>
      <c r="R7404"/>
      <c r="S7404"/>
      <c r="T7404"/>
      <c r="U7404"/>
      <c r="V7404" s="2"/>
    </row>
    <row r="7405" spans="2:22" x14ac:dyDescent="0.2">
      <c r="B7405" s="2"/>
      <c r="C7405" s="2"/>
      <c r="D7405" s="2"/>
      <c r="E7405" s="2"/>
      <c r="F7405" s="2"/>
      <c r="G7405" s="3"/>
      <c r="H7405" s="3"/>
      <c r="I7405" s="2"/>
      <c r="J7405"/>
      <c r="K7405"/>
      <c r="L7405"/>
      <c r="M7405"/>
      <c r="N7405"/>
      <c r="O7405"/>
      <c r="P7405"/>
      <c r="Q7405"/>
      <c r="R7405"/>
      <c r="S7405"/>
      <c r="T7405"/>
      <c r="U7405"/>
      <c r="V7405" s="2"/>
    </row>
    <row r="7406" spans="2:22" x14ac:dyDescent="0.2">
      <c r="B7406" s="2"/>
      <c r="C7406" s="2"/>
      <c r="D7406" s="2"/>
      <c r="E7406" s="2"/>
      <c r="F7406" s="2"/>
      <c r="G7406" s="3"/>
      <c r="H7406" s="3"/>
      <c r="I7406" s="2"/>
      <c r="J7406"/>
      <c r="K7406"/>
      <c r="L7406"/>
      <c r="M7406"/>
      <c r="N7406"/>
      <c r="O7406"/>
      <c r="P7406"/>
      <c r="Q7406"/>
      <c r="R7406"/>
      <c r="S7406"/>
      <c r="T7406"/>
      <c r="U7406"/>
      <c r="V7406" s="2"/>
    </row>
    <row r="7407" spans="2:22" x14ac:dyDescent="0.2">
      <c r="B7407" s="2"/>
      <c r="C7407" s="2"/>
      <c r="D7407" s="2"/>
      <c r="E7407" s="2"/>
      <c r="F7407" s="2"/>
      <c r="G7407" s="3"/>
      <c r="H7407" s="3"/>
      <c r="I7407" s="2"/>
      <c r="J7407"/>
      <c r="K7407"/>
      <c r="L7407"/>
      <c r="M7407"/>
      <c r="N7407"/>
      <c r="O7407"/>
      <c r="P7407"/>
      <c r="Q7407"/>
      <c r="R7407"/>
      <c r="S7407"/>
      <c r="T7407"/>
      <c r="U7407"/>
      <c r="V7407" s="2"/>
    </row>
    <row r="7408" spans="2:22" x14ac:dyDescent="0.2">
      <c r="B7408" s="2"/>
      <c r="C7408" s="2"/>
      <c r="D7408" s="2"/>
      <c r="E7408" s="2"/>
      <c r="F7408" s="2"/>
      <c r="G7408" s="3"/>
      <c r="H7408" s="3"/>
      <c r="I7408" s="2"/>
      <c r="J7408"/>
      <c r="K7408"/>
      <c r="L7408"/>
      <c r="M7408"/>
      <c r="N7408"/>
      <c r="O7408"/>
      <c r="P7408"/>
      <c r="Q7408"/>
      <c r="R7408"/>
      <c r="S7408"/>
      <c r="T7408"/>
      <c r="U7408"/>
      <c r="V7408" s="2"/>
    </row>
    <row r="7409" spans="2:22" x14ac:dyDescent="0.2">
      <c r="B7409" s="2"/>
      <c r="C7409" s="2"/>
      <c r="D7409" s="2"/>
      <c r="E7409" s="2"/>
      <c r="F7409" s="2"/>
      <c r="G7409" s="3"/>
      <c r="H7409" s="3"/>
      <c r="I7409" s="2"/>
      <c r="J7409"/>
      <c r="K7409"/>
      <c r="L7409"/>
      <c r="M7409"/>
      <c r="N7409"/>
      <c r="O7409"/>
      <c r="P7409"/>
      <c r="Q7409"/>
      <c r="R7409"/>
      <c r="S7409"/>
      <c r="T7409"/>
      <c r="U7409"/>
      <c r="V7409" s="2"/>
    </row>
    <row r="7410" spans="2:22" x14ac:dyDescent="0.2">
      <c r="B7410" s="2"/>
      <c r="C7410" s="2"/>
      <c r="D7410" s="2"/>
      <c r="E7410" s="2"/>
      <c r="F7410" s="2"/>
      <c r="G7410" s="3"/>
      <c r="H7410" s="3"/>
      <c r="I7410" s="2"/>
      <c r="J7410"/>
      <c r="K7410"/>
      <c r="L7410"/>
      <c r="M7410"/>
      <c r="N7410"/>
      <c r="O7410"/>
      <c r="P7410"/>
      <c r="Q7410"/>
      <c r="R7410"/>
      <c r="S7410"/>
      <c r="T7410"/>
      <c r="U7410"/>
      <c r="V7410" s="2"/>
    </row>
    <row r="7411" spans="2:22" x14ac:dyDescent="0.2">
      <c r="B7411" s="2"/>
      <c r="C7411" s="2"/>
      <c r="D7411" s="2"/>
      <c r="E7411" s="2"/>
      <c r="F7411" s="2"/>
      <c r="G7411" s="3"/>
      <c r="H7411" s="3"/>
      <c r="I7411" s="2"/>
      <c r="J7411"/>
      <c r="K7411"/>
      <c r="L7411"/>
      <c r="M7411"/>
      <c r="N7411"/>
      <c r="O7411"/>
      <c r="P7411"/>
      <c r="Q7411"/>
      <c r="R7411"/>
      <c r="S7411"/>
      <c r="T7411"/>
      <c r="U7411"/>
      <c r="V7411" s="2"/>
    </row>
    <row r="7412" spans="2:22" x14ac:dyDescent="0.2">
      <c r="B7412" s="2"/>
      <c r="C7412" s="2"/>
      <c r="D7412" s="2"/>
      <c r="E7412" s="2"/>
      <c r="F7412" s="2"/>
      <c r="G7412" s="3"/>
      <c r="H7412" s="3"/>
      <c r="I7412" s="2"/>
      <c r="J7412"/>
      <c r="K7412"/>
      <c r="L7412"/>
      <c r="M7412"/>
      <c r="N7412"/>
      <c r="O7412"/>
      <c r="P7412"/>
      <c r="Q7412"/>
      <c r="R7412"/>
      <c r="S7412"/>
      <c r="T7412"/>
      <c r="U7412"/>
      <c r="V7412" s="2"/>
    </row>
    <row r="7413" spans="2:22" x14ac:dyDescent="0.2">
      <c r="B7413" s="2"/>
      <c r="C7413" s="2"/>
      <c r="D7413" s="2"/>
      <c r="E7413" s="2"/>
      <c r="F7413" s="2"/>
      <c r="G7413" s="3"/>
      <c r="H7413" s="3"/>
      <c r="I7413" s="2"/>
      <c r="J7413"/>
      <c r="K7413"/>
      <c r="L7413"/>
      <c r="M7413"/>
      <c r="N7413"/>
      <c r="O7413"/>
      <c r="P7413"/>
      <c r="Q7413"/>
      <c r="R7413"/>
      <c r="S7413"/>
      <c r="T7413"/>
      <c r="U7413"/>
      <c r="V7413" s="2"/>
    </row>
    <row r="7414" spans="2:22" x14ac:dyDescent="0.2">
      <c r="B7414" s="2"/>
      <c r="C7414" s="2"/>
      <c r="D7414" s="2"/>
      <c r="E7414" s="2"/>
      <c r="F7414" s="2"/>
      <c r="G7414" s="3"/>
      <c r="H7414" s="3"/>
      <c r="I7414" s="2"/>
      <c r="J7414"/>
      <c r="K7414"/>
      <c r="L7414"/>
      <c r="M7414"/>
      <c r="N7414"/>
      <c r="O7414"/>
      <c r="P7414"/>
      <c r="Q7414"/>
      <c r="R7414"/>
      <c r="S7414"/>
      <c r="T7414"/>
      <c r="U7414"/>
      <c r="V7414" s="2"/>
    </row>
    <row r="7415" spans="2:22" x14ac:dyDescent="0.2">
      <c r="B7415" s="2"/>
      <c r="C7415" s="2"/>
      <c r="D7415" s="2"/>
      <c r="E7415" s="2"/>
      <c r="F7415" s="2"/>
      <c r="G7415" s="3"/>
      <c r="H7415" s="3"/>
      <c r="I7415" s="2"/>
      <c r="J7415"/>
      <c r="K7415"/>
      <c r="L7415"/>
      <c r="M7415"/>
      <c r="N7415"/>
      <c r="O7415"/>
      <c r="P7415"/>
      <c r="Q7415"/>
      <c r="R7415"/>
      <c r="S7415"/>
      <c r="T7415"/>
      <c r="U7415"/>
      <c r="V7415" s="2"/>
    </row>
    <row r="7416" spans="2:22" x14ac:dyDescent="0.2">
      <c r="B7416" s="2"/>
      <c r="C7416" s="2"/>
      <c r="D7416" s="2"/>
      <c r="E7416" s="2"/>
      <c r="F7416" s="2"/>
      <c r="G7416" s="3"/>
      <c r="H7416" s="3"/>
      <c r="I7416" s="2"/>
      <c r="J7416"/>
      <c r="K7416"/>
      <c r="L7416"/>
      <c r="M7416"/>
      <c r="N7416"/>
      <c r="O7416"/>
      <c r="P7416"/>
      <c r="Q7416"/>
      <c r="R7416"/>
      <c r="S7416"/>
      <c r="T7416"/>
      <c r="U7416"/>
      <c r="V7416" s="2"/>
    </row>
    <row r="7417" spans="2:22" x14ac:dyDescent="0.2">
      <c r="B7417" s="2"/>
      <c r="C7417" s="2"/>
      <c r="D7417" s="2"/>
      <c r="E7417" s="2"/>
      <c r="F7417" s="2"/>
      <c r="G7417" s="3"/>
      <c r="H7417" s="3"/>
      <c r="I7417" s="2"/>
      <c r="J7417"/>
      <c r="K7417"/>
      <c r="L7417"/>
      <c r="M7417"/>
      <c r="N7417"/>
      <c r="O7417"/>
      <c r="P7417"/>
      <c r="Q7417"/>
      <c r="R7417"/>
      <c r="S7417"/>
      <c r="T7417"/>
      <c r="U7417"/>
      <c r="V7417" s="2"/>
    </row>
    <row r="7418" spans="2:22" x14ac:dyDescent="0.2">
      <c r="B7418" s="2"/>
      <c r="C7418" s="2"/>
      <c r="D7418" s="2"/>
      <c r="E7418" s="2"/>
      <c r="F7418" s="2"/>
      <c r="G7418" s="3"/>
      <c r="H7418" s="3"/>
      <c r="I7418" s="2"/>
      <c r="J7418"/>
      <c r="K7418"/>
      <c r="L7418"/>
      <c r="M7418"/>
      <c r="N7418"/>
      <c r="O7418"/>
      <c r="P7418"/>
      <c r="Q7418"/>
      <c r="R7418"/>
      <c r="S7418"/>
      <c r="T7418"/>
      <c r="U7418"/>
      <c r="V7418" s="2"/>
    </row>
    <row r="7419" spans="2:22" x14ac:dyDescent="0.2">
      <c r="B7419" s="2"/>
      <c r="C7419" s="2"/>
      <c r="D7419" s="2"/>
      <c r="E7419" s="2"/>
      <c r="F7419" s="2"/>
      <c r="G7419" s="3"/>
      <c r="H7419" s="3"/>
      <c r="I7419" s="2"/>
      <c r="J7419"/>
      <c r="K7419"/>
      <c r="L7419"/>
      <c r="M7419"/>
      <c r="N7419"/>
      <c r="O7419"/>
      <c r="P7419"/>
      <c r="Q7419"/>
      <c r="R7419"/>
      <c r="S7419"/>
      <c r="T7419"/>
      <c r="U7419"/>
      <c r="V7419" s="2"/>
    </row>
    <row r="7420" spans="2:22" x14ac:dyDescent="0.2">
      <c r="B7420" s="2"/>
      <c r="C7420" s="2"/>
      <c r="D7420" s="2"/>
      <c r="E7420" s="2"/>
      <c r="F7420" s="2"/>
      <c r="G7420" s="3"/>
      <c r="H7420" s="3"/>
      <c r="I7420" s="2"/>
      <c r="J7420"/>
      <c r="K7420"/>
      <c r="L7420"/>
      <c r="M7420"/>
      <c r="N7420"/>
      <c r="O7420"/>
      <c r="P7420"/>
      <c r="Q7420"/>
      <c r="R7420"/>
      <c r="S7420"/>
      <c r="T7420"/>
      <c r="U7420"/>
      <c r="V7420" s="2"/>
    </row>
    <row r="7421" spans="2:22" x14ac:dyDescent="0.2">
      <c r="B7421" s="2"/>
      <c r="C7421" s="2"/>
      <c r="D7421" s="2"/>
      <c r="E7421" s="2"/>
      <c r="F7421" s="2"/>
      <c r="G7421" s="3"/>
      <c r="H7421" s="3"/>
      <c r="I7421" s="2"/>
      <c r="J7421"/>
      <c r="K7421"/>
      <c r="L7421"/>
      <c r="M7421"/>
      <c r="N7421"/>
      <c r="O7421"/>
      <c r="P7421"/>
      <c r="Q7421"/>
      <c r="R7421"/>
      <c r="S7421"/>
      <c r="T7421"/>
      <c r="U7421"/>
      <c r="V7421" s="2"/>
    </row>
    <row r="7422" spans="2:22" x14ac:dyDescent="0.2">
      <c r="B7422" s="2"/>
      <c r="C7422" s="2"/>
      <c r="D7422" s="2"/>
      <c r="E7422" s="2"/>
      <c r="F7422" s="2"/>
      <c r="G7422" s="3"/>
      <c r="H7422" s="3"/>
      <c r="I7422" s="2"/>
      <c r="J7422"/>
      <c r="K7422"/>
      <c r="L7422"/>
      <c r="M7422"/>
      <c r="N7422"/>
      <c r="O7422"/>
      <c r="P7422"/>
      <c r="Q7422"/>
      <c r="R7422"/>
      <c r="S7422"/>
      <c r="T7422"/>
      <c r="U7422"/>
      <c r="V7422" s="2"/>
    </row>
    <row r="7423" spans="2:22" x14ac:dyDescent="0.2">
      <c r="B7423" s="2"/>
      <c r="C7423" s="2"/>
      <c r="D7423" s="2"/>
      <c r="E7423" s="2"/>
      <c r="F7423" s="2"/>
      <c r="G7423" s="3"/>
      <c r="H7423" s="3"/>
      <c r="I7423" s="2"/>
      <c r="J7423"/>
      <c r="K7423"/>
      <c r="L7423"/>
      <c r="M7423"/>
      <c r="N7423"/>
      <c r="O7423"/>
      <c r="P7423"/>
      <c r="Q7423"/>
      <c r="R7423"/>
      <c r="S7423"/>
      <c r="T7423"/>
      <c r="U7423"/>
      <c r="V7423" s="2"/>
    </row>
    <row r="7424" spans="2:22" x14ac:dyDescent="0.2">
      <c r="B7424" s="2"/>
      <c r="C7424" s="2"/>
      <c r="D7424" s="2"/>
      <c r="E7424" s="2"/>
      <c r="F7424" s="2"/>
      <c r="G7424" s="3"/>
      <c r="H7424" s="3"/>
      <c r="I7424" s="2"/>
      <c r="J7424"/>
      <c r="K7424"/>
      <c r="L7424"/>
      <c r="M7424"/>
      <c r="N7424"/>
      <c r="O7424"/>
      <c r="P7424"/>
      <c r="Q7424"/>
      <c r="R7424"/>
      <c r="S7424"/>
      <c r="T7424"/>
      <c r="U7424"/>
      <c r="V7424" s="2"/>
    </row>
    <row r="7425" spans="2:22" x14ac:dyDescent="0.2">
      <c r="B7425" s="2"/>
      <c r="C7425" s="2"/>
      <c r="D7425" s="2"/>
      <c r="E7425" s="2"/>
      <c r="F7425" s="2"/>
      <c r="G7425" s="3"/>
      <c r="H7425" s="3"/>
      <c r="I7425" s="2"/>
      <c r="J7425"/>
      <c r="K7425"/>
      <c r="L7425"/>
      <c r="M7425"/>
      <c r="N7425"/>
      <c r="O7425"/>
      <c r="P7425"/>
      <c r="Q7425"/>
      <c r="R7425"/>
      <c r="S7425"/>
      <c r="T7425"/>
      <c r="U7425"/>
      <c r="V7425" s="2"/>
    </row>
    <row r="7426" spans="2:22" x14ac:dyDescent="0.2">
      <c r="B7426" s="2"/>
      <c r="C7426" s="2"/>
      <c r="D7426" s="2"/>
      <c r="E7426" s="2"/>
      <c r="F7426" s="2"/>
      <c r="G7426" s="3"/>
      <c r="H7426" s="3"/>
      <c r="I7426" s="2"/>
      <c r="J7426"/>
      <c r="K7426"/>
      <c r="L7426"/>
      <c r="M7426"/>
      <c r="N7426"/>
      <c r="O7426"/>
      <c r="P7426"/>
      <c r="Q7426"/>
      <c r="R7426"/>
      <c r="S7426"/>
      <c r="T7426"/>
      <c r="U7426"/>
      <c r="V7426" s="2"/>
    </row>
    <row r="7427" spans="2:22" x14ac:dyDescent="0.2">
      <c r="B7427" s="2"/>
      <c r="C7427" s="2"/>
      <c r="D7427" s="2"/>
      <c r="E7427" s="2"/>
      <c r="F7427" s="2"/>
      <c r="G7427" s="3"/>
      <c r="H7427" s="3"/>
      <c r="I7427" s="2"/>
      <c r="J7427"/>
      <c r="K7427"/>
      <c r="L7427"/>
      <c r="M7427"/>
      <c r="N7427"/>
      <c r="O7427"/>
      <c r="P7427"/>
      <c r="Q7427"/>
      <c r="R7427"/>
      <c r="S7427"/>
      <c r="T7427"/>
      <c r="U7427"/>
      <c r="V7427" s="2"/>
    </row>
    <row r="7428" spans="2:22" x14ac:dyDescent="0.2">
      <c r="B7428" s="2"/>
      <c r="C7428" s="2"/>
      <c r="D7428" s="2"/>
      <c r="E7428" s="2"/>
      <c r="F7428" s="2"/>
      <c r="G7428" s="3"/>
      <c r="H7428" s="3"/>
      <c r="I7428" s="2"/>
      <c r="J7428"/>
      <c r="K7428"/>
      <c r="L7428"/>
      <c r="M7428"/>
      <c r="N7428"/>
      <c r="O7428"/>
      <c r="P7428"/>
      <c r="Q7428"/>
      <c r="R7428"/>
      <c r="S7428"/>
      <c r="T7428"/>
      <c r="U7428"/>
      <c r="V7428" s="2"/>
    </row>
    <row r="7429" spans="2:22" x14ac:dyDescent="0.2">
      <c r="B7429" s="2"/>
      <c r="C7429" s="2"/>
      <c r="D7429" s="2"/>
      <c r="E7429" s="2"/>
      <c r="F7429" s="2"/>
      <c r="G7429" s="3"/>
      <c r="H7429" s="3"/>
      <c r="I7429" s="2"/>
      <c r="J7429"/>
      <c r="K7429"/>
      <c r="L7429"/>
      <c r="M7429"/>
      <c r="N7429"/>
      <c r="O7429"/>
      <c r="P7429"/>
      <c r="Q7429"/>
      <c r="R7429"/>
      <c r="S7429"/>
      <c r="T7429"/>
      <c r="U7429"/>
      <c r="V7429" s="2"/>
    </row>
    <row r="7430" spans="2:22" x14ac:dyDescent="0.2">
      <c r="B7430" s="2"/>
      <c r="C7430" s="2"/>
      <c r="D7430" s="2"/>
      <c r="E7430" s="2"/>
      <c r="F7430" s="2"/>
      <c r="G7430" s="3"/>
      <c r="H7430" s="3"/>
      <c r="I7430" s="2"/>
      <c r="J7430"/>
      <c r="K7430"/>
      <c r="L7430"/>
      <c r="M7430"/>
      <c r="N7430"/>
      <c r="O7430"/>
      <c r="P7430"/>
      <c r="Q7430"/>
      <c r="R7430"/>
      <c r="S7430"/>
      <c r="T7430"/>
      <c r="U7430"/>
      <c r="V7430" s="2"/>
    </row>
    <row r="7431" spans="2:22" x14ac:dyDescent="0.2">
      <c r="B7431" s="2"/>
      <c r="C7431" s="2"/>
      <c r="D7431" s="2"/>
      <c r="E7431" s="2"/>
      <c r="F7431" s="2"/>
      <c r="G7431" s="3"/>
      <c r="H7431" s="3"/>
      <c r="I7431" s="2"/>
      <c r="J7431"/>
      <c r="K7431"/>
      <c r="L7431"/>
      <c r="M7431"/>
      <c r="N7431"/>
      <c r="O7431"/>
      <c r="P7431"/>
      <c r="Q7431"/>
      <c r="R7431"/>
      <c r="S7431"/>
      <c r="T7431"/>
      <c r="U7431"/>
      <c r="V7431" s="2"/>
    </row>
    <row r="7432" spans="2:22" x14ac:dyDescent="0.2">
      <c r="B7432" s="2"/>
      <c r="C7432" s="2"/>
      <c r="D7432" s="2"/>
      <c r="E7432" s="2"/>
      <c r="F7432" s="2"/>
      <c r="G7432" s="3"/>
      <c r="H7432" s="3"/>
      <c r="I7432" s="2"/>
      <c r="J7432"/>
      <c r="K7432"/>
      <c r="L7432"/>
      <c r="M7432"/>
      <c r="N7432"/>
      <c r="O7432"/>
      <c r="P7432"/>
      <c r="Q7432"/>
      <c r="R7432"/>
      <c r="S7432"/>
      <c r="T7432"/>
      <c r="U7432"/>
      <c r="V7432" s="2"/>
    </row>
    <row r="7433" spans="2:22" x14ac:dyDescent="0.2">
      <c r="B7433" s="2"/>
      <c r="C7433" s="2"/>
      <c r="D7433" s="2"/>
      <c r="E7433" s="2"/>
      <c r="F7433" s="2"/>
      <c r="G7433" s="3"/>
      <c r="H7433" s="3"/>
      <c r="I7433" s="2"/>
      <c r="J7433"/>
      <c r="K7433"/>
      <c r="L7433"/>
      <c r="M7433"/>
      <c r="N7433"/>
      <c r="O7433"/>
      <c r="P7433"/>
      <c r="Q7433"/>
      <c r="R7433"/>
      <c r="S7433"/>
      <c r="T7433"/>
      <c r="U7433"/>
      <c r="V7433" s="2"/>
    </row>
    <row r="7434" spans="2:22" x14ac:dyDescent="0.2">
      <c r="B7434" s="2"/>
      <c r="C7434" s="2"/>
      <c r="D7434" s="2"/>
      <c r="E7434" s="2"/>
      <c r="F7434" s="2"/>
      <c r="G7434" s="3"/>
      <c r="H7434" s="3"/>
      <c r="I7434" s="2"/>
      <c r="J7434"/>
      <c r="K7434"/>
      <c r="L7434"/>
      <c r="M7434"/>
      <c r="N7434"/>
      <c r="O7434"/>
      <c r="P7434"/>
      <c r="Q7434"/>
      <c r="R7434"/>
      <c r="S7434"/>
      <c r="T7434"/>
      <c r="U7434"/>
      <c r="V7434" s="2"/>
    </row>
    <row r="7435" spans="2:22" x14ac:dyDescent="0.2">
      <c r="B7435" s="2"/>
      <c r="C7435" s="2"/>
      <c r="D7435" s="2"/>
      <c r="E7435" s="2"/>
      <c r="F7435" s="2"/>
      <c r="G7435" s="3"/>
      <c r="H7435" s="3"/>
      <c r="I7435" s="2"/>
      <c r="J7435"/>
      <c r="K7435"/>
      <c r="L7435"/>
      <c r="M7435"/>
      <c r="N7435"/>
      <c r="O7435"/>
      <c r="P7435"/>
      <c r="Q7435"/>
      <c r="R7435"/>
      <c r="S7435"/>
      <c r="T7435"/>
      <c r="U7435"/>
      <c r="V7435" s="2"/>
    </row>
    <row r="7436" spans="2:22" x14ac:dyDescent="0.2">
      <c r="B7436" s="2"/>
      <c r="C7436" s="2"/>
      <c r="D7436" s="2"/>
      <c r="E7436" s="2"/>
      <c r="F7436" s="2"/>
      <c r="G7436" s="3"/>
      <c r="H7436" s="3"/>
      <c r="I7436" s="2"/>
      <c r="J7436"/>
      <c r="K7436"/>
      <c r="L7436"/>
      <c r="M7436"/>
      <c r="N7436"/>
      <c r="O7436"/>
      <c r="P7436"/>
      <c r="Q7436"/>
      <c r="R7436"/>
      <c r="S7436"/>
      <c r="T7436"/>
      <c r="U7436"/>
      <c r="V7436" s="2"/>
    </row>
    <row r="7437" spans="2:22" x14ac:dyDescent="0.2">
      <c r="B7437" s="2"/>
      <c r="C7437" s="2"/>
      <c r="D7437" s="2"/>
      <c r="E7437" s="2"/>
      <c r="F7437" s="2"/>
      <c r="G7437" s="3"/>
      <c r="H7437" s="3"/>
      <c r="I7437" s="2"/>
      <c r="J7437"/>
      <c r="K7437"/>
      <c r="L7437"/>
      <c r="M7437"/>
      <c r="N7437"/>
      <c r="O7437"/>
      <c r="P7437"/>
      <c r="Q7437"/>
      <c r="R7437"/>
      <c r="S7437"/>
      <c r="T7437"/>
      <c r="U7437"/>
      <c r="V7437" s="2"/>
    </row>
    <row r="7438" spans="2:22" x14ac:dyDescent="0.2">
      <c r="B7438" s="2"/>
      <c r="C7438" s="2"/>
      <c r="D7438" s="2"/>
      <c r="E7438" s="2"/>
      <c r="F7438" s="2"/>
      <c r="G7438" s="3"/>
      <c r="H7438" s="3"/>
      <c r="I7438" s="2"/>
      <c r="J7438"/>
      <c r="K7438"/>
      <c r="L7438"/>
      <c r="M7438"/>
      <c r="N7438"/>
      <c r="O7438"/>
      <c r="P7438"/>
      <c r="Q7438"/>
      <c r="R7438"/>
      <c r="S7438"/>
      <c r="T7438"/>
      <c r="U7438"/>
      <c r="V7438" s="2"/>
    </row>
    <row r="7439" spans="2:22" x14ac:dyDescent="0.2">
      <c r="B7439" s="2"/>
      <c r="C7439" s="2"/>
      <c r="D7439" s="2"/>
      <c r="E7439" s="2"/>
      <c r="F7439" s="2"/>
      <c r="G7439" s="3"/>
      <c r="H7439" s="3"/>
      <c r="I7439" s="2"/>
      <c r="J7439"/>
      <c r="K7439"/>
      <c r="L7439"/>
      <c r="M7439"/>
      <c r="N7439"/>
      <c r="O7439"/>
      <c r="P7439"/>
      <c r="Q7439"/>
      <c r="R7439"/>
      <c r="S7439"/>
      <c r="T7439"/>
      <c r="U7439"/>
      <c r="V7439" s="2"/>
    </row>
    <row r="7440" spans="2:22" x14ac:dyDescent="0.2">
      <c r="B7440" s="2"/>
      <c r="C7440" s="2"/>
      <c r="D7440" s="2"/>
      <c r="E7440" s="2"/>
      <c r="F7440" s="2"/>
      <c r="G7440" s="3"/>
      <c r="H7440" s="3"/>
      <c r="I7440" s="2"/>
      <c r="J7440"/>
      <c r="K7440"/>
      <c r="L7440"/>
      <c r="M7440"/>
      <c r="N7440"/>
      <c r="O7440"/>
      <c r="P7440"/>
      <c r="Q7440"/>
      <c r="R7440"/>
      <c r="S7440"/>
      <c r="T7440"/>
      <c r="U7440"/>
      <c r="V7440" s="2"/>
    </row>
    <row r="7441" spans="2:22" x14ac:dyDescent="0.2">
      <c r="B7441" s="2"/>
      <c r="C7441" s="2"/>
      <c r="D7441" s="2"/>
      <c r="E7441" s="2"/>
      <c r="F7441" s="2"/>
      <c r="G7441" s="3"/>
      <c r="H7441" s="3"/>
      <c r="I7441" s="2"/>
      <c r="J7441"/>
      <c r="K7441"/>
      <c r="L7441"/>
      <c r="M7441"/>
      <c r="N7441"/>
      <c r="O7441"/>
      <c r="P7441"/>
      <c r="Q7441"/>
      <c r="R7441"/>
      <c r="S7441"/>
      <c r="T7441"/>
      <c r="U7441"/>
      <c r="V7441" s="2"/>
    </row>
    <row r="7442" spans="2:22" x14ac:dyDescent="0.2">
      <c r="B7442" s="2"/>
      <c r="C7442" s="2"/>
      <c r="D7442" s="2"/>
      <c r="E7442" s="2"/>
      <c r="F7442" s="2"/>
      <c r="G7442" s="3"/>
      <c r="H7442" s="3"/>
      <c r="I7442" s="2"/>
      <c r="J7442"/>
      <c r="K7442"/>
      <c r="L7442"/>
      <c r="M7442"/>
      <c r="N7442"/>
      <c r="O7442"/>
      <c r="P7442"/>
      <c r="Q7442"/>
      <c r="R7442"/>
      <c r="S7442"/>
      <c r="T7442"/>
      <c r="U7442"/>
      <c r="V7442" s="2"/>
    </row>
    <row r="7443" spans="2:22" x14ac:dyDescent="0.2">
      <c r="B7443" s="2"/>
      <c r="C7443" s="2"/>
      <c r="D7443" s="2"/>
      <c r="E7443" s="2"/>
      <c r="F7443" s="2"/>
      <c r="G7443" s="3"/>
      <c r="H7443" s="3"/>
      <c r="I7443" s="2"/>
      <c r="J7443"/>
      <c r="K7443"/>
      <c r="L7443"/>
      <c r="M7443"/>
      <c r="N7443"/>
      <c r="O7443"/>
      <c r="P7443"/>
      <c r="Q7443"/>
      <c r="R7443"/>
      <c r="S7443"/>
      <c r="T7443"/>
      <c r="U7443"/>
      <c r="V7443" s="2"/>
    </row>
    <row r="7444" spans="2:22" x14ac:dyDescent="0.2">
      <c r="B7444" s="2"/>
      <c r="C7444" s="2"/>
      <c r="D7444" s="2"/>
      <c r="E7444" s="2"/>
      <c r="F7444" s="2"/>
      <c r="G7444" s="3"/>
      <c r="H7444" s="3"/>
      <c r="I7444" s="2"/>
      <c r="J7444"/>
      <c r="K7444"/>
      <c r="L7444"/>
      <c r="M7444"/>
      <c r="N7444"/>
      <c r="O7444"/>
      <c r="P7444"/>
      <c r="Q7444"/>
      <c r="R7444"/>
      <c r="S7444"/>
      <c r="T7444"/>
      <c r="U7444"/>
      <c r="V7444" s="2"/>
    </row>
    <row r="7445" spans="2:22" x14ac:dyDescent="0.2">
      <c r="B7445" s="2"/>
      <c r="C7445" s="2"/>
      <c r="D7445" s="2"/>
      <c r="E7445" s="2"/>
      <c r="F7445" s="2"/>
      <c r="G7445" s="3"/>
      <c r="H7445" s="3"/>
      <c r="I7445" s="2"/>
      <c r="J7445"/>
      <c r="K7445"/>
      <c r="L7445"/>
      <c r="M7445"/>
      <c r="N7445"/>
      <c r="O7445"/>
      <c r="P7445"/>
      <c r="Q7445"/>
      <c r="R7445"/>
      <c r="S7445"/>
      <c r="T7445"/>
      <c r="U7445"/>
      <c r="V7445" s="2"/>
    </row>
    <row r="7446" spans="2:22" x14ac:dyDescent="0.2">
      <c r="B7446" s="2"/>
      <c r="C7446" s="2"/>
      <c r="D7446" s="2"/>
      <c r="E7446" s="2"/>
      <c r="F7446" s="2"/>
      <c r="G7446" s="3"/>
      <c r="H7446" s="3"/>
      <c r="I7446" s="2"/>
      <c r="J7446"/>
      <c r="K7446"/>
      <c r="L7446"/>
      <c r="M7446"/>
      <c r="N7446"/>
      <c r="O7446"/>
      <c r="P7446"/>
      <c r="Q7446"/>
      <c r="R7446"/>
      <c r="S7446"/>
      <c r="T7446"/>
      <c r="U7446"/>
      <c r="V7446" s="2"/>
    </row>
    <row r="7447" spans="2:22" x14ac:dyDescent="0.2">
      <c r="B7447" s="2"/>
      <c r="C7447" s="2"/>
      <c r="D7447" s="2"/>
      <c r="E7447" s="2"/>
      <c r="F7447" s="2"/>
      <c r="G7447" s="3"/>
      <c r="H7447" s="3"/>
      <c r="I7447" s="2"/>
      <c r="J7447"/>
      <c r="K7447"/>
      <c r="L7447"/>
      <c r="M7447"/>
      <c r="N7447"/>
      <c r="O7447"/>
      <c r="P7447"/>
      <c r="Q7447"/>
      <c r="R7447"/>
      <c r="S7447"/>
      <c r="T7447"/>
      <c r="U7447"/>
      <c r="V7447" s="2"/>
    </row>
    <row r="7448" spans="2:22" x14ac:dyDescent="0.2">
      <c r="B7448" s="2"/>
      <c r="C7448" s="2"/>
      <c r="D7448" s="2"/>
      <c r="E7448" s="2"/>
      <c r="F7448" s="2"/>
      <c r="G7448" s="3"/>
      <c r="H7448" s="3"/>
      <c r="I7448" s="2"/>
      <c r="J7448"/>
      <c r="K7448"/>
      <c r="L7448"/>
      <c r="M7448"/>
      <c r="N7448"/>
      <c r="O7448"/>
      <c r="P7448"/>
      <c r="Q7448"/>
      <c r="R7448"/>
      <c r="S7448"/>
      <c r="T7448"/>
      <c r="U7448"/>
      <c r="V7448" s="2"/>
    </row>
    <row r="7449" spans="2:22" x14ac:dyDescent="0.2">
      <c r="B7449" s="2"/>
      <c r="C7449" s="2"/>
      <c r="D7449" s="2"/>
      <c r="E7449" s="2"/>
      <c r="F7449" s="2"/>
      <c r="G7449" s="3"/>
      <c r="H7449" s="3"/>
      <c r="I7449" s="2"/>
      <c r="J7449"/>
      <c r="K7449"/>
      <c r="L7449"/>
      <c r="M7449"/>
      <c r="N7449"/>
      <c r="O7449"/>
      <c r="P7449"/>
      <c r="Q7449"/>
      <c r="R7449"/>
      <c r="S7449"/>
      <c r="T7449"/>
      <c r="U7449"/>
      <c r="V7449" s="2"/>
    </row>
    <row r="7450" spans="2:22" x14ac:dyDescent="0.2">
      <c r="B7450" s="2"/>
      <c r="C7450" s="2"/>
      <c r="D7450" s="2"/>
      <c r="E7450" s="2"/>
      <c r="F7450" s="2"/>
      <c r="G7450" s="3"/>
      <c r="H7450" s="3"/>
      <c r="I7450" s="2"/>
      <c r="J7450"/>
      <c r="K7450"/>
      <c r="L7450"/>
      <c r="M7450"/>
      <c r="N7450"/>
      <c r="O7450"/>
      <c r="P7450"/>
      <c r="Q7450"/>
      <c r="R7450"/>
      <c r="S7450"/>
      <c r="T7450"/>
      <c r="U7450"/>
      <c r="V7450" s="2"/>
    </row>
    <row r="7451" spans="2:22" x14ac:dyDescent="0.2">
      <c r="B7451" s="2"/>
      <c r="C7451" s="2"/>
      <c r="D7451" s="2"/>
      <c r="E7451" s="2"/>
      <c r="F7451" s="2"/>
      <c r="G7451" s="3"/>
      <c r="H7451" s="3"/>
      <c r="I7451" s="2"/>
      <c r="J7451"/>
      <c r="K7451"/>
      <c r="L7451"/>
      <c r="M7451"/>
      <c r="N7451"/>
      <c r="O7451"/>
      <c r="P7451"/>
      <c r="Q7451"/>
      <c r="R7451"/>
      <c r="S7451"/>
      <c r="T7451"/>
      <c r="U7451"/>
      <c r="V7451" s="2"/>
    </row>
    <row r="7452" spans="2:22" x14ac:dyDescent="0.2">
      <c r="B7452" s="2"/>
      <c r="C7452" s="2"/>
      <c r="D7452" s="2"/>
      <c r="E7452" s="2"/>
      <c r="F7452" s="2"/>
      <c r="G7452" s="3"/>
      <c r="H7452" s="3"/>
      <c r="I7452" s="2"/>
      <c r="J7452"/>
      <c r="K7452"/>
      <c r="L7452"/>
      <c r="M7452"/>
      <c r="N7452"/>
      <c r="O7452"/>
      <c r="P7452"/>
      <c r="Q7452"/>
      <c r="R7452"/>
      <c r="S7452"/>
      <c r="T7452"/>
      <c r="U7452"/>
      <c r="V7452" s="2"/>
    </row>
    <row r="7453" spans="2:22" x14ac:dyDescent="0.2">
      <c r="B7453" s="2"/>
      <c r="C7453" s="2"/>
      <c r="D7453" s="2"/>
      <c r="E7453" s="2"/>
      <c r="F7453" s="2"/>
      <c r="G7453" s="3"/>
      <c r="H7453" s="3"/>
      <c r="I7453" s="2"/>
      <c r="J7453"/>
      <c r="K7453"/>
      <c r="L7453"/>
      <c r="M7453"/>
      <c r="N7453"/>
      <c r="O7453"/>
      <c r="P7453"/>
      <c r="Q7453"/>
      <c r="R7453"/>
      <c r="S7453"/>
      <c r="T7453"/>
      <c r="U7453"/>
      <c r="V7453" s="2"/>
    </row>
    <row r="7454" spans="2:22" x14ac:dyDescent="0.2">
      <c r="B7454" s="2"/>
      <c r="C7454" s="2"/>
      <c r="D7454" s="2"/>
      <c r="E7454" s="2"/>
      <c r="F7454" s="2"/>
      <c r="G7454" s="3"/>
      <c r="H7454" s="3"/>
      <c r="I7454" s="2"/>
      <c r="J7454"/>
      <c r="K7454"/>
      <c r="L7454"/>
      <c r="M7454"/>
      <c r="N7454"/>
      <c r="O7454"/>
      <c r="P7454"/>
      <c r="Q7454"/>
      <c r="R7454"/>
      <c r="S7454"/>
      <c r="T7454"/>
      <c r="U7454"/>
      <c r="V7454" s="2"/>
    </row>
    <row r="7455" spans="2:22" x14ac:dyDescent="0.2">
      <c r="B7455" s="2"/>
      <c r="C7455" s="2"/>
      <c r="D7455" s="2"/>
      <c r="E7455" s="2"/>
      <c r="F7455" s="2"/>
      <c r="G7455" s="3"/>
      <c r="H7455" s="3"/>
      <c r="I7455" s="2"/>
      <c r="J7455"/>
      <c r="K7455"/>
      <c r="L7455"/>
      <c r="M7455"/>
      <c r="N7455"/>
      <c r="O7455"/>
      <c r="P7455"/>
      <c r="Q7455"/>
      <c r="R7455"/>
      <c r="S7455"/>
      <c r="T7455"/>
      <c r="U7455"/>
      <c r="V7455" s="2"/>
    </row>
    <row r="7456" spans="2:22" x14ac:dyDescent="0.2">
      <c r="B7456" s="2"/>
      <c r="C7456" s="2"/>
      <c r="D7456" s="2"/>
      <c r="E7456" s="2"/>
      <c r="F7456" s="2"/>
      <c r="G7456" s="3"/>
      <c r="H7456" s="3"/>
      <c r="I7456" s="2"/>
      <c r="J7456"/>
      <c r="K7456"/>
      <c r="L7456"/>
      <c r="M7456"/>
      <c r="N7456"/>
      <c r="O7456"/>
      <c r="P7456"/>
      <c r="Q7456"/>
      <c r="R7456"/>
      <c r="S7456"/>
      <c r="T7456"/>
      <c r="U7456"/>
      <c r="V7456" s="2"/>
    </row>
    <row r="7457" spans="2:22" x14ac:dyDescent="0.2">
      <c r="B7457" s="2"/>
      <c r="C7457" s="2"/>
      <c r="D7457" s="2"/>
      <c r="E7457" s="2"/>
      <c r="F7457" s="2"/>
      <c r="G7457" s="3"/>
      <c r="H7457" s="3"/>
      <c r="I7457" s="2"/>
      <c r="J7457"/>
      <c r="K7457"/>
      <c r="L7457"/>
      <c r="M7457"/>
      <c r="N7457"/>
      <c r="O7457"/>
      <c r="P7457"/>
      <c r="Q7457"/>
      <c r="R7457"/>
      <c r="S7457"/>
      <c r="T7457"/>
      <c r="U7457"/>
      <c r="V7457" s="2"/>
    </row>
    <row r="7458" spans="2:22" x14ac:dyDescent="0.2">
      <c r="B7458" s="2"/>
      <c r="C7458" s="2"/>
      <c r="D7458" s="2"/>
      <c r="E7458" s="2"/>
      <c r="F7458" s="2"/>
      <c r="G7458" s="3"/>
      <c r="H7458" s="3"/>
      <c r="I7458" s="2"/>
      <c r="J7458"/>
      <c r="K7458"/>
      <c r="L7458"/>
      <c r="M7458"/>
      <c r="N7458"/>
      <c r="O7458"/>
      <c r="P7458"/>
      <c r="Q7458"/>
      <c r="R7458"/>
      <c r="S7458"/>
      <c r="T7458"/>
      <c r="U7458"/>
      <c r="V7458" s="2"/>
    </row>
    <row r="7459" spans="2:22" x14ac:dyDescent="0.2">
      <c r="B7459" s="2"/>
      <c r="C7459" s="2"/>
      <c r="D7459" s="2"/>
      <c r="E7459" s="2"/>
      <c r="F7459" s="2"/>
      <c r="G7459" s="3"/>
      <c r="H7459" s="3"/>
      <c r="I7459" s="2"/>
      <c r="J7459"/>
      <c r="K7459"/>
      <c r="L7459"/>
      <c r="M7459"/>
      <c r="N7459"/>
      <c r="O7459"/>
      <c r="P7459"/>
      <c r="Q7459"/>
      <c r="R7459"/>
      <c r="S7459"/>
      <c r="T7459"/>
      <c r="U7459"/>
      <c r="V7459" s="2"/>
    </row>
    <row r="7460" spans="2:22" x14ac:dyDescent="0.2">
      <c r="B7460" s="2"/>
      <c r="C7460" s="2"/>
      <c r="D7460" s="2"/>
      <c r="E7460" s="2"/>
      <c r="F7460" s="2"/>
      <c r="G7460" s="3"/>
      <c r="H7460" s="3"/>
      <c r="I7460" s="2"/>
      <c r="J7460"/>
      <c r="K7460"/>
      <c r="L7460"/>
      <c r="M7460"/>
      <c r="N7460"/>
      <c r="O7460"/>
      <c r="P7460"/>
      <c r="Q7460"/>
      <c r="R7460"/>
      <c r="S7460"/>
      <c r="T7460"/>
      <c r="U7460"/>
      <c r="V7460" s="2"/>
    </row>
    <row r="7461" spans="2:22" x14ac:dyDescent="0.2">
      <c r="B7461" s="2"/>
      <c r="C7461" s="2"/>
      <c r="D7461" s="2"/>
      <c r="E7461" s="2"/>
      <c r="F7461" s="2"/>
      <c r="G7461" s="3"/>
      <c r="H7461" s="3"/>
      <c r="I7461" s="2"/>
      <c r="J7461"/>
      <c r="K7461"/>
      <c r="L7461"/>
      <c r="M7461"/>
      <c r="N7461"/>
      <c r="O7461"/>
      <c r="P7461"/>
      <c r="Q7461"/>
      <c r="R7461"/>
      <c r="S7461"/>
      <c r="T7461"/>
      <c r="U7461"/>
      <c r="V7461" s="2"/>
    </row>
    <row r="7462" spans="2:22" x14ac:dyDescent="0.2">
      <c r="B7462" s="2"/>
      <c r="C7462" s="2"/>
      <c r="D7462" s="2"/>
      <c r="E7462" s="2"/>
      <c r="F7462" s="2"/>
      <c r="G7462" s="3"/>
      <c r="H7462" s="3"/>
      <c r="I7462" s="2"/>
      <c r="J7462"/>
      <c r="K7462"/>
      <c r="L7462"/>
      <c r="M7462"/>
      <c r="N7462"/>
      <c r="O7462"/>
      <c r="P7462"/>
      <c r="Q7462"/>
      <c r="R7462"/>
      <c r="S7462"/>
      <c r="T7462"/>
      <c r="U7462"/>
      <c r="V7462" s="2"/>
    </row>
    <row r="7463" spans="2:22" x14ac:dyDescent="0.2">
      <c r="B7463" s="2"/>
      <c r="C7463" s="2"/>
      <c r="D7463" s="2"/>
      <c r="E7463" s="2"/>
      <c r="F7463" s="2"/>
      <c r="G7463" s="3"/>
      <c r="H7463" s="3"/>
      <c r="I7463" s="2"/>
      <c r="J7463"/>
      <c r="K7463"/>
      <c r="L7463"/>
      <c r="M7463"/>
      <c r="N7463"/>
      <c r="O7463"/>
      <c r="P7463"/>
      <c r="Q7463"/>
      <c r="R7463"/>
      <c r="S7463"/>
      <c r="T7463"/>
      <c r="U7463"/>
      <c r="V7463" s="2"/>
    </row>
    <row r="7464" spans="2:22" x14ac:dyDescent="0.2">
      <c r="B7464" s="2"/>
      <c r="C7464" s="2"/>
      <c r="D7464" s="2"/>
      <c r="E7464" s="2"/>
      <c r="F7464" s="2"/>
      <c r="G7464" s="3"/>
      <c r="H7464" s="3"/>
      <c r="I7464" s="2"/>
      <c r="J7464"/>
      <c r="K7464"/>
      <c r="L7464"/>
      <c r="M7464"/>
      <c r="N7464"/>
      <c r="O7464"/>
      <c r="P7464"/>
      <c r="Q7464"/>
      <c r="R7464"/>
      <c r="S7464"/>
      <c r="T7464"/>
      <c r="U7464"/>
      <c r="V7464" s="2"/>
    </row>
    <row r="7465" spans="2:22" x14ac:dyDescent="0.2">
      <c r="B7465" s="2"/>
      <c r="C7465" s="2"/>
      <c r="D7465" s="2"/>
      <c r="E7465" s="2"/>
      <c r="F7465" s="2"/>
      <c r="G7465" s="3"/>
      <c r="H7465" s="3"/>
      <c r="I7465" s="2"/>
      <c r="J7465"/>
      <c r="K7465"/>
      <c r="L7465"/>
      <c r="M7465"/>
      <c r="N7465"/>
      <c r="O7465"/>
      <c r="P7465"/>
      <c r="Q7465"/>
      <c r="R7465"/>
      <c r="S7465"/>
      <c r="T7465"/>
      <c r="U7465"/>
      <c r="V7465" s="2"/>
    </row>
    <row r="7466" spans="2:22" x14ac:dyDescent="0.2">
      <c r="B7466" s="2"/>
      <c r="C7466" s="2"/>
      <c r="D7466" s="2"/>
      <c r="E7466" s="2"/>
      <c r="F7466" s="2"/>
      <c r="G7466" s="3"/>
      <c r="H7466" s="3"/>
      <c r="I7466" s="2"/>
      <c r="J7466"/>
      <c r="K7466"/>
      <c r="L7466"/>
      <c r="M7466"/>
      <c r="N7466"/>
      <c r="O7466"/>
      <c r="P7466"/>
      <c r="Q7466"/>
      <c r="R7466"/>
      <c r="S7466"/>
      <c r="T7466"/>
      <c r="U7466"/>
      <c r="V7466" s="2"/>
    </row>
    <row r="7467" spans="2:22" x14ac:dyDescent="0.2">
      <c r="B7467" s="2"/>
      <c r="C7467" s="2"/>
      <c r="D7467" s="2"/>
      <c r="E7467" s="2"/>
      <c r="F7467" s="2"/>
      <c r="G7467" s="3"/>
      <c r="H7467" s="3"/>
      <c r="I7467" s="2"/>
      <c r="J7467"/>
      <c r="K7467"/>
      <c r="L7467"/>
      <c r="M7467"/>
      <c r="N7467"/>
      <c r="O7467"/>
      <c r="P7467"/>
      <c r="Q7467"/>
      <c r="R7467"/>
      <c r="S7467"/>
      <c r="T7467"/>
      <c r="U7467"/>
      <c r="V7467" s="2"/>
    </row>
    <row r="7468" spans="2:22" x14ac:dyDescent="0.2">
      <c r="B7468" s="2"/>
      <c r="C7468" s="2"/>
      <c r="D7468" s="2"/>
      <c r="E7468" s="2"/>
      <c r="F7468" s="2"/>
      <c r="G7468" s="3"/>
      <c r="H7468" s="3"/>
      <c r="I7468" s="2"/>
      <c r="J7468"/>
      <c r="K7468"/>
      <c r="L7468"/>
      <c r="M7468"/>
      <c r="N7468"/>
      <c r="O7468"/>
      <c r="P7468"/>
      <c r="Q7468"/>
      <c r="R7468"/>
      <c r="S7468"/>
      <c r="T7468"/>
      <c r="U7468"/>
      <c r="V7468" s="2"/>
    </row>
    <row r="7469" spans="2:22" x14ac:dyDescent="0.2">
      <c r="B7469" s="2"/>
      <c r="C7469" s="2"/>
      <c r="D7469" s="2"/>
      <c r="E7469" s="2"/>
      <c r="F7469" s="2"/>
      <c r="G7469" s="3"/>
      <c r="H7469" s="3"/>
      <c r="I7469" s="2"/>
      <c r="J7469"/>
      <c r="K7469"/>
      <c r="L7469"/>
      <c r="M7469"/>
      <c r="N7469"/>
      <c r="O7469"/>
      <c r="P7469"/>
      <c r="Q7469"/>
      <c r="R7469"/>
      <c r="S7469"/>
      <c r="T7469"/>
      <c r="U7469"/>
      <c r="V7469" s="2"/>
    </row>
    <row r="7470" spans="2:22" x14ac:dyDescent="0.2">
      <c r="B7470" s="2"/>
      <c r="C7470" s="2"/>
      <c r="D7470" s="2"/>
      <c r="E7470" s="2"/>
      <c r="F7470" s="2"/>
      <c r="G7470" s="3"/>
      <c r="H7470" s="3"/>
      <c r="I7470" s="2"/>
      <c r="J7470"/>
      <c r="K7470"/>
      <c r="L7470"/>
      <c r="M7470"/>
      <c r="N7470"/>
      <c r="O7470"/>
      <c r="P7470"/>
      <c r="Q7470"/>
      <c r="R7470"/>
      <c r="S7470"/>
      <c r="T7470"/>
      <c r="U7470"/>
      <c r="V7470" s="2"/>
    </row>
    <row r="7471" spans="2:22" x14ac:dyDescent="0.2">
      <c r="B7471" s="2"/>
      <c r="C7471" s="2"/>
      <c r="D7471" s="2"/>
      <c r="E7471" s="2"/>
      <c r="F7471" s="2"/>
      <c r="G7471" s="3"/>
      <c r="H7471" s="3"/>
      <c r="I7471" s="2"/>
      <c r="J7471"/>
      <c r="K7471"/>
      <c r="L7471"/>
      <c r="M7471"/>
      <c r="N7471"/>
      <c r="O7471"/>
      <c r="P7471"/>
      <c r="Q7471"/>
      <c r="R7471"/>
      <c r="S7471"/>
      <c r="T7471"/>
      <c r="U7471"/>
      <c r="V7471" s="2"/>
    </row>
    <row r="7472" spans="2:22" x14ac:dyDescent="0.2">
      <c r="B7472" s="2"/>
      <c r="C7472" s="2"/>
      <c r="D7472" s="2"/>
      <c r="E7472" s="2"/>
      <c r="F7472" s="2"/>
      <c r="G7472" s="3"/>
      <c r="H7472" s="3"/>
      <c r="I7472" s="2"/>
      <c r="J7472"/>
      <c r="K7472"/>
      <c r="L7472"/>
      <c r="M7472"/>
      <c r="N7472"/>
      <c r="O7472"/>
      <c r="P7472"/>
      <c r="Q7472"/>
      <c r="R7472"/>
      <c r="S7472"/>
      <c r="T7472"/>
      <c r="U7472"/>
      <c r="V7472" s="2"/>
    </row>
    <row r="7473" spans="2:22" x14ac:dyDescent="0.2">
      <c r="B7473" s="2"/>
      <c r="C7473" s="2"/>
      <c r="D7473" s="2"/>
      <c r="E7473" s="2"/>
      <c r="F7473" s="2"/>
      <c r="G7473" s="3"/>
      <c r="H7473" s="3"/>
      <c r="I7473" s="2"/>
      <c r="J7473"/>
      <c r="K7473"/>
      <c r="L7473"/>
      <c r="M7473"/>
      <c r="N7473"/>
      <c r="O7473"/>
      <c r="P7473"/>
      <c r="Q7473"/>
      <c r="R7473"/>
      <c r="S7473"/>
      <c r="T7473"/>
      <c r="U7473"/>
      <c r="V7473" s="2"/>
    </row>
    <row r="7474" spans="2:22" x14ac:dyDescent="0.2">
      <c r="B7474" s="2"/>
      <c r="C7474" s="2"/>
      <c r="D7474" s="2"/>
      <c r="E7474" s="2"/>
      <c r="F7474" s="2"/>
      <c r="G7474" s="3"/>
      <c r="H7474" s="3"/>
      <c r="I7474" s="2"/>
      <c r="J7474"/>
      <c r="K7474"/>
      <c r="L7474"/>
      <c r="M7474"/>
      <c r="N7474"/>
      <c r="O7474"/>
      <c r="P7474"/>
      <c r="Q7474"/>
      <c r="R7474"/>
      <c r="S7474"/>
      <c r="T7474"/>
      <c r="U7474"/>
      <c r="V7474" s="2"/>
    </row>
    <row r="7475" spans="2:22" x14ac:dyDescent="0.2">
      <c r="B7475" s="2"/>
      <c r="C7475" s="2"/>
      <c r="D7475" s="2"/>
      <c r="E7475" s="2"/>
      <c r="F7475" s="2"/>
      <c r="G7475" s="3"/>
      <c r="H7475" s="3"/>
      <c r="I7475" s="2"/>
      <c r="J7475"/>
      <c r="K7475"/>
      <c r="L7475"/>
      <c r="M7475"/>
      <c r="N7475"/>
      <c r="O7475"/>
      <c r="P7475"/>
      <c r="Q7475"/>
      <c r="R7475"/>
      <c r="S7475"/>
      <c r="T7475"/>
      <c r="U7475"/>
      <c r="V7475" s="2"/>
    </row>
    <row r="7476" spans="2:22" x14ac:dyDescent="0.2">
      <c r="B7476" s="2"/>
      <c r="C7476" s="2"/>
      <c r="D7476" s="2"/>
      <c r="E7476" s="2"/>
      <c r="F7476" s="2"/>
      <c r="G7476" s="3"/>
      <c r="H7476" s="3"/>
      <c r="I7476" s="2"/>
      <c r="J7476"/>
      <c r="K7476"/>
      <c r="L7476"/>
      <c r="M7476"/>
      <c r="N7476"/>
      <c r="O7476"/>
      <c r="P7476"/>
      <c r="Q7476"/>
      <c r="R7476"/>
      <c r="S7476"/>
      <c r="T7476"/>
      <c r="U7476"/>
      <c r="V7476" s="2"/>
    </row>
    <row r="7477" spans="2:22" x14ac:dyDescent="0.2">
      <c r="B7477" s="2"/>
      <c r="C7477" s="2"/>
      <c r="D7477" s="2"/>
      <c r="E7477" s="2"/>
      <c r="F7477" s="2"/>
      <c r="G7477" s="3"/>
      <c r="H7477" s="3"/>
      <c r="I7477" s="2"/>
      <c r="J7477"/>
      <c r="K7477"/>
      <c r="L7477"/>
      <c r="M7477"/>
      <c r="N7477"/>
      <c r="O7477"/>
      <c r="P7477"/>
      <c r="Q7477"/>
      <c r="R7477"/>
      <c r="S7477"/>
      <c r="T7477"/>
      <c r="U7477"/>
      <c r="V7477" s="2"/>
    </row>
    <row r="7478" spans="2:22" x14ac:dyDescent="0.2">
      <c r="B7478" s="2"/>
      <c r="C7478" s="2"/>
      <c r="D7478" s="2"/>
      <c r="E7478" s="2"/>
      <c r="F7478" s="2"/>
      <c r="G7478" s="3"/>
      <c r="H7478" s="3"/>
      <c r="I7478" s="2"/>
      <c r="J7478"/>
      <c r="K7478"/>
      <c r="L7478"/>
      <c r="M7478"/>
      <c r="N7478"/>
      <c r="O7478"/>
      <c r="P7478"/>
      <c r="Q7478"/>
      <c r="R7478"/>
      <c r="S7478"/>
      <c r="T7478"/>
      <c r="U7478"/>
      <c r="V7478" s="2"/>
    </row>
    <row r="7479" spans="2:22" x14ac:dyDescent="0.2">
      <c r="B7479" s="2"/>
      <c r="C7479" s="2"/>
      <c r="D7479" s="2"/>
      <c r="E7479" s="2"/>
      <c r="F7479" s="2"/>
      <c r="G7479" s="3"/>
      <c r="H7479" s="3"/>
      <c r="I7479" s="2"/>
      <c r="J7479"/>
      <c r="K7479"/>
      <c r="L7479"/>
      <c r="M7479"/>
      <c r="N7479"/>
      <c r="O7479"/>
      <c r="P7479"/>
      <c r="Q7479"/>
      <c r="R7479"/>
      <c r="S7479"/>
      <c r="T7479"/>
      <c r="U7479"/>
      <c r="V7479" s="2"/>
    </row>
    <row r="7480" spans="2:22" x14ac:dyDescent="0.2">
      <c r="B7480" s="2"/>
      <c r="C7480" s="2"/>
      <c r="D7480" s="2"/>
      <c r="E7480" s="2"/>
      <c r="F7480" s="2"/>
      <c r="G7480" s="3"/>
      <c r="H7480" s="3"/>
      <c r="I7480" s="2"/>
      <c r="J7480"/>
      <c r="K7480"/>
      <c r="L7480"/>
      <c r="M7480"/>
      <c r="N7480"/>
      <c r="O7480"/>
      <c r="P7480"/>
      <c r="Q7480"/>
      <c r="R7480"/>
      <c r="S7480"/>
      <c r="T7480"/>
      <c r="U7480"/>
      <c r="V7480" s="2"/>
    </row>
    <row r="7481" spans="2:22" x14ac:dyDescent="0.2">
      <c r="B7481" s="2"/>
      <c r="C7481" s="2"/>
      <c r="D7481" s="2"/>
      <c r="E7481" s="2"/>
      <c r="F7481" s="2"/>
      <c r="G7481" s="3"/>
      <c r="H7481" s="3"/>
      <c r="I7481" s="2"/>
      <c r="J7481"/>
      <c r="K7481"/>
      <c r="L7481"/>
      <c r="M7481"/>
      <c r="N7481"/>
      <c r="O7481"/>
      <c r="P7481"/>
      <c r="Q7481"/>
      <c r="R7481"/>
      <c r="S7481"/>
      <c r="T7481"/>
      <c r="U7481"/>
      <c r="V7481" s="2"/>
    </row>
    <row r="7482" spans="2:22" x14ac:dyDescent="0.2">
      <c r="B7482" s="2"/>
      <c r="C7482" s="2"/>
      <c r="D7482" s="2"/>
      <c r="E7482" s="2"/>
      <c r="F7482" s="2"/>
      <c r="G7482" s="3"/>
      <c r="H7482" s="3"/>
      <c r="I7482" s="2"/>
      <c r="J7482"/>
      <c r="K7482"/>
      <c r="L7482"/>
      <c r="M7482"/>
      <c r="N7482"/>
      <c r="O7482"/>
      <c r="P7482"/>
      <c r="Q7482"/>
      <c r="R7482"/>
      <c r="S7482"/>
      <c r="T7482"/>
      <c r="U7482"/>
      <c r="V7482" s="2"/>
    </row>
    <row r="7483" spans="2:22" x14ac:dyDescent="0.2">
      <c r="B7483" s="2"/>
      <c r="C7483" s="2"/>
      <c r="D7483" s="2"/>
      <c r="E7483" s="2"/>
      <c r="F7483" s="2"/>
      <c r="G7483" s="3"/>
      <c r="H7483" s="3"/>
      <c r="I7483" s="2"/>
      <c r="J7483"/>
      <c r="K7483"/>
      <c r="L7483"/>
      <c r="M7483"/>
      <c r="N7483"/>
      <c r="O7483"/>
      <c r="P7483"/>
      <c r="Q7483"/>
      <c r="R7483"/>
      <c r="S7483"/>
      <c r="T7483"/>
      <c r="U7483"/>
      <c r="V7483" s="2"/>
    </row>
    <row r="7484" spans="2:22" x14ac:dyDescent="0.2">
      <c r="B7484" s="2"/>
      <c r="C7484" s="2"/>
      <c r="D7484" s="2"/>
      <c r="E7484" s="2"/>
      <c r="F7484" s="2"/>
      <c r="G7484" s="3"/>
      <c r="H7484" s="3"/>
      <c r="I7484" s="2"/>
      <c r="J7484"/>
      <c r="K7484"/>
      <c r="L7484"/>
      <c r="M7484"/>
      <c r="N7484"/>
      <c r="O7484"/>
      <c r="P7484"/>
      <c r="Q7484"/>
      <c r="R7484"/>
      <c r="S7484"/>
      <c r="T7484"/>
      <c r="U7484"/>
      <c r="V7484" s="2"/>
    </row>
    <row r="7485" spans="2:22" x14ac:dyDescent="0.2">
      <c r="B7485" s="2"/>
      <c r="C7485" s="2"/>
      <c r="D7485" s="2"/>
      <c r="E7485" s="2"/>
      <c r="F7485" s="2"/>
      <c r="G7485" s="3"/>
      <c r="H7485" s="3"/>
      <c r="I7485" s="2"/>
      <c r="J7485"/>
      <c r="K7485"/>
      <c r="L7485"/>
      <c r="M7485"/>
      <c r="N7485"/>
      <c r="O7485"/>
      <c r="P7485"/>
      <c r="Q7485"/>
      <c r="R7485"/>
      <c r="S7485"/>
      <c r="T7485"/>
      <c r="U7485"/>
      <c r="V7485" s="2"/>
    </row>
    <row r="7486" spans="2:22" x14ac:dyDescent="0.2">
      <c r="B7486" s="2"/>
      <c r="C7486" s="2"/>
      <c r="D7486" s="2"/>
      <c r="E7486" s="2"/>
      <c r="F7486" s="2"/>
      <c r="G7486" s="3"/>
      <c r="H7486" s="3"/>
      <c r="I7486" s="2"/>
      <c r="J7486"/>
      <c r="K7486"/>
      <c r="L7486"/>
      <c r="M7486"/>
      <c r="N7486"/>
      <c r="O7486"/>
      <c r="P7486"/>
      <c r="Q7486"/>
      <c r="R7486"/>
      <c r="S7486"/>
      <c r="T7486"/>
      <c r="U7486"/>
      <c r="V7486" s="2"/>
    </row>
    <row r="7487" spans="2:22" x14ac:dyDescent="0.2">
      <c r="B7487" s="2"/>
      <c r="C7487" s="2"/>
      <c r="D7487" s="2"/>
      <c r="E7487" s="2"/>
      <c r="F7487" s="2"/>
      <c r="G7487" s="3"/>
      <c r="H7487" s="3"/>
      <c r="I7487" s="2"/>
      <c r="J7487"/>
      <c r="K7487"/>
      <c r="L7487"/>
      <c r="M7487"/>
      <c r="N7487"/>
      <c r="O7487"/>
      <c r="P7487"/>
      <c r="Q7487"/>
      <c r="R7487"/>
      <c r="S7487"/>
      <c r="T7487"/>
      <c r="U7487"/>
      <c r="V7487" s="2"/>
    </row>
    <row r="7488" spans="2:22" x14ac:dyDescent="0.2">
      <c r="B7488" s="2"/>
      <c r="C7488" s="2"/>
      <c r="D7488" s="2"/>
      <c r="E7488" s="2"/>
      <c r="F7488" s="2"/>
      <c r="G7488" s="3"/>
      <c r="H7488" s="3"/>
      <c r="I7488" s="2"/>
      <c r="J7488"/>
      <c r="K7488"/>
      <c r="L7488"/>
      <c r="M7488"/>
      <c r="N7488"/>
      <c r="O7488"/>
      <c r="P7488"/>
      <c r="Q7488"/>
      <c r="R7488"/>
      <c r="S7488"/>
      <c r="T7488"/>
      <c r="U7488"/>
      <c r="V7488" s="2"/>
    </row>
    <row r="7489" spans="2:22" x14ac:dyDescent="0.2">
      <c r="B7489" s="2"/>
      <c r="C7489" s="2"/>
      <c r="D7489" s="2"/>
      <c r="E7489" s="2"/>
      <c r="F7489" s="2"/>
      <c r="G7489" s="3"/>
      <c r="H7489" s="3"/>
      <c r="I7489" s="2"/>
      <c r="J7489"/>
      <c r="K7489"/>
      <c r="L7489"/>
      <c r="M7489"/>
      <c r="N7489"/>
      <c r="O7489"/>
      <c r="P7489"/>
      <c r="Q7489"/>
      <c r="R7489"/>
      <c r="S7489"/>
      <c r="T7489"/>
      <c r="U7489"/>
      <c r="V7489" s="2"/>
    </row>
    <row r="7490" spans="2:22" x14ac:dyDescent="0.2">
      <c r="B7490" s="2"/>
      <c r="C7490" s="2"/>
      <c r="D7490" s="2"/>
      <c r="E7490" s="2"/>
      <c r="F7490" s="2"/>
      <c r="G7490" s="3"/>
      <c r="H7490" s="3"/>
      <c r="I7490" s="2"/>
      <c r="J7490"/>
      <c r="K7490"/>
      <c r="L7490"/>
      <c r="M7490"/>
      <c r="N7490"/>
      <c r="O7490"/>
      <c r="P7490"/>
      <c r="Q7490"/>
      <c r="R7490"/>
      <c r="S7490"/>
      <c r="T7490"/>
      <c r="U7490"/>
      <c r="V7490" s="2"/>
    </row>
    <row r="7491" spans="2:22" x14ac:dyDescent="0.2">
      <c r="B7491" s="2"/>
      <c r="C7491" s="2"/>
      <c r="D7491" s="2"/>
      <c r="E7491" s="2"/>
      <c r="F7491" s="2"/>
      <c r="G7491" s="3"/>
      <c r="H7491" s="3"/>
      <c r="I7491" s="2"/>
      <c r="J7491"/>
      <c r="K7491"/>
      <c r="L7491"/>
      <c r="M7491"/>
      <c r="N7491"/>
      <c r="O7491"/>
      <c r="P7491"/>
      <c r="Q7491"/>
      <c r="R7491"/>
      <c r="S7491"/>
      <c r="T7491"/>
      <c r="U7491"/>
      <c r="V7491" s="2"/>
    </row>
    <row r="7492" spans="2:22" x14ac:dyDescent="0.2">
      <c r="B7492" s="2"/>
      <c r="C7492" s="2"/>
      <c r="D7492" s="2"/>
      <c r="E7492" s="2"/>
      <c r="F7492" s="2"/>
      <c r="G7492" s="3"/>
      <c r="H7492" s="3"/>
      <c r="I7492" s="2"/>
      <c r="J7492"/>
      <c r="K7492"/>
      <c r="L7492"/>
      <c r="M7492"/>
      <c r="N7492"/>
      <c r="O7492"/>
      <c r="P7492"/>
      <c r="Q7492"/>
      <c r="R7492"/>
      <c r="S7492"/>
      <c r="T7492"/>
      <c r="U7492"/>
      <c r="V7492" s="2"/>
    </row>
    <row r="7493" spans="2:22" x14ac:dyDescent="0.2">
      <c r="B7493" s="2"/>
      <c r="C7493" s="2"/>
      <c r="D7493" s="2"/>
      <c r="E7493" s="2"/>
      <c r="F7493" s="2"/>
      <c r="G7493" s="3"/>
      <c r="H7493" s="3"/>
      <c r="I7493" s="2"/>
      <c r="J7493"/>
      <c r="K7493"/>
      <c r="L7493"/>
      <c r="M7493"/>
      <c r="N7493"/>
      <c r="O7493"/>
      <c r="P7493"/>
      <c r="Q7493"/>
      <c r="R7493"/>
      <c r="S7493"/>
      <c r="T7493"/>
      <c r="U7493"/>
      <c r="V7493" s="2"/>
    </row>
    <row r="7494" spans="2:22" x14ac:dyDescent="0.2">
      <c r="B7494" s="2"/>
      <c r="C7494" s="2"/>
      <c r="D7494" s="2"/>
      <c r="E7494" s="2"/>
      <c r="F7494" s="2"/>
      <c r="G7494" s="3"/>
      <c r="H7494" s="3"/>
      <c r="I7494" s="2"/>
      <c r="J7494"/>
      <c r="K7494"/>
      <c r="L7494"/>
      <c r="M7494"/>
      <c r="N7494"/>
      <c r="O7494"/>
      <c r="P7494"/>
      <c r="Q7494"/>
      <c r="R7494"/>
      <c r="S7494"/>
      <c r="T7494"/>
      <c r="U7494"/>
      <c r="V7494" s="2"/>
    </row>
    <row r="7495" spans="2:22" x14ac:dyDescent="0.2">
      <c r="B7495" s="2"/>
      <c r="C7495" s="2"/>
      <c r="D7495" s="2"/>
      <c r="E7495" s="2"/>
      <c r="F7495" s="2"/>
      <c r="G7495" s="3"/>
      <c r="H7495" s="3"/>
      <c r="I7495" s="2"/>
      <c r="J7495"/>
      <c r="K7495"/>
      <c r="L7495"/>
      <c r="M7495"/>
      <c r="N7495"/>
      <c r="O7495"/>
      <c r="P7495"/>
      <c r="Q7495"/>
      <c r="R7495"/>
      <c r="S7495"/>
      <c r="T7495"/>
      <c r="U7495"/>
      <c r="V7495" s="2"/>
    </row>
    <row r="7496" spans="2:22" x14ac:dyDescent="0.2">
      <c r="B7496" s="2"/>
      <c r="C7496" s="2"/>
      <c r="D7496" s="2"/>
      <c r="E7496" s="2"/>
      <c r="F7496" s="2"/>
      <c r="G7496" s="3"/>
      <c r="H7496" s="3"/>
      <c r="I7496" s="2"/>
      <c r="J7496"/>
      <c r="K7496"/>
      <c r="L7496"/>
      <c r="M7496"/>
      <c r="N7496"/>
      <c r="O7496"/>
      <c r="P7496"/>
      <c r="Q7496"/>
      <c r="R7496"/>
      <c r="S7496"/>
      <c r="T7496"/>
      <c r="U7496"/>
      <c r="V7496" s="2"/>
    </row>
    <row r="7497" spans="2:22" x14ac:dyDescent="0.2">
      <c r="B7497" s="2"/>
      <c r="C7497" s="2"/>
      <c r="D7497" s="2"/>
      <c r="E7497" s="2"/>
      <c r="F7497" s="2"/>
      <c r="G7497" s="3"/>
      <c r="H7497" s="3"/>
      <c r="I7497" s="2"/>
      <c r="J7497"/>
      <c r="K7497"/>
      <c r="L7497"/>
      <c r="M7497"/>
      <c r="N7497"/>
      <c r="O7497"/>
      <c r="P7497"/>
      <c r="Q7497"/>
      <c r="R7497"/>
      <c r="S7497"/>
      <c r="T7497"/>
      <c r="U7497"/>
      <c r="V7497" s="2"/>
    </row>
    <row r="7498" spans="2:22" x14ac:dyDescent="0.2">
      <c r="B7498" s="2"/>
      <c r="C7498" s="2"/>
      <c r="D7498" s="2"/>
      <c r="E7498" s="2"/>
      <c r="F7498" s="2"/>
      <c r="G7498" s="3"/>
      <c r="H7498" s="3"/>
      <c r="I7498" s="2"/>
      <c r="J7498"/>
      <c r="K7498"/>
      <c r="L7498"/>
      <c r="M7498"/>
      <c r="N7498"/>
      <c r="O7498"/>
      <c r="P7498"/>
      <c r="Q7498"/>
      <c r="R7498"/>
      <c r="S7498"/>
      <c r="T7498"/>
      <c r="U7498"/>
      <c r="V7498" s="2"/>
    </row>
    <row r="7499" spans="2:22" x14ac:dyDescent="0.2">
      <c r="B7499" s="2"/>
      <c r="C7499" s="2"/>
      <c r="D7499" s="2"/>
      <c r="E7499" s="2"/>
      <c r="F7499" s="2"/>
      <c r="G7499" s="3"/>
      <c r="H7499" s="3"/>
      <c r="I7499" s="2"/>
      <c r="J7499"/>
      <c r="K7499"/>
      <c r="L7499"/>
      <c r="M7499"/>
      <c r="N7499"/>
      <c r="O7499"/>
      <c r="P7499"/>
      <c r="Q7499"/>
      <c r="R7499"/>
      <c r="S7499"/>
      <c r="T7499"/>
      <c r="U7499"/>
      <c r="V7499" s="2"/>
    </row>
    <row r="7500" spans="2:22" x14ac:dyDescent="0.2">
      <c r="B7500" s="2"/>
      <c r="C7500" s="2"/>
      <c r="D7500" s="2"/>
      <c r="E7500" s="2"/>
      <c r="F7500" s="2"/>
      <c r="G7500" s="3"/>
      <c r="H7500" s="3"/>
      <c r="I7500" s="2"/>
      <c r="J7500"/>
      <c r="K7500"/>
      <c r="L7500"/>
      <c r="M7500"/>
      <c r="N7500"/>
      <c r="O7500"/>
      <c r="P7500"/>
      <c r="Q7500"/>
      <c r="R7500"/>
      <c r="S7500"/>
      <c r="T7500"/>
      <c r="U7500"/>
      <c r="V7500" s="2"/>
    </row>
    <row r="7501" spans="2:22" x14ac:dyDescent="0.2">
      <c r="B7501" s="2"/>
      <c r="C7501" s="2"/>
      <c r="D7501" s="2"/>
      <c r="E7501" s="2"/>
      <c r="F7501" s="2"/>
      <c r="G7501" s="3"/>
      <c r="H7501" s="3"/>
      <c r="I7501" s="2"/>
      <c r="J7501"/>
      <c r="K7501"/>
      <c r="L7501"/>
      <c r="M7501"/>
      <c r="N7501"/>
      <c r="O7501"/>
      <c r="P7501"/>
      <c r="Q7501"/>
      <c r="R7501"/>
      <c r="S7501"/>
      <c r="T7501"/>
      <c r="U7501"/>
      <c r="V7501" s="2"/>
    </row>
    <row r="7502" spans="2:22" x14ac:dyDescent="0.2">
      <c r="B7502" s="2"/>
      <c r="C7502" s="2"/>
      <c r="D7502" s="2"/>
      <c r="E7502" s="2"/>
      <c r="F7502" s="2"/>
      <c r="G7502" s="3"/>
      <c r="H7502" s="3"/>
      <c r="I7502" s="2"/>
      <c r="J7502"/>
      <c r="K7502"/>
      <c r="L7502"/>
      <c r="M7502"/>
      <c r="N7502"/>
      <c r="O7502"/>
      <c r="P7502"/>
      <c r="Q7502"/>
      <c r="R7502"/>
      <c r="S7502"/>
      <c r="T7502"/>
      <c r="U7502"/>
      <c r="V7502" s="2"/>
    </row>
    <row r="7503" spans="2:22" x14ac:dyDescent="0.2">
      <c r="B7503" s="2"/>
      <c r="C7503" s="2"/>
      <c r="D7503" s="2"/>
      <c r="E7503" s="2"/>
      <c r="F7503" s="2"/>
      <c r="G7503" s="3"/>
      <c r="H7503" s="3"/>
      <c r="I7503" s="2"/>
      <c r="J7503"/>
      <c r="K7503"/>
      <c r="L7503"/>
      <c r="M7503"/>
      <c r="N7503"/>
      <c r="O7503"/>
      <c r="P7503"/>
      <c r="Q7503"/>
      <c r="R7503"/>
      <c r="S7503"/>
      <c r="T7503"/>
      <c r="U7503"/>
      <c r="V7503" s="2"/>
    </row>
    <row r="7504" spans="2:22" x14ac:dyDescent="0.2">
      <c r="B7504" s="2"/>
      <c r="C7504" s="2"/>
      <c r="D7504" s="2"/>
      <c r="E7504" s="2"/>
      <c r="F7504" s="2"/>
      <c r="G7504" s="3"/>
      <c r="H7504" s="3"/>
      <c r="I7504" s="2"/>
      <c r="J7504"/>
      <c r="K7504"/>
      <c r="L7504"/>
      <c r="M7504"/>
      <c r="N7504"/>
      <c r="O7504"/>
      <c r="P7504"/>
      <c r="Q7504"/>
      <c r="R7504"/>
      <c r="S7504"/>
      <c r="T7504"/>
      <c r="U7504"/>
      <c r="V7504" s="2"/>
    </row>
    <row r="7505" spans="2:22" x14ac:dyDescent="0.2">
      <c r="B7505" s="2"/>
      <c r="C7505" s="2"/>
      <c r="D7505" s="2"/>
      <c r="E7505" s="2"/>
      <c r="F7505" s="2"/>
      <c r="G7505" s="3"/>
      <c r="H7505" s="3"/>
      <c r="I7505" s="2"/>
      <c r="J7505"/>
      <c r="K7505"/>
      <c r="L7505"/>
      <c r="M7505"/>
      <c r="N7505"/>
      <c r="O7505"/>
      <c r="P7505"/>
      <c r="Q7505"/>
      <c r="R7505"/>
      <c r="S7505"/>
      <c r="T7505"/>
      <c r="U7505"/>
      <c r="V7505" s="2"/>
    </row>
    <row r="7506" spans="2:22" x14ac:dyDescent="0.2">
      <c r="B7506" s="2"/>
      <c r="C7506" s="2"/>
      <c r="D7506" s="2"/>
      <c r="E7506" s="2"/>
      <c r="F7506" s="2"/>
      <c r="G7506" s="3"/>
      <c r="H7506" s="3"/>
      <c r="I7506" s="2"/>
      <c r="J7506"/>
      <c r="K7506"/>
      <c r="L7506"/>
      <c r="M7506"/>
      <c r="N7506"/>
      <c r="O7506"/>
      <c r="P7506"/>
      <c r="Q7506"/>
      <c r="R7506"/>
      <c r="S7506"/>
      <c r="T7506"/>
      <c r="U7506"/>
      <c r="V7506" s="2"/>
    </row>
    <row r="7507" spans="2:22" x14ac:dyDescent="0.2">
      <c r="B7507" s="2"/>
      <c r="C7507" s="2"/>
      <c r="D7507" s="2"/>
      <c r="E7507" s="2"/>
      <c r="F7507" s="2"/>
      <c r="G7507" s="3"/>
      <c r="H7507" s="3"/>
      <c r="I7507" s="2"/>
      <c r="J7507"/>
      <c r="K7507"/>
      <c r="L7507"/>
      <c r="M7507"/>
      <c r="N7507"/>
      <c r="O7507"/>
      <c r="P7507"/>
      <c r="Q7507"/>
      <c r="R7507"/>
      <c r="S7507"/>
      <c r="T7507"/>
      <c r="U7507"/>
      <c r="V7507" s="2"/>
    </row>
    <row r="7508" spans="2:22" x14ac:dyDescent="0.2">
      <c r="B7508" s="2"/>
      <c r="C7508" s="2"/>
      <c r="D7508" s="2"/>
      <c r="E7508" s="2"/>
      <c r="F7508" s="2"/>
      <c r="G7508" s="3"/>
      <c r="H7508" s="3"/>
      <c r="I7508" s="2"/>
      <c r="J7508"/>
      <c r="K7508"/>
      <c r="L7508"/>
      <c r="M7508"/>
      <c r="N7508"/>
      <c r="O7508"/>
      <c r="P7508"/>
      <c r="Q7508"/>
      <c r="R7508"/>
      <c r="S7508"/>
      <c r="T7508"/>
      <c r="U7508"/>
      <c r="V7508" s="2"/>
    </row>
    <row r="7509" spans="2:22" x14ac:dyDescent="0.2">
      <c r="B7509" s="2"/>
      <c r="C7509" s="2"/>
      <c r="D7509" s="2"/>
      <c r="E7509" s="2"/>
      <c r="F7509" s="2"/>
      <c r="G7509" s="3"/>
      <c r="H7509" s="3"/>
      <c r="I7509" s="2"/>
      <c r="J7509"/>
      <c r="K7509"/>
      <c r="L7509"/>
      <c r="M7509"/>
      <c r="N7509"/>
      <c r="O7509"/>
      <c r="P7509"/>
      <c r="Q7509"/>
      <c r="R7509"/>
      <c r="S7509"/>
      <c r="T7509"/>
      <c r="U7509"/>
      <c r="V7509" s="2"/>
    </row>
    <row r="7510" spans="2:22" x14ac:dyDescent="0.2">
      <c r="B7510" s="2"/>
      <c r="C7510" s="2"/>
      <c r="D7510" s="2"/>
      <c r="E7510" s="2"/>
      <c r="F7510" s="2"/>
      <c r="G7510" s="3"/>
      <c r="H7510" s="3"/>
      <c r="I7510" s="2"/>
      <c r="J7510"/>
      <c r="K7510"/>
      <c r="L7510"/>
      <c r="M7510"/>
      <c r="N7510"/>
      <c r="O7510"/>
      <c r="P7510"/>
      <c r="Q7510"/>
      <c r="R7510"/>
      <c r="S7510"/>
      <c r="T7510"/>
      <c r="U7510"/>
      <c r="V7510" s="2"/>
    </row>
    <row r="7511" spans="2:22" x14ac:dyDescent="0.2">
      <c r="B7511" s="2"/>
      <c r="C7511" s="2"/>
      <c r="D7511" s="2"/>
      <c r="E7511" s="2"/>
      <c r="F7511" s="2"/>
      <c r="G7511" s="3"/>
      <c r="H7511" s="3"/>
      <c r="I7511" s="2"/>
      <c r="J7511"/>
      <c r="K7511"/>
      <c r="L7511"/>
      <c r="M7511"/>
      <c r="N7511"/>
      <c r="O7511"/>
      <c r="P7511"/>
      <c r="Q7511"/>
      <c r="R7511"/>
      <c r="S7511"/>
      <c r="T7511"/>
      <c r="U7511"/>
      <c r="V7511" s="2"/>
    </row>
    <row r="7512" spans="2:22" x14ac:dyDescent="0.2">
      <c r="B7512" s="2"/>
      <c r="C7512" s="2"/>
      <c r="D7512" s="2"/>
      <c r="E7512" s="2"/>
      <c r="F7512" s="2"/>
      <c r="G7512" s="3"/>
      <c r="H7512" s="3"/>
      <c r="I7512" s="2"/>
      <c r="J7512"/>
      <c r="K7512"/>
      <c r="L7512"/>
      <c r="M7512"/>
      <c r="N7512"/>
      <c r="O7512"/>
      <c r="P7512"/>
      <c r="Q7512"/>
      <c r="R7512"/>
      <c r="S7512"/>
      <c r="T7512"/>
      <c r="U7512"/>
      <c r="V7512" s="2"/>
    </row>
    <row r="7513" spans="2:22" x14ac:dyDescent="0.2">
      <c r="B7513" s="2"/>
      <c r="C7513" s="2"/>
      <c r="D7513" s="2"/>
      <c r="E7513" s="2"/>
      <c r="F7513" s="2"/>
      <c r="G7513" s="3"/>
      <c r="H7513" s="3"/>
      <c r="I7513" s="2"/>
      <c r="J7513"/>
      <c r="K7513"/>
      <c r="L7513"/>
      <c r="M7513"/>
      <c r="N7513"/>
      <c r="O7513"/>
      <c r="P7513"/>
      <c r="Q7513"/>
      <c r="R7513"/>
      <c r="S7513"/>
      <c r="T7513"/>
      <c r="U7513"/>
      <c r="V7513" s="2"/>
    </row>
    <row r="7514" spans="2:22" x14ac:dyDescent="0.2">
      <c r="B7514" s="2"/>
      <c r="C7514" s="2"/>
      <c r="D7514" s="2"/>
      <c r="E7514" s="2"/>
      <c r="F7514" s="2"/>
      <c r="G7514" s="3"/>
      <c r="H7514" s="3"/>
      <c r="I7514" s="2"/>
      <c r="J7514"/>
      <c r="K7514"/>
      <c r="L7514"/>
      <c r="M7514"/>
      <c r="N7514"/>
      <c r="O7514"/>
      <c r="P7514"/>
      <c r="Q7514"/>
      <c r="R7514"/>
      <c r="S7514"/>
      <c r="T7514"/>
      <c r="U7514"/>
      <c r="V7514" s="2"/>
    </row>
    <row r="7515" spans="2:22" x14ac:dyDescent="0.2">
      <c r="B7515" s="2"/>
      <c r="C7515" s="2"/>
      <c r="D7515" s="2"/>
      <c r="E7515" s="2"/>
      <c r="F7515" s="2"/>
      <c r="G7515" s="3"/>
      <c r="H7515" s="3"/>
      <c r="I7515" s="2"/>
      <c r="J7515"/>
      <c r="K7515"/>
      <c r="L7515"/>
      <c r="M7515"/>
      <c r="N7515"/>
      <c r="O7515"/>
      <c r="P7515"/>
      <c r="Q7515"/>
      <c r="R7515"/>
      <c r="S7515"/>
      <c r="T7515"/>
      <c r="U7515"/>
      <c r="V7515" s="2"/>
    </row>
    <row r="7516" spans="2:22" x14ac:dyDescent="0.2">
      <c r="B7516" s="2"/>
      <c r="C7516" s="2"/>
      <c r="D7516" s="2"/>
      <c r="E7516" s="2"/>
      <c r="F7516" s="2"/>
      <c r="G7516" s="3"/>
      <c r="H7516" s="3"/>
      <c r="I7516" s="2"/>
      <c r="J7516"/>
      <c r="K7516"/>
      <c r="L7516"/>
      <c r="M7516"/>
      <c r="N7516"/>
      <c r="O7516"/>
      <c r="P7516"/>
      <c r="Q7516"/>
      <c r="R7516"/>
      <c r="S7516"/>
      <c r="T7516"/>
      <c r="U7516"/>
      <c r="V7516" s="2"/>
    </row>
    <row r="7517" spans="2:22" x14ac:dyDescent="0.2">
      <c r="B7517" s="2"/>
      <c r="C7517" s="2"/>
      <c r="D7517" s="2"/>
      <c r="E7517" s="2"/>
      <c r="F7517" s="2"/>
      <c r="G7517" s="3"/>
      <c r="H7517" s="3"/>
      <c r="I7517" s="2"/>
      <c r="J7517"/>
      <c r="K7517"/>
      <c r="L7517"/>
      <c r="M7517"/>
      <c r="N7517"/>
      <c r="O7517"/>
      <c r="P7517"/>
      <c r="Q7517"/>
      <c r="R7517"/>
      <c r="S7517"/>
      <c r="T7517"/>
      <c r="U7517"/>
      <c r="V7517" s="2"/>
    </row>
    <row r="7518" spans="2:22" x14ac:dyDescent="0.2">
      <c r="B7518" s="2"/>
      <c r="C7518" s="2"/>
      <c r="D7518" s="2"/>
      <c r="E7518" s="2"/>
      <c r="F7518" s="2"/>
      <c r="G7518" s="3"/>
      <c r="H7518" s="3"/>
      <c r="I7518" s="2"/>
      <c r="J7518"/>
      <c r="K7518"/>
      <c r="L7518"/>
      <c r="M7518"/>
      <c r="N7518"/>
      <c r="O7518"/>
      <c r="P7518"/>
      <c r="Q7518"/>
      <c r="R7518"/>
      <c r="S7518"/>
      <c r="T7518"/>
      <c r="U7518"/>
      <c r="V7518" s="2"/>
    </row>
    <row r="7519" spans="2:22" x14ac:dyDescent="0.2">
      <c r="B7519" s="2"/>
      <c r="C7519" s="2"/>
      <c r="D7519" s="2"/>
      <c r="E7519" s="2"/>
      <c r="F7519" s="2"/>
      <c r="G7519" s="3"/>
      <c r="H7519" s="3"/>
      <c r="I7519" s="2"/>
      <c r="J7519"/>
      <c r="K7519"/>
      <c r="L7519"/>
      <c r="M7519"/>
      <c r="N7519"/>
      <c r="O7519"/>
      <c r="P7519"/>
      <c r="Q7519"/>
      <c r="R7519"/>
      <c r="S7519"/>
      <c r="T7519"/>
      <c r="U7519"/>
      <c r="V7519" s="2"/>
    </row>
    <row r="7520" spans="2:22" x14ac:dyDescent="0.2">
      <c r="B7520" s="2"/>
      <c r="C7520" s="2"/>
      <c r="D7520" s="2"/>
      <c r="E7520" s="2"/>
      <c r="F7520" s="2"/>
      <c r="G7520" s="3"/>
      <c r="H7520" s="3"/>
      <c r="I7520" s="2"/>
      <c r="J7520"/>
      <c r="K7520"/>
      <c r="L7520"/>
      <c r="M7520"/>
      <c r="N7520"/>
      <c r="O7520"/>
      <c r="P7520"/>
      <c r="Q7520"/>
      <c r="R7520"/>
      <c r="S7520"/>
      <c r="T7520"/>
      <c r="U7520"/>
      <c r="V7520" s="2"/>
    </row>
    <row r="7521" spans="2:22" x14ac:dyDescent="0.2">
      <c r="B7521" s="2"/>
      <c r="C7521" s="2"/>
      <c r="D7521" s="2"/>
      <c r="E7521" s="2"/>
      <c r="F7521" s="2"/>
      <c r="G7521" s="3"/>
      <c r="H7521" s="3"/>
      <c r="I7521" s="2"/>
      <c r="J7521"/>
      <c r="K7521"/>
      <c r="L7521"/>
      <c r="M7521"/>
      <c r="N7521"/>
      <c r="O7521"/>
      <c r="P7521"/>
      <c r="Q7521"/>
      <c r="R7521"/>
      <c r="S7521"/>
      <c r="T7521"/>
      <c r="U7521"/>
      <c r="V7521" s="2"/>
    </row>
    <row r="7522" spans="2:22" x14ac:dyDescent="0.2">
      <c r="B7522" s="2"/>
      <c r="C7522" s="2"/>
      <c r="D7522" s="2"/>
      <c r="E7522" s="2"/>
      <c r="F7522" s="2"/>
      <c r="G7522" s="3"/>
      <c r="H7522" s="3"/>
      <c r="I7522" s="2"/>
      <c r="J7522"/>
      <c r="K7522"/>
      <c r="L7522"/>
      <c r="M7522"/>
      <c r="N7522"/>
      <c r="O7522"/>
      <c r="P7522"/>
      <c r="Q7522"/>
      <c r="R7522"/>
      <c r="S7522"/>
      <c r="T7522"/>
      <c r="U7522"/>
      <c r="V7522" s="2"/>
    </row>
    <row r="7523" spans="2:22" x14ac:dyDescent="0.2">
      <c r="B7523" s="2"/>
      <c r="C7523" s="2"/>
      <c r="D7523" s="2"/>
      <c r="E7523" s="2"/>
      <c r="F7523" s="2"/>
      <c r="G7523" s="3"/>
      <c r="H7523" s="3"/>
      <c r="I7523" s="2"/>
      <c r="J7523"/>
      <c r="K7523"/>
      <c r="L7523"/>
      <c r="M7523"/>
      <c r="N7523"/>
      <c r="O7523"/>
      <c r="P7523"/>
      <c r="Q7523"/>
      <c r="R7523"/>
      <c r="S7523"/>
      <c r="T7523"/>
      <c r="U7523"/>
      <c r="V7523" s="2"/>
    </row>
    <row r="7524" spans="2:22" x14ac:dyDescent="0.2">
      <c r="B7524" s="2"/>
      <c r="C7524" s="2"/>
      <c r="D7524" s="2"/>
      <c r="E7524" s="2"/>
      <c r="F7524" s="2"/>
      <c r="G7524" s="3"/>
      <c r="H7524" s="3"/>
      <c r="I7524" s="2"/>
      <c r="J7524"/>
      <c r="K7524"/>
      <c r="L7524"/>
      <c r="M7524"/>
      <c r="N7524"/>
      <c r="O7524"/>
      <c r="P7524"/>
      <c r="Q7524"/>
      <c r="R7524"/>
      <c r="S7524"/>
      <c r="T7524"/>
      <c r="U7524"/>
      <c r="V7524" s="2"/>
    </row>
    <row r="7525" spans="2:22" x14ac:dyDescent="0.2">
      <c r="B7525" s="2"/>
      <c r="C7525" s="2"/>
      <c r="D7525" s="2"/>
      <c r="E7525" s="2"/>
      <c r="F7525" s="2"/>
      <c r="G7525" s="3"/>
      <c r="H7525" s="3"/>
      <c r="I7525" s="2"/>
      <c r="J7525"/>
      <c r="K7525"/>
      <c r="L7525"/>
      <c r="M7525"/>
      <c r="N7525"/>
      <c r="O7525"/>
      <c r="P7525"/>
      <c r="Q7525"/>
      <c r="R7525"/>
      <c r="S7525"/>
      <c r="T7525"/>
      <c r="U7525"/>
      <c r="V7525" s="2"/>
    </row>
    <row r="7526" spans="2:22" x14ac:dyDescent="0.2">
      <c r="B7526" s="2"/>
      <c r="C7526" s="2"/>
      <c r="D7526" s="2"/>
      <c r="E7526" s="2"/>
      <c r="F7526" s="2"/>
      <c r="G7526" s="3"/>
      <c r="H7526" s="3"/>
      <c r="I7526" s="2"/>
      <c r="J7526"/>
      <c r="K7526"/>
      <c r="L7526"/>
      <c r="M7526"/>
      <c r="N7526"/>
      <c r="O7526"/>
      <c r="P7526"/>
      <c r="Q7526"/>
      <c r="R7526"/>
      <c r="S7526"/>
      <c r="T7526"/>
      <c r="U7526"/>
      <c r="V7526" s="2"/>
    </row>
    <row r="7527" spans="2:22" x14ac:dyDescent="0.2">
      <c r="B7527" s="2"/>
      <c r="C7527" s="2"/>
      <c r="D7527" s="2"/>
      <c r="E7527" s="2"/>
      <c r="F7527" s="2"/>
      <c r="G7527" s="3"/>
      <c r="H7527" s="3"/>
      <c r="I7527" s="2"/>
      <c r="J7527"/>
      <c r="K7527"/>
      <c r="L7527"/>
      <c r="M7527"/>
      <c r="N7527"/>
      <c r="O7527"/>
      <c r="P7527"/>
      <c r="Q7527"/>
      <c r="R7527"/>
      <c r="S7527"/>
      <c r="T7527"/>
      <c r="U7527"/>
      <c r="V7527" s="2"/>
    </row>
    <row r="7528" spans="2:22" x14ac:dyDescent="0.2">
      <c r="B7528" s="2"/>
      <c r="C7528" s="2"/>
      <c r="D7528" s="2"/>
      <c r="E7528" s="2"/>
      <c r="F7528" s="2"/>
      <c r="G7528" s="3"/>
      <c r="H7528" s="3"/>
      <c r="I7528" s="2"/>
      <c r="J7528"/>
      <c r="K7528"/>
      <c r="L7528"/>
      <c r="M7528"/>
      <c r="N7528"/>
      <c r="O7528"/>
      <c r="P7528"/>
      <c r="Q7528"/>
      <c r="R7528"/>
      <c r="S7528"/>
      <c r="T7528"/>
      <c r="U7528"/>
      <c r="V7528" s="2"/>
    </row>
    <row r="7529" spans="2:22" x14ac:dyDescent="0.2">
      <c r="B7529" s="2"/>
      <c r="C7529" s="2"/>
      <c r="D7529" s="2"/>
      <c r="E7529" s="2"/>
      <c r="F7529" s="2"/>
      <c r="G7529" s="3"/>
      <c r="H7529" s="3"/>
      <c r="I7529" s="2"/>
      <c r="J7529"/>
      <c r="K7529"/>
      <c r="L7529"/>
      <c r="M7529"/>
      <c r="N7529"/>
      <c r="O7529"/>
      <c r="P7529"/>
      <c r="Q7529"/>
      <c r="R7529"/>
      <c r="S7529"/>
      <c r="T7529"/>
      <c r="U7529"/>
      <c r="V7529" s="2"/>
    </row>
    <row r="7530" spans="2:22" x14ac:dyDescent="0.2">
      <c r="B7530" s="2"/>
      <c r="C7530" s="2"/>
      <c r="D7530" s="2"/>
      <c r="E7530" s="2"/>
      <c r="F7530" s="2"/>
      <c r="G7530" s="3"/>
      <c r="H7530" s="3"/>
      <c r="I7530" s="2"/>
      <c r="J7530"/>
      <c r="K7530"/>
      <c r="L7530"/>
      <c r="M7530"/>
      <c r="N7530"/>
      <c r="O7530"/>
      <c r="P7530"/>
      <c r="Q7530"/>
      <c r="R7530"/>
      <c r="S7530"/>
      <c r="T7530"/>
      <c r="U7530"/>
      <c r="V7530" s="2"/>
    </row>
    <row r="7531" spans="2:22" x14ac:dyDescent="0.2">
      <c r="B7531" s="2"/>
      <c r="C7531" s="2"/>
      <c r="D7531" s="2"/>
      <c r="E7531" s="2"/>
      <c r="F7531" s="2"/>
      <c r="G7531" s="3"/>
      <c r="H7531" s="3"/>
      <c r="I7531" s="2"/>
      <c r="J7531"/>
      <c r="K7531"/>
      <c r="L7531"/>
      <c r="M7531"/>
      <c r="N7531"/>
      <c r="O7531"/>
      <c r="P7531"/>
      <c r="Q7531"/>
      <c r="R7531"/>
      <c r="S7531"/>
      <c r="T7531"/>
      <c r="U7531"/>
      <c r="V7531" s="2"/>
    </row>
    <row r="7532" spans="2:22" x14ac:dyDescent="0.2">
      <c r="B7532" s="2"/>
      <c r="C7532" s="2"/>
      <c r="D7532" s="2"/>
      <c r="E7532" s="2"/>
      <c r="F7532" s="2"/>
      <c r="G7532" s="3"/>
      <c r="H7532" s="3"/>
      <c r="I7532" s="2"/>
      <c r="J7532"/>
      <c r="K7532"/>
      <c r="L7532"/>
      <c r="M7532"/>
      <c r="N7532"/>
      <c r="O7532"/>
      <c r="P7532"/>
      <c r="Q7532"/>
      <c r="R7532"/>
      <c r="S7532"/>
      <c r="T7532"/>
      <c r="U7532"/>
      <c r="V7532" s="2"/>
    </row>
    <row r="7533" spans="2:22" x14ac:dyDescent="0.2">
      <c r="B7533" s="2"/>
      <c r="C7533" s="2"/>
      <c r="D7533" s="2"/>
      <c r="E7533" s="2"/>
      <c r="F7533" s="2"/>
      <c r="G7533" s="3"/>
      <c r="H7533" s="3"/>
      <c r="I7533" s="2"/>
      <c r="J7533"/>
      <c r="K7533"/>
      <c r="L7533"/>
      <c r="M7533"/>
      <c r="N7533"/>
      <c r="O7533"/>
      <c r="P7533"/>
      <c r="Q7533"/>
      <c r="R7533"/>
      <c r="S7533"/>
      <c r="T7533"/>
      <c r="U7533"/>
      <c r="V7533" s="2"/>
    </row>
    <row r="7534" spans="2:22" x14ac:dyDescent="0.2">
      <c r="B7534" s="2"/>
      <c r="C7534" s="2"/>
      <c r="D7534" s="2"/>
      <c r="E7534" s="2"/>
      <c r="F7534" s="2"/>
      <c r="G7534" s="3"/>
      <c r="H7534" s="3"/>
      <c r="I7534" s="2"/>
      <c r="J7534"/>
      <c r="K7534"/>
      <c r="L7534"/>
      <c r="M7534"/>
      <c r="N7534"/>
      <c r="O7534"/>
      <c r="P7534"/>
      <c r="Q7534"/>
      <c r="R7534"/>
      <c r="S7534"/>
      <c r="T7534"/>
      <c r="U7534"/>
      <c r="V7534" s="2"/>
    </row>
    <row r="7535" spans="2:22" x14ac:dyDescent="0.2">
      <c r="B7535" s="2"/>
      <c r="C7535" s="2"/>
      <c r="D7535" s="2"/>
      <c r="E7535" s="2"/>
      <c r="F7535" s="2"/>
      <c r="G7535" s="3"/>
      <c r="H7535" s="3"/>
      <c r="I7535" s="2"/>
      <c r="J7535"/>
      <c r="K7535"/>
      <c r="L7535"/>
      <c r="M7535"/>
      <c r="N7535"/>
      <c r="O7535"/>
      <c r="P7535"/>
      <c r="Q7535"/>
      <c r="R7535"/>
      <c r="S7535"/>
      <c r="T7535"/>
      <c r="U7535"/>
      <c r="V7535" s="2"/>
    </row>
    <row r="7536" spans="2:22" x14ac:dyDescent="0.2">
      <c r="B7536" s="2"/>
      <c r="C7536" s="2"/>
      <c r="D7536" s="2"/>
      <c r="E7536" s="2"/>
      <c r="F7536" s="2"/>
      <c r="G7536" s="3"/>
      <c r="H7536" s="3"/>
      <c r="I7536" s="2"/>
      <c r="J7536"/>
      <c r="K7536"/>
      <c r="L7536"/>
      <c r="M7536"/>
      <c r="N7536"/>
      <c r="O7536"/>
      <c r="P7536"/>
      <c r="Q7536"/>
      <c r="R7536"/>
      <c r="S7536"/>
      <c r="T7536"/>
      <c r="U7536"/>
      <c r="V7536" s="2"/>
    </row>
    <row r="7537" spans="2:22" x14ac:dyDescent="0.2">
      <c r="B7537" s="2"/>
      <c r="C7537" s="2"/>
      <c r="D7537" s="2"/>
      <c r="E7537" s="2"/>
      <c r="F7537" s="2"/>
      <c r="G7537" s="3"/>
      <c r="H7537" s="3"/>
      <c r="I7537" s="2"/>
      <c r="J7537"/>
      <c r="K7537"/>
      <c r="L7537"/>
      <c r="M7537"/>
      <c r="N7537"/>
      <c r="O7537"/>
      <c r="P7537"/>
      <c r="Q7537"/>
      <c r="R7537"/>
      <c r="S7537"/>
      <c r="T7537"/>
      <c r="U7537"/>
      <c r="V7537" s="2"/>
    </row>
    <row r="7538" spans="2:22" x14ac:dyDescent="0.2">
      <c r="B7538" s="2"/>
      <c r="C7538" s="2"/>
      <c r="D7538" s="2"/>
      <c r="E7538" s="2"/>
      <c r="F7538" s="2"/>
      <c r="G7538" s="3"/>
      <c r="H7538" s="3"/>
      <c r="I7538" s="2"/>
      <c r="J7538"/>
      <c r="K7538"/>
      <c r="L7538"/>
      <c r="M7538"/>
      <c r="N7538"/>
      <c r="O7538"/>
      <c r="P7538"/>
      <c r="Q7538"/>
      <c r="R7538"/>
      <c r="S7538"/>
      <c r="T7538"/>
      <c r="U7538"/>
      <c r="V7538" s="2"/>
    </row>
    <row r="7539" spans="2:22" x14ac:dyDescent="0.2">
      <c r="B7539" s="2"/>
      <c r="C7539" s="2"/>
      <c r="D7539" s="2"/>
      <c r="E7539" s="2"/>
      <c r="F7539" s="2"/>
      <c r="G7539" s="3"/>
      <c r="H7539" s="3"/>
      <c r="I7539" s="2"/>
      <c r="J7539"/>
      <c r="K7539"/>
      <c r="L7539"/>
      <c r="M7539"/>
      <c r="N7539"/>
      <c r="O7539"/>
      <c r="P7539"/>
      <c r="Q7539"/>
      <c r="R7539"/>
      <c r="S7539"/>
      <c r="T7539"/>
      <c r="U7539"/>
      <c r="V7539" s="2"/>
    </row>
    <row r="7540" spans="2:22" x14ac:dyDescent="0.2">
      <c r="B7540" s="2"/>
      <c r="C7540" s="2"/>
      <c r="D7540" s="2"/>
      <c r="E7540" s="2"/>
      <c r="F7540" s="2"/>
      <c r="G7540" s="3"/>
      <c r="H7540" s="3"/>
      <c r="I7540" s="2"/>
      <c r="J7540"/>
      <c r="K7540"/>
      <c r="L7540"/>
      <c r="M7540"/>
      <c r="N7540"/>
      <c r="O7540"/>
      <c r="P7540"/>
      <c r="Q7540"/>
      <c r="R7540"/>
      <c r="S7540"/>
      <c r="T7540"/>
      <c r="U7540"/>
      <c r="V7540" s="2"/>
    </row>
    <row r="7541" spans="2:22" x14ac:dyDescent="0.2">
      <c r="B7541" s="2"/>
      <c r="C7541" s="2"/>
      <c r="D7541" s="2"/>
      <c r="E7541" s="2"/>
      <c r="F7541" s="2"/>
      <c r="G7541" s="3"/>
      <c r="H7541" s="3"/>
      <c r="I7541" s="2"/>
      <c r="J7541"/>
      <c r="K7541"/>
      <c r="L7541"/>
      <c r="M7541"/>
      <c r="N7541"/>
      <c r="O7541"/>
      <c r="P7541"/>
      <c r="Q7541"/>
      <c r="R7541"/>
      <c r="S7541"/>
      <c r="T7541"/>
      <c r="U7541"/>
      <c r="V7541" s="2"/>
    </row>
    <row r="7542" spans="2:22" x14ac:dyDescent="0.2">
      <c r="B7542" s="2"/>
      <c r="C7542" s="2"/>
      <c r="D7542" s="2"/>
      <c r="E7542" s="2"/>
      <c r="F7542" s="2"/>
      <c r="G7542" s="3"/>
      <c r="H7542" s="3"/>
      <c r="I7542" s="2"/>
      <c r="J7542"/>
      <c r="K7542"/>
      <c r="L7542"/>
      <c r="M7542"/>
      <c r="N7542"/>
      <c r="O7542"/>
      <c r="P7542"/>
      <c r="Q7542"/>
      <c r="R7542"/>
      <c r="S7542"/>
      <c r="T7542"/>
      <c r="U7542"/>
      <c r="V7542" s="2"/>
    </row>
    <row r="7543" spans="2:22" x14ac:dyDescent="0.2">
      <c r="B7543" s="2"/>
      <c r="C7543" s="2"/>
      <c r="D7543" s="2"/>
      <c r="E7543" s="2"/>
      <c r="F7543" s="2"/>
      <c r="G7543" s="3"/>
      <c r="H7543" s="3"/>
      <c r="I7543" s="2"/>
      <c r="J7543"/>
      <c r="K7543"/>
      <c r="L7543"/>
      <c r="M7543"/>
      <c r="N7543"/>
      <c r="O7543"/>
      <c r="P7543"/>
      <c r="Q7543"/>
      <c r="R7543"/>
      <c r="S7543"/>
      <c r="T7543"/>
      <c r="U7543"/>
      <c r="V7543" s="2"/>
    </row>
    <row r="7544" spans="2:22" x14ac:dyDescent="0.2">
      <c r="B7544" s="2"/>
      <c r="C7544" s="2"/>
      <c r="D7544" s="2"/>
      <c r="E7544" s="2"/>
      <c r="F7544" s="2"/>
      <c r="G7544" s="3"/>
      <c r="H7544" s="3"/>
      <c r="I7544" s="2"/>
      <c r="J7544"/>
      <c r="K7544"/>
      <c r="L7544"/>
      <c r="M7544"/>
      <c r="N7544"/>
      <c r="O7544"/>
      <c r="P7544"/>
      <c r="Q7544"/>
      <c r="R7544"/>
      <c r="S7544"/>
      <c r="T7544"/>
      <c r="U7544"/>
      <c r="V7544" s="2"/>
    </row>
    <row r="7545" spans="2:22" x14ac:dyDescent="0.2">
      <c r="B7545" s="2"/>
      <c r="C7545" s="2"/>
      <c r="D7545" s="2"/>
      <c r="E7545" s="2"/>
      <c r="F7545" s="2"/>
      <c r="G7545" s="3"/>
      <c r="H7545" s="3"/>
      <c r="I7545" s="2"/>
      <c r="J7545"/>
      <c r="K7545"/>
      <c r="L7545"/>
      <c r="M7545"/>
      <c r="N7545"/>
      <c r="O7545"/>
      <c r="P7545"/>
      <c r="Q7545"/>
      <c r="R7545"/>
      <c r="S7545"/>
      <c r="T7545"/>
      <c r="U7545"/>
      <c r="V7545" s="2"/>
    </row>
    <row r="7546" spans="2:22" x14ac:dyDescent="0.2">
      <c r="B7546" s="2"/>
      <c r="C7546" s="2"/>
      <c r="D7546" s="2"/>
      <c r="E7546" s="2"/>
      <c r="F7546" s="2"/>
      <c r="G7546" s="3"/>
      <c r="H7546" s="3"/>
      <c r="I7546" s="2"/>
      <c r="J7546"/>
      <c r="K7546"/>
      <c r="L7546"/>
      <c r="M7546"/>
      <c r="N7546"/>
      <c r="O7546"/>
      <c r="P7546"/>
      <c r="Q7546"/>
      <c r="R7546"/>
      <c r="S7546"/>
      <c r="T7546"/>
      <c r="U7546"/>
      <c r="V7546" s="2"/>
    </row>
    <row r="7547" spans="2:22" x14ac:dyDescent="0.2">
      <c r="B7547" s="2"/>
      <c r="C7547" s="2"/>
      <c r="D7547" s="2"/>
      <c r="E7547" s="2"/>
      <c r="F7547" s="2"/>
      <c r="G7547" s="3"/>
      <c r="H7547" s="3"/>
      <c r="I7547" s="2"/>
      <c r="J7547"/>
      <c r="K7547"/>
      <c r="L7547"/>
      <c r="M7547"/>
      <c r="N7547"/>
      <c r="O7547"/>
      <c r="P7547"/>
      <c r="Q7547"/>
      <c r="R7547"/>
      <c r="S7547"/>
      <c r="T7547"/>
      <c r="U7547"/>
      <c r="V7547" s="2"/>
    </row>
    <row r="7548" spans="2:22" x14ac:dyDescent="0.2">
      <c r="B7548" s="2"/>
      <c r="C7548" s="2"/>
      <c r="D7548" s="2"/>
      <c r="E7548" s="2"/>
      <c r="F7548" s="2"/>
      <c r="G7548" s="3"/>
      <c r="H7548" s="3"/>
      <c r="I7548" s="2"/>
      <c r="J7548"/>
      <c r="K7548"/>
      <c r="L7548"/>
      <c r="M7548"/>
      <c r="N7548"/>
      <c r="O7548"/>
      <c r="P7548"/>
      <c r="Q7548"/>
      <c r="R7548"/>
      <c r="S7548"/>
      <c r="T7548"/>
      <c r="U7548"/>
      <c r="V7548" s="2"/>
    </row>
    <row r="7549" spans="2:22" x14ac:dyDescent="0.2">
      <c r="B7549" s="2"/>
      <c r="C7549" s="2"/>
      <c r="D7549" s="2"/>
      <c r="E7549" s="2"/>
      <c r="F7549" s="2"/>
      <c r="G7549" s="3"/>
      <c r="H7549" s="3"/>
      <c r="I7549" s="2"/>
      <c r="J7549"/>
      <c r="K7549"/>
      <c r="L7549"/>
      <c r="M7549"/>
      <c r="N7549"/>
      <c r="O7549"/>
      <c r="P7549"/>
      <c r="Q7549"/>
      <c r="R7549"/>
      <c r="S7549"/>
      <c r="T7549"/>
      <c r="U7549"/>
      <c r="V7549" s="2"/>
    </row>
    <row r="7550" spans="2:22" x14ac:dyDescent="0.2">
      <c r="B7550" s="2"/>
      <c r="C7550" s="2"/>
      <c r="D7550" s="2"/>
      <c r="E7550" s="2"/>
      <c r="F7550" s="2"/>
      <c r="G7550" s="3"/>
      <c r="H7550" s="3"/>
      <c r="I7550" s="2"/>
      <c r="J7550"/>
      <c r="K7550"/>
      <c r="L7550"/>
      <c r="M7550"/>
      <c r="N7550"/>
      <c r="O7550"/>
      <c r="P7550"/>
      <c r="Q7550"/>
      <c r="R7550"/>
      <c r="S7550"/>
      <c r="T7550"/>
      <c r="U7550"/>
      <c r="V7550" s="2"/>
    </row>
    <row r="7551" spans="2:22" x14ac:dyDescent="0.2">
      <c r="B7551" s="2"/>
      <c r="C7551" s="2"/>
      <c r="D7551" s="2"/>
      <c r="E7551" s="2"/>
      <c r="F7551" s="2"/>
      <c r="G7551" s="3"/>
      <c r="H7551" s="3"/>
      <c r="I7551" s="2"/>
      <c r="J7551"/>
      <c r="K7551"/>
      <c r="L7551"/>
      <c r="M7551"/>
      <c r="N7551"/>
      <c r="O7551"/>
      <c r="P7551"/>
      <c r="Q7551"/>
      <c r="R7551"/>
      <c r="S7551"/>
      <c r="T7551"/>
      <c r="U7551"/>
      <c r="V7551" s="2"/>
    </row>
    <row r="7552" spans="2:22" x14ac:dyDescent="0.2">
      <c r="B7552" s="2"/>
      <c r="C7552" s="2"/>
      <c r="D7552" s="2"/>
      <c r="E7552" s="2"/>
      <c r="F7552" s="2"/>
      <c r="G7552" s="3"/>
      <c r="H7552" s="3"/>
      <c r="I7552" s="2"/>
      <c r="J7552"/>
      <c r="K7552"/>
      <c r="L7552"/>
      <c r="M7552"/>
      <c r="N7552"/>
      <c r="O7552"/>
      <c r="P7552"/>
      <c r="Q7552"/>
      <c r="R7552"/>
      <c r="S7552"/>
      <c r="T7552"/>
      <c r="U7552"/>
      <c r="V7552" s="2"/>
    </row>
    <row r="7553" spans="2:22" x14ac:dyDescent="0.2">
      <c r="B7553" s="2"/>
      <c r="C7553" s="2"/>
      <c r="D7553" s="2"/>
      <c r="E7553" s="2"/>
      <c r="F7553" s="2"/>
      <c r="G7553" s="3"/>
      <c r="H7553" s="3"/>
      <c r="I7553" s="2"/>
      <c r="J7553"/>
      <c r="K7553"/>
      <c r="L7553"/>
      <c r="M7553"/>
      <c r="N7553"/>
      <c r="O7553"/>
      <c r="P7553"/>
      <c r="Q7553"/>
      <c r="R7553"/>
      <c r="S7553"/>
      <c r="T7553"/>
      <c r="U7553"/>
      <c r="V7553" s="2"/>
    </row>
    <row r="7554" spans="2:22" x14ac:dyDescent="0.2">
      <c r="B7554" s="2"/>
      <c r="C7554" s="2"/>
      <c r="D7554" s="2"/>
      <c r="E7554" s="2"/>
      <c r="F7554" s="2"/>
      <c r="G7554" s="3"/>
      <c r="H7554" s="3"/>
      <c r="I7554" s="2"/>
      <c r="J7554"/>
      <c r="K7554"/>
      <c r="L7554"/>
      <c r="M7554"/>
      <c r="N7554"/>
      <c r="O7554"/>
      <c r="P7554"/>
      <c r="Q7554"/>
      <c r="R7554"/>
      <c r="S7554"/>
      <c r="T7554"/>
      <c r="U7554"/>
      <c r="V7554" s="2"/>
    </row>
    <row r="7555" spans="2:22" x14ac:dyDescent="0.2">
      <c r="B7555" s="2"/>
      <c r="C7555" s="2"/>
      <c r="D7555" s="2"/>
      <c r="E7555" s="2"/>
      <c r="F7555" s="2"/>
      <c r="G7555" s="3"/>
      <c r="H7555" s="3"/>
      <c r="I7555" s="2"/>
      <c r="J7555"/>
      <c r="K7555"/>
      <c r="L7555"/>
      <c r="M7555"/>
      <c r="N7555"/>
      <c r="O7555"/>
      <c r="P7555"/>
      <c r="Q7555"/>
      <c r="R7555"/>
      <c r="S7555"/>
      <c r="T7555"/>
      <c r="U7555"/>
      <c r="V7555" s="2"/>
    </row>
    <row r="7556" spans="2:22" x14ac:dyDescent="0.2">
      <c r="B7556" s="2"/>
      <c r="C7556" s="2"/>
      <c r="D7556" s="2"/>
      <c r="E7556" s="2"/>
      <c r="F7556" s="2"/>
      <c r="G7556" s="3"/>
      <c r="H7556" s="3"/>
      <c r="I7556" s="2"/>
      <c r="J7556"/>
      <c r="K7556"/>
      <c r="L7556"/>
      <c r="M7556"/>
      <c r="N7556"/>
      <c r="O7556"/>
      <c r="P7556"/>
      <c r="Q7556"/>
      <c r="R7556"/>
      <c r="S7556"/>
      <c r="T7556"/>
      <c r="U7556"/>
      <c r="V7556" s="2"/>
    </row>
    <row r="7557" spans="2:22" x14ac:dyDescent="0.2">
      <c r="B7557" s="2"/>
      <c r="C7557" s="2"/>
      <c r="D7557" s="2"/>
      <c r="E7557" s="2"/>
      <c r="F7557" s="2"/>
      <c r="G7557" s="3"/>
      <c r="H7557" s="3"/>
      <c r="I7557" s="2"/>
      <c r="J7557"/>
      <c r="K7557"/>
      <c r="L7557"/>
      <c r="M7557"/>
      <c r="N7557"/>
      <c r="O7557"/>
      <c r="P7557"/>
      <c r="Q7557"/>
      <c r="R7557"/>
      <c r="S7557"/>
      <c r="T7557"/>
      <c r="U7557"/>
      <c r="V7557" s="2"/>
    </row>
    <row r="7558" spans="2:22" x14ac:dyDescent="0.2">
      <c r="B7558" s="2"/>
      <c r="C7558" s="2"/>
      <c r="D7558" s="2"/>
      <c r="E7558" s="2"/>
      <c r="F7558" s="2"/>
      <c r="G7558" s="3"/>
      <c r="H7558" s="3"/>
      <c r="I7558" s="2"/>
      <c r="J7558"/>
      <c r="K7558"/>
      <c r="L7558"/>
      <c r="M7558"/>
      <c r="N7558"/>
      <c r="O7558"/>
      <c r="P7558"/>
      <c r="Q7558"/>
      <c r="R7558"/>
      <c r="S7558"/>
      <c r="T7558"/>
      <c r="U7558"/>
      <c r="V7558" s="2"/>
    </row>
    <row r="7559" spans="2:22" x14ac:dyDescent="0.2">
      <c r="B7559" s="2"/>
      <c r="C7559" s="2"/>
      <c r="D7559" s="2"/>
      <c r="E7559" s="2"/>
      <c r="F7559" s="2"/>
      <c r="G7559" s="3"/>
      <c r="H7559" s="3"/>
      <c r="I7559" s="2"/>
      <c r="J7559"/>
      <c r="K7559"/>
      <c r="L7559"/>
      <c r="M7559"/>
      <c r="N7559"/>
      <c r="O7559"/>
      <c r="P7559"/>
      <c r="Q7559"/>
      <c r="R7559"/>
      <c r="S7559"/>
      <c r="T7559"/>
      <c r="U7559"/>
      <c r="V7559" s="2"/>
    </row>
    <row r="7560" spans="2:22" x14ac:dyDescent="0.2">
      <c r="B7560" s="2"/>
      <c r="C7560" s="2"/>
      <c r="D7560" s="2"/>
      <c r="E7560" s="2"/>
      <c r="F7560" s="2"/>
      <c r="G7560" s="3"/>
      <c r="H7560" s="3"/>
      <c r="I7560" s="2"/>
      <c r="J7560"/>
      <c r="K7560"/>
      <c r="L7560"/>
      <c r="M7560"/>
      <c r="N7560"/>
      <c r="O7560"/>
      <c r="P7560"/>
      <c r="Q7560"/>
      <c r="R7560"/>
      <c r="S7560"/>
      <c r="T7560"/>
      <c r="U7560"/>
      <c r="V7560" s="2"/>
    </row>
    <row r="7561" spans="2:22" x14ac:dyDescent="0.2">
      <c r="B7561" s="2"/>
      <c r="C7561" s="2"/>
      <c r="D7561" s="2"/>
      <c r="E7561" s="2"/>
      <c r="F7561" s="2"/>
      <c r="G7561" s="3"/>
      <c r="H7561" s="3"/>
      <c r="I7561" s="2"/>
      <c r="J7561"/>
      <c r="K7561"/>
      <c r="L7561"/>
      <c r="M7561"/>
      <c r="N7561"/>
      <c r="O7561"/>
      <c r="P7561"/>
      <c r="Q7561"/>
      <c r="R7561"/>
      <c r="S7561"/>
      <c r="T7561"/>
      <c r="U7561"/>
      <c r="V7561" s="2"/>
    </row>
    <row r="7562" spans="2:22" x14ac:dyDescent="0.2">
      <c r="B7562" s="2"/>
      <c r="C7562" s="2"/>
      <c r="D7562" s="2"/>
      <c r="E7562" s="2"/>
      <c r="F7562" s="2"/>
      <c r="G7562" s="3"/>
      <c r="H7562" s="3"/>
      <c r="I7562" s="2"/>
      <c r="J7562"/>
      <c r="K7562"/>
      <c r="L7562"/>
      <c r="M7562"/>
      <c r="N7562"/>
      <c r="O7562"/>
      <c r="P7562"/>
      <c r="Q7562"/>
      <c r="R7562"/>
      <c r="S7562"/>
      <c r="T7562"/>
      <c r="U7562"/>
      <c r="V7562" s="2"/>
    </row>
    <row r="7563" spans="2:22" x14ac:dyDescent="0.2">
      <c r="B7563" s="2"/>
      <c r="C7563" s="2"/>
      <c r="D7563" s="2"/>
      <c r="E7563" s="2"/>
      <c r="F7563" s="2"/>
      <c r="G7563" s="3"/>
      <c r="H7563" s="3"/>
      <c r="I7563" s="2"/>
      <c r="J7563"/>
      <c r="K7563"/>
      <c r="L7563"/>
      <c r="M7563"/>
      <c r="N7563"/>
      <c r="O7563"/>
      <c r="P7563"/>
      <c r="Q7563"/>
      <c r="R7563"/>
      <c r="S7563"/>
      <c r="T7563"/>
      <c r="U7563"/>
      <c r="V7563" s="2"/>
    </row>
    <row r="7564" spans="2:22" x14ac:dyDescent="0.2">
      <c r="B7564" s="2"/>
      <c r="C7564" s="2"/>
      <c r="D7564" s="2"/>
      <c r="E7564" s="2"/>
      <c r="F7564" s="2"/>
      <c r="G7564" s="3"/>
      <c r="H7564" s="3"/>
      <c r="I7564" s="2"/>
      <c r="J7564"/>
      <c r="K7564"/>
      <c r="L7564"/>
      <c r="M7564"/>
      <c r="N7564"/>
      <c r="O7564"/>
      <c r="P7564"/>
      <c r="Q7564"/>
      <c r="R7564"/>
      <c r="S7564"/>
      <c r="T7564"/>
      <c r="U7564"/>
      <c r="V7564" s="2"/>
    </row>
    <row r="7565" spans="2:22" x14ac:dyDescent="0.2">
      <c r="B7565" s="2"/>
      <c r="C7565" s="2"/>
      <c r="D7565" s="2"/>
      <c r="E7565" s="2"/>
      <c r="F7565" s="2"/>
      <c r="G7565" s="3"/>
      <c r="H7565" s="3"/>
      <c r="I7565" s="2"/>
      <c r="J7565"/>
      <c r="K7565"/>
      <c r="L7565"/>
      <c r="M7565"/>
      <c r="N7565"/>
      <c r="O7565"/>
      <c r="P7565"/>
      <c r="Q7565"/>
      <c r="R7565"/>
      <c r="S7565"/>
      <c r="T7565"/>
      <c r="U7565"/>
      <c r="V7565" s="2"/>
    </row>
    <row r="7566" spans="2:22" x14ac:dyDescent="0.2">
      <c r="B7566" s="2"/>
      <c r="C7566" s="2"/>
      <c r="D7566" s="2"/>
      <c r="E7566" s="2"/>
      <c r="F7566" s="2"/>
      <c r="G7566" s="3"/>
      <c r="H7566" s="3"/>
      <c r="I7566" s="2"/>
      <c r="J7566"/>
      <c r="K7566"/>
      <c r="L7566"/>
      <c r="M7566"/>
      <c r="N7566"/>
      <c r="O7566"/>
      <c r="P7566"/>
      <c r="Q7566"/>
      <c r="R7566"/>
      <c r="S7566"/>
      <c r="T7566"/>
      <c r="U7566"/>
      <c r="V7566" s="2"/>
    </row>
    <row r="7567" spans="2:22" x14ac:dyDescent="0.2">
      <c r="B7567" s="2"/>
      <c r="C7567" s="2"/>
      <c r="D7567" s="2"/>
      <c r="E7567" s="2"/>
      <c r="F7567" s="2"/>
      <c r="G7567" s="3"/>
      <c r="H7567" s="3"/>
      <c r="I7567" s="2"/>
      <c r="J7567"/>
      <c r="K7567"/>
      <c r="L7567"/>
      <c r="M7567"/>
      <c r="N7567"/>
      <c r="O7567"/>
      <c r="P7567"/>
      <c r="Q7567"/>
      <c r="R7567"/>
      <c r="S7567"/>
      <c r="T7567"/>
      <c r="U7567"/>
      <c r="V7567" s="2"/>
    </row>
    <row r="7568" spans="2:22" x14ac:dyDescent="0.2">
      <c r="B7568" s="2"/>
      <c r="C7568" s="2"/>
      <c r="D7568" s="2"/>
      <c r="E7568" s="2"/>
      <c r="F7568" s="2"/>
      <c r="G7568" s="3"/>
      <c r="H7568" s="3"/>
      <c r="I7568" s="2"/>
      <c r="J7568"/>
      <c r="K7568"/>
      <c r="L7568"/>
      <c r="M7568"/>
      <c r="N7568"/>
      <c r="O7568"/>
      <c r="P7568"/>
      <c r="Q7568"/>
      <c r="R7568"/>
      <c r="S7568"/>
      <c r="T7568"/>
      <c r="U7568"/>
      <c r="V7568" s="2"/>
    </row>
    <row r="7569" spans="2:22" x14ac:dyDescent="0.2">
      <c r="B7569" s="2"/>
      <c r="C7569" s="2"/>
      <c r="D7569" s="2"/>
      <c r="E7569" s="2"/>
      <c r="F7569" s="2"/>
      <c r="G7569" s="3"/>
      <c r="H7569" s="3"/>
      <c r="I7569" s="2"/>
      <c r="J7569"/>
      <c r="K7569"/>
      <c r="L7569"/>
      <c r="M7569"/>
      <c r="N7569"/>
      <c r="O7569"/>
      <c r="P7569"/>
      <c r="Q7569"/>
      <c r="R7569"/>
      <c r="S7569"/>
      <c r="T7569"/>
      <c r="U7569"/>
      <c r="V7569" s="2"/>
    </row>
    <row r="7570" spans="2:22" x14ac:dyDescent="0.2">
      <c r="B7570" s="2"/>
      <c r="C7570" s="2"/>
      <c r="D7570" s="2"/>
      <c r="E7570" s="2"/>
      <c r="F7570" s="2"/>
      <c r="G7570" s="3"/>
      <c r="H7570" s="3"/>
      <c r="I7570" s="2"/>
      <c r="J7570"/>
      <c r="K7570"/>
      <c r="L7570"/>
      <c r="M7570"/>
      <c r="N7570"/>
      <c r="O7570"/>
      <c r="P7570"/>
      <c r="Q7570"/>
      <c r="R7570"/>
      <c r="S7570"/>
      <c r="T7570"/>
      <c r="U7570"/>
      <c r="V7570" s="2"/>
    </row>
    <row r="7571" spans="2:22" x14ac:dyDescent="0.2">
      <c r="B7571" s="2"/>
      <c r="C7571" s="2"/>
      <c r="D7571" s="2"/>
      <c r="E7571" s="2"/>
      <c r="F7571" s="2"/>
      <c r="G7571" s="3"/>
      <c r="H7571" s="3"/>
      <c r="I7571" s="2"/>
      <c r="J7571"/>
      <c r="K7571"/>
      <c r="L7571"/>
      <c r="M7571"/>
      <c r="N7571"/>
      <c r="O7571"/>
      <c r="P7571"/>
      <c r="Q7571"/>
      <c r="R7571"/>
      <c r="S7571"/>
      <c r="T7571"/>
      <c r="U7571"/>
      <c r="V7571" s="2"/>
    </row>
    <row r="7572" spans="2:22" x14ac:dyDescent="0.2">
      <c r="B7572" s="2"/>
      <c r="C7572" s="2"/>
      <c r="D7572" s="2"/>
      <c r="E7572" s="2"/>
      <c r="F7572" s="2"/>
      <c r="G7572" s="3"/>
      <c r="H7572" s="3"/>
      <c r="I7572" s="2"/>
      <c r="J7572"/>
      <c r="K7572"/>
      <c r="L7572"/>
      <c r="M7572"/>
      <c r="N7572"/>
      <c r="O7572"/>
      <c r="P7572"/>
      <c r="Q7572"/>
      <c r="R7572"/>
      <c r="S7572"/>
      <c r="T7572"/>
      <c r="U7572"/>
      <c r="V7572" s="2"/>
    </row>
    <row r="7573" spans="2:22" x14ac:dyDescent="0.2">
      <c r="B7573" s="2"/>
      <c r="C7573" s="2"/>
      <c r="D7573" s="2"/>
      <c r="E7573" s="2"/>
      <c r="F7573" s="2"/>
      <c r="G7573" s="3"/>
      <c r="H7573" s="3"/>
      <c r="I7573" s="2"/>
      <c r="J7573"/>
      <c r="K7573"/>
      <c r="L7573"/>
      <c r="M7573"/>
      <c r="N7573"/>
      <c r="O7573"/>
      <c r="P7573"/>
      <c r="Q7573"/>
      <c r="R7573"/>
      <c r="S7573"/>
      <c r="T7573"/>
      <c r="U7573"/>
      <c r="V7573" s="2"/>
    </row>
    <row r="7574" spans="2:22" x14ac:dyDescent="0.2">
      <c r="B7574" s="2"/>
      <c r="C7574" s="2"/>
      <c r="D7574" s="2"/>
      <c r="E7574" s="2"/>
      <c r="F7574" s="2"/>
      <c r="G7574" s="3"/>
      <c r="H7574" s="3"/>
      <c r="I7574" s="2"/>
      <c r="J7574"/>
      <c r="K7574"/>
      <c r="L7574"/>
      <c r="M7574"/>
      <c r="N7574"/>
      <c r="O7574"/>
      <c r="P7574"/>
      <c r="Q7574"/>
      <c r="R7574"/>
      <c r="S7574"/>
      <c r="T7574"/>
      <c r="U7574"/>
      <c r="V7574" s="2"/>
    </row>
    <row r="7575" spans="2:22" x14ac:dyDescent="0.2">
      <c r="B7575" s="2"/>
      <c r="C7575" s="2"/>
      <c r="D7575" s="2"/>
      <c r="E7575" s="2"/>
      <c r="F7575" s="2"/>
      <c r="G7575" s="3"/>
      <c r="H7575" s="3"/>
      <c r="I7575" s="2"/>
      <c r="J7575"/>
      <c r="K7575"/>
      <c r="L7575"/>
      <c r="M7575"/>
      <c r="N7575"/>
      <c r="O7575"/>
      <c r="P7575"/>
      <c r="Q7575"/>
      <c r="R7575"/>
      <c r="S7575"/>
      <c r="T7575"/>
      <c r="U7575"/>
      <c r="V7575" s="2"/>
    </row>
    <row r="7576" spans="2:22" x14ac:dyDescent="0.2">
      <c r="B7576" s="2"/>
      <c r="C7576" s="2"/>
      <c r="D7576" s="2"/>
      <c r="E7576" s="2"/>
      <c r="F7576" s="2"/>
      <c r="G7576" s="3"/>
      <c r="H7576" s="3"/>
      <c r="I7576" s="2"/>
      <c r="J7576"/>
      <c r="K7576"/>
      <c r="L7576"/>
      <c r="M7576"/>
      <c r="N7576"/>
      <c r="O7576"/>
      <c r="P7576"/>
      <c r="Q7576"/>
      <c r="R7576"/>
      <c r="S7576"/>
      <c r="T7576"/>
      <c r="U7576"/>
      <c r="V7576" s="2"/>
    </row>
    <row r="7577" spans="2:22" x14ac:dyDescent="0.2">
      <c r="B7577" s="2"/>
      <c r="C7577" s="2"/>
      <c r="D7577" s="2"/>
      <c r="E7577" s="2"/>
      <c r="F7577" s="2"/>
      <c r="G7577" s="3"/>
      <c r="H7577" s="3"/>
      <c r="I7577" s="2"/>
      <c r="J7577"/>
      <c r="K7577"/>
      <c r="L7577"/>
      <c r="M7577"/>
      <c r="N7577"/>
      <c r="O7577"/>
      <c r="P7577"/>
      <c r="Q7577"/>
      <c r="R7577"/>
      <c r="S7577"/>
      <c r="T7577"/>
      <c r="U7577"/>
      <c r="V7577" s="2"/>
    </row>
    <row r="7578" spans="2:22" x14ac:dyDescent="0.2">
      <c r="B7578" s="2"/>
      <c r="C7578" s="2"/>
      <c r="D7578" s="2"/>
      <c r="E7578" s="2"/>
      <c r="F7578" s="2"/>
      <c r="G7578" s="3"/>
      <c r="H7578" s="3"/>
      <c r="I7578" s="2"/>
      <c r="J7578"/>
      <c r="K7578"/>
      <c r="L7578"/>
      <c r="M7578"/>
      <c r="N7578"/>
      <c r="O7578"/>
      <c r="P7578"/>
      <c r="Q7578"/>
      <c r="R7578"/>
      <c r="S7578"/>
      <c r="T7578"/>
      <c r="U7578"/>
      <c r="V7578" s="2"/>
    </row>
    <row r="7579" spans="2:22" x14ac:dyDescent="0.2">
      <c r="B7579" s="2"/>
      <c r="C7579" s="2"/>
      <c r="D7579" s="2"/>
      <c r="E7579" s="2"/>
      <c r="F7579" s="2"/>
      <c r="G7579" s="3"/>
      <c r="H7579" s="3"/>
      <c r="I7579" s="2"/>
      <c r="J7579"/>
      <c r="K7579"/>
      <c r="L7579"/>
      <c r="M7579"/>
      <c r="N7579"/>
      <c r="O7579"/>
      <c r="P7579"/>
      <c r="Q7579"/>
      <c r="R7579"/>
      <c r="S7579"/>
      <c r="T7579"/>
      <c r="U7579"/>
      <c r="V7579" s="2"/>
    </row>
    <row r="7580" spans="2:22" x14ac:dyDescent="0.2">
      <c r="B7580" s="2"/>
      <c r="C7580" s="2"/>
      <c r="D7580" s="2"/>
      <c r="E7580" s="2"/>
      <c r="F7580" s="2"/>
      <c r="G7580" s="3"/>
      <c r="H7580" s="3"/>
      <c r="I7580" s="2"/>
      <c r="J7580"/>
      <c r="K7580"/>
      <c r="L7580"/>
      <c r="M7580"/>
      <c r="N7580"/>
      <c r="O7580"/>
      <c r="P7580"/>
      <c r="Q7580"/>
      <c r="R7580"/>
      <c r="S7580"/>
      <c r="T7580"/>
      <c r="U7580"/>
      <c r="V7580" s="2"/>
    </row>
    <row r="7581" spans="2:22" x14ac:dyDescent="0.2">
      <c r="B7581" s="2"/>
      <c r="C7581" s="2"/>
      <c r="D7581" s="2"/>
      <c r="E7581" s="2"/>
      <c r="F7581" s="2"/>
      <c r="G7581" s="3"/>
      <c r="H7581" s="3"/>
      <c r="I7581" s="2"/>
      <c r="J7581"/>
      <c r="K7581"/>
      <c r="L7581"/>
      <c r="M7581"/>
      <c r="N7581"/>
      <c r="O7581"/>
      <c r="P7581"/>
      <c r="Q7581"/>
      <c r="R7581"/>
      <c r="S7581"/>
      <c r="T7581"/>
      <c r="U7581"/>
      <c r="V7581" s="2"/>
    </row>
    <row r="7582" spans="2:22" x14ac:dyDescent="0.2">
      <c r="B7582" s="2"/>
      <c r="C7582" s="2"/>
      <c r="D7582" s="2"/>
      <c r="E7582" s="2"/>
      <c r="F7582" s="2"/>
      <c r="G7582" s="3"/>
      <c r="H7582" s="3"/>
      <c r="I7582" s="2"/>
      <c r="J7582"/>
      <c r="K7582"/>
      <c r="L7582"/>
      <c r="M7582"/>
      <c r="N7582"/>
      <c r="O7582"/>
      <c r="P7582"/>
      <c r="Q7582"/>
      <c r="R7582"/>
      <c r="S7582"/>
      <c r="T7582"/>
      <c r="U7582"/>
      <c r="V7582" s="2"/>
    </row>
    <row r="7583" spans="2:22" x14ac:dyDescent="0.2">
      <c r="B7583" s="2"/>
      <c r="C7583" s="2"/>
      <c r="D7583" s="2"/>
      <c r="E7583" s="2"/>
      <c r="F7583" s="2"/>
      <c r="G7583" s="3"/>
      <c r="H7583" s="3"/>
      <c r="I7583" s="2"/>
      <c r="J7583"/>
      <c r="K7583"/>
      <c r="L7583"/>
      <c r="M7583"/>
      <c r="N7583"/>
      <c r="O7583"/>
      <c r="P7583"/>
      <c r="Q7583"/>
      <c r="R7583"/>
      <c r="S7583"/>
      <c r="T7583"/>
      <c r="U7583"/>
      <c r="V7583" s="2"/>
    </row>
    <row r="7584" spans="2:22" x14ac:dyDescent="0.2">
      <c r="B7584" s="2"/>
      <c r="C7584" s="2"/>
      <c r="D7584" s="2"/>
      <c r="E7584" s="2"/>
      <c r="F7584" s="2"/>
      <c r="G7584" s="3"/>
      <c r="H7584" s="3"/>
      <c r="I7584" s="2"/>
      <c r="J7584"/>
      <c r="K7584"/>
      <c r="L7584"/>
      <c r="M7584"/>
      <c r="N7584"/>
      <c r="O7584"/>
      <c r="P7584"/>
      <c r="Q7584"/>
      <c r="R7584"/>
      <c r="S7584"/>
      <c r="T7584"/>
      <c r="U7584"/>
      <c r="V7584" s="2"/>
    </row>
    <row r="7585" spans="2:22" x14ac:dyDescent="0.2">
      <c r="B7585" s="2"/>
      <c r="C7585" s="2"/>
      <c r="D7585" s="2"/>
      <c r="E7585" s="2"/>
      <c r="F7585" s="2"/>
      <c r="G7585" s="3"/>
      <c r="H7585" s="3"/>
      <c r="I7585" s="2"/>
      <c r="J7585"/>
      <c r="K7585"/>
      <c r="L7585"/>
      <c r="M7585"/>
      <c r="N7585"/>
      <c r="O7585"/>
      <c r="P7585"/>
      <c r="Q7585"/>
      <c r="R7585"/>
      <c r="S7585"/>
      <c r="T7585"/>
      <c r="U7585"/>
      <c r="V7585" s="2"/>
    </row>
    <row r="7586" spans="2:22" x14ac:dyDescent="0.2">
      <c r="B7586" s="2"/>
      <c r="C7586" s="2"/>
      <c r="D7586" s="2"/>
      <c r="E7586" s="2"/>
      <c r="F7586" s="2"/>
      <c r="G7586" s="3"/>
      <c r="H7586" s="3"/>
      <c r="I7586" s="2"/>
      <c r="J7586"/>
      <c r="K7586"/>
      <c r="L7586"/>
      <c r="M7586"/>
      <c r="N7586"/>
      <c r="O7586"/>
      <c r="P7586"/>
      <c r="Q7586"/>
      <c r="R7586"/>
      <c r="S7586"/>
      <c r="T7586"/>
      <c r="U7586"/>
      <c r="V7586" s="2"/>
    </row>
    <row r="7587" spans="2:22" x14ac:dyDescent="0.2">
      <c r="B7587" s="2"/>
      <c r="C7587" s="2"/>
      <c r="D7587" s="2"/>
      <c r="E7587" s="2"/>
      <c r="F7587" s="2"/>
      <c r="G7587" s="3"/>
      <c r="H7587" s="3"/>
      <c r="I7587" s="2"/>
      <c r="J7587"/>
      <c r="K7587"/>
      <c r="L7587"/>
      <c r="M7587"/>
      <c r="N7587"/>
      <c r="O7587"/>
      <c r="P7587"/>
      <c r="Q7587"/>
      <c r="R7587"/>
      <c r="S7587"/>
      <c r="T7587"/>
      <c r="U7587"/>
      <c r="V7587" s="2"/>
    </row>
    <row r="7588" spans="2:22" x14ac:dyDescent="0.2">
      <c r="B7588" s="2"/>
      <c r="C7588" s="2"/>
      <c r="D7588" s="2"/>
      <c r="E7588" s="2"/>
      <c r="F7588" s="2"/>
      <c r="G7588" s="3"/>
      <c r="H7588" s="3"/>
      <c r="I7588" s="2"/>
      <c r="J7588"/>
      <c r="K7588"/>
      <c r="L7588"/>
      <c r="M7588"/>
      <c r="N7588"/>
      <c r="O7588"/>
      <c r="P7588"/>
      <c r="Q7588"/>
      <c r="R7588"/>
      <c r="S7588"/>
      <c r="T7588"/>
      <c r="U7588"/>
      <c r="V7588" s="2"/>
    </row>
    <row r="7589" spans="2:22" x14ac:dyDescent="0.2">
      <c r="B7589" s="2"/>
      <c r="C7589" s="2"/>
      <c r="D7589" s="2"/>
      <c r="E7589" s="2"/>
      <c r="F7589" s="2"/>
      <c r="G7589" s="3"/>
      <c r="H7589" s="3"/>
      <c r="I7589" s="2"/>
      <c r="J7589"/>
      <c r="K7589"/>
      <c r="L7589"/>
      <c r="M7589"/>
      <c r="N7589"/>
      <c r="O7589"/>
      <c r="P7589"/>
      <c r="Q7589"/>
      <c r="R7589"/>
      <c r="S7589"/>
      <c r="T7589"/>
      <c r="U7589"/>
      <c r="V7589" s="2"/>
    </row>
    <row r="7590" spans="2:22" x14ac:dyDescent="0.2">
      <c r="B7590" s="2"/>
      <c r="C7590" s="2"/>
      <c r="D7590" s="2"/>
      <c r="E7590" s="2"/>
      <c r="F7590" s="2"/>
      <c r="G7590" s="3"/>
      <c r="H7590" s="3"/>
      <c r="I7590" s="2"/>
      <c r="J7590"/>
      <c r="K7590"/>
      <c r="L7590"/>
      <c r="M7590"/>
      <c r="N7590"/>
      <c r="O7590"/>
      <c r="P7590"/>
      <c r="Q7590"/>
      <c r="R7590"/>
      <c r="S7590"/>
      <c r="T7590"/>
      <c r="U7590"/>
      <c r="V7590" s="2"/>
    </row>
    <row r="7591" spans="2:22" x14ac:dyDescent="0.2">
      <c r="B7591" s="2"/>
      <c r="C7591" s="2"/>
      <c r="D7591" s="2"/>
      <c r="E7591" s="2"/>
      <c r="F7591" s="2"/>
      <c r="G7591" s="3"/>
      <c r="H7591" s="3"/>
      <c r="I7591" s="2"/>
      <c r="J7591"/>
      <c r="K7591"/>
      <c r="L7591"/>
      <c r="M7591"/>
      <c r="N7591"/>
      <c r="O7591"/>
      <c r="P7591"/>
      <c r="Q7591"/>
      <c r="R7591"/>
      <c r="S7591"/>
      <c r="T7591"/>
      <c r="U7591"/>
      <c r="V7591" s="2"/>
    </row>
    <row r="7592" spans="2:22" x14ac:dyDescent="0.2">
      <c r="B7592" s="2"/>
      <c r="C7592" s="2"/>
      <c r="D7592" s="2"/>
      <c r="E7592" s="2"/>
      <c r="F7592" s="2"/>
      <c r="G7592" s="3"/>
      <c r="H7592" s="3"/>
      <c r="I7592" s="2"/>
      <c r="J7592"/>
      <c r="K7592"/>
      <c r="L7592"/>
      <c r="M7592"/>
      <c r="N7592"/>
      <c r="O7592"/>
      <c r="P7592"/>
      <c r="Q7592"/>
      <c r="R7592"/>
      <c r="S7592"/>
      <c r="T7592"/>
      <c r="U7592"/>
      <c r="V7592" s="2"/>
    </row>
    <row r="7593" spans="2:22" x14ac:dyDescent="0.2">
      <c r="B7593" s="2"/>
      <c r="C7593" s="2"/>
      <c r="D7593" s="2"/>
      <c r="E7593" s="2"/>
      <c r="F7593" s="2"/>
      <c r="G7593" s="3"/>
      <c r="H7593" s="3"/>
      <c r="I7593" s="2"/>
      <c r="J7593"/>
      <c r="K7593"/>
      <c r="L7593"/>
      <c r="M7593"/>
      <c r="N7593"/>
      <c r="O7593"/>
      <c r="P7593"/>
      <c r="Q7593"/>
      <c r="R7593"/>
      <c r="S7593"/>
      <c r="T7593"/>
      <c r="U7593"/>
      <c r="V7593" s="2"/>
    </row>
    <row r="7594" spans="2:22" x14ac:dyDescent="0.2">
      <c r="B7594" s="2"/>
      <c r="C7594" s="2"/>
      <c r="D7594" s="2"/>
      <c r="E7594" s="2"/>
      <c r="F7594" s="2"/>
      <c r="G7594" s="3"/>
      <c r="H7594" s="3"/>
      <c r="I7594" s="2"/>
      <c r="J7594"/>
      <c r="K7594"/>
      <c r="L7594"/>
      <c r="M7594"/>
      <c r="N7594"/>
      <c r="O7594"/>
      <c r="P7594"/>
      <c r="Q7594"/>
      <c r="R7594"/>
      <c r="S7594"/>
      <c r="T7594"/>
      <c r="U7594"/>
      <c r="V7594" s="2"/>
    </row>
    <row r="7595" spans="2:22" x14ac:dyDescent="0.2">
      <c r="B7595" s="2"/>
      <c r="C7595" s="2"/>
      <c r="D7595" s="2"/>
      <c r="E7595" s="2"/>
      <c r="F7595" s="2"/>
      <c r="G7595" s="3"/>
      <c r="H7595" s="3"/>
      <c r="I7595" s="2"/>
      <c r="J7595"/>
      <c r="K7595"/>
      <c r="L7595"/>
      <c r="M7595"/>
      <c r="N7595"/>
      <c r="O7595"/>
      <c r="P7595"/>
      <c r="Q7595"/>
      <c r="R7595"/>
      <c r="S7595"/>
      <c r="T7595"/>
      <c r="U7595"/>
      <c r="V7595" s="2"/>
    </row>
    <row r="7596" spans="2:22" x14ac:dyDescent="0.2">
      <c r="B7596" s="2"/>
      <c r="C7596" s="2"/>
      <c r="D7596" s="2"/>
      <c r="E7596" s="2"/>
      <c r="F7596" s="2"/>
      <c r="G7596" s="3"/>
      <c r="H7596" s="3"/>
      <c r="I7596" s="2"/>
      <c r="J7596"/>
      <c r="K7596"/>
      <c r="L7596"/>
      <c r="M7596"/>
      <c r="N7596"/>
      <c r="O7596"/>
      <c r="P7596"/>
      <c r="Q7596"/>
      <c r="R7596"/>
      <c r="S7596"/>
      <c r="T7596"/>
      <c r="U7596"/>
      <c r="V7596" s="2"/>
    </row>
    <row r="7597" spans="2:22" x14ac:dyDescent="0.2">
      <c r="B7597" s="2"/>
      <c r="C7597" s="2"/>
      <c r="D7597" s="2"/>
      <c r="E7597" s="2"/>
      <c r="F7597" s="2"/>
      <c r="G7597" s="3"/>
      <c r="H7597" s="3"/>
      <c r="I7597" s="2"/>
      <c r="J7597"/>
      <c r="K7597"/>
      <c r="L7597"/>
      <c r="M7597"/>
      <c r="N7597"/>
      <c r="O7597"/>
      <c r="P7597"/>
      <c r="Q7597"/>
      <c r="R7597"/>
      <c r="S7597"/>
      <c r="T7597"/>
      <c r="U7597"/>
      <c r="V7597" s="2"/>
    </row>
    <row r="7598" spans="2:22" x14ac:dyDescent="0.2">
      <c r="B7598" s="2"/>
      <c r="C7598" s="2"/>
      <c r="D7598" s="2"/>
      <c r="E7598" s="2"/>
      <c r="F7598" s="2"/>
      <c r="G7598" s="3"/>
      <c r="H7598" s="3"/>
      <c r="I7598" s="2"/>
      <c r="J7598"/>
      <c r="K7598"/>
      <c r="L7598"/>
      <c r="M7598"/>
      <c r="N7598"/>
      <c r="O7598"/>
      <c r="P7598"/>
      <c r="Q7598"/>
      <c r="R7598"/>
      <c r="S7598"/>
      <c r="T7598"/>
      <c r="U7598"/>
      <c r="V7598" s="2"/>
    </row>
    <row r="7599" spans="2:22" x14ac:dyDescent="0.2">
      <c r="B7599" s="2"/>
      <c r="C7599" s="2"/>
      <c r="D7599" s="2"/>
      <c r="E7599" s="2"/>
      <c r="F7599" s="2"/>
      <c r="G7599" s="3"/>
      <c r="H7599" s="3"/>
      <c r="I7599" s="2"/>
      <c r="J7599"/>
      <c r="K7599"/>
      <c r="L7599"/>
      <c r="M7599"/>
      <c r="N7599"/>
      <c r="O7599"/>
      <c r="P7599"/>
      <c r="Q7599"/>
      <c r="R7599"/>
      <c r="S7599"/>
      <c r="T7599"/>
      <c r="U7599"/>
      <c r="V7599" s="2"/>
    </row>
    <row r="7600" spans="2:22" x14ac:dyDescent="0.2">
      <c r="B7600" s="2"/>
      <c r="C7600" s="2"/>
      <c r="D7600" s="2"/>
      <c r="E7600" s="2"/>
      <c r="F7600" s="2"/>
      <c r="G7600" s="3"/>
      <c r="H7600" s="3"/>
      <c r="I7600" s="2"/>
      <c r="J7600"/>
      <c r="K7600"/>
      <c r="L7600"/>
      <c r="M7600"/>
      <c r="N7600"/>
      <c r="O7600"/>
      <c r="P7600"/>
      <c r="Q7600"/>
      <c r="R7600"/>
      <c r="S7600"/>
      <c r="T7600"/>
      <c r="U7600"/>
      <c r="V7600" s="2"/>
    </row>
    <row r="7601" spans="2:22" x14ac:dyDescent="0.2">
      <c r="B7601" s="2"/>
      <c r="C7601" s="2"/>
      <c r="D7601" s="2"/>
      <c r="E7601" s="2"/>
      <c r="F7601" s="2"/>
      <c r="G7601" s="3"/>
      <c r="H7601" s="3"/>
      <c r="I7601" s="2"/>
      <c r="J7601"/>
      <c r="K7601"/>
      <c r="L7601"/>
      <c r="M7601"/>
      <c r="N7601"/>
      <c r="O7601"/>
      <c r="P7601"/>
      <c r="Q7601"/>
      <c r="R7601"/>
      <c r="S7601"/>
      <c r="T7601"/>
      <c r="U7601"/>
      <c r="V7601" s="2"/>
    </row>
    <row r="7602" spans="2:22" x14ac:dyDescent="0.2">
      <c r="B7602" s="2"/>
      <c r="C7602" s="2"/>
      <c r="D7602" s="2"/>
      <c r="E7602" s="2"/>
      <c r="F7602" s="2"/>
      <c r="G7602" s="3"/>
      <c r="H7602" s="3"/>
      <c r="I7602" s="2"/>
      <c r="J7602"/>
      <c r="K7602"/>
      <c r="L7602"/>
      <c r="M7602"/>
      <c r="N7602"/>
      <c r="O7602"/>
      <c r="P7602"/>
      <c r="Q7602"/>
      <c r="R7602"/>
      <c r="S7602"/>
      <c r="T7602"/>
      <c r="U7602"/>
      <c r="V7602" s="2"/>
    </row>
    <row r="7603" spans="2:22" x14ac:dyDescent="0.2">
      <c r="B7603" s="2"/>
      <c r="C7603" s="2"/>
      <c r="D7603" s="2"/>
      <c r="E7603" s="2"/>
      <c r="F7603" s="2"/>
      <c r="G7603" s="3"/>
      <c r="H7603" s="3"/>
      <c r="I7603" s="2"/>
      <c r="J7603"/>
      <c r="K7603"/>
      <c r="L7603"/>
      <c r="M7603"/>
      <c r="N7603"/>
      <c r="O7603"/>
      <c r="P7603"/>
      <c r="Q7603"/>
      <c r="R7603"/>
      <c r="S7603"/>
      <c r="T7603"/>
      <c r="U7603"/>
      <c r="V7603" s="2"/>
    </row>
    <row r="7604" spans="2:22" x14ac:dyDescent="0.2">
      <c r="B7604" s="2"/>
      <c r="C7604" s="2"/>
      <c r="D7604" s="2"/>
      <c r="E7604" s="2"/>
      <c r="F7604" s="2"/>
      <c r="G7604" s="3"/>
      <c r="H7604" s="3"/>
      <c r="I7604" s="2"/>
      <c r="J7604"/>
      <c r="K7604"/>
      <c r="L7604"/>
      <c r="M7604"/>
      <c r="N7604"/>
      <c r="O7604"/>
      <c r="P7604"/>
      <c r="Q7604"/>
      <c r="R7604"/>
      <c r="S7604"/>
      <c r="T7604"/>
      <c r="U7604"/>
      <c r="V7604" s="2"/>
    </row>
    <row r="7605" spans="2:22" x14ac:dyDescent="0.2">
      <c r="B7605" s="2"/>
      <c r="C7605" s="2"/>
      <c r="D7605" s="2"/>
      <c r="E7605" s="2"/>
      <c r="F7605" s="2"/>
      <c r="G7605" s="3"/>
      <c r="H7605" s="3"/>
      <c r="I7605" s="2"/>
      <c r="J7605"/>
      <c r="K7605"/>
      <c r="L7605"/>
      <c r="M7605"/>
      <c r="N7605"/>
      <c r="O7605"/>
      <c r="P7605"/>
      <c r="Q7605"/>
      <c r="R7605"/>
      <c r="S7605"/>
      <c r="T7605"/>
      <c r="U7605"/>
      <c r="V7605" s="2"/>
    </row>
    <row r="7606" spans="2:22" x14ac:dyDescent="0.2">
      <c r="B7606" s="2"/>
      <c r="C7606" s="2"/>
      <c r="D7606" s="2"/>
      <c r="E7606" s="2"/>
      <c r="F7606" s="2"/>
      <c r="G7606" s="3"/>
      <c r="H7606" s="3"/>
      <c r="I7606" s="2"/>
      <c r="J7606"/>
      <c r="K7606"/>
      <c r="L7606"/>
      <c r="M7606"/>
      <c r="N7606"/>
      <c r="O7606"/>
      <c r="P7606"/>
      <c r="Q7606"/>
      <c r="R7606"/>
      <c r="S7606"/>
      <c r="T7606"/>
      <c r="U7606"/>
      <c r="V7606" s="2"/>
    </row>
    <row r="7607" spans="2:22" x14ac:dyDescent="0.2">
      <c r="B7607" s="2"/>
      <c r="C7607" s="2"/>
      <c r="D7607" s="2"/>
      <c r="E7607" s="2"/>
      <c r="F7607" s="2"/>
      <c r="G7607" s="3"/>
      <c r="H7607" s="3"/>
      <c r="I7607" s="2"/>
      <c r="J7607"/>
      <c r="K7607"/>
      <c r="L7607"/>
      <c r="M7607"/>
      <c r="N7607"/>
      <c r="O7607"/>
      <c r="P7607"/>
      <c r="Q7607"/>
      <c r="R7607"/>
      <c r="S7607"/>
      <c r="T7607"/>
      <c r="U7607"/>
      <c r="V7607" s="2"/>
    </row>
    <row r="7608" spans="2:22" x14ac:dyDescent="0.2">
      <c r="B7608" s="2"/>
      <c r="C7608" s="2"/>
      <c r="D7608" s="2"/>
      <c r="E7608" s="2"/>
      <c r="F7608" s="2"/>
      <c r="G7608" s="3"/>
      <c r="H7608" s="3"/>
      <c r="I7608" s="2"/>
      <c r="J7608"/>
      <c r="K7608"/>
      <c r="L7608"/>
      <c r="M7608"/>
      <c r="N7608"/>
      <c r="O7608"/>
      <c r="P7608"/>
      <c r="Q7608"/>
      <c r="R7608"/>
      <c r="S7608"/>
      <c r="T7608"/>
      <c r="U7608"/>
      <c r="V7608" s="2"/>
    </row>
    <row r="7609" spans="2:22" x14ac:dyDescent="0.2">
      <c r="B7609" s="2"/>
      <c r="C7609" s="2"/>
      <c r="D7609" s="2"/>
      <c r="E7609" s="2"/>
      <c r="F7609" s="2"/>
      <c r="G7609" s="3"/>
      <c r="H7609" s="3"/>
      <c r="I7609" s="2"/>
      <c r="J7609"/>
      <c r="K7609"/>
      <c r="L7609"/>
      <c r="M7609"/>
      <c r="N7609"/>
      <c r="O7609"/>
      <c r="P7609"/>
      <c r="Q7609"/>
      <c r="R7609"/>
      <c r="S7609"/>
      <c r="T7609"/>
      <c r="U7609"/>
      <c r="V7609" s="2"/>
    </row>
    <row r="7610" spans="2:22" x14ac:dyDescent="0.2">
      <c r="B7610" s="2"/>
      <c r="C7610" s="2"/>
      <c r="D7610" s="2"/>
      <c r="E7610" s="2"/>
      <c r="F7610" s="2"/>
      <c r="G7610" s="3"/>
      <c r="H7610" s="3"/>
      <c r="I7610" s="2"/>
      <c r="J7610"/>
      <c r="K7610"/>
      <c r="L7610"/>
      <c r="M7610"/>
      <c r="N7610"/>
      <c r="O7610"/>
      <c r="P7610"/>
      <c r="Q7610"/>
      <c r="R7610"/>
      <c r="S7610"/>
      <c r="T7610"/>
      <c r="U7610"/>
      <c r="V7610" s="2"/>
    </row>
    <row r="7611" spans="2:22" x14ac:dyDescent="0.2">
      <c r="B7611" s="2"/>
      <c r="C7611" s="2"/>
      <c r="D7611" s="2"/>
      <c r="E7611" s="2"/>
      <c r="F7611" s="2"/>
      <c r="G7611" s="3"/>
      <c r="H7611" s="3"/>
      <c r="I7611" s="2"/>
      <c r="J7611"/>
      <c r="K7611"/>
      <c r="L7611"/>
      <c r="M7611"/>
      <c r="N7611"/>
      <c r="O7611"/>
      <c r="P7611"/>
      <c r="Q7611"/>
      <c r="R7611"/>
      <c r="S7611"/>
      <c r="T7611"/>
      <c r="U7611"/>
      <c r="V7611" s="2"/>
    </row>
    <row r="7612" spans="2:22" x14ac:dyDescent="0.2">
      <c r="B7612" s="2"/>
      <c r="C7612" s="2"/>
      <c r="D7612" s="2"/>
      <c r="E7612" s="2"/>
      <c r="F7612" s="2"/>
      <c r="G7612" s="3"/>
      <c r="H7612" s="3"/>
      <c r="I7612" s="2"/>
      <c r="J7612"/>
      <c r="K7612"/>
      <c r="L7612"/>
      <c r="M7612"/>
      <c r="N7612"/>
      <c r="O7612"/>
      <c r="P7612"/>
      <c r="Q7612"/>
      <c r="R7612"/>
      <c r="S7612"/>
      <c r="T7612"/>
      <c r="U7612"/>
      <c r="V7612" s="2"/>
    </row>
    <row r="7613" spans="2:22" x14ac:dyDescent="0.2">
      <c r="B7613" s="2"/>
      <c r="C7613" s="2"/>
      <c r="D7613" s="2"/>
      <c r="E7613" s="2"/>
      <c r="F7613" s="2"/>
      <c r="G7613" s="3"/>
      <c r="H7613" s="3"/>
      <c r="I7613" s="2"/>
      <c r="J7613"/>
      <c r="K7613"/>
      <c r="L7613"/>
      <c r="M7613"/>
      <c r="N7613"/>
      <c r="O7613"/>
      <c r="P7613"/>
      <c r="Q7613"/>
      <c r="R7613"/>
      <c r="S7613"/>
      <c r="T7613"/>
      <c r="U7613"/>
      <c r="V7613" s="2"/>
    </row>
    <row r="7614" spans="2:22" x14ac:dyDescent="0.2">
      <c r="B7614" s="2"/>
      <c r="C7614" s="2"/>
      <c r="D7614" s="2"/>
      <c r="E7614" s="2"/>
      <c r="F7614" s="2"/>
      <c r="G7614" s="3"/>
      <c r="H7614" s="3"/>
      <c r="I7614" s="2"/>
      <c r="J7614"/>
      <c r="K7614"/>
      <c r="L7614"/>
      <c r="M7614"/>
      <c r="N7614"/>
      <c r="O7614"/>
      <c r="P7614"/>
      <c r="Q7614"/>
      <c r="R7614"/>
      <c r="S7614"/>
      <c r="T7614"/>
      <c r="U7614"/>
      <c r="V7614" s="2"/>
    </row>
    <row r="7615" spans="2:22" x14ac:dyDescent="0.2">
      <c r="B7615" s="2"/>
      <c r="C7615" s="2"/>
      <c r="D7615" s="2"/>
      <c r="E7615" s="2"/>
      <c r="F7615" s="2"/>
      <c r="G7615" s="3"/>
      <c r="H7615" s="3"/>
      <c r="I7615" s="2"/>
      <c r="J7615"/>
      <c r="K7615"/>
      <c r="L7615"/>
      <c r="M7615"/>
      <c r="N7615"/>
      <c r="O7615"/>
      <c r="P7615"/>
      <c r="Q7615"/>
      <c r="R7615"/>
      <c r="S7615"/>
      <c r="T7615"/>
      <c r="U7615"/>
      <c r="V7615" s="2"/>
    </row>
    <row r="7616" spans="2:22" x14ac:dyDescent="0.2">
      <c r="B7616" s="2"/>
      <c r="C7616" s="2"/>
      <c r="D7616" s="2"/>
      <c r="E7616" s="2"/>
      <c r="F7616" s="2"/>
      <c r="G7616" s="3"/>
      <c r="H7616" s="3"/>
      <c r="I7616" s="2"/>
      <c r="J7616"/>
      <c r="K7616"/>
      <c r="L7616"/>
      <c r="M7616"/>
      <c r="N7616"/>
      <c r="O7616"/>
      <c r="P7616"/>
      <c r="Q7616"/>
      <c r="R7616"/>
      <c r="S7616"/>
      <c r="T7616"/>
      <c r="U7616"/>
      <c r="V7616" s="2"/>
    </row>
    <row r="7617" spans="2:22" x14ac:dyDescent="0.2">
      <c r="B7617" s="2"/>
      <c r="C7617" s="2"/>
      <c r="D7617" s="2"/>
      <c r="E7617" s="2"/>
      <c r="F7617" s="2"/>
      <c r="G7617" s="3"/>
      <c r="H7617" s="3"/>
      <c r="I7617" s="2"/>
      <c r="J7617"/>
      <c r="K7617"/>
      <c r="L7617"/>
      <c r="M7617"/>
      <c r="N7617"/>
      <c r="O7617"/>
      <c r="P7617"/>
      <c r="Q7617"/>
      <c r="R7617"/>
      <c r="S7617"/>
      <c r="T7617"/>
      <c r="U7617"/>
      <c r="V7617" s="2"/>
    </row>
    <row r="7618" spans="2:22" x14ac:dyDescent="0.2">
      <c r="B7618" s="2"/>
      <c r="C7618" s="2"/>
      <c r="D7618" s="2"/>
      <c r="E7618" s="2"/>
      <c r="F7618" s="2"/>
      <c r="G7618" s="3"/>
      <c r="H7618" s="3"/>
      <c r="I7618" s="2"/>
      <c r="J7618"/>
      <c r="K7618"/>
      <c r="L7618"/>
      <c r="M7618"/>
      <c r="N7618"/>
      <c r="O7618"/>
      <c r="P7618"/>
      <c r="Q7618"/>
      <c r="R7618"/>
      <c r="S7618"/>
      <c r="T7618"/>
      <c r="U7618"/>
      <c r="V7618" s="2"/>
    </row>
    <row r="7619" spans="2:22" x14ac:dyDescent="0.2">
      <c r="B7619" s="2"/>
      <c r="C7619" s="2"/>
      <c r="D7619" s="2"/>
      <c r="E7619" s="2"/>
      <c r="F7619" s="2"/>
      <c r="G7619" s="3"/>
      <c r="H7619" s="3"/>
      <c r="I7619" s="2"/>
      <c r="J7619"/>
      <c r="K7619"/>
      <c r="L7619"/>
      <c r="M7619"/>
      <c r="N7619"/>
      <c r="O7619"/>
      <c r="P7619"/>
      <c r="Q7619"/>
      <c r="R7619"/>
      <c r="S7619"/>
      <c r="T7619"/>
      <c r="U7619"/>
      <c r="V7619" s="2"/>
    </row>
    <row r="7620" spans="2:22" x14ac:dyDescent="0.2">
      <c r="B7620" s="2"/>
      <c r="C7620" s="2"/>
      <c r="D7620" s="2"/>
      <c r="E7620" s="2"/>
      <c r="F7620" s="2"/>
      <c r="G7620" s="3"/>
      <c r="H7620" s="3"/>
      <c r="I7620" s="2"/>
      <c r="J7620"/>
      <c r="K7620"/>
      <c r="L7620"/>
      <c r="M7620"/>
      <c r="N7620"/>
      <c r="O7620"/>
      <c r="P7620"/>
      <c r="Q7620"/>
      <c r="R7620"/>
      <c r="S7620"/>
      <c r="T7620"/>
      <c r="U7620"/>
      <c r="V7620" s="2"/>
    </row>
    <row r="7621" spans="2:22" x14ac:dyDescent="0.2">
      <c r="B7621" s="2"/>
      <c r="C7621" s="2"/>
      <c r="D7621" s="2"/>
      <c r="E7621" s="2"/>
      <c r="F7621" s="2"/>
      <c r="G7621" s="3"/>
      <c r="H7621" s="3"/>
      <c r="I7621" s="2"/>
      <c r="J7621"/>
      <c r="K7621"/>
      <c r="L7621"/>
      <c r="M7621"/>
      <c r="N7621"/>
      <c r="O7621"/>
      <c r="P7621"/>
      <c r="Q7621"/>
      <c r="R7621"/>
      <c r="S7621"/>
      <c r="T7621"/>
      <c r="U7621"/>
      <c r="V7621" s="2"/>
    </row>
    <row r="7622" spans="2:22" x14ac:dyDescent="0.2">
      <c r="B7622" s="2"/>
      <c r="C7622" s="2"/>
      <c r="D7622" s="2"/>
      <c r="E7622" s="2"/>
      <c r="F7622" s="2"/>
      <c r="G7622" s="3"/>
      <c r="H7622" s="3"/>
      <c r="I7622" s="2"/>
      <c r="J7622"/>
      <c r="K7622"/>
      <c r="L7622"/>
      <c r="M7622"/>
      <c r="N7622"/>
      <c r="O7622"/>
      <c r="P7622"/>
      <c r="Q7622"/>
      <c r="R7622"/>
      <c r="S7622"/>
      <c r="T7622"/>
      <c r="U7622"/>
      <c r="V7622" s="2"/>
    </row>
    <row r="7623" spans="2:22" x14ac:dyDescent="0.2">
      <c r="B7623" s="2"/>
      <c r="C7623" s="2"/>
      <c r="D7623" s="2"/>
      <c r="E7623" s="2"/>
      <c r="F7623" s="2"/>
      <c r="G7623" s="3"/>
      <c r="H7623" s="3"/>
      <c r="I7623" s="2"/>
      <c r="J7623"/>
      <c r="K7623"/>
      <c r="L7623"/>
      <c r="M7623"/>
      <c r="N7623"/>
      <c r="O7623"/>
      <c r="P7623"/>
      <c r="Q7623"/>
      <c r="R7623"/>
      <c r="S7623"/>
      <c r="T7623"/>
      <c r="U7623"/>
      <c r="V7623" s="2"/>
    </row>
    <row r="7624" spans="2:22" x14ac:dyDescent="0.2">
      <c r="B7624" s="2"/>
      <c r="C7624" s="2"/>
      <c r="D7624" s="2"/>
      <c r="E7624" s="2"/>
      <c r="F7624" s="2"/>
      <c r="G7624" s="3"/>
      <c r="H7624" s="3"/>
      <c r="I7624" s="2"/>
      <c r="J7624"/>
      <c r="K7624"/>
      <c r="L7624"/>
      <c r="M7624"/>
      <c r="N7624"/>
      <c r="O7624"/>
      <c r="P7624"/>
      <c r="Q7624"/>
      <c r="R7624"/>
      <c r="S7624"/>
      <c r="T7624"/>
      <c r="U7624"/>
      <c r="V7624" s="2"/>
    </row>
    <row r="7625" spans="2:22" x14ac:dyDescent="0.2">
      <c r="B7625" s="2"/>
      <c r="C7625" s="2"/>
      <c r="D7625" s="2"/>
      <c r="E7625" s="2"/>
      <c r="F7625" s="2"/>
      <c r="G7625" s="3"/>
      <c r="H7625" s="3"/>
      <c r="I7625" s="2"/>
      <c r="J7625"/>
      <c r="K7625"/>
      <c r="L7625"/>
      <c r="M7625"/>
      <c r="N7625"/>
      <c r="O7625"/>
      <c r="P7625"/>
      <c r="Q7625"/>
      <c r="R7625"/>
      <c r="S7625"/>
      <c r="T7625"/>
      <c r="U7625"/>
      <c r="V7625" s="2"/>
    </row>
    <row r="7626" spans="2:22" x14ac:dyDescent="0.2">
      <c r="B7626" s="2"/>
      <c r="C7626" s="2"/>
      <c r="D7626" s="2"/>
      <c r="E7626" s="2"/>
      <c r="F7626" s="2"/>
      <c r="G7626" s="3"/>
      <c r="H7626" s="3"/>
      <c r="I7626" s="2"/>
      <c r="J7626"/>
      <c r="K7626"/>
      <c r="L7626"/>
      <c r="M7626"/>
      <c r="N7626"/>
      <c r="O7626"/>
      <c r="P7626"/>
      <c r="Q7626"/>
      <c r="R7626"/>
      <c r="S7626"/>
      <c r="T7626"/>
      <c r="U7626"/>
      <c r="V7626" s="2"/>
    </row>
    <row r="7627" spans="2:22" x14ac:dyDescent="0.2">
      <c r="B7627" s="2"/>
      <c r="C7627" s="2"/>
      <c r="D7627" s="2"/>
      <c r="E7627" s="2"/>
      <c r="F7627" s="2"/>
      <c r="G7627" s="3"/>
      <c r="H7627" s="3"/>
      <c r="I7627" s="2"/>
      <c r="J7627"/>
      <c r="K7627"/>
      <c r="L7627"/>
      <c r="M7627"/>
      <c r="N7627"/>
      <c r="O7627"/>
      <c r="P7627"/>
      <c r="Q7627"/>
      <c r="R7627"/>
      <c r="S7627"/>
      <c r="T7627"/>
      <c r="U7627"/>
      <c r="V7627" s="2"/>
    </row>
    <row r="7628" spans="2:22" x14ac:dyDescent="0.2">
      <c r="B7628" s="2"/>
      <c r="C7628" s="2"/>
      <c r="D7628" s="2"/>
      <c r="E7628" s="2"/>
      <c r="F7628" s="2"/>
      <c r="G7628" s="3"/>
      <c r="H7628" s="3"/>
      <c r="I7628" s="2"/>
      <c r="J7628"/>
      <c r="K7628"/>
      <c r="L7628"/>
      <c r="M7628"/>
      <c r="N7628"/>
      <c r="O7628"/>
      <c r="P7628"/>
      <c r="Q7628"/>
      <c r="R7628"/>
      <c r="S7628"/>
      <c r="T7628"/>
      <c r="U7628"/>
      <c r="V7628" s="2"/>
    </row>
    <row r="7629" spans="2:22" x14ac:dyDescent="0.2">
      <c r="B7629" s="2"/>
      <c r="C7629" s="2"/>
      <c r="D7629" s="2"/>
      <c r="E7629" s="2"/>
      <c r="F7629" s="2"/>
      <c r="G7629" s="3"/>
      <c r="H7629" s="3"/>
      <c r="I7629" s="2"/>
      <c r="J7629"/>
      <c r="K7629"/>
      <c r="L7629"/>
      <c r="M7629"/>
      <c r="N7629"/>
      <c r="O7629"/>
      <c r="P7629"/>
      <c r="Q7629"/>
      <c r="R7629"/>
      <c r="S7629"/>
      <c r="T7629"/>
      <c r="U7629"/>
      <c r="V7629" s="2"/>
    </row>
    <row r="7630" spans="2:22" x14ac:dyDescent="0.2">
      <c r="B7630" s="2"/>
      <c r="C7630" s="2"/>
      <c r="D7630" s="2"/>
      <c r="E7630" s="2"/>
      <c r="F7630" s="2"/>
      <c r="G7630" s="3"/>
      <c r="H7630" s="3"/>
      <c r="I7630" s="2"/>
      <c r="J7630"/>
      <c r="K7630"/>
      <c r="L7630"/>
      <c r="M7630"/>
      <c r="N7630"/>
      <c r="O7630"/>
      <c r="P7630"/>
      <c r="Q7630"/>
      <c r="R7630"/>
      <c r="S7630"/>
      <c r="T7630"/>
      <c r="U7630"/>
      <c r="V7630" s="2"/>
    </row>
    <row r="7631" spans="2:22" x14ac:dyDescent="0.2">
      <c r="B7631" s="2"/>
      <c r="C7631" s="2"/>
      <c r="D7631" s="2"/>
      <c r="E7631" s="2"/>
      <c r="F7631" s="2"/>
      <c r="G7631" s="3"/>
      <c r="H7631" s="3"/>
      <c r="I7631" s="2"/>
      <c r="J7631"/>
      <c r="K7631"/>
      <c r="L7631"/>
      <c r="M7631"/>
      <c r="N7631"/>
      <c r="O7631"/>
      <c r="P7631"/>
      <c r="Q7631"/>
      <c r="R7631"/>
      <c r="S7631"/>
      <c r="T7631"/>
      <c r="U7631"/>
      <c r="V7631" s="2"/>
    </row>
    <row r="7632" spans="2:22" x14ac:dyDescent="0.2">
      <c r="B7632" s="2"/>
      <c r="C7632" s="2"/>
      <c r="D7632" s="2"/>
      <c r="E7632" s="2"/>
      <c r="F7632" s="2"/>
      <c r="G7632" s="3"/>
      <c r="H7632" s="3"/>
      <c r="I7632" s="2"/>
      <c r="J7632"/>
      <c r="K7632"/>
      <c r="L7632"/>
      <c r="M7632"/>
      <c r="N7632"/>
      <c r="O7632"/>
      <c r="P7632"/>
      <c r="Q7632"/>
      <c r="R7632"/>
      <c r="S7632"/>
      <c r="T7632"/>
      <c r="U7632"/>
      <c r="V7632" s="2"/>
    </row>
    <row r="7633" spans="2:22" x14ac:dyDescent="0.2">
      <c r="B7633" s="2"/>
      <c r="C7633" s="2"/>
      <c r="D7633" s="2"/>
      <c r="E7633" s="2"/>
      <c r="F7633" s="2"/>
      <c r="G7633" s="3"/>
      <c r="H7633" s="3"/>
      <c r="I7633" s="2"/>
      <c r="J7633"/>
      <c r="K7633"/>
      <c r="L7633"/>
      <c r="M7633"/>
      <c r="N7633"/>
      <c r="O7633"/>
      <c r="P7633"/>
      <c r="Q7633"/>
      <c r="R7633"/>
      <c r="S7633"/>
      <c r="T7633"/>
      <c r="U7633"/>
      <c r="V7633" s="2"/>
    </row>
    <row r="7634" spans="2:22" x14ac:dyDescent="0.2">
      <c r="B7634" s="2"/>
      <c r="C7634" s="2"/>
      <c r="D7634" s="2"/>
      <c r="E7634" s="2"/>
      <c r="F7634" s="2"/>
      <c r="G7634" s="3"/>
      <c r="H7634" s="3"/>
      <c r="I7634" s="2"/>
      <c r="J7634"/>
      <c r="K7634"/>
      <c r="L7634"/>
      <c r="M7634"/>
      <c r="N7634"/>
      <c r="O7634"/>
      <c r="P7634"/>
      <c r="Q7634"/>
      <c r="R7634"/>
      <c r="S7634"/>
      <c r="T7634"/>
      <c r="U7634"/>
      <c r="V7634" s="2"/>
    </row>
    <row r="7635" spans="2:22" x14ac:dyDescent="0.2">
      <c r="B7635" s="2"/>
      <c r="C7635" s="2"/>
      <c r="D7635" s="2"/>
      <c r="E7635" s="2"/>
      <c r="F7635" s="2"/>
      <c r="G7635" s="3"/>
      <c r="H7635" s="3"/>
      <c r="I7635" s="2"/>
      <c r="J7635"/>
      <c r="K7635"/>
      <c r="L7635"/>
      <c r="M7635"/>
      <c r="N7635"/>
      <c r="O7635"/>
      <c r="P7635"/>
      <c r="Q7635"/>
      <c r="R7635"/>
      <c r="S7635"/>
      <c r="T7635"/>
      <c r="U7635"/>
      <c r="V7635" s="2"/>
    </row>
    <row r="7636" spans="2:22" x14ac:dyDescent="0.2">
      <c r="B7636" s="2"/>
      <c r="C7636" s="2"/>
      <c r="D7636" s="2"/>
      <c r="E7636" s="2"/>
      <c r="F7636" s="2"/>
      <c r="G7636" s="3"/>
      <c r="H7636" s="3"/>
      <c r="I7636" s="2"/>
      <c r="J7636"/>
      <c r="K7636"/>
      <c r="L7636"/>
      <c r="M7636"/>
      <c r="N7636"/>
      <c r="O7636"/>
      <c r="P7636"/>
      <c r="Q7636"/>
      <c r="R7636"/>
      <c r="S7636"/>
      <c r="T7636"/>
      <c r="U7636"/>
      <c r="V7636" s="2"/>
    </row>
    <row r="7637" spans="2:22" x14ac:dyDescent="0.2">
      <c r="B7637" s="2"/>
      <c r="C7637" s="2"/>
      <c r="D7637" s="2"/>
      <c r="E7637" s="2"/>
      <c r="F7637" s="2"/>
      <c r="G7637" s="3"/>
      <c r="H7637" s="3"/>
      <c r="I7637" s="2"/>
      <c r="J7637"/>
      <c r="K7637"/>
      <c r="L7637"/>
      <c r="M7637"/>
      <c r="N7637"/>
      <c r="O7637"/>
      <c r="P7637"/>
      <c r="Q7637"/>
      <c r="R7637"/>
      <c r="S7637"/>
      <c r="T7637"/>
      <c r="U7637"/>
      <c r="V7637" s="2"/>
    </row>
    <row r="7638" spans="2:22" x14ac:dyDescent="0.2">
      <c r="B7638" s="2"/>
      <c r="C7638" s="2"/>
      <c r="D7638" s="2"/>
      <c r="E7638" s="2"/>
      <c r="F7638" s="2"/>
      <c r="G7638" s="3"/>
      <c r="H7638" s="3"/>
      <c r="I7638" s="2"/>
      <c r="J7638"/>
      <c r="K7638"/>
      <c r="L7638"/>
      <c r="M7638"/>
      <c r="N7638"/>
      <c r="O7638"/>
      <c r="P7638"/>
      <c r="Q7638"/>
      <c r="R7638"/>
      <c r="S7638"/>
      <c r="T7638"/>
      <c r="U7638"/>
      <c r="V7638" s="2"/>
    </row>
    <row r="7639" spans="2:22" x14ac:dyDescent="0.2">
      <c r="B7639" s="2"/>
      <c r="C7639" s="2"/>
      <c r="D7639" s="2"/>
      <c r="E7639" s="2"/>
      <c r="F7639" s="2"/>
      <c r="G7639" s="3"/>
      <c r="H7639" s="3"/>
      <c r="I7639" s="2"/>
      <c r="J7639"/>
      <c r="K7639"/>
      <c r="L7639"/>
      <c r="M7639"/>
      <c r="N7639"/>
      <c r="O7639"/>
      <c r="P7639"/>
      <c r="Q7639"/>
      <c r="R7639"/>
      <c r="S7639"/>
      <c r="T7639"/>
      <c r="U7639"/>
      <c r="V7639" s="2"/>
    </row>
    <row r="7640" spans="2:22" x14ac:dyDescent="0.2">
      <c r="B7640" s="2"/>
      <c r="C7640" s="2"/>
      <c r="D7640" s="2"/>
      <c r="E7640" s="2"/>
      <c r="F7640" s="2"/>
      <c r="G7640" s="3"/>
      <c r="H7640" s="3"/>
      <c r="I7640" s="2"/>
      <c r="J7640"/>
      <c r="K7640"/>
      <c r="L7640"/>
      <c r="M7640"/>
      <c r="N7640"/>
      <c r="O7640"/>
      <c r="P7640"/>
      <c r="Q7640"/>
      <c r="R7640"/>
      <c r="S7640"/>
      <c r="T7640"/>
      <c r="U7640"/>
      <c r="V7640" s="2"/>
    </row>
    <row r="7641" spans="2:22" x14ac:dyDescent="0.2">
      <c r="B7641" s="2"/>
      <c r="C7641" s="2"/>
      <c r="D7641" s="2"/>
      <c r="E7641" s="2"/>
      <c r="F7641" s="2"/>
      <c r="G7641" s="3"/>
      <c r="H7641" s="3"/>
      <c r="I7641" s="2"/>
      <c r="J7641"/>
      <c r="K7641"/>
      <c r="L7641"/>
      <c r="M7641"/>
      <c r="N7641"/>
      <c r="O7641"/>
      <c r="P7641"/>
      <c r="Q7641"/>
      <c r="R7641"/>
      <c r="S7641"/>
      <c r="T7641"/>
      <c r="U7641"/>
      <c r="V7641" s="2"/>
    </row>
    <row r="7642" spans="2:22" x14ac:dyDescent="0.2">
      <c r="B7642" s="2"/>
      <c r="C7642" s="2"/>
      <c r="D7642" s="2"/>
      <c r="E7642" s="2"/>
      <c r="F7642" s="2"/>
      <c r="G7642" s="3"/>
      <c r="H7642" s="3"/>
      <c r="I7642" s="2"/>
      <c r="J7642"/>
      <c r="K7642"/>
      <c r="L7642"/>
      <c r="M7642"/>
      <c r="N7642"/>
      <c r="O7642"/>
      <c r="P7642"/>
      <c r="Q7642"/>
      <c r="R7642"/>
      <c r="S7642"/>
      <c r="T7642"/>
      <c r="U7642"/>
      <c r="V7642" s="2"/>
    </row>
    <row r="7643" spans="2:22" x14ac:dyDescent="0.2">
      <c r="B7643" s="2"/>
      <c r="C7643" s="2"/>
      <c r="D7643" s="2"/>
      <c r="E7643" s="2"/>
      <c r="F7643" s="2"/>
      <c r="G7643" s="3"/>
      <c r="H7643" s="3"/>
      <c r="I7643" s="2"/>
      <c r="J7643"/>
      <c r="K7643"/>
      <c r="L7643"/>
      <c r="M7643"/>
      <c r="N7643"/>
      <c r="O7643"/>
      <c r="P7643"/>
      <c r="Q7643"/>
      <c r="R7643"/>
      <c r="S7643"/>
      <c r="T7643"/>
      <c r="U7643"/>
      <c r="V7643" s="2"/>
    </row>
    <row r="7644" spans="2:22" x14ac:dyDescent="0.2">
      <c r="B7644" s="2"/>
      <c r="C7644" s="2"/>
      <c r="D7644" s="2"/>
      <c r="E7644" s="2"/>
      <c r="F7644" s="2"/>
      <c r="G7644" s="3"/>
      <c r="H7644" s="3"/>
      <c r="I7644" s="2"/>
      <c r="J7644"/>
      <c r="K7644"/>
      <c r="L7644"/>
      <c r="M7644"/>
      <c r="N7644"/>
      <c r="O7644"/>
      <c r="P7644"/>
      <c r="Q7644"/>
      <c r="R7644"/>
      <c r="S7644"/>
      <c r="T7644"/>
      <c r="U7644"/>
      <c r="V7644" s="2"/>
    </row>
    <row r="7645" spans="2:22" x14ac:dyDescent="0.2">
      <c r="B7645" s="2"/>
      <c r="C7645" s="2"/>
      <c r="D7645" s="2"/>
      <c r="E7645" s="2"/>
      <c r="F7645" s="2"/>
      <c r="G7645" s="3"/>
      <c r="H7645" s="3"/>
      <c r="I7645" s="2"/>
      <c r="J7645"/>
      <c r="K7645"/>
      <c r="L7645"/>
      <c r="M7645"/>
      <c r="N7645"/>
      <c r="O7645"/>
      <c r="P7645"/>
      <c r="Q7645"/>
      <c r="R7645"/>
      <c r="S7645"/>
      <c r="T7645"/>
      <c r="U7645"/>
      <c r="V7645" s="2"/>
    </row>
    <row r="7646" spans="2:22" x14ac:dyDescent="0.2">
      <c r="B7646" s="2"/>
      <c r="C7646" s="2"/>
      <c r="D7646" s="2"/>
      <c r="E7646" s="2"/>
      <c r="F7646" s="2"/>
      <c r="G7646" s="3"/>
      <c r="H7646" s="3"/>
      <c r="I7646" s="2"/>
      <c r="J7646"/>
      <c r="K7646"/>
      <c r="L7646"/>
      <c r="M7646"/>
      <c r="N7646"/>
      <c r="O7646"/>
      <c r="P7646"/>
      <c r="Q7646"/>
      <c r="R7646"/>
      <c r="S7646"/>
      <c r="T7646"/>
      <c r="U7646"/>
      <c r="V7646" s="2"/>
    </row>
    <row r="7647" spans="2:22" x14ac:dyDescent="0.2">
      <c r="B7647" s="2"/>
      <c r="C7647" s="2"/>
      <c r="D7647" s="2"/>
      <c r="E7647" s="2"/>
      <c r="F7647" s="2"/>
      <c r="G7647" s="3"/>
      <c r="H7647" s="3"/>
      <c r="I7647" s="2"/>
      <c r="J7647"/>
      <c r="K7647"/>
      <c r="L7647"/>
      <c r="M7647"/>
      <c r="N7647"/>
      <c r="O7647"/>
      <c r="P7647"/>
      <c r="Q7647"/>
      <c r="R7647"/>
      <c r="S7647"/>
      <c r="T7647"/>
      <c r="U7647"/>
      <c r="V7647" s="2"/>
    </row>
    <row r="7648" spans="2:22" x14ac:dyDescent="0.2">
      <c r="B7648" s="2"/>
      <c r="C7648" s="2"/>
      <c r="D7648" s="2"/>
      <c r="E7648" s="2"/>
      <c r="F7648" s="2"/>
      <c r="G7648" s="3"/>
      <c r="H7648" s="3"/>
      <c r="I7648" s="2"/>
      <c r="J7648"/>
      <c r="K7648"/>
      <c r="L7648"/>
      <c r="M7648"/>
      <c r="N7648"/>
      <c r="O7648"/>
      <c r="P7648"/>
      <c r="Q7648"/>
      <c r="R7648"/>
      <c r="S7648"/>
      <c r="T7648"/>
      <c r="U7648"/>
      <c r="V7648" s="2"/>
    </row>
    <row r="7649" spans="2:22" x14ac:dyDescent="0.2">
      <c r="B7649" s="2"/>
      <c r="C7649" s="2"/>
      <c r="D7649" s="2"/>
      <c r="E7649" s="2"/>
      <c r="F7649" s="2"/>
      <c r="G7649" s="3"/>
      <c r="H7649" s="3"/>
      <c r="I7649" s="2"/>
      <c r="J7649"/>
      <c r="K7649"/>
      <c r="L7649"/>
      <c r="M7649"/>
      <c r="N7649"/>
      <c r="O7649"/>
      <c r="P7649"/>
      <c r="Q7649"/>
      <c r="R7649"/>
      <c r="S7649"/>
      <c r="T7649"/>
      <c r="U7649"/>
      <c r="V7649" s="2"/>
    </row>
    <row r="7650" spans="2:22" x14ac:dyDescent="0.2">
      <c r="B7650" s="2"/>
      <c r="C7650" s="2"/>
      <c r="D7650" s="2"/>
      <c r="E7650" s="2"/>
      <c r="F7650" s="2"/>
      <c r="G7650" s="3"/>
      <c r="H7650" s="3"/>
      <c r="I7650" s="2"/>
      <c r="J7650"/>
      <c r="K7650"/>
      <c r="L7650"/>
      <c r="M7650"/>
      <c r="N7650"/>
      <c r="O7650"/>
      <c r="P7650"/>
      <c r="Q7650"/>
      <c r="R7650"/>
      <c r="S7650"/>
      <c r="T7650"/>
      <c r="U7650"/>
      <c r="V7650" s="2"/>
    </row>
    <row r="7651" spans="2:22" x14ac:dyDescent="0.2">
      <c r="B7651" s="2"/>
      <c r="C7651" s="2"/>
      <c r="D7651" s="2"/>
      <c r="E7651" s="2"/>
      <c r="F7651" s="2"/>
      <c r="G7651" s="3"/>
      <c r="H7651" s="3"/>
      <c r="I7651" s="2"/>
      <c r="J7651"/>
      <c r="K7651"/>
      <c r="L7651"/>
      <c r="M7651"/>
      <c r="N7651"/>
      <c r="O7651"/>
      <c r="P7651"/>
      <c r="Q7651"/>
      <c r="R7651"/>
      <c r="S7651"/>
      <c r="T7651"/>
      <c r="U7651"/>
      <c r="V7651" s="2"/>
    </row>
    <row r="7652" spans="2:22" x14ac:dyDescent="0.2">
      <c r="B7652" s="2"/>
      <c r="C7652" s="2"/>
      <c r="D7652" s="2"/>
      <c r="E7652" s="2"/>
      <c r="F7652" s="2"/>
      <c r="G7652" s="3"/>
      <c r="H7652" s="3"/>
      <c r="I7652" s="2"/>
      <c r="J7652"/>
      <c r="K7652"/>
      <c r="L7652"/>
      <c r="M7652"/>
      <c r="N7652"/>
      <c r="O7652"/>
      <c r="P7652"/>
      <c r="Q7652"/>
      <c r="R7652"/>
      <c r="S7652"/>
      <c r="T7652"/>
      <c r="U7652"/>
      <c r="V7652" s="2"/>
    </row>
    <row r="7653" spans="2:22" x14ac:dyDescent="0.2">
      <c r="B7653" s="2"/>
      <c r="C7653" s="2"/>
      <c r="D7653" s="2"/>
      <c r="E7653" s="2"/>
      <c r="F7653" s="2"/>
      <c r="G7653" s="3"/>
      <c r="H7653" s="3"/>
      <c r="I7653" s="2"/>
      <c r="J7653"/>
      <c r="K7653"/>
      <c r="L7653"/>
      <c r="M7653"/>
      <c r="N7653"/>
      <c r="O7653"/>
      <c r="P7653"/>
      <c r="Q7653"/>
      <c r="R7653"/>
      <c r="S7653"/>
      <c r="T7653"/>
      <c r="U7653"/>
      <c r="V7653" s="2"/>
    </row>
    <row r="7654" spans="2:22" x14ac:dyDescent="0.2">
      <c r="B7654" s="2"/>
      <c r="C7654" s="2"/>
      <c r="D7654" s="2"/>
      <c r="E7654" s="2"/>
      <c r="F7654" s="2"/>
      <c r="G7654" s="3"/>
      <c r="H7654" s="3"/>
      <c r="I7654" s="2"/>
      <c r="J7654"/>
      <c r="K7654"/>
      <c r="L7654"/>
      <c r="M7654"/>
      <c r="N7654"/>
      <c r="O7654"/>
      <c r="P7654"/>
      <c r="Q7654"/>
      <c r="R7654"/>
      <c r="S7654"/>
      <c r="T7654"/>
      <c r="U7654"/>
      <c r="V7654" s="2"/>
    </row>
    <row r="7655" spans="2:22" x14ac:dyDescent="0.2">
      <c r="B7655" s="2"/>
      <c r="C7655" s="2"/>
      <c r="D7655" s="2"/>
      <c r="E7655" s="2"/>
      <c r="F7655" s="2"/>
      <c r="G7655" s="3"/>
      <c r="H7655" s="3"/>
      <c r="I7655" s="2"/>
      <c r="J7655"/>
      <c r="K7655"/>
      <c r="L7655"/>
      <c r="M7655"/>
      <c r="N7655"/>
      <c r="O7655"/>
      <c r="P7655"/>
      <c r="Q7655"/>
      <c r="R7655"/>
      <c r="S7655"/>
      <c r="T7655"/>
      <c r="U7655"/>
      <c r="V7655" s="2"/>
    </row>
    <row r="7656" spans="2:22" x14ac:dyDescent="0.2">
      <c r="B7656" s="2"/>
      <c r="C7656" s="2"/>
      <c r="D7656" s="2"/>
      <c r="E7656" s="2"/>
      <c r="F7656" s="2"/>
      <c r="G7656" s="3"/>
      <c r="H7656" s="3"/>
      <c r="I7656" s="2"/>
      <c r="J7656"/>
      <c r="K7656"/>
      <c r="L7656"/>
      <c r="M7656"/>
      <c r="N7656"/>
      <c r="O7656"/>
      <c r="P7656"/>
      <c r="Q7656"/>
      <c r="R7656"/>
      <c r="S7656"/>
      <c r="T7656"/>
      <c r="U7656"/>
      <c r="V7656" s="2"/>
    </row>
    <row r="7657" spans="2:22" x14ac:dyDescent="0.2">
      <c r="B7657" s="2"/>
      <c r="C7657" s="2"/>
      <c r="D7657" s="2"/>
      <c r="E7657" s="2"/>
      <c r="F7657" s="2"/>
      <c r="G7657" s="3"/>
      <c r="H7657" s="3"/>
      <c r="I7657" s="2"/>
      <c r="J7657"/>
      <c r="K7657"/>
      <c r="L7657"/>
      <c r="M7657"/>
      <c r="N7657"/>
      <c r="O7657"/>
      <c r="P7657"/>
      <c r="Q7657"/>
      <c r="R7657"/>
      <c r="S7657"/>
      <c r="T7657"/>
      <c r="U7657"/>
      <c r="V7657" s="2"/>
    </row>
    <row r="7658" spans="2:22" x14ac:dyDescent="0.2">
      <c r="B7658" s="2"/>
      <c r="C7658" s="2"/>
      <c r="D7658" s="2"/>
      <c r="E7658" s="2"/>
      <c r="F7658" s="2"/>
      <c r="G7658" s="3"/>
      <c r="H7658" s="3"/>
      <c r="I7658" s="2"/>
      <c r="J7658"/>
      <c r="K7658"/>
      <c r="L7658"/>
      <c r="M7658"/>
      <c r="N7658"/>
      <c r="O7658"/>
      <c r="P7658"/>
      <c r="Q7658"/>
      <c r="R7658"/>
      <c r="S7658"/>
      <c r="T7658"/>
      <c r="U7658"/>
      <c r="V7658" s="2"/>
    </row>
    <row r="7659" spans="2:22" x14ac:dyDescent="0.2">
      <c r="B7659" s="2"/>
      <c r="C7659" s="2"/>
      <c r="D7659" s="2"/>
      <c r="E7659" s="2"/>
      <c r="F7659" s="2"/>
      <c r="G7659" s="3"/>
      <c r="H7659" s="3"/>
      <c r="I7659" s="2"/>
      <c r="J7659"/>
      <c r="K7659"/>
      <c r="L7659"/>
      <c r="M7659"/>
      <c r="N7659"/>
      <c r="O7659"/>
      <c r="P7659"/>
      <c r="Q7659"/>
      <c r="R7659"/>
      <c r="S7659"/>
      <c r="T7659"/>
      <c r="U7659"/>
      <c r="V7659" s="2"/>
    </row>
    <row r="7660" spans="2:22" x14ac:dyDescent="0.2">
      <c r="B7660" s="2"/>
      <c r="C7660" s="2"/>
      <c r="D7660" s="2"/>
      <c r="E7660" s="2"/>
      <c r="F7660" s="2"/>
      <c r="G7660" s="3"/>
      <c r="H7660" s="3"/>
      <c r="I7660" s="2"/>
      <c r="J7660"/>
      <c r="K7660"/>
      <c r="L7660"/>
      <c r="M7660"/>
      <c r="N7660"/>
      <c r="O7660"/>
      <c r="P7660"/>
      <c r="Q7660"/>
      <c r="R7660"/>
      <c r="S7660"/>
      <c r="T7660"/>
      <c r="U7660"/>
      <c r="V7660" s="2"/>
    </row>
    <row r="7661" spans="2:22" x14ac:dyDescent="0.2">
      <c r="B7661" s="2"/>
      <c r="C7661" s="2"/>
      <c r="D7661" s="2"/>
      <c r="E7661" s="2"/>
      <c r="F7661" s="2"/>
      <c r="G7661" s="3"/>
      <c r="H7661" s="3"/>
      <c r="I7661" s="2"/>
      <c r="J7661"/>
      <c r="K7661"/>
      <c r="L7661"/>
      <c r="M7661"/>
      <c r="N7661"/>
      <c r="O7661"/>
      <c r="P7661"/>
      <c r="Q7661"/>
      <c r="R7661"/>
      <c r="S7661"/>
      <c r="T7661"/>
      <c r="U7661"/>
      <c r="V7661" s="2"/>
    </row>
    <row r="7662" spans="2:22" x14ac:dyDescent="0.2">
      <c r="B7662" s="2"/>
      <c r="C7662" s="2"/>
      <c r="D7662" s="2"/>
      <c r="E7662" s="2"/>
      <c r="F7662" s="2"/>
      <c r="G7662" s="3"/>
      <c r="H7662" s="3"/>
      <c r="I7662" s="2"/>
      <c r="J7662"/>
      <c r="K7662"/>
      <c r="L7662"/>
      <c r="M7662"/>
      <c r="N7662"/>
      <c r="O7662"/>
      <c r="P7662"/>
      <c r="Q7662"/>
      <c r="R7662"/>
      <c r="S7662"/>
      <c r="T7662"/>
      <c r="U7662"/>
      <c r="V7662" s="2"/>
    </row>
    <row r="7663" spans="2:22" x14ac:dyDescent="0.2">
      <c r="B7663" s="2"/>
      <c r="C7663" s="2"/>
      <c r="D7663" s="2"/>
      <c r="E7663" s="2"/>
      <c r="F7663" s="2"/>
      <c r="G7663" s="3"/>
      <c r="H7663" s="3"/>
      <c r="I7663" s="2"/>
      <c r="J7663"/>
      <c r="K7663"/>
      <c r="L7663"/>
      <c r="M7663"/>
      <c r="N7663"/>
      <c r="O7663"/>
      <c r="P7663"/>
      <c r="Q7663"/>
      <c r="R7663"/>
      <c r="S7663"/>
      <c r="T7663"/>
      <c r="U7663"/>
      <c r="V7663" s="2"/>
    </row>
    <row r="7664" spans="2:22" x14ac:dyDescent="0.2">
      <c r="B7664" s="2"/>
      <c r="C7664" s="2"/>
      <c r="D7664" s="2"/>
      <c r="E7664" s="2"/>
      <c r="F7664" s="2"/>
      <c r="G7664" s="3"/>
      <c r="H7664" s="3"/>
      <c r="I7664" s="2"/>
      <c r="J7664"/>
      <c r="K7664"/>
      <c r="L7664"/>
      <c r="M7664"/>
      <c r="N7664"/>
      <c r="O7664"/>
      <c r="P7664"/>
      <c r="Q7664"/>
      <c r="R7664"/>
      <c r="S7664"/>
      <c r="T7664"/>
      <c r="U7664"/>
      <c r="V7664" s="2"/>
    </row>
    <row r="7665" spans="2:22" x14ac:dyDescent="0.2">
      <c r="B7665" s="2"/>
      <c r="C7665" s="2"/>
      <c r="D7665" s="2"/>
      <c r="E7665" s="2"/>
      <c r="F7665" s="2"/>
      <c r="G7665" s="3"/>
      <c r="H7665" s="3"/>
      <c r="I7665" s="2"/>
      <c r="J7665"/>
      <c r="K7665"/>
      <c r="L7665"/>
      <c r="M7665"/>
      <c r="N7665"/>
      <c r="O7665"/>
      <c r="P7665"/>
      <c r="Q7665"/>
      <c r="R7665"/>
      <c r="S7665"/>
      <c r="T7665"/>
      <c r="U7665"/>
      <c r="V7665" s="2"/>
    </row>
    <row r="7666" spans="2:22" x14ac:dyDescent="0.2">
      <c r="B7666" s="2"/>
      <c r="C7666" s="2"/>
      <c r="D7666" s="2"/>
      <c r="E7666" s="2"/>
      <c r="F7666" s="2"/>
      <c r="G7666" s="3"/>
      <c r="H7666" s="3"/>
      <c r="I7666" s="2"/>
      <c r="J7666"/>
      <c r="K7666"/>
      <c r="L7666"/>
      <c r="M7666"/>
      <c r="N7666"/>
      <c r="O7666"/>
      <c r="P7666"/>
      <c r="Q7666"/>
      <c r="R7666"/>
      <c r="S7666"/>
      <c r="T7666"/>
      <c r="U7666"/>
      <c r="V7666" s="2"/>
    </row>
    <row r="7667" spans="2:22" x14ac:dyDescent="0.2">
      <c r="B7667" s="2"/>
      <c r="C7667" s="2"/>
      <c r="D7667" s="2"/>
      <c r="E7667" s="2"/>
      <c r="F7667" s="2"/>
      <c r="G7667" s="3"/>
      <c r="H7667" s="3"/>
      <c r="I7667" s="2"/>
      <c r="J7667"/>
      <c r="K7667"/>
      <c r="L7667"/>
      <c r="M7667"/>
      <c r="N7667"/>
      <c r="O7667"/>
      <c r="P7667"/>
      <c r="Q7667"/>
      <c r="R7667"/>
      <c r="S7667"/>
      <c r="T7667"/>
      <c r="U7667"/>
      <c r="V7667" s="2"/>
    </row>
    <row r="7668" spans="2:22" x14ac:dyDescent="0.2">
      <c r="B7668" s="2"/>
      <c r="C7668" s="2"/>
      <c r="D7668" s="2"/>
      <c r="E7668" s="2"/>
      <c r="F7668" s="2"/>
      <c r="G7668" s="3"/>
      <c r="H7668" s="3"/>
      <c r="I7668" s="2"/>
      <c r="J7668"/>
      <c r="K7668"/>
      <c r="L7668"/>
      <c r="M7668"/>
      <c r="N7668"/>
      <c r="O7668"/>
      <c r="P7668"/>
      <c r="Q7668"/>
      <c r="R7668"/>
      <c r="S7668"/>
      <c r="T7668"/>
      <c r="U7668"/>
      <c r="V7668" s="2"/>
    </row>
    <row r="7669" spans="2:22" x14ac:dyDescent="0.2">
      <c r="B7669" s="2"/>
      <c r="C7669" s="2"/>
      <c r="D7669" s="2"/>
      <c r="E7669" s="2"/>
      <c r="F7669" s="2"/>
      <c r="G7669" s="3"/>
      <c r="H7669" s="3"/>
      <c r="I7669" s="2"/>
      <c r="J7669"/>
      <c r="K7669"/>
      <c r="L7669"/>
      <c r="M7669"/>
      <c r="N7669"/>
      <c r="O7669"/>
      <c r="P7669"/>
      <c r="Q7669"/>
      <c r="R7669"/>
      <c r="S7669"/>
      <c r="T7669"/>
      <c r="U7669"/>
      <c r="V7669" s="2"/>
    </row>
    <row r="7670" spans="2:22" x14ac:dyDescent="0.2">
      <c r="B7670" s="2"/>
      <c r="C7670" s="2"/>
      <c r="D7670" s="2"/>
      <c r="E7670" s="2"/>
      <c r="F7670" s="2"/>
      <c r="G7670" s="3"/>
      <c r="H7670" s="3"/>
      <c r="I7670" s="2"/>
      <c r="J7670"/>
      <c r="K7670"/>
      <c r="L7670"/>
      <c r="M7670"/>
      <c r="N7670"/>
      <c r="O7670"/>
      <c r="P7670"/>
      <c r="Q7670"/>
      <c r="R7670"/>
      <c r="S7670"/>
      <c r="T7670"/>
      <c r="U7670"/>
      <c r="V7670" s="2"/>
    </row>
    <row r="7671" spans="2:22" x14ac:dyDescent="0.2">
      <c r="B7671" s="2"/>
      <c r="C7671" s="2"/>
      <c r="D7671" s="2"/>
      <c r="E7671" s="2"/>
      <c r="F7671" s="2"/>
      <c r="G7671" s="3"/>
      <c r="H7671" s="3"/>
      <c r="I7671" s="2"/>
      <c r="J7671"/>
      <c r="K7671"/>
      <c r="L7671"/>
      <c r="M7671"/>
      <c r="N7671"/>
      <c r="O7671"/>
      <c r="P7671"/>
      <c r="Q7671"/>
      <c r="R7671"/>
      <c r="S7671"/>
      <c r="T7671"/>
      <c r="U7671"/>
      <c r="V7671" s="2"/>
    </row>
    <row r="7672" spans="2:22" x14ac:dyDescent="0.2">
      <c r="B7672" s="2"/>
      <c r="C7672" s="2"/>
      <c r="D7672" s="2"/>
      <c r="E7672" s="2"/>
      <c r="F7672" s="2"/>
      <c r="G7672" s="3"/>
      <c r="H7672" s="3"/>
      <c r="I7672" s="2"/>
      <c r="J7672"/>
      <c r="K7672"/>
      <c r="L7672"/>
      <c r="M7672"/>
      <c r="N7672"/>
      <c r="O7672"/>
      <c r="P7672"/>
      <c r="Q7672"/>
      <c r="R7672"/>
      <c r="S7672"/>
      <c r="T7672"/>
      <c r="U7672"/>
      <c r="V7672" s="2"/>
    </row>
    <row r="7673" spans="2:22" x14ac:dyDescent="0.2">
      <c r="B7673" s="2"/>
      <c r="C7673" s="2"/>
      <c r="D7673" s="2"/>
      <c r="E7673" s="2"/>
      <c r="F7673" s="2"/>
      <c r="G7673" s="3"/>
      <c r="H7673" s="3"/>
      <c r="I7673" s="2"/>
      <c r="J7673"/>
      <c r="K7673"/>
      <c r="L7673"/>
      <c r="M7673"/>
      <c r="N7673"/>
      <c r="O7673"/>
      <c r="P7673"/>
      <c r="Q7673"/>
      <c r="R7673"/>
      <c r="S7673"/>
      <c r="T7673"/>
      <c r="U7673"/>
      <c r="V7673" s="2"/>
    </row>
    <row r="7674" spans="2:22" x14ac:dyDescent="0.2">
      <c r="B7674" s="2"/>
      <c r="C7674" s="2"/>
      <c r="D7674" s="2"/>
      <c r="E7674" s="2"/>
      <c r="F7674" s="2"/>
      <c r="G7674" s="3"/>
      <c r="H7674" s="3"/>
      <c r="I7674" s="2"/>
      <c r="J7674"/>
      <c r="K7674"/>
      <c r="L7674"/>
      <c r="M7674"/>
      <c r="N7674"/>
      <c r="O7674"/>
      <c r="P7674"/>
      <c r="Q7674"/>
      <c r="R7674"/>
      <c r="S7674"/>
      <c r="T7674"/>
      <c r="U7674"/>
      <c r="V7674" s="2"/>
    </row>
    <row r="7675" spans="2:22" x14ac:dyDescent="0.2">
      <c r="B7675" s="2"/>
      <c r="C7675" s="2"/>
      <c r="D7675" s="2"/>
      <c r="E7675" s="2"/>
      <c r="F7675" s="2"/>
      <c r="G7675" s="3"/>
      <c r="H7675" s="3"/>
      <c r="I7675" s="2"/>
      <c r="J7675"/>
      <c r="K7675"/>
      <c r="L7675"/>
      <c r="M7675"/>
      <c r="N7675"/>
      <c r="O7675"/>
      <c r="P7675"/>
      <c r="Q7675"/>
      <c r="R7675"/>
      <c r="S7675"/>
      <c r="T7675"/>
      <c r="U7675"/>
      <c r="V7675" s="2"/>
    </row>
    <row r="7676" spans="2:22" x14ac:dyDescent="0.2">
      <c r="B7676" s="2"/>
      <c r="C7676" s="2"/>
      <c r="D7676" s="2"/>
      <c r="E7676" s="2"/>
      <c r="F7676" s="2"/>
      <c r="G7676" s="3"/>
      <c r="H7676" s="3"/>
      <c r="I7676" s="2"/>
      <c r="J7676"/>
      <c r="K7676"/>
      <c r="L7676"/>
      <c r="M7676"/>
      <c r="N7676"/>
      <c r="O7676"/>
      <c r="P7676"/>
      <c r="Q7676"/>
      <c r="R7676"/>
      <c r="S7676"/>
      <c r="T7676"/>
      <c r="U7676"/>
      <c r="V7676" s="2"/>
    </row>
    <row r="7677" spans="2:22" x14ac:dyDescent="0.2">
      <c r="B7677" s="2"/>
      <c r="C7677" s="2"/>
      <c r="D7677" s="2"/>
      <c r="E7677" s="2"/>
      <c r="F7677" s="2"/>
      <c r="G7677" s="3"/>
      <c r="H7677" s="3"/>
      <c r="I7677" s="2"/>
      <c r="J7677"/>
      <c r="K7677"/>
      <c r="L7677"/>
      <c r="M7677"/>
      <c r="N7677"/>
      <c r="O7677"/>
      <c r="P7677"/>
      <c r="Q7677"/>
      <c r="R7677"/>
      <c r="S7677"/>
      <c r="T7677"/>
      <c r="U7677"/>
      <c r="V7677" s="2"/>
    </row>
    <row r="7678" spans="2:22" x14ac:dyDescent="0.2">
      <c r="B7678" s="2"/>
      <c r="C7678" s="2"/>
      <c r="D7678" s="2"/>
      <c r="E7678" s="2"/>
      <c r="F7678" s="2"/>
      <c r="G7678" s="3"/>
      <c r="H7678" s="3"/>
      <c r="I7678" s="2"/>
      <c r="J7678"/>
      <c r="K7678"/>
      <c r="L7678"/>
      <c r="M7678"/>
      <c r="N7678"/>
      <c r="O7678"/>
      <c r="P7678"/>
      <c r="Q7678"/>
      <c r="R7678"/>
      <c r="S7678"/>
      <c r="T7678"/>
      <c r="U7678"/>
      <c r="V7678" s="2"/>
    </row>
    <row r="7679" spans="2:22" x14ac:dyDescent="0.2">
      <c r="B7679" s="2"/>
      <c r="C7679" s="2"/>
      <c r="D7679" s="2"/>
      <c r="E7679" s="2"/>
      <c r="F7679" s="2"/>
      <c r="G7679" s="3"/>
      <c r="H7679" s="3"/>
      <c r="I7679" s="2"/>
      <c r="J7679"/>
      <c r="K7679"/>
      <c r="L7679"/>
      <c r="M7679"/>
      <c r="N7679"/>
      <c r="O7679"/>
      <c r="P7679"/>
      <c r="Q7679"/>
      <c r="R7679"/>
      <c r="S7679"/>
      <c r="T7679"/>
      <c r="U7679"/>
      <c r="V7679" s="2"/>
    </row>
    <row r="7680" spans="2:22" x14ac:dyDescent="0.2">
      <c r="B7680" s="2"/>
      <c r="C7680" s="2"/>
      <c r="D7680" s="2"/>
      <c r="E7680" s="2"/>
      <c r="F7680" s="2"/>
      <c r="G7680" s="3"/>
      <c r="H7680" s="3"/>
      <c r="I7680" s="2"/>
      <c r="J7680"/>
      <c r="K7680"/>
      <c r="L7680"/>
      <c r="M7680"/>
      <c r="N7680"/>
      <c r="O7680"/>
      <c r="P7680"/>
      <c r="Q7680"/>
      <c r="R7680"/>
      <c r="S7680"/>
      <c r="T7680"/>
      <c r="U7680"/>
      <c r="V7680" s="2"/>
    </row>
    <row r="7681" spans="2:22" x14ac:dyDescent="0.2">
      <c r="B7681" s="2"/>
      <c r="C7681" s="2"/>
      <c r="D7681" s="2"/>
      <c r="E7681" s="2"/>
      <c r="F7681" s="2"/>
      <c r="G7681" s="3"/>
      <c r="H7681" s="3"/>
      <c r="I7681" s="2"/>
      <c r="J7681"/>
      <c r="K7681"/>
      <c r="L7681"/>
      <c r="M7681"/>
      <c r="N7681"/>
      <c r="O7681"/>
      <c r="P7681"/>
      <c r="Q7681"/>
      <c r="R7681"/>
      <c r="S7681"/>
      <c r="T7681"/>
      <c r="U7681"/>
      <c r="V7681" s="2"/>
    </row>
    <row r="7682" spans="2:22" x14ac:dyDescent="0.2">
      <c r="B7682" s="2"/>
      <c r="C7682" s="2"/>
      <c r="D7682" s="2"/>
      <c r="E7682" s="2"/>
      <c r="F7682" s="2"/>
      <c r="G7682" s="3"/>
      <c r="H7682" s="3"/>
      <c r="I7682" s="2"/>
      <c r="J7682"/>
      <c r="K7682"/>
      <c r="L7682"/>
      <c r="M7682"/>
      <c r="N7682"/>
      <c r="O7682"/>
      <c r="P7682"/>
      <c r="Q7682"/>
      <c r="R7682"/>
      <c r="S7682"/>
      <c r="T7682"/>
      <c r="U7682"/>
      <c r="V7682" s="2"/>
    </row>
    <row r="7683" spans="2:22" x14ac:dyDescent="0.2">
      <c r="B7683" s="2"/>
      <c r="C7683" s="2"/>
      <c r="D7683" s="2"/>
      <c r="E7683" s="2"/>
      <c r="F7683" s="2"/>
      <c r="G7683" s="3"/>
      <c r="H7683" s="3"/>
      <c r="I7683" s="2"/>
      <c r="J7683"/>
      <c r="K7683"/>
      <c r="L7683"/>
      <c r="M7683"/>
      <c r="N7683"/>
      <c r="O7683"/>
      <c r="P7683"/>
      <c r="Q7683"/>
      <c r="R7683"/>
      <c r="S7683"/>
      <c r="T7683"/>
      <c r="U7683"/>
      <c r="V7683" s="2"/>
    </row>
    <row r="7684" spans="2:22" x14ac:dyDescent="0.2">
      <c r="B7684" s="2"/>
      <c r="C7684" s="2"/>
      <c r="D7684" s="2"/>
      <c r="E7684" s="2"/>
      <c r="F7684" s="2"/>
      <c r="G7684" s="3"/>
      <c r="H7684" s="3"/>
      <c r="I7684" s="2"/>
      <c r="J7684"/>
      <c r="K7684"/>
      <c r="L7684"/>
      <c r="M7684"/>
      <c r="N7684"/>
      <c r="O7684"/>
      <c r="P7684"/>
      <c r="Q7684"/>
      <c r="R7684"/>
      <c r="S7684"/>
      <c r="T7684"/>
      <c r="U7684"/>
      <c r="V7684" s="2"/>
    </row>
    <row r="7685" spans="2:22" x14ac:dyDescent="0.2">
      <c r="B7685" s="2"/>
      <c r="C7685" s="2"/>
      <c r="D7685" s="2"/>
      <c r="E7685" s="2"/>
      <c r="F7685" s="2"/>
      <c r="G7685" s="3"/>
      <c r="H7685" s="3"/>
      <c r="I7685" s="2"/>
      <c r="J7685"/>
      <c r="K7685"/>
      <c r="L7685"/>
      <c r="M7685"/>
      <c r="N7685"/>
      <c r="O7685"/>
      <c r="P7685"/>
      <c r="Q7685"/>
      <c r="R7685"/>
      <c r="S7685"/>
      <c r="T7685"/>
      <c r="U7685"/>
      <c r="V7685" s="2"/>
    </row>
    <row r="7686" spans="2:22" x14ac:dyDescent="0.2">
      <c r="B7686" s="2"/>
      <c r="C7686" s="2"/>
      <c r="D7686" s="2"/>
      <c r="E7686" s="2"/>
      <c r="F7686" s="2"/>
      <c r="G7686" s="3"/>
      <c r="H7686" s="3"/>
      <c r="I7686" s="2"/>
      <c r="J7686"/>
      <c r="K7686"/>
      <c r="L7686"/>
      <c r="M7686"/>
      <c r="N7686"/>
      <c r="O7686"/>
      <c r="P7686"/>
      <c r="Q7686"/>
      <c r="R7686"/>
      <c r="S7686"/>
      <c r="T7686"/>
      <c r="U7686"/>
      <c r="V7686" s="2"/>
    </row>
    <row r="7687" spans="2:22" x14ac:dyDescent="0.2">
      <c r="B7687" s="2"/>
      <c r="C7687" s="2"/>
      <c r="D7687" s="2"/>
      <c r="E7687" s="2"/>
      <c r="F7687" s="2"/>
      <c r="G7687" s="3"/>
      <c r="H7687" s="3"/>
      <c r="I7687" s="2"/>
      <c r="J7687"/>
      <c r="K7687"/>
      <c r="L7687"/>
      <c r="M7687"/>
      <c r="N7687"/>
      <c r="O7687"/>
      <c r="P7687"/>
      <c r="Q7687"/>
      <c r="R7687"/>
      <c r="S7687"/>
      <c r="T7687"/>
      <c r="U7687"/>
      <c r="V7687" s="2"/>
    </row>
    <row r="7688" spans="2:22" x14ac:dyDescent="0.2">
      <c r="B7688" s="2"/>
      <c r="C7688" s="2"/>
      <c r="D7688" s="2"/>
      <c r="E7688" s="2"/>
      <c r="F7688" s="2"/>
      <c r="G7688" s="3"/>
      <c r="H7688" s="3"/>
      <c r="I7688" s="2"/>
      <c r="J7688"/>
      <c r="K7688"/>
      <c r="L7688"/>
      <c r="M7688"/>
      <c r="N7688"/>
      <c r="O7688"/>
      <c r="P7688"/>
      <c r="Q7688"/>
      <c r="R7688"/>
      <c r="S7688"/>
      <c r="T7688"/>
      <c r="U7688"/>
      <c r="V7688" s="2"/>
    </row>
    <row r="7689" spans="2:22" x14ac:dyDescent="0.2">
      <c r="B7689" s="2"/>
      <c r="C7689" s="2"/>
      <c r="D7689" s="2"/>
      <c r="E7689" s="2"/>
      <c r="F7689" s="2"/>
      <c r="G7689" s="3"/>
      <c r="H7689" s="3"/>
      <c r="I7689" s="2"/>
      <c r="J7689"/>
      <c r="K7689"/>
      <c r="L7689"/>
      <c r="M7689"/>
      <c r="N7689"/>
      <c r="O7689"/>
      <c r="P7689"/>
      <c r="Q7689"/>
      <c r="R7689"/>
      <c r="S7689"/>
      <c r="T7689"/>
      <c r="U7689"/>
      <c r="V7689" s="2"/>
    </row>
    <row r="7690" spans="2:22" x14ac:dyDescent="0.2">
      <c r="B7690" s="2"/>
      <c r="C7690" s="2"/>
      <c r="D7690" s="2"/>
      <c r="E7690" s="2"/>
      <c r="F7690" s="2"/>
      <c r="G7690" s="3"/>
      <c r="H7690" s="3"/>
      <c r="I7690" s="2"/>
      <c r="J7690"/>
      <c r="K7690"/>
      <c r="L7690"/>
      <c r="M7690"/>
      <c r="N7690"/>
      <c r="O7690"/>
      <c r="P7690"/>
      <c r="Q7690"/>
      <c r="R7690"/>
      <c r="S7690"/>
      <c r="T7690"/>
      <c r="U7690"/>
      <c r="V7690" s="2"/>
    </row>
    <row r="7691" spans="2:22" x14ac:dyDescent="0.2">
      <c r="B7691" s="2"/>
      <c r="C7691" s="2"/>
      <c r="D7691" s="2"/>
      <c r="E7691" s="2"/>
      <c r="F7691" s="2"/>
      <c r="G7691" s="3"/>
      <c r="H7691" s="3"/>
      <c r="I7691" s="2"/>
      <c r="J7691"/>
      <c r="K7691"/>
      <c r="L7691"/>
      <c r="M7691"/>
      <c r="N7691"/>
      <c r="O7691"/>
      <c r="P7691"/>
      <c r="Q7691"/>
      <c r="R7691"/>
      <c r="S7691"/>
      <c r="T7691"/>
      <c r="U7691"/>
      <c r="V7691" s="2"/>
    </row>
    <row r="7692" spans="2:22" x14ac:dyDescent="0.2">
      <c r="B7692" s="2"/>
      <c r="C7692" s="2"/>
      <c r="D7692" s="2"/>
      <c r="E7692" s="2"/>
      <c r="F7692" s="2"/>
      <c r="G7692" s="3"/>
      <c r="H7692" s="3"/>
      <c r="I7692" s="2"/>
      <c r="J7692"/>
      <c r="K7692"/>
      <c r="L7692"/>
      <c r="M7692"/>
      <c r="N7692"/>
      <c r="O7692"/>
      <c r="P7692"/>
      <c r="Q7692"/>
      <c r="R7692"/>
      <c r="S7692"/>
      <c r="T7692"/>
      <c r="U7692"/>
      <c r="V7692" s="2"/>
    </row>
    <row r="7693" spans="2:22" x14ac:dyDescent="0.2">
      <c r="B7693" s="2"/>
      <c r="C7693" s="2"/>
      <c r="D7693" s="2"/>
      <c r="E7693" s="2"/>
      <c r="F7693" s="2"/>
      <c r="G7693" s="3"/>
      <c r="H7693" s="3"/>
      <c r="I7693" s="2"/>
      <c r="J7693"/>
      <c r="K7693"/>
      <c r="L7693"/>
      <c r="M7693"/>
      <c r="N7693"/>
      <c r="O7693"/>
      <c r="P7693"/>
      <c r="Q7693"/>
      <c r="R7693"/>
      <c r="S7693"/>
      <c r="T7693"/>
      <c r="U7693"/>
      <c r="V7693" s="2"/>
    </row>
    <row r="7694" spans="2:22" x14ac:dyDescent="0.2">
      <c r="B7694" s="2"/>
      <c r="C7694" s="2"/>
      <c r="D7694" s="2"/>
      <c r="E7694" s="2"/>
      <c r="F7694" s="2"/>
      <c r="G7694" s="3"/>
      <c r="H7694" s="3"/>
      <c r="I7694" s="2"/>
      <c r="J7694"/>
      <c r="K7694"/>
      <c r="L7694"/>
      <c r="M7694"/>
      <c r="N7694"/>
      <c r="O7694"/>
      <c r="P7694"/>
      <c r="Q7694"/>
      <c r="R7694"/>
      <c r="S7694"/>
      <c r="T7694"/>
      <c r="U7694"/>
      <c r="V7694" s="2"/>
    </row>
    <row r="7695" spans="2:22" x14ac:dyDescent="0.2">
      <c r="B7695" s="2"/>
      <c r="C7695" s="2"/>
      <c r="D7695" s="2"/>
      <c r="E7695" s="2"/>
      <c r="F7695" s="2"/>
      <c r="G7695" s="3"/>
      <c r="H7695" s="3"/>
      <c r="I7695" s="2"/>
      <c r="J7695"/>
      <c r="K7695"/>
      <c r="L7695"/>
      <c r="M7695"/>
      <c r="N7695"/>
      <c r="O7695"/>
      <c r="P7695"/>
      <c r="Q7695"/>
      <c r="R7695"/>
      <c r="S7695"/>
      <c r="T7695"/>
      <c r="U7695"/>
      <c r="V7695" s="2"/>
    </row>
    <row r="7696" spans="2:22" x14ac:dyDescent="0.2">
      <c r="B7696" s="2"/>
      <c r="C7696" s="2"/>
      <c r="D7696" s="2"/>
      <c r="E7696" s="2"/>
      <c r="F7696" s="2"/>
      <c r="G7696" s="3"/>
      <c r="H7696" s="3"/>
      <c r="I7696" s="2"/>
      <c r="J7696"/>
      <c r="K7696"/>
      <c r="L7696"/>
      <c r="M7696"/>
      <c r="N7696"/>
      <c r="O7696"/>
      <c r="P7696"/>
      <c r="Q7696"/>
      <c r="R7696"/>
      <c r="S7696"/>
      <c r="T7696"/>
      <c r="U7696"/>
      <c r="V7696" s="2"/>
    </row>
    <row r="7697" spans="2:22" x14ac:dyDescent="0.2">
      <c r="B7697" s="2"/>
      <c r="C7697" s="2"/>
      <c r="D7697" s="2"/>
      <c r="E7697" s="2"/>
      <c r="F7697" s="2"/>
      <c r="G7697" s="3"/>
      <c r="H7697" s="3"/>
      <c r="I7697" s="2"/>
      <c r="J7697"/>
      <c r="K7697"/>
      <c r="L7697"/>
      <c r="M7697"/>
      <c r="N7697"/>
      <c r="O7697"/>
      <c r="P7697"/>
      <c r="Q7697"/>
      <c r="R7697"/>
      <c r="S7697"/>
      <c r="T7697"/>
      <c r="U7697"/>
      <c r="V7697" s="2"/>
    </row>
    <row r="7698" spans="2:22" x14ac:dyDescent="0.2">
      <c r="B7698" s="2"/>
      <c r="C7698" s="2"/>
      <c r="D7698" s="2"/>
      <c r="E7698" s="2"/>
      <c r="F7698" s="2"/>
      <c r="G7698" s="3"/>
      <c r="H7698" s="3"/>
      <c r="I7698" s="2"/>
      <c r="J7698"/>
      <c r="K7698"/>
      <c r="L7698"/>
      <c r="M7698"/>
      <c r="N7698"/>
      <c r="O7698"/>
      <c r="P7698"/>
      <c r="Q7698"/>
      <c r="R7698"/>
      <c r="S7698"/>
      <c r="T7698"/>
      <c r="U7698"/>
      <c r="V7698" s="2"/>
    </row>
    <row r="7699" spans="2:22" x14ac:dyDescent="0.2">
      <c r="B7699" s="2"/>
      <c r="C7699" s="2"/>
      <c r="D7699" s="2"/>
      <c r="E7699" s="2"/>
      <c r="F7699" s="2"/>
      <c r="G7699" s="3"/>
      <c r="H7699" s="3"/>
      <c r="I7699" s="2"/>
      <c r="J7699"/>
      <c r="K7699"/>
      <c r="L7699"/>
      <c r="M7699"/>
      <c r="N7699"/>
      <c r="O7699"/>
      <c r="P7699"/>
      <c r="Q7699"/>
      <c r="R7699"/>
      <c r="S7699"/>
      <c r="T7699"/>
      <c r="U7699"/>
      <c r="V7699" s="2"/>
    </row>
    <row r="7700" spans="2:22" x14ac:dyDescent="0.2">
      <c r="B7700" s="2"/>
      <c r="C7700" s="2"/>
      <c r="D7700" s="2"/>
      <c r="E7700" s="2"/>
      <c r="F7700" s="2"/>
      <c r="G7700" s="3"/>
      <c r="H7700" s="3"/>
      <c r="I7700" s="2"/>
      <c r="J7700"/>
      <c r="K7700"/>
      <c r="L7700"/>
      <c r="M7700"/>
      <c r="N7700"/>
      <c r="O7700"/>
      <c r="P7700"/>
      <c r="Q7700"/>
      <c r="R7700"/>
      <c r="S7700"/>
      <c r="T7700"/>
      <c r="U7700"/>
      <c r="V7700" s="2"/>
    </row>
    <row r="7701" spans="2:22" x14ac:dyDescent="0.2">
      <c r="B7701" s="2"/>
      <c r="C7701" s="2"/>
      <c r="D7701" s="2"/>
      <c r="E7701" s="2"/>
      <c r="F7701" s="2"/>
      <c r="G7701" s="3"/>
      <c r="H7701" s="3"/>
      <c r="I7701" s="2"/>
      <c r="J7701"/>
      <c r="K7701"/>
      <c r="L7701"/>
      <c r="M7701"/>
      <c r="N7701"/>
      <c r="O7701"/>
      <c r="P7701"/>
      <c r="Q7701"/>
      <c r="R7701"/>
      <c r="S7701"/>
      <c r="T7701"/>
      <c r="U7701"/>
      <c r="V7701" s="2"/>
    </row>
    <row r="7702" spans="2:22" x14ac:dyDescent="0.2">
      <c r="B7702" s="2"/>
      <c r="C7702" s="2"/>
      <c r="D7702" s="2"/>
      <c r="E7702" s="2"/>
      <c r="F7702" s="2"/>
      <c r="G7702" s="3"/>
      <c r="H7702" s="3"/>
      <c r="I7702" s="2"/>
      <c r="J7702"/>
      <c r="K7702"/>
      <c r="L7702"/>
      <c r="M7702"/>
      <c r="N7702"/>
      <c r="O7702"/>
      <c r="P7702"/>
      <c r="Q7702"/>
      <c r="R7702"/>
      <c r="S7702"/>
      <c r="T7702"/>
      <c r="U7702"/>
      <c r="V7702" s="2"/>
    </row>
    <row r="7703" spans="2:22" x14ac:dyDescent="0.2">
      <c r="B7703" s="2"/>
      <c r="C7703" s="2"/>
      <c r="D7703" s="2"/>
      <c r="E7703" s="2"/>
      <c r="F7703" s="2"/>
      <c r="G7703" s="3"/>
      <c r="H7703" s="3"/>
      <c r="I7703" s="2"/>
      <c r="J7703"/>
      <c r="K7703"/>
      <c r="L7703"/>
      <c r="M7703"/>
      <c r="N7703"/>
      <c r="O7703"/>
      <c r="P7703"/>
      <c r="Q7703"/>
      <c r="R7703"/>
      <c r="S7703"/>
      <c r="T7703"/>
      <c r="U7703"/>
      <c r="V7703" s="2"/>
    </row>
    <row r="7704" spans="2:22" x14ac:dyDescent="0.2">
      <c r="B7704" s="2"/>
      <c r="C7704" s="2"/>
      <c r="D7704" s="2"/>
      <c r="E7704" s="2"/>
      <c r="F7704" s="2"/>
      <c r="G7704" s="3"/>
      <c r="H7704" s="3"/>
      <c r="I7704" s="2"/>
      <c r="J7704"/>
      <c r="K7704"/>
      <c r="L7704"/>
      <c r="M7704"/>
      <c r="N7704"/>
      <c r="O7704"/>
      <c r="P7704"/>
      <c r="Q7704"/>
      <c r="R7704"/>
      <c r="S7704"/>
      <c r="T7704"/>
      <c r="U7704"/>
      <c r="V7704" s="2"/>
    </row>
    <row r="7705" spans="2:22" x14ac:dyDescent="0.2">
      <c r="B7705" s="2"/>
      <c r="C7705" s="2"/>
      <c r="D7705" s="2"/>
      <c r="E7705" s="2"/>
      <c r="F7705" s="2"/>
      <c r="G7705" s="3"/>
      <c r="H7705" s="3"/>
      <c r="I7705" s="2"/>
      <c r="J7705"/>
      <c r="K7705"/>
      <c r="L7705"/>
      <c r="M7705"/>
      <c r="N7705"/>
      <c r="O7705"/>
      <c r="P7705"/>
      <c r="Q7705"/>
      <c r="R7705"/>
      <c r="S7705"/>
      <c r="T7705"/>
      <c r="U7705"/>
      <c r="V7705" s="2"/>
    </row>
    <row r="7706" spans="2:22" x14ac:dyDescent="0.2">
      <c r="B7706" s="2"/>
      <c r="C7706" s="2"/>
      <c r="D7706" s="2"/>
      <c r="E7706" s="2"/>
      <c r="F7706" s="2"/>
      <c r="G7706" s="3"/>
      <c r="H7706" s="3"/>
      <c r="I7706" s="2"/>
      <c r="J7706"/>
      <c r="K7706"/>
      <c r="L7706"/>
      <c r="M7706"/>
      <c r="N7706"/>
      <c r="O7706"/>
      <c r="P7706"/>
      <c r="Q7706"/>
      <c r="R7706"/>
      <c r="S7706"/>
      <c r="T7706"/>
      <c r="U7706"/>
      <c r="V7706" s="2"/>
    </row>
    <row r="7707" spans="2:22" x14ac:dyDescent="0.2">
      <c r="B7707" s="2"/>
      <c r="C7707" s="2"/>
      <c r="D7707" s="2"/>
      <c r="E7707" s="2"/>
      <c r="F7707" s="2"/>
      <c r="G7707" s="3"/>
      <c r="H7707" s="3"/>
      <c r="I7707" s="2"/>
      <c r="J7707"/>
      <c r="K7707"/>
      <c r="L7707"/>
      <c r="M7707"/>
      <c r="N7707"/>
      <c r="O7707"/>
      <c r="P7707"/>
      <c r="Q7707"/>
      <c r="R7707"/>
      <c r="S7707"/>
      <c r="T7707"/>
      <c r="U7707"/>
      <c r="V7707" s="2"/>
    </row>
    <row r="7708" spans="2:22" x14ac:dyDescent="0.2">
      <c r="B7708" s="2"/>
      <c r="C7708" s="2"/>
      <c r="D7708" s="2"/>
      <c r="E7708" s="2"/>
      <c r="F7708" s="2"/>
      <c r="G7708" s="3"/>
      <c r="H7708" s="3"/>
      <c r="I7708" s="2"/>
      <c r="J7708"/>
      <c r="K7708"/>
      <c r="L7708"/>
      <c r="M7708"/>
      <c r="N7708"/>
      <c r="O7708"/>
      <c r="P7708"/>
      <c r="Q7708"/>
      <c r="R7708"/>
      <c r="S7708"/>
      <c r="T7708"/>
      <c r="U7708"/>
      <c r="V7708" s="2"/>
    </row>
    <row r="7709" spans="2:22" x14ac:dyDescent="0.2">
      <c r="B7709" s="2"/>
      <c r="C7709" s="2"/>
      <c r="D7709" s="2"/>
      <c r="E7709" s="2"/>
      <c r="F7709" s="2"/>
      <c r="G7709" s="3"/>
      <c r="H7709" s="3"/>
      <c r="I7709" s="2"/>
      <c r="J7709"/>
      <c r="K7709"/>
      <c r="L7709"/>
      <c r="M7709"/>
      <c r="N7709"/>
      <c r="O7709"/>
      <c r="P7709"/>
      <c r="Q7709"/>
      <c r="R7709"/>
      <c r="S7709"/>
      <c r="T7709"/>
      <c r="U7709"/>
      <c r="V7709" s="2"/>
    </row>
    <row r="7710" spans="2:22" x14ac:dyDescent="0.2">
      <c r="B7710" s="2"/>
      <c r="C7710" s="2"/>
      <c r="D7710" s="2"/>
      <c r="E7710" s="2"/>
      <c r="F7710" s="2"/>
      <c r="G7710" s="3"/>
      <c r="H7710" s="3"/>
      <c r="I7710" s="2"/>
      <c r="J7710"/>
      <c r="K7710"/>
      <c r="L7710"/>
      <c r="M7710"/>
      <c r="N7710"/>
      <c r="O7710"/>
      <c r="P7710"/>
      <c r="Q7710"/>
      <c r="R7710"/>
      <c r="S7710"/>
      <c r="T7710"/>
      <c r="U7710"/>
      <c r="V7710" s="2"/>
    </row>
    <row r="7711" spans="2:22" x14ac:dyDescent="0.2">
      <c r="B7711" s="2"/>
      <c r="C7711" s="2"/>
      <c r="D7711" s="2"/>
      <c r="E7711" s="2"/>
      <c r="F7711" s="2"/>
      <c r="G7711" s="3"/>
      <c r="H7711" s="3"/>
      <c r="I7711" s="2"/>
      <c r="J7711"/>
      <c r="K7711"/>
      <c r="L7711"/>
      <c r="M7711"/>
      <c r="N7711"/>
      <c r="O7711"/>
      <c r="P7711"/>
      <c r="Q7711"/>
      <c r="R7711"/>
      <c r="S7711"/>
      <c r="T7711"/>
      <c r="U7711"/>
      <c r="V7711" s="2"/>
    </row>
    <row r="7712" spans="2:22" x14ac:dyDescent="0.2">
      <c r="B7712" s="2"/>
      <c r="C7712" s="2"/>
      <c r="D7712" s="2"/>
      <c r="E7712" s="2"/>
      <c r="F7712" s="2"/>
      <c r="G7712" s="3"/>
      <c r="H7712" s="3"/>
      <c r="I7712" s="2"/>
      <c r="J7712"/>
      <c r="K7712"/>
      <c r="L7712"/>
      <c r="M7712"/>
      <c r="N7712"/>
      <c r="O7712"/>
      <c r="P7712"/>
      <c r="Q7712"/>
      <c r="R7712"/>
      <c r="S7712"/>
      <c r="T7712"/>
      <c r="U7712"/>
      <c r="V7712" s="2"/>
    </row>
    <row r="7713" spans="2:22" x14ac:dyDescent="0.2">
      <c r="B7713" s="2"/>
      <c r="C7713" s="2"/>
      <c r="D7713" s="2"/>
      <c r="E7713" s="2"/>
      <c r="F7713" s="2"/>
      <c r="G7713" s="3"/>
      <c r="H7713" s="3"/>
      <c r="I7713" s="2"/>
      <c r="J7713"/>
      <c r="K7713"/>
      <c r="L7713"/>
      <c r="M7713"/>
      <c r="N7713"/>
      <c r="O7713"/>
      <c r="P7713"/>
      <c r="Q7713"/>
      <c r="R7713"/>
      <c r="S7713"/>
      <c r="T7713"/>
      <c r="U7713"/>
      <c r="V7713" s="2"/>
    </row>
    <row r="7714" spans="2:22" x14ac:dyDescent="0.2">
      <c r="B7714" s="2"/>
      <c r="C7714" s="2"/>
      <c r="D7714" s="2"/>
      <c r="E7714" s="2"/>
      <c r="F7714" s="2"/>
      <c r="G7714" s="3"/>
      <c r="H7714" s="3"/>
      <c r="I7714" s="2"/>
      <c r="J7714"/>
      <c r="K7714"/>
      <c r="L7714"/>
      <c r="M7714"/>
      <c r="N7714"/>
      <c r="O7714"/>
      <c r="P7714"/>
      <c r="Q7714"/>
      <c r="R7714"/>
      <c r="S7714"/>
      <c r="T7714"/>
      <c r="U7714"/>
      <c r="V7714" s="2"/>
    </row>
    <row r="7715" spans="2:22" x14ac:dyDescent="0.2">
      <c r="B7715" s="2"/>
      <c r="C7715" s="2"/>
      <c r="D7715" s="2"/>
      <c r="E7715" s="2"/>
      <c r="F7715" s="2"/>
      <c r="G7715" s="3"/>
      <c r="H7715" s="3"/>
      <c r="I7715" s="2"/>
      <c r="J7715"/>
      <c r="K7715"/>
      <c r="L7715"/>
      <c r="M7715"/>
      <c r="N7715"/>
      <c r="O7715"/>
      <c r="P7715"/>
      <c r="Q7715"/>
      <c r="R7715"/>
      <c r="S7715"/>
      <c r="T7715"/>
      <c r="U7715"/>
      <c r="V7715" s="2"/>
    </row>
    <row r="7716" spans="2:22" x14ac:dyDescent="0.2">
      <c r="B7716" s="2"/>
      <c r="C7716" s="2"/>
      <c r="D7716" s="2"/>
      <c r="E7716" s="2"/>
      <c r="F7716" s="2"/>
      <c r="G7716" s="3"/>
      <c r="H7716" s="3"/>
      <c r="I7716" s="2"/>
      <c r="J7716"/>
      <c r="K7716"/>
      <c r="L7716"/>
      <c r="M7716"/>
      <c r="N7716"/>
      <c r="O7716"/>
      <c r="P7716"/>
      <c r="Q7716"/>
      <c r="R7716"/>
      <c r="S7716"/>
      <c r="T7716"/>
      <c r="U7716"/>
      <c r="V7716" s="2"/>
    </row>
    <row r="7717" spans="2:22" x14ac:dyDescent="0.2">
      <c r="B7717" s="2"/>
      <c r="C7717" s="2"/>
      <c r="D7717" s="2"/>
      <c r="E7717" s="2"/>
      <c r="F7717" s="2"/>
      <c r="G7717" s="3"/>
      <c r="H7717" s="3"/>
      <c r="I7717" s="2"/>
      <c r="J7717"/>
      <c r="K7717"/>
      <c r="L7717"/>
      <c r="M7717"/>
      <c r="N7717"/>
      <c r="O7717"/>
      <c r="P7717"/>
      <c r="Q7717"/>
      <c r="R7717"/>
      <c r="S7717"/>
      <c r="T7717"/>
      <c r="U7717"/>
      <c r="V7717" s="2"/>
    </row>
    <row r="7718" spans="2:22" x14ac:dyDescent="0.2">
      <c r="B7718" s="2"/>
      <c r="C7718" s="2"/>
      <c r="D7718" s="2"/>
      <c r="E7718" s="2"/>
      <c r="F7718" s="2"/>
      <c r="G7718" s="3"/>
      <c r="H7718" s="3"/>
      <c r="I7718" s="2"/>
      <c r="J7718"/>
      <c r="K7718"/>
      <c r="L7718"/>
      <c r="M7718"/>
      <c r="N7718"/>
      <c r="O7718"/>
      <c r="P7718"/>
      <c r="Q7718"/>
      <c r="R7718"/>
      <c r="S7718"/>
      <c r="T7718"/>
      <c r="U7718"/>
      <c r="V7718" s="2"/>
    </row>
    <row r="7719" spans="2:22" x14ac:dyDescent="0.2">
      <c r="B7719" s="2"/>
      <c r="C7719" s="2"/>
      <c r="D7719" s="2"/>
      <c r="E7719" s="2"/>
      <c r="F7719" s="2"/>
      <c r="G7719" s="3"/>
      <c r="H7719" s="3"/>
      <c r="I7719" s="2"/>
      <c r="J7719"/>
      <c r="K7719"/>
      <c r="L7719"/>
      <c r="M7719"/>
      <c r="N7719"/>
      <c r="O7719"/>
      <c r="P7719"/>
      <c r="Q7719"/>
      <c r="R7719"/>
      <c r="S7719"/>
      <c r="T7719"/>
      <c r="U7719"/>
      <c r="V7719" s="2"/>
    </row>
    <row r="7720" spans="2:22" x14ac:dyDescent="0.2">
      <c r="B7720" s="2"/>
      <c r="C7720" s="2"/>
      <c r="D7720" s="2"/>
      <c r="E7720" s="2"/>
      <c r="F7720" s="2"/>
      <c r="G7720" s="3"/>
      <c r="H7720" s="3"/>
      <c r="I7720" s="2"/>
      <c r="J7720"/>
      <c r="K7720"/>
      <c r="L7720"/>
      <c r="M7720"/>
      <c r="N7720"/>
      <c r="O7720"/>
      <c r="P7720"/>
      <c r="Q7720"/>
      <c r="R7720"/>
      <c r="S7720"/>
      <c r="T7720"/>
      <c r="U7720"/>
      <c r="V7720" s="2"/>
    </row>
    <row r="7721" spans="2:22" x14ac:dyDescent="0.2">
      <c r="B7721" s="2"/>
      <c r="C7721" s="2"/>
      <c r="D7721" s="2"/>
      <c r="E7721" s="2"/>
      <c r="F7721" s="2"/>
      <c r="G7721" s="3"/>
      <c r="H7721" s="3"/>
      <c r="I7721" s="2"/>
      <c r="J7721"/>
      <c r="K7721"/>
      <c r="L7721"/>
      <c r="M7721"/>
      <c r="N7721"/>
      <c r="O7721"/>
      <c r="P7721"/>
      <c r="Q7721"/>
      <c r="R7721"/>
      <c r="S7721"/>
      <c r="T7721"/>
      <c r="U7721"/>
      <c r="V7721" s="2"/>
    </row>
    <row r="7722" spans="2:22" x14ac:dyDescent="0.2">
      <c r="B7722" s="2"/>
      <c r="C7722" s="2"/>
      <c r="D7722" s="2"/>
      <c r="E7722" s="2"/>
      <c r="F7722" s="2"/>
      <c r="G7722" s="3"/>
      <c r="H7722" s="3"/>
      <c r="I7722" s="2"/>
      <c r="J7722"/>
      <c r="K7722"/>
      <c r="L7722"/>
      <c r="M7722"/>
      <c r="N7722"/>
      <c r="O7722"/>
      <c r="P7722"/>
      <c r="Q7722"/>
      <c r="R7722"/>
      <c r="S7722"/>
      <c r="T7722"/>
      <c r="U7722"/>
      <c r="V7722" s="2"/>
    </row>
    <row r="7723" spans="2:22" x14ac:dyDescent="0.2">
      <c r="B7723" s="2"/>
      <c r="C7723" s="2"/>
      <c r="D7723" s="2"/>
      <c r="E7723" s="2"/>
      <c r="F7723" s="2"/>
      <c r="G7723" s="3"/>
      <c r="H7723" s="3"/>
      <c r="I7723" s="2"/>
      <c r="J7723"/>
      <c r="K7723"/>
      <c r="L7723"/>
      <c r="M7723"/>
      <c r="N7723"/>
      <c r="O7723"/>
      <c r="P7723"/>
      <c r="Q7723"/>
      <c r="R7723"/>
      <c r="S7723"/>
      <c r="T7723"/>
      <c r="U7723"/>
      <c r="V7723" s="2"/>
    </row>
    <row r="7724" spans="2:22" x14ac:dyDescent="0.2">
      <c r="B7724" s="2"/>
      <c r="C7724" s="2"/>
      <c r="D7724" s="2"/>
      <c r="E7724" s="2"/>
      <c r="F7724" s="2"/>
      <c r="G7724" s="3"/>
      <c r="H7724" s="3"/>
      <c r="I7724" s="2"/>
      <c r="J7724"/>
      <c r="K7724"/>
      <c r="L7724"/>
      <c r="M7724"/>
      <c r="N7724"/>
      <c r="O7724"/>
      <c r="P7724"/>
      <c r="Q7724"/>
      <c r="R7724"/>
      <c r="S7724"/>
      <c r="T7724"/>
      <c r="U7724"/>
      <c r="V7724" s="2"/>
    </row>
    <row r="7725" spans="2:22" x14ac:dyDescent="0.2">
      <c r="B7725" s="2"/>
      <c r="C7725" s="2"/>
      <c r="D7725" s="2"/>
      <c r="E7725" s="2"/>
      <c r="F7725" s="2"/>
      <c r="G7725" s="3"/>
      <c r="H7725" s="3"/>
      <c r="I7725" s="2"/>
      <c r="J7725"/>
      <c r="K7725"/>
      <c r="L7725"/>
      <c r="M7725"/>
      <c r="N7725"/>
      <c r="O7725"/>
      <c r="P7725"/>
      <c r="Q7725"/>
      <c r="R7725"/>
      <c r="S7725"/>
      <c r="T7725"/>
      <c r="U7725"/>
      <c r="V7725" s="2"/>
    </row>
    <row r="7726" spans="2:22" x14ac:dyDescent="0.2">
      <c r="B7726" s="2"/>
      <c r="C7726" s="2"/>
      <c r="D7726" s="2"/>
      <c r="E7726" s="2"/>
      <c r="F7726" s="2"/>
      <c r="G7726" s="3"/>
      <c r="H7726" s="3"/>
      <c r="I7726" s="2"/>
      <c r="J7726"/>
      <c r="K7726"/>
      <c r="L7726"/>
      <c r="M7726"/>
      <c r="N7726"/>
      <c r="O7726"/>
      <c r="P7726"/>
      <c r="Q7726"/>
      <c r="R7726"/>
      <c r="S7726"/>
      <c r="T7726"/>
      <c r="U7726"/>
      <c r="V7726" s="2"/>
    </row>
    <row r="7727" spans="2:22" x14ac:dyDescent="0.2">
      <c r="B7727" s="2"/>
      <c r="C7727" s="2"/>
      <c r="D7727" s="2"/>
      <c r="E7727" s="2"/>
      <c r="F7727" s="2"/>
      <c r="G7727" s="3"/>
      <c r="H7727" s="3"/>
      <c r="I7727" s="2"/>
      <c r="J7727"/>
      <c r="K7727"/>
      <c r="L7727"/>
      <c r="M7727"/>
      <c r="N7727"/>
      <c r="O7727"/>
      <c r="P7727"/>
      <c r="Q7727"/>
      <c r="R7727"/>
      <c r="S7727"/>
      <c r="T7727"/>
      <c r="U7727"/>
      <c r="V7727" s="2"/>
    </row>
    <row r="7728" spans="2:22" x14ac:dyDescent="0.2">
      <c r="B7728" s="2"/>
      <c r="C7728" s="2"/>
      <c r="D7728" s="2"/>
      <c r="E7728" s="2"/>
      <c r="F7728" s="2"/>
      <c r="G7728" s="3"/>
      <c r="H7728" s="3"/>
      <c r="I7728" s="2"/>
      <c r="J7728"/>
      <c r="K7728"/>
      <c r="L7728"/>
      <c r="M7728"/>
      <c r="N7728"/>
      <c r="O7728"/>
      <c r="P7728"/>
      <c r="Q7728"/>
      <c r="R7728"/>
      <c r="S7728"/>
      <c r="T7728"/>
      <c r="U7728"/>
      <c r="V7728" s="2"/>
    </row>
    <row r="7729" spans="2:22" x14ac:dyDescent="0.2">
      <c r="B7729" s="2"/>
      <c r="C7729" s="2"/>
      <c r="D7729" s="2"/>
      <c r="E7729" s="2"/>
      <c r="F7729" s="2"/>
      <c r="G7729" s="3"/>
      <c r="H7729" s="3"/>
      <c r="I7729" s="2"/>
      <c r="J7729"/>
      <c r="K7729"/>
      <c r="L7729"/>
      <c r="M7729"/>
      <c r="N7729"/>
      <c r="O7729"/>
      <c r="P7729"/>
      <c r="Q7729"/>
      <c r="R7729"/>
      <c r="S7729"/>
      <c r="T7729"/>
      <c r="U7729"/>
      <c r="V7729" s="2"/>
    </row>
    <row r="7730" spans="2:22" x14ac:dyDescent="0.2">
      <c r="B7730" s="2"/>
      <c r="C7730" s="2"/>
      <c r="D7730" s="2"/>
      <c r="E7730" s="2"/>
      <c r="F7730" s="2"/>
      <c r="G7730" s="3"/>
      <c r="H7730" s="3"/>
      <c r="I7730" s="2"/>
      <c r="J7730"/>
      <c r="K7730"/>
      <c r="L7730"/>
      <c r="M7730"/>
      <c r="N7730"/>
      <c r="O7730"/>
      <c r="P7730"/>
      <c r="Q7730"/>
      <c r="R7730"/>
      <c r="S7730"/>
      <c r="T7730"/>
      <c r="U7730"/>
      <c r="V7730" s="2"/>
    </row>
    <row r="7731" spans="2:22" x14ac:dyDescent="0.2">
      <c r="B7731" s="2"/>
      <c r="C7731" s="2"/>
      <c r="D7731" s="2"/>
      <c r="E7731" s="2"/>
      <c r="F7731" s="2"/>
      <c r="G7731" s="3"/>
      <c r="H7731" s="3"/>
      <c r="I7731" s="2"/>
      <c r="J7731"/>
      <c r="K7731"/>
      <c r="L7731"/>
      <c r="M7731"/>
      <c r="N7731"/>
      <c r="O7731"/>
      <c r="P7731"/>
      <c r="Q7731"/>
      <c r="R7731"/>
      <c r="S7731"/>
      <c r="T7731"/>
      <c r="U7731"/>
      <c r="V7731" s="2"/>
    </row>
    <row r="7732" spans="2:22" x14ac:dyDescent="0.2">
      <c r="B7732" s="2"/>
      <c r="C7732" s="2"/>
      <c r="D7732" s="2"/>
      <c r="E7732" s="2"/>
      <c r="F7732" s="2"/>
      <c r="G7732" s="3"/>
      <c r="H7732" s="3"/>
      <c r="I7732" s="2"/>
      <c r="J7732"/>
      <c r="K7732"/>
      <c r="L7732"/>
      <c r="M7732"/>
      <c r="N7732"/>
      <c r="O7732"/>
      <c r="P7732"/>
      <c r="Q7732"/>
      <c r="R7732"/>
      <c r="S7732"/>
      <c r="T7732"/>
      <c r="U7732"/>
      <c r="V7732" s="2"/>
    </row>
    <row r="7733" spans="2:22" x14ac:dyDescent="0.2">
      <c r="B7733" s="2"/>
      <c r="C7733" s="2"/>
      <c r="D7733" s="2"/>
      <c r="E7733" s="2"/>
      <c r="F7733" s="2"/>
      <c r="G7733" s="3"/>
      <c r="H7733" s="3"/>
      <c r="I7733" s="2"/>
      <c r="J7733"/>
      <c r="K7733"/>
      <c r="L7733"/>
      <c r="M7733"/>
      <c r="N7733"/>
      <c r="O7733"/>
      <c r="P7733"/>
      <c r="Q7733"/>
      <c r="R7733"/>
      <c r="S7733"/>
      <c r="T7733"/>
      <c r="U7733"/>
      <c r="V7733" s="2"/>
    </row>
    <row r="7734" spans="2:22" x14ac:dyDescent="0.2">
      <c r="B7734" s="2"/>
      <c r="C7734" s="2"/>
      <c r="D7734" s="2"/>
      <c r="E7734" s="2"/>
      <c r="F7734" s="2"/>
      <c r="G7734" s="3"/>
      <c r="H7734" s="3"/>
      <c r="I7734" s="2"/>
      <c r="J7734"/>
      <c r="K7734"/>
      <c r="L7734"/>
      <c r="M7734"/>
      <c r="N7734"/>
      <c r="O7734"/>
      <c r="P7734"/>
      <c r="Q7734"/>
      <c r="R7734"/>
      <c r="S7734"/>
      <c r="T7734"/>
      <c r="U7734"/>
      <c r="V7734" s="2"/>
    </row>
    <row r="7735" spans="2:22" x14ac:dyDescent="0.2">
      <c r="B7735" s="2"/>
      <c r="C7735" s="2"/>
      <c r="D7735" s="2"/>
      <c r="E7735" s="2"/>
      <c r="F7735" s="2"/>
      <c r="G7735" s="3"/>
      <c r="H7735" s="3"/>
      <c r="I7735" s="2"/>
      <c r="J7735"/>
      <c r="K7735"/>
      <c r="L7735"/>
      <c r="M7735"/>
      <c r="N7735"/>
      <c r="O7735"/>
      <c r="P7735"/>
      <c r="Q7735"/>
      <c r="R7735"/>
      <c r="S7735"/>
      <c r="T7735"/>
      <c r="U7735"/>
      <c r="V7735" s="2"/>
    </row>
    <row r="7736" spans="2:22" x14ac:dyDescent="0.2">
      <c r="B7736" s="2"/>
      <c r="C7736" s="2"/>
      <c r="D7736" s="2"/>
      <c r="E7736" s="2"/>
      <c r="F7736" s="2"/>
      <c r="G7736" s="3"/>
      <c r="H7736" s="3"/>
      <c r="I7736" s="2"/>
      <c r="J7736"/>
      <c r="K7736"/>
      <c r="L7736"/>
      <c r="M7736"/>
      <c r="N7736"/>
      <c r="O7736"/>
      <c r="P7736"/>
      <c r="Q7736"/>
      <c r="R7736"/>
      <c r="S7736"/>
      <c r="T7736"/>
      <c r="U7736"/>
      <c r="V7736" s="2"/>
    </row>
    <row r="7737" spans="2:22" x14ac:dyDescent="0.2">
      <c r="B7737" s="2"/>
      <c r="C7737" s="2"/>
      <c r="D7737" s="2"/>
      <c r="E7737" s="2"/>
      <c r="F7737" s="2"/>
      <c r="G7737" s="3"/>
      <c r="H7737" s="3"/>
      <c r="I7737" s="2"/>
      <c r="J7737"/>
      <c r="K7737"/>
      <c r="L7737"/>
      <c r="M7737"/>
      <c r="N7737"/>
      <c r="O7737"/>
      <c r="P7737"/>
      <c r="Q7737"/>
      <c r="R7737"/>
      <c r="S7737"/>
      <c r="T7737"/>
      <c r="U7737"/>
      <c r="V7737" s="2"/>
    </row>
    <row r="7738" spans="2:22" x14ac:dyDescent="0.2">
      <c r="B7738" s="2"/>
      <c r="C7738" s="2"/>
      <c r="D7738" s="2"/>
      <c r="E7738" s="2"/>
      <c r="F7738" s="2"/>
      <c r="G7738" s="3"/>
      <c r="H7738" s="3"/>
      <c r="I7738" s="2"/>
      <c r="J7738"/>
      <c r="K7738"/>
      <c r="L7738"/>
      <c r="M7738"/>
      <c r="N7738"/>
      <c r="O7738"/>
      <c r="P7738"/>
      <c r="Q7738"/>
      <c r="R7738"/>
      <c r="S7738"/>
      <c r="T7738"/>
      <c r="U7738"/>
      <c r="V7738" s="2"/>
    </row>
    <row r="7739" spans="2:22" x14ac:dyDescent="0.2">
      <c r="B7739" s="2"/>
      <c r="C7739" s="2"/>
      <c r="D7739" s="2"/>
      <c r="E7739" s="2"/>
      <c r="F7739" s="2"/>
      <c r="G7739" s="3"/>
      <c r="H7739" s="3"/>
      <c r="I7739" s="2"/>
      <c r="J7739"/>
      <c r="K7739"/>
      <c r="L7739"/>
      <c r="M7739"/>
      <c r="N7739"/>
      <c r="O7739"/>
      <c r="P7739"/>
      <c r="Q7739"/>
      <c r="R7739"/>
      <c r="S7739"/>
      <c r="T7739"/>
      <c r="U7739"/>
      <c r="V7739" s="2"/>
    </row>
    <row r="7740" spans="2:22" x14ac:dyDescent="0.2">
      <c r="B7740" s="2"/>
      <c r="C7740" s="2"/>
      <c r="D7740" s="2"/>
      <c r="E7740" s="2"/>
      <c r="F7740" s="2"/>
      <c r="G7740" s="3"/>
      <c r="H7740" s="3"/>
      <c r="I7740" s="2"/>
      <c r="J7740"/>
      <c r="K7740"/>
      <c r="L7740"/>
      <c r="M7740"/>
      <c r="N7740"/>
      <c r="O7740"/>
      <c r="P7740"/>
      <c r="Q7740"/>
      <c r="R7740"/>
      <c r="S7740"/>
      <c r="T7740"/>
      <c r="U7740"/>
      <c r="V7740" s="2"/>
    </row>
    <row r="7741" spans="2:22" x14ac:dyDescent="0.2">
      <c r="B7741" s="2"/>
      <c r="C7741" s="2"/>
      <c r="D7741" s="2"/>
      <c r="E7741" s="2"/>
      <c r="F7741" s="2"/>
      <c r="G7741" s="3"/>
      <c r="H7741" s="3"/>
      <c r="I7741" s="2"/>
      <c r="J7741"/>
      <c r="K7741"/>
      <c r="L7741"/>
      <c r="M7741"/>
      <c r="N7741"/>
      <c r="O7741"/>
      <c r="P7741"/>
      <c r="Q7741"/>
      <c r="R7741"/>
      <c r="S7741"/>
      <c r="T7741"/>
      <c r="U7741"/>
      <c r="V7741" s="2"/>
    </row>
    <row r="7742" spans="2:22" x14ac:dyDescent="0.2">
      <c r="B7742" s="2"/>
      <c r="C7742" s="2"/>
      <c r="D7742" s="2"/>
      <c r="E7742" s="2"/>
      <c r="F7742" s="2"/>
      <c r="G7742" s="3"/>
      <c r="H7742" s="3"/>
      <c r="I7742" s="2"/>
      <c r="J7742"/>
      <c r="K7742"/>
      <c r="L7742"/>
      <c r="M7742"/>
      <c r="N7742"/>
      <c r="O7742"/>
      <c r="P7742"/>
      <c r="Q7742"/>
      <c r="R7742"/>
      <c r="S7742"/>
      <c r="T7742"/>
      <c r="U7742"/>
      <c r="V7742" s="2"/>
    </row>
    <row r="7743" spans="2:22" x14ac:dyDescent="0.2">
      <c r="B7743" s="2"/>
      <c r="C7743" s="2"/>
      <c r="D7743" s="2"/>
      <c r="E7743" s="2"/>
      <c r="F7743" s="2"/>
      <c r="G7743" s="3"/>
      <c r="H7743" s="3"/>
      <c r="I7743" s="2"/>
      <c r="J7743"/>
      <c r="K7743"/>
      <c r="L7743"/>
      <c r="M7743"/>
      <c r="N7743"/>
      <c r="O7743"/>
      <c r="P7743"/>
      <c r="Q7743"/>
      <c r="R7743"/>
      <c r="S7743"/>
      <c r="T7743"/>
      <c r="U7743"/>
      <c r="V7743" s="2"/>
    </row>
    <row r="7744" spans="2:22" x14ac:dyDescent="0.2">
      <c r="B7744" s="2"/>
      <c r="C7744" s="2"/>
      <c r="D7744" s="2"/>
      <c r="E7744" s="2"/>
      <c r="F7744" s="2"/>
      <c r="G7744" s="3"/>
      <c r="H7744" s="3"/>
      <c r="I7744" s="2"/>
      <c r="J7744"/>
      <c r="K7744"/>
      <c r="L7744"/>
      <c r="M7744"/>
      <c r="N7744"/>
      <c r="O7744"/>
      <c r="P7744"/>
      <c r="Q7744"/>
      <c r="R7744"/>
      <c r="S7744"/>
      <c r="T7744"/>
      <c r="U7744"/>
      <c r="V7744" s="2"/>
    </row>
    <row r="7745" spans="2:22" x14ac:dyDescent="0.2">
      <c r="B7745" s="2"/>
      <c r="C7745" s="2"/>
      <c r="D7745" s="2"/>
      <c r="E7745" s="2"/>
      <c r="F7745" s="2"/>
      <c r="G7745" s="3"/>
      <c r="H7745" s="3"/>
      <c r="I7745" s="2"/>
      <c r="J7745"/>
      <c r="K7745"/>
      <c r="L7745"/>
      <c r="M7745"/>
      <c r="N7745"/>
      <c r="O7745"/>
      <c r="P7745"/>
      <c r="Q7745"/>
      <c r="R7745"/>
      <c r="S7745"/>
      <c r="T7745"/>
      <c r="U7745"/>
      <c r="V7745" s="2"/>
    </row>
    <row r="7746" spans="2:22" x14ac:dyDescent="0.2">
      <c r="B7746" s="2"/>
      <c r="C7746" s="2"/>
      <c r="D7746" s="2"/>
      <c r="E7746" s="2"/>
      <c r="F7746" s="2"/>
      <c r="G7746" s="3"/>
      <c r="H7746" s="3"/>
      <c r="I7746" s="2"/>
      <c r="J7746"/>
      <c r="K7746"/>
      <c r="L7746"/>
      <c r="M7746"/>
      <c r="N7746"/>
      <c r="O7746"/>
      <c r="P7746"/>
      <c r="Q7746"/>
      <c r="R7746"/>
      <c r="S7746"/>
      <c r="T7746"/>
      <c r="U7746"/>
      <c r="V7746" s="2"/>
    </row>
    <row r="7747" spans="2:22" x14ac:dyDescent="0.2">
      <c r="B7747" s="2"/>
      <c r="C7747" s="2"/>
      <c r="D7747" s="2"/>
      <c r="E7747" s="2"/>
      <c r="F7747" s="2"/>
      <c r="G7747" s="3"/>
      <c r="H7747" s="3"/>
      <c r="I7747" s="2"/>
      <c r="J7747"/>
      <c r="K7747"/>
      <c r="L7747"/>
      <c r="M7747"/>
      <c r="N7747"/>
      <c r="O7747"/>
      <c r="P7747"/>
      <c r="Q7747"/>
      <c r="R7747"/>
      <c r="S7747"/>
      <c r="T7747"/>
      <c r="U7747"/>
      <c r="V7747" s="2"/>
    </row>
    <row r="7748" spans="2:22" x14ac:dyDescent="0.2">
      <c r="B7748" s="2"/>
      <c r="C7748" s="2"/>
      <c r="D7748" s="2"/>
      <c r="E7748" s="2"/>
      <c r="F7748" s="2"/>
      <c r="G7748" s="3"/>
      <c r="H7748" s="3"/>
      <c r="I7748" s="2"/>
      <c r="J7748"/>
      <c r="K7748"/>
      <c r="L7748"/>
      <c r="M7748"/>
      <c r="N7748"/>
      <c r="O7748"/>
      <c r="P7748"/>
      <c r="Q7748"/>
      <c r="R7748"/>
      <c r="S7748"/>
      <c r="T7748"/>
      <c r="U7748"/>
      <c r="V7748" s="2"/>
    </row>
    <row r="7749" spans="2:22" x14ac:dyDescent="0.2">
      <c r="B7749" s="2"/>
      <c r="C7749" s="2"/>
      <c r="D7749" s="2"/>
      <c r="E7749" s="2"/>
      <c r="F7749" s="2"/>
      <c r="G7749" s="3"/>
      <c r="H7749" s="3"/>
      <c r="I7749" s="2"/>
      <c r="J7749"/>
      <c r="K7749"/>
      <c r="L7749"/>
      <c r="M7749"/>
      <c r="N7749"/>
      <c r="O7749"/>
      <c r="P7749"/>
      <c r="Q7749"/>
      <c r="R7749"/>
      <c r="S7749"/>
      <c r="T7749"/>
      <c r="U7749"/>
      <c r="V7749" s="2"/>
    </row>
    <row r="7750" spans="2:22" x14ac:dyDescent="0.2">
      <c r="B7750" s="2"/>
      <c r="C7750" s="2"/>
      <c r="D7750" s="2"/>
      <c r="E7750" s="2"/>
      <c r="F7750" s="2"/>
      <c r="G7750" s="3"/>
      <c r="H7750" s="3"/>
      <c r="I7750" s="2"/>
      <c r="J7750"/>
      <c r="K7750"/>
      <c r="L7750"/>
      <c r="M7750"/>
      <c r="N7750"/>
      <c r="O7750"/>
      <c r="P7750"/>
      <c r="Q7750"/>
      <c r="R7750"/>
      <c r="S7750"/>
      <c r="T7750"/>
      <c r="U7750"/>
      <c r="V7750" s="2"/>
    </row>
    <row r="7751" spans="2:22" x14ac:dyDescent="0.2">
      <c r="B7751" s="2"/>
      <c r="C7751" s="2"/>
      <c r="D7751" s="2"/>
      <c r="E7751" s="2"/>
      <c r="F7751" s="2"/>
      <c r="G7751" s="3"/>
      <c r="H7751" s="3"/>
      <c r="I7751" s="2"/>
      <c r="J7751"/>
      <c r="K7751"/>
      <c r="L7751"/>
      <c r="M7751"/>
      <c r="N7751"/>
      <c r="O7751"/>
      <c r="P7751"/>
      <c r="Q7751"/>
      <c r="R7751"/>
      <c r="S7751"/>
      <c r="T7751"/>
      <c r="U7751"/>
      <c r="V7751" s="2"/>
    </row>
    <row r="7752" spans="2:22" x14ac:dyDescent="0.2">
      <c r="B7752" s="2"/>
      <c r="C7752" s="2"/>
      <c r="D7752" s="2"/>
      <c r="E7752" s="2"/>
      <c r="F7752" s="2"/>
      <c r="G7752" s="3"/>
      <c r="H7752" s="3"/>
      <c r="I7752" s="2"/>
      <c r="J7752"/>
      <c r="K7752"/>
      <c r="L7752"/>
      <c r="M7752"/>
      <c r="N7752"/>
      <c r="O7752"/>
      <c r="P7752"/>
      <c r="Q7752"/>
      <c r="R7752"/>
      <c r="S7752"/>
      <c r="T7752"/>
      <c r="U7752"/>
      <c r="V7752" s="2"/>
    </row>
    <row r="7753" spans="2:22" x14ac:dyDescent="0.2">
      <c r="B7753" s="2"/>
      <c r="C7753" s="2"/>
      <c r="D7753" s="2"/>
      <c r="E7753" s="2"/>
      <c r="F7753" s="2"/>
      <c r="G7753" s="3"/>
      <c r="H7753" s="3"/>
      <c r="I7753" s="2"/>
      <c r="J7753"/>
      <c r="K7753"/>
      <c r="L7753"/>
      <c r="M7753"/>
      <c r="N7753"/>
      <c r="O7753"/>
      <c r="P7753"/>
      <c r="Q7753"/>
      <c r="R7753"/>
      <c r="S7753"/>
      <c r="T7753"/>
      <c r="U7753"/>
      <c r="V7753" s="2"/>
    </row>
    <row r="7754" spans="2:22" x14ac:dyDescent="0.2">
      <c r="B7754" s="2"/>
      <c r="C7754" s="2"/>
      <c r="D7754" s="2"/>
      <c r="E7754" s="2"/>
      <c r="F7754" s="2"/>
      <c r="G7754" s="3"/>
      <c r="H7754" s="3"/>
      <c r="I7754" s="2"/>
      <c r="J7754"/>
      <c r="K7754"/>
      <c r="L7754"/>
      <c r="M7754"/>
      <c r="N7754"/>
      <c r="O7754"/>
      <c r="P7754"/>
      <c r="Q7754"/>
      <c r="R7754"/>
      <c r="S7754"/>
      <c r="T7754"/>
      <c r="U7754"/>
      <c r="V7754" s="2"/>
    </row>
    <row r="7755" spans="2:22" x14ac:dyDescent="0.2">
      <c r="B7755" s="2"/>
      <c r="C7755" s="2"/>
      <c r="D7755" s="2"/>
      <c r="E7755" s="2"/>
      <c r="F7755" s="2"/>
      <c r="G7755" s="3"/>
      <c r="H7755" s="3"/>
      <c r="I7755" s="2"/>
      <c r="J7755"/>
      <c r="K7755"/>
      <c r="L7755"/>
      <c r="M7755"/>
      <c r="N7755"/>
      <c r="O7755"/>
      <c r="P7755"/>
      <c r="Q7755"/>
      <c r="R7755"/>
      <c r="S7755"/>
      <c r="T7755"/>
      <c r="U7755"/>
      <c r="V7755" s="2"/>
    </row>
    <row r="7756" spans="2:22" x14ac:dyDescent="0.2">
      <c r="B7756" s="2"/>
      <c r="C7756" s="2"/>
      <c r="D7756" s="2"/>
      <c r="E7756" s="2"/>
      <c r="F7756" s="2"/>
      <c r="G7756" s="3"/>
      <c r="H7756" s="3"/>
      <c r="I7756" s="2"/>
      <c r="J7756"/>
      <c r="K7756"/>
      <c r="L7756"/>
      <c r="M7756"/>
      <c r="N7756"/>
      <c r="O7756"/>
      <c r="P7756"/>
      <c r="Q7756"/>
      <c r="R7756"/>
      <c r="S7756"/>
      <c r="T7756"/>
      <c r="U7756"/>
      <c r="V7756" s="2"/>
    </row>
    <row r="7757" spans="2:22" x14ac:dyDescent="0.2">
      <c r="B7757" s="2"/>
      <c r="C7757" s="2"/>
      <c r="D7757" s="2"/>
      <c r="E7757" s="2"/>
      <c r="F7757" s="2"/>
      <c r="G7757" s="3"/>
      <c r="H7757" s="3"/>
      <c r="I7757" s="2"/>
      <c r="J7757"/>
      <c r="K7757"/>
      <c r="L7757"/>
      <c r="M7757"/>
      <c r="N7757"/>
      <c r="O7757"/>
      <c r="P7757"/>
      <c r="Q7757"/>
      <c r="R7757"/>
      <c r="S7757"/>
      <c r="T7757"/>
      <c r="U7757"/>
      <c r="V7757" s="2"/>
    </row>
    <row r="7758" spans="2:22" x14ac:dyDescent="0.2">
      <c r="B7758" s="2"/>
      <c r="C7758" s="2"/>
      <c r="D7758" s="2"/>
      <c r="E7758" s="2"/>
      <c r="F7758" s="2"/>
      <c r="G7758" s="3"/>
      <c r="H7758" s="3"/>
      <c r="I7758" s="2"/>
      <c r="J7758"/>
      <c r="K7758"/>
      <c r="L7758"/>
      <c r="M7758"/>
      <c r="N7758"/>
      <c r="O7758"/>
      <c r="P7758"/>
      <c r="Q7758"/>
      <c r="R7758"/>
      <c r="S7758"/>
      <c r="T7758"/>
      <c r="U7758"/>
      <c r="V7758" s="2"/>
    </row>
    <row r="7759" spans="2:22" x14ac:dyDescent="0.2">
      <c r="B7759" s="2"/>
      <c r="C7759" s="2"/>
      <c r="D7759" s="2"/>
      <c r="E7759" s="2"/>
      <c r="F7759" s="2"/>
      <c r="G7759" s="3"/>
      <c r="H7759" s="3"/>
      <c r="I7759" s="2"/>
      <c r="J7759"/>
      <c r="K7759"/>
      <c r="L7759"/>
      <c r="M7759"/>
      <c r="N7759"/>
      <c r="O7759"/>
      <c r="P7759"/>
      <c r="Q7759"/>
      <c r="R7759"/>
      <c r="S7759"/>
      <c r="T7759"/>
      <c r="U7759"/>
      <c r="V7759" s="2"/>
    </row>
    <row r="7760" spans="2:22" x14ac:dyDescent="0.2">
      <c r="B7760" s="2"/>
      <c r="C7760" s="2"/>
      <c r="D7760" s="2"/>
      <c r="E7760" s="2"/>
      <c r="F7760" s="2"/>
      <c r="G7760" s="3"/>
      <c r="H7760" s="3"/>
      <c r="I7760" s="2"/>
      <c r="J7760"/>
      <c r="K7760"/>
      <c r="L7760"/>
      <c r="M7760"/>
      <c r="N7760"/>
      <c r="O7760"/>
      <c r="P7760"/>
      <c r="Q7760"/>
      <c r="R7760"/>
      <c r="S7760"/>
      <c r="T7760"/>
      <c r="U7760"/>
      <c r="V7760" s="2"/>
    </row>
    <row r="7761" spans="2:22" x14ac:dyDescent="0.2">
      <c r="B7761" s="2"/>
      <c r="C7761" s="2"/>
      <c r="D7761" s="2"/>
      <c r="E7761" s="2"/>
      <c r="F7761" s="2"/>
      <c r="G7761" s="3"/>
      <c r="H7761" s="3"/>
      <c r="I7761" s="2"/>
      <c r="J7761"/>
      <c r="K7761"/>
      <c r="L7761"/>
      <c r="M7761"/>
      <c r="N7761"/>
      <c r="O7761"/>
      <c r="P7761"/>
      <c r="Q7761"/>
      <c r="R7761"/>
      <c r="S7761"/>
      <c r="T7761"/>
      <c r="U7761"/>
      <c r="V7761" s="2"/>
    </row>
    <row r="7762" spans="2:22" x14ac:dyDescent="0.2">
      <c r="B7762" s="2"/>
      <c r="C7762" s="2"/>
      <c r="D7762" s="2"/>
      <c r="E7762" s="2"/>
      <c r="F7762" s="2"/>
      <c r="G7762" s="3"/>
      <c r="H7762" s="3"/>
      <c r="I7762" s="2"/>
      <c r="J7762"/>
      <c r="K7762"/>
      <c r="L7762"/>
      <c r="M7762"/>
      <c r="N7762"/>
      <c r="O7762"/>
      <c r="P7762"/>
      <c r="Q7762"/>
      <c r="R7762"/>
      <c r="S7762"/>
      <c r="T7762"/>
      <c r="U7762"/>
      <c r="V7762" s="2"/>
    </row>
    <row r="7763" spans="2:22" x14ac:dyDescent="0.2">
      <c r="B7763" s="2"/>
      <c r="C7763" s="2"/>
      <c r="D7763" s="2"/>
      <c r="E7763" s="2"/>
      <c r="F7763" s="2"/>
      <c r="G7763" s="3"/>
      <c r="H7763" s="3"/>
      <c r="I7763" s="2"/>
      <c r="J7763"/>
      <c r="K7763"/>
      <c r="L7763"/>
      <c r="M7763"/>
      <c r="N7763"/>
      <c r="O7763"/>
      <c r="P7763"/>
      <c r="Q7763"/>
      <c r="R7763"/>
      <c r="S7763"/>
      <c r="T7763"/>
      <c r="U7763"/>
      <c r="V7763" s="2"/>
    </row>
    <row r="7764" spans="2:22" x14ac:dyDescent="0.2">
      <c r="B7764" s="2"/>
      <c r="C7764" s="2"/>
      <c r="D7764" s="2"/>
      <c r="E7764" s="2"/>
      <c r="F7764" s="2"/>
      <c r="G7764" s="3"/>
      <c r="H7764" s="3"/>
      <c r="I7764" s="2"/>
      <c r="J7764"/>
      <c r="K7764"/>
      <c r="L7764"/>
      <c r="M7764"/>
      <c r="N7764"/>
      <c r="O7764"/>
      <c r="P7764"/>
      <c r="Q7764"/>
      <c r="R7764"/>
      <c r="S7764"/>
      <c r="T7764"/>
      <c r="U7764"/>
      <c r="V7764" s="2"/>
    </row>
    <row r="7765" spans="2:22" x14ac:dyDescent="0.2">
      <c r="B7765" s="2"/>
      <c r="C7765" s="2"/>
      <c r="D7765" s="2"/>
      <c r="E7765" s="2"/>
      <c r="F7765" s="2"/>
      <c r="G7765" s="3"/>
      <c r="H7765" s="3"/>
      <c r="I7765" s="2"/>
      <c r="J7765"/>
      <c r="K7765"/>
      <c r="L7765"/>
      <c r="M7765"/>
      <c r="N7765"/>
      <c r="O7765"/>
      <c r="P7765"/>
      <c r="Q7765"/>
      <c r="R7765"/>
      <c r="S7765"/>
      <c r="T7765"/>
      <c r="U7765"/>
      <c r="V7765" s="2"/>
    </row>
    <row r="7766" spans="2:22" x14ac:dyDescent="0.2">
      <c r="B7766" s="2"/>
      <c r="C7766" s="2"/>
      <c r="D7766" s="2"/>
      <c r="E7766" s="2"/>
      <c r="F7766" s="2"/>
      <c r="G7766" s="3"/>
      <c r="H7766" s="3"/>
      <c r="I7766" s="2"/>
      <c r="J7766"/>
      <c r="K7766"/>
      <c r="L7766"/>
      <c r="M7766"/>
      <c r="N7766"/>
      <c r="O7766"/>
      <c r="P7766"/>
      <c r="Q7766"/>
      <c r="R7766"/>
      <c r="S7766"/>
      <c r="T7766"/>
      <c r="U7766"/>
      <c r="V7766" s="2"/>
    </row>
    <row r="7767" spans="2:22" x14ac:dyDescent="0.2">
      <c r="B7767" s="2"/>
      <c r="C7767" s="2"/>
      <c r="D7767" s="2"/>
      <c r="E7767" s="2"/>
      <c r="F7767" s="2"/>
      <c r="G7767" s="3"/>
      <c r="H7767" s="3"/>
      <c r="I7767" s="2"/>
      <c r="J7767"/>
      <c r="K7767"/>
      <c r="L7767"/>
      <c r="M7767"/>
      <c r="N7767"/>
      <c r="O7767"/>
      <c r="P7767"/>
      <c r="Q7767"/>
      <c r="R7767"/>
      <c r="S7767"/>
      <c r="T7767"/>
      <c r="U7767"/>
      <c r="V7767" s="2"/>
    </row>
    <row r="7768" spans="2:22" x14ac:dyDescent="0.2">
      <c r="B7768" s="2"/>
      <c r="C7768" s="2"/>
      <c r="D7768" s="2"/>
      <c r="E7768" s="2"/>
      <c r="F7768" s="2"/>
      <c r="G7768" s="3"/>
      <c r="H7768" s="3"/>
      <c r="I7768" s="2"/>
      <c r="J7768"/>
      <c r="K7768"/>
      <c r="L7768"/>
      <c r="M7768"/>
      <c r="N7768"/>
      <c r="O7768"/>
      <c r="P7768"/>
      <c r="Q7768"/>
      <c r="R7768"/>
      <c r="S7768"/>
      <c r="T7768"/>
      <c r="U7768"/>
      <c r="V7768" s="2"/>
    </row>
    <row r="7769" spans="2:22" x14ac:dyDescent="0.2">
      <c r="B7769" s="2"/>
      <c r="C7769" s="2"/>
      <c r="D7769" s="2"/>
      <c r="E7769" s="2"/>
      <c r="F7769" s="2"/>
      <c r="G7769" s="3"/>
      <c r="H7769" s="3"/>
      <c r="I7769" s="2"/>
      <c r="J7769"/>
      <c r="K7769"/>
      <c r="L7769"/>
      <c r="M7769"/>
      <c r="N7769"/>
      <c r="O7769"/>
      <c r="P7769"/>
      <c r="Q7769"/>
      <c r="R7769"/>
      <c r="S7769"/>
      <c r="T7769"/>
      <c r="U7769"/>
      <c r="V7769" s="2"/>
    </row>
    <row r="7770" spans="2:22" x14ac:dyDescent="0.2">
      <c r="B7770" s="2"/>
      <c r="C7770" s="2"/>
      <c r="D7770" s="2"/>
      <c r="E7770" s="2"/>
      <c r="F7770" s="2"/>
      <c r="G7770" s="3"/>
      <c r="H7770" s="3"/>
      <c r="I7770" s="2"/>
      <c r="J7770"/>
      <c r="K7770"/>
      <c r="L7770"/>
      <c r="M7770"/>
      <c r="N7770"/>
      <c r="O7770"/>
      <c r="P7770"/>
      <c r="Q7770"/>
      <c r="R7770"/>
      <c r="S7770"/>
      <c r="T7770"/>
      <c r="U7770"/>
      <c r="V7770" s="2"/>
    </row>
    <row r="7771" spans="2:22" x14ac:dyDescent="0.2">
      <c r="B7771" s="2"/>
      <c r="C7771" s="2"/>
      <c r="D7771" s="2"/>
      <c r="E7771" s="2"/>
      <c r="F7771" s="2"/>
      <c r="G7771" s="3"/>
      <c r="H7771" s="3"/>
      <c r="I7771" s="2"/>
      <c r="J7771"/>
      <c r="K7771"/>
      <c r="L7771"/>
      <c r="M7771"/>
      <c r="N7771"/>
      <c r="O7771"/>
      <c r="P7771"/>
      <c r="Q7771"/>
      <c r="R7771"/>
      <c r="S7771"/>
      <c r="T7771"/>
      <c r="U7771"/>
      <c r="V7771" s="2"/>
    </row>
    <row r="7772" spans="2:22" x14ac:dyDescent="0.2">
      <c r="B7772" s="2"/>
      <c r="C7772" s="2"/>
      <c r="D7772" s="2"/>
      <c r="E7772" s="2"/>
      <c r="F7772" s="2"/>
      <c r="G7772" s="3"/>
      <c r="H7772" s="3"/>
      <c r="I7772" s="2"/>
      <c r="J7772"/>
      <c r="K7772"/>
      <c r="L7772"/>
      <c r="M7772"/>
      <c r="N7772"/>
      <c r="O7772"/>
      <c r="P7772"/>
      <c r="Q7772"/>
      <c r="R7772"/>
      <c r="S7772"/>
      <c r="T7772"/>
      <c r="U7772"/>
      <c r="V7772" s="2"/>
    </row>
    <row r="7773" spans="2:22" x14ac:dyDescent="0.2">
      <c r="B7773" s="2"/>
      <c r="C7773" s="2"/>
      <c r="D7773" s="2"/>
      <c r="E7773" s="2"/>
      <c r="F7773" s="2"/>
      <c r="G7773" s="3"/>
      <c r="H7773" s="3"/>
      <c r="I7773" s="2"/>
      <c r="J7773"/>
      <c r="K7773"/>
      <c r="L7773"/>
      <c r="M7773"/>
      <c r="N7773"/>
      <c r="O7773"/>
      <c r="P7773"/>
      <c r="Q7773"/>
      <c r="R7773"/>
      <c r="S7773"/>
      <c r="T7773"/>
      <c r="U7773"/>
      <c r="V7773" s="2"/>
    </row>
    <row r="7774" spans="2:22" x14ac:dyDescent="0.2">
      <c r="B7774" s="2"/>
      <c r="C7774" s="2"/>
      <c r="D7774" s="2"/>
      <c r="E7774" s="2"/>
      <c r="F7774" s="2"/>
      <c r="G7774" s="3"/>
      <c r="H7774" s="3"/>
      <c r="I7774" s="2"/>
      <c r="J7774"/>
      <c r="K7774"/>
      <c r="L7774"/>
      <c r="M7774"/>
      <c r="N7774"/>
      <c r="O7774"/>
      <c r="P7774"/>
      <c r="Q7774"/>
      <c r="R7774"/>
      <c r="S7774"/>
      <c r="T7774"/>
      <c r="U7774"/>
      <c r="V7774" s="2"/>
    </row>
    <row r="7775" spans="2:22" x14ac:dyDescent="0.2">
      <c r="B7775" s="2"/>
      <c r="C7775" s="2"/>
      <c r="D7775" s="2"/>
      <c r="E7775" s="2"/>
      <c r="F7775" s="2"/>
      <c r="G7775" s="3"/>
      <c r="H7775" s="3"/>
      <c r="I7775" s="2"/>
      <c r="J7775"/>
      <c r="K7775"/>
      <c r="L7775"/>
      <c r="M7775"/>
      <c r="N7775"/>
      <c r="O7775"/>
      <c r="P7775"/>
      <c r="Q7775"/>
      <c r="R7775"/>
      <c r="S7775"/>
      <c r="T7775"/>
      <c r="U7775"/>
      <c r="V7775" s="2"/>
    </row>
    <row r="7776" spans="2:22" x14ac:dyDescent="0.2">
      <c r="B7776" s="2"/>
      <c r="C7776" s="2"/>
      <c r="D7776" s="2"/>
      <c r="E7776" s="2"/>
      <c r="F7776" s="2"/>
      <c r="G7776" s="3"/>
      <c r="H7776" s="3"/>
      <c r="I7776" s="2"/>
      <c r="J7776"/>
      <c r="K7776"/>
      <c r="L7776"/>
      <c r="M7776"/>
      <c r="N7776"/>
      <c r="O7776"/>
      <c r="P7776"/>
      <c r="Q7776"/>
      <c r="R7776"/>
      <c r="S7776"/>
      <c r="T7776"/>
      <c r="U7776"/>
      <c r="V7776" s="2"/>
    </row>
    <row r="7777" spans="2:22" x14ac:dyDescent="0.2">
      <c r="B7777" s="2"/>
      <c r="C7777" s="2"/>
      <c r="D7777" s="2"/>
      <c r="E7777" s="2"/>
      <c r="F7777" s="2"/>
      <c r="G7777" s="3"/>
      <c r="H7777" s="3"/>
      <c r="I7777" s="2"/>
      <c r="J7777"/>
      <c r="K7777"/>
      <c r="L7777"/>
      <c r="M7777"/>
      <c r="N7777"/>
      <c r="O7777"/>
      <c r="P7777"/>
      <c r="Q7777"/>
      <c r="R7777"/>
      <c r="S7777"/>
      <c r="T7777"/>
      <c r="U7777"/>
      <c r="V7777" s="2"/>
    </row>
    <row r="7778" spans="2:22" x14ac:dyDescent="0.2">
      <c r="B7778" s="2"/>
      <c r="C7778" s="2"/>
      <c r="D7778" s="2"/>
      <c r="E7778" s="2"/>
      <c r="F7778" s="2"/>
      <c r="G7778" s="3"/>
      <c r="H7778" s="3"/>
      <c r="I7778" s="2"/>
      <c r="J7778"/>
      <c r="K7778"/>
      <c r="L7778"/>
      <c r="M7778"/>
      <c r="N7778"/>
      <c r="O7778"/>
      <c r="P7778"/>
      <c r="Q7778"/>
      <c r="R7778"/>
      <c r="S7778"/>
      <c r="T7778"/>
      <c r="U7778"/>
      <c r="V7778" s="2"/>
    </row>
    <row r="7779" spans="2:22" x14ac:dyDescent="0.2">
      <c r="B7779" s="2"/>
      <c r="C7779" s="2"/>
      <c r="D7779" s="2"/>
      <c r="E7779" s="2"/>
      <c r="F7779" s="2"/>
      <c r="G7779" s="3"/>
      <c r="H7779" s="3"/>
      <c r="I7779" s="2"/>
      <c r="J7779"/>
      <c r="K7779"/>
      <c r="L7779"/>
      <c r="M7779"/>
      <c r="N7779"/>
      <c r="O7779"/>
      <c r="P7779"/>
      <c r="Q7779"/>
      <c r="R7779"/>
      <c r="S7779"/>
      <c r="T7779"/>
      <c r="U7779"/>
      <c r="V7779" s="2"/>
    </row>
    <row r="7780" spans="2:22" x14ac:dyDescent="0.2">
      <c r="B7780" s="2"/>
      <c r="C7780" s="2"/>
      <c r="D7780" s="2"/>
      <c r="E7780" s="2"/>
      <c r="F7780" s="2"/>
      <c r="G7780" s="3"/>
      <c r="H7780" s="3"/>
      <c r="I7780" s="2"/>
      <c r="J7780"/>
      <c r="K7780"/>
      <c r="L7780"/>
      <c r="M7780"/>
      <c r="N7780"/>
      <c r="O7780"/>
      <c r="P7780"/>
      <c r="Q7780"/>
      <c r="R7780"/>
      <c r="S7780"/>
      <c r="T7780"/>
      <c r="U7780"/>
      <c r="V7780" s="2"/>
    </row>
    <row r="7781" spans="2:22" x14ac:dyDescent="0.2">
      <c r="B7781" s="2"/>
      <c r="C7781" s="2"/>
      <c r="D7781" s="2"/>
      <c r="E7781" s="2"/>
      <c r="F7781" s="2"/>
      <c r="G7781" s="3"/>
      <c r="H7781" s="3"/>
      <c r="I7781" s="2"/>
      <c r="J7781"/>
      <c r="K7781"/>
      <c r="L7781"/>
      <c r="M7781"/>
      <c r="N7781"/>
      <c r="O7781"/>
      <c r="P7781"/>
      <c r="Q7781"/>
      <c r="R7781"/>
      <c r="S7781"/>
      <c r="T7781"/>
      <c r="U7781"/>
      <c r="V7781" s="2"/>
    </row>
    <row r="7782" spans="2:22" x14ac:dyDescent="0.2">
      <c r="B7782" s="2"/>
      <c r="C7782" s="2"/>
      <c r="D7782" s="2"/>
      <c r="E7782" s="2"/>
      <c r="F7782" s="2"/>
      <c r="G7782" s="3"/>
      <c r="H7782" s="3"/>
      <c r="I7782" s="2"/>
      <c r="J7782"/>
      <c r="K7782"/>
      <c r="L7782"/>
      <c r="M7782"/>
      <c r="N7782"/>
      <c r="O7782"/>
      <c r="P7782"/>
      <c r="Q7782"/>
      <c r="R7782"/>
      <c r="S7782"/>
      <c r="T7782"/>
      <c r="U7782"/>
      <c r="V7782" s="2"/>
    </row>
    <row r="7783" spans="2:22" x14ac:dyDescent="0.2">
      <c r="B7783" s="2"/>
      <c r="C7783" s="2"/>
      <c r="D7783" s="2"/>
      <c r="E7783" s="2"/>
      <c r="F7783" s="2"/>
      <c r="G7783" s="3"/>
      <c r="H7783" s="3"/>
      <c r="I7783" s="2"/>
      <c r="J7783"/>
      <c r="K7783"/>
      <c r="L7783"/>
      <c r="M7783"/>
      <c r="N7783"/>
      <c r="O7783"/>
      <c r="P7783"/>
      <c r="Q7783"/>
      <c r="R7783"/>
      <c r="S7783"/>
      <c r="T7783"/>
      <c r="U7783"/>
      <c r="V7783" s="2"/>
    </row>
    <row r="7784" spans="2:22" x14ac:dyDescent="0.2">
      <c r="B7784" s="2"/>
      <c r="C7784" s="2"/>
      <c r="D7784" s="2"/>
      <c r="E7784" s="2"/>
      <c r="F7784" s="2"/>
      <c r="G7784" s="3"/>
      <c r="H7784" s="3"/>
      <c r="I7784" s="2"/>
      <c r="J7784"/>
      <c r="K7784"/>
      <c r="L7784"/>
      <c r="M7784"/>
      <c r="N7784"/>
      <c r="O7784"/>
      <c r="P7784"/>
      <c r="Q7784"/>
      <c r="R7784"/>
      <c r="S7784"/>
      <c r="T7784"/>
      <c r="U7784"/>
      <c r="V7784" s="2"/>
    </row>
    <row r="7785" spans="2:22" x14ac:dyDescent="0.2">
      <c r="B7785" s="2"/>
      <c r="C7785" s="2"/>
      <c r="D7785" s="2"/>
      <c r="E7785" s="2"/>
      <c r="F7785" s="2"/>
      <c r="G7785" s="3"/>
      <c r="H7785" s="3"/>
      <c r="I7785" s="2"/>
      <c r="J7785"/>
      <c r="K7785"/>
      <c r="L7785"/>
      <c r="M7785"/>
      <c r="N7785"/>
      <c r="O7785"/>
      <c r="P7785"/>
      <c r="Q7785"/>
      <c r="R7785"/>
      <c r="S7785"/>
      <c r="T7785"/>
      <c r="U7785"/>
      <c r="V7785" s="2"/>
    </row>
    <row r="7786" spans="2:22" x14ac:dyDescent="0.2">
      <c r="B7786" s="2"/>
      <c r="C7786" s="2"/>
      <c r="D7786" s="2"/>
      <c r="E7786" s="2"/>
      <c r="F7786" s="2"/>
      <c r="G7786" s="3"/>
      <c r="H7786" s="3"/>
      <c r="I7786" s="2"/>
      <c r="J7786"/>
      <c r="K7786"/>
      <c r="L7786"/>
      <c r="M7786"/>
      <c r="N7786"/>
      <c r="O7786"/>
      <c r="P7786"/>
      <c r="Q7786"/>
      <c r="R7786"/>
      <c r="S7786"/>
      <c r="T7786"/>
      <c r="U7786"/>
      <c r="V7786" s="2"/>
    </row>
    <row r="7787" spans="2:22" x14ac:dyDescent="0.2">
      <c r="B7787" s="2"/>
      <c r="C7787" s="2"/>
      <c r="D7787" s="2"/>
      <c r="E7787" s="2"/>
      <c r="F7787" s="2"/>
      <c r="G7787" s="3"/>
      <c r="H7787" s="3"/>
      <c r="I7787" s="2"/>
      <c r="J7787"/>
      <c r="K7787"/>
      <c r="L7787"/>
      <c r="M7787"/>
      <c r="N7787"/>
      <c r="O7787"/>
      <c r="P7787"/>
      <c r="Q7787"/>
      <c r="R7787"/>
      <c r="S7787"/>
      <c r="T7787"/>
      <c r="U7787"/>
      <c r="V7787" s="2"/>
    </row>
    <row r="7788" spans="2:22" x14ac:dyDescent="0.2">
      <c r="B7788" s="2"/>
      <c r="C7788" s="2"/>
      <c r="D7788" s="2"/>
      <c r="E7788" s="2"/>
      <c r="F7788" s="2"/>
      <c r="G7788" s="3"/>
      <c r="H7788" s="3"/>
      <c r="I7788" s="2"/>
      <c r="J7788"/>
      <c r="K7788"/>
      <c r="L7788"/>
      <c r="M7788"/>
      <c r="N7788"/>
      <c r="O7788"/>
      <c r="P7788"/>
      <c r="Q7788"/>
      <c r="R7788"/>
      <c r="S7788"/>
      <c r="T7788"/>
      <c r="U7788"/>
      <c r="V7788" s="2"/>
    </row>
    <row r="7789" spans="2:22" x14ac:dyDescent="0.2">
      <c r="B7789" s="2"/>
      <c r="C7789" s="2"/>
      <c r="D7789" s="2"/>
      <c r="E7789" s="2"/>
      <c r="F7789" s="2"/>
      <c r="G7789" s="3"/>
      <c r="H7789" s="3"/>
      <c r="I7789" s="2"/>
      <c r="J7789"/>
      <c r="K7789"/>
      <c r="L7789"/>
      <c r="M7789"/>
      <c r="N7789"/>
      <c r="O7789"/>
      <c r="P7789"/>
      <c r="Q7789"/>
      <c r="R7789"/>
      <c r="S7789"/>
      <c r="T7789"/>
      <c r="U7789"/>
      <c r="V7789" s="2"/>
    </row>
    <row r="7790" spans="2:22" x14ac:dyDescent="0.2">
      <c r="B7790" s="2"/>
      <c r="C7790" s="2"/>
      <c r="D7790" s="2"/>
      <c r="E7790" s="2"/>
      <c r="F7790" s="2"/>
      <c r="G7790" s="3"/>
      <c r="H7790" s="3"/>
      <c r="I7790" s="2"/>
      <c r="J7790"/>
      <c r="K7790"/>
      <c r="L7790"/>
      <c r="M7790"/>
      <c r="N7790"/>
      <c r="O7790"/>
      <c r="P7790"/>
      <c r="Q7790"/>
      <c r="R7790"/>
      <c r="S7790"/>
      <c r="T7790"/>
      <c r="U7790"/>
      <c r="V7790" s="2"/>
    </row>
    <row r="7791" spans="2:22" x14ac:dyDescent="0.2">
      <c r="B7791" s="2"/>
      <c r="C7791" s="2"/>
      <c r="D7791" s="2"/>
      <c r="E7791" s="2"/>
      <c r="F7791" s="2"/>
      <c r="G7791" s="3"/>
      <c r="H7791" s="3"/>
      <c r="I7791" s="2"/>
      <c r="J7791"/>
      <c r="K7791"/>
      <c r="L7791"/>
      <c r="M7791"/>
      <c r="N7791"/>
      <c r="O7791"/>
      <c r="P7791"/>
      <c r="Q7791"/>
      <c r="R7791"/>
      <c r="S7791"/>
      <c r="T7791"/>
      <c r="U7791"/>
      <c r="V7791" s="2"/>
    </row>
    <row r="7792" spans="2:22" x14ac:dyDescent="0.2">
      <c r="B7792" s="2"/>
      <c r="C7792" s="2"/>
      <c r="D7792" s="2"/>
      <c r="E7792" s="2"/>
      <c r="F7792" s="2"/>
      <c r="G7792" s="3"/>
      <c r="H7792" s="3"/>
      <c r="I7792" s="2"/>
      <c r="J7792"/>
      <c r="K7792"/>
      <c r="L7792"/>
      <c r="M7792"/>
      <c r="N7792"/>
      <c r="O7792"/>
      <c r="P7792"/>
      <c r="Q7792"/>
      <c r="R7792"/>
      <c r="S7792"/>
      <c r="T7792"/>
      <c r="U7792"/>
      <c r="V7792" s="2"/>
    </row>
    <row r="7793" spans="2:22" x14ac:dyDescent="0.2">
      <c r="B7793" s="2"/>
      <c r="C7793" s="2"/>
      <c r="D7793" s="2"/>
      <c r="E7793" s="2"/>
      <c r="F7793" s="2"/>
      <c r="G7793" s="3"/>
      <c r="H7793" s="3"/>
      <c r="I7793" s="2"/>
      <c r="J7793"/>
      <c r="K7793"/>
      <c r="L7793"/>
      <c r="M7793"/>
      <c r="N7793"/>
      <c r="O7793"/>
      <c r="P7793"/>
      <c r="Q7793"/>
      <c r="R7793"/>
      <c r="S7793"/>
      <c r="T7793"/>
      <c r="U7793"/>
      <c r="V7793" s="2"/>
    </row>
    <row r="7794" spans="2:22" x14ac:dyDescent="0.2">
      <c r="B7794" s="2"/>
      <c r="C7794" s="2"/>
      <c r="D7794" s="2"/>
      <c r="E7794" s="2"/>
      <c r="F7794" s="2"/>
      <c r="G7794" s="3"/>
      <c r="H7794" s="3"/>
      <c r="I7794" s="2"/>
      <c r="J7794"/>
      <c r="K7794"/>
      <c r="L7794"/>
      <c r="M7794"/>
      <c r="N7794"/>
      <c r="O7794"/>
      <c r="P7794"/>
      <c r="Q7794"/>
      <c r="R7794"/>
      <c r="S7794"/>
      <c r="T7794"/>
      <c r="U7794"/>
      <c r="V7794" s="2"/>
    </row>
    <row r="7795" spans="2:22" x14ac:dyDescent="0.2">
      <c r="B7795" s="2"/>
      <c r="C7795" s="2"/>
      <c r="D7795" s="2"/>
      <c r="E7795" s="2"/>
      <c r="F7795" s="2"/>
      <c r="G7795" s="3"/>
      <c r="H7795" s="3"/>
      <c r="I7795" s="2"/>
      <c r="J7795"/>
      <c r="K7795"/>
      <c r="L7795"/>
      <c r="M7795"/>
      <c r="N7795"/>
      <c r="O7795"/>
      <c r="P7795"/>
      <c r="Q7795"/>
      <c r="R7795"/>
      <c r="S7795"/>
      <c r="T7795"/>
      <c r="U7795"/>
      <c r="V7795" s="2"/>
    </row>
    <row r="7796" spans="2:22" x14ac:dyDescent="0.2">
      <c r="B7796" s="2"/>
      <c r="C7796" s="2"/>
      <c r="D7796" s="2"/>
      <c r="E7796" s="2"/>
      <c r="F7796" s="2"/>
      <c r="G7796" s="3"/>
      <c r="H7796" s="3"/>
      <c r="I7796" s="2"/>
      <c r="J7796"/>
      <c r="K7796"/>
      <c r="L7796"/>
      <c r="M7796"/>
      <c r="N7796"/>
      <c r="O7796"/>
      <c r="P7796"/>
      <c r="Q7796"/>
      <c r="R7796"/>
      <c r="S7796"/>
      <c r="T7796"/>
      <c r="U7796"/>
      <c r="V7796" s="2"/>
    </row>
    <row r="7797" spans="2:22" x14ac:dyDescent="0.2">
      <c r="B7797" s="2"/>
      <c r="C7797" s="2"/>
      <c r="D7797" s="2"/>
      <c r="E7797" s="2"/>
      <c r="F7797" s="2"/>
      <c r="G7797" s="3"/>
      <c r="H7797" s="3"/>
      <c r="I7797" s="2"/>
      <c r="J7797"/>
      <c r="K7797"/>
      <c r="L7797"/>
      <c r="M7797"/>
      <c r="N7797"/>
      <c r="O7797"/>
      <c r="P7797"/>
      <c r="Q7797"/>
      <c r="R7797"/>
      <c r="S7797"/>
      <c r="T7797"/>
      <c r="U7797"/>
      <c r="V7797" s="2"/>
    </row>
    <row r="7798" spans="2:22" x14ac:dyDescent="0.2">
      <c r="B7798" s="2"/>
      <c r="C7798" s="2"/>
      <c r="D7798" s="2"/>
      <c r="E7798" s="2"/>
      <c r="F7798" s="2"/>
      <c r="G7798" s="3"/>
      <c r="H7798" s="3"/>
      <c r="I7798" s="2"/>
      <c r="J7798"/>
      <c r="K7798"/>
      <c r="L7798"/>
      <c r="M7798"/>
      <c r="N7798"/>
      <c r="O7798"/>
      <c r="P7798"/>
      <c r="Q7798"/>
      <c r="R7798"/>
      <c r="S7798"/>
      <c r="T7798"/>
      <c r="U7798"/>
      <c r="V7798" s="2"/>
    </row>
    <row r="7799" spans="2:22" x14ac:dyDescent="0.2">
      <c r="B7799" s="2"/>
      <c r="C7799" s="2"/>
      <c r="D7799" s="2"/>
      <c r="E7799" s="2"/>
      <c r="F7799" s="2"/>
      <c r="G7799" s="3"/>
      <c r="H7799" s="3"/>
      <c r="I7799" s="2"/>
      <c r="J7799"/>
      <c r="K7799"/>
      <c r="L7799"/>
      <c r="M7799"/>
      <c r="N7799"/>
      <c r="O7799"/>
      <c r="P7799"/>
      <c r="Q7799"/>
      <c r="R7799"/>
      <c r="S7799"/>
      <c r="T7799"/>
      <c r="U7799"/>
      <c r="V7799" s="2"/>
    </row>
    <row r="7800" spans="2:22" x14ac:dyDescent="0.2">
      <c r="B7800" s="2"/>
      <c r="C7800" s="2"/>
      <c r="D7800" s="2"/>
      <c r="E7800" s="2"/>
      <c r="F7800" s="2"/>
      <c r="G7800" s="3"/>
      <c r="H7800" s="3"/>
      <c r="I7800" s="2"/>
      <c r="J7800"/>
      <c r="K7800"/>
      <c r="L7800"/>
      <c r="M7800"/>
      <c r="N7800"/>
      <c r="O7800"/>
      <c r="P7800"/>
      <c r="Q7800"/>
      <c r="R7800"/>
      <c r="S7800"/>
      <c r="T7800"/>
      <c r="U7800"/>
      <c r="V7800" s="2"/>
    </row>
    <row r="7801" spans="2:22" x14ac:dyDescent="0.2">
      <c r="B7801" s="2"/>
      <c r="C7801" s="2"/>
      <c r="D7801" s="2"/>
      <c r="E7801" s="2"/>
      <c r="F7801" s="2"/>
      <c r="G7801" s="3"/>
      <c r="H7801" s="3"/>
      <c r="I7801" s="2"/>
      <c r="J7801"/>
      <c r="K7801"/>
      <c r="L7801"/>
      <c r="M7801"/>
      <c r="N7801"/>
      <c r="O7801"/>
      <c r="P7801"/>
      <c r="Q7801"/>
      <c r="R7801"/>
      <c r="S7801"/>
      <c r="T7801"/>
      <c r="U7801"/>
      <c r="V7801" s="2"/>
    </row>
    <row r="7802" spans="2:22" x14ac:dyDescent="0.2">
      <c r="B7802" s="2"/>
      <c r="C7802" s="2"/>
      <c r="D7802" s="2"/>
      <c r="E7802" s="2"/>
      <c r="F7802" s="2"/>
      <c r="G7802" s="3"/>
      <c r="H7802" s="3"/>
      <c r="I7802" s="2"/>
      <c r="J7802"/>
      <c r="K7802"/>
      <c r="L7802"/>
      <c r="M7802"/>
      <c r="N7802"/>
      <c r="O7802"/>
      <c r="P7802"/>
      <c r="Q7802"/>
      <c r="R7802"/>
      <c r="S7802"/>
      <c r="T7802"/>
      <c r="U7802"/>
      <c r="V7802" s="2"/>
    </row>
    <row r="7803" spans="2:22" x14ac:dyDescent="0.2">
      <c r="B7803" s="2"/>
      <c r="C7803" s="2"/>
      <c r="D7803" s="2"/>
      <c r="E7803" s="2"/>
      <c r="F7803" s="2"/>
      <c r="G7803" s="3"/>
      <c r="H7803" s="3"/>
      <c r="I7803" s="2"/>
      <c r="J7803"/>
      <c r="K7803"/>
      <c r="L7803"/>
      <c r="M7803"/>
      <c r="N7803"/>
      <c r="O7803"/>
      <c r="P7803"/>
      <c r="Q7803"/>
      <c r="R7803"/>
      <c r="S7803"/>
      <c r="T7803"/>
      <c r="U7803"/>
      <c r="V7803" s="2"/>
    </row>
    <row r="7804" spans="2:22" x14ac:dyDescent="0.2">
      <c r="B7804" s="2"/>
      <c r="C7804" s="2"/>
      <c r="D7804" s="2"/>
      <c r="E7804" s="2"/>
      <c r="F7804" s="2"/>
      <c r="G7804" s="3"/>
      <c r="H7804" s="3"/>
      <c r="I7804" s="2"/>
      <c r="J7804"/>
      <c r="K7804"/>
      <c r="L7804"/>
      <c r="M7804"/>
      <c r="N7804"/>
      <c r="O7804"/>
      <c r="P7804"/>
      <c r="Q7804"/>
      <c r="R7804"/>
      <c r="S7804"/>
      <c r="T7804"/>
      <c r="U7804"/>
      <c r="V7804" s="2"/>
    </row>
    <row r="7805" spans="2:22" x14ac:dyDescent="0.2">
      <c r="B7805" s="2"/>
      <c r="C7805" s="2"/>
      <c r="D7805" s="2"/>
      <c r="E7805" s="2"/>
      <c r="F7805" s="2"/>
      <c r="G7805" s="3"/>
      <c r="H7805" s="3"/>
      <c r="I7805" s="2"/>
      <c r="J7805"/>
      <c r="K7805"/>
      <c r="L7805"/>
      <c r="M7805"/>
      <c r="N7805"/>
      <c r="O7805"/>
      <c r="P7805"/>
      <c r="Q7805"/>
      <c r="R7805"/>
      <c r="S7805"/>
      <c r="T7805"/>
      <c r="U7805"/>
      <c r="V7805" s="2"/>
    </row>
    <row r="7806" spans="2:22" x14ac:dyDescent="0.2">
      <c r="B7806" s="2"/>
      <c r="C7806" s="2"/>
      <c r="D7806" s="2"/>
      <c r="E7806" s="2"/>
      <c r="F7806" s="2"/>
      <c r="G7806" s="3"/>
      <c r="H7806" s="3"/>
      <c r="I7806" s="2"/>
      <c r="J7806"/>
      <c r="K7806"/>
      <c r="L7806"/>
      <c r="M7806"/>
      <c r="N7806"/>
      <c r="O7806"/>
      <c r="P7806"/>
      <c r="Q7806"/>
      <c r="R7806"/>
      <c r="S7806"/>
      <c r="T7806"/>
      <c r="U7806"/>
      <c r="V7806" s="2"/>
    </row>
    <row r="7807" spans="2:22" x14ac:dyDescent="0.2">
      <c r="B7807" s="2"/>
      <c r="C7807" s="2"/>
      <c r="D7807" s="2"/>
      <c r="E7807" s="2"/>
      <c r="F7807" s="2"/>
      <c r="G7807" s="3"/>
      <c r="H7807" s="3"/>
      <c r="I7807" s="2"/>
      <c r="J7807"/>
      <c r="K7807"/>
      <c r="L7807"/>
      <c r="M7807"/>
      <c r="N7807"/>
      <c r="O7807"/>
      <c r="P7807"/>
      <c r="Q7807"/>
      <c r="R7807"/>
      <c r="S7807"/>
      <c r="T7807"/>
      <c r="U7807"/>
      <c r="V7807" s="2"/>
    </row>
    <row r="7808" spans="2:22" x14ac:dyDescent="0.2">
      <c r="B7808" s="2"/>
      <c r="C7808" s="2"/>
      <c r="D7808" s="2"/>
      <c r="E7808" s="2"/>
      <c r="F7808" s="2"/>
      <c r="G7808" s="3"/>
      <c r="H7808" s="3"/>
      <c r="I7808" s="2"/>
      <c r="J7808"/>
      <c r="K7808"/>
      <c r="L7808"/>
      <c r="M7808"/>
      <c r="N7808"/>
      <c r="O7808"/>
      <c r="P7808"/>
      <c r="Q7808"/>
      <c r="R7808"/>
      <c r="S7808"/>
      <c r="T7808"/>
      <c r="U7808"/>
      <c r="V7808" s="2"/>
    </row>
    <row r="7809" spans="2:22" x14ac:dyDescent="0.2">
      <c r="B7809" s="2"/>
      <c r="C7809" s="2"/>
      <c r="D7809" s="2"/>
      <c r="E7809" s="2"/>
      <c r="F7809" s="2"/>
      <c r="G7809" s="3"/>
      <c r="H7809" s="3"/>
      <c r="I7809" s="2"/>
      <c r="J7809"/>
      <c r="K7809"/>
      <c r="L7809"/>
      <c r="M7809"/>
      <c r="N7809"/>
      <c r="O7809"/>
      <c r="P7809"/>
      <c r="Q7809"/>
      <c r="R7809"/>
      <c r="S7809"/>
      <c r="T7809"/>
      <c r="U7809"/>
      <c r="V7809" s="2"/>
    </row>
    <row r="7810" spans="2:22" x14ac:dyDescent="0.2">
      <c r="B7810" s="2"/>
      <c r="C7810" s="2"/>
      <c r="D7810" s="2"/>
      <c r="E7810" s="2"/>
      <c r="F7810" s="2"/>
      <c r="G7810" s="3"/>
      <c r="H7810" s="3"/>
      <c r="I7810" s="2"/>
      <c r="J7810"/>
      <c r="K7810"/>
      <c r="L7810"/>
      <c r="M7810"/>
      <c r="N7810"/>
      <c r="O7810"/>
      <c r="P7810"/>
      <c r="Q7810"/>
      <c r="R7810"/>
      <c r="S7810"/>
      <c r="T7810"/>
      <c r="U7810"/>
      <c r="V7810" s="2"/>
    </row>
    <row r="7811" spans="2:22" x14ac:dyDescent="0.2">
      <c r="B7811" s="2"/>
      <c r="C7811" s="2"/>
      <c r="D7811" s="2"/>
      <c r="E7811" s="2"/>
      <c r="F7811" s="2"/>
      <c r="G7811" s="3"/>
      <c r="H7811" s="3"/>
      <c r="I7811" s="2"/>
      <c r="J7811"/>
      <c r="K7811"/>
      <c r="L7811"/>
      <c r="M7811"/>
      <c r="N7811"/>
      <c r="O7811"/>
      <c r="P7811"/>
      <c r="Q7811"/>
      <c r="R7811"/>
      <c r="S7811"/>
      <c r="T7811"/>
      <c r="U7811"/>
      <c r="V7811" s="2"/>
    </row>
    <row r="7812" spans="2:22" x14ac:dyDescent="0.2">
      <c r="B7812" s="2"/>
      <c r="C7812" s="2"/>
      <c r="D7812" s="2"/>
      <c r="E7812" s="2"/>
      <c r="F7812" s="2"/>
      <c r="G7812" s="3"/>
      <c r="H7812" s="3"/>
      <c r="I7812" s="2"/>
      <c r="J7812"/>
      <c r="K7812"/>
      <c r="L7812"/>
      <c r="M7812"/>
      <c r="N7812"/>
      <c r="O7812"/>
      <c r="P7812"/>
      <c r="Q7812"/>
      <c r="R7812"/>
      <c r="S7812"/>
      <c r="T7812"/>
      <c r="U7812"/>
      <c r="V7812" s="2"/>
    </row>
    <row r="7813" spans="2:22" x14ac:dyDescent="0.2">
      <c r="B7813" s="2"/>
      <c r="C7813" s="2"/>
      <c r="D7813" s="2"/>
      <c r="E7813" s="2"/>
      <c r="F7813" s="2"/>
      <c r="G7813" s="3"/>
      <c r="H7813" s="3"/>
      <c r="I7813" s="2"/>
      <c r="J7813"/>
      <c r="K7813"/>
      <c r="L7813"/>
      <c r="M7813"/>
      <c r="N7813"/>
      <c r="O7813"/>
      <c r="P7813"/>
      <c r="Q7813"/>
      <c r="R7813"/>
      <c r="S7813"/>
      <c r="T7813"/>
      <c r="U7813"/>
      <c r="V7813" s="2"/>
    </row>
    <row r="7814" spans="2:22" x14ac:dyDescent="0.2">
      <c r="B7814" s="2"/>
      <c r="C7814" s="2"/>
      <c r="D7814" s="2"/>
      <c r="E7814" s="2"/>
      <c r="F7814" s="2"/>
      <c r="G7814" s="3"/>
      <c r="H7814" s="3"/>
      <c r="I7814" s="2"/>
      <c r="J7814"/>
      <c r="K7814"/>
      <c r="L7814"/>
      <c r="M7814"/>
      <c r="N7814"/>
      <c r="O7814"/>
      <c r="P7814"/>
      <c r="Q7814"/>
      <c r="R7814"/>
      <c r="S7814"/>
      <c r="T7814"/>
      <c r="U7814"/>
      <c r="V7814" s="2"/>
    </row>
    <row r="7815" spans="2:22" x14ac:dyDescent="0.2">
      <c r="B7815" s="2"/>
      <c r="C7815" s="2"/>
      <c r="D7815" s="2"/>
      <c r="E7815" s="2"/>
      <c r="F7815" s="2"/>
      <c r="G7815" s="3"/>
      <c r="H7815" s="3"/>
      <c r="I7815" s="2"/>
      <c r="J7815"/>
      <c r="K7815"/>
      <c r="L7815"/>
      <c r="M7815"/>
      <c r="N7815"/>
      <c r="O7815"/>
      <c r="P7815"/>
      <c r="Q7815"/>
      <c r="R7815"/>
      <c r="S7815"/>
      <c r="T7815"/>
      <c r="U7815"/>
      <c r="V7815" s="2"/>
    </row>
    <row r="7816" spans="2:22" x14ac:dyDescent="0.2">
      <c r="B7816" s="2"/>
      <c r="C7816" s="2"/>
      <c r="D7816" s="2"/>
      <c r="E7816" s="2"/>
      <c r="F7816" s="2"/>
      <c r="G7816" s="3"/>
      <c r="H7816" s="3"/>
      <c r="I7816" s="2"/>
      <c r="J7816"/>
      <c r="K7816"/>
      <c r="L7816"/>
      <c r="M7816"/>
      <c r="N7816"/>
      <c r="O7816"/>
      <c r="P7816"/>
      <c r="Q7816"/>
      <c r="R7816"/>
      <c r="S7816"/>
      <c r="T7816"/>
      <c r="U7816"/>
      <c r="V7816" s="2"/>
    </row>
    <row r="7817" spans="2:22" x14ac:dyDescent="0.2">
      <c r="B7817" s="2"/>
      <c r="C7817" s="2"/>
      <c r="D7817" s="2"/>
      <c r="E7817" s="2"/>
      <c r="F7817" s="2"/>
      <c r="G7817" s="3"/>
      <c r="H7817" s="3"/>
      <c r="I7817" s="2"/>
      <c r="J7817"/>
      <c r="K7817"/>
      <c r="L7817"/>
      <c r="M7817"/>
      <c r="N7817"/>
      <c r="O7817"/>
      <c r="P7817"/>
      <c r="Q7817"/>
      <c r="R7817"/>
      <c r="S7817"/>
      <c r="T7817"/>
      <c r="U7817"/>
      <c r="V7817" s="2"/>
    </row>
    <row r="7818" spans="2:22" x14ac:dyDescent="0.2">
      <c r="B7818" s="2"/>
      <c r="C7818" s="2"/>
      <c r="D7818" s="2"/>
      <c r="E7818" s="2"/>
      <c r="F7818" s="2"/>
      <c r="G7818" s="3"/>
      <c r="H7818" s="3"/>
      <c r="I7818" s="2"/>
      <c r="J7818"/>
      <c r="K7818"/>
      <c r="L7818"/>
      <c r="M7818"/>
      <c r="N7818"/>
      <c r="O7818"/>
      <c r="P7818"/>
      <c r="Q7818"/>
      <c r="R7818"/>
      <c r="S7818"/>
      <c r="T7818"/>
      <c r="U7818"/>
      <c r="V7818" s="2"/>
    </row>
    <row r="7819" spans="2:22" x14ac:dyDescent="0.2">
      <c r="B7819" s="2"/>
      <c r="C7819" s="2"/>
      <c r="D7819" s="2"/>
      <c r="E7819" s="2"/>
      <c r="F7819" s="2"/>
      <c r="G7819" s="3"/>
      <c r="H7819" s="3"/>
      <c r="I7819" s="2"/>
      <c r="J7819"/>
      <c r="K7819"/>
      <c r="L7819"/>
      <c r="M7819"/>
      <c r="N7819"/>
      <c r="O7819"/>
      <c r="P7819"/>
      <c r="Q7819"/>
      <c r="R7819"/>
      <c r="S7819"/>
      <c r="T7819"/>
      <c r="U7819"/>
      <c r="V7819" s="2"/>
    </row>
    <row r="7820" spans="2:22" x14ac:dyDescent="0.2">
      <c r="B7820" s="2"/>
      <c r="C7820" s="2"/>
      <c r="D7820" s="2"/>
      <c r="E7820" s="2"/>
      <c r="F7820" s="2"/>
      <c r="G7820" s="3"/>
      <c r="H7820" s="3"/>
      <c r="I7820" s="2"/>
      <c r="J7820"/>
      <c r="K7820"/>
      <c r="L7820"/>
      <c r="M7820"/>
      <c r="N7820"/>
      <c r="O7820"/>
      <c r="P7820"/>
      <c r="Q7820"/>
      <c r="R7820"/>
      <c r="S7820"/>
      <c r="T7820"/>
      <c r="U7820"/>
      <c r="V7820" s="2"/>
    </row>
    <row r="7821" spans="2:22" x14ac:dyDescent="0.2">
      <c r="B7821" s="2"/>
      <c r="C7821" s="2"/>
      <c r="D7821" s="2"/>
      <c r="E7821" s="2"/>
      <c r="F7821" s="2"/>
      <c r="G7821" s="3"/>
      <c r="H7821" s="3"/>
      <c r="I7821" s="2"/>
      <c r="J7821"/>
      <c r="K7821"/>
      <c r="L7821"/>
      <c r="M7821"/>
      <c r="N7821"/>
      <c r="O7821"/>
      <c r="P7821"/>
      <c r="Q7821"/>
      <c r="R7821"/>
      <c r="S7821"/>
      <c r="T7821"/>
      <c r="U7821"/>
      <c r="V7821" s="2"/>
    </row>
    <row r="7822" spans="2:22" x14ac:dyDescent="0.2">
      <c r="B7822" s="2"/>
      <c r="C7822" s="2"/>
      <c r="D7822" s="2"/>
      <c r="E7822" s="2"/>
      <c r="F7822" s="2"/>
      <c r="G7822" s="3"/>
      <c r="H7822" s="3"/>
      <c r="I7822" s="2"/>
      <c r="J7822"/>
      <c r="K7822"/>
      <c r="L7822"/>
      <c r="M7822"/>
      <c r="N7822"/>
      <c r="O7822"/>
      <c r="P7822"/>
      <c r="Q7822"/>
      <c r="R7822"/>
      <c r="S7822"/>
      <c r="T7822"/>
      <c r="U7822"/>
      <c r="V7822" s="2"/>
    </row>
    <row r="7823" spans="2:22" x14ac:dyDescent="0.2">
      <c r="B7823" s="2"/>
      <c r="C7823" s="2"/>
      <c r="D7823" s="2"/>
      <c r="E7823" s="2"/>
      <c r="F7823" s="2"/>
      <c r="G7823" s="3"/>
      <c r="H7823" s="3"/>
      <c r="I7823" s="2"/>
      <c r="J7823"/>
      <c r="K7823"/>
      <c r="L7823"/>
      <c r="M7823"/>
      <c r="N7823"/>
      <c r="O7823"/>
      <c r="P7823"/>
      <c r="Q7823"/>
      <c r="R7823"/>
      <c r="S7823"/>
      <c r="T7823"/>
      <c r="U7823"/>
      <c r="V7823" s="2"/>
    </row>
    <row r="7824" spans="2:22" x14ac:dyDescent="0.2">
      <c r="B7824" s="2"/>
      <c r="C7824" s="2"/>
      <c r="D7824" s="2"/>
      <c r="E7824" s="2"/>
      <c r="F7824" s="2"/>
      <c r="G7824" s="3"/>
      <c r="H7824" s="3"/>
      <c r="I7824" s="2"/>
      <c r="J7824"/>
      <c r="K7824"/>
      <c r="L7824"/>
      <c r="M7824"/>
      <c r="N7824"/>
      <c r="O7824"/>
      <c r="P7824"/>
      <c r="Q7824"/>
      <c r="R7824"/>
      <c r="S7824"/>
      <c r="T7824"/>
      <c r="U7824"/>
      <c r="V7824" s="2"/>
    </row>
    <row r="7825" spans="2:22" x14ac:dyDescent="0.2">
      <c r="B7825" s="2"/>
      <c r="C7825" s="2"/>
      <c r="D7825" s="2"/>
      <c r="E7825" s="2"/>
      <c r="F7825" s="2"/>
      <c r="G7825" s="3"/>
      <c r="H7825" s="3"/>
      <c r="I7825" s="2"/>
      <c r="J7825"/>
      <c r="K7825"/>
      <c r="L7825"/>
      <c r="M7825"/>
      <c r="N7825"/>
      <c r="O7825"/>
      <c r="P7825"/>
      <c r="Q7825"/>
      <c r="R7825"/>
      <c r="S7825"/>
      <c r="T7825"/>
      <c r="U7825"/>
      <c r="V7825" s="2"/>
    </row>
    <row r="7826" spans="2:22" x14ac:dyDescent="0.2">
      <c r="B7826" s="2"/>
      <c r="C7826" s="2"/>
      <c r="D7826" s="2"/>
      <c r="E7826" s="2"/>
      <c r="F7826" s="2"/>
      <c r="G7826" s="3"/>
      <c r="H7826" s="3"/>
      <c r="I7826" s="2"/>
      <c r="J7826"/>
      <c r="K7826"/>
      <c r="L7826"/>
      <c r="M7826"/>
      <c r="N7826"/>
      <c r="O7826"/>
      <c r="P7826"/>
      <c r="Q7826"/>
      <c r="R7826"/>
      <c r="S7826"/>
      <c r="T7826"/>
      <c r="U7826"/>
      <c r="V7826" s="2"/>
    </row>
    <row r="7827" spans="2:22" x14ac:dyDescent="0.2">
      <c r="B7827" s="2"/>
      <c r="C7827" s="2"/>
      <c r="D7827" s="2"/>
      <c r="E7827" s="2"/>
      <c r="F7827" s="2"/>
      <c r="G7827" s="3"/>
      <c r="H7827" s="3"/>
      <c r="I7827" s="2"/>
      <c r="J7827"/>
      <c r="K7827"/>
      <c r="L7827"/>
      <c r="M7827"/>
      <c r="N7827"/>
      <c r="O7827"/>
      <c r="P7827"/>
      <c r="Q7827"/>
      <c r="R7827"/>
      <c r="S7827"/>
      <c r="T7827"/>
      <c r="U7827"/>
      <c r="V7827" s="2"/>
    </row>
    <row r="7828" spans="2:22" x14ac:dyDescent="0.2">
      <c r="B7828" s="2"/>
      <c r="C7828" s="2"/>
      <c r="D7828" s="2"/>
      <c r="E7828" s="2"/>
      <c r="F7828" s="2"/>
      <c r="G7828" s="3"/>
      <c r="H7828" s="3"/>
      <c r="I7828" s="2"/>
      <c r="J7828"/>
      <c r="K7828"/>
      <c r="L7828"/>
      <c r="M7828"/>
      <c r="N7828"/>
      <c r="O7828"/>
      <c r="P7828"/>
      <c r="Q7828"/>
      <c r="R7828"/>
      <c r="S7828"/>
      <c r="T7828"/>
      <c r="U7828"/>
      <c r="V7828" s="2"/>
    </row>
    <row r="7829" spans="2:22" x14ac:dyDescent="0.2">
      <c r="B7829" s="2"/>
      <c r="C7829" s="2"/>
      <c r="D7829" s="2"/>
      <c r="E7829" s="2"/>
      <c r="F7829" s="2"/>
      <c r="G7829" s="3"/>
      <c r="H7829" s="3"/>
      <c r="I7829" s="2"/>
      <c r="J7829"/>
      <c r="K7829"/>
      <c r="L7829"/>
      <c r="M7829"/>
      <c r="N7829"/>
      <c r="O7829"/>
      <c r="P7829"/>
      <c r="Q7829"/>
      <c r="R7829"/>
      <c r="S7829"/>
      <c r="T7829"/>
      <c r="U7829"/>
      <c r="V7829" s="2"/>
    </row>
    <row r="7830" spans="2:22" x14ac:dyDescent="0.2">
      <c r="B7830" s="2"/>
      <c r="C7830" s="2"/>
      <c r="D7830" s="2"/>
      <c r="E7830" s="2"/>
      <c r="F7830" s="2"/>
      <c r="G7830" s="3"/>
      <c r="H7830" s="3"/>
      <c r="I7830" s="2"/>
      <c r="J7830"/>
      <c r="K7830"/>
      <c r="L7830"/>
      <c r="M7830"/>
      <c r="N7830"/>
      <c r="O7830"/>
      <c r="P7830"/>
      <c r="Q7830"/>
      <c r="R7830"/>
      <c r="S7830"/>
      <c r="T7830"/>
      <c r="U7830"/>
      <c r="V7830" s="2"/>
    </row>
    <row r="7831" spans="2:22" x14ac:dyDescent="0.2">
      <c r="B7831" s="2"/>
      <c r="C7831" s="2"/>
      <c r="D7831" s="2"/>
      <c r="E7831" s="2"/>
      <c r="F7831" s="2"/>
      <c r="G7831" s="3"/>
      <c r="H7831" s="3"/>
      <c r="I7831" s="2"/>
      <c r="J7831"/>
      <c r="K7831"/>
      <c r="L7831"/>
      <c r="M7831"/>
      <c r="N7831"/>
      <c r="O7831"/>
      <c r="P7831"/>
      <c r="Q7831"/>
      <c r="R7831"/>
      <c r="S7831"/>
      <c r="T7831"/>
      <c r="U7831"/>
      <c r="V7831" s="2"/>
    </row>
    <row r="7832" spans="2:22" x14ac:dyDescent="0.2">
      <c r="B7832" s="2"/>
      <c r="C7832" s="2"/>
      <c r="D7832" s="2"/>
      <c r="E7832" s="2"/>
      <c r="F7832" s="2"/>
      <c r="G7832" s="3"/>
      <c r="H7832" s="3"/>
      <c r="I7832" s="2"/>
      <c r="J7832"/>
      <c r="K7832"/>
      <c r="L7832"/>
      <c r="M7832"/>
      <c r="N7832"/>
      <c r="O7832"/>
      <c r="P7832"/>
      <c r="Q7832"/>
      <c r="R7832"/>
      <c r="S7832"/>
      <c r="T7832"/>
      <c r="U7832"/>
      <c r="V7832" s="2"/>
    </row>
    <row r="7833" spans="2:22" x14ac:dyDescent="0.2">
      <c r="B7833" s="2"/>
      <c r="C7833" s="2"/>
      <c r="D7833" s="2"/>
      <c r="E7833" s="2"/>
      <c r="F7833" s="2"/>
      <c r="G7833" s="3"/>
      <c r="H7833" s="3"/>
      <c r="I7833" s="2"/>
      <c r="J7833"/>
      <c r="K7833"/>
      <c r="L7833"/>
      <c r="M7833"/>
      <c r="N7833"/>
      <c r="O7833"/>
      <c r="P7833"/>
      <c r="Q7833"/>
      <c r="R7833"/>
      <c r="S7833"/>
      <c r="T7833"/>
      <c r="U7833"/>
      <c r="V7833" s="2"/>
    </row>
    <row r="7834" spans="2:22" x14ac:dyDescent="0.2">
      <c r="B7834" s="2"/>
      <c r="C7834" s="2"/>
      <c r="D7834" s="2"/>
      <c r="E7834" s="2"/>
      <c r="F7834" s="2"/>
      <c r="G7834" s="3"/>
      <c r="H7834" s="3"/>
      <c r="I7834" s="2"/>
      <c r="J7834"/>
      <c r="K7834"/>
      <c r="L7834"/>
      <c r="M7834"/>
      <c r="N7834"/>
      <c r="O7834"/>
      <c r="P7834"/>
      <c r="Q7834"/>
      <c r="R7834"/>
      <c r="S7834"/>
      <c r="T7834"/>
      <c r="U7834"/>
      <c r="V7834" s="2"/>
    </row>
    <row r="7835" spans="2:22" x14ac:dyDescent="0.2">
      <c r="B7835" s="2"/>
      <c r="C7835" s="2"/>
      <c r="D7835" s="2"/>
      <c r="E7835" s="2"/>
      <c r="F7835" s="2"/>
      <c r="G7835" s="3"/>
      <c r="H7835" s="3"/>
      <c r="I7835" s="2"/>
      <c r="J7835"/>
      <c r="K7835"/>
      <c r="L7835"/>
      <c r="M7835"/>
      <c r="N7835"/>
      <c r="O7835"/>
      <c r="P7835"/>
      <c r="Q7835"/>
      <c r="R7835"/>
      <c r="S7835"/>
      <c r="T7835"/>
      <c r="U7835"/>
      <c r="V7835" s="2"/>
    </row>
    <row r="7836" spans="2:22" x14ac:dyDescent="0.2">
      <c r="B7836" s="2"/>
      <c r="C7836" s="2"/>
      <c r="D7836" s="2"/>
      <c r="E7836" s="2"/>
      <c r="F7836" s="2"/>
      <c r="G7836" s="3"/>
      <c r="H7836" s="3"/>
      <c r="I7836" s="2"/>
      <c r="J7836"/>
      <c r="K7836"/>
      <c r="L7836"/>
      <c r="M7836"/>
      <c r="N7836"/>
      <c r="O7836"/>
      <c r="P7836"/>
      <c r="Q7836"/>
      <c r="R7836"/>
      <c r="S7836"/>
      <c r="T7836"/>
      <c r="U7836"/>
      <c r="V7836" s="2"/>
    </row>
    <row r="7837" spans="2:22" x14ac:dyDescent="0.2">
      <c r="B7837" s="2"/>
      <c r="C7837" s="2"/>
      <c r="D7837" s="2"/>
      <c r="E7837" s="2"/>
      <c r="F7837" s="2"/>
      <c r="G7837" s="3"/>
      <c r="H7837" s="3"/>
      <c r="I7837" s="2"/>
      <c r="J7837"/>
      <c r="K7837"/>
      <c r="L7837"/>
      <c r="M7837"/>
      <c r="N7837"/>
      <c r="O7837"/>
      <c r="P7837"/>
      <c r="Q7837"/>
      <c r="R7837"/>
      <c r="S7837"/>
      <c r="T7837"/>
      <c r="U7837"/>
      <c r="V7837" s="2"/>
    </row>
    <row r="7838" spans="2:22" x14ac:dyDescent="0.2">
      <c r="B7838" s="2"/>
      <c r="C7838" s="2"/>
      <c r="D7838" s="2"/>
      <c r="E7838" s="2"/>
      <c r="F7838" s="2"/>
      <c r="G7838" s="3"/>
      <c r="H7838" s="3"/>
      <c r="I7838" s="2"/>
      <c r="J7838"/>
      <c r="K7838"/>
      <c r="L7838"/>
      <c r="M7838"/>
      <c r="N7838"/>
      <c r="O7838"/>
      <c r="P7838"/>
      <c r="Q7838"/>
      <c r="R7838"/>
      <c r="S7838"/>
      <c r="T7838"/>
      <c r="U7838"/>
      <c r="V7838" s="2"/>
    </row>
    <row r="7839" spans="2:22" x14ac:dyDescent="0.2">
      <c r="B7839" s="2"/>
      <c r="C7839" s="2"/>
      <c r="D7839" s="2"/>
      <c r="E7839" s="2"/>
      <c r="F7839" s="2"/>
      <c r="G7839" s="3"/>
      <c r="H7839" s="3"/>
      <c r="I7839" s="2"/>
      <c r="J7839"/>
      <c r="K7839"/>
      <c r="L7839"/>
      <c r="M7839"/>
      <c r="N7839"/>
      <c r="O7839"/>
      <c r="P7839"/>
      <c r="Q7839"/>
      <c r="R7839"/>
      <c r="S7839"/>
      <c r="T7839"/>
      <c r="U7839"/>
      <c r="V7839" s="2"/>
    </row>
    <row r="7840" spans="2:22" x14ac:dyDescent="0.2">
      <c r="B7840" s="2"/>
      <c r="C7840" s="2"/>
      <c r="D7840" s="2"/>
      <c r="E7840" s="2"/>
      <c r="F7840" s="2"/>
      <c r="G7840" s="3"/>
      <c r="H7840" s="3"/>
      <c r="I7840" s="2"/>
      <c r="J7840"/>
      <c r="K7840"/>
      <c r="L7840"/>
      <c r="M7840"/>
      <c r="N7840"/>
      <c r="O7840"/>
      <c r="P7840"/>
      <c r="Q7840"/>
      <c r="R7840"/>
      <c r="S7840"/>
      <c r="T7840"/>
      <c r="U7840"/>
      <c r="V7840" s="2"/>
    </row>
    <row r="7841" spans="2:22" x14ac:dyDescent="0.2">
      <c r="B7841" s="2"/>
      <c r="C7841" s="2"/>
      <c r="D7841" s="2"/>
      <c r="E7841" s="2"/>
      <c r="F7841" s="2"/>
      <c r="G7841" s="3"/>
      <c r="H7841" s="3"/>
      <c r="I7841" s="2"/>
      <c r="J7841"/>
      <c r="K7841"/>
      <c r="L7841"/>
      <c r="M7841"/>
      <c r="N7841"/>
      <c r="O7841"/>
      <c r="P7841"/>
      <c r="Q7841"/>
      <c r="R7841"/>
      <c r="S7841"/>
      <c r="T7841"/>
      <c r="U7841"/>
      <c r="V7841" s="2"/>
    </row>
    <row r="7842" spans="2:22" x14ac:dyDescent="0.2">
      <c r="B7842" s="2"/>
      <c r="C7842" s="2"/>
      <c r="D7842" s="2"/>
      <c r="E7842" s="2"/>
      <c r="F7842" s="2"/>
      <c r="G7842" s="3"/>
      <c r="H7842" s="3"/>
      <c r="I7842" s="2"/>
      <c r="J7842"/>
      <c r="K7842"/>
      <c r="L7842"/>
      <c r="M7842"/>
      <c r="N7842"/>
      <c r="O7842"/>
      <c r="P7842"/>
      <c r="Q7842"/>
      <c r="R7842"/>
      <c r="S7842"/>
      <c r="T7842"/>
      <c r="U7842"/>
      <c r="V7842" s="2"/>
    </row>
    <row r="7843" spans="2:22" x14ac:dyDescent="0.2">
      <c r="B7843" s="2"/>
      <c r="C7843" s="2"/>
      <c r="D7843" s="2"/>
      <c r="E7843" s="2"/>
      <c r="F7843" s="2"/>
      <c r="G7843" s="3"/>
      <c r="H7843" s="3"/>
      <c r="I7843" s="2"/>
      <c r="J7843"/>
      <c r="K7843"/>
      <c r="L7843"/>
      <c r="M7843"/>
      <c r="N7843"/>
      <c r="O7843"/>
      <c r="P7843"/>
      <c r="Q7843"/>
      <c r="R7843"/>
      <c r="S7843"/>
      <c r="T7843"/>
      <c r="U7843"/>
      <c r="V7843" s="2"/>
    </row>
    <row r="7844" spans="2:22" x14ac:dyDescent="0.2">
      <c r="B7844" s="2"/>
      <c r="C7844" s="2"/>
      <c r="D7844" s="2"/>
      <c r="E7844" s="2"/>
      <c r="F7844" s="2"/>
      <c r="G7844" s="3"/>
      <c r="H7844" s="3"/>
      <c r="I7844" s="2"/>
      <c r="J7844"/>
      <c r="K7844"/>
      <c r="L7844"/>
      <c r="M7844"/>
      <c r="N7844"/>
      <c r="O7844"/>
      <c r="P7844"/>
      <c r="Q7844"/>
      <c r="R7844"/>
      <c r="S7844"/>
      <c r="T7844"/>
      <c r="U7844"/>
      <c r="V7844" s="2"/>
    </row>
    <row r="7845" spans="2:22" x14ac:dyDescent="0.2">
      <c r="B7845" s="2"/>
      <c r="C7845" s="2"/>
      <c r="D7845" s="2"/>
      <c r="E7845" s="2"/>
      <c r="F7845" s="2"/>
      <c r="G7845" s="3"/>
      <c r="H7845" s="3"/>
      <c r="I7845" s="2"/>
      <c r="J7845"/>
      <c r="K7845"/>
      <c r="L7845"/>
      <c r="M7845"/>
      <c r="N7845"/>
      <c r="O7845"/>
      <c r="P7845"/>
      <c r="Q7845"/>
      <c r="R7845"/>
      <c r="S7845"/>
      <c r="T7845"/>
      <c r="U7845"/>
      <c r="V7845" s="2"/>
    </row>
    <row r="7846" spans="2:22" x14ac:dyDescent="0.2">
      <c r="B7846" s="2"/>
      <c r="C7846" s="2"/>
      <c r="D7846" s="2"/>
      <c r="E7846" s="2"/>
      <c r="F7846" s="2"/>
      <c r="G7846" s="3"/>
      <c r="H7846" s="3"/>
      <c r="I7846" s="2"/>
      <c r="J7846"/>
      <c r="K7846"/>
      <c r="L7846"/>
      <c r="M7846"/>
      <c r="N7846"/>
      <c r="O7846"/>
      <c r="P7846"/>
      <c r="Q7846"/>
      <c r="R7846"/>
      <c r="S7846"/>
      <c r="T7846"/>
      <c r="U7846"/>
      <c r="V7846" s="2"/>
    </row>
    <row r="7847" spans="2:22" x14ac:dyDescent="0.2">
      <c r="B7847" s="2"/>
      <c r="C7847" s="2"/>
      <c r="D7847" s="2"/>
      <c r="E7847" s="2"/>
      <c r="F7847" s="2"/>
      <c r="G7847" s="3"/>
      <c r="H7847" s="3"/>
      <c r="I7847" s="2"/>
      <c r="J7847"/>
      <c r="K7847"/>
      <c r="L7847"/>
      <c r="M7847"/>
      <c r="N7847"/>
      <c r="O7847"/>
      <c r="P7847"/>
      <c r="Q7847"/>
      <c r="R7847"/>
      <c r="S7847"/>
      <c r="T7847"/>
      <c r="U7847"/>
      <c r="V7847" s="2"/>
    </row>
    <row r="7848" spans="2:22" x14ac:dyDescent="0.2">
      <c r="B7848" s="2"/>
      <c r="C7848" s="2"/>
      <c r="D7848" s="2"/>
      <c r="E7848" s="2"/>
      <c r="F7848" s="2"/>
      <c r="G7848" s="3"/>
      <c r="H7848" s="3"/>
      <c r="I7848" s="2"/>
      <c r="J7848"/>
      <c r="K7848"/>
      <c r="L7848"/>
      <c r="M7848"/>
      <c r="N7848"/>
      <c r="O7848"/>
      <c r="P7848"/>
      <c r="Q7848"/>
      <c r="R7848"/>
      <c r="S7848"/>
      <c r="T7848"/>
      <c r="U7848"/>
      <c r="V7848" s="2"/>
    </row>
    <row r="7849" spans="2:22" x14ac:dyDescent="0.2">
      <c r="B7849" s="2"/>
      <c r="C7849" s="2"/>
      <c r="D7849" s="2"/>
      <c r="E7849" s="2"/>
      <c r="F7849" s="2"/>
      <c r="G7849" s="3"/>
      <c r="H7849" s="3"/>
      <c r="I7849" s="2"/>
      <c r="J7849"/>
      <c r="K7849"/>
      <c r="L7849"/>
      <c r="M7849"/>
      <c r="N7849"/>
      <c r="O7849"/>
      <c r="P7849"/>
      <c r="Q7849"/>
      <c r="R7849"/>
      <c r="S7849"/>
      <c r="T7849"/>
      <c r="U7849"/>
      <c r="V7849" s="2"/>
    </row>
    <row r="7850" spans="2:22" x14ac:dyDescent="0.2">
      <c r="B7850" s="2"/>
      <c r="C7850" s="2"/>
      <c r="D7850" s="2"/>
      <c r="E7850" s="2"/>
      <c r="F7850" s="2"/>
      <c r="G7850" s="3"/>
      <c r="H7850" s="3"/>
      <c r="I7850" s="2"/>
      <c r="J7850"/>
      <c r="K7850"/>
      <c r="L7850"/>
      <c r="M7850"/>
      <c r="N7850"/>
      <c r="O7850"/>
      <c r="P7850"/>
      <c r="Q7850"/>
      <c r="R7850"/>
      <c r="S7850"/>
      <c r="T7850"/>
      <c r="U7850"/>
      <c r="V7850" s="2"/>
    </row>
    <row r="7851" spans="2:22" x14ac:dyDescent="0.2">
      <c r="B7851" s="2"/>
      <c r="C7851" s="2"/>
      <c r="D7851" s="2"/>
      <c r="E7851" s="2"/>
      <c r="F7851" s="2"/>
      <c r="G7851" s="3"/>
      <c r="H7851" s="3"/>
      <c r="I7851" s="2"/>
      <c r="J7851"/>
      <c r="K7851"/>
      <c r="L7851"/>
      <c r="M7851"/>
      <c r="N7851"/>
      <c r="O7851"/>
      <c r="P7851"/>
      <c r="Q7851"/>
      <c r="R7851"/>
      <c r="S7851"/>
      <c r="T7851"/>
      <c r="U7851"/>
      <c r="V7851" s="2"/>
    </row>
    <row r="7852" spans="2:22" x14ac:dyDescent="0.2">
      <c r="B7852" s="2"/>
      <c r="C7852" s="2"/>
      <c r="D7852" s="2"/>
      <c r="E7852" s="2"/>
      <c r="F7852" s="2"/>
      <c r="G7852" s="3"/>
      <c r="H7852" s="3"/>
      <c r="I7852" s="2"/>
      <c r="J7852"/>
      <c r="K7852"/>
      <c r="L7852"/>
      <c r="M7852"/>
      <c r="N7852"/>
      <c r="O7852"/>
      <c r="P7852"/>
      <c r="Q7852"/>
      <c r="R7852"/>
      <c r="S7852"/>
      <c r="T7852"/>
      <c r="U7852"/>
      <c r="V7852" s="2"/>
    </row>
    <row r="7853" spans="2:22" x14ac:dyDescent="0.2">
      <c r="B7853" s="2"/>
      <c r="C7853" s="2"/>
      <c r="D7853" s="2"/>
      <c r="E7853" s="2"/>
      <c r="F7853" s="2"/>
      <c r="G7853" s="3"/>
      <c r="H7853" s="3"/>
      <c r="I7853" s="2"/>
      <c r="J7853"/>
      <c r="K7853"/>
      <c r="L7853"/>
      <c r="M7853"/>
      <c r="N7853"/>
      <c r="O7853"/>
      <c r="P7853"/>
      <c r="Q7853"/>
      <c r="R7853"/>
      <c r="S7853"/>
      <c r="T7853"/>
      <c r="U7853"/>
      <c r="V7853" s="2"/>
    </row>
    <row r="7854" spans="2:22" x14ac:dyDescent="0.2">
      <c r="B7854" s="2"/>
      <c r="C7854" s="2"/>
      <c r="D7854" s="2"/>
      <c r="E7854" s="2"/>
      <c r="F7854" s="2"/>
      <c r="G7854" s="3"/>
      <c r="H7854" s="3"/>
      <c r="I7854" s="2"/>
      <c r="J7854"/>
      <c r="K7854"/>
      <c r="L7854"/>
      <c r="M7854"/>
      <c r="N7854"/>
      <c r="O7854"/>
      <c r="P7854"/>
      <c r="Q7854"/>
      <c r="R7854"/>
      <c r="S7854"/>
      <c r="T7854"/>
      <c r="U7854"/>
      <c r="V7854" s="2"/>
    </row>
    <row r="7855" spans="2:22" x14ac:dyDescent="0.2">
      <c r="B7855" s="2"/>
      <c r="C7855" s="2"/>
      <c r="D7855" s="2"/>
      <c r="E7855" s="2"/>
      <c r="F7855" s="2"/>
      <c r="G7855" s="3"/>
      <c r="H7855" s="3"/>
      <c r="I7855" s="2"/>
      <c r="J7855"/>
      <c r="K7855"/>
      <c r="L7855"/>
      <c r="M7855"/>
      <c r="N7855"/>
      <c r="O7855"/>
      <c r="P7855"/>
      <c r="Q7855"/>
      <c r="R7855"/>
      <c r="S7855"/>
      <c r="T7855"/>
      <c r="U7855"/>
      <c r="V7855" s="2"/>
    </row>
    <row r="7856" spans="2:22" x14ac:dyDescent="0.2">
      <c r="B7856" s="2"/>
      <c r="C7856" s="2"/>
      <c r="D7856" s="2"/>
      <c r="E7856" s="2"/>
      <c r="F7856" s="2"/>
      <c r="G7856" s="3"/>
      <c r="H7856" s="3"/>
      <c r="I7856" s="2"/>
      <c r="J7856"/>
      <c r="K7856"/>
      <c r="L7856"/>
      <c r="M7856"/>
      <c r="N7856"/>
      <c r="O7856"/>
      <c r="P7856"/>
      <c r="Q7856"/>
      <c r="R7856"/>
      <c r="S7856"/>
      <c r="T7856"/>
      <c r="U7856"/>
      <c r="V7856" s="2"/>
    </row>
    <row r="7857" spans="2:22" x14ac:dyDescent="0.2">
      <c r="B7857" s="2"/>
      <c r="C7857" s="2"/>
      <c r="D7857" s="2"/>
      <c r="E7857" s="2"/>
      <c r="F7857" s="2"/>
      <c r="G7857" s="3"/>
      <c r="H7857" s="3"/>
      <c r="I7857" s="2"/>
      <c r="J7857"/>
      <c r="K7857"/>
      <c r="L7857"/>
      <c r="M7857"/>
      <c r="N7857"/>
      <c r="O7857"/>
      <c r="P7857"/>
      <c r="Q7857"/>
      <c r="R7857"/>
      <c r="S7857"/>
      <c r="T7857"/>
      <c r="U7857"/>
      <c r="V7857" s="2"/>
    </row>
    <row r="7858" spans="2:22" x14ac:dyDescent="0.2">
      <c r="B7858" s="2"/>
      <c r="C7858" s="2"/>
      <c r="D7858" s="2"/>
      <c r="E7858" s="2"/>
      <c r="F7858" s="2"/>
      <c r="G7858" s="3"/>
      <c r="H7858" s="3"/>
      <c r="I7858" s="2"/>
      <c r="J7858"/>
      <c r="K7858"/>
      <c r="L7858"/>
      <c r="M7858"/>
      <c r="N7858"/>
      <c r="O7858"/>
      <c r="P7858"/>
      <c r="Q7858"/>
      <c r="R7858"/>
      <c r="S7858"/>
      <c r="T7858"/>
      <c r="U7858"/>
      <c r="V7858" s="2"/>
    </row>
    <row r="7859" spans="2:22" x14ac:dyDescent="0.2">
      <c r="B7859" s="2"/>
      <c r="C7859" s="2"/>
      <c r="D7859" s="2"/>
      <c r="E7859" s="2"/>
      <c r="F7859" s="2"/>
      <c r="G7859" s="3"/>
      <c r="H7859" s="3"/>
      <c r="I7859" s="2"/>
      <c r="J7859"/>
      <c r="K7859"/>
      <c r="L7859"/>
      <c r="M7859"/>
      <c r="N7859"/>
      <c r="O7859"/>
      <c r="P7859"/>
      <c r="Q7859"/>
      <c r="R7859"/>
      <c r="S7859"/>
      <c r="T7859"/>
      <c r="U7859"/>
      <c r="V7859" s="2"/>
    </row>
    <row r="7860" spans="2:22" x14ac:dyDescent="0.2">
      <c r="B7860" s="2"/>
      <c r="C7860" s="2"/>
      <c r="D7860" s="2"/>
      <c r="E7860" s="2"/>
      <c r="F7860" s="2"/>
      <c r="G7860" s="3"/>
      <c r="H7860" s="3"/>
      <c r="I7860" s="2"/>
      <c r="J7860"/>
      <c r="K7860"/>
      <c r="L7860"/>
      <c r="M7860"/>
      <c r="N7860"/>
      <c r="O7860"/>
      <c r="P7860"/>
      <c r="Q7860"/>
      <c r="R7860"/>
      <c r="S7860"/>
      <c r="T7860"/>
      <c r="U7860"/>
      <c r="V7860" s="2"/>
    </row>
    <row r="7861" spans="2:22" x14ac:dyDescent="0.2">
      <c r="B7861" s="2"/>
      <c r="C7861" s="2"/>
      <c r="D7861" s="2"/>
      <c r="E7861" s="2"/>
      <c r="F7861" s="2"/>
      <c r="G7861" s="3"/>
      <c r="H7861" s="3"/>
      <c r="I7861" s="2"/>
      <c r="J7861"/>
      <c r="K7861"/>
      <c r="L7861"/>
      <c r="M7861"/>
      <c r="N7861"/>
      <c r="O7861"/>
      <c r="P7861"/>
      <c r="Q7861"/>
      <c r="R7861"/>
      <c r="S7861"/>
      <c r="T7861"/>
      <c r="U7861"/>
      <c r="V7861" s="2"/>
    </row>
    <row r="7862" spans="2:22" x14ac:dyDescent="0.2">
      <c r="B7862" s="2"/>
      <c r="C7862" s="2"/>
      <c r="D7862" s="2"/>
      <c r="E7862" s="2"/>
      <c r="F7862" s="2"/>
      <c r="G7862" s="3"/>
      <c r="H7862" s="3"/>
      <c r="I7862" s="2"/>
      <c r="J7862"/>
      <c r="K7862"/>
      <c r="L7862"/>
      <c r="M7862"/>
      <c r="N7862"/>
      <c r="O7862"/>
      <c r="P7862"/>
      <c r="Q7862"/>
      <c r="R7862"/>
      <c r="S7862"/>
      <c r="T7862"/>
      <c r="U7862"/>
      <c r="V7862" s="2"/>
    </row>
    <row r="7863" spans="2:22" x14ac:dyDescent="0.2">
      <c r="B7863" s="2"/>
      <c r="C7863" s="2"/>
      <c r="D7863" s="2"/>
      <c r="E7863" s="2"/>
      <c r="F7863" s="2"/>
      <c r="G7863" s="3"/>
      <c r="H7863" s="3"/>
      <c r="I7863" s="2"/>
      <c r="J7863"/>
      <c r="K7863"/>
      <c r="L7863"/>
      <c r="M7863"/>
      <c r="N7863"/>
      <c r="O7863"/>
      <c r="P7863"/>
      <c r="Q7863"/>
      <c r="R7863"/>
      <c r="S7863"/>
      <c r="T7863"/>
      <c r="U7863"/>
      <c r="V7863" s="2"/>
    </row>
    <row r="7864" spans="2:22" x14ac:dyDescent="0.2">
      <c r="B7864" s="2"/>
      <c r="C7864" s="2"/>
      <c r="D7864" s="2"/>
      <c r="E7864" s="2"/>
      <c r="F7864" s="2"/>
      <c r="G7864" s="3"/>
      <c r="H7864" s="3"/>
      <c r="I7864" s="2"/>
      <c r="J7864"/>
      <c r="K7864"/>
      <c r="L7864"/>
      <c r="M7864"/>
      <c r="N7864"/>
      <c r="O7864"/>
      <c r="P7864"/>
      <c r="Q7864"/>
      <c r="R7864"/>
      <c r="S7864"/>
      <c r="T7864"/>
      <c r="U7864"/>
      <c r="V7864" s="2"/>
    </row>
    <row r="7865" spans="2:22" x14ac:dyDescent="0.2">
      <c r="B7865" s="2"/>
      <c r="C7865" s="2"/>
      <c r="D7865" s="2"/>
      <c r="E7865" s="2"/>
      <c r="F7865" s="2"/>
      <c r="G7865" s="3"/>
      <c r="H7865" s="3"/>
      <c r="I7865" s="2"/>
      <c r="J7865"/>
      <c r="K7865"/>
      <c r="L7865"/>
      <c r="M7865"/>
      <c r="N7865"/>
      <c r="O7865"/>
      <c r="P7865"/>
      <c r="Q7865"/>
      <c r="R7865"/>
      <c r="S7865"/>
      <c r="T7865"/>
      <c r="U7865"/>
      <c r="V7865" s="2"/>
    </row>
    <row r="7866" spans="2:22" x14ac:dyDescent="0.2">
      <c r="B7866" s="2"/>
      <c r="C7866" s="2"/>
      <c r="D7866" s="2"/>
      <c r="E7866" s="2"/>
      <c r="F7866" s="2"/>
      <c r="G7866" s="3"/>
      <c r="H7866" s="3"/>
      <c r="I7866" s="2"/>
      <c r="J7866"/>
      <c r="K7866"/>
      <c r="L7866"/>
      <c r="M7866"/>
      <c r="N7866"/>
      <c r="O7866"/>
      <c r="P7866"/>
      <c r="Q7866"/>
      <c r="R7866"/>
      <c r="S7866"/>
      <c r="T7866"/>
      <c r="U7866"/>
      <c r="V7866" s="2"/>
    </row>
    <row r="7867" spans="2:22" x14ac:dyDescent="0.2">
      <c r="B7867" s="2"/>
      <c r="C7867" s="2"/>
      <c r="D7867" s="2"/>
      <c r="E7867" s="2"/>
      <c r="F7867" s="2"/>
      <c r="G7867" s="3"/>
      <c r="H7867" s="3"/>
      <c r="I7867" s="2"/>
      <c r="J7867"/>
      <c r="K7867"/>
      <c r="L7867"/>
      <c r="M7867"/>
      <c r="N7867"/>
      <c r="O7867"/>
      <c r="P7867"/>
      <c r="Q7867"/>
      <c r="R7867"/>
      <c r="S7867"/>
      <c r="T7867"/>
      <c r="U7867"/>
      <c r="V7867" s="2"/>
    </row>
    <row r="7868" spans="2:22" x14ac:dyDescent="0.2">
      <c r="B7868" s="2"/>
      <c r="C7868" s="2"/>
      <c r="D7868" s="2"/>
      <c r="E7868" s="2"/>
      <c r="F7868" s="2"/>
      <c r="G7868" s="3"/>
      <c r="H7868" s="3"/>
      <c r="I7868" s="2"/>
      <c r="J7868"/>
      <c r="K7868"/>
      <c r="L7868"/>
      <c r="M7868"/>
      <c r="N7868"/>
      <c r="O7868"/>
      <c r="P7868"/>
      <c r="Q7868"/>
      <c r="R7868"/>
      <c r="S7868"/>
      <c r="T7868"/>
      <c r="U7868"/>
      <c r="V7868" s="2"/>
    </row>
    <row r="7869" spans="2:22" x14ac:dyDescent="0.2">
      <c r="B7869" s="2"/>
      <c r="C7869" s="2"/>
      <c r="D7869" s="2"/>
      <c r="E7869" s="2"/>
      <c r="F7869" s="2"/>
      <c r="G7869" s="3"/>
      <c r="H7869" s="3"/>
      <c r="I7869" s="2"/>
      <c r="J7869"/>
      <c r="K7869"/>
      <c r="L7869"/>
      <c r="M7869"/>
      <c r="N7869"/>
      <c r="O7869"/>
      <c r="P7869"/>
      <c r="Q7869"/>
      <c r="R7869"/>
      <c r="S7869"/>
      <c r="T7869"/>
      <c r="U7869"/>
      <c r="V7869" s="2"/>
    </row>
    <row r="7870" spans="2:22" x14ac:dyDescent="0.2">
      <c r="B7870" s="2"/>
      <c r="C7870" s="2"/>
      <c r="D7870" s="2"/>
      <c r="E7870" s="2"/>
      <c r="F7870" s="2"/>
      <c r="G7870" s="3"/>
      <c r="H7870" s="3"/>
      <c r="I7870" s="2"/>
      <c r="J7870"/>
      <c r="K7870"/>
      <c r="L7870"/>
      <c r="M7870"/>
      <c r="N7870"/>
      <c r="O7870"/>
      <c r="P7870"/>
      <c r="Q7870"/>
      <c r="R7870"/>
      <c r="S7870"/>
      <c r="T7870"/>
      <c r="U7870"/>
      <c r="V7870" s="2"/>
    </row>
    <row r="7871" spans="2:22" x14ac:dyDescent="0.2">
      <c r="B7871" s="2"/>
      <c r="C7871" s="2"/>
      <c r="D7871" s="2"/>
      <c r="E7871" s="2"/>
      <c r="F7871" s="2"/>
      <c r="G7871" s="3"/>
      <c r="H7871" s="3"/>
      <c r="I7871" s="2"/>
      <c r="J7871"/>
      <c r="K7871"/>
      <c r="L7871"/>
      <c r="M7871"/>
      <c r="N7871"/>
      <c r="O7871"/>
      <c r="P7871"/>
      <c r="Q7871"/>
      <c r="R7871"/>
      <c r="S7871"/>
      <c r="T7871"/>
      <c r="U7871"/>
      <c r="V7871" s="2"/>
    </row>
    <row r="7872" spans="2:22" x14ac:dyDescent="0.2">
      <c r="B7872" s="2"/>
      <c r="C7872" s="2"/>
      <c r="D7872" s="2"/>
      <c r="E7872" s="2"/>
      <c r="F7872" s="2"/>
      <c r="G7872" s="3"/>
      <c r="H7872" s="3"/>
      <c r="I7872" s="2"/>
      <c r="J7872"/>
      <c r="K7872"/>
      <c r="L7872"/>
      <c r="M7872"/>
      <c r="N7872"/>
      <c r="O7872"/>
      <c r="P7872"/>
      <c r="Q7872"/>
      <c r="R7872"/>
      <c r="S7872"/>
      <c r="T7872"/>
      <c r="U7872"/>
      <c r="V7872" s="2"/>
    </row>
    <row r="7873" spans="2:22" x14ac:dyDescent="0.2">
      <c r="B7873" s="2"/>
      <c r="C7873" s="2"/>
      <c r="D7873" s="2"/>
      <c r="E7873" s="2"/>
      <c r="F7873" s="2"/>
      <c r="G7873" s="3"/>
      <c r="H7873" s="3"/>
      <c r="I7873" s="2"/>
      <c r="J7873"/>
      <c r="K7873"/>
      <c r="L7873"/>
      <c r="M7873"/>
      <c r="N7873"/>
      <c r="O7873"/>
      <c r="P7873"/>
      <c r="Q7873"/>
      <c r="R7873"/>
      <c r="S7873"/>
      <c r="T7873"/>
      <c r="U7873"/>
      <c r="V7873" s="2"/>
    </row>
    <row r="7874" spans="2:22" x14ac:dyDescent="0.2">
      <c r="B7874" s="2"/>
      <c r="C7874" s="2"/>
      <c r="D7874" s="2"/>
      <c r="E7874" s="2"/>
      <c r="F7874" s="2"/>
      <c r="G7874" s="3"/>
      <c r="H7874" s="3"/>
      <c r="I7874" s="2"/>
      <c r="J7874"/>
      <c r="K7874"/>
      <c r="L7874"/>
      <c r="M7874"/>
      <c r="N7874"/>
      <c r="O7874"/>
      <c r="P7874"/>
      <c r="Q7874"/>
      <c r="R7874"/>
      <c r="S7874"/>
      <c r="T7874"/>
      <c r="U7874"/>
      <c r="V7874" s="2"/>
    </row>
    <row r="7875" spans="2:22" x14ac:dyDescent="0.2">
      <c r="B7875" s="2"/>
      <c r="C7875" s="2"/>
      <c r="D7875" s="2"/>
      <c r="E7875" s="2"/>
      <c r="F7875" s="2"/>
      <c r="G7875" s="3"/>
      <c r="H7875" s="3"/>
      <c r="I7875" s="2"/>
      <c r="J7875"/>
      <c r="K7875"/>
      <c r="L7875"/>
      <c r="M7875"/>
      <c r="N7875"/>
      <c r="O7875"/>
      <c r="P7875"/>
      <c r="Q7875"/>
      <c r="R7875"/>
      <c r="S7875"/>
      <c r="T7875"/>
      <c r="U7875"/>
      <c r="V7875" s="2"/>
    </row>
    <row r="7876" spans="2:22" x14ac:dyDescent="0.2">
      <c r="B7876" s="2"/>
      <c r="C7876" s="2"/>
      <c r="D7876" s="2"/>
      <c r="E7876" s="2"/>
      <c r="F7876" s="2"/>
      <c r="G7876" s="3"/>
      <c r="H7876" s="3"/>
      <c r="I7876" s="2"/>
      <c r="J7876"/>
      <c r="K7876"/>
      <c r="L7876"/>
      <c r="M7876"/>
      <c r="N7876"/>
      <c r="O7876"/>
      <c r="P7876"/>
      <c r="Q7876"/>
      <c r="R7876"/>
      <c r="S7876"/>
      <c r="T7876"/>
      <c r="U7876"/>
      <c r="V7876" s="2"/>
    </row>
    <row r="7877" spans="2:22" x14ac:dyDescent="0.2">
      <c r="B7877" s="2"/>
      <c r="C7877" s="2"/>
      <c r="D7877" s="2"/>
      <c r="E7877" s="2"/>
      <c r="F7877" s="2"/>
      <c r="G7877" s="3"/>
      <c r="H7877" s="3"/>
      <c r="I7877" s="2"/>
      <c r="J7877"/>
      <c r="K7877"/>
      <c r="L7877"/>
      <c r="M7877"/>
      <c r="N7877"/>
      <c r="O7877"/>
      <c r="P7877"/>
      <c r="Q7877"/>
      <c r="R7877"/>
      <c r="S7877"/>
      <c r="T7877"/>
      <c r="U7877"/>
      <c r="V7877" s="2"/>
    </row>
    <row r="7878" spans="2:22" x14ac:dyDescent="0.2">
      <c r="B7878" s="2"/>
      <c r="C7878" s="2"/>
      <c r="D7878" s="2"/>
      <c r="E7878" s="2"/>
      <c r="F7878" s="2"/>
      <c r="G7878" s="3"/>
      <c r="H7878" s="3"/>
      <c r="I7878" s="2"/>
      <c r="J7878"/>
      <c r="K7878"/>
      <c r="L7878"/>
      <c r="M7878"/>
      <c r="N7878"/>
      <c r="O7878"/>
      <c r="P7878"/>
      <c r="Q7878"/>
      <c r="R7878"/>
      <c r="S7878"/>
      <c r="T7878"/>
      <c r="U7878"/>
      <c r="V7878" s="2"/>
    </row>
    <row r="7879" spans="2:22" x14ac:dyDescent="0.2">
      <c r="B7879" s="2"/>
      <c r="C7879" s="2"/>
      <c r="D7879" s="2"/>
      <c r="E7879" s="2"/>
      <c r="F7879" s="2"/>
      <c r="G7879" s="3"/>
      <c r="H7879" s="3"/>
      <c r="I7879" s="2"/>
      <c r="J7879"/>
      <c r="K7879"/>
      <c r="L7879"/>
      <c r="M7879"/>
      <c r="N7879"/>
      <c r="O7879"/>
      <c r="P7879"/>
      <c r="Q7879"/>
      <c r="R7879"/>
      <c r="S7879"/>
      <c r="T7879"/>
      <c r="U7879"/>
      <c r="V7879" s="2"/>
    </row>
    <row r="7880" spans="2:22" x14ac:dyDescent="0.2">
      <c r="B7880" s="2"/>
      <c r="C7880" s="2"/>
      <c r="D7880" s="2"/>
      <c r="E7880" s="2"/>
      <c r="F7880" s="2"/>
      <c r="G7880" s="3"/>
      <c r="H7880" s="3"/>
      <c r="I7880" s="2"/>
      <c r="J7880"/>
      <c r="K7880"/>
      <c r="L7880"/>
      <c r="M7880"/>
      <c r="N7880"/>
      <c r="O7880"/>
      <c r="P7880"/>
      <c r="Q7880"/>
      <c r="R7880"/>
      <c r="S7880"/>
      <c r="T7880"/>
      <c r="U7880"/>
      <c r="V7880" s="2"/>
    </row>
    <row r="7881" spans="2:22" x14ac:dyDescent="0.2">
      <c r="B7881" s="2"/>
      <c r="C7881" s="2"/>
      <c r="D7881" s="2"/>
      <c r="E7881" s="2"/>
      <c r="F7881" s="2"/>
      <c r="G7881" s="3"/>
      <c r="H7881" s="3"/>
      <c r="I7881" s="2"/>
      <c r="J7881"/>
      <c r="K7881"/>
      <c r="L7881"/>
      <c r="M7881"/>
      <c r="N7881"/>
      <c r="O7881"/>
      <c r="P7881"/>
      <c r="Q7881"/>
      <c r="R7881"/>
      <c r="S7881"/>
      <c r="T7881"/>
      <c r="U7881"/>
      <c r="V7881" s="2"/>
    </row>
    <row r="7882" spans="2:22" x14ac:dyDescent="0.2">
      <c r="B7882" s="2"/>
      <c r="C7882" s="2"/>
      <c r="D7882" s="2"/>
      <c r="E7882" s="2"/>
      <c r="F7882" s="2"/>
      <c r="G7882" s="3"/>
      <c r="H7882" s="3"/>
      <c r="I7882" s="2"/>
      <c r="J7882"/>
      <c r="K7882"/>
      <c r="L7882"/>
      <c r="M7882"/>
      <c r="N7882"/>
      <c r="O7882"/>
      <c r="P7882"/>
      <c r="Q7882"/>
      <c r="R7882"/>
      <c r="S7882"/>
      <c r="T7882"/>
      <c r="U7882"/>
      <c r="V7882" s="2"/>
    </row>
    <row r="7883" spans="2:22" x14ac:dyDescent="0.2">
      <c r="B7883" s="2"/>
      <c r="C7883" s="2"/>
      <c r="D7883" s="2"/>
      <c r="E7883" s="2"/>
      <c r="F7883" s="2"/>
      <c r="G7883" s="3"/>
      <c r="H7883" s="3"/>
      <c r="I7883" s="2"/>
      <c r="J7883"/>
      <c r="K7883"/>
      <c r="L7883"/>
      <c r="M7883"/>
      <c r="N7883"/>
      <c r="O7883"/>
      <c r="P7883"/>
      <c r="Q7883"/>
      <c r="R7883"/>
      <c r="S7883"/>
      <c r="T7883"/>
      <c r="U7883"/>
      <c r="V7883" s="2"/>
    </row>
    <row r="7884" spans="2:22" x14ac:dyDescent="0.2">
      <c r="B7884" s="2"/>
      <c r="C7884" s="2"/>
      <c r="D7884" s="2"/>
      <c r="E7884" s="2"/>
      <c r="F7884" s="2"/>
      <c r="G7884" s="3"/>
      <c r="H7884" s="3"/>
      <c r="I7884" s="2"/>
      <c r="J7884"/>
      <c r="K7884"/>
      <c r="L7884"/>
      <c r="M7884"/>
      <c r="N7884"/>
      <c r="O7884"/>
      <c r="P7884"/>
      <c r="Q7884"/>
      <c r="R7884"/>
      <c r="S7884"/>
      <c r="T7884"/>
      <c r="U7884"/>
      <c r="V7884" s="2"/>
    </row>
    <row r="7885" spans="2:22" x14ac:dyDescent="0.2">
      <c r="B7885" s="2"/>
      <c r="C7885" s="2"/>
      <c r="D7885" s="2"/>
      <c r="E7885" s="2"/>
      <c r="F7885" s="2"/>
      <c r="G7885" s="3"/>
      <c r="H7885" s="3"/>
      <c r="I7885" s="2"/>
      <c r="J7885"/>
      <c r="K7885"/>
      <c r="L7885"/>
      <c r="M7885"/>
      <c r="N7885"/>
      <c r="O7885"/>
      <c r="P7885"/>
      <c r="Q7885"/>
      <c r="R7885"/>
      <c r="S7885"/>
      <c r="T7885"/>
      <c r="U7885"/>
      <c r="V7885" s="2"/>
    </row>
    <row r="7886" spans="2:22" x14ac:dyDescent="0.2">
      <c r="B7886" s="2"/>
      <c r="C7886" s="2"/>
      <c r="D7886" s="2"/>
      <c r="E7886" s="2"/>
      <c r="F7886" s="2"/>
      <c r="G7886" s="3"/>
      <c r="H7886" s="3"/>
      <c r="I7886" s="2"/>
      <c r="J7886"/>
      <c r="K7886"/>
      <c r="L7886"/>
      <c r="M7886"/>
      <c r="N7886"/>
      <c r="O7886"/>
      <c r="P7886"/>
      <c r="Q7886"/>
      <c r="R7886"/>
      <c r="S7886"/>
      <c r="T7886"/>
      <c r="U7886"/>
      <c r="V7886" s="2"/>
    </row>
    <row r="7887" spans="2:22" x14ac:dyDescent="0.2">
      <c r="B7887" s="2"/>
      <c r="C7887" s="2"/>
      <c r="D7887" s="2"/>
      <c r="E7887" s="2"/>
      <c r="F7887" s="2"/>
      <c r="G7887" s="3"/>
      <c r="H7887" s="3"/>
      <c r="I7887" s="2"/>
      <c r="J7887"/>
      <c r="K7887"/>
      <c r="L7887"/>
      <c r="M7887"/>
      <c r="N7887"/>
      <c r="O7887"/>
      <c r="P7887"/>
      <c r="Q7887"/>
      <c r="R7887"/>
      <c r="S7887"/>
      <c r="T7887"/>
      <c r="U7887"/>
      <c r="V7887" s="2"/>
    </row>
    <row r="7888" spans="2:22" x14ac:dyDescent="0.2">
      <c r="B7888" s="2"/>
      <c r="C7888" s="2"/>
      <c r="D7888" s="2"/>
      <c r="E7888" s="2"/>
      <c r="F7888" s="2"/>
      <c r="G7888" s="3"/>
      <c r="H7888" s="3"/>
      <c r="I7888" s="2"/>
      <c r="J7888"/>
      <c r="K7888"/>
      <c r="L7888"/>
      <c r="M7888"/>
      <c r="N7888"/>
      <c r="O7888"/>
      <c r="P7888"/>
      <c r="Q7888"/>
      <c r="R7888"/>
      <c r="S7888"/>
      <c r="T7888"/>
      <c r="U7888"/>
      <c r="V7888" s="2"/>
    </row>
    <row r="7889" spans="2:22" x14ac:dyDescent="0.2">
      <c r="B7889" s="2"/>
      <c r="C7889" s="2"/>
      <c r="D7889" s="2"/>
      <c r="E7889" s="2"/>
      <c r="F7889" s="2"/>
      <c r="G7889" s="3"/>
      <c r="H7889" s="3"/>
      <c r="I7889" s="2"/>
      <c r="J7889"/>
      <c r="K7889"/>
      <c r="L7889"/>
      <c r="M7889"/>
      <c r="N7889"/>
      <c r="O7889"/>
      <c r="P7889"/>
      <c r="Q7889"/>
      <c r="R7889"/>
      <c r="S7889"/>
      <c r="T7889"/>
      <c r="U7889"/>
      <c r="V7889" s="2"/>
    </row>
    <row r="7890" spans="2:22" x14ac:dyDescent="0.2">
      <c r="B7890" s="2"/>
      <c r="C7890" s="2"/>
      <c r="D7890" s="2"/>
      <c r="E7890" s="2"/>
      <c r="F7890" s="2"/>
      <c r="G7890" s="3"/>
      <c r="H7890" s="3"/>
      <c r="I7890" s="2"/>
      <c r="J7890"/>
      <c r="K7890"/>
      <c r="L7890"/>
      <c r="M7890"/>
      <c r="N7890"/>
      <c r="O7890"/>
      <c r="P7890"/>
      <c r="Q7890"/>
      <c r="R7890"/>
      <c r="S7890"/>
      <c r="T7890"/>
      <c r="U7890"/>
      <c r="V7890" s="2"/>
    </row>
    <row r="7891" spans="2:22" x14ac:dyDescent="0.2">
      <c r="B7891" s="2"/>
      <c r="C7891" s="2"/>
      <c r="D7891" s="2"/>
      <c r="E7891" s="2"/>
      <c r="F7891" s="2"/>
      <c r="G7891" s="3"/>
      <c r="H7891" s="3"/>
      <c r="I7891" s="2"/>
      <c r="J7891"/>
      <c r="K7891"/>
      <c r="L7891"/>
      <c r="M7891"/>
      <c r="N7891"/>
      <c r="O7891"/>
      <c r="P7891"/>
      <c r="Q7891"/>
      <c r="R7891"/>
      <c r="S7891"/>
      <c r="T7891"/>
      <c r="U7891"/>
      <c r="V7891" s="2"/>
    </row>
    <row r="7892" spans="2:22" x14ac:dyDescent="0.2">
      <c r="B7892" s="2"/>
      <c r="C7892" s="2"/>
      <c r="D7892" s="2"/>
      <c r="E7892" s="2"/>
      <c r="F7892" s="2"/>
      <c r="G7892" s="3"/>
      <c r="H7892" s="3"/>
      <c r="I7892" s="2"/>
      <c r="J7892"/>
      <c r="K7892"/>
      <c r="L7892"/>
      <c r="M7892"/>
      <c r="N7892"/>
      <c r="O7892"/>
      <c r="P7892"/>
      <c r="Q7892"/>
      <c r="R7892"/>
      <c r="S7892"/>
      <c r="T7892"/>
      <c r="U7892"/>
      <c r="V7892" s="2"/>
    </row>
    <row r="7893" spans="2:22" x14ac:dyDescent="0.2">
      <c r="B7893" s="2"/>
      <c r="C7893" s="2"/>
      <c r="D7893" s="2"/>
      <c r="E7893" s="2"/>
      <c r="F7893" s="2"/>
      <c r="G7893" s="3"/>
      <c r="H7893" s="3"/>
      <c r="I7893" s="2"/>
      <c r="J7893"/>
      <c r="K7893"/>
      <c r="L7893"/>
      <c r="M7893"/>
      <c r="N7893"/>
      <c r="O7893"/>
      <c r="P7893"/>
      <c r="Q7893"/>
      <c r="R7893"/>
      <c r="S7893"/>
      <c r="T7893"/>
      <c r="U7893"/>
      <c r="V7893" s="2"/>
    </row>
    <row r="7894" spans="2:22" x14ac:dyDescent="0.2">
      <c r="B7894" s="2"/>
      <c r="C7894" s="2"/>
      <c r="D7894" s="2"/>
      <c r="E7894" s="2"/>
      <c r="F7894" s="2"/>
      <c r="G7894" s="3"/>
      <c r="H7894" s="3"/>
      <c r="I7894" s="2"/>
      <c r="J7894"/>
      <c r="K7894"/>
      <c r="L7894"/>
      <c r="M7894"/>
      <c r="N7894"/>
      <c r="O7894"/>
      <c r="P7894"/>
      <c r="Q7894"/>
      <c r="R7894"/>
      <c r="S7894"/>
      <c r="T7894"/>
      <c r="U7894"/>
      <c r="V7894" s="2"/>
    </row>
    <row r="7895" spans="2:22" x14ac:dyDescent="0.2">
      <c r="B7895" s="2"/>
      <c r="C7895" s="2"/>
      <c r="D7895" s="2"/>
      <c r="E7895" s="2"/>
      <c r="F7895" s="2"/>
      <c r="G7895" s="3"/>
      <c r="H7895" s="3"/>
      <c r="I7895" s="2"/>
      <c r="J7895"/>
      <c r="K7895"/>
      <c r="L7895"/>
      <c r="M7895"/>
      <c r="N7895"/>
      <c r="O7895"/>
      <c r="P7895"/>
      <c r="Q7895"/>
      <c r="R7895"/>
      <c r="S7895"/>
      <c r="T7895"/>
      <c r="U7895"/>
      <c r="V7895" s="2"/>
    </row>
    <row r="7896" spans="2:22" x14ac:dyDescent="0.2">
      <c r="B7896" s="2"/>
      <c r="C7896" s="2"/>
      <c r="D7896" s="2"/>
      <c r="E7896" s="2"/>
      <c r="F7896" s="2"/>
      <c r="G7896" s="3"/>
      <c r="H7896" s="3"/>
      <c r="I7896" s="2"/>
      <c r="J7896"/>
      <c r="K7896"/>
      <c r="L7896"/>
      <c r="M7896"/>
      <c r="N7896"/>
      <c r="O7896"/>
      <c r="P7896"/>
      <c r="Q7896"/>
      <c r="R7896"/>
      <c r="S7896"/>
      <c r="T7896"/>
      <c r="U7896"/>
      <c r="V7896" s="2"/>
    </row>
    <row r="7897" spans="2:22" x14ac:dyDescent="0.2">
      <c r="B7897" s="2"/>
      <c r="C7897" s="2"/>
      <c r="D7897" s="2"/>
      <c r="E7897" s="2"/>
      <c r="F7897" s="2"/>
      <c r="G7897" s="3"/>
      <c r="H7897" s="3"/>
      <c r="I7897" s="2"/>
      <c r="J7897"/>
      <c r="K7897"/>
      <c r="L7897"/>
      <c r="M7897"/>
      <c r="N7897"/>
      <c r="O7897"/>
      <c r="P7897"/>
      <c r="Q7897"/>
      <c r="R7897"/>
      <c r="S7897"/>
      <c r="T7897"/>
      <c r="U7897"/>
      <c r="V7897" s="2"/>
    </row>
    <row r="7898" spans="2:22" x14ac:dyDescent="0.2">
      <c r="B7898" s="2"/>
      <c r="C7898" s="2"/>
      <c r="D7898" s="2"/>
      <c r="E7898" s="2"/>
      <c r="F7898" s="2"/>
      <c r="G7898" s="3"/>
      <c r="H7898" s="3"/>
      <c r="I7898" s="2"/>
      <c r="J7898"/>
      <c r="K7898"/>
      <c r="L7898"/>
      <c r="M7898"/>
      <c r="N7898"/>
      <c r="O7898"/>
      <c r="P7898"/>
      <c r="Q7898"/>
      <c r="R7898"/>
      <c r="S7898"/>
      <c r="T7898"/>
      <c r="U7898"/>
      <c r="V7898" s="2"/>
    </row>
    <row r="7899" spans="2:22" x14ac:dyDescent="0.2">
      <c r="B7899" s="2"/>
      <c r="C7899" s="2"/>
      <c r="D7899" s="2"/>
      <c r="E7899" s="2"/>
      <c r="F7899" s="2"/>
      <c r="G7899" s="3"/>
      <c r="H7899" s="3"/>
      <c r="I7899" s="2"/>
      <c r="J7899"/>
      <c r="K7899"/>
      <c r="L7899"/>
      <c r="M7899"/>
      <c r="N7899"/>
      <c r="O7899"/>
      <c r="P7899"/>
      <c r="Q7899"/>
      <c r="R7899"/>
      <c r="S7899"/>
      <c r="T7899"/>
      <c r="U7899"/>
      <c r="V7899" s="2"/>
    </row>
    <row r="7900" spans="2:22" x14ac:dyDescent="0.2">
      <c r="B7900" s="2"/>
      <c r="C7900" s="2"/>
      <c r="D7900" s="2"/>
      <c r="E7900" s="2"/>
      <c r="F7900" s="2"/>
      <c r="G7900" s="3"/>
      <c r="H7900" s="3"/>
      <c r="I7900" s="2"/>
      <c r="J7900"/>
      <c r="K7900"/>
      <c r="L7900"/>
      <c r="M7900"/>
      <c r="N7900"/>
      <c r="O7900"/>
      <c r="P7900"/>
      <c r="Q7900"/>
      <c r="R7900"/>
      <c r="S7900"/>
      <c r="T7900"/>
      <c r="U7900"/>
      <c r="V7900" s="2"/>
    </row>
    <row r="7901" spans="2:22" x14ac:dyDescent="0.2">
      <c r="B7901" s="2"/>
      <c r="C7901" s="2"/>
      <c r="D7901" s="2"/>
      <c r="E7901" s="2"/>
      <c r="F7901" s="2"/>
      <c r="G7901" s="3"/>
      <c r="H7901" s="3"/>
      <c r="I7901" s="2"/>
      <c r="J7901"/>
      <c r="K7901"/>
      <c r="L7901"/>
      <c r="M7901"/>
      <c r="N7901"/>
      <c r="O7901"/>
      <c r="P7901"/>
      <c r="Q7901"/>
      <c r="R7901"/>
      <c r="S7901"/>
      <c r="T7901"/>
      <c r="U7901"/>
      <c r="V7901" s="2"/>
    </row>
    <row r="7902" spans="2:22" x14ac:dyDescent="0.2">
      <c r="B7902" s="2"/>
      <c r="C7902" s="2"/>
      <c r="D7902" s="2"/>
      <c r="E7902" s="2"/>
      <c r="F7902" s="2"/>
      <c r="G7902" s="3"/>
      <c r="H7902" s="3"/>
      <c r="I7902" s="2"/>
      <c r="J7902"/>
      <c r="K7902"/>
      <c r="L7902"/>
      <c r="M7902"/>
      <c r="N7902"/>
      <c r="O7902"/>
      <c r="P7902"/>
      <c r="Q7902"/>
      <c r="R7902"/>
      <c r="S7902"/>
      <c r="T7902"/>
      <c r="U7902"/>
      <c r="V7902" s="2"/>
    </row>
    <row r="7903" spans="2:22" x14ac:dyDescent="0.2">
      <c r="B7903" s="2"/>
      <c r="C7903" s="2"/>
      <c r="D7903" s="2"/>
      <c r="E7903" s="2"/>
      <c r="F7903" s="2"/>
      <c r="G7903" s="3"/>
      <c r="H7903" s="3"/>
      <c r="I7903" s="2"/>
      <c r="J7903"/>
      <c r="K7903"/>
      <c r="L7903"/>
      <c r="M7903"/>
      <c r="N7903"/>
      <c r="O7903"/>
      <c r="P7903"/>
      <c r="Q7903"/>
      <c r="R7903"/>
      <c r="S7903"/>
      <c r="T7903"/>
      <c r="U7903"/>
      <c r="V7903" s="2"/>
    </row>
    <row r="7904" spans="2:22" x14ac:dyDescent="0.2">
      <c r="B7904" s="2"/>
      <c r="C7904" s="2"/>
      <c r="D7904" s="2"/>
      <c r="E7904" s="2"/>
      <c r="F7904" s="2"/>
      <c r="G7904" s="3"/>
      <c r="H7904" s="3"/>
      <c r="I7904" s="2"/>
      <c r="J7904"/>
      <c r="K7904"/>
      <c r="L7904"/>
      <c r="M7904"/>
      <c r="N7904"/>
      <c r="O7904"/>
      <c r="P7904"/>
      <c r="Q7904"/>
      <c r="R7904"/>
      <c r="S7904"/>
      <c r="T7904"/>
      <c r="U7904"/>
      <c r="V7904" s="2"/>
    </row>
    <row r="7905" spans="2:22" x14ac:dyDescent="0.2">
      <c r="B7905" s="2"/>
      <c r="C7905" s="2"/>
      <c r="D7905" s="2"/>
      <c r="E7905" s="2"/>
      <c r="F7905" s="2"/>
      <c r="G7905" s="3"/>
      <c r="H7905" s="3"/>
      <c r="I7905" s="2"/>
      <c r="J7905"/>
      <c r="K7905"/>
      <c r="L7905"/>
      <c r="M7905"/>
      <c r="N7905"/>
      <c r="O7905"/>
      <c r="P7905"/>
      <c r="Q7905"/>
      <c r="R7905"/>
      <c r="S7905"/>
      <c r="T7905"/>
      <c r="U7905"/>
      <c r="V7905" s="2"/>
    </row>
    <row r="7906" spans="2:22" x14ac:dyDescent="0.2">
      <c r="B7906" s="2"/>
      <c r="C7906" s="2"/>
      <c r="D7906" s="2"/>
      <c r="E7906" s="2"/>
      <c r="F7906" s="2"/>
      <c r="G7906" s="3"/>
      <c r="H7906" s="3"/>
      <c r="I7906" s="2"/>
      <c r="J7906"/>
      <c r="K7906"/>
      <c r="L7906"/>
      <c r="M7906"/>
      <c r="N7906"/>
      <c r="O7906"/>
      <c r="P7906"/>
      <c r="Q7906"/>
      <c r="R7906"/>
      <c r="S7906"/>
      <c r="T7906"/>
      <c r="U7906"/>
      <c r="V7906" s="2"/>
    </row>
    <row r="7907" spans="2:22" x14ac:dyDescent="0.2">
      <c r="B7907" s="2"/>
      <c r="C7907" s="2"/>
      <c r="D7907" s="2"/>
      <c r="E7907" s="2"/>
      <c r="F7907" s="2"/>
      <c r="G7907" s="3"/>
      <c r="H7907" s="3"/>
      <c r="I7907" s="2"/>
      <c r="J7907"/>
      <c r="K7907"/>
      <c r="L7907"/>
      <c r="M7907"/>
      <c r="N7907"/>
      <c r="O7907"/>
      <c r="P7907"/>
      <c r="Q7907"/>
      <c r="R7907"/>
      <c r="S7907"/>
      <c r="T7907"/>
      <c r="U7907"/>
      <c r="V7907" s="2"/>
    </row>
    <row r="7908" spans="2:22" x14ac:dyDescent="0.2">
      <c r="B7908" s="2"/>
      <c r="C7908" s="2"/>
      <c r="D7908" s="2"/>
      <c r="E7908" s="2"/>
      <c r="F7908" s="2"/>
      <c r="G7908" s="3"/>
      <c r="H7908" s="3"/>
      <c r="I7908" s="2"/>
      <c r="J7908"/>
      <c r="K7908"/>
      <c r="L7908"/>
      <c r="M7908"/>
      <c r="N7908"/>
      <c r="O7908"/>
      <c r="P7908"/>
      <c r="Q7908"/>
      <c r="R7908"/>
      <c r="S7908"/>
      <c r="T7908"/>
      <c r="U7908"/>
      <c r="V7908" s="2"/>
    </row>
    <row r="7909" spans="2:22" x14ac:dyDescent="0.2">
      <c r="B7909" s="2"/>
      <c r="C7909" s="2"/>
      <c r="D7909" s="2"/>
      <c r="E7909" s="2"/>
      <c r="F7909" s="2"/>
      <c r="G7909" s="3"/>
      <c r="H7909" s="3"/>
      <c r="I7909" s="2"/>
      <c r="J7909"/>
      <c r="K7909"/>
      <c r="L7909"/>
      <c r="M7909"/>
      <c r="N7909"/>
      <c r="O7909"/>
      <c r="P7909"/>
      <c r="Q7909"/>
      <c r="R7909"/>
      <c r="S7909"/>
      <c r="T7909"/>
      <c r="U7909"/>
      <c r="V7909" s="2"/>
    </row>
    <row r="7910" spans="2:22" x14ac:dyDescent="0.2">
      <c r="B7910" s="2"/>
      <c r="C7910" s="2"/>
      <c r="D7910" s="2"/>
      <c r="E7910" s="2"/>
      <c r="F7910" s="2"/>
      <c r="G7910" s="3"/>
      <c r="H7910" s="3"/>
      <c r="I7910" s="2"/>
      <c r="J7910"/>
      <c r="K7910"/>
      <c r="L7910"/>
      <c r="M7910"/>
      <c r="N7910"/>
      <c r="O7910"/>
      <c r="P7910"/>
      <c r="Q7910"/>
      <c r="R7910"/>
      <c r="S7910"/>
      <c r="T7910"/>
      <c r="U7910"/>
      <c r="V7910" s="2"/>
    </row>
    <row r="7911" spans="2:22" x14ac:dyDescent="0.2">
      <c r="B7911" s="2"/>
      <c r="C7911" s="2"/>
      <c r="D7911" s="2"/>
      <c r="E7911" s="2"/>
      <c r="F7911" s="2"/>
      <c r="G7911" s="3"/>
      <c r="H7911" s="3"/>
      <c r="I7911" s="2"/>
      <c r="J7911"/>
      <c r="K7911"/>
      <c r="L7911"/>
      <c r="M7911"/>
      <c r="N7911"/>
      <c r="O7911"/>
      <c r="P7911"/>
      <c r="Q7911"/>
      <c r="R7911"/>
      <c r="S7911"/>
      <c r="T7911"/>
      <c r="U7911"/>
      <c r="V7911" s="2"/>
    </row>
    <row r="7912" spans="2:22" x14ac:dyDescent="0.2">
      <c r="B7912" s="2"/>
      <c r="C7912" s="2"/>
      <c r="D7912" s="2"/>
      <c r="E7912" s="2"/>
      <c r="F7912" s="2"/>
      <c r="G7912" s="3"/>
      <c r="H7912" s="3"/>
      <c r="I7912" s="2"/>
      <c r="J7912"/>
      <c r="K7912"/>
      <c r="L7912"/>
      <c r="M7912"/>
      <c r="N7912"/>
      <c r="O7912"/>
      <c r="P7912"/>
      <c r="Q7912"/>
      <c r="R7912"/>
      <c r="S7912"/>
      <c r="T7912"/>
      <c r="U7912"/>
      <c r="V7912" s="2"/>
    </row>
    <row r="7913" spans="2:22" x14ac:dyDescent="0.2">
      <c r="B7913" s="2"/>
      <c r="C7913" s="2"/>
      <c r="D7913" s="2"/>
      <c r="E7913" s="2"/>
      <c r="F7913" s="2"/>
      <c r="G7913" s="3"/>
      <c r="H7913" s="3"/>
      <c r="I7913" s="2"/>
      <c r="J7913"/>
      <c r="K7913"/>
      <c r="L7913"/>
      <c r="M7913"/>
      <c r="N7913"/>
      <c r="O7913"/>
      <c r="P7913"/>
      <c r="Q7913"/>
      <c r="R7913"/>
      <c r="S7913"/>
      <c r="T7913"/>
      <c r="U7913"/>
      <c r="V7913" s="2"/>
    </row>
    <row r="7914" spans="2:22" x14ac:dyDescent="0.2">
      <c r="B7914" s="2"/>
      <c r="C7914" s="2"/>
      <c r="D7914" s="2"/>
      <c r="E7914" s="2"/>
      <c r="F7914" s="2"/>
      <c r="G7914" s="3"/>
      <c r="H7914" s="3"/>
      <c r="I7914" s="2"/>
      <c r="J7914"/>
      <c r="K7914"/>
      <c r="L7914"/>
      <c r="M7914"/>
      <c r="N7914"/>
      <c r="O7914"/>
      <c r="P7914"/>
      <c r="Q7914"/>
      <c r="R7914"/>
      <c r="S7914"/>
      <c r="T7914"/>
      <c r="U7914"/>
      <c r="V7914" s="2"/>
    </row>
    <row r="7915" spans="2:22" x14ac:dyDescent="0.2">
      <c r="B7915" s="2"/>
      <c r="C7915" s="2"/>
      <c r="D7915" s="2"/>
      <c r="E7915" s="2"/>
      <c r="F7915" s="2"/>
      <c r="G7915" s="3"/>
      <c r="H7915" s="3"/>
      <c r="I7915" s="2"/>
      <c r="J7915"/>
      <c r="K7915"/>
      <c r="L7915"/>
      <c r="M7915"/>
      <c r="N7915"/>
      <c r="O7915"/>
      <c r="P7915"/>
      <c r="Q7915"/>
      <c r="R7915"/>
      <c r="S7915"/>
      <c r="T7915"/>
      <c r="U7915"/>
      <c r="V7915" s="2"/>
    </row>
    <row r="7916" spans="2:22" x14ac:dyDescent="0.2">
      <c r="B7916" s="2"/>
      <c r="C7916" s="2"/>
      <c r="D7916" s="2"/>
      <c r="E7916" s="2"/>
      <c r="F7916" s="2"/>
      <c r="G7916" s="3"/>
      <c r="H7916" s="3"/>
      <c r="I7916" s="2"/>
      <c r="J7916"/>
      <c r="K7916"/>
      <c r="L7916"/>
      <c r="M7916"/>
      <c r="N7916"/>
      <c r="O7916"/>
      <c r="P7916"/>
      <c r="Q7916"/>
      <c r="R7916"/>
      <c r="S7916"/>
      <c r="T7916"/>
      <c r="U7916"/>
      <c r="V7916" s="2"/>
    </row>
    <row r="7917" spans="2:22" x14ac:dyDescent="0.2">
      <c r="B7917" s="2"/>
      <c r="C7917" s="2"/>
      <c r="D7917" s="2"/>
      <c r="E7917" s="2"/>
      <c r="F7917" s="2"/>
      <c r="G7917" s="3"/>
      <c r="H7917" s="3"/>
      <c r="I7917" s="2"/>
      <c r="J7917"/>
      <c r="K7917"/>
      <c r="L7917"/>
      <c r="M7917"/>
      <c r="N7917"/>
      <c r="O7917"/>
      <c r="P7917"/>
      <c r="Q7917"/>
      <c r="R7917"/>
      <c r="S7917"/>
      <c r="T7917"/>
      <c r="U7917"/>
      <c r="V7917" s="2"/>
    </row>
    <row r="7918" spans="2:22" x14ac:dyDescent="0.2">
      <c r="B7918" s="2"/>
      <c r="C7918" s="2"/>
      <c r="D7918" s="2"/>
      <c r="E7918" s="2"/>
      <c r="F7918" s="2"/>
      <c r="G7918" s="3"/>
      <c r="H7918" s="3"/>
      <c r="I7918" s="2"/>
      <c r="J7918"/>
      <c r="K7918"/>
      <c r="L7918"/>
      <c r="M7918"/>
      <c r="N7918"/>
      <c r="O7918"/>
      <c r="P7918"/>
      <c r="Q7918"/>
      <c r="R7918"/>
      <c r="S7918"/>
      <c r="T7918"/>
      <c r="U7918"/>
      <c r="V7918" s="2"/>
    </row>
    <row r="7919" spans="2:22" x14ac:dyDescent="0.2">
      <c r="B7919" s="2"/>
      <c r="C7919" s="2"/>
      <c r="D7919" s="2"/>
      <c r="E7919" s="2"/>
      <c r="F7919" s="2"/>
      <c r="G7919" s="3"/>
      <c r="H7919" s="3"/>
      <c r="I7919" s="2"/>
      <c r="J7919"/>
      <c r="K7919"/>
      <c r="L7919"/>
      <c r="M7919"/>
      <c r="N7919"/>
      <c r="O7919"/>
      <c r="P7919"/>
      <c r="Q7919"/>
      <c r="R7919"/>
      <c r="S7919"/>
      <c r="T7919"/>
      <c r="U7919"/>
      <c r="V7919" s="2"/>
    </row>
    <row r="7920" spans="2:22" x14ac:dyDescent="0.2">
      <c r="B7920" s="2"/>
      <c r="C7920" s="2"/>
      <c r="D7920" s="2"/>
      <c r="E7920" s="2"/>
      <c r="F7920" s="2"/>
      <c r="G7920" s="3"/>
      <c r="H7920" s="3"/>
      <c r="I7920" s="2"/>
      <c r="J7920"/>
      <c r="K7920"/>
      <c r="L7920"/>
      <c r="M7920"/>
      <c r="N7920"/>
      <c r="O7920"/>
      <c r="P7920"/>
      <c r="Q7920"/>
      <c r="R7920"/>
      <c r="S7920"/>
      <c r="T7920"/>
      <c r="U7920"/>
      <c r="V7920" s="2"/>
    </row>
    <row r="7921" spans="2:22" x14ac:dyDescent="0.2">
      <c r="B7921" s="2"/>
      <c r="C7921" s="2"/>
      <c r="D7921" s="2"/>
      <c r="E7921" s="2"/>
      <c r="F7921" s="2"/>
      <c r="G7921" s="3"/>
      <c r="H7921" s="3"/>
      <c r="I7921" s="2"/>
      <c r="J7921"/>
      <c r="K7921"/>
      <c r="L7921"/>
      <c r="M7921"/>
      <c r="N7921"/>
      <c r="O7921"/>
      <c r="P7921"/>
      <c r="Q7921"/>
      <c r="R7921"/>
      <c r="S7921"/>
      <c r="T7921"/>
      <c r="U7921"/>
      <c r="V7921" s="2"/>
    </row>
    <row r="7922" spans="2:22" x14ac:dyDescent="0.2">
      <c r="B7922" s="2"/>
      <c r="C7922" s="2"/>
      <c r="D7922" s="2"/>
      <c r="E7922" s="2"/>
      <c r="F7922" s="2"/>
      <c r="G7922" s="3"/>
      <c r="H7922" s="3"/>
      <c r="I7922" s="2"/>
      <c r="J7922"/>
      <c r="K7922"/>
      <c r="L7922"/>
      <c r="M7922"/>
      <c r="N7922"/>
      <c r="O7922"/>
      <c r="P7922"/>
      <c r="Q7922"/>
      <c r="R7922"/>
      <c r="S7922"/>
      <c r="T7922"/>
      <c r="U7922"/>
      <c r="V7922" s="2"/>
    </row>
    <row r="7923" spans="2:22" x14ac:dyDescent="0.2">
      <c r="B7923" s="2"/>
      <c r="C7923" s="2"/>
      <c r="D7923" s="2"/>
      <c r="E7923" s="2"/>
      <c r="F7923" s="2"/>
      <c r="G7923" s="3"/>
      <c r="H7923" s="3"/>
      <c r="I7923" s="2"/>
      <c r="J7923"/>
      <c r="K7923"/>
      <c r="L7923"/>
      <c r="M7923"/>
      <c r="N7923"/>
      <c r="O7923"/>
      <c r="P7923"/>
      <c r="Q7923"/>
      <c r="R7923"/>
      <c r="S7923"/>
      <c r="T7923"/>
      <c r="U7923"/>
      <c r="V7923" s="2"/>
    </row>
    <row r="7924" spans="2:22" x14ac:dyDescent="0.2">
      <c r="B7924" s="2"/>
      <c r="C7924" s="2"/>
      <c r="D7924" s="2"/>
      <c r="E7924" s="2"/>
      <c r="F7924" s="2"/>
      <c r="G7924" s="3"/>
      <c r="H7924" s="3"/>
      <c r="I7924" s="2"/>
      <c r="J7924"/>
      <c r="K7924"/>
      <c r="L7924"/>
      <c r="M7924"/>
      <c r="N7924"/>
      <c r="O7924"/>
      <c r="P7924"/>
      <c r="Q7924"/>
      <c r="R7924"/>
      <c r="S7924"/>
      <c r="T7924"/>
      <c r="U7924"/>
      <c r="V7924" s="2"/>
    </row>
    <row r="7925" spans="2:22" x14ac:dyDescent="0.2">
      <c r="B7925" s="2"/>
      <c r="C7925" s="2"/>
      <c r="D7925" s="2"/>
      <c r="E7925" s="2"/>
      <c r="F7925" s="2"/>
      <c r="G7925" s="3"/>
      <c r="H7925" s="3"/>
      <c r="I7925" s="2"/>
      <c r="J7925"/>
      <c r="K7925"/>
      <c r="L7925"/>
      <c r="M7925"/>
      <c r="N7925"/>
      <c r="O7925"/>
      <c r="P7925"/>
      <c r="Q7925"/>
      <c r="R7925"/>
      <c r="S7925"/>
      <c r="T7925"/>
      <c r="U7925"/>
      <c r="V7925" s="2"/>
    </row>
    <row r="7926" spans="2:22" x14ac:dyDescent="0.2">
      <c r="B7926" s="2"/>
      <c r="C7926" s="2"/>
      <c r="D7926" s="2"/>
      <c r="E7926" s="2"/>
      <c r="F7926" s="2"/>
      <c r="G7926" s="3"/>
      <c r="H7926" s="3"/>
      <c r="I7926" s="2"/>
      <c r="J7926"/>
      <c r="K7926"/>
      <c r="L7926"/>
      <c r="M7926"/>
      <c r="N7926"/>
      <c r="O7926"/>
      <c r="P7926"/>
      <c r="Q7926"/>
      <c r="R7926"/>
      <c r="S7926"/>
      <c r="T7926"/>
      <c r="U7926"/>
      <c r="V7926" s="2"/>
    </row>
    <row r="7927" spans="2:22" x14ac:dyDescent="0.2">
      <c r="B7927" s="2"/>
      <c r="C7927" s="2"/>
      <c r="D7927" s="2"/>
      <c r="E7927" s="2"/>
      <c r="F7927" s="2"/>
      <c r="G7927" s="3"/>
      <c r="H7927" s="3"/>
      <c r="I7927" s="2"/>
      <c r="J7927"/>
      <c r="K7927"/>
      <c r="L7927"/>
      <c r="M7927"/>
      <c r="N7927"/>
      <c r="O7927"/>
      <c r="P7927"/>
      <c r="Q7927"/>
      <c r="R7927"/>
      <c r="S7927"/>
      <c r="T7927"/>
      <c r="U7927"/>
      <c r="V7927" s="2"/>
    </row>
    <row r="7928" spans="2:22" x14ac:dyDescent="0.2">
      <c r="B7928" s="2"/>
      <c r="C7928" s="2"/>
      <c r="D7928" s="2"/>
      <c r="E7928" s="2"/>
      <c r="F7928" s="2"/>
      <c r="G7928" s="3"/>
      <c r="H7928" s="3"/>
      <c r="I7928" s="2"/>
      <c r="J7928"/>
      <c r="K7928"/>
      <c r="L7928"/>
      <c r="M7928"/>
      <c r="N7928"/>
      <c r="O7928"/>
      <c r="P7928"/>
      <c r="Q7928"/>
      <c r="R7928"/>
      <c r="S7928"/>
      <c r="T7928"/>
      <c r="U7928"/>
      <c r="V7928" s="2"/>
    </row>
    <row r="7929" spans="2:22" x14ac:dyDescent="0.2">
      <c r="B7929" s="2"/>
      <c r="C7929" s="2"/>
      <c r="D7929" s="2"/>
      <c r="E7929" s="2"/>
      <c r="F7929" s="2"/>
      <c r="G7929" s="3"/>
      <c r="H7929" s="3"/>
      <c r="I7929" s="2"/>
      <c r="J7929"/>
      <c r="K7929"/>
      <c r="L7929"/>
      <c r="M7929"/>
      <c r="N7929"/>
      <c r="O7929"/>
      <c r="P7929"/>
      <c r="Q7929"/>
      <c r="R7929"/>
      <c r="S7929"/>
      <c r="T7929"/>
      <c r="U7929"/>
      <c r="V7929" s="2"/>
    </row>
    <row r="7930" spans="2:22" x14ac:dyDescent="0.2">
      <c r="B7930" s="2"/>
      <c r="C7930" s="2"/>
      <c r="D7930" s="2"/>
      <c r="E7930" s="2"/>
      <c r="F7930" s="2"/>
      <c r="G7930" s="3"/>
      <c r="H7930" s="3"/>
      <c r="I7930" s="2"/>
      <c r="J7930"/>
      <c r="K7930"/>
      <c r="L7930"/>
      <c r="M7930"/>
      <c r="N7930"/>
      <c r="O7930"/>
      <c r="P7930"/>
      <c r="Q7930"/>
      <c r="R7930"/>
      <c r="S7930"/>
      <c r="T7930"/>
      <c r="U7930"/>
      <c r="V7930" s="2"/>
    </row>
    <row r="7931" spans="2:22" x14ac:dyDescent="0.2">
      <c r="B7931" s="2"/>
      <c r="C7931" s="2"/>
      <c r="D7931" s="2"/>
      <c r="E7931" s="2"/>
      <c r="F7931" s="2"/>
      <c r="G7931" s="3"/>
      <c r="H7931" s="3"/>
      <c r="I7931" s="2"/>
      <c r="J7931"/>
      <c r="K7931"/>
      <c r="L7931"/>
      <c r="M7931"/>
      <c r="N7931"/>
      <c r="O7931"/>
      <c r="P7931"/>
      <c r="Q7931"/>
      <c r="R7931"/>
      <c r="S7931"/>
      <c r="T7931"/>
      <c r="U7931"/>
      <c r="V7931" s="2"/>
    </row>
    <row r="7932" spans="2:22" x14ac:dyDescent="0.2">
      <c r="B7932" s="2"/>
      <c r="C7932" s="2"/>
      <c r="D7932" s="2"/>
      <c r="E7932" s="2"/>
      <c r="F7932" s="2"/>
      <c r="G7932" s="3"/>
      <c r="H7932" s="3"/>
      <c r="I7932" s="2"/>
      <c r="J7932"/>
      <c r="K7932"/>
      <c r="L7932"/>
      <c r="M7932"/>
      <c r="N7932"/>
      <c r="O7932"/>
      <c r="P7932"/>
      <c r="Q7932"/>
      <c r="R7932"/>
      <c r="S7932"/>
      <c r="T7932"/>
      <c r="U7932"/>
      <c r="V7932" s="2"/>
    </row>
    <row r="7933" spans="2:22" x14ac:dyDescent="0.2">
      <c r="B7933" s="2"/>
      <c r="C7933" s="2"/>
      <c r="D7933" s="2"/>
      <c r="E7933" s="2"/>
      <c r="F7933" s="2"/>
      <c r="G7933" s="3"/>
      <c r="H7933" s="3"/>
      <c r="I7933" s="2"/>
      <c r="J7933"/>
      <c r="K7933"/>
      <c r="L7933"/>
      <c r="M7933"/>
      <c r="N7933"/>
      <c r="O7933"/>
      <c r="P7933"/>
      <c r="Q7933"/>
      <c r="R7933"/>
      <c r="S7933"/>
      <c r="T7933"/>
      <c r="U7933"/>
      <c r="V7933" s="2"/>
    </row>
    <row r="7934" spans="2:22" x14ac:dyDescent="0.2">
      <c r="B7934" s="2"/>
      <c r="C7934" s="2"/>
      <c r="D7934" s="2"/>
      <c r="E7934" s="2"/>
      <c r="F7934" s="2"/>
      <c r="G7934" s="3"/>
      <c r="H7934" s="3"/>
      <c r="I7934" s="2"/>
      <c r="J7934"/>
      <c r="K7934"/>
      <c r="L7934"/>
      <c r="M7934"/>
      <c r="N7934"/>
      <c r="O7934"/>
      <c r="P7934"/>
      <c r="Q7934"/>
      <c r="R7934"/>
      <c r="S7934"/>
      <c r="T7934"/>
      <c r="U7934"/>
      <c r="V7934" s="2"/>
    </row>
    <row r="7935" spans="2:22" x14ac:dyDescent="0.2">
      <c r="B7935" s="2"/>
      <c r="C7935" s="2"/>
      <c r="D7935" s="2"/>
      <c r="E7935" s="2"/>
      <c r="F7935" s="2"/>
      <c r="G7935" s="3"/>
      <c r="H7935" s="3"/>
      <c r="I7935" s="2"/>
      <c r="J7935"/>
      <c r="K7935"/>
      <c r="L7935"/>
      <c r="M7935"/>
      <c r="N7935"/>
      <c r="O7935"/>
      <c r="P7935"/>
      <c r="Q7935"/>
      <c r="R7935"/>
      <c r="S7935"/>
      <c r="T7935"/>
      <c r="U7935"/>
      <c r="V7935" s="2"/>
    </row>
    <row r="7936" spans="2:22" x14ac:dyDescent="0.2">
      <c r="B7936" s="2"/>
      <c r="C7936" s="2"/>
      <c r="D7936" s="2"/>
      <c r="E7936" s="2"/>
      <c r="F7936" s="2"/>
      <c r="G7936" s="3"/>
      <c r="H7936" s="3"/>
      <c r="I7936" s="2"/>
      <c r="J7936"/>
      <c r="K7936"/>
      <c r="L7936"/>
      <c r="M7936"/>
      <c r="N7936"/>
      <c r="O7936"/>
      <c r="P7936"/>
      <c r="Q7936"/>
      <c r="R7936"/>
      <c r="S7936"/>
      <c r="T7936"/>
      <c r="U7936"/>
      <c r="V7936" s="2"/>
    </row>
    <row r="7937" spans="2:22" x14ac:dyDescent="0.2">
      <c r="B7937" s="2"/>
      <c r="C7937" s="2"/>
      <c r="D7937" s="2"/>
      <c r="E7937" s="2"/>
      <c r="F7937" s="2"/>
      <c r="G7937" s="3"/>
      <c r="H7937" s="3"/>
      <c r="I7937" s="2"/>
      <c r="J7937"/>
      <c r="K7937"/>
      <c r="L7937"/>
      <c r="M7937"/>
      <c r="N7937"/>
      <c r="O7937"/>
      <c r="P7937"/>
      <c r="Q7937"/>
      <c r="R7937"/>
      <c r="S7937"/>
      <c r="T7937"/>
      <c r="U7937"/>
      <c r="V7937" s="2"/>
    </row>
    <row r="7938" spans="2:22" x14ac:dyDescent="0.2">
      <c r="B7938" s="2"/>
      <c r="C7938" s="2"/>
      <c r="D7938" s="2"/>
      <c r="E7938" s="2"/>
      <c r="F7938" s="2"/>
      <c r="G7938" s="3"/>
      <c r="H7938" s="3"/>
      <c r="I7938" s="2"/>
      <c r="J7938"/>
      <c r="K7938"/>
      <c r="L7938"/>
      <c r="M7938"/>
      <c r="N7938"/>
      <c r="O7938"/>
      <c r="P7938"/>
      <c r="Q7938"/>
      <c r="R7938"/>
      <c r="S7938"/>
      <c r="T7938"/>
      <c r="U7938"/>
      <c r="V7938" s="2"/>
    </row>
    <row r="7939" spans="2:22" x14ac:dyDescent="0.2">
      <c r="B7939" s="2"/>
      <c r="C7939" s="2"/>
      <c r="D7939" s="2"/>
      <c r="E7939" s="2"/>
      <c r="F7939" s="2"/>
      <c r="G7939" s="3"/>
      <c r="H7939" s="3"/>
      <c r="I7939" s="2"/>
      <c r="J7939"/>
      <c r="K7939"/>
      <c r="L7939"/>
      <c r="M7939"/>
      <c r="N7939"/>
      <c r="O7939"/>
      <c r="P7939"/>
      <c r="Q7939"/>
      <c r="R7939"/>
      <c r="S7939"/>
      <c r="T7939"/>
      <c r="U7939"/>
      <c r="V7939" s="2"/>
    </row>
    <row r="7940" spans="2:22" x14ac:dyDescent="0.2">
      <c r="B7940" s="2"/>
      <c r="C7940" s="2"/>
      <c r="D7940" s="2"/>
      <c r="E7940" s="2"/>
      <c r="F7940" s="2"/>
      <c r="G7940" s="3"/>
      <c r="H7940" s="3"/>
      <c r="I7940" s="2"/>
      <c r="J7940"/>
      <c r="K7940"/>
      <c r="L7940"/>
      <c r="M7940"/>
      <c r="N7940"/>
      <c r="O7940"/>
      <c r="P7940"/>
      <c r="Q7940"/>
      <c r="R7940"/>
      <c r="S7940"/>
      <c r="T7940"/>
      <c r="U7940"/>
      <c r="V7940" s="2"/>
    </row>
    <row r="7941" spans="2:22" x14ac:dyDescent="0.2">
      <c r="B7941" s="2"/>
      <c r="C7941" s="2"/>
      <c r="D7941" s="2"/>
      <c r="E7941" s="2"/>
      <c r="F7941" s="2"/>
      <c r="G7941" s="3"/>
      <c r="H7941" s="3"/>
      <c r="I7941" s="2"/>
      <c r="J7941"/>
      <c r="K7941"/>
      <c r="L7941"/>
      <c r="M7941"/>
      <c r="N7941"/>
      <c r="O7941"/>
      <c r="P7941"/>
      <c r="Q7941"/>
      <c r="R7941"/>
      <c r="S7941"/>
      <c r="T7941"/>
      <c r="U7941"/>
      <c r="V7941" s="2"/>
    </row>
    <row r="7942" spans="2:22" x14ac:dyDescent="0.2">
      <c r="B7942" s="2"/>
      <c r="C7942" s="2"/>
      <c r="D7942" s="2"/>
      <c r="E7942" s="2"/>
      <c r="F7942" s="2"/>
      <c r="G7942" s="3"/>
      <c r="H7942" s="3"/>
      <c r="I7942" s="2"/>
      <c r="J7942"/>
      <c r="K7942"/>
      <c r="L7942"/>
      <c r="M7942"/>
      <c r="N7942"/>
      <c r="O7942"/>
      <c r="P7942"/>
      <c r="Q7942"/>
      <c r="R7942"/>
      <c r="S7942"/>
      <c r="T7942"/>
      <c r="U7942"/>
      <c r="V7942" s="2"/>
    </row>
    <row r="7943" spans="2:22" x14ac:dyDescent="0.2">
      <c r="B7943" s="2"/>
      <c r="C7943" s="2"/>
      <c r="D7943" s="2"/>
      <c r="E7943" s="2"/>
      <c r="F7943" s="2"/>
      <c r="G7943" s="3"/>
      <c r="H7943" s="3"/>
      <c r="I7943" s="2"/>
      <c r="J7943"/>
      <c r="K7943"/>
      <c r="L7943"/>
      <c r="M7943"/>
      <c r="N7943"/>
      <c r="O7943"/>
      <c r="P7943"/>
      <c r="Q7943"/>
      <c r="R7943"/>
      <c r="S7943"/>
      <c r="T7943"/>
      <c r="U7943"/>
      <c r="V7943" s="2"/>
    </row>
    <row r="7944" spans="2:22" x14ac:dyDescent="0.2">
      <c r="B7944" s="2"/>
      <c r="C7944" s="2"/>
      <c r="D7944" s="2"/>
      <c r="E7944" s="2"/>
      <c r="F7944" s="2"/>
      <c r="G7944" s="3"/>
      <c r="H7944" s="3"/>
      <c r="I7944" s="2"/>
      <c r="J7944"/>
      <c r="K7944"/>
      <c r="L7944"/>
      <c r="M7944"/>
      <c r="N7944"/>
      <c r="O7944"/>
      <c r="P7944"/>
      <c r="Q7944"/>
      <c r="R7944"/>
      <c r="S7944"/>
      <c r="T7944"/>
      <c r="U7944"/>
      <c r="V7944" s="2"/>
    </row>
    <row r="7945" spans="2:22" x14ac:dyDescent="0.2">
      <c r="B7945" s="2"/>
      <c r="C7945" s="2"/>
      <c r="D7945" s="2"/>
      <c r="E7945" s="2"/>
      <c r="F7945" s="2"/>
      <c r="G7945" s="3"/>
      <c r="H7945" s="3"/>
      <c r="I7945" s="2"/>
      <c r="J7945"/>
      <c r="K7945"/>
      <c r="L7945"/>
      <c r="M7945"/>
      <c r="N7945"/>
      <c r="O7945"/>
      <c r="P7945"/>
      <c r="Q7945"/>
      <c r="R7945"/>
      <c r="S7945"/>
      <c r="T7945"/>
      <c r="U7945"/>
      <c r="V7945" s="2"/>
    </row>
    <row r="7946" spans="2:22" x14ac:dyDescent="0.2">
      <c r="B7946" s="2"/>
      <c r="C7946" s="2"/>
      <c r="D7946" s="2"/>
      <c r="E7946" s="2"/>
      <c r="F7946" s="2"/>
      <c r="G7946" s="3"/>
      <c r="H7946" s="3"/>
      <c r="I7946" s="2"/>
      <c r="J7946"/>
      <c r="K7946"/>
      <c r="L7946"/>
      <c r="M7946"/>
      <c r="N7946"/>
      <c r="O7946"/>
      <c r="P7946"/>
      <c r="Q7946"/>
      <c r="R7946"/>
      <c r="S7946"/>
      <c r="T7946"/>
      <c r="U7946"/>
      <c r="V7946" s="2"/>
    </row>
    <row r="7947" spans="2:22" x14ac:dyDescent="0.2">
      <c r="B7947" s="2"/>
      <c r="C7947" s="2"/>
      <c r="D7947" s="2"/>
      <c r="E7947" s="2"/>
      <c r="F7947" s="2"/>
      <c r="G7947" s="3"/>
      <c r="H7947" s="3"/>
      <c r="I7947" s="2"/>
      <c r="J7947"/>
      <c r="K7947"/>
      <c r="L7947"/>
      <c r="M7947"/>
      <c r="N7947"/>
      <c r="O7947"/>
      <c r="P7947"/>
      <c r="Q7947"/>
      <c r="R7947"/>
      <c r="S7947"/>
      <c r="T7947"/>
      <c r="U7947"/>
      <c r="V7947" s="2"/>
    </row>
    <row r="7948" spans="2:22" x14ac:dyDescent="0.2">
      <c r="B7948" s="2"/>
      <c r="C7948" s="2"/>
      <c r="D7948" s="2"/>
      <c r="E7948" s="2"/>
      <c r="F7948" s="2"/>
      <c r="G7948" s="3"/>
      <c r="H7948" s="3"/>
      <c r="I7948" s="2"/>
      <c r="J7948"/>
      <c r="K7948"/>
      <c r="L7948"/>
      <c r="M7948"/>
      <c r="N7948"/>
      <c r="O7948"/>
      <c r="P7948"/>
      <c r="Q7948"/>
      <c r="R7948"/>
      <c r="S7948"/>
      <c r="T7948"/>
      <c r="U7948"/>
      <c r="V7948" s="2"/>
    </row>
    <row r="7949" spans="2:22" x14ac:dyDescent="0.2">
      <c r="B7949" s="2"/>
      <c r="C7949" s="2"/>
      <c r="D7949" s="2"/>
      <c r="E7949" s="2"/>
      <c r="F7949" s="2"/>
      <c r="G7949" s="3"/>
      <c r="H7949" s="3"/>
      <c r="I7949" s="2"/>
      <c r="J7949"/>
      <c r="K7949"/>
      <c r="L7949"/>
      <c r="M7949"/>
      <c r="N7949"/>
      <c r="O7949"/>
      <c r="P7949"/>
      <c r="Q7949"/>
      <c r="R7949"/>
      <c r="S7949"/>
      <c r="T7949"/>
      <c r="U7949"/>
      <c r="V7949" s="2"/>
    </row>
    <row r="7950" spans="2:22" x14ac:dyDescent="0.2">
      <c r="B7950" s="2"/>
      <c r="C7950" s="2"/>
      <c r="D7950" s="2"/>
      <c r="E7950" s="2"/>
      <c r="F7950" s="2"/>
      <c r="G7950" s="3"/>
      <c r="H7950" s="3"/>
      <c r="I7950" s="2"/>
      <c r="J7950"/>
      <c r="K7950"/>
      <c r="L7950"/>
      <c r="M7950"/>
      <c r="N7950"/>
      <c r="O7950"/>
      <c r="P7950"/>
      <c r="Q7950"/>
      <c r="R7950"/>
      <c r="S7950"/>
      <c r="T7950"/>
      <c r="U7950"/>
      <c r="V7950" s="2"/>
    </row>
    <row r="7951" spans="2:22" x14ac:dyDescent="0.2">
      <c r="B7951" s="2"/>
      <c r="C7951" s="2"/>
      <c r="D7951" s="2"/>
      <c r="E7951" s="2"/>
      <c r="F7951" s="2"/>
      <c r="G7951" s="3"/>
      <c r="H7951" s="3"/>
      <c r="I7951" s="2"/>
      <c r="J7951"/>
      <c r="K7951"/>
      <c r="L7951"/>
      <c r="M7951"/>
      <c r="N7951"/>
      <c r="O7951"/>
      <c r="P7951"/>
      <c r="Q7951"/>
      <c r="R7951"/>
      <c r="S7951"/>
      <c r="T7951"/>
      <c r="U7951"/>
      <c r="V7951" s="2"/>
    </row>
    <row r="7952" spans="2:22" x14ac:dyDescent="0.2">
      <c r="B7952" s="2"/>
      <c r="C7952" s="2"/>
      <c r="D7952" s="2"/>
      <c r="E7952" s="2"/>
      <c r="F7952" s="2"/>
      <c r="G7952" s="3"/>
      <c r="H7952" s="3"/>
      <c r="I7952" s="2"/>
      <c r="J7952"/>
      <c r="K7952"/>
      <c r="L7952"/>
      <c r="M7952"/>
      <c r="N7952"/>
      <c r="O7952"/>
      <c r="P7952"/>
      <c r="Q7952"/>
      <c r="R7952"/>
      <c r="S7952"/>
      <c r="T7952"/>
      <c r="U7952"/>
      <c r="V7952" s="2"/>
    </row>
    <row r="7953" spans="2:22" x14ac:dyDescent="0.2">
      <c r="B7953" s="2"/>
      <c r="C7953" s="2"/>
      <c r="D7953" s="2"/>
      <c r="E7953" s="2"/>
      <c r="F7953" s="2"/>
      <c r="G7953" s="3"/>
      <c r="H7953" s="3"/>
      <c r="I7953" s="2"/>
      <c r="J7953"/>
      <c r="K7953"/>
      <c r="L7953"/>
      <c r="M7953"/>
      <c r="N7953"/>
      <c r="O7953"/>
      <c r="P7953"/>
      <c r="Q7953"/>
      <c r="R7953"/>
      <c r="S7953"/>
      <c r="T7953"/>
      <c r="U7953"/>
      <c r="V7953" s="2"/>
    </row>
    <row r="7954" spans="2:22" x14ac:dyDescent="0.2">
      <c r="B7954" s="2"/>
      <c r="C7954" s="2"/>
      <c r="D7954" s="2"/>
      <c r="E7954" s="2"/>
      <c r="F7954" s="2"/>
      <c r="G7954" s="3"/>
      <c r="H7954" s="3"/>
      <c r="I7954" s="2"/>
      <c r="J7954"/>
      <c r="K7954"/>
      <c r="L7954"/>
      <c r="M7954"/>
      <c r="N7954"/>
      <c r="O7954"/>
      <c r="P7954"/>
      <c r="Q7954"/>
      <c r="R7954"/>
      <c r="S7954"/>
      <c r="T7954"/>
      <c r="U7954"/>
      <c r="V7954" s="2"/>
    </row>
    <row r="7955" spans="2:22" x14ac:dyDescent="0.2">
      <c r="B7955" s="2"/>
      <c r="C7955" s="2"/>
      <c r="D7955" s="2"/>
      <c r="E7955" s="2"/>
      <c r="F7955" s="2"/>
      <c r="G7955" s="3"/>
      <c r="H7955" s="3"/>
      <c r="I7955" s="2"/>
      <c r="J7955"/>
      <c r="K7955"/>
      <c r="L7955"/>
      <c r="M7955"/>
      <c r="N7955"/>
      <c r="O7955"/>
      <c r="P7955"/>
      <c r="Q7955"/>
      <c r="R7955"/>
      <c r="S7955"/>
      <c r="T7955"/>
      <c r="U7955"/>
      <c r="V7955" s="2"/>
    </row>
    <row r="7956" spans="2:22" x14ac:dyDescent="0.2">
      <c r="B7956" s="2"/>
      <c r="C7956" s="2"/>
      <c r="D7956" s="2"/>
      <c r="E7956" s="2"/>
      <c r="F7956" s="2"/>
      <c r="G7956" s="3"/>
      <c r="H7956" s="3"/>
      <c r="I7956" s="2"/>
      <c r="J7956"/>
      <c r="K7956"/>
      <c r="L7956"/>
      <c r="M7956"/>
      <c r="N7956"/>
      <c r="O7956"/>
      <c r="P7956"/>
      <c r="Q7956"/>
      <c r="R7956"/>
      <c r="S7956"/>
      <c r="T7956"/>
      <c r="U7956"/>
      <c r="V7956" s="2"/>
    </row>
    <row r="7957" spans="2:22" x14ac:dyDescent="0.2">
      <c r="B7957" s="2"/>
      <c r="C7957" s="2"/>
      <c r="D7957" s="2"/>
      <c r="E7957" s="2"/>
      <c r="F7957" s="2"/>
      <c r="G7957" s="3"/>
      <c r="H7957" s="3"/>
      <c r="I7957" s="2"/>
      <c r="J7957"/>
      <c r="K7957"/>
      <c r="L7957"/>
      <c r="M7957"/>
      <c r="N7957"/>
      <c r="O7957"/>
      <c r="P7957"/>
      <c r="Q7957"/>
      <c r="R7957"/>
      <c r="S7957"/>
      <c r="T7957"/>
      <c r="U7957"/>
      <c r="V7957" s="2"/>
    </row>
    <row r="7958" spans="2:22" x14ac:dyDescent="0.2">
      <c r="B7958" s="2"/>
      <c r="C7958" s="2"/>
      <c r="D7958" s="2"/>
      <c r="E7958" s="2"/>
      <c r="F7958" s="2"/>
      <c r="G7958" s="3"/>
      <c r="H7958" s="3"/>
      <c r="I7958" s="2"/>
      <c r="J7958"/>
      <c r="K7958"/>
      <c r="L7958"/>
      <c r="M7958"/>
      <c r="N7958"/>
      <c r="O7958"/>
      <c r="P7958"/>
      <c r="Q7958"/>
      <c r="R7958"/>
      <c r="S7958"/>
      <c r="T7958"/>
      <c r="U7958"/>
      <c r="V7958" s="2"/>
    </row>
    <row r="7959" spans="2:22" x14ac:dyDescent="0.2">
      <c r="B7959" s="2"/>
      <c r="C7959" s="2"/>
      <c r="D7959" s="2"/>
      <c r="E7959" s="2"/>
      <c r="F7959" s="2"/>
      <c r="G7959" s="3"/>
      <c r="H7959" s="3"/>
      <c r="I7959" s="2"/>
      <c r="J7959"/>
      <c r="K7959"/>
      <c r="L7959"/>
      <c r="M7959"/>
      <c r="N7959"/>
      <c r="O7959"/>
      <c r="P7959"/>
      <c r="Q7959"/>
      <c r="R7959"/>
      <c r="S7959"/>
      <c r="T7959"/>
      <c r="U7959"/>
      <c r="V7959" s="2"/>
    </row>
    <row r="7960" spans="2:22" x14ac:dyDescent="0.2">
      <c r="B7960" s="2"/>
      <c r="C7960" s="2"/>
      <c r="D7960" s="2"/>
      <c r="E7960" s="2"/>
      <c r="F7960" s="2"/>
      <c r="G7960" s="3"/>
      <c r="H7960" s="3"/>
      <c r="I7960" s="2"/>
      <c r="J7960"/>
      <c r="K7960"/>
      <c r="L7960"/>
      <c r="M7960"/>
      <c r="N7960"/>
      <c r="O7960"/>
      <c r="P7960"/>
      <c r="Q7960"/>
      <c r="R7960"/>
      <c r="S7960"/>
      <c r="T7960"/>
      <c r="U7960"/>
      <c r="V7960" s="2"/>
    </row>
    <row r="7961" spans="2:22" x14ac:dyDescent="0.2">
      <c r="B7961" s="2"/>
      <c r="C7961" s="2"/>
      <c r="D7961" s="2"/>
      <c r="E7961" s="2"/>
      <c r="F7961" s="2"/>
      <c r="G7961" s="3"/>
      <c r="H7961" s="3"/>
      <c r="I7961" s="2"/>
      <c r="J7961"/>
      <c r="K7961"/>
      <c r="L7961"/>
      <c r="M7961"/>
      <c r="N7961"/>
      <c r="O7961"/>
      <c r="P7961"/>
      <c r="Q7961"/>
      <c r="R7961"/>
      <c r="S7961"/>
      <c r="T7961"/>
      <c r="U7961"/>
      <c r="V7961" s="2"/>
    </row>
    <row r="7962" spans="2:22" x14ac:dyDescent="0.2">
      <c r="B7962" s="2"/>
      <c r="C7962" s="2"/>
      <c r="D7962" s="2"/>
      <c r="E7962" s="2"/>
      <c r="F7962" s="2"/>
      <c r="G7962" s="3"/>
      <c r="H7962" s="3"/>
      <c r="I7962" s="2"/>
      <c r="J7962"/>
      <c r="K7962"/>
      <c r="L7962"/>
      <c r="M7962"/>
      <c r="N7962"/>
      <c r="O7962"/>
      <c r="P7962"/>
      <c r="Q7962"/>
      <c r="R7962"/>
      <c r="S7962"/>
      <c r="T7962"/>
      <c r="U7962"/>
      <c r="V7962" s="2"/>
    </row>
    <row r="7963" spans="2:22" x14ac:dyDescent="0.2">
      <c r="B7963" s="2"/>
      <c r="C7963" s="2"/>
      <c r="D7963" s="2"/>
      <c r="E7963" s="2"/>
      <c r="F7963" s="2"/>
      <c r="G7963" s="3"/>
      <c r="H7963" s="3"/>
      <c r="I7963" s="2"/>
      <c r="J7963"/>
      <c r="K7963"/>
      <c r="L7963"/>
      <c r="M7963"/>
      <c r="N7963"/>
      <c r="O7963"/>
      <c r="P7963"/>
      <c r="Q7963"/>
      <c r="R7963"/>
      <c r="S7963"/>
      <c r="T7963"/>
      <c r="U7963"/>
      <c r="V7963" s="2"/>
    </row>
    <row r="7964" spans="2:22" x14ac:dyDescent="0.2">
      <c r="B7964" s="2"/>
      <c r="C7964" s="2"/>
      <c r="D7964" s="2"/>
      <c r="E7964" s="2"/>
      <c r="F7964" s="2"/>
      <c r="G7964" s="3"/>
      <c r="H7964" s="3"/>
      <c r="I7964" s="2"/>
      <c r="J7964"/>
      <c r="K7964"/>
      <c r="L7964"/>
      <c r="M7964"/>
      <c r="N7964"/>
      <c r="O7964"/>
      <c r="P7964"/>
      <c r="Q7964"/>
      <c r="R7964"/>
      <c r="S7964"/>
      <c r="T7964"/>
      <c r="U7964"/>
      <c r="V7964" s="2"/>
    </row>
    <row r="7965" spans="2:22" x14ac:dyDescent="0.2">
      <c r="B7965" s="2"/>
      <c r="C7965" s="2"/>
      <c r="D7965" s="2"/>
      <c r="E7965" s="2"/>
      <c r="F7965" s="2"/>
      <c r="G7965" s="3"/>
      <c r="H7965" s="3"/>
      <c r="I7965" s="2"/>
      <c r="J7965"/>
      <c r="K7965"/>
      <c r="L7965"/>
      <c r="M7965"/>
      <c r="N7965"/>
      <c r="O7965"/>
      <c r="P7965"/>
      <c r="Q7965"/>
      <c r="R7965"/>
      <c r="S7965"/>
      <c r="T7965"/>
      <c r="U7965"/>
      <c r="V7965" s="2"/>
    </row>
    <row r="7966" spans="2:22" x14ac:dyDescent="0.2">
      <c r="B7966" s="2"/>
      <c r="C7966" s="2"/>
      <c r="D7966" s="2"/>
      <c r="E7966" s="2"/>
      <c r="F7966" s="2"/>
      <c r="G7966" s="3"/>
      <c r="H7966" s="3"/>
      <c r="I7966" s="2"/>
      <c r="J7966"/>
      <c r="K7966"/>
      <c r="L7966"/>
      <c r="M7966"/>
      <c r="N7966"/>
      <c r="O7966"/>
      <c r="P7966"/>
      <c r="Q7966"/>
      <c r="R7966"/>
      <c r="S7966"/>
      <c r="T7966"/>
      <c r="U7966"/>
      <c r="V7966" s="2"/>
    </row>
    <row r="7967" spans="2:22" x14ac:dyDescent="0.2">
      <c r="B7967" s="2"/>
      <c r="C7967" s="2"/>
      <c r="D7967" s="2"/>
      <c r="E7967" s="2"/>
      <c r="F7967" s="2"/>
      <c r="G7967" s="3"/>
      <c r="H7967" s="3"/>
      <c r="I7967" s="2"/>
      <c r="J7967"/>
      <c r="K7967"/>
      <c r="L7967"/>
      <c r="M7967"/>
      <c r="N7967"/>
      <c r="O7967"/>
      <c r="P7967"/>
      <c r="Q7967"/>
      <c r="R7967"/>
      <c r="S7967"/>
      <c r="T7967"/>
      <c r="U7967"/>
      <c r="V7967" s="2"/>
    </row>
    <row r="7968" spans="2:22" x14ac:dyDescent="0.2">
      <c r="B7968" s="2"/>
      <c r="C7968" s="2"/>
      <c r="D7968" s="2"/>
      <c r="E7968" s="2"/>
      <c r="F7968" s="2"/>
      <c r="G7968" s="3"/>
      <c r="H7968" s="3"/>
      <c r="I7968" s="2"/>
      <c r="J7968"/>
      <c r="K7968"/>
      <c r="L7968"/>
      <c r="M7968"/>
      <c r="N7968"/>
      <c r="O7968"/>
      <c r="P7968"/>
      <c r="Q7968"/>
      <c r="R7968"/>
      <c r="S7968"/>
      <c r="T7968"/>
      <c r="U7968"/>
      <c r="V7968" s="2"/>
    </row>
    <row r="7969" spans="2:22" x14ac:dyDescent="0.2">
      <c r="B7969" s="2"/>
      <c r="C7969" s="2"/>
      <c r="D7969" s="2"/>
      <c r="E7969" s="2"/>
      <c r="F7969" s="2"/>
      <c r="G7969" s="3"/>
      <c r="H7969" s="3"/>
      <c r="I7969" s="2"/>
      <c r="J7969"/>
      <c r="K7969"/>
      <c r="L7969"/>
      <c r="M7969"/>
      <c r="N7969"/>
      <c r="O7969"/>
      <c r="P7969"/>
      <c r="Q7969"/>
      <c r="R7969"/>
      <c r="S7969"/>
      <c r="T7969"/>
      <c r="U7969"/>
      <c r="V7969" s="2"/>
    </row>
    <row r="7970" spans="2:22" x14ac:dyDescent="0.2">
      <c r="B7970" s="2"/>
      <c r="C7970" s="2"/>
      <c r="D7970" s="2"/>
      <c r="E7970" s="2"/>
      <c r="F7970" s="2"/>
      <c r="G7970" s="3"/>
      <c r="H7970" s="3"/>
      <c r="I7970" s="2"/>
      <c r="J7970"/>
      <c r="K7970"/>
      <c r="L7970"/>
      <c r="M7970"/>
      <c r="N7970"/>
      <c r="O7970"/>
      <c r="P7970"/>
      <c r="Q7970"/>
      <c r="R7970"/>
      <c r="S7970"/>
      <c r="T7970"/>
      <c r="U7970"/>
      <c r="V7970" s="2"/>
    </row>
    <row r="7971" spans="2:22" x14ac:dyDescent="0.2">
      <c r="B7971" s="2"/>
      <c r="C7971" s="2"/>
      <c r="D7971" s="2"/>
      <c r="E7971" s="2"/>
      <c r="F7971" s="2"/>
      <c r="G7971" s="3"/>
      <c r="H7971" s="3"/>
      <c r="I7971" s="2"/>
      <c r="J7971"/>
      <c r="K7971"/>
      <c r="L7971"/>
      <c r="M7971"/>
      <c r="N7971"/>
      <c r="O7971"/>
      <c r="P7971"/>
      <c r="Q7971"/>
      <c r="R7971"/>
      <c r="S7971"/>
      <c r="T7971"/>
      <c r="U7971"/>
      <c r="V7971" s="2"/>
    </row>
    <row r="7972" spans="2:22" x14ac:dyDescent="0.2">
      <c r="B7972" s="2"/>
      <c r="C7972" s="2"/>
      <c r="D7972" s="2"/>
      <c r="E7972" s="2"/>
      <c r="F7972" s="2"/>
      <c r="G7972" s="3"/>
      <c r="H7972" s="3"/>
      <c r="I7972" s="2"/>
      <c r="J7972"/>
      <c r="K7972"/>
      <c r="L7972"/>
      <c r="M7972"/>
      <c r="N7972"/>
      <c r="O7972"/>
      <c r="P7972"/>
      <c r="Q7972"/>
      <c r="R7972"/>
      <c r="S7972"/>
      <c r="T7972"/>
      <c r="U7972"/>
      <c r="V7972" s="2"/>
    </row>
    <row r="7973" spans="2:22" x14ac:dyDescent="0.2">
      <c r="B7973" s="2"/>
      <c r="C7973" s="2"/>
      <c r="D7973" s="2"/>
      <c r="E7973" s="2"/>
      <c r="F7973" s="2"/>
      <c r="G7973" s="3"/>
      <c r="H7973" s="3"/>
      <c r="I7973" s="2"/>
      <c r="J7973"/>
      <c r="K7973"/>
      <c r="L7973"/>
      <c r="M7973"/>
      <c r="N7973"/>
      <c r="O7973"/>
      <c r="P7973"/>
      <c r="Q7973"/>
      <c r="R7973"/>
      <c r="S7973"/>
      <c r="T7973"/>
      <c r="U7973"/>
      <c r="V7973" s="2"/>
    </row>
    <row r="7974" spans="2:22" x14ac:dyDescent="0.2">
      <c r="B7974" s="2"/>
      <c r="C7974" s="2"/>
      <c r="D7974" s="2"/>
      <c r="E7974" s="2"/>
      <c r="F7974" s="2"/>
      <c r="G7974" s="3"/>
      <c r="H7974" s="3"/>
      <c r="I7974" s="2"/>
      <c r="J7974"/>
      <c r="K7974"/>
      <c r="L7974"/>
      <c r="M7974"/>
      <c r="N7974"/>
      <c r="O7974"/>
      <c r="P7974"/>
      <c r="Q7974"/>
      <c r="R7974"/>
      <c r="S7974"/>
      <c r="T7974"/>
      <c r="U7974"/>
      <c r="V7974" s="2"/>
    </row>
    <row r="7975" spans="2:22" x14ac:dyDescent="0.2">
      <c r="B7975" s="2"/>
      <c r="C7975" s="2"/>
      <c r="D7975" s="2"/>
      <c r="E7975" s="2"/>
      <c r="F7975" s="2"/>
      <c r="G7975" s="3"/>
      <c r="H7975" s="3"/>
      <c r="I7975" s="2"/>
      <c r="J7975"/>
      <c r="K7975"/>
      <c r="L7975"/>
      <c r="M7975"/>
      <c r="N7975"/>
      <c r="O7975"/>
      <c r="P7975"/>
      <c r="Q7975"/>
      <c r="R7975"/>
      <c r="S7975"/>
      <c r="T7975"/>
      <c r="U7975"/>
      <c r="V7975" s="2"/>
    </row>
    <row r="7976" spans="2:22" x14ac:dyDescent="0.2">
      <c r="B7976" s="2"/>
      <c r="C7976" s="2"/>
      <c r="D7976" s="2"/>
      <c r="E7976" s="2"/>
      <c r="F7976" s="2"/>
      <c r="G7976" s="3"/>
      <c r="H7976" s="3"/>
      <c r="I7976" s="2"/>
      <c r="J7976"/>
      <c r="K7976"/>
      <c r="L7976"/>
      <c r="M7976"/>
      <c r="N7976"/>
      <c r="O7976"/>
      <c r="P7976"/>
      <c r="Q7976"/>
      <c r="R7976"/>
      <c r="S7976"/>
      <c r="T7976"/>
      <c r="U7976"/>
      <c r="V7976" s="2"/>
    </row>
    <row r="7977" spans="2:22" x14ac:dyDescent="0.2">
      <c r="B7977" s="2"/>
      <c r="C7977" s="2"/>
      <c r="D7977" s="2"/>
      <c r="E7977" s="2"/>
      <c r="F7977" s="2"/>
      <c r="G7977" s="3"/>
      <c r="H7977" s="3"/>
      <c r="I7977" s="2"/>
      <c r="J7977"/>
      <c r="K7977"/>
      <c r="L7977"/>
      <c r="M7977"/>
      <c r="N7977"/>
      <c r="O7977"/>
      <c r="P7977"/>
      <c r="Q7977"/>
      <c r="R7977"/>
      <c r="S7977"/>
      <c r="T7977"/>
      <c r="U7977"/>
      <c r="V7977" s="2"/>
    </row>
    <row r="7978" spans="2:22" x14ac:dyDescent="0.2">
      <c r="B7978" s="2"/>
      <c r="C7978" s="2"/>
      <c r="D7978" s="2"/>
      <c r="E7978" s="2"/>
      <c r="F7978" s="2"/>
      <c r="G7978" s="3"/>
      <c r="H7978" s="3"/>
      <c r="I7978" s="2"/>
      <c r="J7978"/>
      <c r="K7978"/>
      <c r="L7978"/>
      <c r="M7978"/>
      <c r="N7978"/>
      <c r="O7978"/>
      <c r="P7978"/>
      <c r="Q7978"/>
      <c r="R7978"/>
      <c r="S7978"/>
      <c r="T7978"/>
      <c r="U7978"/>
      <c r="V7978" s="2"/>
    </row>
    <row r="7979" spans="2:22" x14ac:dyDescent="0.2">
      <c r="B7979" s="2"/>
      <c r="C7979" s="2"/>
      <c r="D7979" s="2"/>
      <c r="E7979" s="2"/>
      <c r="F7979" s="2"/>
      <c r="G7979" s="3"/>
      <c r="H7979" s="3"/>
      <c r="I7979" s="2"/>
      <c r="J7979"/>
      <c r="K7979"/>
      <c r="L7979"/>
      <c r="M7979"/>
      <c r="N7979"/>
      <c r="O7979"/>
      <c r="P7979"/>
      <c r="Q7979"/>
      <c r="R7979"/>
      <c r="S7979"/>
      <c r="T7979"/>
      <c r="U7979"/>
      <c r="V7979" s="2"/>
    </row>
    <row r="7980" spans="2:22" x14ac:dyDescent="0.2">
      <c r="B7980" s="2"/>
      <c r="C7980" s="2"/>
      <c r="D7980" s="2"/>
      <c r="E7980" s="2"/>
      <c r="F7980" s="2"/>
      <c r="G7980" s="3"/>
      <c r="H7980" s="3"/>
      <c r="I7980" s="2"/>
      <c r="J7980"/>
      <c r="K7980"/>
      <c r="L7980"/>
      <c r="M7980"/>
      <c r="N7980"/>
      <c r="O7980"/>
      <c r="P7980"/>
      <c r="Q7980"/>
      <c r="R7980"/>
      <c r="S7980"/>
      <c r="T7980"/>
      <c r="U7980"/>
      <c r="V7980" s="2"/>
    </row>
    <row r="7981" spans="2:22" x14ac:dyDescent="0.2">
      <c r="B7981" s="2"/>
      <c r="C7981" s="2"/>
      <c r="D7981" s="2"/>
      <c r="E7981" s="2"/>
      <c r="F7981" s="2"/>
      <c r="G7981" s="3"/>
      <c r="H7981" s="3"/>
      <c r="I7981" s="2"/>
      <c r="J7981"/>
      <c r="K7981"/>
      <c r="L7981"/>
      <c r="M7981"/>
      <c r="N7981"/>
      <c r="O7981"/>
      <c r="P7981"/>
      <c r="Q7981"/>
      <c r="R7981"/>
      <c r="S7981"/>
      <c r="T7981"/>
      <c r="U7981"/>
      <c r="V7981" s="2"/>
    </row>
    <row r="7982" spans="2:22" x14ac:dyDescent="0.2">
      <c r="B7982" s="2"/>
      <c r="C7982" s="2"/>
      <c r="D7982" s="2"/>
      <c r="E7982" s="2"/>
      <c r="F7982" s="2"/>
      <c r="G7982" s="3"/>
      <c r="H7982" s="3"/>
      <c r="I7982" s="2"/>
      <c r="J7982"/>
      <c r="K7982"/>
      <c r="L7982"/>
      <c r="M7982"/>
      <c r="N7982"/>
      <c r="O7982"/>
      <c r="P7982"/>
      <c r="Q7982"/>
      <c r="R7982"/>
      <c r="S7982"/>
      <c r="T7982"/>
      <c r="U7982"/>
      <c r="V7982" s="2"/>
    </row>
    <row r="7983" spans="2:22" x14ac:dyDescent="0.2">
      <c r="B7983" s="2"/>
      <c r="C7983" s="2"/>
      <c r="D7983" s="2"/>
      <c r="E7983" s="2"/>
      <c r="F7983" s="2"/>
      <c r="G7983" s="3"/>
      <c r="H7983" s="3"/>
      <c r="I7983" s="2"/>
      <c r="J7983"/>
      <c r="K7983"/>
      <c r="L7983"/>
      <c r="M7983"/>
      <c r="N7983"/>
      <c r="O7983"/>
      <c r="P7983"/>
      <c r="Q7983"/>
      <c r="R7983"/>
      <c r="S7983"/>
      <c r="T7983"/>
      <c r="U7983"/>
      <c r="V7983" s="2"/>
    </row>
    <row r="7984" spans="2:22" x14ac:dyDescent="0.2">
      <c r="B7984" s="2"/>
      <c r="C7984" s="2"/>
      <c r="D7984" s="2"/>
      <c r="E7984" s="2"/>
      <c r="F7984" s="2"/>
      <c r="G7984" s="3"/>
      <c r="H7984" s="3"/>
      <c r="I7984" s="2"/>
      <c r="J7984"/>
      <c r="K7984"/>
      <c r="L7984"/>
      <c r="M7984"/>
      <c r="N7984"/>
      <c r="O7984"/>
      <c r="P7984"/>
      <c r="Q7984"/>
      <c r="R7984"/>
      <c r="S7984"/>
      <c r="T7984"/>
      <c r="U7984"/>
      <c r="V7984" s="2"/>
    </row>
    <row r="7985" spans="2:22" x14ac:dyDescent="0.2">
      <c r="B7985" s="2"/>
      <c r="C7985" s="2"/>
      <c r="D7985" s="2"/>
      <c r="E7985" s="2"/>
      <c r="F7985" s="2"/>
      <c r="G7985" s="3"/>
      <c r="H7985" s="3"/>
      <c r="I7985" s="2"/>
      <c r="J7985"/>
      <c r="K7985"/>
      <c r="L7985"/>
      <c r="M7985"/>
      <c r="N7985"/>
      <c r="O7985"/>
      <c r="P7985"/>
      <c r="Q7985"/>
      <c r="R7985"/>
      <c r="S7985"/>
      <c r="T7985"/>
      <c r="U7985"/>
      <c r="V7985" s="2"/>
    </row>
    <row r="7986" spans="2:22" x14ac:dyDescent="0.2">
      <c r="B7986" s="2"/>
      <c r="C7986" s="2"/>
      <c r="D7986" s="2"/>
      <c r="E7986" s="2"/>
      <c r="F7986" s="2"/>
      <c r="G7986" s="3"/>
      <c r="H7986" s="3"/>
      <c r="I7986" s="2"/>
      <c r="J7986"/>
      <c r="K7986"/>
      <c r="L7986"/>
      <c r="M7986"/>
      <c r="N7986"/>
      <c r="O7986"/>
      <c r="P7986"/>
      <c r="Q7986"/>
      <c r="R7986"/>
      <c r="S7986"/>
      <c r="T7986"/>
      <c r="U7986"/>
      <c r="V7986" s="2"/>
    </row>
    <row r="7987" spans="2:22" x14ac:dyDescent="0.2">
      <c r="B7987" s="2"/>
      <c r="C7987" s="2"/>
      <c r="D7987" s="2"/>
      <c r="E7987" s="2"/>
      <c r="F7987" s="2"/>
      <c r="G7987" s="3"/>
      <c r="H7987" s="3"/>
      <c r="I7987" s="2"/>
      <c r="J7987"/>
      <c r="K7987"/>
      <c r="L7987"/>
      <c r="M7987"/>
      <c r="N7987"/>
      <c r="O7987"/>
      <c r="P7987"/>
      <c r="Q7987"/>
      <c r="R7987"/>
      <c r="S7987"/>
      <c r="T7987"/>
      <c r="U7987"/>
      <c r="V7987" s="2"/>
    </row>
    <row r="7988" spans="2:22" x14ac:dyDescent="0.2">
      <c r="B7988" s="2"/>
      <c r="C7988" s="2"/>
      <c r="D7988" s="2"/>
      <c r="E7988" s="2"/>
      <c r="F7988" s="2"/>
      <c r="G7988" s="3"/>
      <c r="H7988" s="3"/>
      <c r="I7988" s="2"/>
      <c r="J7988"/>
      <c r="K7988"/>
      <c r="L7988"/>
      <c r="M7988"/>
      <c r="N7988"/>
      <c r="O7988"/>
      <c r="P7988"/>
      <c r="Q7988"/>
      <c r="R7988"/>
      <c r="S7988"/>
      <c r="T7988"/>
      <c r="U7988"/>
      <c r="V7988" s="2"/>
    </row>
    <row r="7989" spans="2:22" x14ac:dyDescent="0.2">
      <c r="B7989" s="2"/>
      <c r="C7989" s="2"/>
      <c r="D7989" s="2"/>
      <c r="E7989" s="2"/>
      <c r="F7989" s="2"/>
      <c r="G7989" s="3"/>
      <c r="H7989" s="3"/>
      <c r="I7989" s="2"/>
      <c r="J7989"/>
      <c r="K7989"/>
      <c r="L7989"/>
      <c r="M7989"/>
      <c r="N7989"/>
      <c r="O7989"/>
      <c r="P7989"/>
      <c r="Q7989"/>
      <c r="R7989"/>
      <c r="S7989"/>
      <c r="T7989"/>
      <c r="U7989"/>
      <c r="V7989" s="2"/>
    </row>
    <row r="7990" spans="2:22" x14ac:dyDescent="0.2">
      <c r="B7990" s="2"/>
      <c r="C7990" s="2"/>
      <c r="D7990" s="2"/>
      <c r="E7990" s="2"/>
      <c r="F7990" s="2"/>
      <c r="G7990" s="3"/>
      <c r="H7990" s="3"/>
      <c r="I7990" s="2"/>
      <c r="J7990"/>
      <c r="K7990"/>
      <c r="L7990"/>
      <c r="M7990"/>
      <c r="N7990"/>
      <c r="O7990"/>
      <c r="P7990"/>
      <c r="Q7990"/>
      <c r="R7990"/>
      <c r="S7990"/>
      <c r="T7990"/>
      <c r="U7990"/>
      <c r="V7990" s="2"/>
    </row>
    <row r="7991" spans="2:22" x14ac:dyDescent="0.2">
      <c r="B7991" s="2"/>
      <c r="C7991" s="2"/>
      <c r="D7991" s="2"/>
      <c r="E7991" s="2"/>
      <c r="F7991" s="2"/>
      <c r="G7991" s="3"/>
      <c r="H7991" s="3"/>
      <c r="I7991" s="2"/>
      <c r="J7991"/>
      <c r="K7991"/>
      <c r="L7991"/>
      <c r="M7991"/>
      <c r="N7991"/>
      <c r="O7991"/>
      <c r="P7991"/>
      <c r="Q7991"/>
      <c r="R7991"/>
      <c r="S7991"/>
      <c r="T7991"/>
      <c r="U7991"/>
      <c r="V7991" s="2"/>
    </row>
    <row r="7992" spans="2:22" x14ac:dyDescent="0.2">
      <c r="B7992" s="2"/>
      <c r="C7992" s="2"/>
      <c r="D7992" s="2"/>
      <c r="E7992" s="2"/>
      <c r="F7992" s="2"/>
      <c r="G7992" s="3"/>
      <c r="H7992" s="3"/>
      <c r="I7992" s="2"/>
      <c r="J7992"/>
      <c r="K7992"/>
      <c r="L7992"/>
      <c r="M7992"/>
      <c r="N7992"/>
      <c r="O7992"/>
      <c r="P7992"/>
      <c r="Q7992"/>
      <c r="R7992"/>
      <c r="S7992"/>
      <c r="T7992"/>
      <c r="U7992"/>
      <c r="V7992" s="2"/>
    </row>
    <row r="7993" spans="2:22" x14ac:dyDescent="0.2">
      <c r="B7993" s="2"/>
      <c r="C7993" s="2"/>
      <c r="D7993" s="2"/>
      <c r="E7993" s="2"/>
      <c r="F7993" s="2"/>
      <c r="G7993" s="3"/>
      <c r="H7993" s="3"/>
      <c r="I7993" s="2"/>
      <c r="J7993"/>
      <c r="K7993"/>
      <c r="L7993"/>
      <c r="M7993"/>
      <c r="N7993"/>
      <c r="O7993"/>
      <c r="P7993"/>
      <c r="Q7993"/>
      <c r="R7993"/>
      <c r="S7993"/>
      <c r="T7993"/>
      <c r="U7993"/>
      <c r="V7993" s="2"/>
    </row>
    <row r="7994" spans="2:22" x14ac:dyDescent="0.2">
      <c r="B7994" s="2"/>
      <c r="C7994" s="2"/>
      <c r="D7994" s="2"/>
      <c r="E7994" s="2"/>
      <c r="F7994" s="2"/>
      <c r="G7994" s="3"/>
      <c r="H7994" s="3"/>
      <c r="I7994" s="2"/>
      <c r="J7994"/>
      <c r="K7994"/>
      <c r="L7994"/>
      <c r="M7994"/>
      <c r="N7994"/>
      <c r="O7994"/>
      <c r="P7994"/>
      <c r="Q7994"/>
      <c r="R7994"/>
      <c r="S7994"/>
      <c r="T7994"/>
      <c r="U7994"/>
      <c r="V7994" s="2"/>
    </row>
    <row r="7995" spans="2:22" x14ac:dyDescent="0.2">
      <c r="B7995" s="2"/>
      <c r="C7995" s="2"/>
      <c r="D7995" s="2"/>
      <c r="E7995" s="2"/>
      <c r="F7995" s="2"/>
      <c r="G7995" s="3"/>
      <c r="H7995" s="3"/>
      <c r="I7995" s="2"/>
      <c r="J7995"/>
      <c r="K7995"/>
      <c r="L7995"/>
      <c r="M7995"/>
      <c r="N7995"/>
      <c r="O7995"/>
      <c r="P7995"/>
      <c r="Q7995"/>
      <c r="R7995"/>
      <c r="S7995"/>
      <c r="T7995"/>
      <c r="U7995"/>
      <c r="V7995" s="2"/>
    </row>
    <row r="7996" spans="2:22" x14ac:dyDescent="0.2">
      <c r="B7996" s="2"/>
      <c r="C7996" s="2"/>
      <c r="D7996" s="2"/>
      <c r="E7996" s="2"/>
      <c r="F7996" s="2"/>
      <c r="G7996" s="3"/>
      <c r="H7996" s="3"/>
      <c r="I7996" s="2"/>
      <c r="J7996"/>
      <c r="K7996"/>
      <c r="L7996"/>
      <c r="M7996"/>
      <c r="N7996"/>
      <c r="O7996"/>
      <c r="P7996"/>
      <c r="Q7996"/>
      <c r="R7996"/>
      <c r="S7996"/>
      <c r="T7996"/>
      <c r="U7996"/>
      <c r="V7996" s="2"/>
    </row>
    <row r="7997" spans="2:22" x14ac:dyDescent="0.2">
      <c r="B7997" s="2"/>
      <c r="C7997" s="2"/>
      <c r="D7997" s="2"/>
      <c r="E7997" s="2"/>
      <c r="F7997" s="2"/>
      <c r="G7997" s="3"/>
      <c r="H7997" s="3"/>
      <c r="I7997" s="2"/>
      <c r="J7997"/>
      <c r="K7997"/>
      <c r="L7997"/>
      <c r="M7997"/>
      <c r="N7997"/>
      <c r="O7997"/>
      <c r="P7997"/>
      <c r="Q7997"/>
      <c r="R7997"/>
      <c r="S7997"/>
      <c r="T7997"/>
      <c r="U7997"/>
      <c r="V7997" s="2"/>
    </row>
    <row r="7998" spans="2:22" x14ac:dyDescent="0.2">
      <c r="B7998" s="2"/>
      <c r="C7998" s="2"/>
      <c r="D7998" s="2"/>
      <c r="E7998" s="2"/>
      <c r="F7998" s="2"/>
      <c r="G7998" s="3"/>
      <c r="H7998" s="3"/>
      <c r="I7998" s="2"/>
      <c r="J7998"/>
      <c r="K7998"/>
      <c r="L7998"/>
      <c r="M7998"/>
      <c r="N7998"/>
      <c r="O7998"/>
      <c r="P7998"/>
      <c r="Q7998"/>
      <c r="R7998"/>
      <c r="S7998"/>
      <c r="T7998"/>
      <c r="U7998"/>
      <c r="V7998" s="2"/>
    </row>
    <row r="7999" spans="2:22" x14ac:dyDescent="0.2">
      <c r="B7999" s="2"/>
      <c r="C7999" s="2"/>
      <c r="D7999" s="2"/>
      <c r="E7999" s="2"/>
      <c r="F7999" s="2"/>
      <c r="G7999" s="3"/>
      <c r="H7999" s="3"/>
      <c r="I7999" s="2"/>
      <c r="J7999"/>
      <c r="K7999"/>
      <c r="L7999"/>
      <c r="M7999"/>
      <c r="N7999"/>
      <c r="O7999"/>
      <c r="P7999"/>
      <c r="Q7999"/>
      <c r="R7999"/>
      <c r="S7999"/>
      <c r="T7999"/>
      <c r="U7999"/>
      <c r="V7999" s="2"/>
    </row>
    <row r="8000" spans="2:22" x14ac:dyDescent="0.2">
      <c r="B8000" s="2"/>
      <c r="C8000" s="2"/>
      <c r="D8000" s="2"/>
      <c r="E8000" s="2"/>
      <c r="F8000" s="2"/>
      <c r="G8000" s="3"/>
      <c r="H8000" s="3"/>
      <c r="I8000" s="2"/>
      <c r="J8000"/>
      <c r="K8000"/>
      <c r="L8000"/>
      <c r="M8000"/>
      <c r="N8000"/>
      <c r="O8000"/>
      <c r="P8000"/>
      <c r="Q8000"/>
      <c r="R8000"/>
      <c r="S8000"/>
      <c r="T8000"/>
      <c r="U8000"/>
      <c r="V8000" s="2"/>
    </row>
    <row r="8001" spans="2:22" x14ac:dyDescent="0.2">
      <c r="B8001" s="2"/>
      <c r="C8001" s="2"/>
      <c r="D8001" s="2"/>
      <c r="E8001" s="2"/>
      <c r="F8001" s="2"/>
      <c r="G8001" s="3"/>
      <c r="H8001" s="3"/>
      <c r="I8001" s="2"/>
      <c r="J8001"/>
      <c r="K8001"/>
      <c r="L8001"/>
      <c r="M8001"/>
      <c r="N8001"/>
      <c r="O8001"/>
      <c r="P8001"/>
      <c r="Q8001"/>
      <c r="R8001"/>
      <c r="S8001"/>
      <c r="T8001"/>
      <c r="U8001"/>
      <c r="V8001" s="2"/>
    </row>
    <row r="8002" spans="2:22" x14ac:dyDescent="0.2">
      <c r="B8002" s="2"/>
      <c r="C8002" s="2"/>
      <c r="D8002" s="2"/>
      <c r="E8002" s="2"/>
      <c r="F8002" s="2"/>
      <c r="G8002" s="3"/>
      <c r="H8002" s="3"/>
      <c r="I8002" s="2"/>
      <c r="J8002"/>
      <c r="K8002"/>
      <c r="L8002"/>
      <c r="M8002"/>
      <c r="N8002"/>
      <c r="O8002"/>
      <c r="P8002"/>
      <c r="Q8002"/>
      <c r="R8002"/>
      <c r="S8002"/>
      <c r="T8002"/>
      <c r="U8002"/>
      <c r="V8002" s="2"/>
    </row>
    <row r="8003" spans="2:22" x14ac:dyDescent="0.2">
      <c r="B8003" s="2"/>
      <c r="C8003" s="2"/>
      <c r="D8003" s="2"/>
      <c r="E8003" s="2"/>
      <c r="F8003" s="2"/>
      <c r="G8003" s="3"/>
      <c r="H8003" s="3"/>
      <c r="I8003" s="2"/>
      <c r="J8003"/>
      <c r="K8003"/>
      <c r="L8003"/>
      <c r="M8003"/>
      <c r="N8003"/>
      <c r="O8003"/>
      <c r="P8003"/>
      <c r="Q8003"/>
      <c r="R8003"/>
      <c r="S8003"/>
      <c r="T8003"/>
      <c r="U8003"/>
      <c r="V8003" s="2"/>
    </row>
    <row r="8004" spans="2:22" x14ac:dyDescent="0.2">
      <c r="B8004" s="2"/>
      <c r="C8004" s="2"/>
      <c r="D8004" s="2"/>
      <c r="E8004" s="2"/>
      <c r="F8004" s="2"/>
      <c r="G8004" s="3"/>
      <c r="H8004" s="3"/>
      <c r="I8004" s="2"/>
      <c r="J8004"/>
      <c r="K8004"/>
      <c r="L8004"/>
      <c r="M8004"/>
      <c r="N8004"/>
      <c r="O8004"/>
      <c r="P8004"/>
      <c r="Q8004"/>
      <c r="R8004"/>
      <c r="S8004"/>
      <c r="T8004"/>
      <c r="U8004"/>
      <c r="V8004" s="2"/>
    </row>
    <row r="8005" spans="2:22" x14ac:dyDescent="0.2">
      <c r="B8005" s="2"/>
      <c r="C8005" s="2"/>
      <c r="D8005" s="2"/>
      <c r="E8005" s="2"/>
      <c r="F8005" s="2"/>
      <c r="G8005" s="3"/>
      <c r="H8005" s="3"/>
      <c r="I8005" s="2"/>
      <c r="J8005"/>
      <c r="K8005"/>
      <c r="L8005"/>
      <c r="M8005"/>
      <c r="N8005"/>
      <c r="O8005"/>
      <c r="P8005"/>
      <c r="Q8005"/>
      <c r="R8005"/>
      <c r="S8005"/>
      <c r="T8005"/>
      <c r="U8005"/>
      <c r="V8005" s="2"/>
    </row>
    <row r="8006" spans="2:22" x14ac:dyDescent="0.2">
      <c r="B8006" s="2"/>
      <c r="C8006" s="2"/>
      <c r="D8006" s="2"/>
      <c r="E8006" s="2"/>
      <c r="F8006" s="2"/>
      <c r="G8006" s="3"/>
      <c r="H8006" s="3"/>
      <c r="I8006" s="2"/>
      <c r="J8006"/>
      <c r="K8006"/>
      <c r="L8006"/>
      <c r="M8006"/>
      <c r="N8006"/>
      <c r="O8006"/>
      <c r="P8006"/>
      <c r="Q8006"/>
      <c r="R8006"/>
      <c r="S8006"/>
      <c r="T8006"/>
      <c r="U8006"/>
      <c r="V8006" s="2"/>
    </row>
    <row r="8007" spans="2:22" x14ac:dyDescent="0.2">
      <c r="B8007" s="2"/>
      <c r="C8007" s="2"/>
      <c r="D8007" s="2"/>
      <c r="E8007" s="2"/>
      <c r="F8007" s="2"/>
      <c r="G8007" s="3"/>
      <c r="H8007" s="3"/>
      <c r="I8007" s="2"/>
      <c r="J8007"/>
      <c r="K8007"/>
      <c r="L8007"/>
      <c r="M8007"/>
      <c r="N8007"/>
      <c r="O8007"/>
      <c r="P8007"/>
      <c r="Q8007"/>
      <c r="R8007"/>
      <c r="S8007"/>
      <c r="T8007"/>
      <c r="U8007"/>
      <c r="V8007" s="2"/>
    </row>
    <row r="8008" spans="2:22" x14ac:dyDescent="0.2">
      <c r="B8008" s="2"/>
      <c r="C8008" s="2"/>
      <c r="D8008" s="2"/>
      <c r="E8008" s="2"/>
      <c r="F8008" s="2"/>
      <c r="G8008" s="3"/>
      <c r="H8008" s="3"/>
      <c r="I8008" s="2"/>
      <c r="J8008"/>
      <c r="K8008"/>
      <c r="L8008"/>
      <c r="M8008"/>
      <c r="N8008"/>
      <c r="O8008"/>
      <c r="P8008"/>
      <c r="Q8008"/>
      <c r="R8008"/>
      <c r="S8008"/>
      <c r="T8008"/>
      <c r="U8008"/>
      <c r="V8008" s="2"/>
    </row>
    <row r="8009" spans="2:22" x14ac:dyDescent="0.2">
      <c r="B8009" s="2"/>
      <c r="C8009" s="2"/>
      <c r="D8009" s="2"/>
      <c r="E8009" s="2"/>
      <c r="F8009" s="2"/>
      <c r="G8009" s="3"/>
      <c r="H8009" s="3"/>
      <c r="I8009" s="2"/>
      <c r="J8009"/>
      <c r="K8009"/>
      <c r="L8009"/>
      <c r="M8009"/>
      <c r="N8009"/>
      <c r="O8009"/>
      <c r="P8009"/>
      <c r="Q8009"/>
      <c r="R8009"/>
      <c r="S8009"/>
      <c r="T8009"/>
      <c r="U8009"/>
      <c r="V8009" s="2"/>
    </row>
    <row r="8010" spans="2:22" x14ac:dyDescent="0.2">
      <c r="B8010" s="2"/>
      <c r="C8010" s="2"/>
      <c r="D8010" s="2"/>
      <c r="E8010" s="2"/>
      <c r="F8010" s="2"/>
      <c r="G8010" s="3"/>
      <c r="H8010" s="3"/>
      <c r="I8010" s="2"/>
      <c r="J8010"/>
      <c r="K8010"/>
      <c r="L8010"/>
      <c r="M8010"/>
      <c r="N8010"/>
      <c r="O8010"/>
      <c r="P8010"/>
      <c r="Q8010"/>
      <c r="R8010"/>
      <c r="S8010"/>
      <c r="T8010"/>
      <c r="U8010"/>
      <c r="V8010" s="2"/>
    </row>
    <row r="8011" spans="2:22" x14ac:dyDescent="0.2">
      <c r="B8011" s="2"/>
      <c r="C8011" s="2"/>
      <c r="D8011" s="2"/>
      <c r="E8011" s="2"/>
      <c r="F8011" s="2"/>
      <c r="G8011" s="3"/>
      <c r="H8011" s="3"/>
      <c r="I8011" s="2"/>
      <c r="J8011"/>
      <c r="K8011"/>
      <c r="L8011"/>
      <c r="M8011"/>
      <c r="N8011"/>
      <c r="O8011"/>
      <c r="P8011"/>
      <c r="Q8011"/>
      <c r="R8011"/>
      <c r="S8011"/>
      <c r="T8011"/>
      <c r="U8011"/>
      <c r="V8011" s="2"/>
    </row>
    <row r="8012" spans="2:22" x14ac:dyDescent="0.2">
      <c r="B8012" s="2"/>
      <c r="C8012" s="2"/>
      <c r="D8012" s="2"/>
      <c r="E8012" s="2"/>
      <c r="F8012" s="2"/>
      <c r="G8012" s="3"/>
      <c r="H8012" s="3"/>
      <c r="I8012" s="2"/>
      <c r="J8012"/>
      <c r="K8012"/>
      <c r="L8012"/>
      <c r="M8012"/>
      <c r="N8012"/>
      <c r="O8012"/>
      <c r="P8012"/>
      <c r="Q8012"/>
      <c r="R8012"/>
      <c r="S8012"/>
      <c r="T8012"/>
      <c r="U8012"/>
      <c r="V8012" s="2"/>
    </row>
    <row r="8013" spans="2:22" x14ac:dyDescent="0.2">
      <c r="B8013" s="2"/>
      <c r="C8013" s="2"/>
      <c r="D8013" s="2"/>
      <c r="E8013" s="2"/>
      <c r="F8013" s="2"/>
      <c r="G8013" s="3"/>
      <c r="H8013" s="3"/>
      <c r="I8013" s="2"/>
      <c r="J8013"/>
      <c r="K8013"/>
      <c r="L8013"/>
      <c r="M8013"/>
      <c r="N8013"/>
      <c r="O8013"/>
      <c r="P8013"/>
      <c r="Q8013"/>
      <c r="R8013"/>
      <c r="S8013"/>
      <c r="T8013"/>
      <c r="U8013"/>
      <c r="V8013" s="2"/>
    </row>
    <row r="8014" spans="2:22" x14ac:dyDescent="0.2">
      <c r="B8014" s="2"/>
      <c r="C8014" s="2"/>
      <c r="D8014" s="2"/>
      <c r="E8014" s="2"/>
      <c r="F8014" s="2"/>
      <c r="G8014" s="3"/>
      <c r="H8014" s="3"/>
      <c r="I8014" s="2"/>
      <c r="J8014"/>
      <c r="K8014"/>
      <c r="L8014"/>
      <c r="M8014"/>
      <c r="N8014"/>
      <c r="O8014"/>
      <c r="P8014"/>
      <c r="Q8014"/>
      <c r="R8014"/>
      <c r="S8014"/>
      <c r="T8014"/>
      <c r="U8014"/>
      <c r="V8014" s="2"/>
    </row>
    <row r="8015" spans="2:22" x14ac:dyDescent="0.2">
      <c r="B8015" s="2"/>
      <c r="C8015" s="2"/>
      <c r="D8015" s="2"/>
      <c r="E8015" s="2"/>
      <c r="F8015" s="2"/>
      <c r="G8015" s="3"/>
      <c r="H8015" s="3"/>
      <c r="I8015" s="2"/>
      <c r="J8015"/>
      <c r="K8015"/>
      <c r="L8015"/>
      <c r="M8015"/>
      <c r="N8015"/>
      <c r="O8015"/>
      <c r="P8015"/>
      <c r="Q8015"/>
      <c r="R8015"/>
      <c r="S8015"/>
      <c r="T8015"/>
      <c r="U8015"/>
      <c r="V8015" s="2"/>
    </row>
    <row r="8016" spans="2:22" x14ac:dyDescent="0.2">
      <c r="B8016" s="2"/>
      <c r="C8016" s="2"/>
      <c r="D8016" s="2"/>
      <c r="E8016" s="2"/>
      <c r="F8016" s="2"/>
      <c r="G8016" s="3"/>
      <c r="H8016" s="3"/>
      <c r="I8016" s="2"/>
      <c r="J8016"/>
      <c r="K8016"/>
      <c r="L8016"/>
      <c r="M8016"/>
      <c r="N8016"/>
      <c r="O8016"/>
      <c r="P8016"/>
      <c r="Q8016"/>
      <c r="R8016"/>
      <c r="S8016"/>
      <c r="T8016"/>
      <c r="U8016"/>
      <c r="V8016" s="2"/>
    </row>
    <row r="8017" spans="2:22" x14ac:dyDescent="0.2">
      <c r="B8017" s="2"/>
      <c r="C8017" s="2"/>
      <c r="D8017" s="2"/>
      <c r="E8017" s="2"/>
      <c r="F8017" s="2"/>
      <c r="G8017" s="3"/>
      <c r="H8017" s="3"/>
      <c r="I8017" s="2"/>
      <c r="J8017"/>
      <c r="K8017"/>
      <c r="L8017"/>
      <c r="M8017"/>
      <c r="N8017"/>
      <c r="O8017"/>
      <c r="P8017"/>
      <c r="Q8017"/>
      <c r="R8017"/>
      <c r="S8017"/>
      <c r="T8017"/>
      <c r="U8017"/>
      <c r="V8017" s="2"/>
    </row>
    <row r="8018" spans="2:22" x14ac:dyDescent="0.2">
      <c r="B8018" s="2"/>
      <c r="C8018" s="2"/>
      <c r="D8018" s="2"/>
      <c r="E8018" s="2"/>
      <c r="F8018" s="2"/>
      <c r="G8018" s="3"/>
      <c r="H8018" s="3"/>
      <c r="I8018" s="2"/>
      <c r="J8018"/>
      <c r="K8018"/>
      <c r="L8018"/>
      <c r="M8018"/>
      <c r="N8018"/>
      <c r="O8018"/>
      <c r="P8018"/>
      <c r="Q8018"/>
      <c r="R8018"/>
      <c r="S8018"/>
      <c r="T8018"/>
      <c r="U8018"/>
      <c r="V8018" s="2"/>
    </row>
    <row r="8019" spans="2:22" x14ac:dyDescent="0.2">
      <c r="B8019" s="2"/>
      <c r="C8019" s="2"/>
      <c r="D8019" s="2"/>
      <c r="E8019" s="2"/>
      <c r="F8019" s="2"/>
      <c r="G8019" s="3"/>
      <c r="H8019" s="3"/>
      <c r="I8019" s="2"/>
      <c r="J8019"/>
      <c r="K8019"/>
      <c r="L8019"/>
      <c r="M8019"/>
      <c r="N8019"/>
      <c r="O8019"/>
      <c r="P8019"/>
      <c r="Q8019"/>
      <c r="R8019"/>
      <c r="S8019"/>
      <c r="T8019"/>
      <c r="U8019"/>
      <c r="V8019" s="2"/>
    </row>
    <row r="8020" spans="2:22" x14ac:dyDescent="0.2">
      <c r="B8020" s="2"/>
      <c r="C8020" s="2"/>
      <c r="D8020" s="2"/>
      <c r="E8020" s="2"/>
      <c r="F8020" s="2"/>
      <c r="G8020" s="3"/>
      <c r="H8020" s="3"/>
      <c r="I8020" s="2"/>
      <c r="J8020"/>
      <c r="K8020"/>
      <c r="L8020"/>
      <c r="M8020"/>
      <c r="N8020"/>
      <c r="O8020"/>
      <c r="P8020"/>
      <c r="Q8020"/>
      <c r="R8020"/>
      <c r="S8020"/>
      <c r="T8020"/>
      <c r="U8020"/>
      <c r="V8020" s="2"/>
    </row>
    <row r="8021" spans="2:22" x14ac:dyDescent="0.2">
      <c r="B8021" s="2"/>
      <c r="C8021" s="2"/>
      <c r="D8021" s="2"/>
      <c r="E8021" s="2"/>
      <c r="F8021" s="2"/>
      <c r="G8021" s="3"/>
      <c r="H8021" s="3"/>
      <c r="I8021" s="2"/>
      <c r="J8021"/>
      <c r="K8021"/>
      <c r="L8021"/>
      <c r="M8021"/>
      <c r="N8021"/>
      <c r="O8021"/>
      <c r="P8021"/>
      <c r="Q8021"/>
      <c r="R8021"/>
      <c r="S8021"/>
      <c r="T8021"/>
      <c r="U8021"/>
      <c r="V8021" s="2"/>
    </row>
    <row r="8022" spans="2:22" x14ac:dyDescent="0.2">
      <c r="B8022" s="2"/>
      <c r="C8022" s="2"/>
      <c r="D8022" s="2"/>
      <c r="E8022" s="2"/>
      <c r="F8022" s="2"/>
      <c r="G8022" s="3"/>
      <c r="H8022" s="3"/>
      <c r="I8022" s="2"/>
      <c r="J8022"/>
      <c r="K8022"/>
      <c r="L8022"/>
      <c r="M8022"/>
      <c r="N8022"/>
      <c r="O8022"/>
      <c r="P8022"/>
      <c r="Q8022"/>
      <c r="R8022"/>
      <c r="S8022"/>
      <c r="T8022"/>
      <c r="U8022"/>
      <c r="V8022" s="2"/>
    </row>
    <row r="8023" spans="2:22" x14ac:dyDescent="0.2">
      <c r="B8023" s="2"/>
      <c r="C8023" s="2"/>
      <c r="D8023" s="2"/>
      <c r="E8023" s="2"/>
      <c r="F8023" s="2"/>
      <c r="G8023" s="3"/>
      <c r="H8023" s="3"/>
      <c r="I8023" s="2"/>
      <c r="J8023"/>
      <c r="K8023"/>
      <c r="L8023"/>
      <c r="M8023"/>
      <c r="N8023"/>
      <c r="O8023"/>
      <c r="P8023"/>
      <c r="Q8023"/>
      <c r="R8023"/>
      <c r="S8023"/>
      <c r="T8023"/>
      <c r="U8023"/>
      <c r="V8023" s="2"/>
    </row>
    <row r="8024" spans="2:22" x14ac:dyDescent="0.2">
      <c r="B8024" s="2"/>
      <c r="C8024" s="2"/>
      <c r="D8024" s="2"/>
      <c r="E8024" s="2"/>
      <c r="F8024" s="2"/>
      <c r="G8024" s="3"/>
      <c r="H8024" s="3"/>
      <c r="I8024" s="2"/>
      <c r="J8024"/>
      <c r="K8024"/>
      <c r="L8024"/>
      <c r="M8024"/>
      <c r="N8024"/>
      <c r="O8024"/>
      <c r="P8024"/>
      <c r="Q8024"/>
      <c r="R8024"/>
      <c r="S8024"/>
      <c r="T8024"/>
      <c r="U8024"/>
      <c r="V8024" s="2"/>
    </row>
    <row r="8025" spans="2:22" x14ac:dyDescent="0.2">
      <c r="B8025" s="2"/>
      <c r="C8025" s="2"/>
      <c r="D8025" s="2"/>
      <c r="E8025" s="2"/>
      <c r="F8025" s="2"/>
      <c r="G8025" s="3"/>
      <c r="H8025" s="3"/>
      <c r="I8025" s="2"/>
      <c r="J8025"/>
      <c r="K8025"/>
      <c r="L8025"/>
      <c r="M8025"/>
      <c r="N8025"/>
      <c r="O8025"/>
      <c r="P8025"/>
      <c r="Q8025"/>
      <c r="R8025"/>
      <c r="S8025"/>
      <c r="T8025"/>
      <c r="U8025"/>
      <c r="V8025" s="2"/>
    </row>
    <row r="8026" spans="2:22" x14ac:dyDescent="0.2">
      <c r="B8026" s="2"/>
      <c r="C8026" s="2"/>
      <c r="D8026" s="2"/>
      <c r="E8026" s="2"/>
      <c r="F8026" s="2"/>
      <c r="G8026" s="3"/>
      <c r="H8026" s="3"/>
      <c r="I8026" s="2"/>
      <c r="J8026"/>
      <c r="K8026"/>
      <c r="L8026"/>
      <c r="M8026"/>
      <c r="N8026"/>
      <c r="O8026"/>
      <c r="P8026"/>
      <c r="Q8026"/>
      <c r="R8026"/>
      <c r="S8026"/>
      <c r="T8026"/>
      <c r="U8026"/>
      <c r="V8026" s="2"/>
    </row>
    <row r="8027" spans="2:22" x14ac:dyDescent="0.2">
      <c r="B8027" s="2"/>
      <c r="C8027" s="2"/>
      <c r="D8027" s="2"/>
      <c r="E8027" s="2"/>
      <c r="F8027" s="2"/>
      <c r="G8027" s="3"/>
      <c r="H8027" s="3"/>
      <c r="I8027" s="2"/>
      <c r="J8027"/>
      <c r="K8027"/>
      <c r="L8027"/>
      <c r="M8027"/>
      <c r="N8027"/>
      <c r="O8027"/>
      <c r="P8027"/>
      <c r="Q8027"/>
      <c r="R8027"/>
      <c r="S8027"/>
      <c r="T8027"/>
      <c r="U8027"/>
      <c r="V8027" s="2"/>
    </row>
    <row r="8028" spans="2:22" x14ac:dyDescent="0.2">
      <c r="B8028" s="2"/>
      <c r="C8028" s="2"/>
      <c r="D8028" s="2"/>
      <c r="E8028" s="2"/>
      <c r="F8028" s="2"/>
      <c r="G8028" s="3"/>
      <c r="H8028" s="3"/>
      <c r="I8028" s="2"/>
      <c r="J8028"/>
      <c r="K8028"/>
      <c r="L8028"/>
      <c r="M8028"/>
      <c r="N8028"/>
      <c r="O8028"/>
      <c r="P8028"/>
      <c r="Q8028"/>
      <c r="R8028"/>
      <c r="S8028"/>
      <c r="T8028"/>
      <c r="U8028"/>
      <c r="V8028" s="2"/>
    </row>
    <row r="8029" spans="2:22" x14ac:dyDescent="0.2">
      <c r="B8029" s="2"/>
      <c r="C8029" s="2"/>
      <c r="D8029" s="2"/>
      <c r="E8029" s="2"/>
      <c r="F8029" s="2"/>
      <c r="G8029" s="3"/>
      <c r="H8029" s="3"/>
      <c r="I8029" s="2"/>
      <c r="J8029"/>
      <c r="K8029"/>
      <c r="L8029"/>
      <c r="M8029"/>
      <c r="N8029"/>
      <c r="O8029"/>
      <c r="P8029"/>
      <c r="Q8029"/>
      <c r="R8029"/>
      <c r="S8029"/>
      <c r="T8029"/>
      <c r="U8029"/>
      <c r="V8029" s="2"/>
    </row>
    <row r="8030" spans="2:22" x14ac:dyDescent="0.2">
      <c r="B8030" s="2"/>
      <c r="C8030" s="2"/>
      <c r="D8030" s="2"/>
      <c r="E8030" s="2"/>
      <c r="F8030" s="2"/>
      <c r="G8030" s="3"/>
      <c r="H8030" s="3"/>
      <c r="I8030" s="2"/>
      <c r="J8030"/>
      <c r="K8030"/>
      <c r="L8030"/>
      <c r="M8030"/>
      <c r="N8030"/>
      <c r="O8030"/>
      <c r="P8030"/>
      <c r="Q8030"/>
      <c r="R8030"/>
      <c r="S8030"/>
      <c r="T8030"/>
      <c r="U8030"/>
      <c r="V8030" s="2"/>
    </row>
    <row r="8031" spans="2:22" x14ac:dyDescent="0.2">
      <c r="B8031" s="2"/>
      <c r="C8031" s="2"/>
      <c r="D8031" s="2"/>
      <c r="E8031" s="2"/>
      <c r="F8031" s="2"/>
      <c r="G8031" s="3"/>
      <c r="H8031" s="3"/>
      <c r="I8031" s="2"/>
      <c r="J8031"/>
      <c r="K8031"/>
      <c r="L8031"/>
      <c r="M8031"/>
      <c r="N8031"/>
      <c r="O8031"/>
      <c r="P8031"/>
      <c r="Q8031"/>
      <c r="R8031"/>
      <c r="S8031"/>
      <c r="T8031"/>
      <c r="U8031"/>
      <c r="V8031" s="2"/>
    </row>
    <row r="8032" spans="2:22" x14ac:dyDescent="0.2">
      <c r="B8032" s="2"/>
      <c r="C8032" s="2"/>
      <c r="D8032" s="2"/>
      <c r="E8032" s="2"/>
      <c r="F8032" s="2"/>
      <c r="G8032" s="3"/>
      <c r="H8032" s="3"/>
      <c r="I8032" s="2"/>
      <c r="J8032"/>
      <c r="K8032"/>
      <c r="L8032"/>
      <c r="M8032"/>
      <c r="N8032"/>
      <c r="O8032"/>
      <c r="P8032"/>
      <c r="Q8032"/>
      <c r="R8032"/>
      <c r="S8032"/>
      <c r="T8032"/>
      <c r="U8032"/>
      <c r="V8032" s="2"/>
    </row>
    <row r="8033" spans="2:22" x14ac:dyDescent="0.2">
      <c r="B8033" s="2"/>
      <c r="C8033" s="2"/>
      <c r="D8033" s="2"/>
      <c r="E8033" s="2"/>
      <c r="F8033" s="2"/>
      <c r="G8033" s="3"/>
      <c r="H8033" s="3"/>
      <c r="I8033" s="2"/>
      <c r="J8033"/>
      <c r="K8033"/>
      <c r="L8033"/>
      <c r="M8033"/>
      <c r="N8033"/>
      <c r="O8033"/>
      <c r="P8033"/>
      <c r="Q8033"/>
      <c r="R8033"/>
      <c r="S8033"/>
      <c r="T8033"/>
      <c r="U8033"/>
      <c r="V8033" s="2"/>
    </row>
    <row r="8034" spans="2:22" x14ac:dyDescent="0.2">
      <c r="B8034" s="2"/>
      <c r="C8034" s="2"/>
      <c r="D8034" s="2"/>
      <c r="E8034" s="2"/>
      <c r="F8034" s="2"/>
      <c r="G8034" s="3"/>
      <c r="H8034" s="3"/>
      <c r="I8034" s="2"/>
      <c r="J8034"/>
      <c r="K8034"/>
      <c r="L8034"/>
      <c r="M8034"/>
      <c r="N8034"/>
      <c r="O8034"/>
      <c r="P8034"/>
      <c r="Q8034"/>
      <c r="R8034"/>
      <c r="S8034"/>
      <c r="T8034"/>
      <c r="U8034"/>
      <c r="V8034" s="2"/>
    </row>
    <row r="8035" spans="2:22" x14ac:dyDescent="0.2">
      <c r="B8035" s="2"/>
      <c r="C8035" s="2"/>
      <c r="D8035" s="2"/>
      <c r="E8035" s="2"/>
      <c r="F8035" s="2"/>
      <c r="G8035" s="3"/>
      <c r="H8035" s="3"/>
      <c r="I8035" s="2"/>
      <c r="J8035"/>
      <c r="K8035"/>
      <c r="L8035"/>
      <c r="M8035"/>
      <c r="N8035"/>
      <c r="O8035"/>
      <c r="P8035"/>
      <c r="Q8035"/>
      <c r="R8035"/>
      <c r="S8035"/>
      <c r="T8035"/>
      <c r="U8035"/>
      <c r="V8035" s="2"/>
    </row>
    <row r="8036" spans="2:22" x14ac:dyDescent="0.2">
      <c r="B8036" s="2"/>
      <c r="C8036" s="2"/>
      <c r="D8036" s="2"/>
      <c r="E8036" s="2"/>
      <c r="F8036" s="2"/>
      <c r="G8036" s="3"/>
      <c r="H8036" s="3"/>
      <c r="I8036" s="2"/>
      <c r="J8036"/>
      <c r="K8036"/>
      <c r="L8036"/>
      <c r="M8036"/>
      <c r="N8036"/>
      <c r="O8036"/>
      <c r="P8036"/>
      <c r="Q8036"/>
      <c r="R8036"/>
      <c r="S8036"/>
      <c r="T8036"/>
      <c r="U8036"/>
      <c r="V8036" s="2"/>
    </row>
    <row r="8037" spans="2:22" x14ac:dyDescent="0.2">
      <c r="B8037" s="2"/>
      <c r="C8037" s="2"/>
      <c r="D8037" s="2"/>
      <c r="E8037" s="2"/>
      <c r="F8037" s="2"/>
      <c r="G8037" s="3"/>
      <c r="H8037" s="3"/>
      <c r="I8037" s="2"/>
      <c r="J8037"/>
      <c r="K8037"/>
      <c r="L8037"/>
      <c r="M8037"/>
      <c r="N8037"/>
      <c r="O8037"/>
      <c r="P8037"/>
      <c r="Q8037"/>
      <c r="R8037"/>
      <c r="S8037"/>
      <c r="T8037"/>
      <c r="U8037"/>
      <c r="V8037" s="2"/>
    </row>
    <row r="8038" spans="2:22" x14ac:dyDescent="0.2">
      <c r="B8038" s="2"/>
      <c r="C8038" s="2"/>
      <c r="D8038" s="2"/>
      <c r="E8038" s="2"/>
      <c r="F8038" s="2"/>
      <c r="G8038" s="3"/>
      <c r="H8038" s="3"/>
      <c r="I8038" s="2"/>
      <c r="J8038"/>
      <c r="K8038"/>
      <c r="L8038"/>
      <c r="M8038"/>
      <c r="N8038"/>
      <c r="O8038"/>
      <c r="P8038"/>
      <c r="Q8038"/>
      <c r="R8038"/>
      <c r="S8038"/>
      <c r="T8038"/>
      <c r="U8038"/>
      <c r="V8038" s="2"/>
    </row>
    <row r="8039" spans="2:22" x14ac:dyDescent="0.2">
      <c r="B8039" s="2"/>
      <c r="C8039" s="2"/>
      <c r="D8039" s="2"/>
      <c r="E8039" s="2"/>
      <c r="F8039" s="2"/>
      <c r="G8039" s="3"/>
      <c r="H8039" s="3"/>
      <c r="I8039" s="2"/>
      <c r="J8039"/>
      <c r="K8039"/>
      <c r="L8039"/>
      <c r="M8039"/>
      <c r="N8039"/>
      <c r="O8039"/>
      <c r="P8039"/>
      <c r="Q8039"/>
      <c r="R8039"/>
      <c r="S8039"/>
      <c r="T8039"/>
      <c r="U8039"/>
      <c r="V8039" s="2"/>
    </row>
    <row r="8040" spans="2:22" x14ac:dyDescent="0.2">
      <c r="B8040" s="2"/>
      <c r="C8040" s="2"/>
      <c r="D8040" s="2"/>
      <c r="E8040" s="2"/>
      <c r="F8040" s="2"/>
      <c r="G8040" s="3"/>
      <c r="H8040" s="3"/>
      <c r="I8040" s="2"/>
      <c r="J8040"/>
      <c r="K8040"/>
      <c r="L8040"/>
      <c r="M8040"/>
      <c r="N8040"/>
      <c r="O8040"/>
      <c r="P8040"/>
      <c r="Q8040"/>
      <c r="R8040"/>
      <c r="S8040"/>
      <c r="T8040"/>
      <c r="U8040"/>
      <c r="V8040" s="2"/>
    </row>
    <row r="8041" spans="2:22" x14ac:dyDescent="0.2">
      <c r="B8041" s="2"/>
      <c r="C8041" s="2"/>
      <c r="D8041" s="2"/>
      <c r="E8041" s="2"/>
      <c r="F8041" s="2"/>
      <c r="G8041" s="3"/>
      <c r="H8041" s="3"/>
      <c r="I8041" s="2"/>
      <c r="J8041"/>
      <c r="K8041"/>
      <c r="L8041"/>
      <c r="M8041"/>
      <c r="N8041"/>
      <c r="O8041"/>
      <c r="P8041"/>
      <c r="Q8041"/>
      <c r="R8041"/>
      <c r="S8041"/>
      <c r="T8041"/>
      <c r="U8041"/>
      <c r="V8041" s="2"/>
    </row>
    <row r="8042" spans="2:22" x14ac:dyDescent="0.2">
      <c r="B8042" s="2"/>
      <c r="C8042" s="2"/>
      <c r="D8042" s="2"/>
      <c r="E8042" s="2"/>
      <c r="F8042" s="2"/>
      <c r="G8042" s="3"/>
      <c r="H8042" s="3"/>
      <c r="I8042" s="2"/>
      <c r="J8042"/>
      <c r="K8042"/>
      <c r="L8042"/>
      <c r="M8042"/>
      <c r="N8042"/>
      <c r="O8042"/>
      <c r="P8042"/>
      <c r="Q8042"/>
      <c r="R8042"/>
      <c r="S8042"/>
      <c r="T8042"/>
      <c r="U8042"/>
      <c r="V8042" s="2"/>
    </row>
    <row r="8043" spans="2:22" x14ac:dyDescent="0.2">
      <c r="B8043" s="2"/>
      <c r="C8043" s="2"/>
      <c r="D8043" s="2"/>
      <c r="E8043" s="2"/>
      <c r="F8043" s="2"/>
      <c r="G8043" s="3"/>
      <c r="H8043" s="3"/>
      <c r="I8043" s="2"/>
      <c r="J8043"/>
      <c r="K8043"/>
      <c r="L8043"/>
      <c r="M8043"/>
      <c r="N8043"/>
      <c r="O8043"/>
      <c r="P8043"/>
      <c r="Q8043"/>
      <c r="R8043"/>
      <c r="S8043"/>
      <c r="T8043"/>
      <c r="U8043"/>
      <c r="V8043" s="2"/>
    </row>
    <row r="8044" spans="2:22" x14ac:dyDescent="0.2">
      <c r="B8044" s="2"/>
      <c r="C8044" s="2"/>
      <c r="D8044" s="2"/>
      <c r="E8044" s="2"/>
      <c r="F8044" s="2"/>
      <c r="G8044" s="3"/>
      <c r="H8044" s="3"/>
      <c r="I8044" s="2"/>
      <c r="J8044"/>
      <c r="K8044"/>
      <c r="L8044"/>
      <c r="M8044"/>
      <c r="N8044"/>
      <c r="O8044"/>
      <c r="P8044"/>
      <c r="Q8044"/>
      <c r="R8044"/>
      <c r="S8044"/>
      <c r="T8044"/>
      <c r="U8044"/>
      <c r="V8044" s="2"/>
    </row>
    <row r="8045" spans="2:22" x14ac:dyDescent="0.2">
      <c r="B8045" s="2"/>
      <c r="C8045" s="2"/>
      <c r="D8045" s="2"/>
      <c r="E8045" s="2"/>
      <c r="F8045" s="2"/>
      <c r="G8045" s="3"/>
      <c r="H8045" s="3"/>
      <c r="I8045" s="2"/>
      <c r="J8045"/>
      <c r="K8045"/>
      <c r="L8045"/>
      <c r="M8045"/>
      <c r="N8045"/>
      <c r="O8045"/>
      <c r="P8045"/>
      <c r="Q8045"/>
      <c r="R8045"/>
      <c r="S8045"/>
      <c r="T8045"/>
      <c r="U8045"/>
      <c r="V8045" s="2"/>
    </row>
    <row r="8046" spans="2:22" x14ac:dyDescent="0.2">
      <c r="B8046" s="2"/>
      <c r="C8046" s="2"/>
      <c r="D8046" s="2"/>
      <c r="E8046" s="2"/>
      <c r="F8046" s="2"/>
      <c r="G8046" s="3"/>
      <c r="H8046" s="3"/>
      <c r="I8046" s="2"/>
      <c r="J8046"/>
      <c r="K8046"/>
      <c r="L8046"/>
      <c r="M8046"/>
      <c r="N8046"/>
      <c r="O8046"/>
      <c r="P8046"/>
      <c r="Q8046"/>
      <c r="R8046"/>
      <c r="S8046"/>
      <c r="T8046"/>
      <c r="U8046"/>
      <c r="V8046" s="2"/>
    </row>
    <row r="8047" spans="2:22" x14ac:dyDescent="0.2">
      <c r="B8047" s="2"/>
      <c r="C8047" s="2"/>
      <c r="D8047" s="2"/>
      <c r="E8047" s="2"/>
      <c r="F8047" s="2"/>
      <c r="G8047" s="3"/>
      <c r="H8047" s="3"/>
      <c r="I8047" s="2"/>
      <c r="J8047"/>
      <c r="K8047"/>
      <c r="L8047"/>
      <c r="M8047"/>
      <c r="N8047"/>
      <c r="O8047"/>
      <c r="P8047"/>
      <c r="Q8047"/>
      <c r="R8047"/>
      <c r="S8047"/>
      <c r="T8047"/>
      <c r="U8047"/>
      <c r="V8047" s="2"/>
    </row>
    <row r="8048" spans="2:22" x14ac:dyDescent="0.2">
      <c r="B8048" s="2"/>
      <c r="C8048" s="2"/>
      <c r="D8048" s="2"/>
      <c r="E8048" s="2"/>
      <c r="F8048" s="2"/>
      <c r="G8048" s="3"/>
      <c r="H8048" s="3"/>
      <c r="I8048" s="2"/>
      <c r="J8048"/>
      <c r="K8048"/>
      <c r="L8048"/>
      <c r="M8048"/>
      <c r="N8048"/>
      <c r="O8048"/>
      <c r="P8048"/>
      <c r="Q8048"/>
      <c r="R8048"/>
      <c r="S8048"/>
      <c r="T8048"/>
      <c r="U8048"/>
      <c r="V8048" s="2"/>
    </row>
    <row r="8049" spans="2:22" x14ac:dyDescent="0.2">
      <c r="B8049" s="2"/>
      <c r="C8049" s="2"/>
      <c r="D8049" s="2"/>
      <c r="E8049" s="2"/>
      <c r="F8049" s="2"/>
      <c r="G8049" s="3"/>
      <c r="H8049" s="3"/>
      <c r="I8049" s="2"/>
      <c r="J8049"/>
      <c r="K8049"/>
      <c r="L8049"/>
      <c r="M8049"/>
      <c r="N8049"/>
      <c r="O8049"/>
      <c r="P8049"/>
      <c r="Q8049"/>
      <c r="R8049"/>
      <c r="S8049"/>
      <c r="T8049"/>
      <c r="U8049"/>
      <c r="V8049" s="2"/>
    </row>
    <row r="8050" spans="2:22" x14ac:dyDescent="0.2">
      <c r="B8050" s="2"/>
      <c r="C8050" s="2"/>
      <c r="D8050" s="2"/>
      <c r="E8050" s="2"/>
      <c r="F8050" s="2"/>
      <c r="G8050" s="3"/>
      <c r="H8050" s="3"/>
      <c r="I8050" s="2"/>
      <c r="J8050"/>
      <c r="K8050"/>
      <c r="L8050"/>
      <c r="M8050"/>
      <c r="N8050"/>
      <c r="O8050"/>
      <c r="P8050"/>
      <c r="Q8050"/>
      <c r="R8050"/>
      <c r="S8050"/>
      <c r="T8050"/>
      <c r="U8050"/>
      <c r="V8050" s="2"/>
    </row>
    <row r="8051" spans="2:22" x14ac:dyDescent="0.2">
      <c r="B8051" s="2"/>
      <c r="C8051" s="2"/>
      <c r="D8051" s="2"/>
      <c r="E8051" s="2"/>
      <c r="F8051" s="2"/>
      <c r="G8051" s="3"/>
      <c r="H8051" s="3"/>
      <c r="I8051" s="2"/>
      <c r="J8051"/>
      <c r="K8051"/>
      <c r="L8051"/>
      <c r="M8051"/>
      <c r="N8051"/>
      <c r="O8051"/>
      <c r="P8051"/>
      <c r="Q8051"/>
      <c r="R8051"/>
      <c r="S8051"/>
      <c r="T8051"/>
      <c r="U8051"/>
      <c r="V8051" s="2"/>
    </row>
    <row r="8052" spans="2:22" x14ac:dyDescent="0.2">
      <c r="B8052" s="2"/>
      <c r="C8052" s="2"/>
      <c r="D8052" s="2"/>
      <c r="E8052" s="2"/>
      <c r="F8052" s="2"/>
      <c r="G8052" s="3"/>
      <c r="H8052" s="3"/>
      <c r="I8052" s="2"/>
      <c r="J8052"/>
      <c r="K8052"/>
      <c r="L8052"/>
      <c r="M8052"/>
      <c r="N8052"/>
      <c r="O8052"/>
      <c r="P8052"/>
      <c r="Q8052"/>
      <c r="R8052"/>
      <c r="S8052"/>
      <c r="T8052"/>
      <c r="U8052"/>
      <c r="V8052" s="2"/>
    </row>
    <row r="8053" spans="2:22" x14ac:dyDescent="0.2">
      <c r="B8053" s="2"/>
      <c r="C8053" s="2"/>
      <c r="D8053" s="2"/>
      <c r="E8053" s="2"/>
      <c r="F8053" s="2"/>
      <c r="G8053" s="3"/>
      <c r="H8053" s="3"/>
      <c r="I8053" s="2"/>
      <c r="J8053"/>
      <c r="K8053"/>
      <c r="L8053"/>
      <c r="M8053"/>
      <c r="N8053"/>
      <c r="O8053"/>
      <c r="P8053"/>
      <c r="Q8053"/>
      <c r="R8053"/>
      <c r="S8053"/>
      <c r="T8053"/>
      <c r="U8053"/>
      <c r="V8053" s="2"/>
    </row>
    <row r="8054" spans="2:22" x14ac:dyDescent="0.2">
      <c r="B8054" s="2"/>
      <c r="C8054" s="2"/>
      <c r="D8054" s="2"/>
      <c r="E8054" s="2"/>
      <c r="F8054" s="2"/>
      <c r="G8054" s="3"/>
      <c r="H8054" s="3"/>
      <c r="I8054" s="2"/>
      <c r="J8054"/>
      <c r="K8054"/>
      <c r="L8054"/>
      <c r="M8054"/>
      <c r="N8054"/>
      <c r="O8054"/>
      <c r="P8054"/>
      <c r="Q8054"/>
      <c r="R8054"/>
      <c r="S8054"/>
      <c r="T8054"/>
      <c r="U8054"/>
      <c r="V8054" s="2"/>
    </row>
    <row r="8055" spans="2:22" x14ac:dyDescent="0.2">
      <c r="B8055" s="2"/>
      <c r="C8055" s="2"/>
      <c r="D8055" s="2"/>
      <c r="E8055" s="2"/>
      <c r="F8055" s="2"/>
      <c r="G8055" s="3"/>
      <c r="H8055" s="3"/>
      <c r="I8055" s="2"/>
      <c r="J8055"/>
      <c r="K8055"/>
      <c r="L8055"/>
      <c r="M8055"/>
      <c r="N8055"/>
      <c r="O8055"/>
      <c r="P8055"/>
      <c r="Q8055"/>
      <c r="R8055"/>
      <c r="S8055"/>
      <c r="T8055"/>
      <c r="U8055"/>
      <c r="V8055" s="2"/>
    </row>
    <row r="8056" spans="2:22" x14ac:dyDescent="0.2">
      <c r="B8056" s="2"/>
      <c r="C8056" s="2"/>
      <c r="D8056" s="2"/>
      <c r="E8056" s="2"/>
      <c r="F8056" s="2"/>
      <c r="G8056" s="3"/>
      <c r="H8056" s="3"/>
      <c r="I8056" s="2"/>
      <c r="J8056"/>
      <c r="K8056"/>
      <c r="L8056"/>
      <c r="M8056"/>
      <c r="N8056"/>
      <c r="O8056"/>
      <c r="P8056"/>
      <c r="Q8056"/>
      <c r="R8056"/>
      <c r="S8056"/>
      <c r="T8056"/>
      <c r="U8056"/>
      <c r="V8056" s="2"/>
    </row>
    <row r="8057" spans="2:22" x14ac:dyDescent="0.2">
      <c r="B8057" s="2"/>
      <c r="C8057" s="2"/>
      <c r="D8057" s="2"/>
      <c r="E8057" s="2"/>
      <c r="F8057" s="2"/>
      <c r="G8057" s="3"/>
      <c r="H8057" s="3"/>
      <c r="I8057" s="2"/>
      <c r="J8057"/>
      <c r="K8057"/>
      <c r="L8057"/>
      <c r="M8057"/>
      <c r="N8057"/>
      <c r="O8057"/>
      <c r="P8057"/>
      <c r="Q8057"/>
      <c r="R8057"/>
      <c r="S8057"/>
      <c r="T8057"/>
      <c r="U8057"/>
      <c r="V8057" s="2"/>
    </row>
    <row r="8058" spans="2:22" x14ac:dyDescent="0.2">
      <c r="B8058" s="2"/>
      <c r="C8058" s="2"/>
      <c r="D8058" s="2"/>
      <c r="E8058" s="2"/>
      <c r="F8058" s="2"/>
      <c r="G8058" s="3"/>
      <c r="H8058" s="3"/>
      <c r="I8058" s="2"/>
      <c r="J8058"/>
      <c r="K8058"/>
      <c r="L8058"/>
      <c r="M8058"/>
      <c r="N8058"/>
      <c r="O8058"/>
      <c r="P8058"/>
      <c r="Q8058"/>
      <c r="R8058"/>
      <c r="S8058"/>
      <c r="T8058"/>
      <c r="U8058"/>
      <c r="V8058" s="2"/>
    </row>
    <row r="8059" spans="2:22" x14ac:dyDescent="0.2">
      <c r="B8059" s="2"/>
      <c r="C8059" s="2"/>
      <c r="D8059" s="2"/>
      <c r="E8059" s="2"/>
      <c r="F8059" s="2"/>
      <c r="G8059" s="3"/>
      <c r="H8059" s="3"/>
      <c r="I8059" s="2"/>
      <c r="J8059"/>
      <c r="K8059"/>
      <c r="L8059"/>
      <c r="M8059"/>
      <c r="N8059"/>
      <c r="O8059"/>
      <c r="P8059"/>
      <c r="Q8059"/>
      <c r="R8059"/>
      <c r="S8059"/>
      <c r="T8059"/>
      <c r="U8059"/>
      <c r="V8059" s="2"/>
    </row>
    <row r="8060" spans="2:22" x14ac:dyDescent="0.2">
      <c r="B8060" s="2"/>
      <c r="C8060" s="2"/>
      <c r="D8060" s="2"/>
      <c r="E8060" s="2"/>
      <c r="F8060" s="2"/>
      <c r="G8060" s="3"/>
      <c r="H8060" s="3"/>
      <c r="I8060" s="2"/>
      <c r="J8060"/>
      <c r="K8060"/>
      <c r="L8060"/>
      <c r="M8060"/>
      <c r="N8060"/>
      <c r="O8060"/>
      <c r="P8060"/>
      <c r="Q8060"/>
      <c r="R8060"/>
      <c r="S8060"/>
      <c r="T8060"/>
      <c r="U8060"/>
      <c r="V8060" s="2"/>
    </row>
    <row r="8061" spans="2:22" x14ac:dyDescent="0.2">
      <c r="B8061" s="2"/>
      <c r="C8061" s="2"/>
      <c r="D8061" s="2"/>
      <c r="E8061" s="2"/>
      <c r="F8061" s="2"/>
      <c r="G8061" s="3"/>
      <c r="H8061" s="3"/>
      <c r="I8061" s="2"/>
      <c r="J8061"/>
      <c r="K8061"/>
      <c r="L8061"/>
      <c r="M8061"/>
      <c r="N8061"/>
      <c r="O8061"/>
      <c r="P8061"/>
      <c r="Q8061"/>
      <c r="R8061"/>
      <c r="S8061"/>
      <c r="T8061"/>
      <c r="U8061"/>
      <c r="V8061" s="2"/>
    </row>
    <row r="8062" spans="2:22" x14ac:dyDescent="0.2">
      <c r="B8062" s="2"/>
      <c r="C8062" s="2"/>
      <c r="D8062" s="2"/>
      <c r="E8062" s="2"/>
      <c r="F8062" s="2"/>
      <c r="G8062" s="3"/>
      <c r="H8062" s="3"/>
      <c r="I8062" s="2"/>
      <c r="J8062"/>
      <c r="K8062"/>
      <c r="L8062"/>
      <c r="M8062"/>
      <c r="N8062"/>
      <c r="O8062"/>
      <c r="P8062"/>
      <c r="Q8062"/>
      <c r="R8062"/>
      <c r="S8062"/>
      <c r="T8062"/>
      <c r="U8062"/>
      <c r="V8062" s="2"/>
    </row>
    <row r="8063" spans="2:22" x14ac:dyDescent="0.2">
      <c r="B8063" s="2"/>
      <c r="C8063" s="2"/>
      <c r="D8063" s="2"/>
      <c r="E8063" s="2"/>
      <c r="F8063" s="2"/>
      <c r="G8063" s="3"/>
      <c r="H8063" s="3"/>
      <c r="I8063" s="2"/>
      <c r="J8063"/>
      <c r="K8063"/>
      <c r="L8063"/>
      <c r="M8063"/>
      <c r="N8063"/>
      <c r="O8063"/>
      <c r="P8063"/>
      <c r="Q8063"/>
      <c r="R8063"/>
      <c r="S8063"/>
      <c r="T8063"/>
      <c r="U8063"/>
      <c r="V8063" s="2"/>
    </row>
    <row r="8064" spans="2:22" x14ac:dyDescent="0.2">
      <c r="B8064" s="2"/>
      <c r="C8064" s="2"/>
      <c r="D8064" s="2"/>
      <c r="E8064" s="2"/>
      <c r="F8064" s="2"/>
      <c r="G8064" s="3"/>
      <c r="H8064" s="3"/>
      <c r="I8064" s="2"/>
      <c r="J8064"/>
      <c r="K8064"/>
      <c r="L8064"/>
      <c r="M8064"/>
      <c r="N8064"/>
      <c r="O8064"/>
      <c r="P8064"/>
      <c r="Q8064"/>
      <c r="R8064"/>
      <c r="S8064"/>
      <c r="T8064"/>
      <c r="U8064"/>
      <c r="V8064" s="2"/>
    </row>
    <row r="8065" spans="2:22" x14ac:dyDescent="0.2">
      <c r="B8065" s="2"/>
      <c r="C8065" s="2"/>
      <c r="D8065" s="2"/>
      <c r="E8065" s="2"/>
      <c r="F8065" s="2"/>
      <c r="G8065" s="3"/>
      <c r="H8065" s="3"/>
      <c r="I8065" s="2"/>
      <c r="J8065"/>
      <c r="K8065"/>
      <c r="L8065"/>
      <c r="M8065"/>
      <c r="N8065"/>
      <c r="O8065"/>
      <c r="P8065"/>
      <c r="Q8065"/>
      <c r="R8065"/>
      <c r="S8065"/>
      <c r="T8065"/>
      <c r="U8065"/>
      <c r="V8065" s="2"/>
    </row>
    <row r="8066" spans="2:22" x14ac:dyDescent="0.2">
      <c r="B8066" s="2"/>
      <c r="C8066" s="2"/>
      <c r="D8066" s="2"/>
      <c r="E8066" s="2"/>
      <c r="F8066" s="2"/>
      <c r="G8066" s="3"/>
      <c r="H8066" s="3"/>
      <c r="I8066" s="2"/>
      <c r="J8066"/>
      <c r="K8066"/>
      <c r="L8066"/>
      <c r="M8066"/>
      <c r="N8066"/>
      <c r="O8066"/>
      <c r="P8066"/>
      <c r="Q8066"/>
      <c r="R8066"/>
      <c r="S8066"/>
      <c r="T8066"/>
      <c r="U8066"/>
      <c r="V8066" s="2"/>
    </row>
    <row r="8067" spans="2:22" x14ac:dyDescent="0.2">
      <c r="B8067" s="2"/>
      <c r="C8067" s="2"/>
      <c r="D8067" s="2"/>
      <c r="E8067" s="2"/>
      <c r="F8067" s="2"/>
      <c r="G8067" s="3"/>
      <c r="H8067" s="3"/>
      <c r="I8067" s="2"/>
      <c r="J8067"/>
      <c r="K8067"/>
      <c r="L8067"/>
      <c r="M8067"/>
      <c r="N8067"/>
      <c r="O8067"/>
      <c r="P8067"/>
      <c r="Q8067"/>
      <c r="R8067"/>
      <c r="S8067"/>
      <c r="T8067"/>
      <c r="U8067"/>
      <c r="V8067" s="2"/>
    </row>
    <row r="8068" spans="2:22" x14ac:dyDescent="0.2">
      <c r="B8068" s="2"/>
      <c r="C8068" s="2"/>
      <c r="D8068" s="2"/>
      <c r="E8068" s="2"/>
      <c r="F8068" s="2"/>
      <c r="G8068" s="3"/>
      <c r="H8068" s="3"/>
      <c r="I8068" s="2"/>
      <c r="J8068"/>
      <c r="K8068"/>
      <c r="L8068"/>
      <c r="M8068"/>
      <c r="N8068"/>
      <c r="O8068"/>
      <c r="P8068"/>
      <c r="Q8068"/>
      <c r="R8068"/>
      <c r="S8068"/>
      <c r="T8068"/>
      <c r="U8068"/>
      <c r="V8068" s="2"/>
    </row>
    <row r="8069" spans="2:22" x14ac:dyDescent="0.2">
      <c r="B8069" s="2"/>
      <c r="C8069" s="2"/>
      <c r="D8069" s="2"/>
      <c r="E8069" s="2"/>
      <c r="F8069" s="2"/>
      <c r="G8069" s="3"/>
      <c r="H8069" s="3"/>
      <c r="I8069" s="2"/>
      <c r="J8069"/>
      <c r="K8069"/>
      <c r="L8069"/>
      <c r="M8069"/>
      <c r="N8069"/>
      <c r="O8069"/>
      <c r="P8069"/>
      <c r="Q8069"/>
      <c r="R8069"/>
      <c r="S8069"/>
      <c r="T8069"/>
      <c r="U8069"/>
      <c r="V8069" s="2"/>
    </row>
    <row r="8070" spans="2:22" x14ac:dyDescent="0.2">
      <c r="B8070" s="2"/>
      <c r="C8070" s="2"/>
      <c r="D8070" s="2"/>
      <c r="E8070" s="2"/>
      <c r="F8070" s="2"/>
      <c r="G8070" s="3"/>
      <c r="H8070" s="3"/>
      <c r="I8070" s="2"/>
      <c r="J8070"/>
      <c r="K8070"/>
      <c r="L8070"/>
      <c r="M8070"/>
      <c r="N8070"/>
      <c r="O8070"/>
      <c r="P8070"/>
      <c r="Q8070"/>
      <c r="R8070"/>
      <c r="S8070"/>
      <c r="T8070"/>
      <c r="U8070"/>
      <c r="V8070" s="2"/>
    </row>
    <row r="8071" spans="2:22" x14ac:dyDescent="0.2">
      <c r="B8071" s="2"/>
      <c r="C8071" s="2"/>
      <c r="D8071" s="2"/>
      <c r="E8071" s="2"/>
      <c r="F8071" s="2"/>
      <c r="G8071" s="3"/>
      <c r="H8071" s="3"/>
      <c r="I8071" s="2"/>
      <c r="J8071"/>
      <c r="K8071"/>
      <c r="L8071"/>
      <c r="M8071"/>
      <c r="N8071"/>
      <c r="O8071"/>
      <c r="P8071"/>
      <c r="Q8071"/>
      <c r="R8071"/>
      <c r="S8071"/>
      <c r="T8071"/>
      <c r="U8071"/>
      <c r="V8071" s="2"/>
    </row>
    <row r="8072" spans="2:22" x14ac:dyDescent="0.2">
      <c r="B8072" s="2"/>
      <c r="C8072" s="2"/>
      <c r="D8072" s="2"/>
      <c r="E8072" s="2"/>
      <c r="F8072" s="2"/>
      <c r="G8072" s="3"/>
      <c r="H8072" s="3"/>
      <c r="I8072" s="2"/>
      <c r="J8072"/>
      <c r="K8072"/>
      <c r="L8072"/>
      <c r="M8072"/>
      <c r="N8072"/>
      <c r="O8072"/>
      <c r="P8072"/>
      <c r="Q8072"/>
      <c r="R8072"/>
      <c r="S8072"/>
      <c r="T8072"/>
      <c r="U8072"/>
      <c r="V8072" s="2"/>
    </row>
    <row r="8073" spans="2:22" x14ac:dyDescent="0.2">
      <c r="B8073" s="2"/>
      <c r="C8073" s="2"/>
      <c r="D8073" s="2"/>
      <c r="E8073" s="2"/>
      <c r="F8073" s="2"/>
      <c r="G8073" s="3"/>
      <c r="H8073" s="3"/>
      <c r="I8073" s="2"/>
      <c r="J8073"/>
      <c r="K8073"/>
      <c r="L8073"/>
      <c r="M8073"/>
      <c r="N8073"/>
      <c r="O8073"/>
      <c r="P8073"/>
      <c r="Q8073"/>
      <c r="R8073"/>
      <c r="S8073"/>
      <c r="T8073"/>
      <c r="U8073"/>
      <c r="V8073" s="2"/>
    </row>
    <row r="8074" spans="2:22" x14ac:dyDescent="0.2">
      <c r="B8074" s="2"/>
      <c r="C8074" s="2"/>
      <c r="D8074" s="2"/>
      <c r="E8074" s="2"/>
      <c r="F8074" s="2"/>
      <c r="G8074" s="3"/>
      <c r="H8074" s="3"/>
      <c r="I8074" s="2"/>
      <c r="J8074"/>
      <c r="K8074"/>
      <c r="L8074"/>
      <c r="M8074"/>
      <c r="N8074"/>
      <c r="O8074"/>
      <c r="P8074"/>
      <c r="Q8074"/>
      <c r="R8074"/>
      <c r="S8074"/>
      <c r="T8074"/>
      <c r="U8074"/>
      <c r="V8074" s="2"/>
    </row>
    <row r="8075" spans="2:22" x14ac:dyDescent="0.2">
      <c r="B8075" s="2"/>
      <c r="C8075" s="2"/>
      <c r="D8075" s="2"/>
      <c r="E8075" s="2"/>
      <c r="F8075" s="2"/>
      <c r="G8075" s="3"/>
      <c r="H8075" s="3"/>
      <c r="I8075" s="2"/>
      <c r="J8075"/>
      <c r="K8075"/>
      <c r="L8075"/>
      <c r="M8075"/>
      <c r="N8075"/>
      <c r="O8075"/>
      <c r="P8075"/>
      <c r="Q8075"/>
      <c r="R8075"/>
      <c r="S8075"/>
      <c r="T8075"/>
      <c r="U8075"/>
      <c r="V8075" s="2"/>
    </row>
    <row r="8076" spans="2:22" x14ac:dyDescent="0.2">
      <c r="B8076" s="2"/>
      <c r="C8076" s="2"/>
      <c r="D8076" s="2"/>
      <c r="E8076" s="2"/>
      <c r="F8076" s="2"/>
      <c r="G8076" s="3"/>
      <c r="H8076" s="3"/>
      <c r="I8076" s="2"/>
      <c r="J8076"/>
      <c r="K8076"/>
      <c r="L8076"/>
      <c r="M8076"/>
      <c r="N8076"/>
      <c r="O8076"/>
      <c r="P8076"/>
      <c r="Q8076"/>
      <c r="R8076"/>
      <c r="S8076"/>
      <c r="T8076"/>
      <c r="U8076"/>
      <c r="V8076" s="2"/>
    </row>
    <row r="8077" spans="2:22" x14ac:dyDescent="0.2">
      <c r="B8077" s="2"/>
      <c r="C8077" s="2"/>
      <c r="D8077" s="2"/>
      <c r="E8077" s="2"/>
      <c r="F8077" s="2"/>
      <c r="G8077" s="3"/>
      <c r="H8077" s="3"/>
      <c r="I8077" s="2"/>
      <c r="J8077"/>
      <c r="K8077"/>
      <c r="L8077"/>
      <c r="M8077"/>
      <c r="N8077"/>
      <c r="O8077"/>
      <c r="P8077"/>
      <c r="Q8077"/>
      <c r="R8077"/>
      <c r="S8077"/>
      <c r="T8077"/>
      <c r="U8077"/>
      <c r="V8077" s="2"/>
    </row>
    <row r="8078" spans="2:22" x14ac:dyDescent="0.2">
      <c r="B8078" s="2"/>
      <c r="C8078" s="2"/>
      <c r="D8078" s="2"/>
      <c r="E8078" s="2"/>
      <c r="F8078" s="2"/>
      <c r="G8078" s="3"/>
      <c r="H8078" s="3"/>
      <c r="I8078" s="2"/>
      <c r="J8078"/>
      <c r="K8078"/>
      <c r="L8078"/>
      <c r="M8078"/>
      <c r="N8078"/>
      <c r="O8078"/>
      <c r="P8078"/>
      <c r="Q8078"/>
      <c r="R8078"/>
      <c r="S8078"/>
      <c r="T8078"/>
      <c r="U8078"/>
      <c r="V8078" s="2"/>
    </row>
    <row r="8079" spans="2:22" x14ac:dyDescent="0.2">
      <c r="B8079" s="2"/>
      <c r="C8079" s="2"/>
      <c r="D8079" s="2"/>
      <c r="E8079" s="2"/>
      <c r="F8079" s="2"/>
      <c r="G8079" s="3"/>
      <c r="H8079" s="3"/>
      <c r="I8079" s="2"/>
      <c r="J8079"/>
      <c r="K8079"/>
      <c r="L8079"/>
      <c r="M8079"/>
      <c r="N8079"/>
      <c r="O8079"/>
      <c r="P8079"/>
      <c r="Q8079"/>
      <c r="R8079"/>
      <c r="S8079"/>
      <c r="T8079"/>
      <c r="U8079"/>
      <c r="V8079" s="2"/>
    </row>
    <row r="8080" spans="2:22" x14ac:dyDescent="0.2">
      <c r="B8080" s="2"/>
      <c r="C8080" s="2"/>
      <c r="D8080" s="2"/>
      <c r="E8080" s="2"/>
      <c r="F8080" s="2"/>
      <c r="G8080" s="3"/>
      <c r="H8080" s="3"/>
      <c r="I8080" s="2"/>
      <c r="J8080"/>
      <c r="K8080"/>
      <c r="L8080"/>
      <c r="M8080"/>
      <c r="N8080"/>
      <c r="O8080"/>
      <c r="P8080"/>
      <c r="Q8080"/>
      <c r="R8080"/>
      <c r="S8080"/>
      <c r="T8080"/>
      <c r="U8080"/>
      <c r="V8080" s="2"/>
    </row>
    <row r="8081" spans="2:22" x14ac:dyDescent="0.2">
      <c r="B8081" s="2"/>
      <c r="C8081" s="2"/>
      <c r="D8081" s="2"/>
      <c r="E8081" s="2"/>
      <c r="F8081" s="2"/>
      <c r="G8081" s="3"/>
      <c r="H8081" s="3"/>
      <c r="I8081" s="2"/>
      <c r="J8081"/>
      <c r="K8081"/>
      <c r="L8081"/>
      <c r="M8081"/>
      <c r="N8081"/>
      <c r="O8081"/>
      <c r="P8081"/>
      <c r="Q8081"/>
      <c r="R8081"/>
      <c r="S8081"/>
      <c r="T8081"/>
      <c r="U8081"/>
      <c r="V8081" s="2"/>
    </row>
    <row r="8082" spans="2:22" x14ac:dyDescent="0.2">
      <c r="B8082" s="2"/>
      <c r="C8082" s="2"/>
      <c r="D8082" s="2"/>
      <c r="E8082" s="2"/>
      <c r="F8082" s="2"/>
      <c r="G8082" s="3"/>
      <c r="H8082" s="3"/>
      <c r="I8082" s="2"/>
      <c r="J8082"/>
      <c r="K8082"/>
      <c r="L8082"/>
      <c r="M8082"/>
      <c r="N8082"/>
      <c r="O8082"/>
      <c r="P8082"/>
      <c r="Q8082"/>
      <c r="R8082"/>
      <c r="S8082"/>
      <c r="T8082"/>
      <c r="U8082"/>
      <c r="V8082" s="2"/>
    </row>
    <row r="8083" spans="2:22" x14ac:dyDescent="0.2">
      <c r="B8083" s="2"/>
      <c r="C8083" s="2"/>
      <c r="D8083" s="2"/>
      <c r="E8083" s="2"/>
      <c r="F8083" s="2"/>
      <c r="G8083" s="3"/>
      <c r="H8083" s="3"/>
      <c r="I8083" s="2"/>
      <c r="J8083"/>
      <c r="K8083"/>
      <c r="L8083"/>
      <c r="M8083"/>
      <c r="N8083"/>
      <c r="O8083"/>
      <c r="P8083"/>
      <c r="Q8083"/>
      <c r="R8083"/>
      <c r="S8083"/>
      <c r="T8083"/>
      <c r="U8083"/>
      <c r="V8083" s="2"/>
    </row>
    <row r="8084" spans="2:22" x14ac:dyDescent="0.2">
      <c r="B8084" s="2"/>
      <c r="C8084" s="2"/>
      <c r="D8084" s="2"/>
      <c r="E8084" s="2"/>
      <c r="F8084" s="2"/>
      <c r="G8084" s="3"/>
      <c r="H8084" s="3"/>
      <c r="I8084" s="2"/>
      <c r="J8084"/>
      <c r="K8084"/>
      <c r="L8084"/>
      <c r="M8084"/>
      <c r="N8084"/>
      <c r="O8084"/>
      <c r="P8084"/>
      <c r="Q8084"/>
      <c r="R8084"/>
      <c r="S8084"/>
      <c r="T8084"/>
      <c r="U8084"/>
      <c r="V8084" s="2"/>
    </row>
    <row r="8085" spans="2:22" x14ac:dyDescent="0.2">
      <c r="B8085" s="2"/>
      <c r="C8085" s="2"/>
      <c r="D8085" s="2"/>
      <c r="E8085" s="2"/>
      <c r="F8085" s="2"/>
      <c r="G8085" s="3"/>
      <c r="H8085" s="3"/>
      <c r="I8085" s="2"/>
      <c r="J8085"/>
      <c r="K8085"/>
      <c r="L8085"/>
      <c r="M8085"/>
      <c r="N8085"/>
      <c r="O8085"/>
      <c r="P8085"/>
      <c r="Q8085"/>
      <c r="R8085"/>
      <c r="S8085"/>
      <c r="T8085"/>
      <c r="U8085"/>
      <c r="V8085" s="2"/>
    </row>
    <row r="8086" spans="2:22" x14ac:dyDescent="0.2">
      <c r="B8086" s="2"/>
      <c r="C8086" s="2"/>
      <c r="D8086" s="2"/>
      <c r="E8086" s="2"/>
      <c r="F8086" s="2"/>
      <c r="G8086" s="3"/>
      <c r="H8086" s="3"/>
      <c r="I8086" s="2"/>
      <c r="J8086"/>
      <c r="K8086"/>
      <c r="L8086"/>
      <c r="M8086"/>
      <c r="N8086"/>
      <c r="O8086"/>
      <c r="P8086"/>
      <c r="Q8086"/>
      <c r="R8086"/>
      <c r="S8086"/>
      <c r="T8086"/>
      <c r="U8086"/>
      <c r="V8086" s="2"/>
    </row>
    <row r="8087" spans="2:22" x14ac:dyDescent="0.2">
      <c r="B8087" s="2"/>
      <c r="C8087" s="2"/>
      <c r="D8087" s="2"/>
      <c r="E8087" s="2"/>
      <c r="F8087" s="2"/>
      <c r="G8087" s="3"/>
      <c r="H8087" s="3"/>
      <c r="I8087" s="2"/>
      <c r="J8087"/>
      <c r="K8087"/>
      <c r="L8087"/>
      <c r="M8087"/>
      <c r="N8087"/>
      <c r="O8087"/>
      <c r="P8087"/>
      <c r="Q8087"/>
      <c r="R8087"/>
      <c r="S8087"/>
      <c r="T8087"/>
      <c r="U8087"/>
      <c r="V8087" s="2"/>
    </row>
    <row r="8088" spans="2:22" x14ac:dyDescent="0.2">
      <c r="B8088" s="2"/>
      <c r="C8088" s="2"/>
      <c r="D8088" s="2"/>
      <c r="E8088" s="2"/>
      <c r="F8088" s="2"/>
      <c r="G8088" s="3"/>
      <c r="H8088" s="3"/>
      <c r="I8088" s="2"/>
      <c r="J8088"/>
      <c r="K8088"/>
      <c r="L8088"/>
      <c r="M8088"/>
      <c r="N8088"/>
      <c r="O8088"/>
      <c r="P8088"/>
      <c r="Q8088"/>
      <c r="R8088"/>
      <c r="S8088"/>
      <c r="T8088"/>
      <c r="U8088"/>
      <c r="V8088" s="2"/>
    </row>
    <row r="8089" spans="2:22" x14ac:dyDescent="0.2">
      <c r="B8089" s="2"/>
      <c r="C8089" s="2"/>
      <c r="D8089" s="2"/>
      <c r="E8089" s="2"/>
      <c r="F8089" s="2"/>
      <c r="G8089" s="3"/>
      <c r="H8089" s="3"/>
      <c r="I8089" s="2"/>
      <c r="J8089"/>
      <c r="K8089"/>
      <c r="L8089"/>
      <c r="M8089"/>
      <c r="N8089"/>
      <c r="O8089"/>
      <c r="P8089"/>
      <c r="Q8089"/>
      <c r="R8089"/>
      <c r="S8089"/>
      <c r="T8089"/>
      <c r="U8089"/>
      <c r="V8089" s="2"/>
    </row>
    <row r="8090" spans="2:22" x14ac:dyDescent="0.2">
      <c r="B8090" s="2"/>
      <c r="C8090" s="2"/>
      <c r="D8090" s="2"/>
      <c r="E8090" s="2"/>
      <c r="F8090" s="2"/>
      <c r="G8090" s="3"/>
      <c r="H8090" s="3"/>
      <c r="I8090" s="2"/>
      <c r="J8090"/>
      <c r="K8090"/>
      <c r="L8090"/>
      <c r="M8090"/>
      <c r="N8090"/>
      <c r="O8090"/>
      <c r="P8090"/>
      <c r="Q8090"/>
      <c r="R8090"/>
      <c r="S8090"/>
      <c r="T8090"/>
      <c r="U8090"/>
      <c r="V8090" s="2"/>
    </row>
    <row r="8091" spans="2:22" x14ac:dyDescent="0.2">
      <c r="B8091" s="2"/>
      <c r="C8091" s="2"/>
      <c r="D8091" s="2"/>
      <c r="E8091" s="2"/>
      <c r="F8091" s="2"/>
      <c r="G8091" s="3"/>
      <c r="H8091" s="3"/>
      <c r="I8091" s="2"/>
      <c r="J8091"/>
      <c r="K8091"/>
      <c r="L8091"/>
      <c r="M8091"/>
      <c r="N8091"/>
      <c r="O8091"/>
      <c r="P8091"/>
      <c r="Q8091"/>
      <c r="R8091"/>
      <c r="S8091"/>
      <c r="T8091"/>
      <c r="U8091"/>
      <c r="V8091" s="2"/>
    </row>
    <row r="8092" spans="2:22" x14ac:dyDescent="0.2">
      <c r="B8092" s="2"/>
      <c r="C8092" s="2"/>
      <c r="D8092" s="2"/>
      <c r="E8092" s="2"/>
      <c r="F8092" s="2"/>
      <c r="G8092" s="3"/>
      <c r="H8092" s="3"/>
      <c r="I8092" s="2"/>
      <c r="J8092"/>
      <c r="K8092"/>
      <c r="L8092"/>
      <c r="M8092"/>
      <c r="N8092"/>
      <c r="O8092"/>
      <c r="P8092"/>
      <c r="Q8092"/>
      <c r="R8092"/>
      <c r="S8092"/>
      <c r="T8092"/>
      <c r="U8092"/>
      <c r="V8092" s="2"/>
    </row>
    <row r="8093" spans="2:22" x14ac:dyDescent="0.2">
      <c r="B8093" s="2"/>
      <c r="C8093" s="2"/>
      <c r="D8093" s="2"/>
      <c r="E8093" s="2"/>
      <c r="F8093" s="2"/>
      <c r="G8093" s="3"/>
      <c r="H8093" s="3"/>
      <c r="I8093" s="2"/>
      <c r="J8093"/>
      <c r="K8093"/>
      <c r="L8093"/>
      <c r="M8093"/>
      <c r="N8093"/>
      <c r="O8093"/>
      <c r="P8093"/>
      <c r="Q8093"/>
      <c r="R8093"/>
      <c r="S8093"/>
      <c r="T8093"/>
      <c r="U8093"/>
      <c r="V8093" s="2"/>
    </row>
    <row r="8094" spans="2:22" x14ac:dyDescent="0.2">
      <c r="B8094" s="2"/>
      <c r="C8094" s="2"/>
      <c r="D8094" s="2"/>
      <c r="E8094" s="2"/>
      <c r="F8094" s="2"/>
      <c r="G8094" s="3"/>
      <c r="H8094" s="3"/>
      <c r="I8094" s="2"/>
      <c r="J8094"/>
      <c r="K8094"/>
      <c r="L8094"/>
      <c r="M8094"/>
      <c r="N8094"/>
      <c r="O8094"/>
      <c r="P8094"/>
      <c r="Q8094"/>
      <c r="R8094"/>
      <c r="S8094"/>
      <c r="T8094"/>
      <c r="U8094"/>
      <c r="V8094" s="2"/>
    </row>
    <row r="8095" spans="2:22" x14ac:dyDescent="0.2">
      <c r="B8095" s="2"/>
      <c r="C8095" s="2"/>
      <c r="D8095" s="2"/>
      <c r="E8095" s="2"/>
      <c r="F8095" s="2"/>
      <c r="G8095" s="3"/>
      <c r="H8095" s="3"/>
      <c r="I8095" s="2"/>
      <c r="J8095"/>
      <c r="K8095"/>
      <c r="L8095"/>
      <c r="M8095"/>
      <c r="N8095"/>
      <c r="O8095"/>
      <c r="P8095"/>
      <c r="Q8095"/>
      <c r="R8095"/>
      <c r="S8095"/>
      <c r="T8095"/>
      <c r="U8095"/>
      <c r="V8095" s="2"/>
    </row>
    <row r="8096" spans="2:22" x14ac:dyDescent="0.2">
      <c r="B8096" s="2"/>
      <c r="C8096" s="2"/>
      <c r="D8096" s="2"/>
      <c r="E8096" s="2"/>
      <c r="F8096" s="2"/>
      <c r="G8096" s="3"/>
      <c r="H8096" s="3"/>
      <c r="I8096" s="2"/>
      <c r="J8096"/>
      <c r="K8096"/>
      <c r="L8096"/>
      <c r="M8096"/>
      <c r="N8096"/>
      <c r="O8096"/>
      <c r="P8096"/>
      <c r="Q8096"/>
      <c r="R8096"/>
      <c r="S8096"/>
      <c r="T8096"/>
      <c r="U8096"/>
      <c r="V8096" s="2"/>
    </row>
    <row r="8097" spans="2:22" x14ac:dyDescent="0.2">
      <c r="B8097" s="2"/>
      <c r="C8097" s="2"/>
      <c r="D8097" s="2"/>
      <c r="E8097" s="2"/>
      <c r="F8097" s="2"/>
      <c r="G8097" s="3"/>
      <c r="H8097" s="3"/>
      <c r="I8097" s="2"/>
      <c r="J8097"/>
      <c r="K8097"/>
      <c r="L8097"/>
      <c r="M8097"/>
      <c r="N8097"/>
      <c r="O8097"/>
      <c r="P8097"/>
      <c r="Q8097"/>
      <c r="R8097"/>
      <c r="S8097"/>
      <c r="T8097"/>
      <c r="U8097"/>
      <c r="V8097" s="2"/>
    </row>
    <row r="8098" spans="2:22" x14ac:dyDescent="0.2">
      <c r="B8098" s="2"/>
      <c r="C8098" s="2"/>
      <c r="D8098" s="2"/>
      <c r="E8098" s="2"/>
      <c r="F8098" s="2"/>
      <c r="G8098" s="3"/>
      <c r="H8098" s="3"/>
      <c r="I8098" s="2"/>
      <c r="J8098"/>
      <c r="K8098"/>
      <c r="L8098"/>
      <c r="M8098"/>
      <c r="N8098"/>
      <c r="O8098"/>
      <c r="P8098"/>
      <c r="Q8098"/>
      <c r="R8098"/>
      <c r="S8098"/>
      <c r="T8098"/>
      <c r="U8098"/>
      <c r="V8098" s="2"/>
    </row>
    <row r="8099" spans="2:22" x14ac:dyDescent="0.2">
      <c r="B8099" s="2"/>
      <c r="C8099" s="2"/>
      <c r="D8099" s="2"/>
      <c r="E8099" s="2"/>
      <c r="F8099" s="2"/>
      <c r="G8099" s="3"/>
      <c r="H8099" s="3"/>
      <c r="I8099" s="2"/>
      <c r="J8099"/>
      <c r="K8099"/>
      <c r="L8099"/>
      <c r="M8099"/>
      <c r="N8099"/>
      <c r="O8099"/>
      <c r="P8099"/>
      <c r="Q8099"/>
      <c r="R8099"/>
      <c r="S8099"/>
      <c r="T8099"/>
      <c r="U8099"/>
      <c r="V8099" s="2"/>
    </row>
    <row r="8100" spans="2:22" x14ac:dyDescent="0.2">
      <c r="B8100" s="2"/>
      <c r="C8100" s="2"/>
      <c r="D8100" s="2"/>
      <c r="E8100" s="2"/>
      <c r="F8100" s="2"/>
      <c r="G8100" s="3"/>
      <c r="H8100" s="3"/>
      <c r="I8100" s="2"/>
      <c r="J8100"/>
      <c r="K8100"/>
      <c r="L8100"/>
      <c r="M8100"/>
      <c r="N8100"/>
      <c r="O8100"/>
      <c r="P8100"/>
      <c r="Q8100"/>
      <c r="R8100"/>
      <c r="S8100"/>
      <c r="T8100"/>
      <c r="U8100"/>
      <c r="V8100" s="2"/>
    </row>
    <row r="8101" spans="2:22" x14ac:dyDescent="0.2">
      <c r="B8101" s="2"/>
      <c r="C8101" s="2"/>
      <c r="D8101" s="2"/>
      <c r="E8101" s="2"/>
      <c r="F8101" s="2"/>
      <c r="G8101" s="3"/>
      <c r="H8101" s="3"/>
      <c r="I8101" s="2"/>
      <c r="J8101"/>
      <c r="K8101"/>
      <c r="L8101"/>
      <c r="M8101"/>
      <c r="N8101"/>
      <c r="O8101"/>
      <c r="P8101"/>
      <c r="Q8101"/>
      <c r="R8101"/>
      <c r="S8101"/>
      <c r="T8101"/>
      <c r="U8101"/>
      <c r="V8101" s="2"/>
    </row>
    <row r="8102" spans="2:22" x14ac:dyDescent="0.2">
      <c r="B8102" s="2"/>
      <c r="C8102" s="2"/>
      <c r="D8102" s="2"/>
      <c r="E8102" s="2"/>
      <c r="F8102" s="2"/>
      <c r="G8102" s="3"/>
      <c r="H8102" s="3"/>
      <c r="I8102" s="2"/>
      <c r="J8102"/>
      <c r="K8102"/>
      <c r="L8102"/>
      <c r="M8102"/>
      <c r="N8102"/>
      <c r="O8102"/>
      <c r="P8102"/>
      <c r="Q8102"/>
      <c r="R8102"/>
      <c r="S8102"/>
      <c r="T8102"/>
      <c r="U8102"/>
      <c r="V8102" s="2"/>
    </row>
    <row r="8103" spans="2:22" x14ac:dyDescent="0.2">
      <c r="B8103" s="2"/>
      <c r="C8103" s="2"/>
      <c r="D8103" s="2"/>
      <c r="E8103" s="2"/>
      <c r="F8103" s="2"/>
      <c r="G8103" s="3"/>
      <c r="H8103" s="3"/>
      <c r="I8103" s="2"/>
      <c r="J8103"/>
      <c r="K8103"/>
      <c r="L8103"/>
      <c r="M8103"/>
      <c r="N8103"/>
      <c r="O8103"/>
      <c r="P8103"/>
      <c r="Q8103"/>
      <c r="R8103"/>
      <c r="S8103"/>
      <c r="T8103"/>
      <c r="U8103"/>
      <c r="V8103" s="2"/>
    </row>
    <row r="8104" spans="2:22" x14ac:dyDescent="0.2">
      <c r="B8104" s="2"/>
      <c r="C8104" s="2"/>
      <c r="D8104" s="2"/>
      <c r="E8104" s="2"/>
      <c r="F8104" s="2"/>
      <c r="G8104" s="3"/>
      <c r="H8104" s="3"/>
      <c r="I8104" s="2"/>
      <c r="J8104"/>
      <c r="K8104"/>
      <c r="L8104"/>
      <c r="M8104"/>
      <c r="N8104"/>
      <c r="O8104"/>
      <c r="P8104"/>
      <c r="Q8104"/>
      <c r="R8104"/>
      <c r="S8104"/>
      <c r="T8104"/>
      <c r="U8104"/>
      <c r="V8104" s="2"/>
    </row>
    <row r="8105" spans="2:22" x14ac:dyDescent="0.2">
      <c r="B8105" s="2"/>
      <c r="C8105" s="2"/>
      <c r="D8105" s="2"/>
      <c r="E8105" s="2"/>
      <c r="F8105" s="2"/>
      <c r="G8105" s="3"/>
      <c r="H8105" s="3"/>
      <c r="I8105" s="2"/>
      <c r="J8105"/>
      <c r="K8105"/>
      <c r="L8105"/>
      <c r="M8105"/>
      <c r="N8105"/>
      <c r="O8105"/>
      <c r="P8105"/>
      <c r="Q8105"/>
      <c r="R8105"/>
      <c r="S8105"/>
      <c r="T8105"/>
      <c r="U8105"/>
      <c r="V8105" s="2"/>
    </row>
    <row r="8106" spans="2:22" x14ac:dyDescent="0.2">
      <c r="B8106" s="2"/>
      <c r="C8106" s="2"/>
      <c r="D8106" s="2"/>
      <c r="E8106" s="2"/>
      <c r="F8106" s="2"/>
      <c r="G8106" s="3"/>
      <c r="H8106" s="3"/>
      <c r="I8106" s="2"/>
      <c r="J8106"/>
      <c r="K8106"/>
      <c r="L8106"/>
      <c r="M8106"/>
      <c r="N8106"/>
      <c r="O8106"/>
      <c r="P8106"/>
      <c r="Q8106"/>
      <c r="R8106"/>
      <c r="S8106"/>
      <c r="T8106"/>
      <c r="U8106"/>
      <c r="V8106" s="2"/>
    </row>
    <row r="8107" spans="2:22" x14ac:dyDescent="0.2">
      <c r="B8107" s="2"/>
      <c r="C8107" s="2"/>
      <c r="D8107" s="2"/>
      <c r="E8107" s="2"/>
      <c r="F8107" s="2"/>
      <c r="G8107" s="3"/>
      <c r="H8107" s="3"/>
      <c r="I8107" s="2"/>
      <c r="J8107"/>
      <c r="K8107"/>
      <c r="L8107"/>
      <c r="M8107"/>
      <c r="N8107"/>
      <c r="O8107"/>
      <c r="P8107"/>
      <c r="Q8107"/>
      <c r="R8107"/>
      <c r="S8107"/>
      <c r="T8107"/>
      <c r="U8107"/>
      <c r="V8107" s="2"/>
    </row>
    <row r="8108" spans="2:22" x14ac:dyDescent="0.2">
      <c r="B8108" s="2"/>
      <c r="C8108" s="2"/>
      <c r="D8108" s="2"/>
      <c r="E8108" s="2"/>
      <c r="F8108" s="2"/>
      <c r="G8108" s="3"/>
      <c r="H8108" s="3"/>
      <c r="I8108" s="2"/>
      <c r="J8108"/>
      <c r="K8108"/>
      <c r="L8108"/>
      <c r="M8108"/>
      <c r="N8108"/>
      <c r="O8108"/>
      <c r="P8108"/>
      <c r="Q8108"/>
      <c r="R8108"/>
      <c r="S8108"/>
      <c r="T8108"/>
      <c r="U8108"/>
      <c r="V8108" s="2"/>
    </row>
    <row r="8109" spans="2:22" x14ac:dyDescent="0.2">
      <c r="B8109" s="2"/>
      <c r="C8109" s="2"/>
      <c r="D8109" s="2"/>
      <c r="E8109" s="2"/>
      <c r="F8109" s="2"/>
      <c r="G8109" s="3"/>
      <c r="H8109" s="3"/>
      <c r="I8109" s="2"/>
      <c r="J8109"/>
      <c r="K8109"/>
      <c r="L8109"/>
      <c r="M8109"/>
      <c r="N8109"/>
      <c r="O8109"/>
      <c r="P8109"/>
      <c r="Q8109"/>
      <c r="R8109"/>
      <c r="S8109"/>
      <c r="T8109"/>
      <c r="U8109"/>
      <c r="V8109" s="2"/>
    </row>
    <row r="8110" spans="2:22" x14ac:dyDescent="0.2">
      <c r="B8110" s="2"/>
      <c r="C8110" s="2"/>
      <c r="D8110" s="2"/>
      <c r="E8110" s="2"/>
      <c r="F8110" s="2"/>
      <c r="G8110" s="3"/>
      <c r="H8110" s="3"/>
      <c r="I8110" s="2"/>
      <c r="J8110"/>
      <c r="K8110"/>
      <c r="L8110"/>
      <c r="M8110"/>
      <c r="N8110"/>
      <c r="O8110"/>
      <c r="P8110"/>
      <c r="Q8110"/>
      <c r="R8110"/>
      <c r="S8110"/>
      <c r="T8110"/>
      <c r="U8110"/>
      <c r="V8110" s="2"/>
    </row>
    <row r="8111" spans="2:22" x14ac:dyDescent="0.2">
      <c r="B8111" s="2"/>
      <c r="C8111" s="2"/>
      <c r="D8111" s="2"/>
      <c r="E8111" s="2"/>
      <c r="F8111" s="2"/>
      <c r="G8111" s="3"/>
      <c r="H8111" s="3"/>
      <c r="I8111" s="2"/>
      <c r="J8111"/>
      <c r="K8111"/>
      <c r="L8111"/>
      <c r="M8111"/>
      <c r="N8111"/>
      <c r="O8111"/>
      <c r="P8111"/>
      <c r="Q8111"/>
      <c r="R8111"/>
      <c r="S8111"/>
      <c r="T8111"/>
      <c r="U8111"/>
      <c r="V8111" s="2"/>
    </row>
    <row r="8112" spans="2:22" x14ac:dyDescent="0.2">
      <c r="B8112" s="2"/>
      <c r="C8112" s="2"/>
      <c r="D8112" s="2"/>
      <c r="E8112" s="2"/>
      <c r="F8112" s="2"/>
      <c r="G8112" s="3"/>
      <c r="H8112" s="3"/>
      <c r="I8112" s="2"/>
      <c r="J8112"/>
      <c r="K8112"/>
      <c r="L8112"/>
      <c r="M8112"/>
      <c r="N8112"/>
      <c r="O8112"/>
      <c r="P8112"/>
      <c r="Q8112"/>
      <c r="R8112"/>
      <c r="S8112"/>
      <c r="T8112"/>
      <c r="U8112"/>
      <c r="V8112" s="2"/>
    </row>
    <row r="8113" spans="2:22" x14ac:dyDescent="0.2">
      <c r="B8113" s="2"/>
      <c r="C8113" s="2"/>
      <c r="D8113" s="2"/>
      <c r="E8113" s="2"/>
      <c r="F8113" s="2"/>
      <c r="G8113" s="3"/>
      <c r="H8113" s="3"/>
      <c r="I8113" s="2"/>
      <c r="J8113"/>
      <c r="K8113"/>
      <c r="L8113"/>
      <c r="M8113"/>
      <c r="N8113"/>
      <c r="O8113"/>
      <c r="P8113"/>
      <c r="Q8113"/>
      <c r="R8113"/>
      <c r="S8113"/>
      <c r="T8113"/>
      <c r="U8113"/>
      <c r="V8113" s="2"/>
    </row>
    <row r="8114" spans="2:22" x14ac:dyDescent="0.2">
      <c r="B8114" s="2"/>
      <c r="C8114" s="2"/>
      <c r="D8114" s="2"/>
      <c r="E8114" s="2"/>
      <c r="F8114" s="2"/>
      <c r="G8114" s="3"/>
      <c r="H8114" s="3"/>
      <c r="I8114" s="2"/>
      <c r="J8114"/>
      <c r="K8114"/>
      <c r="L8114"/>
      <c r="M8114"/>
      <c r="N8114"/>
      <c r="O8114"/>
      <c r="P8114"/>
      <c r="Q8114"/>
      <c r="R8114"/>
      <c r="S8114"/>
      <c r="T8114"/>
      <c r="U8114"/>
      <c r="V8114" s="2"/>
    </row>
    <row r="8115" spans="2:22" x14ac:dyDescent="0.2">
      <c r="B8115" s="2"/>
      <c r="C8115" s="2"/>
      <c r="D8115" s="2"/>
      <c r="E8115" s="2"/>
      <c r="F8115" s="2"/>
      <c r="G8115" s="3"/>
      <c r="H8115" s="3"/>
      <c r="I8115" s="2"/>
      <c r="J8115"/>
      <c r="K8115"/>
      <c r="L8115"/>
      <c r="M8115"/>
      <c r="N8115"/>
      <c r="O8115"/>
      <c r="P8115"/>
      <c r="Q8115"/>
      <c r="R8115"/>
      <c r="S8115"/>
      <c r="T8115"/>
      <c r="U8115"/>
      <c r="V8115" s="2"/>
    </row>
    <row r="8116" spans="2:22" x14ac:dyDescent="0.2">
      <c r="B8116" s="2"/>
      <c r="C8116" s="2"/>
      <c r="D8116" s="2"/>
      <c r="E8116" s="2"/>
      <c r="F8116" s="2"/>
      <c r="G8116" s="3"/>
      <c r="H8116" s="3"/>
      <c r="I8116" s="2"/>
      <c r="J8116"/>
      <c r="K8116"/>
      <c r="L8116"/>
      <c r="M8116"/>
      <c r="N8116"/>
      <c r="O8116"/>
      <c r="P8116"/>
      <c r="Q8116"/>
      <c r="R8116"/>
      <c r="S8116"/>
      <c r="T8116"/>
      <c r="U8116"/>
      <c r="V8116" s="2"/>
    </row>
    <row r="8117" spans="2:22" x14ac:dyDescent="0.2">
      <c r="B8117" s="2"/>
      <c r="C8117" s="2"/>
      <c r="D8117" s="2"/>
      <c r="E8117" s="2"/>
      <c r="F8117" s="2"/>
      <c r="G8117" s="3"/>
      <c r="H8117" s="3"/>
      <c r="I8117" s="2"/>
      <c r="J8117"/>
      <c r="K8117"/>
      <c r="L8117"/>
      <c r="M8117"/>
      <c r="N8117"/>
      <c r="O8117"/>
      <c r="P8117"/>
      <c r="Q8117"/>
      <c r="R8117"/>
      <c r="S8117"/>
      <c r="T8117"/>
      <c r="U8117"/>
      <c r="V8117" s="2"/>
    </row>
    <row r="8118" spans="2:22" x14ac:dyDescent="0.2">
      <c r="B8118" s="2"/>
      <c r="C8118" s="2"/>
      <c r="D8118" s="2"/>
      <c r="E8118" s="2"/>
      <c r="F8118" s="2"/>
      <c r="G8118" s="3"/>
      <c r="H8118" s="3"/>
      <c r="I8118" s="2"/>
      <c r="J8118"/>
      <c r="K8118"/>
      <c r="L8118"/>
      <c r="M8118"/>
      <c r="N8118"/>
      <c r="O8118"/>
      <c r="P8118"/>
      <c r="Q8118"/>
      <c r="R8118"/>
      <c r="S8118"/>
      <c r="T8118"/>
      <c r="U8118"/>
      <c r="V8118" s="2"/>
    </row>
    <row r="8119" spans="2:22" x14ac:dyDescent="0.2">
      <c r="B8119" s="2"/>
      <c r="C8119" s="2"/>
      <c r="D8119" s="2"/>
      <c r="E8119" s="2"/>
      <c r="F8119" s="2"/>
      <c r="G8119" s="3"/>
      <c r="H8119" s="3"/>
      <c r="I8119" s="2"/>
      <c r="J8119"/>
      <c r="K8119"/>
      <c r="L8119"/>
      <c r="M8119"/>
      <c r="N8119"/>
      <c r="O8119"/>
      <c r="P8119"/>
      <c r="Q8119"/>
      <c r="R8119"/>
      <c r="S8119"/>
      <c r="T8119"/>
      <c r="U8119"/>
      <c r="V8119" s="2"/>
    </row>
    <row r="8120" spans="2:22" x14ac:dyDescent="0.2">
      <c r="B8120" s="2"/>
      <c r="C8120" s="2"/>
      <c r="D8120" s="2"/>
      <c r="E8120" s="2"/>
      <c r="F8120" s="2"/>
      <c r="G8120" s="3"/>
      <c r="H8120" s="3"/>
      <c r="I8120" s="2"/>
      <c r="J8120"/>
      <c r="K8120"/>
      <c r="L8120"/>
      <c r="M8120"/>
      <c r="N8120"/>
      <c r="O8120"/>
      <c r="P8120"/>
      <c r="Q8120"/>
      <c r="R8120"/>
      <c r="S8120"/>
      <c r="T8120"/>
      <c r="U8120"/>
      <c r="V8120" s="2"/>
    </row>
    <row r="8121" spans="2:22" x14ac:dyDescent="0.2">
      <c r="B8121" s="2"/>
      <c r="C8121" s="2"/>
      <c r="D8121" s="2"/>
      <c r="E8121" s="2"/>
      <c r="F8121" s="2"/>
      <c r="G8121" s="3"/>
      <c r="H8121" s="3"/>
      <c r="I8121" s="2"/>
      <c r="J8121"/>
      <c r="K8121"/>
      <c r="L8121"/>
      <c r="M8121"/>
      <c r="N8121"/>
      <c r="O8121"/>
      <c r="P8121"/>
      <c r="Q8121"/>
      <c r="R8121"/>
      <c r="S8121"/>
      <c r="T8121"/>
      <c r="U8121"/>
      <c r="V8121" s="2"/>
    </row>
    <row r="8122" spans="2:22" x14ac:dyDescent="0.2">
      <c r="B8122" s="2"/>
      <c r="C8122" s="2"/>
      <c r="D8122" s="2"/>
      <c r="E8122" s="2"/>
      <c r="F8122" s="2"/>
      <c r="G8122" s="3"/>
      <c r="H8122" s="3"/>
      <c r="I8122" s="2"/>
      <c r="J8122"/>
      <c r="K8122"/>
      <c r="L8122"/>
      <c r="M8122"/>
      <c r="N8122"/>
      <c r="O8122"/>
      <c r="P8122"/>
      <c r="Q8122"/>
      <c r="R8122"/>
      <c r="S8122"/>
      <c r="T8122"/>
      <c r="U8122"/>
      <c r="V8122" s="2"/>
    </row>
    <row r="8123" spans="2:22" x14ac:dyDescent="0.2">
      <c r="B8123" s="2"/>
      <c r="C8123" s="2"/>
      <c r="D8123" s="2"/>
      <c r="E8123" s="2"/>
      <c r="F8123" s="2"/>
      <c r="G8123" s="3"/>
      <c r="H8123" s="3"/>
      <c r="I8123" s="2"/>
      <c r="J8123"/>
      <c r="K8123"/>
      <c r="L8123"/>
      <c r="M8123"/>
      <c r="N8123"/>
      <c r="O8123"/>
      <c r="P8123"/>
      <c r="Q8123"/>
      <c r="R8123"/>
      <c r="S8123"/>
      <c r="T8123"/>
      <c r="U8123"/>
      <c r="V8123" s="2"/>
    </row>
    <row r="8124" spans="2:22" x14ac:dyDescent="0.2">
      <c r="B8124" s="2"/>
      <c r="C8124" s="2"/>
      <c r="D8124" s="2"/>
      <c r="E8124" s="2"/>
      <c r="F8124" s="2"/>
      <c r="G8124" s="3"/>
      <c r="H8124" s="3"/>
      <c r="I8124" s="2"/>
      <c r="J8124"/>
      <c r="K8124"/>
      <c r="L8124"/>
      <c r="M8124"/>
      <c r="N8124"/>
      <c r="O8124"/>
      <c r="P8124"/>
      <c r="Q8124"/>
      <c r="R8124"/>
      <c r="S8124"/>
      <c r="T8124"/>
      <c r="U8124"/>
      <c r="V8124" s="2"/>
    </row>
    <row r="8125" spans="2:22" x14ac:dyDescent="0.2">
      <c r="B8125" s="2"/>
      <c r="C8125" s="2"/>
      <c r="D8125" s="2"/>
      <c r="E8125" s="2"/>
      <c r="F8125" s="2"/>
      <c r="G8125" s="3"/>
      <c r="H8125" s="3"/>
      <c r="I8125" s="2"/>
      <c r="J8125"/>
      <c r="K8125"/>
      <c r="L8125"/>
      <c r="M8125"/>
      <c r="N8125"/>
      <c r="O8125"/>
      <c r="P8125"/>
      <c r="Q8125"/>
      <c r="R8125"/>
      <c r="S8125"/>
      <c r="T8125"/>
      <c r="U8125"/>
      <c r="V8125" s="2"/>
    </row>
    <row r="8126" spans="2:22" x14ac:dyDescent="0.2">
      <c r="B8126" s="2"/>
      <c r="C8126" s="2"/>
      <c r="D8126" s="2"/>
      <c r="E8126" s="2"/>
      <c r="F8126" s="2"/>
      <c r="G8126" s="3"/>
      <c r="H8126" s="3"/>
      <c r="I8126" s="2"/>
      <c r="J8126"/>
      <c r="K8126"/>
      <c r="L8126"/>
      <c r="M8126"/>
      <c r="N8126"/>
      <c r="O8126"/>
      <c r="P8126"/>
      <c r="Q8126"/>
      <c r="R8126"/>
      <c r="S8126"/>
      <c r="T8126"/>
      <c r="U8126"/>
      <c r="V8126" s="2"/>
    </row>
    <row r="8127" spans="2:22" x14ac:dyDescent="0.2">
      <c r="B8127" s="2"/>
      <c r="C8127" s="2"/>
      <c r="D8127" s="2"/>
      <c r="E8127" s="2"/>
      <c r="F8127" s="2"/>
      <c r="G8127" s="3"/>
      <c r="H8127" s="3"/>
      <c r="I8127" s="2"/>
      <c r="J8127"/>
      <c r="K8127"/>
      <c r="L8127"/>
      <c r="M8127"/>
      <c r="N8127"/>
      <c r="O8127"/>
      <c r="P8127"/>
      <c r="Q8127"/>
      <c r="R8127"/>
      <c r="S8127"/>
      <c r="T8127"/>
      <c r="U8127"/>
      <c r="V8127" s="2"/>
    </row>
    <row r="8128" spans="2:22" x14ac:dyDescent="0.2">
      <c r="B8128" s="2"/>
      <c r="C8128" s="2"/>
      <c r="D8128" s="2"/>
      <c r="E8128" s="2"/>
      <c r="F8128" s="2"/>
      <c r="G8128" s="3"/>
      <c r="H8128" s="3"/>
      <c r="I8128" s="2"/>
      <c r="J8128"/>
      <c r="K8128"/>
      <c r="L8128"/>
      <c r="M8128"/>
      <c r="N8128"/>
      <c r="O8128"/>
      <c r="P8128"/>
      <c r="Q8128"/>
      <c r="R8128"/>
      <c r="S8128"/>
      <c r="T8128"/>
      <c r="U8128"/>
      <c r="V8128" s="2"/>
    </row>
    <row r="8129" spans="2:22" x14ac:dyDescent="0.2">
      <c r="B8129" s="2"/>
      <c r="C8129" s="2"/>
      <c r="D8129" s="2"/>
      <c r="E8129" s="2"/>
      <c r="F8129" s="2"/>
      <c r="G8129" s="3"/>
      <c r="H8129" s="3"/>
      <c r="I8129" s="2"/>
      <c r="J8129"/>
      <c r="K8129"/>
      <c r="L8129"/>
      <c r="M8129"/>
      <c r="N8129"/>
      <c r="O8129"/>
      <c r="P8129"/>
      <c r="Q8129"/>
      <c r="R8129"/>
      <c r="S8129"/>
      <c r="T8129"/>
      <c r="U8129"/>
      <c r="V8129" s="2"/>
    </row>
    <row r="8130" spans="2:22" x14ac:dyDescent="0.2">
      <c r="B8130" s="2"/>
      <c r="C8130" s="2"/>
      <c r="D8130" s="2"/>
      <c r="E8130" s="2"/>
      <c r="F8130" s="2"/>
      <c r="G8130" s="3"/>
      <c r="H8130" s="3"/>
      <c r="I8130" s="2"/>
      <c r="J8130"/>
      <c r="K8130"/>
      <c r="L8130"/>
      <c r="M8130"/>
      <c r="N8130"/>
      <c r="O8130"/>
      <c r="P8130"/>
      <c r="Q8130"/>
      <c r="R8130"/>
      <c r="S8130"/>
      <c r="T8130"/>
      <c r="U8130"/>
      <c r="V8130" s="2"/>
    </row>
    <row r="8131" spans="2:22" x14ac:dyDescent="0.2">
      <c r="B8131" s="2"/>
      <c r="C8131" s="2"/>
      <c r="D8131" s="2"/>
      <c r="E8131" s="2"/>
      <c r="F8131" s="2"/>
      <c r="G8131" s="3"/>
      <c r="H8131" s="3"/>
      <c r="I8131" s="2"/>
      <c r="J8131"/>
      <c r="K8131"/>
      <c r="L8131"/>
      <c r="M8131"/>
      <c r="N8131"/>
      <c r="O8131"/>
      <c r="P8131"/>
      <c r="Q8131"/>
      <c r="R8131"/>
      <c r="S8131"/>
      <c r="T8131"/>
      <c r="U8131"/>
      <c r="V8131" s="2"/>
    </row>
    <row r="8132" spans="2:22" x14ac:dyDescent="0.2">
      <c r="B8132" s="2"/>
      <c r="C8132" s="2"/>
      <c r="D8132" s="2"/>
      <c r="E8132" s="2"/>
      <c r="F8132" s="2"/>
      <c r="G8132" s="3"/>
      <c r="H8132" s="3"/>
      <c r="I8132" s="2"/>
      <c r="J8132"/>
      <c r="K8132"/>
      <c r="L8132"/>
      <c r="M8132"/>
      <c r="N8132"/>
      <c r="O8132"/>
      <c r="P8132"/>
      <c r="Q8132"/>
      <c r="R8132"/>
      <c r="S8132"/>
      <c r="T8132"/>
      <c r="U8132"/>
      <c r="V8132" s="2"/>
    </row>
    <row r="8133" spans="2:22" x14ac:dyDescent="0.2">
      <c r="B8133" s="2"/>
      <c r="C8133" s="2"/>
      <c r="D8133" s="2"/>
      <c r="E8133" s="2"/>
      <c r="F8133" s="2"/>
      <c r="G8133" s="3"/>
      <c r="H8133" s="3"/>
      <c r="I8133" s="2"/>
      <c r="J8133"/>
      <c r="K8133"/>
      <c r="L8133"/>
      <c r="M8133"/>
      <c r="N8133"/>
      <c r="O8133"/>
      <c r="P8133"/>
      <c r="Q8133"/>
      <c r="R8133"/>
      <c r="S8133"/>
      <c r="T8133"/>
      <c r="U8133"/>
      <c r="V8133" s="2"/>
    </row>
    <row r="8134" spans="2:22" x14ac:dyDescent="0.2">
      <c r="B8134" s="2"/>
      <c r="C8134" s="2"/>
      <c r="D8134" s="2"/>
      <c r="E8134" s="2"/>
      <c r="F8134" s="2"/>
      <c r="G8134" s="3"/>
      <c r="H8134" s="3"/>
      <c r="I8134" s="2"/>
      <c r="J8134"/>
      <c r="K8134"/>
      <c r="L8134"/>
      <c r="M8134"/>
      <c r="N8134"/>
      <c r="O8134"/>
      <c r="P8134"/>
      <c r="Q8134"/>
      <c r="R8134"/>
      <c r="S8134"/>
      <c r="T8134"/>
      <c r="U8134"/>
      <c r="V8134" s="2"/>
    </row>
    <row r="8135" spans="2:22" x14ac:dyDescent="0.2">
      <c r="B8135" s="2"/>
      <c r="C8135" s="2"/>
      <c r="D8135" s="2"/>
      <c r="E8135" s="2"/>
      <c r="F8135" s="2"/>
      <c r="G8135" s="3"/>
      <c r="H8135" s="3"/>
      <c r="I8135" s="2"/>
      <c r="J8135"/>
      <c r="K8135"/>
      <c r="L8135"/>
      <c r="M8135"/>
      <c r="N8135"/>
      <c r="O8135"/>
      <c r="P8135"/>
      <c r="Q8135"/>
      <c r="R8135"/>
      <c r="S8135"/>
      <c r="T8135"/>
      <c r="U8135"/>
      <c r="V8135" s="2"/>
    </row>
    <row r="8136" spans="2:22" x14ac:dyDescent="0.2">
      <c r="B8136" s="2"/>
      <c r="C8136" s="2"/>
      <c r="D8136" s="2"/>
      <c r="E8136" s="2"/>
      <c r="F8136" s="2"/>
      <c r="G8136" s="3"/>
      <c r="H8136" s="3"/>
      <c r="I8136" s="2"/>
      <c r="J8136"/>
      <c r="K8136"/>
      <c r="L8136"/>
      <c r="M8136"/>
      <c r="N8136"/>
      <c r="O8136"/>
      <c r="P8136"/>
      <c r="Q8136"/>
      <c r="R8136"/>
      <c r="S8136"/>
      <c r="T8136"/>
      <c r="U8136"/>
      <c r="V8136" s="2"/>
    </row>
    <row r="8137" spans="2:22" x14ac:dyDescent="0.2">
      <c r="B8137" s="2"/>
      <c r="C8137" s="2"/>
      <c r="D8137" s="2"/>
      <c r="E8137" s="2"/>
      <c r="F8137" s="2"/>
      <c r="G8137" s="3"/>
      <c r="H8137" s="3"/>
      <c r="I8137" s="2"/>
      <c r="J8137"/>
      <c r="K8137"/>
      <c r="L8137"/>
      <c r="M8137"/>
      <c r="N8137"/>
      <c r="O8137"/>
      <c r="P8137"/>
      <c r="Q8137"/>
      <c r="R8137"/>
      <c r="S8137"/>
      <c r="T8137"/>
      <c r="U8137"/>
      <c r="V8137" s="2"/>
    </row>
    <row r="8138" spans="2:22" x14ac:dyDescent="0.2">
      <c r="B8138" s="2"/>
      <c r="C8138" s="2"/>
      <c r="D8138" s="2"/>
      <c r="E8138" s="2"/>
      <c r="F8138" s="2"/>
      <c r="G8138" s="3"/>
      <c r="H8138" s="3"/>
      <c r="I8138" s="2"/>
      <c r="J8138"/>
      <c r="K8138"/>
      <c r="L8138"/>
      <c r="M8138"/>
      <c r="N8138"/>
      <c r="O8138"/>
      <c r="P8138"/>
      <c r="Q8138"/>
      <c r="R8138"/>
      <c r="S8138"/>
      <c r="T8138"/>
      <c r="U8138"/>
      <c r="V8138" s="2"/>
    </row>
    <row r="8139" spans="2:22" x14ac:dyDescent="0.2">
      <c r="B8139" s="2"/>
      <c r="C8139" s="2"/>
      <c r="D8139" s="2"/>
      <c r="E8139" s="2"/>
      <c r="F8139" s="2"/>
      <c r="G8139" s="3"/>
      <c r="H8139" s="3"/>
      <c r="I8139" s="2"/>
      <c r="J8139"/>
      <c r="K8139"/>
      <c r="L8139"/>
      <c r="M8139"/>
      <c r="N8139"/>
      <c r="O8139"/>
      <c r="P8139"/>
      <c r="Q8139"/>
      <c r="R8139"/>
      <c r="S8139"/>
      <c r="T8139"/>
      <c r="U8139"/>
      <c r="V8139" s="2"/>
    </row>
    <row r="8140" spans="2:22" x14ac:dyDescent="0.2">
      <c r="B8140" s="2"/>
      <c r="C8140" s="2"/>
      <c r="D8140" s="2"/>
      <c r="E8140" s="2"/>
      <c r="F8140" s="2"/>
      <c r="G8140" s="3"/>
      <c r="H8140" s="3"/>
      <c r="I8140" s="2"/>
      <c r="J8140"/>
      <c r="K8140"/>
      <c r="L8140"/>
      <c r="M8140"/>
      <c r="N8140"/>
      <c r="O8140"/>
      <c r="P8140"/>
      <c r="Q8140"/>
      <c r="R8140"/>
      <c r="S8140"/>
      <c r="T8140"/>
      <c r="U8140"/>
      <c r="V8140" s="2"/>
    </row>
    <row r="8141" spans="2:22" x14ac:dyDescent="0.2">
      <c r="B8141" s="2"/>
      <c r="C8141" s="2"/>
      <c r="D8141" s="2"/>
      <c r="E8141" s="2"/>
      <c r="F8141" s="2"/>
      <c r="G8141" s="3"/>
      <c r="H8141" s="3"/>
      <c r="I8141" s="2"/>
      <c r="J8141"/>
      <c r="K8141"/>
      <c r="L8141"/>
      <c r="M8141"/>
      <c r="N8141"/>
      <c r="O8141"/>
      <c r="P8141"/>
      <c r="Q8141"/>
      <c r="R8141"/>
      <c r="S8141"/>
      <c r="T8141"/>
      <c r="U8141"/>
      <c r="V8141" s="2"/>
    </row>
    <row r="8142" spans="2:22" x14ac:dyDescent="0.2">
      <c r="B8142" s="2"/>
      <c r="C8142" s="2"/>
      <c r="D8142" s="2"/>
      <c r="E8142" s="2"/>
      <c r="F8142" s="2"/>
      <c r="G8142" s="3"/>
      <c r="H8142" s="3"/>
      <c r="I8142" s="2"/>
      <c r="J8142"/>
      <c r="K8142"/>
      <c r="L8142"/>
      <c r="M8142"/>
      <c r="N8142"/>
      <c r="O8142"/>
      <c r="P8142"/>
      <c r="Q8142"/>
      <c r="R8142"/>
      <c r="S8142"/>
      <c r="T8142"/>
      <c r="U8142"/>
      <c r="V8142" s="2"/>
    </row>
    <row r="8143" spans="2:22" x14ac:dyDescent="0.2">
      <c r="B8143" s="2"/>
      <c r="C8143" s="2"/>
      <c r="D8143" s="2"/>
      <c r="E8143" s="2"/>
      <c r="F8143" s="2"/>
      <c r="G8143" s="3"/>
      <c r="H8143" s="3"/>
      <c r="I8143" s="2"/>
      <c r="J8143"/>
      <c r="K8143"/>
      <c r="L8143"/>
      <c r="M8143"/>
      <c r="N8143"/>
      <c r="O8143"/>
      <c r="P8143"/>
      <c r="Q8143"/>
      <c r="R8143"/>
      <c r="S8143"/>
      <c r="T8143"/>
      <c r="U8143"/>
      <c r="V8143" s="2"/>
    </row>
    <row r="8144" spans="2:22" x14ac:dyDescent="0.2">
      <c r="B8144" s="2"/>
      <c r="C8144" s="2"/>
      <c r="D8144" s="2"/>
      <c r="E8144" s="2"/>
      <c r="F8144" s="2"/>
      <c r="G8144" s="3"/>
      <c r="H8144" s="3"/>
      <c r="I8144" s="2"/>
      <c r="J8144"/>
      <c r="K8144"/>
      <c r="L8144"/>
      <c r="M8144"/>
      <c r="N8144"/>
      <c r="O8144"/>
      <c r="P8144"/>
      <c r="Q8144"/>
      <c r="R8144"/>
      <c r="S8144"/>
      <c r="T8144"/>
      <c r="U8144"/>
      <c r="V8144" s="2"/>
    </row>
    <row r="8145" spans="2:22" x14ac:dyDescent="0.2">
      <c r="B8145" s="2"/>
      <c r="C8145" s="2"/>
      <c r="D8145" s="2"/>
      <c r="E8145" s="2"/>
      <c r="F8145" s="2"/>
      <c r="G8145" s="3"/>
      <c r="H8145" s="3"/>
      <c r="I8145" s="2"/>
      <c r="J8145"/>
      <c r="K8145"/>
      <c r="L8145"/>
      <c r="M8145"/>
      <c r="N8145"/>
      <c r="O8145"/>
      <c r="P8145"/>
      <c r="Q8145"/>
      <c r="R8145"/>
      <c r="S8145"/>
      <c r="T8145"/>
      <c r="U8145"/>
      <c r="V8145" s="2"/>
    </row>
    <row r="8146" spans="2:22" x14ac:dyDescent="0.2">
      <c r="B8146" s="2"/>
      <c r="C8146" s="2"/>
      <c r="D8146" s="2"/>
      <c r="E8146" s="2"/>
      <c r="F8146" s="2"/>
      <c r="G8146" s="3"/>
      <c r="H8146" s="3"/>
      <c r="I8146" s="2"/>
      <c r="J8146"/>
      <c r="K8146"/>
      <c r="L8146"/>
      <c r="M8146"/>
      <c r="N8146"/>
      <c r="O8146"/>
      <c r="P8146"/>
      <c r="Q8146"/>
      <c r="R8146"/>
      <c r="S8146"/>
      <c r="T8146"/>
      <c r="U8146"/>
      <c r="V8146" s="2"/>
    </row>
    <row r="8147" spans="2:22" x14ac:dyDescent="0.2">
      <c r="B8147" s="2"/>
      <c r="C8147" s="2"/>
      <c r="D8147" s="2"/>
      <c r="E8147" s="2"/>
      <c r="F8147" s="2"/>
      <c r="G8147" s="3"/>
      <c r="H8147" s="3"/>
      <c r="I8147" s="2"/>
      <c r="J8147"/>
      <c r="K8147"/>
      <c r="L8147"/>
      <c r="M8147"/>
      <c r="N8147"/>
      <c r="O8147"/>
      <c r="P8147"/>
      <c r="Q8147"/>
      <c r="R8147"/>
      <c r="S8147"/>
      <c r="T8147"/>
      <c r="U8147"/>
      <c r="V8147" s="2"/>
    </row>
    <row r="8148" spans="2:22" x14ac:dyDescent="0.2">
      <c r="B8148" s="2"/>
      <c r="C8148" s="2"/>
      <c r="D8148" s="2"/>
      <c r="E8148" s="2"/>
      <c r="F8148" s="2"/>
      <c r="G8148" s="3"/>
      <c r="H8148" s="3"/>
      <c r="I8148" s="2"/>
      <c r="J8148"/>
      <c r="K8148"/>
      <c r="L8148"/>
      <c r="M8148"/>
      <c r="N8148"/>
      <c r="O8148"/>
      <c r="P8148"/>
      <c r="Q8148"/>
      <c r="R8148"/>
      <c r="S8148"/>
      <c r="T8148"/>
      <c r="U8148"/>
      <c r="V8148" s="2"/>
    </row>
    <row r="8149" spans="2:22" x14ac:dyDescent="0.2">
      <c r="B8149" s="2"/>
      <c r="C8149" s="2"/>
      <c r="D8149" s="2"/>
      <c r="E8149" s="2"/>
      <c r="F8149" s="2"/>
      <c r="G8149" s="3"/>
      <c r="H8149" s="3"/>
      <c r="I8149" s="2"/>
      <c r="J8149"/>
      <c r="K8149"/>
      <c r="L8149"/>
      <c r="M8149"/>
      <c r="N8149"/>
      <c r="O8149"/>
      <c r="P8149"/>
      <c r="Q8149"/>
      <c r="R8149"/>
      <c r="S8149"/>
      <c r="T8149"/>
      <c r="U8149"/>
      <c r="V8149" s="2"/>
    </row>
    <row r="8150" spans="2:22" x14ac:dyDescent="0.2">
      <c r="B8150" s="2"/>
      <c r="C8150" s="2"/>
      <c r="D8150" s="2"/>
      <c r="E8150" s="2"/>
      <c r="F8150" s="2"/>
      <c r="G8150" s="3"/>
      <c r="H8150" s="3"/>
      <c r="I8150" s="2"/>
      <c r="J8150"/>
      <c r="K8150"/>
      <c r="L8150"/>
      <c r="M8150"/>
      <c r="N8150"/>
      <c r="O8150"/>
      <c r="P8150"/>
      <c r="Q8150"/>
      <c r="R8150"/>
      <c r="S8150"/>
      <c r="T8150"/>
      <c r="U8150"/>
      <c r="V8150" s="2"/>
    </row>
    <row r="8151" spans="2:22" x14ac:dyDescent="0.2">
      <c r="B8151" s="2"/>
      <c r="C8151" s="2"/>
      <c r="D8151" s="2"/>
      <c r="E8151" s="2"/>
      <c r="F8151" s="2"/>
      <c r="G8151" s="3"/>
      <c r="H8151" s="3"/>
      <c r="I8151" s="2"/>
      <c r="J8151"/>
      <c r="K8151"/>
      <c r="L8151"/>
      <c r="M8151"/>
      <c r="N8151"/>
      <c r="O8151"/>
      <c r="P8151"/>
      <c r="Q8151"/>
      <c r="R8151"/>
      <c r="S8151"/>
      <c r="T8151"/>
      <c r="U8151"/>
      <c r="V8151" s="2"/>
    </row>
    <row r="8152" spans="2:22" x14ac:dyDescent="0.2">
      <c r="B8152" s="2"/>
      <c r="C8152" s="2"/>
      <c r="D8152" s="2"/>
      <c r="E8152" s="2"/>
      <c r="F8152" s="2"/>
      <c r="G8152" s="3"/>
      <c r="H8152" s="3"/>
      <c r="I8152" s="2"/>
      <c r="J8152"/>
      <c r="K8152"/>
      <c r="L8152"/>
      <c r="M8152"/>
      <c r="N8152"/>
      <c r="O8152"/>
      <c r="P8152"/>
      <c r="Q8152"/>
      <c r="R8152"/>
      <c r="S8152"/>
      <c r="T8152"/>
      <c r="U8152"/>
      <c r="V8152" s="2"/>
    </row>
    <row r="8153" spans="2:22" x14ac:dyDescent="0.2">
      <c r="B8153" s="2"/>
      <c r="C8153" s="2"/>
      <c r="D8153" s="2"/>
      <c r="E8153" s="2"/>
      <c r="F8153" s="2"/>
      <c r="G8153" s="3"/>
      <c r="H8153" s="3"/>
      <c r="I8153" s="2"/>
      <c r="J8153"/>
      <c r="K8153"/>
      <c r="L8153"/>
      <c r="M8153"/>
      <c r="N8153"/>
      <c r="O8153"/>
      <c r="P8153"/>
      <c r="Q8153"/>
      <c r="R8153"/>
      <c r="S8153"/>
      <c r="T8153"/>
      <c r="U8153"/>
      <c r="V8153" s="2"/>
    </row>
    <row r="8154" spans="2:22" x14ac:dyDescent="0.2">
      <c r="B8154" s="2"/>
      <c r="C8154" s="2"/>
      <c r="D8154" s="2"/>
      <c r="E8154" s="2"/>
      <c r="F8154" s="2"/>
      <c r="G8154" s="3"/>
      <c r="H8154" s="3"/>
      <c r="I8154" s="2"/>
      <c r="J8154"/>
      <c r="K8154"/>
      <c r="L8154"/>
      <c r="M8154"/>
      <c r="N8154"/>
      <c r="O8154"/>
      <c r="P8154"/>
      <c r="Q8154"/>
      <c r="R8154"/>
      <c r="S8154"/>
      <c r="T8154"/>
      <c r="U8154"/>
      <c r="V8154" s="2"/>
    </row>
    <row r="8155" spans="2:22" x14ac:dyDescent="0.2">
      <c r="B8155" s="2"/>
      <c r="C8155" s="2"/>
      <c r="D8155" s="2"/>
      <c r="E8155" s="2"/>
      <c r="F8155" s="2"/>
      <c r="G8155" s="3"/>
      <c r="H8155" s="3"/>
      <c r="I8155" s="2"/>
      <c r="J8155"/>
      <c r="K8155"/>
      <c r="L8155"/>
      <c r="M8155"/>
      <c r="N8155"/>
      <c r="O8155"/>
      <c r="P8155"/>
      <c r="Q8155"/>
      <c r="R8155"/>
      <c r="S8155"/>
      <c r="T8155"/>
      <c r="U8155"/>
      <c r="V8155" s="2"/>
    </row>
    <row r="8156" spans="2:22" x14ac:dyDescent="0.2">
      <c r="B8156" s="2"/>
      <c r="C8156" s="2"/>
      <c r="D8156" s="2"/>
      <c r="E8156" s="2"/>
      <c r="F8156" s="2"/>
      <c r="G8156" s="3"/>
      <c r="H8156" s="3"/>
      <c r="I8156" s="2"/>
      <c r="J8156"/>
      <c r="K8156"/>
      <c r="L8156"/>
      <c r="M8156"/>
      <c r="N8156"/>
      <c r="O8156"/>
      <c r="P8156"/>
      <c r="Q8156"/>
      <c r="R8156"/>
      <c r="S8156"/>
      <c r="T8156"/>
      <c r="U8156"/>
      <c r="V8156" s="2"/>
    </row>
    <row r="8157" spans="2:22" x14ac:dyDescent="0.2">
      <c r="B8157" s="2"/>
      <c r="C8157" s="2"/>
      <c r="D8157" s="2"/>
      <c r="E8157" s="2"/>
      <c r="F8157" s="2"/>
      <c r="G8157" s="3"/>
      <c r="H8157" s="3"/>
      <c r="I8157" s="2"/>
      <c r="J8157"/>
      <c r="K8157"/>
      <c r="L8157"/>
      <c r="M8157"/>
      <c r="N8157"/>
      <c r="O8157"/>
      <c r="P8157"/>
      <c r="Q8157"/>
      <c r="R8157"/>
      <c r="S8157"/>
      <c r="T8157"/>
      <c r="U8157"/>
      <c r="V8157" s="2"/>
    </row>
    <row r="8158" spans="2:22" x14ac:dyDescent="0.2">
      <c r="B8158" s="2"/>
      <c r="C8158" s="2"/>
      <c r="D8158" s="2"/>
      <c r="E8158" s="2"/>
      <c r="F8158" s="2"/>
      <c r="G8158" s="3"/>
      <c r="H8158" s="3"/>
      <c r="I8158" s="2"/>
      <c r="J8158"/>
      <c r="K8158"/>
      <c r="L8158"/>
      <c r="M8158"/>
      <c r="N8158"/>
      <c r="O8158"/>
      <c r="P8158"/>
      <c r="Q8158"/>
      <c r="R8158"/>
      <c r="S8158"/>
      <c r="T8158"/>
      <c r="U8158"/>
      <c r="V8158" s="2"/>
    </row>
    <row r="8159" spans="2:22" x14ac:dyDescent="0.2">
      <c r="B8159" s="2"/>
      <c r="C8159" s="2"/>
      <c r="D8159" s="2"/>
      <c r="E8159" s="2"/>
      <c r="F8159" s="2"/>
      <c r="G8159" s="3"/>
      <c r="H8159" s="3"/>
      <c r="I8159" s="2"/>
      <c r="J8159"/>
      <c r="K8159"/>
      <c r="L8159"/>
      <c r="M8159"/>
      <c r="N8159"/>
      <c r="O8159"/>
      <c r="P8159"/>
      <c r="Q8159"/>
      <c r="R8159"/>
      <c r="S8159"/>
      <c r="T8159"/>
      <c r="U8159"/>
      <c r="V8159" s="2"/>
    </row>
    <row r="8160" spans="2:22" x14ac:dyDescent="0.2">
      <c r="B8160" s="2"/>
      <c r="C8160" s="2"/>
      <c r="D8160" s="2"/>
      <c r="E8160" s="2"/>
      <c r="F8160" s="2"/>
      <c r="G8160" s="3"/>
      <c r="H8160" s="3"/>
      <c r="I8160" s="2"/>
      <c r="J8160"/>
      <c r="K8160"/>
      <c r="L8160"/>
      <c r="M8160"/>
      <c r="N8160"/>
      <c r="O8160"/>
      <c r="P8160"/>
      <c r="Q8160"/>
      <c r="R8160"/>
      <c r="S8160"/>
      <c r="T8160"/>
      <c r="U8160"/>
      <c r="V8160" s="2"/>
    </row>
    <row r="8161" spans="2:22" x14ac:dyDescent="0.2">
      <c r="B8161" s="2"/>
      <c r="C8161" s="2"/>
      <c r="D8161" s="2"/>
      <c r="E8161" s="2"/>
      <c r="F8161" s="2"/>
      <c r="G8161" s="3"/>
      <c r="H8161" s="3"/>
      <c r="I8161" s="2"/>
      <c r="J8161"/>
      <c r="K8161"/>
      <c r="L8161"/>
      <c r="M8161"/>
      <c r="N8161"/>
      <c r="O8161"/>
      <c r="P8161"/>
      <c r="Q8161"/>
      <c r="R8161"/>
      <c r="S8161"/>
      <c r="T8161"/>
      <c r="U8161"/>
      <c r="V8161" s="2"/>
    </row>
    <row r="8162" spans="2:22" x14ac:dyDescent="0.2">
      <c r="B8162" s="2"/>
      <c r="C8162" s="2"/>
      <c r="D8162" s="2"/>
      <c r="E8162" s="2"/>
      <c r="F8162" s="2"/>
      <c r="G8162" s="3"/>
      <c r="H8162" s="3"/>
      <c r="I8162" s="2"/>
      <c r="J8162"/>
      <c r="K8162"/>
      <c r="L8162"/>
      <c r="M8162"/>
      <c r="N8162"/>
      <c r="O8162"/>
      <c r="P8162"/>
      <c r="Q8162"/>
      <c r="R8162"/>
      <c r="S8162"/>
      <c r="T8162"/>
      <c r="U8162"/>
      <c r="V8162" s="2"/>
    </row>
    <row r="8163" spans="2:22" x14ac:dyDescent="0.2">
      <c r="B8163" s="2"/>
      <c r="C8163" s="2"/>
      <c r="D8163" s="2"/>
      <c r="E8163" s="2"/>
      <c r="F8163" s="2"/>
      <c r="G8163" s="3"/>
      <c r="H8163" s="3"/>
      <c r="I8163" s="2"/>
      <c r="J8163"/>
      <c r="K8163"/>
      <c r="L8163"/>
      <c r="M8163"/>
      <c r="N8163"/>
      <c r="O8163"/>
      <c r="P8163"/>
      <c r="Q8163"/>
      <c r="R8163"/>
      <c r="S8163"/>
      <c r="T8163"/>
      <c r="U8163"/>
      <c r="V8163" s="2"/>
    </row>
    <row r="8164" spans="2:22" x14ac:dyDescent="0.2">
      <c r="B8164" s="2"/>
      <c r="C8164" s="2"/>
      <c r="D8164" s="2"/>
      <c r="E8164" s="2"/>
      <c r="F8164" s="2"/>
      <c r="G8164" s="3"/>
      <c r="H8164" s="3"/>
      <c r="I8164" s="2"/>
      <c r="J8164"/>
      <c r="K8164"/>
      <c r="L8164"/>
      <c r="M8164"/>
      <c r="N8164"/>
      <c r="O8164"/>
      <c r="P8164"/>
      <c r="Q8164"/>
      <c r="R8164"/>
      <c r="S8164"/>
      <c r="T8164"/>
      <c r="U8164"/>
      <c r="V8164" s="2"/>
    </row>
    <row r="8165" spans="2:22" x14ac:dyDescent="0.2">
      <c r="B8165" s="2"/>
      <c r="C8165" s="2"/>
      <c r="D8165" s="2"/>
      <c r="E8165" s="2"/>
      <c r="F8165" s="2"/>
      <c r="G8165" s="3"/>
      <c r="H8165" s="3"/>
      <c r="I8165" s="2"/>
      <c r="J8165"/>
      <c r="K8165"/>
      <c r="L8165"/>
      <c r="M8165"/>
      <c r="N8165"/>
      <c r="O8165"/>
      <c r="P8165"/>
      <c r="Q8165"/>
      <c r="R8165"/>
      <c r="S8165"/>
      <c r="T8165"/>
      <c r="U8165"/>
      <c r="V8165" s="2"/>
    </row>
    <row r="8166" spans="2:22" x14ac:dyDescent="0.2">
      <c r="B8166" s="2"/>
      <c r="C8166" s="2"/>
      <c r="D8166" s="2"/>
      <c r="E8166" s="2"/>
      <c r="F8166" s="2"/>
      <c r="G8166" s="3"/>
      <c r="H8166" s="3"/>
      <c r="I8166" s="2"/>
      <c r="J8166"/>
      <c r="K8166"/>
      <c r="L8166"/>
      <c r="M8166"/>
      <c r="N8166"/>
      <c r="O8166"/>
      <c r="P8166"/>
      <c r="Q8166"/>
      <c r="R8166"/>
      <c r="S8166"/>
      <c r="T8166"/>
      <c r="U8166"/>
      <c r="V8166" s="2"/>
    </row>
    <row r="8167" spans="2:22" x14ac:dyDescent="0.2">
      <c r="B8167" s="2"/>
      <c r="C8167" s="2"/>
      <c r="D8167" s="2"/>
      <c r="E8167" s="2"/>
      <c r="F8167" s="2"/>
      <c r="G8167" s="3"/>
      <c r="H8167" s="3"/>
      <c r="I8167" s="2"/>
      <c r="J8167"/>
      <c r="K8167"/>
      <c r="L8167"/>
      <c r="M8167"/>
      <c r="N8167"/>
      <c r="O8167"/>
      <c r="P8167"/>
      <c r="Q8167"/>
      <c r="R8167"/>
      <c r="S8167"/>
      <c r="T8167"/>
      <c r="U8167"/>
      <c r="V8167" s="2"/>
    </row>
    <row r="8168" spans="2:22" x14ac:dyDescent="0.2">
      <c r="B8168" s="2"/>
      <c r="C8168" s="2"/>
      <c r="D8168" s="2"/>
      <c r="E8168" s="2"/>
      <c r="F8168" s="2"/>
      <c r="G8168" s="3"/>
      <c r="H8168" s="3"/>
      <c r="I8168" s="2"/>
      <c r="J8168"/>
      <c r="K8168"/>
      <c r="L8168"/>
      <c r="M8168"/>
      <c r="N8168"/>
      <c r="O8168"/>
      <c r="P8168"/>
      <c r="Q8168"/>
      <c r="R8168"/>
      <c r="S8168"/>
      <c r="T8168"/>
      <c r="U8168"/>
      <c r="V8168" s="2"/>
    </row>
    <row r="8169" spans="2:22" x14ac:dyDescent="0.2">
      <c r="B8169" s="2"/>
      <c r="C8169" s="2"/>
      <c r="D8169" s="2"/>
      <c r="E8169" s="2"/>
      <c r="F8169" s="2"/>
      <c r="G8169" s="3"/>
      <c r="H8169" s="3"/>
      <c r="I8169" s="2"/>
      <c r="J8169"/>
      <c r="K8169"/>
      <c r="L8169"/>
      <c r="M8169"/>
      <c r="N8169"/>
      <c r="O8169"/>
      <c r="P8169"/>
      <c r="Q8169"/>
      <c r="R8169"/>
      <c r="S8169"/>
      <c r="T8169"/>
      <c r="U8169"/>
      <c r="V8169" s="2"/>
    </row>
    <row r="8170" spans="2:22" x14ac:dyDescent="0.2">
      <c r="B8170" s="2"/>
      <c r="C8170" s="2"/>
      <c r="D8170" s="2"/>
      <c r="E8170" s="2"/>
      <c r="F8170" s="2"/>
      <c r="G8170" s="3"/>
      <c r="H8170" s="3"/>
      <c r="I8170" s="2"/>
      <c r="J8170"/>
      <c r="K8170"/>
      <c r="L8170"/>
      <c r="M8170"/>
      <c r="N8170"/>
      <c r="O8170"/>
      <c r="P8170"/>
      <c r="Q8170"/>
      <c r="R8170"/>
      <c r="S8170"/>
      <c r="T8170"/>
      <c r="U8170"/>
      <c r="V8170" s="2"/>
    </row>
    <row r="8171" spans="2:22" x14ac:dyDescent="0.2">
      <c r="B8171" s="2"/>
      <c r="C8171" s="2"/>
      <c r="D8171" s="2"/>
      <c r="E8171" s="2"/>
      <c r="F8171" s="2"/>
      <c r="G8171" s="3"/>
      <c r="H8171" s="3"/>
      <c r="I8171" s="2"/>
      <c r="J8171"/>
      <c r="K8171"/>
      <c r="L8171"/>
      <c r="M8171"/>
      <c r="N8171"/>
      <c r="O8171"/>
      <c r="P8171"/>
      <c r="Q8171"/>
      <c r="R8171"/>
      <c r="S8171"/>
      <c r="T8171"/>
      <c r="U8171"/>
      <c r="V8171" s="2"/>
    </row>
    <row r="8172" spans="2:22" x14ac:dyDescent="0.2">
      <c r="B8172" s="2"/>
      <c r="C8172" s="2"/>
      <c r="D8172" s="2"/>
      <c r="E8172" s="2"/>
      <c r="F8172" s="2"/>
      <c r="G8172" s="3"/>
      <c r="H8172" s="3"/>
      <c r="I8172" s="2"/>
      <c r="J8172"/>
      <c r="K8172"/>
      <c r="L8172"/>
      <c r="M8172"/>
      <c r="N8172"/>
      <c r="O8172"/>
      <c r="P8172"/>
      <c r="Q8172"/>
      <c r="R8172"/>
      <c r="S8172"/>
      <c r="T8172"/>
      <c r="U8172"/>
      <c r="V8172" s="2"/>
    </row>
    <row r="8173" spans="2:22" x14ac:dyDescent="0.2">
      <c r="B8173" s="2"/>
      <c r="C8173" s="2"/>
      <c r="D8173" s="2"/>
      <c r="E8173" s="2"/>
      <c r="F8173" s="2"/>
      <c r="G8173" s="3"/>
      <c r="H8173" s="3"/>
      <c r="I8173" s="2"/>
      <c r="J8173"/>
      <c r="K8173"/>
      <c r="L8173"/>
      <c r="M8173"/>
      <c r="N8173"/>
      <c r="O8173"/>
      <c r="P8173"/>
      <c r="Q8173"/>
      <c r="R8173"/>
      <c r="S8173"/>
      <c r="T8173"/>
      <c r="U8173"/>
      <c r="V8173" s="2"/>
    </row>
    <row r="8174" spans="2:22" x14ac:dyDescent="0.2">
      <c r="B8174" s="2"/>
      <c r="C8174" s="2"/>
      <c r="D8174" s="2"/>
      <c r="E8174" s="2"/>
      <c r="F8174" s="2"/>
      <c r="G8174" s="3"/>
      <c r="H8174" s="3"/>
      <c r="I8174" s="2"/>
      <c r="J8174"/>
      <c r="K8174"/>
      <c r="L8174"/>
      <c r="M8174"/>
      <c r="N8174"/>
      <c r="O8174"/>
      <c r="P8174"/>
      <c r="Q8174"/>
      <c r="R8174"/>
      <c r="S8174"/>
      <c r="T8174"/>
      <c r="U8174"/>
      <c r="V8174" s="2"/>
    </row>
    <row r="8175" spans="2:22" x14ac:dyDescent="0.2">
      <c r="B8175" s="2"/>
      <c r="C8175" s="2"/>
      <c r="D8175" s="2"/>
      <c r="E8175" s="2"/>
      <c r="F8175" s="2"/>
      <c r="G8175" s="3"/>
      <c r="H8175" s="3"/>
      <c r="I8175" s="2"/>
      <c r="J8175"/>
      <c r="K8175"/>
      <c r="L8175"/>
      <c r="M8175"/>
      <c r="N8175"/>
      <c r="O8175"/>
      <c r="P8175"/>
      <c r="Q8175"/>
      <c r="R8175"/>
      <c r="S8175"/>
      <c r="T8175"/>
      <c r="U8175"/>
      <c r="V8175" s="2"/>
    </row>
    <row r="8176" spans="2:22" x14ac:dyDescent="0.2">
      <c r="B8176" s="2"/>
      <c r="C8176" s="2"/>
      <c r="D8176" s="2"/>
      <c r="E8176" s="2"/>
      <c r="F8176" s="2"/>
      <c r="G8176" s="3"/>
      <c r="H8176" s="3"/>
      <c r="I8176" s="2"/>
      <c r="J8176"/>
      <c r="K8176"/>
      <c r="L8176"/>
      <c r="M8176"/>
      <c r="N8176"/>
      <c r="O8176"/>
      <c r="P8176"/>
      <c r="Q8176"/>
      <c r="R8176"/>
      <c r="S8176"/>
      <c r="T8176"/>
      <c r="U8176"/>
      <c r="V8176" s="2"/>
    </row>
    <row r="8177" spans="2:22" x14ac:dyDescent="0.2">
      <c r="B8177" s="2"/>
      <c r="C8177" s="2"/>
      <c r="D8177" s="2"/>
      <c r="E8177" s="2"/>
      <c r="F8177" s="2"/>
      <c r="G8177" s="3"/>
      <c r="H8177" s="3"/>
      <c r="I8177" s="2"/>
      <c r="J8177"/>
      <c r="K8177"/>
      <c r="L8177"/>
      <c r="M8177"/>
      <c r="N8177"/>
      <c r="O8177"/>
      <c r="P8177"/>
      <c r="Q8177"/>
      <c r="R8177"/>
      <c r="S8177"/>
      <c r="T8177"/>
      <c r="U8177"/>
      <c r="V8177" s="2"/>
    </row>
    <row r="8178" spans="2:22" x14ac:dyDescent="0.2">
      <c r="B8178" s="2"/>
      <c r="C8178" s="2"/>
      <c r="D8178" s="2"/>
      <c r="E8178" s="2"/>
      <c r="F8178" s="2"/>
      <c r="G8178" s="3"/>
      <c r="H8178" s="3"/>
      <c r="I8178" s="2"/>
      <c r="J8178"/>
      <c r="K8178"/>
      <c r="L8178"/>
      <c r="M8178"/>
      <c r="N8178"/>
      <c r="O8178"/>
      <c r="P8178"/>
      <c r="Q8178"/>
      <c r="R8178"/>
      <c r="S8178"/>
      <c r="T8178"/>
      <c r="U8178"/>
      <c r="V8178" s="2"/>
    </row>
    <row r="8179" spans="2:22" x14ac:dyDescent="0.2">
      <c r="B8179" s="2"/>
      <c r="C8179" s="2"/>
      <c r="D8179" s="2"/>
      <c r="E8179" s="2"/>
      <c r="F8179" s="2"/>
      <c r="G8179" s="3"/>
      <c r="H8179" s="3"/>
      <c r="I8179" s="2"/>
      <c r="J8179"/>
      <c r="K8179"/>
      <c r="L8179"/>
      <c r="M8179"/>
      <c r="N8179"/>
      <c r="O8179"/>
      <c r="P8179"/>
      <c r="Q8179"/>
      <c r="R8179"/>
      <c r="S8179"/>
      <c r="T8179"/>
      <c r="U8179"/>
      <c r="V8179" s="2"/>
    </row>
    <row r="8180" spans="2:22" x14ac:dyDescent="0.2">
      <c r="B8180" s="2"/>
      <c r="C8180" s="2"/>
      <c r="D8180" s="2"/>
      <c r="E8180" s="2"/>
      <c r="F8180" s="2"/>
      <c r="G8180" s="3"/>
      <c r="H8180" s="3"/>
      <c r="I8180" s="2"/>
      <c r="J8180"/>
      <c r="K8180"/>
      <c r="L8180"/>
      <c r="M8180"/>
      <c r="N8180"/>
      <c r="O8180"/>
      <c r="P8180"/>
      <c r="Q8180"/>
      <c r="R8180"/>
      <c r="S8180"/>
      <c r="T8180"/>
      <c r="U8180"/>
      <c r="V8180" s="2"/>
    </row>
    <row r="8181" spans="2:22" x14ac:dyDescent="0.2">
      <c r="B8181" s="2"/>
      <c r="C8181" s="2"/>
      <c r="D8181" s="2"/>
      <c r="E8181" s="2"/>
      <c r="F8181" s="2"/>
      <c r="G8181" s="3"/>
      <c r="H8181" s="3"/>
      <c r="I8181" s="2"/>
      <c r="J8181"/>
      <c r="K8181"/>
      <c r="L8181"/>
      <c r="M8181"/>
      <c r="N8181"/>
      <c r="O8181"/>
      <c r="P8181"/>
      <c r="Q8181"/>
      <c r="R8181"/>
      <c r="S8181"/>
      <c r="T8181"/>
      <c r="U8181"/>
      <c r="V8181" s="2"/>
    </row>
    <row r="8182" spans="2:22" x14ac:dyDescent="0.2">
      <c r="B8182" s="2"/>
      <c r="C8182" s="2"/>
      <c r="D8182" s="2"/>
      <c r="E8182" s="2"/>
      <c r="F8182" s="2"/>
      <c r="G8182" s="3"/>
      <c r="H8182" s="3"/>
      <c r="I8182" s="2"/>
      <c r="J8182"/>
      <c r="K8182"/>
      <c r="L8182"/>
      <c r="M8182"/>
      <c r="N8182"/>
      <c r="O8182"/>
      <c r="P8182"/>
      <c r="Q8182"/>
      <c r="R8182"/>
      <c r="S8182"/>
      <c r="T8182"/>
      <c r="U8182"/>
      <c r="V8182" s="2"/>
    </row>
    <row r="8183" spans="2:22" x14ac:dyDescent="0.2">
      <c r="B8183" s="2"/>
      <c r="C8183" s="2"/>
      <c r="D8183" s="2"/>
      <c r="E8183" s="2"/>
      <c r="F8183" s="2"/>
      <c r="G8183" s="3"/>
      <c r="H8183" s="3"/>
      <c r="I8183" s="2"/>
      <c r="J8183"/>
      <c r="K8183"/>
      <c r="L8183"/>
      <c r="M8183"/>
      <c r="N8183"/>
      <c r="O8183"/>
      <c r="P8183"/>
      <c r="Q8183"/>
      <c r="R8183"/>
      <c r="S8183"/>
      <c r="T8183"/>
      <c r="U8183"/>
      <c r="V8183" s="2"/>
    </row>
    <row r="8184" spans="2:22" x14ac:dyDescent="0.2">
      <c r="B8184" s="2"/>
      <c r="C8184" s="2"/>
      <c r="D8184" s="2"/>
      <c r="E8184" s="2"/>
      <c r="F8184" s="2"/>
      <c r="G8184" s="3"/>
      <c r="H8184" s="3"/>
      <c r="I8184" s="2"/>
      <c r="J8184"/>
      <c r="K8184"/>
      <c r="L8184"/>
      <c r="M8184"/>
      <c r="N8184"/>
      <c r="O8184"/>
      <c r="P8184"/>
      <c r="Q8184"/>
      <c r="R8184"/>
      <c r="S8184"/>
      <c r="T8184"/>
      <c r="U8184"/>
      <c r="V8184" s="2"/>
    </row>
    <row r="8185" spans="2:22" x14ac:dyDescent="0.2">
      <c r="B8185" s="2"/>
      <c r="C8185" s="2"/>
      <c r="D8185" s="2"/>
      <c r="E8185" s="2"/>
      <c r="F8185" s="2"/>
      <c r="G8185" s="3"/>
      <c r="H8185" s="3"/>
      <c r="I8185" s="2"/>
      <c r="J8185"/>
      <c r="K8185"/>
      <c r="L8185"/>
      <c r="M8185"/>
      <c r="N8185"/>
      <c r="O8185"/>
      <c r="P8185"/>
      <c r="Q8185"/>
      <c r="R8185"/>
      <c r="S8185"/>
      <c r="T8185"/>
      <c r="U8185"/>
      <c r="V8185" s="2"/>
    </row>
    <row r="8186" spans="2:22" x14ac:dyDescent="0.2">
      <c r="B8186" s="2"/>
      <c r="C8186" s="2"/>
      <c r="D8186" s="2"/>
      <c r="E8186" s="2"/>
      <c r="F8186" s="2"/>
      <c r="G8186" s="3"/>
      <c r="H8186" s="3"/>
      <c r="I8186" s="2"/>
      <c r="J8186"/>
      <c r="K8186"/>
      <c r="L8186"/>
      <c r="M8186"/>
      <c r="N8186"/>
      <c r="O8186"/>
      <c r="P8186"/>
      <c r="Q8186"/>
      <c r="R8186"/>
      <c r="S8186"/>
      <c r="T8186"/>
      <c r="U8186"/>
      <c r="V8186" s="2"/>
    </row>
    <row r="8187" spans="2:22" x14ac:dyDescent="0.2">
      <c r="B8187" s="2"/>
      <c r="C8187" s="2"/>
      <c r="D8187" s="2"/>
      <c r="E8187" s="2"/>
      <c r="F8187" s="2"/>
      <c r="G8187" s="3"/>
      <c r="H8187" s="3"/>
      <c r="I8187" s="2"/>
      <c r="J8187"/>
      <c r="K8187"/>
      <c r="L8187"/>
      <c r="M8187"/>
      <c r="N8187"/>
      <c r="O8187"/>
      <c r="P8187"/>
      <c r="Q8187"/>
      <c r="R8187"/>
      <c r="S8187"/>
      <c r="T8187"/>
      <c r="U8187"/>
      <c r="V8187" s="2"/>
    </row>
    <row r="8188" spans="2:22" x14ac:dyDescent="0.2">
      <c r="B8188" s="2"/>
      <c r="C8188" s="2"/>
      <c r="D8188" s="2"/>
      <c r="E8188" s="2"/>
      <c r="F8188" s="2"/>
      <c r="G8188" s="3"/>
      <c r="H8188" s="3"/>
      <c r="I8188" s="2"/>
      <c r="J8188"/>
      <c r="K8188"/>
      <c r="L8188"/>
      <c r="M8188"/>
      <c r="N8188"/>
      <c r="O8188"/>
      <c r="P8188"/>
      <c r="Q8188"/>
      <c r="R8188"/>
      <c r="S8188"/>
      <c r="T8188"/>
      <c r="U8188"/>
      <c r="V8188" s="2"/>
    </row>
    <row r="8189" spans="2:22" x14ac:dyDescent="0.2">
      <c r="B8189" s="2"/>
      <c r="C8189" s="2"/>
      <c r="D8189" s="2"/>
      <c r="E8189" s="2"/>
      <c r="F8189" s="2"/>
      <c r="G8189" s="3"/>
      <c r="H8189" s="3"/>
      <c r="I8189" s="2"/>
      <c r="J8189"/>
      <c r="K8189"/>
      <c r="L8189"/>
      <c r="M8189"/>
      <c r="N8189"/>
      <c r="O8189"/>
      <c r="P8189"/>
      <c r="Q8189"/>
      <c r="R8189"/>
      <c r="S8189"/>
      <c r="T8189"/>
      <c r="U8189"/>
      <c r="V8189" s="2"/>
    </row>
    <row r="8190" spans="2:22" x14ac:dyDescent="0.2">
      <c r="B8190" s="2"/>
      <c r="C8190" s="2"/>
      <c r="D8190" s="2"/>
      <c r="E8190" s="2"/>
      <c r="F8190" s="2"/>
      <c r="G8190" s="3"/>
      <c r="H8190" s="3"/>
      <c r="I8190" s="2"/>
      <c r="J8190"/>
      <c r="K8190"/>
      <c r="L8190"/>
      <c r="M8190"/>
      <c r="N8190"/>
      <c r="O8190"/>
      <c r="P8190"/>
      <c r="Q8190"/>
      <c r="R8190"/>
      <c r="S8190"/>
      <c r="T8190"/>
      <c r="U8190"/>
      <c r="V8190" s="2"/>
    </row>
    <row r="8191" spans="2:22" x14ac:dyDescent="0.2">
      <c r="B8191" s="2"/>
      <c r="C8191" s="2"/>
      <c r="D8191" s="2"/>
      <c r="E8191" s="2"/>
      <c r="F8191" s="2"/>
      <c r="G8191" s="3"/>
      <c r="H8191" s="3"/>
      <c r="I8191" s="2"/>
      <c r="J8191"/>
      <c r="K8191"/>
      <c r="L8191"/>
      <c r="M8191"/>
      <c r="N8191"/>
      <c r="O8191"/>
      <c r="P8191"/>
      <c r="Q8191"/>
      <c r="R8191"/>
      <c r="S8191"/>
      <c r="T8191"/>
      <c r="U8191"/>
      <c r="V8191" s="2"/>
    </row>
    <row r="8192" spans="2:22" x14ac:dyDescent="0.2">
      <c r="B8192" s="2"/>
      <c r="C8192" s="2"/>
      <c r="D8192" s="2"/>
      <c r="E8192" s="2"/>
      <c r="F8192" s="2"/>
      <c r="G8192" s="3"/>
      <c r="H8192" s="3"/>
      <c r="I8192" s="2"/>
      <c r="J8192"/>
      <c r="K8192"/>
      <c r="L8192"/>
      <c r="M8192"/>
      <c r="N8192"/>
      <c r="O8192"/>
      <c r="P8192"/>
      <c r="Q8192"/>
      <c r="R8192"/>
      <c r="S8192"/>
      <c r="T8192"/>
      <c r="U8192"/>
      <c r="V8192" s="2"/>
    </row>
    <row r="8193" spans="2:22" x14ac:dyDescent="0.2">
      <c r="B8193" s="2"/>
      <c r="C8193" s="2"/>
      <c r="D8193" s="2"/>
      <c r="E8193" s="2"/>
      <c r="F8193" s="2"/>
      <c r="G8193" s="3"/>
      <c r="H8193" s="3"/>
      <c r="I8193" s="2"/>
      <c r="J8193"/>
      <c r="K8193"/>
      <c r="L8193"/>
      <c r="M8193"/>
      <c r="N8193"/>
      <c r="O8193"/>
      <c r="P8193"/>
      <c r="Q8193"/>
      <c r="R8193"/>
      <c r="S8193"/>
      <c r="T8193"/>
      <c r="U8193"/>
      <c r="V8193" s="2"/>
    </row>
    <row r="8194" spans="2:22" x14ac:dyDescent="0.2">
      <c r="B8194" s="2"/>
      <c r="C8194" s="2"/>
      <c r="D8194" s="2"/>
      <c r="E8194" s="2"/>
      <c r="F8194" s="2"/>
      <c r="G8194" s="3"/>
      <c r="H8194" s="3"/>
      <c r="I8194" s="2"/>
      <c r="J8194"/>
      <c r="K8194"/>
      <c r="L8194"/>
      <c r="M8194"/>
      <c r="N8194"/>
      <c r="O8194"/>
      <c r="P8194"/>
      <c r="Q8194"/>
      <c r="R8194"/>
      <c r="S8194"/>
      <c r="T8194"/>
      <c r="U8194"/>
      <c r="V8194" s="2"/>
    </row>
    <row r="8195" spans="2:22" x14ac:dyDescent="0.2">
      <c r="B8195" s="2"/>
      <c r="C8195" s="2"/>
      <c r="D8195" s="2"/>
      <c r="E8195" s="2"/>
      <c r="F8195" s="2"/>
      <c r="G8195" s="3"/>
      <c r="H8195" s="3"/>
      <c r="I8195" s="2"/>
      <c r="J8195"/>
      <c r="K8195"/>
      <c r="L8195"/>
      <c r="M8195"/>
      <c r="N8195"/>
      <c r="O8195"/>
      <c r="P8195"/>
      <c r="Q8195"/>
      <c r="R8195"/>
      <c r="S8195"/>
      <c r="T8195"/>
      <c r="U8195"/>
      <c r="V8195" s="2"/>
    </row>
    <row r="8196" spans="2:22" x14ac:dyDescent="0.2">
      <c r="B8196" s="2"/>
      <c r="C8196" s="2"/>
      <c r="D8196" s="2"/>
      <c r="E8196" s="2"/>
      <c r="F8196" s="2"/>
      <c r="G8196" s="3"/>
      <c r="H8196" s="3"/>
      <c r="I8196" s="2"/>
      <c r="J8196"/>
      <c r="K8196"/>
      <c r="L8196"/>
      <c r="M8196"/>
      <c r="N8196"/>
      <c r="O8196"/>
      <c r="P8196"/>
      <c r="Q8196"/>
      <c r="R8196"/>
      <c r="S8196"/>
      <c r="T8196"/>
      <c r="U8196"/>
      <c r="V8196" s="2"/>
    </row>
    <row r="8197" spans="2:22" x14ac:dyDescent="0.2">
      <c r="B8197" s="2"/>
      <c r="C8197" s="2"/>
      <c r="D8197" s="2"/>
      <c r="E8197" s="2"/>
      <c r="F8197" s="2"/>
      <c r="G8197" s="3"/>
      <c r="H8197" s="3"/>
      <c r="I8197" s="2"/>
      <c r="J8197"/>
      <c r="K8197"/>
      <c r="L8197"/>
      <c r="M8197"/>
      <c r="N8197"/>
      <c r="O8197"/>
      <c r="P8197"/>
      <c r="Q8197"/>
      <c r="R8197"/>
      <c r="S8197"/>
      <c r="T8197"/>
      <c r="U8197"/>
      <c r="V8197" s="2"/>
    </row>
    <row r="8198" spans="2:22" x14ac:dyDescent="0.2">
      <c r="B8198" s="2"/>
      <c r="C8198" s="2"/>
      <c r="D8198" s="2"/>
      <c r="E8198" s="2"/>
      <c r="F8198" s="2"/>
      <c r="G8198" s="3"/>
      <c r="H8198" s="3"/>
      <c r="I8198" s="2"/>
      <c r="J8198"/>
      <c r="K8198"/>
      <c r="L8198"/>
      <c r="M8198"/>
      <c r="N8198"/>
      <c r="O8198"/>
      <c r="P8198"/>
      <c r="Q8198"/>
      <c r="R8198"/>
      <c r="S8198"/>
      <c r="T8198"/>
      <c r="U8198"/>
      <c r="V8198" s="2"/>
    </row>
    <row r="8199" spans="2:22" x14ac:dyDescent="0.2">
      <c r="B8199" s="2"/>
      <c r="C8199" s="2"/>
      <c r="D8199" s="2"/>
      <c r="E8199" s="2"/>
      <c r="F8199" s="2"/>
      <c r="G8199" s="3"/>
      <c r="H8199" s="3"/>
      <c r="I8199" s="2"/>
      <c r="J8199"/>
      <c r="K8199"/>
      <c r="L8199"/>
      <c r="M8199"/>
      <c r="N8199"/>
      <c r="O8199"/>
      <c r="P8199"/>
      <c r="Q8199"/>
      <c r="R8199"/>
      <c r="S8199"/>
      <c r="T8199"/>
      <c r="U8199"/>
      <c r="V8199" s="2"/>
    </row>
    <row r="8200" spans="2:22" x14ac:dyDescent="0.2">
      <c r="B8200" s="2"/>
      <c r="C8200" s="2"/>
      <c r="D8200" s="2"/>
      <c r="E8200" s="2"/>
      <c r="F8200" s="2"/>
      <c r="G8200" s="3"/>
      <c r="H8200" s="3"/>
      <c r="I8200" s="2"/>
      <c r="J8200"/>
      <c r="K8200"/>
      <c r="L8200"/>
      <c r="M8200"/>
      <c r="N8200"/>
      <c r="O8200"/>
      <c r="P8200"/>
      <c r="Q8200"/>
      <c r="R8200"/>
      <c r="S8200"/>
      <c r="T8200"/>
      <c r="U8200"/>
      <c r="V8200" s="2"/>
    </row>
    <row r="8201" spans="2:22" x14ac:dyDescent="0.2">
      <c r="B8201" s="2"/>
      <c r="C8201" s="2"/>
      <c r="D8201" s="2"/>
      <c r="E8201" s="2"/>
      <c r="F8201" s="2"/>
      <c r="G8201" s="3"/>
      <c r="H8201" s="3"/>
      <c r="I8201" s="2"/>
      <c r="J8201"/>
      <c r="K8201"/>
      <c r="L8201"/>
      <c r="M8201"/>
      <c r="N8201"/>
      <c r="O8201"/>
      <c r="P8201"/>
      <c r="Q8201"/>
      <c r="R8201"/>
      <c r="S8201"/>
      <c r="T8201"/>
      <c r="U8201"/>
      <c r="V8201" s="2"/>
    </row>
    <row r="8202" spans="2:22" x14ac:dyDescent="0.2">
      <c r="B8202" s="2"/>
      <c r="C8202" s="2"/>
      <c r="D8202" s="2"/>
      <c r="E8202" s="2"/>
      <c r="F8202" s="2"/>
      <c r="G8202" s="3"/>
      <c r="H8202" s="3"/>
      <c r="I8202" s="2"/>
      <c r="J8202"/>
      <c r="K8202"/>
      <c r="L8202"/>
      <c r="M8202"/>
      <c r="N8202"/>
      <c r="O8202"/>
      <c r="P8202"/>
      <c r="Q8202"/>
      <c r="R8202"/>
      <c r="S8202"/>
      <c r="T8202"/>
      <c r="U8202"/>
      <c r="V8202" s="2"/>
    </row>
    <row r="8203" spans="2:22" x14ac:dyDescent="0.2">
      <c r="B8203" s="2"/>
      <c r="C8203" s="2"/>
      <c r="D8203" s="2"/>
      <c r="E8203" s="2"/>
      <c r="F8203" s="2"/>
      <c r="G8203" s="3"/>
      <c r="H8203" s="3"/>
      <c r="I8203" s="2"/>
      <c r="J8203"/>
      <c r="K8203"/>
      <c r="L8203"/>
      <c r="M8203"/>
      <c r="N8203"/>
      <c r="O8203"/>
      <c r="P8203"/>
      <c r="Q8203"/>
      <c r="R8203"/>
      <c r="S8203"/>
      <c r="T8203"/>
      <c r="U8203"/>
      <c r="V8203" s="2"/>
    </row>
    <row r="8204" spans="2:22" x14ac:dyDescent="0.2">
      <c r="B8204" s="2"/>
      <c r="C8204" s="2"/>
      <c r="D8204" s="2"/>
      <c r="E8204" s="2"/>
      <c r="F8204" s="2"/>
      <c r="G8204" s="3"/>
      <c r="H8204" s="3"/>
      <c r="I8204" s="2"/>
      <c r="J8204"/>
      <c r="K8204"/>
      <c r="L8204"/>
      <c r="M8204"/>
      <c r="N8204"/>
      <c r="O8204"/>
      <c r="P8204"/>
      <c r="Q8204"/>
      <c r="R8204"/>
      <c r="S8204"/>
      <c r="T8204"/>
      <c r="U8204"/>
      <c r="V8204" s="2"/>
    </row>
    <row r="8205" spans="2:22" x14ac:dyDescent="0.2">
      <c r="B8205" s="2"/>
      <c r="C8205" s="2"/>
      <c r="D8205" s="2"/>
      <c r="E8205" s="2"/>
      <c r="F8205" s="2"/>
      <c r="G8205" s="3"/>
      <c r="H8205" s="3"/>
      <c r="I8205" s="2"/>
      <c r="J8205"/>
      <c r="K8205"/>
      <c r="L8205"/>
      <c r="M8205"/>
      <c r="N8205"/>
      <c r="O8205"/>
      <c r="P8205"/>
      <c r="Q8205"/>
      <c r="R8205"/>
      <c r="S8205"/>
      <c r="T8205"/>
      <c r="U8205"/>
      <c r="V8205" s="2"/>
    </row>
    <row r="8206" spans="2:22" x14ac:dyDescent="0.2">
      <c r="B8206" s="2"/>
      <c r="C8206" s="2"/>
      <c r="D8206" s="2"/>
      <c r="E8206" s="2"/>
      <c r="F8206" s="2"/>
      <c r="G8206" s="3"/>
      <c r="H8206" s="3"/>
      <c r="I8206" s="2"/>
      <c r="J8206"/>
      <c r="K8206"/>
      <c r="L8206"/>
      <c r="M8206"/>
      <c r="N8206"/>
      <c r="O8206"/>
      <c r="P8206"/>
      <c r="Q8206"/>
      <c r="R8206"/>
      <c r="S8206"/>
      <c r="T8206"/>
      <c r="U8206"/>
      <c r="V8206" s="2"/>
    </row>
    <row r="8207" spans="2:22" x14ac:dyDescent="0.2">
      <c r="B8207" s="2"/>
      <c r="C8207" s="2"/>
      <c r="D8207" s="2"/>
      <c r="E8207" s="2"/>
      <c r="F8207" s="2"/>
      <c r="G8207" s="3"/>
      <c r="H8207" s="3"/>
      <c r="I8207" s="2"/>
      <c r="J8207"/>
      <c r="K8207"/>
      <c r="L8207"/>
      <c r="M8207"/>
      <c r="N8207"/>
      <c r="O8207"/>
      <c r="P8207"/>
      <c r="Q8207"/>
      <c r="R8207"/>
      <c r="S8207"/>
      <c r="T8207"/>
      <c r="U8207"/>
      <c r="V8207" s="2"/>
    </row>
    <row r="8208" spans="2:22" x14ac:dyDescent="0.2">
      <c r="B8208" s="2"/>
      <c r="C8208" s="2"/>
      <c r="D8208" s="2"/>
      <c r="E8208" s="2"/>
      <c r="F8208" s="2"/>
      <c r="G8208" s="3"/>
      <c r="H8208" s="3"/>
      <c r="I8208" s="2"/>
      <c r="J8208"/>
      <c r="K8208"/>
      <c r="L8208"/>
      <c r="M8208"/>
      <c r="N8208"/>
      <c r="O8208"/>
      <c r="P8208"/>
      <c r="Q8208"/>
      <c r="R8208"/>
      <c r="S8208"/>
      <c r="T8208"/>
      <c r="U8208"/>
      <c r="V8208" s="2"/>
    </row>
    <row r="8209" spans="2:22" x14ac:dyDescent="0.2">
      <c r="B8209" s="2"/>
      <c r="C8209" s="2"/>
      <c r="D8209" s="2"/>
      <c r="E8209" s="2"/>
      <c r="F8209" s="2"/>
      <c r="G8209" s="3"/>
      <c r="H8209" s="3"/>
      <c r="I8209" s="2"/>
      <c r="J8209"/>
      <c r="K8209"/>
      <c r="L8209"/>
      <c r="M8209"/>
      <c r="N8209"/>
      <c r="O8209"/>
      <c r="P8209"/>
      <c r="Q8209"/>
      <c r="R8209"/>
      <c r="S8209"/>
      <c r="T8209"/>
      <c r="U8209"/>
      <c r="V8209" s="2"/>
    </row>
    <row r="8210" spans="2:22" x14ac:dyDescent="0.2">
      <c r="B8210" s="2"/>
      <c r="C8210" s="2"/>
      <c r="D8210" s="2"/>
      <c r="E8210" s="2"/>
      <c r="F8210" s="2"/>
      <c r="G8210" s="3"/>
      <c r="H8210" s="3"/>
      <c r="I8210" s="2"/>
      <c r="J8210"/>
      <c r="K8210"/>
      <c r="L8210"/>
      <c r="M8210"/>
      <c r="N8210"/>
      <c r="O8210"/>
      <c r="P8210"/>
      <c r="Q8210"/>
      <c r="R8210"/>
      <c r="S8210"/>
      <c r="T8210"/>
      <c r="U8210"/>
      <c r="V8210" s="2"/>
    </row>
    <row r="8211" spans="2:22" x14ac:dyDescent="0.2">
      <c r="B8211" s="2"/>
      <c r="C8211" s="2"/>
      <c r="D8211" s="2"/>
      <c r="E8211" s="2"/>
      <c r="F8211" s="2"/>
      <c r="G8211" s="3"/>
      <c r="H8211" s="3"/>
      <c r="I8211" s="2"/>
      <c r="J8211"/>
      <c r="K8211"/>
      <c r="L8211"/>
      <c r="M8211"/>
      <c r="N8211"/>
      <c r="O8211"/>
      <c r="P8211"/>
      <c r="Q8211"/>
      <c r="R8211"/>
      <c r="S8211"/>
      <c r="T8211"/>
      <c r="U8211"/>
      <c r="V8211" s="2"/>
    </row>
    <row r="8212" spans="2:22" x14ac:dyDescent="0.2">
      <c r="B8212" s="2"/>
      <c r="C8212" s="2"/>
      <c r="D8212" s="2"/>
      <c r="E8212" s="2"/>
      <c r="F8212" s="2"/>
      <c r="G8212" s="3"/>
      <c r="H8212" s="3"/>
      <c r="I8212" s="2"/>
      <c r="J8212"/>
      <c r="K8212"/>
      <c r="L8212"/>
      <c r="M8212"/>
      <c r="N8212"/>
      <c r="O8212"/>
      <c r="P8212"/>
      <c r="Q8212"/>
      <c r="R8212"/>
      <c r="S8212"/>
      <c r="T8212"/>
      <c r="U8212"/>
      <c r="V8212" s="2"/>
    </row>
    <row r="8213" spans="2:22" x14ac:dyDescent="0.2">
      <c r="B8213" s="2"/>
      <c r="C8213" s="2"/>
      <c r="D8213" s="2"/>
      <c r="E8213" s="2"/>
      <c r="F8213" s="2"/>
      <c r="G8213" s="3"/>
      <c r="H8213" s="3"/>
      <c r="I8213" s="2"/>
      <c r="J8213"/>
      <c r="K8213"/>
      <c r="L8213"/>
      <c r="M8213"/>
      <c r="N8213"/>
      <c r="O8213"/>
      <c r="P8213"/>
      <c r="Q8213"/>
      <c r="R8213"/>
      <c r="S8213"/>
      <c r="T8213"/>
      <c r="U8213"/>
      <c r="V8213" s="2"/>
    </row>
    <row r="8214" spans="2:22" x14ac:dyDescent="0.2">
      <c r="B8214" s="2"/>
      <c r="C8214" s="2"/>
      <c r="D8214" s="2"/>
      <c r="E8214" s="2"/>
      <c r="F8214" s="2"/>
      <c r="G8214" s="3"/>
      <c r="H8214" s="3"/>
      <c r="I8214" s="2"/>
      <c r="J8214"/>
      <c r="K8214"/>
      <c r="L8214"/>
      <c r="M8214"/>
      <c r="N8214"/>
      <c r="O8214"/>
      <c r="P8214"/>
      <c r="Q8214"/>
      <c r="R8214"/>
      <c r="S8214"/>
      <c r="T8214"/>
      <c r="U8214"/>
      <c r="V8214" s="2"/>
    </row>
    <row r="8215" spans="2:22" x14ac:dyDescent="0.2">
      <c r="B8215" s="2"/>
      <c r="C8215" s="2"/>
      <c r="D8215" s="2"/>
      <c r="E8215" s="2"/>
      <c r="F8215" s="2"/>
      <c r="G8215" s="3"/>
      <c r="H8215" s="3"/>
      <c r="I8215" s="2"/>
      <c r="J8215"/>
      <c r="K8215"/>
      <c r="L8215"/>
      <c r="M8215"/>
      <c r="N8215"/>
      <c r="O8215"/>
      <c r="P8215"/>
      <c r="Q8215"/>
      <c r="R8215"/>
      <c r="S8215"/>
      <c r="T8215"/>
      <c r="U8215"/>
      <c r="V8215" s="2"/>
    </row>
    <row r="8216" spans="2:22" x14ac:dyDescent="0.2">
      <c r="B8216" s="2"/>
      <c r="C8216" s="2"/>
      <c r="D8216" s="2"/>
      <c r="E8216" s="2"/>
      <c r="F8216" s="2"/>
      <c r="G8216" s="3"/>
      <c r="H8216" s="3"/>
      <c r="I8216" s="2"/>
      <c r="J8216"/>
      <c r="K8216"/>
      <c r="L8216"/>
      <c r="M8216"/>
      <c r="N8216"/>
      <c r="O8216"/>
      <c r="P8216"/>
      <c r="Q8216"/>
      <c r="R8216"/>
      <c r="S8216"/>
      <c r="T8216"/>
      <c r="U8216"/>
      <c r="V8216" s="2"/>
    </row>
    <row r="8217" spans="2:22" x14ac:dyDescent="0.2">
      <c r="B8217" s="2"/>
      <c r="C8217" s="2"/>
      <c r="D8217" s="2"/>
      <c r="E8217" s="2"/>
      <c r="F8217" s="2"/>
      <c r="G8217" s="3"/>
      <c r="H8217" s="3"/>
      <c r="I8217" s="2"/>
      <c r="J8217"/>
      <c r="K8217"/>
      <c r="L8217"/>
      <c r="M8217"/>
      <c r="N8217"/>
      <c r="O8217"/>
      <c r="P8217"/>
      <c r="Q8217"/>
      <c r="R8217"/>
      <c r="S8217"/>
      <c r="T8217"/>
      <c r="U8217"/>
      <c r="V8217" s="2"/>
    </row>
    <row r="8218" spans="2:22" x14ac:dyDescent="0.2">
      <c r="B8218" s="2"/>
      <c r="C8218" s="2"/>
      <c r="D8218" s="2"/>
      <c r="E8218" s="2"/>
      <c r="F8218" s="2"/>
      <c r="G8218" s="3"/>
      <c r="H8218" s="3"/>
      <c r="I8218" s="2"/>
      <c r="J8218"/>
      <c r="K8218"/>
      <c r="L8218"/>
      <c r="M8218"/>
      <c r="N8218"/>
      <c r="O8218"/>
      <c r="P8218"/>
      <c r="Q8218"/>
      <c r="R8218"/>
      <c r="S8218"/>
      <c r="T8218"/>
      <c r="U8218"/>
      <c r="V8218" s="2"/>
    </row>
    <row r="8219" spans="2:22" x14ac:dyDescent="0.2">
      <c r="B8219" s="2"/>
      <c r="C8219" s="2"/>
      <c r="D8219" s="2"/>
      <c r="E8219" s="2"/>
      <c r="F8219" s="2"/>
      <c r="G8219" s="3"/>
      <c r="H8219" s="3"/>
      <c r="I8219" s="2"/>
      <c r="J8219"/>
      <c r="K8219"/>
      <c r="L8219"/>
      <c r="M8219"/>
      <c r="N8219"/>
      <c r="O8219"/>
      <c r="P8219"/>
      <c r="Q8219"/>
      <c r="R8219"/>
      <c r="S8219"/>
      <c r="T8219"/>
      <c r="U8219"/>
      <c r="V8219" s="2"/>
    </row>
    <row r="8220" spans="2:22" x14ac:dyDescent="0.2">
      <c r="B8220" s="2"/>
      <c r="C8220" s="2"/>
      <c r="D8220" s="2"/>
      <c r="E8220" s="2"/>
      <c r="F8220" s="2"/>
      <c r="G8220" s="3"/>
      <c r="H8220" s="3"/>
      <c r="I8220" s="2"/>
      <c r="J8220"/>
      <c r="K8220"/>
      <c r="L8220"/>
      <c r="M8220"/>
      <c r="N8220"/>
      <c r="O8220"/>
      <c r="P8220"/>
      <c r="Q8220"/>
      <c r="R8220"/>
      <c r="S8220"/>
      <c r="T8220"/>
      <c r="U8220"/>
      <c r="V8220" s="2"/>
    </row>
    <row r="8221" spans="2:22" x14ac:dyDescent="0.2">
      <c r="B8221" s="2"/>
      <c r="C8221" s="2"/>
      <c r="D8221" s="2"/>
      <c r="E8221" s="2"/>
      <c r="F8221" s="2"/>
      <c r="G8221" s="3"/>
      <c r="H8221" s="3"/>
      <c r="I8221" s="2"/>
      <c r="J8221"/>
      <c r="K8221"/>
      <c r="L8221"/>
      <c r="M8221"/>
      <c r="N8221"/>
      <c r="O8221"/>
      <c r="P8221"/>
      <c r="Q8221"/>
      <c r="R8221"/>
      <c r="S8221"/>
      <c r="T8221"/>
      <c r="U8221"/>
      <c r="V8221" s="2"/>
    </row>
    <row r="8222" spans="2:22" x14ac:dyDescent="0.2">
      <c r="B8222" s="2"/>
      <c r="C8222" s="2"/>
      <c r="D8222" s="2"/>
      <c r="E8222" s="2"/>
      <c r="F8222" s="2"/>
      <c r="G8222" s="3"/>
      <c r="H8222" s="3"/>
      <c r="I8222" s="2"/>
      <c r="J8222"/>
      <c r="K8222"/>
      <c r="L8222"/>
      <c r="M8222"/>
      <c r="N8222"/>
      <c r="O8222"/>
      <c r="P8222"/>
      <c r="Q8222"/>
      <c r="R8222"/>
      <c r="S8222"/>
      <c r="T8222"/>
      <c r="U8222"/>
      <c r="V8222" s="2"/>
    </row>
    <row r="8223" spans="2:22" x14ac:dyDescent="0.2">
      <c r="B8223" s="2"/>
      <c r="C8223" s="2"/>
      <c r="D8223" s="2"/>
      <c r="E8223" s="2"/>
      <c r="F8223" s="2"/>
      <c r="G8223" s="3"/>
      <c r="H8223" s="3"/>
      <c r="I8223" s="2"/>
      <c r="J8223"/>
      <c r="K8223"/>
      <c r="L8223"/>
      <c r="M8223"/>
      <c r="N8223"/>
      <c r="O8223"/>
      <c r="P8223"/>
      <c r="Q8223"/>
      <c r="R8223"/>
      <c r="S8223"/>
      <c r="T8223"/>
      <c r="U8223"/>
      <c r="V8223" s="2"/>
    </row>
    <row r="8224" spans="2:22" x14ac:dyDescent="0.2">
      <c r="B8224" s="2"/>
      <c r="C8224" s="2"/>
      <c r="D8224" s="2"/>
      <c r="E8224" s="2"/>
      <c r="F8224" s="2"/>
      <c r="G8224" s="3"/>
      <c r="H8224" s="3"/>
      <c r="I8224" s="2"/>
      <c r="J8224"/>
      <c r="K8224"/>
      <c r="L8224"/>
      <c r="M8224"/>
      <c r="N8224"/>
      <c r="O8224"/>
      <c r="P8224"/>
      <c r="Q8224"/>
      <c r="R8224"/>
      <c r="S8224"/>
      <c r="T8224"/>
      <c r="U8224"/>
      <c r="V8224" s="2"/>
    </row>
    <row r="8225" spans="2:22" x14ac:dyDescent="0.2">
      <c r="B8225" s="2"/>
      <c r="C8225" s="2"/>
      <c r="D8225" s="2"/>
      <c r="E8225" s="2"/>
      <c r="F8225" s="2"/>
      <c r="G8225" s="3"/>
      <c r="H8225" s="3"/>
      <c r="I8225" s="2"/>
      <c r="J8225"/>
      <c r="K8225"/>
      <c r="L8225"/>
      <c r="M8225"/>
      <c r="N8225"/>
      <c r="O8225"/>
      <c r="P8225"/>
      <c r="Q8225"/>
      <c r="R8225"/>
      <c r="S8225"/>
      <c r="T8225"/>
      <c r="U8225"/>
      <c r="V8225" s="2"/>
    </row>
    <row r="8226" spans="2:22" x14ac:dyDescent="0.2">
      <c r="B8226" s="2"/>
      <c r="C8226" s="2"/>
      <c r="D8226" s="2"/>
      <c r="E8226" s="2"/>
      <c r="F8226" s="2"/>
      <c r="G8226" s="3"/>
      <c r="H8226" s="3"/>
      <c r="I8226" s="2"/>
      <c r="J8226"/>
      <c r="K8226"/>
      <c r="L8226"/>
      <c r="M8226"/>
      <c r="N8226"/>
      <c r="O8226"/>
      <c r="P8226"/>
      <c r="Q8226"/>
      <c r="R8226"/>
      <c r="S8226"/>
      <c r="T8226"/>
      <c r="U8226"/>
      <c r="V8226" s="2"/>
    </row>
    <row r="8227" spans="2:22" x14ac:dyDescent="0.2">
      <c r="B8227" s="2"/>
      <c r="C8227" s="2"/>
      <c r="D8227" s="2"/>
      <c r="E8227" s="2"/>
      <c r="F8227" s="2"/>
      <c r="G8227" s="3"/>
      <c r="H8227" s="3"/>
      <c r="I8227" s="2"/>
      <c r="J8227"/>
      <c r="K8227"/>
      <c r="L8227"/>
      <c r="M8227"/>
      <c r="N8227"/>
      <c r="O8227"/>
      <c r="P8227"/>
      <c r="Q8227"/>
      <c r="R8227"/>
      <c r="S8227"/>
      <c r="T8227"/>
      <c r="U8227"/>
      <c r="V8227" s="2"/>
    </row>
    <row r="8228" spans="2:22" x14ac:dyDescent="0.2">
      <c r="B8228" s="2"/>
      <c r="C8228" s="2"/>
      <c r="D8228" s="2"/>
      <c r="E8228" s="2"/>
      <c r="F8228" s="2"/>
      <c r="G8228" s="3"/>
      <c r="H8228" s="3"/>
      <c r="I8228" s="2"/>
      <c r="J8228"/>
      <c r="K8228"/>
      <c r="L8228"/>
      <c r="M8228"/>
      <c r="N8228"/>
      <c r="O8228"/>
      <c r="P8228"/>
      <c r="Q8228"/>
      <c r="R8228"/>
      <c r="S8228"/>
      <c r="T8228"/>
      <c r="U8228"/>
      <c r="V8228" s="2"/>
    </row>
    <row r="8229" spans="2:22" x14ac:dyDescent="0.2">
      <c r="B8229" s="2"/>
      <c r="C8229" s="2"/>
      <c r="D8229" s="2"/>
      <c r="E8229" s="2"/>
      <c r="F8229" s="2"/>
      <c r="G8229" s="3"/>
      <c r="H8229" s="3"/>
      <c r="I8229" s="2"/>
      <c r="J8229"/>
      <c r="K8229"/>
      <c r="L8229"/>
      <c r="M8229"/>
      <c r="N8229"/>
      <c r="O8229"/>
      <c r="P8229"/>
      <c r="Q8229"/>
      <c r="R8229"/>
      <c r="S8229"/>
      <c r="T8229"/>
      <c r="U8229"/>
      <c r="V8229" s="2"/>
    </row>
    <row r="8230" spans="2:22" x14ac:dyDescent="0.2">
      <c r="B8230" s="2"/>
      <c r="C8230" s="2"/>
      <c r="D8230" s="2"/>
      <c r="E8230" s="2"/>
      <c r="F8230" s="2"/>
      <c r="G8230" s="3"/>
      <c r="H8230" s="3"/>
      <c r="I8230" s="2"/>
      <c r="J8230"/>
      <c r="K8230"/>
      <c r="L8230"/>
      <c r="M8230"/>
      <c r="N8230"/>
      <c r="O8230"/>
      <c r="P8230"/>
      <c r="Q8230"/>
      <c r="R8230"/>
      <c r="S8230"/>
      <c r="T8230"/>
      <c r="U8230"/>
      <c r="V8230" s="2"/>
    </row>
    <row r="8231" spans="2:22" x14ac:dyDescent="0.2">
      <c r="B8231" s="2"/>
      <c r="C8231" s="2"/>
      <c r="D8231" s="2"/>
      <c r="E8231" s="2"/>
      <c r="F8231" s="2"/>
      <c r="G8231" s="3"/>
      <c r="H8231" s="3"/>
      <c r="I8231" s="2"/>
      <c r="J8231"/>
      <c r="K8231"/>
      <c r="L8231"/>
      <c r="M8231"/>
      <c r="N8231"/>
      <c r="O8231"/>
      <c r="P8231"/>
      <c r="Q8231"/>
      <c r="R8231"/>
      <c r="S8231"/>
      <c r="T8231"/>
      <c r="U8231"/>
      <c r="V8231" s="2"/>
    </row>
    <row r="8232" spans="2:22" x14ac:dyDescent="0.2">
      <c r="B8232" s="2"/>
      <c r="C8232" s="2"/>
      <c r="D8232" s="2"/>
      <c r="E8232" s="2"/>
      <c r="F8232" s="2"/>
      <c r="G8232" s="3"/>
      <c r="H8232" s="3"/>
      <c r="I8232" s="2"/>
      <c r="J8232"/>
      <c r="K8232"/>
      <c r="L8232"/>
      <c r="M8232"/>
      <c r="N8232"/>
      <c r="O8232"/>
      <c r="P8232"/>
      <c r="Q8232"/>
      <c r="R8232"/>
      <c r="S8232"/>
      <c r="T8232"/>
      <c r="U8232"/>
      <c r="V8232" s="2"/>
    </row>
    <row r="8233" spans="2:22" x14ac:dyDescent="0.2">
      <c r="B8233" s="2"/>
      <c r="C8233" s="2"/>
      <c r="D8233" s="2"/>
      <c r="E8233" s="2"/>
      <c r="F8233" s="2"/>
      <c r="G8233" s="3"/>
      <c r="H8233" s="3"/>
      <c r="I8233" s="2"/>
      <c r="J8233"/>
      <c r="K8233"/>
      <c r="L8233"/>
      <c r="M8233"/>
      <c r="N8233"/>
      <c r="O8233"/>
      <c r="P8233"/>
      <c r="Q8233"/>
      <c r="R8233"/>
      <c r="S8233"/>
      <c r="T8233"/>
      <c r="U8233"/>
      <c r="V8233" s="2"/>
    </row>
    <row r="8234" spans="2:22" x14ac:dyDescent="0.2">
      <c r="B8234" s="2"/>
      <c r="C8234" s="2"/>
      <c r="D8234" s="2"/>
      <c r="E8234" s="2"/>
      <c r="F8234" s="2"/>
      <c r="G8234" s="3"/>
      <c r="H8234" s="3"/>
      <c r="I8234" s="2"/>
      <c r="J8234"/>
      <c r="K8234"/>
      <c r="L8234"/>
      <c r="M8234"/>
      <c r="N8234"/>
      <c r="O8234"/>
      <c r="P8234"/>
      <c r="Q8234"/>
      <c r="R8234"/>
      <c r="S8234"/>
      <c r="T8234"/>
      <c r="U8234"/>
      <c r="V8234" s="2"/>
    </row>
    <row r="8235" spans="2:22" x14ac:dyDescent="0.2">
      <c r="B8235" s="2"/>
      <c r="C8235" s="2"/>
      <c r="D8235" s="2"/>
      <c r="E8235" s="2"/>
      <c r="F8235" s="2"/>
      <c r="G8235" s="3"/>
      <c r="H8235" s="3"/>
      <c r="I8235" s="2"/>
      <c r="J8235"/>
      <c r="K8235"/>
      <c r="L8235"/>
      <c r="M8235"/>
      <c r="N8235"/>
      <c r="O8235"/>
      <c r="P8235"/>
      <c r="Q8235"/>
      <c r="R8235"/>
      <c r="S8235"/>
      <c r="T8235"/>
      <c r="U8235"/>
      <c r="V8235" s="2"/>
    </row>
    <row r="8236" spans="2:22" x14ac:dyDescent="0.2">
      <c r="B8236" s="2"/>
      <c r="C8236" s="2"/>
      <c r="D8236" s="2"/>
      <c r="E8236" s="2"/>
      <c r="F8236" s="2"/>
      <c r="G8236" s="3"/>
      <c r="H8236" s="3"/>
      <c r="I8236" s="2"/>
      <c r="J8236"/>
      <c r="K8236"/>
      <c r="L8236"/>
      <c r="M8236"/>
      <c r="N8236"/>
      <c r="O8236"/>
      <c r="P8236"/>
      <c r="Q8236"/>
      <c r="R8236"/>
      <c r="S8236"/>
      <c r="T8236"/>
      <c r="U8236"/>
      <c r="V8236" s="2"/>
    </row>
    <row r="8237" spans="2:22" x14ac:dyDescent="0.2">
      <c r="B8237" s="2"/>
      <c r="C8237" s="2"/>
      <c r="D8237" s="2"/>
      <c r="E8237" s="2"/>
      <c r="F8237" s="2"/>
      <c r="G8237" s="3"/>
      <c r="H8237" s="3"/>
      <c r="I8237" s="2"/>
      <c r="J8237"/>
      <c r="K8237"/>
      <c r="L8237"/>
      <c r="M8237"/>
      <c r="N8237"/>
      <c r="O8237"/>
      <c r="P8237"/>
      <c r="Q8237"/>
      <c r="R8237"/>
      <c r="S8237"/>
      <c r="T8237"/>
      <c r="U8237"/>
      <c r="V8237" s="2"/>
    </row>
    <row r="8238" spans="2:22" x14ac:dyDescent="0.2">
      <c r="B8238" s="2"/>
      <c r="C8238" s="2"/>
      <c r="D8238" s="2"/>
      <c r="E8238" s="2"/>
      <c r="F8238" s="2"/>
      <c r="G8238" s="3"/>
      <c r="H8238" s="3"/>
      <c r="I8238" s="2"/>
      <c r="J8238"/>
      <c r="K8238"/>
      <c r="L8238"/>
      <c r="M8238"/>
      <c r="N8238"/>
      <c r="O8238"/>
      <c r="P8238"/>
      <c r="Q8238"/>
      <c r="R8238"/>
      <c r="S8238"/>
      <c r="T8238"/>
      <c r="U8238"/>
      <c r="V8238" s="2"/>
    </row>
    <row r="8239" spans="2:22" x14ac:dyDescent="0.2">
      <c r="B8239" s="2"/>
      <c r="C8239" s="2"/>
      <c r="D8239" s="2"/>
      <c r="E8239" s="2"/>
      <c r="F8239" s="2"/>
      <c r="G8239" s="3"/>
      <c r="H8239" s="3"/>
      <c r="I8239" s="2"/>
      <c r="J8239"/>
      <c r="K8239"/>
      <c r="L8239"/>
      <c r="M8239"/>
      <c r="N8239"/>
      <c r="O8239"/>
      <c r="P8239"/>
      <c r="Q8239"/>
      <c r="R8239"/>
      <c r="S8239"/>
      <c r="T8239"/>
      <c r="U8239"/>
      <c r="V8239" s="2"/>
    </row>
    <row r="8240" spans="2:22" x14ac:dyDescent="0.2">
      <c r="B8240" s="2"/>
      <c r="C8240" s="2"/>
      <c r="D8240" s="2"/>
      <c r="E8240" s="2"/>
      <c r="F8240" s="2"/>
      <c r="G8240" s="3"/>
      <c r="H8240" s="3"/>
      <c r="I8240" s="2"/>
      <c r="J8240"/>
      <c r="K8240"/>
      <c r="L8240"/>
      <c r="M8240"/>
      <c r="N8240"/>
      <c r="O8240"/>
      <c r="P8240"/>
      <c r="Q8240"/>
      <c r="R8240"/>
      <c r="S8240"/>
      <c r="T8240"/>
      <c r="U8240"/>
      <c r="V8240" s="2"/>
    </row>
    <row r="8241" spans="2:22" x14ac:dyDescent="0.2">
      <c r="B8241" s="2"/>
      <c r="C8241" s="2"/>
      <c r="D8241" s="2"/>
      <c r="E8241" s="2"/>
      <c r="F8241" s="2"/>
      <c r="G8241" s="3"/>
      <c r="H8241" s="3"/>
      <c r="I8241" s="2"/>
      <c r="J8241"/>
      <c r="K8241"/>
      <c r="L8241"/>
      <c r="M8241"/>
      <c r="N8241"/>
      <c r="O8241"/>
      <c r="P8241"/>
      <c r="Q8241"/>
      <c r="R8241"/>
      <c r="S8241"/>
      <c r="T8241"/>
      <c r="U8241"/>
      <c r="V8241" s="2"/>
    </row>
    <row r="8242" spans="2:22" x14ac:dyDescent="0.2">
      <c r="B8242" s="2"/>
      <c r="C8242" s="2"/>
      <c r="D8242" s="2"/>
      <c r="E8242" s="2"/>
      <c r="F8242" s="2"/>
      <c r="G8242" s="3"/>
      <c r="H8242" s="3"/>
      <c r="I8242" s="2"/>
      <c r="J8242"/>
      <c r="K8242"/>
      <c r="L8242"/>
      <c r="M8242"/>
      <c r="N8242"/>
      <c r="O8242"/>
      <c r="P8242"/>
      <c r="Q8242"/>
      <c r="R8242"/>
      <c r="S8242"/>
      <c r="T8242"/>
      <c r="U8242"/>
      <c r="V8242" s="2"/>
    </row>
    <row r="8243" spans="2:22" x14ac:dyDescent="0.2">
      <c r="B8243" s="2"/>
      <c r="C8243" s="2"/>
      <c r="D8243" s="2"/>
      <c r="E8243" s="2"/>
      <c r="F8243" s="2"/>
      <c r="G8243" s="3"/>
      <c r="H8243" s="3"/>
      <c r="I8243" s="2"/>
      <c r="J8243"/>
      <c r="K8243"/>
      <c r="L8243"/>
      <c r="M8243"/>
      <c r="N8243"/>
      <c r="O8243"/>
      <c r="P8243"/>
      <c r="Q8243"/>
      <c r="R8243"/>
      <c r="S8243"/>
      <c r="T8243"/>
      <c r="U8243"/>
      <c r="V8243" s="2"/>
    </row>
    <row r="8244" spans="2:22" x14ac:dyDescent="0.2">
      <c r="B8244" s="2"/>
      <c r="C8244" s="2"/>
      <c r="D8244" s="2"/>
      <c r="E8244" s="2"/>
      <c r="F8244" s="2"/>
      <c r="G8244" s="3"/>
      <c r="H8244" s="3"/>
      <c r="I8244" s="2"/>
      <c r="J8244"/>
      <c r="K8244"/>
      <c r="L8244"/>
      <c r="M8244"/>
      <c r="N8244"/>
      <c r="O8244"/>
      <c r="P8244"/>
      <c r="Q8244"/>
      <c r="R8244"/>
      <c r="S8244"/>
      <c r="T8244"/>
      <c r="U8244"/>
      <c r="V8244" s="2"/>
    </row>
    <row r="8245" spans="2:22" x14ac:dyDescent="0.2">
      <c r="B8245" s="2"/>
      <c r="C8245" s="2"/>
      <c r="D8245" s="2"/>
      <c r="E8245" s="2"/>
      <c r="F8245" s="2"/>
      <c r="G8245" s="3"/>
      <c r="H8245" s="3"/>
      <c r="I8245" s="2"/>
      <c r="J8245"/>
      <c r="K8245"/>
      <c r="L8245"/>
      <c r="M8245"/>
      <c r="N8245"/>
      <c r="O8245"/>
      <c r="P8245"/>
      <c r="Q8245"/>
      <c r="R8245"/>
      <c r="S8245"/>
      <c r="T8245"/>
      <c r="U8245"/>
      <c r="V8245" s="2"/>
    </row>
    <row r="8246" spans="2:22" x14ac:dyDescent="0.2">
      <c r="B8246" s="2"/>
      <c r="C8246" s="2"/>
      <c r="D8246" s="2"/>
      <c r="E8246" s="2"/>
      <c r="F8246" s="2"/>
      <c r="G8246" s="3"/>
      <c r="H8246" s="3"/>
      <c r="I8246" s="2"/>
      <c r="J8246"/>
      <c r="K8246"/>
      <c r="L8246"/>
      <c r="M8246"/>
      <c r="N8246"/>
      <c r="O8246"/>
      <c r="P8246"/>
      <c r="Q8246"/>
      <c r="R8246"/>
      <c r="S8246"/>
      <c r="T8246"/>
      <c r="U8246"/>
      <c r="V8246" s="2"/>
    </row>
    <row r="8247" spans="2:22" x14ac:dyDescent="0.2">
      <c r="B8247" s="2"/>
      <c r="C8247" s="2"/>
      <c r="D8247" s="2"/>
      <c r="E8247" s="2"/>
      <c r="F8247" s="2"/>
      <c r="G8247" s="3"/>
      <c r="H8247" s="3"/>
      <c r="I8247" s="2"/>
      <c r="J8247"/>
      <c r="K8247"/>
      <c r="L8247"/>
      <c r="M8247"/>
      <c r="N8247"/>
      <c r="O8247"/>
      <c r="P8247"/>
      <c r="Q8247"/>
      <c r="R8247"/>
      <c r="S8247"/>
      <c r="T8247"/>
      <c r="U8247"/>
      <c r="V8247" s="2"/>
    </row>
    <row r="8248" spans="2:22" x14ac:dyDescent="0.2">
      <c r="B8248" s="2"/>
      <c r="C8248" s="2"/>
      <c r="D8248" s="2"/>
      <c r="E8248" s="2"/>
      <c r="F8248" s="2"/>
      <c r="G8248" s="3"/>
      <c r="H8248" s="3"/>
      <c r="I8248" s="2"/>
      <c r="J8248"/>
      <c r="K8248"/>
      <c r="L8248"/>
      <c r="M8248"/>
      <c r="N8248"/>
      <c r="O8248"/>
      <c r="P8248"/>
      <c r="Q8248"/>
      <c r="R8248"/>
      <c r="S8248"/>
      <c r="T8248"/>
      <c r="U8248"/>
      <c r="V8248" s="2"/>
    </row>
    <row r="8249" spans="2:22" x14ac:dyDescent="0.2">
      <c r="B8249" s="2"/>
      <c r="C8249" s="2"/>
      <c r="D8249" s="2"/>
      <c r="E8249" s="2"/>
      <c r="F8249" s="2"/>
      <c r="G8249" s="3"/>
      <c r="H8249" s="3"/>
      <c r="I8249" s="2"/>
      <c r="J8249"/>
      <c r="K8249"/>
      <c r="L8249"/>
      <c r="M8249"/>
      <c r="N8249"/>
      <c r="O8249"/>
      <c r="P8249"/>
      <c r="Q8249"/>
      <c r="R8249"/>
      <c r="S8249"/>
      <c r="T8249"/>
      <c r="U8249"/>
      <c r="V8249" s="2"/>
    </row>
    <row r="8250" spans="2:22" x14ac:dyDescent="0.2">
      <c r="B8250" s="2"/>
      <c r="C8250" s="2"/>
      <c r="D8250" s="2"/>
      <c r="E8250" s="2"/>
      <c r="F8250" s="2"/>
      <c r="G8250" s="3"/>
      <c r="H8250" s="3"/>
      <c r="I8250" s="2"/>
      <c r="J8250"/>
      <c r="K8250"/>
      <c r="L8250"/>
      <c r="M8250"/>
      <c r="N8250"/>
      <c r="O8250"/>
      <c r="P8250"/>
      <c r="Q8250"/>
      <c r="R8250"/>
      <c r="S8250"/>
      <c r="T8250"/>
      <c r="U8250"/>
      <c r="V8250" s="2"/>
    </row>
    <row r="8251" spans="2:22" x14ac:dyDescent="0.2">
      <c r="B8251" s="2"/>
      <c r="C8251" s="2"/>
      <c r="D8251" s="2"/>
      <c r="E8251" s="2"/>
      <c r="F8251" s="2"/>
      <c r="G8251" s="3"/>
      <c r="H8251" s="3"/>
      <c r="I8251" s="2"/>
      <c r="J8251"/>
      <c r="K8251"/>
      <c r="L8251"/>
      <c r="M8251"/>
      <c r="N8251"/>
      <c r="O8251"/>
      <c r="P8251"/>
      <c r="Q8251"/>
      <c r="R8251"/>
      <c r="S8251"/>
      <c r="T8251"/>
      <c r="U8251"/>
      <c r="V8251" s="2"/>
    </row>
    <row r="8252" spans="2:22" x14ac:dyDescent="0.2">
      <c r="B8252" s="2"/>
      <c r="C8252" s="2"/>
      <c r="D8252" s="2"/>
      <c r="E8252" s="2"/>
      <c r="F8252" s="2"/>
      <c r="G8252" s="3"/>
      <c r="H8252" s="3"/>
      <c r="I8252" s="2"/>
      <c r="J8252"/>
      <c r="K8252"/>
      <c r="L8252"/>
      <c r="M8252"/>
      <c r="N8252"/>
      <c r="O8252"/>
      <c r="P8252"/>
      <c r="Q8252"/>
      <c r="R8252"/>
      <c r="S8252"/>
      <c r="T8252"/>
      <c r="U8252"/>
      <c r="V8252" s="2"/>
    </row>
    <row r="8253" spans="2:22" x14ac:dyDescent="0.2">
      <c r="B8253" s="2"/>
      <c r="C8253" s="2"/>
      <c r="D8253" s="2"/>
      <c r="E8253" s="2"/>
      <c r="F8253" s="2"/>
      <c r="G8253" s="3"/>
      <c r="H8253" s="3"/>
      <c r="I8253" s="2"/>
      <c r="J8253"/>
      <c r="K8253"/>
      <c r="L8253"/>
      <c r="M8253"/>
      <c r="N8253"/>
      <c r="O8253"/>
      <c r="P8253"/>
      <c r="Q8253"/>
      <c r="R8253"/>
      <c r="S8253"/>
      <c r="T8253"/>
      <c r="U8253"/>
      <c r="V8253" s="2"/>
    </row>
    <row r="8254" spans="2:22" x14ac:dyDescent="0.2">
      <c r="B8254" s="2"/>
      <c r="C8254" s="2"/>
      <c r="D8254" s="2"/>
      <c r="E8254" s="2"/>
      <c r="F8254" s="2"/>
      <c r="G8254" s="3"/>
      <c r="H8254" s="3"/>
      <c r="I8254" s="2"/>
      <c r="J8254"/>
      <c r="K8254"/>
      <c r="L8254"/>
      <c r="M8254"/>
      <c r="N8254"/>
      <c r="O8254"/>
      <c r="P8254"/>
      <c r="Q8254"/>
      <c r="R8254"/>
      <c r="S8254"/>
      <c r="T8254"/>
      <c r="U8254"/>
      <c r="V8254" s="2"/>
    </row>
    <row r="8255" spans="2:22" x14ac:dyDescent="0.2">
      <c r="B8255" s="2"/>
      <c r="C8255" s="2"/>
      <c r="D8255" s="2"/>
      <c r="E8255" s="2"/>
      <c r="F8255" s="2"/>
      <c r="G8255" s="3"/>
      <c r="H8255" s="3"/>
      <c r="I8255" s="2"/>
      <c r="J8255"/>
      <c r="K8255"/>
      <c r="L8255"/>
      <c r="M8255"/>
      <c r="N8255"/>
      <c r="O8255"/>
      <c r="P8255"/>
      <c r="Q8255"/>
      <c r="R8255"/>
      <c r="S8255"/>
      <c r="T8255"/>
      <c r="U8255"/>
      <c r="V8255" s="2"/>
    </row>
    <row r="8256" spans="2:22" x14ac:dyDescent="0.2">
      <c r="B8256" s="2"/>
      <c r="C8256" s="2"/>
      <c r="D8256" s="2"/>
      <c r="E8256" s="2"/>
      <c r="F8256" s="2"/>
      <c r="G8256" s="3"/>
      <c r="H8256" s="3"/>
      <c r="I8256" s="2"/>
      <c r="J8256"/>
      <c r="K8256"/>
      <c r="L8256"/>
      <c r="M8256"/>
      <c r="N8256"/>
      <c r="O8256"/>
      <c r="P8256"/>
      <c r="Q8256"/>
      <c r="R8256"/>
      <c r="S8256"/>
      <c r="T8256"/>
      <c r="U8256"/>
      <c r="V8256" s="2"/>
    </row>
    <row r="8257" spans="2:22" x14ac:dyDescent="0.2">
      <c r="B8257" s="2"/>
      <c r="C8257" s="2"/>
      <c r="D8257" s="2"/>
      <c r="E8257" s="2"/>
      <c r="F8257" s="2"/>
      <c r="G8257" s="3"/>
      <c r="H8257" s="3"/>
      <c r="I8257" s="2"/>
      <c r="J8257"/>
      <c r="K8257"/>
      <c r="L8257"/>
      <c r="M8257"/>
      <c r="N8257"/>
      <c r="O8257"/>
      <c r="P8257"/>
      <c r="Q8257"/>
      <c r="R8257"/>
      <c r="S8257"/>
      <c r="T8257"/>
      <c r="U8257"/>
      <c r="V8257" s="2"/>
    </row>
    <row r="8258" spans="2:22" x14ac:dyDescent="0.2">
      <c r="B8258" s="2"/>
      <c r="C8258" s="2"/>
      <c r="D8258" s="2"/>
      <c r="E8258" s="2"/>
      <c r="F8258" s="2"/>
      <c r="G8258" s="3"/>
      <c r="H8258" s="3"/>
      <c r="I8258" s="2"/>
      <c r="J8258"/>
      <c r="K8258"/>
      <c r="L8258"/>
      <c r="M8258"/>
      <c r="N8258"/>
      <c r="O8258"/>
      <c r="P8258"/>
      <c r="Q8258"/>
      <c r="R8258"/>
      <c r="S8258"/>
      <c r="T8258"/>
      <c r="U8258"/>
      <c r="V8258" s="2"/>
    </row>
    <row r="8259" spans="2:22" x14ac:dyDescent="0.2">
      <c r="B8259" s="2"/>
      <c r="C8259" s="2"/>
      <c r="D8259" s="2"/>
      <c r="E8259" s="2"/>
      <c r="F8259" s="2"/>
      <c r="G8259" s="3"/>
      <c r="H8259" s="3"/>
      <c r="I8259" s="2"/>
      <c r="J8259"/>
      <c r="K8259"/>
      <c r="L8259"/>
      <c r="M8259"/>
      <c r="N8259"/>
      <c r="O8259"/>
      <c r="P8259"/>
      <c r="Q8259"/>
      <c r="R8259"/>
      <c r="S8259"/>
      <c r="T8259"/>
      <c r="U8259"/>
      <c r="V8259" s="2"/>
    </row>
    <row r="8260" spans="2:22" x14ac:dyDescent="0.2">
      <c r="B8260" s="2"/>
      <c r="C8260" s="2"/>
      <c r="D8260" s="2"/>
      <c r="E8260" s="2"/>
      <c r="F8260" s="2"/>
      <c r="G8260" s="3"/>
      <c r="H8260" s="3"/>
      <c r="I8260" s="2"/>
      <c r="J8260"/>
      <c r="K8260"/>
      <c r="L8260"/>
      <c r="M8260"/>
      <c r="N8260"/>
      <c r="O8260"/>
      <c r="P8260"/>
      <c r="Q8260"/>
      <c r="R8260"/>
      <c r="S8260"/>
      <c r="T8260"/>
      <c r="U8260"/>
      <c r="V8260" s="2"/>
    </row>
    <row r="8261" spans="2:22" x14ac:dyDescent="0.2">
      <c r="B8261" s="2"/>
      <c r="C8261" s="2"/>
      <c r="D8261" s="2"/>
      <c r="E8261" s="2"/>
      <c r="F8261" s="2"/>
      <c r="G8261" s="3"/>
      <c r="H8261" s="3"/>
      <c r="I8261" s="2"/>
      <c r="J8261"/>
      <c r="K8261"/>
      <c r="L8261"/>
      <c r="M8261"/>
      <c r="N8261"/>
      <c r="O8261"/>
      <c r="P8261"/>
      <c r="Q8261"/>
      <c r="R8261"/>
      <c r="S8261"/>
      <c r="T8261"/>
      <c r="U8261"/>
      <c r="V8261" s="2"/>
    </row>
    <row r="8262" spans="2:22" x14ac:dyDescent="0.2">
      <c r="B8262" s="2"/>
      <c r="C8262" s="2"/>
      <c r="D8262" s="2"/>
      <c r="E8262" s="2"/>
      <c r="F8262" s="2"/>
      <c r="G8262" s="3"/>
      <c r="H8262" s="3"/>
      <c r="I8262" s="2"/>
      <c r="J8262"/>
      <c r="K8262"/>
      <c r="L8262"/>
      <c r="M8262"/>
      <c r="N8262"/>
      <c r="O8262"/>
      <c r="P8262"/>
      <c r="Q8262"/>
      <c r="R8262"/>
      <c r="S8262"/>
      <c r="T8262"/>
      <c r="U8262"/>
      <c r="V8262" s="2"/>
    </row>
    <row r="8263" spans="2:22" x14ac:dyDescent="0.2">
      <c r="B8263" s="2"/>
      <c r="C8263" s="2"/>
      <c r="D8263" s="2"/>
      <c r="E8263" s="2"/>
      <c r="F8263" s="2"/>
      <c r="G8263" s="3"/>
      <c r="H8263" s="3"/>
      <c r="I8263" s="2"/>
      <c r="J8263"/>
      <c r="K8263"/>
      <c r="L8263"/>
      <c r="M8263"/>
      <c r="N8263"/>
      <c r="O8263"/>
      <c r="P8263"/>
      <c r="Q8263"/>
      <c r="R8263"/>
      <c r="S8263"/>
      <c r="T8263"/>
      <c r="U8263"/>
      <c r="V8263" s="2"/>
    </row>
    <row r="8264" spans="2:22" x14ac:dyDescent="0.2">
      <c r="B8264" s="2"/>
      <c r="C8264" s="2"/>
      <c r="D8264" s="2"/>
      <c r="E8264" s="2"/>
      <c r="F8264" s="2"/>
      <c r="G8264" s="3"/>
      <c r="H8264" s="3"/>
      <c r="I8264" s="2"/>
      <c r="J8264"/>
      <c r="K8264"/>
      <c r="L8264"/>
      <c r="M8264"/>
      <c r="N8264"/>
      <c r="O8264"/>
      <c r="P8264"/>
      <c r="Q8264"/>
      <c r="R8264"/>
      <c r="S8264"/>
      <c r="T8264"/>
      <c r="U8264"/>
      <c r="V8264" s="2"/>
    </row>
    <row r="8265" spans="2:22" x14ac:dyDescent="0.2">
      <c r="B8265" s="2"/>
      <c r="C8265" s="2"/>
      <c r="D8265" s="2"/>
      <c r="E8265" s="2"/>
      <c r="F8265" s="2"/>
      <c r="G8265" s="3"/>
      <c r="H8265" s="3"/>
      <c r="I8265" s="2"/>
      <c r="J8265"/>
      <c r="K8265"/>
      <c r="L8265"/>
      <c r="M8265"/>
      <c r="N8265"/>
      <c r="O8265"/>
      <c r="P8265"/>
      <c r="Q8265"/>
      <c r="R8265"/>
      <c r="S8265"/>
      <c r="T8265"/>
      <c r="U8265"/>
      <c r="V8265" s="2"/>
    </row>
    <row r="8266" spans="2:22" x14ac:dyDescent="0.2">
      <c r="B8266" s="2"/>
      <c r="C8266" s="2"/>
      <c r="D8266" s="2"/>
      <c r="E8266" s="2"/>
      <c r="F8266" s="2"/>
      <c r="G8266" s="3"/>
      <c r="H8266" s="3"/>
      <c r="I8266" s="2"/>
      <c r="J8266"/>
      <c r="K8266"/>
      <c r="L8266"/>
      <c r="M8266"/>
      <c r="N8266"/>
      <c r="O8266"/>
      <c r="P8266"/>
      <c r="Q8266"/>
      <c r="R8266"/>
      <c r="S8266"/>
      <c r="T8266"/>
      <c r="U8266"/>
      <c r="V8266" s="2"/>
    </row>
    <row r="8267" spans="2:22" x14ac:dyDescent="0.2">
      <c r="B8267" s="2"/>
      <c r="C8267" s="2"/>
      <c r="D8267" s="2"/>
      <c r="E8267" s="2"/>
      <c r="F8267" s="2"/>
      <c r="G8267" s="3"/>
      <c r="H8267" s="3"/>
      <c r="I8267" s="2"/>
      <c r="J8267"/>
      <c r="K8267"/>
      <c r="L8267"/>
      <c r="M8267"/>
      <c r="N8267"/>
      <c r="O8267"/>
      <c r="P8267"/>
      <c r="Q8267"/>
      <c r="R8267"/>
      <c r="S8267"/>
      <c r="T8267"/>
      <c r="U8267"/>
      <c r="V8267" s="2"/>
    </row>
    <row r="8268" spans="2:22" x14ac:dyDescent="0.2">
      <c r="B8268" s="2"/>
      <c r="C8268" s="2"/>
      <c r="D8268" s="2"/>
      <c r="E8268" s="2"/>
      <c r="F8268" s="2"/>
      <c r="G8268" s="3"/>
      <c r="H8268" s="3"/>
      <c r="I8268" s="2"/>
      <c r="J8268"/>
      <c r="K8268"/>
      <c r="L8268"/>
      <c r="M8268"/>
      <c r="N8268"/>
      <c r="O8268"/>
      <c r="P8268"/>
      <c r="Q8268"/>
      <c r="R8268"/>
      <c r="S8268"/>
      <c r="T8268"/>
      <c r="U8268"/>
      <c r="V8268" s="2"/>
    </row>
    <row r="8269" spans="2:22" x14ac:dyDescent="0.2">
      <c r="B8269" s="2"/>
      <c r="C8269" s="2"/>
      <c r="D8269" s="2"/>
      <c r="E8269" s="2"/>
      <c r="F8269" s="2"/>
      <c r="G8269" s="3"/>
      <c r="H8269" s="3"/>
      <c r="I8269" s="2"/>
      <c r="J8269"/>
      <c r="K8269"/>
      <c r="L8269"/>
      <c r="M8269"/>
      <c r="N8269"/>
      <c r="O8269"/>
      <c r="P8269"/>
      <c r="Q8269"/>
      <c r="R8269"/>
      <c r="S8269"/>
      <c r="T8269"/>
      <c r="U8269"/>
      <c r="V8269" s="2"/>
    </row>
    <row r="8270" spans="2:22" x14ac:dyDescent="0.2">
      <c r="B8270" s="2"/>
      <c r="C8270" s="2"/>
      <c r="D8270" s="2"/>
      <c r="E8270" s="2"/>
      <c r="F8270" s="2"/>
      <c r="G8270" s="3"/>
      <c r="H8270" s="3"/>
      <c r="I8270" s="2"/>
      <c r="J8270"/>
      <c r="K8270"/>
      <c r="L8270"/>
      <c r="M8270"/>
      <c r="N8270"/>
      <c r="O8270"/>
      <c r="P8270"/>
      <c r="Q8270"/>
      <c r="R8270"/>
      <c r="S8270"/>
      <c r="T8270"/>
      <c r="U8270"/>
      <c r="V8270" s="2"/>
    </row>
    <row r="8271" spans="2:22" x14ac:dyDescent="0.2">
      <c r="B8271" s="2"/>
      <c r="C8271" s="2"/>
      <c r="D8271" s="2"/>
      <c r="E8271" s="2"/>
      <c r="F8271" s="2"/>
      <c r="G8271" s="3"/>
      <c r="H8271" s="3"/>
      <c r="I8271" s="2"/>
      <c r="J8271"/>
      <c r="K8271"/>
      <c r="L8271"/>
      <c r="M8271"/>
      <c r="N8271"/>
      <c r="O8271"/>
      <c r="P8271"/>
      <c r="Q8271"/>
      <c r="R8271"/>
      <c r="S8271"/>
      <c r="T8271"/>
      <c r="U8271"/>
      <c r="V8271" s="2"/>
    </row>
    <row r="8272" spans="2:22" x14ac:dyDescent="0.2">
      <c r="B8272" s="2"/>
      <c r="C8272" s="2"/>
      <c r="D8272" s="2"/>
      <c r="E8272" s="2"/>
      <c r="F8272" s="2"/>
      <c r="G8272" s="3"/>
      <c r="H8272" s="3"/>
      <c r="I8272" s="2"/>
      <c r="J8272"/>
      <c r="K8272"/>
      <c r="L8272"/>
      <c r="M8272"/>
      <c r="N8272"/>
      <c r="O8272"/>
      <c r="P8272"/>
      <c r="Q8272"/>
      <c r="R8272"/>
      <c r="S8272"/>
      <c r="T8272"/>
      <c r="U8272"/>
      <c r="V8272" s="2"/>
    </row>
    <row r="8273" spans="2:22" x14ac:dyDescent="0.2">
      <c r="B8273" s="2"/>
      <c r="C8273" s="2"/>
      <c r="D8273" s="2"/>
      <c r="E8273" s="2"/>
      <c r="F8273" s="2"/>
      <c r="G8273" s="3"/>
      <c r="H8273" s="3"/>
      <c r="I8273" s="2"/>
      <c r="J8273"/>
      <c r="K8273"/>
      <c r="L8273"/>
      <c r="M8273"/>
      <c r="N8273"/>
      <c r="O8273"/>
      <c r="P8273"/>
      <c r="Q8273"/>
      <c r="R8273"/>
      <c r="S8273"/>
      <c r="T8273"/>
      <c r="U8273"/>
      <c r="V8273" s="2"/>
    </row>
    <row r="8274" spans="2:22" x14ac:dyDescent="0.2">
      <c r="B8274" s="2"/>
      <c r="C8274" s="2"/>
      <c r="D8274" s="2"/>
      <c r="E8274" s="2"/>
      <c r="F8274" s="2"/>
      <c r="G8274" s="3"/>
      <c r="H8274" s="3"/>
      <c r="I8274" s="2"/>
      <c r="J8274"/>
      <c r="K8274"/>
      <c r="L8274"/>
      <c r="M8274"/>
      <c r="N8274"/>
      <c r="O8274"/>
      <c r="P8274"/>
      <c r="Q8274"/>
      <c r="R8274"/>
      <c r="S8274"/>
      <c r="T8274"/>
      <c r="U8274"/>
      <c r="V8274" s="2"/>
    </row>
    <row r="8275" spans="2:22" x14ac:dyDescent="0.2">
      <c r="B8275" s="2"/>
      <c r="C8275" s="2"/>
      <c r="D8275" s="2"/>
      <c r="E8275" s="2"/>
      <c r="F8275" s="2"/>
      <c r="G8275" s="3"/>
      <c r="H8275" s="3"/>
      <c r="I8275" s="2"/>
      <c r="J8275"/>
      <c r="K8275"/>
      <c r="L8275"/>
      <c r="M8275"/>
      <c r="N8275"/>
      <c r="O8275"/>
      <c r="P8275"/>
      <c r="Q8275"/>
      <c r="R8275"/>
      <c r="S8275"/>
      <c r="T8275"/>
      <c r="U8275"/>
      <c r="V8275" s="2"/>
    </row>
    <row r="8276" spans="2:22" x14ac:dyDescent="0.2">
      <c r="B8276" s="2"/>
      <c r="C8276" s="2"/>
      <c r="D8276" s="2"/>
      <c r="E8276" s="2"/>
      <c r="F8276" s="2"/>
      <c r="G8276" s="3"/>
      <c r="H8276" s="3"/>
      <c r="I8276" s="2"/>
      <c r="J8276"/>
      <c r="K8276"/>
      <c r="L8276"/>
      <c r="M8276"/>
      <c r="N8276"/>
      <c r="O8276"/>
      <c r="P8276"/>
      <c r="Q8276"/>
      <c r="R8276"/>
      <c r="S8276"/>
      <c r="T8276"/>
      <c r="U8276"/>
      <c r="V8276" s="2"/>
    </row>
    <row r="8277" spans="2:22" x14ac:dyDescent="0.2">
      <c r="B8277" s="2"/>
      <c r="C8277" s="2"/>
      <c r="D8277" s="2"/>
      <c r="E8277" s="2"/>
      <c r="F8277" s="2"/>
      <c r="G8277" s="3"/>
      <c r="H8277" s="3"/>
      <c r="I8277" s="2"/>
      <c r="J8277"/>
      <c r="K8277"/>
      <c r="L8277"/>
      <c r="M8277"/>
      <c r="N8277"/>
      <c r="O8277"/>
      <c r="P8277"/>
      <c r="Q8277"/>
      <c r="R8277"/>
      <c r="S8277"/>
      <c r="T8277"/>
      <c r="U8277"/>
      <c r="V8277" s="2"/>
    </row>
    <row r="8278" spans="2:22" x14ac:dyDescent="0.2">
      <c r="B8278" s="2"/>
      <c r="C8278" s="2"/>
      <c r="D8278" s="2"/>
      <c r="E8278" s="2"/>
      <c r="F8278" s="2"/>
      <c r="G8278" s="3"/>
      <c r="H8278" s="3"/>
      <c r="I8278" s="2"/>
      <c r="J8278"/>
      <c r="K8278"/>
      <c r="L8278"/>
      <c r="M8278"/>
      <c r="N8278"/>
      <c r="O8278"/>
      <c r="P8278"/>
      <c r="Q8278"/>
      <c r="R8278"/>
      <c r="S8278"/>
      <c r="T8278"/>
      <c r="U8278"/>
      <c r="V8278" s="2"/>
    </row>
    <row r="8279" spans="2:22" x14ac:dyDescent="0.2">
      <c r="B8279" s="2"/>
      <c r="C8279" s="2"/>
      <c r="D8279" s="2"/>
      <c r="E8279" s="2"/>
      <c r="F8279" s="2"/>
      <c r="G8279" s="3"/>
      <c r="H8279" s="3"/>
      <c r="I8279" s="2"/>
      <c r="J8279"/>
      <c r="K8279"/>
      <c r="L8279"/>
      <c r="M8279"/>
      <c r="N8279"/>
      <c r="O8279"/>
      <c r="P8279"/>
      <c r="Q8279"/>
      <c r="R8279"/>
      <c r="S8279"/>
      <c r="T8279"/>
      <c r="U8279"/>
      <c r="V8279" s="2"/>
    </row>
    <row r="8280" spans="2:22" x14ac:dyDescent="0.2">
      <c r="B8280" s="2"/>
      <c r="C8280" s="2"/>
      <c r="D8280" s="2"/>
      <c r="E8280" s="2"/>
      <c r="F8280" s="2"/>
      <c r="G8280" s="3"/>
      <c r="H8280" s="3"/>
      <c r="I8280" s="2"/>
      <c r="J8280"/>
      <c r="K8280"/>
      <c r="L8280"/>
      <c r="M8280"/>
      <c r="N8280"/>
      <c r="O8280"/>
      <c r="P8280"/>
      <c r="Q8280"/>
      <c r="R8280"/>
      <c r="S8280"/>
      <c r="T8280"/>
      <c r="U8280"/>
      <c r="V8280" s="2"/>
    </row>
    <row r="8281" spans="2:22" x14ac:dyDescent="0.2">
      <c r="B8281" s="2"/>
      <c r="C8281" s="2"/>
      <c r="D8281" s="2"/>
      <c r="E8281" s="2"/>
      <c r="F8281" s="2"/>
      <c r="G8281" s="3"/>
      <c r="H8281" s="3"/>
      <c r="I8281" s="2"/>
      <c r="J8281"/>
      <c r="K8281"/>
      <c r="L8281"/>
      <c r="M8281"/>
      <c r="N8281"/>
      <c r="O8281"/>
      <c r="P8281"/>
      <c r="Q8281"/>
      <c r="R8281"/>
      <c r="S8281"/>
      <c r="T8281"/>
      <c r="U8281"/>
      <c r="V8281" s="2"/>
    </row>
    <row r="8282" spans="2:22" x14ac:dyDescent="0.2">
      <c r="B8282" s="2"/>
      <c r="C8282" s="2"/>
      <c r="D8282" s="2"/>
      <c r="E8282" s="2"/>
      <c r="F8282" s="2"/>
      <c r="G8282" s="3"/>
      <c r="H8282" s="3"/>
      <c r="I8282" s="2"/>
      <c r="J8282"/>
      <c r="K8282"/>
      <c r="L8282"/>
      <c r="M8282"/>
      <c r="N8282"/>
      <c r="O8282"/>
      <c r="P8282"/>
      <c r="Q8282"/>
      <c r="R8282"/>
      <c r="S8282"/>
      <c r="T8282"/>
      <c r="U8282"/>
      <c r="V8282" s="2"/>
    </row>
    <row r="8283" spans="2:22" x14ac:dyDescent="0.2">
      <c r="B8283" s="2"/>
      <c r="C8283" s="2"/>
      <c r="D8283" s="2"/>
      <c r="E8283" s="2"/>
      <c r="F8283" s="2"/>
      <c r="G8283" s="3"/>
      <c r="H8283" s="3"/>
      <c r="I8283" s="2"/>
      <c r="J8283"/>
      <c r="K8283"/>
      <c r="L8283"/>
      <c r="M8283"/>
      <c r="N8283"/>
      <c r="O8283"/>
      <c r="P8283"/>
      <c r="Q8283"/>
      <c r="R8283"/>
      <c r="S8283"/>
      <c r="T8283"/>
      <c r="U8283"/>
      <c r="V8283" s="2"/>
    </row>
    <row r="8284" spans="2:22" x14ac:dyDescent="0.2">
      <c r="B8284" s="2"/>
      <c r="C8284" s="2"/>
      <c r="D8284" s="2"/>
      <c r="E8284" s="2"/>
      <c r="F8284" s="2"/>
      <c r="G8284" s="3"/>
      <c r="H8284" s="3"/>
      <c r="I8284" s="2"/>
      <c r="J8284"/>
      <c r="K8284"/>
      <c r="L8284"/>
      <c r="M8284"/>
      <c r="N8284"/>
      <c r="O8284"/>
      <c r="P8284"/>
      <c r="Q8284"/>
      <c r="R8284"/>
      <c r="S8284"/>
      <c r="T8284"/>
      <c r="U8284"/>
      <c r="V8284" s="2"/>
    </row>
    <row r="8285" spans="2:22" x14ac:dyDescent="0.2">
      <c r="B8285" s="2"/>
      <c r="C8285" s="2"/>
      <c r="D8285" s="2"/>
      <c r="E8285" s="2"/>
      <c r="F8285" s="2"/>
      <c r="G8285" s="3"/>
      <c r="H8285" s="3"/>
      <c r="I8285" s="2"/>
      <c r="J8285"/>
      <c r="K8285"/>
      <c r="L8285"/>
      <c r="M8285"/>
      <c r="N8285"/>
      <c r="O8285"/>
      <c r="P8285"/>
      <c r="Q8285"/>
      <c r="R8285"/>
      <c r="S8285"/>
      <c r="T8285"/>
      <c r="U8285"/>
      <c r="V8285" s="2"/>
    </row>
    <row r="8286" spans="2:22" x14ac:dyDescent="0.2">
      <c r="B8286" s="2"/>
      <c r="C8286" s="2"/>
      <c r="D8286" s="2"/>
      <c r="E8286" s="2"/>
      <c r="F8286" s="2"/>
      <c r="G8286" s="3"/>
      <c r="H8286" s="3"/>
      <c r="I8286" s="2"/>
      <c r="J8286"/>
      <c r="K8286"/>
      <c r="L8286"/>
      <c r="M8286"/>
      <c r="N8286"/>
      <c r="O8286"/>
      <c r="P8286"/>
      <c r="Q8286"/>
      <c r="R8286"/>
      <c r="S8286"/>
      <c r="T8286"/>
      <c r="U8286"/>
      <c r="V8286" s="2"/>
    </row>
    <row r="8287" spans="2:22" x14ac:dyDescent="0.2">
      <c r="B8287" s="2"/>
      <c r="C8287" s="2"/>
      <c r="D8287" s="2"/>
      <c r="E8287" s="2"/>
      <c r="F8287" s="2"/>
      <c r="G8287" s="3"/>
      <c r="H8287" s="3"/>
      <c r="I8287" s="2"/>
      <c r="J8287"/>
      <c r="K8287"/>
      <c r="L8287"/>
      <c r="M8287"/>
      <c r="N8287"/>
      <c r="O8287"/>
      <c r="P8287"/>
      <c r="Q8287"/>
      <c r="R8287"/>
      <c r="S8287"/>
      <c r="T8287"/>
      <c r="U8287"/>
      <c r="V8287" s="2"/>
    </row>
    <row r="8288" spans="2:22" x14ac:dyDescent="0.2">
      <c r="B8288" s="2"/>
      <c r="C8288" s="2"/>
      <c r="D8288" s="2"/>
      <c r="E8288" s="2"/>
      <c r="F8288" s="2"/>
      <c r="G8288" s="3"/>
      <c r="H8288" s="3"/>
      <c r="I8288" s="2"/>
      <c r="J8288"/>
      <c r="K8288"/>
      <c r="L8288"/>
      <c r="M8288"/>
      <c r="N8288"/>
      <c r="O8288"/>
      <c r="P8288"/>
      <c r="Q8288"/>
      <c r="R8288"/>
      <c r="S8288"/>
      <c r="T8288"/>
      <c r="U8288"/>
      <c r="V8288" s="2"/>
    </row>
    <row r="8289" spans="2:22" x14ac:dyDescent="0.2">
      <c r="B8289" s="2"/>
      <c r="C8289" s="2"/>
      <c r="D8289" s="2"/>
      <c r="E8289" s="2"/>
      <c r="F8289" s="2"/>
      <c r="G8289" s="3"/>
      <c r="H8289" s="3"/>
      <c r="I8289" s="2"/>
      <c r="J8289"/>
      <c r="K8289"/>
      <c r="L8289"/>
      <c r="M8289"/>
      <c r="N8289"/>
      <c r="O8289"/>
      <c r="P8289"/>
      <c r="Q8289"/>
      <c r="R8289"/>
      <c r="S8289"/>
      <c r="T8289"/>
      <c r="U8289"/>
      <c r="V8289" s="2"/>
    </row>
    <row r="8290" spans="2:22" x14ac:dyDescent="0.2">
      <c r="B8290" s="2"/>
      <c r="C8290" s="2"/>
      <c r="D8290" s="2"/>
      <c r="E8290" s="2"/>
      <c r="F8290" s="2"/>
      <c r="G8290" s="3"/>
      <c r="H8290" s="3"/>
      <c r="I8290" s="2"/>
      <c r="J8290"/>
      <c r="K8290"/>
      <c r="L8290"/>
      <c r="M8290"/>
      <c r="N8290"/>
      <c r="O8290"/>
      <c r="P8290"/>
      <c r="Q8290"/>
      <c r="R8290"/>
      <c r="S8290"/>
      <c r="T8290"/>
      <c r="U8290"/>
      <c r="V8290" s="2"/>
    </row>
    <row r="8291" spans="2:22" x14ac:dyDescent="0.2">
      <c r="B8291" s="2"/>
      <c r="C8291" s="2"/>
      <c r="D8291" s="2"/>
      <c r="E8291" s="2"/>
      <c r="F8291" s="2"/>
      <c r="G8291" s="3"/>
      <c r="H8291" s="3"/>
      <c r="I8291" s="2"/>
      <c r="J8291"/>
      <c r="K8291"/>
      <c r="L8291"/>
      <c r="M8291"/>
      <c r="N8291"/>
      <c r="O8291"/>
      <c r="P8291"/>
      <c r="Q8291"/>
      <c r="R8291"/>
      <c r="S8291"/>
      <c r="T8291"/>
      <c r="U8291"/>
      <c r="V8291" s="2"/>
    </row>
    <row r="8292" spans="2:22" x14ac:dyDescent="0.2">
      <c r="B8292" s="2"/>
      <c r="C8292" s="2"/>
      <c r="D8292" s="2"/>
      <c r="E8292" s="2"/>
      <c r="F8292" s="2"/>
      <c r="G8292" s="3"/>
      <c r="H8292" s="3"/>
      <c r="I8292" s="2"/>
      <c r="J8292"/>
      <c r="K8292"/>
      <c r="L8292"/>
      <c r="M8292"/>
      <c r="N8292"/>
      <c r="O8292"/>
      <c r="P8292"/>
      <c r="Q8292"/>
      <c r="R8292"/>
      <c r="S8292"/>
      <c r="T8292"/>
      <c r="U8292"/>
      <c r="V8292" s="2"/>
    </row>
    <row r="8293" spans="2:22" x14ac:dyDescent="0.2">
      <c r="B8293" s="2"/>
      <c r="C8293" s="2"/>
      <c r="D8293" s="2"/>
      <c r="E8293" s="2"/>
      <c r="F8293" s="2"/>
      <c r="G8293" s="3"/>
      <c r="H8293" s="3"/>
      <c r="I8293" s="2"/>
      <c r="J8293"/>
      <c r="K8293"/>
      <c r="L8293"/>
      <c r="M8293"/>
      <c r="N8293"/>
      <c r="O8293"/>
      <c r="P8293"/>
      <c r="Q8293"/>
      <c r="R8293"/>
      <c r="S8293"/>
      <c r="T8293"/>
      <c r="U8293"/>
      <c r="V8293" s="2"/>
    </row>
    <row r="8294" spans="2:22" x14ac:dyDescent="0.2">
      <c r="B8294" s="2"/>
      <c r="C8294" s="2"/>
      <c r="D8294" s="2"/>
      <c r="E8294" s="2"/>
      <c r="F8294" s="2"/>
      <c r="G8294" s="3"/>
      <c r="H8294" s="3"/>
      <c r="I8294" s="2"/>
      <c r="J8294"/>
      <c r="K8294"/>
      <c r="L8294"/>
      <c r="M8294"/>
      <c r="N8294"/>
      <c r="O8294"/>
      <c r="P8294"/>
      <c r="Q8294"/>
      <c r="R8294"/>
      <c r="S8294"/>
      <c r="T8294"/>
      <c r="U8294"/>
      <c r="V8294" s="2"/>
    </row>
    <row r="8295" spans="2:22" x14ac:dyDescent="0.2">
      <c r="B8295" s="2"/>
      <c r="C8295" s="2"/>
      <c r="D8295" s="2"/>
      <c r="E8295" s="2"/>
      <c r="F8295" s="2"/>
      <c r="G8295" s="3"/>
      <c r="H8295" s="3"/>
      <c r="I8295" s="2"/>
      <c r="J8295"/>
      <c r="K8295"/>
      <c r="L8295"/>
      <c r="M8295"/>
      <c r="N8295"/>
      <c r="O8295"/>
      <c r="P8295"/>
      <c r="Q8295"/>
      <c r="R8295"/>
      <c r="S8295"/>
      <c r="T8295"/>
      <c r="U8295"/>
      <c r="V8295" s="2"/>
    </row>
    <row r="8296" spans="2:22" x14ac:dyDescent="0.2">
      <c r="B8296" s="2"/>
      <c r="C8296" s="2"/>
      <c r="D8296" s="2"/>
      <c r="E8296" s="2"/>
      <c r="F8296" s="2"/>
      <c r="G8296" s="3"/>
      <c r="H8296" s="3"/>
      <c r="I8296" s="2"/>
      <c r="J8296"/>
      <c r="K8296"/>
      <c r="L8296"/>
      <c r="M8296"/>
      <c r="N8296"/>
      <c r="O8296"/>
      <c r="P8296"/>
      <c r="Q8296"/>
      <c r="R8296"/>
      <c r="S8296"/>
      <c r="T8296"/>
      <c r="U8296"/>
      <c r="V8296" s="2"/>
    </row>
    <row r="8297" spans="2:22" x14ac:dyDescent="0.2">
      <c r="B8297" s="2"/>
      <c r="C8297" s="2"/>
      <c r="D8297" s="2"/>
      <c r="E8297" s="2"/>
      <c r="F8297" s="2"/>
      <c r="G8297" s="3"/>
      <c r="H8297" s="3"/>
      <c r="I8297" s="2"/>
      <c r="J8297"/>
      <c r="K8297"/>
      <c r="L8297"/>
      <c r="M8297"/>
      <c r="N8297"/>
      <c r="O8297"/>
      <c r="P8297"/>
      <c r="Q8297"/>
      <c r="R8297"/>
      <c r="S8297"/>
      <c r="T8297"/>
      <c r="U8297"/>
      <c r="V8297" s="2"/>
    </row>
    <row r="8298" spans="2:22" x14ac:dyDescent="0.2">
      <c r="B8298" s="2"/>
      <c r="C8298" s="2"/>
      <c r="D8298" s="2"/>
      <c r="E8298" s="2"/>
      <c r="F8298" s="2"/>
      <c r="G8298" s="3"/>
      <c r="H8298" s="3"/>
      <c r="I8298" s="2"/>
      <c r="J8298"/>
      <c r="K8298"/>
      <c r="L8298"/>
      <c r="M8298"/>
      <c r="N8298"/>
      <c r="O8298"/>
      <c r="P8298"/>
      <c r="Q8298"/>
      <c r="R8298"/>
      <c r="S8298"/>
      <c r="T8298"/>
      <c r="U8298"/>
      <c r="V8298" s="2"/>
    </row>
    <row r="8299" spans="2:22" x14ac:dyDescent="0.2">
      <c r="B8299" s="2"/>
      <c r="C8299" s="2"/>
      <c r="D8299" s="2"/>
      <c r="E8299" s="2"/>
      <c r="F8299" s="2"/>
      <c r="G8299" s="3"/>
      <c r="H8299" s="3"/>
      <c r="I8299" s="2"/>
      <c r="J8299"/>
      <c r="K8299"/>
      <c r="L8299"/>
      <c r="M8299"/>
      <c r="N8299"/>
      <c r="O8299"/>
      <c r="P8299"/>
      <c r="Q8299"/>
      <c r="R8299"/>
      <c r="S8299"/>
      <c r="T8299"/>
      <c r="U8299"/>
      <c r="V8299" s="2"/>
    </row>
    <row r="8300" spans="2:22" x14ac:dyDescent="0.2">
      <c r="B8300" s="2"/>
      <c r="C8300" s="2"/>
      <c r="D8300" s="2"/>
      <c r="E8300" s="2"/>
      <c r="F8300" s="2"/>
      <c r="G8300" s="3"/>
      <c r="H8300" s="3"/>
      <c r="I8300" s="2"/>
      <c r="J8300"/>
      <c r="K8300"/>
      <c r="L8300"/>
      <c r="M8300"/>
      <c r="N8300"/>
      <c r="O8300"/>
      <c r="P8300"/>
      <c r="Q8300"/>
      <c r="R8300"/>
      <c r="S8300"/>
      <c r="T8300"/>
      <c r="U8300"/>
      <c r="V8300" s="2"/>
    </row>
    <row r="8301" spans="2:22" x14ac:dyDescent="0.2">
      <c r="B8301" s="2"/>
      <c r="C8301" s="2"/>
      <c r="D8301" s="2"/>
      <c r="E8301" s="2"/>
      <c r="F8301" s="2"/>
      <c r="G8301" s="3"/>
      <c r="H8301" s="3"/>
      <c r="I8301" s="2"/>
      <c r="J8301"/>
      <c r="K8301"/>
      <c r="L8301"/>
      <c r="M8301"/>
      <c r="N8301"/>
      <c r="O8301"/>
      <c r="P8301"/>
      <c r="Q8301"/>
      <c r="R8301"/>
      <c r="S8301"/>
      <c r="T8301"/>
      <c r="U8301"/>
      <c r="V8301" s="2"/>
    </row>
    <row r="8302" spans="2:22" x14ac:dyDescent="0.2">
      <c r="B8302" s="2"/>
      <c r="C8302" s="2"/>
      <c r="D8302" s="2"/>
      <c r="E8302" s="2"/>
      <c r="F8302" s="2"/>
      <c r="G8302" s="3"/>
      <c r="H8302" s="3"/>
      <c r="I8302" s="2"/>
      <c r="J8302"/>
      <c r="K8302"/>
      <c r="L8302"/>
      <c r="M8302"/>
      <c r="N8302"/>
      <c r="O8302"/>
      <c r="P8302"/>
      <c r="Q8302"/>
      <c r="R8302"/>
      <c r="S8302"/>
      <c r="T8302"/>
      <c r="U8302"/>
      <c r="V8302" s="2"/>
    </row>
    <row r="8303" spans="2:22" x14ac:dyDescent="0.2">
      <c r="B8303" s="2"/>
      <c r="C8303" s="2"/>
      <c r="D8303" s="2"/>
      <c r="E8303" s="2"/>
      <c r="F8303" s="2"/>
      <c r="G8303" s="3"/>
      <c r="H8303" s="3"/>
      <c r="I8303" s="2"/>
      <c r="J8303"/>
      <c r="K8303"/>
      <c r="L8303"/>
      <c r="M8303"/>
      <c r="N8303"/>
      <c r="O8303"/>
      <c r="P8303"/>
      <c r="Q8303"/>
      <c r="R8303"/>
      <c r="S8303"/>
      <c r="T8303"/>
      <c r="U8303"/>
      <c r="V8303" s="2"/>
    </row>
    <row r="8304" spans="2:22" x14ac:dyDescent="0.2">
      <c r="B8304" s="2"/>
      <c r="C8304" s="2"/>
      <c r="D8304" s="2"/>
      <c r="E8304" s="2"/>
      <c r="F8304" s="2"/>
      <c r="G8304" s="3"/>
      <c r="H8304" s="3"/>
      <c r="I8304" s="2"/>
      <c r="J8304"/>
      <c r="K8304"/>
      <c r="L8304"/>
      <c r="M8304"/>
      <c r="N8304"/>
      <c r="O8304"/>
      <c r="P8304"/>
      <c r="Q8304"/>
      <c r="R8304"/>
      <c r="S8304"/>
      <c r="T8304"/>
      <c r="U8304"/>
      <c r="V8304" s="2"/>
    </row>
    <row r="8305" spans="2:22" x14ac:dyDescent="0.2">
      <c r="B8305" s="2"/>
      <c r="C8305" s="2"/>
      <c r="D8305" s="2"/>
      <c r="E8305" s="2"/>
      <c r="F8305" s="2"/>
      <c r="G8305" s="3"/>
      <c r="H8305" s="3"/>
      <c r="I8305" s="2"/>
      <c r="J8305"/>
      <c r="K8305"/>
      <c r="L8305"/>
      <c r="M8305"/>
      <c r="N8305"/>
      <c r="O8305"/>
      <c r="P8305"/>
      <c r="Q8305"/>
      <c r="R8305"/>
      <c r="S8305"/>
      <c r="T8305"/>
      <c r="U8305"/>
      <c r="V8305" s="2"/>
    </row>
    <row r="8306" spans="2:22" x14ac:dyDescent="0.2">
      <c r="B8306" s="2"/>
      <c r="C8306" s="2"/>
      <c r="D8306" s="2"/>
      <c r="E8306" s="2"/>
      <c r="F8306" s="2"/>
      <c r="G8306" s="3"/>
      <c r="H8306" s="3"/>
      <c r="I8306" s="2"/>
      <c r="J8306"/>
      <c r="K8306"/>
      <c r="L8306"/>
      <c r="M8306"/>
      <c r="N8306"/>
      <c r="O8306"/>
      <c r="P8306"/>
      <c r="Q8306"/>
      <c r="R8306"/>
      <c r="S8306"/>
      <c r="T8306"/>
      <c r="U8306"/>
      <c r="V8306" s="2"/>
    </row>
    <row r="8307" spans="2:22" x14ac:dyDescent="0.2">
      <c r="B8307" s="2"/>
      <c r="C8307" s="2"/>
      <c r="D8307" s="2"/>
      <c r="E8307" s="2"/>
      <c r="F8307" s="2"/>
      <c r="G8307" s="3"/>
      <c r="H8307" s="3"/>
      <c r="I8307" s="2"/>
      <c r="J8307"/>
      <c r="K8307"/>
      <c r="L8307"/>
      <c r="M8307"/>
      <c r="N8307"/>
      <c r="O8307"/>
      <c r="P8307"/>
      <c r="Q8307"/>
      <c r="R8307"/>
      <c r="S8307"/>
      <c r="T8307"/>
      <c r="U8307"/>
      <c r="V8307" s="2"/>
    </row>
    <row r="8308" spans="2:22" x14ac:dyDescent="0.2">
      <c r="B8308" s="2"/>
      <c r="C8308" s="2"/>
      <c r="D8308" s="2"/>
      <c r="E8308" s="2"/>
      <c r="F8308" s="2"/>
      <c r="G8308" s="3"/>
      <c r="H8308" s="3"/>
      <c r="I8308" s="2"/>
      <c r="J8308"/>
      <c r="K8308"/>
      <c r="L8308"/>
      <c r="M8308"/>
      <c r="N8308"/>
      <c r="O8308"/>
      <c r="P8308"/>
      <c r="Q8308"/>
      <c r="R8308"/>
      <c r="S8308"/>
      <c r="T8308"/>
      <c r="U8308"/>
      <c r="V8308" s="2"/>
    </row>
    <row r="8309" spans="2:22" x14ac:dyDescent="0.2">
      <c r="B8309" s="2"/>
      <c r="C8309" s="2"/>
      <c r="D8309" s="2"/>
      <c r="E8309" s="2"/>
      <c r="F8309" s="2"/>
      <c r="G8309" s="3"/>
      <c r="H8309" s="3"/>
      <c r="I8309" s="2"/>
      <c r="J8309"/>
      <c r="K8309"/>
      <c r="L8309"/>
      <c r="M8309"/>
      <c r="N8309"/>
      <c r="O8309"/>
      <c r="P8309"/>
      <c r="Q8309"/>
      <c r="R8309"/>
      <c r="S8309"/>
      <c r="T8309"/>
      <c r="U8309"/>
      <c r="V8309" s="2"/>
    </row>
    <row r="8310" spans="2:22" x14ac:dyDescent="0.2">
      <c r="B8310" s="2"/>
      <c r="C8310" s="2"/>
      <c r="D8310" s="2"/>
      <c r="E8310" s="2"/>
      <c r="F8310" s="2"/>
      <c r="G8310" s="3"/>
      <c r="H8310" s="3"/>
      <c r="I8310" s="2"/>
      <c r="J8310"/>
      <c r="K8310"/>
      <c r="L8310"/>
      <c r="M8310"/>
      <c r="N8310"/>
      <c r="O8310"/>
      <c r="P8310"/>
      <c r="Q8310"/>
      <c r="R8310"/>
      <c r="S8310"/>
      <c r="T8310"/>
      <c r="U8310"/>
      <c r="V8310" s="2"/>
    </row>
    <row r="8311" spans="2:22" x14ac:dyDescent="0.2">
      <c r="B8311" s="2"/>
      <c r="C8311" s="2"/>
      <c r="D8311" s="2"/>
      <c r="E8311" s="2"/>
      <c r="F8311" s="2"/>
      <c r="G8311" s="3"/>
      <c r="H8311" s="3"/>
      <c r="I8311" s="2"/>
      <c r="J8311"/>
      <c r="K8311"/>
      <c r="L8311"/>
      <c r="M8311"/>
      <c r="N8311"/>
      <c r="O8311"/>
      <c r="P8311"/>
      <c r="Q8311"/>
      <c r="R8311"/>
      <c r="S8311"/>
      <c r="T8311"/>
      <c r="U8311"/>
      <c r="V8311" s="2"/>
    </row>
    <row r="8312" spans="2:22" x14ac:dyDescent="0.2">
      <c r="B8312" s="2"/>
      <c r="C8312" s="2"/>
      <c r="D8312" s="2"/>
      <c r="E8312" s="2"/>
      <c r="F8312" s="2"/>
      <c r="G8312" s="3"/>
      <c r="H8312" s="3"/>
      <c r="I8312" s="2"/>
      <c r="J8312"/>
      <c r="K8312"/>
      <c r="L8312"/>
      <c r="M8312"/>
      <c r="N8312"/>
      <c r="O8312"/>
      <c r="P8312"/>
      <c r="Q8312"/>
      <c r="R8312"/>
      <c r="S8312"/>
      <c r="T8312"/>
      <c r="U8312"/>
      <c r="V8312" s="2"/>
    </row>
    <row r="8313" spans="2:22" x14ac:dyDescent="0.2">
      <c r="B8313" s="2"/>
      <c r="C8313" s="2"/>
      <c r="D8313" s="2"/>
      <c r="E8313" s="2"/>
      <c r="F8313" s="2"/>
      <c r="G8313" s="3"/>
      <c r="H8313" s="3"/>
      <c r="I8313" s="2"/>
      <c r="J8313"/>
      <c r="K8313"/>
      <c r="L8313"/>
      <c r="M8313"/>
      <c r="N8313"/>
      <c r="O8313"/>
      <c r="P8313"/>
      <c r="Q8313"/>
      <c r="R8313"/>
      <c r="S8313"/>
      <c r="T8313"/>
      <c r="U8313"/>
      <c r="V8313" s="2"/>
    </row>
    <row r="8314" spans="2:22" x14ac:dyDescent="0.2">
      <c r="B8314" s="2"/>
      <c r="C8314" s="2"/>
      <c r="D8314" s="2"/>
      <c r="E8314" s="2"/>
      <c r="F8314" s="2"/>
      <c r="G8314" s="3"/>
      <c r="H8314" s="3"/>
      <c r="I8314" s="2"/>
      <c r="J8314"/>
      <c r="K8314"/>
      <c r="L8314"/>
      <c r="M8314"/>
      <c r="N8314"/>
      <c r="O8314"/>
      <c r="P8314"/>
      <c r="Q8314"/>
      <c r="R8314"/>
      <c r="S8314"/>
      <c r="T8314"/>
      <c r="U8314"/>
      <c r="V8314" s="2"/>
    </row>
    <row r="8315" spans="2:22" x14ac:dyDescent="0.2">
      <c r="B8315" s="2"/>
      <c r="C8315" s="2"/>
      <c r="D8315" s="2"/>
      <c r="E8315" s="2"/>
      <c r="F8315" s="2"/>
      <c r="G8315" s="3"/>
      <c r="H8315" s="3"/>
      <c r="I8315" s="2"/>
      <c r="J8315"/>
      <c r="K8315"/>
      <c r="L8315"/>
      <c r="M8315"/>
      <c r="N8315"/>
      <c r="O8315"/>
      <c r="P8315"/>
      <c r="Q8315"/>
      <c r="R8315"/>
      <c r="S8315"/>
      <c r="T8315"/>
      <c r="U8315"/>
      <c r="V8315" s="2"/>
    </row>
    <row r="8316" spans="2:22" x14ac:dyDescent="0.2">
      <c r="B8316" s="2"/>
      <c r="C8316" s="2"/>
      <c r="D8316" s="2"/>
      <c r="E8316" s="2"/>
      <c r="F8316" s="2"/>
      <c r="G8316" s="3"/>
      <c r="H8316" s="3"/>
      <c r="I8316" s="2"/>
      <c r="J8316"/>
      <c r="K8316"/>
      <c r="L8316"/>
      <c r="M8316"/>
      <c r="N8316"/>
      <c r="O8316"/>
      <c r="P8316"/>
      <c r="Q8316"/>
      <c r="R8316"/>
      <c r="S8316"/>
      <c r="T8316"/>
      <c r="U8316"/>
      <c r="V8316" s="2"/>
    </row>
    <row r="8317" spans="2:22" x14ac:dyDescent="0.2">
      <c r="B8317" s="2"/>
      <c r="C8317" s="2"/>
      <c r="D8317" s="2"/>
      <c r="E8317" s="2"/>
      <c r="F8317" s="2"/>
      <c r="G8317" s="3"/>
      <c r="H8317" s="3"/>
      <c r="I8317" s="2"/>
      <c r="J8317"/>
      <c r="K8317"/>
      <c r="L8317"/>
      <c r="M8317"/>
      <c r="N8317"/>
      <c r="O8317"/>
      <c r="P8317"/>
      <c r="Q8317"/>
      <c r="R8317"/>
      <c r="S8317"/>
      <c r="T8317"/>
      <c r="U8317"/>
      <c r="V8317" s="2"/>
    </row>
    <row r="8318" spans="2:22" x14ac:dyDescent="0.2">
      <c r="B8318" s="2"/>
      <c r="C8318" s="2"/>
      <c r="D8318" s="2"/>
      <c r="E8318" s="2"/>
      <c r="F8318" s="2"/>
      <c r="G8318" s="3"/>
      <c r="H8318" s="3"/>
      <c r="I8318" s="2"/>
      <c r="J8318"/>
      <c r="K8318"/>
      <c r="L8318"/>
      <c r="M8318"/>
      <c r="N8318"/>
      <c r="O8318"/>
      <c r="P8318"/>
      <c r="Q8318"/>
      <c r="R8318"/>
      <c r="S8318"/>
      <c r="T8318"/>
      <c r="U8318"/>
      <c r="V8318" s="2"/>
    </row>
    <row r="8319" spans="2:22" x14ac:dyDescent="0.2">
      <c r="B8319" s="2"/>
      <c r="C8319" s="2"/>
      <c r="D8319" s="2"/>
      <c r="E8319" s="2"/>
      <c r="F8319" s="2"/>
      <c r="G8319" s="3"/>
      <c r="H8319" s="3"/>
      <c r="I8319" s="2"/>
      <c r="J8319"/>
      <c r="K8319"/>
      <c r="L8319"/>
      <c r="M8319"/>
      <c r="N8319"/>
      <c r="O8319"/>
      <c r="P8319"/>
      <c r="Q8319"/>
      <c r="R8319"/>
      <c r="S8319"/>
      <c r="T8319"/>
      <c r="U8319"/>
      <c r="V8319" s="2"/>
    </row>
    <row r="8320" spans="2:22" x14ac:dyDescent="0.2">
      <c r="B8320" s="2"/>
      <c r="C8320" s="2"/>
      <c r="D8320" s="2"/>
      <c r="E8320" s="2"/>
      <c r="F8320" s="2"/>
      <c r="G8320" s="3"/>
      <c r="H8320" s="3"/>
      <c r="I8320" s="2"/>
      <c r="J8320"/>
      <c r="K8320"/>
      <c r="L8320"/>
      <c r="M8320"/>
      <c r="N8320"/>
      <c r="O8320"/>
      <c r="P8320"/>
      <c r="Q8320"/>
      <c r="R8320"/>
      <c r="S8320"/>
      <c r="T8320"/>
      <c r="U8320"/>
      <c r="V8320" s="2"/>
    </row>
    <row r="8321" spans="2:22" x14ac:dyDescent="0.2">
      <c r="B8321" s="2"/>
      <c r="C8321" s="2"/>
      <c r="D8321" s="2"/>
      <c r="E8321" s="2"/>
      <c r="F8321" s="2"/>
      <c r="G8321" s="3"/>
      <c r="H8321" s="3"/>
      <c r="I8321" s="2"/>
      <c r="J8321"/>
      <c r="K8321"/>
      <c r="L8321"/>
      <c r="M8321"/>
      <c r="N8321"/>
      <c r="O8321"/>
      <c r="P8321"/>
      <c r="Q8321"/>
      <c r="R8321"/>
      <c r="S8321"/>
      <c r="T8321"/>
      <c r="U8321"/>
      <c r="V8321" s="2"/>
    </row>
    <row r="8322" spans="2:22" x14ac:dyDescent="0.2">
      <c r="B8322" s="2"/>
      <c r="C8322" s="2"/>
      <c r="D8322" s="2"/>
      <c r="E8322" s="2"/>
      <c r="F8322" s="2"/>
      <c r="G8322" s="3"/>
      <c r="H8322" s="3"/>
      <c r="I8322" s="2"/>
      <c r="J8322"/>
      <c r="K8322"/>
      <c r="L8322"/>
      <c r="M8322"/>
      <c r="N8322"/>
      <c r="O8322"/>
      <c r="P8322"/>
      <c r="Q8322"/>
      <c r="R8322"/>
      <c r="S8322"/>
      <c r="T8322"/>
      <c r="U8322"/>
      <c r="V8322" s="2"/>
    </row>
    <row r="8323" spans="2:22" x14ac:dyDescent="0.2">
      <c r="B8323" s="2"/>
      <c r="C8323" s="2"/>
      <c r="D8323" s="2"/>
      <c r="E8323" s="2"/>
      <c r="F8323" s="2"/>
      <c r="G8323" s="3"/>
      <c r="H8323" s="3"/>
      <c r="I8323" s="2"/>
      <c r="J8323"/>
      <c r="K8323"/>
      <c r="L8323"/>
      <c r="M8323"/>
      <c r="N8323"/>
      <c r="O8323"/>
      <c r="P8323"/>
      <c r="Q8323"/>
      <c r="R8323"/>
      <c r="S8323"/>
      <c r="T8323"/>
      <c r="U8323"/>
      <c r="V8323" s="2"/>
    </row>
    <row r="8324" spans="2:22" x14ac:dyDescent="0.2">
      <c r="B8324" s="2"/>
      <c r="C8324" s="2"/>
      <c r="D8324" s="2"/>
      <c r="E8324" s="2"/>
      <c r="F8324" s="2"/>
      <c r="G8324" s="3"/>
      <c r="H8324" s="3"/>
      <c r="I8324" s="2"/>
      <c r="J8324"/>
      <c r="K8324"/>
      <c r="L8324"/>
      <c r="M8324"/>
      <c r="N8324"/>
      <c r="O8324"/>
      <c r="P8324"/>
      <c r="Q8324"/>
      <c r="R8324"/>
      <c r="S8324"/>
      <c r="T8324"/>
      <c r="U8324"/>
      <c r="V8324" s="2"/>
    </row>
    <row r="8325" spans="2:22" x14ac:dyDescent="0.2">
      <c r="B8325" s="2"/>
      <c r="C8325" s="2"/>
      <c r="D8325" s="2"/>
      <c r="E8325" s="2"/>
      <c r="F8325" s="2"/>
      <c r="G8325" s="3"/>
      <c r="H8325" s="3"/>
      <c r="I8325" s="2"/>
      <c r="J8325"/>
      <c r="K8325"/>
      <c r="L8325"/>
      <c r="M8325"/>
      <c r="N8325"/>
      <c r="O8325"/>
      <c r="P8325"/>
      <c r="Q8325"/>
      <c r="R8325"/>
      <c r="S8325"/>
      <c r="T8325"/>
      <c r="U8325"/>
      <c r="V8325" s="2"/>
    </row>
    <row r="8326" spans="2:22" x14ac:dyDescent="0.2">
      <c r="B8326" s="2"/>
      <c r="C8326" s="2"/>
      <c r="D8326" s="2"/>
      <c r="E8326" s="2"/>
      <c r="F8326" s="2"/>
      <c r="G8326" s="3"/>
      <c r="H8326" s="3"/>
      <c r="I8326" s="2"/>
      <c r="J8326"/>
      <c r="K8326"/>
      <c r="L8326"/>
      <c r="M8326"/>
      <c r="N8326"/>
      <c r="O8326"/>
      <c r="P8326"/>
      <c r="Q8326"/>
      <c r="R8326"/>
      <c r="S8326"/>
      <c r="T8326"/>
      <c r="U8326"/>
      <c r="V8326" s="2"/>
    </row>
    <row r="8327" spans="2:22" x14ac:dyDescent="0.2">
      <c r="B8327" s="2"/>
      <c r="C8327" s="2"/>
      <c r="D8327" s="2"/>
      <c r="E8327" s="2"/>
      <c r="F8327" s="2"/>
      <c r="G8327" s="3"/>
      <c r="H8327" s="3"/>
      <c r="I8327" s="2"/>
      <c r="J8327"/>
      <c r="K8327"/>
      <c r="L8327"/>
      <c r="M8327"/>
      <c r="N8327"/>
      <c r="O8327"/>
      <c r="P8327"/>
      <c r="Q8327"/>
      <c r="R8327"/>
      <c r="S8327"/>
      <c r="T8327"/>
      <c r="U8327"/>
      <c r="V8327" s="2"/>
    </row>
    <row r="8328" spans="2:22" x14ac:dyDescent="0.2">
      <c r="B8328" s="2"/>
      <c r="C8328" s="2"/>
      <c r="D8328" s="2"/>
      <c r="E8328" s="2"/>
      <c r="F8328" s="2"/>
      <c r="G8328" s="3"/>
      <c r="H8328" s="3"/>
      <c r="I8328" s="2"/>
      <c r="J8328"/>
      <c r="K8328"/>
      <c r="L8328"/>
      <c r="M8328"/>
      <c r="N8328"/>
      <c r="O8328"/>
      <c r="P8328"/>
      <c r="Q8328"/>
      <c r="R8328"/>
      <c r="S8328"/>
      <c r="T8328"/>
      <c r="U8328"/>
      <c r="V8328" s="2"/>
    </row>
    <row r="8329" spans="2:22" x14ac:dyDescent="0.2">
      <c r="B8329" s="2"/>
      <c r="C8329" s="2"/>
      <c r="D8329" s="2"/>
      <c r="E8329" s="2"/>
      <c r="F8329" s="2"/>
      <c r="G8329" s="3"/>
      <c r="H8329" s="3"/>
      <c r="I8329" s="2"/>
      <c r="J8329"/>
      <c r="K8329"/>
      <c r="L8329"/>
      <c r="M8329"/>
      <c r="N8329"/>
      <c r="O8329"/>
      <c r="P8329"/>
      <c r="Q8329"/>
      <c r="R8329"/>
      <c r="S8329"/>
      <c r="T8329"/>
      <c r="U8329"/>
      <c r="V8329" s="2"/>
    </row>
    <row r="8330" spans="2:22" x14ac:dyDescent="0.2">
      <c r="B8330" s="2"/>
      <c r="C8330" s="2"/>
      <c r="D8330" s="2"/>
      <c r="E8330" s="2"/>
      <c r="F8330" s="2"/>
      <c r="G8330" s="3"/>
      <c r="H8330" s="3"/>
      <c r="I8330" s="2"/>
      <c r="J8330"/>
      <c r="K8330"/>
      <c r="L8330"/>
      <c r="M8330"/>
      <c r="N8330"/>
      <c r="O8330"/>
      <c r="P8330"/>
      <c r="Q8330"/>
      <c r="R8330"/>
      <c r="S8330"/>
      <c r="T8330"/>
      <c r="U8330"/>
      <c r="V8330" s="2"/>
    </row>
    <row r="8331" spans="2:22" x14ac:dyDescent="0.2">
      <c r="B8331" s="2"/>
      <c r="C8331" s="2"/>
      <c r="D8331" s="2"/>
      <c r="E8331" s="2"/>
      <c r="F8331" s="2"/>
      <c r="G8331" s="3"/>
      <c r="H8331" s="3"/>
      <c r="I8331" s="2"/>
      <c r="J8331"/>
      <c r="K8331"/>
      <c r="L8331"/>
      <c r="M8331"/>
      <c r="N8331"/>
      <c r="O8331"/>
      <c r="P8331"/>
      <c r="Q8331"/>
      <c r="R8331"/>
      <c r="S8331"/>
      <c r="T8331"/>
      <c r="U8331"/>
      <c r="V8331" s="2"/>
    </row>
    <row r="8332" spans="2:22" x14ac:dyDescent="0.2">
      <c r="B8332" s="2"/>
      <c r="C8332" s="2"/>
      <c r="D8332" s="2"/>
      <c r="E8332" s="2"/>
      <c r="F8332" s="2"/>
      <c r="G8332" s="3"/>
      <c r="H8332" s="3"/>
      <c r="I8332" s="2"/>
      <c r="J8332"/>
      <c r="K8332"/>
      <c r="L8332"/>
      <c r="M8332"/>
      <c r="N8332"/>
      <c r="O8332"/>
      <c r="P8332"/>
      <c r="Q8332"/>
      <c r="R8332"/>
      <c r="S8332"/>
      <c r="T8332"/>
      <c r="U8332"/>
      <c r="V8332" s="2"/>
    </row>
    <row r="8333" spans="2:22" x14ac:dyDescent="0.2">
      <c r="B8333" s="2"/>
      <c r="C8333" s="2"/>
      <c r="D8333" s="2"/>
      <c r="E8333" s="2"/>
      <c r="F8333" s="2"/>
      <c r="G8333" s="3"/>
      <c r="H8333" s="3"/>
      <c r="I8333" s="2"/>
      <c r="J8333"/>
      <c r="K8333"/>
      <c r="L8333"/>
      <c r="M8333"/>
      <c r="N8333"/>
      <c r="O8333"/>
      <c r="P8333"/>
      <c r="Q8333"/>
      <c r="R8333"/>
      <c r="S8333"/>
      <c r="T8333"/>
      <c r="U8333"/>
      <c r="V8333" s="2"/>
    </row>
    <row r="8334" spans="2:22" x14ac:dyDescent="0.2">
      <c r="B8334" s="2"/>
      <c r="C8334" s="2"/>
      <c r="D8334" s="2"/>
      <c r="E8334" s="2"/>
      <c r="F8334" s="2"/>
      <c r="G8334" s="3"/>
      <c r="H8334" s="3"/>
      <c r="I8334" s="2"/>
      <c r="J8334"/>
      <c r="K8334"/>
      <c r="L8334"/>
      <c r="M8334"/>
      <c r="N8334"/>
      <c r="O8334"/>
      <c r="P8334"/>
      <c r="Q8334"/>
      <c r="R8334"/>
      <c r="S8334"/>
      <c r="T8334"/>
      <c r="U8334"/>
      <c r="V8334" s="2"/>
    </row>
    <row r="8335" spans="2:22" x14ac:dyDescent="0.2">
      <c r="B8335" s="2"/>
      <c r="C8335" s="2"/>
      <c r="D8335" s="2"/>
      <c r="E8335" s="2"/>
      <c r="F8335" s="2"/>
      <c r="G8335" s="3"/>
      <c r="H8335" s="3"/>
      <c r="I8335" s="2"/>
      <c r="J8335"/>
      <c r="K8335"/>
      <c r="L8335"/>
      <c r="M8335"/>
      <c r="N8335"/>
      <c r="O8335"/>
      <c r="P8335"/>
      <c r="Q8335"/>
      <c r="R8335"/>
      <c r="S8335"/>
      <c r="T8335"/>
      <c r="U8335"/>
      <c r="V8335" s="2"/>
    </row>
    <row r="8336" spans="2:22" x14ac:dyDescent="0.2">
      <c r="B8336" s="2"/>
      <c r="C8336" s="2"/>
      <c r="D8336" s="2"/>
      <c r="E8336" s="2"/>
      <c r="F8336" s="2"/>
      <c r="G8336" s="3"/>
      <c r="H8336" s="3"/>
      <c r="I8336" s="2"/>
      <c r="J8336"/>
      <c r="K8336"/>
      <c r="L8336"/>
      <c r="M8336"/>
      <c r="N8336"/>
      <c r="O8336"/>
      <c r="P8336"/>
      <c r="Q8336"/>
      <c r="R8336"/>
      <c r="S8336"/>
      <c r="T8336"/>
      <c r="U8336"/>
      <c r="V8336" s="2"/>
    </row>
    <row r="8337" spans="2:22" x14ac:dyDescent="0.2">
      <c r="B8337" s="2"/>
      <c r="C8337" s="2"/>
      <c r="D8337" s="2"/>
      <c r="E8337" s="2"/>
      <c r="F8337" s="2"/>
      <c r="G8337" s="3"/>
      <c r="H8337" s="3"/>
      <c r="I8337" s="2"/>
      <c r="J8337"/>
      <c r="K8337"/>
      <c r="L8337"/>
      <c r="M8337"/>
      <c r="N8337"/>
      <c r="O8337"/>
      <c r="P8337"/>
      <c r="Q8337"/>
      <c r="R8337"/>
      <c r="S8337"/>
      <c r="T8337"/>
      <c r="U8337"/>
      <c r="V8337" s="2"/>
    </row>
    <row r="8338" spans="2:22" x14ac:dyDescent="0.2">
      <c r="B8338" s="2"/>
      <c r="C8338" s="2"/>
      <c r="D8338" s="2"/>
      <c r="E8338" s="2"/>
      <c r="F8338" s="2"/>
      <c r="G8338" s="3"/>
      <c r="H8338" s="3"/>
      <c r="I8338" s="2"/>
      <c r="J8338"/>
      <c r="K8338"/>
      <c r="L8338"/>
      <c r="M8338"/>
      <c r="N8338"/>
      <c r="O8338"/>
      <c r="P8338"/>
      <c r="Q8338"/>
      <c r="R8338"/>
      <c r="S8338"/>
      <c r="T8338"/>
      <c r="U8338"/>
      <c r="V8338" s="2"/>
    </row>
    <row r="8339" spans="2:22" x14ac:dyDescent="0.2">
      <c r="B8339" s="2"/>
      <c r="C8339" s="2"/>
      <c r="D8339" s="2"/>
      <c r="E8339" s="2"/>
      <c r="F8339" s="2"/>
      <c r="G8339" s="3"/>
      <c r="H8339" s="3"/>
      <c r="I8339" s="2"/>
      <c r="J8339"/>
      <c r="K8339"/>
      <c r="L8339"/>
      <c r="M8339"/>
      <c r="N8339"/>
      <c r="O8339"/>
      <c r="P8339"/>
      <c r="Q8339"/>
      <c r="R8339"/>
      <c r="S8339"/>
      <c r="T8339"/>
      <c r="U8339"/>
      <c r="V8339" s="2"/>
    </row>
    <row r="8340" spans="2:22" x14ac:dyDescent="0.2">
      <c r="B8340" s="2"/>
      <c r="C8340" s="2"/>
      <c r="D8340" s="2"/>
      <c r="E8340" s="2"/>
      <c r="F8340" s="2"/>
      <c r="G8340" s="3"/>
      <c r="H8340" s="3"/>
      <c r="I8340" s="2"/>
      <c r="J8340"/>
      <c r="K8340"/>
      <c r="L8340"/>
      <c r="M8340"/>
      <c r="N8340"/>
      <c r="O8340"/>
      <c r="P8340"/>
      <c r="Q8340"/>
      <c r="R8340"/>
      <c r="S8340"/>
      <c r="T8340"/>
      <c r="U8340"/>
      <c r="V8340" s="2"/>
    </row>
    <row r="8341" spans="2:22" x14ac:dyDescent="0.2">
      <c r="B8341" s="2"/>
      <c r="C8341" s="2"/>
      <c r="D8341" s="2"/>
      <c r="E8341" s="2"/>
      <c r="F8341" s="2"/>
      <c r="G8341" s="3"/>
      <c r="H8341" s="3"/>
      <c r="I8341" s="2"/>
      <c r="J8341"/>
      <c r="K8341"/>
      <c r="L8341"/>
      <c r="M8341"/>
      <c r="N8341"/>
      <c r="O8341"/>
      <c r="P8341"/>
      <c r="Q8341"/>
      <c r="R8341"/>
      <c r="S8341"/>
      <c r="T8341"/>
      <c r="U8341"/>
      <c r="V8341" s="2"/>
    </row>
    <row r="8342" spans="2:22" x14ac:dyDescent="0.2">
      <c r="B8342" s="2"/>
      <c r="C8342" s="2"/>
      <c r="D8342" s="2"/>
      <c r="E8342" s="2"/>
      <c r="F8342" s="2"/>
      <c r="G8342" s="3"/>
      <c r="H8342" s="3"/>
      <c r="I8342" s="2"/>
      <c r="J8342"/>
      <c r="K8342"/>
      <c r="L8342"/>
      <c r="M8342"/>
      <c r="N8342"/>
      <c r="O8342"/>
      <c r="P8342"/>
      <c r="Q8342"/>
      <c r="R8342"/>
      <c r="S8342"/>
      <c r="T8342"/>
      <c r="U8342"/>
      <c r="V8342" s="2"/>
    </row>
    <row r="8343" spans="2:22" x14ac:dyDescent="0.2">
      <c r="B8343" s="2"/>
      <c r="C8343" s="2"/>
      <c r="D8343" s="2"/>
      <c r="E8343" s="2"/>
      <c r="F8343" s="2"/>
      <c r="G8343" s="3"/>
      <c r="H8343" s="3"/>
      <c r="I8343" s="2"/>
      <c r="J8343"/>
      <c r="K8343"/>
      <c r="L8343"/>
      <c r="M8343"/>
      <c r="N8343"/>
      <c r="O8343"/>
      <c r="P8343"/>
      <c r="Q8343"/>
      <c r="R8343"/>
      <c r="S8343"/>
      <c r="T8343"/>
      <c r="U8343"/>
      <c r="V8343" s="2"/>
    </row>
    <row r="8344" spans="2:22" x14ac:dyDescent="0.2">
      <c r="B8344" s="2"/>
      <c r="C8344" s="2"/>
      <c r="D8344" s="2"/>
      <c r="E8344" s="2"/>
      <c r="F8344" s="2"/>
      <c r="G8344" s="3"/>
      <c r="H8344" s="3"/>
      <c r="I8344" s="2"/>
      <c r="J8344"/>
      <c r="K8344"/>
      <c r="L8344"/>
      <c r="M8344"/>
      <c r="N8344"/>
      <c r="O8344"/>
      <c r="P8344"/>
      <c r="Q8344"/>
      <c r="R8344"/>
      <c r="S8344"/>
      <c r="T8344"/>
      <c r="U8344"/>
      <c r="V8344" s="2"/>
    </row>
    <row r="8345" spans="2:22" x14ac:dyDescent="0.2">
      <c r="B8345" s="2"/>
      <c r="C8345" s="2"/>
      <c r="D8345" s="2"/>
      <c r="E8345" s="2"/>
      <c r="F8345" s="2"/>
      <c r="G8345" s="3"/>
      <c r="H8345" s="3"/>
      <c r="I8345" s="2"/>
      <c r="J8345"/>
      <c r="K8345"/>
      <c r="L8345"/>
      <c r="M8345"/>
      <c r="N8345"/>
      <c r="O8345"/>
      <c r="P8345"/>
      <c r="Q8345"/>
      <c r="R8345"/>
      <c r="S8345"/>
      <c r="T8345"/>
      <c r="U8345"/>
      <c r="V8345" s="2"/>
    </row>
    <row r="8346" spans="2:22" x14ac:dyDescent="0.2">
      <c r="B8346" s="2"/>
      <c r="C8346" s="2"/>
      <c r="D8346" s="2"/>
      <c r="E8346" s="2"/>
      <c r="F8346" s="2"/>
      <c r="G8346" s="3"/>
      <c r="H8346" s="3"/>
      <c r="I8346" s="2"/>
      <c r="J8346"/>
      <c r="K8346"/>
      <c r="L8346"/>
      <c r="M8346"/>
      <c r="N8346"/>
      <c r="O8346"/>
      <c r="P8346"/>
      <c r="Q8346"/>
      <c r="R8346"/>
      <c r="S8346"/>
      <c r="T8346"/>
      <c r="U8346"/>
      <c r="V8346" s="2"/>
    </row>
    <row r="8347" spans="2:22" x14ac:dyDescent="0.2">
      <c r="B8347" s="2"/>
      <c r="C8347" s="2"/>
      <c r="D8347" s="2"/>
      <c r="E8347" s="2"/>
      <c r="F8347" s="2"/>
      <c r="G8347" s="3"/>
      <c r="H8347" s="3"/>
      <c r="I8347" s="2"/>
      <c r="J8347"/>
      <c r="K8347"/>
      <c r="L8347"/>
      <c r="M8347"/>
      <c r="N8347"/>
      <c r="O8347"/>
      <c r="P8347"/>
      <c r="Q8347"/>
      <c r="R8347"/>
      <c r="S8347"/>
      <c r="T8347"/>
      <c r="U8347"/>
      <c r="V8347" s="2"/>
    </row>
    <row r="8348" spans="2:22" x14ac:dyDescent="0.2">
      <c r="B8348" s="2"/>
      <c r="C8348" s="2"/>
      <c r="D8348" s="2"/>
      <c r="E8348" s="2"/>
      <c r="F8348" s="2"/>
      <c r="G8348" s="3"/>
      <c r="H8348" s="3"/>
      <c r="I8348" s="2"/>
      <c r="J8348"/>
      <c r="K8348"/>
      <c r="L8348"/>
      <c r="M8348"/>
      <c r="N8348"/>
      <c r="O8348"/>
      <c r="P8348"/>
      <c r="Q8348"/>
      <c r="R8348"/>
      <c r="S8348"/>
      <c r="T8348"/>
      <c r="U8348"/>
      <c r="V8348" s="2"/>
    </row>
    <row r="8349" spans="2:22" x14ac:dyDescent="0.2">
      <c r="B8349" s="2"/>
      <c r="C8349" s="2"/>
      <c r="D8349" s="2"/>
      <c r="E8349" s="2"/>
      <c r="F8349" s="2"/>
      <c r="G8349" s="3"/>
      <c r="H8349" s="3"/>
      <c r="I8349" s="2"/>
      <c r="J8349"/>
      <c r="K8349"/>
      <c r="L8349"/>
      <c r="M8349"/>
      <c r="N8349"/>
      <c r="O8349"/>
      <c r="P8349"/>
      <c r="Q8349"/>
      <c r="R8349"/>
      <c r="S8349"/>
      <c r="T8349"/>
      <c r="U8349"/>
      <c r="V8349" s="2"/>
    </row>
    <row r="8350" spans="2:22" x14ac:dyDescent="0.2">
      <c r="B8350" s="2"/>
      <c r="C8350" s="2"/>
      <c r="D8350" s="2"/>
      <c r="E8350" s="2"/>
      <c r="F8350" s="2"/>
      <c r="G8350" s="3"/>
      <c r="H8350" s="3"/>
      <c r="I8350" s="2"/>
      <c r="J8350"/>
      <c r="K8350"/>
      <c r="L8350"/>
      <c r="M8350"/>
      <c r="N8350"/>
      <c r="O8350"/>
      <c r="P8350"/>
      <c r="Q8350"/>
      <c r="R8350"/>
      <c r="S8350"/>
      <c r="T8350"/>
      <c r="U8350"/>
      <c r="V8350" s="2"/>
    </row>
    <row r="8351" spans="2:22" x14ac:dyDescent="0.2">
      <c r="B8351" s="2"/>
      <c r="C8351" s="2"/>
      <c r="D8351" s="2"/>
      <c r="E8351" s="2"/>
      <c r="F8351" s="2"/>
      <c r="G8351" s="3"/>
      <c r="H8351" s="3"/>
      <c r="I8351" s="2"/>
      <c r="J8351"/>
      <c r="K8351"/>
      <c r="L8351"/>
      <c r="M8351"/>
      <c r="N8351"/>
      <c r="O8351"/>
      <c r="P8351"/>
      <c r="Q8351"/>
      <c r="R8351"/>
      <c r="S8351"/>
      <c r="T8351"/>
      <c r="U8351"/>
      <c r="V8351" s="2"/>
    </row>
    <row r="8352" spans="2:22" x14ac:dyDescent="0.2">
      <c r="B8352" s="2"/>
      <c r="C8352" s="2"/>
      <c r="D8352" s="2"/>
      <c r="E8352" s="2"/>
      <c r="F8352" s="2"/>
      <c r="G8352" s="3"/>
      <c r="H8352" s="3"/>
      <c r="I8352" s="2"/>
      <c r="J8352"/>
      <c r="K8352"/>
      <c r="L8352"/>
      <c r="M8352"/>
      <c r="N8352"/>
      <c r="O8352"/>
      <c r="P8352"/>
      <c r="Q8352"/>
      <c r="R8352"/>
      <c r="S8352"/>
      <c r="T8352"/>
      <c r="U8352"/>
      <c r="V8352" s="2"/>
    </row>
    <row r="8353" spans="2:22" x14ac:dyDescent="0.2">
      <c r="B8353" s="2"/>
      <c r="C8353" s="2"/>
      <c r="D8353" s="2"/>
      <c r="E8353" s="2"/>
      <c r="F8353" s="2"/>
      <c r="G8353" s="3"/>
      <c r="H8353" s="3"/>
      <c r="I8353" s="2"/>
      <c r="J8353"/>
      <c r="K8353"/>
      <c r="L8353"/>
      <c r="M8353"/>
      <c r="N8353"/>
      <c r="O8353"/>
      <c r="P8353"/>
      <c r="Q8353"/>
      <c r="R8353"/>
      <c r="S8353"/>
      <c r="T8353"/>
      <c r="U8353"/>
      <c r="V8353" s="2"/>
    </row>
    <row r="8354" spans="2:22" x14ac:dyDescent="0.2">
      <c r="B8354" s="2"/>
      <c r="C8354" s="2"/>
      <c r="D8354" s="2"/>
      <c r="E8354" s="2"/>
      <c r="F8354" s="2"/>
      <c r="G8354" s="3"/>
      <c r="H8354" s="3"/>
      <c r="I8354" s="2"/>
      <c r="J8354"/>
      <c r="K8354"/>
      <c r="L8354"/>
      <c r="M8354"/>
      <c r="N8354"/>
      <c r="O8354"/>
      <c r="P8354"/>
      <c r="Q8354"/>
      <c r="R8354"/>
      <c r="S8354"/>
      <c r="T8354"/>
      <c r="U8354"/>
      <c r="V8354" s="2"/>
    </row>
    <row r="8355" spans="2:22" x14ac:dyDescent="0.2">
      <c r="B8355" s="2"/>
      <c r="C8355" s="2"/>
      <c r="D8355" s="2"/>
      <c r="E8355" s="2"/>
      <c r="F8355" s="2"/>
      <c r="G8355" s="3"/>
      <c r="H8355" s="3"/>
      <c r="I8355" s="2"/>
      <c r="J8355"/>
      <c r="K8355"/>
      <c r="L8355"/>
      <c r="M8355"/>
      <c r="N8355"/>
      <c r="O8355"/>
      <c r="P8355"/>
      <c r="Q8355"/>
      <c r="R8355"/>
      <c r="S8355"/>
      <c r="T8355"/>
      <c r="U8355"/>
      <c r="V8355" s="2"/>
    </row>
    <row r="8356" spans="2:22" x14ac:dyDescent="0.2">
      <c r="B8356" s="2"/>
      <c r="C8356" s="2"/>
      <c r="D8356" s="2"/>
      <c r="E8356" s="2"/>
      <c r="F8356" s="2"/>
      <c r="G8356" s="3"/>
      <c r="H8356" s="3"/>
      <c r="I8356" s="2"/>
      <c r="J8356"/>
      <c r="K8356"/>
      <c r="L8356"/>
      <c r="M8356"/>
      <c r="N8356"/>
      <c r="O8356"/>
      <c r="P8356"/>
      <c r="Q8356"/>
      <c r="R8356"/>
      <c r="S8356"/>
      <c r="T8356"/>
      <c r="U8356"/>
      <c r="V8356" s="2"/>
    </row>
    <row r="8357" spans="2:22" x14ac:dyDescent="0.2">
      <c r="B8357" s="2"/>
      <c r="C8357" s="2"/>
      <c r="D8357" s="2"/>
      <c r="E8357" s="2"/>
      <c r="F8357" s="2"/>
      <c r="G8357" s="3"/>
      <c r="H8357" s="3"/>
      <c r="I8357" s="2"/>
      <c r="J8357"/>
      <c r="K8357"/>
      <c r="L8357"/>
      <c r="M8357"/>
      <c r="N8357"/>
      <c r="O8357"/>
      <c r="P8357"/>
      <c r="Q8357"/>
      <c r="R8357"/>
      <c r="S8357"/>
      <c r="T8357"/>
      <c r="U8357"/>
      <c r="V8357" s="2"/>
    </row>
    <row r="8358" spans="2:22" x14ac:dyDescent="0.2">
      <c r="B8358" s="2"/>
      <c r="C8358" s="2"/>
      <c r="D8358" s="2"/>
      <c r="E8358" s="2"/>
      <c r="F8358" s="2"/>
      <c r="G8358" s="3"/>
      <c r="H8358" s="3"/>
      <c r="I8358" s="2"/>
      <c r="J8358"/>
      <c r="K8358"/>
      <c r="L8358"/>
      <c r="M8358"/>
      <c r="N8358"/>
      <c r="O8358"/>
      <c r="P8358"/>
      <c r="Q8358"/>
      <c r="R8358"/>
      <c r="S8358"/>
      <c r="T8358"/>
      <c r="U8358"/>
      <c r="V8358" s="2"/>
    </row>
    <row r="8359" spans="2:22" x14ac:dyDescent="0.2">
      <c r="B8359" s="2"/>
      <c r="C8359" s="2"/>
      <c r="D8359" s="2"/>
      <c r="E8359" s="2"/>
      <c r="F8359" s="2"/>
      <c r="G8359" s="3"/>
      <c r="H8359" s="3"/>
      <c r="I8359" s="2"/>
      <c r="J8359"/>
      <c r="K8359"/>
      <c r="L8359"/>
      <c r="M8359"/>
      <c r="N8359"/>
      <c r="O8359"/>
      <c r="P8359"/>
      <c r="Q8359"/>
      <c r="R8359"/>
      <c r="S8359"/>
      <c r="T8359"/>
      <c r="U8359"/>
      <c r="V8359" s="2"/>
    </row>
    <row r="8360" spans="2:22" x14ac:dyDescent="0.2">
      <c r="B8360" s="2"/>
      <c r="C8360" s="2"/>
      <c r="D8360" s="2"/>
      <c r="E8360" s="2"/>
      <c r="F8360" s="2"/>
      <c r="G8360" s="3"/>
      <c r="H8360" s="3"/>
      <c r="I8360" s="2"/>
      <c r="J8360"/>
      <c r="K8360"/>
      <c r="L8360"/>
      <c r="M8360"/>
      <c r="N8360"/>
      <c r="O8360"/>
      <c r="P8360"/>
      <c r="Q8360"/>
      <c r="R8360"/>
      <c r="S8360"/>
      <c r="T8360"/>
      <c r="U8360"/>
      <c r="V8360" s="2"/>
    </row>
    <row r="8361" spans="2:22" x14ac:dyDescent="0.2">
      <c r="B8361" s="2"/>
      <c r="C8361" s="2"/>
      <c r="D8361" s="2"/>
      <c r="E8361" s="2"/>
      <c r="F8361" s="2"/>
      <c r="G8361" s="3"/>
      <c r="H8361" s="3"/>
      <c r="I8361" s="2"/>
      <c r="J8361"/>
      <c r="K8361"/>
      <c r="L8361"/>
      <c r="M8361"/>
      <c r="N8361"/>
      <c r="O8361"/>
      <c r="P8361"/>
      <c r="Q8361"/>
      <c r="R8361"/>
      <c r="S8361"/>
      <c r="T8361"/>
      <c r="U8361"/>
      <c r="V8361" s="2"/>
    </row>
    <row r="8362" spans="2:22" x14ac:dyDescent="0.2">
      <c r="B8362" s="2"/>
      <c r="C8362" s="2"/>
      <c r="D8362" s="2"/>
      <c r="E8362" s="2"/>
      <c r="F8362" s="2"/>
      <c r="G8362" s="3"/>
      <c r="H8362" s="3"/>
      <c r="I8362" s="2"/>
      <c r="J8362"/>
      <c r="K8362"/>
      <c r="L8362"/>
      <c r="M8362"/>
      <c r="N8362"/>
      <c r="O8362"/>
      <c r="P8362"/>
      <c r="Q8362"/>
      <c r="R8362"/>
      <c r="S8362"/>
      <c r="T8362"/>
      <c r="U8362"/>
      <c r="V8362" s="2"/>
    </row>
    <row r="8363" spans="2:22" x14ac:dyDescent="0.2">
      <c r="B8363" s="2"/>
      <c r="C8363" s="2"/>
      <c r="D8363" s="2"/>
      <c r="E8363" s="2"/>
      <c r="F8363" s="2"/>
      <c r="G8363" s="3"/>
      <c r="H8363" s="3"/>
      <c r="I8363" s="2"/>
      <c r="J8363"/>
      <c r="K8363"/>
      <c r="L8363"/>
      <c r="M8363"/>
      <c r="N8363"/>
      <c r="O8363"/>
      <c r="P8363"/>
      <c r="Q8363"/>
      <c r="R8363"/>
      <c r="S8363"/>
      <c r="T8363"/>
      <c r="U8363"/>
      <c r="V8363" s="2"/>
    </row>
    <row r="8364" spans="2:22" x14ac:dyDescent="0.2">
      <c r="B8364" s="2"/>
      <c r="C8364" s="2"/>
      <c r="D8364" s="2"/>
      <c r="E8364" s="2"/>
      <c r="F8364" s="2"/>
      <c r="G8364" s="3"/>
      <c r="H8364" s="3"/>
      <c r="I8364" s="2"/>
      <c r="J8364"/>
      <c r="K8364"/>
      <c r="L8364"/>
      <c r="M8364"/>
      <c r="N8364"/>
      <c r="O8364"/>
      <c r="P8364"/>
      <c r="Q8364"/>
      <c r="R8364"/>
      <c r="S8364"/>
      <c r="T8364"/>
      <c r="U8364"/>
      <c r="V8364" s="2"/>
    </row>
    <row r="8365" spans="2:22" x14ac:dyDescent="0.2">
      <c r="B8365" s="2"/>
      <c r="C8365" s="2"/>
      <c r="D8365" s="2"/>
      <c r="E8365" s="2"/>
      <c r="F8365" s="2"/>
      <c r="G8365" s="3"/>
      <c r="H8365" s="3"/>
      <c r="I8365" s="2"/>
      <c r="J8365"/>
      <c r="K8365"/>
      <c r="L8365"/>
      <c r="M8365"/>
      <c r="N8365"/>
      <c r="O8365"/>
      <c r="P8365"/>
      <c r="Q8365"/>
      <c r="R8365"/>
      <c r="S8365"/>
      <c r="T8365"/>
      <c r="U8365"/>
      <c r="V8365" s="2"/>
    </row>
    <row r="8366" spans="2:22" x14ac:dyDescent="0.2">
      <c r="B8366" s="2"/>
      <c r="C8366" s="2"/>
      <c r="D8366" s="2"/>
      <c r="E8366" s="2"/>
      <c r="F8366" s="2"/>
      <c r="G8366" s="3"/>
      <c r="H8366" s="3"/>
      <c r="I8366" s="2"/>
      <c r="J8366"/>
      <c r="K8366"/>
      <c r="L8366"/>
      <c r="M8366"/>
      <c r="N8366"/>
      <c r="O8366"/>
      <c r="P8366"/>
      <c r="Q8366"/>
      <c r="R8366"/>
      <c r="S8366"/>
      <c r="T8366"/>
      <c r="U8366"/>
      <c r="V8366" s="2"/>
    </row>
    <row r="8367" spans="2:22" x14ac:dyDescent="0.2">
      <c r="B8367" s="2"/>
      <c r="C8367" s="2"/>
      <c r="D8367" s="2"/>
      <c r="E8367" s="2"/>
      <c r="F8367" s="2"/>
      <c r="G8367" s="3"/>
      <c r="H8367" s="3"/>
      <c r="I8367" s="2"/>
      <c r="J8367"/>
      <c r="K8367"/>
      <c r="L8367"/>
      <c r="M8367"/>
      <c r="N8367"/>
      <c r="O8367"/>
      <c r="P8367"/>
      <c r="Q8367"/>
      <c r="R8367"/>
      <c r="S8367"/>
      <c r="T8367"/>
      <c r="U8367"/>
      <c r="V8367" s="2"/>
    </row>
    <row r="8368" spans="2:22" x14ac:dyDescent="0.2">
      <c r="B8368" s="2"/>
      <c r="C8368" s="2"/>
      <c r="D8368" s="2"/>
      <c r="E8368" s="2"/>
      <c r="F8368" s="2"/>
      <c r="G8368" s="3"/>
      <c r="H8368" s="3"/>
      <c r="I8368" s="2"/>
      <c r="J8368"/>
      <c r="K8368"/>
      <c r="L8368"/>
      <c r="M8368"/>
      <c r="N8368"/>
      <c r="O8368"/>
      <c r="P8368"/>
      <c r="Q8368"/>
      <c r="R8368"/>
      <c r="S8368"/>
      <c r="T8368"/>
      <c r="U8368"/>
      <c r="V8368" s="2"/>
    </row>
    <row r="8369" spans="2:22" x14ac:dyDescent="0.2">
      <c r="B8369" s="2"/>
      <c r="C8369" s="2"/>
      <c r="D8369" s="2"/>
      <c r="E8369" s="2"/>
      <c r="F8369" s="2"/>
      <c r="G8369" s="3"/>
      <c r="H8369" s="3"/>
      <c r="I8369" s="2"/>
      <c r="J8369"/>
      <c r="K8369"/>
      <c r="L8369"/>
      <c r="M8369"/>
      <c r="N8369"/>
      <c r="O8369"/>
      <c r="P8369"/>
      <c r="Q8369"/>
      <c r="R8369"/>
      <c r="S8369"/>
      <c r="T8369"/>
      <c r="U8369"/>
      <c r="V8369" s="2"/>
    </row>
    <row r="8370" spans="2:22" x14ac:dyDescent="0.2">
      <c r="B8370" s="2"/>
      <c r="C8370" s="2"/>
      <c r="D8370" s="2"/>
      <c r="E8370" s="2"/>
      <c r="F8370" s="2"/>
      <c r="G8370" s="3"/>
      <c r="H8370" s="3"/>
      <c r="I8370" s="2"/>
      <c r="J8370"/>
      <c r="K8370"/>
      <c r="L8370"/>
      <c r="M8370"/>
      <c r="N8370"/>
      <c r="O8370"/>
      <c r="P8370"/>
      <c r="Q8370"/>
      <c r="R8370"/>
      <c r="S8370"/>
      <c r="T8370"/>
      <c r="U8370"/>
      <c r="V8370" s="2"/>
    </row>
    <row r="8371" spans="2:22" x14ac:dyDescent="0.2">
      <c r="B8371" s="2"/>
      <c r="C8371" s="2"/>
      <c r="D8371" s="2"/>
      <c r="E8371" s="2"/>
      <c r="F8371" s="2"/>
      <c r="G8371" s="3"/>
      <c r="H8371" s="3"/>
      <c r="I8371" s="2"/>
      <c r="J8371"/>
      <c r="K8371"/>
      <c r="L8371"/>
      <c r="M8371"/>
      <c r="N8371"/>
      <c r="O8371"/>
      <c r="P8371"/>
      <c r="Q8371"/>
      <c r="R8371"/>
      <c r="S8371"/>
      <c r="T8371"/>
      <c r="U8371"/>
      <c r="V8371" s="2"/>
    </row>
    <row r="8372" spans="2:22" x14ac:dyDescent="0.2">
      <c r="B8372" s="2"/>
      <c r="C8372" s="2"/>
      <c r="D8372" s="2"/>
      <c r="E8372" s="2"/>
      <c r="F8372" s="2"/>
      <c r="G8372" s="3"/>
      <c r="H8372" s="3"/>
      <c r="I8372" s="2"/>
      <c r="J8372"/>
      <c r="K8372"/>
      <c r="L8372"/>
      <c r="M8372"/>
      <c r="N8372"/>
      <c r="O8372"/>
      <c r="P8372"/>
      <c r="Q8372"/>
      <c r="R8372"/>
      <c r="S8372"/>
      <c r="T8372"/>
      <c r="U8372"/>
      <c r="V8372" s="2"/>
    </row>
    <row r="8373" spans="2:22" x14ac:dyDescent="0.2">
      <c r="B8373" s="2"/>
      <c r="C8373" s="2"/>
      <c r="D8373" s="2"/>
      <c r="E8373" s="2"/>
      <c r="F8373" s="2"/>
      <c r="G8373" s="3"/>
      <c r="H8373" s="3"/>
      <c r="I8373" s="2"/>
      <c r="J8373"/>
      <c r="K8373"/>
      <c r="L8373"/>
      <c r="M8373"/>
      <c r="N8373"/>
      <c r="O8373"/>
      <c r="P8373"/>
      <c r="Q8373"/>
      <c r="R8373"/>
      <c r="S8373"/>
      <c r="T8373"/>
      <c r="U8373"/>
      <c r="V8373" s="2"/>
    </row>
    <row r="8374" spans="2:22" x14ac:dyDescent="0.2">
      <c r="B8374" s="2"/>
      <c r="C8374" s="2"/>
      <c r="D8374" s="2"/>
      <c r="E8374" s="2"/>
      <c r="F8374" s="2"/>
      <c r="G8374" s="3"/>
      <c r="H8374" s="3"/>
      <c r="I8374" s="2"/>
      <c r="J8374"/>
      <c r="K8374"/>
      <c r="L8374"/>
      <c r="M8374"/>
      <c r="N8374"/>
      <c r="O8374"/>
      <c r="P8374"/>
      <c r="Q8374"/>
      <c r="R8374"/>
      <c r="S8374"/>
      <c r="T8374"/>
      <c r="U8374"/>
      <c r="V8374" s="2"/>
    </row>
    <row r="8375" spans="2:22" x14ac:dyDescent="0.2">
      <c r="B8375" s="2"/>
      <c r="C8375" s="2"/>
      <c r="D8375" s="2"/>
      <c r="E8375" s="2"/>
      <c r="F8375" s="2"/>
      <c r="G8375" s="3"/>
      <c r="H8375" s="3"/>
      <c r="I8375" s="2"/>
      <c r="J8375"/>
      <c r="K8375"/>
      <c r="L8375"/>
      <c r="M8375"/>
      <c r="N8375"/>
      <c r="O8375"/>
      <c r="P8375"/>
      <c r="Q8375"/>
      <c r="R8375"/>
      <c r="S8375"/>
      <c r="T8375"/>
      <c r="U8375"/>
      <c r="V8375" s="2"/>
    </row>
    <row r="8376" spans="2:22" x14ac:dyDescent="0.2">
      <c r="B8376" s="2"/>
      <c r="C8376" s="2"/>
      <c r="D8376" s="2"/>
      <c r="E8376" s="2"/>
      <c r="F8376" s="2"/>
      <c r="G8376" s="3"/>
      <c r="H8376" s="3"/>
      <c r="I8376" s="2"/>
      <c r="J8376"/>
      <c r="K8376"/>
      <c r="L8376"/>
      <c r="M8376"/>
      <c r="N8376"/>
      <c r="O8376"/>
      <c r="P8376"/>
      <c r="Q8376"/>
      <c r="R8376"/>
      <c r="S8376"/>
      <c r="T8376"/>
      <c r="U8376"/>
      <c r="V8376" s="2"/>
    </row>
    <row r="8377" spans="2:22" x14ac:dyDescent="0.2">
      <c r="B8377" s="2"/>
      <c r="C8377" s="2"/>
      <c r="D8377" s="2"/>
      <c r="E8377" s="2"/>
      <c r="F8377" s="2"/>
      <c r="G8377" s="3"/>
      <c r="H8377" s="3"/>
      <c r="I8377" s="2"/>
      <c r="J8377"/>
      <c r="K8377"/>
      <c r="L8377"/>
      <c r="M8377"/>
      <c r="N8377"/>
      <c r="O8377"/>
      <c r="P8377"/>
      <c r="Q8377"/>
      <c r="R8377"/>
      <c r="S8377"/>
      <c r="T8377"/>
      <c r="U8377"/>
      <c r="V8377" s="2"/>
    </row>
    <row r="8378" spans="2:22" x14ac:dyDescent="0.2">
      <c r="B8378" s="2"/>
      <c r="C8378" s="2"/>
      <c r="D8378" s="2"/>
      <c r="E8378" s="2"/>
      <c r="F8378" s="2"/>
      <c r="G8378" s="3"/>
      <c r="H8378" s="3"/>
      <c r="I8378" s="2"/>
      <c r="J8378"/>
      <c r="K8378"/>
      <c r="L8378"/>
      <c r="M8378"/>
      <c r="N8378"/>
      <c r="O8378"/>
      <c r="P8378"/>
      <c r="Q8378"/>
      <c r="R8378"/>
      <c r="S8378"/>
      <c r="T8378"/>
      <c r="U8378"/>
      <c r="V8378" s="2"/>
    </row>
    <row r="8379" spans="2:22" x14ac:dyDescent="0.2">
      <c r="B8379" s="2"/>
      <c r="C8379" s="2"/>
      <c r="D8379" s="2"/>
      <c r="E8379" s="2"/>
      <c r="F8379" s="2"/>
      <c r="G8379" s="3"/>
      <c r="H8379" s="3"/>
      <c r="I8379" s="2"/>
      <c r="J8379"/>
      <c r="K8379"/>
      <c r="L8379"/>
      <c r="M8379"/>
      <c r="N8379"/>
      <c r="O8379"/>
      <c r="P8379"/>
      <c r="Q8379"/>
      <c r="R8379"/>
      <c r="S8379"/>
      <c r="T8379"/>
      <c r="U8379"/>
      <c r="V8379" s="2"/>
    </row>
    <row r="8380" spans="2:22" x14ac:dyDescent="0.2">
      <c r="B8380" s="2"/>
      <c r="C8380" s="2"/>
      <c r="D8380" s="2"/>
      <c r="E8380" s="2"/>
      <c r="F8380" s="2"/>
      <c r="G8380" s="3"/>
      <c r="H8380" s="3"/>
      <c r="I8380" s="2"/>
      <c r="J8380"/>
      <c r="K8380"/>
      <c r="L8380"/>
      <c r="M8380"/>
      <c r="N8380"/>
      <c r="O8380"/>
      <c r="P8380"/>
      <c r="Q8380"/>
      <c r="R8380"/>
      <c r="S8380"/>
      <c r="T8380"/>
      <c r="U8380"/>
      <c r="V8380" s="2"/>
    </row>
    <row r="8381" spans="2:22" x14ac:dyDescent="0.2">
      <c r="B8381" s="2"/>
      <c r="C8381" s="2"/>
      <c r="D8381" s="2"/>
      <c r="E8381" s="2"/>
      <c r="F8381" s="2"/>
      <c r="G8381" s="3"/>
      <c r="H8381" s="3"/>
      <c r="I8381" s="2"/>
      <c r="J8381"/>
      <c r="K8381"/>
      <c r="L8381"/>
      <c r="M8381"/>
      <c r="N8381"/>
      <c r="O8381"/>
      <c r="P8381"/>
      <c r="Q8381"/>
      <c r="R8381"/>
      <c r="S8381"/>
      <c r="T8381"/>
      <c r="U8381"/>
      <c r="V8381" s="2"/>
    </row>
    <row r="8382" spans="2:22" x14ac:dyDescent="0.2">
      <c r="B8382" s="2"/>
      <c r="C8382" s="2"/>
      <c r="D8382" s="2"/>
      <c r="E8382" s="2"/>
      <c r="F8382" s="2"/>
      <c r="G8382" s="3"/>
      <c r="H8382" s="3"/>
      <c r="I8382" s="2"/>
      <c r="J8382"/>
      <c r="K8382"/>
      <c r="L8382"/>
      <c r="M8382"/>
      <c r="N8382"/>
      <c r="O8382"/>
      <c r="P8382"/>
      <c r="Q8382"/>
      <c r="R8382"/>
      <c r="S8382"/>
      <c r="T8382"/>
      <c r="U8382"/>
      <c r="V8382" s="2"/>
    </row>
    <row r="8383" spans="2:22" x14ac:dyDescent="0.2">
      <c r="B8383" s="2"/>
      <c r="C8383" s="2"/>
      <c r="D8383" s="2"/>
      <c r="E8383" s="2"/>
      <c r="F8383" s="2"/>
      <c r="G8383" s="3"/>
      <c r="H8383" s="3"/>
      <c r="I8383" s="2"/>
      <c r="J8383"/>
      <c r="K8383"/>
      <c r="L8383"/>
      <c r="M8383"/>
      <c r="N8383"/>
      <c r="O8383"/>
      <c r="P8383"/>
      <c r="Q8383"/>
      <c r="R8383"/>
      <c r="S8383"/>
      <c r="T8383"/>
      <c r="U8383"/>
      <c r="V8383" s="2"/>
    </row>
    <row r="8384" spans="2:22" x14ac:dyDescent="0.2">
      <c r="B8384" s="2"/>
      <c r="C8384" s="2"/>
      <c r="D8384" s="2"/>
      <c r="E8384" s="2"/>
      <c r="F8384" s="2"/>
      <c r="G8384" s="3"/>
      <c r="H8384" s="3"/>
      <c r="I8384" s="2"/>
      <c r="J8384"/>
      <c r="K8384"/>
      <c r="L8384"/>
      <c r="M8384"/>
      <c r="N8384"/>
      <c r="O8384"/>
      <c r="P8384"/>
      <c r="Q8384"/>
      <c r="R8384"/>
      <c r="S8384"/>
      <c r="T8384"/>
      <c r="U8384"/>
      <c r="V8384" s="2"/>
    </row>
    <row r="8385" spans="2:22" x14ac:dyDescent="0.2">
      <c r="B8385" s="2"/>
      <c r="C8385" s="2"/>
      <c r="D8385" s="2"/>
      <c r="E8385" s="2"/>
      <c r="F8385" s="2"/>
      <c r="G8385" s="3"/>
      <c r="H8385" s="3"/>
      <c r="I8385" s="2"/>
      <c r="J8385"/>
      <c r="K8385"/>
      <c r="L8385"/>
      <c r="M8385"/>
      <c r="N8385"/>
      <c r="O8385"/>
      <c r="P8385"/>
      <c r="Q8385"/>
      <c r="R8385"/>
      <c r="S8385"/>
      <c r="T8385"/>
      <c r="U8385"/>
      <c r="V8385" s="2"/>
    </row>
    <row r="8386" spans="2:22" x14ac:dyDescent="0.2">
      <c r="B8386" s="2"/>
      <c r="C8386" s="2"/>
      <c r="D8386" s="2"/>
      <c r="E8386" s="2"/>
      <c r="F8386" s="2"/>
      <c r="G8386" s="3"/>
      <c r="H8386" s="3"/>
      <c r="I8386" s="2"/>
      <c r="J8386"/>
      <c r="K8386"/>
      <c r="L8386"/>
      <c r="M8386"/>
      <c r="N8386"/>
      <c r="O8386"/>
      <c r="P8386"/>
      <c r="Q8386"/>
      <c r="R8386"/>
      <c r="S8386"/>
      <c r="T8386"/>
      <c r="U8386"/>
      <c r="V8386" s="2"/>
    </row>
    <row r="8387" spans="2:22" x14ac:dyDescent="0.2">
      <c r="B8387" s="2"/>
      <c r="C8387" s="2"/>
      <c r="D8387" s="2"/>
      <c r="E8387" s="2"/>
      <c r="F8387" s="2"/>
      <c r="G8387" s="3"/>
      <c r="H8387" s="3"/>
      <c r="I8387" s="2"/>
      <c r="J8387"/>
      <c r="K8387"/>
      <c r="L8387"/>
      <c r="M8387"/>
      <c r="N8387"/>
      <c r="O8387"/>
      <c r="P8387"/>
      <c r="Q8387"/>
      <c r="R8387"/>
      <c r="S8387"/>
      <c r="T8387"/>
      <c r="U8387"/>
      <c r="V8387" s="2"/>
    </row>
    <row r="8388" spans="2:22" x14ac:dyDescent="0.2">
      <c r="B8388" s="2"/>
      <c r="C8388" s="2"/>
      <c r="D8388" s="2"/>
      <c r="E8388" s="2"/>
      <c r="F8388" s="2"/>
      <c r="G8388" s="3"/>
      <c r="H8388" s="3"/>
      <c r="I8388" s="2"/>
      <c r="J8388"/>
      <c r="K8388"/>
      <c r="L8388"/>
      <c r="M8388"/>
      <c r="N8388"/>
      <c r="O8388"/>
      <c r="P8388"/>
      <c r="Q8388"/>
      <c r="R8388"/>
      <c r="S8388"/>
      <c r="T8388"/>
      <c r="U8388"/>
      <c r="V8388" s="2"/>
    </row>
    <row r="8389" spans="2:22" x14ac:dyDescent="0.2">
      <c r="B8389" s="2"/>
      <c r="C8389" s="2"/>
      <c r="D8389" s="2"/>
      <c r="E8389" s="2"/>
      <c r="F8389" s="2"/>
      <c r="G8389" s="3"/>
      <c r="H8389" s="3"/>
      <c r="I8389" s="2"/>
      <c r="J8389"/>
      <c r="K8389"/>
      <c r="L8389"/>
      <c r="M8389"/>
      <c r="N8389"/>
      <c r="O8389"/>
      <c r="P8389"/>
      <c r="Q8389"/>
      <c r="R8389"/>
      <c r="S8389"/>
      <c r="T8389"/>
      <c r="U8389"/>
      <c r="V8389" s="2"/>
    </row>
    <row r="8390" spans="2:22" x14ac:dyDescent="0.2">
      <c r="B8390" s="2"/>
      <c r="C8390" s="2"/>
      <c r="D8390" s="2"/>
      <c r="E8390" s="2"/>
      <c r="F8390" s="2"/>
      <c r="G8390" s="3"/>
      <c r="H8390" s="3"/>
      <c r="I8390" s="2"/>
      <c r="J8390"/>
      <c r="K8390"/>
      <c r="L8390"/>
      <c r="M8390"/>
      <c r="N8390"/>
      <c r="O8390"/>
      <c r="P8390"/>
      <c r="Q8390"/>
      <c r="R8390"/>
      <c r="S8390"/>
      <c r="T8390"/>
      <c r="U8390"/>
      <c r="V8390" s="2"/>
    </row>
    <row r="8391" spans="2:22" x14ac:dyDescent="0.2">
      <c r="B8391" s="2"/>
      <c r="C8391" s="2"/>
      <c r="D8391" s="2"/>
      <c r="E8391" s="2"/>
      <c r="F8391" s="2"/>
      <c r="G8391" s="3"/>
      <c r="H8391" s="3"/>
      <c r="I8391" s="2"/>
      <c r="J8391"/>
      <c r="K8391"/>
      <c r="L8391"/>
      <c r="M8391"/>
      <c r="N8391"/>
      <c r="O8391"/>
      <c r="P8391"/>
      <c r="Q8391"/>
      <c r="R8391"/>
      <c r="S8391"/>
      <c r="T8391"/>
      <c r="U8391"/>
      <c r="V8391" s="2"/>
    </row>
    <row r="8392" spans="2:22" x14ac:dyDescent="0.2">
      <c r="B8392" s="2"/>
      <c r="C8392" s="2"/>
      <c r="D8392" s="2"/>
      <c r="E8392" s="2"/>
      <c r="F8392" s="2"/>
      <c r="G8392" s="3"/>
      <c r="H8392" s="3"/>
      <c r="I8392" s="2"/>
      <c r="J8392"/>
      <c r="K8392"/>
      <c r="L8392"/>
      <c r="M8392"/>
      <c r="N8392"/>
      <c r="O8392"/>
      <c r="P8392"/>
      <c r="Q8392"/>
      <c r="R8392"/>
      <c r="S8392"/>
      <c r="T8392"/>
      <c r="U8392"/>
      <c r="V8392" s="2"/>
    </row>
    <row r="8393" spans="2:22" x14ac:dyDescent="0.2">
      <c r="B8393" s="2"/>
      <c r="C8393" s="2"/>
      <c r="D8393" s="2"/>
      <c r="E8393" s="2"/>
      <c r="F8393" s="2"/>
      <c r="G8393" s="3"/>
      <c r="H8393" s="3"/>
      <c r="I8393" s="2"/>
      <c r="J8393"/>
      <c r="K8393"/>
      <c r="L8393"/>
      <c r="M8393"/>
      <c r="N8393"/>
      <c r="O8393"/>
      <c r="P8393"/>
      <c r="Q8393"/>
      <c r="R8393"/>
      <c r="S8393"/>
      <c r="T8393"/>
      <c r="U8393"/>
      <c r="V8393" s="2"/>
    </row>
    <row r="8394" spans="2:22" x14ac:dyDescent="0.2">
      <c r="B8394" s="2"/>
      <c r="C8394" s="2"/>
      <c r="D8394" s="2"/>
      <c r="E8394" s="2"/>
      <c r="F8394" s="2"/>
      <c r="G8394" s="3"/>
      <c r="H8394" s="3"/>
      <c r="I8394" s="2"/>
      <c r="J8394"/>
      <c r="K8394"/>
      <c r="L8394"/>
      <c r="M8394"/>
      <c r="N8394"/>
      <c r="O8394"/>
      <c r="P8394"/>
      <c r="Q8394"/>
      <c r="R8394"/>
      <c r="S8394"/>
      <c r="T8394"/>
      <c r="U8394"/>
      <c r="V8394" s="2"/>
    </row>
    <row r="8395" spans="2:22" x14ac:dyDescent="0.2">
      <c r="B8395" s="2"/>
      <c r="C8395" s="2"/>
      <c r="D8395" s="2"/>
      <c r="E8395" s="2"/>
      <c r="F8395" s="2"/>
      <c r="G8395" s="3"/>
      <c r="H8395" s="3"/>
      <c r="I8395" s="2"/>
      <c r="J8395"/>
      <c r="K8395"/>
      <c r="L8395"/>
      <c r="M8395"/>
      <c r="N8395"/>
      <c r="O8395"/>
      <c r="P8395"/>
      <c r="Q8395"/>
      <c r="R8395"/>
      <c r="S8395"/>
      <c r="T8395"/>
      <c r="U8395"/>
      <c r="V8395" s="2"/>
    </row>
    <row r="8396" spans="2:22" x14ac:dyDescent="0.2">
      <c r="B8396" s="2"/>
      <c r="C8396" s="2"/>
      <c r="D8396" s="2"/>
      <c r="E8396" s="2"/>
      <c r="F8396" s="2"/>
      <c r="G8396" s="3"/>
      <c r="H8396" s="3"/>
      <c r="I8396" s="2"/>
      <c r="J8396"/>
      <c r="K8396"/>
      <c r="L8396"/>
      <c r="M8396"/>
      <c r="N8396"/>
      <c r="O8396"/>
      <c r="P8396"/>
      <c r="Q8396"/>
      <c r="R8396"/>
      <c r="S8396"/>
      <c r="T8396"/>
      <c r="U8396"/>
      <c r="V8396" s="2"/>
    </row>
    <row r="8397" spans="2:22" x14ac:dyDescent="0.2">
      <c r="B8397" s="2"/>
      <c r="C8397" s="2"/>
      <c r="D8397" s="2"/>
      <c r="E8397" s="2"/>
      <c r="F8397" s="2"/>
      <c r="G8397" s="3"/>
      <c r="H8397" s="3"/>
      <c r="I8397" s="2"/>
      <c r="J8397"/>
      <c r="K8397"/>
      <c r="L8397"/>
      <c r="M8397"/>
      <c r="N8397"/>
      <c r="O8397"/>
      <c r="P8397"/>
      <c r="Q8397"/>
      <c r="R8397"/>
      <c r="S8397"/>
      <c r="T8397"/>
      <c r="U8397"/>
      <c r="V8397" s="2"/>
    </row>
    <row r="8398" spans="2:22" x14ac:dyDescent="0.2">
      <c r="B8398" s="2"/>
      <c r="C8398" s="2"/>
      <c r="D8398" s="2"/>
      <c r="E8398" s="2"/>
      <c r="F8398" s="2"/>
      <c r="G8398" s="3"/>
      <c r="H8398" s="3"/>
      <c r="I8398" s="2"/>
      <c r="J8398"/>
      <c r="K8398"/>
      <c r="L8398"/>
      <c r="M8398"/>
      <c r="N8398"/>
      <c r="O8398"/>
      <c r="P8398"/>
      <c r="Q8398"/>
      <c r="R8398"/>
      <c r="S8398"/>
      <c r="T8398"/>
      <c r="U8398"/>
      <c r="V8398" s="2"/>
    </row>
    <row r="8399" spans="2:22" x14ac:dyDescent="0.2">
      <c r="B8399" s="2"/>
      <c r="C8399" s="2"/>
      <c r="D8399" s="2"/>
      <c r="E8399" s="2"/>
      <c r="F8399" s="2"/>
      <c r="G8399" s="3"/>
      <c r="H8399" s="3"/>
      <c r="I8399" s="2"/>
      <c r="J8399"/>
      <c r="K8399"/>
      <c r="L8399"/>
      <c r="M8399"/>
      <c r="N8399"/>
      <c r="O8399"/>
      <c r="P8399"/>
      <c r="Q8399"/>
      <c r="R8399"/>
      <c r="S8399"/>
      <c r="T8399"/>
      <c r="U8399"/>
      <c r="V8399" s="2"/>
    </row>
    <row r="8400" spans="2:22" x14ac:dyDescent="0.2">
      <c r="B8400" s="2"/>
      <c r="C8400" s="2"/>
      <c r="D8400" s="2"/>
      <c r="E8400" s="2"/>
      <c r="F8400" s="2"/>
      <c r="G8400" s="3"/>
      <c r="H8400" s="3"/>
      <c r="I8400" s="2"/>
      <c r="J8400"/>
      <c r="K8400"/>
      <c r="L8400"/>
      <c r="M8400"/>
      <c r="N8400"/>
      <c r="O8400"/>
      <c r="P8400"/>
      <c r="Q8400"/>
      <c r="R8400"/>
      <c r="S8400"/>
      <c r="T8400"/>
      <c r="U8400"/>
      <c r="V8400" s="2"/>
    </row>
    <row r="8401" spans="2:22" x14ac:dyDescent="0.2">
      <c r="B8401" s="2"/>
      <c r="C8401" s="2"/>
      <c r="D8401" s="2"/>
      <c r="E8401" s="2"/>
      <c r="F8401" s="2"/>
      <c r="G8401" s="3"/>
      <c r="H8401" s="3"/>
      <c r="I8401" s="2"/>
      <c r="J8401"/>
      <c r="K8401"/>
      <c r="L8401"/>
      <c r="M8401"/>
      <c r="N8401"/>
      <c r="O8401"/>
      <c r="P8401"/>
      <c r="Q8401"/>
      <c r="R8401"/>
      <c r="S8401"/>
      <c r="T8401"/>
      <c r="U8401"/>
      <c r="V8401" s="2"/>
    </row>
    <row r="8402" spans="2:22" x14ac:dyDescent="0.2">
      <c r="B8402" s="2"/>
      <c r="C8402" s="2"/>
      <c r="D8402" s="2"/>
      <c r="E8402" s="2"/>
      <c r="F8402" s="2"/>
      <c r="G8402" s="3"/>
      <c r="H8402" s="3"/>
      <c r="I8402" s="2"/>
      <c r="J8402"/>
      <c r="K8402"/>
      <c r="L8402"/>
      <c r="M8402"/>
      <c r="N8402"/>
      <c r="O8402"/>
      <c r="P8402"/>
      <c r="Q8402"/>
      <c r="R8402"/>
      <c r="S8402"/>
      <c r="T8402"/>
      <c r="U8402"/>
      <c r="V8402" s="2"/>
    </row>
    <row r="8403" spans="2:22" x14ac:dyDescent="0.2">
      <c r="B8403" s="2"/>
      <c r="C8403" s="2"/>
      <c r="D8403" s="2"/>
      <c r="E8403" s="2"/>
      <c r="F8403" s="2"/>
      <c r="G8403" s="3"/>
      <c r="H8403" s="3"/>
      <c r="I8403" s="2"/>
      <c r="J8403"/>
      <c r="K8403"/>
      <c r="L8403"/>
      <c r="M8403"/>
      <c r="N8403"/>
      <c r="O8403"/>
      <c r="P8403"/>
      <c r="Q8403"/>
      <c r="R8403"/>
      <c r="S8403"/>
      <c r="T8403"/>
      <c r="U8403"/>
      <c r="V8403" s="2"/>
    </row>
    <row r="8404" spans="2:22" x14ac:dyDescent="0.2">
      <c r="B8404" s="2"/>
      <c r="C8404" s="2"/>
      <c r="D8404" s="2"/>
      <c r="E8404" s="2"/>
      <c r="F8404" s="2"/>
      <c r="G8404" s="3"/>
      <c r="H8404" s="3"/>
      <c r="I8404" s="2"/>
      <c r="J8404"/>
      <c r="K8404"/>
      <c r="L8404"/>
      <c r="M8404"/>
      <c r="N8404"/>
      <c r="O8404"/>
      <c r="P8404"/>
      <c r="Q8404"/>
      <c r="R8404"/>
      <c r="S8404"/>
      <c r="T8404"/>
      <c r="U8404"/>
      <c r="V8404" s="2"/>
    </row>
    <row r="8405" spans="2:22" x14ac:dyDescent="0.2">
      <c r="B8405" s="2"/>
      <c r="C8405" s="2"/>
      <c r="D8405" s="2"/>
      <c r="E8405" s="2"/>
      <c r="F8405" s="2"/>
      <c r="G8405" s="3"/>
      <c r="H8405" s="3"/>
      <c r="I8405" s="2"/>
      <c r="J8405"/>
      <c r="K8405"/>
      <c r="L8405"/>
      <c r="M8405"/>
      <c r="N8405"/>
      <c r="O8405"/>
      <c r="P8405"/>
      <c r="Q8405"/>
      <c r="R8405"/>
      <c r="S8405"/>
      <c r="T8405"/>
      <c r="U8405"/>
      <c r="V8405" s="2"/>
    </row>
    <row r="8406" spans="2:22" x14ac:dyDescent="0.2">
      <c r="B8406" s="2"/>
      <c r="C8406" s="2"/>
      <c r="D8406" s="2"/>
      <c r="E8406" s="2"/>
      <c r="F8406" s="2"/>
      <c r="G8406" s="3"/>
      <c r="H8406" s="3"/>
      <c r="I8406" s="2"/>
      <c r="J8406"/>
      <c r="K8406"/>
      <c r="L8406"/>
      <c r="M8406"/>
      <c r="N8406"/>
      <c r="O8406"/>
      <c r="P8406"/>
      <c r="Q8406"/>
      <c r="R8406"/>
      <c r="S8406"/>
      <c r="T8406"/>
      <c r="U8406"/>
      <c r="V8406" s="2"/>
    </row>
    <row r="8407" spans="2:22" x14ac:dyDescent="0.2">
      <c r="B8407" s="2"/>
      <c r="C8407" s="2"/>
      <c r="D8407" s="2"/>
      <c r="E8407" s="2"/>
      <c r="F8407" s="2"/>
      <c r="G8407" s="3"/>
      <c r="H8407" s="3"/>
      <c r="I8407" s="2"/>
      <c r="J8407"/>
      <c r="K8407"/>
      <c r="L8407"/>
      <c r="M8407"/>
      <c r="N8407"/>
      <c r="O8407"/>
      <c r="P8407"/>
      <c r="Q8407"/>
      <c r="R8407"/>
      <c r="S8407"/>
      <c r="T8407"/>
      <c r="U8407"/>
      <c r="V8407" s="2"/>
    </row>
    <row r="8408" spans="2:22" x14ac:dyDescent="0.2">
      <c r="B8408" s="2"/>
      <c r="C8408" s="2"/>
      <c r="D8408" s="2"/>
      <c r="E8408" s="2"/>
      <c r="F8408" s="2"/>
      <c r="G8408" s="3"/>
      <c r="H8408" s="3"/>
      <c r="I8408" s="2"/>
      <c r="J8408"/>
      <c r="K8408"/>
      <c r="L8408"/>
      <c r="M8408"/>
      <c r="N8408"/>
      <c r="O8408"/>
      <c r="P8408"/>
      <c r="Q8408"/>
      <c r="R8408"/>
      <c r="S8408"/>
      <c r="T8408"/>
      <c r="U8408"/>
      <c r="V8408" s="2"/>
    </row>
    <row r="8409" spans="2:22" x14ac:dyDescent="0.2">
      <c r="B8409" s="2"/>
      <c r="C8409" s="2"/>
      <c r="D8409" s="2"/>
      <c r="E8409" s="2"/>
      <c r="F8409" s="2"/>
      <c r="G8409" s="3"/>
      <c r="H8409" s="3"/>
      <c r="I8409" s="2"/>
      <c r="J8409"/>
      <c r="K8409"/>
      <c r="L8409"/>
      <c r="M8409"/>
      <c r="N8409"/>
      <c r="O8409"/>
      <c r="P8409"/>
      <c r="Q8409"/>
      <c r="R8409"/>
      <c r="S8409"/>
      <c r="T8409"/>
      <c r="U8409"/>
      <c r="V8409" s="2"/>
    </row>
    <row r="8410" spans="2:22" x14ac:dyDescent="0.2">
      <c r="B8410" s="2"/>
      <c r="C8410" s="2"/>
      <c r="D8410" s="2"/>
      <c r="E8410" s="2"/>
      <c r="F8410" s="2"/>
      <c r="G8410" s="3"/>
      <c r="H8410" s="3"/>
      <c r="I8410" s="2"/>
      <c r="J8410"/>
      <c r="K8410"/>
      <c r="L8410"/>
      <c r="M8410"/>
      <c r="N8410"/>
      <c r="O8410"/>
      <c r="P8410"/>
      <c r="Q8410"/>
      <c r="R8410"/>
      <c r="S8410"/>
      <c r="T8410"/>
      <c r="U8410"/>
      <c r="V8410" s="2"/>
    </row>
    <row r="8411" spans="2:22" x14ac:dyDescent="0.2">
      <c r="B8411" s="2"/>
      <c r="C8411" s="2"/>
      <c r="D8411" s="2"/>
      <c r="E8411" s="2"/>
      <c r="F8411" s="2"/>
      <c r="G8411" s="3"/>
      <c r="H8411" s="3"/>
      <c r="I8411" s="2"/>
      <c r="J8411"/>
      <c r="K8411"/>
      <c r="L8411"/>
      <c r="M8411"/>
      <c r="N8411"/>
      <c r="O8411"/>
      <c r="P8411"/>
      <c r="Q8411"/>
      <c r="R8411"/>
      <c r="S8411"/>
      <c r="T8411"/>
      <c r="U8411"/>
      <c r="V8411" s="2"/>
    </row>
    <row r="8412" spans="2:22" x14ac:dyDescent="0.2">
      <c r="B8412" s="2"/>
      <c r="C8412" s="2"/>
      <c r="D8412" s="2"/>
      <c r="E8412" s="2"/>
      <c r="F8412" s="2"/>
      <c r="G8412" s="3"/>
      <c r="H8412" s="3"/>
      <c r="I8412" s="2"/>
      <c r="J8412"/>
      <c r="K8412"/>
      <c r="L8412"/>
      <c r="M8412"/>
      <c r="N8412"/>
      <c r="O8412"/>
      <c r="P8412"/>
      <c r="Q8412"/>
      <c r="R8412"/>
      <c r="S8412"/>
      <c r="T8412"/>
      <c r="U8412"/>
      <c r="V8412" s="2"/>
    </row>
    <row r="8413" spans="2:22" x14ac:dyDescent="0.2">
      <c r="B8413" s="2"/>
      <c r="C8413" s="2"/>
      <c r="D8413" s="2"/>
      <c r="E8413" s="2"/>
      <c r="F8413" s="2"/>
      <c r="G8413" s="3"/>
      <c r="H8413" s="3"/>
      <c r="I8413" s="2"/>
      <c r="J8413"/>
      <c r="K8413"/>
      <c r="L8413"/>
      <c r="M8413"/>
      <c r="N8413"/>
      <c r="O8413"/>
      <c r="P8413"/>
      <c r="Q8413"/>
      <c r="R8413"/>
      <c r="S8413"/>
      <c r="T8413"/>
      <c r="U8413"/>
      <c r="V8413" s="2"/>
    </row>
    <row r="8414" spans="2:22" x14ac:dyDescent="0.2">
      <c r="B8414" s="2"/>
      <c r="C8414" s="2"/>
      <c r="D8414" s="2"/>
      <c r="E8414" s="2"/>
      <c r="F8414" s="2"/>
      <c r="G8414" s="3"/>
      <c r="H8414" s="3"/>
      <c r="I8414" s="2"/>
      <c r="J8414"/>
      <c r="K8414"/>
      <c r="L8414"/>
      <c r="M8414"/>
      <c r="N8414"/>
      <c r="O8414"/>
      <c r="P8414"/>
      <c r="Q8414"/>
      <c r="R8414"/>
      <c r="S8414"/>
      <c r="T8414"/>
      <c r="U8414"/>
      <c r="V8414" s="2"/>
    </row>
    <row r="8415" spans="2:22" x14ac:dyDescent="0.2">
      <c r="B8415" s="2"/>
      <c r="C8415" s="2"/>
      <c r="D8415" s="2"/>
      <c r="E8415" s="2"/>
      <c r="F8415" s="2"/>
      <c r="G8415" s="3"/>
      <c r="H8415" s="3"/>
      <c r="I8415" s="2"/>
      <c r="J8415"/>
      <c r="K8415"/>
      <c r="L8415"/>
      <c r="M8415"/>
      <c r="N8415"/>
      <c r="O8415"/>
      <c r="P8415"/>
      <c r="Q8415"/>
      <c r="R8415"/>
      <c r="S8415"/>
      <c r="T8415"/>
      <c r="U8415"/>
      <c r="V8415" s="2"/>
    </row>
    <row r="8416" spans="2:22" x14ac:dyDescent="0.2">
      <c r="B8416" s="2"/>
      <c r="C8416" s="2"/>
      <c r="D8416" s="2"/>
      <c r="E8416" s="2"/>
      <c r="F8416" s="2"/>
      <c r="G8416" s="3"/>
      <c r="H8416" s="3"/>
      <c r="I8416" s="2"/>
      <c r="J8416"/>
      <c r="K8416"/>
      <c r="L8416"/>
      <c r="M8416"/>
      <c r="N8416"/>
      <c r="O8416"/>
      <c r="P8416"/>
      <c r="Q8416"/>
      <c r="R8416"/>
      <c r="S8416"/>
      <c r="T8416"/>
      <c r="U8416"/>
      <c r="V8416" s="2"/>
    </row>
    <row r="8417" spans="2:22" x14ac:dyDescent="0.2">
      <c r="B8417" s="2"/>
      <c r="C8417" s="2"/>
      <c r="D8417" s="2"/>
      <c r="E8417" s="2"/>
      <c r="F8417" s="2"/>
      <c r="G8417" s="3"/>
      <c r="H8417" s="3"/>
      <c r="I8417" s="2"/>
      <c r="J8417"/>
      <c r="K8417"/>
      <c r="L8417"/>
      <c r="M8417"/>
      <c r="N8417"/>
      <c r="O8417"/>
      <c r="P8417"/>
      <c r="Q8417"/>
      <c r="R8417"/>
      <c r="S8417"/>
      <c r="T8417"/>
      <c r="U8417"/>
      <c r="V8417" s="2"/>
    </row>
    <row r="8418" spans="2:22" x14ac:dyDescent="0.2">
      <c r="B8418" s="2"/>
      <c r="C8418" s="2"/>
      <c r="D8418" s="2"/>
      <c r="E8418" s="2"/>
      <c r="F8418" s="2"/>
      <c r="G8418" s="3"/>
      <c r="H8418" s="3"/>
      <c r="I8418" s="2"/>
      <c r="J8418"/>
      <c r="K8418"/>
      <c r="L8418"/>
      <c r="M8418"/>
      <c r="N8418"/>
      <c r="O8418"/>
      <c r="P8418"/>
      <c r="Q8418"/>
      <c r="R8418"/>
      <c r="S8418"/>
      <c r="T8418"/>
      <c r="U8418"/>
      <c r="V8418" s="2"/>
    </row>
    <row r="8419" spans="2:22" x14ac:dyDescent="0.2">
      <c r="B8419" s="2"/>
      <c r="C8419" s="2"/>
      <c r="D8419" s="2"/>
      <c r="E8419" s="2"/>
      <c r="F8419" s="2"/>
      <c r="G8419" s="3"/>
      <c r="H8419" s="3"/>
      <c r="I8419" s="2"/>
      <c r="J8419"/>
      <c r="K8419"/>
      <c r="L8419"/>
      <c r="M8419"/>
      <c r="N8419"/>
      <c r="O8419"/>
      <c r="P8419"/>
      <c r="Q8419"/>
      <c r="R8419"/>
      <c r="S8419"/>
      <c r="T8419"/>
      <c r="U8419"/>
      <c r="V8419" s="2"/>
    </row>
    <row r="8420" spans="2:22" x14ac:dyDescent="0.2">
      <c r="B8420" s="2"/>
      <c r="C8420" s="2"/>
      <c r="D8420" s="2"/>
      <c r="E8420" s="2"/>
      <c r="F8420" s="2"/>
      <c r="G8420" s="3"/>
      <c r="H8420" s="3"/>
      <c r="I8420" s="2"/>
      <c r="J8420"/>
      <c r="K8420"/>
      <c r="L8420"/>
      <c r="M8420"/>
      <c r="N8420"/>
      <c r="O8420"/>
      <c r="P8420"/>
      <c r="Q8420"/>
      <c r="R8420"/>
      <c r="S8420"/>
      <c r="T8420"/>
      <c r="U8420"/>
      <c r="V8420" s="2"/>
    </row>
    <row r="8421" spans="2:22" x14ac:dyDescent="0.2">
      <c r="B8421" s="2"/>
      <c r="C8421" s="2"/>
      <c r="D8421" s="2"/>
      <c r="E8421" s="2"/>
      <c r="F8421" s="2"/>
      <c r="G8421" s="3"/>
      <c r="H8421" s="3"/>
      <c r="I8421" s="2"/>
      <c r="J8421"/>
      <c r="K8421"/>
      <c r="L8421"/>
      <c r="M8421"/>
      <c r="N8421"/>
      <c r="O8421"/>
      <c r="P8421"/>
      <c r="Q8421"/>
      <c r="R8421"/>
      <c r="S8421"/>
      <c r="T8421"/>
      <c r="U8421"/>
      <c r="V8421" s="2"/>
    </row>
    <row r="8422" spans="2:22" x14ac:dyDescent="0.2">
      <c r="B8422" s="2"/>
      <c r="C8422" s="2"/>
      <c r="D8422" s="2"/>
      <c r="E8422" s="2"/>
      <c r="F8422" s="2"/>
      <c r="G8422" s="3"/>
      <c r="H8422" s="3"/>
      <c r="I8422" s="2"/>
      <c r="J8422"/>
      <c r="K8422"/>
      <c r="L8422"/>
      <c r="M8422"/>
      <c r="N8422"/>
      <c r="O8422"/>
      <c r="P8422"/>
      <c r="Q8422"/>
      <c r="R8422"/>
      <c r="S8422"/>
      <c r="T8422"/>
      <c r="U8422"/>
      <c r="V8422" s="2"/>
    </row>
    <row r="8423" spans="2:22" x14ac:dyDescent="0.2">
      <c r="B8423" s="2"/>
      <c r="C8423" s="2"/>
      <c r="D8423" s="2"/>
      <c r="E8423" s="2"/>
      <c r="F8423" s="2"/>
      <c r="G8423" s="3"/>
      <c r="H8423" s="3"/>
      <c r="I8423" s="2"/>
      <c r="J8423"/>
      <c r="K8423"/>
      <c r="L8423"/>
      <c r="M8423"/>
      <c r="N8423"/>
      <c r="O8423"/>
      <c r="P8423"/>
      <c r="Q8423"/>
      <c r="R8423"/>
      <c r="S8423"/>
      <c r="T8423"/>
      <c r="U8423"/>
      <c r="V8423" s="2"/>
    </row>
    <row r="8424" spans="2:22" x14ac:dyDescent="0.2">
      <c r="B8424" s="2"/>
      <c r="C8424" s="2"/>
      <c r="D8424" s="2"/>
      <c r="E8424" s="2"/>
      <c r="F8424" s="2"/>
      <c r="G8424" s="3"/>
      <c r="H8424" s="3"/>
      <c r="I8424" s="2"/>
      <c r="J8424"/>
      <c r="K8424"/>
      <c r="L8424"/>
      <c r="M8424"/>
      <c r="N8424"/>
      <c r="O8424"/>
      <c r="P8424"/>
      <c r="Q8424"/>
      <c r="R8424"/>
      <c r="S8424"/>
      <c r="T8424"/>
      <c r="U8424"/>
      <c r="V8424" s="2"/>
    </row>
    <row r="8425" spans="2:22" x14ac:dyDescent="0.2">
      <c r="B8425" s="2"/>
      <c r="C8425" s="2"/>
      <c r="D8425" s="2"/>
      <c r="E8425" s="2"/>
      <c r="F8425" s="2"/>
      <c r="G8425" s="3"/>
      <c r="H8425" s="3"/>
      <c r="I8425" s="2"/>
      <c r="J8425"/>
      <c r="K8425"/>
      <c r="L8425"/>
      <c r="M8425"/>
      <c r="N8425"/>
      <c r="O8425"/>
      <c r="P8425"/>
      <c r="Q8425"/>
      <c r="R8425"/>
      <c r="S8425"/>
      <c r="T8425"/>
      <c r="U8425"/>
      <c r="V8425" s="2"/>
    </row>
    <row r="8426" spans="2:22" x14ac:dyDescent="0.2">
      <c r="B8426" s="2"/>
      <c r="C8426" s="2"/>
      <c r="D8426" s="2"/>
      <c r="E8426" s="2"/>
      <c r="F8426" s="2"/>
      <c r="G8426" s="3"/>
      <c r="H8426" s="3"/>
      <c r="I8426" s="2"/>
      <c r="J8426"/>
      <c r="K8426"/>
      <c r="L8426"/>
      <c r="M8426"/>
      <c r="N8426"/>
      <c r="O8426"/>
      <c r="P8426"/>
      <c r="Q8426"/>
      <c r="R8426"/>
      <c r="S8426"/>
      <c r="T8426"/>
      <c r="U8426"/>
      <c r="V8426" s="2"/>
    </row>
    <row r="8427" spans="2:22" x14ac:dyDescent="0.2">
      <c r="B8427" s="2"/>
      <c r="C8427" s="2"/>
      <c r="D8427" s="2"/>
      <c r="E8427" s="2"/>
      <c r="F8427" s="2"/>
      <c r="G8427" s="3"/>
      <c r="H8427" s="3"/>
      <c r="I8427" s="2"/>
      <c r="J8427"/>
      <c r="K8427"/>
      <c r="L8427"/>
      <c r="M8427"/>
      <c r="N8427"/>
      <c r="O8427"/>
      <c r="P8427"/>
      <c r="Q8427"/>
      <c r="R8427"/>
      <c r="S8427"/>
      <c r="T8427"/>
      <c r="U8427"/>
      <c r="V8427" s="2"/>
    </row>
    <row r="8428" spans="2:22" x14ac:dyDescent="0.2">
      <c r="B8428" s="2"/>
      <c r="C8428" s="2"/>
      <c r="D8428" s="2"/>
      <c r="E8428" s="2"/>
      <c r="F8428" s="2"/>
      <c r="G8428" s="3"/>
      <c r="H8428" s="3"/>
      <c r="I8428" s="2"/>
      <c r="J8428"/>
      <c r="K8428"/>
      <c r="L8428"/>
      <c r="M8428"/>
      <c r="N8428"/>
      <c r="O8428"/>
      <c r="P8428"/>
      <c r="Q8428"/>
      <c r="R8428"/>
      <c r="S8428"/>
      <c r="T8428"/>
      <c r="U8428"/>
      <c r="V8428" s="2"/>
    </row>
    <row r="8429" spans="2:22" x14ac:dyDescent="0.2">
      <c r="B8429" s="2"/>
      <c r="C8429" s="2"/>
      <c r="D8429" s="2"/>
      <c r="E8429" s="2"/>
      <c r="F8429" s="2"/>
      <c r="G8429" s="3"/>
      <c r="H8429" s="3"/>
      <c r="I8429" s="2"/>
      <c r="J8429"/>
      <c r="K8429"/>
      <c r="L8429"/>
      <c r="M8429"/>
      <c r="N8429"/>
      <c r="O8429"/>
      <c r="P8429"/>
      <c r="Q8429"/>
      <c r="R8429"/>
      <c r="S8429"/>
      <c r="T8429"/>
      <c r="U8429"/>
      <c r="V8429" s="2"/>
    </row>
    <row r="8430" spans="2:22" x14ac:dyDescent="0.2">
      <c r="B8430" s="2"/>
      <c r="C8430" s="2"/>
      <c r="D8430" s="2"/>
      <c r="E8430" s="2"/>
      <c r="F8430" s="2"/>
      <c r="G8430" s="3"/>
      <c r="H8430" s="3"/>
      <c r="I8430" s="2"/>
      <c r="J8430"/>
      <c r="K8430"/>
      <c r="L8430"/>
      <c r="M8430"/>
      <c r="N8430"/>
      <c r="O8430"/>
      <c r="P8430"/>
      <c r="Q8430"/>
      <c r="R8430"/>
      <c r="S8430"/>
      <c r="T8430"/>
      <c r="U8430"/>
      <c r="V8430" s="2"/>
    </row>
    <row r="8431" spans="2:22" x14ac:dyDescent="0.2">
      <c r="B8431" s="2"/>
      <c r="C8431" s="2"/>
      <c r="D8431" s="2"/>
      <c r="E8431" s="2"/>
      <c r="F8431" s="2"/>
      <c r="G8431" s="3"/>
      <c r="H8431" s="3"/>
      <c r="I8431" s="2"/>
      <c r="J8431"/>
      <c r="K8431"/>
      <c r="L8431"/>
      <c r="M8431"/>
      <c r="N8431"/>
      <c r="O8431"/>
      <c r="P8431"/>
      <c r="Q8431"/>
      <c r="R8431"/>
      <c r="S8431"/>
      <c r="T8431"/>
      <c r="U8431"/>
      <c r="V8431" s="2"/>
    </row>
    <row r="8432" spans="2:22" x14ac:dyDescent="0.2">
      <c r="B8432" s="2"/>
      <c r="C8432" s="2"/>
      <c r="D8432" s="2"/>
      <c r="E8432" s="2"/>
      <c r="F8432" s="2"/>
      <c r="G8432" s="3"/>
      <c r="H8432" s="3"/>
      <c r="I8432" s="2"/>
      <c r="J8432"/>
      <c r="K8432"/>
      <c r="L8432"/>
      <c r="M8432"/>
      <c r="N8432"/>
      <c r="O8432"/>
      <c r="P8432"/>
      <c r="Q8432"/>
      <c r="R8432"/>
      <c r="S8432"/>
      <c r="T8432"/>
      <c r="U8432"/>
      <c r="V8432" s="2"/>
    </row>
    <row r="8433" spans="2:22" x14ac:dyDescent="0.2">
      <c r="B8433" s="2"/>
      <c r="C8433" s="2"/>
      <c r="D8433" s="2"/>
      <c r="E8433" s="2"/>
      <c r="F8433" s="2"/>
      <c r="G8433" s="3"/>
      <c r="H8433" s="3"/>
      <c r="I8433" s="2"/>
      <c r="J8433"/>
      <c r="K8433"/>
      <c r="L8433"/>
      <c r="M8433"/>
      <c r="N8433"/>
      <c r="O8433"/>
      <c r="P8433"/>
      <c r="Q8433"/>
      <c r="R8433"/>
      <c r="S8433"/>
      <c r="T8433"/>
      <c r="U8433"/>
      <c r="V8433" s="2"/>
    </row>
    <row r="8434" spans="2:22" x14ac:dyDescent="0.2">
      <c r="B8434" s="2"/>
      <c r="C8434" s="2"/>
      <c r="D8434" s="2"/>
      <c r="E8434" s="2"/>
      <c r="F8434" s="2"/>
      <c r="G8434" s="3"/>
      <c r="H8434" s="3"/>
      <c r="I8434" s="2"/>
      <c r="J8434"/>
      <c r="K8434"/>
      <c r="L8434"/>
      <c r="M8434"/>
      <c r="N8434"/>
      <c r="O8434"/>
      <c r="P8434"/>
      <c r="Q8434"/>
      <c r="R8434"/>
      <c r="S8434"/>
      <c r="T8434"/>
      <c r="U8434"/>
      <c r="V8434" s="2"/>
    </row>
    <row r="8435" spans="2:22" x14ac:dyDescent="0.2">
      <c r="B8435" s="2"/>
      <c r="C8435" s="2"/>
      <c r="D8435" s="2"/>
      <c r="E8435" s="2"/>
      <c r="F8435" s="2"/>
      <c r="G8435" s="3"/>
      <c r="H8435" s="3"/>
      <c r="I8435" s="2"/>
      <c r="J8435"/>
      <c r="K8435"/>
      <c r="L8435"/>
      <c r="M8435"/>
      <c r="N8435"/>
      <c r="O8435"/>
      <c r="P8435"/>
      <c r="Q8435"/>
      <c r="R8435"/>
      <c r="S8435"/>
      <c r="T8435"/>
      <c r="U8435"/>
      <c r="V8435" s="2"/>
    </row>
    <row r="8436" spans="2:22" x14ac:dyDescent="0.2">
      <c r="B8436" s="2"/>
      <c r="C8436" s="2"/>
      <c r="D8436" s="2"/>
      <c r="E8436" s="2"/>
      <c r="F8436" s="2"/>
      <c r="G8436" s="3"/>
      <c r="H8436" s="3"/>
      <c r="I8436" s="2"/>
      <c r="J8436"/>
      <c r="K8436"/>
      <c r="L8436"/>
      <c r="M8436"/>
      <c r="N8436"/>
      <c r="O8436"/>
      <c r="P8436"/>
      <c r="Q8436"/>
      <c r="R8436"/>
      <c r="S8436"/>
      <c r="T8436"/>
      <c r="U8436"/>
      <c r="V8436" s="2"/>
    </row>
    <row r="8437" spans="2:22" x14ac:dyDescent="0.2">
      <c r="B8437" s="2"/>
      <c r="C8437" s="2"/>
      <c r="D8437" s="2"/>
      <c r="E8437" s="2"/>
      <c r="F8437" s="2"/>
      <c r="G8437" s="3"/>
      <c r="H8437" s="3"/>
      <c r="I8437" s="2"/>
      <c r="J8437"/>
      <c r="K8437"/>
      <c r="L8437"/>
      <c r="M8437"/>
      <c r="N8437"/>
      <c r="O8437"/>
      <c r="P8437"/>
      <c r="Q8437"/>
      <c r="R8437"/>
      <c r="S8437"/>
      <c r="T8437"/>
      <c r="U8437"/>
      <c r="V8437" s="2"/>
    </row>
    <row r="8438" spans="2:22" x14ac:dyDescent="0.2">
      <c r="B8438" s="2"/>
      <c r="C8438" s="2"/>
      <c r="D8438" s="2"/>
      <c r="E8438" s="2"/>
      <c r="F8438" s="2"/>
      <c r="G8438" s="3"/>
      <c r="H8438" s="3"/>
      <c r="I8438" s="2"/>
      <c r="J8438"/>
      <c r="K8438"/>
      <c r="L8438"/>
      <c r="M8438"/>
      <c r="N8438"/>
      <c r="O8438"/>
      <c r="P8438"/>
      <c r="Q8438"/>
      <c r="R8438"/>
      <c r="S8438"/>
      <c r="T8438"/>
      <c r="U8438"/>
      <c r="V8438" s="2"/>
    </row>
    <row r="8439" spans="2:22" x14ac:dyDescent="0.2">
      <c r="B8439" s="2"/>
      <c r="C8439" s="2"/>
      <c r="D8439" s="2"/>
      <c r="E8439" s="2"/>
      <c r="F8439" s="2"/>
      <c r="G8439" s="3"/>
      <c r="H8439" s="3"/>
      <c r="I8439" s="2"/>
      <c r="J8439"/>
      <c r="K8439"/>
      <c r="L8439"/>
      <c r="M8439"/>
      <c r="N8439"/>
      <c r="O8439"/>
      <c r="P8439"/>
      <c r="Q8439"/>
      <c r="R8439"/>
      <c r="S8439"/>
      <c r="T8439"/>
      <c r="U8439"/>
      <c r="V8439" s="2"/>
    </row>
    <row r="8440" spans="2:22" x14ac:dyDescent="0.2">
      <c r="B8440" s="2"/>
      <c r="C8440" s="2"/>
      <c r="D8440" s="2"/>
      <c r="E8440" s="2"/>
      <c r="F8440" s="2"/>
      <c r="G8440" s="3"/>
      <c r="H8440" s="3"/>
      <c r="I8440" s="2"/>
      <c r="J8440"/>
      <c r="K8440"/>
      <c r="L8440"/>
      <c r="M8440"/>
      <c r="N8440"/>
      <c r="O8440"/>
      <c r="P8440"/>
      <c r="Q8440"/>
      <c r="R8440"/>
      <c r="S8440"/>
      <c r="T8440"/>
      <c r="U8440"/>
      <c r="V8440" s="2"/>
    </row>
    <row r="8441" spans="2:22" x14ac:dyDescent="0.2">
      <c r="B8441" s="2"/>
      <c r="C8441" s="2"/>
      <c r="D8441" s="2"/>
      <c r="E8441" s="2"/>
      <c r="F8441" s="2"/>
      <c r="G8441" s="3"/>
      <c r="H8441" s="3"/>
      <c r="I8441" s="2"/>
      <c r="J8441"/>
      <c r="K8441"/>
      <c r="L8441"/>
      <c r="M8441"/>
      <c r="N8441"/>
      <c r="O8441"/>
      <c r="P8441"/>
      <c r="Q8441"/>
      <c r="R8441"/>
      <c r="S8441"/>
      <c r="T8441"/>
      <c r="U8441"/>
      <c r="V8441" s="2"/>
    </row>
    <row r="8442" spans="2:22" x14ac:dyDescent="0.2">
      <c r="B8442" s="2"/>
      <c r="C8442" s="2"/>
      <c r="D8442" s="2"/>
      <c r="E8442" s="2"/>
      <c r="F8442" s="2"/>
      <c r="G8442" s="3"/>
      <c r="H8442" s="3"/>
      <c r="I8442" s="2"/>
      <c r="J8442"/>
      <c r="K8442"/>
      <c r="L8442"/>
      <c r="M8442"/>
      <c r="N8442"/>
      <c r="O8442"/>
      <c r="P8442"/>
      <c r="Q8442"/>
      <c r="R8442"/>
      <c r="S8442"/>
      <c r="T8442"/>
      <c r="U8442"/>
      <c r="V8442" s="2"/>
    </row>
    <row r="8443" spans="2:22" x14ac:dyDescent="0.2">
      <c r="B8443" s="2"/>
      <c r="C8443" s="2"/>
      <c r="D8443" s="2"/>
      <c r="E8443" s="2"/>
      <c r="F8443" s="2"/>
      <c r="G8443" s="3"/>
      <c r="H8443" s="3"/>
      <c r="I8443" s="2"/>
      <c r="J8443"/>
      <c r="K8443"/>
      <c r="L8443"/>
      <c r="M8443"/>
      <c r="N8443"/>
      <c r="O8443"/>
      <c r="P8443"/>
      <c r="Q8443"/>
      <c r="R8443"/>
      <c r="S8443"/>
      <c r="T8443"/>
      <c r="U8443"/>
      <c r="V8443" s="2"/>
    </row>
    <row r="8444" spans="2:22" x14ac:dyDescent="0.2">
      <c r="B8444" s="2"/>
      <c r="C8444" s="2"/>
      <c r="D8444" s="2"/>
      <c r="E8444" s="2"/>
      <c r="F8444" s="2"/>
      <c r="G8444" s="3"/>
      <c r="H8444" s="3"/>
      <c r="I8444" s="2"/>
      <c r="J8444"/>
      <c r="K8444"/>
      <c r="L8444"/>
      <c r="M8444"/>
      <c r="N8444"/>
      <c r="O8444"/>
      <c r="P8444"/>
      <c r="Q8444"/>
      <c r="R8444"/>
      <c r="S8444"/>
      <c r="T8444"/>
      <c r="U8444"/>
      <c r="V8444" s="2"/>
    </row>
    <row r="8445" spans="2:22" x14ac:dyDescent="0.2">
      <c r="B8445" s="2"/>
      <c r="C8445" s="2"/>
      <c r="D8445" s="2"/>
      <c r="E8445" s="2"/>
      <c r="F8445" s="2"/>
      <c r="G8445" s="3"/>
      <c r="H8445" s="3"/>
      <c r="I8445" s="2"/>
      <c r="J8445"/>
      <c r="K8445"/>
      <c r="L8445"/>
      <c r="M8445"/>
      <c r="N8445"/>
      <c r="O8445"/>
      <c r="P8445"/>
      <c r="Q8445"/>
      <c r="R8445"/>
      <c r="S8445"/>
      <c r="T8445"/>
      <c r="U8445"/>
      <c r="V8445" s="2"/>
    </row>
    <row r="8446" spans="2:22" x14ac:dyDescent="0.2">
      <c r="B8446" s="2"/>
      <c r="C8446" s="2"/>
      <c r="D8446" s="2"/>
      <c r="E8446" s="2"/>
      <c r="F8446" s="2"/>
      <c r="G8446" s="3"/>
      <c r="H8446" s="3"/>
      <c r="I8446" s="2"/>
      <c r="J8446"/>
      <c r="K8446"/>
      <c r="L8446"/>
      <c r="M8446"/>
      <c r="N8446"/>
      <c r="O8446"/>
      <c r="P8446"/>
      <c r="Q8446"/>
      <c r="R8446"/>
      <c r="S8446"/>
      <c r="T8446"/>
      <c r="U8446"/>
      <c r="V8446" s="2"/>
    </row>
    <row r="8447" spans="2:22" x14ac:dyDescent="0.2">
      <c r="B8447" s="2"/>
      <c r="C8447" s="2"/>
      <c r="D8447" s="2"/>
      <c r="E8447" s="2"/>
      <c r="F8447" s="2"/>
      <c r="G8447" s="3"/>
      <c r="H8447" s="3"/>
      <c r="I8447" s="2"/>
      <c r="J8447"/>
      <c r="K8447"/>
      <c r="L8447"/>
      <c r="M8447"/>
      <c r="N8447"/>
      <c r="O8447"/>
      <c r="P8447"/>
      <c r="Q8447"/>
      <c r="R8447"/>
      <c r="S8447"/>
      <c r="T8447"/>
      <c r="U8447"/>
      <c r="V8447" s="2"/>
    </row>
    <row r="8448" spans="2:22" x14ac:dyDescent="0.2">
      <c r="B8448" s="2"/>
      <c r="C8448" s="2"/>
      <c r="D8448" s="2"/>
      <c r="E8448" s="2"/>
      <c r="F8448" s="2"/>
      <c r="G8448" s="3"/>
      <c r="H8448" s="3"/>
      <c r="I8448" s="2"/>
      <c r="J8448"/>
      <c r="K8448"/>
      <c r="L8448"/>
      <c r="M8448"/>
      <c r="N8448"/>
      <c r="O8448"/>
      <c r="P8448"/>
      <c r="Q8448"/>
      <c r="R8448"/>
      <c r="S8448"/>
      <c r="T8448"/>
      <c r="U8448"/>
      <c r="V8448" s="2"/>
    </row>
    <row r="8449" spans="2:22" x14ac:dyDescent="0.2">
      <c r="B8449" s="2"/>
      <c r="C8449" s="2"/>
      <c r="D8449" s="2"/>
      <c r="E8449" s="2"/>
      <c r="F8449" s="2"/>
      <c r="G8449" s="3"/>
      <c r="H8449" s="3"/>
      <c r="I8449" s="2"/>
      <c r="J8449"/>
      <c r="K8449"/>
      <c r="L8449"/>
      <c r="M8449"/>
      <c r="N8449"/>
      <c r="O8449"/>
      <c r="P8449"/>
      <c r="Q8449"/>
      <c r="R8449"/>
      <c r="S8449"/>
      <c r="T8449"/>
      <c r="U8449"/>
      <c r="V8449" s="2"/>
    </row>
    <row r="8450" spans="2:22" x14ac:dyDescent="0.2">
      <c r="B8450" s="2"/>
      <c r="C8450" s="2"/>
      <c r="D8450" s="2"/>
      <c r="E8450" s="2"/>
      <c r="F8450" s="2"/>
      <c r="G8450" s="3"/>
      <c r="H8450" s="3"/>
      <c r="I8450" s="2"/>
      <c r="J8450"/>
      <c r="K8450"/>
      <c r="L8450"/>
      <c r="M8450"/>
      <c r="N8450"/>
      <c r="O8450"/>
      <c r="P8450"/>
      <c r="Q8450"/>
      <c r="R8450"/>
      <c r="S8450"/>
      <c r="T8450"/>
      <c r="U8450"/>
      <c r="V8450" s="2"/>
    </row>
    <row r="8451" spans="2:22" x14ac:dyDescent="0.2">
      <c r="B8451" s="2"/>
      <c r="C8451" s="2"/>
      <c r="D8451" s="2"/>
      <c r="E8451" s="2"/>
      <c r="F8451" s="2"/>
      <c r="G8451" s="3"/>
      <c r="H8451" s="3"/>
      <c r="I8451" s="2"/>
      <c r="J8451"/>
      <c r="K8451"/>
      <c r="L8451"/>
      <c r="M8451"/>
      <c r="N8451"/>
      <c r="O8451"/>
      <c r="P8451"/>
      <c r="Q8451"/>
      <c r="R8451"/>
      <c r="S8451"/>
      <c r="T8451"/>
      <c r="U8451"/>
      <c r="V8451" s="2"/>
    </row>
    <row r="8452" spans="2:22" x14ac:dyDescent="0.2">
      <c r="B8452" s="2"/>
      <c r="C8452" s="2"/>
      <c r="D8452" s="2"/>
      <c r="E8452" s="2"/>
      <c r="F8452" s="2"/>
      <c r="G8452" s="3"/>
      <c r="H8452" s="3"/>
      <c r="I8452" s="2"/>
      <c r="J8452"/>
      <c r="K8452"/>
      <c r="L8452"/>
      <c r="M8452"/>
      <c r="N8452"/>
      <c r="O8452"/>
      <c r="P8452"/>
      <c r="Q8452"/>
      <c r="R8452"/>
      <c r="S8452"/>
      <c r="T8452"/>
      <c r="U8452"/>
      <c r="V8452" s="2"/>
    </row>
    <row r="8453" spans="2:22" x14ac:dyDescent="0.2">
      <c r="B8453" s="2"/>
      <c r="C8453" s="2"/>
      <c r="D8453" s="2"/>
      <c r="E8453" s="2"/>
      <c r="F8453" s="2"/>
      <c r="G8453" s="3"/>
      <c r="H8453" s="3"/>
      <c r="I8453" s="2"/>
      <c r="J8453"/>
      <c r="K8453"/>
      <c r="L8453"/>
      <c r="M8453"/>
      <c r="N8453"/>
      <c r="O8453"/>
      <c r="P8453"/>
      <c r="Q8453"/>
      <c r="R8453"/>
      <c r="S8453"/>
      <c r="T8453"/>
      <c r="U8453"/>
      <c r="V8453" s="2"/>
    </row>
    <row r="8454" spans="2:22" x14ac:dyDescent="0.2">
      <c r="B8454" s="2"/>
      <c r="C8454" s="2"/>
      <c r="D8454" s="2"/>
      <c r="E8454" s="2"/>
      <c r="F8454" s="2"/>
      <c r="G8454" s="3"/>
      <c r="H8454" s="3"/>
      <c r="I8454" s="2"/>
      <c r="J8454"/>
      <c r="K8454"/>
      <c r="L8454"/>
      <c r="M8454"/>
      <c r="N8454"/>
      <c r="O8454"/>
      <c r="P8454"/>
      <c r="Q8454"/>
      <c r="R8454"/>
      <c r="S8454"/>
      <c r="T8454"/>
      <c r="U8454"/>
      <c r="V8454" s="2"/>
    </row>
    <row r="8455" spans="2:22" x14ac:dyDescent="0.2">
      <c r="B8455" s="2"/>
      <c r="C8455" s="2"/>
      <c r="D8455" s="2"/>
      <c r="E8455" s="2"/>
      <c r="F8455" s="2"/>
      <c r="G8455" s="3"/>
      <c r="H8455" s="3"/>
      <c r="I8455" s="2"/>
      <c r="J8455"/>
      <c r="K8455"/>
      <c r="L8455"/>
      <c r="M8455"/>
      <c r="N8455"/>
      <c r="O8455"/>
      <c r="P8455"/>
      <c r="Q8455"/>
      <c r="R8455"/>
      <c r="S8455"/>
      <c r="T8455"/>
      <c r="U8455"/>
      <c r="V8455" s="2"/>
    </row>
    <row r="8456" spans="2:22" x14ac:dyDescent="0.2">
      <c r="B8456" s="2"/>
      <c r="C8456" s="2"/>
      <c r="D8456" s="2"/>
      <c r="E8456" s="2"/>
      <c r="F8456" s="2"/>
      <c r="G8456" s="3"/>
      <c r="H8456" s="3"/>
      <c r="I8456" s="2"/>
      <c r="J8456"/>
      <c r="K8456"/>
      <c r="L8456"/>
      <c r="M8456"/>
      <c r="N8456"/>
      <c r="O8456"/>
      <c r="P8456"/>
      <c r="Q8456"/>
      <c r="R8456"/>
      <c r="S8456"/>
      <c r="T8456"/>
      <c r="U8456"/>
      <c r="V8456" s="2"/>
    </row>
    <row r="8457" spans="2:22" x14ac:dyDescent="0.2">
      <c r="B8457" s="2"/>
      <c r="C8457" s="2"/>
      <c r="D8457" s="2"/>
      <c r="E8457" s="2"/>
      <c r="F8457" s="2"/>
      <c r="G8457" s="3"/>
      <c r="H8457" s="3"/>
      <c r="I8457" s="2"/>
      <c r="J8457"/>
      <c r="K8457"/>
      <c r="L8457"/>
      <c r="M8457"/>
      <c r="N8457"/>
      <c r="O8457"/>
      <c r="P8457"/>
      <c r="Q8457"/>
      <c r="R8457"/>
      <c r="S8457"/>
      <c r="T8457"/>
      <c r="U8457"/>
      <c r="V8457" s="2"/>
    </row>
    <row r="8458" spans="2:22" x14ac:dyDescent="0.2">
      <c r="B8458" s="2"/>
      <c r="C8458" s="2"/>
      <c r="D8458" s="2"/>
      <c r="E8458" s="2"/>
      <c r="F8458" s="2"/>
      <c r="G8458" s="3"/>
      <c r="H8458" s="3"/>
      <c r="I8458" s="2"/>
      <c r="J8458"/>
      <c r="K8458"/>
      <c r="L8458"/>
      <c r="M8458"/>
      <c r="N8458"/>
      <c r="O8458"/>
      <c r="P8458"/>
      <c r="Q8458"/>
      <c r="R8458"/>
      <c r="S8458"/>
      <c r="T8458"/>
      <c r="U8458"/>
      <c r="V8458" s="2"/>
    </row>
    <row r="8459" spans="2:22" x14ac:dyDescent="0.2">
      <c r="B8459" s="2"/>
      <c r="C8459" s="2"/>
      <c r="D8459" s="2"/>
      <c r="E8459" s="2"/>
      <c r="F8459" s="2"/>
      <c r="G8459" s="3"/>
      <c r="H8459" s="3"/>
      <c r="I8459" s="2"/>
      <c r="J8459"/>
      <c r="K8459"/>
      <c r="L8459"/>
      <c r="M8459"/>
      <c r="N8459"/>
      <c r="O8459"/>
      <c r="P8459"/>
      <c r="Q8459"/>
      <c r="R8459"/>
      <c r="S8459"/>
      <c r="T8459"/>
      <c r="U8459"/>
      <c r="V8459" s="2"/>
    </row>
    <row r="8460" spans="2:22" x14ac:dyDescent="0.2">
      <c r="B8460" s="2"/>
      <c r="C8460" s="2"/>
      <c r="D8460" s="2"/>
      <c r="E8460" s="2"/>
      <c r="F8460" s="2"/>
      <c r="G8460" s="3"/>
      <c r="H8460" s="3"/>
      <c r="I8460" s="2"/>
      <c r="J8460"/>
      <c r="K8460"/>
      <c r="L8460"/>
      <c r="M8460"/>
      <c r="N8460"/>
      <c r="O8460"/>
      <c r="P8460"/>
      <c r="Q8460"/>
      <c r="R8460"/>
      <c r="S8460"/>
      <c r="T8460"/>
      <c r="U8460"/>
      <c r="V8460" s="2"/>
    </row>
    <row r="8461" spans="2:22" x14ac:dyDescent="0.2">
      <c r="B8461" s="2"/>
      <c r="C8461" s="2"/>
      <c r="D8461" s="2"/>
      <c r="E8461" s="2"/>
      <c r="F8461" s="2"/>
      <c r="G8461" s="3"/>
      <c r="H8461" s="3"/>
      <c r="I8461" s="2"/>
      <c r="J8461"/>
      <c r="K8461"/>
      <c r="L8461"/>
      <c r="M8461"/>
      <c r="N8461"/>
      <c r="O8461"/>
      <c r="P8461"/>
      <c r="Q8461"/>
      <c r="R8461"/>
      <c r="S8461"/>
      <c r="T8461"/>
      <c r="U8461"/>
      <c r="V8461" s="2"/>
    </row>
    <row r="8462" spans="2:22" x14ac:dyDescent="0.2">
      <c r="B8462" s="2"/>
      <c r="C8462" s="2"/>
      <c r="D8462" s="2"/>
      <c r="E8462" s="2"/>
      <c r="F8462" s="2"/>
      <c r="G8462" s="3"/>
      <c r="H8462" s="3"/>
      <c r="I8462" s="2"/>
      <c r="J8462"/>
      <c r="K8462"/>
      <c r="L8462"/>
      <c r="M8462"/>
      <c r="N8462"/>
      <c r="O8462"/>
      <c r="P8462"/>
      <c r="Q8462"/>
      <c r="R8462"/>
      <c r="S8462"/>
      <c r="T8462"/>
      <c r="U8462"/>
      <c r="V8462" s="2"/>
    </row>
    <row r="8463" spans="2:22" x14ac:dyDescent="0.2">
      <c r="B8463" s="2"/>
      <c r="C8463" s="2"/>
      <c r="D8463" s="2"/>
      <c r="E8463" s="2"/>
      <c r="F8463" s="2"/>
      <c r="G8463" s="3"/>
      <c r="H8463" s="3"/>
      <c r="I8463" s="2"/>
      <c r="J8463"/>
      <c r="K8463"/>
      <c r="L8463"/>
      <c r="M8463"/>
      <c r="N8463"/>
      <c r="O8463"/>
      <c r="P8463"/>
      <c r="Q8463"/>
      <c r="R8463"/>
      <c r="S8463"/>
      <c r="T8463"/>
      <c r="U8463"/>
      <c r="V8463" s="2"/>
    </row>
    <row r="8464" spans="2:22" x14ac:dyDescent="0.2">
      <c r="B8464" s="2"/>
      <c r="C8464" s="2"/>
      <c r="D8464" s="2"/>
      <c r="E8464" s="2"/>
      <c r="F8464" s="2"/>
      <c r="G8464" s="3"/>
      <c r="H8464" s="3"/>
      <c r="I8464" s="2"/>
      <c r="J8464"/>
      <c r="K8464"/>
      <c r="L8464"/>
      <c r="M8464"/>
      <c r="N8464"/>
      <c r="O8464"/>
      <c r="P8464"/>
      <c r="Q8464"/>
      <c r="R8464"/>
      <c r="S8464"/>
      <c r="T8464"/>
      <c r="U8464"/>
      <c r="V8464" s="2"/>
    </row>
    <row r="8465" spans="2:22" x14ac:dyDescent="0.2">
      <c r="B8465" s="2"/>
      <c r="C8465" s="2"/>
      <c r="D8465" s="2"/>
      <c r="E8465" s="2"/>
      <c r="F8465" s="2"/>
      <c r="G8465" s="3"/>
      <c r="H8465" s="3"/>
      <c r="I8465" s="2"/>
      <c r="J8465"/>
      <c r="K8465"/>
      <c r="L8465"/>
      <c r="M8465"/>
      <c r="N8465"/>
      <c r="O8465"/>
      <c r="P8465"/>
      <c r="Q8465"/>
      <c r="R8465"/>
      <c r="S8465"/>
      <c r="T8465"/>
      <c r="U8465"/>
      <c r="V8465" s="2"/>
    </row>
    <row r="8466" spans="2:22" x14ac:dyDescent="0.2">
      <c r="B8466" s="2"/>
      <c r="C8466" s="2"/>
      <c r="D8466" s="2"/>
      <c r="E8466" s="2"/>
      <c r="F8466" s="2"/>
      <c r="G8466" s="3"/>
      <c r="H8466" s="3"/>
      <c r="I8466" s="2"/>
      <c r="J8466"/>
      <c r="K8466"/>
      <c r="L8466"/>
      <c r="M8466"/>
      <c r="N8466"/>
      <c r="O8466"/>
      <c r="P8466"/>
      <c r="Q8466"/>
      <c r="R8466"/>
      <c r="S8466"/>
      <c r="T8466"/>
      <c r="U8466"/>
      <c r="V8466" s="2"/>
    </row>
    <row r="8467" spans="2:22" x14ac:dyDescent="0.2">
      <c r="B8467" s="2"/>
      <c r="C8467" s="2"/>
      <c r="D8467" s="2"/>
      <c r="E8467" s="2"/>
      <c r="F8467" s="2"/>
      <c r="G8467" s="3"/>
      <c r="H8467" s="3"/>
      <c r="I8467" s="2"/>
      <c r="J8467"/>
      <c r="K8467"/>
      <c r="L8467"/>
      <c r="M8467"/>
      <c r="N8467"/>
      <c r="O8467"/>
      <c r="P8467"/>
      <c r="Q8467"/>
      <c r="R8467"/>
      <c r="S8467"/>
      <c r="T8467"/>
      <c r="U8467"/>
      <c r="V8467" s="2"/>
    </row>
    <row r="8468" spans="2:22" x14ac:dyDescent="0.2">
      <c r="B8468" s="2"/>
      <c r="C8468" s="2"/>
      <c r="D8468" s="2"/>
      <c r="E8468" s="2"/>
      <c r="F8468" s="2"/>
      <c r="G8468" s="3"/>
      <c r="H8468" s="3"/>
      <c r="I8468" s="2"/>
      <c r="J8468"/>
      <c r="K8468"/>
      <c r="L8468"/>
      <c r="M8468"/>
      <c r="N8468"/>
      <c r="O8468"/>
      <c r="P8468"/>
      <c r="Q8468"/>
      <c r="R8468"/>
      <c r="S8468"/>
      <c r="T8468"/>
      <c r="U8468"/>
      <c r="V8468" s="2"/>
    </row>
    <row r="8469" spans="2:22" x14ac:dyDescent="0.2">
      <c r="B8469" s="2"/>
      <c r="C8469" s="2"/>
      <c r="D8469" s="2"/>
      <c r="E8469" s="2"/>
      <c r="F8469" s="2"/>
      <c r="G8469" s="3"/>
      <c r="H8469" s="3"/>
      <c r="I8469" s="2"/>
      <c r="J8469"/>
      <c r="K8469"/>
      <c r="L8469"/>
      <c r="M8469"/>
      <c r="N8469"/>
      <c r="O8469"/>
      <c r="P8469"/>
      <c r="Q8469"/>
      <c r="R8469"/>
      <c r="S8469"/>
      <c r="T8469"/>
      <c r="U8469"/>
      <c r="V8469" s="2"/>
    </row>
    <row r="8470" spans="2:22" x14ac:dyDescent="0.2">
      <c r="B8470" s="2"/>
      <c r="C8470" s="2"/>
      <c r="D8470" s="2"/>
      <c r="E8470" s="2"/>
      <c r="F8470" s="2"/>
      <c r="G8470" s="3"/>
      <c r="H8470" s="3"/>
      <c r="I8470" s="2"/>
      <c r="J8470"/>
      <c r="K8470"/>
      <c r="L8470"/>
      <c r="M8470"/>
      <c r="N8470"/>
      <c r="O8470"/>
      <c r="P8470"/>
      <c r="Q8470"/>
      <c r="R8470"/>
      <c r="S8470"/>
      <c r="T8470"/>
      <c r="U8470"/>
      <c r="V8470" s="2"/>
    </row>
    <row r="8471" spans="2:22" x14ac:dyDescent="0.2">
      <c r="B8471" s="2"/>
      <c r="C8471" s="2"/>
      <c r="D8471" s="2"/>
      <c r="E8471" s="2"/>
      <c r="F8471" s="2"/>
      <c r="G8471" s="3"/>
      <c r="H8471" s="3"/>
      <c r="I8471" s="2"/>
      <c r="J8471"/>
      <c r="K8471"/>
      <c r="L8471"/>
      <c r="M8471"/>
      <c r="N8471"/>
      <c r="O8471"/>
      <c r="P8471"/>
      <c r="Q8471"/>
      <c r="R8471"/>
      <c r="S8471"/>
      <c r="T8471"/>
      <c r="U8471"/>
      <c r="V8471" s="2"/>
    </row>
    <row r="8472" spans="2:22" x14ac:dyDescent="0.2">
      <c r="B8472" s="2"/>
      <c r="C8472" s="2"/>
      <c r="D8472" s="2"/>
      <c r="E8472" s="2"/>
      <c r="F8472" s="2"/>
      <c r="G8472" s="3"/>
      <c r="H8472" s="3"/>
      <c r="I8472" s="2"/>
      <c r="J8472"/>
      <c r="K8472"/>
      <c r="L8472"/>
      <c r="M8472"/>
      <c r="N8472"/>
      <c r="O8472"/>
      <c r="P8472"/>
      <c r="Q8472"/>
      <c r="R8472"/>
      <c r="S8472"/>
      <c r="T8472"/>
      <c r="U8472"/>
      <c r="V8472" s="2"/>
    </row>
    <row r="8473" spans="2:22" x14ac:dyDescent="0.2">
      <c r="B8473" s="2"/>
      <c r="C8473" s="2"/>
      <c r="D8473" s="2"/>
      <c r="E8473" s="2"/>
      <c r="F8473" s="2"/>
      <c r="G8473" s="3"/>
      <c r="H8473" s="3"/>
      <c r="I8473" s="2"/>
      <c r="J8473"/>
      <c r="K8473"/>
      <c r="L8473"/>
      <c r="M8473"/>
      <c r="N8473"/>
      <c r="O8473"/>
      <c r="P8473"/>
      <c r="Q8473"/>
      <c r="R8473"/>
      <c r="S8473"/>
      <c r="T8473"/>
      <c r="U8473"/>
      <c r="V8473" s="2"/>
    </row>
    <row r="8474" spans="2:22" x14ac:dyDescent="0.2">
      <c r="B8474" s="2"/>
      <c r="C8474" s="2"/>
      <c r="D8474" s="2"/>
      <c r="E8474" s="2"/>
      <c r="F8474" s="2"/>
      <c r="G8474" s="3"/>
      <c r="H8474" s="3"/>
      <c r="I8474" s="2"/>
      <c r="J8474"/>
      <c r="K8474"/>
      <c r="L8474"/>
      <c r="M8474"/>
      <c r="N8474"/>
      <c r="O8474"/>
      <c r="P8474"/>
      <c r="Q8474"/>
      <c r="R8474"/>
      <c r="S8474"/>
      <c r="T8474"/>
      <c r="U8474"/>
      <c r="V8474" s="2"/>
    </row>
    <row r="8475" spans="2:22" x14ac:dyDescent="0.2">
      <c r="B8475" s="2"/>
      <c r="C8475" s="2"/>
      <c r="D8475" s="2"/>
      <c r="E8475" s="2"/>
      <c r="F8475" s="2"/>
      <c r="G8475" s="3"/>
      <c r="H8475" s="3"/>
      <c r="I8475" s="2"/>
      <c r="J8475"/>
      <c r="K8475"/>
      <c r="L8475"/>
      <c r="M8475"/>
      <c r="N8475"/>
      <c r="O8475"/>
      <c r="P8475"/>
      <c r="Q8475"/>
      <c r="R8475"/>
      <c r="S8475"/>
      <c r="T8475"/>
      <c r="U8475"/>
      <c r="V8475" s="2"/>
    </row>
    <row r="8476" spans="2:22" x14ac:dyDescent="0.2">
      <c r="B8476" s="2"/>
      <c r="C8476" s="2"/>
      <c r="D8476" s="2"/>
      <c r="E8476" s="2"/>
      <c r="F8476" s="2"/>
      <c r="G8476" s="3"/>
      <c r="H8476" s="3"/>
      <c r="I8476" s="2"/>
      <c r="J8476"/>
      <c r="K8476"/>
      <c r="L8476"/>
      <c r="M8476"/>
      <c r="N8476"/>
      <c r="O8476"/>
      <c r="P8476"/>
      <c r="Q8476"/>
      <c r="R8476"/>
      <c r="S8476"/>
      <c r="T8476"/>
      <c r="U8476"/>
      <c r="V8476" s="2"/>
    </row>
    <row r="8477" spans="2:22" x14ac:dyDescent="0.2">
      <c r="B8477" s="2"/>
      <c r="C8477" s="2"/>
      <c r="D8477" s="2"/>
      <c r="E8477" s="2"/>
      <c r="F8477" s="2"/>
      <c r="G8477" s="3"/>
      <c r="H8477" s="3"/>
      <c r="I8477" s="2"/>
      <c r="J8477"/>
      <c r="K8477"/>
      <c r="L8477"/>
      <c r="M8477"/>
      <c r="N8477"/>
      <c r="O8477"/>
      <c r="P8477"/>
      <c r="Q8477"/>
      <c r="R8477"/>
      <c r="S8477"/>
      <c r="T8477"/>
      <c r="U8477"/>
      <c r="V8477" s="2"/>
    </row>
    <row r="8478" spans="2:22" x14ac:dyDescent="0.2">
      <c r="B8478" s="2"/>
      <c r="C8478" s="2"/>
      <c r="D8478" s="2"/>
      <c r="E8478" s="2"/>
      <c r="F8478" s="2"/>
      <c r="G8478" s="3"/>
      <c r="H8478" s="3"/>
      <c r="I8478" s="2"/>
      <c r="J8478"/>
      <c r="K8478"/>
      <c r="L8478"/>
      <c r="M8478"/>
      <c r="N8478"/>
      <c r="O8478"/>
      <c r="P8478"/>
      <c r="Q8478"/>
      <c r="R8478"/>
      <c r="S8478"/>
      <c r="T8478"/>
      <c r="U8478"/>
      <c r="V8478" s="2"/>
    </row>
    <row r="8479" spans="2:22" x14ac:dyDescent="0.2">
      <c r="B8479" s="2"/>
      <c r="C8479" s="2"/>
      <c r="D8479" s="2"/>
      <c r="E8479" s="2"/>
      <c r="F8479" s="2"/>
      <c r="G8479" s="3"/>
      <c r="H8479" s="3"/>
      <c r="I8479" s="2"/>
      <c r="J8479"/>
      <c r="K8479"/>
      <c r="L8479"/>
      <c r="M8479"/>
      <c r="N8479"/>
      <c r="O8479"/>
      <c r="P8479"/>
      <c r="Q8479"/>
      <c r="R8479"/>
      <c r="S8479"/>
      <c r="T8479"/>
      <c r="U8479"/>
      <c r="V8479" s="2"/>
    </row>
    <row r="8480" spans="2:22" x14ac:dyDescent="0.2">
      <c r="B8480" s="2"/>
      <c r="C8480" s="2"/>
      <c r="D8480" s="2"/>
      <c r="E8480" s="2"/>
      <c r="F8480" s="2"/>
      <c r="G8480" s="3"/>
      <c r="H8480" s="3"/>
      <c r="I8480" s="2"/>
      <c r="J8480"/>
      <c r="K8480"/>
      <c r="L8480"/>
      <c r="M8480"/>
      <c r="N8480"/>
      <c r="O8480"/>
      <c r="P8480"/>
      <c r="Q8480"/>
      <c r="R8480"/>
      <c r="S8480"/>
      <c r="T8480"/>
      <c r="U8480"/>
      <c r="V8480" s="2"/>
    </row>
    <row r="8481" spans="2:22" x14ac:dyDescent="0.2">
      <c r="B8481" s="2"/>
      <c r="C8481" s="2"/>
      <c r="D8481" s="2"/>
      <c r="E8481" s="2"/>
      <c r="F8481" s="2"/>
      <c r="G8481" s="3"/>
      <c r="H8481" s="3"/>
      <c r="I8481" s="2"/>
      <c r="J8481"/>
      <c r="K8481"/>
      <c r="L8481"/>
      <c r="M8481"/>
      <c r="N8481"/>
      <c r="O8481"/>
      <c r="P8481"/>
      <c r="Q8481"/>
      <c r="R8481"/>
      <c r="S8481"/>
      <c r="T8481"/>
      <c r="U8481"/>
      <c r="V8481" s="2"/>
    </row>
    <row r="8482" spans="2:22" x14ac:dyDescent="0.2">
      <c r="B8482" s="2"/>
      <c r="C8482" s="2"/>
      <c r="D8482" s="2"/>
      <c r="E8482" s="2"/>
      <c r="F8482" s="2"/>
      <c r="G8482" s="3"/>
      <c r="H8482" s="3"/>
      <c r="I8482" s="2"/>
      <c r="J8482"/>
      <c r="K8482"/>
      <c r="L8482"/>
      <c r="M8482"/>
      <c r="N8482"/>
      <c r="O8482"/>
      <c r="P8482"/>
      <c r="Q8482"/>
      <c r="R8482"/>
      <c r="S8482"/>
      <c r="T8482"/>
      <c r="U8482"/>
      <c r="V8482" s="2"/>
    </row>
    <row r="8483" spans="2:22" x14ac:dyDescent="0.2">
      <c r="B8483" s="2"/>
      <c r="C8483" s="2"/>
      <c r="D8483" s="2"/>
      <c r="E8483" s="2"/>
      <c r="F8483" s="2"/>
      <c r="G8483" s="3"/>
      <c r="H8483" s="3"/>
      <c r="I8483" s="2"/>
      <c r="J8483"/>
      <c r="K8483"/>
      <c r="L8483"/>
      <c r="M8483"/>
      <c r="N8483"/>
      <c r="O8483"/>
      <c r="P8483"/>
      <c r="Q8483"/>
      <c r="R8483"/>
      <c r="S8483"/>
      <c r="T8483"/>
      <c r="U8483"/>
      <c r="V8483" s="2"/>
    </row>
    <row r="8484" spans="2:22" x14ac:dyDescent="0.2">
      <c r="B8484" s="2"/>
      <c r="C8484" s="2"/>
      <c r="D8484" s="2"/>
      <c r="E8484" s="2"/>
      <c r="F8484" s="2"/>
      <c r="G8484" s="3"/>
      <c r="H8484" s="3"/>
      <c r="I8484" s="2"/>
      <c r="J8484"/>
      <c r="K8484"/>
      <c r="L8484"/>
      <c r="M8484"/>
      <c r="N8484"/>
      <c r="O8484"/>
      <c r="P8484"/>
      <c r="Q8484"/>
      <c r="R8484"/>
      <c r="S8484"/>
      <c r="T8484"/>
      <c r="U8484"/>
      <c r="V8484" s="2"/>
    </row>
    <row r="8485" spans="2:22" x14ac:dyDescent="0.2">
      <c r="B8485" s="2"/>
      <c r="C8485" s="2"/>
      <c r="D8485" s="2"/>
      <c r="E8485" s="2"/>
      <c r="F8485" s="2"/>
      <c r="G8485" s="3"/>
      <c r="H8485" s="3"/>
      <c r="I8485" s="2"/>
      <c r="J8485"/>
      <c r="K8485"/>
      <c r="L8485"/>
      <c r="M8485"/>
      <c r="N8485"/>
      <c r="O8485"/>
      <c r="P8485"/>
      <c r="Q8485"/>
      <c r="R8485"/>
      <c r="S8485"/>
      <c r="T8485"/>
      <c r="U8485"/>
      <c r="V8485" s="2"/>
    </row>
    <row r="8486" spans="2:22" x14ac:dyDescent="0.2">
      <c r="B8486" s="2"/>
      <c r="C8486" s="2"/>
      <c r="D8486" s="2"/>
      <c r="E8486" s="2"/>
      <c r="F8486" s="2"/>
      <c r="G8486" s="3"/>
      <c r="H8486" s="3"/>
      <c r="I8486" s="2"/>
      <c r="J8486"/>
      <c r="K8486"/>
      <c r="L8486"/>
      <c r="M8486"/>
      <c r="N8486"/>
      <c r="O8486"/>
      <c r="P8486"/>
      <c r="Q8486"/>
      <c r="R8486"/>
      <c r="S8486"/>
      <c r="T8486"/>
      <c r="U8486"/>
      <c r="V8486" s="2"/>
    </row>
    <row r="8487" spans="2:22" x14ac:dyDescent="0.2">
      <c r="B8487" s="2"/>
      <c r="C8487" s="2"/>
      <c r="D8487" s="2"/>
      <c r="E8487" s="2"/>
      <c r="F8487" s="2"/>
      <c r="G8487" s="3"/>
      <c r="H8487" s="3"/>
      <c r="I8487" s="2"/>
      <c r="J8487"/>
      <c r="K8487"/>
      <c r="L8487"/>
      <c r="M8487"/>
      <c r="N8487"/>
      <c r="O8487"/>
      <c r="P8487"/>
      <c r="Q8487"/>
      <c r="R8487"/>
      <c r="S8487"/>
      <c r="T8487"/>
      <c r="U8487"/>
      <c r="V8487" s="2"/>
    </row>
    <row r="8488" spans="2:22" x14ac:dyDescent="0.2">
      <c r="B8488" s="2"/>
      <c r="C8488" s="2"/>
      <c r="D8488" s="2"/>
      <c r="E8488" s="2"/>
      <c r="F8488" s="2"/>
      <c r="G8488" s="3"/>
      <c r="H8488" s="3"/>
      <c r="I8488" s="2"/>
      <c r="J8488"/>
      <c r="K8488"/>
      <c r="L8488"/>
      <c r="M8488"/>
      <c r="N8488"/>
      <c r="O8488"/>
      <c r="P8488"/>
      <c r="Q8488"/>
      <c r="R8488"/>
      <c r="S8488"/>
      <c r="T8488"/>
      <c r="U8488"/>
      <c r="V8488" s="2"/>
    </row>
    <row r="8489" spans="2:22" x14ac:dyDescent="0.2">
      <c r="B8489" s="2"/>
      <c r="C8489" s="2"/>
      <c r="D8489" s="2"/>
      <c r="E8489" s="2"/>
      <c r="F8489" s="2"/>
      <c r="G8489" s="3"/>
      <c r="H8489" s="3"/>
      <c r="I8489" s="2"/>
      <c r="J8489"/>
      <c r="K8489"/>
      <c r="L8489"/>
      <c r="M8489"/>
      <c r="N8489"/>
      <c r="O8489"/>
      <c r="P8489"/>
      <c r="Q8489"/>
      <c r="R8489"/>
      <c r="S8489"/>
      <c r="T8489"/>
      <c r="U8489"/>
      <c r="V8489" s="2"/>
    </row>
    <row r="8490" spans="2:22" x14ac:dyDescent="0.2">
      <c r="B8490" s="2"/>
      <c r="C8490" s="2"/>
      <c r="D8490" s="2"/>
      <c r="E8490" s="2"/>
      <c r="F8490" s="2"/>
      <c r="G8490" s="3"/>
      <c r="H8490" s="3"/>
      <c r="I8490" s="2"/>
      <c r="J8490"/>
      <c r="K8490"/>
      <c r="L8490"/>
      <c r="M8490"/>
      <c r="N8490"/>
      <c r="O8490"/>
      <c r="P8490"/>
      <c r="Q8490"/>
      <c r="R8490"/>
      <c r="S8490"/>
      <c r="T8490"/>
      <c r="U8490"/>
      <c r="V8490" s="2"/>
    </row>
    <row r="8491" spans="2:22" x14ac:dyDescent="0.2">
      <c r="B8491" s="2"/>
      <c r="C8491" s="2"/>
      <c r="D8491" s="2"/>
      <c r="E8491" s="2"/>
      <c r="F8491" s="2"/>
      <c r="G8491" s="3"/>
      <c r="H8491" s="3"/>
      <c r="I8491" s="2"/>
      <c r="J8491"/>
      <c r="K8491"/>
      <c r="L8491"/>
      <c r="M8491"/>
      <c r="N8491"/>
      <c r="O8491"/>
      <c r="P8491"/>
      <c r="Q8491"/>
      <c r="R8491"/>
      <c r="S8491"/>
      <c r="T8491"/>
      <c r="U8491"/>
      <c r="V8491" s="2"/>
    </row>
    <row r="8492" spans="2:22" x14ac:dyDescent="0.2">
      <c r="B8492" s="2"/>
      <c r="C8492" s="2"/>
      <c r="D8492" s="2"/>
      <c r="E8492" s="2"/>
      <c r="F8492" s="2"/>
      <c r="G8492" s="3"/>
      <c r="H8492" s="3"/>
      <c r="I8492" s="2"/>
      <c r="J8492"/>
      <c r="K8492"/>
      <c r="L8492"/>
      <c r="M8492"/>
      <c r="N8492"/>
      <c r="O8492"/>
      <c r="P8492"/>
      <c r="Q8492"/>
      <c r="R8492"/>
      <c r="S8492"/>
      <c r="T8492"/>
      <c r="U8492"/>
      <c r="V8492" s="2"/>
    </row>
    <row r="8493" spans="2:22" x14ac:dyDescent="0.2">
      <c r="B8493" s="2"/>
      <c r="C8493" s="2"/>
      <c r="D8493" s="2"/>
      <c r="E8493" s="2"/>
      <c r="F8493" s="2"/>
      <c r="G8493" s="3"/>
      <c r="H8493" s="3"/>
      <c r="I8493" s="2"/>
      <c r="J8493"/>
      <c r="K8493"/>
      <c r="L8493"/>
      <c r="M8493"/>
      <c r="N8493"/>
      <c r="O8493"/>
      <c r="P8493"/>
      <c r="Q8493"/>
      <c r="R8493"/>
      <c r="S8493"/>
      <c r="T8493"/>
      <c r="U8493"/>
      <c r="V8493" s="2"/>
    </row>
    <row r="8494" spans="2:22" x14ac:dyDescent="0.2">
      <c r="B8494" s="2"/>
      <c r="C8494" s="2"/>
      <c r="D8494" s="2"/>
      <c r="E8494" s="2"/>
      <c r="F8494" s="2"/>
      <c r="G8494" s="3"/>
      <c r="H8494" s="3"/>
      <c r="I8494" s="2"/>
      <c r="J8494"/>
      <c r="K8494"/>
      <c r="L8494"/>
      <c r="M8494"/>
      <c r="N8494"/>
      <c r="O8494"/>
      <c r="P8494"/>
      <c r="Q8494"/>
      <c r="R8494"/>
      <c r="S8494"/>
      <c r="T8494"/>
      <c r="U8494"/>
      <c r="V8494" s="2"/>
    </row>
    <row r="8495" spans="2:22" x14ac:dyDescent="0.2">
      <c r="B8495" s="2"/>
      <c r="C8495" s="2"/>
      <c r="D8495" s="2"/>
      <c r="E8495" s="2"/>
      <c r="F8495" s="2"/>
      <c r="G8495" s="3"/>
      <c r="H8495" s="3"/>
      <c r="I8495" s="2"/>
      <c r="J8495"/>
      <c r="K8495"/>
      <c r="L8495"/>
      <c r="M8495"/>
      <c r="N8495"/>
      <c r="O8495"/>
      <c r="P8495"/>
      <c r="Q8495"/>
      <c r="R8495"/>
      <c r="S8495"/>
      <c r="T8495"/>
      <c r="U8495"/>
      <c r="V8495" s="2"/>
    </row>
    <row r="8496" spans="2:22" x14ac:dyDescent="0.2">
      <c r="B8496" s="2"/>
      <c r="C8496" s="2"/>
      <c r="D8496" s="2"/>
      <c r="E8496" s="2"/>
      <c r="F8496" s="2"/>
      <c r="G8496" s="3"/>
      <c r="H8496" s="3"/>
      <c r="I8496" s="2"/>
      <c r="J8496"/>
      <c r="K8496"/>
      <c r="L8496"/>
      <c r="M8496"/>
      <c r="N8496"/>
      <c r="O8496"/>
      <c r="P8496"/>
      <c r="Q8496"/>
      <c r="R8496"/>
      <c r="S8496"/>
      <c r="T8496"/>
      <c r="U8496"/>
      <c r="V8496" s="2"/>
    </row>
    <row r="8497" spans="2:22" x14ac:dyDescent="0.2">
      <c r="B8497" s="2"/>
      <c r="C8497" s="2"/>
      <c r="D8497" s="2"/>
      <c r="E8497" s="2"/>
      <c r="F8497" s="2"/>
      <c r="G8497" s="3"/>
      <c r="H8497" s="3"/>
      <c r="I8497" s="2"/>
      <c r="J8497"/>
      <c r="K8497"/>
      <c r="L8497"/>
      <c r="M8497"/>
      <c r="N8497"/>
      <c r="O8497"/>
      <c r="P8497"/>
      <c r="Q8497"/>
      <c r="R8497"/>
      <c r="S8497"/>
      <c r="T8497"/>
      <c r="U8497"/>
      <c r="V8497" s="2"/>
    </row>
    <row r="8498" spans="2:22" x14ac:dyDescent="0.2">
      <c r="B8498" s="2"/>
      <c r="C8498" s="2"/>
      <c r="D8498" s="2"/>
      <c r="E8498" s="2"/>
      <c r="F8498" s="2"/>
      <c r="G8498" s="3"/>
      <c r="H8498" s="3"/>
      <c r="I8498" s="2"/>
      <c r="J8498"/>
      <c r="K8498"/>
      <c r="L8498"/>
      <c r="M8498"/>
      <c r="N8498"/>
      <c r="O8498"/>
      <c r="P8498"/>
      <c r="Q8498"/>
      <c r="R8498"/>
      <c r="S8498"/>
      <c r="T8498"/>
      <c r="U8498"/>
      <c r="V8498" s="2"/>
    </row>
    <row r="8499" spans="2:22" x14ac:dyDescent="0.2">
      <c r="B8499" s="2"/>
      <c r="C8499" s="2"/>
      <c r="D8499" s="2"/>
      <c r="E8499" s="2"/>
      <c r="F8499" s="2"/>
      <c r="G8499" s="3"/>
      <c r="H8499" s="3"/>
      <c r="I8499" s="2"/>
      <c r="J8499"/>
      <c r="K8499"/>
      <c r="L8499"/>
      <c r="M8499"/>
      <c r="N8499"/>
      <c r="O8499"/>
      <c r="P8499"/>
      <c r="Q8499"/>
      <c r="R8499"/>
      <c r="S8499"/>
      <c r="T8499"/>
      <c r="U8499"/>
      <c r="V8499" s="2"/>
    </row>
    <row r="8500" spans="2:22" x14ac:dyDescent="0.2">
      <c r="B8500" s="2"/>
      <c r="C8500" s="2"/>
      <c r="D8500" s="2"/>
      <c r="E8500" s="2"/>
      <c r="F8500" s="2"/>
      <c r="G8500" s="3"/>
      <c r="H8500" s="3"/>
      <c r="I8500" s="2"/>
      <c r="J8500"/>
      <c r="K8500"/>
      <c r="L8500"/>
      <c r="M8500"/>
      <c r="N8500"/>
      <c r="O8500"/>
      <c r="P8500"/>
      <c r="Q8500"/>
      <c r="R8500"/>
      <c r="S8500"/>
      <c r="T8500"/>
      <c r="U8500"/>
      <c r="V8500" s="2"/>
    </row>
    <row r="8501" spans="2:22" x14ac:dyDescent="0.2">
      <c r="B8501" s="2"/>
      <c r="C8501" s="2"/>
      <c r="D8501" s="2"/>
      <c r="E8501" s="2"/>
      <c r="F8501" s="2"/>
      <c r="G8501" s="3"/>
      <c r="H8501" s="3"/>
      <c r="I8501" s="2"/>
      <c r="J8501"/>
      <c r="K8501"/>
      <c r="L8501"/>
      <c r="M8501"/>
      <c r="N8501"/>
      <c r="O8501"/>
      <c r="P8501"/>
      <c r="Q8501"/>
      <c r="R8501"/>
      <c r="S8501"/>
      <c r="T8501"/>
      <c r="U8501"/>
      <c r="V8501" s="2"/>
    </row>
    <row r="8502" spans="2:22" x14ac:dyDescent="0.2">
      <c r="B8502" s="2"/>
      <c r="C8502" s="2"/>
      <c r="D8502" s="2"/>
      <c r="E8502" s="2"/>
      <c r="F8502" s="2"/>
      <c r="G8502" s="3"/>
      <c r="H8502" s="3"/>
      <c r="I8502" s="2"/>
      <c r="J8502"/>
      <c r="K8502"/>
      <c r="L8502"/>
      <c r="M8502"/>
      <c r="N8502"/>
      <c r="O8502"/>
      <c r="P8502"/>
      <c r="Q8502"/>
      <c r="R8502"/>
      <c r="S8502"/>
      <c r="T8502"/>
      <c r="U8502"/>
      <c r="V8502" s="2"/>
    </row>
    <row r="8503" spans="2:22" x14ac:dyDescent="0.2">
      <c r="B8503" s="2"/>
      <c r="C8503" s="2"/>
      <c r="D8503" s="2"/>
      <c r="E8503" s="2"/>
      <c r="F8503" s="2"/>
      <c r="G8503" s="3"/>
      <c r="H8503" s="3"/>
      <c r="I8503" s="2"/>
      <c r="J8503"/>
      <c r="K8503"/>
      <c r="L8503"/>
      <c r="M8503"/>
      <c r="N8503"/>
      <c r="O8503"/>
      <c r="P8503"/>
      <c r="Q8503"/>
      <c r="R8503"/>
      <c r="S8503"/>
      <c r="T8503"/>
      <c r="U8503"/>
      <c r="V8503" s="2"/>
    </row>
    <row r="8504" spans="2:22" x14ac:dyDescent="0.2">
      <c r="B8504" s="2"/>
      <c r="C8504" s="2"/>
      <c r="D8504" s="2"/>
      <c r="E8504" s="2"/>
      <c r="F8504" s="2"/>
      <c r="G8504" s="3"/>
      <c r="H8504" s="3"/>
      <c r="I8504" s="2"/>
      <c r="J8504"/>
      <c r="K8504"/>
      <c r="L8504"/>
      <c r="M8504"/>
      <c r="N8504"/>
      <c r="O8504"/>
      <c r="P8504"/>
      <c r="Q8504"/>
      <c r="R8504"/>
      <c r="S8504"/>
      <c r="T8504"/>
      <c r="U8504"/>
      <c r="V8504" s="2"/>
    </row>
    <row r="8505" spans="2:22" x14ac:dyDescent="0.2">
      <c r="B8505" s="2"/>
      <c r="C8505" s="2"/>
      <c r="D8505" s="2"/>
      <c r="E8505" s="2"/>
      <c r="F8505" s="2"/>
      <c r="G8505" s="3"/>
      <c r="H8505" s="3"/>
      <c r="I8505" s="2"/>
      <c r="J8505"/>
      <c r="K8505"/>
      <c r="L8505"/>
      <c r="M8505"/>
      <c r="N8505"/>
      <c r="O8505"/>
      <c r="P8505"/>
      <c r="Q8505"/>
      <c r="R8505"/>
      <c r="S8505"/>
      <c r="T8505"/>
      <c r="U8505"/>
      <c r="V8505" s="2"/>
    </row>
    <row r="8506" spans="2:22" x14ac:dyDescent="0.2">
      <c r="B8506" s="2"/>
      <c r="C8506" s="2"/>
      <c r="D8506" s="2"/>
      <c r="E8506" s="2"/>
      <c r="F8506" s="2"/>
      <c r="G8506" s="3"/>
      <c r="H8506" s="3"/>
      <c r="I8506" s="2"/>
      <c r="J8506"/>
      <c r="K8506"/>
      <c r="L8506"/>
      <c r="M8506"/>
      <c r="N8506"/>
      <c r="O8506"/>
      <c r="P8506"/>
      <c r="Q8506"/>
      <c r="R8506"/>
      <c r="S8506"/>
      <c r="T8506"/>
      <c r="U8506"/>
      <c r="V8506" s="2"/>
    </row>
    <row r="8507" spans="2:22" x14ac:dyDescent="0.2">
      <c r="B8507" s="2"/>
      <c r="C8507" s="2"/>
      <c r="D8507" s="2"/>
      <c r="E8507" s="2"/>
      <c r="F8507" s="2"/>
      <c r="G8507" s="3"/>
      <c r="H8507" s="3"/>
      <c r="I8507" s="2"/>
      <c r="J8507"/>
      <c r="K8507"/>
      <c r="L8507"/>
      <c r="M8507"/>
      <c r="N8507"/>
      <c r="O8507"/>
      <c r="P8507"/>
      <c r="Q8507"/>
      <c r="R8507"/>
      <c r="S8507"/>
      <c r="T8507"/>
      <c r="U8507"/>
      <c r="V8507" s="2"/>
    </row>
    <row r="8508" spans="2:22" x14ac:dyDescent="0.2">
      <c r="B8508" s="2"/>
      <c r="C8508" s="2"/>
      <c r="D8508" s="2"/>
      <c r="E8508" s="2"/>
      <c r="F8508" s="2"/>
      <c r="G8508" s="3"/>
      <c r="H8508" s="3"/>
      <c r="I8508" s="2"/>
      <c r="J8508"/>
      <c r="K8508"/>
      <c r="L8508"/>
      <c r="M8508"/>
      <c r="N8508"/>
      <c r="O8508"/>
      <c r="P8508"/>
      <c r="Q8508"/>
      <c r="R8508"/>
      <c r="S8508"/>
      <c r="T8508"/>
      <c r="U8508"/>
      <c r="V8508" s="2"/>
    </row>
    <row r="8509" spans="2:22" x14ac:dyDescent="0.2">
      <c r="B8509" s="2"/>
      <c r="C8509" s="2"/>
      <c r="D8509" s="2"/>
      <c r="E8509" s="2"/>
      <c r="F8509" s="2"/>
      <c r="G8509" s="3"/>
      <c r="H8509" s="3"/>
      <c r="I8509" s="2"/>
      <c r="J8509"/>
      <c r="K8509"/>
      <c r="L8509"/>
      <c r="M8509"/>
      <c r="N8509"/>
      <c r="O8509"/>
      <c r="P8509"/>
      <c r="Q8509"/>
      <c r="R8509"/>
      <c r="S8509"/>
      <c r="T8509"/>
      <c r="U8509"/>
      <c r="V8509" s="2"/>
    </row>
    <row r="8510" spans="2:22" x14ac:dyDescent="0.2">
      <c r="B8510" s="2"/>
      <c r="C8510" s="2"/>
      <c r="D8510" s="2"/>
      <c r="E8510" s="2"/>
      <c r="F8510" s="2"/>
      <c r="G8510" s="3"/>
      <c r="H8510" s="3"/>
      <c r="I8510" s="2"/>
      <c r="J8510"/>
      <c r="K8510"/>
      <c r="L8510"/>
      <c r="M8510"/>
      <c r="N8510"/>
      <c r="O8510"/>
      <c r="P8510"/>
      <c r="Q8510"/>
      <c r="R8510"/>
      <c r="S8510"/>
      <c r="T8510"/>
      <c r="U8510"/>
      <c r="V8510" s="2"/>
    </row>
    <row r="8511" spans="2:22" x14ac:dyDescent="0.2">
      <c r="B8511" s="2"/>
      <c r="C8511" s="2"/>
      <c r="D8511" s="2"/>
      <c r="E8511" s="2"/>
      <c r="F8511" s="2"/>
      <c r="G8511" s="3"/>
      <c r="H8511" s="3"/>
      <c r="I8511" s="2"/>
      <c r="J8511"/>
      <c r="K8511"/>
      <c r="L8511"/>
      <c r="M8511"/>
      <c r="N8511"/>
      <c r="O8511"/>
      <c r="P8511"/>
      <c r="Q8511"/>
      <c r="R8511"/>
      <c r="S8511"/>
      <c r="T8511"/>
      <c r="U8511"/>
      <c r="V8511" s="2"/>
    </row>
    <row r="8512" spans="2:22" x14ac:dyDescent="0.2">
      <c r="B8512" s="2"/>
      <c r="C8512" s="2"/>
      <c r="D8512" s="2"/>
      <c r="E8512" s="2"/>
      <c r="F8512" s="2"/>
      <c r="G8512" s="3"/>
      <c r="H8512" s="3"/>
      <c r="I8512" s="2"/>
      <c r="J8512"/>
      <c r="K8512"/>
      <c r="L8512"/>
      <c r="M8512"/>
      <c r="N8512"/>
      <c r="O8512"/>
      <c r="P8512"/>
      <c r="Q8512"/>
      <c r="R8512"/>
      <c r="S8512"/>
      <c r="T8512"/>
      <c r="U8512"/>
      <c r="V8512" s="2"/>
    </row>
    <row r="8513" spans="2:22" x14ac:dyDescent="0.2">
      <c r="B8513" s="2"/>
      <c r="C8513" s="2"/>
      <c r="D8513" s="2"/>
      <c r="E8513" s="2"/>
      <c r="F8513" s="2"/>
      <c r="G8513" s="3"/>
      <c r="H8513" s="3"/>
      <c r="I8513" s="2"/>
      <c r="J8513"/>
      <c r="K8513"/>
      <c r="L8513"/>
      <c r="M8513"/>
      <c r="N8513"/>
      <c r="O8513"/>
      <c r="P8513"/>
      <c r="Q8513"/>
      <c r="R8513"/>
      <c r="S8513"/>
      <c r="T8513"/>
      <c r="U8513"/>
      <c r="V8513" s="2"/>
    </row>
    <row r="8514" spans="2:22" x14ac:dyDescent="0.2">
      <c r="B8514" s="2"/>
      <c r="C8514" s="2"/>
      <c r="D8514" s="2"/>
      <c r="E8514" s="2"/>
      <c r="F8514" s="2"/>
      <c r="G8514" s="3"/>
      <c r="H8514" s="3"/>
      <c r="I8514" s="2"/>
      <c r="J8514"/>
      <c r="K8514"/>
      <c r="L8514"/>
      <c r="M8514"/>
      <c r="N8514"/>
      <c r="O8514"/>
      <c r="P8514"/>
      <c r="Q8514"/>
      <c r="R8514"/>
      <c r="S8514"/>
      <c r="T8514"/>
      <c r="U8514"/>
      <c r="V8514" s="2"/>
    </row>
    <row r="8515" spans="2:22" x14ac:dyDescent="0.2">
      <c r="B8515" s="2"/>
      <c r="C8515" s="2"/>
      <c r="D8515" s="2"/>
      <c r="E8515" s="2"/>
      <c r="F8515" s="2"/>
      <c r="G8515" s="3"/>
      <c r="H8515" s="3"/>
      <c r="I8515" s="2"/>
      <c r="J8515"/>
      <c r="K8515"/>
      <c r="L8515"/>
      <c r="M8515"/>
      <c r="N8515"/>
      <c r="O8515"/>
      <c r="P8515"/>
      <c r="Q8515"/>
      <c r="R8515"/>
      <c r="S8515"/>
      <c r="T8515"/>
      <c r="U8515"/>
      <c r="V8515" s="2"/>
    </row>
    <row r="8516" spans="2:22" x14ac:dyDescent="0.2">
      <c r="B8516" s="2"/>
      <c r="C8516" s="2"/>
      <c r="D8516" s="2"/>
      <c r="E8516" s="2"/>
      <c r="F8516" s="2"/>
      <c r="G8516" s="3"/>
      <c r="H8516" s="3"/>
      <c r="I8516" s="2"/>
      <c r="J8516"/>
      <c r="K8516"/>
      <c r="L8516"/>
      <c r="M8516"/>
      <c r="N8516"/>
      <c r="O8516"/>
      <c r="P8516"/>
      <c r="Q8516"/>
      <c r="R8516"/>
      <c r="S8516"/>
      <c r="T8516"/>
      <c r="U8516"/>
      <c r="V8516" s="2"/>
    </row>
    <row r="8517" spans="2:22" x14ac:dyDescent="0.2">
      <c r="B8517" s="2"/>
      <c r="C8517" s="2"/>
      <c r="D8517" s="2"/>
      <c r="E8517" s="2"/>
      <c r="F8517" s="2"/>
      <c r="G8517" s="3"/>
      <c r="H8517" s="3"/>
      <c r="I8517" s="2"/>
      <c r="J8517"/>
      <c r="K8517"/>
      <c r="L8517"/>
      <c r="M8517"/>
      <c r="N8517"/>
      <c r="O8517"/>
      <c r="P8517"/>
      <c r="Q8517"/>
      <c r="R8517"/>
      <c r="S8517"/>
      <c r="T8517"/>
      <c r="U8517"/>
      <c r="V8517" s="2"/>
    </row>
    <row r="8518" spans="2:22" x14ac:dyDescent="0.2">
      <c r="B8518" s="2"/>
      <c r="C8518" s="2"/>
      <c r="D8518" s="2"/>
      <c r="E8518" s="2"/>
      <c r="F8518" s="2"/>
      <c r="G8518" s="3"/>
      <c r="H8518" s="3"/>
      <c r="I8518" s="2"/>
      <c r="J8518"/>
      <c r="K8518"/>
      <c r="L8518"/>
      <c r="M8518"/>
      <c r="N8518"/>
      <c r="O8518"/>
      <c r="P8518"/>
      <c r="Q8518"/>
      <c r="R8518"/>
      <c r="S8518"/>
      <c r="T8518"/>
      <c r="U8518"/>
      <c r="V8518" s="2"/>
    </row>
    <row r="8519" spans="2:22" x14ac:dyDescent="0.2">
      <c r="B8519" s="2"/>
      <c r="C8519" s="2"/>
      <c r="D8519" s="2"/>
      <c r="E8519" s="2"/>
      <c r="F8519" s="2"/>
      <c r="G8519" s="3"/>
      <c r="H8519" s="3"/>
      <c r="I8519" s="2"/>
      <c r="J8519"/>
      <c r="K8519"/>
      <c r="L8519"/>
      <c r="M8519"/>
      <c r="N8519"/>
      <c r="O8519"/>
      <c r="P8519"/>
      <c r="Q8519"/>
      <c r="R8519"/>
      <c r="S8519"/>
      <c r="T8519"/>
      <c r="U8519"/>
      <c r="V8519" s="2"/>
    </row>
    <row r="8520" spans="2:22" x14ac:dyDescent="0.2">
      <c r="B8520" s="2"/>
      <c r="C8520" s="2"/>
      <c r="D8520" s="2"/>
      <c r="E8520" s="2"/>
      <c r="F8520" s="2"/>
      <c r="G8520" s="3"/>
      <c r="H8520" s="3"/>
      <c r="I8520" s="2"/>
      <c r="J8520"/>
      <c r="K8520"/>
      <c r="L8520"/>
      <c r="M8520"/>
      <c r="N8520"/>
      <c r="O8520"/>
      <c r="P8520"/>
      <c r="Q8520"/>
      <c r="R8520"/>
      <c r="S8520"/>
      <c r="T8520"/>
      <c r="U8520"/>
      <c r="V8520" s="2"/>
    </row>
    <row r="8521" spans="2:22" x14ac:dyDescent="0.2">
      <c r="B8521" s="2"/>
      <c r="C8521" s="2"/>
      <c r="D8521" s="2"/>
      <c r="E8521" s="2"/>
      <c r="F8521" s="2"/>
      <c r="G8521" s="3"/>
      <c r="H8521" s="3"/>
      <c r="I8521" s="2"/>
      <c r="J8521"/>
      <c r="K8521"/>
      <c r="L8521"/>
      <c r="M8521"/>
      <c r="N8521"/>
      <c r="O8521"/>
      <c r="P8521"/>
      <c r="Q8521"/>
      <c r="R8521"/>
      <c r="S8521"/>
      <c r="T8521"/>
      <c r="U8521"/>
      <c r="V8521" s="2"/>
    </row>
    <row r="8522" spans="2:22" x14ac:dyDescent="0.2">
      <c r="B8522" s="2"/>
      <c r="C8522" s="2"/>
      <c r="D8522" s="2"/>
      <c r="E8522" s="2"/>
      <c r="F8522" s="2"/>
      <c r="G8522" s="3"/>
      <c r="H8522" s="3"/>
      <c r="I8522" s="2"/>
      <c r="J8522"/>
      <c r="K8522"/>
      <c r="L8522"/>
      <c r="M8522"/>
      <c r="N8522"/>
      <c r="O8522"/>
      <c r="P8522"/>
      <c r="Q8522"/>
      <c r="R8522"/>
      <c r="S8522"/>
      <c r="T8522"/>
      <c r="U8522"/>
      <c r="V8522" s="2"/>
    </row>
    <row r="8523" spans="2:22" x14ac:dyDescent="0.2">
      <c r="B8523" s="2"/>
      <c r="C8523" s="2"/>
      <c r="D8523" s="2"/>
      <c r="E8523" s="2"/>
      <c r="F8523" s="2"/>
      <c r="G8523" s="3"/>
      <c r="H8523" s="3"/>
      <c r="I8523" s="2"/>
      <c r="J8523"/>
      <c r="K8523"/>
      <c r="L8523"/>
      <c r="M8523"/>
      <c r="N8523"/>
      <c r="O8523"/>
      <c r="P8523"/>
      <c r="Q8523"/>
      <c r="R8523"/>
      <c r="S8523"/>
      <c r="T8523"/>
      <c r="U8523"/>
      <c r="V8523" s="2"/>
    </row>
    <row r="8524" spans="2:22" x14ac:dyDescent="0.2">
      <c r="B8524" s="2"/>
      <c r="C8524" s="2"/>
      <c r="D8524" s="2"/>
      <c r="E8524" s="2"/>
      <c r="F8524" s="2"/>
      <c r="G8524" s="3"/>
      <c r="H8524" s="3"/>
      <c r="I8524" s="2"/>
      <c r="J8524"/>
      <c r="K8524"/>
      <c r="L8524"/>
      <c r="M8524"/>
      <c r="N8524"/>
      <c r="O8524"/>
      <c r="P8524"/>
      <c r="Q8524"/>
      <c r="R8524"/>
      <c r="S8524"/>
      <c r="T8524"/>
      <c r="U8524"/>
      <c r="V8524" s="2"/>
    </row>
    <row r="8525" spans="2:22" x14ac:dyDescent="0.2">
      <c r="B8525" s="2"/>
      <c r="C8525" s="2"/>
      <c r="D8525" s="2"/>
      <c r="E8525" s="2"/>
      <c r="F8525" s="2"/>
      <c r="G8525" s="3"/>
      <c r="H8525" s="3"/>
      <c r="I8525" s="2"/>
      <c r="J8525"/>
      <c r="K8525"/>
      <c r="L8525"/>
      <c r="M8525"/>
      <c r="N8525"/>
      <c r="O8525"/>
      <c r="P8525"/>
      <c r="Q8525"/>
      <c r="R8525"/>
      <c r="S8525"/>
      <c r="T8525"/>
      <c r="U8525"/>
      <c r="V8525" s="2"/>
    </row>
    <row r="8526" spans="2:22" x14ac:dyDescent="0.2">
      <c r="B8526" s="2"/>
      <c r="C8526" s="2"/>
      <c r="D8526" s="2"/>
      <c r="E8526" s="2"/>
      <c r="F8526" s="2"/>
      <c r="G8526" s="3"/>
      <c r="H8526" s="3"/>
      <c r="I8526" s="2"/>
      <c r="J8526"/>
      <c r="K8526"/>
      <c r="L8526"/>
      <c r="M8526"/>
      <c r="N8526"/>
      <c r="O8526"/>
      <c r="P8526"/>
      <c r="Q8526"/>
      <c r="R8526"/>
      <c r="S8526"/>
      <c r="T8526"/>
      <c r="U8526"/>
      <c r="V8526" s="2"/>
    </row>
    <row r="8527" spans="2:22" x14ac:dyDescent="0.2">
      <c r="B8527" s="2"/>
      <c r="C8527" s="2"/>
      <c r="D8527" s="2"/>
      <c r="E8527" s="2"/>
      <c r="F8527" s="2"/>
      <c r="G8527" s="3"/>
      <c r="H8527" s="3"/>
      <c r="I8527" s="2"/>
      <c r="J8527"/>
      <c r="K8527"/>
      <c r="L8527"/>
      <c r="M8527"/>
      <c r="N8527"/>
      <c r="O8527"/>
      <c r="P8527"/>
      <c r="Q8527"/>
      <c r="R8527"/>
      <c r="S8527"/>
      <c r="T8527"/>
      <c r="U8527"/>
      <c r="V8527" s="2"/>
    </row>
    <row r="8528" spans="2:22" x14ac:dyDescent="0.2">
      <c r="B8528" s="2"/>
      <c r="C8528" s="2"/>
      <c r="D8528" s="2"/>
      <c r="E8528" s="2"/>
      <c r="F8528" s="2"/>
      <c r="G8528" s="3"/>
      <c r="H8528" s="3"/>
      <c r="I8528" s="2"/>
      <c r="J8528"/>
      <c r="K8528"/>
      <c r="L8528"/>
      <c r="M8528"/>
      <c r="N8528"/>
      <c r="O8528"/>
      <c r="P8528"/>
      <c r="Q8528"/>
      <c r="R8528"/>
      <c r="S8528"/>
      <c r="T8528"/>
      <c r="U8528"/>
      <c r="V8528" s="2"/>
    </row>
    <row r="8529" spans="2:22" x14ac:dyDescent="0.2">
      <c r="B8529" s="2"/>
      <c r="C8529" s="2"/>
      <c r="D8529" s="2"/>
      <c r="E8529" s="2"/>
      <c r="F8529" s="2"/>
      <c r="G8529" s="3"/>
      <c r="H8529" s="3"/>
      <c r="I8529" s="2"/>
      <c r="J8529"/>
      <c r="K8529"/>
      <c r="L8529"/>
      <c r="M8529"/>
      <c r="N8529"/>
      <c r="O8529"/>
      <c r="P8529"/>
      <c r="Q8529"/>
      <c r="R8529"/>
      <c r="S8529"/>
      <c r="T8529"/>
      <c r="U8529"/>
      <c r="V8529" s="2"/>
    </row>
    <row r="8530" spans="2:22" x14ac:dyDescent="0.2">
      <c r="B8530" s="2"/>
      <c r="C8530" s="2"/>
      <c r="D8530" s="2"/>
      <c r="E8530" s="2"/>
      <c r="F8530" s="2"/>
      <c r="G8530" s="3"/>
      <c r="H8530" s="3"/>
      <c r="I8530" s="2"/>
      <c r="J8530"/>
      <c r="K8530"/>
      <c r="L8530"/>
      <c r="M8530"/>
      <c r="N8530"/>
      <c r="O8530"/>
      <c r="P8530"/>
      <c r="Q8530"/>
      <c r="R8530"/>
      <c r="S8530"/>
      <c r="T8530"/>
      <c r="U8530"/>
      <c r="V8530" s="2"/>
    </row>
    <row r="8531" spans="2:22" x14ac:dyDescent="0.2">
      <c r="B8531" s="2"/>
      <c r="C8531" s="2"/>
      <c r="D8531" s="2"/>
      <c r="E8531" s="2"/>
      <c r="F8531" s="2"/>
      <c r="G8531" s="3"/>
      <c r="H8531" s="3"/>
      <c r="I8531" s="2"/>
      <c r="J8531"/>
      <c r="K8531"/>
      <c r="L8531"/>
      <c r="M8531"/>
      <c r="N8531"/>
      <c r="O8531"/>
      <c r="P8531"/>
      <c r="Q8531"/>
      <c r="R8531"/>
      <c r="S8531"/>
      <c r="T8531"/>
      <c r="U8531"/>
      <c r="V8531" s="2"/>
    </row>
    <row r="8532" spans="2:22" x14ac:dyDescent="0.2">
      <c r="B8532" s="2"/>
      <c r="C8532" s="2"/>
      <c r="D8532" s="2"/>
      <c r="E8532" s="2"/>
      <c r="F8532" s="2"/>
      <c r="G8532" s="3"/>
      <c r="H8532" s="3"/>
      <c r="I8532" s="2"/>
      <c r="J8532"/>
      <c r="K8532"/>
      <c r="L8532"/>
      <c r="M8532"/>
      <c r="N8532"/>
      <c r="O8532"/>
      <c r="P8532"/>
      <c r="Q8532"/>
      <c r="R8532"/>
      <c r="S8532"/>
      <c r="T8532"/>
      <c r="U8532"/>
      <c r="V8532" s="2"/>
    </row>
    <row r="8533" spans="2:22" x14ac:dyDescent="0.2">
      <c r="B8533" s="2"/>
      <c r="C8533" s="2"/>
      <c r="D8533" s="2"/>
      <c r="E8533" s="2"/>
      <c r="F8533" s="2"/>
      <c r="G8533" s="3"/>
      <c r="H8533" s="3"/>
      <c r="I8533" s="2"/>
      <c r="J8533"/>
      <c r="K8533"/>
      <c r="L8533"/>
      <c r="M8533"/>
      <c r="N8533"/>
      <c r="O8533"/>
      <c r="P8533"/>
      <c r="Q8533"/>
      <c r="R8533"/>
      <c r="S8533"/>
      <c r="T8533"/>
      <c r="U8533"/>
      <c r="V8533" s="2"/>
    </row>
    <row r="8534" spans="2:22" x14ac:dyDescent="0.2">
      <c r="B8534" s="2"/>
      <c r="C8534" s="2"/>
      <c r="D8534" s="2"/>
      <c r="E8534" s="2"/>
      <c r="F8534" s="2"/>
      <c r="G8534" s="3"/>
      <c r="H8534" s="3"/>
      <c r="I8534" s="2"/>
      <c r="J8534"/>
      <c r="K8534"/>
      <c r="L8534"/>
      <c r="M8534"/>
      <c r="N8534"/>
      <c r="O8534"/>
      <c r="P8534"/>
      <c r="Q8534"/>
      <c r="R8534"/>
      <c r="S8534"/>
      <c r="T8534"/>
      <c r="U8534"/>
      <c r="V8534" s="2"/>
    </row>
    <row r="8535" spans="2:22" x14ac:dyDescent="0.2">
      <c r="B8535" s="2"/>
      <c r="C8535" s="2"/>
      <c r="D8535" s="2"/>
      <c r="E8535" s="2"/>
      <c r="F8535" s="2"/>
      <c r="G8535" s="3"/>
      <c r="H8535" s="3"/>
      <c r="I8535" s="2"/>
      <c r="J8535"/>
      <c r="K8535"/>
      <c r="L8535"/>
      <c r="M8535"/>
      <c r="N8535"/>
      <c r="O8535"/>
      <c r="P8535"/>
      <c r="Q8535"/>
      <c r="R8535"/>
      <c r="S8535"/>
      <c r="T8535"/>
      <c r="U8535"/>
      <c r="V8535" s="2"/>
    </row>
    <row r="8536" spans="2:22" x14ac:dyDescent="0.2">
      <c r="B8536" s="2"/>
      <c r="C8536" s="2"/>
      <c r="D8536" s="2"/>
      <c r="E8536" s="2"/>
      <c r="F8536" s="2"/>
      <c r="G8536" s="3"/>
      <c r="H8536" s="3"/>
      <c r="I8536" s="2"/>
      <c r="J8536"/>
      <c r="K8536"/>
      <c r="L8536"/>
      <c r="M8536"/>
      <c r="N8536"/>
      <c r="O8536"/>
      <c r="P8536"/>
      <c r="Q8536"/>
      <c r="R8536"/>
      <c r="S8536"/>
      <c r="T8536"/>
      <c r="U8536"/>
      <c r="V8536" s="2"/>
    </row>
    <row r="8537" spans="2:22" x14ac:dyDescent="0.2">
      <c r="B8537" s="2"/>
      <c r="C8537" s="2"/>
      <c r="D8537" s="2"/>
      <c r="E8537" s="2"/>
      <c r="F8537" s="2"/>
      <c r="G8537" s="3"/>
      <c r="H8537" s="3"/>
      <c r="I8537" s="2"/>
      <c r="J8537"/>
      <c r="K8537"/>
      <c r="L8537"/>
      <c r="M8537"/>
      <c r="N8537"/>
      <c r="O8537"/>
      <c r="P8537"/>
      <c r="Q8537"/>
      <c r="R8537"/>
      <c r="S8537"/>
      <c r="T8537"/>
      <c r="U8537"/>
      <c r="V8537" s="2"/>
    </row>
    <row r="8538" spans="2:22" x14ac:dyDescent="0.2">
      <c r="B8538" s="2"/>
      <c r="C8538" s="2"/>
      <c r="D8538" s="2"/>
      <c r="E8538" s="2"/>
      <c r="F8538" s="2"/>
      <c r="G8538" s="3"/>
      <c r="H8538" s="3"/>
      <c r="I8538" s="2"/>
      <c r="J8538"/>
      <c r="K8538"/>
      <c r="L8538"/>
      <c r="M8538"/>
      <c r="N8538"/>
      <c r="O8538"/>
      <c r="P8538"/>
      <c r="Q8538"/>
      <c r="R8538"/>
      <c r="S8538"/>
      <c r="T8538"/>
      <c r="U8538"/>
      <c r="V8538" s="2"/>
    </row>
    <row r="8539" spans="2:22" x14ac:dyDescent="0.2">
      <c r="B8539" s="2"/>
      <c r="C8539" s="2"/>
      <c r="D8539" s="2"/>
      <c r="E8539" s="2"/>
      <c r="F8539" s="2"/>
      <c r="G8539" s="3"/>
      <c r="H8539" s="3"/>
      <c r="I8539" s="2"/>
      <c r="J8539"/>
      <c r="K8539"/>
      <c r="L8539"/>
      <c r="M8539"/>
      <c r="N8539"/>
      <c r="O8539"/>
      <c r="P8539"/>
      <c r="Q8539"/>
      <c r="R8539"/>
      <c r="S8539"/>
      <c r="T8539"/>
      <c r="U8539"/>
      <c r="V8539" s="2"/>
    </row>
    <row r="8540" spans="2:22" x14ac:dyDescent="0.2">
      <c r="B8540" s="2"/>
      <c r="C8540" s="2"/>
      <c r="D8540" s="2"/>
      <c r="E8540" s="2"/>
      <c r="F8540" s="2"/>
      <c r="G8540" s="3"/>
      <c r="H8540" s="3"/>
      <c r="I8540" s="2"/>
      <c r="J8540"/>
      <c r="K8540"/>
      <c r="L8540"/>
      <c r="M8540"/>
      <c r="N8540"/>
      <c r="O8540"/>
      <c r="P8540"/>
      <c r="Q8540"/>
      <c r="R8540"/>
      <c r="S8540"/>
      <c r="T8540"/>
      <c r="U8540"/>
      <c r="V8540" s="2"/>
    </row>
    <row r="8541" spans="2:22" x14ac:dyDescent="0.2">
      <c r="B8541" s="2"/>
      <c r="C8541" s="2"/>
      <c r="D8541" s="2"/>
      <c r="E8541" s="2"/>
      <c r="F8541" s="2"/>
      <c r="G8541" s="3"/>
      <c r="H8541" s="3"/>
      <c r="I8541" s="2"/>
      <c r="J8541"/>
      <c r="K8541"/>
      <c r="L8541"/>
      <c r="M8541"/>
      <c r="N8541"/>
      <c r="O8541"/>
      <c r="P8541"/>
      <c r="Q8541"/>
      <c r="R8541"/>
      <c r="S8541"/>
      <c r="T8541"/>
      <c r="U8541"/>
      <c r="V8541" s="2"/>
    </row>
    <row r="8542" spans="2:22" x14ac:dyDescent="0.2">
      <c r="B8542" s="2"/>
      <c r="C8542" s="2"/>
      <c r="D8542" s="2"/>
      <c r="E8542" s="2"/>
      <c r="F8542" s="2"/>
      <c r="G8542" s="3"/>
      <c r="H8542" s="3"/>
      <c r="I8542" s="2"/>
      <c r="J8542"/>
      <c r="K8542"/>
      <c r="L8542"/>
      <c r="M8542"/>
      <c r="N8542"/>
      <c r="O8542"/>
      <c r="P8542"/>
      <c r="Q8542"/>
      <c r="R8542"/>
      <c r="S8542"/>
      <c r="T8542"/>
      <c r="U8542"/>
      <c r="V8542" s="2"/>
    </row>
    <row r="8543" spans="2:22" x14ac:dyDescent="0.2">
      <c r="B8543" s="2"/>
      <c r="C8543" s="2"/>
      <c r="D8543" s="2"/>
      <c r="E8543" s="2"/>
      <c r="F8543" s="2"/>
      <c r="G8543" s="3"/>
      <c r="H8543" s="3"/>
      <c r="I8543" s="2"/>
      <c r="J8543"/>
      <c r="K8543"/>
      <c r="L8543"/>
      <c r="M8543"/>
      <c r="N8543"/>
      <c r="O8543"/>
      <c r="P8543"/>
      <c r="Q8543"/>
      <c r="R8543"/>
      <c r="S8543"/>
      <c r="T8543"/>
      <c r="U8543"/>
      <c r="V8543" s="2"/>
    </row>
    <row r="8544" spans="2:22" x14ac:dyDescent="0.2">
      <c r="B8544" s="2"/>
      <c r="C8544" s="2"/>
      <c r="D8544" s="2"/>
      <c r="E8544" s="2"/>
      <c r="F8544" s="2"/>
      <c r="G8544" s="3"/>
      <c r="H8544" s="3"/>
      <c r="I8544" s="2"/>
      <c r="J8544"/>
      <c r="K8544"/>
      <c r="L8544"/>
      <c r="M8544"/>
      <c r="N8544"/>
      <c r="O8544"/>
      <c r="P8544"/>
      <c r="Q8544"/>
      <c r="R8544"/>
      <c r="S8544"/>
      <c r="T8544"/>
      <c r="U8544"/>
      <c r="V8544" s="2"/>
    </row>
    <row r="8545" spans="2:22" x14ac:dyDescent="0.2">
      <c r="B8545" s="2"/>
      <c r="C8545" s="2"/>
      <c r="D8545" s="2"/>
      <c r="E8545" s="2"/>
      <c r="F8545" s="2"/>
      <c r="G8545" s="3"/>
      <c r="H8545" s="3"/>
      <c r="I8545" s="2"/>
      <c r="J8545"/>
      <c r="K8545"/>
      <c r="L8545"/>
      <c r="M8545"/>
      <c r="N8545"/>
      <c r="O8545"/>
      <c r="P8545"/>
      <c r="Q8545"/>
      <c r="R8545"/>
      <c r="S8545"/>
      <c r="T8545"/>
      <c r="U8545"/>
      <c r="V8545" s="2"/>
    </row>
    <row r="8546" spans="2:22" x14ac:dyDescent="0.2">
      <c r="B8546" s="2"/>
      <c r="C8546" s="2"/>
      <c r="D8546" s="2"/>
      <c r="E8546" s="2"/>
      <c r="F8546" s="2"/>
      <c r="G8546" s="3"/>
      <c r="H8546" s="3"/>
      <c r="I8546" s="2"/>
      <c r="J8546"/>
      <c r="K8546"/>
      <c r="L8546"/>
      <c r="M8546"/>
      <c r="N8546"/>
      <c r="O8546"/>
      <c r="P8546"/>
      <c r="Q8546"/>
      <c r="R8546"/>
      <c r="S8546"/>
      <c r="T8546"/>
      <c r="U8546"/>
      <c r="V8546" s="2"/>
    </row>
    <row r="8547" spans="2:22" x14ac:dyDescent="0.2">
      <c r="B8547" s="2"/>
      <c r="C8547" s="2"/>
      <c r="D8547" s="2"/>
      <c r="E8547" s="2"/>
      <c r="F8547" s="2"/>
      <c r="G8547" s="3"/>
      <c r="H8547" s="3"/>
      <c r="I8547" s="2"/>
      <c r="J8547"/>
      <c r="K8547"/>
      <c r="L8547"/>
      <c r="M8547"/>
      <c r="N8547"/>
      <c r="O8547"/>
      <c r="P8547"/>
      <c r="Q8547"/>
      <c r="R8547"/>
      <c r="S8547"/>
      <c r="T8547"/>
      <c r="U8547"/>
      <c r="V8547" s="2"/>
    </row>
    <row r="8548" spans="2:22" x14ac:dyDescent="0.2">
      <c r="B8548" s="2"/>
      <c r="C8548" s="2"/>
      <c r="D8548" s="2"/>
      <c r="E8548" s="2"/>
      <c r="F8548" s="2"/>
      <c r="G8548" s="3"/>
      <c r="H8548" s="3"/>
      <c r="I8548" s="2"/>
      <c r="J8548"/>
      <c r="K8548"/>
      <c r="L8548"/>
      <c r="M8548"/>
      <c r="N8548"/>
      <c r="O8548"/>
      <c r="P8548"/>
      <c r="Q8548"/>
      <c r="R8548"/>
      <c r="S8548"/>
      <c r="T8548"/>
      <c r="U8548"/>
      <c r="V8548" s="2"/>
    </row>
    <row r="8549" spans="2:22" x14ac:dyDescent="0.2">
      <c r="B8549" s="2"/>
      <c r="C8549" s="2"/>
      <c r="D8549" s="2"/>
      <c r="E8549" s="2"/>
      <c r="F8549" s="2"/>
      <c r="G8549" s="3"/>
      <c r="H8549" s="3"/>
      <c r="I8549" s="2"/>
      <c r="J8549"/>
      <c r="K8549"/>
      <c r="L8549"/>
      <c r="M8549"/>
      <c r="N8549"/>
      <c r="O8549"/>
      <c r="P8549"/>
      <c r="Q8549"/>
      <c r="R8549"/>
      <c r="S8549"/>
      <c r="T8549"/>
      <c r="U8549"/>
      <c r="V8549" s="2"/>
    </row>
    <row r="8550" spans="2:22" x14ac:dyDescent="0.2">
      <c r="B8550" s="2"/>
      <c r="C8550" s="2"/>
      <c r="D8550" s="2"/>
      <c r="E8550" s="2"/>
      <c r="F8550" s="2"/>
      <c r="G8550" s="3"/>
      <c r="H8550" s="3"/>
      <c r="I8550" s="2"/>
      <c r="J8550"/>
      <c r="K8550"/>
      <c r="L8550"/>
      <c r="M8550"/>
      <c r="N8550"/>
      <c r="O8550"/>
      <c r="P8550"/>
      <c r="Q8550"/>
      <c r="R8550"/>
      <c r="S8550"/>
      <c r="T8550"/>
      <c r="U8550"/>
      <c r="V8550" s="2"/>
    </row>
    <row r="8551" spans="2:22" x14ac:dyDescent="0.2">
      <c r="B8551" s="2"/>
      <c r="C8551" s="2"/>
      <c r="D8551" s="2"/>
      <c r="E8551" s="2"/>
      <c r="F8551" s="2"/>
      <c r="G8551" s="3"/>
      <c r="H8551" s="3"/>
      <c r="I8551" s="2"/>
      <c r="J8551"/>
      <c r="K8551"/>
      <c r="L8551"/>
      <c r="M8551"/>
      <c r="N8551"/>
      <c r="O8551"/>
      <c r="P8551"/>
      <c r="Q8551"/>
      <c r="R8551"/>
      <c r="S8551"/>
      <c r="T8551"/>
      <c r="U8551"/>
      <c r="V8551" s="2"/>
    </row>
    <row r="8552" spans="2:22" x14ac:dyDescent="0.2">
      <c r="B8552" s="2"/>
      <c r="C8552" s="2"/>
      <c r="D8552" s="2"/>
      <c r="E8552" s="2"/>
      <c r="F8552" s="2"/>
      <c r="G8552" s="3"/>
      <c r="H8552" s="3"/>
      <c r="I8552" s="2"/>
      <c r="J8552"/>
      <c r="K8552"/>
      <c r="L8552"/>
      <c r="M8552"/>
      <c r="N8552"/>
      <c r="O8552"/>
      <c r="P8552"/>
      <c r="Q8552"/>
      <c r="R8552"/>
      <c r="S8552"/>
      <c r="T8552"/>
      <c r="U8552"/>
      <c r="V8552" s="2"/>
    </row>
    <row r="8553" spans="2:22" x14ac:dyDescent="0.2">
      <c r="B8553" s="2"/>
      <c r="C8553" s="2"/>
      <c r="D8553" s="2"/>
      <c r="E8553" s="2"/>
      <c r="F8553" s="2"/>
      <c r="G8553" s="3"/>
      <c r="H8553" s="3"/>
      <c r="I8553" s="2"/>
      <c r="J8553"/>
      <c r="K8553"/>
      <c r="L8553"/>
      <c r="M8553"/>
      <c r="N8553"/>
      <c r="O8553"/>
      <c r="P8553"/>
      <c r="Q8553"/>
      <c r="R8553"/>
      <c r="S8553"/>
      <c r="T8553"/>
      <c r="U8553"/>
      <c r="V8553" s="2"/>
    </row>
    <row r="8554" spans="2:22" x14ac:dyDescent="0.2">
      <c r="B8554" s="2"/>
      <c r="C8554" s="2"/>
      <c r="D8554" s="2"/>
      <c r="E8554" s="2"/>
      <c r="F8554" s="2"/>
      <c r="G8554" s="3"/>
      <c r="H8554" s="3"/>
      <c r="I8554" s="2"/>
      <c r="J8554"/>
      <c r="K8554"/>
      <c r="L8554"/>
      <c r="M8554"/>
      <c r="N8554"/>
      <c r="O8554"/>
      <c r="P8554"/>
      <c r="Q8554"/>
      <c r="R8554"/>
      <c r="S8554"/>
      <c r="T8554"/>
      <c r="U8554"/>
      <c r="V8554" s="2"/>
    </row>
    <row r="8555" spans="2:22" x14ac:dyDescent="0.2">
      <c r="B8555" s="2"/>
      <c r="C8555" s="2"/>
      <c r="D8555" s="2"/>
      <c r="E8555" s="2"/>
      <c r="F8555" s="2"/>
      <c r="G8555" s="3"/>
      <c r="H8555" s="3"/>
      <c r="I8555" s="2"/>
      <c r="J8555"/>
      <c r="K8555"/>
      <c r="L8555"/>
      <c r="M8555"/>
      <c r="N8555"/>
      <c r="O8555"/>
      <c r="P8555"/>
      <c r="Q8555"/>
      <c r="R8555"/>
      <c r="S8555"/>
      <c r="T8555"/>
      <c r="U8555"/>
      <c r="V8555" s="2"/>
    </row>
    <row r="8556" spans="2:22" x14ac:dyDescent="0.2">
      <c r="B8556" s="2"/>
      <c r="C8556" s="2"/>
      <c r="D8556" s="2"/>
      <c r="E8556" s="2"/>
      <c r="F8556" s="2"/>
      <c r="G8556" s="3"/>
      <c r="H8556" s="3"/>
      <c r="I8556" s="2"/>
      <c r="J8556"/>
      <c r="K8556"/>
      <c r="L8556"/>
      <c r="M8556"/>
      <c r="N8556"/>
      <c r="O8556"/>
      <c r="P8556"/>
      <c r="Q8556"/>
      <c r="R8556"/>
      <c r="S8556"/>
      <c r="T8556"/>
      <c r="U8556"/>
      <c r="V8556" s="2"/>
    </row>
    <row r="8557" spans="2:22" x14ac:dyDescent="0.2">
      <c r="B8557" s="2"/>
      <c r="C8557" s="2"/>
      <c r="D8557" s="2"/>
      <c r="E8557" s="2"/>
      <c r="F8557" s="2"/>
      <c r="G8557" s="3"/>
      <c r="H8557" s="3"/>
      <c r="I8557" s="2"/>
      <c r="J8557"/>
      <c r="K8557"/>
      <c r="L8557"/>
      <c r="M8557"/>
      <c r="N8557"/>
      <c r="O8557"/>
      <c r="P8557"/>
      <c r="Q8557"/>
      <c r="R8557"/>
      <c r="S8557"/>
      <c r="T8557"/>
      <c r="U8557"/>
      <c r="V8557" s="2"/>
    </row>
    <row r="8558" spans="2:22" x14ac:dyDescent="0.2">
      <c r="B8558" s="2"/>
      <c r="C8558" s="2"/>
      <c r="D8558" s="2"/>
      <c r="E8558" s="2"/>
      <c r="F8558" s="2"/>
      <c r="G8558" s="3"/>
      <c r="H8558" s="3"/>
      <c r="I8558" s="2"/>
      <c r="J8558"/>
      <c r="K8558"/>
      <c r="L8558"/>
      <c r="M8558"/>
      <c r="N8558"/>
      <c r="O8558"/>
      <c r="P8558"/>
      <c r="Q8558"/>
      <c r="R8558"/>
      <c r="S8558"/>
      <c r="T8558"/>
      <c r="U8558"/>
      <c r="V8558" s="2"/>
    </row>
    <row r="8559" spans="2:22" x14ac:dyDescent="0.2">
      <c r="B8559" s="2"/>
      <c r="C8559" s="2"/>
      <c r="D8559" s="2"/>
      <c r="E8559" s="2"/>
      <c r="F8559" s="2"/>
      <c r="G8559" s="3"/>
      <c r="H8559" s="3"/>
      <c r="I8559" s="2"/>
      <c r="J8559"/>
      <c r="K8559"/>
      <c r="L8559"/>
      <c r="M8559"/>
      <c r="N8559"/>
      <c r="O8559"/>
      <c r="P8559"/>
      <c r="Q8559"/>
      <c r="R8559"/>
      <c r="S8559"/>
      <c r="T8559"/>
      <c r="U8559"/>
      <c r="V8559" s="2"/>
    </row>
    <row r="8560" spans="2:22" x14ac:dyDescent="0.2">
      <c r="B8560" s="2"/>
      <c r="C8560" s="2"/>
      <c r="D8560" s="2"/>
      <c r="E8560" s="2"/>
      <c r="F8560" s="2"/>
      <c r="G8560" s="3"/>
      <c r="H8560" s="3"/>
      <c r="I8560" s="2"/>
      <c r="J8560"/>
      <c r="K8560"/>
      <c r="L8560"/>
      <c r="M8560"/>
      <c r="N8560"/>
      <c r="O8560"/>
      <c r="P8560"/>
      <c r="Q8560"/>
      <c r="R8560"/>
      <c r="S8560"/>
      <c r="T8560"/>
      <c r="U8560"/>
      <c r="V8560" s="2"/>
    </row>
    <row r="8561" spans="2:22" x14ac:dyDescent="0.2">
      <c r="B8561" s="2"/>
      <c r="C8561" s="2"/>
      <c r="D8561" s="2"/>
      <c r="E8561" s="2"/>
      <c r="F8561" s="2"/>
      <c r="G8561" s="3"/>
      <c r="H8561" s="3"/>
      <c r="I8561" s="2"/>
      <c r="J8561"/>
      <c r="K8561"/>
      <c r="L8561"/>
      <c r="M8561"/>
      <c r="N8561"/>
      <c r="O8561"/>
      <c r="P8561"/>
      <c r="Q8561"/>
      <c r="R8561"/>
      <c r="S8561"/>
      <c r="T8561"/>
      <c r="U8561"/>
      <c r="V8561" s="2"/>
    </row>
    <row r="8562" spans="2:22" x14ac:dyDescent="0.2">
      <c r="B8562" s="2"/>
      <c r="C8562" s="2"/>
      <c r="D8562" s="2"/>
      <c r="E8562" s="2"/>
      <c r="F8562" s="2"/>
      <c r="G8562" s="3"/>
      <c r="H8562" s="3"/>
      <c r="I8562" s="2"/>
      <c r="J8562"/>
      <c r="K8562"/>
      <c r="L8562"/>
      <c r="M8562"/>
      <c r="N8562"/>
      <c r="O8562"/>
      <c r="P8562"/>
      <c r="Q8562"/>
      <c r="R8562"/>
      <c r="S8562"/>
      <c r="T8562"/>
      <c r="U8562"/>
      <c r="V8562" s="2"/>
    </row>
    <row r="8563" spans="2:22" x14ac:dyDescent="0.2">
      <c r="B8563" s="2"/>
      <c r="C8563" s="2"/>
      <c r="D8563" s="2"/>
      <c r="E8563" s="2"/>
      <c r="F8563" s="2"/>
      <c r="G8563" s="3"/>
      <c r="H8563" s="3"/>
      <c r="I8563" s="2"/>
      <c r="J8563"/>
      <c r="K8563"/>
      <c r="L8563"/>
      <c r="M8563"/>
      <c r="N8563"/>
      <c r="O8563"/>
      <c r="P8563"/>
      <c r="Q8563"/>
      <c r="R8563"/>
      <c r="S8563"/>
      <c r="T8563"/>
      <c r="U8563"/>
      <c r="V8563" s="2"/>
    </row>
    <row r="8564" spans="2:22" x14ac:dyDescent="0.2">
      <c r="B8564" s="2"/>
      <c r="C8564" s="2"/>
      <c r="D8564" s="2"/>
      <c r="E8564" s="2"/>
      <c r="F8564" s="2"/>
      <c r="G8564" s="3"/>
      <c r="H8564" s="3"/>
      <c r="I8564" s="2"/>
      <c r="J8564"/>
      <c r="K8564"/>
      <c r="L8564"/>
      <c r="M8564"/>
      <c r="N8564"/>
      <c r="O8564"/>
      <c r="P8564"/>
      <c r="Q8564"/>
      <c r="R8564"/>
      <c r="S8564"/>
      <c r="T8564"/>
      <c r="U8564"/>
      <c r="V8564" s="2"/>
    </row>
    <row r="8565" spans="2:22" x14ac:dyDescent="0.2">
      <c r="B8565" s="2"/>
      <c r="C8565" s="2"/>
      <c r="D8565" s="2"/>
      <c r="E8565" s="2"/>
      <c r="F8565" s="2"/>
      <c r="G8565" s="3"/>
      <c r="H8565" s="3"/>
      <c r="I8565" s="2"/>
      <c r="J8565"/>
      <c r="K8565"/>
      <c r="L8565"/>
      <c r="M8565"/>
      <c r="N8565"/>
      <c r="O8565"/>
      <c r="P8565"/>
      <c r="Q8565"/>
      <c r="R8565"/>
      <c r="S8565"/>
      <c r="T8565"/>
      <c r="U8565"/>
      <c r="V8565" s="2"/>
    </row>
    <row r="8566" spans="2:22" x14ac:dyDescent="0.2">
      <c r="B8566" s="2"/>
      <c r="C8566" s="2"/>
      <c r="D8566" s="2"/>
      <c r="E8566" s="2"/>
      <c r="F8566" s="2"/>
      <c r="G8566" s="3"/>
      <c r="H8566" s="3"/>
      <c r="I8566" s="2"/>
      <c r="J8566"/>
      <c r="K8566"/>
      <c r="L8566"/>
      <c r="M8566"/>
      <c r="N8566"/>
      <c r="O8566"/>
      <c r="P8566"/>
      <c r="Q8566"/>
      <c r="R8566"/>
      <c r="S8566"/>
      <c r="T8566"/>
      <c r="U8566"/>
      <c r="V8566" s="2"/>
    </row>
    <row r="8567" spans="2:22" x14ac:dyDescent="0.2">
      <c r="B8567" s="2"/>
      <c r="C8567" s="2"/>
      <c r="D8567" s="2"/>
      <c r="E8567" s="2"/>
      <c r="F8567" s="2"/>
      <c r="G8567" s="3"/>
      <c r="H8567" s="3"/>
      <c r="I8567" s="2"/>
      <c r="J8567"/>
      <c r="K8567"/>
      <c r="L8567"/>
      <c r="M8567"/>
      <c r="N8567"/>
      <c r="O8567"/>
      <c r="P8567"/>
      <c r="Q8567"/>
      <c r="R8567"/>
      <c r="S8567"/>
      <c r="T8567"/>
      <c r="U8567"/>
      <c r="V8567" s="2"/>
    </row>
    <row r="8568" spans="2:22" x14ac:dyDescent="0.2">
      <c r="B8568" s="2"/>
      <c r="C8568" s="2"/>
      <c r="D8568" s="2"/>
      <c r="E8568" s="2"/>
      <c r="F8568" s="2"/>
      <c r="G8568" s="3"/>
      <c r="H8568" s="3"/>
      <c r="I8568" s="2"/>
      <c r="J8568"/>
      <c r="K8568"/>
      <c r="L8568"/>
      <c r="M8568"/>
      <c r="N8568"/>
      <c r="O8568"/>
      <c r="P8568"/>
      <c r="Q8568"/>
      <c r="R8568"/>
      <c r="S8568"/>
      <c r="T8568"/>
      <c r="U8568"/>
      <c r="V8568" s="2"/>
    </row>
    <row r="8569" spans="2:22" x14ac:dyDescent="0.2">
      <c r="B8569" s="2"/>
      <c r="C8569" s="2"/>
      <c r="D8569" s="2"/>
      <c r="E8569" s="2"/>
      <c r="F8569" s="2"/>
      <c r="G8569" s="3"/>
      <c r="H8569" s="3"/>
      <c r="I8569" s="2"/>
      <c r="J8569"/>
      <c r="K8569"/>
      <c r="L8569"/>
      <c r="M8569"/>
      <c r="N8569"/>
      <c r="O8569"/>
      <c r="P8569"/>
      <c r="Q8569"/>
      <c r="R8569"/>
      <c r="S8569"/>
      <c r="T8569"/>
      <c r="U8569"/>
      <c r="V8569" s="2"/>
    </row>
    <row r="8570" spans="2:22" x14ac:dyDescent="0.2">
      <c r="B8570" s="2"/>
      <c r="C8570" s="2"/>
      <c r="D8570" s="2"/>
      <c r="E8570" s="2"/>
      <c r="F8570" s="2"/>
      <c r="G8570" s="3"/>
      <c r="H8570" s="3"/>
      <c r="I8570" s="2"/>
      <c r="J8570"/>
      <c r="K8570"/>
      <c r="L8570"/>
      <c r="M8570"/>
      <c r="N8570"/>
      <c r="O8570"/>
      <c r="P8570"/>
      <c r="Q8570"/>
      <c r="R8570"/>
      <c r="S8570"/>
      <c r="T8570"/>
      <c r="U8570"/>
      <c r="V8570" s="2"/>
    </row>
    <row r="8571" spans="2:22" x14ac:dyDescent="0.2">
      <c r="B8571" s="2"/>
      <c r="C8571" s="2"/>
      <c r="D8571" s="2"/>
      <c r="E8571" s="2"/>
      <c r="F8571" s="2"/>
      <c r="G8571" s="3"/>
      <c r="H8571" s="3"/>
      <c r="I8571" s="2"/>
      <c r="J8571"/>
      <c r="K8571"/>
      <c r="L8571"/>
      <c r="M8571"/>
      <c r="N8571"/>
      <c r="O8571"/>
      <c r="P8571"/>
      <c r="Q8571"/>
      <c r="R8571"/>
      <c r="S8571"/>
      <c r="T8571"/>
      <c r="U8571"/>
      <c r="V8571" s="2"/>
    </row>
    <row r="8572" spans="2:22" x14ac:dyDescent="0.2">
      <c r="B8572" s="2"/>
      <c r="C8572" s="2"/>
      <c r="D8572" s="2"/>
      <c r="E8572" s="2"/>
      <c r="F8572" s="2"/>
      <c r="G8572" s="3"/>
      <c r="H8572" s="3"/>
      <c r="I8572" s="2"/>
      <c r="J8572"/>
      <c r="K8572"/>
      <c r="L8572"/>
      <c r="M8572"/>
      <c r="N8572"/>
      <c r="O8572"/>
      <c r="P8572"/>
      <c r="Q8572"/>
      <c r="R8572"/>
      <c r="S8572"/>
      <c r="T8572"/>
      <c r="U8572"/>
      <c r="V8572" s="2"/>
    </row>
    <row r="8573" spans="2:22" x14ac:dyDescent="0.2">
      <c r="B8573" s="2"/>
      <c r="C8573" s="2"/>
      <c r="D8573" s="2"/>
      <c r="E8573" s="2"/>
      <c r="F8573" s="2"/>
      <c r="G8573" s="3"/>
      <c r="H8573" s="3"/>
      <c r="I8573" s="2"/>
      <c r="J8573"/>
      <c r="K8573"/>
      <c r="L8573"/>
      <c r="M8573"/>
      <c r="N8573"/>
      <c r="O8573"/>
      <c r="P8573"/>
      <c r="Q8573"/>
      <c r="R8573"/>
      <c r="S8573"/>
      <c r="T8573"/>
      <c r="U8573"/>
      <c r="V8573" s="2"/>
    </row>
    <row r="8574" spans="2:22" x14ac:dyDescent="0.2">
      <c r="B8574" s="2"/>
      <c r="C8574" s="2"/>
      <c r="D8574" s="2"/>
      <c r="E8574" s="2"/>
      <c r="F8574" s="2"/>
      <c r="G8574" s="3"/>
      <c r="H8574" s="3"/>
      <c r="I8574" s="2"/>
      <c r="J8574"/>
      <c r="K8574"/>
      <c r="L8574"/>
      <c r="M8574"/>
      <c r="N8574"/>
      <c r="O8574"/>
      <c r="P8574"/>
      <c r="Q8574"/>
      <c r="R8574"/>
      <c r="S8574"/>
      <c r="T8574"/>
      <c r="U8574"/>
      <c r="V8574" s="2"/>
    </row>
    <row r="8575" spans="2:22" x14ac:dyDescent="0.2">
      <c r="B8575" s="2"/>
      <c r="C8575" s="2"/>
      <c r="D8575" s="2"/>
      <c r="E8575" s="2"/>
      <c r="F8575" s="2"/>
      <c r="G8575" s="3"/>
      <c r="H8575" s="3"/>
      <c r="I8575" s="2"/>
      <c r="J8575"/>
      <c r="K8575"/>
      <c r="L8575"/>
      <c r="M8575"/>
      <c r="N8575"/>
      <c r="O8575"/>
      <c r="P8575"/>
      <c r="Q8575"/>
      <c r="R8575"/>
      <c r="S8575"/>
      <c r="T8575"/>
      <c r="U8575"/>
      <c r="V8575" s="2"/>
    </row>
    <row r="8576" spans="2:22" x14ac:dyDescent="0.2">
      <c r="B8576" s="2"/>
      <c r="C8576" s="2"/>
      <c r="D8576" s="2"/>
      <c r="E8576" s="2"/>
      <c r="F8576" s="2"/>
      <c r="G8576" s="3"/>
      <c r="H8576" s="3"/>
      <c r="I8576" s="2"/>
      <c r="J8576"/>
      <c r="K8576"/>
      <c r="L8576"/>
      <c r="M8576"/>
      <c r="N8576"/>
      <c r="O8576"/>
      <c r="P8576"/>
      <c r="Q8576"/>
      <c r="R8576"/>
      <c r="S8576"/>
      <c r="T8576"/>
      <c r="U8576"/>
      <c r="V8576" s="2"/>
    </row>
    <row r="8577" spans="2:22" x14ac:dyDescent="0.2">
      <c r="B8577" s="2"/>
      <c r="C8577" s="2"/>
      <c r="D8577" s="2"/>
      <c r="E8577" s="2"/>
      <c r="F8577" s="2"/>
      <c r="G8577" s="3"/>
      <c r="H8577" s="3"/>
      <c r="I8577" s="2"/>
      <c r="J8577"/>
      <c r="K8577"/>
      <c r="L8577"/>
      <c r="M8577"/>
      <c r="N8577"/>
      <c r="O8577"/>
      <c r="P8577"/>
      <c r="Q8577"/>
      <c r="R8577"/>
      <c r="S8577"/>
      <c r="T8577"/>
      <c r="U8577"/>
      <c r="V8577" s="2"/>
    </row>
    <row r="8578" spans="2:22" x14ac:dyDescent="0.2">
      <c r="B8578" s="2"/>
      <c r="C8578" s="2"/>
      <c r="D8578" s="2"/>
      <c r="E8578" s="2"/>
      <c r="F8578" s="2"/>
      <c r="G8578" s="3"/>
      <c r="H8578" s="3"/>
      <c r="I8578" s="2"/>
      <c r="J8578"/>
      <c r="K8578"/>
      <c r="L8578"/>
      <c r="M8578"/>
      <c r="N8578"/>
      <c r="O8578"/>
      <c r="P8578"/>
      <c r="Q8578"/>
      <c r="R8578"/>
      <c r="S8578"/>
      <c r="T8578"/>
      <c r="U8578"/>
      <c r="V8578" s="2"/>
    </row>
    <row r="8579" spans="2:22" x14ac:dyDescent="0.2">
      <c r="B8579" s="2"/>
      <c r="C8579" s="2"/>
      <c r="D8579" s="2"/>
      <c r="E8579" s="2"/>
      <c r="F8579" s="2"/>
      <c r="G8579" s="3"/>
      <c r="H8579" s="3"/>
      <c r="I8579" s="2"/>
      <c r="J8579"/>
      <c r="K8579"/>
      <c r="L8579"/>
      <c r="M8579"/>
      <c r="N8579"/>
      <c r="O8579"/>
      <c r="P8579"/>
      <c r="Q8579"/>
      <c r="R8579"/>
      <c r="S8579"/>
      <c r="T8579"/>
      <c r="U8579"/>
      <c r="V8579" s="2"/>
    </row>
    <row r="8580" spans="2:22" x14ac:dyDescent="0.2">
      <c r="B8580" s="2"/>
      <c r="C8580" s="2"/>
      <c r="D8580" s="2"/>
      <c r="E8580" s="2"/>
      <c r="F8580" s="2"/>
      <c r="G8580" s="3"/>
      <c r="H8580" s="3"/>
      <c r="I8580" s="2"/>
      <c r="J8580"/>
      <c r="K8580"/>
      <c r="L8580"/>
      <c r="M8580"/>
      <c r="N8580"/>
      <c r="O8580"/>
      <c r="P8580"/>
      <c r="Q8580"/>
      <c r="R8580"/>
      <c r="S8580"/>
      <c r="T8580"/>
      <c r="U8580"/>
      <c r="V8580" s="2"/>
    </row>
    <row r="8581" spans="2:22" x14ac:dyDescent="0.2">
      <c r="B8581" s="2"/>
      <c r="C8581" s="2"/>
      <c r="D8581" s="2"/>
      <c r="E8581" s="2"/>
      <c r="F8581" s="2"/>
      <c r="G8581" s="3"/>
      <c r="H8581" s="3"/>
      <c r="I8581" s="2"/>
      <c r="J8581"/>
      <c r="K8581"/>
      <c r="L8581"/>
      <c r="M8581"/>
      <c r="N8581"/>
      <c r="O8581"/>
      <c r="P8581"/>
      <c r="Q8581"/>
      <c r="R8581"/>
      <c r="S8581"/>
      <c r="T8581"/>
      <c r="U8581"/>
      <c r="V8581" s="2"/>
    </row>
    <row r="8582" spans="2:22" x14ac:dyDescent="0.2">
      <c r="B8582" s="2"/>
      <c r="C8582" s="2"/>
      <c r="D8582" s="2"/>
      <c r="E8582" s="2"/>
      <c r="F8582" s="2"/>
      <c r="G8582" s="3"/>
      <c r="H8582" s="3"/>
      <c r="I8582" s="2"/>
      <c r="J8582"/>
      <c r="K8582"/>
      <c r="L8582"/>
      <c r="M8582"/>
      <c r="N8582"/>
      <c r="O8582"/>
      <c r="P8582"/>
      <c r="Q8582"/>
      <c r="R8582"/>
      <c r="S8582"/>
      <c r="T8582"/>
      <c r="U8582"/>
      <c r="V8582" s="2"/>
    </row>
    <row r="8583" spans="2:22" x14ac:dyDescent="0.2">
      <c r="B8583" s="2"/>
      <c r="C8583" s="2"/>
      <c r="D8583" s="2"/>
      <c r="E8583" s="2"/>
      <c r="F8583" s="2"/>
      <c r="G8583" s="3"/>
      <c r="H8583" s="3"/>
      <c r="I8583" s="2"/>
      <c r="J8583"/>
      <c r="K8583"/>
      <c r="L8583"/>
      <c r="M8583"/>
      <c r="N8583"/>
      <c r="O8583"/>
      <c r="P8583"/>
      <c r="Q8583"/>
      <c r="R8583"/>
      <c r="S8583"/>
      <c r="T8583"/>
      <c r="U8583"/>
      <c r="V8583" s="2"/>
    </row>
    <row r="8584" spans="2:22" x14ac:dyDescent="0.2">
      <c r="B8584" s="2"/>
      <c r="C8584" s="2"/>
      <c r="D8584" s="2"/>
      <c r="E8584" s="2"/>
      <c r="F8584" s="2"/>
      <c r="G8584" s="3"/>
      <c r="H8584" s="3"/>
      <c r="I8584" s="2"/>
      <c r="J8584"/>
      <c r="K8584"/>
      <c r="L8584"/>
      <c r="M8584"/>
      <c r="N8584"/>
      <c r="O8584"/>
      <c r="P8584"/>
      <c r="Q8584"/>
      <c r="R8584"/>
      <c r="S8584"/>
      <c r="T8584"/>
      <c r="U8584"/>
      <c r="V8584" s="2"/>
    </row>
    <row r="8585" spans="2:22" x14ac:dyDescent="0.2">
      <c r="B8585" s="2"/>
      <c r="C8585" s="2"/>
      <c r="D8585" s="2"/>
      <c r="E8585" s="2"/>
      <c r="F8585" s="2"/>
      <c r="G8585" s="3"/>
      <c r="H8585" s="3"/>
      <c r="I8585" s="2"/>
      <c r="J8585"/>
      <c r="K8585"/>
      <c r="L8585"/>
      <c r="M8585"/>
      <c r="N8585"/>
      <c r="O8585"/>
      <c r="P8585"/>
      <c r="Q8585"/>
      <c r="R8585"/>
      <c r="S8585"/>
      <c r="T8585"/>
      <c r="U8585"/>
      <c r="V8585" s="2"/>
    </row>
    <row r="8586" spans="2:22" x14ac:dyDescent="0.2">
      <c r="B8586" s="2"/>
      <c r="C8586" s="2"/>
      <c r="D8586" s="2"/>
      <c r="E8586" s="2"/>
      <c r="F8586" s="2"/>
      <c r="G8586" s="3"/>
      <c r="H8586" s="3"/>
      <c r="I8586" s="2"/>
      <c r="J8586"/>
      <c r="K8586"/>
      <c r="L8586"/>
      <c r="M8586"/>
      <c r="N8586"/>
      <c r="O8586"/>
      <c r="P8586"/>
      <c r="Q8586"/>
      <c r="R8586"/>
      <c r="S8586"/>
      <c r="T8586"/>
      <c r="U8586"/>
      <c r="V8586" s="2"/>
    </row>
    <row r="8587" spans="2:22" x14ac:dyDescent="0.2">
      <c r="B8587" s="2"/>
      <c r="C8587" s="2"/>
      <c r="D8587" s="2"/>
      <c r="E8587" s="2"/>
      <c r="F8587" s="2"/>
      <c r="G8587" s="3"/>
      <c r="H8587" s="3"/>
      <c r="I8587" s="2"/>
      <c r="J8587"/>
      <c r="K8587"/>
      <c r="L8587"/>
      <c r="M8587"/>
      <c r="N8587"/>
      <c r="O8587"/>
      <c r="P8587"/>
      <c r="Q8587"/>
      <c r="R8587"/>
      <c r="S8587"/>
      <c r="T8587"/>
      <c r="U8587"/>
      <c r="V8587" s="2"/>
    </row>
    <row r="8588" spans="2:22" x14ac:dyDescent="0.2">
      <c r="B8588" s="2"/>
      <c r="C8588" s="2"/>
      <c r="D8588" s="2"/>
      <c r="E8588" s="2"/>
      <c r="F8588" s="2"/>
      <c r="G8588" s="3"/>
      <c r="H8588" s="3"/>
      <c r="I8588" s="2"/>
      <c r="J8588"/>
      <c r="K8588"/>
      <c r="L8588"/>
      <c r="M8588"/>
      <c r="N8588"/>
      <c r="O8588"/>
      <c r="P8588"/>
      <c r="Q8588"/>
      <c r="R8588"/>
      <c r="S8588"/>
      <c r="T8588"/>
      <c r="U8588"/>
      <c r="V8588" s="2"/>
    </row>
    <row r="8589" spans="2:22" x14ac:dyDescent="0.2">
      <c r="B8589" s="2"/>
      <c r="C8589" s="2"/>
      <c r="D8589" s="2"/>
      <c r="E8589" s="2"/>
      <c r="F8589" s="2"/>
      <c r="G8589" s="3"/>
      <c r="H8589" s="3"/>
      <c r="I8589" s="2"/>
      <c r="J8589"/>
      <c r="K8589"/>
      <c r="L8589"/>
      <c r="M8589"/>
      <c r="N8589"/>
      <c r="O8589"/>
      <c r="P8589"/>
      <c r="Q8589"/>
      <c r="R8589"/>
      <c r="S8589"/>
      <c r="T8589"/>
      <c r="U8589"/>
      <c r="V8589" s="2"/>
    </row>
    <row r="8590" spans="2:22" x14ac:dyDescent="0.2">
      <c r="B8590" s="2"/>
      <c r="C8590" s="2"/>
      <c r="D8590" s="2"/>
      <c r="E8590" s="2"/>
      <c r="F8590" s="2"/>
      <c r="G8590" s="3"/>
      <c r="H8590" s="3"/>
      <c r="I8590" s="2"/>
      <c r="J8590"/>
      <c r="K8590"/>
      <c r="L8590"/>
      <c r="M8590"/>
      <c r="N8590"/>
      <c r="O8590"/>
      <c r="P8590"/>
      <c r="Q8590"/>
      <c r="R8590"/>
      <c r="S8590"/>
      <c r="T8590"/>
      <c r="U8590"/>
      <c r="V8590" s="2"/>
    </row>
    <row r="8591" spans="2:22" x14ac:dyDescent="0.2">
      <c r="B8591" s="2"/>
      <c r="C8591" s="2"/>
      <c r="D8591" s="2"/>
      <c r="E8591" s="2"/>
      <c r="F8591" s="2"/>
      <c r="G8591" s="3"/>
      <c r="H8591" s="3"/>
      <c r="I8591" s="2"/>
      <c r="J8591"/>
      <c r="K8591"/>
      <c r="L8591"/>
      <c r="M8591"/>
      <c r="N8591"/>
      <c r="O8591"/>
      <c r="P8591"/>
      <c r="Q8591"/>
      <c r="R8591"/>
      <c r="S8591"/>
      <c r="T8591"/>
      <c r="U8591"/>
      <c r="V8591" s="2"/>
    </row>
    <row r="8592" spans="2:22" x14ac:dyDescent="0.2">
      <c r="B8592" s="2"/>
      <c r="C8592" s="2"/>
      <c r="D8592" s="2"/>
      <c r="E8592" s="2"/>
      <c r="F8592" s="2"/>
      <c r="G8592" s="3"/>
      <c r="H8592" s="3"/>
      <c r="I8592" s="2"/>
      <c r="J8592"/>
      <c r="K8592"/>
      <c r="L8592"/>
      <c r="M8592"/>
      <c r="N8592"/>
      <c r="O8592"/>
      <c r="P8592"/>
      <c r="Q8592"/>
      <c r="R8592"/>
      <c r="S8592"/>
      <c r="T8592"/>
      <c r="U8592"/>
      <c r="V8592" s="2"/>
    </row>
    <row r="8593" spans="2:22" x14ac:dyDescent="0.2">
      <c r="B8593" s="2"/>
      <c r="C8593" s="2"/>
      <c r="D8593" s="2"/>
      <c r="E8593" s="2"/>
      <c r="F8593" s="2"/>
      <c r="G8593" s="3"/>
      <c r="H8593" s="3"/>
      <c r="I8593" s="2"/>
      <c r="J8593"/>
      <c r="K8593"/>
      <c r="L8593"/>
      <c r="M8593"/>
      <c r="N8593"/>
      <c r="O8593"/>
      <c r="P8593"/>
      <c r="Q8593"/>
      <c r="R8593"/>
      <c r="S8593"/>
      <c r="T8593"/>
      <c r="U8593"/>
      <c r="V8593" s="2"/>
    </row>
    <row r="8594" spans="2:22" x14ac:dyDescent="0.2">
      <c r="B8594" s="2"/>
      <c r="C8594" s="2"/>
      <c r="D8594" s="2"/>
      <c r="E8594" s="2"/>
      <c r="F8594" s="2"/>
      <c r="G8594" s="3"/>
      <c r="H8594" s="3"/>
      <c r="I8594" s="2"/>
      <c r="J8594"/>
      <c r="K8594"/>
      <c r="L8594"/>
      <c r="M8594"/>
      <c r="N8594"/>
      <c r="O8594"/>
      <c r="P8594"/>
      <c r="Q8594"/>
      <c r="R8594"/>
      <c r="S8594"/>
      <c r="T8594"/>
      <c r="U8594"/>
      <c r="V8594" s="2"/>
    </row>
    <row r="8595" spans="2:22" x14ac:dyDescent="0.2">
      <c r="B8595" s="2"/>
      <c r="C8595" s="2"/>
      <c r="D8595" s="2"/>
      <c r="E8595" s="2"/>
      <c r="F8595" s="2"/>
      <c r="G8595" s="3"/>
      <c r="H8595" s="3"/>
      <c r="I8595" s="2"/>
      <c r="J8595"/>
      <c r="K8595"/>
      <c r="L8595"/>
      <c r="M8595"/>
      <c r="N8595"/>
      <c r="O8595"/>
      <c r="P8595"/>
      <c r="Q8595"/>
      <c r="R8595"/>
      <c r="S8595"/>
      <c r="T8595"/>
      <c r="U8595"/>
      <c r="V8595" s="2"/>
    </row>
    <row r="8596" spans="2:22" x14ac:dyDescent="0.2">
      <c r="B8596" s="2"/>
      <c r="C8596" s="2"/>
      <c r="D8596" s="2"/>
      <c r="E8596" s="2"/>
      <c r="F8596" s="2"/>
      <c r="G8596" s="3"/>
      <c r="H8596" s="3"/>
      <c r="I8596" s="2"/>
      <c r="J8596"/>
      <c r="K8596"/>
      <c r="L8596"/>
      <c r="M8596"/>
      <c r="N8596"/>
      <c r="O8596"/>
      <c r="P8596"/>
      <c r="Q8596"/>
      <c r="R8596"/>
      <c r="S8596"/>
      <c r="T8596"/>
      <c r="U8596"/>
      <c r="V8596" s="2"/>
    </row>
    <row r="8597" spans="2:22" x14ac:dyDescent="0.2">
      <c r="B8597" s="2"/>
      <c r="C8597" s="2"/>
      <c r="D8597" s="2"/>
      <c r="E8597" s="2"/>
      <c r="F8597" s="2"/>
      <c r="G8597" s="3"/>
      <c r="H8597" s="3"/>
      <c r="I8597" s="2"/>
      <c r="J8597"/>
      <c r="K8597"/>
      <c r="L8597"/>
      <c r="M8597"/>
      <c r="N8597"/>
      <c r="O8597"/>
      <c r="P8597"/>
      <c r="Q8597"/>
      <c r="R8597"/>
      <c r="S8597"/>
      <c r="T8597"/>
      <c r="U8597"/>
      <c r="V8597" s="2"/>
    </row>
    <row r="8598" spans="2:22" x14ac:dyDescent="0.2">
      <c r="B8598" s="2"/>
      <c r="C8598" s="2"/>
      <c r="D8598" s="2"/>
      <c r="E8598" s="2"/>
      <c r="F8598" s="2"/>
      <c r="G8598" s="3"/>
      <c r="H8598" s="3"/>
      <c r="I8598" s="2"/>
      <c r="J8598"/>
      <c r="K8598"/>
      <c r="L8598"/>
      <c r="M8598"/>
      <c r="N8598"/>
      <c r="O8598"/>
      <c r="P8598"/>
      <c r="Q8598"/>
      <c r="R8598"/>
      <c r="S8598"/>
      <c r="T8598"/>
      <c r="U8598"/>
      <c r="V8598" s="2"/>
    </row>
    <row r="8599" spans="2:22" x14ac:dyDescent="0.2">
      <c r="B8599" s="2"/>
      <c r="C8599" s="2"/>
      <c r="D8599" s="2"/>
      <c r="E8599" s="2"/>
      <c r="F8599" s="2"/>
      <c r="G8599" s="3"/>
      <c r="H8599" s="3"/>
      <c r="I8599" s="2"/>
      <c r="J8599"/>
      <c r="K8599"/>
      <c r="L8599"/>
      <c r="M8599"/>
      <c r="N8599"/>
      <c r="O8599"/>
      <c r="P8599"/>
      <c r="Q8599"/>
      <c r="R8599"/>
      <c r="S8599"/>
      <c r="T8599"/>
      <c r="U8599"/>
      <c r="V8599" s="2"/>
    </row>
    <row r="8600" spans="2:22" x14ac:dyDescent="0.2">
      <c r="B8600" s="2"/>
      <c r="C8600" s="2"/>
      <c r="D8600" s="2"/>
      <c r="E8600" s="2"/>
      <c r="F8600" s="2"/>
      <c r="G8600" s="3"/>
      <c r="H8600" s="3"/>
      <c r="I8600" s="2"/>
      <c r="J8600"/>
      <c r="K8600"/>
      <c r="L8600"/>
      <c r="M8600"/>
      <c r="N8600"/>
      <c r="O8600"/>
      <c r="P8600"/>
      <c r="Q8600"/>
      <c r="R8600"/>
      <c r="S8600"/>
      <c r="T8600"/>
      <c r="U8600"/>
      <c r="V8600" s="2"/>
    </row>
    <row r="8601" spans="2:22" x14ac:dyDescent="0.2">
      <c r="B8601" s="2"/>
      <c r="C8601" s="2"/>
      <c r="D8601" s="2"/>
      <c r="E8601" s="2"/>
      <c r="F8601" s="2"/>
      <c r="G8601" s="3"/>
      <c r="H8601" s="3"/>
      <c r="I8601" s="2"/>
      <c r="J8601"/>
      <c r="K8601"/>
      <c r="L8601"/>
      <c r="M8601"/>
      <c r="N8601"/>
      <c r="O8601"/>
      <c r="P8601"/>
      <c r="Q8601"/>
      <c r="R8601"/>
      <c r="S8601"/>
      <c r="T8601"/>
      <c r="U8601"/>
      <c r="V8601" s="2"/>
    </row>
    <row r="8602" spans="2:22" x14ac:dyDescent="0.2">
      <c r="B8602" s="2"/>
      <c r="C8602" s="2"/>
      <c r="D8602" s="2"/>
      <c r="E8602" s="2"/>
      <c r="F8602" s="2"/>
      <c r="G8602" s="3"/>
      <c r="H8602" s="3"/>
      <c r="I8602" s="2"/>
      <c r="J8602"/>
      <c r="K8602"/>
      <c r="L8602"/>
      <c r="M8602"/>
      <c r="N8602"/>
      <c r="O8602"/>
      <c r="P8602"/>
      <c r="Q8602"/>
      <c r="R8602"/>
      <c r="S8602"/>
      <c r="T8602"/>
      <c r="U8602"/>
      <c r="V8602" s="2"/>
    </row>
    <row r="8603" spans="2:22" x14ac:dyDescent="0.2">
      <c r="B8603" s="2"/>
      <c r="C8603" s="2"/>
      <c r="D8603" s="2"/>
      <c r="E8603" s="2"/>
      <c r="F8603" s="2"/>
      <c r="G8603" s="3"/>
      <c r="H8603" s="3"/>
      <c r="I8603" s="2"/>
      <c r="J8603"/>
      <c r="K8603"/>
      <c r="L8603"/>
      <c r="M8603"/>
      <c r="N8603"/>
      <c r="O8603"/>
      <c r="P8603"/>
      <c r="Q8603"/>
      <c r="R8603"/>
      <c r="S8603"/>
      <c r="T8603"/>
      <c r="U8603"/>
      <c r="V8603" s="2"/>
    </row>
    <row r="8604" spans="2:22" x14ac:dyDescent="0.2">
      <c r="B8604" s="2"/>
      <c r="C8604" s="2"/>
      <c r="D8604" s="2"/>
      <c r="E8604" s="2"/>
      <c r="F8604" s="2"/>
      <c r="G8604" s="3"/>
      <c r="H8604" s="3"/>
      <c r="I8604" s="2"/>
      <c r="J8604"/>
      <c r="K8604"/>
      <c r="L8604"/>
      <c r="M8604"/>
      <c r="N8604"/>
      <c r="O8604"/>
      <c r="P8604"/>
      <c r="Q8604"/>
      <c r="R8604"/>
      <c r="S8604"/>
      <c r="T8604"/>
      <c r="U8604"/>
      <c r="V8604" s="2"/>
    </row>
    <row r="8605" spans="2:22" x14ac:dyDescent="0.2">
      <c r="B8605" s="2"/>
      <c r="C8605" s="2"/>
      <c r="D8605" s="2"/>
      <c r="E8605" s="2"/>
      <c r="F8605" s="2"/>
      <c r="G8605" s="3"/>
      <c r="H8605" s="3"/>
      <c r="I8605" s="2"/>
      <c r="J8605"/>
      <c r="K8605"/>
      <c r="L8605"/>
      <c r="M8605"/>
      <c r="N8605"/>
      <c r="O8605"/>
      <c r="P8605"/>
      <c r="Q8605"/>
      <c r="R8605"/>
      <c r="S8605"/>
      <c r="T8605"/>
      <c r="U8605"/>
      <c r="V8605" s="2"/>
    </row>
    <row r="8606" spans="2:22" x14ac:dyDescent="0.2">
      <c r="B8606" s="2"/>
      <c r="C8606" s="2"/>
      <c r="D8606" s="2"/>
      <c r="E8606" s="2"/>
      <c r="F8606" s="2"/>
      <c r="G8606" s="3"/>
      <c r="H8606" s="3"/>
      <c r="I8606" s="2"/>
      <c r="J8606"/>
      <c r="K8606"/>
      <c r="L8606"/>
      <c r="M8606"/>
      <c r="N8606"/>
      <c r="O8606"/>
      <c r="P8606"/>
      <c r="Q8606"/>
      <c r="R8606"/>
      <c r="S8606"/>
      <c r="T8606"/>
      <c r="U8606"/>
      <c r="V8606" s="2"/>
    </row>
    <row r="8607" spans="2:22" x14ac:dyDescent="0.2">
      <c r="B8607" s="2"/>
      <c r="C8607" s="2"/>
      <c r="D8607" s="2"/>
      <c r="E8607" s="2"/>
      <c r="F8607" s="2"/>
      <c r="G8607" s="3"/>
      <c r="H8607" s="3"/>
      <c r="I8607" s="2"/>
      <c r="J8607"/>
      <c r="K8607"/>
      <c r="L8607"/>
      <c r="M8607"/>
      <c r="N8607"/>
      <c r="O8607"/>
      <c r="P8607"/>
      <c r="Q8607"/>
      <c r="R8607"/>
      <c r="S8607"/>
      <c r="T8607"/>
      <c r="U8607"/>
      <c r="V8607" s="2"/>
    </row>
    <row r="8608" spans="2:22" x14ac:dyDescent="0.2">
      <c r="B8608" s="2"/>
      <c r="C8608" s="2"/>
      <c r="D8608" s="2"/>
      <c r="E8608" s="2"/>
      <c r="F8608" s="2"/>
      <c r="G8608" s="3"/>
      <c r="H8608" s="3"/>
      <c r="I8608" s="2"/>
      <c r="J8608"/>
      <c r="K8608"/>
      <c r="L8608"/>
      <c r="M8608"/>
      <c r="N8608"/>
      <c r="O8608"/>
      <c r="P8608"/>
      <c r="Q8608"/>
      <c r="R8608"/>
      <c r="S8608"/>
      <c r="T8608"/>
      <c r="U8608"/>
      <c r="V8608" s="2"/>
    </row>
    <row r="8609" spans="2:22" x14ac:dyDescent="0.2">
      <c r="B8609" s="2"/>
      <c r="C8609" s="2"/>
      <c r="D8609" s="2"/>
      <c r="E8609" s="2"/>
      <c r="F8609" s="2"/>
      <c r="G8609" s="3"/>
      <c r="H8609" s="3"/>
      <c r="I8609" s="2"/>
      <c r="J8609"/>
      <c r="K8609"/>
      <c r="L8609"/>
      <c r="M8609"/>
      <c r="N8609"/>
      <c r="O8609"/>
      <c r="P8609"/>
      <c r="Q8609"/>
      <c r="R8609"/>
      <c r="S8609"/>
      <c r="T8609"/>
      <c r="U8609"/>
      <c r="V8609" s="2"/>
    </row>
    <row r="8610" spans="2:22" x14ac:dyDescent="0.2">
      <c r="B8610" s="2"/>
      <c r="C8610" s="2"/>
      <c r="D8610" s="2"/>
      <c r="E8610" s="2"/>
      <c r="F8610" s="2"/>
      <c r="G8610" s="3"/>
      <c r="H8610" s="3"/>
      <c r="I8610" s="2"/>
      <c r="J8610"/>
      <c r="K8610"/>
      <c r="L8610"/>
      <c r="M8610"/>
      <c r="N8610"/>
      <c r="O8610"/>
      <c r="P8610"/>
      <c r="Q8610"/>
      <c r="R8610"/>
      <c r="S8610"/>
      <c r="T8610"/>
      <c r="U8610"/>
      <c r="V8610" s="2"/>
    </row>
    <row r="8611" spans="2:22" x14ac:dyDescent="0.2">
      <c r="B8611" s="2"/>
      <c r="C8611" s="2"/>
      <c r="D8611" s="2"/>
      <c r="E8611" s="2"/>
      <c r="F8611" s="2"/>
      <c r="G8611" s="3"/>
      <c r="H8611" s="3"/>
      <c r="I8611" s="2"/>
      <c r="J8611"/>
      <c r="K8611"/>
      <c r="L8611"/>
      <c r="M8611"/>
      <c r="N8611"/>
      <c r="O8611"/>
      <c r="P8611"/>
      <c r="Q8611"/>
      <c r="R8611"/>
      <c r="S8611"/>
      <c r="T8611"/>
      <c r="U8611"/>
      <c r="V8611" s="2"/>
    </row>
    <row r="8612" spans="2:22" x14ac:dyDescent="0.2">
      <c r="B8612" s="2"/>
      <c r="C8612" s="2"/>
      <c r="D8612" s="2"/>
      <c r="E8612" s="2"/>
      <c r="F8612" s="2"/>
      <c r="G8612" s="3"/>
      <c r="H8612" s="3"/>
      <c r="I8612" s="2"/>
      <c r="J8612"/>
      <c r="K8612"/>
      <c r="L8612"/>
      <c r="M8612"/>
      <c r="N8612"/>
      <c r="O8612"/>
      <c r="P8612"/>
      <c r="Q8612"/>
      <c r="R8612"/>
      <c r="S8612"/>
      <c r="T8612"/>
      <c r="U8612"/>
      <c r="V8612" s="2"/>
    </row>
    <row r="8613" spans="2:22" x14ac:dyDescent="0.2">
      <c r="B8613" s="2"/>
      <c r="C8613" s="2"/>
      <c r="D8613" s="2"/>
      <c r="E8613" s="2"/>
      <c r="F8613" s="2"/>
      <c r="G8613" s="3"/>
      <c r="H8613" s="3"/>
      <c r="I8613" s="2"/>
      <c r="J8613"/>
      <c r="K8613"/>
      <c r="L8613"/>
      <c r="M8613"/>
      <c r="N8613"/>
      <c r="O8613"/>
      <c r="P8613"/>
      <c r="Q8613"/>
      <c r="R8613"/>
      <c r="S8613"/>
      <c r="T8613"/>
      <c r="U8613"/>
      <c r="V8613" s="2"/>
    </row>
    <row r="8614" spans="2:22" x14ac:dyDescent="0.2">
      <c r="B8614" s="2"/>
      <c r="C8614" s="2"/>
      <c r="D8614" s="2"/>
      <c r="E8614" s="2"/>
      <c r="F8614" s="2"/>
      <c r="G8614" s="3"/>
      <c r="H8614" s="3"/>
      <c r="I8614" s="2"/>
      <c r="J8614"/>
      <c r="K8614"/>
      <c r="L8614"/>
      <c r="M8614"/>
      <c r="N8614"/>
      <c r="O8614"/>
      <c r="P8614"/>
      <c r="Q8614"/>
      <c r="R8614"/>
      <c r="S8614"/>
      <c r="T8614"/>
      <c r="U8614"/>
      <c r="V8614" s="2"/>
    </row>
    <row r="8615" spans="2:22" x14ac:dyDescent="0.2">
      <c r="B8615" s="2"/>
      <c r="C8615" s="2"/>
      <c r="D8615" s="2"/>
      <c r="E8615" s="2"/>
      <c r="F8615" s="2"/>
      <c r="G8615" s="3"/>
      <c r="H8615" s="3"/>
      <c r="I8615" s="2"/>
      <c r="J8615"/>
      <c r="K8615"/>
      <c r="L8615"/>
      <c r="M8615"/>
      <c r="N8615"/>
      <c r="O8615"/>
      <c r="P8615"/>
      <c r="Q8615"/>
      <c r="R8615"/>
      <c r="S8615"/>
      <c r="T8615"/>
      <c r="U8615"/>
      <c r="V8615" s="2"/>
    </row>
    <row r="8616" spans="2:22" x14ac:dyDescent="0.2">
      <c r="B8616" s="2"/>
      <c r="C8616" s="2"/>
      <c r="D8616" s="2"/>
      <c r="E8616" s="2"/>
      <c r="F8616" s="2"/>
      <c r="G8616" s="3"/>
      <c r="H8616" s="3"/>
      <c r="I8616" s="2"/>
      <c r="J8616"/>
      <c r="K8616"/>
      <c r="L8616"/>
      <c r="M8616"/>
      <c r="N8616"/>
      <c r="O8616"/>
      <c r="P8616"/>
      <c r="Q8616"/>
      <c r="R8616"/>
      <c r="S8616"/>
      <c r="T8616"/>
      <c r="U8616"/>
      <c r="V8616" s="2"/>
    </row>
    <row r="8617" spans="2:22" x14ac:dyDescent="0.2">
      <c r="B8617" s="2"/>
      <c r="C8617" s="2"/>
      <c r="D8617" s="2"/>
      <c r="E8617" s="2"/>
      <c r="F8617" s="2"/>
      <c r="G8617" s="3"/>
      <c r="H8617" s="3"/>
      <c r="I8617" s="2"/>
      <c r="J8617"/>
      <c r="K8617"/>
      <c r="L8617"/>
      <c r="M8617"/>
      <c r="N8617"/>
      <c r="O8617"/>
      <c r="P8617"/>
      <c r="Q8617"/>
      <c r="R8617"/>
      <c r="S8617"/>
      <c r="T8617"/>
      <c r="U8617"/>
      <c r="V8617" s="2"/>
    </row>
    <row r="8618" spans="2:22" x14ac:dyDescent="0.2">
      <c r="B8618" s="2"/>
      <c r="C8618" s="2"/>
      <c r="D8618" s="2"/>
      <c r="E8618" s="2"/>
      <c r="F8618" s="2"/>
      <c r="G8618" s="3"/>
      <c r="H8618" s="3"/>
      <c r="I8618" s="2"/>
      <c r="J8618"/>
      <c r="K8618"/>
      <c r="L8618"/>
      <c r="M8618"/>
      <c r="N8618"/>
      <c r="O8618"/>
      <c r="P8618"/>
      <c r="Q8618"/>
      <c r="R8618"/>
      <c r="S8618"/>
      <c r="T8618"/>
      <c r="U8618"/>
      <c r="V8618" s="2"/>
    </row>
    <row r="8619" spans="2:22" x14ac:dyDescent="0.2">
      <c r="B8619" s="2"/>
      <c r="C8619" s="2"/>
      <c r="D8619" s="2"/>
      <c r="E8619" s="2"/>
      <c r="F8619" s="2"/>
      <c r="G8619" s="3"/>
      <c r="H8619" s="3"/>
      <c r="I8619" s="2"/>
      <c r="J8619"/>
      <c r="K8619"/>
      <c r="L8619"/>
      <c r="M8619"/>
      <c r="N8619"/>
      <c r="O8619"/>
      <c r="P8619"/>
      <c r="Q8619"/>
      <c r="R8619"/>
      <c r="S8619"/>
      <c r="T8619"/>
      <c r="U8619"/>
      <c r="V8619" s="2"/>
    </row>
    <row r="8620" spans="2:22" x14ac:dyDescent="0.2">
      <c r="B8620" s="2"/>
      <c r="C8620" s="2"/>
      <c r="D8620" s="2"/>
      <c r="E8620" s="2"/>
      <c r="F8620" s="2"/>
      <c r="G8620" s="3"/>
      <c r="H8620" s="3"/>
      <c r="I8620" s="2"/>
      <c r="J8620"/>
      <c r="K8620"/>
      <c r="L8620"/>
      <c r="M8620"/>
      <c r="N8620"/>
      <c r="O8620"/>
      <c r="P8620"/>
      <c r="Q8620"/>
      <c r="R8620"/>
      <c r="S8620"/>
      <c r="T8620"/>
      <c r="U8620"/>
      <c r="V8620" s="2"/>
    </row>
    <row r="8621" spans="2:22" x14ac:dyDescent="0.2">
      <c r="B8621" s="2"/>
      <c r="C8621" s="2"/>
      <c r="D8621" s="2"/>
      <c r="E8621" s="2"/>
      <c r="F8621" s="2"/>
      <c r="G8621" s="3"/>
      <c r="H8621" s="3"/>
      <c r="I8621" s="2"/>
      <c r="J8621"/>
      <c r="K8621"/>
      <c r="L8621"/>
      <c r="M8621"/>
      <c r="N8621"/>
      <c r="O8621"/>
      <c r="P8621"/>
      <c r="Q8621"/>
      <c r="R8621"/>
      <c r="S8621"/>
      <c r="T8621"/>
      <c r="U8621"/>
      <c r="V8621" s="2"/>
    </row>
    <row r="8622" spans="2:22" x14ac:dyDescent="0.2">
      <c r="B8622" s="2"/>
      <c r="C8622" s="2"/>
      <c r="D8622" s="2"/>
      <c r="E8622" s="2"/>
      <c r="F8622" s="2"/>
      <c r="G8622" s="3"/>
      <c r="H8622" s="3"/>
      <c r="I8622" s="2"/>
      <c r="J8622"/>
      <c r="K8622"/>
      <c r="L8622"/>
      <c r="M8622"/>
      <c r="N8622"/>
      <c r="O8622"/>
      <c r="P8622"/>
      <c r="Q8622"/>
      <c r="R8622"/>
      <c r="S8622"/>
      <c r="T8622"/>
      <c r="U8622"/>
      <c r="V8622" s="2"/>
    </row>
    <row r="8623" spans="2:22" x14ac:dyDescent="0.2">
      <c r="B8623" s="2"/>
      <c r="C8623" s="2"/>
      <c r="D8623" s="2"/>
      <c r="E8623" s="2"/>
      <c r="F8623" s="2"/>
      <c r="G8623" s="3"/>
      <c r="H8623" s="3"/>
      <c r="I8623" s="2"/>
      <c r="J8623"/>
      <c r="K8623"/>
      <c r="L8623"/>
      <c r="M8623"/>
      <c r="N8623"/>
      <c r="O8623"/>
      <c r="P8623"/>
      <c r="Q8623"/>
      <c r="R8623"/>
      <c r="S8623"/>
      <c r="T8623"/>
      <c r="U8623"/>
      <c r="V8623" s="2"/>
    </row>
    <row r="8624" spans="2:22" x14ac:dyDescent="0.2">
      <c r="B8624" s="2"/>
      <c r="C8624" s="2"/>
      <c r="D8624" s="2"/>
      <c r="E8624" s="2"/>
      <c r="F8624" s="2"/>
      <c r="G8624" s="3"/>
      <c r="H8624" s="3"/>
      <c r="I8624" s="2"/>
      <c r="J8624"/>
      <c r="K8624"/>
      <c r="L8624"/>
      <c r="M8624"/>
      <c r="N8624"/>
      <c r="O8624"/>
      <c r="P8624"/>
      <c r="Q8624"/>
      <c r="R8624"/>
      <c r="S8624"/>
      <c r="T8624"/>
      <c r="U8624"/>
      <c r="V8624" s="2"/>
    </row>
    <row r="8625" spans="2:22" x14ac:dyDescent="0.2">
      <c r="B8625" s="2"/>
      <c r="C8625" s="2"/>
      <c r="D8625" s="2"/>
      <c r="E8625" s="2"/>
      <c r="F8625" s="2"/>
      <c r="G8625" s="3"/>
      <c r="H8625" s="3"/>
      <c r="I8625" s="2"/>
      <c r="J8625"/>
      <c r="K8625"/>
      <c r="L8625"/>
      <c r="M8625"/>
      <c r="N8625"/>
      <c r="O8625"/>
      <c r="P8625"/>
      <c r="Q8625"/>
      <c r="R8625"/>
      <c r="S8625"/>
      <c r="T8625"/>
      <c r="U8625"/>
      <c r="V8625" s="2"/>
    </row>
    <row r="8626" spans="2:22" x14ac:dyDescent="0.2">
      <c r="B8626" s="2"/>
      <c r="C8626" s="2"/>
      <c r="D8626" s="2"/>
      <c r="E8626" s="2"/>
      <c r="F8626" s="2"/>
      <c r="G8626" s="3"/>
      <c r="H8626" s="3"/>
      <c r="I8626" s="2"/>
      <c r="J8626"/>
      <c r="K8626"/>
      <c r="L8626"/>
      <c r="M8626"/>
      <c r="N8626"/>
      <c r="O8626"/>
      <c r="P8626"/>
      <c r="Q8626"/>
      <c r="R8626"/>
      <c r="S8626"/>
      <c r="T8626"/>
      <c r="U8626"/>
      <c r="V8626" s="2"/>
    </row>
    <row r="8627" spans="2:22" x14ac:dyDescent="0.2">
      <c r="B8627" s="2"/>
      <c r="C8627" s="2"/>
      <c r="D8627" s="2"/>
      <c r="E8627" s="2"/>
      <c r="F8627" s="2"/>
      <c r="G8627" s="3"/>
      <c r="H8627" s="3"/>
      <c r="I8627" s="2"/>
      <c r="J8627"/>
      <c r="K8627"/>
      <c r="L8627"/>
      <c r="M8627"/>
      <c r="N8627"/>
      <c r="O8627"/>
      <c r="P8627"/>
      <c r="Q8627"/>
      <c r="R8627"/>
      <c r="S8627"/>
      <c r="T8627"/>
      <c r="U8627"/>
      <c r="V8627" s="2"/>
    </row>
    <row r="8628" spans="2:22" x14ac:dyDescent="0.2">
      <c r="B8628" s="2"/>
      <c r="C8628" s="2"/>
      <c r="D8628" s="2"/>
      <c r="E8628" s="2"/>
      <c r="F8628" s="2"/>
      <c r="G8628" s="3"/>
      <c r="H8628" s="3"/>
      <c r="I8628" s="2"/>
      <c r="J8628"/>
      <c r="K8628"/>
      <c r="L8628"/>
      <c r="M8628"/>
      <c r="N8628"/>
      <c r="O8628"/>
      <c r="P8628"/>
      <c r="Q8628"/>
      <c r="R8628"/>
      <c r="S8628"/>
      <c r="T8628"/>
      <c r="U8628"/>
      <c r="V8628" s="2"/>
    </row>
    <row r="8629" spans="2:22" x14ac:dyDescent="0.2">
      <c r="B8629" s="2"/>
      <c r="C8629" s="2"/>
      <c r="D8629" s="2"/>
      <c r="E8629" s="2"/>
      <c r="F8629" s="2"/>
      <c r="G8629" s="3"/>
      <c r="H8629" s="3"/>
      <c r="I8629" s="2"/>
      <c r="J8629"/>
      <c r="K8629"/>
      <c r="L8629"/>
      <c r="M8629"/>
      <c r="N8629"/>
      <c r="O8629"/>
      <c r="P8629"/>
      <c r="Q8629"/>
      <c r="R8629"/>
      <c r="S8629"/>
      <c r="T8629"/>
      <c r="U8629"/>
      <c r="V8629" s="2"/>
    </row>
    <row r="8630" spans="2:22" x14ac:dyDescent="0.2">
      <c r="B8630" s="2"/>
      <c r="C8630" s="2"/>
      <c r="D8630" s="2"/>
      <c r="E8630" s="2"/>
      <c r="F8630" s="2"/>
      <c r="G8630" s="3"/>
      <c r="H8630" s="3"/>
      <c r="I8630" s="2"/>
      <c r="J8630"/>
      <c r="K8630"/>
      <c r="L8630"/>
      <c r="M8630"/>
      <c r="N8630"/>
      <c r="O8630"/>
      <c r="P8630"/>
      <c r="Q8630"/>
      <c r="R8630"/>
      <c r="S8630"/>
      <c r="T8630"/>
      <c r="U8630"/>
      <c r="V8630" s="2"/>
    </row>
    <row r="8631" spans="2:22" x14ac:dyDescent="0.2">
      <c r="B8631" s="2"/>
      <c r="C8631" s="2"/>
      <c r="D8631" s="2"/>
      <c r="E8631" s="2"/>
      <c r="F8631" s="2"/>
      <c r="G8631" s="3"/>
      <c r="H8631" s="3"/>
      <c r="I8631" s="2"/>
      <c r="J8631"/>
      <c r="K8631"/>
      <c r="L8631"/>
      <c r="M8631"/>
      <c r="N8631"/>
      <c r="O8631"/>
      <c r="P8631"/>
      <c r="Q8631"/>
      <c r="R8631"/>
      <c r="S8631"/>
      <c r="T8631"/>
      <c r="U8631"/>
      <c r="V8631" s="2"/>
    </row>
    <row r="8632" spans="2:22" x14ac:dyDescent="0.2">
      <c r="B8632" s="2"/>
      <c r="C8632" s="2"/>
      <c r="D8632" s="2"/>
      <c r="E8632" s="2"/>
      <c r="F8632" s="2"/>
      <c r="G8632" s="3"/>
      <c r="H8632" s="3"/>
      <c r="I8632" s="2"/>
      <c r="J8632"/>
      <c r="K8632"/>
      <c r="L8632"/>
      <c r="M8632"/>
      <c r="N8632"/>
      <c r="O8632"/>
      <c r="P8632"/>
      <c r="Q8632"/>
      <c r="R8632"/>
      <c r="S8632"/>
      <c r="T8632"/>
      <c r="U8632"/>
      <c r="V8632" s="2"/>
    </row>
    <row r="8633" spans="2:22" x14ac:dyDescent="0.2">
      <c r="B8633" s="2"/>
      <c r="C8633" s="2"/>
      <c r="D8633" s="2"/>
      <c r="E8633" s="2"/>
      <c r="F8633" s="2"/>
      <c r="G8633" s="3"/>
      <c r="H8633" s="3"/>
      <c r="I8633" s="2"/>
      <c r="J8633"/>
      <c r="K8633"/>
      <c r="L8633"/>
      <c r="M8633"/>
      <c r="N8633"/>
      <c r="O8633"/>
      <c r="P8633"/>
      <c r="Q8633"/>
      <c r="R8633"/>
      <c r="S8633"/>
      <c r="T8633"/>
      <c r="U8633"/>
      <c r="V8633" s="2"/>
    </row>
    <row r="8634" spans="2:22" x14ac:dyDescent="0.2">
      <c r="B8634" s="2"/>
      <c r="C8634" s="2"/>
      <c r="D8634" s="2"/>
      <c r="E8634" s="2"/>
      <c r="F8634" s="2"/>
      <c r="G8634" s="3"/>
      <c r="H8634" s="3"/>
      <c r="I8634" s="2"/>
      <c r="J8634"/>
      <c r="K8634"/>
      <c r="L8634"/>
      <c r="M8634"/>
      <c r="N8634"/>
      <c r="O8634"/>
      <c r="P8634"/>
      <c r="Q8634"/>
      <c r="R8634"/>
      <c r="S8634"/>
      <c r="T8634"/>
      <c r="U8634"/>
      <c r="V8634" s="2"/>
    </row>
    <row r="8635" spans="2:22" x14ac:dyDescent="0.2">
      <c r="B8635" s="2"/>
      <c r="C8635" s="2"/>
      <c r="D8635" s="2"/>
      <c r="E8635" s="2"/>
      <c r="F8635" s="2"/>
      <c r="G8635" s="3"/>
      <c r="H8635" s="3"/>
      <c r="I8635" s="2"/>
      <c r="J8635"/>
      <c r="K8635"/>
      <c r="L8635"/>
      <c r="M8635"/>
      <c r="N8635"/>
      <c r="O8635"/>
      <c r="P8635"/>
      <c r="Q8635"/>
      <c r="R8635"/>
      <c r="S8635"/>
      <c r="T8635"/>
      <c r="U8635"/>
      <c r="V8635" s="2"/>
    </row>
    <row r="8636" spans="2:22" x14ac:dyDescent="0.2">
      <c r="B8636" s="2"/>
      <c r="C8636" s="2"/>
      <c r="D8636" s="2"/>
      <c r="E8636" s="2"/>
      <c r="F8636" s="2"/>
      <c r="G8636" s="3"/>
      <c r="H8636" s="3"/>
      <c r="I8636" s="2"/>
      <c r="J8636"/>
      <c r="K8636"/>
      <c r="L8636"/>
      <c r="M8636"/>
      <c r="N8636"/>
      <c r="O8636"/>
      <c r="P8636"/>
      <c r="Q8636"/>
      <c r="R8636"/>
      <c r="S8636"/>
      <c r="T8636"/>
      <c r="U8636"/>
      <c r="V8636" s="2"/>
    </row>
    <row r="8637" spans="2:22" x14ac:dyDescent="0.2">
      <c r="B8637" s="2"/>
      <c r="C8637" s="2"/>
      <c r="D8637" s="2"/>
      <c r="E8637" s="2"/>
      <c r="F8637" s="2"/>
      <c r="G8637" s="3"/>
      <c r="H8637" s="3"/>
      <c r="I8637" s="2"/>
      <c r="J8637"/>
      <c r="K8637"/>
      <c r="L8637"/>
      <c r="M8637"/>
      <c r="N8637"/>
      <c r="O8637"/>
      <c r="P8637"/>
      <c r="Q8637"/>
      <c r="R8637"/>
      <c r="S8637"/>
      <c r="T8637"/>
      <c r="U8637"/>
      <c r="V8637" s="2"/>
    </row>
    <row r="8638" spans="2:22" x14ac:dyDescent="0.2">
      <c r="B8638" s="2"/>
      <c r="C8638" s="2"/>
      <c r="D8638" s="2"/>
      <c r="E8638" s="2"/>
      <c r="F8638" s="2"/>
      <c r="G8638" s="3"/>
      <c r="H8638" s="3"/>
      <c r="I8638" s="2"/>
      <c r="J8638"/>
      <c r="K8638"/>
      <c r="L8638"/>
      <c r="M8638"/>
      <c r="N8638"/>
      <c r="O8638"/>
      <c r="P8638"/>
      <c r="Q8638"/>
      <c r="R8638"/>
      <c r="S8638"/>
      <c r="T8638"/>
      <c r="U8638"/>
      <c r="V8638" s="2"/>
    </row>
    <row r="8639" spans="2:22" x14ac:dyDescent="0.2">
      <c r="B8639" s="2"/>
      <c r="C8639" s="2"/>
      <c r="D8639" s="2"/>
      <c r="E8639" s="2"/>
      <c r="F8639" s="2"/>
      <c r="G8639" s="3"/>
      <c r="H8639" s="3"/>
      <c r="I8639" s="2"/>
      <c r="J8639"/>
      <c r="K8639"/>
      <c r="L8639"/>
      <c r="M8639"/>
      <c r="N8639"/>
      <c r="O8639"/>
      <c r="P8639"/>
      <c r="Q8639"/>
      <c r="R8639"/>
      <c r="S8639"/>
      <c r="T8639"/>
      <c r="U8639"/>
      <c r="V8639" s="2"/>
    </row>
    <row r="8640" spans="2:22" x14ac:dyDescent="0.2">
      <c r="B8640" s="2"/>
      <c r="C8640" s="2"/>
      <c r="D8640" s="2"/>
      <c r="E8640" s="2"/>
      <c r="F8640" s="2"/>
      <c r="G8640" s="3"/>
      <c r="H8640" s="3"/>
      <c r="I8640" s="2"/>
      <c r="J8640"/>
      <c r="K8640"/>
      <c r="L8640"/>
      <c r="M8640"/>
      <c r="N8640"/>
      <c r="O8640"/>
      <c r="P8640"/>
      <c r="Q8640"/>
      <c r="R8640"/>
      <c r="S8640"/>
      <c r="T8640"/>
      <c r="U8640"/>
      <c r="V8640" s="2"/>
    </row>
    <row r="8641" spans="2:22" x14ac:dyDescent="0.2">
      <c r="B8641" s="2"/>
      <c r="C8641" s="2"/>
      <c r="D8641" s="2"/>
      <c r="E8641" s="2"/>
      <c r="F8641" s="2"/>
      <c r="G8641" s="3"/>
      <c r="H8641" s="3"/>
      <c r="I8641" s="2"/>
      <c r="J8641"/>
      <c r="K8641"/>
      <c r="L8641"/>
      <c r="M8641"/>
      <c r="N8641"/>
      <c r="O8641"/>
      <c r="P8641"/>
      <c r="Q8641"/>
      <c r="R8641"/>
      <c r="S8641"/>
      <c r="T8641"/>
      <c r="U8641"/>
      <c r="V8641" s="2"/>
    </row>
    <row r="8642" spans="2:22" x14ac:dyDescent="0.2">
      <c r="B8642" s="2"/>
      <c r="C8642" s="2"/>
      <c r="D8642" s="2"/>
      <c r="E8642" s="2"/>
      <c r="F8642" s="2"/>
      <c r="G8642" s="3"/>
      <c r="H8642" s="3"/>
      <c r="I8642" s="2"/>
      <c r="J8642"/>
      <c r="K8642"/>
      <c r="L8642"/>
      <c r="M8642"/>
      <c r="N8642"/>
      <c r="O8642"/>
      <c r="P8642"/>
      <c r="Q8642"/>
      <c r="R8642"/>
      <c r="S8642"/>
      <c r="T8642"/>
      <c r="U8642"/>
      <c r="V8642" s="2"/>
    </row>
    <row r="8643" spans="2:22" x14ac:dyDescent="0.2">
      <c r="B8643" s="2"/>
      <c r="C8643" s="2"/>
      <c r="D8643" s="2"/>
      <c r="E8643" s="2"/>
      <c r="F8643" s="2"/>
      <c r="G8643" s="3"/>
      <c r="H8643" s="3"/>
      <c r="I8643" s="2"/>
      <c r="J8643"/>
      <c r="K8643"/>
      <c r="L8643"/>
      <c r="M8643"/>
      <c r="N8643"/>
      <c r="O8643"/>
      <c r="P8643"/>
      <c r="Q8643"/>
      <c r="R8643"/>
      <c r="S8643"/>
      <c r="T8643"/>
      <c r="U8643"/>
      <c r="V8643" s="2"/>
    </row>
    <row r="8644" spans="2:22" x14ac:dyDescent="0.2">
      <c r="B8644" s="2"/>
      <c r="C8644" s="2"/>
      <c r="D8644" s="2"/>
      <c r="E8644" s="2"/>
      <c r="F8644" s="2"/>
      <c r="G8644" s="3"/>
      <c r="H8644" s="3"/>
      <c r="I8644" s="2"/>
      <c r="J8644"/>
      <c r="K8644"/>
      <c r="L8644"/>
      <c r="M8644"/>
      <c r="N8644"/>
      <c r="O8644"/>
      <c r="P8644"/>
      <c r="Q8644"/>
      <c r="R8644"/>
      <c r="S8644"/>
      <c r="T8644"/>
      <c r="U8644"/>
      <c r="V8644" s="2"/>
    </row>
    <row r="8645" spans="2:22" x14ac:dyDescent="0.2">
      <c r="B8645" s="2"/>
      <c r="C8645" s="2"/>
      <c r="D8645" s="2"/>
      <c r="E8645" s="2"/>
      <c r="F8645" s="2"/>
      <c r="G8645" s="3"/>
      <c r="H8645" s="3"/>
      <c r="I8645" s="2"/>
      <c r="J8645"/>
      <c r="K8645"/>
      <c r="L8645"/>
      <c r="M8645"/>
      <c r="N8645"/>
      <c r="O8645"/>
      <c r="P8645"/>
      <c r="Q8645"/>
      <c r="R8645"/>
      <c r="S8645"/>
      <c r="T8645"/>
      <c r="U8645"/>
      <c r="V8645" s="2"/>
    </row>
    <row r="8646" spans="2:22" x14ac:dyDescent="0.2">
      <c r="B8646" s="2"/>
      <c r="C8646" s="2"/>
      <c r="D8646" s="2"/>
      <c r="E8646" s="2"/>
      <c r="F8646" s="2"/>
      <c r="G8646" s="3"/>
      <c r="H8646" s="3"/>
      <c r="I8646" s="2"/>
      <c r="J8646"/>
      <c r="K8646"/>
      <c r="L8646"/>
      <c r="M8646"/>
      <c r="N8646"/>
      <c r="O8646"/>
      <c r="P8646"/>
      <c r="Q8646"/>
      <c r="R8646"/>
      <c r="S8646"/>
      <c r="T8646"/>
      <c r="U8646"/>
      <c r="V8646" s="2"/>
    </row>
    <row r="8647" spans="2:22" x14ac:dyDescent="0.2">
      <c r="B8647" s="2"/>
      <c r="C8647" s="2"/>
      <c r="D8647" s="2"/>
      <c r="E8647" s="2"/>
      <c r="F8647" s="2"/>
      <c r="G8647" s="3"/>
      <c r="H8647" s="3"/>
      <c r="I8647" s="2"/>
      <c r="J8647"/>
      <c r="K8647"/>
      <c r="L8647"/>
      <c r="M8647"/>
      <c r="N8647"/>
      <c r="O8647"/>
      <c r="P8647"/>
      <c r="Q8647"/>
      <c r="R8647"/>
      <c r="S8647"/>
      <c r="T8647"/>
      <c r="U8647"/>
      <c r="V8647" s="2"/>
    </row>
    <row r="8648" spans="2:22" x14ac:dyDescent="0.2">
      <c r="B8648" s="2"/>
      <c r="C8648" s="2"/>
      <c r="D8648" s="2"/>
      <c r="E8648" s="2"/>
      <c r="F8648" s="2"/>
      <c r="G8648" s="3"/>
      <c r="H8648" s="3"/>
      <c r="I8648" s="2"/>
      <c r="J8648"/>
      <c r="K8648"/>
      <c r="L8648"/>
      <c r="M8648"/>
      <c r="N8648"/>
      <c r="O8648"/>
      <c r="P8648"/>
      <c r="Q8648"/>
      <c r="R8648"/>
      <c r="S8648"/>
      <c r="T8648"/>
      <c r="U8648"/>
      <c r="V8648" s="2"/>
    </row>
    <row r="8649" spans="2:22" x14ac:dyDescent="0.2">
      <c r="B8649" s="2"/>
      <c r="C8649" s="2"/>
      <c r="D8649" s="2"/>
      <c r="E8649" s="2"/>
      <c r="F8649" s="2"/>
      <c r="G8649" s="3"/>
      <c r="H8649" s="3"/>
      <c r="I8649" s="2"/>
      <c r="J8649"/>
      <c r="K8649"/>
      <c r="L8649"/>
      <c r="M8649"/>
      <c r="N8649"/>
      <c r="O8649"/>
      <c r="P8649"/>
      <c r="Q8649"/>
      <c r="R8649"/>
      <c r="S8649"/>
      <c r="T8649"/>
      <c r="U8649"/>
      <c r="V8649" s="2"/>
    </row>
    <row r="8650" spans="2:22" x14ac:dyDescent="0.2">
      <c r="B8650" s="2"/>
      <c r="C8650" s="2"/>
      <c r="D8650" s="2"/>
      <c r="E8650" s="2"/>
      <c r="F8650" s="2"/>
      <c r="G8650" s="3"/>
      <c r="H8650" s="3"/>
      <c r="I8650" s="2"/>
      <c r="J8650"/>
      <c r="K8650"/>
      <c r="L8650"/>
      <c r="M8650"/>
      <c r="N8650"/>
      <c r="O8650"/>
      <c r="P8650"/>
      <c r="Q8650"/>
      <c r="R8650"/>
      <c r="S8650"/>
      <c r="T8650"/>
      <c r="U8650"/>
      <c r="V8650" s="2"/>
    </row>
    <row r="8651" spans="2:22" x14ac:dyDescent="0.2">
      <c r="B8651" s="2"/>
      <c r="C8651" s="2"/>
      <c r="D8651" s="2"/>
      <c r="E8651" s="2"/>
      <c r="F8651" s="2"/>
      <c r="G8651" s="3"/>
      <c r="H8651" s="3"/>
      <c r="I8651" s="2"/>
      <c r="J8651"/>
      <c r="K8651"/>
      <c r="L8651"/>
      <c r="M8651"/>
      <c r="N8651"/>
      <c r="O8651"/>
      <c r="P8651"/>
      <c r="Q8651"/>
      <c r="R8651"/>
      <c r="S8651"/>
      <c r="T8651"/>
      <c r="U8651"/>
      <c r="V8651" s="2"/>
    </row>
    <row r="8652" spans="2:22" x14ac:dyDescent="0.2">
      <c r="B8652" s="2"/>
      <c r="C8652" s="2"/>
      <c r="D8652" s="2"/>
      <c r="E8652" s="2"/>
      <c r="F8652" s="2"/>
      <c r="G8652" s="3"/>
      <c r="H8652" s="3"/>
      <c r="I8652" s="2"/>
      <c r="J8652"/>
      <c r="K8652"/>
      <c r="L8652"/>
      <c r="M8652"/>
      <c r="N8652"/>
      <c r="O8652"/>
      <c r="P8652"/>
      <c r="Q8652"/>
      <c r="R8652"/>
      <c r="S8652"/>
      <c r="T8652"/>
      <c r="U8652"/>
      <c r="V8652" s="2"/>
    </row>
    <row r="8653" spans="2:22" x14ac:dyDescent="0.2">
      <c r="B8653" s="2"/>
      <c r="C8653" s="2"/>
      <c r="D8653" s="2"/>
      <c r="E8653" s="2"/>
      <c r="F8653" s="2"/>
      <c r="G8653" s="3"/>
      <c r="H8653" s="3"/>
      <c r="I8653" s="2"/>
      <c r="J8653"/>
      <c r="K8653"/>
      <c r="L8653"/>
      <c r="M8653"/>
      <c r="N8653"/>
      <c r="O8653"/>
      <c r="P8653"/>
      <c r="Q8653"/>
      <c r="R8653"/>
      <c r="S8653"/>
      <c r="T8653"/>
      <c r="U8653"/>
      <c r="V8653" s="2"/>
    </row>
    <row r="8654" spans="2:22" x14ac:dyDescent="0.2">
      <c r="B8654" s="2"/>
      <c r="C8654" s="2"/>
      <c r="D8654" s="2"/>
      <c r="E8654" s="2"/>
      <c r="F8654" s="2"/>
      <c r="G8654" s="3"/>
      <c r="H8654" s="3"/>
      <c r="I8654" s="2"/>
      <c r="J8654"/>
      <c r="K8654"/>
      <c r="L8654"/>
      <c r="M8654"/>
      <c r="N8654"/>
      <c r="O8654"/>
      <c r="P8654"/>
      <c r="Q8654"/>
      <c r="R8654"/>
      <c r="S8654"/>
      <c r="T8654"/>
      <c r="U8654"/>
      <c r="V8654" s="2"/>
    </row>
    <row r="8655" spans="2:22" x14ac:dyDescent="0.2">
      <c r="B8655" s="2"/>
      <c r="C8655" s="2"/>
      <c r="D8655" s="2"/>
      <c r="E8655" s="2"/>
      <c r="F8655" s="2"/>
      <c r="G8655" s="3"/>
      <c r="H8655" s="3"/>
      <c r="I8655" s="2"/>
      <c r="J8655"/>
      <c r="K8655"/>
      <c r="L8655"/>
      <c r="M8655"/>
      <c r="N8655"/>
      <c r="O8655"/>
      <c r="P8655"/>
      <c r="Q8655"/>
      <c r="R8655"/>
      <c r="S8655"/>
      <c r="T8655"/>
      <c r="U8655"/>
      <c r="V8655" s="2"/>
    </row>
    <row r="8656" spans="2:22" x14ac:dyDescent="0.2">
      <c r="B8656" s="2"/>
      <c r="C8656" s="2"/>
      <c r="D8656" s="2"/>
      <c r="E8656" s="2"/>
      <c r="F8656" s="2"/>
      <c r="G8656" s="3"/>
      <c r="H8656" s="3"/>
      <c r="I8656" s="2"/>
      <c r="J8656"/>
      <c r="K8656"/>
      <c r="L8656"/>
      <c r="M8656"/>
      <c r="N8656"/>
      <c r="O8656"/>
      <c r="P8656"/>
      <c r="Q8656"/>
      <c r="R8656"/>
      <c r="S8656"/>
      <c r="T8656"/>
      <c r="U8656"/>
      <c r="V8656" s="2"/>
    </row>
    <row r="8657" spans="2:22" x14ac:dyDescent="0.2">
      <c r="B8657" s="2"/>
      <c r="C8657" s="2"/>
      <c r="D8657" s="2"/>
      <c r="E8657" s="2"/>
      <c r="F8657" s="2"/>
      <c r="G8657" s="3"/>
      <c r="H8657" s="3"/>
      <c r="I8657" s="2"/>
      <c r="J8657"/>
      <c r="K8657"/>
      <c r="L8657"/>
      <c r="M8657"/>
      <c r="N8657"/>
      <c r="O8657"/>
      <c r="P8657"/>
      <c r="Q8657"/>
      <c r="R8657"/>
      <c r="S8657"/>
      <c r="T8657"/>
      <c r="U8657"/>
      <c r="V8657" s="2"/>
    </row>
    <row r="8658" spans="2:22" x14ac:dyDescent="0.2">
      <c r="B8658" s="2"/>
      <c r="C8658" s="2"/>
      <c r="D8658" s="2"/>
      <c r="E8658" s="2"/>
      <c r="F8658" s="2"/>
      <c r="G8658" s="3"/>
      <c r="H8658" s="3"/>
      <c r="I8658" s="2"/>
      <c r="J8658"/>
      <c r="K8658"/>
      <c r="L8658"/>
      <c r="M8658"/>
      <c r="N8658"/>
      <c r="O8658"/>
      <c r="P8658"/>
      <c r="Q8658"/>
      <c r="R8658"/>
      <c r="S8658"/>
      <c r="T8658"/>
      <c r="U8658"/>
      <c r="V8658" s="2"/>
    </row>
    <row r="8659" spans="2:22" x14ac:dyDescent="0.2">
      <c r="B8659" s="2"/>
      <c r="C8659" s="2"/>
      <c r="D8659" s="2"/>
      <c r="E8659" s="2"/>
      <c r="F8659" s="2"/>
      <c r="G8659" s="3"/>
      <c r="H8659" s="3"/>
      <c r="I8659" s="2"/>
      <c r="J8659"/>
      <c r="K8659"/>
      <c r="L8659"/>
      <c r="M8659"/>
      <c r="N8659"/>
      <c r="O8659"/>
      <c r="P8659"/>
      <c r="Q8659"/>
      <c r="R8659"/>
      <c r="S8659"/>
      <c r="T8659"/>
      <c r="U8659"/>
      <c r="V8659" s="2"/>
    </row>
    <row r="8660" spans="2:22" x14ac:dyDescent="0.2">
      <c r="B8660" s="2"/>
      <c r="C8660" s="2"/>
      <c r="D8660" s="2"/>
      <c r="E8660" s="2"/>
      <c r="F8660" s="2"/>
      <c r="G8660" s="3"/>
      <c r="H8660" s="3"/>
      <c r="I8660" s="2"/>
      <c r="J8660"/>
      <c r="K8660"/>
      <c r="L8660"/>
      <c r="M8660"/>
      <c r="N8660"/>
      <c r="O8660"/>
      <c r="P8660"/>
      <c r="Q8660"/>
      <c r="R8660"/>
      <c r="S8660"/>
      <c r="T8660"/>
      <c r="U8660"/>
      <c r="V8660" s="2"/>
    </row>
    <row r="8661" spans="2:22" x14ac:dyDescent="0.2">
      <c r="B8661" s="2"/>
      <c r="C8661" s="2"/>
      <c r="D8661" s="2"/>
      <c r="E8661" s="2"/>
      <c r="F8661" s="2"/>
      <c r="G8661" s="3"/>
      <c r="H8661" s="3"/>
      <c r="I8661" s="2"/>
      <c r="J8661"/>
      <c r="K8661"/>
      <c r="L8661"/>
      <c r="M8661"/>
      <c r="N8661"/>
      <c r="O8661"/>
      <c r="P8661"/>
      <c r="Q8661"/>
      <c r="R8661"/>
      <c r="S8661"/>
      <c r="T8661"/>
      <c r="U8661"/>
      <c r="V8661" s="2"/>
    </row>
    <row r="8662" spans="2:22" x14ac:dyDescent="0.2">
      <c r="B8662" s="2"/>
      <c r="C8662" s="2"/>
      <c r="D8662" s="2"/>
      <c r="E8662" s="2"/>
      <c r="F8662" s="2"/>
      <c r="G8662" s="3"/>
      <c r="H8662" s="3"/>
      <c r="I8662" s="2"/>
      <c r="J8662"/>
      <c r="K8662"/>
      <c r="L8662"/>
      <c r="M8662"/>
      <c r="N8662"/>
      <c r="O8662"/>
      <c r="P8662"/>
      <c r="Q8662"/>
      <c r="R8662"/>
      <c r="S8662"/>
      <c r="T8662"/>
      <c r="U8662"/>
      <c r="V8662" s="2"/>
    </row>
    <row r="8663" spans="2:22" x14ac:dyDescent="0.2">
      <c r="B8663" s="2"/>
      <c r="C8663" s="2"/>
      <c r="D8663" s="2"/>
      <c r="E8663" s="2"/>
      <c r="F8663" s="2"/>
      <c r="G8663" s="3"/>
      <c r="H8663" s="3"/>
      <c r="I8663" s="2"/>
      <c r="J8663"/>
      <c r="K8663"/>
      <c r="L8663"/>
      <c r="M8663"/>
      <c r="N8663"/>
      <c r="O8663"/>
      <c r="P8663"/>
      <c r="Q8663"/>
      <c r="R8663"/>
      <c r="S8663"/>
      <c r="T8663"/>
      <c r="U8663"/>
      <c r="V8663" s="2"/>
    </row>
    <row r="8664" spans="2:22" x14ac:dyDescent="0.2">
      <c r="B8664" s="2"/>
      <c r="C8664" s="2"/>
      <c r="D8664" s="2"/>
      <c r="E8664" s="2"/>
      <c r="F8664" s="2"/>
      <c r="G8664" s="3"/>
      <c r="H8664" s="3"/>
      <c r="I8664" s="2"/>
      <c r="J8664"/>
      <c r="K8664"/>
      <c r="L8664"/>
      <c r="M8664"/>
      <c r="N8664"/>
      <c r="O8664"/>
      <c r="P8664"/>
      <c r="Q8664"/>
      <c r="R8664"/>
      <c r="S8664"/>
      <c r="T8664"/>
      <c r="U8664"/>
      <c r="V8664" s="2"/>
    </row>
    <row r="8665" spans="2:22" x14ac:dyDescent="0.2">
      <c r="B8665" s="2"/>
      <c r="C8665" s="2"/>
      <c r="D8665" s="2"/>
      <c r="E8665" s="2"/>
      <c r="F8665" s="2"/>
      <c r="G8665" s="3"/>
      <c r="H8665" s="3"/>
      <c r="I8665" s="2"/>
      <c r="J8665"/>
      <c r="K8665"/>
      <c r="L8665"/>
      <c r="M8665"/>
      <c r="N8665"/>
      <c r="O8665"/>
      <c r="P8665"/>
      <c r="Q8665"/>
      <c r="R8665"/>
      <c r="S8665"/>
      <c r="T8665"/>
      <c r="U8665"/>
      <c r="V8665" s="2"/>
    </row>
    <row r="8666" spans="2:22" x14ac:dyDescent="0.2">
      <c r="B8666" s="2"/>
      <c r="C8666" s="2"/>
      <c r="D8666" s="2"/>
      <c r="E8666" s="2"/>
      <c r="F8666" s="2"/>
      <c r="G8666" s="3"/>
      <c r="H8666" s="3"/>
      <c r="I8666" s="2"/>
      <c r="J8666"/>
      <c r="K8666"/>
      <c r="L8666"/>
      <c r="M8666"/>
      <c r="N8666"/>
      <c r="O8666"/>
      <c r="P8666"/>
      <c r="Q8666"/>
      <c r="R8666"/>
      <c r="S8666"/>
      <c r="T8666"/>
      <c r="U8666"/>
      <c r="V8666" s="2"/>
    </row>
    <row r="8667" spans="2:22" x14ac:dyDescent="0.2">
      <c r="B8667" s="2"/>
      <c r="C8667" s="2"/>
      <c r="D8667" s="2"/>
      <c r="E8667" s="2"/>
      <c r="F8667" s="2"/>
      <c r="G8667" s="3"/>
      <c r="H8667" s="3"/>
      <c r="I8667" s="2"/>
      <c r="J8667"/>
      <c r="K8667"/>
      <c r="L8667"/>
      <c r="M8667"/>
      <c r="N8667"/>
      <c r="O8667"/>
      <c r="P8667"/>
      <c r="Q8667"/>
      <c r="R8667"/>
      <c r="S8667"/>
      <c r="T8667"/>
      <c r="U8667"/>
      <c r="V8667" s="2"/>
    </row>
    <row r="8668" spans="2:22" x14ac:dyDescent="0.2">
      <c r="B8668" s="2"/>
      <c r="C8668" s="2"/>
      <c r="D8668" s="2"/>
      <c r="E8668" s="2"/>
      <c r="F8668" s="2"/>
      <c r="G8668" s="3"/>
      <c r="H8668" s="3"/>
      <c r="I8668" s="2"/>
      <c r="J8668"/>
      <c r="K8668"/>
      <c r="L8668"/>
      <c r="M8668"/>
      <c r="N8668"/>
      <c r="O8668"/>
      <c r="P8668"/>
      <c r="Q8668"/>
      <c r="R8668"/>
      <c r="S8668"/>
      <c r="T8668"/>
      <c r="U8668"/>
      <c r="V8668" s="2"/>
    </row>
    <row r="8669" spans="2:22" x14ac:dyDescent="0.2">
      <c r="B8669" s="2"/>
      <c r="C8669" s="2"/>
      <c r="D8669" s="2"/>
      <c r="E8669" s="2"/>
      <c r="F8669" s="2"/>
      <c r="G8669" s="3"/>
      <c r="H8669" s="3"/>
      <c r="I8669" s="2"/>
      <c r="J8669"/>
      <c r="K8669"/>
      <c r="L8669"/>
      <c r="M8669"/>
      <c r="N8669"/>
      <c r="O8669"/>
      <c r="P8669"/>
      <c r="Q8669"/>
      <c r="R8669"/>
      <c r="S8669"/>
      <c r="T8669"/>
      <c r="U8669"/>
      <c r="V8669" s="2"/>
    </row>
    <row r="8670" spans="2:22" x14ac:dyDescent="0.2">
      <c r="B8670" s="2"/>
      <c r="C8670" s="2"/>
      <c r="D8670" s="2"/>
      <c r="E8670" s="2"/>
      <c r="F8670" s="2"/>
      <c r="G8670" s="3"/>
      <c r="H8670" s="3"/>
      <c r="I8670" s="2"/>
      <c r="J8670"/>
      <c r="K8670"/>
      <c r="L8670"/>
      <c r="M8670"/>
      <c r="N8670"/>
      <c r="O8670"/>
      <c r="P8670"/>
      <c r="Q8670"/>
      <c r="R8670"/>
      <c r="S8670"/>
      <c r="T8670"/>
      <c r="U8670"/>
      <c r="V8670" s="2"/>
    </row>
    <row r="8671" spans="2:22" x14ac:dyDescent="0.2">
      <c r="B8671" s="2"/>
      <c r="C8671" s="2"/>
      <c r="D8671" s="2"/>
      <c r="E8671" s="2"/>
      <c r="F8671" s="2"/>
      <c r="G8671" s="3"/>
      <c r="H8671" s="3"/>
      <c r="I8671" s="2"/>
      <c r="J8671"/>
      <c r="K8671"/>
      <c r="L8671"/>
      <c r="M8671"/>
      <c r="N8671"/>
      <c r="O8671"/>
      <c r="P8671"/>
      <c r="Q8671"/>
      <c r="R8671"/>
      <c r="S8671"/>
      <c r="T8671"/>
      <c r="U8671"/>
      <c r="V8671" s="2"/>
    </row>
    <row r="8672" spans="2:22" x14ac:dyDescent="0.2">
      <c r="B8672" s="2"/>
      <c r="C8672" s="2"/>
      <c r="D8672" s="2"/>
      <c r="E8672" s="2"/>
      <c r="F8672" s="2"/>
      <c r="G8672" s="3"/>
      <c r="H8672" s="3"/>
      <c r="I8672" s="2"/>
      <c r="J8672"/>
      <c r="K8672"/>
      <c r="L8672"/>
      <c r="M8672"/>
      <c r="N8672"/>
      <c r="O8672"/>
      <c r="P8672"/>
      <c r="Q8672"/>
      <c r="R8672"/>
      <c r="S8672"/>
      <c r="T8672"/>
      <c r="U8672"/>
      <c r="V8672" s="2"/>
    </row>
    <row r="8673" spans="2:22" x14ac:dyDescent="0.2">
      <c r="B8673" s="2"/>
      <c r="C8673" s="2"/>
      <c r="D8673" s="2"/>
      <c r="E8673" s="2"/>
      <c r="F8673" s="2"/>
      <c r="G8673" s="3"/>
      <c r="H8673" s="3"/>
      <c r="I8673" s="2"/>
      <c r="J8673"/>
      <c r="K8673"/>
      <c r="L8673"/>
      <c r="M8673"/>
      <c r="N8673"/>
      <c r="O8673"/>
      <c r="P8673"/>
      <c r="Q8673"/>
      <c r="R8673"/>
      <c r="S8673"/>
      <c r="T8673"/>
      <c r="U8673"/>
      <c r="V8673" s="2"/>
    </row>
    <row r="8674" spans="2:22" x14ac:dyDescent="0.2">
      <c r="B8674" s="2"/>
      <c r="C8674" s="2"/>
      <c r="D8674" s="2"/>
      <c r="E8674" s="2"/>
      <c r="F8674" s="2"/>
      <c r="G8674" s="3"/>
      <c r="H8674" s="3"/>
      <c r="I8674" s="2"/>
      <c r="J8674"/>
      <c r="K8674"/>
      <c r="L8674"/>
      <c r="M8674"/>
      <c r="N8674"/>
      <c r="O8674"/>
      <c r="P8674"/>
      <c r="Q8674"/>
      <c r="R8674"/>
      <c r="S8674"/>
      <c r="T8674"/>
      <c r="U8674"/>
      <c r="V8674" s="2"/>
    </row>
    <row r="8675" spans="2:22" x14ac:dyDescent="0.2">
      <c r="B8675" s="2"/>
      <c r="C8675" s="2"/>
      <c r="D8675" s="2"/>
      <c r="E8675" s="2"/>
      <c r="F8675" s="2"/>
      <c r="G8675" s="3"/>
      <c r="H8675" s="3"/>
      <c r="I8675" s="2"/>
      <c r="J8675"/>
      <c r="K8675"/>
      <c r="L8675"/>
      <c r="M8675"/>
      <c r="N8675"/>
      <c r="O8675"/>
      <c r="P8675"/>
      <c r="Q8675"/>
      <c r="R8675"/>
      <c r="S8675"/>
      <c r="T8675"/>
      <c r="U8675"/>
      <c r="V8675" s="2"/>
    </row>
    <row r="8676" spans="2:22" x14ac:dyDescent="0.2">
      <c r="B8676" s="2"/>
      <c r="C8676" s="2"/>
      <c r="D8676" s="2"/>
      <c r="E8676" s="2"/>
      <c r="F8676" s="2"/>
      <c r="G8676" s="3"/>
      <c r="H8676" s="3"/>
      <c r="I8676" s="2"/>
      <c r="J8676"/>
      <c r="K8676"/>
      <c r="L8676"/>
      <c r="M8676"/>
      <c r="N8676"/>
      <c r="O8676"/>
      <c r="P8676"/>
      <c r="Q8676"/>
      <c r="R8676"/>
      <c r="S8676"/>
      <c r="T8676"/>
      <c r="U8676"/>
      <c r="V8676" s="2"/>
    </row>
    <row r="8677" spans="2:22" x14ac:dyDescent="0.2">
      <c r="B8677" s="2"/>
      <c r="C8677" s="2"/>
      <c r="D8677" s="2"/>
      <c r="E8677" s="2"/>
      <c r="F8677" s="2"/>
      <c r="G8677" s="3"/>
      <c r="H8677" s="3"/>
      <c r="I8677" s="2"/>
      <c r="J8677"/>
      <c r="K8677"/>
      <c r="L8677"/>
      <c r="M8677"/>
      <c r="N8677"/>
      <c r="O8677"/>
      <c r="P8677"/>
      <c r="Q8677"/>
      <c r="R8677"/>
      <c r="S8677"/>
      <c r="T8677"/>
      <c r="U8677"/>
      <c r="V8677" s="2"/>
    </row>
    <row r="8678" spans="2:22" x14ac:dyDescent="0.2">
      <c r="B8678" s="2"/>
      <c r="C8678" s="2"/>
      <c r="D8678" s="2"/>
      <c r="E8678" s="2"/>
      <c r="F8678" s="2"/>
      <c r="G8678" s="3"/>
      <c r="H8678" s="3"/>
      <c r="I8678" s="2"/>
      <c r="J8678"/>
      <c r="K8678"/>
      <c r="L8678"/>
      <c r="M8678"/>
      <c r="N8678"/>
      <c r="O8678"/>
      <c r="P8678"/>
      <c r="Q8678"/>
      <c r="R8678"/>
      <c r="S8678"/>
      <c r="T8678"/>
      <c r="U8678"/>
      <c r="V8678" s="2"/>
    </row>
    <row r="8679" spans="2:22" x14ac:dyDescent="0.2">
      <c r="B8679" s="2"/>
      <c r="C8679" s="2"/>
      <c r="D8679" s="2"/>
      <c r="E8679" s="2"/>
      <c r="F8679" s="2"/>
      <c r="G8679" s="3"/>
      <c r="H8679" s="3"/>
      <c r="I8679" s="2"/>
      <c r="J8679"/>
      <c r="K8679"/>
      <c r="L8679"/>
      <c r="M8679"/>
      <c r="N8679"/>
      <c r="O8679"/>
      <c r="P8679"/>
      <c r="Q8679"/>
      <c r="R8679"/>
      <c r="S8679"/>
      <c r="T8679"/>
      <c r="U8679"/>
      <c r="V8679" s="2"/>
    </row>
    <row r="8680" spans="2:22" x14ac:dyDescent="0.2">
      <c r="B8680" s="2"/>
      <c r="C8680" s="2"/>
      <c r="D8680" s="2"/>
      <c r="E8680" s="2"/>
      <c r="F8680" s="2"/>
      <c r="G8680" s="3"/>
      <c r="H8680" s="3"/>
      <c r="I8680" s="2"/>
      <c r="J8680"/>
      <c r="K8680"/>
      <c r="L8680"/>
      <c r="M8680"/>
      <c r="N8680"/>
      <c r="O8680"/>
      <c r="P8680"/>
      <c r="Q8680"/>
      <c r="R8680"/>
      <c r="S8680"/>
      <c r="T8680"/>
      <c r="U8680"/>
      <c r="V8680" s="2"/>
    </row>
    <row r="8681" spans="2:22" x14ac:dyDescent="0.2">
      <c r="B8681" s="2"/>
      <c r="C8681" s="2"/>
      <c r="D8681" s="2"/>
      <c r="E8681" s="2"/>
      <c r="F8681" s="2"/>
      <c r="G8681" s="3"/>
      <c r="H8681" s="3"/>
      <c r="I8681" s="2"/>
      <c r="J8681"/>
      <c r="K8681"/>
      <c r="L8681"/>
      <c r="M8681"/>
      <c r="N8681"/>
      <c r="O8681"/>
      <c r="P8681"/>
      <c r="Q8681"/>
      <c r="R8681"/>
      <c r="S8681"/>
      <c r="T8681"/>
      <c r="U8681"/>
      <c r="V8681" s="2"/>
    </row>
    <row r="8682" spans="2:22" x14ac:dyDescent="0.2">
      <c r="B8682" s="2"/>
      <c r="C8682" s="2"/>
      <c r="D8682" s="2"/>
      <c r="E8682" s="2"/>
      <c r="F8682" s="2"/>
      <c r="G8682" s="3"/>
      <c r="H8682" s="3"/>
      <c r="I8682" s="2"/>
      <c r="J8682"/>
      <c r="K8682"/>
      <c r="L8682"/>
      <c r="M8682"/>
      <c r="N8682"/>
      <c r="O8682"/>
      <c r="P8682"/>
      <c r="Q8682"/>
      <c r="R8682"/>
      <c r="S8682"/>
      <c r="T8682"/>
      <c r="U8682"/>
      <c r="V8682" s="2"/>
    </row>
    <row r="8683" spans="2:22" x14ac:dyDescent="0.2">
      <c r="B8683" s="2"/>
      <c r="C8683" s="2"/>
      <c r="D8683" s="2"/>
      <c r="E8683" s="2"/>
      <c r="F8683" s="2"/>
      <c r="G8683" s="3"/>
      <c r="H8683" s="3"/>
      <c r="I8683" s="2"/>
      <c r="J8683"/>
      <c r="K8683"/>
      <c r="L8683"/>
      <c r="M8683"/>
      <c r="N8683"/>
      <c r="O8683"/>
      <c r="P8683"/>
      <c r="Q8683"/>
      <c r="R8683"/>
      <c r="S8683"/>
      <c r="T8683"/>
      <c r="U8683"/>
      <c r="V8683" s="2"/>
    </row>
    <row r="8684" spans="2:22" x14ac:dyDescent="0.2">
      <c r="B8684" s="2"/>
      <c r="C8684" s="2"/>
      <c r="D8684" s="2"/>
      <c r="E8684" s="2"/>
      <c r="F8684" s="2"/>
      <c r="G8684" s="3"/>
      <c r="H8684" s="3"/>
      <c r="I8684" s="2"/>
      <c r="J8684"/>
      <c r="K8684"/>
      <c r="L8684"/>
      <c r="M8684"/>
      <c r="N8684"/>
      <c r="O8684"/>
      <c r="P8684"/>
      <c r="Q8684"/>
      <c r="R8684"/>
      <c r="S8684"/>
      <c r="T8684"/>
      <c r="U8684"/>
      <c r="V8684" s="2"/>
    </row>
    <row r="8685" spans="2:22" x14ac:dyDescent="0.2">
      <c r="B8685" s="2"/>
      <c r="C8685" s="2"/>
      <c r="D8685" s="2"/>
      <c r="E8685" s="2"/>
      <c r="F8685" s="2"/>
      <c r="G8685" s="3"/>
      <c r="H8685" s="3"/>
      <c r="I8685" s="2"/>
      <c r="J8685"/>
      <c r="K8685"/>
      <c r="L8685"/>
      <c r="M8685"/>
      <c r="N8685"/>
      <c r="O8685"/>
      <c r="P8685"/>
      <c r="Q8685"/>
      <c r="R8685"/>
      <c r="S8685"/>
      <c r="T8685"/>
      <c r="U8685"/>
      <c r="V8685" s="2"/>
    </row>
    <row r="8686" spans="2:22" x14ac:dyDescent="0.2">
      <c r="B8686" s="2"/>
      <c r="C8686" s="2"/>
      <c r="D8686" s="2"/>
      <c r="E8686" s="2"/>
      <c r="F8686" s="2"/>
      <c r="G8686" s="3"/>
      <c r="H8686" s="3"/>
      <c r="I8686" s="2"/>
      <c r="J8686"/>
      <c r="K8686"/>
      <c r="L8686"/>
      <c r="M8686"/>
      <c r="N8686"/>
      <c r="O8686"/>
      <c r="P8686"/>
      <c r="Q8686"/>
      <c r="R8686"/>
      <c r="S8686"/>
      <c r="T8686"/>
      <c r="U8686"/>
      <c r="V8686" s="2"/>
    </row>
    <row r="8687" spans="2:22" x14ac:dyDescent="0.2">
      <c r="B8687" s="2"/>
      <c r="C8687" s="2"/>
      <c r="D8687" s="2"/>
      <c r="E8687" s="2"/>
      <c r="F8687" s="2"/>
      <c r="G8687" s="3"/>
      <c r="H8687" s="3"/>
      <c r="I8687" s="2"/>
      <c r="J8687"/>
      <c r="K8687"/>
      <c r="L8687"/>
      <c r="M8687"/>
      <c r="N8687"/>
      <c r="O8687"/>
      <c r="P8687"/>
      <c r="Q8687"/>
      <c r="R8687"/>
      <c r="S8687"/>
      <c r="T8687"/>
      <c r="U8687"/>
      <c r="V8687" s="2"/>
    </row>
    <row r="8688" spans="2:22" x14ac:dyDescent="0.2">
      <c r="B8688" s="2"/>
      <c r="C8688" s="2"/>
      <c r="D8688" s="2"/>
      <c r="E8688" s="2"/>
      <c r="F8688" s="2"/>
      <c r="G8688" s="3"/>
      <c r="H8688" s="3"/>
      <c r="I8688" s="2"/>
      <c r="J8688"/>
      <c r="K8688"/>
      <c r="L8688"/>
      <c r="M8688"/>
      <c r="N8688"/>
      <c r="O8688"/>
      <c r="P8688"/>
      <c r="Q8688"/>
      <c r="R8688"/>
      <c r="S8688"/>
      <c r="T8688"/>
      <c r="U8688"/>
      <c r="V8688" s="2"/>
    </row>
    <row r="8689" spans="2:22" x14ac:dyDescent="0.2">
      <c r="B8689" s="2"/>
      <c r="C8689" s="2"/>
      <c r="D8689" s="2"/>
      <c r="E8689" s="2"/>
      <c r="F8689" s="2"/>
      <c r="G8689" s="3"/>
      <c r="H8689" s="3"/>
      <c r="I8689" s="2"/>
      <c r="J8689"/>
      <c r="K8689"/>
      <c r="L8689"/>
      <c r="M8689"/>
      <c r="N8689"/>
      <c r="O8689"/>
      <c r="P8689"/>
      <c r="Q8689"/>
      <c r="R8689"/>
      <c r="S8689"/>
      <c r="T8689"/>
      <c r="U8689"/>
      <c r="V8689" s="2"/>
    </row>
    <row r="8690" spans="2:22" x14ac:dyDescent="0.2">
      <c r="B8690" s="2"/>
      <c r="C8690" s="2"/>
      <c r="D8690" s="2"/>
      <c r="E8690" s="2"/>
      <c r="F8690" s="2"/>
      <c r="G8690" s="3"/>
      <c r="H8690" s="3"/>
      <c r="I8690" s="2"/>
      <c r="J8690"/>
      <c r="K8690"/>
      <c r="L8690"/>
      <c r="M8690"/>
      <c r="N8690"/>
      <c r="O8690"/>
      <c r="P8690"/>
      <c r="Q8690"/>
      <c r="R8690"/>
      <c r="S8690"/>
      <c r="T8690"/>
      <c r="U8690"/>
      <c r="V8690" s="2"/>
    </row>
    <row r="8691" spans="2:22" x14ac:dyDescent="0.2">
      <c r="B8691" s="2"/>
      <c r="C8691" s="2"/>
      <c r="D8691" s="2"/>
      <c r="E8691" s="2"/>
      <c r="F8691" s="2"/>
      <c r="G8691" s="3"/>
      <c r="H8691" s="3"/>
      <c r="I8691" s="2"/>
      <c r="J8691"/>
      <c r="K8691"/>
      <c r="L8691"/>
      <c r="M8691"/>
      <c r="N8691"/>
      <c r="O8691"/>
      <c r="P8691"/>
      <c r="Q8691"/>
      <c r="R8691"/>
      <c r="S8691"/>
      <c r="T8691"/>
      <c r="U8691"/>
      <c r="V8691" s="2"/>
    </row>
    <row r="8692" spans="2:22" x14ac:dyDescent="0.2">
      <c r="B8692" s="2"/>
      <c r="C8692" s="2"/>
      <c r="D8692" s="2"/>
      <c r="E8692" s="2"/>
      <c r="F8692" s="2"/>
      <c r="G8692" s="3"/>
      <c r="H8692" s="3"/>
      <c r="I8692" s="2"/>
      <c r="J8692"/>
      <c r="K8692"/>
      <c r="L8692"/>
      <c r="M8692"/>
      <c r="N8692"/>
      <c r="O8692"/>
      <c r="P8692"/>
      <c r="Q8692"/>
      <c r="R8692"/>
      <c r="S8692"/>
      <c r="T8692"/>
      <c r="U8692"/>
      <c r="V8692" s="2"/>
    </row>
    <row r="8693" spans="2:22" x14ac:dyDescent="0.2">
      <c r="B8693" s="2"/>
      <c r="C8693" s="2"/>
      <c r="D8693" s="2"/>
      <c r="E8693" s="2"/>
      <c r="F8693" s="2"/>
      <c r="G8693" s="3"/>
      <c r="H8693" s="3"/>
      <c r="I8693" s="2"/>
      <c r="J8693"/>
      <c r="K8693"/>
      <c r="L8693"/>
      <c r="M8693"/>
      <c r="N8693"/>
      <c r="O8693"/>
      <c r="P8693"/>
      <c r="Q8693"/>
      <c r="R8693"/>
      <c r="S8693"/>
      <c r="T8693"/>
      <c r="U8693"/>
      <c r="V8693" s="2"/>
    </row>
    <row r="8694" spans="2:22" x14ac:dyDescent="0.2">
      <c r="B8694" s="2"/>
      <c r="C8694" s="2"/>
      <c r="D8694" s="2"/>
      <c r="E8694" s="2"/>
      <c r="F8694" s="2"/>
      <c r="G8694" s="3"/>
      <c r="H8694" s="3"/>
      <c r="I8694" s="2"/>
      <c r="J8694"/>
      <c r="K8694"/>
      <c r="L8694"/>
      <c r="M8694"/>
      <c r="N8694"/>
      <c r="O8694"/>
      <c r="P8694"/>
      <c r="Q8694"/>
      <c r="R8694"/>
      <c r="S8694"/>
      <c r="T8694"/>
      <c r="U8694"/>
      <c r="V8694" s="2"/>
    </row>
    <row r="8695" spans="2:22" x14ac:dyDescent="0.2">
      <c r="B8695" s="2"/>
      <c r="C8695" s="2"/>
      <c r="D8695" s="2"/>
      <c r="E8695" s="2"/>
      <c r="F8695" s="2"/>
      <c r="G8695" s="3"/>
      <c r="H8695" s="3"/>
      <c r="I8695" s="2"/>
      <c r="J8695"/>
      <c r="K8695"/>
      <c r="L8695"/>
      <c r="M8695"/>
      <c r="N8695"/>
      <c r="O8695"/>
      <c r="P8695"/>
      <c r="Q8695"/>
      <c r="R8695"/>
      <c r="S8695"/>
      <c r="T8695"/>
      <c r="U8695"/>
      <c r="V8695" s="2"/>
    </row>
    <row r="8696" spans="2:22" x14ac:dyDescent="0.2">
      <c r="B8696" s="2"/>
      <c r="C8696" s="2"/>
      <c r="D8696" s="2"/>
      <c r="E8696" s="2"/>
      <c r="F8696" s="2"/>
      <c r="G8696" s="3"/>
      <c r="H8696" s="3"/>
      <c r="I8696" s="2"/>
      <c r="J8696"/>
      <c r="K8696"/>
      <c r="L8696"/>
      <c r="M8696"/>
      <c r="N8696"/>
      <c r="O8696"/>
      <c r="P8696"/>
      <c r="Q8696"/>
      <c r="R8696"/>
      <c r="S8696"/>
      <c r="T8696"/>
      <c r="U8696"/>
      <c r="V8696" s="2"/>
    </row>
    <row r="8697" spans="2:22" x14ac:dyDescent="0.2">
      <c r="B8697" s="2"/>
      <c r="C8697" s="2"/>
      <c r="D8697" s="2"/>
      <c r="E8697" s="2"/>
      <c r="F8697" s="2"/>
      <c r="G8697" s="3"/>
      <c r="H8697" s="3"/>
      <c r="I8697" s="2"/>
      <c r="J8697"/>
      <c r="K8697"/>
      <c r="L8697"/>
      <c r="M8697"/>
      <c r="N8697"/>
      <c r="O8697"/>
      <c r="P8697"/>
      <c r="Q8697"/>
      <c r="R8697"/>
      <c r="S8697"/>
      <c r="T8697"/>
      <c r="U8697"/>
      <c r="V8697" s="2"/>
    </row>
    <row r="8698" spans="2:22" x14ac:dyDescent="0.2">
      <c r="B8698" s="2"/>
      <c r="C8698" s="2"/>
      <c r="D8698" s="2"/>
      <c r="E8698" s="2"/>
      <c r="F8698" s="2"/>
      <c r="G8698" s="3"/>
      <c r="H8698" s="3"/>
      <c r="I8698" s="2"/>
      <c r="J8698"/>
      <c r="K8698"/>
      <c r="L8698"/>
      <c r="M8698"/>
      <c r="N8698"/>
      <c r="O8698"/>
      <c r="P8698"/>
      <c r="Q8698"/>
      <c r="R8698"/>
      <c r="S8698"/>
      <c r="T8698"/>
      <c r="U8698"/>
      <c r="V8698" s="2"/>
    </row>
    <row r="8699" spans="2:22" x14ac:dyDescent="0.2">
      <c r="B8699" s="2"/>
      <c r="C8699" s="2"/>
      <c r="D8699" s="2"/>
      <c r="E8699" s="2"/>
      <c r="F8699" s="2"/>
      <c r="G8699" s="3"/>
      <c r="H8699" s="3"/>
      <c r="I8699" s="2"/>
      <c r="J8699"/>
      <c r="K8699"/>
      <c r="L8699"/>
      <c r="M8699"/>
      <c r="N8699"/>
      <c r="O8699"/>
      <c r="P8699"/>
      <c r="Q8699"/>
      <c r="R8699"/>
      <c r="S8699"/>
      <c r="T8699"/>
      <c r="U8699"/>
      <c r="V8699" s="2"/>
    </row>
    <row r="8700" spans="2:22" x14ac:dyDescent="0.2">
      <c r="B8700" s="2"/>
      <c r="C8700" s="2"/>
      <c r="D8700" s="2"/>
      <c r="E8700" s="2"/>
      <c r="F8700" s="2"/>
      <c r="G8700" s="3"/>
      <c r="H8700" s="3"/>
      <c r="I8700" s="2"/>
      <c r="J8700"/>
      <c r="K8700"/>
      <c r="L8700"/>
      <c r="M8700"/>
      <c r="N8700"/>
      <c r="O8700"/>
      <c r="P8700"/>
      <c r="Q8700"/>
      <c r="R8700"/>
      <c r="S8700"/>
      <c r="T8700"/>
      <c r="U8700"/>
      <c r="V8700" s="2"/>
    </row>
    <row r="8701" spans="2:22" x14ac:dyDescent="0.2">
      <c r="B8701" s="2"/>
      <c r="C8701" s="2"/>
      <c r="D8701" s="2"/>
      <c r="E8701" s="2"/>
      <c r="F8701" s="2"/>
      <c r="G8701" s="3"/>
      <c r="H8701" s="3"/>
      <c r="I8701" s="2"/>
      <c r="J8701"/>
      <c r="K8701"/>
      <c r="L8701"/>
      <c r="M8701"/>
      <c r="N8701"/>
      <c r="O8701"/>
      <c r="P8701"/>
      <c r="Q8701"/>
      <c r="R8701"/>
      <c r="S8701"/>
      <c r="T8701"/>
      <c r="U8701"/>
      <c r="V8701" s="2"/>
    </row>
    <row r="8702" spans="2:22" x14ac:dyDescent="0.2">
      <c r="B8702" s="2"/>
      <c r="C8702" s="2"/>
      <c r="D8702" s="2"/>
      <c r="E8702" s="2"/>
      <c r="F8702" s="2"/>
      <c r="G8702" s="3"/>
      <c r="H8702" s="3"/>
      <c r="I8702" s="2"/>
      <c r="J8702"/>
      <c r="K8702"/>
      <c r="L8702"/>
      <c r="M8702"/>
      <c r="N8702"/>
      <c r="O8702"/>
      <c r="P8702"/>
      <c r="Q8702"/>
      <c r="R8702"/>
      <c r="S8702"/>
      <c r="T8702"/>
      <c r="U8702"/>
      <c r="V8702" s="2"/>
    </row>
    <row r="8703" spans="2:22" x14ac:dyDescent="0.2">
      <c r="B8703" s="2"/>
      <c r="C8703" s="2"/>
      <c r="D8703" s="2"/>
      <c r="E8703" s="2"/>
      <c r="F8703" s="2"/>
      <c r="G8703" s="3"/>
      <c r="H8703" s="3"/>
      <c r="I8703" s="2"/>
      <c r="J8703"/>
      <c r="K8703"/>
      <c r="L8703"/>
      <c r="M8703"/>
      <c r="N8703"/>
      <c r="O8703"/>
      <c r="P8703"/>
      <c r="Q8703"/>
      <c r="R8703"/>
      <c r="S8703"/>
      <c r="T8703"/>
      <c r="U8703"/>
      <c r="V8703" s="2"/>
    </row>
    <row r="8704" spans="2:22" x14ac:dyDescent="0.2">
      <c r="B8704" s="2"/>
      <c r="C8704" s="2"/>
      <c r="D8704" s="2"/>
      <c r="E8704" s="2"/>
      <c r="F8704" s="2"/>
      <c r="G8704" s="3"/>
      <c r="H8704" s="3"/>
      <c r="I8704" s="2"/>
      <c r="J8704"/>
      <c r="K8704"/>
      <c r="L8704"/>
      <c r="M8704"/>
      <c r="N8704"/>
      <c r="O8704"/>
      <c r="P8704"/>
      <c r="Q8704"/>
      <c r="R8704"/>
      <c r="S8704"/>
      <c r="T8704"/>
      <c r="U8704"/>
      <c r="V8704" s="2"/>
    </row>
    <row r="8705" spans="2:22" x14ac:dyDescent="0.2">
      <c r="B8705" s="2"/>
      <c r="C8705" s="2"/>
      <c r="D8705" s="2"/>
      <c r="E8705" s="2"/>
      <c r="F8705" s="2"/>
      <c r="G8705" s="3"/>
      <c r="H8705" s="3"/>
      <c r="I8705" s="2"/>
      <c r="J8705"/>
      <c r="K8705"/>
      <c r="L8705"/>
      <c r="M8705"/>
      <c r="N8705"/>
      <c r="O8705"/>
      <c r="P8705"/>
      <c r="Q8705"/>
      <c r="R8705"/>
      <c r="S8705"/>
      <c r="T8705"/>
      <c r="U8705"/>
      <c r="V8705" s="2"/>
    </row>
    <row r="8706" spans="2:22" x14ac:dyDescent="0.2">
      <c r="B8706" s="2"/>
      <c r="C8706" s="2"/>
      <c r="D8706" s="2"/>
      <c r="E8706" s="2"/>
      <c r="F8706" s="2"/>
      <c r="G8706" s="3"/>
      <c r="H8706" s="3"/>
      <c r="I8706" s="2"/>
      <c r="J8706"/>
      <c r="K8706"/>
      <c r="L8706"/>
      <c r="M8706"/>
      <c r="N8706"/>
      <c r="O8706"/>
      <c r="P8706"/>
      <c r="Q8706"/>
      <c r="R8706"/>
      <c r="S8706"/>
      <c r="T8706"/>
      <c r="U8706"/>
      <c r="V8706" s="2"/>
    </row>
    <row r="8707" spans="2:22" x14ac:dyDescent="0.2">
      <c r="B8707" s="2"/>
      <c r="C8707" s="2"/>
      <c r="D8707" s="2"/>
      <c r="E8707" s="2"/>
      <c r="F8707" s="2"/>
      <c r="G8707" s="3"/>
      <c r="H8707" s="3"/>
      <c r="I8707" s="2"/>
      <c r="J8707"/>
      <c r="K8707"/>
      <c r="L8707"/>
      <c r="M8707"/>
      <c r="N8707"/>
      <c r="O8707"/>
      <c r="P8707"/>
      <c r="Q8707"/>
      <c r="R8707"/>
      <c r="S8707"/>
      <c r="T8707"/>
      <c r="U8707"/>
      <c r="V8707" s="2"/>
    </row>
    <row r="8708" spans="2:22" x14ac:dyDescent="0.2">
      <c r="B8708" s="2"/>
      <c r="C8708" s="2"/>
      <c r="D8708" s="2"/>
      <c r="E8708" s="2"/>
      <c r="F8708" s="2"/>
      <c r="G8708" s="3"/>
      <c r="H8708" s="3"/>
      <c r="I8708" s="2"/>
      <c r="J8708"/>
      <c r="K8708"/>
      <c r="L8708"/>
      <c r="M8708"/>
      <c r="N8708"/>
      <c r="O8708"/>
      <c r="P8708"/>
      <c r="Q8708"/>
      <c r="R8708"/>
      <c r="S8708"/>
      <c r="T8708"/>
      <c r="U8708"/>
      <c r="V8708" s="2"/>
    </row>
    <row r="8709" spans="2:22" x14ac:dyDescent="0.2">
      <c r="B8709" s="2"/>
      <c r="C8709" s="2"/>
      <c r="D8709" s="2"/>
      <c r="E8709" s="2"/>
      <c r="F8709" s="2"/>
      <c r="G8709" s="3"/>
      <c r="H8709" s="3"/>
      <c r="I8709" s="2"/>
      <c r="J8709"/>
      <c r="K8709"/>
      <c r="L8709"/>
      <c r="M8709"/>
      <c r="N8709"/>
      <c r="O8709"/>
      <c r="P8709"/>
      <c r="Q8709"/>
      <c r="R8709"/>
      <c r="S8709"/>
      <c r="T8709"/>
      <c r="U8709"/>
      <c r="V8709" s="2"/>
    </row>
    <row r="8710" spans="2:22" x14ac:dyDescent="0.2">
      <c r="B8710" s="2"/>
      <c r="C8710" s="2"/>
      <c r="D8710" s="2"/>
      <c r="E8710" s="2"/>
      <c r="F8710" s="2"/>
      <c r="G8710" s="3"/>
      <c r="H8710" s="3"/>
      <c r="I8710" s="2"/>
      <c r="J8710"/>
      <c r="K8710"/>
      <c r="L8710"/>
      <c r="M8710"/>
      <c r="N8710"/>
      <c r="O8710"/>
      <c r="P8710"/>
      <c r="Q8710"/>
      <c r="R8710"/>
      <c r="S8710"/>
      <c r="T8710"/>
      <c r="U8710"/>
      <c r="V8710" s="2"/>
    </row>
    <row r="8711" spans="2:22" x14ac:dyDescent="0.2">
      <c r="B8711" s="2"/>
      <c r="C8711" s="2"/>
      <c r="D8711" s="2"/>
      <c r="E8711" s="2"/>
      <c r="F8711" s="2"/>
      <c r="G8711" s="3"/>
      <c r="H8711" s="3"/>
      <c r="I8711" s="2"/>
      <c r="J8711"/>
      <c r="K8711"/>
      <c r="L8711"/>
      <c r="M8711"/>
      <c r="N8711"/>
      <c r="O8711"/>
      <c r="P8711"/>
      <c r="Q8711"/>
      <c r="R8711"/>
      <c r="S8711"/>
      <c r="T8711"/>
      <c r="U8711"/>
      <c r="V8711" s="2"/>
    </row>
    <row r="8712" spans="2:22" x14ac:dyDescent="0.2">
      <c r="B8712" s="2"/>
      <c r="C8712" s="2"/>
      <c r="D8712" s="2"/>
      <c r="E8712" s="2"/>
      <c r="F8712" s="2"/>
      <c r="G8712" s="3"/>
      <c r="H8712" s="3"/>
      <c r="I8712" s="2"/>
      <c r="J8712"/>
      <c r="K8712"/>
      <c r="L8712"/>
      <c r="M8712"/>
      <c r="N8712"/>
      <c r="O8712"/>
      <c r="P8712"/>
      <c r="Q8712"/>
      <c r="R8712"/>
      <c r="S8712"/>
      <c r="T8712"/>
      <c r="U8712"/>
      <c r="V8712" s="2"/>
    </row>
    <row r="8713" spans="2:22" x14ac:dyDescent="0.2">
      <c r="B8713" s="2"/>
      <c r="C8713" s="2"/>
      <c r="D8713" s="2"/>
      <c r="E8713" s="2"/>
      <c r="F8713" s="2"/>
      <c r="G8713" s="3"/>
      <c r="H8713" s="3"/>
      <c r="I8713" s="2"/>
      <c r="J8713"/>
      <c r="K8713"/>
      <c r="L8713"/>
      <c r="M8713"/>
      <c r="N8713"/>
      <c r="O8713"/>
      <c r="P8713"/>
      <c r="Q8713"/>
      <c r="R8713"/>
      <c r="S8713"/>
      <c r="T8713"/>
      <c r="U8713"/>
      <c r="V8713" s="2"/>
    </row>
    <row r="8714" spans="2:22" x14ac:dyDescent="0.2">
      <c r="B8714" s="2"/>
      <c r="C8714" s="2"/>
      <c r="D8714" s="2"/>
      <c r="E8714" s="2"/>
      <c r="F8714" s="2"/>
      <c r="G8714" s="3"/>
      <c r="H8714" s="3"/>
      <c r="I8714" s="2"/>
      <c r="J8714"/>
      <c r="K8714"/>
      <c r="L8714"/>
      <c r="M8714"/>
      <c r="N8714"/>
      <c r="O8714"/>
      <c r="P8714"/>
      <c r="Q8714"/>
      <c r="R8714"/>
      <c r="S8714"/>
      <c r="T8714"/>
      <c r="U8714"/>
      <c r="V8714" s="2"/>
    </row>
    <row r="8715" spans="2:22" x14ac:dyDescent="0.2">
      <c r="B8715" s="2"/>
      <c r="C8715" s="2"/>
      <c r="D8715" s="2"/>
      <c r="E8715" s="2"/>
      <c r="F8715" s="2"/>
      <c r="G8715" s="3"/>
      <c r="H8715" s="3"/>
      <c r="I8715" s="2"/>
      <c r="J8715"/>
      <c r="K8715"/>
      <c r="L8715"/>
      <c r="M8715"/>
      <c r="N8715"/>
      <c r="O8715"/>
      <c r="P8715"/>
      <c r="Q8715"/>
      <c r="R8715"/>
      <c r="S8715"/>
      <c r="T8715"/>
      <c r="U8715"/>
      <c r="V8715" s="2"/>
    </row>
    <row r="8716" spans="2:22" x14ac:dyDescent="0.2">
      <c r="B8716" s="2"/>
      <c r="C8716" s="2"/>
      <c r="D8716" s="2"/>
      <c r="E8716" s="2"/>
      <c r="F8716" s="2"/>
      <c r="G8716" s="3"/>
      <c r="H8716" s="3"/>
      <c r="I8716" s="2"/>
      <c r="J8716"/>
      <c r="K8716"/>
      <c r="L8716"/>
      <c r="M8716"/>
      <c r="N8716"/>
      <c r="O8716"/>
      <c r="P8716"/>
      <c r="Q8716"/>
      <c r="R8716"/>
      <c r="S8716"/>
      <c r="T8716"/>
      <c r="U8716"/>
      <c r="V8716" s="2"/>
    </row>
    <row r="8717" spans="2:22" x14ac:dyDescent="0.2">
      <c r="B8717" s="2"/>
      <c r="C8717" s="2"/>
      <c r="D8717" s="2"/>
      <c r="E8717" s="2"/>
      <c r="F8717" s="2"/>
      <c r="G8717" s="3"/>
      <c r="H8717" s="3"/>
      <c r="I8717" s="2"/>
      <c r="J8717"/>
      <c r="K8717"/>
      <c r="L8717"/>
      <c r="M8717"/>
      <c r="N8717"/>
      <c r="O8717"/>
      <c r="P8717"/>
      <c r="Q8717"/>
      <c r="R8717"/>
      <c r="S8717"/>
      <c r="T8717"/>
      <c r="U8717"/>
      <c r="V8717" s="2"/>
    </row>
    <row r="8718" spans="2:22" x14ac:dyDescent="0.2">
      <c r="B8718" s="2"/>
      <c r="C8718" s="2"/>
      <c r="D8718" s="2"/>
      <c r="E8718" s="2"/>
      <c r="F8718" s="2"/>
      <c r="G8718" s="3"/>
      <c r="H8718" s="3"/>
      <c r="I8718" s="2"/>
      <c r="J8718"/>
      <c r="K8718"/>
      <c r="L8718"/>
      <c r="M8718"/>
      <c r="N8718"/>
      <c r="O8718"/>
      <c r="P8718"/>
      <c r="Q8718"/>
      <c r="R8718"/>
      <c r="S8718"/>
      <c r="T8718"/>
      <c r="U8718"/>
      <c r="V8718" s="2"/>
    </row>
    <row r="8719" spans="2:22" x14ac:dyDescent="0.2">
      <c r="B8719" s="2"/>
      <c r="C8719" s="2"/>
      <c r="D8719" s="2"/>
      <c r="E8719" s="2"/>
      <c r="F8719" s="2"/>
      <c r="G8719" s="3"/>
      <c r="H8719" s="3"/>
      <c r="I8719" s="2"/>
      <c r="J8719"/>
      <c r="K8719"/>
      <c r="L8719"/>
      <c r="M8719"/>
      <c r="N8719"/>
      <c r="O8719"/>
      <c r="P8719"/>
      <c r="Q8719"/>
      <c r="R8719"/>
      <c r="S8719"/>
      <c r="T8719"/>
      <c r="U8719"/>
      <c r="V8719" s="2"/>
    </row>
    <row r="8720" spans="2:22" x14ac:dyDescent="0.2">
      <c r="B8720" s="2"/>
      <c r="C8720" s="2"/>
      <c r="D8720" s="2"/>
      <c r="E8720" s="2"/>
      <c r="F8720" s="2"/>
      <c r="G8720" s="3"/>
      <c r="H8720" s="3"/>
      <c r="I8720" s="2"/>
      <c r="J8720"/>
      <c r="K8720"/>
      <c r="L8720"/>
      <c r="M8720"/>
      <c r="N8720"/>
      <c r="O8720"/>
      <c r="P8720"/>
      <c r="Q8720"/>
      <c r="R8720"/>
      <c r="S8720"/>
      <c r="T8720"/>
      <c r="U8720"/>
      <c r="V8720" s="2"/>
    </row>
    <row r="8721" spans="2:22" x14ac:dyDescent="0.2">
      <c r="B8721" s="2"/>
      <c r="C8721" s="2"/>
      <c r="D8721" s="2"/>
      <c r="E8721" s="2"/>
      <c r="F8721" s="2"/>
      <c r="G8721" s="3"/>
      <c r="H8721" s="3"/>
      <c r="I8721" s="2"/>
      <c r="J8721"/>
      <c r="K8721"/>
      <c r="L8721"/>
      <c r="M8721"/>
      <c r="N8721"/>
      <c r="O8721"/>
      <c r="P8721"/>
      <c r="Q8721"/>
      <c r="R8721"/>
      <c r="S8721"/>
      <c r="T8721"/>
      <c r="U8721"/>
      <c r="V8721" s="2"/>
    </row>
    <row r="8722" spans="2:22" x14ac:dyDescent="0.2">
      <c r="B8722" s="2"/>
      <c r="C8722" s="2"/>
      <c r="D8722" s="2"/>
      <c r="E8722" s="2"/>
      <c r="F8722" s="2"/>
      <c r="G8722" s="3"/>
      <c r="H8722" s="3"/>
      <c r="I8722" s="2"/>
      <c r="J8722"/>
      <c r="K8722"/>
      <c r="L8722"/>
      <c r="M8722"/>
      <c r="N8722"/>
      <c r="O8722"/>
      <c r="P8722"/>
      <c r="Q8722"/>
      <c r="R8722"/>
      <c r="S8722"/>
      <c r="T8722"/>
      <c r="U8722"/>
      <c r="V8722" s="2"/>
    </row>
    <row r="8723" spans="2:22" x14ac:dyDescent="0.2">
      <c r="B8723" s="2"/>
      <c r="C8723" s="2"/>
      <c r="D8723" s="2"/>
      <c r="E8723" s="2"/>
      <c r="F8723" s="2"/>
      <c r="G8723" s="3"/>
      <c r="H8723" s="3"/>
      <c r="I8723" s="2"/>
      <c r="J8723"/>
      <c r="K8723"/>
      <c r="L8723"/>
      <c r="M8723"/>
      <c r="N8723"/>
      <c r="O8723"/>
      <c r="P8723"/>
      <c r="Q8723"/>
      <c r="R8723"/>
      <c r="S8723"/>
      <c r="T8723"/>
      <c r="U8723"/>
      <c r="V8723" s="2"/>
    </row>
    <row r="8724" spans="2:22" x14ac:dyDescent="0.2">
      <c r="B8724" s="2"/>
      <c r="C8724" s="2"/>
      <c r="D8724" s="2"/>
      <c r="E8724" s="2"/>
      <c r="F8724" s="2"/>
      <c r="G8724" s="3"/>
      <c r="H8724" s="3"/>
      <c r="I8724" s="2"/>
      <c r="J8724"/>
      <c r="K8724"/>
      <c r="L8724"/>
      <c r="M8724"/>
      <c r="N8724"/>
      <c r="O8724"/>
      <c r="P8724"/>
      <c r="Q8724"/>
      <c r="R8724"/>
      <c r="S8724"/>
      <c r="T8724"/>
      <c r="U8724"/>
      <c r="V8724" s="2"/>
    </row>
    <row r="8725" spans="2:22" x14ac:dyDescent="0.2">
      <c r="B8725" s="2"/>
      <c r="C8725" s="2"/>
      <c r="D8725" s="2"/>
      <c r="E8725" s="2"/>
      <c r="F8725" s="2"/>
      <c r="G8725" s="3"/>
      <c r="H8725" s="3"/>
      <c r="I8725" s="2"/>
      <c r="J8725"/>
      <c r="K8725"/>
      <c r="L8725"/>
      <c r="M8725"/>
      <c r="N8725"/>
      <c r="O8725"/>
      <c r="P8725"/>
      <c r="Q8725"/>
      <c r="R8725"/>
      <c r="S8725"/>
      <c r="T8725"/>
      <c r="U8725"/>
      <c r="V8725" s="2"/>
    </row>
    <row r="8726" spans="2:22" x14ac:dyDescent="0.2">
      <c r="B8726" s="2"/>
      <c r="C8726" s="2"/>
      <c r="D8726" s="2"/>
      <c r="E8726" s="2"/>
      <c r="F8726" s="2"/>
      <c r="G8726" s="3"/>
      <c r="H8726" s="3"/>
      <c r="I8726" s="2"/>
      <c r="J8726"/>
      <c r="K8726"/>
      <c r="L8726"/>
      <c r="M8726"/>
      <c r="N8726"/>
      <c r="O8726"/>
      <c r="P8726"/>
      <c r="Q8726"/>
      <c r="R8726"/>
      <c r="S8726"/>
      <c r="T8726"/>
      <c r="U8726"/>
      <c r="V8726" s="2"/>
    </row>
    <row r="8727" spans="2:22" x14ac:dyDescent="0.2">
      <c r="B8727" s="2"/>
      <c r="C8727" s="2"/>
      <c r="D8727" s="2"/>
      <c r="E8727" s="2"/>
      <c r="F8727" s="2"/>
      <c r="G8727" s="3"/>
      <c r="H8727" s="3"/>
      <c r="I8727" s="2"/>
      <c r="J8727"/>
      <c r="K8727"/>
      <c r="L8727"/>
      <c r="M8727"/>
      <c r="N8727"/>
      <c r="O8727"/>
      <c r="P8727"/>
      <c r="Q8727"/>
      <c r="R8727"/>
      <c r="S8727"/>
      <c r="T8727"/>
      <c r="U8727"/>
      <c r="V8727" s="2"/>
    </row>
    <row r="8728" spans="2:22" x14ac:dyDescent="0.2">
      <c r="B8728" s="2"/>
      <c r="C8728" s="2"/>
      <c r="D8728" s="2"/>
      <c r="E8728" s="2"/>
      <c r="F8728" s="2"/>
      <c r="G8728" s="3"/>
      <c r="H8728" s="3"/>
      <c r="I8728" s="2"/>
      <c r="J8728"/>
      <c r="K8728"/>
      <c r="L8728"/>
      <c r="M8728"/>
      <c r="N8728"/>
      <c r="O8728"/>
      <c r="P8728"/>
      <c r="Q8728"/>
      <c r="R8728"/>
      <c r="S8728"/>
      <c r="T8728"/>
      <c r="U8728"/>
      <c r="V8728" s="2"/>
    </row>
    <row r="8729" spans="2:22" x14ac:dyDescent="0.2">
      <c r="B8729" s="2"/>
      <c r="C8729" s="2"/>
      <c r="D8729" s="2"/>
      <c r="E8729" s="2"/>
      <c r="F8729" s="2"/>
      <c r="G8729" s="3"/>
      <c r="H8729" s="3"/>
      <c r="I8729" s="2"/>
      <c r="J8729"/>
      <c r="K8729"/>
      <c r="L8729"/>
      <c r="M8729"/>
      <c r="N8729"/>
      <c r="O8729"/>
      <c r="P8729"/>
      <c r="Q8729"/>
      <c r="R8729"/>
      <c r="S8729"/>
      <c r="T8729"/>
      <c r="U8729"/>
      <c r="V8729" s="2"/>
    </row>
    <row r="8730" spans="2:22" x14ac:dyDescent="0.2">
      <c r="B8730" s="2"/>
      <c r="C8730" s="2"/>
      <c r="D8730" s="2"/>
      <c r="E8730" s="2"/>
      <c r="F8730" s="2"/>
      <c r="G8730" s="3"/>
      <c r="H8730" s="3"/>
      <c r="I8730" s="2"/>
      <c r="J8730"/>
      <c r="K8730"/>
      <c r="L8730"/>
      <c r="M8730"/>
      <c r="N8730"/>
      <c r="O8730"/>
      <c r="P8730"/>
      <c r="Q8730"/>
      <c r="R8730"/>
      <c r="S8730"/>
      <c r="T8730"/>
      <c r="U8730"/>
      <c r="V8730" s="2"/>
    </row>
    <row r="8731" spans="2:22" x14ac:dyDescent="0.2">
      <c r="B8731" s="2"/>
      <c r="C8731" s="2"/>
      <c r="D8731" s="2"/>
      <c r="E8731" s="2"/>
      <c r="F8731" s="2"/>
      <c r="G8731" s="3"/>
      <c r="H8731" s="3"/>
      <c r="I8731" s="2"/>
      <c r="J8731"/>
      <c r="K8731"/>
      <c r="L8731"/>
      <c r="M8731"/>
      <c r="N8731"/>
      <c r="O8731"/>
      <c r="P8731"/>
      <c r="Q8731"/>
      <c r="R8731"/>
      <c r="S8731"/>
      <c r="T8731"/>
      <c r="U8731"/>
      <c r="V8731" s="2"/>
    </row>
    <row r="8732" spans="2:22" x14ac:dyDescent="0.2">
      <c r="B8732" s="2"/>
      <c r="C8732" s="2"/>
      <c r="D8732" s="2"/>
      <c r="E8732" s="2"/>
      <c r="F8732" s="2"/>
      <c r="G8732" s="3"/>
      <c r="H8732" s="3"/>
      <c r="I8732" s="2"/>
      <c r="J8732"/>
      <c r="K8732"/>
      <c r="L8732"/>
      <c r="M8732"/>
      <c r="N8732"/>
      <c r="O8732"/>
      <c r="P8732"/>
      <c r="Q8732"/>
      <c r="R8732"/>
      <c r="S8732"/>
      <c r="T8732"/>
      <c r="U8732"/>
      <c r="V8732" s="2"/>
    </row>
    <row r="8733" spans="2:22" x14ac:dyDescent="0.2">
      <c r="B8733" s="2"/>
      <c r="C8733" s="2"/>
      <c r="D8733" s="2"/>
      <c r="E8733" s="2"/>
      <c r="F8733" s="2"/>
      <c r="G8733" s="3"/>
      <c r="H8733" s="3"/>
      <c r="I8733" s="2"/>
      <c r="J8733"/>
      <c r="K8733"/>
      <c r="L8733"/>
      <c r="M8733"/>
      <c r="N8733"/>
      <c r="O8733"/>
      <c r="P8733"/>
      <c r="Q8733"/>
      <c r="R8733"/>
      <c r="S8733"/>
      <c r="T8733"/>
      <c r="U8733"/>
      <c r="V8733" s="2"/>
    </row>
    <row r="8734" spans="2:22" x14ac:dyDescent="0.2">
      <c r="B8734" s="2"/>
      <c r="C8734" s="2"/>
      <c r="D8734" s="2"/>
      <c r="E8734" s="2"/>
      <c r="F8734" s="2"/>
      <c r="G8734" s="3"/>
      <c r="H8734" s="3"/>
      <c r="I8734" s="2"/>
      <c r="J8734"/>
      <c r="K8734"/>
      <c r="L8734"/>
      <c r="M8734"/>
      <c r="N8734"/>
      <c r="O8734"/>
      <c r="P8734"/>
      <c r="Q8734"/>
      <c r="R8734"/>
      <c r="S8734"/>
      <c r="T8734"/>
      <c r="U8734"/>
      <c r="V8734" s="2"/>
    </row>
    <row r="8735" spans="2:22" x14ac:dyDescent="0.2">
      <c r="B8735" s="2"/>
      <c r="C8735" s="2"/>
      <c r="D8735" s="2"/>
      <c r="E8735" s="2"/>
      <c r="F8735" s="2"/>
      <c r="G8735" s="3"/>
      <c r="H8735" s="3"/>
      <c r="I8735" s="2"/>
      <c r="J8735"/>
      <c r="K8735"/>
      <c r="L8735"/>
      <c r="M8735"/>
      <c r="N8735"/>
      <c r="O8735"/>
      <c r="P8735"/>
      <c r="Q8735"/>
      <c r="R8735"/>
      <c r="S8735"/>
      <c r="T8735"/>
      <c r="U8735"/>
      <c r="V8735" s="2"/>
    </row>
    <row r="8736" spans="2:22" x14ac:dyDescent="0.2">
      <c r="B8736" s="2"/>
      <c r="C8736" s="2"/>
      <c r="D8736" s="2"/>
      <c r="E8736" s="2"/>
      <c r="F8736" s="2"/>
      <c r="G8736" s="3"/>
      <c r="H8736" s="3"/>
      <c r="I8736" s="2"/>
      <c r="J8736"/>
      <c r="K8736"/>
      <c r="L8736"/>
      <c r="M8736"/>
      <c r="N8736"/>
      <c r="O8736"/>
      <c r="P8736"/>
      <c r="Q8736"/>
      <c r="R8736"/>
      <c r="S8736"/>
      <c r="T8736"/>
      <c r="U8736"/>
      <c r="V8736" s="2"/>
    </row>
    <row r="8737" spans="2:22" x14ac:dyDescent="0.2">
      <c r="B8737" s="2"/>
      <c r="C8737" s="2"/>
      <c r="D8737" s="2"/>
      <c r="E8737" s="2"/>
      <c r="F8737" s="2"/>
      <c r="G8737" s="3"/>
      <c r="H8737" s="3"/>
      <c r="I8737" s="2"/>
      <c r="J8737"/>
      <c r="K8737"/>
      <c r="L8737"/>
      <c r="M8737"/>
      <c r="N8737"/>
      <c r="O8737"/>
      <c r="P8737"/>
      <c r="Q8737"/>
      <c r="R8737"/>
      <c r="S8737"/>
      <c r="T8737"/>
      <c r="U8737"/>
      <c r="V8737" s="2"/>
    </row>
    <row r="8738" spans="2:22" x14ac:dyDescent="0.2">
      <c r="B8738" s="2"/>
      <c r="C8738" s="2"/>
      <c r="D8738" s="2"/>
      <c r="E8738" s="2"/>
      <c r="F8738" s="2"/>
      <c r="G8738" s="3"/>
      <c r="H8738" s="3"/>
      <c r="I8738" s="2"/>
      <c r="J8738"/>
      <c r="K8738"/>
      <c r="L8738"/>
      <c r="M8738"/>
      <c r="N8738"/>
      <c r="O8738"/>
      <c r="P8738"/>
      <c r="Q8738"/>
      <c r="R8738"/>
      <c r="S8738"/>
      <c r="T8738"/>
      <c r="U8738"/>
      <c r="V8738" s="2"/>
    </row>
    <row r="8739" spans="2:22" x14ac:dyDescent="0.2">
      <c r="B8739" s="2"/>
      <c r="C8739" s="2"/>
      <c r="D8739" s="2"/>
      <c r="E8739" s="2"/>
      <c r="F8739" s="2"/>
      <c r="G8739" s="3"/>
      <c r="H8739" s="3"/>
      <c r="I8739" s="2"/>
      <c r="J8739"/>
      <c r="K8739"/>
      <c r="L8739"/>
      <c r="M8739"/>
      <c r="N8739"/>
      <c r="O8739"/>
      <c r="P8739"/>
      <c r="Q8739"/>
      <c r="R8739"/>
      <c r="S8739"/>
      <c r="T8739"/>
      <c r="U8739"/>
      <c r="V8739" s="2"/>
    </row>
    <row r="8740" spans="2:22" x14ac:dyDescent="0.2">
      <c r="B8740" s="2"/>
      <c r="C8740" s="2"/>
      <c r="D8740" s="2"/>
      <c r="E8740" s="2"/>
      <c r="F8740" s="2"/>
      <c r="G8740" s="3"/>
      <c r="H8740" s="3"/>
      <c r="I8740" s="2"/>
      <c r="J8740"/>
      <c r="K8740"/>
      <c r="L8740"/>
      <c r="M8740"/>
      <c r="N8740"/>
      <c r="O8740"/>
      <c r="P8740"/>
      <c r="Q8740"/>
      <c r="R8740"/>
      <c r="S8740"/>
      <c r="T8740"/>
      <c r="U8740"/>
      <c r="V8740" s="2"/>
    </row>
    <row r="8741" spans="2:22" x14ac:dyDescent="0.2">
      <c r="B8741" s="2"/>
      <c r="C8741" s="2"/>
      <c r="D8741" s="2"/>
      <c r="E8741" s="2"/>
      <c r="F8741" s="2"/>
      <c r="G8741" s="3"/>
      <c r="H8741" s="3"/>
      <c r="I8741" s="2"/>
      <c r="J8741"/>
      <c r="K8741"/>
      <c r="L8741"/>
      <c r="M8741"/>
      <c r="N8741"/>
      <c r="O8741"/>
      <c r="P8741"/>
      <c r="Q8741"/>
      <c r="R8741"/>
      <c r="S8741"/>
      <c r="T8741"/>
      <c r="U8741"/>
      <c r="V8741" s="2"/>
    </row>
    <row r="8742" spans="2:22" x14ac:dyDescent="0.2">
      <c r="B8742" s="2"/>
      <c r="C8742" s="2"/>
      <c r="D8742" s="2"/>
      <c r="E8742" s="2"/>
      <c r="F8742" s="2"/>
      <c r="G8742" s="3"/>
      <c r="H8742" s="3"/>
      <c r="I8742" s="2"/>
      <c r="J8742"/>
      <c r="K8742"/>
      <c r="L8742"/>
      <c r="M8742"/>
      <c r="N8742"/>
      <c r="O8742"/>
      <c r="P8742"/>
      <c r="Q8742"/>
      <c r="R8742"/>
      <c r="S8742"/>
      <c r="T8742"/>
      <c r="U8742"/>
      <c r="V8742" s="2"/>
    </row>
    <row r="8743" spans="2:22" x14ac:dyDescent="0.2">
      <c r="B8743" s="2"/>
      <c r="C8743" s="2"/>
      <c r="D8743" s="2"/>
      <c r="E8743" s="2"/>
      <c r="F8743" s="2"/>
      <c r="G8743" s="3"/>
      <c r="H8743" s="3"/>
      <c r="I8743" s="2"/>
      <c r="J8743"/>
      <c r="K8743"/>
      <c r="L8743"/>
      <c r="M8743"/>
      <c r="N8743"/>
      <c r="O8743"/>
      <c r="P8743"/>
      <c r="Q8743"/>
      <c r="R8743"/>
      <c r="S8743"/>
      <c r="T8743"/>
      <c r="U8743"/>
      <c r="V8743" s="2"/>
    </row>
    <row r="8744" spans="2:22" x14ac:dyDescent="0.2">
      <c r="B8744" s="2"/>
      <c r="C8744" s="2"/>
      <c r="D8744" s="2"/>
      <c r="E8744" s="2"/>
      <c r="F8744" s="2"/>
      <c r="G8744" s="3"/>
      <c r="H8744" s="3"/>
      <c r="I8744" s="2"/>
      <c r="J8744"/>
      <c r="K8744"/>
      <c r="L8744"/>
      <c r="M8744"/>
      <c r="N8744"/>
      <c r="O8744"/>
      <c r="P8744"/>
      <c r="Q8744"/>
      <c r="R8744"/>
      <c r="S8744"/>
      <c r="T8744"/>
      <c r="U8744"/>
      <c r="V8744" s="2"/>
    </row>
    <row r="8745" spans="2:22" x14ac:dyDescent="0.2">
      <c r="B8745" s="2"/>
      <c r="C8745" s="2"/>
      <c r="D8745" s="2"/>
      <c r="E8745" s="2"/>
      <c r="F8745" s="2"/>
      <c r="G8745" s="3"/>
      <c r="H8745" s="3"/>
      <c r="I8745" s="2"/>
      <c r="J8745"/>
      <c r="K8745"/>
      <c r="L8745"/>
      <c r="M8745"/>
      <c r="N8745"/>
      <c r="O8745"/>
      <c r="P8745"/>
      <c r="Q8745"/>
      <c r="R8745"/>
      <c r="S8745"/>
      <c r="T8745"/>
      <c r="U8745"/>
      <c r="V8745" s="2"/>
    </row>
    <row r="8746" spans="2:22" x14ac:dyDescent="0.2">
      <c r="B8746" s="2"/>
      <c r="C8746" s="2"/>
      <c r="D8746" s="2"/>
      <c r="E8746" s="2"/>
      <c r="F8746" s="2"/>
      <c r="G8746" s="3"/>
      <c r="H8746" s="3"/>
      <c r="I8746" s="2"/>
      <c r="J8746"/>
      <c r="K8746"/>
      <c r="L8746"/>
      <c r="M8746"/>
      <c r="N8746"/>
      <c r="O8746"/>
      <c r="P8746"/>
      <c r="Q8746"/>
      <c r="R8746"/>
      <c r="S8746"/>
      <c r="T8746"/>
      <c r="U8746"/>
      <c r="V8746" s="2"/>
    </row>
    <row r="8747" spans="2:22" x14ac:dyDescent="0.2">
      <c r="B8747" s="2"/>
      <c r="C8747" s="2"/>
      <c r="D8747" s="2"/>
      <c r="E8747" s="2"/>
      <c r="F8747" s="2"/>
      <c r="G8747" s="3"/>
      <c r="H8747" s="3"/>
      <c r="I8747" s="2"/>
      <c r="J8747"/>
      <c r="K8747"/>
      <c r="L8747"/>
      <c r="M8747"/>
      <c r="N8747"/>
      <c r="O8747"/>
      <c r="P8747"/>
      <c r="Q8747"/>
      <c r="R8747"/>
      <c r="S8747"/>
      <c r="T8747"/>
      <c r="U8747"/>
      <c r="V8747" s="2"/>
    </row>
    <row r="8748" spans="2:22" x14ac:dyDescent="0.2">
      <c r="B8748" s="2"/>
      <c r="C8748" s="2"/>
      <c r="D8748" s="2"/>
      <c r="E8748" s="2"/>
      <c r="F8748" s="2"/>
      <c r="G8748" s="3"/>
      <c r="H8748" s="3"/>
      <c r="I8748" s="2"/>
      <c r="J8748"/>
      <c r="K8748"/>
      <c r="L8748"/>
      <c r="M8748"/>
      <c r="N8748"/>
      <c r="O8748"/>
      <c r="P8748"/>
      <c r="Q8748"/>
      <c r="R8748"/>
      <c r="S8748"/>
      <c r="T8748"/>
      <c r="U8748"/>
      <c r="V8748" s="2"/>
    </row>
    <row r="8749" spans="2:22" x14ac:dyDescent="0.2">
      <c r="B8749" s="2"/>
      <c r="C8749" s="2"/>
      <c r="D8749" s="2"/>
      <c r="E8749" s="2"/>
      <c r="F8749" s="2"/>
      <c r="G8749" s="3"/>
      <c r="H8749" s="3"/>
      <c r="I8749" s="2"/>
      <c r="J8749"/>
      <c r="K8749"/>
      <c r="L8749"/>
      <c r="M8749"/>
      <c r="N8749"/>
      <c r="O8749"/>
      <c r="P8749"/>
      <c r="Q8749"/>
      <c r="R8749"/>
      <c r="S8749"/>
      <c r="T8749"/>
      <c r="U8749"/>
      <c r="V8749" s="2"/>
    </row>
    <row r="8750" spans="2:22" x14ac:dyDescent="0.2">
      <c r="B8750" s="2"/>
      <c r="C8750" s="2"/>
      <c r="D8750" s="2"/>
      <c r="E8750" s="2"/>
      <c r="F8750" s="2"/>
      <c r="G8750" s="3"/>
      <c r="H8750" s="3"/>
      <c r="I8750" s="2"/>
      <c r="J8750"/>
      <c r="K8750"/>
      <c r="L8750"/>
      <c r="M8750"/>
      <c r="N8750"/>
      <c r="O8750"/>
      <c r="P8750"/>
      <c r="Q8750"/>
      <c r="R8750"/>
      <c r="S8750"/>
      <c r="T8750"/>
      <c r="U8750"/>
      <c r="V8750" s="2"/>
    </row>
    <row r="8751" spans="2:22" x14ac:dyDescent="0.2">
      <c r="B8751" s="2"/>
      <c r="C8751" s="2"/>
      <c r="D8751" s="2"/>
      <c r="E8751" s="2"/>
      <c r="F8751" s="2"/>
      <c r="G8751" s="3"/>
      <c r="H8751" s="3"/>
      <c r="I8751" s="2"/>
      <c r="J8751"/>
      <c r="K8751"/>
      <c r="L8751"/>
      <c r="M8751"/>
      <c r="N8751"/>
      <c r="O8751"/>
      <c r="P8751"/>
      <c r="Q8751"/>
      <c r="R8751"/>
      <c r="S8751"/>
      <c r="T8751"/>
      <c r="U8751"/>
      <c r="V8751" s="2"/>
    </row>
    <row r="8752" spans="2:22" x14ac:dyDescent="0.2">
      <c r="B8752" s="2"/>
      <c r="C8752" s="2"/>
      <c r="D8752" s="2"/>
      <c r="E8752" s="2"/>
      <c r="F8752" s="2"/>
      <c r="G8752" s="3"/>
      <c r="H8752" s="3"/>
      <c r="I8752" s="2"/>
      <c r="J8752"/>
      <c r="K8752"/>
      <c r="L8752"/>
      <c r="M8752"/>
      <c r="N8752"/>
      <c r="O8752"/>
      <c r="P8752"/>
      <c r="Q8752"/>
      <c r="R8752"/>
      <c r="S8752"/>
      <c r="T8752"/>
      <c r="U8752"/>
      <c r="V8752" s="2"/>
    </row>
    <row r="8753" spans="2:22" x14ac:dyDescent="0.2">
      <c r="B8753" s="2"/>
      <c r="C8753" s="2"/>
      <c r="D8753" s="2"/>
      <c r="E8753" s="2"/>
      <c r="F8753" s="2"/>
      <c r="G8753" s="3"/>
      <c r="H8753" s="3"/>
      <c r="I8753" s="2"/>
      <c r="J8753"/>
      <c r="K8753"/>
      <c r="L8753"/>
      <c r="M8753"/>
      <c r="N8753"/>
      <c r="O8753"/>
      <c r="P8753"/>
      <c r="Q8753"/>
      <c r="R8753"/>
      <c r="S8753"/>
      <c r="T8753"/>
      <c r="U8753"/>
      <c r="V8753" s="2"/>
    </row>
    <row r="8754" spans="2:22" x14ac:dyDescent="0.2">
      <c r="B8754" s="2"/>
      <c r="C8754" s="2"/>
      <c r="D8754" s="2"/>
      <c r="E8754" s="2"/>
      <c r="F8754" s="2"/>
      <c r="G8754" s="3"/>
      <c r="H8754" s="3"/>
      <c r="I8754" s="2"/>
      <c r="J8754"/>
      <c r="K8754"/>
      <c r="L8754"/>
      <c r="M8754"/>
      <c r="N8754"/>
      <c r="O8754"/>
      <c r="P8754"/>
      <c r="Q8754"/>
      <c r="R8754"/>
      <c r="S8754"/>
      <c r="T8754"/>
      <c r="U8754"/>
      <c r="V8754" s="2"/>
    </row>
    <row r="8755" spans="2:22" x14ac:dyDescent="0.2">
      <c r="B8755" s="2"/>
      <c r="C8755" s="2"/>
      <c r="D8755" s="2"/>
      <c r="E8755" s="2"/>
      <c r="F8755" s="2"/>
      <c r="G8755" s="3"/>
      <c r="H8755" s="3"/>
      <c r="I8755" s="2"/>
      <c r="J8755"/>
      <c r="K8755"/>
      <c r="L8755"/>
      <c r="M8755"/>
      <c r="N8755"/>
      <c r="O8755"/>
      <c r="P8755"/>
      <c r="Q8755"/>
      <c r="R8755"/>
      <c r="S8755"/>
      <c r="T8755"/>
      <c r="U8755"/>
      <c r="V8755" s="2"/>
    </row>
    <row r="8756" spans="2:22" x14ac:dyDescent="0.2">
      <c r="B8756" s="2"/>
      <c r="C8756" s="2"/>
      <c r="D8756" s="2"/>
      <c r="E8756" s="2"/>
      <c r="F8756" s="2"/>
      <c r="G8756" s="3"/>
      <c r="H8756" s="3"/>
      <c r="I8756" s="2"/>
      <c r="J8756"/>
      <c r="K8756"/>
      <c r="L8756"/>
      <c r="M8756"/>
      <c r="N8756"/>
      <c r="O8756"/>
      <c r="P8756"/>
      <c r="Q8756"/>
      <c r="R8756"/>
      <c r="S8756"/>
      <c r="T8756"/>
      <c r="U8756"/>
      <c r="V8756" s="2"/>
    </row>
    <row r="8757" spans="2:22" x14ac:dyDescent="0.2">
      <c r="B8757" s="2"/>
      <c r="C8757" s="2"/>
      <c r="D8757" s="2"/>
      <c r="E8757" s="2"/>
      <c r="F8757" s="2"/>
      <c r="G8757" s="3"/>
      <c r="H8757" s="3"/>
      <c r="I8757" s="2"/>
      <c r="J8757"/>
      <c r="K8757"/>
      <c r="L8757"/>
      <c r="M8757"/>
      <c r="N8757"/>
      <c r="O8757"/>
      <c r="P8757"/>
      <c r="Q8757"/>
      <c r="R8757"/>
      <c r="S8757"/>
      <c r="T8757"/>
      <c r="U8757"/>
      <c r="V8757" s="2"/>
    </row>
    <row r="8758" spans="2:22" x14ac:dyDescent="0.2">
      <c r="B8758" s="2"/>
      <c r="C8758" s="2"/>
      <c r="D8758" s="2"/>
      <c r="E8758" s="2"/>
      <c r="F8758" s="2"/>
      <c r="G8758" s="3"/>
      <c r="H8758" s="3"/>
      <c r="I8758" s="2"/>
      <c r="J8758"/>
      <c r="K8758"/>
      <c r="L8758"/>
      <c r="M8758"/>
      <c r="N8758"/>
      <c r="O8758"/>
      <c r="P8758"/>
      <c r="Q8758"/>
      <c r="R8758"/>
      <c r="S8758"/>
      <c r="T8758"/>
      <c r="U8758"/>
      <c r="V8758" s="2"/>
    </row>
    <row r="8759" spans="2:22" x14ac:dyDescent="0.2">
      <c r="B8759" s="2"/>
      <c r="C8759" s="2"/>
      <c r="D8759" s="2"/>
      <c r="E8759" s="2"/>
      <c r="F8759" s="2"/>
      <c r="G8759" s="3"/>
      <c r="H8759" s="3"/>
      <c r="I8759" s="2"/>
      <c r="J8759"/>
      <c r="K8759"/>
      <c r="L8759"/>
      <c r="M8759"/>
      <c r="N8759"/>
      <c r="O8759"/>
      <c r="P8759"/>
      <c r="Q8759"/>
      <c r="R8759"/>
      <c r="S8759"/>
      <c r="T8759"/>
      <c r="U8759"/>
      <c r="V8759" s="2"/>
    </row>
    <row r="8760" spans="2:22" x14ac:dyDescent="0.2">
      <c r="B8760" s="2"/>
      <c r="C8760" s="2"/>
      <c r="D8760" s="2"/>
      <c r="E8760" s="2"/>
      <c r="F8760" s="2"/>
      <c r="G8760" s="3"/>
      <c r="H8760" s="3"/>
      <c r="I8760" s="2"/>
      <c r="J8760"/>
      <c r="K8760"/>
      <c r="L8760"/>
      <c r="M8760"/>
      <c r="N8760"/>
      <c r="O8760"/>
      <c r="P8760"/>
      <c r="Q8760"/>
      <c r="R8760"/>
      <c r="S8760"/>
      <c r="T8760"/>
      <c r="U8760"/>
      <c r="V8760" s="2"/>
    </row>
    <row r="8761" spans="2:22" x14ac:dyDescent="0.2">
      <c r="B8761" s="2"/>
      <c r="C8761" s="2"/>
      <c r="D8761" s="2"/>
      <c r="E8761" s="2"/>
      <c r="F8761" s="2"/>
      <c r="G8761" s="3"/>
      <c r="H8761" s="3"/>
      <c r="I8761" s="2"/>
      <c r="J8761"/>
      <c r="K8761"/>
      <c r="L8761"/>
      <c r="M8761"/>
      <c r="N8761"/>
      <c r="O8761"/>
      <c r="P8761"/>
      <c r="Q8761"/>
      <c r="R8761"/>
      <c r="S8761"/>
      <c r="T8761"/>
      <c r="U8761"/>
      <c r="V8761" s="2"/>
    </row>
    <row r="8762" spans="2:22" x14ac:dyDescent="0.2">
      <c r="B8762" s="2"/>
      <c r="C8762" s="2"/>
      <c r="D8762" s="2"/>
      <c r="E8762" s="2"/>
      <c r="F8762" s="2"/>
      <c r="G8762" s="3"/>
      <c r="H8762" s="3"/>
      <c r="I8762" s="2"/>
      <c r="J8762"/>
      <c r="K8762"/>
      <c r="L8762"/>
      <c r="M8762"/>
      <c r="N8762"/>
      <c r="O8762"/>
      <c r="P8762"/>
      <c r="Q8762"/>
      <c r="R8762"/>
      <c r="S8762"/>
      <c r="T8762"/>
      <c r="U8762"/>
      <c r="V8762" s="2"/>
    </row>
    <row r="8763" spans="2:22" x14ac:dyDescent="0.2">
      <c r="B8763" s="2"/>
      <c r="C8763" s="2"/>
      <c r="D8763" s="2"/>
      <c r="E8763" s="2"/>
      <c r="F8763" s="2"/>
      <c r="G8763" s="3"/>
      <c r="H8763" s="3"/>
      <c r="I8763" s="2"/>
      <c r="J8763"/>
      <c r="K8763"/>
      <c r="L8763"/>
      <c r="M8763"/>
      <c r="N8763"/>
      <c r="O8763"/>
      <c r="P8763"/>
      <c r="Q8763"/>
      <c r="R8763"/>
      <c r="S8763"/>
      <c r="T8763"/>
      <c r="U8763"/>
      <c r="V8763" s="2"/>
    </row>
    <row r="8764" spans="2:22" x14ac:dyDescent="0.2">
      <c r="B8764" s="2"/>
      <c r="C8764" s="2"/>
      <c r="D8764" s="2"/>
      <c r="E8764" s="2"/>
      <c r="F8764" s="2"/>
      <c r="G8764" s="3"/>
      <c r="H8764" s="3"/>
      <c r="I8764" s="2"/>
      <c r="J8764"/>
      <c r="K8764"/>
      <c r="L8764"/>
      <c r="M8764"/>
      <c r="N8764"/>
      <c r="O8764"/>
      <c r="P8764"/>
      <c r="Q8764"/>
      <c r="R8764"/>
      <c r="S8764"/>
      <c r="T8764"/>
      <c r="U8764"/>
      <c r="V8764" s="2"/>
    </row>
    <row r="8765" spans="2:22" x14ac:dyDescent="0.2">
      <c r="B8765" s="2"/>
      <c r="C8765" s="2"/>
      <c r="D8765" s="2"/>
      <c r="E8765" s="2"/>
      <c r="F8765" s="2"/>
      <c r="G8765" s="3"/>
      <c r="H8765" s="3"/>
      <c r="I8765" s="2"/>
      <c r="J8765"/>
      <c r="K8765"/>
      <c r="L8765"/>
      <c r="M8765"/>
      <c r="N8765"/>
      <c r="O8765"/>
      <c r="P8765"/>
      <c r="Q8765"/>
      <c r="R8765"/>
      <c r="S8765"/>
      <c r="T8765"/>
      <c r="U8765"/>
      <c r="V8765" s="2"/>
    </row>
    <row r="8766" spans="2:22" x14ac:dyDescent="0.2">
      <c r="B8766" s="2"/>
      <c r="C8766" s="2"/>
      <c r="D8766" s="2"/>
      <c r="E8766" s="2"/>
      <c r="F8766" s="2"/>
      <c r="G8766" s="3"/>
      <c r="H8766" s="3"/>
      <c r="I8766" s="2"/>
      <c r="J8766"/>
      <c r="K8766"/>
      <c r="L8766"/>
      <c r="M8766"/>
      <c r="N8766"/>
      <c r="O8766"/>
      <c r="P8766"/>
      <c r="Q8766"/>
      <c r="R8766"/>
      <c r="S8766"/>
      <c r="T8766"/>
      <c r="U8766"/>
      <c r="V8766" s="2"/>
    </row>
    <row r="8767" spans="2:22" x14ac:dyDescent="0.2">
      <c r="B8767" s="2"/>
      <c r="C8767" s="2"/>
      <c r="D8767" s="2"/>
      <c r="E8767" s="2"/>
      <c r="F8767" s="2"/>
      <c r="G8767" s="3"/>
      <c r="H8767" s="3"/>
      <c r="I8767" s="2"/>
      <c r="J8767"/>
      <c r="K8767"/>
      <c r="L8767"/>
      <c r="M8767"/>
      <c r="N8767"/>
      <c r="O8767"/>
      <c r="P8767"/>
      <c r="Q8767"/>
      <c r="R8767"/>
      <c r="S8767"/>
      <c r="T8767"/>
      <c r="U8767"/>
      <c r="V8767" s="2"/>
    </row>
    <row r="8768" spans="2:22" x14ac:dyDescent="0.2">
      <c r="B8768" s="2"/>
      <c r="C8768" s="2"/>
      <c r="D8768" s="2"/>
      <c r="E8768" s="2"/>
      <c r="F8768" s="2"/>
      <c r="G8768" s="3"/>
      <c r="H8768" s="3"/>
      <c r="I8768" s="2"/>
      <c r="J8768"/>
      <c r="K8768"/>
      <c r="L8768"/>
      <c r="M8768"/>
      <c r="N8768"/>
      <c r="O8768"/>
      <c r="P8768"/>
      <c r="Q8768"/>
      <c r="R8768"/>
      <c r="S8768"/>
      <c r="T8768"/>
      <c r="U8768"/>
      <c r="V8768" s="2"/>
    </row>
    <row r="8769" spans="2:22" x14ac:dyDescent="0.2">
      <c r="B8769" s="2"/>
      <c r="C8769" s="2"/>
      <c r="D8769" s="2"/>
      <c r="E8769" s="2"/>
      <c r="F8769" s="2"/>
      <c r="G8769" s="3"/>
      <c r="H8769" s="3"/>
      <c r="I8769" s="2"/>
      <c r="J8769"/>
      <c r="K8769"/>
      <c r="L8769"/>
      <c r="M8769"/>
      <c r="N8769"/>
      <c r="O8769"/>
      <c r="P8769"/>
      <c r="Q8769"/>
      <c r="R8769"/>
      <c r="S8769"/>
      <c r="T8769"/>
      <c r="U8769"/>
      <c r="V8769" s="2"/>
    </row>
    <row r="8770" spans="2:22" x14ac:dyDescent="0.2">
      <c r="B8770" s="2"/>
      <c r="C8770" s="2"/>
      <c r="D8770" s="2"/>
      <c r="E8770" s="2"/>
      <c r="F8770" s="2"/>
      <c r="G8770" s="3"/>
      <c r="H8770" s="3"/>
      <c r="I8770" s="2"/>
      <c r="J8770"/>
      <c r="K8770"/>
      <c r="L8770"/>
      <c r="M8770"/>
      <c r="N8770"/>
      <c r="O8770"/>
      <c r="P8770"/>
      <c r="Q8770"/>
      <c r="R8770"/>
      <c r="S8770"/>
      <c r="T8770"/>
      <c r="U8770"/>
      <c r="V8770" s="2"/>
    </row>
    <row r="8771" spans="2:22" x14ac:dyDescent="0.2">
      <c r="B8771" s="2"/>
      <c r="C8771" s="2"/>
      <c r="D8771" s="2"/>
      <c r="E8771" s="2"/>
      <c r="F8771" s="2"/>
      <c r="G8771" s="3"/>
      <c r="H8771" s="3"/>
      <c r="I8771" s="2"/>
      <c r="J8771"/>
      <c r="K8771"/>
      <c r="L8771"/>
      <c r="M8771"/>
      <c r="N8771"/>
      <c r="O8771"/>
      <c r="P8771"/>
      <c r="Q8771"/>
      <c r="R8771"/>
      <c r="S8771"/>
      <c r="T8771"/>
      <c r="U8771"/>
      <c r="V8771" s="2"/>
    </row>
    <row r="8772" spans="2:22" x14ac:dyDescent="0.2">
      <c r="B8772" s="2"/>
      <c r="C8772" s="2"/>
      <c r="D8772" s="2"/>
      <c r="E8772" s="2"/>
      <c r="F8772" s="2"/>
      <c r="G8772" s="3"/>
      <c r="H8772" s="3"/>
      <c r="I8772" s="2"/>
      <c r="J8772"/>
      <c r="K8772"/>
      <c r="L8772"/>
      <c r="M8772"/>
      <c r="N8772"/>
      <c r="O8772"/>
      <c r="P8772"/>
      <c r="Q8772"/>
      <c r="R8772"/>
      <c r="S8772"/>
      <c r="T8772"/>
      <c r="U8772"/>
      <c r="V8772" s="2"/>
    </row>
    <row r="8773" spans="2:22" x14ac:dyDescent="0.2">
      <c r="B8773" s="2"/>
      <c r="C8773" s="2"/>
      <c r="D8773" s="2"/>
      <c r="E8773" s="2"/>
      <c r="F8773" s="2"/>
      <c r="G8773" s="3"/>
      <c r="H8773" s="3"/>
      <c r="I8773" s="2"/>
      <c r="J8773"/>
      <c r="K8773"/>
      <c r="L8773"/>
      <c r="M8773"/>
      <c r="N8773"/>
      <c r="O8773"/>
      <c r="P8773"/>
      <c r="Q8773"/>
      <c r="R8773"/>
      <c r="S8773"/>
      <c r="T8773"/>
      <c r="U8773"/>
      <c r="V8773" s="2"/>
    </row>
    <row r="8774" spans="2:22" x14ac:dyDescent="0.2">
      <c r="B8774" s="2"/>
      <c r="C8774" s="2"/>
      <c r="D8774" s="2"/>
      <c r="E8774" s="2"/>
      <c r="F8774" s="2"/>
      <c r="G8774" s="3"/>
      <c r="H8774" s="3"/>
      <c r="I8774" s="2"/>
      <c r="J8774"/>
      <c r="K8774"/>
      <c r="L8774"/>
      <c r="M8774"/>
      <c r="N8774"/>
      <c r="O8774"/>
      <c r="P8774"/>
      <c r="Q8774"/>
      <c r="R8774"/>
      <c r="S8774"/>
      <c r="T8774"/>
      <c r="U8774"/>
      <c r="V8774" s="2"/>
    </row>
    <row r="8775" spans="2:22" x14ac:dyDescent="0.2">
      <c r="B8775" s="2"/>
      <c r="C8775" s="2"/>
      <c r="D8775" s="2"/>
      <c r="E8775" s="2"/>
      <c r="F8775" s="2"/>
      <c r="G8775" s="3"/>
      <c r="H8775" s="3"/>
      <c r="I8775" s="2"/>
      <c r="J8775"/>
      <c r="K8775"/>
      <c r="L8775"/>
      <c r="M8775"/>
      <c r="N8775"/>
      <c r="O8775"/>
      <c r="P8775"/>
      <c r="Q8775"/>
      <c r="R8775"/>
      <c r="S8775"/>
      <c r="T8775"/>
      <c r="U8775"/>
      <c r="V8775" s="2"/>
    </row>
    <row r="8776" spans="2:22" x14ac:dyDescent="0.2">
      <c r="B8776" s="2"/>
      <c r="C8776" s="2"/>
      <c r="D8776" s="2"/>
      <c r="E8776" s="2"/>
      <c r="F8776" s="2"/>
      <c r="G8776" s="3"/>
      <c r="H8776" s="3"/>
      <c r="I8776" s="2"/>
      <c r="J8776"/>
      <c r="K8776"/>
      <c r="L8776"/>
      <c r="M8776"/>
      <c r="N8776"/>
      <c r="O8776"/>
      <c r="P8776"/>
      <c r="Q8776"/>
      <c r="R8776"/>
      <c r="S8776"/>
      <c r="T8776"/>
      <c r="U8776"/>
      <c r="V8776" s="2"/>
    </row>
    <row r="8777" spans="2:22" x14ac:dyDescent="0.2">
      <c r="B8777" s="2"/>
      <c r="C8777" s="2"/>
      <c r="D8777" s="2"/>
      <c r="E8777" s="2"/>
      <c r="F8777" s="2"/>
      <c r="G8777" s="3"/>
      <c r="H8777" s="3"/>
      <c r="I8777" s="2"/>
      <c r="J8777"/>
      <c r="K8777"/>
      <c r="L8777"/>
      <c r="M8777"/>
      <c r="N8777"/>
      <c r="O8777"/>
      <c r="P8777"/>
      <c r="Q8777"/>
      <c r="R8777"/>
      <c r="S8777"/>
      <c r="T8777"/>
      <c r="U8777"/>
      <c r="V8777" s="2"/>
    </row>
    <row r="8778" spans="2:22" x14ac:dyDescent="0.2">
      <c r="B8778" s="2"/>
      <c r="C8778" s="2"/>
      <c r="D8778" s="2"/>
      <c r="E8778" s="2"/>
      <c r="F8778" s="2"/>
      <c r="G8778" s="3"/>
      <c r="H8778" s="3"/>
      <c r="I8778" s="2"/>
      <c r="J8778"/>
      <c r="K8778"/>
      <c r="L8778"/>
      <c r="M8778"/>
      <c r="N8778"/>
      <c r="O8778"/>
      <c r="P8778"/>
      <c r="Q8778"/>
      <c r="R8778"/>
      <c r="S8778"/>
      <c r="T8778"/>
      <c r="U8778"/>
      <c r="V8778" s="2"/>
    </row>
    <row r="8779" spans="2:22" x14ac:dyDescent="0.2">
      <c r="B8779" s="2"/>
      <c r="C8779" s="2"/>
      <c r="D8779" s="2"/>
      <c r="E8779" s="2"/>
      <c r="F8779" s="2"/>
      <c r="G8779" s="3"/>
      <c r="H8779" s="3"/>
      <c r="I8779" s="2"/>
      <c r="J8779"/>
      <c r="K8779"/>
      <c r="L8779"/>
      <c r="M8779"/>
      <c r="N8779"/>
      <c r="O8779"/>
      <c r="P8779"/>
      <c r="Q8779"/>
      <c r="R8779"/>
      <c r="S8779"/>
      <c r="T8779"/>
      <c r="U8779"/>
      <c r="V8779" s="2"/>
    </row>
    <row r="8780" spans="2:22" x14ac:dyDescent="0.2">
      <c r="B8780" s="2"/>
      <c r="C8780" s="2"/>
      <c r="D8780" s="2"/>
      <c r="E8780" s="2"/>
      <c r="F8780" s="2"/>
      <c r="G8780" s="3"/>
      <c r="H8780" s="3"/>
      <c r="I8780" s="2"/>
      <c r="J8780"/>
      <c r="K8780"/>
      <c r="L8780"/>
      <c r="M8780"/>
      <c r="N8780"/>
      <c r="O8780"/>
      <c r="P8780"/>
      <c r="Q8780"/>
      <c r="R8780"/>
      <c r="S8780"/>
      <c r="T8780"/>
      <c r="U8780"/>
      <c r="V8780" s="2"/>
    </row>
    <row r="8781" spans="2:22" x14ac:dyDescent="0.2">
      <c r="B8781" s="2"/>
      <c r="C8781" s="2"/>
      <c r="D8781" s="2"/>
      <c r="E8781" s="2"/>
      <c r="F8781" s="2"/>
      <c r="G8781" s="3"/>
      <c r="H8781" s="3"/>
      <c r="I8781" s="2"/>
      <c r="J8781"/>
      <c r="K8781"/>
      <c r="L8781"/>
      <c r="M8781"/>
      <c r="N8781"/>
      <c r="O8781"/>
      <c r="P8781"/>
      <c r="Q8781"/>
      <c r="R8781"/>
      <c r="S8781"/>
      <c r="T8781"/>
      <c r="U8781"/>
      <c r="V8781" s="2"/>
    </row>
    <row r="8782" spans="2:22" x14ac:dyDescent="0.2">
      <c r="B8782" s="2"/>
      <c r="C8782" s="2"/>
      <c r="D8782" s="2"/>
      <c r="E8782" s="2"/>
      <c r="F8782" s="2"/>
      <c r="G8782" s="3"/>
      <c r="H8782" s="3"/>
      <c r="I8782" s="2"/>
      <c r="J8782"/>
      <c r="K8782"/>
      <c r="L8782"/>
      <c r="M8782"/>
      <c r="N8782"/>
      <c r="O8782"/>
      <c r="P8782"/>
      <c r="Q8782"/>
      <c r="R8782"/>
      <c r="S8782"/>
      <c r="T8782"/>
      <c r="U8782"/>
      <c r="V8782" s="2"/>
    </row>
    <row r="8783" spans="2:22" x14ac:dyDescent="0.2">
      <c r="B8783" s="2"/>
      <c r="C8783" s="2"/>
      <c r="D8783" s="2"/>
      <c r="E8783" s="2"/>
      <c r="F8783" s="2"/>
      <c r="G8783" s="3"/>
      <c r="H8783" s="3"/>
      <c r="I8783" s="2"/>
      <c r="J8783"/>
      <c r="K8783"/>
      <c r="L8783"/>
      <c r="M8783"/>
      <c r="N8783"/>
      <c r="O8783"/>
      <c r="P8783"/>
      <c r="Q8783"/>
      <c r="R8783"/>
      <c r="S8783"/>
      <c r="T8783"/>
      <c r="U8783"/>
      <c r="V8783" s="2"/>
    </row>
    <row r="8784" spans="2:22" x14ac:dyDescent="0.2">
      <c r="B8784" s="2"/>
      <c r="C8784" s="2"/>
      <c r="D8784" s="2"/>
      <c r="E8784" s="2"/>
      <c r="F8784" s="2"/>
      <c r="G8784" s="3"/>
      <c r="H8784" s="3"/>
      <c r="I8784" s="2"/>
      <c r="J8784"/>
      <c r="K8784"/>
      <c r="L8784"/>
      <c r="M8784"/>
      <c r="N8784"/>
      <c r="O8784"/>
      <c r="P8784"/>
      <c r="Q8784"/>
      <c r="R8784"/>
      <c r="S8784"/>
      <c r="T8784"/>
      <c r="U8784"/>
      <c r="V8784" s="2"/>
    </row>
    <row r="8785" spans="2:22" x14ac:dyDescent="0.2">
      <c r="B8785" s="2"/>
      <c r="C8785" s="2"/>
      <c r="D8785" s="2"/>
      <c r="E8785" s="2"/>
      <c r="F8785" s="2"/>
      <c r="G8785" s="3"/>
      <c r="H8785" s="3"/>
      <c r="I8785" s="2"/>
      <c r="J8785"/>
      <c r="K8785"/>
      <c r="L8785"/>
      <c r="M8785"/>
      <c r="N8785"/>
      <c r="O8785"/>
      <c r="P8785"/>
      <c r="Q8785"/>
      <c r="R8785"/>
      <c r="S8785"/>
      <c r="T8785"/>
      <c r="U8785"/>
      <c r="V8785" s="2"/>
    </row>
    <row r="8786" spans="2:22" x14ac:dyDescent="0.2">
      <c r="B8786" s="2"/>
      <c r="C8786" s="2"/>
      <c r="D8786" s="2"/>
      <c r="E8786" s="2"/>
      <c r="F8786" s="2"/>
      <c r="G8786" s="3"/>
      <c r="H8786" s="3"/>
      <c r="I8786" s="2"/>
      <c r="J8786"/>
      <c r="K8786"/>
      <c r="L8786"/>
      <c r="M8786"/>
      <c r="N8786"/>
      <c r="O8786"/>
      <c r="P8786"/>
      <c r="Q8786"/>
      <c r="R8786"/>
      <c r="S8786"/>
      <c r="T8786"/>
      <c r="U8786"/>
      <c r="V8786" s="2"/>
    </row>
    <row r="8787" spans="2:22" x14ac:dyDescent="0.2">
      <c r="B8787" s="2"/>
      <c r="C8787" s="2"/>
      <c r="D8787" s="2"/>
      <c r="E8787" s="2"/>
      <c r="F8787" s="2"/>
      <c r="G8787" s="3"/>
      <c r="H8787" s="3"/>
      <c r="I8787" s="2"/>
      <c r="J8787"/>
      <c r="K8787"/>
      <c r="L8787"/>
      <c r="M8787"/>
      <c r="N8787"/>
      <c r="O8787"/>
      <c r="P8787"/>
      <c r="Q8787"/>
      <c r="R8787"/>
      <c r="S8787"/>
      <c r="T8787"/>
      <c r="U8787"/>
      <c r="V8787" s="2"/>
    </row>
    <row r="8788" spans="2:22" x14ac:dyDescent="0.2">
      <c r="B8788" s="2"/>
      <c r="C8788" s="2"/>
      <c r="D8788" s="2"/>
      <c r="E8788" s="2"/>
      <c r="F8788" s="2"/>
      <c r="G8788" s="3"/>
      <c r="H8788" s="3"/>
      <c r="I8788" s="2"/>
      <c r="J8788"/>
      <c r="K8788"/>
      <c r="L8788"/>
      <c r="M8788"/>
      <c r="N8788"/>
      <c r="O8788"/>
      <c r="P8788"/>
      <c r="Q8788"/>
      <c r="R8788"/>
      <c r="S8788"/>
      <c r="T8788"/>
      <c r="U8788"/>
      <c r="V8788" s="2"/>
    </row>
    <row r="8789" spans="2:22" x14ac:dyDescent="0.2">
      <c r="B8789" s="2"/>
      <c r="C8789" s="2"/>
      <c r="D8789" s="2"/>
      <c r="E8789" s="2"/>
      <c r="F8789" s="2"/>
      <c r="G8789" s="3"/>
      <c r="H8789" s="3"/>
      <c r="I8789" s="2"/>
      <c r="J8789"/>
      <c r="K8789"/>
      <c r="L8789"/>
      <c r="M8789"/>
      <c r="N8789"/>
      <c r="O8789"/>
      <c r="P8789"/>
      <c r="Q8789"/>
      <c r="R8789"/>
      <c r="S8789"/>
      <c r="T8789"/>
      <c r="U8789"/>
      <c r="V8789" s="2"/>
    </row>
    <row r="8790" spans="2:22" x14ac:dyDescent="0.2">
      <c r="B8790" s="2"/>
      <c r="C8790" s="2"/>
      <c r="D8790" s="2"/>
      <c r="E8790" s="2"/>
      <c r="F8790" s="2"/>
      <c r="G8790" s="3"/>
      <c r="H8790" s="3"/>
      <c r="I8790" s="2"/>
      <c r="J8790"/>
      <c r="K8790"/>
      <c r="L8790"/>
      <c r="M8790"/>
      <c r="N8790"/>
      <c r="O8790"/>
      <c r="P8790"/>
      <c r="Q8790"/>
      <c r="R8790"/>
      <c r="S8790"/>
      <c r="T8790"/>
      <c r="U8790"/>
      <c r="V8790" s="2"/>
    </row>
    <row r="8791" spans="2:22" x14ac:dyDescent="0.2">
      <c r="B8791" s="2"/>
      <c r="C8791" s="2"/>
      <c r="D8791" s="2"/>
      <c r="E8791" s="2"/>
      <c r="F8791" s="2"/>
      <c r="G8791" s="3"/>
      <c r="H8791" s="3"/>
      <c r="I8791" s="2"/>
      <c r="J8791"/>
      <c r="K8791"/>
      <c r="L8791"/>
      <c r="M8791"/>
      <c r="N8791"/>
      <c r="O8791"/>
      <c r="P8791"/>
      <c r="Q8791"/>
      <c r="R8791"/>
      <c r="S8791"/>
      <c r="T8791"/>
      <c r="U8791"/>
      <c r="V8791" s="2"/>
    </row>
    <row r="8792" spans="2:22" x14ac:dyDescent="0.2">
      <c r="B8792" s="2"/>
      <c r="C8792" s="2"/>
      <c r="D8792" s="2"/>
      <c r="E8792" s="2"/>
      <c r="F8792" s="2"/>
      <c r="G8792" s="3"/>
      <c r="H8792" s="3"/>
      <c r="I8792" s="2"/>
      <c r="J8792"/>
      <c r="K8792"/>
      <c r="L8792"/>
      <c r="M8792"/>
      <c r="N8792"/>
      <c r="O8792"/>
      <c r="P8792"/>
      <c r="Q8792"/>
      <c r="R8792"/>
      <c r="S8792"/>
      <c r="T8792"/>
      <c r="U8792"/>
      <c r="V8792" s="2"/>
    </row>
    <row r="8793" spans="2:22" x14ac:dyDescent="0.2">
      <c r="B8793" s="2"/>
      <c r="C8793" s="2"/>
      <c r="D8793" s="2"/>
      <c r="E8793" s="2"/>
      <c r="F8793" s="2"/>
      <c r="G8793" s="3"/>
      <c r="H8793" s="3"/>
      <c r="I8793" s="2"/>
      <c r="J8793"/>
      <c r="K8793"/>
      <c r="L8793"/>
      <c r="M8793"/>
      <c r="N8793"/>
      <c r="O8793"/>
      <c r="P8793"/>
      <c r="Q8793"/>
      <c r="R8793"/>
      <c r="S8793"/>
      <c r="T8793"/>
      <c r="U8793"/>
      <c r="V8793" s="2"/>
    </row>
    <row r="8794" spans="2:22" x14ac:dyDescent="0.2">
      <c r="B8794" s="2"/>
      <c r="C8794" s="2"/>
      <c r="D8794" s="2"/>
      <c r="E8794" s="2"/>
      <c r="F8794" s="2"/>
      <c r="G8794" s="3"/>
      <c r="H8794" s="3"/>
      <c r="I8794" s="2"/>
      <c r="J8794"/>
      <c r="K8794"/>
      <c r="L8794"/>
      <c r="M8794"/>
      <c r="N8794"/>
      <c r="O8794"/>
      <c r="P8794"/>
      <c r="Q8794"/>
      <c r="R8794"/>
      <c r="S8794"/>
      <c r="T8794"/>
      <c r="U8794"/>
      <c r="V8794" s="2"/>
    </row>
    <row r="8795" spans="2:22" x14ac:dyDescent="0.2">
      <c r="B8795" s="2"/>
      <c r="C8795" s="2"/>
      <c r="D8795" s="2"/>
      <c r="E8795" s="2"/>
      <c r="F8795" s="2"/>
      <c r="G8795" s="3"/>
      <c r="H8795" s="3"/>
      <c r="I8795" s="2"/>
      <c r="J8795"/>
      <c r="K8795"/>
      <c r="L8795"/>
      <c r="M8795"/>
      <c r="N8795"/>
      <c r="O8795"/>
      <c r="P8795"/>
      <c r="Q8795"/>
      <c r="R8795"/>
      <c r="S8795"/>
      <c r="T8795"/>
      <c r="U8795"/>
      <c r="V8795" s="2"/>
    </row>
    <row r="8796" spans="2:22" x14ac:dyDescent="0.2">
      <c r="B8796" s="2"/>
      <c r="C8796" s="2"/>
      <c r="D8796" s="2"/>
      <c r="E8796" s="2"/>
      <c r="F8796" s="2"/>
      <c r="G8796" s="3"/>
      <c r="H8796" s="3"/>
      <c r="I8796" s="2"/>
      <c r="J8796"/>
      <c r="K8796"/>
      <c r="L8796"/>
      <c r="M8796"/>
      <c r="N8796"/>
      <c r="O8796"/>
      <c r="P8796"/>
      <c r="Q8796"/>
      <c r="R8796"/>
      <c r="S8796"/>
      <c r="T8796"/>
      <c r="U8796"/>
      <c r="V8796" s="2"/>
    </row>
    <row r="8797" spans="2:22" x14ac:dyDescent="0.2">
      <c r="B8797" s="2"/>
      <c r="C8797" s="2"/>
      <c r="D8797" s="2"/>
      <c r="E8797" s="2"/>
      <c r="F8797" s="2"/>
      <c r="G8797" s="3"/>
      <c r="H8797" s="3"/>
      <c r="I8797" s="2"/>
      <c r="J8797"/>
      <c r="K8797"/>
      <c r="L8797"/>
      <c r="M8797"/>
      <c r="N8797"/>
      <c r="O8797"/>
      <c r="P8797"/>
      <c r="Q8797"/>
      <c r="R8797"/>
      <c r="S8797"/>
      <c r="T8797"/>
      <c r="U8797"/>
      <c r="V8797" s="2"/>
    </row>
    <row r="8798" spans="2:22" x14ac:dyDescent="0.2">
      <c r="B8798" s="2"/>
      <c r="C8798" s="2"/>
      <c r="D8798" s="2"/>
      <c r="E8798" s="2"/>
      <c r="F8798" s="2"/>
      <c r="G8798" s="3"/>
      <c r="H8798" s="3"/>
      <c r="I8798" s="2"/>
      <c r="J8798"/>
      <c r="K8798"/>
      <c r="L8798"/>
      <c r="M8798"/>
      <c r="N8798"/>
      <c r="O8798"/>
      <c r="P8798"/>
      <c r="Q8798"/>
      <c r="R8798"/>
      <c r="S8798"/>
      <c r="T8798"/>
      <c r="U8798"/>
      <c r="V8798" s="2"/>
    </row>
    <row r="8799" spans="2:22" x14ac:dyDescent="0.2">
      <c r="B8799" s="2"/>
      <c r="C8799" s="2"/>
      <c r="D8799" s="2"/>
      <c r="E8799" s="2"/>
      <c r="F8799" s="2"/>
      <c r="G8799" s="3"/>
      <c r="H8799" s="3"/>
      <c r="I8799" s="2"/>
      <c r="J8799"/>
      <c r="K8799"/>
      <c r="L8799"/>
      <c r="M8799"/>
      <c r="N8799"/>
      <c r="O8799"/>
      <c r="P8799"/>
      <c r="Q8799"/>
      <c r="R8799"/>
      <c r="S8799"/>
      <c r="T8799"/>
      <c r="U8799"/>
      <c r="V8799" s="2"/>
    </row>
    <row r="8800" spans="2:22" x14ac:dyDescent="0.2">
      <c r="B8800" s="2"/>
      <c r="C8800" s="2"/>
      <c r="D8800" s="2"/>
      <c r="E8800" s="2"/>
      <c r="F8800" s="2"/>
      <c r="G8800" s="3"/>
      <c r="H8800" s="3"/>
      <c r="I8800" s="2"/>
      <c r="J8800"/>
      <c r="K8800"/>
      <c r="L8800"/>
      <c r="M8800"/>
      <c r="N8800"/>
      <c r="O8800"/>
      <c r="P8800"/>
      <c r="Q8800"/>
      <c r="R8800"/>
      <c r="S8800"/>
      <c r="T8800"/>
      <c r="U8800"/>
      <c r="V8800" s="2"/>
    </row>
    <row r="8801" spans="2:22" x14ac:dyDescent="0.2">
      <c r="B8801" s="2"/>
      <c r="C8801" s="2"/>
      <c r="D8801" s="2"/>
      <c r="E8801" s="2"/>
      <c r="F8801" s="2"/>
      <c r="G8801" s="3"/>
      <c r="H8801" s="3"/>
      <c r="I8801" s="2"/>
      <c r="J8801"/>
      <c r="K8801"/>
      <c r="L8801"/>
      <c r="M8801"/>
      <c r="N8801"/>
      <c r="O8801"/>
      <c r="P8801"/>
      <c r="Q8801"/>
      <c r="R8801"/>
      <c r="S8801"/>
      <c r="T8801"/>
      <c r="U8801"/>
      <c r="V8801" s="2"/>
    </row>
    <row r="8802" spans="2:22" x14ac:dyDescent="0.2">
      <c r="B8802" s="2"/>
      <c r="C8802" s="2"/>
      <c r="D8802" s="2"/>
      <c r="E8802" s="2"/>
      <c r="F8802" s="2"/>
      <c r="G8802" s="3"/>
      <c r="H8802" s="3"/>
      <c r="I8802" s="2"/>
      <c r="J8802"/>
      <c r="K8802"/>
      <c r="L8802"/>
      <c r="M8802"/>
      <c r="N8802"/>
      <c r="O8802"/>
      <c r="P8802"/>
      <c r="Q8802"/>
      <c r="R8802"/>
      <c r="S8802"/>
      <c r="T8802"/>
      <c r="U8802"/>
      <c r="V8802" s="2"/>
    </row>
    <row r="8803" spans="2:22" x14ac:dyDescent="0.2">
      <c r="B8803" s="2"/>
      <c r="C8803" s="2"/>
      <c r="D8803" s="2"/>
      <c r="E8803" s="2"/>
      <c r="F8803" s="2"/>
      <c r="G8803" s="3"/>
      <c r="H8803" s="3"/>
      <c r="I8803" s="2"/>
      <c r="J8803"/>
      <c r="K8803"/>
      <c r="L8803"/>
      <c r="M8803"/>
      <c r="N8803"/>
      <c r="O8803"/>
      <c r="P8803"/>
      <c r="Q8803"/>
      <c r="R8803"/>
      <c r="S8803"/>
      <c r="T8803"/>
      <c r="U8803"/>
      <c r="V8803" s="2"/>
    </row>
    <row r="8804" spans="2:22" x14ac:dyDescent="0.2">
      <c r="B8804" s="2"/>
      <c r="C8804" s="2"/>
      <c r="D8804" s="2"/>
      <c r="E8804" s="2"/>
      <c r="F8804" s="2"/>
      <c r="G8804" s="3"/>
      <c r="H8804" s="3"/>
      <c r="I8804" s="2"/>
      <c r="J8804"/>
      <c r="K8804"/>
      <c r="L8804"/>
      <c r="M8804"/>
      <c r="N8804"/>
      <c r="O8804"/>
      <c r="P8804"/>
      <c r="Q8804"/>
      <c r="R8804"/>
      <c r="S8804"/>
      <c r="T8804"/>
      <c r="U8804"/>
      <c r="V8804" s="2"/>
    </row>
    <row r="8805" spans="2:22" x14ac:dyDescent="0.2">
      <c r="B8805" s="2"/>
      <c r="C8805" s="2"/>
      <c r="D8805" s="2"/>
      <c r="E8805" s="2"/>
      <c r="F8805" s="2"/>
      <c r="G8805" s="3"/>
      <c r="H8805" s="3"/>
      <c r="I8805" s="2"/>
      <c r="J8805"/>
      <c r="K8805"/>
      <c r="L8805"/>
      <c r="M8805"/>
      <c r="N8805"/>
      <c r="O8805"/>
      <c r="P8805"/>
      <c r="Q8805"/>
      <c r="R8805"/>
      <c r="S8805"/>
      <c r="T8805"/>
      <c r="U8805"/>
      <c r="V8805" s="2"/>
    </row>
    <row r="8806" spans="2:22" x14ac:dyDescent="0.2">
      <c r="B8806" s="2"/>
      <c r="C8806" s="2"/>
      <c r="D8806" s="2"/>
      <c r="E8806" s="2"/>
      <c r="F8806" s="2"/>
      <c r="G8806" s="3"/>
      <c r="H8806" s="3"/>
      <c r="I8806" s="2"/>
      <c r="J8806"/>
      <c r="K8806"/>
      <c r="L8806"/>
      <c r="M8806"/>
      <c r="N8806"/>
      <c r="O8806"/>
      <c r="P8806"/>
      <c r="Q8806"/>
      <c r="R8806"/>
      <c r="S8806"/>
      <c r="T8806"/>
      <c r="U8806"/>
      <c r="V8806" s="2"/>
    </row>
    <row r="8807" spans="2:22" x14ac:dyDescent="0.2">
      <c r="B8807" s="2"/>
      <c r="C8807" s="2"/>
      <c r="D8807" s="2"/>
      <c r="E8807" s="2"/>
      <c r="F8807" s="2"/>
      <c r="G8807" s="3"/>
      <c r="H8807" s="3"/>
      <c r="I8807" s="2"/>
      <c r="J8807"/>
      <c r="K8807"/>
      <c r="L8807"/>
      <c r="M8807"/>
      <c r="N8807"/>
      <c r="O8807"/>
      <c r="P8807"/>
      <c r="Q8807"/>
      <c r="R8807"/>
      <c r="S8807"/>
      <c r="T8807"/>
      <c r="U8807"/>
      <c r="V8807" s="2"/>
    </row>
    <row r="8808" spans="2:22" x14ac:dyDescent="0.2">
      <c r="B8808" s="2"/>
      <c r="C8808" s="2"/>
      <c r="D8808" s="2"/>
      <c r="E8808" s="2"/>
      <c r="F8808" s="2"/>
      <c r="G8808" s="3"/>
      <c r="H8808" s="3"/>
      <c r="I8808" s="2"/>
      <c r="J8808"/>
      <c r="K8808"/>
      <c r="L8808"/>
      <c r="M8808"/>
      <c r="N8808"/>
      <c r="O8808"/>
      <c r="P8808"/>
      <c r="Q8808"/>
      <c r="R8808"/>
      <c r="S8808"/>
      <c r="T8808"/>
      <c r="U8808"/>
      <c r="V8808" s="2"/>
    </row>
    <row r="8809" spans="2:22" x14ac:dyDescent="0.2">
      <c r="B8809" s="2"/>
      <c r="C8809" s="2"/>
      <c r="D8809" s="2"/>
      <c r="E8809" s="2"/>
      <c r="F8809" s="2"/>
      <c r="G8809" s="3"/>
      <c r="H8809" s="3"/>
      <c r="I8809" s="2"/>
      <c r="J8809"/>
      <c r="K8809"/>
      <c r="L8809"/>
      <c r="M8809"/>
      <c r="N8809"/>
      <c r="O8809"/>
      <c r="P8809"/>
      <c r="Q8809"/>
      <c r="R8809"/>
      <c r="S8809"/>
      <c r="T8809"/>
      <c r="U8809"/>
      <c r="V8809" s="2"/>
    </row>
    <row r="8810" spans="2:22" x14ac:dyDescent="0.2">
      <c r="B8810" s="2"/>
      <c r="C8810" s="2"/>
      <c r="D8810" s="2"/>
      <c r="E8810" s="2"/>
      <c r="F8810" s="2"/>
      <c r="G8810" s="3"/>
      <c r="H8810" s="3"/>
      <c r="I8810" s="2"/>
      <c r="J8810"/>
      <c r="K8810"/>
      <c r="L8810"/>
      <c r="M8810"/>
      <c r="N8810"/>
      <c r="O8810"/>
      <c r="P8810"/>
      <c r="Q8810"/>
      <c r="R8810"/>
      <c r="S8810"/>
      <c r="T8810"/>
      <c r="U8810"/>
      <c r="V8810" s="2"/>
    </row>
    <row r="8811" spans="2:22" x14ac:dyDescent="0.2">
      <c r="B8811" s="2"/>
      <c r="C8811" s="2"/>
      <c r="D8811" s="2"/>
      <c r="E8811" s="2"/>
      <c r="F8811" s="2"/>
      <c r="G8811" s="3"/>
      <c r="H8811" s="3"/>
      <c r="I8811" s="2"/>
      <c r="J8811"/>
      <c r="K8811"/>
      <c r="L8811"/>
      <c r="M8811"/>
      <c r="N8811"/>
      <c r="O8811"/>
      <c r="P8811"/>
      <c r="Q8811"/>
      <c r="R8811"/>
      <c r="S8811"/>
      <c r="T8811"/>
      <c r="U8811"/>
      <c r="V8811" s="2"/>
    </row>
    <row r="8812" spans="2:22" x14ac:dyDescent="0.2">
      <c r="B8812" s="2"/>
      <c r="C8812" s="2"/>
      <c r="D8812" s="2"/>
      <c r="E8812" s="2"/>
      <c r="F8812" s="2"/>
      <c r="G8812" s="3"/>
      <c r="H8812" s="3"/>
      <c r="I8812" s="2"/>
      <c r="J8812"/>
      <c r="K8812"/>
      <c r="L8812"/>
      <c r="M8812"/>
      <c r="N8812"/>
      <c r="O8812"/>
      <c r="P8812"/>
      <c r="Q8812"/>
      <c r="R8812"/>
      <c r="S8812"/>
      <c r="T8812"/>
      <c r="U8812"/>
      <c r="V8812" s="2"/>
    </row>
    <row r="8813" spans="2:22" x14ac:dyDescent="0.2">
      <c r="B8813" s="2"/>
      <c r="C8813" s="2"/>
      <c r="D8813" s="2"/>
      <c r="E8813" s="2"/>
      <c r="F8813" s="2"/>
      <c r="G8813" s="3"/>
      <c r="H8813" s="3"/>
      <c r="I8813" s="2"/>
      <c r="J8813"/>
      <c r="K8813"/>
      <c r="L8813"/>
      <c r="M8813"/>
      <c r="N8813"/>
      <c r="O8813"/>
      <c r="P8813"/>
      <c r="Q8813"/>
      <c r="R8813"/>
      <c r="S8813"/>
      <c r="T8813"/>
      <c r="U8813"/>
      <c r="V8813" s="2"/>
    </row>
    <row r="8814" spans="2:22" x14ac:dyDescent="0.2">
      <c r="B8814" s="2"/>
      <c r="C8814" s="2"/>
      <c r="D8814" s="2"/>
      <c r="E8814" s="2"/>
      <c r="F8814" s="2"/>
      <c r="G8814" s="3"/>
      <c r="H8814" s="3"/>
      <c r="I8814" s="2"/>
      <c r="J8814"/>
      <c r="K8814"/>
      <c r="L8814"/>
      <c r="M8814"/>
      <c r="N8814"/>
      <c r="O8814"/>
      <c r="P8814"/>
      <c r="Q8814"/>
      <c r="R8814"/>
      <c r="S8814"/>
      <c r="T8814"/>
      <c r="U8814"/>
      <c r="V8814" s="2"/>
    </row>
    <row r="8815" spans="2:22" x14ac:dyDescent="0.2">
      <c r="B8815" s="2"/>
      <c r="C8815" s="2"/>
      <c r="D8815" s="2"/>
      <c r="E8815" s="2"/>
      <c r="F8815" s="2"/>
      <c r="G8815" s="3"/>
      <c r="H8815" s="3"/>
      <c r="I8815" s="2"/>
      <c r="J8815"/>
      <c r="K8815"/>
      <c r="L8815"/>
      <c r="M8815"/>
      <c r="N8815"/>
      <c r="O8815"/>
      <c r="P8815"/>
      <c r="Q8815"/>
      <c r="R8815"/>
      <c r="S8815"/>
      <c r="T8815"/>
      <c r="U8815"/>
      <c r="V8815" s="2"/>
    </row>
    <row r="8816" spans="2:22" x14ac:dyDescent="0.2">
      <c r="B8816" s="2"/>
      <c r="C8816" s="2"/>
      <c r="D8816" s="2"/>
      <c r="E8816" s="2"/>
      <c r="F8816" s="2"/>
      <c r="G8816" s="3"/>
      <c r="H8816" s="3"/>
      <c r="I8816" s="2"/>
      <c r="J8816"/>
      <c r="K8816"/>
      <c r="L8816"/>
      <c r="M8816"/>
      <c r="N8816"/>
      <c r="O8816"/>
      <c r="P8816"/>
      <c r="Q8816"/>
      <c r="R8816"/>
      <c r="S8816"/>
      <c r="T8816"/>
      <c r="U8816"/>
      <c r="V8816" s="2"/>
    </row>
    <row r="8817" spans="2:22" x14ac:dyDescent="0.2">
      <c r="B8817" s="2"/>
      <c r="C8817" s="2"/>
      <c r="D8817" s="2"/>
      <c r="E8817" s="2"/>
      <c r="F8817" s="2"/>
      <c r="G8817" s="3"/>
      <c r="H8817" s="3"/>
      <c r="I8817" s="2"/>
      <c r="J8817"/>
      <c r="K8817"/>
      <c r="L8817"/>
      <c r="M8817"/>
      <c r="N8817"/>
      <c r="O8817"/>
      <c r="P8817"/>
      <c r="Q8817"/>
      <c r="R8817"/>
      <c r="S8817"/>
      <c r="T8817"/>
      <c r="U8817"/>
      <c r="V8817" s="2"/>
    </row>
    <row r="8818" spans="2:22" x14ac:dyDescent="0.2">
      <c r="B8818" s="2"/>
      <c r="C8818" s="2"/>
      <c r="D8818" s="2"/>
      <c r="E8818" s="2"/>
      <c r="F8818" s="2"/>
      <c r="G8818" s="3"/>
      <c r="H8818" s="3"/>
      <c r="I8818" s="2"/>
      <c r="J8818"/>
      <c r="K8818"/>
      <c r="L8818"/>
      <c r="M8818"/>
      <c r="N8818"/>
      <c r="O8818"/>
      <c r="P8818"/>
      <c r="Q8818"/>
      <c r="R8818"/>
      <c r="S8818"/>
      <c r="T8818"/>
      <c r="U8818"/>
      <c r="V8818" s="2"/>
    </row>
    <row r="8819" spans="2:22" x14ac:dyDescent="0.2">
      <c r="B8819" s="2"/>
      <c r="C8819" s="2"/>
      <c r="D8819" s="2"/>
      <c r="E8819" s="2"/>
      <c r="F8819" s="2"/>
      <c r="G8819" s="3"/>
      <c r="H8819" s="3"/>
      <c r="I8819" s="2"/>
      <c r="J8819"/>
      <c r="K8819"/>
      <c r="L8819"/>
      <c r="M8819"/>
      <c r="N8819"/>
      <c r="O8819"/>
      <c r="P8819"/>
      <c r="Q8819"/>
      <c r="R8819"/>
      <c r="S8819"/>
      <c r="T8819"/>
      <c r="U8819"/>
      <c r="V8819" s="2"/>
    </row>
    <row r="8820" spans="2:22" x14ac:dyDescent="0.2">
      <c r="B8820" s="2"/>
      <c r="C8820" s="2"/>
      <c r="D8820" s="2"/>
      <c r="E8820" s="2"/>
      <c r="F8820" s="2"/>
      <c r="G8820" s="3"/>
      <c r="H8820" s="3"/>
      <c r="I8820" s="2"/>
      <c r="J8820"/>
      <c r="K8820"/>
      <c r="L8820"/>
      <c r="M8820"/>
      <c r="N8820"/>
      <c r="O8820"/>
      <c r="P8820"/>
      <c r="Q8820"/>
      <c r="R8820"/>
      <c r="S8820"/>
      <c r="T8820"/>
      <c r="U8820"/>
      <c r="V8820" s="2"/>
    </row>
    <row r="8821" spans="2:22" x14ac:dyDescent="0.2">
      <c r="B8821" s="2"/>
      <c r="C8821" s="2"/>
      <c r="D8821" s="2"/>
      <c r="E8821" s="2"/>
      <c r="F8821" s="2"/>
      <c r="G8821" s="3"/>
      <c r="H8821" s="3"/>
      <c r="I8821" s="2"/>
      <c r="J8821"/>
      <c r="K8821"/>
      <c r="L8821"/>
      <c r="M8821"/>
      <c r="N8821"/>
      <c r="O8821"/>
      <c r="P8821"/>
      <c r="Q8821"/>
      <c r="R8821"/>
      <c r="S8821"/>
      <c r="T8821"/>
      <c r="U8821"/>
      <c r="V8821" s="2"/>
    </row>
    <row r="8822" spans="2:22" x14ac:dyDescent="0.2">
      <c r="B8822" s="2"/>
      <c r="C8822" s="2"/>
      <c r="D8822" s="2"/>
      <c r="E8822" s="2"/>
      <c r="F8822" s="2"/>
      <c r="G8822" s="3"/>
      <c r="H8822" s="3"/>
      <c r="I8822" s="2"/>
      <c r="J8822"/>
      <c r="K8822"/>
      <c r="L8822"/>
      <c r="M8822"/>
      <c r="N8822"/>
      <c r="O8822"/>
      <c r="P8822"/>
      <c r="Q8822"/>
      <c r="R8822"/>
      <c r="S8822"/>
      <c r="T8822"/>
      <c r="U8822"/>
      <c r="V8822" s="2"/>
    </row>
    <row r="8823" spans="2:22" x14ac:dyDescent="0.2">
      <c r="B8823" s="2"/>
      <c r="C8823" s="2"/>
      <c r="D8823" s="2"/>
      <c r="E8823" s="2"/>
      <c r="F8823" s="2"/>
      <c r="G8823" s="3"/>
      <c r="H8823" s="3"/>
      <c r="I8823" s="2"/>
      <c r="J8823"/>
      <c r="K8823"/>
      <c r="L8823"/>
      <c r="M8823"/>
      <c r="N8823"/>
      <c r="O8823"/>
      <c r="P8823"/>
      <c r="Q8823"/>
      <c r="R8823"/>
      <c r="S8823"/>
      <c r="T8823"/>
      <c r="U8823"/>
      <c r="V8823" s="2"/>
    </row>
    <row r="8824" spans="2:22" x14ac:dyDescent="0.2">
      <c r="B8824" s="2"/>
      <c r="C8824" s="2"/>
      <c r="D8824" s="2"/>
      <c r="E8824" s="2"/>
      <c r="F8824" s="2"/>
      <c r="G8824" s="3"/>
      <c r="H8824" s="3"/>
      <c r="I8824" s="2"/>
      <c r="J8824"/>
      <c r="K8824"/>
      <c r="L8824"/>
      <c r="M8824"/>
      <c r="N8824"/>
      <c r="O8824"/>
      <c r="P8824"/>
      <c r="Q8824"/>
      <c r="R8824"/>
      <c r="S8824"/>
      <c r="T8824"/>
      <c r="U8824"/>
      <c r="V8824" s="2"/>
    </row>
    <row r="8825" spans="2:22" x14ac:dyDescent="0.2">
      <c r="B8825" s="2"/>
      <c r="C8825" s="2"/>
      <c r="D8825" s="2"/>
      <c r="E8825" s="2"/>
      <c r="F8825" s="2"/>
      <c r="G8825" s="3"/>
      <c r="H8825" s="3"/>
      <c r="I8825" s="2"/>
      <c r="J8825"/>
      <c r="K8825"/>
      <c r="L8825"/>
      <c r="M8825"/>
      <c r="N8825"/>
      <c r="O8825"/>
      <c r="P8825"/>
      <c r="Q8825"/>
      <c r="R8825"/>
      <c r="S8825"/>
      <c r="T8825"/>
      <c r="U8825"/>
      <c r="V8825" s="2"/>
    </row>
    <row r="8826" spans="2:22" x14ac:dyDescent="0.2">
      <c r="B8826" s="2"/>
      <c r="C8826" s="2"/>
      <c r="D8826" s="2"/>
      <c r="E8826" s="2"/>
      <c r="F8826" s="2"/>
      <c r="G8826" s="3"/>
      <c r="H8826" s="3"/>
      <c r="I8826" s="2"/>
      <c r="J8826"/>
      <c r="K8826"/>
      <c r="L8826"/>
      <c r="M8826"/>
      <c r="N8826"/>
      <c r="O8826"/>
      <c r="P8826"/>
      <c r="Q8826"/>
      <c r="R8826"/>
      <c r="S8826"/>
      <c r="T8826"/>
      <c r="U8826"/>
      <c r="V8826" s="2"/>
    </row>
    <row r="8827" spans="2:22" x14ac:dyDescent="0.2">
      <c r="B8827" s="2"/>
      <c r="C8827" s="2"/>
      <c r="D8827" s="2"/>
      <c r="E8827" s="2"/>
      <c r="F8827" s="2"/>
      <c r="G8827" s="3"/>
      <c r="H8827" s="3"/>
      <c r="I8827" s="2"/>
      <c r="J8827"/>
      <c r="K8827"/>
      <c r="L8827"/>
      <c r="M8827"/>
      <c r="N8827"/>
      <c r="O8827"/>
      <c r="P8827"/>
      <c r="Q8827"/>
      <c r="R8827"/>
      <c r="S8827"/>
      <c r="T8827"/>
      <c r="U8827"/>
      <c r="V8827" s="2"/>
    </row>
    <row r="8828" spans="2:22" x14ac:dyDescent="0.2">
      <c r="B8828" s="2"/>
      <c r="C8828" s="2"/>
      <c r="D8828" s="2"/>
      <c r="E8828" s="2"/>
      <c r="F8828" s="2"/>
      <c r="G8828" s="3"/>
      <c r="H8828" s="3"/>
      <c r="I8828" s="2"/>
      <c r="J8828"/>
      <c r="K8828"/>
      <c r="L8828"/>
      <c r="M8828"/>
      <c r="N8828"/>
      <c r="O8828"/>
      <c r="P8828"/>
      <c r="Q8828"/>
      <c r="R8828"/>
      <c r="S8828"/>
      <c r="T8828"/>
      <c r="U8828"/>
      <c r="V8828" s="2"/>
    </row>
    <row r="8829" spans="2:22" x14ac:dyDescent="0.2">
      <c r="B8829" s="2"/>
      <c r="C8829" s="2"/>
      <c r="D8829" s="2"/>
      <c r="E8829" s="2"/>
      <c r="F8829" s="2"/>
      <c r="G8829" s="3"/>
      <c r="H8829" s="3"/>
      <c r="I8829" s="2"/>
      <c r="J8829"/>
      <c r="K8829"/>
      <c r="L8829"/>
      <c r="M8829"/>
      <c r="N8829"/>
      <c r="O8829"/>
      <c r="P8829"/>
      <c r="Q8829"/>
      <c r="R8829"/>
      <c r="S8829"/>
      <c r="T8829"/>
      <c r="U8829"/>
      <c r="V8829" s="2"/>
    </row>
    <row r="8830" spans="2:22" x14ac:dyDescent="0.2">
      <c r="B8830" s="2"/>
      <c r="C8830" s="2"/>
      <c r="D8830" s="2"/>
      <c r="E8830" s="2"/>
      <c r="F8830" s="2"/>
      <c r="G8830" s="3"/>
      <c r="H8830" s="3"/>
      <c r="I8830" s="2"/>
      <c r="J8830"/>
      <c r="K8830"/>
      <c r="L8830"/>
      <c r="M8830"/>
      <c r="N8830"/>
      <c r="O8830"/>
      <c r="P8830"/>
      <c r="Q8830"/>
      <c r="R8830"/>
      <c r="S8830"/>
      <c r="T8830"/>
      <c r="U8830"/>
      <c r="V8830" s="2"/>
    </row>
    <row r="8831" spans="2:22" x14ac:dyDescent="0.2">
      <c r="B8831" s="2"/>
      <c r="C8831" s="2"/>
      <c r="D8831" s="2"/>
      <c r="E8831" s="2"/>
      <c r="F8831" s="2"/>
      <c r="G8831" s="3"/>
      <c r="H8831" s="3"/>
      <c r="I8831" s="2"/>
      <c r="J8831"/>
      <c r="K8831"/>
      <c r="L8831"/>
      <c r="M8831"/>
      <c r="N8831"/>
      <c r="O8831"/>
      <c r="P8831"/>
      <c r="Q8831"/>
      <c r="R8831"/>
      <c r="S8831"/>
      <c r="T8831"/>
      <c r="U8831"/>
      <c r="V8831" s="2"/>
    </row>
    <row r="8832" spans="2:22" x14ac:dyDescent="0.2">
      <c r="B8832" s="2"/>
      <c r="C8832" s="2"/>
      <c r="D8832" s="2"/>
      <c r="E8832" s="2"/>
      <c r="F8832" s="2"/>
      <c r="G8832" s="3"/>
      <c r="H8832" s="3"/>
      <c r="I8832" s="2"/>
      <c r="J8832"/>
      <c r="K8832"/>
      <c r="L8832"/>
      <c r="M8832"/>
      <c r="N8832"/>
      <c r="O8832"/>
      <c r="P8832"/>
      <c r="Q8832"/>
      <c r="R8832"/>
      <c r="S8832"/>
      <c r="T8832"/>
      <c r="U8832"/>
      <c r="V8832" s="2"/>
    </row>
    <row r="8833" spans="2:22" x14ac:dyDescent="0.2">
      <c r="B8833" s="2"/>
      <c r="C8833" s="2"/>
      <c r="D8833" s="2"/>
      <c r="E8833" s="2"/>
      <c r="F8833" s="2"/>
      <c r="G8833" s="3"/>
      <c r="H8833" s="3"/>
      <c r="I8833" s="2"/>
      <c r="J8833"/>
      <c r="K8833"/>
      <c r="L8833"/>
      <c r="M8833"/>
      <c r="N8833"/>
      <c r="O8833"/>
      <c r="P8833"/>
      <c r="Q8833"/>
      <c r="R8833"/>
      <c r="S8833"/>
      <c r="T8833"/>
      <c r="U8833"/>
      <c r="V8833" s="2"/>
    </row>
    <row r="8834" spans="2:22" x14ac:dyDescent="0.2">
      <c r="B8834" s="2"/>
      <c r="C8834" s="2"/>
      <c r="D8834" s="2"/>
      <c r="E8834" s="2"/>
      <c r="F8834" s="2"/>
      <c r="G8834" s="3"/>
      <c r="H8834" s="3"/>
      <c r="I8834" s="2"/>
      <c r="J8834"/>
      <c r="K8834"/>
      <c r="L8834"/>
      <c r="M8834"/>
      <c r="N8834"/>
      <c r="O8834"/>
      <c r="P8834"/>
      <c r="Q8834"/>
      <c r="R8834"/>
      <c r="S8834"/>
      <c r="T8834"/>
      <c r="U8834"/>
      <c r="V8834" s="2"/>
    </row>
    <row r="8835" spans="2:22" x14ac:dyDescent="0.2">
      <c r="B8835" s="2"/>
      <c r="C8835" s="2"/>
      <c r="D8835" s="2"/>
      <c r="E8835" s="2"/>
      <c r="F8835" s="2"/>
      <c r="G8835" s="3"/>
      <c r="H8835" s="3"/>
      <c r="I8835" s="2"/>
      <c r="J8835"/>
      <c r="K8835"/>
      <c r="L8835"/>
      <c r="M8835"/>
      <c r="N8835"/>
      <c r="O8835"/>
      <c r="P8835"/>
      <c r="Q8835"/>
      <c r="R8835"/>
      <c r="S8835"/>
      <c r="T8835"/>
      <c r="U8835"/>
      <c r="V8835" s="2"/>
    </row>
    <row r="8836" spans="2:22" x14ac:dyDescent="0.2">
      <c r="B8836" s="2"/>
      <c r="C8836" s="2"/>
      <c r="D8836" s="2"/>
      <c r="E8836" s="2"/>
      <c r="F8836" s="2"/>
      <c r="G8836" s="3"/>
      <c r="H8836" s="3"/>
      <c r="I8836" s="2"/>
      <c r="J8836"/>
      <c r="K8836"/>
      <c r="L8836"/>
      <c r="M8836"/>
      <c r="N8836"/>
      <c r="O8836"/>
      <c r="P8836"/>
      <c r="Q8836"/>
      <c r="R8836"/>
      <c r="S8836"/>
      <c r="T8836"/>
      <c r="U8836"/>
      <c r="V8836" s="2"/>
    </row>
    <row r="8837" spans="2:22" x14ac:dyDescent="0.2">
      <c r="B8837" s="2"/>
      <c r="C8837" s="2"/>
      <c r="D8837" s="2"/>
      <c r="E8837" s="2"/>
      <c r="F8837" s="2"/>
      <c r="G8837" s="3"/>
      <c r="H8837" s="3"/>
      <c r="I8837" s="2"/>
      <c r="J8837"/>
      <c r="K8837"/>
      <c r="L8837"/>
      <c r="M8837"/>
      <c r="N8837"/>
      <c r="O8837"/>
      <c r="P8837"/>
      <c r="Q8837"/>
      <c r="R8837"/>
      <c r="S8837"/>
      <c r="T8837"/>
      <c r="U8837"/>
      <c r="V8837" s="2"/>
    </row>
    <row r="8838" spans="2:22" x14ac:dyDescent="0.2">
      <c r="B8838" s="2"/>
      <c r="C8838" s="2"/>
      <c r="D8838" s="2"/>
      <c r="E8838" s="2"/>
      <c r="F8838" s="2"/>
      <c r="G8838" s="3"/>
      <c r="H8838" s="3"/>
      <c r="I8838" s="2"/>
      <c r="J8838"/>
      <c r="K8838"/>
      <c r="L8838"/>
      <c r="M8838"/>
      <c r="N8838"/>
      <c r="O8838"/>
      <c r="P8838"/>
      <c r="Q8838"/>
      <c r="R8838"/>
      <c r="S8838"/>
      <c r="T8838"/>
      <c r="U8838"/>
      <c r="V8838" s="2"/>
    </row>
    <row r="8839" spans="2:22" x14ac:dyDescent="0.2">
      <c r="B8839" s="2"/>
      <c r="C8839" s="2"/>
      <c r="D8839" s="2"/>
      <c r="E8839" s="2"/>
      <c r="F8839" s="2"/>
      <c r="G8839" s="3"/>
      <c r="H8839" s="3"/>
      <c r="I8839" s="2"/>
      <c r="J8839"/>
      <c r="K8839"/>
      <c r="L8839"/>
      <c r="M8839"/>
      <c r="N8839"/>
      <c r="O8839"/>
      <c r="P8839"/>
      <c r="Q8839"/>
      <c r="R8839"/>
      <c r="S8839"/>
      <c r="T8839"/>
      <c r="U8839"/>
      <c r="V8839" s="2"/>
    </row>
    <row r="8840" spans="2:22" x14ac:dyDescent="0.2">
      <c r="B8840" s="2"/>
      <c r="C8840" s="2"/>
      <c r="D8840" s="2"/>
      <c r="E8840" s="2"/>
      <c r="F8840" s="2"/>
      <c r="G8840" s="3"/>
      <c r="H8840" s="3"/>
      <c r="I8840" s="2"/>
      <c r="J8840"/>
      <c r="K8840"/>
      <c r="L8840"/>
      <c r="M8840"/>
      <c r="N8840"/>
      <c r="O8840"/>
      <c r="P8840"/>
      <c r="Q8840"/>
      <c r="R8840"/>
      <c r="S8840"/>
      <c r="T8840"/>
      <c r="U8840"/>
      <c r="V8840" s="2"/>
    </row>
    <row r="8841" spans="2:22" x14ac:dyDescent="0.2">
      <c r="B8841" s="2"/>
      <c r="C8841" s="2"/>
      <c r="D8841" s="2"/>
      <c r="E8841" s="2"/>
      <c r="F8841" s="2"/>
      <c r="G8841" s="3"/>
      <c r="H8841" s="3"/>
      <c r="I8841" s="2"/>
      <c r="J8841"/>
      <c r="K8841"/>
      <c r="L8841"/>
      <c r="M8841"/>
      <c r="N8841"/>
      <c r="O8841"/>
      <c r="P8841"/>
      <c r="Q8841"/>
      <c r="R8841"/>
      <c r="S8841"/>
      <c r="T8841"/>
      <c r="U8841"/>
      <c r="V8841" s="2"/>
    </row>
    <row r="8842" spans="2:22" x14ac:dyDescent="0.2">
      <c r="B8842" s="2"/>
      <c r="C8842" s="2"/>
      <c r="D8842" s="2"/>
      <c r="E8842" s="2"/>
      <c r="F8842" s="2"/>
      <c r="G8842" s="3"/>
      <c r="H8842" s="3"/>
      <c r="I8842" s="2"/>
      <c r="J8842"/>
      <c r="K8842"/>
      <c r="L8842"/>
      <c r="M8842"/>
      <c r="N8842"/>
      <c r="O8842"/>
      <c r="P8842"/>
      <c r="Q8842"/>
      <c r="R8842"/>
      <c r="S8842"/>
      <c r="T8842"/>
      <c r="U8842"/>
      <c r="V8842" s="2"/>
    </row>
    <row r="8843" spans="2:22" x14ac:dyDescent="0.2">
      <c r="B8843" s="2"/>
      <c r="C8843" s="2"/>
      <c r="D8843" s="2"/>
      <c r="E8843" s="2"/>
      <c r="F8843" s="2"/>
      <c r="G8843" s="3"/>
      <c r="H8843" s="3"/>
      <c r="I8843" s="2"/>
      <c r="J8843"/>
      <c r="K8843"/>
      <c r="L8843"/>
      <c r="M8843"/>
      <c r="N8843"/>
      <c r="O8843"/>
      <c r="P8843"/>
      <c r="Q8843"/>
      <c r="R8843"/>
      <c r="S8843"/>
      <c r="T8843"/>
      <c r="U8843"/>
      <c r="V8843" s="2"/>
    </row>
    <row r="8844" spans="2:22" x14ac:dyDescent="0.2">
      <c r="B8844" s="2"/>
      <c r="C8844" s="2"/>
      <c r="D8844" s="2"/>
      <c r="E8844" s="2"/>
      <c r="F8844" s="2"/>
      <c r="G8844" s="3"/>
      <c r="H8844" s="3"/>
      <c r="I8844" s="2"/>
      <c r="J8844"/>
      <c r="K8844"/>
      <c r="L8844"/>
      <c r="M8844"/>
      <c r="N8844"/>
      <c r="O8844"/>
      <c r="P8844"/>
      <c r="Q8844"/>
      <c r="R8844"/>
      <c r="S8844"/>
      <c r="T8844"/>
      <c r="U8844"/>
      <c r="V8844" s="2"/>
    </row>
    <row r="8845" spans="2:22" x14ac:dyDescent="0.2">
      <c r="B8845" s="2"/>
      <c r="C8845" s="2"/>
      <c r="D8845" s="2"/>
      <c r="E8845" s="2"/>
      <c r="F8845" s="2"/>
      <c r="G8845" s="3"/>
      <c r="H8845" s="3"/>
      <c r="I8845" s="2"/>
      <c r="J8845"/>
      <c r="K8845"/>
      <c r="L8845"/>
      <c r="M8845"/>
      <c r="N8845"/>
      <c r="O8845"/>
      <c r="P8845"/>
      <c r="Q8845"/>
      <c r="R8845"/>
      <c r="S8845"/>
      <c r="T8845"/>
      <c r="U8845"/>
      <c r="V8845" s="2"/>
    </row>
    <row r="8846" spans="2:22" x14ac:dyDescent="0.2">
      <c r="B8846" s="2"/>
      <c r="C8846" s="2"/>
      <c r="D8846" s="2"/>
      <c r="E8846" s="2"/>
      <c r="F8846" s="2"/>
      <c r="G8846" s="3"/>
      <c r="H8846" s="3"/>
      <c r="I8846" s="2"/>
      <c r="J8846"/>
      <c r="K8846"/>
      <c r="L8846"/>
      <c r="M8846"/>
      <c r="N8846"/>
      <c r="O8846"/>
      <c r="P8846"/>
      <c r="Q8846"/>
      <c r="R8846"/>
      <c r="S8846"/>
      <c r="T8846"/>
      <c r="U8846"/>
      <c r="V8846" s="2"/>
    </row>
    <row r="8847" spans="2:22" x14ac:dyDescent="0.2">
      <c r="B8847" s="2"/>
      <c r="C8847" s="2"/>
      <c r="D8847" s="2"/>
      <c r="E8847" s="2"/>
      <c r="F8847" s="2"/>
      <c r="G8847" s="3"/>
      <c r="H8847" s="3"/>
      <c r="I8847" s="2"/>
      <c r="J8847"/>
      <c r="K8847"/>
      <c r="L8847"/>
      <c r="M8847"/>
      <c r="N8847"/>
      <c r="O8847"/>
      <c r="P8847"/>
      <c r="Q8847"/>
      <c r="R8847"/>
      <c r="S8847"/>
      <c r="T8847"/>
      <c r="U8847"/>
      <c r="V8847" s="2"/>
    </row>
    <row r="8848" spans="2:22" x14ac:dyDescent="0.2">
      <c r="B8848" s="2"/>
      <c r="C8848" s="2"/>
      <c r="D8848" s="2"/>
      <c r="E8848" s="2"/>
      <c r="F8848" s="2"/>
      <c r="G8848" s="3"/>
      <c r="H8848" s="3"/>
      <c r="I8848" s="2"/>
      <c r="J8848"/>
      <c r="K8848"/>
      <c r="L8848"/>
      <c r="M8848"/>
      <c r="N8848"/>
      <c r="O8848"/>
      <c r="P8848"/>
      <c r="Q8848"/>
      <c r="R8848"/>
      <c r="S8848"/>
      <c r="T8848"/>
      <c r="U8848"/>
      <c r="V8848" s="2"/>
    </row>
    <row r="8849" spans="2:22" x14ac:dyDescent="0.2">
      <c r="B8849" s="2"/>
      <c r="C8849" s="2"/>
      <c r="D8849" s="2"/>
      <c r="E8849" s="2"/>
      <c r="F8849" s="2"/>
      <c r="G8849" s="3"/>
      <c r="H8849" s="3"/>
      <c r="I8849" s="2"/>
      <c r="J8849"/>
      <c r="K8849"/>
      <c r="L8849"/>
      <c r="M8849"/>
      <c r="N8849"/>
      <c r="O8849"/>
      <c r="P8849"/>
      <c r="Q8849"/>
      <c r="R8849"/>
      <c r="S8849"/>
      <c r="T8849"/>
      <c r="U8849"/>
      <c r="V8849" s="2"/>
    </row>
    <row r="8850" spans="2:22" x14ac:dyDescent="0.2">
      <c r="B8850" s="2"/>
      <c r="C8850" s="2"/>
      <c r="D8850" s="2"/>
      <c r="E8850" s="2"/>
      <c r="F8850" s="2"/>
      <c r="G8850" s="3"/>
      <c r="H8850" s="3"/>
      <c r="I8850" s="2"/>
      <c r="J8850"/>
      <c r="K8850"/>
      <c r="L8850"/>
      <c r="M8850"/>
      <c r="N8850"/>
      <c r="O8850"/>
      <c r="P8850"/>
      <c r="Q8850"/>
      <c r="R8850"/>
      <c r="S8850"/>
      <c r="T8850"/>
      <c r="U8850"/>
      <c r="V8850" s="2"/>
    </row>
    <row r="8851" spans="2:22" x14ac:dyDescent="0.2">
      <c r="B8851" s="2"/>
      <c r="C8851" s="2"/>
      <c r="D8851" s="2"/>
      <c r="E8851" s="2"/>
      <c r="F8851" s="2"/>
      <c r="G8851" s="3"/>
      <c r="H8851" s="3"/>
      <c r="I8851" s="2"/>
      <c r="J8851"/>
      <c r="K8851"/>
      <c r="L8851"/>
      <c r="M8851"/>
      <c r="N8851"/>
      <c r="O8851"/>
      <c r="P8851"/>
      <c r="Q8851"/>
      <c r="R8851"/>
      <c r="S8851"/>
      <c r="T8851"/>
      <c r="U8851"/>
      <c r="V8851" s="2"/>
    </row>
    <row r="8852" spans="2:22" x14ac:dyDescent="0.2">
      <c r="B8852" s="2"/>
      <c r="C8852" s="2"/>
      <c r="D8852" s="2"/>
      <c r="E8852" s="2"/>
      <c r="F8852" s="2"/>
      <c r="G8852" s="3"/>
      <c r="H8852" s="3"/>
      <c r="I8852" s="2"/>
      <c r="J8852"/>
      <c r="K8852"/>
      <c r="L8852"/>
      <c r="M8852"/>
      <c r="N8852"/>
      <c r="O8852"/>
      <c r="P8852"/>
      <c r="Q8852"/>
      <c r="R8852"/>
      <c r="S8852"/>
      <c r="T8852"/>
      <c r="U8852"/>
      <c r="V8852" s="2"/>
    </row>
    <row r="8853" spans="2:22" x14ac:dyDescent="0.2">
      <c r="B8853" s="2"/>
      <c r="C8853" s="2"/>
      <c r="D8853" s="2"/>
      <c r="E8853" s="2"/>
      <c r="F8853" s="2"/>
      <c r="G8853" s="3"/>
      <c r="H8853" s="3"/>
      <c r="I8853" s="2"/>
      <c r="J8853"/>
      <c r="K8853"/>
      <c r="L8853"/>
      <c r="M8853"/>
      <c r="N8853"/>
      <c r="O8853"/>
      <c r="P8853"/>
      <c r="Q8853"/>
      <c r="R8853"/>
      <c r="S8853"/>
      <c r="T8853"/>
      <c r="U8853"/>
      <c r="V8853" s="2"/>
    </row>
    <row r="8854" spans="2:22" x14ac:dyDescent="0.2">
      <c r="B8854" s="2"/>
      <c r="C8854" s="2"/>
      <c r="D8854" s="2"/>
      <c r="E8854" s="2"/>
      <c r="F8854" s="2"/>
      <c r="G8854" s="3"/>
      <c r="H8854" s="3"/>
      <c r="I8854" s="2"/>
      <c r="J8854"/>
      <c r="K8854"/>
      <c r="L8854"/>
      <c r="M8854"/>
      <c r="N8854"/>
      <c r="O8854"/>
      <c r="P8854"/>
      <c r="Q8854"/>
      <c r="R8854"/>
      <c r="S8854"/>
      <c r="T8854"/>
      <c r="U8854"/>
      <c r="V8854" s="2"/>
    </row>
    <row r="8855" spans="2:22" x14ac:dyDescent="0.2">
      <c r="B8855" s="2"/>
      <c r="C8855" s="2"/>
      <c r="D8855" s="2"/>
      <c r="E8855" s="2"/>
      <c r="F8855" s="2"/>
      <c r="G8855" s="3"/>
      <c r="H8855" s="3"/>
      <c r="I8855" s="2"/>
      <c r="J8855"/>
      <c r="K8855"/>
      <c r="L8855"/>
      <c r="M8855"/>
      <c r="N8855"/>
      <c r="O8855"/>
      <c r="P8855"/>
      <c r="Q8855"/>
      <c r="R8855"/>
      <c r="S8855"/>
      <c r="T8855"/>
      <c r="U8855"/>
      <c r="V8855" s="2"/>
    </row>
    <row r="8856" spans="2:22" x14ac:dyDescent="0.2">
      <c r="B8856" s="2"/>
      <c r="C8856" s="2"/>
      <c r="D8856" s="2"/>
      <c r="E8856" s="2"/>
      <c r="F8856" s="2"/>
      <c r="G8856" s="3"/>
      <c r="H8856" s="3"/>
      <c r="I8856" s="2"/>
      <c r="J8856"/>
      <c r="K8856"/>
      <c r="L8856"/>
      <c r="M8856"/>
      <c r="N8856"/>
      <c r="O8856"/>
      <c r="P8856"/>
      <c r="Q8856"/>
      <c r="R8856"/>
      <c r="S8856"/>
      <c r="T8856"/>
      <c r="U8856"/>
      <c r="V8856" s="2"/>
    </row>
    <row r="8857" spans="2:22" x14ac:dyDescent="0.2">
      <c r="B8857" s="2"/>
      <c r="C8857" s="2"/>
      <c r="D8857" s="2"/>
      <c r="E8857" s="2"/>
      <c r="F8857" s="2"/>
      <c r="G8857" s="3"/>
      <c r="H8857" s="3"/>
      <c r="I8857" s="2"/>
      <c r="J8857"/>
      <c r="K8857"/>
      <c r="L8857"/>
      <c r="M8857"/>
      <c r="N8857"/>
      <c r="O8857"/>
      <c r="P8857"/>
      <c r="Q8857"/>
      <c r="R8857"/>
      <c r="S8857"/>
      <c r="T8857"/>
      <c r="U8857"/>
      <c r="V8857" s="2"/>
    </row>
    <row r="8858" spans="2:22" x14ac:dyDescent="0.2">
      <c r="B8858" s="2"/>
      <c r="C8858" s="2"/>
      <c r="D8858" s="2"/>
      <c r="E8858" s="2"/>
      <c r="F8858" s="2"/>
      <c r="G8858" s="3"/>
      <c r="H8858" s="3"/>
      <c r="I8858" s="2"/>
      <c r="J8858"/>
      <c r="K8858"/>
      <c r="L8858"/>
      <c r="M8858"/>
      <c r="N8858"/>
      <c r="O8858"/>
      <c r="P8858"/>
      <c r="Q8858"/>
      <c r="R8858"/>
      <c r="S8858"/>
      <c r="T8858"/>
      <c r="U8858"/>
      <c r="V8858" s="2"/>
    </row>
    <row r="8859" spans="2:22" x14ac:dyDescent="0.2">
      <c r="B8859" s="2"/>
      <c r="C8859" s="2"/>
      <c r="D8859" s="2"/>
      <c r="E8859" s="2"/>
      <c r="F8859" s="2"/>
      <c r="G8859" s="3"/>
      <c r="H8859" s="3"/>
      <c r="I8859" s="2"/>
      <c r="J8859"/>
      <c r="K8859"/>
      <c r="L8859"/>
      <c r="M8859"/>
      <c r="N8859"/>
      <c r="O8859"/>
      <c r="P8859"/>
      <c r="Q8859"/>
      <c r="R8859"/>
      <c r="S8859"/>
      <c r="T8859"/>
      <c r="U8859"/>
      <c r="V8859" s="2"/>
    </row>
    <row r="8860" spans="2:22" x14ac:dyDescent="0.2">
      <c r="B8860" s="2"/>
      <c r="C8860" s="2"/>
      <c r="D8860" s="2"/>
      <c r="E8860" s="2"/>
      <c r="F8860" s="2"/>
      <c r="G8860" s="3"/>
      <c r="H8860" s="3"/>
      <c r="I8860" s="2"/>
      <c r="J8860"/>
      <c r="K8860"/>
      <c r="L8860"/>
      <c r="M8860"/>
      <c r="N8860"/>
      <c r="O8860"/>
      <c r="P8860"/>
      <c r="Q8860"/>
      <c r="R8860"/>
      <c r="S8860"/>
      <c r="T8860"/>
      <c r="U8860"/>
      <c r="V8860" s="2"/>
    </row>
    <row r="8861" spans="2:22" x14ac:dyDescent="0.2">
      <c r="B8861" s="2"/>
      <c r="C8861" s="2"/>
      <c r="D8861" s="2"/>
      <c r="E8861" s="2"/>
      <c r="F8861" s="2"/>
      <c r="G8861" s="3"/>
      <c r="H8861" s="3"/>
      <c r="I8861" s="2"/>
      <c r="J8861"/>
      <c r="K8861"/>
      <c r="L8861"/>
      <c r="M8861"/>
      <c r="N8861"/>
      <c r="O8861"/>
      <c r="P8861"/>
      <c r="Q8861"/>
      <c r="R8861"/>
      <c r="S8861"/>
      <c r="T8861"/>
      <c r="U8861"/>
      <c r="V8861" s="2"/>
    </row>
    <row r="8862" spans="2:22" x14ac:dyDescent="0.2">
      <c r="B8862" s="2"/>
      <c r="C8862" s="2"/>
      <c r="D8862" s="2"/>
      <c r="E8862" s="2"/>
      <c r="F8862" s="2"/>
      <c r="G8862" s="3"/>
      <c r="H8862" s="3"/>
      <c r="I8862" s="2"/>
      <c r="J8862"/>
      <c r="K8862"/>
      <c r="L8862"/>
      <c r="M8862"/>
      <c r="N8862"/>
      <c r="O8862"/>
      <c r="P8862"/>
      <c r="Q8862"/>
      <c r="R8862"/>
      <c r="S8862"/>
      <c r="T8862"/>
      <c r="U8862"/>
      <c r="V8862" s="2"/>
    </row>
    <row r="8863" spans="2:22" x14ac:dyDescent="0.2">
      <c r="B8863" s="2"/>
      <c r="C8863" s="2"/>
      <c r="D8863" s="2"/>
      <c r="E8863" s="2"/>
      <c r="F8863" s="2"/>
      <c r="G8863" s="3"/>
      <c r="H8863" s="3"/>
      <c r="I8863" s="2"/>
      <c r="J8863"/>
      <c r="K8863"/>
      <c r="L8863"/>
      <c r="M8863"/>
      <c r="N8863"/>
      <c r="O8863"/>
      <c r="P8863"/>
      <c r="Q8863"/>
      <c r="R8863"/>
      <c r="S8863"/>
      <c r="T8863"/>
      <c r="U8863"/>
      <c r="V8863" s="2"/>
    </row>
    <row r="8864" spans="2:22" x14ac:dyDescent="0.2">
      <c r="B8864" s="2"/>
      <c r="C8864" s="2"/>
      <c r="D8864" s="2"/>
      <c r="E8864" s="2"/>
      <c r="F8864" s="2"/>
      <c r="G8864" s="3"/>
      <c r="H8864" s="3"/>
      <c r="I8864" s="2"/>
      <c r="J8864"/>
      <c r="K8864"/>
      <c r="L8864"/>
      <c r="M8864"/>
      <c r="N8864"/>
      <c r="O8864"/>
      <c r="P8864"/>
      <c r="Q8864"/>
      <c r="R8864"/>
      <c r="S8864"/>
      <c r="T8864"/>
      <c r="U8864"/>
      <c r="V8864" s="2"/>
    </row>
    <row r="8865" spans="2:22" x14ac:dyDescent="0.2">
      <c r="B8865" s="2"/>
      <c r="C8865" s="2"/>
      <c r="D8865" s="2"/>
      <c r="E8865" s="2"/>
      <c r="F8865" s="2"/>
      <c r="G8865" s="3"/>
      <c r="H8865" s="3"/>
      <c r="I8865" s="2"/>
      <c r="J8865"/>
      <c r="K8865"/>
      <c r="L8865"/>
      <c r="M8865"/>
      <c r="N8865"/>
      <c r="O8865"/>
      <c r="P8865"/>
      <c r="Q8865"/>
      <c r="R8865"/>
      <c r="S8865"/>
      <c r="T8865"/>
      <c r="U8865"/>
      <c r="V8865" s="2"/>
    </row>
    <row r="8866" spans="2:22" x14ac:dyDescent="0.2">
      <c r="B8866" s="2"/>
      <c r="C8866" s="2"/>
      <c r="D8866" s="2"/>
      <c r="E8866" s="2"/>
      <c r="F8866" s="2"/>
      <c r="G8866" s="3"/>
      <c r="H8866" s="3"/>
      <c r="I8866" s="2"/>
      <c r="J8866"/>
      <c r="K8866"/>
      <c r="L8866"/>
      <c r="M8866"/>
      <c r="N8866"/>
      <c r="O8866"/>
      <c r="P8866"/>
      <c r="Q8866"/>
      <c r="R8866"/>
      <c r="S8866"/>
      <c r="T8866"/>
      <c r="U8866"/>
      <c r="V8866" s="2"/>
    </row>
    <row r="8867" spans="2:22" x14ac:dyDescent="0.2">
      <c r="B8867" s="2"/>
      <c r="C8867" s="2"/>
      <c r="D8867" s="2"/>
      <c r="E8867" s="2"/>
      <c r="F8867" s="2"/>
      <c r="G8867" s="3"/>
      <c r="H8867" s="3"/>
      <c r="I8867" s="2"/>
      <c r="J8867"/>
      <c r="K8867"/>
      <c r="L8867"/>
      <c r="M8867"/>
      <c r="N8867"/>
      <c r="O8867"/>
      <c r="P8867"/>
      <c r="Q8867"/>
      <c r="R8867"/>
      <c r="S8867"/>
      <c r="T8867"/>
      <c r="U8867"/>
      <c r="V8867" s="2"/>
    </row>
    <row r="8868" spans="2:22" x14ac:dyDescent="0.2">
      <c r="B8868" s="2"/>
      <c r="C8868" s="2"/>
      <c r="D8868" s="2"/>
      <c r="E8868" s="2"/>
      <c r="F8868" s="2"/>
      <c r="G8868" s="3"/>
      <c r="H8868" s="3"/>
      <c r="I8868" s="2"/>
      <c r="J8868"/>
      <c r="K8868"/>
      <c r="L8868"/>
      <c r="M8868"/>
      <c r="N8868"/>
      <c r="O8868"/>
      <c r="P8868"/>
      <c r="Q8868"/>
      <c r="R8868"/>
      <c r="S8868"/>
      <c r="T8868"/>
      <c r="U8868"/>
      <c r="V8868" s="2"/>
    </row>
    <row r="8869" spans="2:22" x14ac:dyDescent="0.2">
      <c r="B8869" s="2"/>
      <c r="C8869" s="2"/>
      <c r="D8869" s="2"/>
      <c r="E8869" s="2"/>
      <c r="F8869" s="2"/>
      <c r="G8869" s="3"/>
      <c r="H8869" s="3"/>
      <c r="I8869" s="2"/>
      <c r="J8869"/>
      <c r="K8869"/>
      <c r="L8869"/>
      <c r="M8869"/>
      <c r="N8869"/>
      <c r="O8869"/>
      <c r="P8869"/>
      <c r="Q8869"/>
      <c r="R8869"/>
      <c r="S8869"/>
      <c r="T8869"/>
      <c r="U8869"/>
      <c r="V8869" s="2"/>
    </row>
    <row r="8870" spans="2:22" x14ac:dyDescent="0.2">
      <c r="B8870" s="2"/>
      <c r="C8870" s="2"/>
      <c r="D8870" s="2"/>
      <c r="E8870" s="2"/>
      <c r="F8870" s="2"/>
      <c r="G8870" s="3"/>
      <c r="H8870" s="3"/>
      <c r="I8870" s="2"/>
      <c r="J8870"/>
      <c r="K8870"/>
      <c r="L8870"/>
      <c r="M8870"/>
      <c r="N8870"/>
      <c r="O8870"/>
      <c r="P8870"/>
      <c r="Q8870"/>
      <c r="R8870"/>
      <c r="S8870"/>
      <c r="T8870"/>
      <c r="U8870"/>
      <c r="V8870" s="2"/>
    </row>
    <row r="8871" spans="2:22" x14ac:dyDescent="0.2">
      <c r="B8871" s="2"/>
      <c r="C8871" s="2"/>
      <c r="D8871" s="2"/>
      <c r="E8871" s="2"/>
      <c r="F8871" s="2"/>
      <c r="G8871" s="3"/>
      <c r="H8871" s="3"/>
      <c r="I8871" s="2"/>
      <c r="J8871"/>
      <c r="K8871"/>
      <c r="L8871"/>
      <c r="M8871"/>
      <c r="N8871"/>
      <c r="O8871"/>
      <c r="P8871"/>
      <c r="Q8871"/>
      <c r="R8871"/>
      <c r="S8871"/>
      <c r="T8871"/>
      <c r="U8871"/>
      <c r="V8871" s="2"/>
    </row>
    <row r="8872" spans="2:22" x14ac:dyDescent="0.2">
      <c r="B8872" s="2"/>
      <c r="C8872" s="2"/>
      <c r="D8872" s="2"/>
      <c r="E8872" s="2"/>
      <c r="F8872" s="2"/>
      <c r="G8872" s="3"/>
      <c r="H8872" s="3"/>
      <c r="I8872" s="2"/>
      <c r="J8872"/>
      <c r="K8872"/>
      <c r="L8872"/>
      <c r="M8872"/>
      <c r="N8872"/>
      <c r="O8872"/>
      <c r="P8872"/>
      <c r="Q8872"/>
      <c r="R8872"/>
      <c r="S8872"/>
      <c r="T8872"/>
      <c r="U8872"/>
      <c r="V8872" s="2"/>
    </row>
    <row r="8873" spans="2:22" x14ac:dyDescent="0.2">
      <c r="B8873" s="2"/>
      <c r="C8873" s="2"/>
      <c r="D8873" s="2"/>
      <c r="E8873" s="2"/>
      <c r="F8873" s="2"/>
      <c r="G8873" s="3"/>
      <c r="H8873" s="3"/>
      <c r="I8873" s="2"/>
      <c r="J8873"/>
      <c r="K8873"/>
      <c r="L8873"/>
      <c r="M8873"/>
      <c r="N8873"/>
      <c r="O8873"/>
      <c r="P8873"/>
      <c r="Q8873"/>
      <c r="R8873"/>
      <c r="S8873"/>
      <c r="T8873"/>
      <c r="U8873"/>
      <c r="V8873" s="2"/>
    </row>
    <row r="8874" spans="2:22" x14ac:dyDescent="0.2">
      <c r="B8874" s="2"/>
      <c r="C8874" s="2"/>
      <c r="D8874" s="2"/>
      <c r="E8874" s="2"/>
      <c r="F8874" s="2"/>
      <c r="G8874" s="3"/>
      <c r="H8874" s="3"/>
      <c r="I8874" s="2"/>
      <c r="J8874"/>
      <c r="K8874"/>
      <c r="L8874"/>
      <c r="M8874"/>
      <c r="N8874"/>
      <c r="O8874"/>
      <c r="P8874"/>
      <c r="Q8874"/>
      <c r="R8874"/>
      <c r="S8874"/>
      <c r="T8874"/>
      <c r="U8874"/>
      <c r="V8874" s="2"/>
    </row>
    <row r="8875" spans="2:22" x14ac:dyDescent="0.2">
      <c r="B8875" s="2"/>
      <c r="C8875" s="2"/>
      <c r="D8875" s="2"/>
      <c r="E8875" s="2"/>
      <c r="F8875" s="2"/>
      <c r="G8875" s="3"/>
      <c r="H8875" s="3"/>
      <c r="I8875" s="2"/>
      <c r="J8875"/>
      <c r="K8875"/>
      <c r="L8875"/>
      <c r="M8875"/>
      <c r="N8875"/>
      <c r="O8875"/>
      <c r="P8875"/>
      <c r="Q8875"/>
      <c r="R8875"/>
      <c r="S8875"/>
      <c r="T8875"/>
      <c r="U8875"/>
      <c r="V8875" s="2"/>
    </row>
    <row r="8876" spans="2:22" x14ac:dyDescent="0.2">
      <c r="B8876" s="2"/>
      <c r="C8876" s="2"/>
      <c r="D8876" s="2"/>
      <c r="E8876" s="2"/>
      <c r="F8876" s="2"/>
      <c r="G8876" s="3"/>
      <c r="H8876" s="3"/>
      <c r="I8876" s="2"/>
      <c r="J8876"/>
      <c r="K8876"/>
      <c r="L8876"/>
      <c r="M8876"/>
      <c r="N8876"/>
      <c r="O8876"/>
      <c r="P8876"/>
      <c r="Q8876"/>
      <c r="R8876"/>
      <c r="S8876"/>
      <c r="T8876"/>
      <c r="U8876"/>
      <c r="V8876" s="2"/>
    </row>
    <row r="8877" spans="2:22" x14ac:dyDescent="0.2">
      <c r="B8877" s="2"/>
      <c r="C8877" s="2"/>
      <c r="D8877" s="2"/>
      <c r="E8877" s="2"/>
      <c r="F8877" s="2"/>
      <c r="G8877" s="3"/>
      <c r="H8877" s="3"/>
      <c r="I8877" s="2"/>
      <c r="J8877"/>
      <c r="K8877"/>
      <c r="L8877"/>
      <c r="M8877"/>
      <c r="N8877"/>
      <c r="O8877"/>
      <c r="P8877"/>
      <c r="Q8877"/>
      <c r="R8877"/>
      <c r="S8877"/>
      <c r="T8877"/>
      <c r="U8877"/>
      <c r="V8877" s="2"/>
    </row>
    <row r="8878" spans="2:22" x14ac:dyDescent="0.2">
      <c r="B8878" s="2"/>
      <c r="C8878" s="2"/>
      <c r="D8878" s="2"/>
      <c r="E8878" s="2"/>
      <c r="F8878" s="2"/>
      <c r="G8878" s="3"/>
      <c r="H8878" s="3"/>
      <c r="I8878" s="2"/>
      <c r="J8878"/>
      <c r="K8878"/>
      <c r="L8878"/>
      <c r="M8878"/>
      <c r="N8878"/>
      <c r="O8878"/>
      <c r="P8878"/>
      <c r="Q8878"/>
      <c r="R8878"/>
      <c r="S8878"/>
      <c r="T8878"/>
      <c r="U8878"/>
      <c r="V8878" s="2"/>
    </row>
    <row r="8879" spans="2:22" x14ac:dyDescent="0.2">
      <c r="B8879" s="2"/>
      <c r="C8879" s="2"/>
      <c r="D8879" s="2"/>
      <c r="E8879" s="2"/>
      <c r="F8879" s="2"/>
      <c r="G8879" s="3"/>
      <c r="H8879" s="3"/>
      <c r="I8879" s="2"/>
      <c r="J8879"/>
      <c r="K8879"/>
      <c r="L8879"/>
      <c r="M8879"/>
      <c r="N8879"/>
      <c r="O8879"/>
      <c r="P8879"/>
      <c r="Q8879"/>
      <c r="R8879"/>
      <c r="S8879"/>
      <c r="T8879"/>
      <c r="U8879"/>
      <c r="V8879" s="2"/>
    </row>
    <row r="8880" spans="2:22" x14ac:dyDescent="0.2">
      <c r="B8880" s="2"/>
      <c r="C8880" s="2"/>
      <c r="D8880" s="2"/>
      <c r="E8880" s="2"/>
      <c r="F8880" s="2"/>
      <c r="G8880" s="3"/>
      <c r="H8880" s="3"/>
      <c r="I8880" s="2"/>
      <c r="J8880"/>
      <c r="K8880"/>
      <c r="L8880"/>
      <c r="M8880"/>
      <c r="N8880"/>
      <c r="O8880"/>
      <c r="P8880"/>
      <c r="Q8880"/>
      <c r="R8880"/>
      <c r="S8880"/>
      <c r="T8880"/>
      <c r="U8880"/>
      <c r="V8880" s="2"/>
    </row>
    <row r="8881" spans="2:22" x14ac:dyDescent="0.2">
      <c r="B8881" s="2"/>
      <c r="C8881" s="2"/>
      <c r="D8881" s="2"/>
      <c r="E8881" s="2"/>
      <c r="F8881" s="2"/>
      <c r="G8881" s="3"/>
      <c r="H8881" s="3"/>
      <c r="I8881" s="2"/>
      <c r="J8881"/>
      <c r="K8881"/>
      <c r="L8881"/>
      <c r="M8881"/>
      <c r="N8881"/>
      <c r="O8881"/>
      <c r="P8881"/>
      <c r="Q8881"/>
      <c r="R8881"/>
      <c r="S8881"/>
      <c r="T8881"/>
      <c r="U8881"/>
      <c r="V8881" s="2"/>
    </row>
    <row r="8882" spans="2:22" x14ac:dyDescent="0.2">
      <c r="B8882" s="2"/>
      <c r="C8882" s="2"/>
      <c r="D8882" s="2"/>
      <c r="E8882" s="2"/>
      <c r="F8882" s="2"/>
      <c r="G8882" s="3"/>
      <c r="H8882" s="3"/>
      <c r="I8882" s="2"/>
      <c r="J8882"/>
      <c r="K8882"/>
      <c r="L8882"/>
      <c r="M8882"/>
      <c r="N8882"/>
      <c r="O8882"/>
      <c r="P8882"/>
      <c r="Q8882"/>
      <c r="R8882"/>
      <c r="S8882"/>
      <c r="T8882"/>
      <c r="U8882"/>
      <c r="V8882" s="2"/>
    </row>
    <row r="8883" spans="2:22" x14ac:dyDescent="0.2">
      <c r="B8883" s="2"/>
      <c r="C8883" s="2"/>
      <c r="D8883" s="2"/>
      <c r="E8883" s="2"/>
      <c r="F8883" s="2"/>
      <c r="G8883" s="3"/>
      <c r="H8883" s="3"/>
      <c r="I8883" s="2"/>
      <c r="J8883"/>
      <c r="K8883"/>
      <c r="L8883"/>
      <c r="M8883"/>
      <c r="N8883"/>
      <c r="O8883"/>
      <c r="P8883"/>
      <c r="Q8883"/>
      <c r="R8883"/>
      <c r="S8883"/>
      <c r="T8883"/>
      <c r="U8883"/>
      <c r="V8883" s="2"/>
    </row>
    <row r="8884" spans="2:22" x14ac:dyDescent="0.2">
      <c r="B8884" s="2"/>
      <c r="C8884" s="2"/>
      <c r="D8884" s="2"/>
      <c r="E8884" s="2"/>
      <c r="F8884" s="2"/>
      <c r="G8884" s="3"/>
      <c r="H8884" s="3"/>
      <c r="I8884" s="2"/>
      <c r="J8884"/>
      <c r="K8884"/>
      <c r="L8884"/>
      <c r="M8884"/>
      <c r="N8884"/>
      <c r="O8884"/>
      <c r="P8884"/>
      <c r="Q8884"/>
      <c r="R8884"/>
      <c r="S8884"/>
      <c r="T8884"/>
      <c r="U8884"/>
      <c r="V8884" s="2"/>
    </row>
    <row r="8885" spans="2:22" x14ac:dyDescent="0.2">
      <c r="B8885" s="2"/>
      <c r="C8885" s="2"/>
      <c r="D8885" s="2"/>
      <c r="E8885" s="2"/>
      <c r="F8885" s="2"/>
      <c r="G8885" s="3"/>
      <c r="H8885" s="3"/>
      <c r="I8885" s="2"/>
      <c r="J8885"/>
      <c r="K8885"/>
      <c r="L8885"/>
      <c r="M8885"/>
      <c r="N8885"/>
      <c r="O8885"/>
      <c r="P8885"/>
      <c r="Q8885"/>
      <c r="R8885"/>
      <c r="S8885"/>
      <c r="T8885"/>
      <c r="U8885"/>
      <c r="V8885" s="2"/>
    </row>
    <row r="8886" spans="2:22" x14ac:dyDescent="0.2">
      <c r="B8886" s="2"/>
      <c r="C8886" s="2"/>
      <c r="D8886" s="2"/>
      <c r="E8886" s="2"/>
      <c r="F8886" s="2"/>
      <c r="G8886" s="3"/>
      <c r="H8886" s="3"/>
      <c r="I8886" s="2"/>
      <c r="J8886"/>
      <c r="K8886"/>
      <c r="L8886"/>
      <c r="M8886"/>
      <c r="N8886"/>
      <c r="O8886"/>
      <c r="P8886"/>
      <c r="Q8886"/>
      <c r="R8886"/>
      <c r="S8886"/>
      <c r="T8886"/>
      <c r="U8886"/>
      <c r="V8886" s="2"/>
    </row>
    <row r="8887" spans="2:22" x14ac:dyDescent="0.2">
      <c r="B8887" s="2"/>
      <c r="C8887" s="2"/>
      <c r="D8887" s="2"/>
      <c r="E8887" s="2"/>
      <c r="F8887" s="2"/>
      <c r="G8887" s="3"/>
      <c r="H8887" s="3"/>
      <c r="I8887" s="2"/>
      <c r="J8887"/>
      <c r="K8887"/>
      <c r="L8887"/>
      <c r="M8887"/>
      <c r="N8887"/>
      <c r="O8887"/>
      <c r="P8887"/>
      <c r="Q8887"/>
      <c r="R8887"/>
      <c r="S8887"/>
      <c r="T8887"/>
      <c r="U8887"/>
      <c r="V8887" s="2"/>
    </row>
    <row r="8888" spans="2:22" x14ac:dyDescent="0.2">
      <c r="B8888" s="2"/>
      <c r="C8888" s="2"/>
      <c r="D8888" s="2"/>
      <c r="E8888" s="2"/>
      <c r="F8888" s="2"/>
      <c r="G8888" s="3"/>
      <c r="H8888" s="3"/>
      <c r="I8888" s="2"/>
      <c r="J8888"/>
      <c r="K8888"/>
      <c r="L8888"/>
      <c r="M8888"/>
      <c r="N8888"/>
      <c r="O8888"/>
      <c r="P8888"/>
      <c r="Q8888"/>
      <c r="R8888"/>
      <c r="S8888"/>
      <c r="T8888"/>
      <c r="U8888"/>
      <c r="V8888" s="2"/>
    </row>
    <row r="8889" spans="2:22" x14ac:dyDescent="0.2">
      <c r="B8889" s="2"/>
      <c r="C8889" s="2"/>
      <c r="D8889" s="2"/>
      <c r="E8889" s="2"/>
      <c r="F8889" s="2"/>
      <c r="G8889" s="3"/>
      <c r="H8889" s="3"/>
      <c r="I8889" s="2"/>
      <c r="J8889"/>
      <c r="K8889"/>
      <c r="L8889"/>
      <c r="M8889"/>
      <c r="N8889"/>
      <c r="O8889"/>
      <c r="P8889"/>
      <c r="Q8889"/>
      <c r="R8889"/>
      <c r="S8889"/>
      <c r="T8889"/>
      <c r="U8889"/>
      <c r="V8889" s="2"/>
    </row>
    <row r="8890" spans="2:22" x14ac:dyDescent="0.2">
      <c r="B8890" s="2"/>
      <c r="C8890" s="2"/>
      <c r="D8890" s="2"/>
      <c r="E8890" s="2"/>
      <c r="F8890" s="2"/>
      <c r="G8890" s="3"/>
      <c r="H8890" s="3"/>
      <c r="I8890" s="2"/>
      <c r="J8890"/>
      <c r="K8890"/>
      <c r="L8890"/>
      <c r="M8890"/>
      <c r="N8890"/>
      <c r="O8890"/>
      <c r="P8890"/>
      <c r="Q8890"/>
      <c r="R8890"/>
      <c r="S8890"/>
      <c r="T8890"/>
      <c r="U8890"/>
      <c r="V8890" s="2"/>
    </row>
    <row r="8891" spans="2:22" x14ac:dyDescent="0.2">
      <c r="B8891" s="2"/>
      <c r="C8891" s="2"/>
      <c r="D8891" s="2"/>
      <c r="E8891" s="2"/>
      <c r="F8891" s="2"/>
      <c r="G8891" s="3"/>
      <c r="H8891" s="3"/>
      <c r="I8891" s="2"/>
      <c r="J8891"/>
      <c r="K8891"/>
      <c r="L8891"/>
      <c r="M8891"/>
      <c r="N8891"/>
      <c r="O8891"/>
      <c r="P8891"/>
      <c r="Q8891"/>
      <c r="R8891"/>
      <c r="S8891"/>
      <c r="T8891"/>
      <c r="U8891"/>
      <c r="V8891" s="2"/>
    </row>
    <row r="8892" spans="2:22" x14ac:dyDescent="0.2">
      <c r="B8892" s="2"/>
      <c r="C8892" s="2"/>
      <c r="D8892" s="2"/>
      <c r="E8892" s="2"/>
      <c r="F8892" s="2"/>
      <c r="G8892" s="3"/>
      <c r="H8892" s="3"/>
      <c r="I8892" s="2"/>
      <c r="J8892"/>
      <c r="K8892"/>
      <c r="L8892"/>
      <c r="M8892"/>
      <c r="N8892"/>
      <c r="O8892"/>
      <c r="P8892"/>
      <c r="Q8892"/>
      <c r="R8892"/>
      <c r="S8892"/>
      <c r="T8892"/>
      <c r="U8892"/>
      <c r="V8892" s="2"/>
    </row>
    <row r="8893" spans="2:22" x14ac:dyDescent="0.2">
      <c r="B8893" s="2"/>
      <c r="C8893" s="2"/>
      <c r="D8893" s="2"/>
      <c r="E8893" s="2"/>
      <c r="F8893" s="2"/>
      <c r="G8893" s="3"/>
      <c r="H8893" s="3"/>
      <c r="I8893" s="2"/>
      <c r="J8893"/>
      <c r="K8893"/>
      <c r="L8893"/>
      <c r="M8893"/>
      <c r="N8893"/>
      <c r="O8893"/>
      <c r="P8893"/>
      <c r="Q8893"/>
      <c r="R8893"/>
      <c r="S8893"/>
      <c r="T8893"/>
      <c r="U8893"/>
      <c r="V8893" s="2"/>
    </row>
    <row r="8894" spans="2:22" x14ac:dyDescent="0.2">
      <c r="B8894" s="2"/>
      <c r="C8894" s="2"/>
      <c r="D8894" s="2"/>
      <c r="E8894" s="2"/>
      <c r="F8894" s="2"/>
      <c r="G8894" s="3"/>
      <c r="H8894" s="3"/>
      <c r="I8894" s="2"/>
      <c r="J8894"/>
      <c r="K8894"/>
      <c r="L8894"/>
      <c r="M8894"/>
      <c r="N8894"/>
      <c r="O8894"/>
      <c r="P8894"/>
      <c r="Q8894"/>
      <c r="R8894"/>
      <c r="S8894"/>
      <c r="T8894"/>
      <c r="U8894"/>
      <c r="V8894" s="2"/>
    </row>
    <row r="8895" spans="2:22" x14ac:dyDescent="0.2">
      <c r="B8895" s="2"/>
      <c r="C8895" s="2"/>
      <c r="D8895" s="2"/>
      <c r="E8895" s="2"/>
      <c r="F8895" s="2"/>
      <c r="G8895" s="3"/>
      <c r="H8895" s="3"/>
      <c r="I8895" s="2"/>
      <c r="J8895"/>
      <c r="K8895"/>
      <c r="L8895"/>
      <c r="M8895"/>
      <c r="N8895"/>
      <c r="O8895"/>
      <c r="P8895"/>
      <c r="Q8895"/>
      <c r="R8895"/>
      <c r="S8895"/>
      <c r="T8895"/>
      <c r="U8895"/>
      <c r="V8895" s="2"/>
    </row>
    <row r="8896" spans="2:22" x14ac:dyDescent="0.2">
      <c r="B8896" s="2"/>
      <c r="C8896" s="2"/>
      <c r="D8896" s="2"/>
      <c r="E8896" s="2"/>
      <c r="F8896" s="2"/>
      <c r="G8896" s="3"/>
      <c r="H8896" s="3"/>
      <c r="I8896" s="2"/>
      <c r="J8896"/>
      <c r="K8896"/>
      <c r="L8896"/>
      <c r="M8896"/>
      <c r="N8896"/>
      <c r="O8896"/>
      <c r="P8896"/>
      <c r="Q8896"/>
      <c r="R8896"/>
      <c r="S8896"/>
      <c r="T8896"/>
      <c r="U8896"/>
      <c r="V8896" s="2"/>
    </row>
    <row r="8897" spans="2:22" x14ac:dyDescent="0.2">
      <c r="B8897" s="2"/>
      <c r="C8897" s="2"/>
      <c r="D8897" s="2"/>
      <c r="E8897" s="2"/>
      <c r="F8897" s="2"/>
      <c r="G8897" s="3"/>
      <c r="H8897" s="3"/>
      <c r="I8897" s="2"/>
      <c r="J8897"/>
      <c r="K8897"/>
      <c r="L8897"/>
      <c r="M8897"/>
      <c r="N8897"/>
      <c r="O8897"/>
      <c r="P8897"/>
      <c r="Q8897"/>
      <c r="R8897"/>
      <c r="S8897"/>
      <c r="T8897"/>
      <c r="U8897"/>
      <c r="V8897" s="2"/>
    </row>
    <row r="8898" spans="2:22" x14ac:dyDescent="0.2">
      <c r="B8898" s="2"/>
      <c r="C8898" s="2"/>
      <c r="D8898" s="2"/>
      <c r="E8898" s="2"/>
      <c r="F8898" s="2"/>
      <c r="G8898" s="3"/>
      <c r="H8898" s="3"/>
      <c r="I8898" s="2"/>
      <c r="J8898"/>
      <c r="K8898"/>
      <c r="L8898"/>
      <c r="M8898"/>
      <c r="N8898"/>
      <c r="O8898"/>
      <c r="P8898"/>
      <c r="Q8898"/>
      <c r="R8898"/>
      <c r="S8898"/>
      <c r="T8898"/>
      <c r="U8898"/>
      <c r="V8898" s="2"/>
    </row>
    <row r="8899" spans="2:22" x14ac:dyDescent="0.2">
      <c r="B8899" s="2"/>
      <c r="C8899" s="2"/>
      <c r="D8899" s="2"/>
      <c r="E8899" s="2"/>
      <c r="F8899" s="2"/>
      <c r="G8899" s="3"/>
      <c r="H8899" s="3"/>
      <c r="I8899" s="2"/>
      <c r="J8899"/>
      <c r="K8899"/>
      <c r="L8899"/>
      <c r="M8899"/>
      <c r="N8899"/>
      <c r="O8899"/>
      <c r="P8899"/>
      <c r="Q8899"/>
      <c r="R8899"/>
      <c r="S8899"/>
      <c r="T8899"/>
      <c r="U8899"/>
      <c r="V8899" s="2"/>
    </row>
    <row r="8900" spans="2:22" x14ac:dyDescent="0.2">
      <c r="B8900" s="2"/>
      <c r="C8900" s="2"/>
      <c r="D8900" s="2"/>
      <c r="E8900" s="2"/>
      <c r="F8900" s="2"/>
      <c r="G8900" s="3"/>
      <c r="H8900" s="3"/>
      <c r="I8900" s="2"/>
      <c r="J8900"/>
      <c r="K8900"/>
      <c r="L8900"/>
      <c r="M8900"/>
      <c r="N8900"/>
      <c r="O8900"/>
      <c r="P8900"/>
      <c r="Q8900"/>
      <c r="R8900"/>
      <c r="S8900"/>
      <c r="T8900"/>
      <c r="U8900"/>
      <c r="V8900" s="2"/>
    </row>
    <row r="8901" spans="2:22" x14ac:dyDescent="0.2">
      <c r="B8901" s="2"/>
      <c r="C8901" s="2"/>
      <c r="D8901" s="2"/>
      <c r="E8901" s="2"/>
      <c r="F8901" s="2"/>
      <c r="G8901" s="3"/>
      <c r="H8901" s="3"/>
      <c r="I8901" s="2"/>
      <c r="J8901"/>
      <c r="K8901"/>
      <c r="L8901"/>
      <c r="M8901"/>
      <c r="N8901"/>
      <c r="O8901"/>
      <c r="P8901"/>
      <c r="Q8901"/>
      <c r="R8901"/>
      <c r="S8901"/>
      <c r="T8901"/>
      <c r="U8901"/>
      <c r="V8901" s="2"/>
    </row>
    <row r="8902" spans="2:22" x14ac:dyDescent="0.2">
      <c r="B8902" s="2"/>
      <c r="C8902" s="2"/>
      <c r="D8902" s="2"/>
      <c r="E8902" s="2"/>
      <c r="F8902" s="2"/>
      <c r="G8902" s="3"/>
      <c r="H8902" s="3"/>
      <c r="I8902" s="2"/>
      <c r="J8902"/>
      <c r="K8902"/>
      <c r="L8902"/>
      <c r="M8902"/>
      <c r="N8902"/>
      <c r="O8902"/>
      <c r="P8902"/>
      <c r="Q8902"/>
      <c r="R8902"/>
      <c r="S8902"/>
      <c r="T8902"/>
      <c r="U8902"/>
      <c r="V8902" s="2"/>
    </row>
    <row r="8903" spans="2:22" x14ac:dyDescent="0.2">
      <c r="B8903" s="2"/>
      <c r="C8903" s="2"/>
      <c r="D8903" s="2"/>
      <c r="E8903" s="2"/>
      <c r="F8903" s="2"/>
      <c r="G8903" s="3"/>
      <c r="H8903" s="3"/>
      <c r="I8903" s="2"/>
      <c r="J8903"/>
      <c r="K8903"/>
      <c r="L8903"/>
      <c r="M8903"/>
      <c r="N8903"/>
      <c r="O8903"/>
      <c r="P8903"/>
      <c r="Q8903"/>
      <c r="R8903"/>
      <c r="S8903"/>
      <c r="T8903"/>
      <c r="U8903"/>
      <c r="V8903" s="2"/>
    </row>
    <row r="8904" spans="2:22" x14ac:dyDescent="0.2">
      <c r="B8904" s="2"/>
      <c r="C8904" s="2"/>
      <c r="D8904" s="2"/>
      <c r="E8904" s="2"/>
      <c r="F8904" s="2"/>
      <c r="G8904" s="3"/>
      <c r="H8904" s="3"/>
      <c r="I8904" s="2"/>
      <c r="J8904"/>
      <c r="K8904"/>
      <c r="L8904"/>
      <c r="M8904"/>
      <c r="N8904"/>
      <c r="O8904"/>
      <c r="P8904"/>
      <c r="Q8904"/>
      <c r="R8904"/>
      <c r="S8904"/>
      <c r="T8904"/>
      <c r="U8904"/>
      <c r="V8904" s="2"/>
    </row>
    <row r="8905" spans="2:22" x14ac:dyDescent="0.2">
      <c r="B8905" s="2"/>
      <c r="C8905" s="2"/>
      <c r="D8905" s="2"/>
      <c r="E8905" s="2"/>
      <c r="F8905" s="2"/>
      <c r="G8905" s="3"/>
      <c r="H8905" s="3"/>
      <c r="I8905" s="2"/>
      <c r="J8905"/>
      <c r="K8905"/>
      <c r="L8905"/>
      <c r="M8905"/>
      <c r="N8905"/>
      <c r="O8905"/>
      <c r="P8905"/>
      <c r="Q8905"/>
      <c r="R8905"/>
      <c r="S8905"/>
      <c r="T8905"/>
      <c r="U8905"/>
      <c r="V8905" s="2"/>
    </row>
    <row r="8906" spans="2:22" x14ac:dyDescent="0.2">
      <c r="B8906" s="2"/>
      <c r="C8906" s="2"/>
      <c r="D8906" s="2"/>
      <c r="E8906" s="2"/>
      <c r="F8906" s="2"/>
      <c r="G8906" s="3"/>
      <c r="H8906" s="3"/>
      <c r="I8906" s="2"/>
      <c r="J8906"/>
      <c r="K8906"/>
      <c r="L8906"/>
      <c r="M8906"/>
      <c r="N8906"/>
      <c r="O8906"/>
      <c r="P8906"/>
      <c r="Q8906"/>
      <c r="R8906"/>
      <c r="S8906"/>
      <c r="T8906"/>
      <c r="U8906"/>
      <c r="V8906" s="2"/>
    </row>
    <row r="8907" spans="2:22" x14ac:dyDescent="0.2">
      <c r="B8907" s="2"/>
      <c r="C8907" s="2"/>
      <c r="D8907" s="2"/>
      <c r="E8907" s="2"/>
      <c r="F8907" s="2"/>
      <c r="G8907" s="3"/>
      <c r="H8907" s="3"/>
      <c r="I8907" s="2"/>
      <c r="J8907"/>
      <c r="K8907"/>
      <c r="L8907"/>
      <c r="M8907"/>
      <c r="N8907"/>
      <c r="O8907"/>
      <c r="P8907"/>
      <c r="Q8907"/>
      <c r="R8907"/>
      <c r="S8907"/>
      <c r="T8907"/>
      <c r="U8907"/>
      <c r="V8907" s="2"/>
    </row>
    <row r="8908" spans="2:22" x14ac:dyDescent="0.2">
      <c r="B8908" s="2"/>
      <c r="C8908" s="2"/>
      <c r="D8908" s="2"/>
      <c r="E8908" s="2"/>
      <c r="F8908" s="2"/>
      <c r="G8908" s="3"/>
      <c r="H8908" s="3"/>
      <c r="I8908" s="2"/>
      <c r="J8908"/>
      <c r="K8908"/>
      <c r="L8908"/>
      <c r="M8908"/>
      <c r="N8908"/>
      <c r="O8908"/>
      <c r="P8908"/>
      <c r="Q8908"/>
      <c r="R8908"/>
      <c r="S8908"/>
      <c r="T8908"/>
      <c r="U8908"/>
      <c r="V8908" s="2"/>
    </row>
    <row r="8909" spans="2:22" x14ac:dyDescent="0.2">
      <c r="B8909" s="2"/>
      <c r="C8909" s="2"/>
      <c r="D8909" s="2"/>
      <c r="E8909" s="2"/>
      <c r="F8909" s="2"/>
      <c r="G8909" s="3"/>
      <c r="H8909" s="3"/>
      <c r="I8909" s="2"/>
      <c r="J8909"/>
      <c r="K8909"/>
      <c r="L8909"/>
      <c r="M8909"/>
      <c r="N8909"/>
      <c r="O8909"/>
      <c r="P8909"/>
      <c r="Q8909"/>
      <c r="R8909"/>
      <c r="S8909"/>
      <c r="T8909"/>
      <c r="U8909"/>
      <c r="V8909" s="2"/>
    </row>
    <row r="8910" spans="2:22" x14ac:dyDescent="0.2">
      <c r="B8910" s="2"/>
      <c r="C8910" s="2"/>
      <c r="D8910" s="2"/>
      <c r="E8910" s="2"/>
      <c r="F8910" s="2"/>
      <c r="G8910" s="3"/>
      <c r="H8910" s="3"/>
      <c r="I8910" s="2"/>
      <c r="J8910"/>
      <c r="K8910"/>
      <c r="L8910"/>
      <c r="M8910"/>
      <c r="N8910"/>
      <c r="O8910"/>
      <c r="P8910"/>
      <c r="Q8910"/>
      <c r="R8910"/>
      <c r="S8910"/>
      <c r="T8910"/>
      <c r="U8910"/>
      <c r="V8910" s="2"/>
    </row>
    <row r="8911" spans="2:22" x14ac:dyDescent="0.2">
      <c r="B8911" s="2"/>
      <c r="C8911" s="2"/>
      <c r="D8911" s="2"/>
      <c r="E8911" s="2"/>
      <c r="F8911" s="2"/>
      <c r="G8911" s="3"/>
      <c r="H8911" s="3"/>
      <c r="I8911" s="2"/>
      <c r="J8911"/>
      <c r="K8911"/>
      <c r="L8911"/>
      <c r="M8911"/>
      <c r="N8911"/>
      <c r="O8911"/>
      <c r="P8911"/>
      <c r="Q8911"/>
      <c r="R8911"/>
      <c r="S8911"/>
      <c r="T8911"/>
      <c r="U8911"/>
      <c r="V8911" s="2"/>
    </row>
    <row r="8912" spans="2:22" x14ac:dyDescent="0.2">
      <c r="B8912" s="2"/>
      <c r="C8912" s="2"/>
      <c r="D8912" s="2"/>
      <c r="E8912" s="2"/>
      <c r="F8912" s="2"/>
      <c r="G8912" s="3"/>
      <c r="H8912" s="3"/>
      <c r="I8912" s="2"/>
      <c r="J8912"/>
      <c r="K8912"/>
      <c r="L8912"/>
      <c r="M8912"/>
      <c r="N8912"/>
      <c r="O8912"/>
      <c r="P8912"/>
      <c r="Q8912"/>
      <c r="R8912"/>
      <c r="S8912"/>
      <c r="T8912"/>
      <c r="U8912"/>
      <c r="V8912" s="2"/>
    </row>
    <row r="8913" spans="2:22" x14ac:dyDescent="0.2">
      <c r="B8913" s="2"/>
      <c r="C8913" s="2"/>
      <c r="D8913" s="2"/>
      <c r="E8913" s="2"/>
      <c r="F8913" s="2"/>
      <c r="G8913" s="3"/>
      <c r="H8913" s="3"/>
      <c r="I8913" s="2"/>
      <c r="J8913"/>
      <c r="K8913"/>
      <c r="L8913"/>
      <c r="M8913"/>
      <c r="N8913"/>
      <c r="O8913"/>
      <c r="P8913"/>
      <c r="Q8913"/>
      <c r="R8913"/>
      <c r="S8913"/>
      <c r="T8913"/>
      <c r="U8913"/>
      <c r="V8913" s="2"/>
    </row>
    <row r="8914" spans="2:22" x14ac:dyDescent="0.2">
      <c r="B8914" s="2"/>
      <c r="C8914" s="2"/>
      <c r="D8914" s="2"/>
      <c r="E8914" s="2"/>
      <c r="F8914" s="2"/>
      <c r="G8914" s="3"/>
      <c r="H8914" s="3"/>
      <c r="I8914" s="2"/>
      <c r="J8914"/>
      <c r="K8914"/>
      <c r="L8914"/>
      <c r="M8914"/>
      <c r="N8914"/>
      <c r="O8914"/>
      <c r="P8914"/>
      <c r="Q8914"/>
      <c r="R8914"/>
      <c r="S8914"/>
      <c r="T8914"/>
      <c r="U8914"/>
      <c r="V8914" s="2"/>
    </row>
    <row r="8915" spans="2:22" x14ac:dyDescent="0.2">
      <c r="B8915" s="2"/>
      <c r="C8915" s="2"/>
      <c r="D8915" s="2"/>
      <c r="E8915" s="2"/>
      <c r="F8915" s="2"/>
      <c r="G8915" s="3"/>
      <c r="H8915" s="3"/>
      <c r="I8915" s="2"/>
      <c r="J8915"/>
      <c r="K8915"/>
      <c r="L8915"/>
      <c r="M8915"/>
      <c r="N8915"/>
      <c r="O8915"/>
      <c r="P8915"/>
      <c r="Q8915"/>
      <c r="R8915"/>
      <c r="S8915"/>
      <c r="T8915"/>
      <c r="U8915"/>
      <c r="V8915" s="2"/>
    </row>
    <row r="8916" spans="2:22" x14ac:dyDescent="0.2">
      <c r="B8916" s="2"/>
      <c r="C8916" s="2"/>
      <c r="D8916" s="2"/>
      <c r="E8916" s="2"/>
      <c r="F8916" s="2"/>
      <c r="G8916" s="3"/>
      <c r="H8916" s="3"/>
      <c r="I8916" s="2"/>
      <c r="J8916"/>
      <c r="K8916"/>
      <c r="L8916"/>
      <c r="M8916"/>
      <c r="N8916"/>
      <c r="O8916"/>
      <c r="P8916"/>
      <c r="Q8916"/>
      <c r="R8916"/>
      <c r="S8916"/>
      <c r="T8916"/>
      <c r="U8916"/>
      <c r="V8916" s="2"/>
    </row>
    <row r="8917" spans="2:22" x14ac:dyDescent="0.2">
      <c r="B8917" s="2"/>
      <c r="C8917" s="2"/>
      <c r="D8917" s="2"/>
      <c r="E8917" s="2"/>
      <c r="F8917" s="2"/>
      <c r="G8917" s="3"/>
      <c r="H8917" s="3"/>
      <c r="I8917" s="2"/>
      <c r="J8917"/>
      <c r="K8917"/>
      <c r="L8917"/>
      <c r="M8917"/>
      <c r="N8917"/>
      <c r="O8917"/>
      <c r="P8917"/>
      <c r="Q8917"/>
      <c r="R8917"/>
      <c r="S8917"/>
      <c r="T8917"/>
      <c r="U8917"/>
      <c r="V8917" s="2"/>
    </row>
    <row r="8918" spans="2:22" x14ac:dyDescent="0.2">
      <c r="B8918" s="2"/>
      <c r="C8918" s="2"/>
      <c r="D8918" s="2"/>
      <c r="E8918" s="2"/>
      <c r="F8918" s="2"/>
      <c r="G8918" s="3"/>
      <c r="H8918" s="3"/>
      <c r="I8918" s="2"/>
      <c r="J8918"/>
      <c r="K8918"/>
      <c r="L8918"/>
      <c r="M8918"/>
      <c r="N8918"/>
      <c r="O8918"/>
      <c r="P8918"/>
      <c r="Q8918"/>
      <c r="R8918"/>
      <c r="S8918"/>
      <c r="T8918"/>
      <c r="U8918"/>
      <c r="V8918" s="2"/>
    </row>
    <row r="8919" spans="2:22" x14ac:dyDescent="0.2">
      <c r="B8919" s="2"/>
      <c r="C8919" s="2"/>
      <c r="D8919" s="2"/>
      <c r="E8919" s="2"/>
      <c r="F8919" s="2"/>
      <c r="G8919" s="3"/>
      <c r="H8919" s="3"/>
      <c r="I8919" s="2"/>
      <c r="J8919"/>
      <c r="K8919"/>
      <c r="L8919"/>
      <c r="M8919"/>
      <c r="N8919"/>
      <c r="O8919"/>
      <c r="P8919"/>
      <c r="Q8919"/>
      <c r="R8919"/>
      <c r="S8919"/>
      <c r="T8919"/>
      <c r="U8919"/>
      <c r="V8919" s="2"/>
    </row>
    <row r="8920" spans="2:22" x14ac:dyDescent="0.2">
      <c r="B8920" s="2"/>
      <c r="C8920" s="2"/>
      <c r="D8920" s="2"/>
      <c r="E8920" s="2"/>
      <c r="F8920" s="2"/>
      <c r="G8920" s="3"/>
      <c r="H8920" s="3"/>
      <c r="I8920" s="2"/>
      <c r="J8920"/>
      <c r="K8920"/>
      <c r="L8920"/>
      <c r="M8920"/>
      <c r="N8920"/>
      <c r="O8920"/>
      <c r="P8920"/>
      <c r="Q8920"/>
      <c r="R8920"/>
      <c r="S8920"/>
      <c r="T8920"/>
      <c r="U8920"/>
      <c r="V8920" s="2"/>
    </row>
    <row r="8921" spans="2:22" x14ac:dyDescent="0.2">
      <c r="B8921" s="2"/>
      <c r="C8921" s="2"/>
      <c r="D8921" s="2"/>
      <c r="E8921" s="2"/>
      <c r="F8921" s="2"/>
      <c r="G8921" s="3"/>
      <c r="H8921" s="3"/>
      <c r="I8921" s="2"/>
      <c r="J8921"/>
      <c r="K8921"/>
      <c r="L8921"/>
      <c r="M8921"/>
      <c r="N8921"/>
      <c r="O8921"/>
      <c r="P8921"/>
      <c r="Q8921"/>
      <c r="R8921"/>
      <c r="S8921"/>
      <c r="T8921"/>
      <c r="U8921"/>
      <c r="V8921" s="2"/>
    </row>
    <row r="8922" spans="2:22" x14ac:dyDescent="0.2">
      <c r="B8922" s="2"/>
      <c r="C8922" s="2"/>
      <c r="D8922" s="2"/>
      <c r="E8922" s="2"/>
      <c r="F8922" s="2"/>
      <c r="G8922" s="3"/>
      <c r="H8922" s="3"/>
      <c r="I8922" s="2"/>
      <c r="J8922"/>
      <c r="K8922"/>
      <c r="L8922"/>
      <c r="M8922"/>
      <c r="N8922"/>
      <c r="O8922"/>
      <c r="P8922"/>
      <c r="Q8922"/>
      <c r="R8922"/>
      <c r="S8922"/>
      <c r="T8922"/>
      <c r="U8922"/>
      <c r="V8922" s="2"/>
    </row>
    <row r="8923" spans="2:22" x14ac:dyDescent="0.2">
      <c r="B8923" s="2"/>
      <c r="C8923" s="2"/>
      <c r="D8923" s="2"/>
      <c r="E8923" s="2"/>
      <c r="F8923" s="2"/>
      <c r="G8923" s="3"/>
      <c r="H8923" s="3"/>
      <c r="I8923" s="2"/>
      <c r="J8923"/>
      <c r="K8923"/>
      <c r="L8923"/>
      <c r="M8923"/>
      <c r="N8923"/>
      <c r="O8923"/>
      <c r="P8923"/>
      <c r="Q8923"/>
      <c r="R8923"/>
      <c r="S8923"/>
      <c r="T8923"/>
      <c r="U8923"/>
      <c r="V8923" s="2"/>
    </row>
    <row r="8924" spans="2:22" x14ac:dyDescent="0.2">
      <c r="B8924" s="2"/>
      <c r="C8924" s="2"/>
      <c r="D8924" s="2"/>
      <c r="E8924" s="2"/>
      <c r="F8924" s="2"/>
      <c r="G8924" s="3"/>
      <c r="H8924" s="3"/>
      <c r="I8924" s="2"/>
      <c r="J8924"/>
      <c r="K8924"/>
      <c r="L8924"/>
      <c r="M8924"/>
      <c r="N8924"/>
      <c r="O8924"/>
      <c r="P8924"/>
      <c r="Q8924"/>
      <c r="R8924"/>
      <c r="S8924"/>
      <c r="T8924"/>
      <c r="U8924"/>
      <c r="V8924" s="2"/>
    </row>
    <row r="8925" spans="2:22" x14ac:dyDescent="0.2">
      <c r="B8925" s="2"/>
      <c r="C8925" s="2"/>
      <c r="D8925" s="2"/>
      <c r="E8925" s="2"/>
      <c r="F8925" s="2"/>
      <c r="G8925" s="3"/>
      <c r="H8925" s="3"/>
      <c r="I8925" s="2"/>
      <c r="J8925"/>
      <c r="K8925"/>
      <c r="L8925"/>
      <c r="M8925"/>
      <c r="N8925"/>
      <c r="O8925"/>
      <c r="P8925"/>
      <c r="Q8925"/>
      <c r="R8925"/>
      <c r="S8925"/>
      <c r="T8925"/>
      <c r="U8925"/>
      <c r="V8925" s="2"/>
    </row>
    <row r="8926" spans="2:22" x14ac:dyDescent="0.2">
      <c r="B8926" s="2"/>
      <c r="C8926" s="2"/>
      <c r="D8926" s="2"/>
      <c r="E8926" s="2"/>
      <c r="F8926" s="2"/>
      <c r="G8926" s="3"/>
      <c r="H8926" s="3"/>
      <c r="I8926" s="2"/>
      <c r="J8926"/>
      <c r="K8926"/>
      <c r="L8926"/>
      <c r="M8926"/>
      <c r="N8926"/>
      <c r="O8926"/>
      <c r="P8926"/>
      <c r="Q8926"/>
      <c r="R8926"/>
      <c r="S8926"/>
      <c r="T8926"/>
      <c r="U8926"/>
      <c r="V8926" s="2"/>
    </row>
    <row r="8927" spans="2:22" x14ac:dyDescent="0.2">
      <c r="B8927" s="2"/>
      <c r="C8927" s="2"/>
      <c r="D8927" s="2"/>
      <c r="E8927" s="2"/>
      <c r="F8927" s="2"/>
      <c r="G8927" s="3"/>
      <c r="H8927" s="3"/>
      <c r="I8927" s="2"/>
      <c r="J8927"/>
      <c r="K8927"/>
      <c r="L8927"/>
      <c r="M8927"/>
      <c r="N8927"/>
      <c r="O8927"/>
      <c r="P8927"/>
      <c r="Q8927"/>
      <c r="R8927"/>
      <c r="S8927"/>
      <c r="T8927"/>
      <c r="U8927"/>
      <c r="V8927" s="2"/>
    </row>
    <row r="8928" spans="2:22" x14ac:dyDescent="0.2">
      <c r="B8928" s="2"/>
      <c r="C8928" s="2"/>
      <c r="D8928" s="2"/>
      <c r="E8928" s="2"/>
      <c r="F8928" s="2"/>
      <c r="G8928" s="3"/>
      <c r="H8928" s="3"/>
      <c r="I8928" s="2"/>
      <c r="J8928"/>
      <c r="K8928"/>
      <c r="L8928"/>
      <c r="M8928"/>
      <c r="N8928"/>
      <c r="O8928"/>
      <c r="P8928"/>
      <c r="Q8928"/>
      <c r="R8928"/>
      <c r="S8928"/>
      <c r="T8928"/>
      <c r="U8928"/>
      <c r="V8928" s="2"/>
    </row>
    <row r="8929" spans="2:22" x14ac:dyDescent="0.2">
      <c r="B8929" s="2"/>
      <c r="C8929" s="2"/>
      <c r="D8929" s="2"/>
      <c r="E8929" s="2"/>
      <c r="F8929" s="2"/>
      <c r="G8929" s="3"/>
      <c r="H8929" s="3"/>
      <c r="I8929" s="2"/>
      <c r="J8929"/>
      <c r="K8929"/>
      <c r="L8929"/>
      <c r="M8929"/>
      <c r="N8929"/>
      <c r="O8929"/>
      <c r="P8929"/>
      <c r="Q8929"/>
      <c r="R8929"/>
      <c r="S8929"/>
      <c r="T8929"/>
      <c r="U8929"/>
      <c r="V8929" s="2"/>
    </row>
    <row r="8930" spans="2:22" x14ac:dyDescent="0.2">
      <c r="B8930" s="2"/>
      <c r="C8930" s="2"/>
      <c r="D8930" s="2"/>
      <c r="E8930" s="2"/>
      <c r="F8930" s="2"/>
      <c r="G8930" s="3"/>
      <c r="H8930" s="3"/>
      <c r="I8930" s="2"/>
      <c r="J8930"/>
      <c r="K8930"/>
      <c r="L8930"/>
      <c r="M8930"/>
      <c r="N8930"/>
      <c r="O8930"/>
      <c r="P8930"/>
      <c r="Q8930"/>
      <c r="R8930"/>
      <c r="S8930"/>
      <c r="T8930"/>
      <c r="U8930"/>
      <c r="V8930" s="2"/>
    </row>
    <row r="8931" spans="2:22" x14ac:dyDescent="0.2">
      <c r="B8931" s="2"/>
      <c r="C8931" s="2"/>
      <c r="D8931" s="2"/>
      <c r="E8931" s="2"/>
      <c r="F8931" s="2"/>
      <c r="G8931" s="3"/>
      <c r="H8931" s="3"/>
      <c r="I8931" s="2"/>
      <c r="J8931"/>
      <c r="K8931"/>
      <c r="L8931"/>
      <c r="M8931"/>
      <c r="N8931"/>
      <c r="O8931"/>
      <c r="P8931"/>
      <c r="Q8931"/>
      <c r="R8931"/>
      <c r="S8931"/>
      <c r="T8931"/>
      <c r="U8931"/>
      <c r="V8931" s="2"/>
    </row>
    <row r="8932" spans="2:22" x14ac:dyDescent="0.2">
      <c r="B8932" s="2"/>
      <c r="C8932" s="2"/>
      <c r="D8932" s="2"/>
      <c r="E8932" s="2"/>
      <c r="F8932" s="2"/>
      <c r="G8932" s="3"/>
      <c r="H8932" s="3"/>
      <c r="I8932" s="2"/>
      <c r="J8932"/>
      <c r="K8932"/>
      <c r="L8932"/>
      <c r="M8932"/>
      <c r="N8932"/>
      <c r="O8932"/>
      <c r="P8932"/>
      <c r="Q8932"/>
      <c r="R8932"/>
      <c r="S8932"/>
      <c r="T8932"/>
      <c r="U8932"/>
      <c r="V8932" s="2"/>
    </row>
    <row r="8933" spans="2:22" x14ac:dyDescent="0.2">
      <c r="B8933" s="2"/>
      <c r="C8933" s="2"/>
      <c r="D8933" s="2"/>
      <c r="E8933" s="2"/>
      <c r="F8933" s="2"/>
      <c r="G8933" s="3"/>
      <c r="H8933" s="3"/>
      <c r="I8933" s="2"/>
      <c r="J8933"/>
      <c r="K8933"/>
      <c r="L8933"/>
      <c r="M8933"/>
      <c r="N8933"/>
      <c r="O8933"/>
      <c r="P8933"/>
      <c r="Q8933"/>
      <c r="R8933"/>
      <c r="S8933"/>
      <c r="T8933"/>
      <c r="U8933"/>
      <c r="V8933" s="2"/>
    </row>
    <row r="8934" spans="2:22" x14ac:dyDescent="0.2">
      <c r="B8934" s="2"/>
      <c r="C8934" s="2"/>
      <c r="D8934" s="2"/>
      <c r="E8934" s="2"/>
      <c r="F8934" s="2"/>
      <c r="G8934" s="3"/>
      <c r="H8934" s="3"/>
      <c r="I8934" s="2"/>
      <c r="J8934"/>
      <c r="K8934"/>
      <c r="L8934"/>
      <c r="M8934"/>
      <c r="N8934"/>
      <c r="O8934"/>
      <c r="P8934"/>
      <c r="Q8934"/>
      <c r="R8934"/>
      <c r="S8934"/>
      <c r="T8934"/>
      <c r="U8934"/>
      <c r="V8934" s="2"/>
    </row>
    <row r="8935" spans="2:22" x14ac:dyDescent="0.2">
      <c r="B8935" s="2"/>
      <c r="C8935" s="2"/>
      <c r="D8935" s="2"/>
      <c r="E8935" s="2"/>
      <c r="F8935" s="2"/>
      <c r="G8935" s="3"/>
      <c r="H8935" s="3"/>
      <c r="I8935" s="2"/>
      <c r="J8935"/>
      <c r="K8935"/>
      <c r="L8935"/>
      <c r="M8935"/>
      <c r="N8935"/>
      <c r="O8935"/>
      <c r="P8935"/>
      <c r="Q8935"/>
      <c r="R8935"/>
      <c r="S8935"/>
      <c r="T8935"/>
      <c r="U8935"/>
      <c r="V8935" s="2"/>
    </row>
    <row r="8936" spans="2:22" x14ac:dyDescent="0.2">
      <c r="B8936" s="2"/>
      <c r="C8936" s="2"/>
      <c r="D8936" s="2"/>
      <c r="E8936" s="2"/>
      <c r="F8936" s="2"/>
      <c r="G8936" s="3"/>
      <c r="H8936" s="3"/>
      <c r="I8936" s="2"/>
      <c r="J8936"/>
      <c r="K8936"/>
      <c r="L8936"/>
      <c r="M8936"/>
      <c r="N8936"/>
      <c r="O8936"/>
      <c r="P8936"/>
      <c r="Q8936"/>
      <c r="R8936"/>
      <c r="S8936"/>
      <c r="T8936"/>
      <c r="U8936"/>
      <c r="V8936" s="2"/>
    </row>
    <row r="8937" spans="2:22" x14ac:dyDescent="0.2">
      <c r="B8937" s="2"/>
      <c r="C8937" s="2"/>
      <c r="D8937" s="2"/>
      <c r="E8937" s="2"/>
      <c r="F8937" s="2"/>
      <c r="G8937" s="3"/>
      <c r="H8937" s="3"/>
      <c r="I8937" s="2"/>
      <c r="J8937"/>
      <c r="K8937"/>
      <c r="L8937"/>
      <c r="M8937"/>
      <c r="N8937"/>
      <c r="O8937"/>
      <c r="P8937"/>
      <c r="Q8937"/>
      <c r="R8937"/>
      <c r="S8937"/>
      <c r="T8937"/>
      <c r="U8937"/>
      <c r="V8937" s="2"/>
    </row>
    <row r="8938" spans="2:22" x14ac:dyDescent="0.2">
      <c r="B8938" s="2"/>
      <c r="C8938" s="2"/>
      <c r="D8938" s="2"/>
      <c r="E8938" s="2"/>
      <c r="F8938" s="2"/>
      <c r="G8938" s="3"/>
      <c r="H8938" s="3"/>
      <c r="I8938" s="2"/>
      <c r="J8938"/>
      <c r="K8938"/>
      <c r="L8938"/>
      <c r="M8938"/>
      <c r="N8938"/>
      <c r="O8938"/>
      <c r="P8938"/>
      <c r="Q8938"/>
      <c r="R8938"/>
      <c r="S8938"/>
      <c r="T8938"/>
      <c r="U8938"/>
      <c r="V8938" s="2"/>
    </row>
    <row r="8939" spans="2:22" x14ac:dyDescent="0.2">
      <c r="B8939" s="2"/>
      <c r="C8939" s="2"/>
      <c r="D8939" s="2"/>
      <c r="E8939" s="2"/>
      <c r="F8939" s="2"/>
      <c r="G8939" s="3"/>
      <c r="H8939" s="3"/>
      <c r="I8939" s="2"/>
      <c r="J8939"/>
      <c r="K8939"/>
      <c r="L8939"/>
      <c r="M8939"/>
      <c r="N8939"/>
      <c r="O8939"/>
      <c r="P8939"/>
      <c r="Q8939"/>
      <c r="R8939"/>
      <c r="S8939"/>
      <c r="T8939"/>
      <c r="U8939"/>
      <c r="V8939" s="2"/>
    </row>
    <row r="8940" spans="2:22" x14ac:dyDescent="0.2">
      <c r="B8940" s="2"/>
      <c r="C8940" s="2"/>
      <c r="D8940" s="2"/>
      <c r="E8940" s="2"/>
      <c r="F8940" s="2"/>
      <c r="G8940" s="3"/>
      <c r="H8940" s="3"/>
      <c r="I8940" s="2"/>
      <c r="J8940"/>
      <c r="K8940"/>
      <c r="L8940"/>
      <c r="M8940"/>
      <c r="N8940"/>
      <c r="O8940"/>
      <c r="P8940"/>
      <c r="Q8940"/>
      <c r="R8940"/>
      <c r="S8940"/>
      <c r="T8940"/>
      <c r="U8940"/>
      <c r="V8940" s="2"/>
    </row>
    <row r="8941" spans="2:22" x14ac:dyDescent="0.2">
      <c r="B8941" s="2"/>
      <c r="C8941" s="2"/>
      <c r="D8941" s="2"/>
      <c r="E8941" s="2"/>
      <c r="F8941" s="2"/>
      <c r="G8941" s="3"/>
      <c r="H8941" s="3"/>
      <c r="I8941" s="2"/>
      <c r="J8941"/>
      <c r="K8941"/>
      <c r="L8941"/>
      <c r="M8941"/>
      <c r="N8941"/>
      <c r="O8941"/>
      <c r="P8941"/>
      <c r="Q8941"/>
      <c r="R8941"/>
      <c r="S8941"/>
      <c r="T8941"/>
      <c r="U8941"/>
      <c r="V8941" s="2"/>
    </row>
    <row r="8942" spans="2:22" x14ac:dyDescent="0.2">
      <c r="B8942" s="2"/>
      <c r="C8942" s="2"/>
      <c r="D8942" s="2"/>
      <c r="E8942" s="2"/>
      <c r="F8942" s="2"/>
      <c r="G8942" s="3"/>
      <c r="H8942" s="3"/>
      <c r="I8942" s="2"/>
      <c r="J8942"/>
      <c r="K8942"/>
      <c r="L8942"/>
      <c r="M8942"/>
      <c r="N8942"/>
      <c r="O8942"/>
      <c r="P8942"/>
      <c r="Q8942"/>
      <c r="R8942"/>
      <c r="S8942"/>
      <c r="T8942"/>
      <c r="U8942"/>
      <c r="V8942" s="2"/>
    </row>
    <row r="8943" spans="2:22" x14ac:dyDescent="0.2">
      <c r="B8943" s="2"/>
      <c r="C8943" s="2"/>
      <c r="D8943" s="2"/>
      <c r="E8943" s="2"/>
      <c r="F8943" s="2"/>
      <c r="G8943" s="3"/>
      <c r="H8943" s="3"/>
      <c r="I8943" s="2"/>
      <c r="J8943"/>
      <c r="K8943"/>
      <c r="L8943"/>
      <c r="M8943"/>
      <c r="N8943"/>
      <c r="O8943"/>
      <c r="P8943"/>
      <c r="Q8943"/>
      <c r="R8943"/>
      <c r="S8943"/>
      <c r="T8943"/>
      <c r="U8943"/>
      <c r="V8943" s="2"/>
    </row>
    <row r="8944" spans="2:22" x14ac:dyDescent="0.2">
      <c r="B8944" s="2"/>
      <c r="C8944" s="2"/>
      <c r="D8944" s="2"/>
      <c r="E8944" s="2"/>
      <c r="F8944" s="2"/>
      <c r="G8944" s="3"/>
      <c r="H8944" s="3"/>
      <c r="I8944" s="2"/>
      <c r="J8944"/>
      <c r="K8944"/>
      <c r="L8944"/>
      <c r="M8944"/>
      <c r="N8944"/>
      <c r="O8944"/>
      <c r="P8944"/>
      <c r="Q8944"/>
      <c r="R8944"/>
      <c r="S8944"/>
      <c r="T8944"/>
      <c r="U8944"/>
      <c r="V8944" s="2"/>
    </row>
    <row r="8945" spans="2:22" x14ac:dyDescent="0.2">
      <c r="B8945" s="2"/>
      <c r="C8945" s="2"/>
      <c r="D8945" s="2"/>
      <c r="E8945" s="2"/>
      <c r="F8945" s="2"/>
      <c r="G8945" s="3"/>
      <c r="H8945" s="3"/>
      <c r="I8945" s="2"/>
      <c r="J8945"/>
      <c r="K8945"/>
      <c r="L8945"/>
      <c r="M8945"/>
      <c r="N8945"/>
      <c r="O8945"/>
      <c r="P8945"/>
      <c r="Q8945"/>
      <c r="R8945"/>
      <c r="S8945"/>
      <c r="T8945"/>
      <c r="U8945"/>
      <c r="V8945" s="2"/>
    </row>
    <row r="8946" spans="2:22" x14ac:dyDescent="0.2">
      <c r="B8946" s="2"/>
      <c r="C8946" s="2"/>
      <c r="D8946" s="2"/>
      <c r="E8946" s="2"/>
      <c r="F8946" s="2"/>
      <c r="G8946" s="3"/>
      <c r="H8946" s="3"/>
      <c r="I8946" s="2"/>
      <c r="J8946"/>
      <c r="K8946"/>
      <c r="L8946"/>
      <c r="M8946"/>
      <c r="N8946"/>
      <c r="O8946"/>
      <c r="P8946"/>
      <c r="Q8946"/>
      <c r="R8946"/>
      <c r="S8946"/>
      <c r="T8946"/>
      <c r="U8946"/>
      <c r="V8946" s="2"/>
    </row>
    <row r="8947" spans="2:22" x14ac:dyDescent="0.2">
      <c r="B8947" s="2"/>
      <c r="C8947" s="2"/>
      <c r="D8947" s="2"/>
      <c r="E8947" s="2"/>
      <c r="F8947" s="2"/>
      <c r="G8947" s="3"/>
      <c r="H8947" s="3"/>
      <c r="I8947" s="2"/>
      <c r="J8947"/>
      <c r="K8947"/>
      <c r="L8947"/>
      <c r="M8947"/>
      <c r="N8947"/>
      <c r="O8947"/>
      <c r="P8947"/>
      <c r="Q8947"/>
      <c r="R8947"/>
      <c r="S8947"/>
      <c r="T8947"/>
      <c r="U8947"/>
      <c r="V8947" s="2"/>
    </row>
    <row r="8948" spans="2:22" x14ac:dyDescent="0.2">
      <c r="B8948" s="2"/>
      <c r="C8948" s="2"/>
      <c r="D8948" s="2"/>
      <c r="E8948" s="2"/>
      <c r="F8948" s="2"/>
      <c r="G8948" s="3"/>
      <c r="H8948" s="3"/>
      <c r="I8948" s="2"/>
      <c r="J8948"/>
      <c r="K8948"/>
      <c r="L8948"/>
      <c r="M8948"/>
      <c r="N8948"/>
      <c r="O8948"/>
      <c r="P8948"/>
      <c r="Q8948"/>
      <c r="R8948"/>
      <c r="S8948"/>
      <c r="T8948"/>
      <c r="U8948"/>
      <c r="V8948" s="2"/>
    </row>
    <row r="8949" spans="2:22" x14ac:dyDescent="0.2">
      <c r="B8949" s="2"/>
      <c r="C8949" s="2"/>
      <c r="D8949" s="2"/>
      <c r="E8949" s="2"/>
      <c r="F8949" s="2"/>
      <c r="G8949" s="3"/>
      <c r="H8949" s="3"/>
      <c r="I8949" s="2"/>
      <c r="J8949"/>
      <c r="K8949"/>
      <c r="L8949"/>
      <c r="M8949"/>
      <c r="N8949"/>
      <c r="O8949"/>
      <c r="P8949"/>
      <c r="Q8949"/>
      <c r="R8949"/>
      <c r="S8949"/>
      <c r="T8949"/>
      <c r="U8949"/>
      <c r="V8949" s="2"/>
    </row>
    <row r="8950" spans="2:22" x14ac:dyDescent="0.2">
      <c r="B8950" s="2"/>
      <c r="C8950" s="2"/>
      <c r="D8950" s="2"/>
      <c r="E8950" s="2"/>
      <c r="F8950" s="2"/>
      <c r="G8950" s="3"/>
      <c r="H8950" s="3"/>
      <c r="I8950" s="2"/>
      <c r="J8950"/>
      <c r="K8950"/>
      <c r="L8950"/>
      <c r="M8950"/>
      <c r="N8950"/>
      <c r="O8950"/>
      <c r="P8950"/>
      <c r="Q8950"/>
      <c r="R8950"/>
      <c r="S8950"/>
      <c r="T8950"/>
      <c r="U8950"/>
      <c r="V8950" s="2"/>
    </row>
    <row r="8951" spans="2:22" x14ac:dyDescent="0.2">
      <c r="B8951" s="2"/>
      <c r="C8951" s="2"/>
      <c r="D8951" s="2"/>
      <c r="E8951" s="2"/>
      <c r="F8951" s="2"/>
      <c r="G8951" s="3"/>
      <c r="H8951" s="3"/>
      <c r="I8951" s="2"/>
      <c r="J8951"/>
      <c r="K8951"/>
      <c r="L8951"/>
      <c r="M8951"/>
      <c r="N8951"/>
      <c r="O8951"/>
      <c r="P8951"/>
      <c r="Q8951"/>
      <c r="R8951"/>
      <c r="S8951"/>
      <c r="T8951"/>
      <c r="U8951"/>
      <c r="V8951" s="2"/>
    </row>
    <row r="8952" spans="2:22" x14ac:dyDescent="0.2">
      <c r="B8952" s="2"/>
      <c r="C8952" s="2"/>
      <c r="D8952" s="2"/>
      <c r="E8952" s="2"/>
      <c r="F8952" s="2"/>
      <c r="G8952" s="3"/>
      <c r="H8952" s="3"/>
      <c r="I8952" s="2"/>
      <c r="J8952"/>
      <c r="K8952"/>
      <c r="L8952"/>
      <c r="M8952"/>
      <c r="N8952"/>
      <c r="O8952"/>
      <c r="P8952"/>
      <c r="Q8952"/>
      <c r="R8952"/>
      <c r="S8952"/>
      <c r="T8952"/>
      <c r="U8952"/>
      <c r="V8952" s="2"/>
    </row>
    <row r="8953" spans="2:22" x14ac:dyDescent="0.2">
      <c r="B8953" s="2"/>
      <c r="C8953" s="2"/>
      <c r="D8953" s="2"/>
      <c r="E8953" s="2"/>
      <c r="F8953" s="2"/>
      <c r="G8953" s="3"/>
      <c r="H8953" s="3"/>
      <c r="I8953" s="2"/>
      <c r="J8953"/>
      <c r="K8953"/>
      <c r="L8953"/>
      <c r="M8953"/>
      <c r="N8953"/>
      <c r="O8953"/>
      <c r="P8953"/>
      <c r="Q8953"/>
      <c r="R8953"/>
      <c r="S8953"/>
      <c r="T8953"/>
      <c r="U8953"/>
      <c r="V8953" s="2"/>
    </row>
    <row r="8954" spans="2:22" x14ac:dyDescent="0.2">
      <c r="B8954" s="2"/>
      <c r="C8954" s="2"/>
      <c r="D8954" s="2"/>
      <c r="E8954" s="2"/>
      <c r="F8954" s="2"/>
      <c r="G8954" s="3"/>
      <c r="H8954" s="3"/>
      <c r="I8954" s="2"/>
      <c r="J8954"/>
      <c r="K8954"/>
      <c r="L8954"/>
      <c r="M8954"/>
      <c r="N8954"/>
      <c r="O8954"/>
      <c r="P8954"/>
      <c r="Q8954"/>
      <c r="R8954"/>
      <c r="S8954"/>
      <c r="T8954"/>
      <c r="U8954"/>
      <c r="V8954" s="2"/>
    </row>
    <row r="8955" spans="2:22" x14ac:dyDescent="0.2">
      <c r="B8955" s="2"/>
      <c r="C8955" s="2"/>
      <c r="D8955" s="2"/>
      <c r="E8955" s="2"/>
      <c r="F8955" s="2"/>
      <c r="G8955" s="3"/>
      <c r="H8955" s="3"/>
      <c r="I8955" s="2"/>
      <c r="J8955"/>
      <c r="K8955"/>
      <c r="L8955"/>
      <c r="M8955"/>
      <c r="N8955"/>
      <c r="O8955"/>
      <c r="P8955"/>
      <c r="Q8955"/>
      <c r="R8955"/>
      <c r="S8955"/>
      <c r="T8955"/>
      <c r="U8955"/>
      <c r="V8955" s="2"/>
    </row>
    <row r="8956" spans="2:22" x14ac:dyDescent="0.2">
      <c r="B8956" s="2"/>
      <c r="C8956" s="2"/>
      <c r="D8956" s="2"/>
      <c r="E8956" s="2"/>
      <c r="F8956" s="2"/>
      <c r="G8956" s="3"/>
      <c r="H8956" s="3"/>
      <c r="I8956" s="2"/>
      <c r="J8956"/>
      <c r="K8956"/>
      <c r="L8956"/>
      <c r="M8956"/>
      <c r="N8956"/>
      <c r="O8956"/>
      <c r="P8956"/>
      <c r="Q8956"/>
      <c r="R8956"/>
      <c r="S8956"/>
      <c r="T8956"/>
      <c r="U8956"/>
      <c r="V8956" s="2"/>
    </row>
    <row r="8957" spans="2:22" x14ac:dyDescent="0.2">
      <c r="B8957" s="2"/>
      <c r="C8957" s="2"/>
      <c r="D8957" s="2"/>
      <c r="E8957" s="2"/>
      <c r="F8957" s="2"/>
      <c r="G8957" s="3"/>
      <c r="H8957" s="3"/>
      <c r="I8957" s="2"/>
      <c r="J8957"/>
      <c r="K8957"/>
      <c r="L8957"/>
      <c r="M8957"/>
      <c r="N8957"/>
      <c r="O8957"/>
      <c r="P8957"/>
      <c r="Q8957"/>
      <c r="R8957"/>
      <c r="S8957"/>
      <c r="T8957"/>
      <c r="U8957"/>
      <c r="V8957" s="2"/>
    </row>
    <row r="8958" spans="2:22" x14ac:dyDescent="0.2">
      <c r="B8958" s="2"/>
      <c r="C8958" s="2"/>
      <c r="D8958" s="2"/>
      <c r="E8958" s="2"/>
      <c r="F8958" s="2"/>
      <c r="G8958" s="3"/>
      <c r="H8958" s="3"/>
      <c r="I8958" s="2"/>
      <c r="J8958"/>
      <c r="K8958"/>
      <c r="L8958"/>
      <c r="M8958"/>
      <c r="N8958"/>
      <c r="O8958"/>
      <c r="P8958"/>
      <c r="Q8958"/>
      <c r="R8958"/>
      <c r="S8958"/>
      <c r="T8958"/>
      <c r="U8958"/>
      <c r="V8958" s="2"/>
    </row>
    <row r="8959" spans="2:22" x14ac:dyDescent="0.2">
      <c r="B8959" s="2"/>
      <c r="C8959" s="2"/>
      <c r="D8959" s="2"/>
      <c r="E8959" s="2"/>
      <c r="F8959" s="2"/>
      <c r="G8959" s="3"/>
      <c r="H8959" s="3"/>
      <c r="I8959" s="2"/>
      <c r="J8959"/>
      <c r="K8959"/>
      <c r="L8959"/>
      <c r="M8959"/>
      <c r="N8959"/>
      <c r="O8959"/>
      <c r="P8959"/>
      <c r="Q8959"/>
      <c r="R8959"/>
      <c r="S8959"/>
      <c r="T8959"/>
      <c r="U8959"/>
      <c r="V8959" s="2"/>
    </row>
    <row r="8960" spans="2:22" x14ac:dyDescent="0.2">
      <c r="B8960" s="2"/>
      <c r="C8960" s="2"/>
      <c r="D8960" s="2"/>
      <c r="E8960" s="2"/>
      <c r="F8960" s="2"/>
      <c r="G8960" s="3"/>
      <c r="H8960" s="3"/>
      <c r="I8960" s="2"/>
      <c r="J8960"/>
      <c r="K8960"/>
      <c r="L8960"/>
      <c r="M8960"/>
      <c r="N8960"/>
      <c r="O8960"/>
      <c r="P8960"/>
      <c r="Q8960"/>
      <c r="R8960"/>
      <c r="S8960"/>
      <c r="T8960"/>
      <c r="U8960"/>
      <c r="V8960" s="2"/>
    </row>
    <row r="8961" spans="2:22" x14ac:dyDescent="0.2">
      <c r="B8961" s="2"/>
      <c r="C8961" s="2"/>
      <c r="D8961" s="2"/>
      <c r="E8961" s="2"/>
      <c r="F8961" s="2"/>
      <c r="G8961" s="3"/>
      <c r="H8961" s="3"/>
      <c r="I8961" s="2"/>
      <c r="J8961"/>
      <c r="K8961"/>
      <c r="L8961"/>
      <c r="M8961"/>
      <c r="N8961"/>
      <c r="O8961"/>
      <c r="P8961"/>
      <c r="Q8961"/>
      <c r="R8961"/>
      <c r="S8961"/>
      <c r="T8961"/>
      <c r="U8961"/>
      <c r="V8961" s="2"/>
    </row>
    <row r="8962" spans="2:22" x14ac:dyDescent="0.2">
      <c r="B8962" s="2"/>
      <c r="C8962" s="2"/>
      <c r="D8962" s="2"/>
      <c r="E8962" s="2"/>
      <c r="F8962" s="2"/>
      <c r="G8962" s="3"/>
      <c r="H8962" s="3"/>
      <c r="I8962" s="2"/>
      <c r="J8962"/>
      <c r="K8962"/>
      <c r="L8962"/>
      <c r="M8962"/>
      <c r="N8962"/>
      <c r="O8962"/>
      <c r="P8962"/>
      <c r="Q8962"/>
      <c r="R8962"/>
      <c r="S8962"/>
      <c r="T8962"/>
      <c r="U8962"/>
      <c r="V8962" s="2"/>
    </row>
    <row r="8963" spans="2:22" x14ac:dyDescent="0.2">
      <c r="B8963" s="2"/>
      <c r="C8963" s="2"/>
      <c r="D8963" s="2"/>
      <c r="E8963" s="2"/>
      <c r="F8963" s="2"/>
      <c r="G8963" s="3"/>
      <c r="H8963" s="3"/>
      <c r="I8963" s="2"/>
      <c r="J8963"/>
      <c r="K8963"/>
      <c r="L8963"/>
      <c r="M8963"/>
      <c r="N8963"/>
      <c r="O8963"/>
      <c r="P8963"/>
      <c r="Q8963"/>
      <c r="R8963"/>
      <c r="S8963"/>
      <c r="T8963"/>
      <c r="U8963"/>
      <c r="V8963" s="2"/>
    </row>
    <row r="8964" spans="2:22" x14ac:dyDescent="0.2">
      <c r="B8964" s="2"/>
      <c r="C8964" s="2"/>
      <c r="D8964" s="2"/>
      <c r="E8964" s="2"/>
      <c r="F8964" s="2"/>
      <c r="G8964" s="3"/>
      <c r="H8964" s="3"/>
      <c r="I8964" s="2"/>
      <c r="J8964"/>
      <c r="K8964"/>
      <c r="L8964"/>
      <c r="M8964"/>
      <c r="N8964"/>
      <c r="O8964"/>
      <c r="P8964"/>
      <c r="Q8964"/>
      <c r="R8964"/>
      <c r="S8964"/>
      <c r="T8964"/>
      <c r="U8964"/>
      <c r="V8964" s="2"/>
    </row>
    <row r="8965" spans="2:22" x14ac:dyDescent="0.2">
      <c r="B8965" s="2"/>
      <c r="C8965" s="2"/>
      <c r="D8965" s="2"/>
      <c r="E8965" s="2"/>
      <c r="F8965" s="2"/>
      <c r="G8965" s="3"/>
      <c r="H8965" s="3"/>
      <c r="I8965" s="2"/>
      <c r="J8965"/>
      <c r="K8965"/>
      <c r="L8965"/>
      <c r="M8965"/>
      <c r="N8965"/>
      <c r="O8965"/>
      <c r="P8965"/>
      <c r="Q8965"/>
      <c r="R8965"/>
      <c r="S8965"/>
      <c r="T8965"/>
      <c r="U8965"/>
      <c r="V8965" s="2"/>
    </row>
    <row r="8966" spans="2:22" x14ac:dyDescent="0.2">
      <c r="B8966" s="2"/>
      <c r="C8966" s="2"/>
      <c r="D8966" s="2"/>
      <c r="E8966" s="2"/>
      <c r="F8966" s="2"/>
      <c r="G8966" s="3"/>
      <c r="H8966" s="3"/>
      <c r="I8966" s="2"/>
      <c r="J8966"/>
      <c r="K8966"/>
      <c r="L8966"/>
      <c r="M8966"/>
      <c r="N8966"/>
      <c r="O8966"/>
      <c r="P8966"/>
      <c r="Q8966"/>
      <c r="R8966"/>
      <c r="S8966"/>
      <c r="T8966"/>
      <c r="U8966"/>
      <c r="V8966" s="2"/>
    </row>
    <row r="8967" spans="2:22" x14ac:dyDescent="0.2">
      <c r="B8967" s="2"/>
      <c r="C8967" s="2"/>
      <c r="D8967" s="2"/>
      <c r="E8967" s="2"/>
      <c r="F8967" s="2"/>
      <c r="G8967" s="3"/>
      <c r="H8967" s="3"/>
      <c r="I8967" s="2"/>
      <c r="J8967"/>
      <c r="K8967"/>
      <c r="L8967"/>
      <c r="M8967"/>
      <c r="N8967"/>
      <c r="O8967"/>
      <c r="P8967"/>
      <c r="Q8967"/>
      <c r="R8967"/>
      <c r="S8967"/>
      <c r="T8967"/>
      <c r="U8967"/>
      <c r="V8967" s="2"/>
    </row>
    <row r="8968" spans="2:22" x14ac:dyDescent="0.2">
      <c r="B8968" s="2"/>
      <c r="C8968" s="2"/>
      <c r="D8968" s="2"/>
      <c r="E8968" s="2"/>
      <c r="F8968" s="2"/>
      <c r="G8968" s="3"/>
      <c r="H8968" s="3"/>
      <c r="I8968" s="2"/>
      <c r="J8968"/>
      <c r="K8968"/>
      <c r="L8968"/>
      <c r="M8968"/>
      <c r="N8968"/>
      <c r="O8968"/>
      <c r="P8968"/>
      <c r="Q8968"/>
      <c r="R8968"/>
      <c r="S8968"/>
      <c r="T8968"/>
      <c r="U8968"/>
      <c r="V8968" s="2"/>
    </row>
    <row r="8969" spans="2:22" x14ac:dyDescent="0.2">
      <c r="B8969" s="2"/>
      <c r="C8969" s="2"/>
      <c r="D8969" s="2"/>
      <c r="E8969" s="2"/>
      <c r="F8969" s="2"/>
      <c r="G8969" s="3"/>
      <c r="H8969" s="3"/>
      <c r="I8969" s="2"/>
      <c r="J8969"/>
      <c r="K8969"/>
      <c r="L8969"/>
      <c r="M8969"/>
      <c r="N8969"/>
      <c r="O8969"/>
      <c r="P8969"/>
      <c r="Q8969"/>
      <c r="R8969"/>
      <c r="S8969"/>
      <c r="T8969"/>
      <c r="U8969"/>
      <c r="V8969" s="2"/>
    </row>
    <row r="8970" spans="2:22" x14ac:dyDescent="0.2">
      <c r="B8970" s="2"/>
      <c r="C8970" s="2"/>
      <c r="D8970" s="2"/>
      <c r="E8970" s="2"/>
      <c r="F8970" s="2"/>
      <c r="G8970" s="3"/>
      <c r="H8970" s="3"/>
      <c r="I8970" s="2"/>
      <c r="J8970"/>
      <c r="K8970"/>
      <c r="L8970"/>
      <c r="M8970"/>
      <c r="N8970"/>
      <c r="O8970"/>
      <c r="P8970"/>
      <c r="Q8970"/>
      <c r="R8970"/>
      <c r="S8970"/>
      <c r="T8970"/>
      <c r="U8970"/>
      <c r="V8970" s="2"/>
    </row>
    <row r="8971" spans="2:22" x14ac:dyDescent="0.2">
      <c r="B8971" s="2"/>
      <c r="C8971" s="2"/>
      <c r="D8971" s="2"/>
      <c r="E8971" s="2"/>
      <c r="F8971" s="2"/>
      <c r="G8971" s="3"/>
      <c r="H8971" s="3"/>
      <c r="I8971" s="2"/>
      <c r="J8971"/>
      <c r="K8971"/>
      <c r="L8971"/>
      <c r="M8971"/>
      <c r="N8971"/>
      <c r="O8971"/>
      <c r="P8971"/>
      <c r="Q8971"/>
      <c r="R8971"/>
      <c r="S8971"/>
      <c r="T8971"/>
      <c r="U8971"/>
      <c r="V8971" s="2"/>
    </row>
    <row r="8972" spans="2:22" x14ac:dyDescent="0.2">
      <c r="B8972" s="2"/>
      <c r="C8972" s="2"/>
      <c r="D8972" s="2"/>
      <c r="E8972" s="2"/>
      <c r="F8972" s="2"/>
      <c r="G8972" s="3"/>
      <c r="H8972" s="3"/>
      <c r="I8972" s="2"/>
      <c r="J8972"/>
      <c r="K8972"/>
      <c r="L8972"/>
      <c r="M8972"/>
      <c r="N8972"/>
      <c r="O8972"/>
      <c r="P8972"/>
      <c r="Q8972"/>
      <c r="R8972"/>
      <c r="S8972"/>
      <c r="T8972"/>
      <c r="U8972"/>
      <c r="V8972" s="2"/>
    </row>
    <row r="8973" spans="2:22" x14ac:dyDescent="0.2">
      <c r="B8973" s="2"/>
      <c r="C8973" s="2"/>
      <c r="D8973" s="2"/>
      <c r="E8973" s="2"/>
      <c r="F8973" s="2"/>
      <c r="G8973" s="3"/>
      <c r="H8973" s="3"/>
      <c r="I8973" s="2"/>
      <c r="J8973"/>
      <c r="K8973"/>
      <c r="L8973"/>
      <c r="M8973"/>
      <c r="N8973"/>
      <c r="O8973"/>
      <c r="P8973"/>
      <c r="Q8973"/>
      <c r="R8973"/>
      <c r="S8973"/>
      <c r="T8973"/>
      <c r="U8973"/>
      <c r="V8973" s="2"/>
    </row>
    <row r="8974" spans="2:22" x14ac:dyDescent="0.2">
      <c r="B8974" s="2"/>
      <c r="C8974" s="2"/>
      <c r="D8974" s="2"/>
      <c r="E8974" s="2"/>
      <c r="F8974" s="2"/>
      <c r="G8974" s="3"/>
      <c r="H8974" s="3"/>
      <c r="I8974" s="2"/>
      <c r="J8974"/>
      <c r="K8974"/>
      <c r="L8974"/>
      <c r="M8974"/>
      <c r="N8974"/>
      <c r="O8974"/>
      <c r="P8974"/>
      <c r="Q8974"/>
      <c r="R8974"/>
      <c r="S8974"/>
      <c r="T8974"/>
      <c r="U8974"/>
      <c r="V8974" s="2"/>
    </row>
    <row r="8975" spans="2:22" x14ac:dyDescent="0.2">
      <c r="B8975" s="2"/>
      <c r="C8975" s="2"/>
      <c r="D8975" s="2"/>
      <c r="E8975" s="2"/>
      <c r="F8975" s="2"/>
      <c r="G8975" s="3"/>
      <c r="H8975" s="3"/>
      <c r="I8975" s="2"/>
      <c r="J8975"/>
      <c r="K8975"/>
      <c r="L8975"/>
      <c r="M8975"/>
      <c r="N8975"/>
      <c r="O8975"/>
      <c r="P8975"/>
      <c r="Q8975"/>
      <c r="R8975"/>
      <c r="S8975"/>
      <c r="T8975"/>
      <c r="U8975"/>
      <c r="V8975" s="2"/>
    </row>
    <row r="8976" spans="2:22" x14ac:dyDescent="0.2">
      <c r="B8976" s="2"/>
      <c r="C8976" s="2"/>
      <c r="D8976" s="2"/>
      <c r="E8976" s="2"/>
      <c r="F8976" s="2"/>
      <c r="G8976" s="3"/>
      <c r="H8976" s="3"/>
      <c r="I8976" s="2"/>
      <c r="J8976"/>
      <c r="K8976"/>
      <c r="L8976"/>
      <c r="M8976"/>
      <c r="N8976"/>
      <c r="O8976"/>
      <c r="P8976"/>
      <c r="Q8976"/>
      <c r="R8976"/>
      <c r="S8976"/>
      <c r="T8976"/>
      <c r="U8976"/>
      <c r="V8976" s="2"/>
    </row>
    <row r="8977" spans="2:22" x14ac:dyDescent="0.2">
      <c r="B8977" s="2"/>
      <c r="C8977" s="2"/>
      <c r="D8977" s="2"/>
      <c r="E8977" s="2"/>
      <c r="F8977" s="2"/>
      <c r="G8977" s="3"/>
      <c r="H8977" s="3"/>
      <c r="I8977" s="2"/>
      <c r="J8977"/>
      <c r="K8977"/>
      <c r="L8977"/>
      <c r="M8977"/>
      <c r="N8977"/>
      <c r="O8977"/>
      <c r="P8977"/>
      <c r="Q8977"/>
      <c r="R8977"/>
      <c r="S8977"/>
      <c r="T8977"/>
      <c r="U8977"/>
      <c r="V8977" s="2"/>
    </row>
    <row r="8978" spans="2:22" x14ac:dyDescent="0.2">
      <c r="B8978" s="2"/>
      <c r="C8978" s="2"/>
      <c r="D8978" s="2"/>
      <c r="E8978" s="2"/>
      <c r="F8978" s="2"/>
      <c r="G8978" s="3"/>
      <c r="H8978" s="3"/>
      <c r="I8978" s="2"/>
      <c r="J8978"/>
      <c r="K8978"/>
      <c r="L8978"/>
      <c r="M8978"/>
      <c r="N8978"/>
      <c r="O8978"/>
      <c r="P8978"/>
      <c r="Q8978"/>
      <c r="R8978"/>
      <c r="S8978"/>
      <c r="T8978"/>
      <c r="U8978"/>
      <c r="V8978" s="2"/>
    </row>
    <row r="8979" spans="2:22" x14ac:dyDescent="0.2">
      <c r="B8979" s="2"/>
      <c r="C8979" s="2"/>
      <c r="D8979" s="2"/>
      <c r="E8979" s="2"/>
      <c r="F8979" s="2"/>
      <c r="G8979" s="3"/>
      <c r="H8979" s="3"/>
      <c r="I8979" s="2"/>
      <c r="J8979"/>
      <c r="K8979"/>
      <c r="L8979"/>
      <c r="M8979"/>
      <c r="N8979"/>
      <c r="O8979"/>
      <c r="P8979"/>
      <c r="Q8979"/>
      <c r="R8979"/>
      <c r="S8979"/>
      <c r="T8979"/>
      <c r="U8979"/>
      <c r="V8979" s="2"/>
    </row>
    <row r="8980" spans="2:22" x14ac:dyDescent="0.2">
      <c r="B8980" s="2"/>
      <c r="C8980" s="2"/>
      <c r="D8980" s="2"/>
      <c r="E8980" s="2"/>
      <c r="F8980" s="2"/>
      <c r="G8980" s="3"/>
      <c r="H8980" s="3"/>
      <c r="I8980" s="2"/>
      <c r="J8980"/>
      <c r="K8980"/>
      <c r="L8980"/>
      <c r="M8980"/>
      <c r="N8980"/>
      <c r="O8980"/>
      <c r="P8980"/>
      <c r="Q8980"/>
      <c r="R8980"/>
      <c r="S8980"/>
      <c r="T8980"/>
      <c r="U8980"/>
      <c r="V8980" s="2"/>
    </row>
    <row r="8981" spans="2:22" x14ac:dyDescent="0.2">
      <c r="B8981" s="2"/>
      <c r="C8981" s="2"/>
      <c r="D8981" s="2"/>
      <c r="E8981" s="2"/>
      <c r="F8981" s="2"/>
      <c r="G8981" s="3"/>
      <c r="H8981" s="3"/>
      <c r="I8981" s="2"/>
      <c r="J8981"/>
      <c r="K8981"/>
      <c r="L8981"/>
      <c r="M8981"/>
      <c r="N8981"/>
      <c r="O8981"/>
      <c r="P8981"/>
      <c r="Q8981"/>
      <c r="R8981"/>
      <c r="S8981"/>
      <c r="T8981"/>
      <c r="U8981"/>
      <c r="V8981" s="2"/>
    </row>
    <row r="8982" spans="2:22" x14ac:dyDescent="0.2">
      <c r="B8982" s="2"/>
      <c r="C8982" s="2"/>
      <c r="D8982" s="2"/>
      <c r="E8982" s="2"/>
      <c r="F8982" s="2"/>
      <c r="G8982" s="3"/>
      <c r="H8982" s="3"/>
      <c r="I8982" s="2"/>
      <c r="J8982"/>
      <c r="K8982"/>
      <c r="L8982"/>
      <c r="M8982"/>
      <c r="N8982"/>
      <c r="O8982"/>
      <c r="P8982"/>
      <c r="Q8982"/>
      <c r="R8982"/>
      <c r="S8982"/>
      <c r="T8982"/>
      <c r="U8982"/>
      <c r="V8982" s="2"/>
    </row>
    <row r="8983" spans="2:22" x14ac:dyDescent="0.2">
      <c r="B8983" s="2"/>
      <c r="C8983" s="2"/>
      <c r="D8983" s="2"/>
      <c r="E8983" s="2"/>
      <c r="F8983" s="2"/>
      <c r="G8983" s="3"/>
      <c r="H8983" s="3"/>
      <c r="I8983" s="2"/>
      <c r="J8983"/>
      <c r="K8983"/>
      <c r="L8983"/>
      <c r="M8983"/>
      <c r="N8983"/>
      <c r="O8983"/>
      <c r="P8983"/>
      <c r="Q8983"/>
      <c r="R8983"/>
      <c r="S8983"/>
      <c r="T8983"/>
      <c r="U8983"/>
      <c r="V8983" s="2"/>
    </row>
    <row r="8984" spans="2:22" x14ac:dyDescent="0.2">
      <c r="B8984" s="2"/>
      <c r="C8984" s="2"/>
      <c r="D8984" s="2"/>
      <c r="E8984" s="2"/>
      <c r="F8984" s="2"/>
      <c r="G8984" s="3"/>
      <c r="H8984" s="3"/>
      <c r="I8984" s="2"/>
      <c r="J8984"/>
      <c r="K8984"/>
      <c r="L8984"/>
      <c r="M8984"/>
      <c r="N8984"/>
      <c r="O8984"/>
      <c r="P8984"/>
      <c r="Q8984"/>
      <c r="R8984"/>
      <c r="S8984"/>
      <c r="T8984"/>
      <c r="U8984"/>
      <c r="V8984" s="2"/>
    </row>
    <row r="8985" spans="2:22" x14ac:dyDescent="0.2">
      <c r="B8985" s="2"/>
      <c r="C8985" s="2"/>
      <c r="D8985" s="2"/>
      <c r="E8985" s="2"/>
      <c r="F8985" s="2"/>
      <c r="G8985" s="3"/>
      <c r="H8985" s="3"/>
      <c r="I8985" s="2"/>
      <c r="J8985"/>
      <c r="K8985"/>
      <c r="L8985"/>
      <c r="M8985"/>
      <c r="N8985"/>
      <c r="O8985"/>
      <c r="P8985"/>
      <c r="Q8985"/>
      <c r="R8985"/>
      <c r="S8985"/>
      <c r="T8985"/>
      <c r="U8985"/>
      <c r="V8985" s="2"/>
    </row>
    <row r="8986" spans="2:22" x14ac:dyDescent="0.2">
      <c r="B8986" s="2"/>
      <c r="C8986" s="2"/>
      <c r="D8986" s="2"/>
      <c r="E8986" s="2"/>
      <c r="F8986" s="2"/>
      <c r="G8986" s="3"/>
      <c r="H8986" s="3"/>
      <c r="I8986" s="2"/>
      <c r="J8986"/>
      <c r="K8986"/>
      <c r="L8986"/>
      <c r="M8986"/>
      <c r="N8986"/>
      <c r="O8986"/>
      <c r="P8986"/>
      <c r="Q8986"/>
      <c r="R8986"/>
      <c r="S8986"/>
      <c r="T8986"/>
      <c r="U8986"/>
      <c r="V8986" s="2"/>
    </row>
    <row r="8987" spans="2:22" x14ac:dyDescent="0.2">
      <c r="B8987" s="2"/>
      <c r="C8987" s="2"/>
      <c r="D8987" s="2"/>
      <c r="E8987" s="2"/>
      <c r="F8987" s="2"/>
      <c r="G8987" s="3"/>
      <c r="H8987" s="3"/>
      <c r="I8987" s="2"/>
      <c r="J8987"/>
      <c r="K8987"/>
      <c r="L8987"/>
      <c r="M8987"/>
      <c r="N8987"/>
      <c r="O8987"/>
      <c r="P8987"/>
      <c r="Q8987"/>
      <c r="R8987"/>
      <c r="S8987"/>
      <c r="T8987"/>
      <c r="U8987"/>
      <c r="V8987" s="2"/>
    </row>
    <row r="8988" spans="2:22" x14ac:dyDescent="0.2">
      <c r="B8988" s="2"/>
      <c r="C8988" s="2"/>
      <c r="D8988" s="2"/>
      <c r="E8988" s="2"/>
      <c r="F8988" s="2"/>
      <c r="G8988" s="3"/>
      <c r="H8988" s="3"/>
      <c r="I8988" s="2"/>
      <c r="J8988"/>
      <c r="K8988"/>
      <c r="L8988"/>
      <c r="M8988"/>
      <c r="N8988"/>
      <c r="O8988"/>
      <c r="P8988"/>
      <c r="Q8988"/>
      <c r="R8988"/>
      <c r="S8988"/>
      <c r="T8988"/>
      <c r="U8988"/>
      <c r="V8988" s="2"/>
    </row>
    <row r="8989" spans="2:22" x14ac:dyDescent="0.2">
      <c r="B8989" s="2"/>
      <c r="C8989" s="2"/>
      <c r="D8989" s="2"/>
      <c r="E8989" s="2"/>
      <c r="F8989" s="2"/>
      <c r="G8989" s="3"/>
      <c r="H8989" s="3"/>
      <c r="I8989" s="2"/>
      <c r="J8989"/>
      <c r="K8989"/>
      <c r="L8989"/>
      <c r="M8989"/>
      <c r="N8989"/>
      <c r="O8989"/>
      <c r="P8989"/>
      <c r="Q8989"/>
      <c r="R8989"/>
      <c r="S8989"/>
      <c r="T8989"/>
      <c r="U8989"/>
      <c r="V8989" s="2"/>
    </row>
    <row r="8990" spans="2:22" x14ac:dyDescent="0.2">
      <c r="B8990" s="2"/>
      <c r="C8990" s="2"/>
      <c r="D8990" s="2"/>
      <c r="E8990" s="2"/>
      <c r="F8990" s="2"/>
      <c r="G8990" s="3"/>
      <c r="H8990" s="3"/>
      <c r="I8990" s="2"/>
      <c r="J8990"/>
      <c r="K8990"/>
      <c r="L8990"/>
      <c r="M8990"/>
      <c r="N8990"/>
      <c r="O8990"/>
      <c r="P8990"/>
      <c r="Q8990"/>
      <c r="R8990"/>
      <c r="S8990"/>
      <c r="T8990"/>
      <c r="U8990"/>
      <c r="V8990" s="2"/>
    </row>
    <row r="8991" spans="2:22" x14ac:dyDescent="0.2">
      <c r="B8991" s="2"/>
      <c r="C8991" s="2"/>
      <c r="D8991" s="2"/>
      <c r="E8991" s="2"/>
      <c r="F8991" s="2"/>
      <c r="G8991" s="3"/>
      <c r="H8991" s="3"/>
      <c r="I8991" s="2"/>
      <c r="J8991"/>
      <c r="K8991"/>
      <c r="L8991"/>
      <c r="M8991"/>
      <c r="N8991"/>
      <c r="O8991"/>
      <c r="P8991"/>
      <c r="Q8991"/>
      <c r="R8991"/>
      <c r="S8991"/>
      <c r="T8991"/>
      <c r="U8991"/>
      <c r="V8991" s="2"/>
    </row>
    <row r="8992" spans="2:22" x14ac:dyDescent="0.2">
      <c r="B8992" s="2"/>
      <c r="C8992" s="2"/>
      <c r="D8992" s="2"/>
      <c r="E8992" s="2"/>
      <c r="F8992" s="2"/>
      <c r="G8992" s="3"/>
      <c r="H8992" s="3"/>
      <c r="I8992" s="2"/>
      <c r="J8992"/>
      <c r="K8992"/>
      <c r="L8992"/>
      <c r="M8992"/>
      <c r="N8992"/>
      <c r="O8992"/>
      <c r="P8992"/>
      <c r="Q8992"/>
      <c r="R8992"/>
      <c r="S8992"/>
      <c r="T8992"/>
      <c r="U8992"/>
      <c r="V8992" s="2"/>
    </row>
    <row r="8993" spans="2:22" x14ac:dyDescent="0.2">
      <c r="B8993" s="2"/>
      <c r="C8993" s="2"/>
      <c r="D8993" s="2"/>
      <c r="E8993" s="2"/>
      <c r="F8993" s="2"/>
      <c r="G8993" s="3"/>
      <c r="H8993" s="3"/>
      <c r="I8993" s="2"/>
      <c r="J8993"/>
      <c r="K8993"/>
      <c r="L8993"/>
      <c r="M8993"/>
      <c r="N8993"/>
      <c r="O8993"/>
      <c r="P8993"/>
      <c r="Q8993"/>
      <c r="R8993"/>
      <c r="S8993"/>
      <c r="T8993"/>
      <c r="U8993"/>
      <c r="V8993" s="2"/>
    </row>
    <row r="8994" spans="2:22" x14ac:dyDescent="0.2">
      <c r="B8994" s="2"/>
      <c r="C8994" s="2"/>
      <c r="D8994" s="2"/>
      <c r="E8994" s="2"/>
      <c r="F8994" s="2"/>
      <c r="G8994" s="3"/>
      <c r="H8994" s="3"/>
      <c r="I8994" s="2"/>
      <c r="J8994"/>
      <c r="K8994"/>
      <c r="L8994"/>
      <c r="M8994"/>
      <c r="N8994"/>
      <c r="O8994"/>
      <c r="P8994"/>
      <c r="Q8994"/>
      <c r="R8994"/>
      <c r="S8994"/>
      <c r="T8994"/>
      <c r="U8994"/>
      <c r="V8994" s="2"/>
    </row>
    <row r="8995" spans="2:22" x14ac:dyDescent="0.2">
      <c r="B8995" s="2"/>
      <c r="C8995" s="2"/>
      <c r="D8995" s="2"/>
      <c r="E8995" s="2"/>
      <c r="F8995" s="2"/>
      <c r="G8995" s="3"/>
      <c r="H8995" s="3"/>
      <c r="I8995" s="2"/>
      <c r="J8995"/>
      <c r="K8995"/>
      <c r="L8995"/>
      <c r="M8995"/>
      <c r="N8995"/>
      <c r="O8995"/>
      <c r="P8995"/>
      <c r="Q8995"/>
      <c r="R8995"/>
      <c r="S8995"/>
      <c r="T8995"/>
      <c r="U8995"/>
      <c r="V8995" s="2"/>
    </row>
    <row r="8996" spans="2:22" x14ac:dyDescent="0.2">
      <c r="B8996" s="2"/>
      <c r="C8996" s="2"/>
      <c r="D8996" s="2"/>
      <c r="E8996" s="2"/>
      <c r="F8996" s="2"/>
      <c r="G8996" s="3"/>
      <c r="H8996" s="3"/>
      <c r="I8996" s="2"/>
      <c r="J8996"/>
      <c r="K8996"/>
      <c r="L8996"/>
      <c r="M8996"/>
      <c r="N8996"/>
      <c r="O8996"/>
      <c r="P8996"/>
      <c r="Q8996"/>
      <c r="R8996"/>
      <c r="S8996"/>
      <c r="T8996"/>
      <c r="U8996"/>
      <c r="V8996" s="2"/>
    </row>
    <row r="8997" spans="2:22" x14ac:dyDescent="0.2">
      <c r="B8997" s="2"/>
      <c r="C8997" s="2"/>
      <c r="D8997" s="2"/>
      <c r="E8997" s="2"/>
      <c r="F8997" s="2"/>
      <c r="G8997" s="3"/>
      <c r="H8997" s="3"/>
      <c r="I8997" s="2"/>
      <c r="J8997"/>
      <c r="K8997"/>
      <c r="L8997"/>
      <c r="M8997"/>
      <c r="N8997"/>
      <c r="O8997"/>
      <c r="P8997"/>
      <c r="Q8997"/>
      <c r="R8997"/>
      <c r="S8997"/>
      <c r="T8997"/>
      <c r="U8997"/>
      <c r="V8997" s="2"/>
    </row>
    <row r="8998" spans="2:22" x14ac:dyDescent="0.2">
      <c r="B8998" s="2"/>
      <c r="C8998" s="2"/>
      <c r="D8998" s="2"/>
      <c r="E8998" s="2"/>
      <c r="F8998" s="2"/>
      <c r="G8998" s="3"/>
      <c r="H8998" s="3"/>
      <c r="I8998" s="2"/>
      <c r="J8998"/>
      <c r="K8998"/>
      <c r="L8998"/>
      <c r="M8998"/>
      <c r="N8998"/>
      <c r="O8998"/>
      <c r="P8998"/>
      <c r="Q8998"/>
      <c r="R8998"/>
      <c r="S8998"/>
      <c r="T8998"/>
      <c r="U8998"/>
      <c r="V8998" s="2"/>
    </row>
    <row r="8999" spans="2:22" x14ac:dyDescent="0.2">
      <c r="B8999" s="2"/>
      <c r="C8999" s="2"/>
      <c r="D8999" s="2"/>
      <c r="E8999" s="2"/>
      <c r="F8999" s="2"/>
      <c r="G8999" s="3"/>
      <c r="H8999" s="3"/>
      <c r="I8999" s="2"/>
      <c r="J8999"/>
      <c r="K8999"/>
      <c r="L8999"/>
      <c r="M8999"/>
      <c r="N8999"/>
      <c r="O8999"/>
      <c r="P8999"/>
      <c r="Q8999"/>
      <c r="R8999"/>
      <c r="S8999"/>
      <c r="T8999"/>
      <c r="U8999"/>
      <c r="V8999" s="2"/>
    </row>
    <row r="9000" spans="2:22" x14ac:dyDescent="0.2">
      <c r="B9000" s="2"/>
      <c r="C9000" s="2"/>
      <c r="D9000" s="2"/>
      <c r="E9000" s="2"/>
      <c r="F9000" s="2"/>
      <c r="G9000" s="3"/>
      <c r="H9000" s="3"/>
      <c r="I9000" s="2"/>
      <c r="J9000"/>
      <c r="K9000"/>
      <c r="L9000"/>
      <c r="M9000"/>
      <c r="N9000"/>
      <c r="O9000"/>
      <c r="P9000"/>
      <c r="Q9000"/>
      <c r="R9000"/>
      <c r="S9000"/>
      <c r="T9000"/>
      <c r="U9000"/>
      <c r="V9000" s="2"/>
    </row>
    <row r="9001" spans="2:22" x14ac:dyDescent="0.2">
      <c r="B9001" s="2"/>
      <c r="C9001" s="2"/>
      <c r="D9001" s="2"/>
      <c r="E9001" s="2"/>
      <c r="F9001" s="2"/>
      <c r="G9001" s="3"/>
      <c r="H9001" s="3"/>
      <c r="I9001" s="2"/>
      <c r="J9001"/>
      <c r="K9001"/>
      <c r="L9001"/>
      <c r="M9001"/>
      <c r="N9001"/>
      <c r="O9001"/>
      <c r="P9001"/>
      <c r="Q9001"/>
      <c r="R9001"/>
      <c r="S9001"/>
      <c r="T9001"/>
      <c r="U9001"/>
      <c r="V9001" s="2"/>
    </row>
    <row r="9002" spans="2:22" x14ac:dyDescent="0.2">
      <c r="B9002" s="2"/>
      <c r="C9002" s="2"/>
      <c r="D9002" s="2"/>
      <c r="E9002" s="2"/>
      <c r="F9002" s="2"/>
      <c r="G9002" s="3"/>
      <c r="H9002" s="3"/>
      <c r="I9002" s="2"/>
      <c r="J9002"/>
      <c r="K9002"/>
      <c r="L9002"/>
      <c r="M9002"/>
      <c r="N9002"/>
      <c r="O9002"/>
      <c r="P9002"/>
      <c r="Q9002"/>
      <c r="R9002"/>
      <c r="S9002"/>
      <c r="T9002"/>
      <c r="U9002"/>
      <c r="V9002" s="2"/>
    </row>
    <row r="9003" spans="2:22" x14ac:dyDescent="0.2">
      <c r="B9003" s="2"/>
      <c r="C9003" s="2"/>
      <c r="D9003" s="2"/>
      <c r="E9003" s="2"/>
      <c r="F9003" s="2"/>
      <c r="G9003" s="3"/>
      <c r="H9003" s="3"/>
      <c r="I9003" s="2"/>
      <c r="J9003"/>
      <c r="K9003"/>
      <c r="L9003"/>
      <c r="M9003"/>
      <c r="N9003"/>
      <c r="O9003"/>
      <c r="P9003"/>
      <c r="Q9003"/>
      <c r="R9003"/>
      <c r="S9003"/>
      <c r="T9003"/>
      <c r="U9003"/>
      <c r="V9003" s="2"/>
    </row>
    <row r="9004" spans="2:22" x14ac:dyDescent="0.2">
      <c r="B9004" s="2"/>
      <c r="C9004" s="2"/>
      <c r="D9004" s="2"/>
      <c r="E9004" s="2"/>
      <c r="F9004" s="2"/>
      <c r="G9004" s="3"/>
      <c r="H9004" s="3"/>
      <c r="I9004" s="2"/>
      <c r="J9004"/>
      <c r="K9004"/>
      <c r="L9004"/>
      <c r="M9004"/>
      <c r="N9004"/>
      <c r="O9004"/>
      <c r="P9004"/>
      <c r="Q9004"/>
      <c r="R9004"/>
      <c r="S9004"/>
      <c r="T9004"/>
      <c r="U9004"/>
      <c r="V9004" s="2"/>
    </row>
    <row r="9005" spans="2:22" x14ac:dyDescent="0.2">
      <c r="B9005" s="2"/>
      <c r="C9005" s="2"/>
      <c r="D9005" s="2"/>
      <c r="E9005" s="2"/>
      <c r="F9005" s="2"/>
      <c r="G9005" s="3"/>
      <c r="H9005" s="3"/>
      <c r="I9005" s="2"/>
      <c r="J9005"/>
      <c r="K9005"/>
      <c r="L9005"/>
      <c r="M9005"/>
      <c r="N9005"/>
      <c r="O9005"/>
      <c r="P9005"/>
      <c r="Q9005"/>
      <c r="R9005"/>
      <c r="S9005"/>
      <c r="T9005"/>
      <c r="U9005"/>
      <c r="V9005" s="2"/>
    </row>
    <row r="9006" spans="2:22" x14ac:dyDescent="0.2">
      <c r="B9006" s="2"/>
      <c r="C9006" s="2"/>
      <c r="D9006" s="2"/>
      <c r="E9006" s="2"/>
      <c r="F9006" s="2"/>
      <c r="G9006" s="3"/>
      <c r="H9006" s="3"/>
      <c r="I9006" s="2"/>
      <c r="J9006"/>
      <c r="K9006"/>
      <c r="L9006"/>
      <c r="M9006"/>
      <c r="N9006"/>
      <c r="O9006"/>
      <c r="P9006"/>
      <c r="Q9006"/>
      <c r="R9006"/>
      <c r="S9006"/>
      <c r="T9006"/>
      <c r="U9006"/>
      <c r="V9006" s="2"/>
    </row>
    <row r="9007" spans="2:22" x14ac:dyDescent="0.2">
      <c r="B9007" s="2"/>
      <c r="C9007" s="2"/>
      <c r="D9007" s="2"/>
      <c r="E9007" s="2"/>
      <c r="F9007" s="2"/>
      <c r="G9007" s="3"/>
      <c r="H9007" s="3"/>
      <c r="I9007" s="2"/>
      <c r="J9007"/>
      <c r="K9007"/>
      <c r="L9007"/>
      <c r="M9007"/>
      <c r="N9007"/>
      <c r="O9007"/>
      <c r="P9007"/>
      <c r="Q9007"/>
      <c r="R9007"/>
      <c r="S9007"/>
      <c r="T9007"/>
      <c r="U9007"/>
      <c r="V9007" s="2"/>
    </row>
    <row r="9008" spans="2:22" x14ac:dyDescent="0.2">
      <c r="B9008" s="2"/>
      <c r="C9008" s="2"/>
      <c r="D9008" s="2"/>
      <c r="E9008" s="2"/>
      <c r="F9008" s="2"/>
      <c r="G9008" s="3"/>
      <c r="H9008" s="3"/>
      <c r="I9008" s="2"/>
      <c r="J9008"/>
      <c r="K9008"/>
      <c r="L9008"/>
      <c r="M9008"/>
      <c r="N9008"/>
      <c r="O9008"/>
      <c r="P9008"/>
      <c r="Q9008"/>
      <c r="R9008"/>
      <c r="S9008"/>
      <c r="T9008"/>
      <c r="U9008"/>
      <c r="V9008" s="2"/>
    </row>
    <row r="9009" spans="2:22" x14ac:dyDescent="0.2">
      <c r="B9009" s="2"/>
      <c r="C9009" s="2"/>
      <c r="D9009" s="2"/>
      <c r="E9009" s="2"/>
      <c r="F9009" s="2"/>
      <c r="G9009" s="3"/>
      <c r="H9009" s="3"/>
      <c r="I9009" s="2"/>
      <c r="J9009"/>
      <c r="K9009"/>
      <c r="L9009"/>
      <c r="M9009"/>
      <c r="N9009"/>
      <c r="O9009"/>
      <c r="P9009"/>
      <c r="Q9009"/>
      <c r="R9009"/>
      <c r="S9009"/>
      <c r="T9009"/>
      <c r="U9009"/>
      <c r="V9009" s="2"/>
    </row>
    <row r="9010" spans="2:22" x14ac:dyDescent="0.2">
      <c r="B9010" s="2"/>
      <c r="C9010" s="2"/>
      <c r="D9010" s="2"/>
      <c r="E9010" s="2"/>
      <c r="F9010" s="2"/>
      <c r="G9010" s="3"/>
      <c r="H9010" s="3"/>
      <c r="I9010" s="2"/>
      <c r="J9010"/>
      <c r="K9010"/>
      <c r="L9010"/>
      <c r="M9010"/>
      <c r="N9010"/>
      <c r="O9010"/>
      <c r="P9010"/>
      <c r="Q9010"/>
      <c r="R9010"/>
      <c r="S9010"/>
      <c r="T9010"/>
      <c r="U9010"/>
      <c r="V9010" s="2"/>
    </row>
    <row r="9011" spans="2:22" x14ac:dyDescent="0.2">
      <c r="B9011" s="2"/>
      <c r="C9011" s="2"/>
      <c r="D9011" s="2"/>
      <c r="E9011" s="2"/>
      <c r="F9011" s="2"/>
      <c r="G9011" s="3"/>
      <c r="H9011" s="3"/>
      <c r="I9011" s="2"/>
      <c r="J9011"/>
      <c r="K9011"/>
      <c r="L9011"/>
      <c r="M9011"/>
      <c r="N9011"/>
      <c r="O9011"/>
      <c r="P9011"/>
      <c r="Q9011"/>
      <c r="R9011"/>
      <c r="S9011"/>
      <c r="T9011"/>
      <c r="U9011"/>
      <c r="V9011" s="2"/>
    </row>
    <row r="9012" spans="2:22" x14ac:dyDescent="0.2">
      <c r="B9012" s="2"/>
      <c r="C9012" s="2"/>
      <c r="D9012" s="2"/>
      <c r="E9012" s="2"/>
      <c r="F9012" s="2"/>
      <c r="G9012" s="3"/>
      <c r="H9012" s="3"/>
      <c r="I9012" s="2"/>
      <c r="J9012"/>
      <c r="K9012"/>
      <c r="L9012"/>
      <c r="M9012"/>
      <c r="N9012"/>
      <c r="O9012"/>
      <c r="P9012"/>
      <c r="Q9012"/>
      <c r="R9012"/>
      <c r="S9012"/>
      <c r="T9012"/>
      <c r="U9012"/>
      <c r="V9012" s="2"/>
    </row>
    <row r="9013" spans="2:22" x14ac:dyDescent="0.2">
      <c r="B9013" s="2"/>
      <c r="C9013" s="2"/>
      <c r="D9013" s="2"/>
      <c r="E9013" s="2"/>
      <c r="F9013" s="2"/>
      <c r="G9013" s="3"/>
      <c r="H9013" s="3"/>
      <c r="I9013" s="2"/>
      <c r="J9013"/>
      <c r="K9013"/>
      <c r="L9013"/>
      <c r="M9013"/>
      <c r="N9013"/>
      <c r="O9013"/>
      <c r="P9013"/>
      <c r="Q9013"/>
      <c r="R9013"/>
      <c r="S9013"/>
      <c r="T9013"/>
      <c r="U9013"/>
      <c r="V9013" s="2"/>
    </row>
    <row r="9014" spans="2:22" x14ac:dyDescent="0.2">
      <c r="B9014" s="2"/>
      <c r="C9014" s="2"/>
      <c r="D9014" s="2"/>
      <c r="E9014" s="2"/>
      <c r="F9014" s="2"/>
      <c r="G9014" s="3"/>
      <c r="H9014" s="3"/>
      <c r="I9014" s="2"/>
      <c r="J9014"/>
      <c r="K9014"/>
      <c r="L9014"/>
      <c r="M9014"/>
      <c r="N9014"/>
      <c r="O9014"/>
      <c r="P9014"/>
      <c r="Q9014"/>
      <c r="R9014"/>
      <c r="S9014"/>
      <c r="T9014"/>
      <c r="U9014"/>
      <c r="V9014" s="2"/>
    </row>
    <row r="9015" spans="2:22" x14ac:dyDescent="0.2">
      <c r="B9015" s="2"/>
      <c r="C9015" s="2"/>
      <c r="D9015" s="2"/>
      <c r="E9015" s="2"/>
      <c r="F9015" s="2"/>
      <c r="G9015" s="3"/>
      <c r="H9015" s="3"/>
      <c r="I9015" s="2"/>
      <c r="J9015"/>
      <c r="K9015"/>
      <c r="L9015"/>
      <c r="M9015"/>
      <c r="N9015"/>
      <c r="O9015"/>
      <c r="P9015"/>
      <c r="Q9015"/>
      <c r="R9015"/>
      <c r="S9015"/>
      <c r="T9015"/>
      <c r="U9015"/>
      <c r="V9015" s="2"/>
    </row>
    <row r="9016" spans="2:22" x14ac:dyDescent="0.2">
      <c r="B9016" s="2"/>
      <c r="C9016" s="2"/>
      <c r="D9016" s="2"/>
      <c r="E9016" s="2"/>
      <c r="F9016" s="2"/>
      <c r="G9016" s="3"/>
      <c r="H9016" s="3"/>
      <c r="I9016" s="2"/>
      <c r="J9016"/>
      <c r="K9016"/>
      <c r="L9016"/>
      <c r="M9016"/>
      <c r="N9016"/>
      <c r="O9016"/>
      <c r="P9016"/>
      <c r="Q9016"/>
      <c r="R9016"/>
      <c r="S9016"/>
      <c r="T9016"/>
      <c r="U9016"/>
      <c r="V9016" s="2"/>
    </row>
    <row r="9017" spans="2:22" x14ac:dyDescent="0.2">
      <c r="B9017" s="2"/>
      <c r="C9017" s="2"/>
      <c r="D9017" s="2"/>
      <c r="E9017" s="2"/>
      <c r="F9017" s="2"/>
      <c r="G9017" s="3"/>
      <c r="H9017" s="3"/>
      <c r="I9017" s="2"/>
      <c r="J9017"/>
      <c r="K9017"/>
      <c r="L9017"/>
      <c r="M9017"/>
      <c r="N9017"/>
      <c r="O9017"/>
      <c r="P9017"/>
      <c r="Q9017"/>
      <c r="R9017"/>
      <c r="S9017"/>
      <c r="T9017"/>
      <c r="U9017"/>
      <c r="V9017" s="2"/>
    </row>
    <row r="9018" spans="2:22" x14ac:dyDescent="0.2">
      <c r="B9018" s="2"/>
      <c r="C9018" s="2"/>
      <c r="D9018" s="2"/>
      <c r="E9018" s="2"/>
      <c r="F9018" s="2"/>
      <c r="G9018" s="3"/>
      <c r="H9018" s="3"/>
      <c r="I9018" s="2"/>
      <c r="J9018"/>
      <c r="K9018"/>
      <c r="L9018"/>
      <c r="M9018"/>
      <c r="N9018"/>
      <c r="O9018"/>
      <c r="P9018"/>
      <c r="Q9018"/>
      <c r="R9018"/>
      <c r="S9018"/>
      <c r="T9018"/>
      <c r="U9018"/>
      <c r="V9018" s="2"/>
    </row>
    <row r="9019" spans="2:22" x14ac:dyDescent="0.2">
      <c r="B9019" s="2"/>
      <c r="C9019" s="2"/>
      <c r="D9019" s="2"/>
      <c r="E9019" s="2"/>
      <c r="F9019" s="2"/>
      <c r="G9019" s="3"/>
      <c r="H9019" s="3"/>
      <c r="I9019" s="2"/>
      <c r="J9019"/>
      <c r="K9019"/>
      <c r="L9019"/>
      <c r="M9019"/>
      <c r="N9019"/>
      <c r="O9019"/>
      <c r="P9019"/>
      <c r="Q9019"/>
      <c r="R9019"/>
      <c r="S9019"/>
      <c r="T9019"/>
      <c r="U9019"/>
      <c r="V9019" s="2"/>
    </row>
    <row r="9020" spans="2:22" x14ac:dyDescent="0.2">
      <c r="B9020" s="2"/>
      <c r="C9020" s="2"/>
      <c r="D9020" s="2"/>
      <c r="E9020" s="2"/>
      <c r="F9020" s="2"/>
      <c r="G9020" s="3"/>
      <c r="H9020" s="3"/>
      <c r="I9020" s="2"/>
      <c r="J9020"/>
      <c r="K9020"/>
      <c r="L9020"/>
      <c r="M9020"/>
      <c r="N9020"/>
      <c r="O9020"/>
      <c r="P9020"/>
      <c r="Q9020"/>
      <c r="R9020"/>
      <c r="S9020"/>
      <c r="T9020"/>
      <c r="U9020"/>
      <c r="V9020" s="2"/>
    </row>
    <row r="9021" spans="2:22" x14ac:dyDescent="0.2">
      <c r="B9021" s="2"/>
      <c r="C9021" s="2"/>
      <c r="D9021" s="2"/>
      <c r="E9021" s="2"/>
      <c r="F9021" s="2"/>
      <c r="G9021" s="3"/>
      <c r="H9021" s="3"/>
      <c r="I9021" s="2"/>
      <c r="J9021"/>
      <c r="K9021"/>
      <c r="L9021"/>
      <c r="M9021"/>
      <c r="N9021"/>
      <c r="O9021"/>
      <c r="P9021"/>
      <c r="Q9021"/>
      <c r="R9021"/>
      <c r="S9021"/>
      <c r="T9021"/>
      <c r="U9021"/>
      <c r="V9021" s="2"/>
    </row>
    <row r="9022" spans="2:22" x14ac:dyDescent="0.2">
      <c r="B9022" s="2"/>
      <c r="C9022" s="2"/>
      <c r="D9022" s="2"/>
      <c r="E9022" s="2"/>
      <c r="F9022" s="2"/>
      <c r="G9022" s="3"/>
      <c r="H9022" s="3"/>
      <c r="I9022" s="2"/>
      <c r="J9022"/>
      <c r="K9022"/>
      <c r="L9022"/>
      <c r="M9022"/>
      <c r="N9022"/>
      <c r="O9022"/>
      <c r="P9022"/>
      <c r="Q9022"/>
      <c r="R9022"/>
      <c r="S9022"/>
      <c r="T9022"/>
      <c r="U9022"/>
      <c r="V9022" s="2"/>
    </row>
    <row r="9023" spans="2:22" x14ac:dyDescent="0.2">
      <c r="B9023" s="2"/>
      <c r="C9023" s="2"/>
      <c r="D9023" s="2"/>
      <c r="E9023" s="2"/>
      <c r="F9023" s="2"/>
      <c r="G9023" s="3"/>
      <c r="H9023" s="3"/>
      <c r="I9023" s="2"/>
      <c r="J9023"/>
      <c r="K9023"/>
      <c r="L9023"/>
      <c r="M9023"/>
      <c r="N9023"/>
      <c r="O9023"/>
      <c r="P9023"/>
      <c r="Q9023"/>
      <c r="R9023"/>
      <c r="S9023"/>
      <c r="T9023"/>
      <c r="U9023"/>
      <c r="V9023" s="2"/>
    </row>
    <row r="9024" spans="2:22" x14ac:dyDescent="0.2">
      <c r="B9024" s="2"/>
      <c r="C9024" s="2"/>
      <c r="D9024" s="2"/>
      <c r="E9024" s="2"/>
      <c r="F9024" s="2"/>
      <c r="G9024" s="3"/>
      <c r="H9024" s="3"/>
      <c r="I9024" s="2"/>
      <c r="J9024"/>
      <c r="K9024"/>
      <c r="L9024"/>
      <c r="M9024"/>
      <c r="N9024"/>
      <c r="O9024"/>
      <c r="P9024"/>
      <c r="Q9024"/>
      <c r="R9024"/>
      <c r="S9024"/>
      <c r="T9024"/>
      <c r="U9024"/>
      <c r="V9024" s="2"/>
    </row>
    <row r="9025" spans="2:22" x14ac:dyDescent="0.2">
      <c r="B9025" s="2"/>
      <c r="C9025" s="2"/>
      <c r="D9025" s="2"/>
      <c r="E9025" s="2"/>
      <c r="F9025" s="2"/>
      <c r="G9025" s="3"/>
      <c r="H9025" s="3"/>
      <c r="I9025" s="2"/>
      <c r="J9025"/>
      <c r="K9025"/>
      <c r="L9025"/>
      <c r="M9025"/>
      <c r="N9025"/>
      <c r="O9025"/>
      <c r="P9025"/>
      <c r="Q9025"/>
      <c r="R9025"/>
      <c r="S9025"/>
      <c r="T9025"/>
      <c r="U9025"/>
      <c r="V9025" s="2"/>
    </row>
    <row r="9026" spans="2:22" x14ac:dyDescent="0.2">
      <c r="B9026" s="2"/>
      <c r="C9026" s="2"/>
      <c r="D9026" s="2"/>
      <c r="E9026" s="2"/>
      <c r="F9026" s="2"/>
      <c r="G9026" s="3"/>
      <c r="H9026" s="3"/>
      <c r="I9026" s="2"/>
      <c r="J9026"/>
      <c r="K9026"/>
      <c r="L9026"/>
      <c r="M9026"/>
      <c r="N9026"/>
      <c r="O9026"/>
      <c r="P9026"/>
      <c r="Q9026"/>
      <c r="R9026"/>
      <c r="S9026"/>
      <c r="T9026"/>
      <c r="U9026"/>
      <c r="V9026" s="2"/>
    </row>
    <row r="9027" spans="2:22" x14ac:dyDescent="0.2">
      <c r="B9027" s="2"/>
      <c r="C9027" s="2"/>
      <c r="D9027" s="2"/>
      <c r="E9027" s="2"/>
      <c r="F9027" s="2"/>
      <c r="G9027" s="3"/>
      <c r="H9027" s="3"/>
      <c r="I9027" s="2"/>
      <c r="J9027"/>
      <c r="K9027"/>
      <c r="L9027"/>
      <c r="M9027"/>
      <c r="N9027"/>
      <c r="O9027"/>
      <c r="P9027"/>
      <c r="Q9027"/>
      <c r="R9027"/>
      <c r="S9027"/>
      <c r="T9027"/>
      <c r="U9027"/>
      <c r="V9027" s="2"/>
    </row>
    <row r="9028" spans="2:22" x14ac:dyDescent="0.2">
      <c r="B9028" s="2"/>
      <c r="C9028" s="2"/>
      <c r="D9028" s="2"/>
      <c r="E9028" s="2"/>
      <c r="F9028" s="2"/>
      <c r="G9028" s="3"/>
      <c r="H9028" s="3"/>
      <c r="I9028" s="2"/>
      <c r="J9028"/>
      <c r="K9028"/>
      <c r="L9028"/>
      <c r="M9028"/>
      <c r="N9028"/>
      <c r="O9028"/>
      <c r="P9028"/>
      <c r="Q9028"/>
      <c r="R9028"/>
      <c r="S9028"/>
      <c r="T9028"/>
      <c r="U9028"/>
      <c r="V9028" s="2"/>
    </row>
    <row r="9029" spans="2:22" x14ac:dyDescent="0.2">
      <c r="B9029" s="2"/>
      <c r="C9029" s="2"/>
      <c r="D9029" s="2"/>
      <c r="E9029" s="2"/>
      <c r="F9029" s="2"/>
      <c r="G9029" s="3"/>
      <c r="H9029" s="3"/>
      <c r="I9029" s="2"/>
      <c r="J9029"/>
      <c r="K9029"/>
      <c r="L9029"/>
      <c r="M9029"/>
      <c r="N9029"/>
      <c r="O9029"/>
      <c r="P9029"/>
      <c r="Q9029"/>
      <c r="R9029"/>
      <c r="S9029"/>
      <c r="T9029"/>
      <c r="U9029"/>
      <c r="V9029" s="2"/>
    </row>
    <row r="9030" spans="2:22" x14ac:dyDescent="0.2">
      <c r="B9030" s="2"/>
      <c r="C9030" s="2"/>
      <c r="D9030" s="2"/>
      <c r="E9030" s="2"/>
      <c r="F9030" s="2"/>
      <c r="G9030" s="3"/>
      <c r="H9030" s="3"/>
      <c r="I9030" s="2"/>
      <c r="J9030"/>
      <c r="K9030"/>
      <c r="L9030"/>
      <c r="M9030"/>
      <c r="N9030"/>
      <c r="O9030"/>
      <c r="P9030"/>
      <c r="Q9030"/>
      <c r="R9030"/>
      <c r="S9030"/>
      <c r="T9030"/>
      <c r="U9030"/>
      <c r="V9030" s="2"/>
    </row>
    <row r="9031" spans="2:22" x14ac:dyDescent="0.2">
      <c r="B9031" s="2"/>
      <c r="C9031" s="2"/>
      <c r="D9031" s="2"/>
      <c r="E9031" s="2"/>
      <c r="F9031" s="2"/>
      <c r="G9031" s="3"/>
      <c r="H9031" s="3"/>
      <c r="I9031" s="2"/>
      <c r="J9031"/>
      <c r="K9031"/>
      <c r="L9031"/>
      <c r="M9031"/>
      <c r="N9031"/>
      <c r="O9031"/>
      <c r="P9031"/>
      <c r="Q9031"/>
      <c r="R9031"/>
      <c r="S9031"/>
      <c r="T9031"/>
      <c r="U9031"/>
      <c r="V9031" s="2"/>
    </row>
    <row r="9032" spans="2:22" x14ac:dyDescent="0.2">
      <c r="B9032" s="2"/>
      <c r="C9032" s="2"/>
      <c r="D9032" s="2"/>
      <c r="E9032" s="2"/>
      <c r="F9032" s="2"/>
      <c r="G9032" s="3"/>
      <c r="H9032" s="3"/>
      <c r="I9032" s="2"/>
      <c r="J9032"/>
      <c r="K9032"/>
      <c r="L9032"/>
      <c r="M9032"/>
      <c r="N9032"/>
      <c r="O9032"/>
      <c r="P9032"/>
      <c r="Q9032"/>
      <c r="R9032"/>
      <c r="S9032"/>
      <c r="T9032"/>
      <c r="U9032"/>
      <c r="V9032" s="2"/>
    </row>
    <row r="9033" spans="2:22" x14ac:dyDescent="0.2">
      <c r="B9033" s="2"/>
      <c r="C9033" s="2"/>
      <c r="D9033" s="2"/>
      <c r="E9033" s="2"/>
      <c r="F9033" s="2"/>
      <c r="G9033" s="3"/>
      <c r="H9033" s="3"/>
      <c r="I9033" s="2"/>
      <c r="J9033"/>
      <c r="K9033"/>
      <c r="L9033"/>
      <c r="M9033"/>
      <c r="N9033"/>
      <c r="O9033"/>
      <c r="P9033"/>
      <c r="Q9033"/>
      <c r="R9033"/>
      <c r="S9033"/>
      <c r="T9033"/>
      <c r="U9033"/>
      <c r="V9033" s="2"/>
    </row>
    <row r="9034" spans="2:22" x14ac:dyDescent="0.2">
      <c r="B9034" s="2"/>
      <c r="C9034" s="2"/>
      <c r="D9034" s="2"/>
      <c r="E9034" s="2"/>
      <c r="F9034" s="2"/>
      <c r="G9034" s="3"/>
      <c r="H9034" s="3"/>
      <c r="I9034" s="2"/>
      <c r="J9034"/>
      <c r="K9034"/>
      <c r="L9034"/>
      <c r="M9034"/>
      <c r="N9034"/>
      <c r="O9034"/>
      <c r="P9034"/>
      <c r="Q9034"/>
      <c r="R9034"/>
      <c r="S9034"/>
      <c r="T9034"/>
      <c r="U9034"/>
      <c r="V9034" s="2"/>
    </row>
    <row r="9035" spans="2:22" x14ac:dyDescent="0.2">
      <c r="B9035" s="2"/>
      <c r="C9035" s="2"/>
      <c r="D9035" s="2"/>
      <c r="E9035" s="2"/>
      <c r="F9035" s="2"/>
      <c r="G9035" s="3"/>
      <c r="H9035" s="3"/>
      <c r="I9035" s="2"/>
      <c r="J9035"/>
      <c r="K9035"/>
      <c r="L9035"/>
      <c r="M9035"/>
      <c r="N9035"/>
      <c r="O9035"/>
      <c r="P9035"/>
      <c r="Q9035"/>
      <c r="R9035"/>
      <c r="S9035"/>
      <c r="T9035"/>
      <c r="U9035"/>
      <c r="V9035" s="2"/>
    </row>
    <row r="9036" spans="2:22" x14ac:dyDescent="0.2">
      <c r="B9036" s="2"/>
      <c r="C9036" s="2"/>
      <c r="D9036" s="2"/>
      <c r="E9036" s="2"/>
      <c r="F9036" s="2"/>
      <c r="G9036" s="3"/>
      <c r="H9036" s="3"/>
      <c r="I9036" s="2"/>
      <c r="J9036"/>
      <c r="K9036"/>
      <c r="L9036"/>
      <c r="M9036"/>
      <c r="N9036"/>
      <c r="O9036"/>
      <c r="P9036"/>
      <c r="Q9036"/>
      <c r="R9036"/>
      <c r="S9036"/>
      <c r="T9036"/>
      <c r="U9036"/>
      <c r="V9036" s="2"/>
    </row>
    <row r="9037" spans="2:22" x14ac:dyDescent="0.2">
      <c r="B9037" s="2"/>
      <c r="C9037" s="2"/>
      <c r="D9037" s="2"/>
      <c r="E9037" s="2"/>
      <c r="F9037" s="2"/>
      <c r="G9037" s="3"/>
      <c r="H9037" s="3"/>
      <c r="I9037" s="2"/>
      <c r="J9037"/>
      <c r="K9037"/>
      <c r="L9037"/>
      <c r="M9037"/>
      <c r="N9037"/>
      <c r="O9037"/>
      <c r="P9037"/>
      <c r="Q9037"/>
      <c r="R9037"/>
      <c r="S9037"/>
      <c r="T9037"/>
      <c r="U9037"/>
      <c r="V9037" s="2"/>
    </row>
    <row r="9038" spans="2:22" x14ac:dyDescent="0.2">
      <c r="B9038" s="2"/>
      <c r="C9038" s="2"/>
      <c r="D9038" s="2"/>
      <c r="E9038" s="2"/>
      <c r="F9038" s="2"/>
      <c r="G9038" s="3"/>
      <c r="H9038" s="3"/>
      <c r="I9038" s="2"/>
      <c r="J9038"/>
      <c r="K9038"/>
      <c r="L9038"/>
      <c r="M9038"/>
      <c r="N9038"/>
      <c r="O9038"/>
      <c r="P9038"/>
      <c r="Q9038"/>
      <c r="R9038"/>
      <c r="S9038"/>
      <c r="T9038"/>
      <c r="U9038"/>
      <c r="V9038" s="2"/>
    </row>
    <row r="9039" spans="2:22" x14ac:dyDescent="0.2">
      <c r="B9039" s="2"/>
      <c r="C9039" s="2"/>
      <c r="D9039" s="2"/>
      <c r="E9039" s="2"/>
      <c r="F9039" s="2"/>
      <c r="G9039" s="3"/>
      <c r="H9039" s="3"/>
      <c r="I9039" s="2"/>
      <c r="J9039"/>
      <c r="K9039"/>
      <c r="L9039"/>
      <c r="M9039"/>
      <c r="N9039"/>
      <c r="O9039"/>
      <c r="P9039"/>
      <c r="Q9039"/>
      <c r="R9039"/>
      <c r="S9039"/>
      <c r="T9039"/>
      <c r="U9039"/>
      <c r="V9039" s="2"/>
    </row>
    <row r="9040" spans="2:22" x14ac:dyDescent="0.2">
      <c r="B9040" s="2"/>
      <c r="C9040" s="2"/>
      <c r="D9040" s="2"/>
      <c r="E9040" s="2"/>
      <c r="F9040" s="2"/>
      <c r="G9040" s="3"/>
      <c r="H9040" s="3"/>
      <c r="I9040" s="2"/>
      <c r="J9040"/>
      <c r="K9040"/>
      <c r="L9040"/>
      <c r="M9040"/>
      <c r="N9040"/>
      <c r="O9040"/>
      <c r="P9040"/>
      <c r="Q9040"/>
      <c r="R9040"/>
      <c r="S9040"/>
      <c r="T9040"/>
      <c r="U9040"/>
      <c r="V9040" s="2"/>
    </row>
    <row r="9041" spans="2:22" x14ac:dyDescent="0.2">
      <c r="B9041" s="2"/>
      <c r="C9041" s="2"/>
      <c r="D9041" s="2"/>
      <c r="E9041" s="2"/>
      <c r="F9041" s="2"/>
      <c r="G9041" s="3"/>
      <c r="H9041" s="3"/>
      <c r="I9041" s="2"/>
      <c r="J9041"/>
      <c r="K9041"/>
      <c r="L9041"/>
      <c r="M9041"/>
      <c r="N9041"/>
      <c r="O9041"/>
      <c r="P9041"/>
      <c r="Q9041"/>
      <c r="R9041"/>
      <c r="S9041"/>
      <c r="T9041"/>
      <c r="U9041"/>
      <c r="V9041" s="2"/>
    </row>
    <row r="9042" spans="2:22" x14ac:dyDescent="0.2">
      <c r="B9042" s="2"/>
      <c r="C9042" s="2"/>
      <c r="D9042" s="2"/>
      <c r="E9042" s="2"/>
      <c r="F9042" s="2"/>
      <c r="G9042" s="3"/>
      <c r="H9042" s="3"/>
      <c r="I9042" s="2"/>
      <c r="J9042"/>
      <c r="K9042"/>
      <c r="L9042"/>
      <c r="M9042"/>
      <c r="N9042"/>
      <c r="O9042"/>
      <c r="P9042"/>
      <c r="Q9042"/>
      <c r="R9042"/>
      <c r="S9042"/>
      <c r="T9042"/>
      <c r="U9042"/>
      <c r="V9042" s="2"/>
    </row>
    <row r="9043" spans="2:22" x14ac:dyDescent="0.2">
      <c r="B9043" s="2"/>
      <c r="C9043" s="2"/>
      <c r="D9043" s="2"/>
      <c r="E9043" s="2"/>
      <c r="F9043" s="2"/>
      <c r="G9043" s="3"/>
      <c r="H9043" s="3"/>
      <c r="I9043" s="2"/>
      <c r="J9043"/>
      <c r="K9043"/>
      <c r="L9043"/>
      <c r="M9043"/>
      <c r="N9043"/>
      <c r="O9043"/>
      <c r="P9043"/>
      <c r="Q9043"/>
      <c r="R9043"/>
      <c r="S9043"/>
      <c r="T9043"/>
      <c r="U9043"/>
      <c r="V9043" s="2"/>
    </row>
    <row r="9044" spans="2:22" x14ac:dyDescent="0.2">
      <c r="B9044" s="2"/>
      <c r="C9044" s="2"/>
      <c r="D9044" s="2"/>
      <c r="E9044" s="2"/>
      <c r="F9044" s="2"/>
      <c r="G9044" s="3"/>
      <c r="H9044" s="3"/>
      <c r="I9044" s="2"/>
      <c r="J9044"/>
      <c r="K9044"/>
      <c r="L9044"/>
      <c r="M9044"/>
      <c r="N9044"/>
      <c r="O9044"/>
      <c r="P9044"/>
      <c r="Q9044"/>
      <c r="R9044"/>
      <c r="S9044"/>
      <c r="T9044"/>
      <c r="U9044"/>
      <c r="V9044" s="2"/>
    </row>
    <row r="9045" spans="2:22" x14ac:dyDescent="0.2">
      <c r="B9045" s="2"/>
      <c r="C9045" s="2"/>
      <c r="D9045" s="2"/>
      <c r="E9045" s="2"/>
      <c r="F9045" s="2"/>
      <c r="G9045" s="3"/>
      <c r="H9045" s="3"/>
      <c r="I9045" s="2"/>
      <c r="J9045"/>
      <c r="K9045"/>
      <c r="L9045"/>
      <c r="M9045"/>
      <c r="N9045"/>
      <c r="O9045"/>
      <c r="P9045"/>
      <c r="Q9045"/>
      <c r="R9045"/>
      <c r="S9045"/>
      <c r="T9045"/>
      <c r="U9045"/>
      <c r="V9045" s="2"/>
    </row>
    <row r="9046" spans="2:22" x14ac:dyDescent="0.2">
      <c r="B9046" s="2"/>
      <c r="C9046" s="2"/>
      <c r="D9046" s="2"/>
      <c r="E9046" s="2"/>
      <c r="F9046" s="2"/>
      <c r="G9046" s="3"/>
      <c r="H9046" s="3"/>
      <c r="I9046" s="2"/>
      <c r="J9046"/>
      <c r="K9046"/>
      <c r="L9046"/>
      <c r="M9046"/>
      <c r="N9046"/>
      <c r="O9046"/>
      <c r="P9046"/>
      <c r="Q9046"/>
      <c r="R9046"/>
      <c r="S9046"/>
      <c r="T9046"/>
      <c r="U9046"/>
      <c r="V9046" s="2"/>
    </row>
    <row r="9047" spans="2:22" x14ac:dyDescent="0.2">
      <c r="B9047" s="2"/>
      <c r="C9047" s="2"/>
      <c r="D9047" s="2"/>
      <c r="E9047" s="2"/>
      <c r="F9047" s="2"/>
      <c r="G9047" s="3"/>
      <c r="H9047" s="3"/>
      <c r="I9047" s="2"/>
      <c r="J9047"/>
      <c r="K9047"/>
      <c r="L9047"/>
      <c r="M9047"/>
      <c r="N9047"/>
      <c r="O9047"/>
      <c r="P9047"/>
      <c r="Q9047"/>
      <c r="R9047"/>
      <c r="S9047"/>
      <c r="T9047"/>
      <c r="U9047"/>
      <c r="V9047" s="2"/>
    </row>
    <row r="9048" spans="2:22" x14ac:dyDescent="0.2">
      <c r="B9048" s="2"/>
      <c r="C9048" s="2"/>
      <c r="D9048" s="2"/>
      <c r="E9048" s="2"/>
      <c r="F9048" s="2"/>
      <c r="G9048" s="3"/>
      <c r="H9048" s="3"/>
      <c r="I9048" s="2"/>
      <c r="J9048"/>
      <c r="K9048"/>
      <c r="L9048"/>
      <c r="M9048"/>
      <c r="N9048"/>
      <c r="O9048"/>
      <c r="P9048"/>
      <c r="Q9048"/>
      <c r="R9048"/>
      <c r="S9048"/>
      <c r="T9048"/>
      <c r="U9048"/>
      <c r="V9048" s="2"/>
    </row>
    <row r="9049" spans="2:22" x14ac:dyDescent="0.2">
      <c r="B9049" s="2"/>
      <c r="C9049" s="2"/>
      <c r="D9049" s="2"/>
      <c r="E9049" s="2"/>
      <c r="F9049" s="2"/>
      <c r="G9049" s="3"/>
      <c r="H9049" s="3"/>
      <c r="I9049" s="2"/>
      <c r="J9049"/>
      <c r="K9049"/>
      <c r="L9049"/>
      <c r="M9049"/>
      <c r="N9049"/>
      <c r="O9049"/>
      <c r="P9049"/>
      <c r="Q9049"/>
      <c r="R9049"/>
      <c r="S9049"/>
      <c r="T9049"/>
      <c r="U9049"/>
      <c r="V9049" s="2"/>
    </row>
    <row r="9050" spans="2:22" x14ac:dyDescent="0.2">
      <c r="B9050" s="2"/>
      <c r="C9050" s="2"/>
      <c r="D9050" s="2"/>
      <c r="E9050" s="2"/>
      <c r="F9050" s="2"/>
      <c r="G9050" s="3"/>
      <c r="H9050" s="3"/>
      <c r="I9050" s="2"/>
      <c r="J9050"/>
      <c r="K9050"/>
      <c r="L9050"/>
      <c r="M9050"/>
      <c r="N9050"/>
      <c r="O9050"/>
      <c r="P9050"/>
      <c r="Q9050"/>
      <c r="R9050"/>
      <c r="S9050"/>
      <c r="T9050"/>
      <c r="U9050"/>
      <c r="V9050" s="2"/>
    </row>
    <row r="9051" spans="2:22" x14ac:dyDescent="0.2">
      <c r="B9051" s="2"/>
      <c r="C9051" s="2"/>
      <c r="D9051" s="2"/>
      <c r="E9051" s="2"/>
      <c r="F9051" s="2"/>
      <c r="G9051" s="3"/>
      <c r="H9051" s="3"/>
      <c r="I9051" s="2"/>
      <c r="J9051"/>
      <c r="K9051"/>
      <c r="L9051"/>
      <c r="M9051"/>
      <c r="N9051"/>
      <c r="O9051"/>
      <c r="P9051"/>
      <c r="Q9051"/>
      <c r="R9051"/>
      <c r="S9051"/>
      <c r="T9051"/>
      <c r="U9051"/>
      <c r="V9051" s="2"/>
    </row>
    <row r="9052" spans="2:22" x14ac:dyDescent="0.2">
      <c r="B9052" s="2"/>
      <c r="C9052" s="2"/>
      <c r="D9052" s="2"/>
      <c r="E9052" s="2"/>
      <c r="F9052" s="2"/>
      <c r="G9052" s="3"/>
      <c r="H9052" s="3"/>
      <c r="I9052" s="2"/>
      <c r="J9052"/>
      <c r="K9052"/>
      <c r="L9052"/>
      <c r="M9052"/>
      <c r="N9052"/>
      <c r="O9052"/>
      <c r="P9052"/>
      <c r="Q9052"/>
      <c r="R9052"/>
      <c r="S9052"/>
      <c r="T9052"/>
      <c r="U9052"/>
      <c r="V9052" s="2"/>
    </row>
    <row r="9053" spans="2:22" x14ac:dyDescent="0.2">
      <c r="B9053" s="2"/>
      <c r="C9053" s="2"/>
      <c r="D9053" s="2"/>
      <c r="E9053" s="2"/>
      <c r="F9053" s="2"/>
      <c r="G9053" s="3"/>
      <c r="H9053" s="3"/>
      <c r="I9053" s="2"/>
      <c r="J9053"/>
      <c r="K9053"/>
      <c r="L9053"/>
      <c r="M9053"/>
      <c r="N9053"/>
      <c r="O9053"/>
      <c r="P9053"/>
      <c r="Q9053"/>
      <c r="R9053"/>
      <c r="S9053"/>
      <c r="T9053"/>
      <c r="U9053"/>
      <c r="V9053" s="2"/>
    </row>
    <row r="9054" spans="2:22" x14ac:dyDescent="0.2">
      <c r="B9054" s="2"/>
      <c r="C9054" s="2"/>
      <c r="D9054" s="2"/>
      <c r="E9054" s="2"/>
      <c r="F9054" s="2"/>
      <c r="G9054" s="3"/>
      <c r="H9054" s="3"/>
      <c r="I9054" s="2"/>
      <c r="J9054"/>
      <c r="K9054"/>
      <c r="L9054"/>
      <c r="M9054"/>
      <c r="N9054"/>
      <c r="O9054"/>
      <c r="P9054"/>
      <c r="Q9054"/>
      <c r="R9054"/>
      <c r="S9054"/>
      <c r="T9054"/>
      <c r="U9054"/>
      <c r="V9054" s="2"/>
    </row>
    <row r="9055" spans="2:22" x14ac:dyDescent="0.2">
      <c r="B9055" s="2"/>
      <c r="C9055" s="2"/>
      <c r="D9055" s="2"/>
      <c r="E9055" s="2"/>
      <c r="F9055" s="2"/>
      <c r="G9055" s="3"/>
      <c r="H9055" s="3"/>
      <c r="I9055" s="2"/>
      <c r="J9055"/>
      <c r="K9055"/>
      <c r="L9055"/>
      <c r="M9055"/>
      <c r="N9055"/>
      <c r="O9055"/>
      <c r="P9055"/>
      <c r="Q9055"/>
      <c r="R9055"/>
      <c r="S9055"/>
      <c r="T9055"/>
      <c r="U9055"/>
      <c r="V9055" s="2"/>
    </row>
    <row r="9056" spans="2:22" x14ac:dyDescent="0.2">
      <c r="B9056" s="2"/>
      <c r="C9056" s="2"/>
      <c r="D9056" s="2"/>
      <c r="E9056" s="2"/>
      <c r="F9056" s="2"/>
      <c r="G9056" s="3"/>
      <c r="H9056" s="3"/>
      <c r="I9056" s="2"/>
      <c r="J9056"/>
      <c r="K9056"/>
      <c r="L9056"/>
      <c r="M9056"/>
      <c r="N9056"/>
      <c r="O9056"/>
      <c r="P9056"/>
      <c r="Q9056"/>
      <c r="R9056"/>
      <c r="S9056"/>
      <c r="T9056"/>
      <c r="U9056"/>
      <c r="V9056" s="2"/>
    </row>
    <row r="9057" spans="2:22" x14ac:dyDescent="0.2">
      <c r="B9057" s="2"/>
      <c r="C9057" s="2"/>
      <c r="D9057" s="2"/>
      <c r="E9057" s="2"/>
      <c r="F9057" s="2"/>
      <c r="G9057" s="3"/>
      <c r="H9057" s="3"/>
      <c r="I9057" s="2"/>
      <c r="J9057"/>
      <c r="K9057"/>
      <c r="L9057"/>
      <c r="M9057"/>
      <c r="N9057"/>
      <c r="O9057"/>
      <c r="P9057"/>
      <c r="Q9057"/>
      <c r="R9057"/>
      <c r="S9057"/>
      <c r="T9057"/>
      <c r="U9057"/>
      <c r="V9057" s="2"/>
    </row>
    <row r="9058" spans="2:22" x14ac:dyDescent="0.2">
      <c r="B9058" s="2"/>
      <c r="C9058" s="2"/>
      <c r="D9058" s="2"/>
      <c r="E9058" s="2"/>
      <c r="F9058" s="2"/>
      <c r="G9058" s="3"/>
      <c r="H9058" s="3"/>
      <c r="I9058" s="2"/>
      <c r="J9058"/>
      <c r="K9058"/>
      <c r="L9058"/>
      <c r="M9058"/>
      <c r="N9058"/>
      <c r="O9058"/>
      <c r="P9058"/>
      <c r="Q9058"/>
      <c r="R9058"/>
      <c r="S9058"/>
      <c r="T9058"/>
      <c r="U9058"/>
      <c r="V9058" s="2"/>
    </row>
    <row r="9059" spans="2:22" x14ac:dyDescent="0.2">
      <c r="B9059" s="2"/>
      <c r="C9059" s="2"/>
      <c r="D9059" s="2"/>
      <c r="E9059" s="2"/>
      <c r="F9059" s="2"/>
      <c r="G9059" s="3"/>
      <c r="H9059" s="3"/>
      <c r="I9059" s="2"/>
      <c r="J9059"/>
      <c r="K9059"/>
      <c r="L9059"/>
      <c r="M9059"/>
      <c r="N9059"/>
      <c r="O9059"/>
      <c r="P9059"/>
      <c r="Q9059"/>
      <c r="R9059"/>
      <c r="S9059"/>
      <c r="T9059"/>
      <c r="U9059"/>
      <c r="V9059" s="2"/>
    </row>
    <row r="9060" spans="2:22" x14ac:dyDescent="0.2">
      <c r="B9060" s="2"/>
      <c r="C9060" s="2"/>
      <c r="D9060" s="2"/>
      <c r="E9060" s="2"/>
      <c r="F9060" s="2"/>
      <c r="G9060" s="3"/>
      <c r="H9060" s="3"/>
      <c r="I9060" s="2"/>
      <c r="J9060"/>
      <c r="K9060"/>
      <c r="L9060"/>
      <c r="M9060"/>
      <c r="N9060"/>
      <c r="O9060"/>
      <c r="P9060"/>
      <c r="Q9060"/>
      <c r="R9060"/>
      <c r="S9060"/>
      <c r="T9060"/>
      <c r="U9060"/>
      <c r="V9060" s="2"/>
    </row>
    <row r="9061" spans="2:22" x14ac:dyDescent="0.2">
      <c r="B9061" s="2"/>
      <c r="C9061" s="2"/>
      <c r="D9061" s="2"/>
      <c r="E9061" s="2"/>
      <c r="F9061" s="2"/>
      <c r="G9061" s="3"/>
      <c r="H9061" s="3"/>
      <c r="I9061" s="2"/>
      <c r="J9061"/>
      <c r="K9061"/>
      <c r="L9061"/>
      <c r="M9061"/>
      <c r="N9061"/>
      <c r="O9061"/>
      <c r="P9061"/>
      <c r="Q9061"/>
      <c r="R9061"/>
      <c r="S9061"/>
      <c r="T9061"/>
      <c r="U9061"/>
      <c r="V9061" s="2"/>
    </row>
    <row r="9062" spans="2:22" x14ac:dyDescent="0.2">
      <c r="B9062" s="2"/>
      <c r="C9062" s="2"/>
      <c r="D9062" s="2"/>
      <c r="E9062" s="2"/>
      <c r="F9062" s="2"/>
      <c r="G9062" s="3"/>
      <c r="H9062" s="3"/>
      <c r="I9062" s="2"/>
      <c r="J9062"/>
      <c r="K9062"/>
      <c r="L9062"/>
      <c r="M9062"/>
      <c r="N9062"/>
      <c r="O9062"/>
      <c r="P9062"/>
      <c r="Q9062"/>
      <c r="R9062"/>
      <c r="S9062"/>
      <c r="T9062"/>
      <c r="U9062"/>
      <c r="V9062" s="2"/>
    </row>
    <row r="9063" spans="2:22" x14ac:dyDescent="0.2">
      <c r="B9063" s="2"/>
      <c r="C9063" s="2"/>
      <c r="D9063" s="2"/>
      <c r="E9063" s="2"/>
      <c r="F9063" s="2"/>
      <c r="G9063" s="3"/>
      <c r="H9063" s="3"/>
      <c r="I9063" s="2"/>
      <c r="J9063"/>
      <c r="K9063"/>
      <c r="L9063"/>
      <c r="M9063"/>
      <c r="N9063"/>
      <c r="O9063"/>
      <c r="P9063"/>
      <c r="Q9063"/>
      <c r="R9063"/>
      <c r="S9063"/>
      <c r="T9063"/>
      <c r="U9063"/>
      <c r="V9063" s="2"/>
    </row>
    <row r="9064" spans="2:22" x14ac:dyDescent="0.2">
      <c r="B9064" s="2"/>
      <c r="C9064" s="2"/>
      <c r="D9064" s="2"/>
      <c r="E9064" s="2"/>
      <c r="F9064" s="2"/>
      <c r="G9064" s="3"/>
      <c r="H9064" s="3"/>
      <c r="I9064" s="2"/>
      <c r="J9064"/>
      <c r="K9064"/>
      <c r="L9064"/>
      <c r="M9064"/>
      <c r="N9064"/>
      <c r="O9064"/>
      <c r="P9064"/>
      <c r="Q9064"/>
      <c r="R9064"/>
      <c r="S9064"/>
      <c r="T9064"/>
      <c r="U9064"/>
      <c r="V9064" s="2"/>
    </row>
    <row r="9065" spans="2:22" x14ac:dyDescent="0.2">
      <c r="B9065" s="2"/>
      <c r="C9065" s="2"/>
      <c r="D9065" s="2"/>
      <c r="E9065" s="2"/>
      <c r="F9065" s="2"/>
      <c r="G9065" s="3"/>
      <c r="H9065" s="3"/>
      <c r="I9065" s="2"/>
      <c r="J9065"/>
      <c r="K9065"/>
      <c r="L9065"/>
      <c r="M9065"/>
      <c r="N9065"/>
      <c r="O9065"/>
      <c r="P9065"/>
      <c r="Q9065"/>
      <c r="R9065"/>
      <c r="S9065"/>
      <c r="T9065"/>
      <c r="U9065"/>
      <c r="V9065" s="2"/>
    </row>
    <row r="9066" spans="2:22" x14ac:dyDescent="0.2">
      <c r="B9066" s="2"/>
      <c r="C9066" s="2"/>
      <c r="D9066" s="2"/>
      <c r="E9066" s="2"/>
      <c r="F9066" s="2"/>
      <c r="G9066" s="3"/>
      <c r="H9066" s="3"/>
      <c r="I9066" s="2"/>
      <c r="J9066"/>
      <c r="K9066"/>
      <c r="L9066"/>
      <c r="M9066"/>
      <c r="N9066"/>
      <c r="O9066"/>
      <c r="P9066"/>
      <c r="Q9066"/>
      <c r="R9066"/>
      <c r="S9066"/>
      <c r="T9066"/>
      <c r="U9066"/>
      <c r="V9066" s="2"/>
    </row>
    <row r="9067" spans="2:22" x14ac:dyDescent="0.2">
      <c r="B9067" s="2"/>
      <c r="C9067" s="2"/>
      <c r="D9067" s="2"/>
      <c r="E9067" s="2"/>
      <c r="F9067" s="2"/>
      <c r="G9067" s="3"/>
      <c r="H9067" s="3"/>
      <c r="I9067" s="2"/>
      <c r="J9067"/>
      <c r="K9067"/>
      <c r="L9067"/>
      <c r="M9067"/>
      <c r="N9067"/>
      <c r="O9067"/>
      <c r="P9067"/>
      <c r="Q9067"/>
      <c r="R9067"/>
      <c r="S9067"/>
      <c r="T9067"/>
      <c r="U9067"/>
      <c r="V9067" s="2"/>
    </row>
    <row r="9068" spans="2:22" x14ac:dyDescent="0.2">
      <c r="B9068" s="2"/>
      <c r="C9068" s="2"/>
      <c r="D9068" s="2"/>
      <c r="E9068" s="2"/>
      <c r="F9068" s="2"/>
      <c r="G9068" s="3"/>
      <c r="H9068" s="3"/>
      <c r="I9068" s="2"/>
      <c r="J9068"/>
      <c r="K9068"/>
      <c r="L9068"/>
      <c r="M9068"/>
      <c r="N9068"/>
      <c r="O9068"/>
      <c r="P9068"/>
      <c r="Q9068"/>
      <c r="R9068"/>
      <c r="S9068"/>
      <c r="T9068"/>
      <c r="U9068"/>
      <c r="V9068" s="2"/>
    </row>
    <row r="9069" spans="2:22" x14ac:dyDescent="0.2">
      <c r="B9069" s="2"/>
      <c r="C9069" s="2"/>
      <c r="D9069" s="2"/>
      <c r="E9069" s="2"/>
      <c r="F9069" s="2"/>
      <c r="G9069" s="3"/>
      <c r="H9069" s="3"/>
      <c r="I9069" s="2"/>
      <c r="J9069"/>
      <c r="K9069"/>
      <c r="L9069"/>
      <c r="M9069"/>
      <c r="N9069"/>
      <c r="O9069"/>
      <c r="P9069"/>
      <c r="Q9069"/>
      <c r="R9069"/>
      <c r="S9069"/>
      <c r="T9069"/>
      <c r="U9069"/>
      <c r="V9069" s="2"/>
    </row>
    <row r="9070" spans="2:22" x14ac:dyDescent="0.2">
      <c r="B9070" s="2"/>
      <c r="C9070" s="2"/>
      <c r="D9070" s="2"/>
      <c r="E9070" s="2"/>
      <c r="F9070" s="2"/>
      <c r="G9070" s="3"/>
      <c r="H9070" s="3"/>
      <c r="I9070" s="2"/>
      <c r="J9070"/>
      <c r="K9070"/>
      <c r="L9070"/>
      <c r="M9070"/>
      <c r="N9070"/>
      <c r="O9070"/>
      <c r="P9070"/>
      <c r="Q9070"/>
      <c r="R9070"/>
      <c r="S9070"/>
      <c r="T9070"/>
      <c r="U9070"/>
      <c r="V9070" s="2"/>
    </row>
    <row r="9071" spans="2:22" x14ac:dyDescent="0.2">
      <c r="B9071" s="2"/>
      <c r="C9071" s="2"/>
      <c r="D9071" s="2"/>
      <c r="E9071" s="2"/>
      <c r="F9071" s="2"/>
      <c r="G9071" s="3"/>
      <c r="H9071" s="3"/>
      <c r="I9071" s="2"/>
      <c r="J9071"/>
      <c r="K9071"/>
      <c r="L9071"/>
      <c r="M9071"/>
      <c r="N9071"/>
      <c r="O9071"/>
      <c r="P9071"/>
      <c r="Q9071"/>
      <c r="R9071"/>
      <c r="S9071"/>
      <c r="T9071"/>
      <c r="U9071"/>
      <c r="V9071" s="2"/>
    </row>
    <row r="9072" spans="2:22" x14ac:dyDescent="0.2">
      <c r="B9072" s="2"/>
      <c r="C9072" s="2"/>
      <c r="D9072" s="2"/>
      <c r="E9072" s="2"/>
      <c r="F9072" s="2"/>
      <c r="G9072" s="3"/>
      <c r="H9072" s="3"/>
      <c r="I9072" s="2"/>
      <c r="J9072"/>
      <c r="K9072"/>
      <c r="L9072"/>
      <c r="M9072"/>
      <c r="N9072"/>
      <c r="O9072"/>
      <c r="P9072"/>
      <c r="Q9072"/>
      <c r="R9072"/>
      <c r="S9072"/>
      <c r="T9072"/>
      <c r="U9072"/>
      <c r="V9072" s="2"/>
    </row>
    <row r="9073" spans="2:22" x14ac:dyDescent="0.2">
      <c r="B9073" s="2"/>
      <c r="C9073" s="2"/>
      <c r="D9073" s="2"/>
      <c r="E9073" s="2"/>
      <c r="F9073" s="2"/>
      <c r="G9073" s="3"/>
      <c r="H9073" s="3"/>
      <c r="I9073" s="2"/>
      <c r="J9073"/>
      <c r="K9073"/>
      <c r="L9073"/>
      <c r="M9073"/>
      <c r="N9073"/>
      <c r="O9073"/>
      <c r="P9073"/>
      <c r="Q9073"/>
      <c r="R9073"/>
      <c r="S9073"/>
      <c r="T9073"/>
      <c r="U9073"/>
      <c r="V9073" s="2"/>
    </row>
    <row r="9074" spans="2:22" x14ac:dyDescent="0.2">
      <c r="B9074" s="2"/>
      <c r="C9074" s="2"/>
      <c r="D9074" s="2"/>
      <c r="E9074" s="2"/>
      <c r="F9074" s="2"/>
      <c r="G9074" s="3"/>
      <c r="H9074" s="3"/>
      <c r="I9074" s="2"/>
      <c r="J9074"/>
      <c r="K9074"/>
      <c r="L9074"/>
      <c r="M9074"/>
      <c r="N9074"/>
      <c r="O9074"/>
      <c r="P9074"/>
      <c r="Q9074"/>
      <c r="R9074"/>
      <c r="S9074"/>
      <c r="T9074"/>
      <c r="U9074"/>
      <c r="V9074" s="2"/>
    </row>
    <row r="9075" spans="2:22" x14ac:dyDescent="0.2">
      <c r="B9075" s="2"/>
      <c r="C9075" s="2"/>
      <c r="D9075" s="2"/>
      <c r="E9075" s="2"/>
      <c r="F9075" s="2"/>
      <c r="G9075" s="3"/>
      <c r="H9075" s="3"/>
      <c r="I9075" s="2"/>
      <c r="J9075"/>
      <c r="K9075"/>
      <c r="L9075"/>
      <c r="M9075"/>
      <c r="N9075"/>
      <c r="O9075"/>
      <c r="P9075"/>
      <c r="Q9075"/>
      <c r="R9075"/>
      <c r="S9075"/>
      <c r="T9075"/>
      <c r="U9075"/>
      <c r="V9075" s="2"/>
    </row>
    <row r="9076" spans="2:22" x14ac:dyDescent="0.2">
      <c r="B9076" s="2"/>
      <c r="C9076" s="2"/>
      <c r="D9076" s="2"/>
      <c r="E9076" s="2"/>
      <c r="F9076" s="2"/>
      <c r="G9076" s="3"/>
      <c r="H9076" s="3"/>
      <c r="I9076" s="2"/>
      <c r="J9076"/>
      <c r="K9076"/>
      <c r="L9076"/>
      <c r="M9076"/>
      <c r="N9076"/>
      <c r="O9076"/>
      <c r="P9076"/>
      <c r="Q9076"/>
      <c r="R9076"/>
      <c r="S9076"/>
      <c r="T9076"/>
      <c r="U9076"/>
      <c r="V9076" s="2"/>
    </row>
    <row r="9077" spans="2:22" x14ac:dyDescent="0.2">
      <c r="B9077" s="2"/>
      <c r="C9077" s="2"/>
      <c r="D9077" s="2"/>
      <c r="E9077" s="2"/>
      <c r="F9077" s="2"/>
      <c r="G9077" s="3"/>
      <c r="H9077" s="3"/>
      <c r="I9077" s="2"/>
      <c r="J9077"/>
      <c r="K9077"/>
      <c r="L9077"/>
      <c r="M9077"/>
      <c r="N9077"/>
      <c r="O9077"/>
      <c r="P9077"/>
      <c r="Q9077"/>
      <c r="R9077"/>
      <c r="S9077"/>
      <c r="T9077"/>
      <c r="U9077"/>
      <c r="V9077" s="2"/>
    </row>
    <row r="9078" spans="2:22" x14ac:dyDescent="0.2">
      <c r="B9078" s="2"/>
      <c r="C9078" s="2"/>
      <c r="D9078" s="2"/>
      <c r="E9078" s="2"/>
      <c r="F9078" s="2"/>
      <c r="G9078" s="3"/>
      <c r="H9078" s="3"/>
      <c r="I9078" s="2"/>
      <c r="J9078"/>
      <c r="K9078"/>
      <c r="L9078"/>
      <c r="M9078"/>
      <c r="N9078"/>
      <c r="O9078"/>
      <c r="P9078"/>
      <c r="Q9078"/>
      <c r="R9078"/>
      <c r="S9078"/>
      <c r="T9078"/>
      <c r="U9078"/>
      <c r="V9078" s="2"/>
    </row>
    <row r="9079" spans="2:22" x14ac:dyDescent="0.2">
      <c r="B9079" s="2"/>
      <c r="C9079" s="2"/>
      <c r="D9079" s="2"/>
      <c r="E9079" s="2"/>
      <c r="F9079" s="2"/>
      <c r="G9079" s="3"/>
      <c r="H9079" s="3"/>
      <c r="I9079" s="2"/>
      <c r="J9079"/>
      <c r="K9079"/>
      <c r="L9079"/>
      <c r="M9079"/>
      <c r="N9079"/>
      <c r="O9079"/>
      <c r="P9079"/>
      <c r="Q9079"/>
      <c r="R9079"/>
      <c r="S9079"/>
      <c r="T9079"/>
      <c r="U9079"/>
      <c r="V9079" s="2"/>
    </row>
    <row r="9080" spans="2:22" x14ac:dyDescent="0.2">
      <c r="B9080" s="2"/>
      <c r="C9080" s="2"/>
      <c r="D9080" s="2"/>
      <c r="E9080" s="2"/>
      <c r="F9080" s="2"/>
      <c r="G9080" s="3"/>
      <c r="H9080" s="3"/>
      <c r="I9080" s="2"/>
      <c r="J9080"/>
      <c r="K9080"/>
      <c r="L9080"/>
      <c r="M9080"/>
      <c r="N9080"/>
      <c r="O9080"/>
      <c r="P9080"/>
      <c r="Q9080"/>
      <c r="R9080"/>
      <c r="S9080"/>
      <c r="T9080"/>
      <c r="U9080"/>
      <c r="V9080" s="2"/>
    </row>
    <row r="9081" spans="2:22" x14ac:dyDescent="0.2">
      <c r="B9081" s="2"/>
      <c r="C9081" s="2"/>
      <c r="D9081" s="2"/>
      <c r="E9081" s="2"/>
      <c r="F9081" s="2"/>
      <c r="G9081" s="3"/>
      <c r="H9081" s="3"/>
      <c r="I9081" s="2"/>
      <c r="J9081"/>
      <c r="K9081"/>
      <c r="L9081"/>
      <c r="M9081"/>
      <c r="N9081"/>
      <c r="O9081"/>
      <c r="P9081"/>
      <c r="Q9081"/>
      <c r="R9081"/>
      <c r="S9081"/>
      <c r="T9081"/>
      <c r="U9081"/>
      <c r="V9081" s="2"/>
    </row>
    <row r="9082" spans="2:22" x14ac:dyDescent="0.2">
      <c r="B9082" s="2"/>
      <c r="C9082" s="2"/>
      <c r="D9082" s="2"/>
      <c r="E9082" s="2"/>
      <c r="F9082" s="2"/>
      <c r="G9082" s="3"/>
      <c r="H9082" s="3"/>
      <c r="I9082" s="2"/>
      <c r="J9082"/>
      <c r="K9082"/>
      <c r="L9082"/>
      <c r="M9082"/>
      <c r="N9082"/>
      <c r="O9082"/>
      <c r="P9082"/>
      <c r="Q9082"/>
      <c r="R9082"/>
      <c r="S9082"/>
      <c r="T9082"/>
      <c r="U9082"/>
      <c r="V9082" s="2"/>
    </row>
    <row r="9083" spans="2:22" x14ac:dyDescent="0.2">
      <c r="B9083" s="2"/>
      <c r="C9083" s="2"/>
      <c r="D9083" s="2"/>
      <c r="E9083" s="2"/>
      <c r="F9083" s="2"/>
      <c r="G9083" s="3"/>
      <c r="H9083" s="3"/>
      <c r="I9083" s="2"/>
      <c r="J9083"/>
      <c r="K9083"/>
      <c r="L9083"/>
      <c r="M9083"/>
      <c r="N9083"/>
      <c r="O9083"/>
      <c r="P9083"/>
      <c r="Q9083"/>
      <c r="R9083"/>
      <c r="S9083"/>
      <c r="T9083"/>
      <c r="U9083"/>
      <c r="V9083" s="2"/>
    </row>
    <row r="9084" spans="2:22" x14ac:dyDescent="0.2">
      <c r="B9084" s="2"/>
      <c r="C9084" s="2"/>
      <c r="D9084" s="2"/>
      <c r="E9084" s="2"/>
      <c r="F9084" s="2"/>
      <c r="G9084" s="3"/>
      <c r="H9084" s="3"/>
      <c r="I9084" s="2"/>
      <c r="J9084"/>
      <c r="K9084"/>
      <c r="L9084"/>
      <c r="M9084"/>
      <c r="N9084"/>
      <c r="O9084"/>
      <c r="P9084"/>
      <c r="Q9084"/>
      <c r="R9084"/>
      <c r="S9084"/>
      <c r="T9084"/>
      <c r="U9084"/>
      <c r="V9084" s="2"/>
    </row>
    <row r="9085" spans="2:22" x14ac:dyDescent="0.2">
      <c r="B9085" s="2"/>
      <c r="C9085" s="2"/>
      <c r="D9085" s="2"/>
      <c r="E9085" s="2"/>
      <c r="F9085" s="2"/>
      <c r="G9085" s="3"/>
      <c r="H9085" s="3"/>
      <c r="I9085" s="2"/>
      <c r="J9085"/>
      <c r="K9085"/>
      <c r="L9085"/>
      <c r="M9085"/>
      <c r="N9085"/>
      <c r="O9085"/>
      <c r="P9085"/>
      <c r="Q9085"/>
      <c r="R9085"/>
      <c r="S9085"/>
      <c r="T9085"/>
      <c r="U9085"/>
      <c r="V9085" s="2"/>
    </row>
    <row r="9086" spans="2:22" x14ac:dyDescent="0.2">
      <c r="B9086" s="2"/>
      <c r="C9086" s="2"/>
      <c r="D9086" s="2"/>
      <c r="E9086" s="2"/>
      <c r="F9086" s="2"/>
      <c r="G9086" s="3"/>
      <c r="H9086" s="3"/>
      <c r="I9086" s="2"/>
      <c r="J9086"/>
      <c r="K9086"/>
      <c r="L9086"/>
      <c r="M9086"/>
      <c r="N9086"/>
      <c r="O9086"/>
      <c r="P9086"/>
      <c r="Q9086"/>
      <c r="R9086"/>
      <c r="S9086"/>
      <c r="T9086"/>
      <c r="U9086"/>
      <c r="V9086" s="2"/>
    </row>
    <row r="9087" spans="2:22" x14ac:dyDescent="0.2">
      <c r="B9087" s="2"/>
      <c r="C9087" s="2"/>
      <c r="D9087" s="2"/>
      <c r="E9087" s="2"/>
      <c r="F9087" s="2"/>
      <c r="G9087" s="3"/>
      <c r="H9087" s="3"/>
      <c r="I9087" s="2"/>
      <c r="J9087"/>
      <c r="K9087"/>
      <c r="L9087"/>
      <c r="M9087"/>
      <c r="N9087"/>
      <c r="O9087"/>
      <c r="P9087"/>
      <c r="Q9087"/>
      <c r="R9087"/>
      <c r="S9087"/>
      <c r="T9087"/>
      <c r="U9087"/>
      <c r="V9087" s="2"/>
    </row>
    <row r="9088" spans="2:22" x14ac:dyDescent="0.2">
      <c r="B9088" s="2"/>
      <c r="C9088" s="2"/>
      <c r="D9088" s="2"/>
      <c r="E9088" s="2"/>
      <c r="F9088" s="2"/>
      <c r="G9088" s="3"/>
      <c r="H9088" s="3"/>
      <c r="I9088" s="2"/>
      <c r="J9088"/>
      <c r="K9088"/>
      <c r="L9088"/>
      <c r="M9088"/>
      <c r="N9088"/>
      <c r="O9088"/>
      <c r="P9088"/>
      <c r="Q9088"/>
      <c r="R9088"/>
      <c r="S9088"/>
      <c r="T9088"/>
      <c r="U9088"/>
      <c r="V9088" s="2"/>
    </row>
    <row r="9089" spans="2:22" x14ac:dyDescent="0.2">
      <c r="B9089" s="2"/>
      <c r="C9089" s="2"/>
      <c r="D9089" s="2"/>
      <c r="E9089" s="2"/>
      <c r="F9089" s="2"/>
      <c r="G9089" s="3"/>
      <c r="H9089" s="3"/>
      <c r="I9089" s="2"/>
      <c r="J9089"/>
      <c r="K9089"/>
      <c r="L9089"/>
      <c r="M9089"/>
      <c r="N9089"/>
      <c r="O9089"/>
      <c r="P9089"/>
      <c r="Q9089"/>
      <c r="R9089"/>
      <c r="S9089"/>
      <c r="T9089"/>
      <c r="U9089"/>
      <c r="V9089" s="2"/>
    </row>
    <row r="9090" spans="2:22" x14ac:dyDescent="0.2">
      <c r="B9090" s="2"/>
      <c r="C9090" s="2"/>
      <c r="D9090" s="2"/>
      <c r="E9090" s="2"/>
      <c r="F9090" s="2"/>
      <c r="G9090" s="3"/>
      <c r="H9090" s="3"/>
      <c r="I9090" s="2"/>
      <c r="J9090"/>
      <c r="K9090"/>
      <c r="L9090"/>
      <c r="M9090"/>
      <c r="N9090"/>
      <c r="O9090"/>
      <c r="P9090"/>
      <c r="Q9090"/>
      <c r="R9090"/>
      <c r="S9090"/>
      <c r="T9090"/>
      <c r="U9090"/>
      <c r="V9090" s="2"/>
    </row>
    <row r="9091" spans="2:22" x14ac:dyDescent="0.2">
      <c r="B9091" s="2"/>
      <c r="C9091" s="2"/>
      <c r="D9091" s="2"/>
      <c r="E9091" s="2"/>
      <c r="F9091" s="2"/>
      <c r="G9091" s="3"/>
      <c r="H9091" s="3"/>
      <c r="I9091" s="2"/>
      <c r="J9091"/>
      <c r="K9091"/>
      <c r="L9091"/>
      <c r="M9091"/>
      <c r="N9091"/>
      <c r="O9091"/>
      <c r="P9091"/>
      <c r="Q9091"/>
      <c r="R9091"/>
      <c r="S9091"/>
      <c r="T9091"/>
      <c r="U9091"/>
      <c r="V9091" s="2"/>
    </row>
    <row r="9092" spans="2:22" x14ac:dyDescent="0.2">
      <c r="B9092" s="2"/>
      <c r="C9092" s="2"/>
      <c r="D9092" s="2"/>
      <c r="E9092" s="2"/>
      <c r="F9092" s="2"/>
      <c r="G9092" s="3"/>
      <c r="H9092" s="3"/>
      <c r="I9092" s="2"/>
      <c r="J9092"/>
      <c r="K9092"/>
      <c r="L9092"/>
      <c r="M9092"/>
      <c r="N9092"/>
      <c r="O9092"/>
      <c r="P9092"/>
      <c r="Q9092"/>
      <c r="R9092"/>
      <c r="S9092"/>
      <c r="T9092"/>
      <c r="U9092"/>
      <c r="V9092" s="2"/>
    </row>
    <row r="9093" spans="2:22" x14ac:dyDescent="0.2">
      <c r="B9093" s="2"/>
      <c r="C9093" s="2"/>
      <c r="D9093" s="2"/>
      <c r="E9093" s="2"/>
      <c r="F9093" s="2"/>
      <c r="G9093" s="3"/>
      <c r="H9093" s="3"/>
      <c r="I9093" s="2"/>
      <c r="J9093"/>
      <c r="K9093"/>
      <c r="L9093"/>
      <c r="M9093"/>
      <c r="N9093"/>
      <c r="O9093"/>
      <c r="P9093"/>
      <c r="Q9093"/>
      <c r="R9093"/>
      <c r="S9093"/>
      <c r="T9093"/>
      <c r="U9093"/>
      <c r="V9093" s="2"/>
    </row>
    <row r="9094" spans="2:22" x14ac:dyDescent="0.2">
      <c r="B9094" s="2"/>
      <c r="C9094" s="2"/>
      <c r="D9094" s="2"/>
      <c r="E9094" s="2"/>
      <c r="F9094" s="2"/>
      <c r="G9094" s="3"/>
      <c r="H9094" s="3"/>
      <c r="I9094" s="2"/>
      <c r="J9094"/>
      <c r="K9094"/>
      <c r="L9094"/>
      <c r="M9094"/>
      <c r="N9094"/>
      <c r="O9094"/>
      <c r="P9094"/>
      <c r="Q9094"/>
      <c r="R9094"/>
      <c r="S9094"/>
      <c r="T9094"/>
      <c r="U9094"/>
      <c r="V9094" s="2"/>
    </row>
    <row r="9095" spans="2:22" x14ac:dyDescent="0.2">
      <c r="B9095" s="2"/>
      <c r="C9095" s="2"/>
      <c r="D9095" s="2"/>
      <c r="E9095" s="2"/>
      <c r="F9095" s="2"/>
      <c r="G9095" s="3"/>
      <c r="H9095" s="3"/>
      <c r="I9095" s="2"/>
      <c r="J9095"/>
      <c r="K9095"/>
      <c r="L9095"/>
      <c r="M9095"/>
      <c r="N9095"/>
      <c r="O9095"/>
      <c r="P9095"/>
      <c r="Q9095"/>
      <c r="R9095"/>
      <c r="S9095"/>
      <c r="T9095"/>
      <c r="U9095"/>
      <c r="V9095" s="2"/>
    </row>
    <row r="9096" spans="2:22" x14ac:dyDescent="0.2">
      <c r="B9096" s="2"/>
      <c r="C9096" s="2"/>
      <c r="D9096" s="2"/>
      <c r="E9096" s="2"/>
      <c r="F9096" s="2"/>
      <c r="G9096" s="3"/>
      <c r="H9096" s="3"/>
      <c r="I9096" s="2"/>
      <c r="J9096"/>
      <c r="K9096"/>
      <c r="L9096"/>
      <c r="M9096"/>
      <c r="N9096"/>
      <c r="O9096"/>
      <c r="P9096"/>
      <c r="Q9096"/>
      <c r="R9096"/>
      <c r="S9096"/>
      <c r="T9096"/>
      <c r="U9096"/>
      <c r="V9096" s="2"/>
    </row>
    <row r="9097" spans="2:22" x14ac:dyDescent="0.2">
      <c r="B9097" s="2"/>
      <c r="C9097" s="2"/>
      <c r="D9097" s="2"/>
      <c r="E9097" s="2"/>
      <c r="F9097" s="2"/>
      <c r="G9097" s="3"/>
      <c r="H9097" s="3"/>
      <c r="I9097" s="2"/>
      <c r="J9097"/>
      <c r="K9097"/>
      <c r="L9097"/>
      <c r="M9097"/>
      <c r="N9097"/>
      <c r="O9097"/>
      <c r="P9097"/>
      <c r="Q9097"/>
      <c r="R9097"/>
      <c r="S9097"/>
      <c r="T9097"/>
      <c r="U9097"/>
      <c r="V9097" s="2"/>
    </row>
    <row r="9098" spans="2:22" x14ac:dyDescent="0.2">
      <c r="B9098" s="2"/>
      <c r="C9098" s="2"/>
      <c r="D9098" s="2"/>
      <c r="E9098" s="2"/>
      <c r="F9098" s="2"/>
      <c r="G9098" s="3"/>
      <c r="H9098" s="3"/>
      <c r="I9098" s="2"/>
      <c r="J9098"/>
      <c r="K9098"/>
      <c r="L9098"/>
      <c r="M9098"/>
      <c r="N9098"/>
      <c r="O9098"/>
      <c r="P9098"/>
      <c r="Q9098"/>
      <c r="R9098"/>
      <c r="S9098"/>
      <c r="T9098"/>
      <c r="U9098"/>
      <c r="V9098" s="2"/>
    </row>
    <row r="9099" spans="2:22" x14ac:dyDescent="0.2">
      <c r="B9099" s="2"/>
      <c r="C9099" s="2"/>
      <c r="D9099" s="2"/>
      <c r="E9099" s="2"/>
      <c r="F9099" s="2"/>
      <c r="G9099" s="3"/>
      <c r="H9099" s="3"/>
      <c r="I9099" s="2"/>
      <c r="J9099"/>
      <c r="K9099"/>
      <c r="L9099"/>
      <c r="M9099"/>
      <c r="N9099"/>
      <c r="O9099"/>
      <c r="P9099"/>
      <c r="Q9099"/>
      <c r="R9099"/>
      <c r="S9099"/>
      <c r="T9099"/>
      <c r="U9099"/>
      <c r="V9099" s="2"/>
    </row>
    <row r="9100" spans="2:22" x14ac:dyDescent="0.2">
      <c r="B9100" s="2"/>
      <c r="C9100" s="2"/>
      <c r="D9100" s="2"/>
      <c r="E9100" s="2"/>
      <c r="F9100" s="2"/>
      <c r="G9100" s="3"/>
      <c r="H9100" s="3"/>
      <c r="I9100" s="2"/>
      <c r="J9100"/>
      <c r="K9100"/>
      <c r="L9100"/>
      <c r="M9100"/>
      <c r="N9100"/>
      <c r="O9100"/>
      <c r="P9100"/>
      <c r="Q9100"/>
      <c r="R9100"/>
      <c r="S9100"/>
      <c r="T9100"/>
      <c r="U9100"/>
      <c r="V9100" s="2"/>
    </row>
    <row r="9101" spans="2:22" x14ac:dyDescent="0.2">
      <c r="B9101" s="2"/>
      <c r="C9101" s="2"/>
      <c r="D9101" s="2"/>
      <c r="E9101" s="2"/>
      <c r="F9101" s="2"/>
      <c r="G9101" s="3"/>
      <c r="H9101" s="3"/>
      <c r="I9101" s="2"/>
      <c r="J9101"/>
      <c r="K9101"/>
      <c r="L9101"/>
      <c r="M9101"/>
      <c r="N9101"/>
      <c r="O9101"/>
      <c r="P9101"/>
      <c r="Q9101"/>
      <c r="R9101"/>
      <c r="S9101"/>
      <c r="T9101"/>
      <c r="U9101"/>
      <c r="V9101" s="2"/>
    </row>
    <row r="9102" spans="2:22" x14ac:dyDescent="0.2">
      <c r="B9102" s="2"/>
      <c r="C9102" s="2"/>
      <c r="D9102" s="2"/>
      <c r="E9102" s="2"/>
      <c r="F9102" s="2"/>
      <c r="G9102" s="3"/>
      <c r="H9102" s="3"/>
      <c r="I9102" s="2"/>
      <c r="J9102"/>
      <c r="K9102"/>
      <c r="L9102"/>
      <c r="M9102"/>
      <c r="N9102"/>
      <c r="O9102"/>
      <c r="P9102"/>
      <c r="Q9102"/>
      <c r="R9102"/>
      <c r="S9102"/>
      <c r="T9102"/>
      <c r="U9102"/>
      <c r="V9102" s="2"/>
    </row>
    <row r="9103" spans="2:22" x14ac:dyDescent="0.2">
      <c r="B9103" s="2"/>
      <c r="C9103" s="2"/>
      <c r="D9103" s="2"/>
      <c r="E9103" s="2"/>
      <c r="F9103" s="2"/>
      <c r="G9103" s="3"/>
      <c r="H9103" s="3"/>
      <c r="I9103" s="2"/>
      <c r="J9103"/>
      <c r="K9103"/>
      <c r="L9103"/>
      <c r="M9103"/>
      <c r="N9103"/>
      <c r="O9103"/>
      <c r="P9103"/>
      <c r="Q9103"/>
      <c r="R9103"/>
      <c r="S9103"/>
      <c r="T9103"/>
      <c r="U9103"/>
      <c r="V9103" s="2"/>
    </row>
    <row r="9104" spans="2:22" x14ac:dyDescent="0.2">
      <c r="B9104" s="2"/>
      <c r="C9104" s="2"/>
      <c r="D9104" s="2"/>
      <c r="E9104" s="2"/>
      <c r="F9104" s="2"/>
      <c r="G9104" s="3"/>
      <c r="H9104" s="3"/>
      <c r="I9104" s="2"/>
      <c r="J9104"/>
      <c r="K9104"/>
      <c r="L9104"/>
      <c r="M9104"/>
      <c r="N9104"/>
      <c r="O9104"/>
      <c r="P9104"/>
      <c r="Q9104"/>
      <c r="R9104"/>
      <c r="S9104"/>
      <c r="T9104"/>
      <c r="U9104"/>
      <c r="V9104" s="2"/>
    </row>
    <row r="9105" spans="2:22" x14ac:dyDescent="0.2">
      <c r="B9105" s="2"/>
      <c r="C9105" s="2"/>
      <c r="D9105" s="2"/>
      <c r="E9105" s="2"/>
      <c r="F9105" s="2"/>
      <c r="G9105" s="3"/>
      <c r="H9105" s="3"/>
      <c r="I9105" s="2"/>
      <c r="J9105"/>
      <c r="K9105"/>
      <c r="L9105"/>
      <c r="M9105"/>
      <c r="N9105"/>
      <c r="O9105"/>
      <c r="P9105"/>
      <c r="Q9105"/>
      <c r="R9105"/>
      <c r="S9105"/>
      <c r="T9105"/>
      <c r="U9105"/>
      <c r="V9105" s="2"/>
    </row>
    <row r="9106" spans="2:22" x14ac:dyDescent="0.2">
      <c r="B9106" s="2"/>
      <c r="C9106" s="2"/>
      <c r="D9106" s="2"/>
      <c r="E9106" s="2"/>
      <c r="F9106" s="2"/>
      <c r="G9106" s="3"/>
      <c r="H9106" s="3"/>
      <c r="I9106" s="2"/>
      <c r="J9106"/>
      <c r="K9106"/>
      <c r="L9106"/>
      <c r="M9106"/>
      <c r="N9106"/>
      <c r="O9106"/>
      <c r="P9106"/>
      <c r="Q9106"/>
      <c r="R9106"/>
      <c r="S9106"/>
      <c r="T9106"/>
      <c r="U9106"/>
      <c r="V9106" s="2"/>
    </row>
    <row r="9107" spans="2:22" x14ac:dyDescent="0.2">
      <c r="B9107" s="2"/>
      <c r="C9107" s="2"/>
      <c r="D9107" s="2"/>
      <c r="E9107" s="2"/>
      <c r="F9107" s="2"/>
      <c r="G9107" s="3"/>
      <c r="H9107" s="3"/>
      <c r="I9107" s="2"/>
      <c r="J9107"/>
      <c r="K9107"/>
      <c r="L9107"/>
      <c r="M9107"/>
      <c r="N9107"/>
      <c r="O9107"/>
      <c r="P9107"/>
      <c r="Q9107"/>
      <c r="R9107"/>
      <c r="S9107"/>
      <c r="T9107"/>
      <c r="U9107"/>
      <c r="V9107" s="2"/>
    </row>
    <row r="9108" spans="2:22" x14ac:dyDescent="0.2">
      <c r="B9108" s="2"/>
      <c r="C9108" s="2"/>
      <c r="D9108" s="2"/>
      <c r="E9108" s="2"/>
      <c r="F9108" s="2"/>
      <c r="G9108" s="3"/>
      <c r="H9108" s="3"/>
      <c r="I9108" s="2"/>
      <c r="J9108"/>
      <c r="K9108"/>
      <c r="L9108"/>
      <c r="M9108"/>
      <c r="N9108"/>
      <c r="O9108"/>
      <c r="P9108"/>
      <c r="Q9108"/>
      <c r="R9108"/>
      <c r="S9108"/>
      <c r="T9108"/>
      <c r="U9108"/>
      <c r="V9108" s="2"/>
    </row>
    <row r="9109" spans="2:22" x14ac:dyDescent="0.2">
      <c r="B9109" s="2"/>
      <c r="C9109" s="2"/>
      <c r="D9109" s="2"/>
      <c r="E9109" s="2"/>
      <c r="F9109" s="2"/>
      <c r="G9109" s="3"/>
      <c r="H9109" s="3"/>
      <c r="I9109" s="2"/>
      <c r="J9109"/>
      <c r="K9109"/>
      <c r="L9109"/>
      <c r="M9109"/>
      <c r="N9109"/>
      <c r="O9109"/>
      <c r="P9109"/>
      <c r="Q9109"/>
      <c r="R9109"/>
      <c r="S9109"/>
      <c r="T9109"/>
      <c r="U9109"/>
      <c r="V9109" s="2"/>
    </row>
    <row r="9110" spans="2:22" x14ac:dyDescent="0.2">
      <c r="B9110" s="2"/>
      <c r="C9110" s="2"/>
      <c r="D9110" s="2"/>
      <c r="E9110" s="2"/>
      <c r="F9110" s="2"/>
      <c r="G9110" s="3"/>
      <c r="H9110" s="3"/>
      <c r="I9110" s="2"/>
      <c r="J9110"/>
      <c r="K9110"/>
      <c r="L9110"/>
      <c r="M9110"/>
      <c r="N9110"/>
      <c r="O9110"/>
      <c r="P9110"/>
      <c r="Q9110"/>
      <c r="R9110"/>
      <c r="S9110"/>
      <c r="T9110"/>
      <c r="U9110"/>
      <c r="V9110" s="2"/>
    </row>
    <row r="9111" spans="2:22" x14ac:dyDescent="0.2">
      <c r="B9111" s="2"/>
      <c r="C9111" s="2"/>
      <c r="D9111" s="2"/>
      <c r="E9111" s="2"/>
      <c r="F9111" s="2"/>
      <c r="G9111" s="3"/>
      <c r="H9111" s="3"/>
      <c r="I9111" s="2"/>
      <c r="J9111"/>
      <c r="K9111"/>
      <c r="L9111"/>
      <c r="M9111"/>
      <c r="N9111"/>
      <c r="O9111"/>
      <c r="P9111"/>
      <c r="Q9111"/>
      <c r="R9111"/>
      <c r="S9111"/>
      <c r="T9111"/>
      <c r="U9111"/>
      <c r="V9111" s="2"/>
    </row>
    <row r="9112" spans="2:22" x14ac:dyDescent="0.2">
      <c r="B9112" s="2"/>
      <c r="C9112" s="2"/>
      <c r="D9112" s="2"/>
      <c r="E9112" s="2"/>
      <c r="F9112" s="2"/>
      <c r="G9112" s="3"/>
      <c r="H9112" s="3"/>
      <c r="I9112" s="2"/>
      <c r="J9112"/>
      <c r="K9112"/>
      <c r="L9112"/>
      <c r="M9112"/>
      <c r="N9112"/>
      <c r="O9112"/>
      <c r="P9112"/>
      <c r="Q9112"/>
      <c r="R9112"/>
      <c r="S9112"/>
      <c r="T9112"/>
      <c r="U9112"/>
      <c r="V9112" s="2"/>
    </row>
    <row r="9113" spans="2:22" x14ac:dyDescent="0.2">
      <c r="B9113" s="2"/>
      <c r="C9113" s="2"/>
      <c r="D9113" s="2"/>
      <c r="E9113" s="2"/>
      <c r="F9113" s="2"/>
      <c r="G9113" s="3"/>
      <c r="H9113" s="3"/>
      <c r="I9113" s="2"/>
      <c r="J9113"/>
      <c r="K9113"/>
      <c r="L9113"/>
      <c r="M9113"/>
      <c r="N9113"/>
      <c r="O9113"/>
      <c r="P9113"/>
      <c r="Q9113"/>
      <c r="R9113"/>
      <c r="S9113"/>
      <c r="T9113"/>
      <c r="U9113"/>
      <c r="V9113" s="2"/>
    </row>
    <row r="9114" spans="2:22" x14ac:dyDescent="0.2">
      <c r="B9114" s="2"/>
      <c r="C9114" s="2"/>
      <c r="D9114" s="2"/>
      <c r="E9114" s="2"/>
      <c r="F9114" s="2"/>
      <c r="G9114" s="3"/>
      <c r="H9114" s="3"/>
      <c r="I9114" s="2"/>
      <c r="J9114"/>
      <c r="K9114"/>
      <c r="L9114"/>
      <c r="M9114"/>
      <c r="N9114"/>
      <c r="O9114"/>
      <c r="P9114"/>
      <c r="Q9114"/>
      <c r="R9114"/>
      <c r="S9114"/>
      <c r="T9114"/>
      <c r="U9114"/>
      <c r="V9114" s="2"/>
    </row>
    <row r="9115" spans="2:22" x14ac:dyDescent="0.2">
      <c r="B9115" s="2"/>
      <c r="C9115" s="2"/>
      <c r="D9115" s="2"/>
      <c r="E9115" s="2"/>
      <c r="F9115" s="2"/>
      <c r="G9115" s="3"/>
      <c r="H9115" s="3"/>
      <c r="I9115" s="2"/>
      <c r="J9115"/>
      <c r="K9115"/>
      <c r="L9115"/>
      <c r="M9115"/>
      <c r="N9115"/>
      <c r="O9115"/>
      <c r="P9115"/>
      <c r="Q9115"/>
      <c r="R9115"/>
      <c r="S9115"/>
      <c r="T9115"/>
      <c r="U9115"/>
      <c r="V9115" s="2"/>
    </row>
    <row r="9116" spans="2:22" x14ac:dyDescent="0.2">
      <c r="B9116" s="2"/>
      <c r="C9116" s="2"/>
      <c r="D9116" s="2"/>
      <c r="E9116" s="2"/>
      <c r="F9116" s="2"/>
      <c r="G9116" s="3"/>
      <c r="H9116" s="3"/>
      <c r="I9116" s="2"/>
      <c r="J9116"/>
      <c r="K9116"/>
      <c r="L9116"/>
      <c r="M9116"/>
      <c r="N9116"/>
      <c r="O9116"/>
      <c r="P9116"/>
      <c r="Q9116"/>
      <c r="R9116"/>
      <c r="S9116"/>
      <c r="T9116"/>
      <c r="U9116"/>
      <c r="V9116" s="2"/>
    </row>
    <row r="9117" spans="2:22" x14ac:dyDescent="0.2">
      <c r="B9117" s="2"/>
      <c r="C9117" s="2"/>
      <c r="D9117" s="2"/>
      <c r="E9117" s="2"/>
      <c r="F9117" s="2"/>
      <c r="G9117" s="3"/>
      <c r="H9117" s="3"/>
      <c r="I9117" s="2"/>
      <c r="J9117"/>
      <c r="K9117"/>
      <c r="L9117"/>
      <c r="M9117"/>
      <c r="N9117"/>
      <c r="O9117"/>
      <c r="P9117"/>
      <c r="Q9117"/>
      <c r="R9117"/>
      <c r="S9117"/>
      <c r="T9117"/>
      <c r="U9117"/>
      <c r="V9117" s="2"/>
    </row>
    <row r="9118" spans="2:22" x14ac:dyDescent="0.2">
      <c r="B9118" s="2"/>
      <c r="C9118" s="2"/>
      <c r="D9118" s="2"/>
      <c r="E9118" s="2"/>
      <c r="F9118" s="2"/>
      <c r="G9118" s="3"/>
      <c r="H9118" s="3"/>
      <c r="I9118" s="2"/>
      <c r="J9118"/>
      <c r="K9118"/>
      <c r="L9118"/>
      <c r="M9118"/>
      <c r="N9118"/>
      <c r="O9118"/>
      <c r="P9118"/>
      <c r="Q9118"/>
      <c r="R9118"/>
      <c r="S9118"/>
      <c r="T9118"/>
      <c r="U9118"/>
      <c r="V9118" s="2"/>
    </row>
    <row r="9119" spans="2:22" x14ac:dyDescent="0.2">
      <c r="B9119" s="2"/>
      <c r="C9119" s="2"/>
      <c r="D9119" s="2"/>
      <c r="E9119" s="2"/>
      <c r="F9119" s="2"/>
      <c r="G9119" s="3"/>
      <c r="H9119" s="3"/>
      <c r="I9119" s="2"/>
      <c r="J9119"/>
      <c r="K9119"/>
      <c r="L9119"/>
      <c r="M9119"/>
      <c r="N9119"/>
      <c r="O9119"/>
      <c r="P9119"/>
      <c r="Q9119"/>
      <c r="R9119"/>
      <c r="S9119"/>
      <c r="T9119"/>
      <c r="U9119"/>
      <c r="V9119" s="2"/>
    </row>
    <row r="9120" spans="2:22" x14ac:dyDescent="0.2">
      <c r="B9120" s="2"/>
      <c r="C9120" s="2"/>
      <c r="D9120" s="2"/>
      <c r="E9120" s="2"/>
      <c r="F9120" s="2"/>
      <c r="G9120" s="3"/>
      <c r="H9120" s="3"/>
      <c r="I9120" s="2"/>
      <c r="J9120"/>
      <c r="K9120"/>
      <c r="L9120"/>
      <c r="M9120"/>
      <c r="N9120"/>
      <c r="O9120"/>
      <c r="P9120"/>
      <c r="Q9120"/>
      <c r="R9120"/>
      <c r="S9120"/>
      <c r="T9120"/>
      <c r="U9120"/>
      <c r="V9120" s="2"/>
    </row>
    <row r="9121" spans="2:22" x14ac:dyDescent="0.2">
      <c r="B9121" s="2"/>
      <c r="C9121" s="2"/>
      <c r="D9121" s="2"/>
      <c r="E9121" s="2"/>
      <c r="F9121" s="2"/>
      <c r="G9121" s="3"/>
      <c r="H9121" s="3"/>
      <c r="I9121" s="2"/>
      <c r="J9121"/>
      <c r="K9121"/>
      <c r="L9121"/>
      <c r="M9121"/>
      <c r="N9121"/>
      <c r="O9121"/>
      <c r="P9121"/>
      <c r="Q9121"/>
      <c r="R9121"/>
      <c r="S9121"/>
      <c r="T9121"/>
      <c r="U9121"/>
      <c r="V9121" s="2"/>
    </row>
    <row r="9122" spans="2:22" x14ac:dyDescent="0.2">
      <c r="B9122" s="2"/>
      <c r="C9122" s="2"/>
      <c r="D9122" s="2"/>
      <c r="E9122" s="2"/>
      <c r="F9122" s="2"/>
      <c r="G9122" s="3"/>
      <c r="H9122" s="3"/>
      <c r="I9122" s="2"/>
      <c r="J9122"/>
      <c r="K9122"/>
      <c r="L9122"/>
      <c r="M9122"/>
      <c r="N9122"/>
      <c r="O9122"/>
      <c r="P9122"/>
      <c r="Q9122"/>
      <c r="R9122"/>
      <c r="S9122"/>
      <c r="T9122"/>
      <c r="U9122"/>
      <c r="V9122" s="2"/>
    </row>
    <row r="9123" spans="2:22" x14ac:dyDescent="0.2">
      <c r="B9123" s="2"/>
      <c r="C9123" s="2"/>
      <c r="D9123" s="2"/>
      <c r="E9123" s="2"/>
      <c r="F9123" s="2"/>
      <c r="G9123" s="3"/>
      <c r="H9123" s="3"/>
      <c r="I9123" s="2"/>
      <c r="J9123"/>
      <c r="K9123"/>
      <c r="L9123"/>
      <c r="M9123"/>
      <c r="N9123"/>
      <c r="O9123"/>
      <c r="P9123"/>
      <c r="Q9123"/>
      <c r="R9123"/>
      <c r="S9123"/>
      <c r="T9123"/>
      <c r="U9123"/>
      <c r="V9123" s="2"/>
    </row>
    <row r="9124" spans="2:22" x14ac:dyDescent="0.2">
      <c r="B9124" s="2"/>
      <c r="C9124" s="2"/>
      <c r="D9124" s="2"/>
      <c r="E9124" s="2"/>
      <c r="F9124" s="2"/>
      <c r="G9124" s="3"/>
      <c r="H9124" s="3"/>
      <c r="I9124" s="2"/>
      <c r="J9124"/>
      <c r="K9124"/>
      <c r="L9124"/>
      <c r="M9124"/>
      <c r="N9124"/>
      <c r="O9124"/>
      <c r="P9124"/>
      <c r="Q9124"/>
      <c r="R9124"/>
      <c r="S9124"/>
      <c r="T9124"/>
      <c r="U9124"/>
      <c r="V9124" s="2"/>
    </row>
    <row r="9125" spans="2:22" x14ac:dyDescent="0.2">
      <c r="B9125" s="2"/>
      <c r="C9125" s="2"/>
      <c r="D9125" s="2"/>
      <c r="E9125" s="2"/>
      <c r="F9125" s="2"/>
      <c r="G9125" s="3"/>
      <c r="H9125" s="3"/>
      <c r="I9125" s="2"/>
      <c r="J9125"/>
      <c r="K9125"/>
      <c r="L9125"/>
      <c r="M9125"/>
      <c r="N9125"/>
      <c r="O9125"/>
      <c r="P9125"/>
      <c r="Q9125"/>
      <c r="R9125"/>
      <c r="S9125"/>
      <c r="T9125"/>
      <c r="U9125"/>
      <c r="V9125" s="2"/>
    </row>
    <row r="9126" spans="2:22" x14ac:dyDescent="0.2">
      <c r="B9126" s="2"/>
      <c r="C9126" s="2"/>
      <c r="D9126" s="2"/>
      <c r="E9126" s="2"/>
      <c r="F9126" s="2"/>
      <c r="G9126" s="3"/>
      <c r="H9126" s="3"/>
      <c r="I9126" s="2"/>
      <c r="J9126"/>
      <c r="K9126"/>
      <c r="L9126"/>
      <c r="M9126"/>
      <c r="N9126"/>
      <c r="O9126"/>
      <c r="P9126"/>
      <c r="Q9126"/>
      <c r="R9126"/>
      <c r="S9126"/>
      <c r="T9126"/>
      <c r="U9126"/>
      <c r="V9126" s="2"/>
    </row>
    <row r="9127" spans="2:22" x14ac:dyDescent="0.2">
      <c r="B9127" s="2"/>
      <c r="C9127" s="2"/>
      <c r="D9127" s="2"/>
      <c r="E9127" s="2"/>
      <c r="F9127" s="2"/>
      <c r="G9127" s="3"/>
      <c r="H9127" s="3"/>
      <c r="I9127" s="2"/>
      <c r="J9127"/>
      <c r="K9127"/>
      <c r="L9127"/>
      <c r="M9127"/>
      <c r="N9127"/>
      <c r="O9127"/>
      <c r="P9127"/>
      <c r="Q9127"/>
      <c r="R9127"/>
      <c r="S9127"/>
      <c r="T9127"/>
      <c r="U9127"/>
      <c r="V9127" s="2"/>
    </row>
    <row r="9128" spans="2:22" x14ac:dyDescent="0.2">
      <c r="B9128" s="2"/>
      <c r="C9128" s="2"/>
      <c r="D9128" s="2"/>
      <c r="E9128" s="2"/>
      <c r="F9128" s="2"/>
      <c r="G9128" s="3"/>
      <c r="H9128" s="3"/>
      <c r="I9128" s="2"/>
      <c r="J9128"/>
      <c r="K9128"/>
      <c r="L9128"/>
      <c r="M9128"/>
      <c r="N9128"/>
      <c r="O9128"/>
      <c r="P9128"/>
      <c r="Q9128"/>
      <c r="R9128"/>
      <c r="S9128"/>
      <c r="T9128"/>
      <c r="U9128"/>
      <c r="V9128" s="2"/>
    </row>
    <row r="9129" spans="2:22" x14ac:dyDescent="0.2">
      <c r="B9129" s="2"/>
      <c r="C9129" s="2"/>
      <c r="D9129" s="2"/>
      <c r="E9129" s="2"/>
      <c r="F9129" s="2"/>
      <c r="G9129" s="3"/>
      <c r="H9129" s="3"/>
      <c r="I9129" s="2"/>
      <c r="J9129"/>
      <c r="K9129"/>
      <c r="L9129"/>
      <c r="M9129"/>
      <c r="N9129"/>
      <c r="O9129"/>
      <c r="P9129"/>
      <c r="Q9129"/>
      <c r="R9129"/>
      <c r="S9129"/>
      <c r="T9129"/>
      <c r="U9129"/>
      <c r="V9129" s="2"/>
    </row>
    <row r="9130" spans="2:22" x14ac:dyDescent="0.2">
      <c r="B9130" s="2"/>
      <c r="C9130" s="2"/>
      <c r="D9130" s="2"/>
      <c r="E9130" s="2"/>
      <c r="F9130" s="2"/>
      <c r="G9130" s="3"/>
      <c r="H9130" s="3"/>
      <c r="I9130" s="2"/>
      <c r="J9130"/>
      <c r="K9130"/>
      <c r="L9130"/>
      <c r="M9130"/>
      <c r="N9130"/>
      <c r="O9130"/>
      <c r="P9130"/>
      <c r="Q9130"/>
      <c r="R9130"/>
      <c r="S9130"/>
      <c r="T9130"/>
      <c r="U9130"/>
      <c r="V9130" s="2"/>
    </row>
    <row r="9131" spans="2:22" x14ac:dyDescent="0.2">
      <c r="B9131" s="2"/>
      <c r="C9131" s="2"/>
      <c r="D9131" s="2"/>
      <c r="E9131" s="2"/>
      <c r="F9131" s="2"/>
      <c r="G9131" s="3"/>
      <c r="H9131" s="3"/>
      <c r="I9131" s="2"/>
      <c r="J9131"/>
      <c r="K9131"/>
      <c r="L9131"/>
      <c r="M9131"/>
      <c r="N9131"/>
      <c r="O9131"/>
      <c r="P9131"/>
      <c r="Q9131"/>
      <c r="R9131"/>
      <c r="S9131"/>
      <c r="T9131"/>
      <c r="U9131"/>
      <c r="V9131" s="2"/>
    </row>
    <row r="9132" spans="2:22" x14ac:dyDescent="0.2">
      <c r="B9132" s="2"/>
      <c r="C9132" s="2"/>
      <c r="D9132" s="2"/>
      <c r="E9132" s="2"/>
      <c r="F9132" s="2"/>
      <c r="G9132" s="3"/>
      <c r="H9132" s="3"/>
      <c r="I9132" s="2"/>
      <c r="J9132"/>
      <c r="K9132"/>
      <c r="L9132"/>
      <c r="M9132"/>
      <c r="N9132"/>
      <c r="O9132"/>
      <c r="P9132"/>
      <c r="Q9132"/>
      <c r="R9132"/>
      <c r="S9132"/>
      <c r="T9132"/>
      <c r="U9132"/>
      <c r="V9132" s="2"/>
    </row>
    <row r="9133" spans="2:22" x14ac:dyDescent="0.2">
      <c r="B9133" s="2"/>
      <c r="C9133" s="2"/>
      <c r="D9133" s="2"/>
      <c r="E9133" s="2"/>
      <c r="F9133" s="2"/>
      <c r="G9133" s="3"/>
      <c r="H9133" s="3"/>
      <c r="I9133" s="2"/>
      <c r="J9133"/>
      <c r="K9133"/>
      <c r="L9133"/>
      <c r="M9133"/>
      <c r="N9133"/>
      <c r="O9133"/>
      <c r="P9133"/>
      <c r="Q9133"/>
      <c r="R9133"/>
      <c r="S9133"/>
      <c r="T9133"/>
      <c r="U9133"/>
      <c r="V9133" s="2"/>
    </row>
    <row r="9134" spans="2:22" x14ac:dyDescent="0.2">
      <c r="B9134" s="2"/>
      <c r="C9134" s="2"/>
      <c r="D9134" s="2"/>
      <c r="E9134" s="2"/>
      <c r="F9134" s="2"/>
      <c r="G9134" s="3"/>
      <c r="H9134" s="3"/>
      <c r="I9134" s="2"/>
      <c r="J9134"/>
      <c r="K9134"/>
      <c r="L9134"/>
      <c r="M9134"/>
      <c r="N9134"/>
      <c r="O9134"/>
      <c r="P9134"/>
      <c r="Q9134"/>
      <c r="R9134"/>
      <c r="S9134"/>
      <c r="T9134"/>
      <c r="U9134"/>
      <c r="V9134" s="2"/>
    </row>
    <row r="9135" spans="2:22" x14ac:dyDescent="0.2">
      <c r="B9135" s="2"/>
      <c r="C9135" s="2"/>
      <c r="D9135" s="2"/>
      <c r="E9135" s="2"/>
      <c r="F9135" s="2"/>
      <c r="G9135" s="3"/>
      <c r="H9135" s="3"/>
      <c r="I9135" s="2"/>
      <c r="J9135"/>
      <c r="K9135"/>
      <c r="L9135"/>
      <c r="M9135"/>
      <c r="N9135"/>
      <c r="O9135"/>
      <c r="P9135"/>
      <c r="Q9135"/>
      <c r="R9135"/>
      <c r="S9135"/>
      <c r="T9135"/>
      <c r="U9135"/>
      <c r="V9135" s="2"/>
    </row>
    <row r="9136" spans="2:22" x14ac:dyDescent="0.2">
      <c r="B9136" s="2"/>
      <c r="C9136" s="2"/>
      <c r="D9136" s="2"/>
      <c r="E9136" s="2"/>
      <c r="F9136" s="2"/>
      <c r="G9136" s="3"/>
      <c r="H9136" s="3"/>
      <c r="I9136" s="2"/>
      <c r="J9136"/>
      <c r="K9136"/>
      <c r="L9136"/>
      <c r="M9136"/>
      <c r="N9136"/>
      <c r="O9136"/>
      <c r="P9136"/>
      <c r="Q9136"/>
      <c r="R9136"/>
      <c r="S9136"/>
      <c r="T9136"/>
      <c r="U9136"/>
      <c r="V9136" s="2"/>
    </row>
    <row r="9137" spans="2:22" x14ac:dyDescent="0.2">
      <c r="B9137" s="2"/>
      <c r="C9137" s="2"/>
      <c r="D9137" s="2"/>
      <c r="E9137" s="2"/>
      <c r="F9137" s="2"/>
      <c r="G9137" s="3"/>
      <c r="H9137" s="3"/>
      <c r="I9137" s="2"/>
      <c r="J9137"/>
      <c r="K9137"/>
      <c r="L9137"/>
      <c r="M9137"/>
      <c r="N9137"/>
      <c r="O9137"/>
      <c r="P9137"/>
      <c r="Q9137"/>
      <c r="R9137"/>
      <c r="S9137"/>
      <c r="T9137"/>
      <c r="U9137"/>
      <c r="V9137" s="2"/>
    </row>
    <row r="9138" spans="2:22" x14ac:dyDescent="0.2">
      <c r="B9138" s="2"/>
      <c r="C9138" s="2"/>
      <c r="D9138" s="2"/>
      <c r="E9138" s="2"/>
      <c r="F9138" s="2"/>
      <c r="G9138" s="3"/>
      <c r="H9138" s="3"/>
      <c r="I9138" s="2"/>
      <c r="J9138"/>
      <c r="K9138"/>
      <c r="L9138"/>
      <c r="M9138"/>
      <c r="N9138"/>
      <c r="O9138"/>
      <c r="P9138"/>
      <c r="Q9138"/>
      <c r="R9138"/>
      <c r="S9138"/>
      <c r="T9138"/>
      <c r="U9138"/>
      <c r="V9138" s="2"/>
    </row>
    <row r="9139" spans="2:22" x14ac:dyDescent="0.2">
      <c r="B9139" s="2"/>
      <c r="C9139" s="2"/>
      <c r="D9139" s="2"/>
      <c r="E9139" s="2"/>
      <c r="F9139" s="2"/>
      <c r="G9139" s="3"/>
      <c r="H9139" s="3"/>
      <c r="I9139" s="2"/>
      <c r="J9139"/>
      <c r="K9139"/>
      <c r="L9139"/>
      <c r="M9139"/>
      <c r="N9139"/>
      <c r="O9139"/>
      <c r="P9139"/>
      <c r="Q9139"/>
      <c r="R9139"/>
      <c r="S9139"/>
      <c r="T9139"/>
      <c r="U9139"/>
      <c r="V9139" s="2"/>
    </row>
    <row r="9140" spans="2:22" x14ac:dyDescent="0.2">
      <c r="B9140" s="2"/>
      <c r="C9140" s="2"/>
      <c r="D9140" s="2"/>
      <c r="E9140" s="2"/>
      <c r="F9140" s="2"/>
      <c r="G9140" s="3"/>
      <c r="H9140" s="3"/>
      <c r="I9140" s="2"/>
      <c r="J9140"/>
      <c r="K9140"/>
      <c r="L9140"/>
      <c r="M9140"/>
      <c r="N9140"/>
      <c r="O9140"/>
      <c r="P9140"/>
      <c r="Q9140"/>
      <c r="R9140"/>
      <c r="S9140"/>
      <c r="T9140"/>
      <c r="U9140"/>
      <c r="V9140" s="2"/>
    </row>
    <row r="9141" spans="2:22" x14ac:dyDescent="0.2">
      <c r="B9141" s="2"/>
      <c r="C9141" s="2"/>
      <c r="D9141" s="2"/>
      <c r="E9141" s="2"/>
      <c r="F9141" s="2"/>
      <c r="G9141" s="3"/>
      <c r="H9141" s="3"/>
      <c r="I9141" s="2"/>
      <c r="J9141"/>
      <c r="K9141"/>
      <c r="L9141"/>
      <c r="M9141"/>
      <c r="N9141"/>
      <c r="O9141"/>
      <c r="P9141"/>
      <c r="Q9141"/>
      <c r="R9141"/>
      <c r="S9141"/>
      <c r="T9141"/>
      <c r="U9141"/>
      <c r="V9141" s="2"/>
    </row>
    <row r="9142" spans="2:22" x14ac:dyDescent="0.2">
      <c r="B9142" s="2"/>
      <c r="C9142" s="2"/>
      <c r="D9142" s="2"/>
      <c r="E9142" s="2"/>
      <c r="F9142" s="2"/>
      <c r="G9142" s="3"/>
      <c r="H9142" s="3"/>
      <c r="I9142" s="2"/>
      <c r="J9142"/>
      <c r="K9142"/>
      <c r="L9142"/>
      <c r="M9142"/>
      <c r="N9142"/>
      <c r="O9142"/>
      <c r="P9142"/>
      <c r="Q9142"/>
      <c r="R9142"/>
      <c r="S9142"/>
      <c r="T9142"/>
      <c r="U9142"/>
      <c r="V9142" s="2"/>
    </row>
    <row r="9143" spans="2:22" x14ac:dyDescent="0.2">
      <c r="B9143" s="2"/>
      <c r="C9143" s="2"/>
      <c r="D9143" s="2"/>
      <c r="E9143" s="2"/>
      <c r="F9143" s="2"/>
      <c r="G9143" s="3"/>
      <c r="H9143" s="3"/>
      <c r="I9143" s="2"/>
      <c r="J9143"/>
      <c r="K9143"/>
      <c r="L9143"/>
      <c r="M9143"/>
      <c r="N9143"/>
      <c r="O9143"/>
      <c r="P9143"/>
      <c r="Q9143"/>
      <c r="R9143"/>
      <c r="S9143"/>
      <c r="T9143"/>
      <c r="U9143"/>
      <c r="V9143" s="2"/>
    </row>
    <row r="9144" spans="2:22" x14ac:dyDescent="0.2">
      <c r="B9144" s="2"/>
      <c r="C9144" s="2"/>
      <c r="D9144" s="2"/>
      <c r="E9144" s="2"/>
      <c r="F9144" s="2"/>
      <c r="G9144" s="3"/>
      <c r="H9144" s="3"/>
      <c r="I9144" s="2"/>
      <c r="J9144"/>
      <c r="K9144"/>
      <c r="L9144"/>
      <c r="M9144"/>
      <c r="N9144"/>
      <c r="O9144"/>
      <c r="P9144"/>
      <c r="Q9144"/>
      <c r="R9144"/>
      <c r="S9144"/>
      <c r="T9144"/>
      <c r="U9144"/>
      <c r="V9144" s="2"/>
    </row>
    <row r="9145" spans="2:22" x14ac:dyDescent="0.2">
      <c r="B9145" s="2"/>
      <c r="C9145" s="2"/>
      <c r="D9145" s="2"/>
      <c r="E9145" s="2"/>
      <c r="F9145" s="2"/>
      <c r="G9145" s="3"/>
      <c r="H9145" s="3"/>
      <c r="I9145" s="2"/>
      <c r="J9145"/>
      <c r="K9145"/>
      <c r="L9145"/>
      <c r="M9145"/>
      <c r="N9145"/>
      <c r="O9145"/>
      <c r="P9145"/>
      <c r="Q9145"/>
      <c r="R9145"/>
      <c r="S9145"/>
      <c r="T9145"/>
      <c r="U9145"/>
      <c r="V9145" s="2"/>
    </row>
    <row r="9146" spans="2:22" x14ac:dyDescent="0.2">
      <c r="B9146" s="2"/>
      <c r="C9146" s="2"/>
      <c r="D9146" s="2"/>
      <c r="E9146" s="2"/>
      <c r="F9146" s="2"/>
      <c r="G9146" s="3"/>
      <c r="H9146" s="3"/>
      <c r="I9146" s="2"/>
      <c r="J9146"/>
      <c r="K9146"/>
      <c r="L9146"/>
      <c r="M9146"/>
      <c r="N9146"/>
      <c r="O9146"/>
      <c r="P9146"/>
      <c r="Q9146"/>
      <c r="R9146"/>
      <c r="S9146"/>
      <c r="T9146"/>
      <c r="U9146"/>
      <c r="V9146" s="2"/>
    </row>
    <row r="9147" spans="2:22" x14ac:dyDescent="0.2">
      <c r="B9147" s="2"/>
      <c r="C9147" s="2"/>
      <c r="D9147" s="2"/>
      <c r="E9147" s="2"/>
      <c r="F9147" s="2"/>
      <c r="G9147" s="3"/>
      <c r="H9147" s="3"/>
      <c r="I9147" s="2"/>
      <c r="J9147"/>
      <c r="K9147"/>
      <c r="L9147"/>
      <c r="M9147"/>
      <c r="N9147"/>
      <c r="O9147"/>
      <c r="P9147"/>
      <c r="Q9147"/>
      <c r="R9147"/>
      <c r="S9147"/>
      <c r="T9147"/>
      <c r="U9147"/>
      <c r="V9147" s="2"/>
    </row>
    <row r="9148" spans="2:22" x14ac:dyDescent="0.2">
      <c r="B9148" s="2"/>
      <c r="C9148" s="2"/>
      <c r="D9148" s="2"/>
      <c r="E9148" s="2"/>
      <c r="F9148" s="2"/>
      <c r="G9148" s="3"/>
      <c r="H9148" s="3"/>
      <c r="I9148" s="2"/>
      <c r="J9148"/>
      <c r="K9148"/>
      <c r="L9148"/>
      <c r="M9148"/>
      <c r="N9148"/>
      <c r="O9148"/>
      <c r="P9148"/>
      <c r="Q9148"/>
      <c r="R9148"/>
      <c r="S9148"/>
      <c r="T9148"/>
      <c r="U9148"/>
      <c r="V9148" s="2"/>
    </row>
    <row r="9149" spans="2:22" x14ac:dyDescent="0.2">
      <c r="B9149" s="2"/>
      <c r="C9149" s="2"/>
      <c r="D9149" s="2"/>
      <c r="E9149" s="2"/>
      <c r="F9149" s="2"/>
      <c r="G9149" s="3"/>
      <c r="H9149" s="3"/>
      <c r="I9149" s="2"/>
      <c r="J9149"/>
      <c r="K9149"/>
      <c r="L9149"/>
      <c r="M9149"/>
      <c r="N9149"/>
      <c r="O9149"/>
      <c r="P9149"/>
      <c r="Q9149"/>
      <c r="R9149"/>
      <c r="S9149"/>
      <c r="T9149"/>
      <c r="U9149"/>
      <c r="V9149" s="2"/>
    </row>
    <row r="9150" spans="2:22" x14ac:dyDescent="0.2">
      <c r="B9150" s="2"/>
      <c r="C9150" s="2"/>
      <c r="D9150" s="2"/>
      <c r="E9150" s="2"/>
      <c r="F9150" s="2"/>
      <c r="G9150" s="3"/>
      <c r="H9150" s="3"/>
      <c r="I9150" s="2"/>
      <c r="J9150"/>
      <c r="K9150"/>
      <c r="L9150"/>
      <c r="M9150"/>
      <c r="N9150"/>
      <c r="O9150"/>
      <c r="P9150"/>
      <c r="Q9150"/>
      <c r="R9150"/>
      <c r="S9150"/>
      <c r="T9150"/>
      <c r="U9150"/>
      <c r="V9150" s="2"/>
    </row>
    <row r="9151" spans="2:22" x14ac:dyDescent="0.2">
      <c r="B9151" s="2"/>
      <c r="C9151" s="2"/>
      <c r="D9151" s="2"/>
      <c r="E9151" s="2"/>
      <c r="F9151" s="2"/>
      <c r="G9151" s="3"/>
      <c r="H9151" s="3"/>
      <c r="I9151" s="2"/>
      <c r="J9151"/>
      <c r="K9151"/>
      <c r="L9151"/>
      <c r="M9151"/>
      <c r="N9151"/>
      <c r="O9151"/>
      <c r="P9151"/>
      <c r="Q9151"/>
      <c r="R9151"/>
      <c r="S9151"/>
      <c r="T9151"/>
      <c r="U9151"/>
      <c r="V9151" s="2"/>
    </row>
    <row r="9152" spans="2:22" x14ac:dyDescent="0.2">
      <c r="B9152" s="2"/>
      <c r="C9152" s="2"/>
      <c r="D9152" s="2"/>
      <c r="E9152" s="2"/>
      <c r="F9152" s="2"/>
      <c r="G9152" s="3"/>
      <c r="H9152" s="3"/>
      <c r="I9152" s="2"/>
      <c r="J9152"/>
      <c r="K9152"/>
      <c r="L9152"/>
      <c r="M9152"/>
      <c r="N9152"/>
      <c r="O9152"/>
      <c r="P9152"/>
      <c r="Q9152"/>
      <c r="R9152"/>
      <c r="S9152"/>
      <c r="T9152"/>
      <c r="U9152"/>
      <c r="V9152" s="2"/>
    </row>
    <row r="9153" spans="2:22" x14ac:dyDescent="0.2">
      <c r="B9153" s="2"/>
      <c r="C9153" s="2"/>
      <c r="D9153" s="2"/>
      <c r="E9153" s="2"/>
      <c r="F9153" s="2"/>
      <c r="G9153" s="3"/>
      <c r="H9153" s="3"/>
      <c r="I9153" s="2"/>
      <c r="J9153"/>
      <c r="K9153"/>
      <c r="L9153"/>
      <c r="M9153"/>
      <c r="N9153"/>
      <c r="O9153"/>
      <c r="P9153"/>
      <c r="Q9153"/>
      <c r="R9153"/>
      <c r="S9153"/>
      <c r="T9153"/>
      <c r="U9153"/>
      <c r="V9153" s="2"/>
    </row>
    <row r="9154" spans="2:22" x14ac:dyDescent="0.2">
      <c r="B9154" s="2"/>
      <c r="C9154" s="2"/>
      <c r="D9154" s="2"/>
      <c r="E9154" s="2"/>
      <c r="F9154" s="2"/>
      <c r="G9154" s="3"/>
      <c r="H9154" s="3"/>
      <c r="I9154" s="2"/>
      <c r="J9154"/>
      <c r="K9154"/>
      <c r="L9154"/>
      <c r="M9154"/>
      <c r="N9154"/>
      <c r="O9154"/>
      <c r="P9154"/>
      <c r="Q9154"/>
      <c r="R9154"/>
      <c r="S9154"/>
      <c r="T9154"/>
      <c r="U9154"/>
      <c r="V9154" s="2"/>
    </row>
    <row r="9155" spans="2:22" x14ac:dyDescent="0.2">
      <c r="B9155" s="2"/>
      <c r="C9155" s="2"/>
      <c r="D9155" s="2"/>
      <c r="E9155" s="2"/>
      <c r="F9155" s="2"/>
      <c r="G9155" s="3"/>
      <c r="H9155" s="3"/>
      <c r="I9155" s="2"/>
      <c r="J9155"/>
      <c r="K9155"/>
      <c r="L9155"/>
      <c r="M9155"/>
      <c r="N9155"/>
      <c r="O9155"/>
      <c r="P9155"/>
      <c r="Q9155"/>
      <c r="R9155"/>
      <c r="S9155"/>
      <c r="T9155"/>
      <c r="U9155"/>
      <c r="V9155" s="2"/>
    </row>
    <row r="9156" spans="2:22" x14ac:dyDescent="0.2">
      <c r="B9156" s="2"/>
      <c r="C9156" s="2"/>
      <c r="D9156" s="2"/>
      <c r="E9156" s="2"/>
      <c r="F9156" s="2"/>
      <c r="G9156" s="3"/>
      <c r="H9156" s="3"/>
      <c r="I9156" s="2"/>
      <c r="J9156"/>
      <c r="K9156"/>
      <c r="L9156"/>
      <c r="M9156"/>
      <c r="N9156"/>
      <c r="O9156"/>
      <c r="P9156"/>
      <c r="Q9156"/>
      <c r="R9156"/>
      <c r="S9156"/>
      <c r="T9156"/>
      <c r="U9156"/>
      <c r="V9156" s="2"/>
    </row>
    <row r="9157" spans="2:22" x14ac:dyDescent="0.2">
      <c r="B9157" s="2"/>
      <c r="C9157" s="2"/>
      <c r="D9157" s="2"/>
      <c r="E9157" s="2"/>
      <c r="F9157" s="2"/>
      <c r="G9157" s="3"/>
      <c r="H9157" s="3"/>
      <c r="I9157" s="2"/>
      <c r="J9157"/>
      <c r="K9157"/>
      <c r="L9157"/>
      <c r="M9157"/>
      <c r="N9157"/>
      <c r="O9157"/>
      <c r="P9157"/>
      <c r="Q9157"/>
      <c r="R9157"/>
      <c r="S9157"/>
      <c r="T9157"/>
      <c r="U9157"/>
      <c r="V9157" s="2"/>
    </row>
    <row r="9158" spans="2:22" x14ac:dyDescent="0.2">
      <c r="B9158" s="2"/>
      <c r="C9158" s="2"/>
      <c r="D9158" s="2"/>
      <c r="E9158" s="2"/>
      <c r="F9158" s="2"/>
      <c r="G9158" s="3"/>
      <c r="H9158" s="3"/>
      <c r="I9158" s="2"/>
      <c r="J9158"/>
      <c r="K9158"/>
      <c r="L9158"/>
      <c r="M9158"/>
      <c r="N9158"/>
      <c r="O9158"/>
      <c r="P9158"/>
      <c r="Q9158"/>
      <c r="R9158"/>
      <c r="S9158"/>
      <c r="T9158"/>
      <c r="U9158"/>
      <c r="V9158" s="2"/>
    </row>
    <row r="9159" spans="2:22" x14ac:dyDescent="0.2">
      <c r="B9159" s="2"/>
      <c r="C9159" s="2"/>
      <c r="D9159" s="2"/>
      <c r="E9159" s="2"/>
      <c r="F9159" s="2"/>
      <c r="G9159" s="3"/>
      <c r="H9159" s="3"/>
      <c r="I9159" s="2"/>
      <c r="J9159"/>
      <c r="K9159"/>
      <c r="L9159"/>
      <c r="M9159"/>
      <c r="N9159"/>
      <c r="O9159"/>
      <c r="P9159"/>
      <c r="Q9159"/>
      <c r="R9159"/>
      <c r="S9159"/>
      <c r="T9159"/>
      <c r="U9159"/>
      <c r="V9159" s="2"/>
    </row>
    <row r="9160" spans="2:22" x14ac:dyDescent="0.2">
      <c r="B9160" s="2"/>
      <c r="C9160" s="2"/>
      <c r="D9160" s="2"/>
      <c r="E9160" s="2"/>
      <c r="F9160" s="2"/>
      <c r="G9160" s="3"/>
      <c r="H9160" s="3"/>
      <c r="I9160" s="2"/>
      <c r="J9160"/>
      <c r="K9160"/>
      <c r="L9160"/>
      <c r="M9160"/>
      <c r="N9160"/>
      <c r="O9160"/>
      <c r="P9160"/>
      <c r="Q9160"/>
      <c r="R9160"/>
      <c r="S9160"/>
      <c r="T9160"/>
      <c r="U9160"/>
      <c r="V9160" s="2"/>
    </row>
    <row r="9161" spans="2:22" x14ac:dyDescent="0.2">
      <c r="B9161" s="2"/>
      <c r="C9161" s="2"/>
      <c r="D9161" s="2"/>
      <c r="E9161" s="2"/>
      <c r="F9161" s="2"/>
      <c r="G9161" s="3"/>
      <c r="H9161" s="3"/>
      <c r="I9161" s="2"/>
      <c r="J9161"/>
      <c r="K9161"/>
      <c r="L9161"/>
      <c r="M9161"/>
      <c r="N9161"/>
      <c r="O9161"/>
      <c r="P9161"/>
      <c r="Q9161"/>
      <c r="R9161"/>
      <c r="S9161"/>
      <c r="T9161"/>
      <c r="U9161"/>
      <c r="V9161" s="2"/>
    </row>
    <row r="9162" spans="2:22" x14ac:dyDescent="0.2">
      <c r="B9162" s="2"/>
      <c r="C9162" s="2"/>
      <c r="D9162" s="2"/>
      <c r="E9162" s="2"/>
      <c r="F9162" s="2"/>
      <c r="G9162" s="3"/>
      <c r="H9162" s="3"/>
      <c r="I9162" s="2"/>
      <c r="J9162"/>
      <c r="K9162"/>
      <c r="L9162"/>
      <c r="M9162"/>
      <c r="N9162"/>
      <c r="O9162"/>
      <c r="P9162"/>
      <c r="Q9162"/>
      <c r="R9162"/>
      <c r="S9162"/>
      <c r="T9162"/>
      <c r="U9162"/>
      <c r="V9162" s="2"/>
    </row>
    <row r="9163" spans="2:22" x14ac:dyDescent="0.2">
      <c r="B9163" s="2"/>
      <c r="C9163" s="2"/>
      <c r="D9163" s="2"/>
      <c r="E9163" s="2"/>
      <c r="F9163" s="2"/>
      <c r="G9163" s="3"/>
      <c r="H9163" s="3"/>
      <c r="I9163" s="2"/>
      <c r="J9163"/>
      <c r="K9163"/>
      <c r="L9163"/>
      <c r="M9163"/>
      <c r="N9163"/>
      <c r="O9163"/>
      <c r="P9163"/>
      <c r="Q9163"/>
      <c r="R9163"/>
      <c r="S9163"/>
      <c r="T9163"/>
      <c r="U9163"/>
      <c r="V9163" s="2"/>
    </row>
    <row r="9164" spans="2:22" x14ac:dyDescent="0.2">
      <c r="B9164" s="2"/>
      <c r="C9164" s="2"/>
      <c r="D9164" s="2"/>
      <c r="E9164" s="2"/>
      <c r="F9164" s="2"/>
      <c r="G9164" s="3"/>
      <c r="H9164" s="3"/>
      <c r="I9164" s="2"/>
      <c r="J9164"/>
      <c r="K9164"/>
      <c r="L9164"/>
      <c r="M9164"/>
      <c r="N9164"/>
      <c r="O9164"/>
      <c r="P9164"/>
      <c r="Q9164"/>
      <c r="R9164"/>
      <c r="S9164"/>
      <c r="T9164"/>
      <c r="U9164"/>
      <c r="V9164" s="2"/>
    </row>
    <row r="9165" spans="2:22" x14ac:dyDescent="0.2">
      <c r="B9165" s="2"/>
      <c r="C9165" s="2"/>
      <c r="D9165" s="2"/>
      <c r="E9165" s="2"/>
      <c r="F9165" s="2"/>
      <c r="G9165" s="3"/>
      <c r="H9165" s="3"/>
      <c r="I9165" s="2"/>
      <c r="J9165"/>
      <c r="K9165"/>
      <c r="L9165"/>
      <c r="M9165"/>
      <c r="N9165"/>
      <c r="O9165"/>
      <c r="P9165"/>
      <c r="Q9165"/>
      <c r="R9165"/>
      <c r="S9165"/>
      <c r="T9165"/>
      <c r="U9165"/>
      <c r="V9165" s="2"/>
    </row>
    <row r="9166" spans="2:22" x14ac:dyDescent="0.2">
      <c r="B9166" s="2"/>
      <c r="C9166" s="2"/>
      <c r="D9166" s="2"/>
      <c r="E9166" s="2"/>
      <c r="F9166" s="2"/>
      <c r="G9166" s="3"/>
      <c r="H9166" s="3"/>
      <c r="I9166" s="2"/>
      <c r="J9166"/>
      <c r="K9166"/>
      <c r="L9166"/>
      <c r="M9166"/>
      <c r="N9166"/>
      <c r="O9166"/>
      <c r="P9166"/>
      <c r="Q9166"/>
      <c r="R9166"/>
      <c r="S9166"/>
      <c r="T9166"/>
      <c r="U9166"/>
      <c r="V9166" s="2"/>
    </row>
    <row r="9167" spans="2:22" x14ac:dyDescent="0.2">
      <c r="B9167" s="2"/>
      <c r="C9167" s="2"/>
      <c r="D9167" s="2"/>
      <c r="E9167" s="2"/>
      <c r="F9167" s="2"/>
      <c r="G9167" s="3"/>
      <c r="H9167" s="3"/>
      <c r="I9167" s="2"/>
      <c r="J9167"/>
      <c r="K9167"/>
      <c r="L9167"/>
      <c r="M9167"/>
      <c r="N9167"/>
      <c r="O9167"/>
      <c r="P9167"/>
      <c r="Q9167"/>
      <c r="R9167"/>
      <c r="S9167"/>
      <c r="T9167"/>
      <c r="U9167"/>
      <c r="V9167" s="2"/>
    </row>
    <row r="9168" spans="2:22" x14ac:dyDescent="0.2">
      <c r="B9168" s="2"/>
      <c r="C9168" s="2"/>
      <c r="D9168" s="2"/>
      <c r="E9168" s="2"/>
      <c r="F9168" s="2"/>
      <c r="G9168" s="3"/>
      <c r="H9168" s="3"/>
      <c r="I9168" s="2"/>
      <c r="J9168"/>
      <c r="K9168"/>
      <c r="L9168"/>
      <c r="M9168"/>
      <c r="N9168"/>
      <c r="O9168"/>
      <c r="P9168"/>
      <c r="Q9168"/>
      <c r="R9168"/>
      <c r="S9168"/>
      <c r="T9168"/>
      <c r="U9168"/>
      <c r="V9168" s="2"/>
    </row>
    <row r="9169" spans="2:22" x14ac:dyDescent="0.2">
      <c r="B9169" s="2"/>
      <c r="C9169" s="2"/>
      <c r="D9169" s="2"/>
      <c r="E9169" s="2"/>
      <c r="F9169" s="2"/>
      <c r="G9169" s="3"/>
      <c r="H9169" s="3"/>
      <c r="I9169" s="2"/>
      <c r="J9169"/>
      <c r="K9169"/>
      <c r="L9169"/>
      <c r="M9169"/>
      <c r="N9169"/>
      <c r="O9169"/>
      <c r="P9169"/>
      <c r="Q9169"/>
      <c r="R9169"/>
      <c r="S9169"/>
      <c r="T9169"/>
      <c r="U9169"/>
      <c r="V9169" s="2"/>
    </row>
    <row r="9170" spans="2:22" x14ac:dyDescent="0.2">
      <c r="B9170" s="2"/>
      <c r="C9170" s="2"/>
      <c r="D9170" s="2"/>
      <c r="E9170" s="2"/>
      <c r="F9170" s="2"/>
      <c r="G9170" s="3"/>
      <c r="H9170" s="3"/>
      <c r="I9170" s="2"/>
      <c r="J9170"/>
      <c r="K9170"/>
      <c r="L9170"/>
      <c r="M9170"/>
      <c r="N9170"/>
      <c r="O9170"/>
      <c r="P9170"/>
      <c r="Q9170"/>
      <c r="R9170"/>
      <c r="S9170"/>
      <c r="T9170"/>
      <c r="U9170"/>
      <c r="V9170" s="2"/>
    </row>
    <row r="9171" spans="2:22" x14ac:dyDescent="0.2">
      <c r="B9171" s="2"/>
      <c r="C9171" s="2"/>
      <c r="D9171" s="2"/>
      <c r="E9171" s="2"/>
      <c r="F9171" s="2"/>
      <c r="G9171" s="3"/>
      <c r="H9171" s="3"/>
      <c r="I9171" s="2"/>
      <c r="J9171"/>
      <c r="K9171"/>
      <c r="L9171"/>
      <c r="M9171"/>
      <c r="N9171"/>
      <c r="O9171"/>
      <c r="P9171"/>
      <c r="Q9171"/>
      <c r="R9171"/>
      <c r="S9171"/>
      <c r="T9171"/>
      <c r="U9171"/>
      <c r="V9171" s="2"/>
    </row>
    <row r="9172" spans="2:22" x14ac:dyDescent="0.2">
      <c r="B9172" s="2"/>
      <c r="C9172" s="2"/>
      <c r="D9172" s="2"/>
      <c r="E9172" s="2"/>
      <c r="F9172" s="2"/>
      <c r="G9172" s="3"/>
      <c r="H9172" s="3"/>
      <c r="I9172" s="2"/>
      <c r="J9172"/>
      <c r="K9172"/>
      <c r="L9172"/>
      <c r="M9172"/>
      <c r="N9172"/>
      <c r="O9172"/>
      <c r="P9172"/>
      <c r="Q9172"/>
      <c r="R9172"/>
      <c r="S9172"/>
      <c r="T9172"/>
      <c r="U9172"/>
      <c r="V9172" s="2"/>
    </row>
    <row r="9173" spans="2:22" x14ac:dyDescent="0.2">
      <c r="B9173" s="2"/>
      <c r="C9173" s="2"/>
      <c r="D9173" s="2"/>
      <c r="E9173" s="2"/>
      <c r="F9173" s="2"/>
      <c r="G9173" s="3"/>
      <c r="H9173" s="3"/>
      <c r="I9173" s="2"/>
      <c r="J9173"/>
      <c r="K9173"/>
      <c r="L9173"/>
      <c r="M9173"/>
      <c r="N9173"/>
      <c r="O9173"/>
      <c r="P9173"/>
      <c r="Q9173"/>
      <c r="R9173"/>
      <c r="S9173"/>
      <c r="T9173"/>
      <c r="U9173"/>
      <c r="V9173" s="2"/>
    </row>
    <row r="9174" spans="2:22" x14ac:dyDescent="0.2">
      <c r="B9174" s="2"/>
      <c r="C9174" s="2"/>
      <c r="D9174" s="2"/>
      <c r="E9174" s="2"/>
      <c r="F9174" s="2"/>
      <c r="G9174" s="3"/>
      <c r="H9174" s="3"/>
      <c r="I9174" s="2"/>
      <c r="J9174"/>
      <c r="K9174"/>
      <c r="L9174"/>
      <c r="M9174"/>
      <c r="N9174"/>
      <c r="O9174"/>
      <c r="P9174"/>
      <c r="Q9174"/>
      <c r="R9174"/>
      <c r="S9174"/>
      <c r="T9174"/>
      <c r="U9174"/>
      <c r="V9174" s="2"/>
    </row>
    <row r="9175" spans="2:22" x14ac:dyDescent="0.2">
      <c r="B9175" s="2"/>
      <c r="C9175" s="2"/>
      <c r="D9175" s="2"/>
      <c r="E9175" s="2"/>
      <c r="F9175" s="2"/>
      <c r="G9175" s="3"/>
      <c r="H9175" s="3"/>
      <c r="I9175" s="2"/>
      <c r="J9175"/>
      <c r="K9175"/>
      <c r="L9175"/>
      <c r="M9175"/>
      <c r="N9175"/>
      <c r="O9175"/>
      <c r="P9175"/>
      <c r="Q9175"/>
      <c r="R9175"/>
      <c r="S9175"/>
      <c r="T9175"/>
      <c r="U9175"/>
      <c r="V9175" s="2"/>
    </row>
    <row r="9176" spans="2:22" x14ac:dyDescent="0.2">
      <c r="B9176" s="2"/>
      <c r="C9176" s="2"/>
      <c r="D9176" s="2"/>
      <c r="E9176" s="2"/>
      <c r="F9176" s="2"/>
      <c r="G9176" s="3"/>
      <c r="H9176" s="3"/>
      <c r="I9176" s="2"/>
      <c r="J9176"/>
      <c r="K9176"/>
      <c r="L9176"/>
      <c r="M9176"/>
      <c r="N9176"/>
      <c r="O9176"/>
      <c r="P9176"/>
      <c r="Q9176"/>
      <c r="R9176"/>
      <c r="S9176"/>
      <c r="T9176"/>
      <c r="U9176"/>
      <c r="V9176" s="2"/>
    </row>
    <row r="9177" spans="2:22" x14ac:dyDescent="0.2">
      <c r="B9177" s="2"/>
      <c r="C9177" s="2"/>
      <c r="D9177" s="2"/>
      <c r="E9177" s="2"/>
      <c r="F9177" s="2"/>
      <c r="G9177" s="3"/>
      <c r="H9177" s="3"/>
      <c r="I9177" s="2"/>
      <c r="J9177"/>
      <c r="K9177"/>
      <c r="L9177"/>
      <c r="M9177"/>
      <c r="N9177"/>
      <c r="O9177"/>
      <c r="P9177"/>
      <c r="Q9177"/>
      <c r="R9177"/>
      <c r="S9177"/>
      <c r="T9177"/>
      <c r="U9177"/>
      <c r="V9177" s="2"/>
    </row>
    <row r="9178" spans="2:22" x14ac:dyDescent="0.2">
      <c r="B9178" s="2"/>
      <c r="C9178" s="2"/>
      <c r="D9178" s="2"/>
      <c r="E9178" s="2"/>
      <c r="F9178" s="2"/>
      <c r="G9178" s="3"/>
      <c r="H9178" s="3"/>
      <c r="I9178" s="2"/>
      <c r="J9178"/>
      <c r="K9178"/>
      <c r="L9178"/>
      <c r="M9178"/>
      <c r="N9178"/>
      <c r="O9178"/>
      <c r="P9178"/>
      <c r="Q9178"/>
      <c r="R9178"/>
      <c r="S9178"/>
      <c r="T9178"/>
      <c r="U9178"/>
      <c r="V9178" s="2"/>
    </row>
    <row r="9179" spans="2:22" x14ac:dyDescent="0.2">
      <c r="B9179" s="2"/>
      <c r="C9179" s="2"/>
      <c r="D9179" s="2"/>
      <c r="E9179" s="2"/>
      <c r="F9179" s="2"/>
      <c r="G9179" s="3"/>
      <c r="H9179" s="3"/>
      <c r="I9179" s="2"/>
      <c r="J9179"/>
      <c r="K9179"/>
      <c r="L9179"/>
      <c r="M9179"/>
      <c r="N9179"/>
      <c r="O9179"/>
      <c r="P9179"/>
      <c r="Q9179"/>
      <c r="R9179"/>
      <c r="S9179"/>
      <c r="T9179"/>
      <c r="U9179"/>
      <c r="V9179" s="2"/>
    </row>
    <row r="9180" spans="2:22" x14ac:dyDescent="0.2">
      <c r="B9180" s="2"/>
      <c r="C9180" s="2"/>
      <c r="D9180" s="2"/>
      <c r="E9180" s="2"/>
      <c r="F9180" s="2"/>
      <c r="G9180" s="3"/>
      <c r="H9180" s="3"/>
      <c r="I9180" s="2"/>
      <c r="J9180"/>
      <c r="K9180"/>
      <c r="L9180"/>
      <c r="M9180"/>
      <c r="N9180"/>
      <c r="O9180"/>
      <c r="P9180"/>
      <c r="Q9180"/>
      <c r="R9180"/>
      <c r="S9180"/>
      <c r="T9180"/>
      <c r="U9180"/>
      <c r="V9180" s="2"/>
    </row>
    <row r="9181" spans="2:22" x14ac:dyDescent="0.2">
      <c r="B9181" s="2"/>
      <c r="C9181" s="2"/>
      <c r="D9181" s="2"/>
      <c r="E9181" s="2"/>
      <c r="F9181" s="2"/>
      <c r="G9181" s="3"/>
      <c r="H9181" s="3"/>
      <c r="I9181" s="2"/>
      <c r="J9181"/>
      <c r="K9181"/>
      <c r="L9181"/>
      <c r="M9181"/>
      <c r="N9181"/>
      <c r="O9181"/>
      <c r="P9181"/>
      <c r="Q9181"/>
      <c r="R9181"/>
      <c r="S9181"/>
      <c r="T9181"/>
      <c r="U9181"/>
      <c r="V9181" s="2"/>
    </row>
    <row r="9182" spans="2:22" x14ac:dyDescent="0.2">
      <c r="B9182" s="2"/>
      <c r="C9182" s="2"/>
      <c r="D9182" s="2"/>
      <c r="E9182" s="2"/>
      <c r="F9182" s="2"/>
      <c r="G9182" s="3"/>
      <c r="H9182" s="3"/>
      <c r="I9182" s="2"/>
      <c r="J9182"/>
      <c r="K9182"/>
      <c r="L9182"/>
      <c r="M9182"/>
      <c r="N9182"/>
      <c r="O9182"/>
      <c r="P9182"/>
      <c r="Q9182"/>
      <c r="R9182"/>
      <c r="S9182"/>
      <c r="T9182"/>
      <c r="U9182"/>
      <c r="V9182" s="2"/>
    </row>
    <row r="9183" spans="2:22" x14ac:dyDescent="0.2">
      <c r="B9183" s="2"/>
      <c r="C9183" s="2"/>
      <c r="D9183" s="2"/>
      <c r="E9183" s="2"/>
      <c r="F9183" s="2"/>
      <c r="G9183" s="3"/>
      <c r="H9183" s="3"/>
      <c r="I9183" s="2"/>
      <c r="J9183"/>
      <c r="K9183"/>
      <c r="L9183"/>
      <c r="M9183"/>
      <c r="N9183"/>
      <c r="O9183"/>
      <c r="P9183"/>
      <c r="Q9183"/>
      <c r="R9183"/>
      <c r="S9183"/>
      <c r="T9183"/>
      <c r="U9183"/>
      <c r="V9183" s="2"/>
    </row>
    <row r="9184" spans="2:22" x14ac:dyDescent="0.2">
      <c r="B9184" s="2"/>
      <c r="C9184" s="2"/>
      <c r="D9184" s="2"/>
      <c r="E9184" s="2"/>
      <c r="F9184" s="2"/>
      <c r="G9184" s="3"/>
      <c r="H9184" s="3"/>
      <c r="I9184" s="2"/>
      <c r="J9184"/>
      <c r="K9184"/>
      <c r="L9184"/>
      <c r="M9184"/>
      <c r="N9184"/>
      <c r="O9184"/>
      <c r="P9184"/>
      <c r="Q9184"/>
      <c r="R9184"/>
      <c r="S9184"/>
      <c r="T9184"/>
      <c r="U9184"/>
      <c r="V9184" s="2"/>
    </row>
    <row r="9185" spans="2:22" x14ac:dyDescent="0.2">
      <c r="B9185" s="2"/>
      <c r="C9185" s="2"/>
      <c r="D9185" s="2"/>
      <c r="E9185" s="2"/>
      <c r="F9185" s="2"/>
      <c r="G9185" s="3"/>
      <c r="H9185" s="3"/>
      <c r="I9185" s="2"/>
      <c r="J9185"/>
      <c r="K9185"/>
      <c r="L9185"/>
      <c r="M9185"/>
      <c r="N9185"/>
      <c r="O9185"/>
      <c r="P9185"/>
      <c r="Q9185"/>
      <c r="R9185"/>
      <c r="S9185"/>
      <c r="T9185"/>
      <c r="U9185"/>
      <c r="V9185" s="2"/>
    </row>
    <row r="9186" spans="2:22" x14ac:dyDescent="0.2">
      <c r="B9186" s="2"/>
      <c r="C9186" s="2"/>
      <c r="D9186" s="2"/>
      <c r="E9186" s="2"/>
      <c r="F9186" s="2"/>
      <c r="G9186" s="3"/>
      <c r="H9186" s="3"/>
      <c r="I9186" s="2"/>
      <c r="J9186"/>
      <c r="K9186"/>
      <c r="L9186"/>
      <c r="M9186"/>
      <c r="N9186"/>
      <c r="O9186"/>
      <c r="P9186"/>
      <c r="Q9186"/>
      <c r="R9186"/>
      <c r="S9186"/>
      <c r="T9186"/>
      <c r="U9186"/>
      <c r="V9186" s="2"/>
    </row>
    <row r="9187" spans="2:22" x14ac:dyDescent="0.2">
      <c r="B9187" s="2"/>
      <c r="C9187" s="2"/>
      <c r="D9187" s="2"/>
      <c r="E9187" s="2"/>
      <c r="F9187" s="2"/>
      <c r="G9187" s="3"/>
      <c r="H9187" s="3"/>
      <c r="I9187" s="2"/>
      <c r="J9187"/>
      <c r="K9187"/>
      <c r="L9187"/>
      <c r="M9187"/>
      <c r="N9187"/>
      <c r="O9187"/>
      <c r="P9187"/>
      <c r="Q9187"/>
      <c r="R9187"/>
      <c r="S9187"/>
      <c r="T9187"/>
      <c r="U9187"/>
      <c r="V9187" s="2"/>
    </row>
    <row r="9188" spans="2:22" x14ac:dyDescent="0.2">
      <c r="B9188" s="2"/>
      <c r="C9188" s="2"/>
      <c r="D9188" s="2"/>
      <c r="E9188" s="2"/>
      <c r="F9188" s="2"/>
      <c r="G9188" s="3"/>
      <c r="H9188" s="3"/>
      <c r="I9188" s="2"/>
      <c r="J9188"/>
      <c r="K9188"/>
      <c r="L9188"/>
      <c r="M9188"/>
      <c r="N9188"/>
      <c r="O9188"/>
      <c r="P9188"/>
      <c r="Q9188"/>
      <c r="R9188"/>
      <c r="S9188"/>
      <c r="T9188"/>
      <c r="U9188"/>
      <c r="V9188" s="2"/>
    </row>
    <row r="9189" spans="2:22" x14ac:dyDescent="0.2">
      <c r="B9189" s="2"/>
      <c r="C9189" s="2"/>
      <c r="D9189" s="2"/>
      <c r="E9189" s="2"/>
      <c r="F9189" s="2"/>
      <c r="G9189" s="3"/>
      <c r="H9189" s="3"/>
      <c r="I9189" s="2"/>
      <c r="J9189"/>
      <c r="K9189"/>
      <c r="L9189"/>
      <c r="M9189"/>
      <c r="N9189"/>
      <c r="O9189"/>
      <c r="P9189"/>
      <c r="Q9189"/>
      <c r="R9189"/>
      <c r="S9189"/>
      <c r="T9189"/>
      <c r="U9189"/>
      <c r="V9189" s="2"/>
    </row>
    <row r="9190" spans="2:22" x14ac:dyDescent="0.2">
      <c r="B9190" s="2"/>
      <c r="C9190" s="2"/>
      <c r="D9190" s="2"/>
      <c r="E9190" s="2"/>
      <c r="F9190" s="2"/>
      <c r="G9190" s="3"/>
      <c r="H9190" s="3"/>
      <c r="I9190" s="2"/>
      <c r="J9190"/>
      <c r="K9190"/>
      <c r="L9190"/>
      <c r="M9190"/>
      <c r="N9190"/>
      <c r="O9190"/>
      <c r="P9190"/>
      <c r="Q9190"/>
      <c r="R9190"/>
      <c r="S9190"/>
      <c r="T9190"/>
      <c r="U9190"/>
      <c r="V9190" s="2"/>
    </row>
    <row r="9191" spans="2:22" x14ac:dyDescent="0.2">
      <c r="B9191" s="2"/>
      <c r="C9191" s="2"/>
      <c r="D9191" s="2"/>
      <c r="E9191" s="2"/>
      <c r="F9191" s="2"/>
      <c r="G9191" s="3"/>
      <c r="H9191" s="3"/>
      <c r="I9191" s="2"/>
      <c r="J9191"/>
      <c r="K9191"/>
      <c r="L9191"/>
      <c r="M9191"/>
      <c r="N9191"/>
      <c r="O9191"/>
      <c r="P9191"/>
      <c r="Q9191"/>
      <c r="R9191"/>
      <c r="S9191"/>
      <c r="T9191"/>
      <c r="U9191"/>
      <c r="V9191" s="2"/>
    </row>
    <row r="9192" spans="2:22" x14ac:dyDescent="0.2">
      <c r="B9192" s="2"/>
      <c r="C9192" s="2"/>
      <c r="D9192" s="2"/>
      <c r="E9192" s="2"/>
      <c r="F9192" s="2"/>
      <c r="G9192" s="3"/>
      <c r="H9192" s="3"/>
      <c r="I9192" s="2"/>
      <c r="J9192"/>
      <c r="K9192"/>
      <c r="L9192"/>
      <c r="M9192"/>
      <c r="N9192"/>
      <c r="O9192"/>
      <c r="P9192"/>
      <c r="Q9192"/>
      <c r="R9192"/>
      <c r="S9192"/>
      <c r="T9192"/>
      <c r="U9192"/>
      <c r="V9192" s="2"/>
    </row>
    <row r="9193" spans="2:22" x14ac:dyDescent="0.2">
      <c r="B9193" s="2"/>
      <c r="C9193" s="2"/>
      <c r="D9193" s="2"/>
      <c r="E9193" s="2"/>
      <c r="F9193" s="2"/>
      <c r="G9193" s="3"/>
      <c r="H9193" s="3"/>
      <c r="I9193" s="2"/>
      <c r="J9193"/>
      <c r="K9193"/>
      <c r="L9193"/>
      <c r="M9193"/>
      <c r="N9193"/>
      <c r="O9193"/>
      <c r="P9193"/>
      <c r="Q9193"/>
      <c r="R9193"/>
      <c r="S9193"/>
      <c r="T9193"/>
      <c r="U9193"/>
      <c r="V9193" s="2"/>
    </row>
    <row r="9194" spans="2:22" x14ac:dyDescent="0.2">
      <c r="B9194" s="2"/>
      <c r="C9194" s="2"/>
      <c r="D9194" s="2"/>
      <c r="E9194" s="2"/>
      <c r="F9194" s="2"/>
      <c r="G9194" s="3"/>
      <c r="H9194" s="3"/>
      <c r="I9194" s="2"/>
      <c r="J9194"/>
      <c r="K9194"/>
      <c r="L9194"/>
      <c r="M9194"/>
      <c r="N9194"/>
      <c r="O9194"/>
      <c r="P9194"/>
      <c r="Q9194"/>
      <c r="R9194"/>
      <c r="S9194"/>
      <c r="T9194"/>
      <c r="U9194"/>
      <c r="V9194" s="2"/>
    </row>
    <row r="9195" spans="2:22" x14ac:dyDescent="0.2">
      <c r="B9195" s="2"/>
      <c r="C9195" s="2"/>
      <c r="D9195" s="2"/>
      <c r="E9195" s="2"/>
      <c r="F9195" s="2"/>
      <c r="G9195" s="3"/>
      <c r="H9195" s="3"/>
      <c r="I9195" s="2"/>
      <c r="J9195"/>
      <c r="K9195"/>
      <c r="L9195"/>
      <c r="M9195"/>
      <c r="N9195"/>
      <c r="O9195"/>
      <c r="P9195"/>
      <c r="Q9195"/>
      <c r="R9195"/>
      <c r="S9195"/>
      <c r="T9195"/>
      <c r="U9195"/>
      <c r="V9195" s="2"/>
    </row>
    <row r="9196" spans="2:22" x14ac:dyDescent="0.2">
      <c r="B9196" s="2"/>
      <c r="C9196" s="2"/>
      <c r="D9196" s="2"/>
      <c r="E9196" s="2"/>
      <c r="F9196" s="2"/>
      <c r="G9196" s="3"/>
      <c r="H9196" s="3"/>
      <c r="I9196" s="2"/>
      <c r="J9196"/>
      <c r="K9196"/>
      <c r="L9196"/>
      <c r="M9196"/>
      <c r="N9196"/>
      <c r="O9196"/>
      <c r="P9196"/>
      <c r="Q9196"/>
      <c r="R9196"/>
      <c r="S9196"/>
      <c r="T9196"/>
      <c r="U9196"/>
      <c r="V9196" s="2"/>
    </row>
    <row r="9197" spans="2:22" x14ac:dyDescent="0.2">
      <c r="B9197" s="2"/>
      <c r="C9197" s="2"/>
      <c r="D9197" s="2"/>
      <c r="E9197" s="2"/>
      <c r="F9197" s="2"/>
      <c r="G9197" s="3"/>
      <c r="H9197" s="3"/>
      <c r="I9197" s="2"/>
      <c r="J9197"/>
      <c r="K9197"/>
      <c r="L9197"/>
      <c r="M9197"/>
      <c r="N9197"/>
      <c r="O9197"/>
      <c r="P9197"/>
      <c r="Q9197"/>
      <c r="R9197"/>
      <c r="S9197"/>
      <c r="T9197"/>
      <c r="U9197"/>
      <c r="V9197" s="2"/>
    </row>
    <row r="9198" spans="2:22" x14ac:dyDescent="0.2">
      <c r="B9198" s="2"/>
      <c r="C9198" s="2"/>
      <c r="D9198" s="2"/>
      <c r="E9198" s="2"/>
      <c r="F9198" s="2"/>
      <c r="G9198" s="3"/>
      <c r="H9198" s="3"/>
      <c r="I9198" s="2"/>
      <c r="J9198"/>
      <c r="K9198"/>
      <c r="L9198"/>
      <c r="M9198"/>
      <c r="N9198"/>
      <c r="O9198"/>
      <c r="P9198"/>
      <c r="Q9198"/>
      <c r="R9198"/>
      <c r="S9198"/>
      <c r="T9198"/>
      <c r="U9198"/>
      <c r="V9198" s="2"/>
    </row>
    <row r="9199" spans="2:22" x14ac:dyDescent="0.2">
      <c r="B9199" s="2"/>
      <c r="C9199" s="2"/>
      <c r="D9199" s="2"/>
      <c r="E9199" s="2"/>
      <c r="F9199" s="2"/>
      <c r="G9199" s="3"/>
      <c r="H9199" s="3"/>
      <c r="I9199" s="2"/>
      <c r="J9199"/>
      <c r="K9199"/>
      <c r="L9199"/>
      <c r="M9199"/>
      <c r="N9199"/>
      <c r="O9199"/>
      <c r="P9199"/>
      <c r="Q9199"/>
      <c r="R9199"/>
      <c r="S9199"/>
      <c r="T9199"/>
      <c r="U9199"/>
      <c r="V9199" s="2"/>
    </row>
    <row r="9200" spans="2:22" x14ac:dyDescent="0.2">
      <c r="B9200" s="2"/>
      <c r="C9200" s="2"/>
      <c r="D9200" s="2"/>
      <c r="E9200" s="2"/>
      <c r="F9200" s="2"/>
      <c r="G9200" s="3"/>
      <c r="H9200" s="3"/>
      <c r="I9200" s="2"/>
      <c r="J9200"/>
      <c r="K9200"/>
      <c r="L9200"/>
      <c r="M9200"/>
      <c r="N9200"/>
      <c r="O9200"/>
      <c r="P9200"/>
      <c r="Q9200"/>
      <c r="R9200"/>
      <c r="S9200"/>
      <c r="T9200"/>
      <c r="U9200"/>
      <c r="V9200" s="2"/>
    </row>
    <row r="9201" spans="2:22" x14ac:dyDescent="0.2">
      <c r="B9201" s="2"/>
      <c r="C9201" s="2"/>
      <c r="D9201" s="2"/>
      <c r="E9201" s="2"/>
      <c r="F9201" s="2"/>
      <c r="G9201" s="3"/>
      <c r="H9201" s="3"/>
      <c r="I9201" s="2"/>
      <c r="J9201"/>
      <c r="K9201"/>
      <c r="L9201"/>
      <c r="M9201"/>
      <c r="N9201"/>
      <c r="O9201"/>
      <c r="P9201"/>
      <c r="Q9201"/>
      <c r="R9201"/>
      <c r="S9201"/>
      <c r="T9201"/>
      <c r="U9201"/>
      <c r="V9201" s="2"/>
    </row>
    <row r="9202" spans="2:22" x14ac:dyDescent="0.2">
      <c r="B9202" s="2"/>
      <c r="C9202" s="2"/>
      <c r="D9202" s="2"/>
      <c r="E9202" s="2"/>
      <c r="F9202" s="2"/>
      <c r="G9202" s="3"/>
      <c r="H9202" s="3"/>
      <c r="I9202" s="2"/>
      <c r="J9202"/>
      <c r="K9202"/>
      <c r="L9202"/>
      <c r="M9202"/>
      <c r="N9202"/>
      <c r="O9202"/>
      <c r="P9202"/>
      <c r="Q9202"/>
      <c r="R9202"/>
      <c r="S9202"/>
      <c r="T9202"/>
      <c r="U9202"/>
      <c r="V9202" s="2"/>
    </row>
    <row r="9203" spans="2:22" x14ac:dyDescent="0.2">
      <c r="B9203" s="2"/>
      <c r="C9203" s="2"/>
      <c r="D9203" s="2"/>
      <c r="E9203" s="2"/>
      <c r="F9203" s="2"/>
      <c r="G9203" s="3"/>
      <c r="H9203" s="3"/>
      <c r="I9203" s="2"/>
      <c r="J9203"/>
      <c r="K9203"/>
      <c r="L9203"/>
      <c r="M9203"/>
      <c r="N9203"/>
      <c r="O9203"/>
      <c r="P9203"/>
      <c r="Q9203"/>
      <c r="R9203"/>
      <c r="S9203"/>
      <c r="T9203"/>
      <c r="U9203"/>
      <c r="V9203" s="2"/>
    </row>
    <row r="9204" spans="2:22" x14ac:dyDescent="0.2">
      <c r="B9204" s="2"/>
      <c r="C9204" s="2"/>
      <c r="D9204" s="2"/>
      <c r="E9204" s="2"/>
      <c r="F9204" s="2"/>
      <c r="G9204" s="3"/>
      <c r="H9204" s="3"/>
      <c r="I9204" s="2"/>
      <c r="J9204"/>
      <c r="K9204"/>
      <c r="L9204"/>
      <c r="M9204"/>
      <c r="N9204"/>
      <c r="O9204"/>
      <c r="P9204"/>
      <c r="Q9204"/>
      <c r="R9204"/>
      <c r="S9204"/>
      <c r="T9204"/>
      <c r="U9204"/>
      <c r="V9204" s="2"/>
    </row>
    <row r="9205" spans="2:22" x14ac:dyDescent="0.2">
      <c r="B9205" s="2"/>
      <c r="C9205" s="2"/>
      <c r="D9205" s="2"/>
      <c r="E9205" s="2"/>
      <c r="F9205" s="2"/>
      <c r="G9205" s="3"/>
      <c r="H9205" s="3"/>
      <c r="I9205" s="2"/>
      <c r="J9205"/>
      <c r="K9205"/>
      <c r="L9205"/>
      <c r="M9205"/>
      <c r="N9205"/>
      <c r="O9205"/>
      <c r="P9205"/>
      <c r="Q9205"/>
      <c r="R9205"/>
      <c r="S9205"/>
      <c r="T9205"/>
      <c r="U9205"/>
      <c r="V9205" s="2"/>
    </row>
    <row r="9206" spans="2:22" x14ac:dyDescent="0.2">
      <c r="B9206" s="2"/>
      <c r="C9206" s="2"/>
      <c r="D9206" s="2"/>
      <c r="E9206" s="2"/>
      <c r="F9206" s="2"/>
      <c r="G9206" s="3"/>
      <c r="H9206" s="3"/>
      <c r="I9206" s="2"/>
      <c r="J9206"/>
      <c r="K9206"/>
      <c r="L9206"/>
      <c r="M9206"/>
      <c r="N9206"/>
      <c r="O9206"/>
      <c r="P9206"/>
      <c r="Q9206"/>
      <c r="R9206"/>
      <c r="S9206"/>
      <c r="T9206"/>
      <c r="U9206"/>
      <c r="V9206" s="2"/>
    </row>
    <row r="9207" spans="2:22" x14ac:dyDescent="0.2">
      <c r="B9207" s="2"/>
      <c r="C9207" s="2"/>
      <c r="D9207" s="2"/>
      <c r="E9207" s="2"/>
      <c r="F9207" s="2"/>
      <c r="G9207" s="3"/>
      <c r="H9207" s="3"/>
      <c r="I9207" s="2"/>
      <c r="J9207"/>
      <c r="K9207"/>
      <c r="L9207"/>
      <c r="M9207"/>
      <c r="N9207"/>
      <c r="O9207"/>
      <c r="P9207"/>
      <c r="Q9207"/>
      <c r="R9207"/>
      <c r="S9207"/>
      <c r="T9207"/>
      <c r="U9207"/>
      <c r="V9207" s="2"/>
    </row>
    <row r="9208" spans="2:22" x14ac:dyDescent="0.2">
      <c r="B9208" s="2"/>
      <c r="C9208" s="2"/>
      <c r="D9208" s="2"/>
      <c r="E9208" s="2"/>
      <c r="F9208" s="2"/>
      <c r="G9208" s="3"/>
      <c r="H9208" s="3"/>
      <c r="I9208" s="2"/>
      <c r="J9208"/>
      <c r="K9208"/>
      <c r="L9208"/>
      <c r="M9208"/>
      <c r="N9208"/>
      <c r="O9208"/>
      <c r="P9208"/>
      <c r="Q9208"/>
      <c r="R9208"/>
      <c r="S9208"/>
      <c r="T9208"/>
      <c r="U9208"/>
      <c r="V9208" s="2"/>
    </row>
    <row r="9209" spans="2:22" x14ac:dyDescent="0.2">
      <c r="B9209" s="2"/>
      <c r="C9209" s="2"/>
      <c r="D9209" s="2"/>
      <c r="E9209" s="2"/>
      <c r="F9209" s="2"/>
      <c r="G9209" s="3"/>
      <c r="H9209" s="3"/>
      <c r="I9209" s="2"/>
      <c r="J9209"/>
      <c r="K9209"/>
      <c r="L9209"/>
      <c r="M9209"/>
      <c r="N9209"/>
      <c r="O9209"/>
      <c r="P9209"/>
      <c r="Q9209"/>
      <c r="R9209"/>
      <c r="S9209"/>
      <c r="T9209"/>
      <c r="U9209"/>
      <c r="V9209" s="2"/>
    </row>
    <row r="9210" spans="2:22" x14ac:dyDescent="0.2">
      <c r="B9210" s="2"/>
      <c r="C9210" s="2"/>
      <c r="D9210" s="2"/>
      <c r="E9210" s="2"/>
      <c r="F9210" s="2"/>
      <c r="G9210" s="3"/>
      <c r="H9210" s="3"/>
      <c r="I9210" s="2"/>
      <c r="J9210"/>
      <c r="K9210"/>
      <c r="L9210"/>
      <c r="M9210"/>
      <c r="N9210"/>
      <c r="O9210"/>
      <c r="P9210"/>
      <c r="Q9210"/>
      <c r="R9210"/>
      <c r="S9210"/>
      <c r="T9210"/>
      <c r="U9210"/>
      <c r="V9210" s="2"/>
    </row>
    <row r="9211" spans="2:22" x14ac:dyDescent="0.2">
      <c r="B9211" s="2"/>
      <c r="C9211" s="2"/>
      <c r="D9211" s="2"/>
      <c r="E9211" s="2"/>
      <c r="F9211" s="2"/>
      <c r="G9211" s="3"/>
      <c r="H9211" s="3"/>
      <c r="I9211" s="2"/>
      <c r="J9211"/>
      <c r="K9211"/>
      <c r="L9211"/>
      <c r="M9211"/>
      <c r="N9211"/>
      <c r="O9211"/>
      <c r="P9211"/>
      <c r="Q9211"/>
      <c r="R9211"/>
      <c r="S9211"/>
      <c r="T9211"/>
      <c r="U9211"/>
      <c r="V9211" s="2"/>
    </row>
    <row r="9212" spans="2:22" x14ac:dyDescent="0.2">
      <c r="B9212" s="2"/>
      <c r="C9212" s="2"/>
      <c r="D9212" s="2"/>
      <c r="E9212" s="2"/>
      <c r="F9212" s="2"/>
      <c r="G9212" s="3"/>
      <c r="H9212" s="3"/>
      <c r="I9212" s="2"/>
      <c r="J9212"/>
      <c r="K9212"/>
      <c r="L9212"/>
      <c r="M9212"/>
      <c r="N9212"/>
      <c r="O9212"/>
      <c r="P9212"/>
      <c r="Q9212"/>
      <c r="R9212"/>
      <c r="S9212"/>
      <c r="T9212"/>
      <c r="U9212"/>
      <c r="V9212" s="2"/>
    </row>
    <row r="9213" spans="2:22" x14ac:dyDescent="0.2">
      <c r="B9213" s="2"/>
      <c r="C9213" s="2"/>
      <c r="D9213" s="2"/>
      <c r="E9213" s="2"/>
      <c r="F9213" s="2"/>
      <c r="G9213" s="3"/>
      <c r="H9213" s="3"/>
      <c r="I9213" s="2"/>
      <c r="J9213"/>
      <c r="K9213"/>
      <c r="L9213"/>
      <c r="M9213"/>
      <c r="N9213"/>
      <c r="O9213"/>
      <c r="P9213"/>
      <c r="Q9213"/>
      <c r="R9213"/>
      <c r="S9213"/>
      <c r="T9213"/>
      <c r="U9213"/>
      <c r="V9213" s="2"/>
    </row>
    <row r="9214" spans="2:22" x14ac:dyDescent="0.2">
      <c r="B9214" s="2"/>
      <c r="C9214" s="2"/>
      <c r="D9214" s="2"/>
      <c r="E9214" s="2"/>
      <c r="F9214" s="2"/>
      <c r="G9214" s="3"/>
      <c r="H9214" s="3"/>
      <c r="I9214" s="2"/>
      <c r="J9214"/>
      <c r="K9214"/>
      <c r="L9214"/>
      <c r="M9214"/>
      <c r="N9214"/>
      <c r="O9214"/>
      <c r="P9214"/>
      <c r="Q9214"/>
      <c r="R9214"/>
      <c r="S9214"/>
      <c r="T9214"/>
      <c r="U9214"/>
      <c r="V9214" s="2"/>
    </row>
    <row r="9215" spans="2:22" x14ac:dyDescent="0.2">
      <c r="B9215" s="2"/>
      <c r="C9215" s="2"/>
      <c r="D9215" s="2"/>
      <c r="E9215" s="2"/>
      <c r="F9215" s="2"/>
      <c r="G9215" s="3"/>
      <c r="H9215" s="3"/>
      <c r="I9215" s="2"/>
      <c r="J9215"/>
      <c r="K9215"/>
      <c r="L9215"/>
      <c r="M9215"/>
      <c r="N9215"/>
      <c r="O9215"/>
      <c r="P9215"/>
      <c r="Q9215"/>
      <c r="R9215"/>
      <c r="S9215"/>
      <c r="T9215"/>
      <c r="U9215"/>
      <c r="V9215" s="2"/>
    </row>
    <row r="9216" spans="2:22" x14ac:dyDescent="0.2">
      <c r="B9216" s="2"/>
      <c r="C9216" s="2"/>
      <c r="D9216" s="2"/>
      <c r="E9216" s="2"/>
      <c r="F9216" s="2"/>
      <c r="G9216" s="3"/>
      <c r="H9216" s="3"/>
      <c r="I9216" s="2"/>
      <c r="J9216"/>
      <c r="K9216"/>
      <c r="L9216"/>
      <c r="M9216"/>
      <c r="N9216"/>
      <c r="O9216"/>
      <c r="P9216"/>
      <c r="Q9216"/>
      <c r="R9216"/>
      <c r="S9216"/>
      <c r="T9216"/>
      <c r="U9216"/>
      <c r="V9216" s="2"/>
    </row>
    <row r="9217" spans="2:22" x14ac:dyDescent="0.2">
      <c r="B9217" s="2"/>
      <c r="C9217" s="2"/>
      <c r="D9217" s="2"/>
      <c r="E9217" s="2"/>
      <c r="F9217" s="2"/>
      <c r="G9217" s="3"/>
      <c r="H9217" s="3"/>
      <c r="I9217" s="2"/>
      <c r="J9217"/>
      <c r="K9217"/>
      <c r="L9217"/>
      <c r="M9217"/>
      <c r="N9217"/>
      <c r="O9217"/>
      <c r="P9217"/>
      <c r="Q9217"/>
      <c r="R9217"/>
      <c r="S9217"/>
      <c r="T9217"/>
      <c r="U9217"/>
      <c r="V9217" s="2"/>
    </row>
    <row r="9218" spans="2:22" x14ac:dyDescent="0.2">
      <c r="B9218" s="2"/>
      <c r="C9218" s="2"/>
      <c r="D9218" s="2"/>
      <c r="E9218" s="2"/>
      <c r="F9218" s="2"/>
      <c r="G9218" s="3"/>
      <c r="H9218" s="3"/>
      <c r="I9218" s="2"/>
      <c r="J9218"/>
      <c r="K9218"/>
      <c r="L9218"/>
      <c r="M9218"/>
      <c r="N9218"/>
      <c r="O9218"/>
      <c r="P9218"/>
      <c r="Q9218"/>
      <c r="R9218"/>
      <c r="S9218"/>
      <c r="T9218"/>
      <c r="U9218"/>
      <c r="V9218" s="2"/>
    </row>
    <row r="9219" spans="2:22" x14ac:dyDescent="0.2">
      <c r="B9219" s="2"/>
      <c r="C9219" s="2"/>
      <c r="D9219" s="2"/>
      <c r="E9219" s="2"/>
      <c r="F9219" s="2"/>
      <c r="G9219" s="3"/>
      <c r="H9219" s="3"/>
      <c r="I9219" s="2"/>
      <c r="J9219"/>
      <c r="K9219"/>
      <c r="L9219"/>
      <c r="M9219"/>
      <c r="N9219"/>
      <c r="O9219"/>
      <c r="P9219"/>
      <c r="Q9219"/>
      <c r="R9219"/>
      <c r="S9219"/>
      <c r="T9219"/>
      <c r="U9219"/>
      <c r="V9219" s="2"/>
    </row>
    <row r="9220" spans="2:22" x14ac:dyDescent="0.2">
      <c r="B9220" s="2"/>
      <c r="C9220" s="2"/>
      <c r="D9220" s="2"/>
      <c r="E9220" s="2"/>
      <c r="F9220" s="2"/>
      <c r="G9220" s="3"/>
      <c r="H9220" s="3"/>
      <c r="I9220" s="2"/>
      <c r="J9220"/>
      <c r="K9220"/>
      <c r="L9220"/>
      <c r="M9220"/>
      <c r="N9220"/>
      <c r="O9220"/>
      <c r="P9220"/>
      <c r="Q9220"/>
      <c r="R9220"/>
      <c r="S9220"/>
      <c r="T9220"/>
      <c r="U9220"/>
      <c r="V9220" s="2"/>
    </row>
    <row r="9221" spans="2:22" x14ac:dyDescent="0.2">
      <c r="B9221" s="2"/>
      <c r="C9221" s="2"/>
      <c r="D9221" s="2"/>
      <c r="E9221" s="2"/>
      <c r="F9221" s="2"/>
      <c r="G9221" s="3"/>
      <c r="H9221" s="3"/>
      <c r="I9221" s="2"/>
      <c r="J9221"/>
      <c r="K9221"/>
      <c r="L9221"/>
      <c r="M9221"/>
      <c r="N9221"/>
      <c r="O9221"/>
      <c r="P9221"/>
      <c r="Q9221"/>
      <c r="R9221"/>
      <c r="S9221"/>
      <c r="T9221"/>
      <c r="U9221"/>
      <c r="V9221" s="2"/>
    </row>
    <row r="9222" spans="2:22" x14ac:dyDescent="0.2">
      <c r="B9222" s="2"/>
      <c r="C9222" s="2"/>
      <c r="D9222" s="2"/>
      <c r="E9222" s="2"/>
      <c r="F9222" s="2"/>
      <c r="G9222" s="3"/>
      <c r="H9222" s="3"/>
      <c r="I9222" s="2"/>
      <c r="J9222"/>
      <c r="K9222"/>
      <c r="L9222"/>
      <c r="M9222"/>
      <c r="N9222"/>
      <c r="O9222"/>
      <c r="P9222"/>
      <c r="Q9222"/>
      <c r="R9222"/>
      <c r="S9222"/>
      <c r="T9222"/>
      <c r="U9222"/>
      <c r="V9222" s="2"/>
    </row>
    <row r="9223" spans="2:22" x14ac:dyDescent="0.2">
      <c r="B9223" s="2"/>
      <c r="C9223" s="2"/>
      <c r="D9223" s="2"/>
      <c r="E9223" s="2"/>
      <c r="F9223" s="2"/>
      <c r="G9223" s="3"/>
      <c r="H9223" s="3"/>
      <c r="I9223" s="2"/>
      <c r="J9223"/>
      <c r="K9223"/>
      <c r="L9223"/>
      <c r="M9223"/>
      <c r="N9223"/>
      <c r="O9223"/>
      <c r="P9223"/>
      <c r="Q9223"/>
      <c r="R9223"/>
      <c r="S9223"/>
      <c r="T9223"/>
      <c r="U9223"/>
      <c r="V9223" s="2"/>
    </row>
    <row r="9224" spans="2:22" x14ac:dyDescent="0.2">
      <c r="B9224" s="2"/>
      <c r="C9224" s="2"/>
      <c r="D9224" s="2"/>
      <c r="E9224" s="2"/>
      <c r="F9224" s="2"/>
      <c r="G9224" s="3"/>
      <c r="H9224" s="3"/>
      <c r="I9224" s="2"/>
      <c r="J9224"/>
      <c r="K9224"/>
      <c r="L9224"/>
      <c r="M9224"/>
      <c r="N9224"/>
      <c r="O9224"/>
      <c r="P9224"/>
      <c r="Q9224"/>
      <c r="R9224"/>
      <c r="S9224"/>
      <c r="T9224"/>
      <c r="U9224"/>
      <c r="V9224" s="2"/>
    </row>
    <row r="9225" spans="2:22" x14ac:dyDescent="0.2">
      <c r="B9225" s="2"/>
      <c r="C9225" s="2"/>
      <c r="D9225" s="2"/>
      <c r="E9225" s="2"/>
      <c r="F9225" s="2"/>
      <c r="G9225" s="3"/>
      <c r="H9225" s="3"/>
      <c r="I9225" s="2"/>
      <c r="J9225"/>
      <c r="K9225"/>
      <c r="L9225"/>
      <c r="M9225"/>
      <c r="N9225"/>
      <c r="O9225"/>
      <c r="P9225"/>
      <c r="Q9225"/>
      <c r="R9225"/>
      <c r="S9225"/>
      <c r="T9225"/>
      <c r="U9225"/>
      <c r="V9225" s="2"/>
    </row>
    <row r="9226" spans="2:22" x14ac:dyDescent="0.2">
      <c r="B9226" s="2"/>
      <c r="C9226" s="2"/>
      <c r="D9226" s="2"/>
      <c r="E9226" s="2"/>
      <c r="F9226" s="2"/>
      <c r="G9226" s="3"/>
      <c r="H9226" s="3"/>
      <c r="I9226" s="2"/>
      <c r="J9226"/>
      <c r="K9226"/>
      <c r="L9226"/>
      <c r="M9226"/>
      <c r="N9226"/>
      <c r="O9226"/>
      <c r="P9226"/>
      <c r="Q9226"/>
      <c r="R9226"/>
      <c r="S9226"/>
      <c r="T9226"/>
      <c r="U9226"/>
      <c r="V9226" s="2"/>
    </row>
    <row r="9227" spans="2:22" x14ac:dyDescent="0.2">
      <c r="B9227" s="2"/>
      <c r="C9227" s="2"/>
      <c r="D9227" s="2"/>
      <c r="E9227" s="2"/>
      <c r="F9227" s="2"/>
      <c r="G9227" s="3"/>
      <c r="H9227" s="3"/>
      <c r="I9227" s="2"/>
      <c r="J9227"/>
      <c r="K9227"/>
      <c r="L9227"/>
      <c r="M9227"/>
      <c r="N9227"/>
      <c r="O9227"/>
      <c r="P9227"/>
      <c r="Q9227"/>
      <c r="R9227"/>
      <c r="S9227"/>
      <c r="T9227"/>
      <c r="U9227"/>
      <c r="V9227" s="2"/>
    </row>
    <row r="9228" spans="2:22" x14ac:dyDescent="0.2">
      <c r="B9228" s="2"/>
      <c r="C9228" s="2"/>
      <c r="D9228" s="2"/>
      <c r="E9228" s="2"/>
      <c r="F9228" s="2"/>
      <c r="G9228" s="3"/>
      <c r="H9228" s="3"/>
      <c r="I9228" s="2"/>
      <c r="J9228"/>
      <c r="K9228"/>
      <c r="L9228"/>
      <c r="M9228"/>
      <c r="N9228"/>
      <c r="O9228"/>
      <c r="P9228"/>
      <c r="Q9228"/>
      <c r="R9228"/>
      <c r="S9228"/>
      <c r="T9228"/>
      <c r="U9228"/>
      <c r="V9228" s="2"/>
    </row>
    <row r="9229" spans="2:22" x14ac:dyDescent="0.2">
      <c r="B9229" s="2"/>
      <c r="C9229" s="2"/>
      <c r="D9229" s="2"/>
      <c r="E9229" s="2"/>
      <c r="F9229" s="2"/>
      <c r="G9229" s="3"/>
      <c r="H9229" s="3"/>
      <c r="I9229" s="2"/>
      <c r="J9229"/>
      <c r="K9229"/>
      <c r="L9229"/>
      <c r="M9229"/>
      <c r="N9229"/>
      <c r="O9229"/>
      <c r="P9229"/>
      <c r="Q9229"/>
      <c r="R9229"/>
      <c r="S9229"/>
      <c r="T9229"/>
      <c r="U9229"/>
      <c r="V9229" s="2"/>
    </row>
    <row r="9230" spans="2:22" x14ac:dyDescent="0.2">
      <c r="B9230" s="2"/>
      <c r="C9230" s="2"/>
      <c r="D9230" s="2"/>
      <c r="E9230" s="2"/>
      <c r="F9230" s="2"/>
      <c r="G9230" s="3"/>
      <c r="H9230" s="3"/>
      <c r="I9230" s="2"/>
      <c r="J9230"/>
      <c r="K9230"/>
      <c r="L9230"/>
      <c r="M9230"/>
      <c r="N9230"/>
      <c r="O9230"/>
      <c r="P9230"/>
      <c r="Q9230"/>
      <c r="R9230"/>
      <c r="S9230"/>
      <c r="T9230"/>
      <c r="U9230"/>
      <c r="V9230" s="2"/>
    </row>
    <row r="9231" spans="2:22" x14ac:dyDescent="0.2">
      <c r="B9231" s="2"/>
      <c r="C9231" s="2"/>
      <c r="D9231" s="2"/>
      <c r="E9231" s="2"/>
      <c r="F9231" s="2"/>
      <c r="G9231" s="3"/>
      <c r="H9231" s="3"/>
      <c r="I9231" s="2"/>
      <c r="J9231"/>
      <c r="K9231"/>
      <c r="L9231"/>
      <c r="M9231"/>
      <c r="N9231"/>
      <c r="O9231"/>
      <c r="P9231"/>
      <c r="Q9231"/>
      <c r="R9231"/>
      <c r="S9231"/>
      <c r="T9231"/>
      <c r="U9231"/>
      <c r="V9231" s="2"/>
    </row>
    <row r="9232" spans="2:22" x14ac:dyDescent="0.2">
      <c r="B9232" s="2"/>
      <c r="C9232" s="2"/>
      <c r="D9232" s="2"/>
      <c r="E9232" s="2"/>
      <c r="F9232" s="2"/>
      <c r="G9232" s="3"/>
      <c r="H9232" s="3"/>
      <c r="I9232" s="2"/>
      <c r="J9232"/>
      <c r="K9232"/>
      <c r="L9232"/>
      <c r="M9232"/>
      <c r="N9232"/>
      <c r="O9232"/>
      <c r="P9232"/>
      <c r="Q9232"/>
      <c r="R9232"/>
      <c r="S9232"/>
      <c r="T9232"/>
      <c r="U9232"/>
      <c r="V9232" s="2"/>
    </row>
    <row r="9233" spans="2:22" x14ac:dyDescent="0.2">
      <c r="B9233" s="2"/>
      <c r="C9233" s="2"/>
      <c r="D9233" s="2"/>
      <c r="E9233" s="2"/>
      <c r="F9233" s="2"/>
      <c r="G9233" s="3"/>
      <c r="H9233" s="3"/>
      <c r="I9233" s="2"/>
      <c r="J9233"/>
      <c r="K9233"/>
      <c r="L9233"/>
      <c r="M9233"/>
      <c r="N9233"/>
      <c r="O9233"/>
      <c r="P9233"/>
      <c r="Q9233"/>
      <c r="R9233"/>
      <c r="S9233"/>
      <c r="T9233"/>
      <c r="U9233"/>
      <c r="V9233" s="2"/>
    </row>
    <row r="9234" spans="2:22" x14ac:dyDescent="0.2">
      <c r="B9234" s="2"/>
      <c r="C9234" s="2"/>
      <c r="D9234" s="2"/>
      <c r="E9234" s="2"/>
      <c r="F9234" s="2"/>
      <c r="G9234" s="3"/>
      <c r="H9234" s="3"/>
      <c r="I9234" s="2"/>
      <c r="J9234"/>
      <c r="K9234"/>
      <c r="L9234"/>
      <c r="M9234"/>
      <c r="N9234"/>
      <c r="O9234"/>
      <c r="P9234"/>
      <c r="Q9234"/>
      <c r="R9234"/>
      <c r="S9234"/>
      <c r="T9234"/>
      <c r="U9234"/>
      <c r="V9234" s="2"/>
    </row>
    <row r="9235" spans="2:22" x14ac:dyDescent="0.2">
      <c r="B9235" s="2"/>
      <c r="C9235" s="2"/>
      <c r="D9235" s="2"/>
      <c r="E9235" s="2"/>
      <c r="F9235" s="2"/>
      <c r="G9235" s="3"/>
      <c r="H9235" s="3"/>
      <c r="I9235" s="2"/>
      <c r="J9235"/>
      <c r="K9235"/>
      <c r="L9235"/>
      <c r="M9235"/>
      <c r="N9235"/>
      <c r="O9235"/>
      <c r="P9235"/>
      <c r="Q9235"/>
      <c r="R9235"/>
      <c r="S9235"/>
      <c r="T9235"/>
      <c r="U9235"/>
      <c r="V9235" s="2"/>
    </row>
    <row r="9236" spans="2:22" x14ac:dyDescent="0.2">
      <c r="B9236" s="2"/>
      <c r="C9236" s="2"/>
      <c r="D9236" s="2"/>
      <c r="E9236" s="2"/>
      <c r="F9236" s="2"/>
      <c r="G9236" s="3"/>
      <c r="H9236" s="3"/>
      <c r="I9236" s="2"/>
      <c r="J9236"/>
      <c r="K9236"/>
      <c r="L9236"/>
      <c r="M9236"/>
      <c r="N9236"/>
      <c r="O9236"/>
      <c r="P9236"/>
      <c r="Q9236"/>
      <c r="R9236"/>
      <c r="S9236"/>
      <c r="T9236"/>
      <c r="U9236"/>
      <c r="V9236" s="2"/>
    </row>
    <row r="9237" spans="2:22" x14ac:dyDescent="0.2">
      <c r="B9237" s="2"/>
      <c r="C9237" s="2"/>
      <c r="D9237" s="2"/>
      <c r="E9237" s="2"/>
      <c r="F9237" s="2"/>
      <c r="G9237" s="3"/>
      <c r="H9237" s="3"/>
      <c r="I9237" s="2"/>
      <c r="J9237"/>
      <c r="K9237"/>
      <c r="L9237"/>
      <c r="M9237"/>
      <c r="N9237"/>
      <c r="O9237"/>
      <c r="P9237"/>
      <c r="Q9237"/>
      <c r="R9237"/>
      <c r="S9237"/>
      <c r="T9237"/>
      <c r="U9237"/>
      <c r="V9237" s="2"/>
    </row>
    <row r="9238" spans="2:22" x14ac:dyDescent="0.2">
      <c r="B9238" s="2"/>
      <c r="C9238" s="2"/>
      <c r="D9238" s="2"/>
      <c r="E9238" s="2"/>
      <c r="F9238" s="2"/>
      <c r="G9238" s="3"/>
      <c r="H9238" s="3"/>
      <c r="I9238" s="2"/>
      <c r="J9238"/>
      <c r="K9238"/>
      <c r="L9238"/>
      <c r="M9238"/>
      <c r="N9238"/>
      <c r="O9238"/>
      <c r="P9238"/>
      <c r="Q9238"/>
      <c r="R9238"/>
      <c r="S9238"/>
      <c r="T9238"/>
      <c r="U9238"/>
      <c r="V9238" s="2"/>
    </row>
    <row r="9239" spans="2:22" x14ac:dyDescent="0.2">
      <c r="B9239" s="2"/>
      <c r="C9239" s="2"/>
      <c r="D9239" s="2"/>
      <c r="E9239" s="2"/>
      <c r="F9239" s="2"/>
      <c r="G9239" s="3"/>
      <c r="H9239" s="3"/>
      <c r="I9239" s="2"/>
      <c r="J9239"/>
      <c r="K9239"/>
      <c r="L9239"/>
      <c r="M9239"/>
      <c r="N9239"/>
      <c r="O9239"/>
      <c r="P9239"/>
      <c r="Q9239"/>
      <c r="R9239"/>
      <c r="S9239"/>
      <c r="T9239"/>
      <c r="U9239"/>
      <c r="V9239" s="2"/>
    </row>
    <row r="9240" spans="2:22" x14ac:dyDescent="0.2">
      <c r="B9240" s="2"/>
      <c r="C9240" s="2"/>
      <c r="D9240" s="2"/>
      <c r="E9240" s="2"/>
      <c r="F9240" s="2"/>
      <c r="G9240" s="3"/>
      <c r="H9240" s="3"/>
      <c r="I9240" s="2"/>
      <c r="J9240"/>
      <c r="K9240"/>
      <c r="L9240"/>
      <c r="M9240"/>
      <c r="N9240"/>
      <c r="O9240"/>
      <c r="P9240"/>
      <c r="Q9240"/>
      <c r="R9240"/>
      <c r="S9240"/>
      <c r="T9240"/>
      <c r="U9240"/>
      <c r="V9240" s="2"/>
    </row>
    <row r="9241" spans="2:22" x14ac:dyDescent="0.2">
      <c r="B9241" s="2"/>
      <c r="C9241" s="2"/>
      <c r="D9241" s="2"/>
      <c r="E9241" s="2"/>
      <c r="F9241" s="2"/>
      <c r="G9241" s="3"/>
      <c r="H9241" s="3"/>
      <c r="I9241" s="2"/>
      <c r="J9241"/>
      <c r="K9241"/>
      <c r="L9241"/>
      <c r="M9241"/>
      <c r="N9241"/>
      <c r="O9241"/>
      <c r="P9241"/>
      <c r="Q9241"/>
      <c r="R9241"/>
      <c r="S9241"/>
      <c r="T9241"/>
      <c r="U9241"/>
      <c r="V9241" s="2"/>
    </row>
    <row r="9242" spans="2:22" x14ac:dyDescent="0.2">
      <c r="B9242" s="2"/>
      <c r="C9242" s="2"/>
      <c r="D9242" s="2"/>
      <c r="E9242" s="2"/>
      <c r="F9242" s="2"/>
      <c r="G9242" s="3"/>
      <c r="H9242" s="3"/>
      <c r="I9242" s="2"/>
      <c r="J9242"/>
      <c r="K9242"/>
      <c r="L9242"/>
      <c r="M9242"/>
      <c r="N9242"/>
      <c r="O9242"/>
      <c r="P9242"/>
      <c r="Q9242"/>
      <c r="R9242"/>
      <c r="S9242"/>
      <c r="T9242"/>
      <c r="U9242"/>
      <c r="V9242" s="2"/>
    </row>
    <row r="9243" spans="2:22" x14ac:dyDescent="0.2">
      <c r="B9243" s="2"/>
      <c r="C9243" s="2"/>
      <c r="D9243" s="2"/>
      <c r="E9243" s="2"/>
      <c r="F9243" s="2"/>
      <c r="G9243" s="3"/>
      <c r="H9243" s="3"/>
      <c r="I9243" s="2"/>
      <c r="J9243"/>
      <c r="K9243"/>
      <c r="L9243"/>
      <c r="M9243"/>
      <c r="N9243"/>
      <c r="O9243"/>
      <c r="P9243"/>
      <c r="Q9243"/>
      <c r="R9243"/>
      <c r="S9243"/>
      <c r="T9243"/>
      <c r="U9243"/>
      <c r="V9243" s="2"/>
    </row>
    <row r="9244" spans="2:22" x14ac:dyDescent="0.2">
      <c r="B9244" s="2"/>
      <c r="C9244" s="2"/>
      <c r="D9244" s="2"/>
      <c r="E9244" s="2"/>
      <c r="F9244" s="2"/>
      <c r="G9244" s="3"/>
      <c r="H9244" s="3"/>
      <c r="I9244" s="2"/>
      <c r="J9244"/>
      <c r="K9244"/>
      <c r="L9244"/>
      <c r="M9244"/>
      <c r="N9244"/>
      <c r="O9244"/>
      <c r="P9244"/>
      <c r="Q9244"/>
      <c r="R9244"/>
      <c r="S9244"/>
      <c r="T9244"/>
      <c r="U9244"/>
      <c r="V9244" s="2"/>
    </row>
    <row r="9245" spans="2:22" x14ac:dyDescent="0.2">
      <c r="B9245" s="2"/>
      <c r="C9245" s="2"/>
      <c r="D9245" s="2"/>
      <c r="E9245" s="2"/>
      <c r="F9245" s="2"/>
      <c r="G9245" s="3"/>
      <c r="H9245" s="3"/>
      <c r="I9245" s="2"/>
      <c r="J9245"/>
      <c r="K9245"/>
      <c r="L9245"/>
      <c r="M9245"/>
      <c r="N9245"/>
      <c r="O9245"/>
      <c r="P9245"/>
      <c r="Q9245"/>
      <c r="R9245"/>
      <c r="S9245"/>
      <c r="T9245"/>
      <c r="U9245"/>
      <c r="V9245" s="2"/>
    </row>
    <row r="9246" spans="2:22" x14ac:dyDescent="0.2">
      <c r="B9246" s="2"/>
      <c r="C9246" s="2"/>
      <c r="D9246" s="2"/>
      <c r="E9246" s="2"/>
      <c r="F9246" s="2"/>
      <c r="G9246" s="3"/>
      <c r="H9246" s="3"/>
      <c r="I9246" s="2"/>
      <c r="J9246"/>
      <c r="K9246"/>
      <c r="L9246"/>
      <c r="M9246"/>
      <c r="N9246"/>
      <c r="O9246"/>
      <c r="P9246"/>
      <c r="Q9246"/>
      <c r="R9246"/>
      <c r="S9246"/>
      <c r="T9246"/>
      <c r="U9246"/>
      <c r="V9246" s="2"/>
    </row>
    <row r="9247" spans="2:22" x14ac:dyDescent="0.2">
      <c r="B9247" s="2"/>
      <c r="C9247" s="2"/>
      <c r="D9247" s="2"/>
      <c r="E9247" s="2"/>
      <c r="F9247" s="2"/>
      <c r="G9247" s="3"/>
      <c r="H9247" s="3"/>
      <c r="I9247" s="2"/>
      <c r="J9247"/>
      <c r="K9247"/>
      <c r="L9247"/>
      <c r="M9247"/>
      <c r="N9247"/>
      <c r="O9247"/>
      <c r="P9247"/>
      <c r="Q9247"/>
      <c r="R9247"/>
      <c r="S9247"/>
      <c r="T9247"/>
      <c r="U9247"/>
      <c r="V9247" s="2"/>
    </row>
    <row r="9248" spans="2:22" x14ac:dyDescent="0.2">
      <c r="B9248" s="2"/>
      <c r="C9248" s="2"/>
      <c r="D9248" s="2"/>
      <c r="E9248" s="2"/>
      <c r="F9248" s="2"/>
      <c r="G9248" s="3"/>
      <c r="H9248" s="3"/>
      <c r="I9248" s="2"/>
      <c r="J9248"/>
      <c r="K9248"/>
      <c r="L9248"/>
      <c r="M9248"/>
      <c r="N9248"/>
      <c r="O9248"/>
      <c r="P9248"/>
      <c r="Q9248"/>
      <c r="R9248"/>
      <c r="S9248"/>
      <c r="T9248"/>
      <c r="U9248"/>
      <c r="V9248" s="2"/>
    </row>
    <row r="9249" spans="2:22" x14ac:dyDescent="0.2">
      <c r="B9249" s="2"/>
      <c r="C9249" s="2"/>
      <c r="D9249" s="2"/>
      <c r="E9249" s="2"/>
      <c r="F9249" s="2"/>
      <c r="G9249" s="3"/>
      <c r="H9249" s="3"/>
      <c r="I9249" s="2"/>
      <c r="J9249"/>
      <c r="K9249"/>
      <c r="L9249"/>
      <c r="M9249"/>
      <c r="N9249"/>
      <c r="O9249"/>
      <c r="P9249"/>
      <c r="Q9249"/>
      <c r="R9249"/>
      <c r="S9249"/>
      <c r="T9249"/>
      <c r="U9249"/>
      <c r="V9249" s="2"/>
    </row>
    <row r="9250" spans="2:22" x14ac:dyDescent="0.2">
      <c r="B9250" s="2"/>
      <c r="C9250" s="2"/>
      <c r="D9250" s="2"/>
      <c r="E9250" s="2"/>
      <c r="F9250" s="2"/>
      <c r="G9250" s="3"/>
      <c r="H9250" s="3"/>
      <c r="I9250" s="2"/>
      <c r="J9250"/>
      <c r="K9250"/>
      <c r="L9250"/>
      <c r="M9250"/>
      <c r="N9250"/>
      <c r="O9250"/>
      <c r="P9250"/>
      <c r="Q9250"/>
      <c r="R9250"/>
      <c r="S9250"/>
      <c r="T9250"/>
      <c r="U9250"/>
      <c r="V9250" s="2"/>
    </row>
    <row r="9251" spans="2:22" x14ac:dyDescent="0.2">
      <c r="B9251" s="2"/>
      <c r="C9251" s="2"/>
      <c r="D9251" s="2"/>
      <c r="E9251" s="2"/>
      <c r="F9251" s="2"/>
      <c r="G9251" s="3"/>
      <c r="H9251" s="3"/>
      <c r="I9251" s="2"/>
      <c r="J9251"/>
      <c r="K9251"/>
      <c r="L9251"/>
      <c r="M9251"/>
      <c r="N9251"/>
      <c r="O9251"/>
      <c r="P9251"/>
      <c r="Q9251"/>
      <c r="R9251"/>
      <c r="S9251"/>
      <c r="T9251"/>
      <c r="U9251"/>
      <c r="V9251" s="2"/>
    </row>
    <row r="9252" spans="2:22" x14ac:dyDescent="0.2">
      <c r="B9252" s="2"/>
      <c r="C9252" s="2"/>
      <c r="D9252" s="2"/>
      <c r="E9252" s="2"/>
      <c r="F9252" s="2"/>
      <c r="G9252" s="3"/>
      <c r="H9252" s="3"/>
      <c r="I9252" s="2"/>
      <c r="J9252"/>
      <c r="K9252"/>
      <c r="L9252"/>
      <c r="M9252"/>
      <c r="N9252"/>
      <c r="O9252"/>
      <c r="P9252"/>
      <c r="Q9252"/>
      <c r="R9252"/>
      <c r="S9252"/>
      <c r="T9252"/>
      <c r="U9252"/>
      <c r="V9252" s="2"/>
    </row>
    <row r="9253" spans="2:22" x14ac:dyDescent="0.2">
      <c r="B9253" s="2"/>
      <c r="C9253" s="2"/>
      <c r="D9253" s="2"/>
      <c r="E9253" s="2"/>
      <c r="F9253" s="2"/>
      <c r="G9253" s="3"/>
      <c r="H9253" s="3"/>
      <c r="I9253" s="2"/>
      <c r="J9253"/>
      <c r="K9253"/>
      <c r="L9253"/>
      <c r="M9253"/>
      <c r="N9253"/>
      <c r="O9253"/>
      <c r="P9253"/>
      <c r="Q9253"/>
      <c r="R9253"/>
      <c r="S9253"/>
      <c r="T9253"/>
      <c r="U9253"/>
      <c r="V9253" s="2"/>
    </row>
    <row r="9254" spans="2:22" x14ac:dyDescent="0.2">
      <c r="B9254" s="2"/>
      <c r="C9254" s="2"/>
      <c r="D9254" s="2"/>
      <c r="E9254" s="2"/>
      <c r="F9254" s="2"/>
      <c r="G9254" s="3"/>
      <c r="H9254" s="3"/>
      <c r="I9254" s="2"/>
      <c r="J9254"/>
      <c r="K9254"/>
      <c r="L9254"/>
      <c r="M9254"/>
      <c r="N9254"/>
      <c r="O9254"/>
      <c r="P9254"/>
      <c r="Q9254"/>
      <c r="R9254"/>
      <c r="S9254"/>
      <c r="T9254"/>
      <c r="U9254"/>
      <c r="V9254" s="2"/>
    </row>
    <row r="9255" spans="2:22" x14ac:dyDescent="0.2">
      <c r="B9255" s="2"/>
      <c r="C9255" s="2"/>
      <c r="D9255" s="2"/>
      <c r="E9255" s="2"/>
      <c r="F9255" s="2"/>
      <c r="G9255" s="3"/>
      <c r="H9255" s="3"/>
      <c r="I9255" s="2"/>
      <c r="J9255"/>
      <c r="K9255"/>
      <c r="L9255"/>
      <c r="M9255"/>
      <c r="N9255"/>
      <c r="O9255"/>
      <c r="P9255"/>
      <c r="Q9255"/>
      <c r="R9255"/>
      <c r="S9255"/>
      <c r="T9255"/>
      <c r="U9255"/>
      <c r="V9255" s="2"/>
    </row>
    <row r="9256" spans="2:22" x14ac:dyDescent="0.2">
      <c r="B9256" s="2"/>
      <c r="C9256" s="2"/>
      <c r="D9256" s="2"/>
      <c r="E9256" s="2"/>
      <c r="F9256" s="2"/>
      <c r="G9256" s="3"/>
      <c r="H9256" s="3"/>
      <c r="I9256" s="2"/>
      <c r="J9256"/>
      <c r="K9256"/>
      <c r="L9256"/>
      <c r="M9256"/>
      <c r="N9256"/>
      <c r="O9256"/>
      <c r="P9256"/>
      <c r="Q9256"/>
      <c r="R9256"/>
      <c r="S9256"/>
      <c r="T9256"/>
      <c r="U9256"/>
      <c r="V9256" s="2"/>
    </row>
    <row r="9257" spans="2:22" x14ac:dyDescent="0.2">
      <c r="B9257" s="2"/>
      <c r="C9257" s="2"/>
      <c r="D9257" s="2"/>
      <c r="E9257" s="2"/>
      <c r="F9257" s="2"/>
      <c r="G9257" s="3"/>
      <c r="H9257" s="3"/>
      <c r="I9257" s="2"/>
      <c r="J9257"/>
      <c r="K9257"/>
      <c r="L9257"/>
      <c r="M9257"/>
      <c r="N9257"/>
      <c r="O9257"/>
      <c r="P9257"/>
      <c r="Q9257"/>
      <c r="R9257"/>
      <c r="S9257"/>
      <c r="T9257"/>
      <c r="U9257"/>
      <c r="V9257" s="2"/>
    </row>
    <row r="9258" spans="2:22" x14ac:dyDescent="0.2">
      <c r="B9258" s="2"/>
      <c r="C9258" s="2"/>
      <c r="D9258" s="2"/>
      <c r="E9258" s="2"/>
      <c r="F9258" s="2"/>
      <c r="G9258" s="3"/>
      <c r="H9258" s="3"/>
      <c r="I9258" s="2"/>
      <c r="J9258"/>
      <c r="K9258"/>
      <c r="L9258"/>
      <c r="M9258"/>
      <c r="N9258"/>
      <c r="O9258"/>
      <c r="P9258"/>
      <c r="Q9258"/>
      <c r="R9258"/>
      <c r="S9258"/>
      <c r="T9258"/>
      <c r="U9258"/>
      <c r="V9258" s="2"/>
    </row>
    <row r="9259" spans="2:22" x14ac:dyDescent="0.2">
      <c r="B9259" s="2"/>
      <c r="C9259" s="2"/>
      <c r="D9259" s="2"/>
      <c r="E9259" s="2"/>
      <c r="F9259" s="2"/>
      <c r="G9259" s="3"/>
      <c r="H9259" s="3"/>
      <c r="I9259" s="2"/>
      <c r="J9259"/>
      <c r="K9259"/>
      <c r="L9259"/>
      <c r="M9259"/>
      <c r="N9259"/>
      <c r="O9259"/>
      <c r="P9259"/>
      <c r="Q9259"/>
      <c r="R9259"/>
      <c r="S9259"/>
      <c r="T9259"/>
      <c r="U9259"/>
      <c r="V9259" s="2"/>
    </row>
    <row r="9260" spans="2:22" x14ac:dyDescent="0.2">
      <c r="B9260" s="2"/>
      <c r="C9260" s="2"/>
      <c r="D9260" s="2"/>
      <c r="E9260" s="2"/>
      <c r="F9260" s="2"/>
      <c r="G9260" s="3"/>
      <c r="H9260" s="3"/>
      <c r="I9260" s="2"/>
      <c r="J9260"/>
      <c r="K9260"/>
      <c r="L9260"/>
      <c r="M9260"/>
      <c r="N9260"/>
      <c r="O9260"/>
      <c r="P9260"/>
      <c r="Q9260"/>
      <c r="R9260"/>
      <c r="S9260"/>
      <c r="T9260"/>
      <c r="U9260"/>
      <c r="V9260" s="2"/>
    </row>
    <row r="9261" spans="2:22" x14ac:dyDescent="0.2">
      <c r="B9261" s="2"/>
      <c r="C9261" s="2"/>
      <c r="D9261" s="2"/>
      <c r="E9261" s="2"/>
      <c r="F9261" s="2"/>
      <c r="G9261" s="3"/>
      <c r="H9261" s="3"/>
      <c r="I9261" s="2"/>
      <c r="J9261"/>
      <c r="K9261"/>
      <c r="L9261"/>
      <c r="M9261"/>
      <c r="N9261"/>
      <c r="O9261"/>
      <c r="P9261"/>
      <c r="Q9261"/>
      <c r="R9261"/>
      <c r="S9261"/>
      <c r="T9261"/>
      <c r="U9261"/>
      <c r="V9261" s="2"/>
    </row>
    <row r="9262" spans="2:22" x14ac:dyDescent="0.2">
      <c r="B9262" s="2"/>
      <c r="C9262" s="2"/>
      <c r="D9262" s="2"/>
      <c r="E9262" s="2"/>
      <c r="F9262" s="2"/>
      <c r="G9262" s="3"/>
      <c r="H9262" s="3"/>
      <c r="I9262" s="2"/>
      <c r="J9262"/>
      <c r="K9262"/>
      <c r="L9262"/>
      <c r="M9262"/>
      <c r="N9262"/>
      <c r="O9262"/>
      <c r="P9262"/>
      <c r="Q9262"/>
      <c r="R9262"/>
      <c r="S9262"/>
      <c r="T9262"/>
      <c r="U9262"/>
      <c r="V9262" s="2"/>
    </row>
    <row r="9263" spans="2:22" x14ac:dyDescent="0.2">
      <c r="B9263" s="2"/>
      <c r="C9263" s="2"/>
      <c r="D9263" s="2"/>
      <c r="E9263" s="2"/>
      <c r="F9263" s="2"/>
      <c r="G9263" s="3"/>
      <c r="H9263" s="3"/>
      <c r="I9263" s="2"/>
      <c r="J9263"/>
      <c r="K9263"/>
      <c r="L9263"/>
      <c r="M9263"/>
      <c r="N9263"/>
      <c r="O9263"/>
      <c r="P9263"/>
      <c r="Q9263"/>
      <c r="R9263"/>
      <c r="S9263"/>
      <c r="T9263"/>
      <c r="U9263"/>
      <c r="V9263" s="2"/>
    </row>
    <row r="9264" spans="2:22" x14ac:dyDescent="0.2">
      <c r="B9264" s="2"/>
      <c r="C9264" s="2"/>
      <c r="D9264" s="2"/>
      <c r="E9264" s="2"/>
      <c r="F9264" s="2"/>
      <c r="G9264" s="3"/>
      <c r="H9264" s="3"/>
      <c r="I9264" s="2"/>
      <c r="J9264"/>
      <c r="K9264"/>
      <c r="L9264"/>
      <c r="M9264"/>
      <c r="N9264"/>
      <c r="O9264"/>
      <c r="P9264"/>
      <c r="Q9264"/>
      <c r="R9264"/>
      <c r="S9264"/>
      <c r="T9264"/>
      <c r="U9264"/>
      <c r="V9264" s="2"/>
    </row>
    <row r="9265" spans="2:22" x14ac:dyDescent="0.2">
      <c r="B9265" s="2"/>
      <c r="C9265" s="2"/>
      <c r="D9265" s="2"/>
      <c r="E9265" s="2"/>
      <c r="F9265" s="2"/>
      <c r="G9265" s="3"/>
      <c r="H9265" s="3"/>
      <c r="I9265" s="2"/>
      <c r="J9265"/>
      <c r="K9265"/>
      <c r="L9265"/>
      <c r="M9265"/>
      <c r="N9265"/>
      <c r="O9265"/>
      <c r="P9265"/>
      <c r="Q9265"/>
      <c r="R9265"/>
      <c r="S9265"/>
      <c r="T9265"/>
      <c r="U9265"/>
      <c r="V9265" s="2"/>
    </row>
    <row r="9266" spans="2:22" x14ac:dyDescent="0.2">
      <c r="B9266" s="2"/>
      <c r="C9266" s="2"/>
      <c r="D9266" s="2"/>
      <c r="E9266" s="2"/>
      <c r="F9266" s="2"/>
      <c r="G9266" s="3"/>
      <c r="H9266" s="3"/>
      <c r="I9266" s="2"/>
      <c r="J9266"/>
      <c r="K9266"/>
      <c r="L9266"/>
      <c r="M9266"/>
      <c r="N9266"/>
      <c r="O9266"/>
      <c r="P9266"/>
      <c r="Q9266"/>
      <c r="R9266"/>
      <c r="S9266"/>
      <c r="T9266"/>
      <c r="U9266"/>
      <c r="V9266" s="2"/>
    </row>
    <row r="9267" spans="2:22" x14ac:dyDescent="0.2">
      <c r="B9267" s="2"/>
      <c r="C9267" s="2"/>
      <c r="D9267" s="2"/>
      <c r="E9267" s="2"/>
      <c r="F9267" s="2"/>
      <c r="G9267" s="3"/>
      <c r="H9267" s="3"/>
      <c r="I9267" s="2"/>
      <c r="J9267"/>
      <c r="K9267"/>
      <c r="L9267"/>
      <c r="M9267"/>
      <c r="N9267"/>
      <c r="O9267"/>
      <c r="P9267"/>
      <c r="Q9267"/>
      <c r="R9267"/>
      <c r="S9267"/>
      <c r="T9267"/>
      <c r="U9267"/>
      <c r="V9267" s="2"/>
    </row>
    <row r="9268" spans="2:22" x14ac:dyDescent="0.2">
      <c r="B9268" s="2"/>
      <c r="C9268" s="2"/>
      <c r="D9268" s="2"/>
      <c r="E9268" s="2"/>
      <c r="F9268" s="2"/>
      <c r="G9268" s="3"/>
      <c r="H9268" s="3"/>
      <c r="I9268" s="2"/>
      <c r="J9268"/>
      <c r="K9268"/>
      <c r="L9268"/>
      <c r="M9268"/>
      <c r="N9268"/>
      <c r="O9268"/>
      <c r="P9268"/>
      <c r="Q9268"/>
      <c r="R9268"/>
      <c r="S9268"/>
      <c r="T9268"/>
      <c r="U9268"/>
      <c r="V9268" s="2"/>
    </row>
    <row r="9269" spans="2:22" x14ac:dyDescent="0.2">
      <c r="B9269" s="2"/>
      <c r="C9269" s="2"/>
      <c r="D9269" s="2"/>
      <c r="E9269" s="2"/>
      <c r="F9269" s="2"/>
      <c r="G9269" s="3"/>
      <c r="H9269" s="3"/>
      <c r="I9269" s="2"/>
      <c r="J9269"/>
      <c r="K9269"/>
      <c r="L9269"/>
      <c r="M9269"/>
      <c r="N9269"/>
      <c r="O9269"/>
      <c r="P9269"/>
      <c r="Q9269"/>
      <c r="R9269"/>
      <c r="S9269"/>
      <c r="T9269"/>
      <c r="U9269"/>
      <c r="V9269" s="2"/>
    </row>
    <row r="9270" spans="2:22" x14ac:dyDescent="0.2">
      <c r="B9270" s="2"/>
      <c r="C9270" s="2"/>
      <c r="D9270" s="2"/>
      <c r="E9270" s="2"/>
      <c r="F9270" s="2"/>
      <c r="G9270" s="3"/>
      <c r="H9270" s="3"/>
      <c r="I9270" s="2"/>
      <c r="J9270"/>
      <c r="K9270"/>
      <c r="L9270"/>
      <c r="M9270"/>
      <c r="N9270"/>
      <c r="O9270"/>
      <c r="P9270"/>
      <c r="Q9270"/>
      <c r="R9270"/>
      <c r="S9270"/>
      <c r="T9270"/>
      <c r="U9270"/>
      <c r="V9270" s="2"/>
    </row>
    <row r="9271" spans="2:22" x14ac:dyDescent="0.2">
      <c r="B9271" s="2"/>
      <c r="C9271" s="2"/>
      <c r="D9271" s="2"/>
      <c r="E9271" s="2"/>
      <c r="F9271" s="2"/>
      <c r="G9271" s="3"/>
      <c r="H9271" s="3"/>
      <c r="I9271" s="2"/>
      <c r="J9271"/>
      <c r="K9271"/>
      <c r="L9271"/>
      <c r="M9271"/>
      <c r="N9271"/>
      <c r="O9271"/>
      <c r="P9271"/>
      <c r="Q9271"/>
      <c r="R9271"/>
      <c r="S9271"/>
      <c r="T9271"/>
      <c r="U9271"/>
      <c r="V9271" s="2"/>
    </row>
    <row r="9272" spans="2:22" x14ac:dyDescent="0.2">
      <c r="B9272" s="2"/>
      <c r="C9272" s="2"/>
      <c r="D9272" s="2"/>
      <c r="E9272" s="2"/>
      <c r="F9272" s="2"/>
      <c r="G9272" s="3"/>
      <c r="H9272" s="3"/>
      <c r="I9272" s="2"/>
      <c r="J9272"/>
      <c r="K9272"/>
      <c r="L9272"/>
      <c r="M9272"/>
      <c r="N9272"/>
      <c r="O9272"/>
      <c r="P9272"/>
      <c r="Q9272"/>
      <c r="R9272"/>
      <c r="S9272"/>
      <c r="T9272"/>
      <c r="U9272"/>
      <c r="V9272" s="2"/>
    </row>
    <row r="9273" spans="2:22" x14ac:dyDescent="0.2">
      <c r="B9273" s="2"/>
      <c r="C9273" s="2"/>
      <c r="D9273" s="2"/>
      <c r="E9273" s="2"/>
      <c r="F9273" s="2"/>
      <c r="G9273" s="3"/>
      <c r="H9273" s="3"/>
      <c r="I9273" s="2"/>
      <c r="J9273"/>
      <c r="K9273"/>
      <c r="L9273"/>
      <c r="M9273"/>
      <c r="N9273"/>
      <c r="O9273"/>
      <c r="P9273"/>
      <c r="Q9273"/>
      <c r="R9273"/>
      <c r="S9273"/>
      <c r="T9273"/>
      <c r="U9273"/>
      <c r="V9273" s="2"/>
    </row>
    <row r="9274" spans="2:22" x14ac:dyDescent="0.2">
      <c r="B9274" s="2"/>
      <c r="C9274" s="2"/>
      <c r="D9274" s="2"/>
      <c r="E9274" s="2"/>
      <c r="F9274" s="2"/>
      <c r="G9274" s="3"/>
      <c r="H9274" s="3"/>
      <c r="I9274" s="2"/>
      <c r="J9274"/>
      <c r="K9274"/>
      <c r="L9274"/>
      <c r="M9274"/>
      <c r="N9274"/>
      <c r="O9274"/>
      <c r="P9274"/>
      <c r="Q9274"/>
      <c r="R9274"/>
      <c r="S9274"/>
      <c r="T9274"/>
      <c r="U9274"/>
      <c r="V9274" s="2"/>
    </row>
    <row r="9275" spans="2:22" x14ac:dyDescent="0.2">
      <c r="B9275" s="2"/>
      <c r="C9275" s="2"/>
      <c r="D9275" s="2"/>
      <c r="E9275" s="2"/>
      <c r="F9275" s="2"/>
      <c r="G9275" s="3"/>
      <c r="H9275" s="3"/>
      <c r="I9275" s="2"/>
      <c r="J9275"/>
      <c r="K9275"/>
      <c r="L9275"/>
      <c r="M9275"/>
      <c r="N9275"/>
      <c r="O9275"/>
      <c r="P9275"/>
      <c r="Q9275"/>
      <c r="R9275"/>
      <c r="S9275"/>
      <c r="T9275"/>
      <c r="U9275"/>
      <c r="V9275" s="2"/>
    </row>
    <row r="9276" spans="2:22" x14ac:dyDescent="0.2">
      <c r="B9276" s="2"/>
      <c r="C9276" s="2"/>
      <c r="D9276" s="2"/>
      <c r="E9276" s="2"/>
      <c r="F9276" s="2"/>
      <c r="G9276" s="3"/>
      <c r="H9276" s="3"/>
      <c r="I9276" s="2"/>
      <c r="J9276"/>
      <c r="K9276"/>
      <c r="L9276"/>
      <c r="M9276"/>
      <c r="N9276"/>
      <c r="O9276"/>
      <c r="P9276"/>
      <c r="Q9276"/>
      <c r="R9276"/>
      <c r="S9276"/>
      <c r="T9276"/>
      <c r="U9276"/>
      <c r="V9276" s="2"/>
    </row>
    <row r="9277" spans="2:22" x14ac:dyDescent="0.2">
      <c r="B9277" s="2"/>
      <c r="C9277" s="2"/>
      <c r="D9277" s="2"/>
      <c r="E9277" s="2"/>
      <c r="F9277" s="2"/>
      <c r="G9277" s="3"/>
      <c r="H9277" s="3"/>
      <c r="I9277" s="2"/>
      <c r="J9277"/>
      <c r="K9277"/>
      <c r="L9277"/>
      <c r="M9277"/>
      <c r="N9277"/>
      <c r="O9277"/>
      <c r="P9277"/>
      <c r="Q9277"/>
      <c r="R9277"/>
      <c r="S9277"/>
      <c r="T9277"/>
      <c r="U9277"/>
      <c r="V9277" s="2"/>
    </row>
    <row r="9278" spans="2:22" x14ac:dyDescent="0.2">
      <c r="B9278" s="2"/>
      <c r="C9278" s="2"/>
      <c r="D9278" s="2"/>
      <c r="E9278" s="2"/>
      <c r="F9278" s="2"/>
      <c r="G9278" s="3"/>
      <c r="H9278" s="3"/>
      <c r="I9278" s="2"/>
      <c r="J9278"/>
      <c r="K9278"/>
      <c r="L9278"/>
      <c r="M9278"/>
      <c r="N9278"/>
      <c r="O9278"/>
      <c r="P9278"/>
      <c r="Q9278"/>
      <c r="R9278"/>
      <c r="S9278"/>
      <c r="T9278"/>
      <c r="U9278"/>
      <c r="V9278" s="2"/>
    </row>
    <row r="9279" spans="2:22" x14ac:dyDescent="0.2">
      <c r="B9279" s="2"/>
      <c r="C9279" s="2"/>
      <c r="D9279" s="2"/>
      <c r="E9279" s="2"/>
      <c r="F9279" s="2"/>
      <c r="G9279" s="3"/>
      <c r="H9279" s="3"/>
      <c r="I9279" s="2"/>
      <c r="J9279"/>
      <c r="K9279"/>
      <c r="L9279"/>
      <c r="M9279"/>
      <c r="N9279"/>
      <c r="O9279"/>
      <c r="P9279"/>
      <c r="Q9279"/>
      <c r="R9279"/>
      <c r="S9279"/>
      <c r="T9279"/>
      <c r="U9279"/>
      <c r="V9279" s="2"/>
    </row>
    <row r="9280" spans="2:22" x14ac:dyDescent="0.2">
      <c r="B9280" s="2"/>
      <c r="C9280" s="2"/>
      <c r="D9280" s="2"/>
      <c r="E9280" s="2"/>
      <c r="F9280" s="2"/>
      <c r="G9280" s="3"/>
      <c r="H9280" s="3"/>
      <c r="I9280" s="2"/>
      <c r="J9280"/>
      <c r="K9280"/>
      <c r="L9280"/>
      <c r="M9280"/>
      <c r="N9280"/>
      <c r="O9280"/>
      <c r="P9280"/>
      <c r="Q9280"/>
      <c r="R9280"/>
      <c r="S9280"/>
      <c r="T9280"/>
      <c r="U9280"/>
      <c r="V9280" s="2"/>
    </row>
    <row r="9281" spans="2:22" x14ac:dyDescent="0.2">
      <c r="B9281" s="2"/>
      <c r="C9281" s="2"/>
      <c r="D9281" s="2"/>
      <c r="E9281" s="2"/>
      <c r="F9281" s="2"/>
      <c r="G9281" s="3"/>
      <c r="H9281" s="3"/>
      <c r="I9281" s="2"/>
      <c r="J9281"/>
      <c r="K9281"/>
      <c r="L9281"/>
      <c r="M9281"/>
      <c r="N9281"/>
      <c r="O9281"/>
      <c r="P9281"/>
      <c r="Q9281"/>
      <c r="R9281"/>
      <c r="S9281"/>
      <c r="T9281"/>
      <c r="U9281"/>
      <c r="V9281" s="2"/>
    </row>
    <row r="9282" spans="2:22" x14ac:dyDescent="0.2">
      <c r="B9282" s="2"/>
      <c r="C9282" s="2"/>
      <c r="D9282" s="2"/>
      <c r="E9282" s="2"/>
      <c r="F9282" s="2"/>
      <c r="G9282" s="3"/>
      <c r="H9282" s="3"/>
      <c r="I9282" s="2"/>
      <c r="J9282"/>
      <c r="K9282"/>
      <c r="L9282"/>
      <c r="M9282"/>
      <c r="N9282"/>
      <c r="O9282"/>
      <c r="P9282"/>
      <c r="Q9282"/>
      <c r="R9282"/>
      <c r="S9282"/>
      <c r="T9282"/>
      <c r="U9282"/>
      <c r="V9282" s="2"/>
    </row>
    <row r="9283" spans="2:22" x14ac:dyDescent="0.2">
      <c r="B9283" s="2"/>
      <c r="C9283" s="2"/>
      <c r="D9283" s="2"/>
      <c r="E9283" s="2"/>
      <c r="F9283" s="2"/>
      <c r="G9283" s="3"/>
      <c r="H9283" s="3"/>
      <c r="I9283" s="2"/>
      <c r="J9283"/>
      <c r="K9283"/>
      <c r="L9283"/>
      <c r="M9283"/>
      <c r="N9283"/>
      <c r="O9283"/>
      <c r="P9283"/>
      <c r="Q9283"/>
      <c r="R9283"/>
      <c r="S9283"/>
      <c r="T9283"/>
      <c r="U9283"/>
      <c r="V9283" s="2"/>
    </row>
    <row r="9284" spans="2:22" x14ac:dyDescent="0.2">
      <c r="B9284" s="2"/>
      <c r="C9284" s="2"/>
      <c r="D9284" s="2"/>
      <c r="E9284" s="2"/>
      <c r="F9284" s="2"/>
      <c r="G9284" s="3"/>
      <c r="H9284" s="3"/>
      <c r="I9284" s="2"/>
      <c r="J9284"/>
      <c r="K9284"/>
      <c r="L9284"/>
      <c r="M9284"/>
      <c r="N9284"/>
      <c r="O9284"/>
      <c r="P9284"/>
      <c r="Q9284"/>
      <c r="R9284"/>
      <c r="S9284"/>
      <c r="T9284"/>
      <c r="U9284"/>
      <c r="V9284" s="2"/>
    </row>
    <row r="9285" spans="2:22" x14ac:dyDescent="0.2">
      <c r="B9285" s="2"/>
      <c r="C9285" s="2"/>
      <c r="D9285" s="2"/>
      <c r="E9285" s="2"/>
      <c r="F9285" s="2"/>
      <c r="G9285" s="3"/>
      <c r="H9285" s="3"/>
      <c r="I9285" s="2"/>
      <c r="J9285"/>
      <c r="K9285"/>
      <c r="L9285"/>
      <c r="M9285"/>
      <c r="N9285"/>
      <c r="O9285"/>
      <c r="P9285"/>
      <c r="Q9285"/>
      <c r="R9285"/>
      <c r="S9285"/>
      <c r="T9285"/>
      <c r="U9285"/>
      <c r="V9285" s="2"/>
    </row>
    <row r="9286" spans="2:22" x14ac:dyDescent="0.2">
      <c r="B9286" s="2"/>
      <c r="C9286" s="2"/>
      <c r="D9286" s="2"/>
      <c r="E9286" s="2"/>
      <c r="F9286" s="2"/>
      <c r="G9286" s="3"/>
      <c r="H9286" s="3"/>
      <c r="I9286" s="2"/>
      <c r="J9286"/>
      <c r="K9286"/>
      <c r="L9286"/>
      <c r="M9286"/>
      <c r="N9286"/>
      <c r="O9286"/>
      <c r="P9286"/>
      <c r="Q9286"/>
      <c r="R9286"/>
      <c r="S9286"/>
      <c r="T9286"/>
      <c r="U9286"/>
      <c r="V9286" s="2"/>
    </row>
    <row r="9287" spans="2:22" x14ac:dyDescent="0.2">
      <c r="B9287" s="2"/>
      <c r="C9287" s="2"/>
      <c r="D9287" s="2"/>
      <c r="E9287" s="2"/>
      <c r="F9287" s="2"/>
      <c r="G9287" s="3"/>
      <c r="H9287" s="3"/>
      <c r="I9287" s="2"/>
      <c r="J9287"/>
      <c r="K9287"/>
      <c r="L9287"/>
      <c r="M9287"/>
      <c r="N9287"/>
      <c r="O9287"/>
      <c r="P9287"/>
      <c r="Q9287"/>
      <c r="R9287"/>
      <c r="S9287"/>
      <c r="T9287"/>
      <c r="U9287"/>
      <c r="V9287" s="2"/>
    </row>
    <row r="9288" spans="2:22" x14ac:dyDescent="0.2">
      <c r="B9288" s="2"/>
      <c r="C9288" s="2"/>
      <c r="D9288" s="2"/>
      <c r="E9288" s="2"/>
      <c r="F9288" s="2"/>
      <c r="G9288" s="3"/>
      <c r="H9288" s="3"/>
      <c r="I9288" s="2"/>
      <c r="J9288"/>
      <c r="K9288"/>
      <c r="L9288"/>
      <c r="M9288"/>
      <c r="N9288"/>
      <c r="O9288"/>
      <c r="P9288"/>
      <c r="Q9288"/>
      <c r="R9288"/>
      <c r="S9288"/>
      <c r="T9288"/>
      <c r="U9288"/>
      <c r="V9288" s="2"/>
    </row>
    <row r="9289" spans="2:22" x14ac:dyDescent="0.2">
      <c r="B9289" s="2"/>
      <c r="C9289" s="2"/>
      <c r="D9289" s="2"/>
      <c r="E9289" s="2"/>
      <c r="F9289" s="2"/>
      <c r="G9289" s="3"/>
      <c r="H9289" s="3"/>
      <c r="I9289" s="2"/>
      <c r="J9289"/>
      <c r="K9289"/>
      <c r="L9289"/>
      <c r="M9289"/>
      <c r="N9289"/>
      <c r="O9289"/>
      <c r="P9289"/>
      <c r="Q9289"/>
      <c r="R9289"/>
      <c r="S9289"/>
      <c r="T9289"/>
      <c r="U9289"/>
      <c r="V9289" s="2"/>
    </row>
    <row r="9290" spans="2:22" x14ac:dyDescent="0.2">
      <c r="B9290" s="2"/>
      <c r="C9290" s="2"/>
      <c r="D9290" s="2"/>
      <c r="E9290" s="2"/>
      <c r="F9290" s="2"/>
      <c r="G9290" s="3"/>
      <c r="H9290" s="3"/>
      <c r="I9290" s="2"/>
      <c r="J9290"/>
      <c r="K9290"/>
      <c r="L9290"/>
      <c r="M9290"/>
      <c r="N9290"/>
      <c r="O9290"/>
      <c r="P9290"/>
      <c r="Q9290"/>
      <c r="R9290"/>
      <c r="S9290"/>
      <c r="T9290"/>
      <c r="U9290"/>
      <c r="V9290" s="2"/>
    </row>
    <row r="9291" spans="2:22" x14ac:dyDescent="0.2">
      <c r="B9291" s="2"/>
      <c r="C9291" s="2"/>
      <c r="D9291" s="2"/>
      <c r="E9291" s="2"/>
      <c r="F9291" s="2"/>
      <c r="G9291" s="3"/>
      <c r="H9291" s="3"/>
      <c r="I9291" s="2"/>
      <c r="J9291"/>
      <c r="K9291"/>
      <c r="L9291"/>
      <c r="M9291"/>
      <c r="N9291"/>
      <c r="O9291"/>
      <c r="P9291"/>
      <c r="Q9291"/>
      <c r="R9291"/>
      <c r="S9291"/>
      <c r="T9291"/>
      <c r="U9291"/>
      <c r="V9291" s="2"/>
    </row>
    <row r="9292" spans="2:22" x14ac:dyDescent="0.2">
      <c r="B9292" s="2"/>
      <c r="C9292" s="2"/>
      <c r="D9292" s="2"/>
      <c r="E9292" s="2"/>
      <c r="F9292" s="2"/>
      <c r="G9292" s="3"/>
      <c r="H9292" s="3"/>
      <c r="I9292" s="2"/>
      <c r="J9292"/>
      <c r="K9292"/>
      <c r="L9292"/>
      <c r="M9292"/>
      <c r="N9292"/>
      <c r="O9292"/>
      <c r="P9292"/>
      <c r="Q9292"/>
      <c r="R9292"/>
      <c r="S9292"/>
      <c r="T9292"/>
      <c r="U9292"/>
      <c r="V9292" s="2"/>
    </row>
    <row r="9293" spans="2:22" x14ac:dyDescent="0.2">
      <c r="B9293" s="2"/>
      <c r="C9293" s="2"/>
      <c r="D9293" s="2"/>
      <c r="E9293" s="2"/>
      <c r="F9293" s="2"/>
      <c r="G9293" s="3"/>
      <c r="H9293" s="3"/>
      <c r="I9293" s="2"/>
      <c r="J9293"/>
      <c r="K9293"/>
      <c r="L9293"/>
      <c r="M9293"/>
      <c r="N9293"/>
      <c r="O9293"/>
      <c r="P9293"/>
      <c r="Q9293"/>
      <c r="R9293"/>
      <c r="S9293"/>
      <c r="T9293"/>
      <c r="U9293"/>
      <c r="V9293" s="2"/>
    </row>
    <row r="9294" spans="2:22" x14ac:dyDescent="0.2">
      <c r="B9294" s="2"/>
      <c r="C9294" s="2"/>
      <c r="D9294" s="2"/>
      <c r="E9294" s="2"/>
      <c r="F9294" s="2"/>
      <c r="G9294" s="3"/>
      <c r="H9294" s="3"/>
      <c r="I9294" s="2"/>
      <c r="J9294"/>
      <c r="K9294"/>
      <c r="L9294"/>
      <c r="M9294"/>
      <c r="N9294"/>
      <c r="O9294"/>
      <c r="P9294"/>
      <c r="Q9294"/>
      <c r="R9294"/>
      <c r="S9294"/>
      <c r="T9294"/>
      <c r="U9294"/>
      <c r="V9294" s="2"/>
    </row>
    <row r="9295" spans="2:22" x14ac:dyDescent="0.2">
      <c r="B9295" s="2"/>
      <c r="C9295" s="2"/>
      <c r="D9295" s="2"/>
      <c r="E9295" s="2"/>
      <c r="F9295" s="2"/>
      <c r="G9295" s="3"/>
      <c r="H9295" s="3"/>
      <c r="I9295" s="2"/>
      <c r="J9295"/>
      <c r="K9295"/>
      <c r="L9295"/>
      <c r="M9295"/>
      <c r="N9295"/>
      <c r="O9295"/>
      <c r="P9295"/>
      <c r="Q9295"/>
      <c r="R9295"/>
      <c r="S9295"/>
      <c r="T9295"/>
      <c r="U9295"/>
      <c r="V9295" s="2"/>
    </row>
    <row r="9296" spans="2:22" x14ac:dyDescent="0.2">
      <c r="B9296" s="2"/>
      <c r="C9296" s="2"/>
      <c r="D9296" s="2"/>
      <c r="E9296" s="2"/>
      <c r="F9296" s="2"/>
      <c r="G9296" s="3"/>
      <c r="H9296" s="3"/>
      <c r="I9296" s="2"/>
      <c r="J9296"/>
      <c r="K9296"/>
      <c r="L9296"/>
      <c r="M9296"/>
      <c r="N9296"/>
      <c r="O9296"/>
      <c r="P9296"/>
      <c r="Q9296"/>
      <c r="R9296"/>
      <c r="S9296"/>
      <c r="T9296"/>
      <c r="U9296"/>
      <c r="V9296" s="2"/>
    </row>
    <row r="9297" spans="2:22" x14ac:dyDescent="0.2">
      <c r="B9297" s="2"/>
      <c r="C9297" s="2"/>
      <c r="D9297" s="2"/>
      <c r="E9297" s="2"/>
      <c r="F9297" s="2"/>
      <c r="G9297" s="3"/>
      <c r="H9297" s="3"/>
      <c r="I9297" s="2"/>
      <c r="J9297"/>
      <c r="K9297"/>
      <c r="L9297"/>
      <c r="M9297"/>
      <c r="N9297"/>
      <c r="O9297"/>
      <c r="P9297"/>
      <c r="Q9297"/>
      <c r="R9297"/>
      <c r="S9297"/>
      <c r="T9297"/>
      <c r="U9297"/>
      <c r="V9297" s="2"/>
    </row>
    <row r="9298" spans="2:22" x14ac:dyDescent="0.2">
      <c r="B9298" s="2"/>
      <c r="C9298" s="2"/>
      <c r="D9298" s="2"/>
      <c r="E9298" s="2"/>
      <c r="F9298" s="2"/>
      <c r="G9298" s="3"/>
      <c r="H9298" s="3"/>
      <c r="I9298" s="2"/>
      <c r="J9298"/>
      <c r="K9298"/>
      <c r="L9298"/>
      <c r="M9298"/>
      <c r="N9298"/>
      <c r="O9298"/>
      <c r="P9298"/>
      <c r="Q9298"/>
      <c r="R9298"/>
      <c r="S9298"/>
      <c r="T9298"/>
      <c r="U9298"/>
      <c r="V9298" s="2"/>
    </row>
    <row r="9299" spans="2:22" x14ac:dyDescent="0.2">
      <c r="B9299" s="2"/>
      <c r="C9299" s="2"/>
      <c r="D9299" s="2"/>
      <c r="E9299" s="2"/>
      <c r="F9299" s="2"/>
      <c r="G9299" s="3"/>
      <c r="H9299" s="3"/>
      <c r="I9299" s="2"/>
      <c r="J9299"/>
      <c r="K9299"/>
      <c r="L9299"/>
      <c r="M9299"/>
      <c r="N9299"/>
      <c r="O9299"/>
      <c r="P9299"/>
      <c r="Q9299"/>
      <c r="R9299"/>
      <c r="S9299"/>
      <c r="T9299"/>
      <c r="U9299"/>
      <c r="V9299" s="2"/>
    </row>
    <row r="9300" spans="2:22" x14ac:dyDescent="0.2">
      <c r="B9300" s="2"/>
      <c r="C9300" s="2"/>
      <c r="D9300" s="2"/>
      <c r="E9300" s="2"/>
      <c r="F9300" s="2"/>
      <c r="G9300" s="3"/>
      <c r="H9300" s="3"/>
      <c r="I9300" s="2"/>
      <c r="J9300"/>
      <c r="K9300"/>
      <c r="L9300"/>
      <c r="M9300"/>
      <c r="N9300"/>
      <c r="O9300"/>
      <c r="P9300"/>
      <c r="Q9300"/>
      <c r="R9300"/>
      <c r="S9300"/>
      <c r="T9300"/>
      <c r="U9300"/>
      <c r="V9300" s="2"/>
    </row>
    <row r="9301" spans="2:22" x14ac:dyDescent="0.2">
      <c r="B9301" s="2"/>
      <c r="C9301" s="2"/>
      <c r="D9301" s="2"/>
      <c r="E9301" s="2"/>
      <c r="F9301" s="2"/>
      <c r="G9301" s="3"/>
      <c r="H9301" s="3"/>
      <c r="I9301" s="2"/>
      <c r="J9301"/>
      <c r="K9301"/>
      <c r="L9301"/>
      <c r="M9301"/>
      <c r="N9301"/>
      <c r="O9301"/>
      <c r="P9301"/>
      <c r="Q9301"/>
      <c r="R9301"/>
      <c r="S9301"/>
      <c r="T9301"/>
      <c r="U9301"/>
      <c r="V9301" s="2"/>
    </row>
    <row r="9302" spans="2:22" x14ac:dyDescent="0.2">
      <c r="B9302" s="2"/>
      <c r="C9302" s="2"/>
      <c r="D9302" s="2"/>
      <c r="E9302" s="2"/>
      <c r="F9302" s="2"/>
      <c r="G9302" s="3"/>
      <c r="H9302" s="3"/>
      <c r="I9302" s="2"/>
      <c r="J9302"/>
      <c r="K9302"/>
      <c r="L9302"/>
      <c r="M9302"/>
      <c r="N9302"/>
      <c r="O9302"/>
      <c r="P9302"/>
      <c r="Q9302"/>
      <c r="R9302"/>
      <c r="S9302"/>
      <c r="T9302"/>
      <c r="U9302"/>
      <c r="V9302" s="2"/>
    </row>
    <row r="9303" spans="2:22" x14ac:dyDescent="0.2">
      <c r="B9303" s="2"/>
      <c r="C9303" s="2"/>
      <c r="D9303" s="2"/>
      <c r="E9303" s="2"/>
      <c r="F9303" s="2"/>
      <c r="G9303" s="3"/>
      <c r="H9303" s="3"/>
      <c r="I9303" s="2"/>
      <c r="J9303"/>
      <c r="K9303"/>
      <c r="L9303"/>
      <c r="M9303"/>
      <c r="N9303"/>
      <c r="O9303"/>
      <c r="P9303"/>
      <c r="Q9303"/>
      <c r="R9303"/>
      <c r="S9303"/>
      <c r="T9303"/>
      <c r="U9303"/>
      <c r="V9303" s="2"/>
    </row>
    <row r="9304" spans="2:22" x14ac:dyDescent="0.2">
      <c r="B9304" s="2"/>
      <c r="C9304" s="2"/>
      <c r="D9304" s="2"/>
      <c r="E9304" s="2"/>
      <c r="F9304" s="2"/>
      <c r="G9304" s="3"/>
      <c r="H9304" s="3"/>
      <c r="I9304" s="2"/>
      <c r="J9304"/>
      <c r="K9304"/>
      <c r="L9304"/>
      <c r="M9304"/>
      <c r="N9304"/>
      <c r="O9304"/>
      <c r="P9304"/>
      <c r="Q9304"/>
      <c r="R9304"/>
      <c r="S9304"/>
      <c r="T9304"/>
      <c r="U9304"/>
      <c r="V9304" s="2"/>
    </row>
    <row r="9305" spans="2:22" x14ac:dyDescent="0.2">
      <c r="B9305" s="2"/>
      <c r="C9305" s="2"/>
      <c r="D9305" s="2"/>
      <c r="E9305" s="2"/>
      <c r="F9305" s="2"/>
      <c r="G9305" s="3"/>
      <c r="H9305" s="3"/>
      <c r="I9305" s="2"/>
      <c r="J9305"/>
      <c r="K9305"/>
      <c r="L9305"/>
      <c r="M9305"/>
      <c r="N9305"/>
      <c r="O9305"/>
      <c r="P9305"/>
      <c r="Q9305"/>
      <c r="R9305"/>
      <c r="S9305"/>
      <c r="T9305"/>
      <c r="U9305"/>
      <c r="V9305" s="2"/>
    </row>
    <row r="9306" spans="2:22" x14ac:dyDescent="0.2">
      <c r="B9306" s="2"/>
      <c r="C9306" s="2"/>
      <c r="D9306" s="2"/>
      <c r="E9306" s="2"/>
      <c r="F9306" s="2"/>
      <c r="G9306" s="3"/>
      <c r="H9306" s="3"/>
      <c r="I9306" s="2"/>
      <c r="J9306"/>
      <c r="K9306"/>
      <c r="L9306"/>
      <c r="M9306"/>
      <c r="N9306"/>
      <c r="O9306"/>
      <c r="P9306"/>
      <c r="Q9306"/>
      <c r="R9306"/>
      <c r="S9306"/>
      <c r="T9306"/>
      <c r="U9306"/>
      <c r="V9306" s="2"/>
    </row>
    <row r="9307" spans="2:22" x14ac:dyDescent="0.2">
      <c r="B9307" s="2"/>
      <c r="C9307" s="2"/>
      <c r="D9307" s="2"/>
      <c r="E9307" s="2"/>
      <c r="F9307" s="2"/>
      <c r="G9307" s="3"/>
      <c r="H9307" s="3"/>
      <c r="I9307" s="2"/>
      <c r="J9307"/>
      <c r="K9307"/>
      <c r="L9307"/>
      <c r="M9307"/>
      <c r="N9307"/>
      <c r="O9307"/>
      <c r="P9307"/>
      <c r="Q9307"/>
      <c r="R9307"/>
      <c r="S9307"/>
      <c r="T9307"/>
      <c r="U9307"/>
      <c r="V9307" s="2"/>
    </row>
    <row r="9308" spans="2:22" x14ac:dyDescent="0.2">
      <c r="B9308" s="2"/>
      <c r="C9308" s="2"/>
      <c r="D9308" s="2"/>
      <c r="E9308" s="2"/>
      <c r="F9308" s="2"/>
      <c r="G9308" s="3"/>
      <c r="H9308" s="3"/>
      <c r="I9308" s="2"/>
      <c r="J9308"/>
      <c r="K9308"/>
      <c r="L9308"/>
      <c r="M9308"/>
      <c r="N9308"/>
      <c r="O9308"/>
      <c r="P9308"/>
      <c r="Q9308"/>
      <c r="R9308"/>
      <c r="S9308"/>
      <c r="T9308"/>
      <c r="U9308"/>
      <c r="V9308" s="2"/>
    </row>
    <row r="9309" spans="2:22" x14ac:dyDescent="0.2">
      <c r="B9309" s="2"/>
      <c r="C9309" s="2"/>
      <c r="D9309" s="2"/>
      <c r="E9309" s="2"/>
      <c r="F9309" s="2"/>
      <c r="G9309" s="3"/>
      <c r="H9309" s="3"/>
      <c r="I9309" s="2"/>
      <c r="J9309"/>
      <c r="K9309"/>
      <c r="L9309"/>
      <c r="M9309"/>
      <c r="N9309"/>
      <c r="O9309"/>
      <c r="P9309"/>
      <c r="Q9309"/>
      <c r="R9309"/>
      <c r="S9309"/>
      <c r="T9309"/>
      <c r="U9309"/>
      <c r="V9309" s="2"/>
    </row>
    <row r="9310" spans="2:22" x14ac:dyDescent="0.2">
      <c r="B9310" s="2"/>
      <c r="C9310" s="2"/>
      <c r="D9310" s="2"/>
      <c r="E9310" s="2"/>
      <c r="F9310" s="2"/>
      <c r="G9310" s="3"/>
      <c r="H9310" s="3"/>
      <c r="I9310" s="2"/>
      <c r="J9310"/>
      <c r="K9310"/>
      <c r="L9310"/>
      <c r="M9310"/>
      <c r="N9310"/>
      <c r="O9310"/>
      <c r="P9310"/>
      <c r="Q9310"/>
      <c r="R9310"/>
      <c r="S9310"/>
      <c r="T9310"/>
      <c r="U9310"/>
      <c r="V9310" s="2"/>
    </row>
    <row r="9311" spans="2:22" x14ac:dyDescent="0.2">
      <c r="B9311" s="2"/>
      <c r="C9311" s="2"/>
      <c r="D9311" s="2"/>
      <c r="E9311" s="2"/>
      <c r="F9311" s="2"/>
      <c r="G9311" s="3"/>
      <c r="H9311" s="3"/>
      <c r="I9311" s="2"/>
      <c r="J9311"/>
      <c r="K9311"/>
      <c r="L9311"/>
      <c r="M9311"/>
      <c r="N9311"/>
      <c r="O9311"/>
      <c r="P9311"/>
      <c r="Q9311"/>
      <c r="R9311"/>
      <c r="S9311"/>
      <c r="T9311"/>
      <c r="U9311"/>
      <c r="V9311" s="2"/>
    </row>
    <row r="9312" spans="2:22" x14ac:dyDescent="0.2">
      <c r="B9312" s="2"/>
      <c r="C9312" s="2"/>
      <c r="D9312" s="2"/>
      <c r="E9312" s="2"/>
      <c r="F9312" s="2"/>
      <c r="G9312" s="3"/>
      <c r="H9312" s="3"/>
      <c r="I9312" s="2"/>
      <c r="J9312"/>
      <c r="K9312"/>
      <c r="L9312"/>
      <c r="M9312"/>
      <c r="N9312"/>
      <c r="O9312"/>
      <c r="P9312"/>
      <c r="Q9312"/>
      <c r="R9312"/>
      <c r="S9312"/>
      <c r="T9312"/>
      <c r="U9312"/>
      <c r="V9312" s="2"/>
    </row>
    <row r="9313" spans="2:22" x14ac:dyDescent="0.2">
      <c r="B9313" s="2"/>
      <c r="C9313" s="2"/>
      <c r="D9313" s="2"/>
      <c r="E9313" s="2"/>
      <c r="F9313" s="2"/>
      <c r="G9313" s="3"/>
      <c r="H9313" s="3"/>
      <c r="I9313" s="2"/>
      <c r="J9313"/>
      <c r="K9313"/>
      <c r="L9313"/>
      <c r="M9313"/>
      <c r="N9313"/>
      <c r="O9313"/>
      <c r="P9313"/>
      <c r="Q9313"/>
      <c r="R9313"/>
      <c r="S9313"/>
      <c r="T9313"/>
      <c r="U9313"/>
      <c r="V9313" s="2"/>
    </row>
    <row r="9314" spans="2:22" x14ac:dyDescent="0.2">
      <c r="B9314" s="2"/>
      <c r="C9314" s="2"/>
      <c r="D9314" s="2"/>
      <c r="E9314" s="2"/>
      <c r="F9314" s="2"/>
      <c r="G9314" s="3"/>
      <c r="H9314" s="3"/>
      <c r="I9314" s="2"/>
      <c r="J9314"/>
      <c r="K9314"/>
      <c r="L9314"/>
      <c r="M9314"/>
      <c r="N9314"/>
      <c r="O9314"/>
      <c r="P9314"/>
      <c r="Q9314"/>
      <c r="R9314"/>
      <c r="S9314"/>
      <c r="T9314"/>
      <c r="U9314"/>
      <c r="V9314" s="2"/>
    </row>
    <row r="9315" spans="2:22" x14ac:dyDescent="0.2">
      <c r="B9315" s="2"/>
      <c r="C9315" s="2"/>
      <c r="D9315" s="2"/>
      <c r="E9315" s="2"/>
      <c r="F9315" s="2"/>
      <c r="G9315" s="3"/>
      <c r="H9315" s="3"/>
      <c r="I9315" s="2"/>
      <c r="J9315"/>
      <c r="K9315"/>
      <c r="L9315"/>
      <c r="M9315"/>
      <c r="N9315"/>
      <c r="O9315"/>
      <c r="P9315"/>
      <c r="Q9315"/>
      <c r="R9315"/>
      <c r="S9315"/>
      <c r="T9315"/>
      <c r="U9315"/>
      <c r="V9315" s="2"/>
    </row>
    <row r="9316" spans="2:22" x14ac:dyDescent="0.2">
      <c r="B9316" s="2"/>
      <c r="C9316" s="2"/>
      <c r="D9316" s="2"/>
      <c r="E9316" s="2"/>
      <c r="F9316" s="2"/>
      <c r="G9316" s="3"/>
      <c r="H9316" s="3"/>
      <c r="I9316" s="2"/>
      <c r="J9316"/>
      <c r="K9316"/>
      <c r="L9316"/>
      <c r="M9316"/>
      <c r="N9316"/>
      <c r="O9316"/>
      <c r="P9316"/>
      <c r="Q9316"/>
      <c r="R9316"/>
      <c r="S9316"/>
      <c r="T9316"/>
      <c r="U9316"/>
      <c r="V9316" s="2"/>
    </row>
    <row r="9317" spans="2:22" x14ac:dyDescent="0.2">
      <c r="B9317" s="2"/>
      <c r="C9317" s="2"/>
      <c r="D9317" s="2"/>
      <c r="E9317" s="2"/>
      <c r="F9317" s="2"/>
      <c r="G9317" s="3"/>
      <c r="H9317" s="3"/>
      <c r="I9317" s="2"/>
      <c r="J9317"/>
      <c r="K9317"/>
      <c r="L9317"/>
      <c r="M9317"/>
      <c r="N9317"/>
      <c r="O9317"/>
      <c r="P9317"/>
      <c r="Q9317"/>
      <c r="R9317"/>
      <c r="S9317"/>
      <c r="T9317"/>
      <c r="U9317"/>
      <c r="V9317" s="2"/>
    </row>
    <row r="9318" spans="2:22" x14ac:dyDescent="0.2">
      <c r="B9318" s="2"/>
      <c r="C9318" s="2"/>
      <c r="D9318" s="2"/>
      <c r="E9318" s="2"/>
      <c r="F9318" s="2"/>
      <c r="G9318" s="3"/>
      <c r="H9318" s="3"/>
      <c r="I9318" s="2"/>
      <c r="J9318"/>
      <c r="K9318"/>
      <c r="L9318"/>
      <c r="M9318"/>
      <c r="N9318"/>
      <c r="O9318"/>
      <c r="P9318"/>
      <c r="Q9318"/>
      <c r="R9318"/>
      <c r="S9318"/>
      <c r="T9318"/>
      <c r="U9318"/>
      <c r="V9318" s="2"/>
    </row>
    <row r="9319" spans="2:22" x14ac:dyDescent="0.2">
      <c r="B9319" s="2"/>
      <c r="C9319" s="2"/>
      <c r="D9319" s="2"/>
      <c r="E9319" s="2"/>
      <c r="F9319" s="2"/>
      <c r="G9319" s="3"/>
      <c r="H9319" s="3"/>
      <c r="I9319" s="2"/>
      <c r="J9319"/>
      <c r="K9319"/>
      <c r="L9319"/>
      <c r="M9319"/>
      <c r="N9319"/>
      <c r="O9319"/>
      <c r="P9319"/>
      <c r="Q9319"/>
      <c r="R9319"/>
      <c r="S9319"/>
      <c r="T9319"/>
      <c r="U9319"/>
      <c r="V9319" s="2"/>
    </row>
    <row r="9320" spans="2:22" x14ac:dyDescent="0.2">
      <c r="B9320" s="2"/>
      <c r="C9320" s="2"/>
      <c r="D9320" s="2"/>
      <c r="E9320" s="2"/>
      <c r="F9320" s="2"/>
      <c r="G9320" s="3"/>
      <c r="H9320" s="3"/>
      <c r="I9320" s="2"/>
      <c r="J9320"/>
      <c r="K9320"/>
      <c r="L9320"/>
      <c r="M9320"/>
      <c r="N9320"/>
      <c r="O9320"/>
      <c r="P9320"/>
      <c r="Q9320"/>
      <c r="R9320"/>
      <c r="S9320"/>
      <c r="T9320"/>
      <c r="U9320"/>
      <c r="V9320" s="2"/>
    </row>
    <row r="9321" spans="2:22" x14ac:dyDescent="0.2">
      <c r="B9321" s="2"/>
      <c r="C9321" s="2"/>
      <c r="D9321" s="2"/>
      <c r="E9321" s="2"/>
      <c r="F9321" s="2"/>
      <c r="G9321" s="3"/>
      <c r="H9321" s="3"/>
      <c r="I9321" s="2"/>
      <c r="J9321"/>
      <c r="K9321"/>
      <c r="L9321"/>
      <c r="M9321"/>
      <c r="N9321"/>
      <c r="O9321"/>
      <c r="P9321"/>
      <c r="Q9321"/>
      <c r="R9321"/>
      <c r="S9321"/>
      <c r="T9321"/>
      <c r="U9321"/>
      <c r="V9321" s="2"/>
    </row>
    <row r="9322" spans="2:22" x14ac:dyDescent="0.2">
      <c r="B9322" s="2"/>
      <c r="C9322" s="2"/>
      <c r="D9322" s="2"/>
      <c r="E9322" s="2"/>
      <c r="F9322" s="2"/>
      <c r="G9322" s="3"/>
      <c r="H9322" s="3"/>
      <c r="I9322" s="2"/>
      <c r="J9322"/>
      <c r="K9322"/>
      <c r="L9322"/>
      <c r="M9322"/>
      <c r="N9322"/>
      <c r="O9322"/>
      <c r="P9322"/>
      <c r="Q9322"/>
      <c r="R9322"/>
      <c r="S9322"/>
      <c r="T9322"/>
      <c r="U9322"/>
      <c r="V9322" s="2"/>
    </row>
    <row r="9323" spans="2:22" x14ac:dyDescent="0.2">
      <c r="B9323" s="2"/>
      <c r="C9323" s="2"/>
      <c r="D9323" s="2"/>
      <c r="E9323" s="2"/>
      <c r="F9323" s="2"/>
      <c r="G9323" s="3"/>
      <c r="H9323" s="3"/>
      <c r="I9323" s="2"/>
      <c r="J9323"/>
      <c r="K9323"/>
      <c r="L9323"/>
      <c r="M9323"/>
      <c r="N9323"/>
      <c r="O9323"/>
      <c r="P9323"/>
      <c r="Q9323"/>
      <c r="R9323"/>
      <c r="S9323"/>
      <c r="T9323"/>
      <c r="U9323"/>
      <c r="V9323" s="2"/>
    </row>
    <row r="9324" spans="2:22" x14ac:dyDescent="0.2">
      <c r="B9324" s="2"/>
      <c r="C9324" s="2"/>
      <c r="D9324" s="2"/>
      <c r="E9324" s="2"/>
      <c r="F9324" s="2"/>
      <c r="G9324" s="3"/>
      <c r="H9324" s="3"/>
      <c r="I9324" s="2"/>
      <c r="J9324"/>
      <c r="K9324"/>
      <c r="L9324"/>
      <c r="M9324"/>
      <c r="N9324"/>
      <c r="O9324"/>
      <c r="P9324"/>
      <c r="Q9324"/>
      <c r="R9324"/>
      <c r="S9324"/>
      <c r="T9324"/>
      <c r="U9324"/>
      <c r="V9324" s="2"/>
    </row>
    <row r="9325" spans="2:22" x14ac:dyDescent="0.2">
      <c r="B9325" s="2"/>
      <c r="C9325" s="2"/>
      <c r="D9325" s="2"/>
      <c r="E9325" s="2"/>
      <c r="F9325" s="2"/>
      <c r="G9325" s="3"/>
      <c r="H9325" s="3"/>
      <c r="I9325" s="2"/>
      <c r="J9325"/>
      <c r="K9325"/>
      <c r="L9325"/>
      <c r="M9325"/>
      <c r="N9325"/>
      <c r="O9325"/>
      <c r="P9325"/>
      <c r="Q9325"/>
      <c r="R9325"/>
      <c r="S9325"/>
      <c r="T9325"/>
      <c r="U9325"/>
      <c r="V9325" s="2"/>
    </row>
    <row r="9326" spans="2:22" x14ac:dyDescent="0.2">
      <c r="B9326" s="2"/>
      <c r="C9326" s="2"/>
      <c r="D9326" s="2"/>
      <c r="E9326" s="2"/>
      <c r="F9326" s="2"/>
      <c r="G9326" s="3"/>
      <c r="H9326" s="3"/>
      <c r="I9326" s="2"/>
      <c r="J9326"/>
      <c r="K9326"/>
      <c r="L9326"/>
      <c r="M9326"/>
      <c r="N9326"/>
      <c r="O9326"/>
      <c r="P9326"/>
      <c r="Q9326"/>
      <c r="R9326"/>
      <c r="S9326"/>
      <c r="T9326"/>
      <c r="U9326"/>
      <c r="V9326" s="2"/>
    </row>
    <row r="9327" spans="2:22" x14ac:dyDescent="0.2">
      <c r="B9327" s="2"/>
      <c r="C9327" s="2"/>
      <c r="D9327" s="2"/>
      <c r="E9327" s="2"/>
      <c r="F9327" s="2"/>
      <c r="G9327" s="3"/>
      <c r="H9327" s="3"/>
      <c r="I9327" s="2"/>
      <c r="J9327"/>
      <c r="K9327"/>
      <c r="L9327"/>
      <c r="M9327"/>
      <c r="N9327"/>
      <c r="O9327"/>
      <c r="P9327"/>
      <c r="Q9327"/>
      <c r="R9327"/>
      <c r="S9327"/>
      <c r="T9327"/>
      <c r="U9327"/>
      <c r="V9327" s="2"/>
    </row>
    <row r="9328" spans="2:22" x14ac:dyDescent="0.2">
      <c r="B9328" s="2"/>
      <c r="C9328" s="2"/>
      <c r="D9328" s="2"/>
      <c r="E9328" s="2"/>
      <c r="F9328" s="2"/>
      <c r="G9328" s="3"/>
      <c r="H9328" s="3"/>
      <c r="I9328" s="2"/>
      <c r="J9328"/>
      <c r="K9328"/>
      <c r="L9328"/>
      <c r="M9328"/>
      <c r="N9328"/>
      <c r="O9328"/>
      <c r="P9328"/>
      <c r="Q9328"/>
      <c r="R9328"/>
      <c r="S9328"/>
      <c r="T9328"/>
      <c r="U9328"/>
      <c r="V9328" s="2"/>
    </row>
    <row r="9329" spans="2:22" x14ac:dyDescent="0.2">
      <c r="B9329" s="2"/>
      <c r="C9329" s="2"/>
      <c r="D9329" s="2"/>
      <c r="E9329" s="2"/>
      <c r="F9329" s="2"/>
      <c r="G9329" s="3"/>
      <c r="H9329" s="3"/>
      <c r="I9329" s="2"/>
      <c r="J9329"/>
      <c r="K9329"/>
      <c r="L9329"/>
      <c r="M9329"/>
      <c r="N9329"/>
      <c r="O9329"/>
      <c r="P9329"/>
      <c r="Q9329"/>
      <c r="R9329"/>
      <c r="S9329"/>
      <c r="T9329"/>
      <c r="U9329"/>
      <c r="V9329" s="2"/>
    </row>
    <row r="9330" spans="2:22" x14ac:dyDescent="0.2">
      <c r="B9330" s="2"/>
      <c r="C9330" s="2"/>
      <c r="D9330" s="2"/>
      <c r="E9330" s="2"/>
      <c r="F9330" s="2"/>
      <c r="G9330" s="3"/>
      <c r="H9330" s="3"/>
      <c r="I9330" s="2"/>
      <c r="J9330"/>
      <c r="K9330"/>
      <c r="L9330"/>
      <c r="M9330"/>
      <c r="N9330"/>
      <c r="O9330"/>
      <c r="P9330"/>
      <c r="Q9330"/>
      <c r="R9330"/>
      <c r="S9330"/>
      <c r="T9330"/>
      <c r="U9330"/>
      <c r="V9330" s="2"/>
    </row>
    <row r="9331" spans="2:22" x14ac:dyDescent="0.2">
      <c r="B9331" s="2"/>
      <c r="C9331" s="2"/>
      <c r="D9331" s="2"/>
      <c r="E9331" s="2"/>
      <c r="F9331" s="2"/>
      <c r="G9331" s="3"/>
      <c r="H9331" s="3"/>
      <c r="I9331" s="2"/>
      <c r="J9331"/>
      <c r="K9331"/>
      <c r="L9331"/>
      <c r="M9331"/>
      <c r="N9331"/>
      <c r="O9331"/>
      <c r="P9331"/>
      <c r="Q9331"/>
      <c r="R9331"/>
      <c r="S9331"/>
      <c r="T9331"/>
      <c r="U9331"/>
      <c r="V9331" s="2"/>
    </row>
    <row r="9332" spans="2:22" x14ac:dyDescent="0.2">
      <c r="B9332" s="2"/>
      <c r="C9332" s="2"/>
      <c r="D9332" s="2"/>
      <c r="E9332" s="2"/>
      <c r="F9332" s="2"/>
      <c r="G9332" s="3"/>
      <c r="H9332" s="3"/>
      <c r="I9332" s="2"/>
      <c r="J9332"/>
      <c r="K9332"/>
      <c r="L9332"/>
      <c r="M9332"/>
      <c r="N9332"/>
      <c r="O9332"/>
      <c r="P9332"/>
      <c r="Q9332"/>
      <c r="R9332"/>
      <c r="S9332"/>
      <c r="T9332"/>
      <c r="U9332"/>
      <c r="V9332" s="2"/>
    </row>
    <row r="9333" spans="2:22" x14ac:dyDescent="0.2">
      <c r="B9333" s="2"/>
      <c r="C9333" s="2"/>
      <c r="D9333" s="2"/>
      <c r="E9333" s="2"/>
      <c r="F9333" s="2"/>
      <c r="G9333" s="3"/>
      <c r="H9333" s="3"/>
      <c r="I9333" s="2"/>
      <c r="J9333"/>
      <c r="K9333"/>
      <c r="L9333"/>
      <c r="M9333"/>
      <c r="N9333"/>
      <c r="O9333"/>
      <c r="P9333"/>
      <c r="Q9333"/>
      <c r="R9333"/>
      <c r="S9333"/>
      <c r="T9333"/>
      <c r="U9333"/>
      <c r="V9333" s="2"/>
    </row>
    <row r="9334" spans="2:22" x14ac:dyDescent="0.2">
      <c r="B9334" s="2"/>
      <c r="C9334" s="2"/>
      <c r="D9334" s="2"/>
      <c r="E9334" s="2"/>
      <c r="F9334" s="2"/>
      <c r="G9334" s="3"/>
      <c r="H9334" s="3"/>
      <c r="I9334" s="2"/>
      <c r="J9334"/>
      <c r="K9334"/>
      <c r="L9334"/>
      <c r="M9334"/>
      <c r="N9334"/>
      <c r="O9334"/>
      <c r="P9334"/>
      <c r="Q9334"/>
      <c r="R9334"/>
      <c r="S9334"/>
      <c r="T9334"/>
      <c r="U9334"/>
      <c r="V9334" s="2"/>
    </row>
    <row r="9335" spans="2:22" x14ac:dyDescent="0.2">
      <c r="B9335" s="2"/>
      <c r="C9335" s="2"/>
      <c r="D9335" s="2"/>
      <c r="E9335" s="2"/>
      <c r="F9335" s="2"/>
      <c r="G9335" s="3"/>
      <c r="H9335" s="3"/>
      <c r="I9335" s="2"/>
      <c r="J9335"/>
      <c r="K9335"/>
      <c r="L9335"/>
      <c r="M9335"/>
      <c r="N9335"/>
      <c r="O9335"/>
      <c r="P9335"/>
      <c r="Q9335"/>
      <c r="R9335"/>
      <c r="S9335"/>
      <c r="T9335"/>
      <c r="U9335"/>
      <c r="V9335" s="2"/>
    </row>
    <row r="9336" spans="2:22" x14ac:dyDescent="0.2">
      <c r="B9336" s="2"/>
      <c r="C9336" s="2"/>
      <c r="D9336" s="2"/>
      <c r="E9336" s="2"/>
      <c r="F9336" s="2"/>
      <c r="G9336" s="3"/>
      <c r="H9336" s="3"/>
      <c r="I9336" s="2"/>
      <c r="J9336"/>
      <c r="K9336"/>
      <c r="L9336"/>
      <c r="M9336"/>
      <c r="N9336"/>
      <c r="O9336"/>
      <c r="P9336"/>
      <c r="Q9336"/>
      <c r="R9336"/>
      <c r="S9336"/>
      <c r="T9336"/>
      <c r="U9336"/>
      <c r="V9336" s="2"/>
    </row>
    <row r="9337" spans="2:22" x14ac:dyDescent="0.2">
      <c r="B9337" s="2"/>
      <c r="C9337" s="2"/>
      <c r="D9337" s="2"/>
      <c r="E9337" s="2"/>
      <c r="F9337" s="2"/>
      <c r="G9337" s="3"/>
      <c r="H9337" s="3"/>
      <c r="I9337" s="2"/>
      <c r="J9337"/>
      <c r="K9337"/>
      <c r="L9337"/>
      <c r="M9337"/>
      <c r="N9337"/>
      <c r="O9337"/>
      <c r="P9337"/>
      <c r="Q9337"/>
      <c r="R9337"/>
      <c r="S9337"/>
      <c r="T9337"/>
      <c r="U9337"/>
      <c r="V9337" s="2"/>
    </row>
    <row r="9338" spans="2:22" x14ac:dyDescent="0.2">
      <c r="B9338" s="2"/>
      <c r="C9338" s="2"/>
      <c r="D9338" s="2"/>
      <c r="E9338" s="2"/>
      <c r="F9338" s="2"/>
      <c r="G9338" s="3"/>
      <c r="H9338" s="3"/>
      <c r="I9338" s="2"/>
      <c r="J9338"/>
      <c r="K9338"/>
      <c r="L9338"/>
      <c r="M9338"/>
      <c r="N9338"/>
      <c r="O9338"/>
      <c r="P9338"/>
      <c r="Q9338"/>
      <c r="R9338"/>
      <c r="S9338"/>
      <c r="T9338"/>
      <c r="U9338"/>
      <c r="V9338" s="2"/>
    </row>
    <row r="9339" spans="2:22" x14ac:dyDescent="0.2">
      <c r="B9339" s="2"/>
      <c r="C9339" s="2"/>
      <c r="D9339" s="2"/>
      <c r="E9339" s="2"/>
      <c r="F9339" s="2"/>
      <c r="G9339" s="3"/>
      <c r="H9339" s="3"/>
      <c r="I9339" s="2"/>
      <c r="J9339"/>
      <c r="K9339"/>
      <c r="L9339"/>
      <c r="M9339"/>
      <c r="N9339"/>
      <c r="O9339"/>
      <c r="P9339"/>
      <c r="Q9339"/>
      <c r="R9339"/>
      <c r="S9339"/>
      <c r="T9339"/>
      <c r="U9339"/>
      <c r="V9339" s="2"/>
    </row>
    <row r="9340" spans="2:22" x14ac:dyDescent="0.2">
      <c r="B9340" s="2"/>
      <c r="C9340" s="2"/>
      <c r="D9340" s="2"/>
      <c r="E9340" s="2"/>
      <c r="F9340" s="2"/>
      <c r="G9340" s="3"/>
      <c r="H9340" s="3"/>
      <c r="I9340" s="2"/>
      <c r="J9340"/>
      <c r="K9340"/>
      <c r="L9340"/>
      <c r="M9340"/>
      <c r="N9340"/>
      <c r="O9340"/>
      <c r="P9340"/>
      <c r="Q9340"/>
      <c r="R9340"/>
      <c r="S9340"/>
      <c r="T9340"/>
      <c r="U9340"/>
      <c r="V9340" s="2"/>
    </row>
    <row r="9341" spans="2:22" x14ac:dyDescent="0.2">
      <c r="B9341" s="2"/>
      <c r="C9341" s="2"/>
      <c r="D9341" s="2"/>
      <c r="E9341" s="2"/>
      <c r="F9341" s="2"/>
      <c r="G9341" s="3"/>
      <c r="H9341" s="3"/>
      <c r="I9341" s="2"/>
      <c r="J9341"/>
      <c r="K9341"/>
      <c r="L9341"/>
      <c r="M9341"/>
      <c r="N9341"/>
      <c r="O9341"/>
      <c r="P9341"/>
      <c r="Q9341"/>
      <c r="R9341"/>
      <c r="S9341"/>
      <c r="T9341"/>
      <c r="U9341"/>
      <c r="V9341" s="2"/>
    </row>
    <row r="9342" spans="2:22" x14ac:dyDescent="0.2">
      <c r="B9342" s="2"/>
      <c r="C9342" s="2"/>
      <c r="D9342" s="2"/>
      <c r="E9342" s="2"/>
      <c r="F9342" s="2"/>
      <c r="G9342" s="3"/>
      <c r="H9342" s="3"/>
      <c r="I9342" s="2"/>
      <c r="J9342"/>
      <c r="K9342"/>
      <c r="L9342"/>
      <c r="M9342"/>
      <c r="N9342"/>
      <c r="O9342"/>
      <c r="P9342"/>
      <c r="Q9342"/>
      <c r="R9342"/>
      <c r="S9342"/>
      <c r="T9342"/>
      <c r="U9342"/>
      <c r="V9342" s="2"/>
    </row>
    <row r="9343" spans="2:22" x14ac:dyDescent="0.2">
      <c r="B9343" s="2"/>
      <c r="C9343" s="2"/>
      <c r="D9343" s="2"/>
      <c r="E9343" s="2"/>
      <c r="F9343" s="2"/>
      <c r="G9343" s="3"/>
      <c r="H9343" s="3"/>
      <c r="I9343" s="2"/>
      <c r="J9343"/>
      <c r="K9343"/>
      <c r="L9343"/>
      <c r="M9343"/>
      <c r="N9343"/>
      <c r="O9343"/>
      <c r="P9343"/>
      <c r="Q9343"/>
      <c r="R9343"/>
      <c r="S9343"/>
      <c r="T9343"/>
      <c r="U9343"/>
      <c r="V9343" s="2"/>
    </row>
    <row r="9344" spans="2:22" x14ac:dyDescent="0.2">
      <c r="B9344" s="2"/>
      <c r="C9344" s="2"/>
      <c r="D9344" s="2"/>
      <c r="E9344" s="2"/>
      <c r="F9344" s="2"/>
      <c r="G9344" s="3"/>
      <c r="H9344" s="3"/>
      <c r="I9344" s="2"/>
      <c r="J9344"/>
      <c r="K9344"/>
      <c r="L9344"/>
      <c r="M9344"/>
      <c r="N9344"/>
      <c r="O9344"/>
      <c r="P9344"/>
      <c r="Q9344"/>
      <c r="R9344"/>
      <c r="S9344"/>
      <c r="T9344"/>
      <c r="U9344"/>
      <c r="V9344" s="2"/>
    </row>
    <row r="9345" spans="2:22" x14ac:dyDescent="0.2">
      <c r="B9345" s="2"/>
      <c r="C9345" s="2"/>
      <c r="D9345" s="2"/>
      <c r="E9345" s="2"/>
      <c r="F9345" s="2"/>
      <c r="G9345" s="3"/>
      <c r="H9345" s="3"/>
      <c r="I9345" s="2"/>
      <c r="J9345"/>
      <c r="K9345"/>
      <c r="L9345"/>
      <c r="M9345"/>
      <c r="N9345"/>
      <c r="O9345"/>
      <c r="P9345"/>
      <c r="Q9345"/>
      <c r="R9345"/>
      <c r="S9345"/>
      <c r="T9345"/>
      <c r="U9345"/>
      <c r="V9345" s="2"/>
    </row>
    <row r="9346" spans="2:22" x14ac:dyDescent="0.2">
      <c r="B9346" s="2"/>
      <c r="C9346" s="2"/>
      <c r="D9346" s="2"/>
      <c r="E9346" s="2"/>
      <c r="F9346" s="2"/>
      <c r="G9346" s="3"/>
      <c r="H9346" s="3"/>
      <c r="I9346" s="2"/>
      <c r="J9346"/>
      <c r="K9346"/>
      <c r="L9346"/>
      <c r="M9346"/>
      <c r="N9346"/>
      <c r="O9346"/>
      <c r="P9346"/>
      <c r="Q9346"/>
      <c r="R9346"/>
      <c r="S9346"/>
      <c r="T9346"/>
      <c r="U9346"/>
      <c r="V9346" s="2"/>
    </row>
    <row r="9347" spans="2:22" x14ac:dyDescent="0.2">
      <c r="B9347" s="2"/>
      <c r="C9347" s="2"/>
      <c r="D9347" s="2"/>
      <c r="E9347" s="2"/>
      <c r="F9347" s="2"/>
      <c r="G9347" s="3"/>
      <c r="H9347" s="3"/>
      <c r="I9347" s="2"/>
      <c r="J9347"/>
      <c r="K9347"/>
      <c r="L9347"/>
      <c r="M9347"/>
      <c r="N9347"/>
      <c r="O9347"/>
      <c r="P9347"/>
      <c r="Q9347"/>
      <c r="R9347"/>
      <c r="S9347"/>
      <c r="T9347"/>
      <c r="U9347"/>
      <c r="V9347" s="2"/>
    </row>
    <row r="9348" spans="2:22" x14ac:dyDescent="0.2">
      <c r="B9348" s="2"/>
      <c r="C9348" s="2"/>
      <c r="D9348" s="2"/>
      <c r="E9348" s="2"/>
      <c r="F9348" s="2"/>
      <c r="G9348" s="3"/>
      <c r="H9348" s="3"/>
      <c r="I9348" s="2"/>
      <c r="J9348"/>
      <c r="K9348"/>
      <c r="L9348"/>
      <c r="M9348"/>
      <c r="N9348"/>
      <c r="O9348"/>
      <c r="P9348"/>
      <c r="Q9348"/>
      <c r="R9348"/>
      <c r="S9348"/>
      <c r="T9348"/>
      <c r="U9348"/>
      <c r="V9348" s="2"/>
    </row>
    <row r="9349" spans="2:22" x14ac:dyDescent="0.2">
      <c r="B9349" s="2"/>
      <c r="C9349" s="2"/>
      <c r="D9349" s="2"/>
      <c r="E9349" s="2"/>
      <c r="F9349" s="2"/>
      <c r="G9349" s="3"/>
      <c r="H9349" s="3"/>
      <c r="I9349" s="2"/>
      <c r="J9349"/>
      <c r="K9349"/>
      <c r="L9349"/>
      <c r="M9349"/>
      <c r="N9349"/>
      <c r="O9349"/>
      <c r="P9349"/>
      <c r="Q9349"/>
      <c r="R9349"/>
      <c r="S9349"/>
      <c r="T9349"/>
      <c r="U9349"/>
      <c r="V9349" s="2"/>
    </row>
    <row r="9350" spans="2:22" x14ac:dyDescent="0.2">
      <c r="B9350" s="2"/>
      <c r="C9350" s="2"/>
      <c r="D9350" s="2"/>
      <c r="E9350" s="2"/>
      <c r="F9350" s="2"/>
      <c r="G9350" s="3"/>
      <c r="H9350" s="3"/>
      <c r="I9350" s="2"/>
      <c r="J9350"/>
      <c r="K9350"/>
      <c r="L9350"/>
      <c r="M9350"/>
      <c r="N9350"/>
      <c r="O9350"/>
      <c r="P9350"/>
      <c r="Q9350"/>
      <c r="R9350"/>
      <c r="S9350"/>
      <c r="T9350"/>
      <c r="U9350"/>
      <c r="V9350" s="2"/>
    </row>
    <row r="9351" spans="2:22" x14ac:dyDescent="0.2">
      <c r="B9351" s="2"/>
      <c r="C9351" s="2"/>
      <c r="D9351" s="2"/>
      <c r="E9351" s="2"/>
      <c r="F9351" s="2"/>
      <c r="G9351" s="3"/>
      <c r="H9351" s="3"/>
      <c r="I9351" s="2"/>
      <c r="J9351"/>
      <c r="K9351"/>
      <c r="L9351"/>
      <c r="M9351"/>
      <c r="N9351"/>
      <c r="O9351"/>
      <c r="P9351"/>
      <c r="Q9351"/>
      <c r="R9351"/>
      <c r="S9351"/>
      <c r="T9351"/>
      <c r="U9351"/>
      <c r="V9351" s="2"/>
    </row>
    <row r="9352" spans="2:22" x14ac:dyDescent="0.2">
      <c r="B9352" s="2"/>
      <c r="C9352" s="2"/>
      <c r="D9352" s="2"/>
      <c r="E9352" s="2"/>
      <c r="F9352" s="2"/>
      <c r="G9352" s="3"/>
      <c r="H9352" s="3"/>
      <c r="I9352" s="2"/>
      <c r="J9352"/>
      <c r="K9352"/>
      <c r="L9352"/>
      <c r="M9352"/>
      <c r="N9352"/>
      <c r="O9352"/>
      <c r="P9352"/>
      <c r="Q9352"/>
      <c r="R9352"/>
      <c r="S9352"/>
      <c r="T9352"/>
      <c r="U9352"/>
      <c r="V9352" s="2"/>
    </row>
    <row r="9353" spans="2:22" x14ac:dyDescent="0.2">
      <c r="B9353" s="2"/>
      <c r="C9353" s="2"/>
      <c r="D9353" s="2"/>
      <c r="E9353" s="2"/>
      <c r="F9353" s="2"/>
      <c r="G9353" s="3"/>
      <c r="H9353" s="3"/>
      <c r="I9353" s="2"/>
      <c r="J9353"/>
      <c r="K9353"/>
      <c r="L9353"/>
      <c r="M9353"/>
      <c r="N9353"/>
      <c r="O9353"/>
      <c r="P9353"/>
      <c r="Q9353"/>
      <c r="R9353"/>
      <c r="S9353"/>
      <c r="T9353"/>
      <c r="U9353"/>
      <c r="V9353" s="2"/>
    </row>
    <row r="9354" spans="2:22" x14ac:dyDescent="0.2">
      <c r="B9354" s="2"/>
      <c r="C9354" s="2"/>
      <c r="D9354" s="2"/>
      <c r="E9354" s="2"/>
      <c r="F9354" s="2"/>
      <c r="G9354" s="3"/>
      <c r="H9354" s="3"/>
      <c r="I9354" s="2"/>
      <c r="J9354"/>
      <c r="K9354"/>
      <c r="L9354"/>
      <c r="M9354"/>
      <c r="N9354"/>
      <c r="O9354"/>
      <c r="P9354"/>
      <c r="Q9354"/>
      <c r="R9354"/>
      <c r="S9354"/>
      <c r="T9354"/>
      <c r="U9354"/>
      <c r="V9354" s="2"/>
    </row>
    <row r="9355" spans="2:22" x14ac:dyDescent="0.2">
      <c r="B9355" s="2"/>
      <c r="C9355" s="2"/>
      <c r="D9355" s="2"/>
      <c r="E9355" s="2"/>
      <c r="F9355" s="2"/>
      <c r="G9355" s="3"/>
      <c r="H9355" s="3"/>
      <c r="I9355" s="2"/>
      <c r="J9355"/>
      <c r="K9355"/>
      <c r="L9355"/>
      <c r="M9355"/>
      <c r="N9355"/>
      <c r="O9355"/>
      <c r="P9355"/>
      <c r="Q9355"/>
      <c r="R9355"/>
      <c r="S9355"/>
      <c r="T9355"/>
      <c r="U9355"/>
      <c r="V9355" s="2"/>
    </row>
    <row r="9356" spans="2:22" x14ac:dyDescent="0.2">
      <c r="B9356" s="2"/>
      <c r="C9356" s="2"/>
      <c r="D9356" s="2"/>
      <c r="E9356" s="2"/>
      <c r="F9356" s="2"/>
      <c r="G9356" s="3"/>
      <c r="H9356" s="3"/>
      <c r="I9356" s="2"/>
      <c r="J9356"/>
      <c r="K9356"/>
      <c r="L9356"/>
      <c r="M9356"/>
      <c r="N9356"/>
      <c r="O9356"/>
      <c r="P9356"/>
      <c r="Q9356"/>
      <c r="R9356"/>
      <c r="S9356"/>
      <c r="T9356"/>
      <c r="U9356"/>
      <c r="V9356" s="2"/>
    </row>
    <row r="9357" spans="2:22" x14ac:dyDescent="0.2">
      <c r="B9357" s="2"/>
      <c r="C9357" s="2"/>
      <c r="D9357" s="2"/>
      <c r="E9357" s="2"/>
      <c r="F9357" s="2"/>
      <c r="G9357" s="3"/>
      <c r="H9357" s="3"/>
      <c r="I9357" s="2"/>
      <c r="J9357"/>
      <c r="K9357"/>
      <c r="L9357"/>
      <c r="M9357"/>
      <c r="N9357"/>
      <c r="O9357"/>
      <c r="P9357"/>
      <c r="Q9357"/>
      <c r="R9357"/>
      <c r="S9357"/>
      <c r="T9357"/>
      <c r="U9357"/>
      <c r="V9357" s="2"/>
    </row>
    <row r="9358" spans="2:22" x14ac:dyDescent="0.2">
      <c r="B9358" s="2"/>
      <c r="C9358" s="2"/>
      <c r="D9358" s="2"/>
      <c r="E9358" s="2"/>
      <c r="F9358" s="2"/>
      <c r="G9358" s="3"/>
      <c r="H9358" s="3"/>
      <c r="I9358" s="2"/>
      <c r="J9358"/>
      <c r="K9358"/>
      <c r="L9358"/>
      <c r="M9358"/>
      <c r="N9358"/>
      <c r="O9358"/>
      <c r="P9358"/>
      <c r="Q9358"/>
      <c r="R9358"/>
      <c r="S9358"/>
      <c r="T9358"/>
      <c r="U9358"/>
      <c r="V9358" s="2"/>
    </row>
    <row r="9359" spans="2:22" x14ac:dyDescent="0.2">
      <c r="B9359" s="2"/>
      <c r="C9359" s="2"/>
      <c r="D9359" s="2"/>
      <c r="E9359" s="2"/>
      <c r="F9359" s="2"/>
      <c r="G9359" s="3"/>
      <c r="H9359" s="3"/>
      <c r="I9359" s="2"/>
      <c r="J9359"/>
      <c r="K9359"/>
      <c r="L9359"/>
      <c r="M9359"/>
      <c r="N9359"/>
      <c r="O9359"/>
      <c r="P9359"/>
      <c r="Q9359"/>
      <c r="R9359"/>
      <c r="S9359"/>
      <c r="T9359"/>
      <c r="U9359"/>
      <c r="V9359" s="2"/>
    </row>
    <row r="9360" spans="2:22" x14ac:dyDescent="0.2">
      <c r="B9360" s="2"/>
      <c r="C9360" s="2"/>
      <c r="D9360" s="2"/>
      <c r="E9360" s="2"/>
      <c r="F9360" s="2"/>
      <c r="G9360" s="3"/>
      <c r="H9360" s="3"/>
      <c r="I9360" s="2"/>
      <c r="J9360"/>
      <c r="K9360"/>
      <c r="L9360"/>
      <c r="M9360"/>
      <c r="N9360"/>
      <c r="O9360"/>
      <c r="P9360"/>
      <c r="Q9360"/>
      <c r="R9360"/>
      <c r="S9360"/>
      <c r="T9360"/>
      <c r="U9360"/>
      <c r="V9360" s="2"/>
    </row>
    <row r="9361" spans="2:22" x14ac:dyDescent="0.2">
      <c r="B9361" s="2"/>
      <c r="C9361" s="2"/>
      <c r="D9361" s="2"/>
      <c r="E9361" s="2"/>
      <c r="F9361" s="2"/>
      <c r="G9361" s="3"/>
      <c r="H9361" s="3"/>
      <c r="I9361" s="2"/>
      <c r="J9361"/>
      <c r="K9361"/>
      <c r="L9361"/>
      <c r="M9361"/>
      <c r="N9361"/>
      <c r="O9361"/>
      <c r="P9361"/>
      <c r="Q9361"/>
      <c r="R9361"/>
      <c r="S9361"/>
      <c r="T9361"/>
      <c r="U9361"/>
      <c r="V9361" s="2"/>
    </row>
    <row r="9362" spans="2:22" x14ac:dyDescent="0.2">
      <c r="B9362" s="2"/>
      <c r="C9362" s="2"/>
      <c r="D9362" s="2"/>
      <c r="E9362" s="2"/>
      <c r="F9362" s="2"/>
      <c r="G9362" s="3"/>
      <c r="H9362" s="3"/>
      <c r="I9362" s="2"/>
      <c r="J9362"/>
      <c r="K9362"/>
      <c r="L9362"/>
      <c r="M9362"/>
      <c r="N9362"/>
      <c r="O9362"/>
      <c r="P9362"/>
      <c r="Q9362"/>
      <c r="R9362"/>
      <c r="S9362"/>
      <c r="T9362"/>
      <c r="U9362"/>
      <c r="V9362" s="2"/>
    </row>
    <row r="9363" spans="2:22" x14ac:dyDescent="0.2">
      <c r="B9363" s="2"/>
      <c r="C9363" s="2"/>
      <c r="D9363" s="2"/>
      <c r="E9363" s="2"/>
      <c r="F9363" s="2"/>
      <c r="G9363" s="3"/>
      <c r="H9363" s="3"/>
      <c r="I9363" s="2"/>
      <c r="J9363"/>
      <c r="K9363"/>
      <c r="L9363"/>
      <c r="M9363"/>
      <c r="N9363"/>
      <c r="O9363"/>
      <c r="P9363"/>
      <c r="Q9363"/>
      <c r="R9363"/>
      <c r="S9363"/>
      <c r="T9363"/>
      <c r="U9363"/>
      <c r="V9363" s="2"/>
    </row>
    <row r="9364" spans="2:22" x14ac:dyDescent="0.2">
      <c r="B9364" s="2"/>
      <c r="C9364" s="2"/>
      <c r="D9364" s="2"/>
      <c r="E9364" s="2"/>
      <c r="F9364" s="2"/>
      <c r="G9364" s="3"/>
      <c r="H9364" s="3"/>
      <c r="I9364" s="2"/>
      <c r="J9364"/>
      <c r="K9364"/>
      <c r="L9364"/>
      <c r="M9364"/>
      <c r="N9364"/>
      <c r="O9364"/>
      <c r="P9364"/>
      <c r="Q9364"/>
      <c r="R9364"/>
      <c r="S9364"/>
      <c r="T9364"/>
      <c r="U9364"/>
      <c r="V9364" s="2"/>
    </row>
    <row r="9365" spans="2:22" x14ac:dyDescent="0.2">
      <c r="B9365" s="2"/>
      <c r="C9365" s="2"/>
      <c r="D9365" s="2"/>
      <c r="E9365" s="2"/>
      <c r="F9365" s="2"/>
      <c r="G9365" s="3"/>
      <c r="H9365" s="3"/>
      <c r="I9365" s="2"/>
      <c r="J9365"/>
      <c r="K9365"/>
      <c r="L9365"/>
      <c r="M9365"/>
      <c r="N9365"/>
      <c r="O9365"/>
      <c r="P9365"/>
      <c r="Q9365"/>
      <c r="R9365"/>
      <c r="S9365"/>
      <c r="T9365"/>
      <c r="U9365"/>
      <c r="V9365" s="2"/>
    </row>
    <row r="9366" spans="2:22" x14ac:dyDescent="0.2">
      <c r="B9366" s="2"/>
      <c r="C9366" s="2"/>
      <c r="D9366" s="2"/>
      <c r="E9366" s="2"/>
      <c r="F9366" s="2"/>
      <c r="G9366" s="3"/>
      <c r="H9366" s="3"/>
      <c r="I9366" s="2"/>
      <c r="J9366"/>
      <c r="K9366"/>
      <c r="L9366"/>
      <c r="M9366"/>
      <c r="N9366"/>
      <c r="O9366"/>
      <c r="P9366"/>
      <c r="Q9366"/>
      <c r="R9366"/>
      <c r="S9366"/>
      <c r="T9366"/>
      <c r="U9366"/>
      <c r="V9366" s="2"/>
    </row>
    <row r="9367" spans="2:22" x14ac:dyDescent="0.2">
      <c r="B9367" s="2"/>
      <c r="C9367" s="2"/>
      <c r="D9367" s="2"/>
      <c r="E9367" s="2"/>
      <c r="F9367" s="2"/>
      <c r="G9367" s="3"/>
      <c r="H9367" s="3"/>
      <c r="I9367" s="2"/>
      <c r="J9367"/>
      <c r="K9367"/>
      <c r="L9367"/>
      <c r="M9367"/>
      <c r="N9367"/>
      <c r="O9367"/>
      <c r="P9367"/>
      <c r="Q9367"/>
      <c r="R9367"/>
      <c r="S9367"/>
      <c r="T9367"/>
      <c r="U9367"/>
      <c r="V9367" s="2"/>
    </row>
    <row r="9368" spans="2:22" x14ac:dyDescent="0.2">
      <c r="B9368" s="2"/>
      <c r="C9368" s="2"/>
      <c r="D9368" s="2"/>
      <c r="E9368" s="2"/>
      <c r="F9368" s="2"/>
      <c r="G9368" s="3"/>
      <c r="H9368" s="3"/>
      <c r="I9368" s="2"/>
      <c r="J9368"/>
      <c r="K9368"/>
      <c r="L9368"/>
      <c r="M9368"/>
      <c r="N9368"/>
      <c r="O9368"/>
      <c r="P9368"/>
      <c r="Q9368"/>
      <c r="R9368"/>
      <c r="S9368"/>
      <c r="T9368"/>
      <c r="U9368"/>
      <c r="V9368" s="2"/>
    </row>
    <row r="9369" spans="2:22" x14ac:dyDescent="0.2">
      <c r="B9369" s="2"/>
      <c r="C9369" s="2"/>
      <c r="D9369" s="2"/>
      <c r="E9369" s="2"/>
      <c r="F9369" s="2"/>
      <c r="G9369" s="3"/>
      <c r="H9369" s="3"/>
      <c r="I9369" s="2"/>
      <c r="J9369"/>
      <c r="K9369"/>
      <c r="L9369"/>
      <c r="M9369"/>
      <c r="N9369"/>
      <c r="O9369"/>
      <c r="P9369"/>
      <c r="Q9369"/>
      <c r="R9369"/>
      <c r="S9369"/>
      <c r="T9369"/>
      <c r="U9369"/>
      <c r="V9369" s="2"/>
    </row>
    <row r="9370" spans="2:22" x14ac:dyDescent="0.2">
      <c r="B9370" s="2"/>
      <c r="C9370" s="2"/>
      <c r="D9370" s="2"/>
      <c r="E9370" s="2"/>
      <c r="F9370" s="2"/>
      <c r="G9370" s="3"/>
      <c r="H9370" s="3"/>
      <c r="I9370" s="2"/>
      <c r="J9370"/>
      <c r="K9370"/>
      <c r="L9370"/>
      <c r="M9370"/>
      <c r="N9370"/>
      <c r="O9370"/>
      <c r="P9370"/>
      <c r="Q9370"/>
      <c r="R9370"/>
      <c r="S9370"/>
      <c r="T9370"/>
      <c r="U9370"/>
      <c r="V9370" s="2"/>
    </row>
    <row r="9371" spans="2:22" x14ac:dyDescent="0.2">
      <c r="B9371" s="2"/>
      <c r="C9371" s="2"/>
      <c r="D9371" s="2"/>
      <c r="E9371" s="2"/>
      <c r="F9371" s="2"/>
      <c r="G9371" s="3"/>
      <c r="H9371" s="3"/>
      <c r="I9371" s="2"/>
      <c r="J9371"/>
      <c r="K9371"/>
      <c r="L9371"/>
      <c r="M9371"/>
      <c r="N9371"/>
      <c r="O9371"/>
      <c r="P9371"/>
      <c r="Q9371"/>
      <c r="R9371"/>
      <c r="S9371"/>
      <c r="T9371"/>
      <c r="U9371"/>
      <c r="V9371" s="2"/>
    </row>
    <row r="9372" spans="2:22" x14ac:dyDescent="0.2">
      <c r="B9372" s="2"/>
      <c r="C9372" s="2"/>
      <c r="D9372" s="2"/>
      <c r="E9372" s="2"/>
      <c r="F9372" s="2"/>
      <c r="G9372" s="3"/>
      <c r="H9372" s="3"/>
      <c r="I9372" s="2"/>
      <c r="J9372"/>
      <c r="K9372"/>
      <c r="L9372"/>
      <c r="M9372"/>
      <c r="N9372"/>
      <c r="O9372"/>
      <c r="P9372"/>
      <c r="Q9372"/>
      <c r="R9372"/>
      <c r="S9372"/>
      <c r="T9372"/>
      <c r="U9372"/>
      <c r="V9372" s="2"/>
    </row>
    <row r="9373" spans="2:22" x14ac:dyDescent="0.2">
      <c r="B9373" s="2"/>
      <c r="C9373" s="2"/>
      <c r="D9373" s="2"/>
      <c r="E9373" s="2"/>
      <c r="F9373" s="2"/>
      <c r="G9373" s="3"/>
      <c r="H9373" s="3"/>
      <c r="I9373" s="2"/>
      <c r="J9373"/>
      <c r="K9373"/>
      <c r="L9373"/>
      <c r="M9373"/>
      <c r="N9373"/>
      <c r="O9373"/>
      <c r="P9373"/>
      <c r="Q9373"/>
      <c r="R9373"/>
      <c r="S9373"/>
      <c r="T9373"/>
      <c r="U9373"/>
      <c r="V9373" s="2"/>
    </row>
    <row r="9374" spans="2:22" x14ac:dyDescent="0.2">
      <c r="B9374" s="2"/>
      <c r="C9374" s="2"/>
      <c r="D9374" s="2"/>
      <c r="E9374" s="2"/>
      <c r="F9374" s="2"/>
      <c r="G9374" s="3"/>
      <c r="H9374" s="3"/>
      <c r="I9374" s="2"/>
      <c r="J9374"/>
      <c r="K9374"/>
      <c r="L9374"/>
      <c r="M9374"/>
      <c r="N9374"/>
      <c r="O9374"/>
      <c r="P9374"/>
      <c r="Q9374"/>
      <c r="R9374"/>
      <c r="S9374"/>
      <c r="T9374"/>
      <c r="U9374"/>
      <c r="V9374" s="2"/>
    </row>
    <row r="9375" spans="2:22" x14ac:dyDescent="0.2">
      <c r="B9375" s="2"/>
      <c r="C9375" s="2"/>
      <c r="D9375" s="2"/>
      <c r="E9375" s="2"/>
      <c r="F9375" s="2"/>
      <c r="G9375" s="3"/>
      <c r="H9375" s="3"/>
      <c r="I9375" s="2"/>
      <c r="J9375"/>
      <c r="K9375"/>
      <c r="L9375"/>
      <c r="M9375"/>
      <c r="N9375"/>
      <c r="O9375"/>
      <c r="P9375"/>
      <c r="Q9375"/>
      <c r="R9375"/>
      <c r="S9375"/>
      <c r="T9375"/>
      <c r="U9375"/>
      <c r="V9375" s="2"/>
    </row>
    <row r="9376" spans="2:22" x14ac:dyDescent="0.2">
      <c r="B9376" s="2"/>
      <c r="C9376" s="2"/>
      <c r="D9376" s="2"/>
      <c r="E9376" s="2"/>
      <c r="F9376" s="2"/>
      <c r="G9376" s="3"/>
      <c r="H9376" s="3"/>
      <c r="I9376" s="2"/>
      <c r="J9376"/>
      <c r="K9376"/>
      <c r="L9376"/>
      <c r="M9376"/>
      <c r="N9376"/>
      <c r="O9376"/>
      <c r="P9376"/>
      <c r="Q9376"/>
      <c r="R9376"/>
      <c r="S9376"/>
      <c r="T9376"/>
      <c r="U9376"/>
      <c r="V9376" s="2"/>
    </row>
    <row r="9377" spans="2:22" x14ac:dyDescent="0.2">
      <c r="B9377" s="2"/>
      <c r="C9377" s="2"/>
      <c r="D9377" s="2"/>
      <c r="E9377" s="2"/>
      <c r="F9377" s="2"/>
      <c r="G9377" s="3"/>
      <c r="H9377" s="3"/>
      <c r="I9377" s="2"/>
      <c r="J9377"/>
      <c r="K9377"/>
      <c r="L9377"/>
      <c r="M9377"/>
      <c r="N9377"/>
      <c r="O9377"/>
      <c r="P9377"/>
      <c r="Q9377"/>
      <c r="R9377"/>
      <c r="S9377"/>
      <c r="T9377"/>
      <c r="U9377"/>
      <c r="V9377" s="2"/>
    </row>
    <row r="9378" spans="2:22" x14ac:dyDescent="0.2">
      <c r="B9378" s="2"/>
      <c r="C9378" s="2"/>
      <c r="D9378" s="2"/>
      <c r="E9378" s="2"/>
      <c r="F9378" s="2"/>
      <c r="G9378" s="3"/>
      <c r="H9378" s="3"/>
      <c r="I9378" s="2"/>
      <c r="J9378"/>
      <c r="K9378"/>
      <c r="L9378"/>
      <c r="M9378"/>
      <c r="N9378"/>
      <c r="O9378"/>
      <c r="P9378"/>
      <c r="Q9378"/>
      <c r="R9378"/>
      <c r="S9378"/>
      <c r="T9378"/>
      <c r="U9378"/>
      <c r="V9378" s="2"/>
    </row>
    <row r="9379" spans="2:22" x14ac:dyDescent="0.2">
      <c r="B9379" s="2"/>
      <c r="C9379" s="2"/>
      <c r="D9379" s="2"/>
      <c r="E9379" s="2"/>
      <c r="F9379" s="2"/>
      <c r="G9379" s="3"/>
      <c r="H9379" s="3"/>
      <c r="I9379" s="2"/>
      <c r="J9379"/>
      <c r="K9379"/>
      <c r="L9379"/>
      <c r="M9379"/>
      <c r="N9379"/>
      <c r="O9379"/>
      <c r="P9379"/>
      <c r="Q9379"/>
      <c r="R9379"/>
      <c r="S9379"/>
      <c r="T9379"/>
      <c r="U9379"/>
      <c r="V9379" s="2"/>
    </row>
    <row r="9380" spans="2:22" x14ac:dyDescent="0.2">
      <c r="B9380" s="2"/>
      <c r="C9380" s="2"/>
      <c r="D9380" s="2"/>
      <c r="E9380" s="2"/>
      <c r="F9380" s="2"/>
      <c r="G9380" s="3"/>
      <c r="H9380" s="3"/>
      <c r="I9380" s="2"/>
      <c r="J9380"/>
      <c r="K9380"/>
      <c r="L9380"/>
      <c r="M9380"/>
      <c r="N9380"/>
      <c r="O9380"/>
      <c r="P9380"/>
      <c r="Q9380"/>
      <c r="R9380"/>
      <c r="S9380"/>
      <c r="T9380"/>
      <c r="U9380"/>
      <c r="V9380" s="2"/>
    </row>
    <row r="9381" spans="2:22" x14ac:dyDescent="0.2">
      <c r="B9381" s="2"/>
      <c r="C9381" s="2"/>
      <c r="D9381" s="2"/>
      <c r="E9381" s="2"/>
      <c r="F9381" s="2"/>
      <c r="G9381" s="3"/>
      <c r="H9381" s="3"/>
      <c r="I9381" s="2"/>
      <c r="J9381"/>
      <c r="K9381"/>
      <c r="L9381"/>
      <c r="M9381"/>
      <c r="N9381"/>
      <c r="O9381"/>
      <c r="P9381"/>
      <c r="Q9381"/>
      <c r="R9381"/>
      <c r="S9381"/>
      <c r="T9381"/>
      <c r="U9381"/>
      <c r="V9381" s="2"/>
    </row>
    <row r="9382" spans="2:22" x14ac:dyDescent="0.2">
      <c r="B9382" s="2"/>
      <c r="C9382" s="2"/>
      <c r="D9382" s="2"/>
      <c r="E9382" s="2"/>
      <c r="F9382" s="2"/>
      <c r="G9382" s="3"/>
      <c r="H9382" s="3"/>
      <c r="I9382" s="2"/>
      <c r="J9382"/>
      <c r="K9382"/>
      <c r="L9382"/>
      <c r="M9382"/>
      <c r="N9382"/>
      <c r="O9382"/>
      <c r="P9382"/>
      <c r="Q9382"/>
      <c r="R9382"/>
      <c r="S9382"/>
      <c r="T9382"/>
      <c r="U9382"/>
      <c r="V9382" s="2"/>
    </row>
    <row r="9383" spans="2:22" x14ac:dyDescent="0.2">
      <c r="B9383" s="2"/>
      <c r="C9383" s="2"/>
      <c r="D9383" s="2"/>
      <c r="E9383" s="2"/>
      <c r="F9383" s="2"/>
      <c r="G9383" s="3"/>
      <c r="H9383" s="3"/>
      <c r="I9383" s="2"/>
      <c r="J9383"/>
      <c r="K9383"/>
      <c r="L9383"/>
      <c r="M9383"/>
      <c r="N9383"/>
      <c r="O9383"/>
      <c r="P9383"/>
      <c r="Q9383"/>
      <c r="R9383"/>
      <c r="S9383"/>
      <c r="T9383"/>
      <c r="U9383"/>
      <c r="V9383" s="2"/>
    </row>
    <row r="9384" spans="2:22" x14ac:dyDescent="0.2">
      <c r="B9384" s="2"/>
      <c r="C9384" s="2"/>
      <c r="D9384" s="2"/>
      <c r="E9384" s="2"/>
      <c r="F9384" s="2"/>
      <c r="G9384" s="3"/>
      <c r="H9384" s="3"/>
      <c r="I9384" s="2"/>
      <c r="J9384"/>
      <c r="K9384"/>
      <c r="L9384"/>
      <c r="M9384"/>
      <c r="N9384"/>
      <c r="O9384"/>
      <c r="P9384"/>
      <c r="Q9384"/>
      <c r="R9384"/>
      <c r="S9384"/>
      <c r="T9384"/>
      <c r="U9384"/>
      <c r="V9384" s="2"/>
    </row>
    <row r="9385" spans="2:22" x14ac:dyDescent="0.2">
      <c r="B9385" s="2"/>
      <c r="C9385" s="2"/>
      <c r="D9385" s="2"/>
      <c r="E9385" s="2"/>
      <c r="F9385" s="2"/>
      <c r="G9385" s="3"/>
      <c r="H9385" s="3"/>
      <c r="I9385" s="2"/>
      <c r="J9385"/>
      <c r="K9385"/>
      <c r="L9385"/>
      <c r="M9385"/>
      <c r="N9385"/>
      <c r="O9385"/>
      <c r="P9385"/>
      <c r="Q9385"/>
      <c r="R9385"/>
      <c r="S9385"/>
      <c r="T9385"/>
      <c r="U9385"/>
      <c r="V9385" s="2"/>
    </row>
    <row r="9386" spans="2:22" x14ac:dyDescent="0.2">
      <c r="B9386" s="2"/>
      <c r="C9386" s="2"/>
      <c r="D9386" s="2"/>
      <c r="E9386" s="2"/>
      <c r="F9386" s="2"/>
      <c r="G9386" s="3"/>
      <c r="H9386" s="3"/>
      <c r="I9386" s="2"/>
      <c r="J9386"/>
      <c r="K9386"/>
      <c r="L9386"/>
      <c r="M9386"/>
      <c r="N9386"/>
      <c r="O9386"/>
      <c r="P9386"/>
      <c r="Q9386"/>
      <c r="R9386"/>
      <c r="S9386"/>
      <c r="T9386"/>
      <c r="U9386"/>
      <c r="V9386" s="2"/>
    </row>
    <row r="9387" spans="2:22" x14ac:dyDescent="0.2">
      <c r="B9387" s="2"/>
      <c r="C9387" s="2"/>
      <c r="D9387" s="2"/>
      <c r="E9387" s="2"/>
      <c r="F9387" s="2"/>
      <c r="G9387" s="3"/>
      <c r="H9387" s="3"/>
      <c r="I9387" s="2"/>
      <c r="J9387"/>
      <c r="K9387"/>
      <c r="L9387"/>
      <c r="M9387"/>
      <c r="N9387"/>
      <c r="O9387"/>
      <c r="P9387"/>
      <c r="Q9387"/>
      <c r="R9387"/>
      <c r="S9387"/>
      <c r="T9387"/>
      <c r="U9387"/>
      <c r="V9387" s="2"/>
    </row>
    <row r="9388" spans="2:22" x14ac:dyDescent="0.2">
      <c r="B9388" s="2"/>
      <c r="C9388" s="2"/>
      <c r="D9388" s="2"/>
      <c r="E9388" s="2"/>
      <c r="F9388" s="2"/>
      <c r="G9388" s="3"/>
      <c r="H9388" s="3"/>
      <c r="I9388" s="2"/>
      <c r="J9388"/>
      <c r="K9388"/>
      <c r="L9388"/>
      <c r="M9388"/>
      <c r="N9388"/>
      <c r="O9388"/>
      <c r="P9388"/>
      <c r="Q9388"/>
      <c r="R9388"/>
      <c r="S9388"/>
      <c r="T9388"/>
      <c r="U9388"/>
      <c r="V9388" s="2"/>
    </row>
    <row r="9389" spans="2:22" x14ac:dyDescent="0.2">
      <c r="B9389" s="2"/>
      <c r="C9389" s="2"/>
      <c r="D9389" s="2"/>
      <c r="E9389" s="2"/>
      <c r="F9389" s="2"/>
      <c r="G9389" s="3"/>
      <c r="H9389" s="3"/>
      <c r="I9389" s="2"/>
      <c r="J9389"/>
      <c r="K9389"/>
      <c r="L9389"/>
      <c r="M9389"/>
      <c r="N9389"/>
      <c r="O9389"/>
      <c r="P9389"/>
      <c r="Q9389"/>
      <c r="R9389"/>
      <c r="S9389"/>
      <c r="T9389"/>
      <c r="U9389"/>
      <c r="V9389" s="2"/>
    </row>
    <row r="9390" spans="2:22" x14ac:dyDescent="0.2">
      <c r="B9390" s="2"/>
      <c r="C9390" s="2"/>
      <c r="D9390" s="2"/>
      <c r="E9390" s="2"/>
      <c r="F9390" s="2"/>
      <c r="G9390" s="3"/>
      <c r="H9390" s="3"/>
      <c r="I9390" s="2"/>
      <c r="J9390"/>
      <c r="K9390"/>
      <c r="L9390"/>
      <c r="M9390"/>
      <c r="N9390"/>
      <c r="O9390"/>
      <c r="P9390"/>
      <c r="Q9390"/>
      <c r="R9390"/>
      <c r="S9390"/>
      <c r="T9390"/>
      <c r="U9390"/>
      <c r="V9390" s="2"/>
    </row>
    <row r="9391" spans="2:22" x14ac:dyDescent="0.2">
      <c r="B9391" s="2"/>
      <c r="C9391" s="2"/>
      <c r="D9391" s="2"/>
      <c r="E9391" s="2"/>
      <c r="F9391" s="2"/>
      <c r="G9391" s="3"/>
      <c r="H9391" s="3"/>
      <c r="I9391" s="2"/>
      <c r="J9391"/>
      <c r="K9391"/>
      <c r="L9391"/>
      <c r="M9391"/>
      <c r="N9391"/>
      <c r="O9391"/>
      <c r="P9391"/>
      <c r="Q9391"/>
      <c r="R9391"/>
      <c r="S9391"/>
      <c r="T9391"/>
      <c r="U9391"/>
      <c r="V9391" s="2"/>
    </row>
    <row r="9392" spans="2:22" x14ac:dyDescent="0.2">
      <c r="B9392" s="2"/>
      <c r="C9392" s="2"/>
      <c r="D9392" s="2"/>
      <c r="E9392" s="2"/>
      <c r="F9392" s="2"/>
      <c r="G9392" s="3"/>
      <c r="H9392" s="3"/>
      <c r="I9392" s="2"/>
      <c r="J9392"/>
      <c r="K9392"/>
      <c r="L9392"/>
      <c r="M9392"/>
      <c r="N9392"/>
      <c r="O9392"/>
      <c r="P9392"/>
      <c r="Q9392"/>
      <c r="R9392"/>
      <c r="S9392"/>
      <c r="T9392"/>
      <c r="U9392"/>
      <c r="V9392" s="2"/>
    </row>
    <row r="9393" spans="2:22" x14ac:dyDescent="0.2">
      <c r="B9393" s="2"/>
      <c r="C9393" s="2"/>
      <c r="D9393" s="2"/>
      <c r="E9393" s="2"/>
      <c r="F9393" s="2"/>
      <c r="G9393" s="3"/>
      <c r="H9393" s="3"/>
      <c r="I9393" s="2"/>
      <c r="J9393"/>
      <c r="K9393"/>
      <c r="L9393"/>
      <c r="M9393"/>
      <c r="N9393"/>
      <c r="O9393"/>
      <c r="P9393"/>
      <c r="Q9393"/>
      <c r="R9393"/>
      <c r="S9393"/>
      <c r="T9393"/>
      <c r="U9393"/>
      <c r="V9393" s="2"/>
    </row>
    <row r="9394" spans="2:22" x14ac:dyDescent="0.2">
      <c r="B9394" s="2"/>
      <c r="C9394" s="2"/>
      <c r="D9394" s="2"/>
      <c r="E9394" s="2"/>
      <c r="F9394" s="2"/>
      <c r="G9394" s="3"/>
      <c r="H9394" s="3"/>
      <c r="I9394" s="2"/>
      <c r="J9394"/>
      <c r="K9394"/>
      <c r="L9394"/>
      <c r="M9394"/>
      <c r="N9394"/>
      <c r="O9394"/>
      <c r="P9394"/>
      <c r="Q9394"/>
      <c r="R9394"/>
      <c r="S9394"/>
      <c r="T9394"/>
      <c r="U9394"/>
      <c r="V9394" s="2"/>
    </row>
    <row r="9395" spans="2:22" x14ac:dyDescent="0.2">
      <c r="B9395" s="2"/>
      <c r="C9395" s="2"/>
      <c r="D9395" s="2"/>
      <c r="E9395" s="2"/>
      <c r="F9395" s="2"/>
      <c r="G9395" s="3"/>
      <c r="H9395" s="3"/>
      <c r="I9395" s="2"/>
      <c r="J9395"/>
      <c r="K9395"/>
      <c r="L9395"/>
      <c r="M9395"/>
      <c r="N9395"/>
      <c r="O9395"/>
      <c r="P9395"/>
      <c r="Q9395"/>
      <c r="R9395"/>
      <c r="S9395"/>
      <c r="T9395"/>
      <c r="U9395"/>
      <c r="V9395" s="2"/>
    </row>
    <row r="9396" spans="2:22" x14ac:dyDescent="0.2">
      <c r="B9396" s="2"/>
      <c r="C9396" s="2"/>
      <c r="D9396" s="2"/>
      <c r="E9396" s="2"/>
      <c r="F9396" s="2"/>
      <c r="G9396" s="3"/>
      <c r="H9396" s="3"/>
      <c r="I9396" s="2"/>
      <c r="J9396"/>
      <c r="K9396"/>
      <c r="L9396"/>
      <c r="M9396"/>
      <c r="N9396"/>
      <c r="O9396"/>
      <c r="P9396"/>
      <c r="Q9396"/>
      <c r="R9396"/>
      <c r="S9396"/>
      <c r="T9396"/>
      <c r="U9396"/>
      <c r="V9396" s="2"/>
    </row>
    <row r="9397" spans="2:22" x14ac:dyDescent="0.2">
      <c r="B9397" s="2"/>
      <c r="C9397" s="2"/>
      <c r="D9397" s="2"/>
      <c r="E9397" s="2"/>
      <c r="F9397" s="2"/>
      <c r="G9397" s="3"/>
      <c r="H9397" s="3"/>
      <c r="I9397" s="2"/>
      <c r="J9397"/>
      <c r="K9397"/>
      <c r="L9397"/>
      <c r="M9397"/>
      <c r="N9397"/>
      <c r="O9397"/>
      <c r="P9397"/>
      <c r="Q9397"/>
      <c r="R9397"/>
      <c r="S9397"/>
      <c r="T9397"/>
      <c r="U9397"/>
      <c r="V9397" s="2"/>
    </row>
    <row r="9398" spans="2:22" x14ac:dyDescent="0.2">
      <c r="B9398" s="2"/>
      <c r="C9398" s="2"/>
      <c r="D9398" s="2"/>
      <c r="E9398" s="2"/>
      <c r="F9398" s="2"/>
      <c r="G9398" s="3"/>
      <c r="H9398" s="3"/>
      <c r="I9398" s="2"/>
      <c r="J9398"/>
      <c r="K9398"/>
      <c r="L9398"/>
      <c r="M9398"/>
      <c r="N9398"/>
      <c r="O9398"/>
      <c r="P9398"/>
      <c r="Q9398"/>
      <c r="R9398"/>
      <c r="S9398"/>
      <c r="T9398"/>
      <c r="U9398"/>
      <c r="V9398" s="2"/>
    </row>
    <row r="9399" spans="2:22" x14ac:dyDescent="0.2">
      <c r="B9399" s="2"/>
      <c r="C9399" s="2"/>
      <c r="D9399" s="2"/>
      <c r="E9399" s="2"/>
      <c r="F9399" s="2"/>
      <c r="G9399" s="3"/>
      <c r="H9399" s="3"/>
      <c r="I9399" s="2"/>
      <c r="J9399"/>
      <c r="K9399"/>
      <c r="L9399"/>
      <c r="M9399"/>
      <c r="N9399"/>
      <c r="O9399"/>
      <c r="P9399"/>
      <c r="Q9399"/>
      <c r="R9399"/>
      <c r="S9399"/>
      <c r="T9399"/>
      <c r="U9399"/>
      <c r="V9399" s="2"/>
    </row>
    <row r="9400" spans="2:22" x14ac:dyDescent="0.2">
      <c r="B9400" s="2"/>
      <c r="C9400" s="2"/>
      <c r="D9400" s="2"/>
      <c r="E9400" s="2"/>
      <c r="F9400" s="2"/>
      <c r="G9400" s="3"/>
      <c r="H9400" s="3"/>
      <c r="I9400" s="2"/>
      <c r="J9400"/>
      <c r="K9400"/>
      <c r="L9400"/>
      <c r="M9400"/>
      <c r="N9400"/>
      <c r="O9400"/>
      <c r="P9400"/>
      <c r="Q9400"/>
      <c r="R9400"/>
      <c r="S9400"/>
      <c r="T9400"/>
      <c r="U9400"/>
      <c r="V9400" s="2"/>
    </row>
    <row r="9401" spans="2:22" x14ac:dyDescent="0.2">
      <c r="B9401" s="2"/>
      <c r="C9401" s="2"/>
      <c r="D9401" s="2"/>
      <c r="E9401" s="2"/>
      <c r="F9401" s="2"/>
      <c r="G9401" s="3"/>
      <c r="H9401" s="3"/>
      <c r="I9401" s="2"/>
      <c r="J9401"/>
      <c r="K9401"/>
      <c r="L9401"/>
      <c r="M9401"/>
      <c r="N9401"/>
      <c r="O9401"/>
      <c r="P9401"/>
      <c r="Q9401"/>
      <c r="R9401"/>
      <c r="S9401"/>
      <c r="T9401"/>
      <c r="U9401"/>
      <c r="V9401" s="2"/>
    </row>
    <row r="9402" spans="2:22" x14ac:dyDescent="0.2">
      <c r="B9402" s="2"/>
      <c r="C9402" s="2"/>
      <c r="D9402" s="2"/>
      <c r="E9402" s="2"/>
      <c r="F9402" s="2"/>
      <c r="G9402" s="3"/>
      <c r="H9402" s="3"/>
      <c r="I9402" s="2"/>
      <c r="J9402"/>
      <c r="K9402"/>
      <c r="L9402"/>
      <c r="M9402"/>
      <c r="N9402"/>
      <c r="O9402"/>
      <c r="P9402"/>
      <c r="Q9402"/>
      <c r="R9402"/>
      <c r="S9402"/>
      <c r="T9402"/>
      <c r="U9402"/>
      <c r="V9402" s="2"/>
    </row>
    <row r="9403" spans="2:22" x14ac:dyDescent="0.2">
      <c r="B9403" s="2"/>
      <c r="C9403" s="2"/>
      <c r="D9403" s="2"/>
      <c r="E9403" s="2"/>
      <c r="F9403" s="2"/>
      <c r="G9403" s="3"/>
      <c r="H9403" s="3"/>
      <c r="I9403" s="2"/>
      <c r="J9403"/>
      <c r="K9403"/>
      <c r="L9403"/>
      <c r="M9403"/>
      <c r="N9403"/>
      <c r="O9403"/>
      <c r="P9403"/>
      <c r="Q9403"/>
      <c r="R9403"/>
      <c r="S9403"/>
      <c r="T9403"/>
      <c r="U9403"/>
      <c r="V9403" s="2"/>
    </row>
    <row r="9404" spans="2:22" x14ac:dyDescent="0.2">
      <c r="B9404" s="2"/>
      <c r="C9404" s="2"/>
      <c r="D9404" s="2"/>
      <c r="E9404" s="2"/>
      <c r="F9404" s="2"/>
      <c r="G9404" s="3"/>
      <c r="H9404" s="3"/>
      <c r="I9404" s="2"/>
      <c r="J9404"/>
      <c r="K9404"/>
      <c r="L9404"/>
      <c r="M9404"/>
      <c r="N9404"/>
      <c r="O9404"/>
      <c r="P9404"/>
      <c r="Q9404"/>
      <c r="R9404"/>
      <c r="S9404"/>
      <c r="T9404"/>
      <c r="U9404"/>
      <c r="V9404" s="2"/>
    </row>
    <row r="9405" spans="2:22" x14ac:dyDescent="0.2">
      <c r="B9405" s="2"/>
      <c r="C9405" s="2"/>
      <c r="D9405" s="2"/>
      <c r="E9405" s="2"/>
      <c r="F9405" s="2"/>
      <c r="G9405" s="3"/>
      <c r="H9405" s="3"/>
      <c r="I9405" s="2"/>
      <c r="J9405"/>
      <c r="K9405"/>
      <c r="L9405"/>
      <c r="M9405"/>
      <c r="N9405"/>
      <c r="O9405"/>
      <c r="P9405"/>
      <c r="Q9405"/>
      <c r="R9405"/>
      <c r="S9405"/>
      <c r="T9405"/>
      <c r="U9405"/>
      <c r="V9405" s="2"/>
    </row>
    <row r="9406" spans="2:22" x14ac:dyDescent="0.2">
      <c r="B9406" s="2"/>
      <c r="C9406" s="2"/>
      <c r="D9406" s="2"/>
      <c r="E9406" s="2"/>
      <c r="F9406" s="2"/>
      <c r="G9406" s="3"/>
      <c r="H9406" s="3"/>
      <c r="I9406" s="2"/>
      <c r="J9406"/>
      <c r="K9406"/>
      <c r="L9406"/>
      <c r="M9406"/>
      <c r="N9406"/>
      <c r="O9406"/>
      <c r="P9406"/>
      <c r="Q9406"/>
      <c r="R9406"/>
      <c r="S9406"/>
      <c r="T9406"/>
      <c r="U9406"/>
      <c r="V9406" s="2"/>
    </row>
    <row r="9407" spans="2:22" x14ac:dyDescent="0.2">
      <c r="B9407" s="2"/>
      <c r="C9407" s="2"/>
      <c r="D9407" s="2"/>
      <c r="E9407" s="2"/>
      <c r="F9407" s="2"/>
      <c r="G9407" s="3"/>
      <c r="H9407" s="3"/>
      <c r="I9407" s="2"/>
      <c r="J9407"/>
      <c r="K9407"/>
      <c r="L9407"/>
      <c r="M9407"/>
      <c r="N9407"/>
      <c r="O9407"/>
      <c r="P9407"/>
      <c r="Q9407"/>
      <c r="R9407"/>
      <c r="S9407"/>
      <c r="T9407"/>
      <c r="U9407"/>
      <c r="V9407" s="2"/>
    </row>
    <row r="9408" spans="2:22" x14ac:dyDescent="0.2">
      <c r="B9408" s="2"/>
      <c r="C9408" s="2"/>
      <c r="D9408" s="2"/>
      <c r="E9408" s="2"/>
      <c r="F9408" s="2"/>
      <c r="G9408" s="3"/>
      <c r="H9408" s="3"/>
      <c r="I9408" s="2"/>
      <c r="J9408"/>
      <c r="K9408"/>
      <c r="L9408"/>
      <c r="M9408"/>
      <c r="N9408"/>
      <c r="O9408"/>
      <c r="P9408"/>
      <c r="Q9408"/>
      <c r="R9408"/>
      <c r="S9408"/>
      <c r="T9408"/>
      <c r="U9408"/>
      <c r="V9408" s="2"/>
    </row>
    <row r="9409" spans="2:22" x14ac:dyDescent="0.2">
      <c r="B9409" s="2"/>
      <c r="C9409" s="2"/>
      <c r="D9409" s="2"/>
      <c r="E9409" s="2"/>
      <c r="F9409" s="2"/>
      <c r="G9409" s="3"/>
      <c r="H9409" s="3"/>
      <c r="I9409" s="2"/>
      <c r="J9409"/>
      <c r="K9409"/>
      <c r="L9409"/>
      <c r="M9409"/>
      <c r="N9409"/>
      <c r="O9409"/>
      <c r="P9409"/>
      <c r="Q9409"/>
      <c r="R9409"/>
      <c r="S9409"/>
      <c r="T9409"/>
      <c r="U9409"/>
      <c r="V9409" s="2"/>
    </row>
    <row r="9410" spans="2:22" x14ac:dyDescent="0.2">
      <c r="B9410" s="2"/>
      <c r="C9410" s="2"/>
      <c r="D9410" s="2"/>
      <c r="E9410" s="2"/>
      <c r="F9410" s="2"/>
      <c r="G9410" s="3"/>
      <c r="H9410" s="3"/>
      <c r="I9410" s="2"/>
      <c r="J9410"/>
      <c r="K9410"/>
      <c r="L9410"/>
      <c r="M9410"/>
      <c r="N9410"/>
      <c r="O9410"/>
      <c r="P9410"/>
      <c r="Q9410"/>
      <c r="R9410"/>
      <c r="S9410"/>
      <c r="T9410"/>
      <c r="U9410"/>
      <c r="V9410" s="2"/>
    </row>
    <row r="9411" spans="2:22" x14ac:dyDescent="0.2">
      <c r="B9411" s="2"/>
      <c r="C9411" s="2"/>
      <c r="D9411" s="2"/>
      <c r="E9411" s="2"/>
      <c r="F9411" s="2"/>
      <c r="G9411" s="3"/>
      <c r="H9411" s="3"/>
      <c r="I9411" s="2"/>
      <c r="J9411"/>
      <c r="K9411"/>
      <c r="L9411"/>
      <c r="M9411"/>
      <c r="N9411"/>
      <c r="O9411"/>
      <c r="P9411"/>
      <c r="Q9411"/>
      <c r="R9411"/>
      <c r="S9411"/>
      <c r="T9411"/>
      <c r="U9411"/>
      <c r="V9411" s="2"/>
    </row>
    <row r="9412" spans="2:22" x14ac:dyDescent="0.2">
      <c r="B9412" s="2"/>
      <c r="C9412" s="2"/>
      <c r="D9412" s="2"/>
      <c r="E9412" s="2"/>
      <c r="F9412" s="2"/>
      <c r="G9412" s="3"/>
      <c r="H9412" s="3"/>
      <c r="I9412" s="2"/>
      <c r="J9412"/>
      <c r="K9412"/>
      <c r="L9412"/>
      <c r="M9412"/>
      <c r="N9412"/>
      <c r="O9412"/>
      <c r="P9412"/>
      <c r="Q9412"/>
      <c r="R9412"/>
      <c r="S9412"/>
      <c r="T9412"/>
      <c r="U9412"/>
      <c r="V9412" s="2"/>
    </row>
    <row r="9413" spans="2:22" x14ac:dyDescent="0.2">
      <c r="B9413" s="2"/>
      <c r="C9413" s="2"/>
      <c r="D9413" s="2"/>
      <c r="E9413" s="2"/>
      <c r="F9413" s="2"/>
      <c r="G9413" s="3"/>
      <c r="H9413" s="3"/>
      <c r="I9413" s="2"/>
      <c r="J9413"/>
      <c r="K9413"/>
      <c r="L9413"/>
      <c r="M9413"/>
      <c r="N9413"/>
      <c r="O9413"/>
      <c r="P9413"/>
      <c r="Q9413"/>
      <c r="R9413"/>
      <c r="S9413"/>
      <c r="T9413"/>
      <c r="U9413"/>
      <c r="V9413" s="2"/>
    </row>
    <row r="9414" spans="2:22" x14ac:dyDescent="0.2">
      <c r="B9414" s="2"/>
      <c r="C9414" s="2"/>
      <c r="D9414" s="2"/>
      <c r="E9414" s="2"/>
      <c r="F9414" s="2"/>
      <c r="G9414" s="3"/>
      <c r="H9414" s="3"/>
      <c r="I9414" s="2"/>
      <c r="J9414"/>
      <c r="K9414"/>
      <c r="L9414"/>
      <c r="M9414"/>
      <c r="N9414"/>
      <c r="O9414"/>
      <c r="P9414"/>
      <c r="Q9414"/>
      <c r="R9414"/>
      <c r="S9414"/>
      <c r="T9414"/>
      <c r="U9414"/>
      <c r="V9414" s="2"/>
    </row>
    <row r="9415" spans="2:22" x14ac:dyDescent="0.2">
      <c r="B9415" s="2"/>
      <c r="C9415" s="2"/>
      <c r="D9415" s="2"/>
      <c r="E9415" s="2"/>
      <c r="F9415" s="2"/>
      <c r="G9415" s="3"/>
      <c r="H9415" s="3"/>
      <c r="I9415" s="2"/>
      <c r="J9415"/>
      <c r="K9415"/>
      <c r="L9415"/>
      <c r="M9415"/>
      <c r="N9415"/>
      <c r="O9415"/>
      <c r="P9415"/>
      <c r="Q9415"/>
      <c r="R9415"/>
      <c r="S9415"/>
      <c r="T9415"/>
      <c r="U9415"/>
      <c r="V9415" s="2"/>
    </row>
    <row r="9416" spans="2:22" x14ac:dyDescent="0.2">
      <c r="B9416" s="2"/>
      <c r="C9416" s="2"/>
      <c r="D9416" s="2"/>
      <c r="E9416" s="2"/>
      <c r="F9416" s="2"/>
      <c r="G9416" s="3"/>
      <c r="H9416" s="3"/>
      <c r="I9416" s="2"/>
      <c r="J9416"/>
      <c r="K9416"/>
      <c r="L9416"/>
      <c r="M9416"/>
      <c r="N9416"/>
      <c r="O9416"/>
      <c r="P9416"/>
      <c r="Q9416"/>
      <c r="R9416"/>
      <c r="S9416"/>
      <c r="T9416"/>
      <c r="U9416"/>
      <c r="V9416" s="2"/>
    </row>
    <row r="9417" spans="2:22" x14ac:dyDescent="0.2">
      <c r="B9417" s="2"/>
      <c r="C9417" s="2"/>
      <c r="D9417" s="2"/>
      <c r="E9417" s="2"/>
      <c r="F9417" s="2"/>
      <c r="G9417" s="3"/>
      <c r="H9417" s="3"/>
      <c r="I9417" s="2"/>
      <c r="J9417"/>
      <c r="K9417"/>
      <c r="L9417"/>
      <c r="M9417"/>
      <c r="N9417"/>
      <c r="O9417"/>
      <c r="P9417"/>
      <c r="Q9417"/>
      <c r="R9417"/>
      <c r="S9417"/>
      <c r="T9417"/>
      <c r="U9417"/>
      <c r="V9417" s="2"/>
    </row>
    <row r="9418" spans="2:22" x14ac:dyDescent="0.2">
      <c r="B9418" s="2"/>
      <c r="C9418" s="2"/>
      <c r="D9418" s="2"/>
      <c r="E9418" s="2"/>
      <c r="F9418" s="2"/>
      <c r="G9418" s="3"/>
      <c r="H9418" s="3"/>
      <c r="I9418" s="2"/>
      <c r="J9418"/>
      <c r="K9418"/>
      <c r="L9418"/>
      <c r="M9418"/>
      <c r="N9418"/>
      <c r="O9418"/>
      <c r="P9418"/>
      <c r="Q9418"/>
      <c r="R9418"/>
      <c r="S9418"/>
      <c r="T9418"/>
      <c r="U9418"/>
      <c r="V9418" s="2"/>
    </row>
    <row r="9419" spans="2:22" x14ac:dyDescent="0.2">
      <c r="B9419" s="2"/>
      <c r="C9419" s="2"/>
      <c r="D9419" s="2"/>
      <c r="E9419" s="2"/>
      <c r="F9419" s="2"/>
      <c r="G9419" s="3"/>
      <c r="H9419" s="3"/>
      <c r="I9419" s="2"/>
      <c r="J9419"/>
      <c r="K9419"/>
      <c r="L9419"/>
      <c r="M9419"/>
      <c r="N9419"/>
      <c r="O9419"/>
      <c r="P9419"/>
      <c r="Q9419"/>
      <c r="R9419"/>
      <c r="S9419"/>
      <c r="T9419"/>
      <c r="U9419"/>
      <c r="V9419" s="2"/>
    </row>
    <row r="9420" spans="2:22" x14ac:dyDescent="0.2">
      <c r="B9420" s="2"/>
      <c r="C9420" s="2"/>
      <c r="D9420" s="2"/>
      <c r="E9420" s="2"/>
      <c r="F9420" s="2"/>
      <c r="G9420" s="3"/>
      <c r="H9420" s="3"/>
      <c r="I9420" s="2"/>
      <c r="J9420"/>
      <c r="K9420"/>
      <c r="L9420"/>
      <c r="M9420"/>
      <c r="N9420"/>
      <c r="O9420"/>
      <c r="P9420"/>
      <c r="Q9420"/>
      <c r="R9420"/>
      <c r="S9420"/>
      <c r="T9420"/>
      <c r="U9420"/>
      <c r="V9420" s="2"/>
    </row>
    <row r="9421" spans="2:22" x14ac:dyDescent="0.2">
      <c r="B9421" s="2"/>
      <c r="C9421" s="2"/>
      <c r="D9421" s="2"/>
      <c r="E9421" s="2"/>
      <c r="F9421" s="2"/>
      <c r="G9421" s="3"/>
      <c r="H9421" s="3"/>
      <c r="I9421" s="2"/>
      <c r="J9421"/>
      <c r="K9421"/>
      <c r="L9421"/>
      <c r="M9421"/>
      <c r="N9421"/>
      <c r="O9421"/>
      <c r="P9421"/>
      <c r="Q9421"/>
      <c r="R9421"/>
      <c r="S9421"/>
      <c r="T9421"/>
      <c r="U9421"/>
      <c r="V9421" s="2"/>
    </row>
    <row r="9422" spans="2:22" x14ac:dyDescent="0.2">
      <c r="B9422" s="2"/>
      <c r="C9422" s="2"/>
      <c r="D9422" s="2"/>
      <c r="E9422" s="2"/>
      <c r="F9422" s="2"/>
      <c r="G9422" s="3"/>
      <c r="H9422" s="3"/>
      <c r="I9422" s="2"/>
      <c r="J9422"/>
      <c r="K9422"/>
      <c r="L9422"/>
      <c r="M9422"/>
      <c r="N9422"/>
      <c r="O9422"/>
      <c r="P9422"/>
      <c r="Q9422"/>
      <c r="R9422"/>
      <c r="S9422"/>
      <c r="T9422"/>
      <c r="U9422"/>
      <c r="V9422" s="2"/>
    </row>
    <row r="9423" spans="2:22" x14ac:dyDescent="0.2">
      <c r="B9423" s="2"/>
      <c r="C9423" s="2"/>
      <c r="D9423" s="2"/>
      <c r="E9423" s="2"/>
      <c r="F9423" s="2"/>
      <c r="G9423" s="3"/>
      <c r="H9423" s="3"/>
      <c r="I9423" s="2"/>
      <c r="J9423"/>
      <c r="K9423"/>
      <c r="L9423"/>
      <c r="M9423"/>
      <c r="N9423"/>
      <c r="O9423"/>
      <c r="P9423"/>
      <c r="Q9423"/>
      <c r="R9423"/>
      <c r="S9423"/>
      <c r="T9423"/>
      <c r="U9423"/>
      <c r="V9423" s="2"/>
    </row>
    <row r="9424" spans="2:22" x14ac:dyDescent="0.2">
      <c r="B9424" s="2"/>
      <c r="C9424" s="2"/>
      <c r="D9424" s="2"/>
      <c r="E9424" s="2"/>
      <c r="F9424" s="2"/>
      <c r="G9424" s="3"/>
      <c r="H9424" s="3"/>
      <c r="I9424" s="2"/>
      <c r="J9424"/>
      <c r="K9424"/>
      <c r="L9424"/>
      <c r="M9424"/>
      <c r="N9424"/>
      <c r="O9424"/>
      <c r="P9424"/>
      <c r="Q9424"/>
      <c r="R9424"/>
      <c r="S9424"/>
      <c r="T9424"/>
      <c r="U9424"/>
      <c r="V9424" s="2"/>
    </row>
    <row r="9425" spans="2:22" x14ac:dyDescent="0.2">
      <c r="B9425" s="2"/>
      <c r="C9425" s="2"/>
      <c r="D9425" s="2"/>
      <c r="E9425" s="2"/>
      <c r="F9425" s="2"/>
      <c r="G9425" s="3"/>
      <c r="H9425" s="3"/>
      <c r="I9425" s="2"/>
      <c r="J9425"/>
      <c r="K9425"/>
      <c r="L9425"/>
      <c r="M9425"/>
      <c r="N9425"/>
      <c r="O9425"/>
      <c r="P9425"/>
      <c r="Q9425"/>
      <c r="R9425"/>
      <c r="S9425"/>
      <c r="T9425"/>
      <c r="U9425"/>
      <c r="V9425" s="2"/>
    </row>
    <row r="9426" spans="2:22" x14ac:dyDescent="0.2">
      <c r="B9426" s="2"/>
      <c r="C9426" s="2"/>
      <c r="D9426" s="2"/>
      <c r="E9426" s="2"/>
      <c r="F9426" s="2"/>
      <c r="G9426" s="3"/>
      <c r="H9426" s="3"/>
      <c r="I9426" s="2"/>
      <c r="J9426"/>
      <c r="K9426"/>
      <c r="L9426"/>
      <c r="M9426"/>
      <c r="N9426"/>
      <c r="O9426"/>
      <c r="P9426"/>
      <c r="Q9426"/>
      <c r="R9426"/>
      <c r="S9426"/>
      <c r="T9426"/>
      <c r="U9426"/>
      <c r="V9426" s="2"/>
    </row>
    <row r="9427" spans="2:22" x14ac:dyDescent="0.2">
      <c r="B9427" s="2"/>
      <c r="C9427" s="2"/>
      <c r="D9427" s="2"/>
      <c r="E9427" s="2"/>
      <c r="F9427" s="2"/>
      <c r="G9427" s="3"/>
      <c r="H9427" s="3"/>
      <c r="I9427" s="2"/>
      <c r="J9427"/>
      <c r="K9427"/>
      <c r="L9427"/>
      <c r="M9427"/>
      <c r="N9427"/>
      <c r="O9427"/>
      <c r="P9427"/>
      <c r="Q9427"/>
      <c r="R9427"/>
      <c r="S9427"/>
      <c r="T9427"/>
      <c r="U9427"/>
      <c r="V9427" s="2"/>
    </row>
    <row r="9428" spans="2:22" x14ac:dyDescent="0.2">
      <c r="B9428" s="2"/>
      <c r="C9428" s="2"/>
      <c r="D9428" s="2"/>
      <c r="E9428" s="2"/>
      <c r="F9428" s="2"/>
      <c r="G9428" s="3"/>
      <c r="H9428" s="3"/>
      <c r="I9428" s="2"/>
      <c r="J9428"/>
      <c r="K9428"/>
      <c r="L9428"/>
      <c r="M9428"/>
      <c r="N9428"/>
      <c r="O9428"/>
      <c r="P9428"/>
      <c r="Q9428"/>
      <c r="R9428"/>
      <c r="S9428"/>
      <c r="T9428"/>
      <c r="U9428"/>
      <c r="V9428" s="2"/>
    </row>
    <row r="9429" spans="2:22" x14ac:dyDescent="0.2">
      <c r="B9429" s="2"/>
      <c r="C9429" s="2"/>
      <c r="D9429" s="2"/>
      <c r="E9429" s="2"/>
      <c r="F9429" s="2"/>
      <c r="G9429" s="3"/>
      <c r="H9429" s="3"/>
      <c r="I9429" s="2"/>
      <c r="J9429"/>
      <c r="K9429"/>
      <c r="L9429"/>
      <c r="M9429"/>
      <c r="N9429"/>
      <c r="O9429"/>
      <c r="P9429"/>
      <c r="Q9429"/>
      <c r="R9429"/>
      <c r="S9429"/>
      <c r="T9429"/>
      <c r="U9429"/>
      <c r="V9429" s="2"/>
    </row>
    <row r="9430" spans="2:22" x14ac:dyDescent="0.2">
      <c r="B9430" s="2"/>
      <c r="C9430" s="2"/>
      <c r="D9430" s="2"/>
      <c r="E9430" s="2"/>
      <c r="F9430" s="2"/>
      <c r="G9430" s="3"/>
      <c r="H9430" s="3"/>
      <c r="I9430" s="2"/>
      <c r="J9430"/>
      <c r="K9430"/>
      <c r="L9430"/>
      <c r="M9430"/>
      <c r="N9430"/>
      <c r="O9430"/>
      <c r="P9430"/>
      <c r="Q9430"/>
      <c r="R9430"/>
      <c r="S9430"/>
      <c r="T9430"/>
      <c r="U9430"/>
      <c r="V9430" s="2"/>
    </row>
    <row r="9431" spans="2:22" x14ac:dyDescent="0.2">
      <c r="B9431" s="2"/>
      <c r="C9431" s="2"/>
      <c r="D9431" s="2"/>
      <c r="E9431" s="2"/>
      <c r="F9431" s="2"/>
      <c r="G9431" s="3"/>
      <c r="H9431" s="3"/>
      <c r="I9431" s="2"/>
      <c r="J9431"/>
      <c r="K9431"/>
      <c r="L9431"/>
      <c r="M9431"/>
      <c r="N9431"/>
      <c r="O9431"/>
      <c r="P9431"/>
      <c r="Q9431"/>
      <c r="R9431"/>
      <c r="S9431"/>
      <c r="T9431"/>
      <c r="U9431"/>
      <c r="V9431" s="2"/>
    </row>
    <row r="9432" spans="2:22" x14ac:dyDescent="0.2">
      <c r="B9432" s="2"/>
      <c r="C9432" s="2"/>
      <c r="D9432" s="2"/>
      <c r="E9432" s="2"/>
      <c r="F9432" s="2"/>
      <c r="G9432" s="3"/>
      <c r="H9432" s="3"/>
      <c r="I9432" s="2"/>
      <c r="J9432"/>
      <c r="K9432"/>
      <c r="L9432"/>
      <c r="M9432"/>
      <c r="N9432"/>
      <c r="O9432"/>
      <c r="P9432"/>
      <c r="Q9432"/>
      <c r="R9432"/>
      <c r="S9432"/>
      <c r="T9432"/>
      <c r="U9432"/>
      <c r="V9432" s="2"/>
    </row>
    <row r="9433" spans="2:22" x14ac:dyDescent="0.2">
      <c r="B9433" s="2"/>
      <c r="C9433" s="2"/>
      <c r="D9433" s="2"/>
      <c r="E9433" s="2"/>
      <c r="F9433" s="2"/>
      <c r="G9433" s="3"/>
      <c r="H9433" s="3"/>
      <c r="I9433" s="2"/>
      <c r="J9433"/>
      <c r="K9433"/>
      <c r="L9433"/>
      <c r="M9433"/>
      <c r="N9433"/>
      <c r="O9433"/>
      <c r="P9433"/>
      <c r="Q9433"/>
      <c r="R9433"/>
      <c r="S9433"/>
      <c r="T9433"/>
      <c r="U9433"/>
      <c r="V9433" s="2"/>
    </row>
    <row r="9434" spans="2:22" x14ac:dyDescent="0.2">
      <c r="B9434" s="2"/>
      <c r="C9434" s="2"/>
      <c r="D9434" s="2"/>
      <c r="E9434" s="2"/>
      <c r="F9434" s="2"/>
      <c r="G9434" s="3"/>
      <c r="H9434" s="3"/>
      <c r="I9434" s="2"/>
      <c r="J9434"/>
      <c r="K9434"/>
      <c r="L9434"/>
      <c r="M9434"/>
      <c r="N9434"/>
      <c r="O9434"/>
      <c r="P9434"/>
      <c r="Q9434"/>
      <c r="R9434"/>
      <c r="S9434"/>
      <c r="T9434"/>
      <c r="U9434"/>
      <c r="V9434" s="2"/>
    </row>
    <row r="9435" spans="2:22" x14ac:dyDescent="0.2">
      <c r="B9435" s="2"/>
      <c r="C9435" s="2"/>
      <c r="D9435" s="2"/>
      <c r="E9435" s="2"/>
      <c r="F9435" s="2"/>
      <c r="G9435" s="3"/>
      <c r="H9435" s="3"/>
      <c r="I9435" s="2"/>
      <c r="J9435"/>
      <c r="K9435"/>
      <c r="L9435"/>
      <c r="M9435"/>
      <c r="N9435"/>
      <c r="O9435"/>
      <c r="P9435"/>
      <c r="Q9435"/>
      <c r="R9435"/>
      <c r="S9435"/>
      <c r="T9435"/>
      <c r="U9435"/>
      <c r="V9435" s="2"/>
    </row>
    <row r="9436" spans="2:22" x14ac:dyDescent="0.2">
      <c r="B9436" s="2"/>
      <c r="C9436" s="2"/>
      <c r="D9436" s="2"/>
      <c r="E9436" s="2"/>
      <c r="F9436" s="2"/>
      <c r="G9436" s="3"/>
      <c r="H9436" s="3"/>
      <c r="I9436" s="2"/>
      <c r="J9436"/>
      <c r="K9436"/>
      <c r="L9436"/>
      <c r="M9436"/>
      <c r="N9436"/>
      <c r="O9436"/>
      <c r="P9436"/>
      <c r="Q9436"/>
      <c r="R9436"/>
      <c r="S9436"/>
      <c r="T9436"/>
      <c r="U9436"/>
      <c r="V9436" s="2"/>
    </row>
    <row r="9437" spans="2:22" x14ac:dyDescent="0.2">
      <c r="B9437" s="2"/>
      <c r="C9437" s="2"/>
      <c r="D9437" s="2"/>
      <c r="E9437" s="2"/>
      <c r="F9437" s="2"/>
      <c r="G9437" s="3"/>
      <c r="H9437" s="3"/>
      <c r="I9437" s="2"/>
      <c r="J9437"/>
      <c r="K9437"/>
      <c r="L9437"/>
      <c r="M9437"/>
      <c r="N9437"/>
      <c r="O9437"/>
      <c r="P9437"/>
      <c r="Q9437"/>
      <c r="R9437"/>
      <c r="S9437"/>
      <c r="T9437"/>
      <c r="U9437"/>
      <c r="V9437" s="2"/>
    </row>
    <row r="9438" spans="2:22" x14ac:dyDescent="0.2">
      <c r="B9438" s="2"/>
      <c r="C9438" s="2"/>
      <c r="D9438" s="2"/>
      <c r="E9438" s="2"/>
      <c r="F9438" s="2"/>
      <c r="G9438" s="3"/>
      <c r="H9438" s="3"/>
      <c r="I9438" s="2"/>
      <c r="J9438"/>
      <c r="K9438"/>
      <c r="L9438"/>
      <c r="M9438"/>
      <c r="N9438"/>
      <c r="O9438"/>
      <c r="P9438"/>
      <c r="Q9438"/>
      <c r="R9438"/>
      <c r="S9438"/>
      <c r="T9438"/>
      <c r="U9438"/>
      <c r="V9438" s="2"/>
    </row>
    <row r="9439" spans="2:22" x14ac:dyDescent="0.2">
      <c r="B9439" s="2"/>
      <c r="C9439" s="2"/>
      <c r="D9439" s="2"/>
      <c r="E9439" s="2"/>
      <c r="F9439" s="2"/>
      <c r="G9439" s="3"/>
      <c r="H9439" s="3"/>
      <c r="I9439" s="2"/>
      <c r="J9439"/>
      <c r="K9439"/>
      <c r="L9439"/>
      <c r="M9439"/>
      <c r="N9439"/>
      <c r="O9439"/>
      <c r="P9439"/>
      <c r="Q9439"/>
      <c r="R9439"/>
      <c r="S9439"/>
      <c r="T9439"/>
      <c r="U9439"/>
      <c r="V9439" s="2"/>
    </row>
    <row r="9440" spans="2:22" x14ac:dyDescent="0.2">
      <c r="B9440" s="2"/>
      <c r="C9440" s="2"/>
      <c r="D9440" s="2"/>
      <c r="E9440" s="2"/>
      <c r="F9440" s="2"/>
      <c r="G9440" s="3"/>
      <c r="H9440" s="3"/>
      <c r="I9440" s="2"/>
      <c r="J9440"/>
      <c r="K9440"/>
      <c r="L9440"/>
      <c r="M9440"/>
      <c r="N9440"/>
      <c r="O9440"/>
      <c r="P9440"/>
      <c r="Q9440"/>
      <c r="R9440"/>
      <c r="S9440"/>
      <c r="T9440"/>
      <c r="U9440"/>
      <c r="V9440" s="2"/>
    </row>
    <row r="9441" spans="2:22" x14ac:dyDescent="0.2">
      <c r="B9441" s="2"/>
      <c r="C9441" s="2"/>
      <c r="D9441" s="2"/>
      <c r="E9441" s="2"/>
      <c r="F9441" s="2"/>
      <c r="G9441" s="3"/>
      <c r="H9441" s="3"/>
      <c r="I9441" s="2"/>
      <c r="J9441"/>
      <c r="K9441"/>
      <c r="L9441"/>
      <c r="M9441"/>
      <c r="N9441"/>
      <c r="O9441"/>
      <c r="P9441"/>
      <c r="Q9441"/>
      <c r="R9441"/>
      <c r="S9441"/>
      <c r="T9441"/>
      <c r="U9441"/>
      <c r="V9441" s="2"/>
    </row>
    <row r="9442" spans="2:22" x14ac:dyDescent="0.2">
      <c r="B9442" s="2"/>
      <c r="C9442" s="2"/>
      <c r="D9442" s="2"/>
      <c r="E9442" s="2"/>
      <c r="F9442" s="2"/>
      <c r="G9442" s="3"/>
      <c r="H9442" s="3"/>
      <c r="I9442" s="2"/>
      <c r="J9442"/>
      <c r="K9442"/>
      <c r="L9442"/>
      <c r="M9442"/>
      <c r="N9442"/>
      <c r="O9442"/>
      <c r="P9442"/>
      <c r="Q9442"/>
      <c r="R9442"/>
      <c r="S9442"/>
      <c r="T9442"/>
      <c r="U9442"/>
      <c r="V9442" s="2"/>
    </row>
    <row r="9443" spans="2:22" x14ac:dyDescent="0.2">
      <c r="B9443" s="2"/>
      <c r="C9443" s="2"/>
      <c r="D9443" s="2"/>
      <c r="E9443" s="2"/>
      <c r="F9443" s="2"/>
      <c r="G9443" s="3"/>
      <c r="H9443" s="3"/>
      <c r="I9443" s="2"/>
      <c r="J9443"/>
      <c r="K9443"/>
      <c r="L9443"/>
      <c r="M9443"/>
      <c r="N9443"/>
      <c r="O9443"/>
      <c r="P9443"/>
      <c r="Q9443"/>
      <c r="R9443"/>
      <c r="S9443"/>
      <c r="T9443"/>
      <c r="U9443"/>
      <c r="V9443" s="2"/>
    </row>
    <row r="9444" spans="2:22" x14ac:dyDescent="0.2">
      <c r="B9444" s="2"/>
      <c r="C9444" s="2"/>
      <c r="D9444" s="2"/>
      <c r="E9444" s="2"/>
      <c r="F9444" s="2"/>
      <c r="G9444" s="3"/>
      <c r="H9444" s="3"/>
      <c r="I9444" s="2"/>
      <c r="J9444"/>
      <c r="K9444"/>
      <c r="L9444"/>
      <c r="M9444"/>
      <c r="N9444"/>
      <c r="O9444"/>
      <c r="P9444"/>
      <c r="Q9444"/>
      <c r="R9444"/>
      <c r="S9444"/>
      <c r="T9444"/>
      <c r="U9444"/>
      <c r="V9444" s="2"/>
    </row>
    <row r="9445" spans="2:22" x14ac:dyDescent="0.2">
      <c r="B9445" s="2"/>
      <c r="C9445" s="2"/>
      <c r="D9445" s="2"/>
      <c r="E9445" s="2"/>
      <c r="F9445" s="2"/>
      <c r="G9445" s="3"/>
      <c r="H9445" s="3"/>
      <c r="I9445" s="2"/>
      <c r="J9445"/>
      <c r="K9445"/>
      <c r="L9445"/>
      <c r="M9445"/>
      <c r="N9445"/>
      <c r="O9445"/>
      <c r="P9445"/>
      <c r="Q9445"/>
      <c r="R9445"/>
      <c r="S9445"/>
      <c r="T9445"/>
      <c r="U9445"/>
      <c r="V9445" s="2"/>
    </row>
    <row r="9446" spans="2:22" x14ac:dyDescent="0.2">
      <c r="B9446" s="2"/>
      <c r="C9446" s="2"/>
      <c r="D9446" s="2"/>
      <c r="E9446" s="2"/>
      <c r="F9446" s="2"/>
      <c r="G9446" s="3"/>
      <c r="H9446" s="3"/>
      <c r="I9446" s="2"/>
      <c r="J9446"/>
      <c r="K9446"/>
      <c r="L9446"/>
      <c r="M9446"/>
      <c r="N9446"/>
      <c r="O9446"/>
      <c r="P9446"/>
      <c r="Q9446"/>
      <c r="R9446"/>
      <c r="S9446"/>
      <c r="T9446"/>
      <c r="U9446"/>
      <c r="V9446" s="2"/>
    </row>
    <row r="9447" spans="2:22" x14ac:dyDescent="0.2">
      <c r="B9447" s="2"/>
      <c r="C9447" s="2"/>
      <c r="D9447" s="2"/>
      <c r="E9447" s="2"/>
      <c r="F9447" s="2"/>
      <c r="G9447" s="3"/>
      <c r="H9447" s="3"/>
      <c r="I9447" s="2"/>
      <c r="J9447"/>
      <c r="K9447"/>
      <c r="L9447"/>
      <c r="M9447"/>
      <c r="N9447"/>
      <c r="O9447"/>
      <c r="P9447"/>
      <c r="Q9447"/>
      <c r="R9447"/>
      <c r="S9447"/>
      <c r="T9447"/>
      <c r="U9447"/>
      <c r="V9447" s="2"/>
    </row>
    <row r="9448" spans="2:22" x14ac:dyDescent="0.2">
      <c r="B9448" s="2"/>
      <c r="C9448" s="2"/>
      <c r="D9448" s="2"/>
      <c r="E9448" s="2"/>
      <c r="F9448" s="2"/>
      <c r="G9448" s="3"/>
      <c r="H9448" s="3"/>
      <c r="I9448" s="2"/>
      <c r="J9448"/>
      <c r="K9448"/>
      <c r="L9448"/>
      <c r="M9448"/>
      <c r="N9448"/>
      <c r="O9448"/>
      <c r="P9448"/>
      <c r="Q9448"/>
      <c r="R9448"/>
      <c r="S9448"/>
      <c r="T9448"/>
      <c r="U9448"/>
      <c r="V9448" s="2"/>
    </row>
    <row r="9449" spans="2:22" x14ac:dyDescent="0.2">
      <c r="B9449" s="2"/>
      <c r="C9449" s="2"/>
      <c r="D9449" s="2"/>
      <c r="E9449" s="2"/>
      <c r="F9449" s="2"/>
      <c r="G9449" s="3"/>
      <c r="H9449" s="3"/>
      <c r="I9449" s="2"/>
      <c r="J9449"/>
      <c r="K9449"/>
      <c r="L9449"/>
      <c r="M9449"/>
      <c r="N9449"/>
      <c r="O9449"/>
      <c r="P9449"/>
      <c r="Q9449"/>
      <c r="R9449"/>
      <c r="S9449"/>
      <c r="T9449"/>
      <c r="U9449"/>
      <c r="V9449" s="2"/>
    </row>
    <row r="9450" spans="2:22" x14ac:dyDescent="0.2">
      <c r="B9450" s="2"/>
      <c r="C9450" s="2"/>
      <c r="D9450" s="2"/>
      <c r="E9450" s="2"/>
      <c r="F9450" s="2"/>
      <c r="G9450" s="3"/>
      <c r="H9450" s="3"/>
      <c r="I9450" s="2"/>
      <c r="J9450"/>
      <c r="K9450"/>
      <c r="L9450"/>
      <c r="M9450"/>
      <c r="N9450"/>
      <c r="O9450"/>
      <c r="P9450"/>
      <c r="Q9450"/>
      <c r="R9450"/>
      <c r="S9450"/>
      <c r="T9450"/>
      <c r="U9450"/>
      <c r="V9450" s="2"/>
    </row>
    <row r="9451" spans="2:22" x14ac:dyDescent="0.2">
      <c r="B9451" s="2"/>
      <c r="C9451" s="2"/>
      <c r="D9451" s="2"/>
      <c r="E9451" s="2"/>
      <c r="F9451" s="2"/>
      <c r="G9451" s="3"/>
      <c r="H9451" s="3"/>
      <c r="I9451" s="2"/>
      <c r="J9451"/>
      <c r="K9451"/>
      <c r="L9451"/>
      <c r="M9451"/>
      <c r="N9451"/>
      <c r="O9451"/>
      <c r="P9451"/>
      <c r="Q9451"/>
      <c r="R9451"/>
      <c r="S9451"/>
      <c r="T9451"/>
      <c r="U9451"/>
      <c r="V9451" s="2"/>
    </row>
    <row r="9452" spans="2:22" x14ac:dyDescent="0.2">
      <c r="B9452" s="2"/>
      <c r="C9452" s="2"/>
      <c r="D9452" s="2"/>
      <c r="E9452" s="2"/>
      <c r="F9452" s="2"/>
      <c r="G9452" s="3"/>
      <c r="H9452" s="3"/>
      <c r="I9452" s="2"/>
      <c r="J9452"/>
      <c r="K9452"/>
      <c r="L9452"/>
      <c r="M9452"/>
      <c r="N9452"/>
      <c r="O9452"/>
      <c r="P9452"/>
      <c r="Q9452"/>
      <c r="R9452"/>
      <c r="S9452"/>
      <c r="T9452"/>
      <c r="U9452"/>
      <c r="V9452" s="2"/>
    </row>
    <row r="9453" spans="2:22" x14ac:dyDescent="0.2">
      <c r="B9453" s="2"/>
      <c r="C9453" s="2"/>
      <c r="D9453" s="2"/>
      <c r="E9453" s="2"/>
      <c r="F9453" s="2"/>
      <c r="G9453" s="3"/>
      <c r="H9453" s="3"/>
      <c r="I9453" s="2"/>
      <c r="J9453"/>
      <c r="K9453"/>
      <c r="L9453"/>
      <c r="M9453"/>
      <c r="N9453"/>
      <c r="O9453"/>
      <c r="P9453"/>
      <c r="Q9453"/>
      <c r="R9453"/>
      <c r="S9453"/>
      <c r="T9453"/>
      <c r="U9453"/>
      <c r="V9453" s="2"/>
    </row>
    <row r="9454" spans="2:22" x14ac:dyDescent="0.2">
      <c r="B9454" s="2"/>
      <c r="C9454" s="2"/>
      <c r="D9454" s="2"/>
      <c r="E9454" s="2"/>
      <c r="F9454" s="2"/>
      <c r="G9454" s="3"/>
      <c r="H9454" s="3"/>
      <c r="I9454" s="2"/>
      <c r="J9454"/>
      <c r="K9454"/>
      <c r="L9454"/>
      <c r="M9454"/>
      <c r="N9454"/>
      <c r="O9454"/>
      <c r="P9454"/>
      <c r="Q9454"/>
      <c r="R9454"/>
      <c r="S9454"/>
      <c r="T9454"/>
      <c r="U9454"/>
      <c r="V9454" s="2"/>
    </row>
    <row r="9455" spans="2:22" x14ac:dyDescent="0.2">
      <c r="B9455" s="2"/>
      <c r="C9455" s="2"/>
      <c r="D9455" s="2"/>
      <c r="E9455" s="2"/>
      <c r="F9455" s="2"/>
      <c r="G9455" s="3"/>
      <c r="H9455" s="3"/>
      <c r="I9455" s="2"/>
      <c r="J9455"/>
      <c r="K9455"/>
      <c r="L9455"/>
      <c r="M9455"/>
      <c r="N9455"/>
      <c r="O9455"/>
      <c r="P9455"/>
      <c r="Q9455"/>
      <c r="R9455"/>
      <c r="S9455"/>
      <c r="T9455"/>
      <c r="U9455"/>
      <c r="V9455" s="2"/>
    </row>
    <row r="9456" spans="2:22" x14ac:dyDescent="0.2">
      <c r="B9456" s="2"/>
      <c r="C9456" s="2"/>
      <c r="D9456" s="2"/>
      <c r="E9456" s="2"/>
      <c r="F9456" s="2"/>
      <c r="G9456" s="3"/>
      <c r="H9456" s="3"/>
      <c r="I9456" s="2"/>
      <c r="J9456"/>
      <c r="K9456"/>
      <c r="L9456"/>
      <c r="M9456"/>
      <c r="N9456"/>
      <c r="O9456"/>
      <c r="P9456"/>
      <c r="Q9456"/>
      <c r="R9456"/>
      <c r="S9456"/>
      <c r="T9456"/>
      <c r="U9456"/>
      <c r="V9456" s="2"/>
    </row>
    <row r="9457" spans="2:22" x14ac:dyDescent="0.2">
      <c r="B9457" s="2"/>
      <c r="C9457" s="2"/>
      <c r="D9457" s="2"/>
      <c r="E9457" s="2"/>
      <c r="F9457" s="2"/>
      <c r="G9457" s="3"/>
      <c r="H9457" s="3"/>
      <c r="I9457" s="2"/>
      <c r="J9457"/>
      <c r="K9457"/>
      <c r="L9457"/>
      <c r="M9457"/>
      <c r="N9457"/>
      <c r="O9457"/>
      <c r="P9457"/>
      <c r="Q9457"/>
      <c r="R9457"/>
      <c r="S9457"/>
      <c r="T9457"/>
      <c r="U9457"/>
      <c r="V9457" s="2"/>
    </row>
    <row r="9458" spans="2:22" x14ac:dyDescent="0.2">
      <c r="B9458" s="2"/>
      <c r="C9458" s="2"/>
      <c r="D9458" s="2"/>
      <c r="E9458" s="2"/>
      <c r="F9458" s="2"/>
      <c r="G9458" s="3"/>
      <c r="H9458" s="3"/>
      <c r="I9458" s="2"/>
      <c r="J9458"/>
      <c r="K9458"/>
      <c r="L9458"/>
      <c r="M9458"/>
      <c r="N9458"/>
      <c r="O9458"/>
      <c r="P9458"/>
      <c r="Q9458"/>
      <c r="R9458"/>
      <c r="S9458"/>
      <c r="T9458"/>
      <c r="U9458"/>
      <c r="V9458" s="2"/>
    </row>
    <row r="9459" spans="2:22" x14ac:dyDescent="0.2">
      <c r="B9459" s="2"/>
      <c r="C9459" s="2"/>
      <c r="D9459" s="2"/>
      <c r="E9459" s="2"/>
      <c r="F9459" s="2"/>
      <c r="G9459" s="3"/>
      <c r="H9459" s="3"/>
      <c r="I9459" s="2"/>
      <c r="J9459"/>
      <c r="K9459"/>
      <c r="L9459"/>
      <c r="M9459"/>
      <c r="N9459"/>
      <c r="O9459"/>
      <c r="P9459"/>
      <c r="Q9459"/>
      <c r="R9459"/>
      <c r="S9459"/>
      <c r="T9459"/>
      <c r="U9459"/>
      <c r="V9459" s="2"/>
    </row>
    <row r="9460" spans="2:22" x14ac:dyDescent="0.2">
      <c r="B9460" s="2"/>
      <c r="C9460" s="2"/>
      <c r="D9460" s="2"/>
      <c r="E9460" s="2"/>
      <c r="F9460" s="2"/>
      <c r="G9460" s="3"/>
      <c r="H9460" s="3"/>
      <c r="I9460" s="2"/>
      <c r="J9460"/>
      <c r="K9460"/>
      <c r="L9460"/>
      <c r="M9460"/>
      <c r="N9460"/>
      <c r="O9460"/>
      <c r="P9460"/>
      <c r="Q9460"/>
      <c r="R9460"/>
      <c r="S9460"/>
      <c r="T9460"/>
      <c r="U9460"/>
      <c r="V9460" s="2"/>
    </row>
    <row r="9461" spans="2:22" x14ac:dyDescent="0.2">
      <c r="B9461" s="2"/>
      <c r="C9461" s="2"/>
      <c r="D9461" s="2"/>
      <c r="E9461" s="2"/>
      <c r="F9461" s="2"/>
      <c r="G9461" s="3"/>
      <c r="H9461" s="3"/>
      <c r="I9461" s="2"/>
      <c r="J9461"/>
      <c r="K9461"/>
      <c r="L9461"/>
      <c r="M9461"/>
      <c r="N9461"/>
      <c r="O9461"/>
      <c r="P9461"/>
      <c r="Q9461"/>
      <c r="R9461"/>
      <c r="S9461"/>
      <c r="T9461"/>
      <c r="U9461"/>
      <c r="V9461" s="2"/>
    </row>
    <row r="9462" spans="2:22" x14ac:dyDescent="0.2">
      <c r="B9462" s="2"/>
      <c r="C9462" s="2"/>
      <c r="D9462" s="2"/>
      <c r="E9462" s="2"/>
      <c r="F9462" s="2"/>
      <c r="G9462" s="3"/>
      <c r="H9462" s="3"/>
      <c r="I9462" s="2"/>
      <c r="J9462"/>
      <c r="K9462"/>
      <c r="L9462"/>
      <c r="M9462"/>
      <c r="N9462"/>
      <c r="O9462"/>
      <c r="P9462"/>
      <c r="Q9462"/>
      <c r="R9462"/>
      <c r="S9462"/>
      <c r="T9462"/>
      <c r="U9462"/>
      <c r="V9462" s="2"/>
    </row>
    <row r="9463" spans="2:22" x14ac:dyDescent="0.2">
      <c r="B9463" s="2"/>
      <c r="C9463" s="2"/>
      <c r="D9463" s="2"/>
      <c r="E9463" s="2"/>
      <c r="F9463" s="2"/>
      <c r="G9463" s="3"/>
      <c r="H9463" s="3"/>
      <c r="I9463" s="2"/>
      <c r="J9463"/>
      <c r="K9463"/>
      <c r="L9463"/>
      <c r="M9463"/>
      <c r="N9463"/>
      <c r="O9463"/>
      <c r="P9463"/>
      <c r="Q9463"/>
      <c r="R9463"/>
      <c r="S9463"/>
      <c r="T9463"/>
      <c r="U9463"/>
      <c r="V9463" s="2"/>
    </row>
    <row r="9464" spans="2:22" x14ac:dyDescent="0.2">
      <c r="B9464" s="2"/>
      <c r="C9464" s="2"/>
      <c r="D9464" s="2"/>
      <c r="E9464" s="2"/>
      <c r="F9464" s="2"/>
      <c r="G9464" s="3"/>
      <c r="H9464" s="3"/>
      <c r="I9464" s="2"/>
      <c r="J9464"/>
      <c r="K9464"/>
      <c r="L9464"/>
      <c r="M9464"/>
      <c r="N9464"/>
      <c r="O9464"/>
      <c r="P9464"/>
      <c r="Q9464"/>
      <c r="R9464"/>
      <c r="S9464"/>
      <c r="T9464"/>
      <c r="U9464"/>
      <c r="V9464" s="2"/>
    </row>
    <row r="9465" spans="2:22" x14ac:dyDescent="0.2">
      <c r="B9465" s="2"/>
      <c r="C9465" s="2"/>
      <c r="D9465" s="2"/>
      <c r="E9465" s="2"/>
      <c r="F9465" s="2"/>
      <c r="G9465" s="3"/>
      <c r="H9465" s="3"/>
      <c r="I9465" s="2"/>
      <c r="J9465"/>
      <c r="K9465"/>
      <c r="L9465"/>
      <c r="M9465"/>
      <c r="N9465"/>
      <c r="O9465"/>
      <c r="P9465"/>
      <c r="Q9465"/>
      <c r="R9465"/>
      <c r="S9465"/>
      <c r="T9465"/>
      <c r="U9465"/>
      <c r="V9465" s="2"/>
    </row>
    <row r="9466" spans="2:22" x14ac:dyDescent="0.2">
      <c r="B9466" s="2"/>
      <c r="C9466" s="2"/>
      <c r="D9466" s="2"/>
      <c r="E9466" s="2"/>
      <c r="F9466" s="2"/>
      <c r="G9466" s="3"/>
      <c r="H9466" s="3"/>
      <c r="I9466" s="2"/>
      <c r="J9466"/>
      <c r="K9466"/>
      <c r="L9466"/>
      <c r="M9466"/>
      <c r="N9466"/>
      <c r="O9466"/>
      <c r="P9466"/>
      <c r="Q9466"/>
      <c r="R9466"/>
      <c r="S9466"/>
      <c r="T9466"/>
      <c r="U9466"/>
      <c r="V9466" s="2"/>
    </row>
    <row r="9467" spans="2:22" x14ac:dyDescent="0.2">
      <c r="B9467" s="2"/>
      <c r="C9467" s="2"/>
      <c r="D9467" s="2"/>
      <c r="E9467" s="2"/>
      <c r="F9467" s="2"/>
      <c r="G9467" s="3"/>
      <c r="H9467" s="3"/>
      <c r="I9467" s="2"/>
      <c r="J9467"/>
      <c r="K9467"/>
      <c r="L9467"/>
      <c r="M9467"/>
      <c r="N9467"/>
      <c r="O9467"/>
      <c r="P9467"/>
      <c r="Q9467"/>
      <c r="R9467"/>
      <c r="S9467"/>
      <c r="T9467"/>
      <c r="U9467"/>
      <c r="V9467" s="2"/>
    </row>
    <row r="9468" spans="2:22" x14ac:dyDescent="0.2">
      <c r="B9468" s="2"/>
      <c r="C9468" s="2"/>
      <c r="D9468" s="2"/>
      <c r="E9468" s="2"/>
      <c r="F9468" s="2"/>
      <c r="G9468" s="3"/>
      <c r="H9468" s="3"/>
      <c r="I9468" s="2"/>
      <c r="J9468"/>
      <c r="K9468"/>
      <c r="L9468"/>
      <c r="M9468"/>
      <c r="N9468"/>
      <c r="O9468"/>
      <c r="P9468"/>
      <c r="Q9468"/>
      <c r="R9468"/>
      <c r="S9468"/>
      <c r="T9468"/>
      <c r="U9468"/>
      <c r="V9468" s="2"/>
    </row>
    <row r="9469" spans="2:22" x14ac:dyDescent="0.2">
      <c r="B9469" s="2"/>
      <c r="C9469" s="2"/>
      <c r="D9469" s="2"/>
      <c r="E9469" s="2"/>
      <c r="F9469" s="2"/>
      <c r="G9469" s="3"/>
      <c r="H9469" s="3"/>
      <c r="I9469" s="2"/>
      <c r="J9469"/>
      <c r="K9469"/>
      <c r="L9469"/>
      <c r="M9469"/>
      <c r="N9469"/>
      <c r="O9469"/>
      <c r="P9469"/>
      <c r="Q9469"/>
      <c r="R9469"/>
      <c r="S9469"/>
      <c r="T9469"/>
      <c r="U9469"/>
      <c r="V9469" s="2"/>
    </row>
    <row r="9470" spans="2:22" x14ac:dyDescent="0.2">
      <c r="B9470" s="2"/>
      <c r="C9470" s="2"/>
      <c r="D9470" s="2"/>
      <c r="E9470" s="2"/>
      <c r="F9470" s="2"/>
      <c r="G9470" s="3"/>
      <c r="H9470" s="3"/>
      <c r="I9470" s="2"/>
      <c r="J9470"/>
      <c r="K9470"/>
      <c r="L9470"/>
      <c r="M9470"/>
      <c r="N9470"/>
      <c r="O9470"/>
      <c r="P9470"/>
      <c r="Q9470"/>
      <c r="R9470"/>
      <c r="S9470"/>
      <c r="T9470"/>
      <c r="U9470"/>
      <c r="V9470" s="2"/>
    </row>
    <row r="9471" spans="2:22" x14ac:dyDescent="0.2">
      <c r="B9471" s="2"/>
      <c r="C9471" s="2"/>
      <c r="D9471" s="2"/>
      <c r="E9471" s="2"/>
      <c r="F9471" s="2"/>
      <c r="G9471" s="3"/>
      <c r="H9471" s="3"/>
      <c r="I9471" s="2"/>
      <c r="J9471"/>
      <c r="K9471"/>
      <c r="L9471"/>
      <c r="M9471"/>
      <c r="N9471"/>
      <c r="O9471"/>
      <c r="P9471"/>
      <c r="Q9471"/>
      <c r="R9471"/>
      <c r="S9471"/>
      <c r="T9471"/>
      <c r="U9471"/>
      <c r="V9471" s="2"/>
    </row>
    <row r="9472" spans="2:22" x14ac:dyDescent="0.2">
      <c r="B9472" s="2"/>
      <c r="C9472" s="2"/>
      <c r="D9472" s="2"/>
      <c r="E9472" s="2"/>
      <c r="F9472" s="2"/>
      <c r="G9472" s="3"/>
      <c r="H9472" s="3"/>
      <c r="I9472" s="2"/>
      <c r="J9472"/>
      <c r="K9472"/>
      <c r="L9472"/>
      <c r="M9472"/>
      <c r="N9472"/>
      <c r="O9472"/>
      <c r="P9472"/>
      <c r="Q9472"/>
      <c r="R9472"/>
      <c r="S9472"/>
      <c r="T9472"/>
      <c r="U9472"/>
      <c r="V9472" s="2"/>
    </row>
    <row r="9473" spans="2:22" x14ac:dyDescent="0.2">
      <c r="B9473" s="2"/>
      <c r="C9473" s="2"/>
      <c r="D9473" s="2"/>
      <c r="E9473" s="2"/>
      <c r="F9473" s="2"/>
      <c r="G9473" s="3"/>
      <c r="H9473" s="3"/>
      <c r="I9473" s="2"/>
      <c r="J9473"/>
      <c r="K9473"/>
      <c r="L9473"/>
      <c r="M9473"/>
      <c r="N9473"/>
      <c r="O9473"/>
      <c r="P9473"/>
      <c r="Q9473"/>
      <c r="R9473"/>
      <c r="S9473"/>
      <c r="T9473"/>
      <c r="U9473"/>
      <c r="V9473" s="2"/>
    </row>
    <row r="9474" spans="2:22" x14ac:dyDescent="0.2">
      <c r="B9474" s="2"/>
      <c r="C9474" s="2"/>
      <c r="D9474" s="2"/>
      <c r="E9474" s="2"/>
      <c r="F9474" s="2"/>
      <c r="G9474" s="3"/>
      <c r="H9474" s="3"/>
      <c r="I9474" s="2"/>
      <c r="J9474"/>
      <c r="K9474"/>
      <c r="L9474"/>
      <c r="M9474"/>
      <c r="N9474"/>
      <c r="O9474"/>
      <c r="P9474"/>
      <c r="Q9474"/>
      <c r="R9474"/>
      <c r="S9474"/>
      <c r="T9474"/>
      <c r="U9474"/>
      <c r="V9474" s="2"/>
    </row>
    <row r="9475" spans="2:22" x14ac:dyDescent="0.2">
      <c r="B9475" s="2"/>
      <c r="C9475" s="2"/>
      <c r="D9475" s="2"/>
      <c r="E9475" s="2"/>
      <c r="F9475" s="2"/>
      <c r="G9475" s="3"/>
      <c r="H9475" s="3"/>
      <c r="I9475" s="2"/>
      <c r="J9475"/>
      <c r="K9475"/>
      <c r="L9475"/>
      <c r="M9475"/>
      <c r="N9475"/>
      <c r="O9475"/>
      <c r="P9475"/>
      <c r="Q9475"/>
      <c r="R9475"/>
      <c r="S9475"/>
      <c r="T9475"/>
      <c r="U9475"/>
      <c r="V9475" s="2"/>
    </row>
    <row r="9476" spans="2:22" x14ac:dyDescent="0.2">
      <c r="B9476" s="2"/>
      <c r="C9476" s="2"/>
      <c r="D9476" s="2"/>
      <c r="E9476" s="2"/>
      <c r="F9476" s="2"/>
      <c r="G9476" s="3"/>
      <c r="H9476" s="3"/>
      <c r="I9476" s="2"/>
      <c r="J9476"/>
      <c r="K9476"/>
      <c r="L9476"/>
      <c r="M9476"/>
      <c r="N9476"/>
      <c r="O9476"/>
      <c r="P9476"/>
      <c r="Q9476"/>
      <c r="R9476"/>
      <c r="S9476"/>
      <c r="T9476"/>
      <c r="U9476"/>
      <c r="V9476" s="2"/>
    </row>
    <row r="9477" spans="2:22" x14ac:dyDescent="0.2">
      <c r="B9477" s="2"/>
      <c r="C9477" s="2"/>
      <c r="D9477" s="2"/>
      <c r="E9477" s="2"/>
      <c r="F9477" s="2"/>
      <c r="G9477" s="3"/>
      <c r="H9477" s="3"/>
      <c r="I9477" s="2"/>
      <c r="J9477"/>
      <c r="K9477"/>
      <c r="L9477"/>
      <c r="M9477"/>
      <c r="N9477"/>
      <c r="O9477"/>
      <c r="P9477"/>
      <c r="Q9477"/>
      <c r="R9477"/>
      <c r="S9477"/>
      <c r="T9477"/>
      <c r="U9477"/>
      <c r="V9477" s="2"/>
    </row>
    <row r="9478" spans="2:22" x14ac:dyDescent="0.2">
      <c r="B9478" s="2"/>
      <c r="C9478" s="2"/>
      <c r="D9478" s="2"/>
      <c r="E9478" s="2"/>
      <c r="F9478" s="2"/>
      <c r="G9478" s="3"/>
      <c r="H9478" s="3"/>
      <c r="I9478" s="2"/>
      <c r="J9478"/>
      <c r="K9478"/>
      <c r="L9478"/>
      <c r="M9478"/>
      <c r="N9478"/>
      <c r="O9478"/>
      <c r="P9478"/>
      <c r="Q9478"/>
      <c r="R9478"/>
      <c r="S9478"/>
      <c r="T9478"/>
      <c r="U9478"/>
      <c r="V9478" s="2"/>
    </row>
    <row r="9479" spans="2:22" x14ac:dyDescent="0.2">
      <c r="B9479" s="2"/>
      <c r="C9479" s="2"/>
      <c r="D9479" s="2"/>
      <c r="E9479" s="2"/>
      <c r="F9479" s="2"/>
      <c r="G9479" s="3"/>
      <c r="H9479" s="3"/>
      <c r="I9479" s="2"/>
      <c r="J9479"/>
      <c r="K9479"/>
      <c r="L9479"/>
      <c r="M9479"/>
      <c r="N9479"/>
      <c r="O9479"/>
      <c r="P9479"/>
      <c r="Q9479"/>
      <c r="R9479"/>
      <c r="S9479"/>
      <c r="T9479"/>
      <c r="U9479"/>
      <c r="V9479" s="2"/>
    </row>
    <row r="9480" spans="2:22" x14ac:dyDescent="0.2">
      <c r="B9480" s="2"/>
      <c r="C9480" s="2"/>
      <c r="D9480" s="2"/>
      <c r="E9480" s="2"/>
      <c r="F9480" s="2"/>
      <c r="G9480" s="3"/>
      <c r="H9480" s="3"/>
      <c r="I9480" s="2"/>
      <c r="J9480"/>
      <c r="K9480"/>
      <c r="L9480"/>
      <c r="M9480"/>
      <c r="N9480"/>
      <c r="O9480"/>
      <c r="P9480"/>
      <c r="Q9480"/>
      <c r="R9480"/>
      <c r="S9480"/>
      <c r="T9480"/>
      <c r="U9480"/>
      <c r="V9480" s="2"/>
    </row>
    <row r="9481" spans="2:22" x14ac:dyDescent="0.2">
      <c r="B9481" s="2"/>
      <c r="C9481" s="2"/>
      <c r="D9481" s="2"/>
      <c r="E9481" s="2"/>
      <c r="F9481" s="2"/>
      <c r="G9481" s="3"/>
      <c r="H9481" s="3"/>
      <c r="I9481" s="2"/>
      <c r="J9481"/>
      <c r="K9481"/>
      <c r="L9481"/>
      <c r="M9481"/>
      <c r="N9481"/>
      <c r="O9481"/>
      <c r="P9481"/>
      <c r="Q9481"/>
      <c r="R9481"/>
      <c r="S9481"/>
      <c r="T9481"/>
      <c r="U9481"/>
      <c r="V9481" s="2"/>
    </row>
    <row r="9482" spans="2:22" x14ac:dyDescent="0.2">
      <c r="B9482" s="2"/>
      <c r="C9482" s="2"/>
      <c r="D9482" s="2"/>
      <c r="E9482" s="2"/>
      <c r="F9482" s="2"/>
      <c r="G9482" s="3"/>
      <c r="H9482" s="3"/>
      <c r="I9482" s="2"/>
      <c r="J9482"/>
      <c r="K9482"/>
      <c r="L9482"/>
      <c r="M9482"/>
      <c r="N9482"/>
      <c r="O9482"/>
      <c r="P9482"/>
      <c r="Q9482"/>
      <c r="R9482"/>
      <c r="S9482"/>
      <c r="T9482"/>
      <c r="U9482"/>
      <c r="V9482" s="2"/>
    </row>
    <row r="9483" spans="2:22" x14ac:dyDescent="0.2">
      <c r="B9483" s="2"/>
      <c r="C9483" s="2"/>
      <c r="D9483" s="2"/>
      <c r="E9483" s="2"/>
      <c r="F9483" s="2"/>
      <c r="G9483" s="3"/>
      <c r="H9483" s="3"/>
      <c r="I9483" s="2"/>
      <c r="J9483"/>
      <c r="K9483"/>
      <c r="L9483"/>
      <c r="M9483"/>
      <c r="N9483"/>
      <c r="O9483"/>
      <c r="P9483"/>
      <c r="Q9483"/>
      <c r="R9483"/>
      <c r="S9483"/>
      <c r="T9483"/>
      <c r="U9483"/>
      <c r="V9483" s="2"/>
    </row>
    <row r="9484" spans="2:22" x14ac:dyDescent="0.2">
      <c r="B9484" s="2"/>
      <c r="C9484" s="2"/>
      <c r="D9484" s="2"/>
      <c r="E9484" s="2"/>
      <c r="F9484" s="2"/>
      <c r="G9484" s="3"/>
      <c r="H9484" s="3"/>
      <c r="I9484" s="2"/>
      <c r="J9484"/>
      <c r="K9484"/>
      <c r="L9484"/>
      <c r="M9484"/>
      <c r="N9484"/>
      <c r="O9484"/>
      <c r="P9484"/>
      <c r="Q9484"/>
      <c r="R9484"/>
      <c r="S9484"/>
      <c r="T9484"/>
      <c r="U9484"/>
      <c r="V9484" s="2"/>
    </row>
    <row r="9485" spans="2:22" x14ac:dyDescent="0.2">
      <c r="B9485" s="2"/>
      <c r="C9485" s="2"/>
      <c r="D9485" s="2"/>
      <c r="E9485" s="2"/>
      <c r="F9485" s="2"/>
      <c r="G9485" s="3"/>
      <c r="H9485" s="3"/>
      <c r="I9485" s="2"/>
      <c r="J9485"/>
      <c r="K9485"/>
      <c r="L9485"/>
      <c r="M9485"/>
      <c r="N9485"/>
      <c r="O9485"/>
      <c r="P9485"/>
      <c r="Q9485"/>
      <c r="R9485"/>
      <c r="S9485"/>
      <c r="T9485"/>
      <c r="U9485"/>
      <c r="V9485" s="2"/>
    </row>
    <row r="9486" spans="2:22" x14ac:dyDescent="0.2">
      <c r="B9486" s="2"/>
      <c r="C9486" s="2"/>
      <c r="D9486" s="2"/>
      <c r="E9486" s="2"/>
      <c r="F9486" s="2"/>
      <c r="G9486" s="3"/>
      <c r="H9486" s="3"/>
      <c r="I9486" s="2"/>
      <c r="J9486"/>
      <c r="K9486"/>
      <c r="L9486"/>
      <c r="M9486"/>
      <c r="N9486"/>
      <c r="O9486"/>
      <c r="P9486"/>
      <c r="Q9486"/>
      <c r="R9486"/>
      <c r="S9486"/>
      <c r="T9486"/>
      <c r="U9486"/>
      <c r="V9486" s="2"/>
    </row>
    <row r="9487" spans="2:22" x14ac:dyDescent="0.2">
      <c r="B9487" s="2"/>
      <c r="C9487" s="2"/>
      <c r="D9487" s="2"/>
      <c r="E9487" s="2"/>
      <c r="F9487" s="2"/>
      <c r="G9487" s="3"/>
      <c r="H9487" s="3"/>
      <c r="I9487" s="2"/>
      <c r="J9487"/>
      <c r="K9487"/>
      <c r="L9487"/>
      <c r="M9487"/>
      <c r="N9487"/>
      <c r="O9487"/>
      <c r="P9487"/>
      <c r="Q9487"/>
      <c r="R9487"/>
      <c r="S9487"/>
      <c r="T9487"/>
      <c r="U9487"/>
      <c r="V9487" s="2"/>
    </row>
    <row r="9488" spans="2:22" x14ac:dyDescent="0.2">
      <c r="B9488" s="2"/>
      <c r="C9488" s="2"/>
      <c r="D9488" s="2"/>
      <c r="E9488" s="2"/>
      <c r="F9488" s="2"/>
      <c r="G9488" s="3"/>
      <c r="H9488" s="3"/>
      <c r="I9488" s="2"/>
      <c r="J9488"/>
      <c r="K9488"/>
      <c r="L9488"/>
      <c r="M9488"/>
      <c r="N9488"/>
      <c r="O9488"/>
      <c r="P9488"/>
      <c r="Q9488"/>
      <c r="R9488"/>
      <c r="S9488"/>
      <c r="T9488"/>
      <c r="U9488"/>
      <c r="V9488" s="2"/>
    </row>
    <row r="9489" spans="2:22" x14ac:dyDescent="0.2">
      <c r="B9489" s="2"/>
      <c r="C9489" s="2"/>
      <c r="D9489" s="2"/>
      <c r="E9489" s="2"/>
      <c r="F9489" s="2"/>
      <c r="G9489" s="3"/>
      <c r="H9489" s="3"/>
      <c r="I9489" s="2"/>
      <c r="J9489"/>
      <c r="K9489"/>
      <c r="L9489"/>
      <c r="M9489"/>
      <c r="N9489"/>
      <c r="O9489"/>
      <c r="P9489"/>
      <c r="Q9489"/>
      <c r="R9489"/>
      <c r="S9489"/>
      <c r="T9489"/>
      <c r="U9489"/>
      <c r="V9489" s="2"/>
    </row>
    <row r="9490" spans="2:22" x14ac:dyDescent="0.2">
      <c r="B9490" s="2"/>
      <c r="C9490" s="2"/>
      <c r="D9490" s="2"/>
      <c r="E9490" s="2"/>
      <c r="F9490" s="2"/>
      <c r="G9490" s="3"/>
      <c r="H9490" s="3"/>
      <c r="I9490" s="2"/>
      <c r="J9490"/>
      <c r="K9490"/>
      <c r="L9490"/>
      <c r="M9490"/>
      <c r="N9490"/>
      <c r="O9490"/>
      <c r="P9490"/>
      <c r="Q9490"/>
      <c r="R9490"/>
      <c r="S9490"/>
      <c r="T9490"/>
      <c r="U9490"/>
      <c r="V9490" s="2"/>
    </row>
    <row r="9491" spans="2:22" x14ac:dyDescent="0.2">
      <c r="B9491" s="2"/>
      <c r="C9491" s="2"/>
      <c r="D9491" s="2"/>
      <c r="E9491" s="2"/>
      <c r="F9491" s="2"/>
      <c r="G9491" s="3"/>
      <c r="H9491" s="3"/>
      <c r="I9491" s="2"/>
      <c r="J9491"/>
      <c r="K9491"/>
      <c r="L9491"/>
      <c r="M9491"/>
      <c r="N9491"/>
      <c r="O9491"/>
      <c r="P9491"/>
      <c r="Q9491"/>
      <c r="R9491"/>
      <c r="S9491"/>
      <c r="T9491"/>
      <c r="U9491"/>
      <c r="V9491" s="2"/>
    </row>
    <row r="9492" spans="2:22" x14ac:dyDescent="0.2">
      <c r="B9492" s="2"/>
      <c r="C9492" s="2"/>
      <c r="D9492" s="2"/>
      <c r="E9492" s="2"/>
      <c r="F9492" s="2"/>
      <c r="G9492" s="3"/>
      <c r="H9492" s="3"/>
      <c r="I9492" s="2"/>
      <c r="J9492"/>
      <c r="K9492"/>
      <c r="L9492"/>
      <c r="M9492"/>
      <c r="N9492"/>
      <c r="O9492"/>
      <c r="P9492"/>
      <c r="Q9492"/>
      <c r="R9492"/>
      <c r="S9492"/>
      <c r="T9492"/>
      <c r="U9492"/>
      <c r="V9492" s="2"/>
    </row>
    <row r="9493" spans="2:22" x14ac:dyDescent="0.2">
      <c r="B9493" s="2"/>
      <c r="C9493" s="2"/>
      <c r="D9493" s="2"/>
      <c r="E9493" s="2"/>
      <c r="F9493" s="2"/>
      <c r="G9493" s="3"/>
      <c r="H9493" s="3"/>
      <c r="I9493" s="2"/>
      <c r="J9493"/>
      <c r="K9493"/>
      <c r="L9493"/>
      <c r="M9493"/>
      <c r="N9493"/>
      <c r="O9493"/>
      <c r="P9493"/>
      <c r="Q9493"/>
      <c r="R9493"/>
      <c r="S9493"/>
      <c r="T9493"/>
      <c r="U9493"/>
      <c r="V9493" s="2"/>
    </row>
    <row r="9494" spans="2:22" x14ac:dyDescent="0.2">
      <c r="B9494" s="2"/>
      <c r="C9494" s="2"/>
      <c r="D9494" s="2"/>
      <c r="E9494" s="2"/>
      <c r="F9494" s="2"/>
      <c r="G9494" s="3"/>
      <c r="H9494" s="3"/>
      <c r="I9494" s="2"/>
      <c r="J9494"/>
      <c r="K9494"/>
      <c r="L9494"/>
      <c r="M9494"/>
      <c r="N9494"/>
      <c r="O9494"/>
      <c r="P9494"/>
      <c r="Q9494"/>
      <c r="R9494"/>
      <c r="S9494"/>
      <c r="T9494"/>
      <c r="U9494"/>
      <c r="V9494" s="2"/>
    </row>
    <row r="9495" spans="2:22" x14ac:dyDescent="0.2">
      <c r="B9495" s="2"/>
      <c r="C9495" s="2"/>
      <c r="D9495" s="2"/>
      <c r="E9495" s="2"/>
      <c r="F9495" s="2"/>
      <c r="G9495" s="3"/>
      <c r="H9495" s="3"/>
      <c r="I9495" s="2"/>
      <c r="J9495"/>
      <c r="K9495"/>
      <c r="L9495"/>
      <c r="M9495"/>
      <c r="N9495"/>
      <c r="O9495"/>
      <c r="P9495"/>
      <c r="Q9495"/>
      <c r="R9495"/>
      <c r="S9495"/>
      <c r="T9495"/>
      <c r="U9495"/>
      <c r="V9495" s="2"/>
    </row>
    <row r="9496" spans="2:22" x14ac:dyDescent="0.2">
      <c r="B9496" s="2"/>
      <c r="C9496" s="2"/>
      <c r="D9496" s="2"/>
      <c r="E9496" s="2"/>
      <c r="F9496" s="2"/>
      <c r="G9496" s="3"/>
      <c r="H9496" s="3"/>
      <c r="I9496" s="2"/>
      <c r="J9496"/>
      <c r="K9496"/>
      <c r="L9496"/>
      <c r="M9496"/>
      <c r="N9496"/>
      <c r="O9496"/>
      <c r="P9496"/>
      <c r="Q9496"/>
      <c r="R9496"/>
      <c r="S9496"/>
      <c r="T9496"/>
      <c r="U9496"/>
      <c r="V9496" s="2"/>
    </row>
    <row r="9497" spans="2:22" x14ac:dyDescent="0.2">
      <c r="B9497" s="2"/>
      <c r="C9497" s="2"/>
      <c r="D9497" s="2"/>
      <c r="E9497" s="2"/>
      <c r="F9497" s="2"/>
      <c r="G9497" s="3"/>
      <c r="H9497" s="3"/>
      <c r="I9497" s="2"/>
      <c r="J9497"/>
      <c r="K9497"/>
      <c r="L9497"/>
      <c r="M9497"/>
      <c r="N9497"/>
      <c r="O9497"/>
      <c r="P9497"/>
      <c r="Q9497"/>
      <c r="R9497"/>
      <c r="S9497"/>
      <c r="T9497"/>
      <c r="U9497"/>
      <c r="V9497" s="2"/>
    </row>
    <row r="9498" spans="2:22" x14ac:dyDescent="0.2">
      <c r="B9498" s="2"/>
      <c r="C9498" s="2"/>
      <c r="D9498" s="2"/>
      <c r="E9498" s="2"/>
      <c r="F9498" s="2"/>
      <c r="G9498" s="3"/>
      <c r="H9498" s="3"/>
      <c r="I9498" s="2"/>
      <c r="J9498"/>
      <c r="K9498"/>
      <c r="L9498"/>
      <c r="M9498"/>
      <c r="N9498"/>
      <c r="O9498"/>
      <c r="P9498"/>
      <c r="Q9498"/>
      <c r="R9498"/>
      <c r="S9498"/>
      <c r="T9498"/>
      <c r="U9498"/>
      <c r="V9498" s="2"/>
    </row>
    <row r="9499" spans="2:22" x14ac:dyDescent="0.2">
      <c r="B9499" s="2"/>
      <c r="C9499" s="2"/>
      <c r="D9499" s="2"/>
      <c r="E9499" s="2"/>
      <c r="F9499" s="2"/>
      <c r="G9499" s="3"/>
      <c r="H9499" s="3"/>
      <c r="I9499" s="2"/>
      <c r="J9499"/>
      <c r="K9499"/>
      <c r="L9499"/>
      <c r="M9499"/>
      <c r="N9499"/>
      <c r="O9499"/>
      <c r="P9499"/>
      <c r="Q9499"/>
      <c r="R9499"/>
      <c r="S9499"/>
      <c r="T9499"/>
      <c r="U9499"/>
      <c r="V9499" s="2"/>
    </row>
    <row r="9500" spans="2:22" x14ac:dyDescent="0.2">
      <c r="B9500" s="2"/>
      <c r="C9500" s="2"/>
      <c r="D9500" s="2"/>
      <c r="E9500" s="2"/>
      <c r="F9500" s="2"/>
      <c r="G9500" s="3"/>
      <c r="H9500" s="3"/>
      <c r="I9500" s="2"/>
      <c r="J9500"/>
      <c r="K9500"/>
      <c r="L9500"/>
      <c r="M9500"/>
      <c r="N9500"/>
      <c r="O9500"/>
      <c r="P9500"/>
      <c r="Q9500"/>
      <c r="R9500"/>
      <c r="S9500"/>
      <c r="T9500"/>
      <c r="U9500"/>
      <c r="V9500" s="2"/>
    </row>
    <row r="9501" spans="2:22" x14ac:dyDescent="0.2">
      <c r="B9501" s="2"/>
      <c r="C9501" s="2"/>
      <c r="D9501" s="2"/>
      <c r="E9501" s="2"/>
      <c r="F9501" s="2"/>
      <c r="G9501" s="3"/>
      <c r="H9501" s="3"/>
      <c r="I9501" s="2"/>
      <c r="J9501"/>
      <c r="K9501"/>
      <c r="L9501"/>
      <c r="M9501"/>
      <c r="N9501"/>
      <c r="O9501"/>
      <c r="P9501"/>
      <c r="Q9501"/>
      <c r="R9501"/>
      <c r="S9501"/>
      <c r="T9501"/>
      <c r="U9501"/>
      <c r="V9501" s="2"/>
    </row>
    <row r="9502" spans="2:22" x14ac:dyDescent="0.2">
      <c r="B9502" s="2"/>
      <c r="C9502" s="2"/>
      <c r="D9502" s="2"/>
      <c r="E9502" s="2"/>
      <c r="F9502" s="2"/>
      <c r="G9502" s="3"/>
      <c r="H9502" s="3"/>
      <c r="I9502" s="2"/>
      <c r="J9502"/>
      <c r="K9502"/>
      <c r="L9502"/>
      <c r="M9502"/>
      <c r="N9502"/>
      <c r="O9502"/>
      <c r="P9502"/>
      <c r="Q9502"/>
      <c r="R9502"/>
      <c r="S9502"/>
      <c r="T9502"/>
      <c r="U9502"/>
      <c r="V9502" s="2"/>
    </row>
    <row r="9503" spans="2:22" x14ac:dyDescent="0.2">
      <c r="B9503" s="2"/>
      <c r="C9503" s="2"/>
      <c r="D9503" s="2"/>
      <c r="E9503" s="2"/>
      <c r="F9503" s="2"/>
      <c r="G9503" s="3"/>
      <c r="H9503" s="3"/>
      <c r="I9503" s="2"/>
      <c r="J9503"/>
      <c r="K9503"/>
      <c r="L9503"/>
      <c r="M9503"/>
      <c r="N9503"/>
      <c r="O9503"/>
      <c r="P9503"/>
      <c r="Q9503"/>
      <c r="R9503"/>
      <c r="S9503"/>
      <c r="T9503"/>
      <c r="U9503"/>
      <c r="V9503" s="2"/>
    </row>
    <row r="9504" spans="2:22" x14ac:dyDescent="0.2">
      <c r="B9504" s="2"/>
      <c r="C9504" s="2"/>
      <c r="D9504" s="2"/>
      <c r="E9504" s="2"/>
      <c r="F9504" s="2"/>
      <c r="G9504" s="3"/>
      <c r="H9504" s="3"/>
      <c r="I9504" s="2"/>
      <c r="J9504"/>
      <c r="K9504"/>
      <c r="L9504"/>
      <c r="M9504"/>
      <c r="N9504"/>
      <c r="O9504"/>
      <c r="P9504"/>
      <c r="Q9504"/>
      <c r="R9504"/>
      <c r="S9504"/>
      <c r="T9504"/>
      <c r="U9504"/>
      <c r="V9504" s="2"/>
    </row>
    <row r="9505" spans="2:22" x14ac:dyDescent="0.2">
      <c r="B9505" s="2"/>
      <c r="C9505" s="2"/>
      <c r="D9505" s="2"/>
      <c r="E9505" s="2"/>
      <c r="F9505" s="2"/>
      <c r="G9505" s="3"/>
      <c r="H9505" s="3"/>
      <c r="I9505" s="2"/>
      <c r="J9505"/>
      <c r="K9505"/>
      <c r="L9505"/>
      <c r="M9505"/>
      <c r="N9505"/>
      <c r="O9505"/>
      <c r="P9505"/>
      <c r="Q9505"/>
      <c r="R9505"/>
      <c r="S9505"/>
      <c r="T9505"/>
      <c r="U9505"/>
      <c r="V9505" s="2"/>
    </row>
    <row r="9506" spans="2:22" x14ac:dyDescent="0.2">
      <c r="B9506" s="2"/>
      <c r="C9506" s="2"/>
      <c r="D9506" s="2"/>
      <c r="E9506" s="2"/>
      <c r="F9506" s="2"/>
      <c r="G9506" s="3"/>
      <c r="H9506" s="3"/>
      <c r="I9506" s="2"/>
      <c r="J9506"/>
      <c r="K9506"/>
      <c r="L9506"/>
      <c r="M9506"/>
      <c r="N9506"/>
      <c r="O9506"/>
      <c r="P9506"/>
      <c r="Q9506"/>
      <c r="R9506"/>
      <c r="S9506"/>
      <c r="T9506"/>
      <c r="U9506"/>
      <c r="V9506" s="2"/>
    </row>
    <row r="9507" spans="2:22" x14ac:dyDescent="0.2">
      <c r="B9507" s="2"/>
      <c r="C9507" s="2"/>
      <c r="D9507" s="2"/>
      <c r="E9507" s="2"/>
      <c r="F9507" s="2"/>
      <c r="G9507" s="3"/>
      <c r="H9507" s="3"/>
      <c r="I9507" s="2"/>
      <c r="J9507"/>
      <c r="K9507"/>
      <c r="L9507"/>
      <c r="M9507"/>
      <c r="N9507"/>
      <c r="O9507"/>
      <c r="P9507"/>
      <c r="Q9507"/>
      <c r="R9507"/>
      <c r="S9507"/>
      <c r="T9507"/>
      <c r="U9507"/>
      <c r="V9507" s="2"/>
    </row>
    <row r="9508" spans="2:22" x14ac:dyDescent="0.2">
      <c r="B9508" s="2"/>
      <c r="C9508" s="2"/>
      <c r="D9508" s="2"/>
      <c r="E9508" s="2"/>
      <c r="F9508" s="2"/>
      <c r="G9508" s="3"/>
      <c r="H9508" s="3"/>
      <c r="I9508" s="2"/>
      <c r="J9508"/>
      <c r="K9508"/>
      <c r="L9508"/>
      <c r="M9508"/>
      <c r="N9508"/>
      <c r="O9508"/>
      <c r="P9508"/>
      <c r="Q9508"/>
      <c r="R9508"/>
      <c r="S9508"/>
      <c r="T9508"/>
      <c r="U9508"/>
      <c r="V9508" s="2"/>
    </row>
    <row r="9509" spans="2:22" x14ac:dyDescent="0.2">
      <c r="B9509" s="2"/>
      <c r="C9509" s="2"/>
      <c r="D9509" s="2"/>
      <c r="E9509" s="2"/>
      <c r="F9509" s="2"/>
      <c r="G9509" s="3"/>
      <c r="H9509" s="3"/>
      <c r="I9509" s="2"/>
      <c r="J9509"/>
      <c r="K9509"/>
      <c r="L9509"/>
      <c r="M9509"/>
      <c r="N9509"/>
      <c r="O9509"/>
      <c r="P9509"/>
      <c r="Q9509"/>
      <c r="R9509"/>
      <c r="S9509"/>
      <c r="T9509"/>
      <c r="U9509"/>
      <c r="V9509" s="2"/>
    </row>
    <row r="9510" spans="2:22" x14ac:dyDescent="0.2">
      <c r="B9510" s="2"/>
      <c r="C9510" s="2"/>
      <c r="D9510" s="2"/>
      <c r="E9510" s="2"/>
      <c r="F9510" s="2"/>
      <c r="G9510" s="3"/>
      <c r="H9510" s="3"/>
      <c r="I9510" s="2"/>
      <c r="J9510"/>
      <c r="K9510"/>
      <c r="L9510"/>
      <c r="M9510"/>
      <c r="N9510"/>
      <c r="O9510"/>
      <c r="P9510"/>
      <c r="Q9510"/>
      <c r="R9510"/>
      <c r="S9510"/>
      <c r="T9510"/>
      <c r="U9510"/>
      <c r="V9510" s="2"/>
    </row>
    <row r="9511" spans="2:22" x14ac:dyDescent="0.2">
      <c r="B9511" s="2"/>
      <c r="C9511" s="2"/>
      <c r="D9511" s="2"/>
      <c r="E9511" s="2"/>
      <c r="F9511" s="2"/>
      <c r="G9511" s="3"/>
      <c r="H9511" s="3"/>
      <c r="I9511" s="2"/>
      <c r="J9511"/>
      <c r="K9511"/>
      <c r="L9511"/>
      <c r="M9511"/>
      <c r="N9511"/>
      <c r="O9511"/>
      <c r="P9511"/>
      <c r="Q9511"/>
      <c r="R9511"/>
      <c r="S9511"/>
      <c r="T9511"/>
      <c r="U9511"/>
      <c r="V9511" s="2"/>
    </row>
    <row r="9512" spans="2:22" x14ac:dyDescent="0.2">
      <c r="B9512" s="2"/>
      <c r="C9512" s="2"/>
      <c r="D9512" s="2"/>
      <c r="E9512" s="2"/>
      <c r="F9512" s="2"/>
      <c r="G9512" s="3"/>
      <c r="H9512" s="3"/>
      <c r="I9512" s="2"/>
      <c r="J9512"/>
      <c r="K9512"/>
      <c r="L9512"/>
      <c r="M9512"/>
      <c r="N9512"/>
      <c r="O9512"/>
      <c r="P9512"/>
      <c r="Q9512"/>
      <c r="R9512"/>
      <c r="S9512"/>
      <c r="T9512"/>
      <c r="U9512"/>
      <c r="V9512" s="2"/>
    </row>
    <row r="9513" spans="2:22" x14ac:dyDescent="0.2">
      <c r="B9513" s="2"/>
      <c r="C9513" s="2"/>
      <c r="D9513" s="2"/>
      <c r="E9513" s="2"/>
      <c r="F9513" s="2"/>
      <c r="G9513" s="3"/>
      <c r="H9513" s="3"/>
      <c r="I9513" s="2"/>
      <c r="J9513"/>
      <c r="K9513"/>
      <c r="L9513"/>
      <c r="M9513"/>
      <c r="N9513"/>
      <c r="O9513"/>
      <c r="P9513"/>
      <c r="Q9513"/>
      <c r="R9513"/>
      <c r="S9513"/>
      <c r="T9513"/>
      <c r="U9513"/>
      <c r="V9513" s="2"/>
    </row>
    <row r="9514" spans="2:22" x14ac:dyDescent="0.2">
      <c r="B9514" s="2"/>
      <c r="C9514" s="2"/>
      <c r="D9514" s="2"/>
      <c r="E9514" s="2"/>
      <c r="F9514" s="2"/>
      <c r="G9514" s="3"/>
      <c r="H9514" s="3"/>
      <c r="I9514" s="2"/>
      <c r="J9514"/>
      <c r="K9514"/>
      <c r="L9514"/>
      <c r="M9514"/>
      <c r="N9514"/>
      <c r="O9514"/>
      <c r="P9514"/>
      <c r="Q9514"/>
      <c r="R9514"/>
      <c r="S9514"/>
      <c r="T9514"/>
      <c r="U9514"/>
      <c r="V9514" s="2"/>
    </row>
    <row r="9515" spans="2:22" x14ac:dyDescent="0.2">
      <c r="B9515" s="2"/>
      <c r="C9515" s="2"/>
      <c r="D9515" s="2"/>
      <c r="E9515" s="2"/>
      <c r="F9515" s="2"/>
      <c r="G9515" s="3"/>
      <c r="H9515" s="3"/>
      <c r="I9515" s="2"/>
      <c r="J9515"/>
      <c r="K9515"/>
      <c r="L9515"/>
      <c r="M9515"/>
      <c r="N9515"/>
      <c r="O9515"/>
      <c r="P9515"/>
      <c r="Q9515"/>
      <c r="R9515"/>
      <c r="S9515"/>
      <c r="T9515"/>
      <c r="U9515"/>
      <c r="V9515" s="2"/>
    </row>
    <row r="9516" spans="2:22" x14ac:dyDescent="0.2">
      <c r="B9516" s="2"/>
      <c r="C9516" s="2"/>
      <c r="D9516" s="2"/>
      <c r="E9516" s="2"/>
      <c r="F9516" s="2"/>
      <c r="G9516" s="3"/>
      <c r="H9516" s="3"/>
      <c r="I9516" s="2"/>
      <c r="J9516"/>
      <c r="K9516"/>
      <c r="L9516"/>
      <c r="M9516"/>
      <c r="N9516"/>
      <c r="O9516"/>
      <c r="P9516"/>
      <c r="Q9516"/>
      <c r="R9516"/>
      <c r="S9516"/>
      <c r="T9516"/>
      <c r="U9516"/>
      <c r="V9516" s="2"/>
    </row>
    <row r="9517" spans="2:22" x14ac:dyDescent="0.2">
      <c r="B9517" s="2"/>
      <c r="C9517" s="2"/>
      <c r="D9517" s="2"/>
      <c r="E9517" s="2"/>
      <c r="F9517" s="2"/>
      <c r="G9517" s="3"/>
      <c r="H9517" s="3"/>
      <c r="I9517" s="2"/>
      <c r="J9517"/>
      <c r="K9517"/>
      <c r="L9517"/>
      <c r="M9517"/>
      <c r="N9517"/>
      <c r="O9517"/>
      <c r="P9517"/>
      <c r="Q9517"/>
      <c r="R9517"/>
      <c r="S9517"/>
      <c r="T9517"/>
      <c r="U9517"/>
      <c r="V9517" s="2"/>
    </row>
    <row r="9518" spans="2:22" x14ac:dyDescent="0.2">
      <c r="B9518" s="2"/>
      <c r="C9518" s="2"/>
      <c r="D9518" s="2"/>
      <c r="E9518" s="2"/>
      <c r="F9518" s="2"/>
      <c r="G9518" s="3"/>
      <c r="H9518" s="3"/>
      <c r="I9518" s="2"/>
      <c r="J9518"/>
      <c r="K9518"/>
      <c r="L9518"/>
      <c r="M9518"/>
      <c r="N9518"/>
      <c r="O9518"/>
      <c r="P9518"/>
      <c r="Q9518"/>
      <c r="R9518"/>
      <c r="S9518"/>
      <c r="T9518"/>
      <c r="U9518"/>
      <c r="V9518" s="2"/>
    </row>
    <row r="9519" spans="2:22" x14ac:dyDescent="0.2">
      <c r="B9519" s="2"/>
      <c r="C9519" s="2"/>
      <c r="D9519" s="2"/>
      <c r="E9519" s="2"/>
      <c r="F9519" s="2"/>
      <c r="G9519" s="3"/>
      <c r="H9519" s="3"/>
      <c r="I9519" s="2"/>
      <c r="J9519"/>
      <c r="K9519"/>
      <c r="L9519"/>
      <c r="M9519"/>
      <c r="N9519"/>
      <c r="O9519"/>
      <c r="P9519"/>
      <c r="Q9519"/>
      <c r="R9519"/>
      <c r="S9519"/>
      <c r="T9519"/>
      <c r="U9519"/>
      <c r="V9519" s="2"/>
    </row>
    <row r="9520" spans="2:22" x14ac:dyDescent="0.2">
      <c r="B9520" s="2"/>
      <c r="C9520" s="2"/>
      <c r="D9520" s="2"/>
      <c r="E9520" s="2"/>
      <c r="F9520" s="2"/>
      <c r="G9520" s="3"/>
      <c r="H9520" s="3"/>
      <c r="I9520" s="2"/>
      <c r="J9520"/>
      <c r="K9520"/>
      <c r="L9520"/>
      <c r="M9520"/>
      <c r="N9520"/>
      <c r="O9520"/>
      <c r="P9520"/>
      <c r="Q9520"/>
      <c r="R9520"/>
      <c r="S9520"/>
      <c r="T9520"/>
      <c r="U9520"/>
      <c r="V9520" s="2"/>
    </row>
    <row r="9521" spans="2:22" x14ac:dyDescent="0.2">
      <c r="B9521" s="2"/>
      <c r="C9521" s="2"/>
      <c r="D9521" s="2"/>
      <c r="E9521" s="2"/>
      <c r="F9521" s="2"/>
      <c r="G9521" s="3"/>
      <c r="H9521" s="3"/>
      <c r="I9521" s="2"/>
      <c r="J9521"/>
      <c r="K9521"/>
      <c r="L9521"/>
      <c r="M9521"/>
      <c r="N9521"/>
      <c r="O9521"/>
      <c r="P9521"/>
      <c r="Q9521"/>
      <c r="R9521"/>
      <c r="S9521"/>
      <c r="T9521"/>
      <c r="U9521"/>
      <c r="V9521" s="2"/>
    </row>
    <row r="9522" spans="2:22" x14ac:dyDescent="0.2">
      <c r="B9522" s="2"/>
      <c r="C9522" s="2"/>
      <c r="D9522" s="2"/>
      <c r="E9522" s="2"/>
      <c r="F9522" s="2"/>
      <c r="G9522" s="3"/>
      <c r="H9522" s="3"/>
      <c r="I9522" s="2"/>
      <c r="J9522"/>
      <c r="K9522"/>
      <c r="L9522"/>
      <c r="M9522"/>
      <c r="N9522"/>
      <c r="O9522"/>
      <c r="P9522"/>
      <c r="Q9522"/>
      <c r="R9522"/>
      <c r="S9522"/>
      <c r="T9522"/>
      <c r="U9522"/>
      <c r="V9522" s="2"/>
    </row>
    <row r="9523" spans="2:22" x14ac:dyDescent="0.2">
      <c r="B9523" s="2"/>
      <c r="C9523" s="2"/>
      <c r="D9523" s="2"/>
      <c r="E9523" s="2"/>
      <c r="F9523" s="2"/>
      <c r="G9523" s="3"/>
      <c r="H9523" s="3"/>
      <c r="I9523" s="2"/>
      <c r="J9523"/>
      <c r="K9523"/>
      <c r="L9523"/>
      <c r="M9523"/>
      <c r="N9523"/>
      <c r="O9523"/>
      <c r="P9523"/>
      <c r="Q9523"/>
      <c r="R9523"/>
      <c r="S9523"/>
      <c r="T9523"/>
      <c r="U9523"/>
      <c r="V9523" s="2"/>
    </row>
    <row r="9524" spans="2:22" x14ac:dyDescent="0.2">
      <c r="B9524" s="2"/>
      <c r="C9524" s="2"/>
      <c r="D9524" s="2"/>
      <c r="E9524" s="2"/>
      <c r="F9524" s="2"/>
      <c r="G9524" s="3"/>
      <c r="H9524" s="3"/>
      <c r="I9524" s="2"/>
      <c r="J9524"/>
      <c r="K9524"/>
      <c r="L9524"/>
      <c r="M9524"/>
      <c r="N9524"/>
      <c r="O9524"/>
      <c r="P9524"/>
      <c r="Q9524"/>
      <c r="R9524"/>
      <c r="S9524"/>
      <c r="T9524"/>
      <c r="U9524"/>
      <c r="V9524" s="2"/>
    </row>
    <row r="9525" spans="2:22" x14ac:dyDescent="0.2">
      <c r="B9525" s="2"/>
      <c r="C9525" s="2"/>
      <c r="D9525" s="2"/>
      <c r="E9525" s="2"/>
      <c r="F9525" s="2"/>
      <c r="G9525" s="3"/>
      <c r="H9525" s="3"/>
      <c r="I9525" s="2"/>
      <c r="J9525"/>
      <c r="K9525"/>
      <c r="L9525"/>
      <c r="M9525"/>
      <c r="N9525"/>
      <c r="O9525"/>
      <c r="P9525"/>
      <c r="Q9525"/>
      <c r="R9525"/>
      <c r="S9525"/>
      <c r="T9525"/>
      <c r="U9525"/>
      <c r="V9525" s="2"/>
    </row>
    <row r="9526" spans="2:22" x14ac:dyDescent="0.2">
      <c r="B9526" s="2"/>
      <c r="C9526" s="2"/>
      <c r="D9526" s="2"/>
      <c r="E9526" s="2"/>
      <c r="F9526" s="2"/>
      <c r="G9526" s="3"/>
      <c r="H9526" s="3"/>
      <c r="I9526" s="2"/>
      <c r="J9526"/>
      <c r="K9526"/>
      <c r="L9526"/>
      <c r="M9526"/>
      <c r="N9526"/>
      <c r="O9526"/>
      <c r="P9526"/>
      <c r="Q9526"/>
      <c r="R9526"/>
      <c r="S9526"/>
      <c r="T9526"/>
      <c r="U9526"/>
      <c r="V9526" s="2"/>
    </row>
    <row r="9527" spans="2:22" x14ac:dyDescent="0.2">
      <c r="B9527" s="2"/>
      <c r="C9527" s="2"/>
      <c r="D9527" s="2"/>
      <c r="E9527" s="2"/>
      <c r="F9527" s="2"/>
      <c r="G9527" s="3"/>
      <c r="H9527" s="3"/>
      <c r="I9527" s="2"/>
      <c r="J9527"/>
      <c r="K9527"/>
      <c r="L9527"/>
      <c r="M9527"/>
      <c r="N9527"/>
      <c r="O9527"/>
      <c r="P9527"/>
      <c r="Q9527"/>
      <c r="R9527"/>
      <c r="S9527"/>
      <c r="T9527"/>
      <c r="U9527"/>
      <c r="V9527" s="2"/>
    </row>
    <row r="9528" spans="2:22" x14ac:dyDescent="0.2">
      <c r="B9528" s="2"/>
      <c r="C9528" s="2"/>
      <c r="D9528" s="2"/>
      <c r="E9528" s="2"/>
      <c r="F9528" s="2"/>
      <c r="G9528" s="3"/>
      <c r="H9528" s="3"/>
      <c r="I9528" s="2"/>
      <c r="J9528"/>
      <c r="K9528"/>
      <c r="L9528"/>
      <c r="M9528"/>
      <c r="N9528"/>
      <c r="O9528"/>
      <c r="P9528"/>
      <c r="Q9528"/>
      <c r="R9528"/>
      <c r="S9528"/>
      <c r="T9528"/>
      <c r="U9528"/>
      <c r="V9528" s="2"/>
    </row>
    <row r="9529" spans="2:22" x14ac:dyDescent="0.2">
      <c r="B9529" s="2"/>
      <c r="C9529" s="2"/>
      <c r="D9529" s="2"/>
      <c r="E9529" s="2"/>
      <c r="F9529" s="2"/>
      <c r="G9529" s="3"/>
      <c r="H9529" s="3"/>
      <c r="I9529" s="2"/>
      <c r="J9529"/>
      <c r="K9529"/>
      <c r="L9529"/>
      <c r="M9529"/>
      <c r="N9529"/>
      <c r="O9529"/>
      <c r="P9529"/>
      <c r="Q9529"/>
      <c r="R9529"/>
      <c r="S9529"/>
      <c r="T9529"/>
      <c r="U9529"/>
      <c r="V9529" s="2"/>
    </row>
    <row r="9530" spans="2:22" x14ac:dyDescent="0.2">
      <c r="B9530" s="2"/>
      <c r="C9530" s="2"/>
      <c r="D9530" s="2"/>
      <c r="E9530" s="2"/>
      <c r="F9530" s="2"/>
      <c r="G9530" s="3"/>
      <c r="H9530" s="3"/>
      <c r="I9530" s="2"/>
      <c r="J9530"/>
      <c r="K9530"/>
      <c r="L9530"/>
      <c r="M9530"/>
      <c r="N9530"/>
      <c r="O9530"/>
      <c r="P9530"/>
      <c r="Q9530"/>
      <c r="R9530"/>
      <c r="S9530"/>
      <c r="T9530"/>
      <c r="U9530"/>
      <c r="V9530" s="2"/>
    </row>
    <row r="9531" spans="2:22" x14ac:dyDescent="0.2">
      <c r="B9531" s="2"/>
      <c r="C9531" s="2"/>
      <c r="D9531" s="2"/>
      <c r="E9531" s="2"/>
      <c r="F9531" s="2"/>
      <c r="G9531" s="3"/>
      <c r="H9531" s="3"/>
      <c r="I9531" s="2"/>
      <c r="J9531"/>
      <c r="K9531"/>
      <c r="L9531"/>
      <c r="M9531"/>
      <c r="N9531"/>
      <c r="O9531"/>
      <c r="P9531"/>
      <c r="Q9531"/>
      <c r="R9531"/>
      <c r="S9531"/>
      <c r="T9531"/>
      <c r="U9531"/>
      <c r="V9531" s="2"/>
    </row>
    <row r="9532" spans="2:22" x14ac:dyDescent="0.2">
      <c r="B9532" s="2"/>
      <c r="C9532" s="2"/>
      <c r="D9532" s="2"/>
      <c r="E9532" s="2"/>
      <c r="F9532" s="2"/>
      <c r="G9532" s="3"/>
      <c r="H9532" s="3"/>
      <c r="I9532" s="2"/>
      <c r="J9532"/>
      <c r="K9532"/>
      <c r="L9532"/>
      <c r="M9532"/>
      <c r="N9532"/>
      <c r="O9532"/>
      <c r="P9532"/>
      <c r="Q9532"/>
      <c r="R9532"/>
      <c r="S9532"/>
      <c r="T9532"/>
      <c r="U9532"/>
      <c r="V9532" s="2"/>
    </row>
    <row r="9533" spans="2:22" x14ac:dyDescent="0.2">
      <c r="B9533" s="2"/>
      <c r="C9533" s="2"/>
      <c r="D9533" s="2"/>
      <c r="E9533" s="2"/>
      <c r="F9533" s="2"/>
      <c r="G9533" s="3"/>
      <c r="H9533" s="3"/>
      <c r="I9533" s="2"/>
      <c r="J9533"/>
      <c r="K9533"/>
      <c r="L9533"/>
      <c r="M9533"/>
      <c r="N9533"/>
      <c r="O9533"/>
      <c r="P9533"/>
      <c r="Q9533"/>
      <c r="R9533"/>
      <c r="S9533"/>
      <c r="T9533"/>
      <c r="U9533"/>
      <c r="V9533" s="2"/>
    </row>
    <row r="9534" spans="2:22" x14ac:dyDescent="0.2">
      <c r="B9534" s="2"/>
      <c r="C9534" s="2"/>
      <c r="D9534" s="2"/>
      <c r="E9534" s="2"/>
      <c r="F9534" s="2"/>
      <c r="G9534" s="3"/>
      <c r="H9534" s="3"/>
      <c r="I9534" s="2"/>
      <c r="J9534"/>
      <c r="K9534"/>
      <c r="L9534"/>
      <c r="M9534"/>
      <c r="N9534"/>
      <c r="O9534"/>
      <c r="P9534"/>
      <c r="Q9534"/>
      <c r="R9534"/>
      <c r="S9534"/>
      <c r="T9534"/>
      <c r="U9534"/>
      <c r="V9534" s="2"/>
    </row>
    <row r="9535" spans="2:22" x14ac:dyDescent="0.2">
      <c r="B9535" s="2"/>
      <c r="C9535" s="2"/>
      <c r="D9535" s="2"/>
      <c r="E9535" s="2"/>
      <c r="F9535" s="2"/>
      <c r="G9535" s="3"/>
      <c r="H9535" s="3"/>
      <c r="I9535" s="2"/>
      <c r="J9535"/>
      <c r="K9535"/>
      <c r="L9535"/>
      <c r="M9535"/>
      <c r="N9535"/>
      <c r="O9535"/>
      <c r="P9535"/>
      <c r="Q9535"/>
      <c r="R9535"/>
      <c r="S9535"/>
      <c r="T9535"/>
      <c r="U9535"/>
      <c r="V9535" s="2"/>
    </row>
    <row r="9536" spans="2:22" x14ac:dyDescent="0.2">
      <c r="B9536" s="2"/>
      <c r="C9536" s="2"/>
      <c r="D9536" s="2"/>
      <c r="E9536" s="2"/>
      <c r="F9536" s="2"/>
      <c r="G9536" s="3"/>
      <c r="H9536" s="3"/>
      <c r="I9536" s="2"/>
      <c r="J9536"/>
      <c r="K9536"/>
      <c r="L9536"/>
      <c r="M9536"/>
      <c r="N9536"/>
      <c r="O9536"/>
      <c r="P9536"/>
      <c r="Q9536"/>
      <c r="R9536"/>
      <c r="S9536"/>
      <c r="T9536"/>
      <c r="U9536"/>
      <c r="V9536" s="2"/>
    </row>
    <row r="9537" spans="2:22" x14ac:dyDescent="0.2">
      <c r="B9537" s="2"/>
      <c r="C9537" s="2"/>
      <c r="D9537" s="2"/>
      <c r="E9537" s="2"/>
      <c r="F9537" s="2"/>
      <c r="G9537" s="3"/>
      <c r="H9537" s="3"/>
      <c r="I9537" s="2"/>
      <c r="J9537"/>
      <c r="K9537"/>
      <c r="L9537"/>
      <c r="M9537"/>
      <c r="N9537"/>
      <c r="O9537"/>
      <c r="P9537"/>
      <c r="Q9537"/>
      <c r="R9537"/>
      <c r="S9537"/>
      <c r="T9537"/>
      <c r="U9537"/>
      <c r="V9537" s="2"/>
    </row>
    <row r="9538" spans="2:22" x14ac:dyDescent="0.2">
      <c r="B9538" s="2"/>
      <c r="C9538" s="2"/>
      <c r="D9538" s="2"/>
      <c r="E9538" s="2"/>
      <c r="F9538" s="2"/>
      <c r="G9538" s="3"/>
      <c r="H9538" s="3"/>
      <c r="I9538" s="2"/>
      <c r="J9538"/>
      <c r="K9538"/>
      <c r="L9538"/>
      <c r="M9538"/>
      <c r="N9538"/>
      <c r="O9538"/>
      <c r="P9538"/>
      <c r="Q9538"/>
      <c r="R9538"/>
      <c r="S9538"/>
      <c r="T9538"/>
      <c r="U9538"/>
      <c r="V9538" s="2"/>
    </row>
    <row r="9539" spans="2:22" x14ac:dyDescent="0.2">
      <c r="B9539" s="2"/>
      <c r="C9539" s="2"/>
      <c r="D9539" s="2"/>
      <c r="E9539" s="2"/>
      <c r="F9539" s="2"/>
      <c r="G9539" s="3"/>
      <c r="H9539" s="3"/>
      <c r="I9539" s="2"/>
      <c r="J9539"/>
      <c r="K9539"/>
      <c r="L9539"/>
      <c r="M9539"/>
      <c r="N9539"/>
      <c r="O9539"/>
      <c r="P9539"/>
      <c r="Q9539"/>
      <c r="R9539"/>
      <c r="S9539"/>
      <c r="T9539"/>
      <c r="U9539"/>
      <c r="V9539" s="2"/>
    </row>
    <row r="9540" spans="2:22" x14ac:dyDescent="0.2">
      <c r="B9540" s="2"/>
      <c r="C9540" s="2"/>
      <c r="D9540" s="2"/>
      <c r="E9540" s="2"/>
      <c r="F9540" s="2"/>
      <c r="G9540" s="3"/>
      <c r="H9540" s="3"/>
      <c r="I9540" s="2"/>
      <c r="J9540"/>
      <c r="K9540"/>
      <c r="L9540"/>
      <c r="M9540"/>
      <c r="N9540"/>
      <c r="O9540"/>
      <c r="P9540"/>
      <c r="Q9540"/>
      <c r="R9540"/>
      <c r="S9540"/>
      <c r="T9540"/>
      <c r="U9540"/>
      <c r="V9540" s="2"/>
    </row>
    <row r="9541" spans="2:22" x14ac:dyDescent="0.2">
      <c r="B9541" s="2"/>
      <c r="C9541" s="2"/>
      <c r="D9541" s="2"/>
      <c r="E9541" s="2"/>
      <c r="F9541" s="2"/>
      <c r="G9541" s="3"/>
      <c r="H9541" s="3"/>
      <c r="I9541" s="2"/>
      <c r="J9541"/>
      <c r="K9541"/>
      <c r="L9541"/>
      <c r="M9541"/>
      <c r="N9541"/>
      <c r="O9541"/>
      <c r="P9541"/>
      <c r="Q9541"/>
      <c r="R9541"/>
      <c r="S9541"/>
      <c r="T9541"/>
      <c r="U9541"/>
      <c r="V9541" s="2"/>
    </row>
    <row r="9542" spans="2:22" x14ac:dyDescent="0.2">
      <c r="B9542" s="2"/>
      <c r="C9542" s="2"/>
      <c r="D9542" s="2"/>
      <c r="E9542" s="2"/>
      <c r="F9542" s="2"/>
      <c r="G9542" s="3"/>
      <c r="H9542" s="3"/>
      <c r="I9542" s="2"/>
      <c r="J9542"/>
      <c r="K9542"/>
      <c r="L9542"/>
      <c r="M9542"/>
      <c r="N9542"/>
      <c r="O9542"/>
      <c r="P9542"/>
      <c r="Q9542"/>
      <c r="R9542"/>
      <c r="S9542"/>
      <c r="T9542"/>
      <c r="U9542"/>
      <c r="V9542" s="2"/>
    </row>
    <row r="9543" spans="2:22" x14ac:dyDescent="0.2">
      <c r="B9543" s="2"/>
      <c r="C9543" s="2"/>
      <c r="D9543" s="2"/>
      <c r="E9543" s="2"/>
      <c r="F9543" s="2"/>
      <c r="G9543" s="3"/>
      <c r="H9543" s="3"/>
      <c r="I9543" s="2"/>
      <c r="J9543"/>
      <c r="K9543"/>
      <c r="L9543"/>
      <c r="M9543"/>
      <c r="N9543"/>
      <c r="O9543"/>
      <c r="P9543"/>
      <c r="Q9543"/>
      <c r="R9543"/>
      <c r="S9543"/>
      <c r="T9543"/>
      <c r="U9543"/>
      <c r="V9543" s="2"/>
    </row>
    <row r="9544" spans="2:22" x14ac:dyDescent="0.2">
      <c r="B9544" s="2"/>
      <c r="C9544" s="2"/>
      <c r="D9544" s="2"/>
      <c r="E9544" s="2"/>
      <c r="F9544" s="2"/>
      <c r="G9544" s="3"/>
      <c r="H9544" s="3"/>
      <c r="I9544" s="2"/>
      <c r="J9544"/>
      <c r="K9544"/>
      <c r="L9544"/>
      <c r="M9544"/>
      <c r="N9544"/>
      <c r="O9544"/>
      <c r="P9544"/>
      <c r="Q9544"/>
      <c r="R9544"/>
      <c r="S9544"/>
      <c r="T9544"/>
      <c r="U9544"/>
      <c r="V9544" s="2"/>
    </row>
    <row r="9545" spans="2:22" x14ac:dyDescent="0.2">
      <c r="B9545" s="2"/>
      <c r="C9545" s="2"/>
      <c r="D9545" s="2"/>
      <c r="E9545" s="2"/>
      <c r="F9545" s="2"/>
      <c r="G9545" s="3"/>
      <c r="H9545" s="3"/>
      <c r="I9545" s="2"/>
      <c r="J9545"/>
      <c r="K9545"/>
      <c r="L9545"/>
      <c r="M9545"/>
      <c r="N9545"/>
      <c r="O9545"/>
      <c r="P9545"/>
      <c r="Q9545"/>
      <c r="R9545"/>
      <c r="S9545"/>
      <c r="T9545"/>
      <c r="U9545"/>
      <c r="V9545" s="2"/>
    </row>
    <row r="9546" spans="2:22" x14ac:dyDescent="0.2">
      <c r="B9546" s="2"/>
      <c r="C9546" s="2"/>
      <c r="D9546" s="2"/>
      <c r="E9546" s="2"/>
      <c r="F9546" s="2"/>
      <c r="G9546" s="3"/>
      <c r="H9546" s="3"/>
      <c r="I9546" s="2"/>
      <c r="J9546"/>
      <c r="K9546"/>
      <c r="L9546"/>
      <c r="M9546"/>
      <c r="N9546"/>
      <c r="O9546"/>
      <c r="P9546"/>
      <c r="Q9546"/>
      <c r="R9546"/>
      <c r="S9546"/>
      <c r="T9546"/>
      <c r="U9546"/>
      <c r="V9546" s="2"/>
    </row>
    <row r="9547" spans="2:22" x14ac:dyDescent="0.2">
      <c r="B9547" s="2"/>
      <c r="C9547" s="2"/>
      <c r="D9547" s="2"/>
      <c r="E9547" s="2"/>
      <c r="F9547" s="2"/>
      <c r="G9547" s="3"/>
      <c r="H9547" s="3"/>
      <c r="I9547" s="2"/>
      <c r="J9547"/>
      <c r="K9547"/>
      <c r="L9547"/>
      <c r="M9547"/>
      <c r="N9547"/>
      <c r="O9547"/>
      <c r="P9547"/>
      <c r="Q9547"/>
      <c r="R9547"/>
      <c r="S9547"/>
      <c r="T9547"/>
      <c r="U9547"/>
      <c r="V9547" s="2"/>
    </row>
    <row r="9548" spans="2:22" x14ac:dyDescent="0.2">
      <c r="B9548" s="2"/>
      <c r="C9548" s="2"/>
      <c r="D9548" s="2"/>
      <c r="E9548" s="2"/>
      <c r="F9548" s="2"/>
      <c r="G9548" s="3"/>
      <c r="H9548" s="3"/>
      <c r="I9548" s="2"/>
      <c r="J9548"/>
      <c r="K9548"/>
      <c r="L9548"/>
      <c r="M9548"/>
      <c r="N9548"/>
      <c r="O9548"/>
      <c r="P9548"/>
      <c r="Q9548"/>
      <c r="R9548"/>
      <c r="S9548"/>
      <c r="T9548"/>
      <c r="U9548"/>
      <c r="V9548" s="2"/>
    </row>
    <row r="9549" spans="2:22" x14ac:dyDescent="0.2">
      <c r="B9549" s="2"/>
      <c r="C9549" s="2"/>
      <c r="D9549" s="2"/>
      <c r="E9549" s="2"/>
      <c r="F9549" s="2"/>
      <c r="G9549" s="3"/>
      <c r="H9549" s="3"/>
      <c r="I9549" s="2"/>
      <c r="J9549"/>
      <c r="K9549"/>
      <c r="L9549"/>
      <c r="M9549"/>
      <c r="N9549"/>
      <c r="O9549"/>
      <c r="P9549"/>
      <c r="Q9549"/>
      <c r="R9549"/>
      <c r="S9549"/>
      <c r="T9549"/>
      <c r="U9549"/>
      <c r="V9549" s="2"/>
    </row>
    <row r="9550" spans="2:22" x14ac:dyDescent="0.2">
      <c r="B9550" s="2"/>
      <c r="C9550" s="2"/>
      <c r="D9550" s="2"/>
      <c r="E9550" s="2"/>
      <c r="F9550" s="2"/>
      <c r="G9550" s="3"/>
      <c r="H9550" s="3"/>
      <c r="I9550" s="2"/>
      <c r="J9550"/>
      <c r="K9550"/>
      <c r="L9550"/>
      <c r="M9550"/>
      <c r="N9550"/>
      <c r="O9550"/>
      <c r="P9550"/>
      <c r="Q9550"/>
      <c r="R9550"/>
      <c r="S9550"/>
      <c r="T9550"/>
      <c r="U9550"/>
      <c r="V9550" s="2"/>
    </row>
    <row r="9551" spans="2:22" x14ac:dyDescent="0.2">
      <c r="B9551" s="2"/>
      <c r="C9551" s="2"/>
      <c r="D9551" s="2"/>
      <c r="E9551" s="2"/>
      <c r="F9551" s="2"/>
      <c r="G9551" s="3"/>
      <c r="H9551" s="3"/>
      <c r="I9551" s="2"/>
      <c r="J9551"/>
      <c r="K9551"/>
      <c r="L9551"/>
      <c r="M9551"/>
      <c r="N9551"/>
      <c r="O9551"/>
      <c r="P9551"/>
      <c r="Q9551"/>
      <c r="R9551"/>
      <c r="S9551"/>
      <c r="T9551"/>
      <c r="U9551"/>
      <c r="V9551" s="2"/>
    </row>
    <row r="9552" spans="2:22" x14ac:dyDescent="0.2">
      <c r="B9552" s="2"/>
      <c r="C9552" s="2"/>
      <c r="D9552" s="2"/>
      <c r="E9552" s="2"/>
      <c r="F9552" s="2"/>
      <c r="G9552" s="3"/>
      <c r="H9552" s="3"/>
      <c r="I9552" s="2"/>
      <c r="J9552"/>
      <c r="K9552"/>
      <c r="L9552"/>
      <c r="M9552"/>
      <c r="N9552"/>
      <c r="O9552"/>
      <c r="P9552"/>
      <c r="Q9552"/>
      <c r="R9552"/>
      <c r="S9552"/>
      <c r="T9552"/>
      <c r="U9552"/>
      <c r="V9552" s="2"/>
    </row>
    <row r="9553" spans="2:22" x14ac:dyDescent="0.2">
      <c r="B9553" s="2"/>
      <c r="C9553" s="2"/>
      <c r="D9553" s="2"/>
      <c r="E9553" s="2"/>
      <c r="F9553" s="2"/>
      <c r="G9553" s="3"/>
      <c r="H9553" s="3"/>
      <c r="I9553" s="2"/>
      <c r="J9553"/>
      <c r="K9553"/>
      <c r="L9553"/>
      <c r="M9553"/>
      <c r="N9553"/>
      <c r="O9553"/>
      <c r="P9553"/>
      <c r="Q9553"/>
      <c r="R9553"/>
      <c r="S9553"/>
      <c r="T9553"/>
      <c r="U9553"/>
      <c r="V9553" s="2"/>
    </row>
    <row r="9554" spans="2:22" x14ac:dyDescent="0.2">
      <c r="B9554" s="2"/>
      <c r="C9554" s="2"/>
      <c r="D9554" s="2"/>
      <c r="E9554" s="2"/>
      <c r="F9554" s="2"/>
      <c r="G9554" s="3"/>
      <c r="H9554" s="3"/>
      <c r="I9554" s="2"/>
      <c r="J9554"/>
      <c r="K9554"/>
      <c r="L9554"/>
      <c r="M9554"/>
      <c r="N9554"/>
      <c r="O9554"/>
      <c r="P9554"/>
      <c r="Q9554"/>
      <c r="R9554"/>
      <c r="S9554"/>
      <c r="T9554"/>
      <c r="U9554"/>
      <c r="V9554" s="2"/>
    </row>
    <row r="9555" spans="2:22" x14ac:dyDescent="0.2">
      <c r="B9555" s="2"/>
      <c r="C9555" s="2"/>
      <c r="D9555" s="2"/>
      <c r="E9555" s="2"/>
      <c r="F9555" s="2"/>
      <c r="G9555" s="3"/>
      <c r="H9555" s="3"/>
      <c r="I9555" s="2"/>
      <c r="J9555"/>
      <c r="K9555"/>
      <c r="L9555"/>
      <c r="M9555"/>
      <c r="N9555"/>
      <c r="O9555"/>
      <c r="P9555"/>
      <c r="Q9555"/>
      <c r="R9555"/>
      <c r="S9555"/>
      <c r="T9555"/>
      <c r="U9555"/>
      <c r="V9555" s="2"/>
    </row>
    <row r="9556" spans="2:22" x14ac:dyDescent="0.2">
      <c r="B9556" s="2"/>
      <c r="C9556" s="2"/>
      <c r="D9556" s="2"/>
      <c r="E9556" s="2"/>
      <c r="F9556" s="2"/>
      <c r="G9556" s="3"/>
      <c r="H9556" s="3"/>
      <c r="I9556" s="2"/>
      <c r="J9556"/>
      <c r="K9556"/>
      <c r="L9556"/>
      <c r="M9556"/>
      <c r="N9556"/>
      <c r="O9556"/>
      <c r="P9556"/>
      <c r="Q9556"/>
      <c r="R9556"/>
      <c r="S9556"/>
      <c r="T9556"/>
      <c r="U9556"/>
      <c r="V9556" s="2"/>
    </row>
    <row r="9557" spans="2:22" x14ac:dyDescent="0.2">
      <c r="B9557" s="2"/>
      <c r="C9557" s="2"/>
      <c r="D9557" s="2"/>
      <c r="E9557" s="2"/>
      <c r="F9557" s="2"/>
      <c r="G9557" s="3"/>
      <c r="H9557" s="3"/>
      <c r="I9557" s="2"/>
      <c r="J9557"/>
      <c r="K9557"/>
      <c r="L9557"/>
      <c r="M9557"/>
      <c r="N9557"/>
      <c r="O9557"/>
      <c r="P9557"/>
      <c r="Q9557"/>
      <c r="R9557"/>
      <c r="S9557"/>
      <c r="T9557"/>
      <c r="U9557"/>
      <c r="V9557" s="2"/>
    </row>
    <row r="9558" spans="2:22" x14ac:dyDescent="0.2">
      <c r="B9558" s="2"/>
      <c r="C9558" s="2"/>
      <c r="D9558" s="2"/>
      <c r="E9558" s="2"/>
      <c r="F9558" s="2"/>
      <c r="G9558" s="3"/>
      <c r="H9558" s="3"/>
      <c r="I9558" s="2"/>
      <c r="J9558"/>
      <c r="K9558"/>
      <c r="L9558"/>
      <c r="M9558"/>
      <c r="N9558"/>
      <c r="O9558"/>
      <c r="P9558"/>
      <c r="Q9558"/>
      <c r="R9558"/>
      <c r="S9558"/>
      <c r="T9558"/>
      <c r="U9558"/>
      <c r="V9558" s="2"/>
    </row>
    <row r="9559" spans="2:22" x14ac:dyDescent="0.2">
      <c r="B9559" s="2"/>
      <c r="C9559" s="2"/>
      <c r="D9559" s="2"/>
      <c r="E9559" s="2"/>
      <c r="F9559" s="2"/>
      <c r="G9559" s="3"/>
      <c r="H9559" s="3"/>
      <c r="I9559" s="2"/>
      <c r="J9559"/>
      <c r="K9559"/>
      <c r="L9559"/>
      <c r="M9559"/>
      <c r="N9559"/>
      <c r="O9559"/>
      <c r="P9559"/>
      <c r="Q9559"/>
      <c r="R9559"/>
      <c r="S9559"/>
      <c r="T9559"/>
      <c r="U9559"/>
      <c r="V9559" s="2"/>
    </row>
    <row r="9560" spans="2:22" x14ac:dyDescent="0.2">
      <c r="B9560" s="2"/>
      <c r="C9560" s="2"/>
      <c r="D9560" s="2"/>
      <c r="E9560" s="2"/>
      <c r="F9560" s="2"/>
      <c r="G9560" s="3"/>
      <c r="H9560" s="3"/>
      <c r="I9560" s="2"/>
      <c r="J9560"/>
      <c r="K9560"/>
      <c r="L9560"/>
      <c r="M9560"/>
      <c r="N9560"/>
      <c r="O9560"/>
      <c r="P9560"/>
      <c r="Q9560"/>
      <c r="R9560"/>
      <c r="S9560"/>
      <c r="T9560"/>
      <c r="U9560"/>
      <c r="V9560" s="2"/>
    </row>
    <row r="9561" spans="2:22" x14ac:dyDescent="0.2">
      <c r="B9561" s="2"/>
      <c r="C9561" s="2"/>
      <c r="D9561" s="2"/>
      <c r="E9561" s="2"/>
      <c r="F9561" s="2"/>
      <c r="G9561" s="3"/>
      <c r="H9561" s="3"/>
      <c r="I9561" s="2"/>
      <c r="J9561"/>
      <c r="K9561"/>
      <c r="L9561"/>
      <c r="M9561"/>
      <c r="N9561"/>
      <c r="O9561"/>
      <c r="P9561"/>
      <c r="Q9561"/>
      <c r="R9561"/>
      <c r="S9561"/>
      <c r="T9561"/>
      <c r="U9561"/>
      <c r="V9561" s="2"/>
    </row>
    <row r="9562" spans="2:22" x14ac:dyDescent="0.2">
      <c r="B9562" s="2"/>
      <c r="C9562" s="2"/>
      <c r="D9562" s="2"/>
      <c r="E9562" s="2"/>
      <c r="F9562" s="2"/>
      <c r="G9562" s="3"/>
      <c r="H9562" s="3"/>
      <c r="I9562" s="2"/>
      <c r="J9562"/>
      <c r="K9562"/>
      <c r="L9562"/>
      <c r="M9562"/>
      <c r="N9562"/>
      <c r="O9562"/>
      <c r="P9562"/>
      <c r="Q9562"/>
      <c r="R9562"/>
      <c r="S9562"/>
      <c r="T9562"/>
      <c r="U9562"/>
      <c r="V9562" s="2"/>
    </row>
    <row r="9563" spans="2:22" x14ac:dyDescent="0.2">
      <c r="B9563" s="2"/>
      <c r="C9563" s="2"/>
      <c r="D9563" s="2"/>
      <c r="E9563" s="2"/>
      <c r="F9563" s="2"/>
      <c r="G9563" s="3"/>
      <c r="H9563" s="3"/>
      <c r="I9563" s="2"/>
      <c r="J9563"/>
      <c r="K9563"/>
      <c r="L9563"/>
      <c r="M9563"/>
      <c r="N9563"/>
      <c r="O9563"/>
      <c r="P9563"/>
      <c r="Q9563"/>
      <c r="R9563"/>
      <c r="S9563"/>
      <c r="T9563"/>
      <c r="U9563"/>
      <c r="V9563" s="2"/>
    </row>
    <row r="9564" spans="2:22" x14ac:dyDescent="0.2">
      <c r="B9564" s="2"/>
      <c r="C9564" s="2"/>
      <c r="D9564" s="2"/>
      <c r="E9564" s="2"/>
      <c r="F9564" s="2"/>
      <c r="G9564" s="3"/>
      <c r="H9564" s="3"/>
      <c r="I9564" s="2"/>
      <c r="J9564"/>
      <c r="K9564"/>
      <c r="L9564"/>
      <c r="M9564"/>
      <c r="N9564"/>
      <c r="O9564"/>
      <c r="P9564"/>
      <c r="Q9564"/>
      <c r="R9564"/>
      <c r="S9564"/>
      <c r="T9564"/>
      <c r="U9564"/>
      <c r="V9564" s="2"/>
    </row>
    <row r="9565" spans="2:22" x14ac:dyDescent="0.2">
      <c r="B9565" s="2"/>
      <c r="C9565" s="2"/>
      <c r="D9565" s="2"/>
      <c r="E9565" s="2"/>
      <c r="F9565" s="2"/>
      <c r="G9565" s="3"/>
      <c r="H9565" s="3"/>
      <c r="I9565" s="2"/>
      <c r="J9565"/>
      <c r="K9565"/>
      <c r="L9565"/>
      <c r="M9565"/>
      <c r="N9565"/>
      <c r="O9565"/>
      <c r="P9565"/>
      <c r="Q9565"/>
      <c r="R9565"/>
      <c r="S9565"/>
      <c r="T9565"/>
      <c r="U9565"/>
      <c r="V9565" s="2"/>
    </row>
    <row r="9566" spans="2:22" x14ac:dyDescent="0.2">
      <c r="B9566" s="2"/>
      <c r="C9566" s="2"/>
      <c r="D9566" s="2"/>
      <c r="E9566" s="2"/>
      <c r="F9566" s="2"/>
      <c r="G9566" s="3"/>
      <c r="H9566" s="3"/>
      <c r="I9566" s="2"/>
      <c r="J9566"/>
      <c r="K9566"/>
      <c r="L9566"/>
      <c r="M9566"/>
      <c r="N9566"/>
      <c r="O9566"/>
      <c r="P9566"/>
      <c r="Q9566"/>
      <c r="R9566"/>
      <c r="S9566"/>
      <c r="T9566"/>
      <c r="U9566"/>
      <c r="V9566" s="2"/>
    </row>
    <row r="9567" spans="2:22" x14ac:dyDescent="0.2">
      <c r="B9567" s="2"/>
      <c r="C9567" s="2"/>
      <c r="D9567" s="2"/>
      <c r="E9567" s="2"/>
      <c r="F9567" s="2"/>
      <c r="G9567" s="3"/>
      <c r="H9567" s="3"/>
      <c r="I9567" s="2"/>
      <c r="J9567"/>
      <c r="K9567"/>
      <c r="L9567"/>
      <c r="M9567"/>
      <c r="N9567"/>
      <c r="O9567"/>
      <c r="P9567"/>
      <c r="Q9567"/>
      <c r="R9567"/>
      <c r="S9567"/>
      <c r="T9567"/>
      <c r="U9567"/>
      <c r="V9567" s="2"/>
    </row>
    <row r="9568" spans="2:22" x14ac:dyDescent="0.2">
      <c r="B9568" s="2"/>
      <c r="C9568" s="2"/>
      <c r="D9568" s="2"/>
      <c r="E9568" s="2"/>
      <c r="F9568" s="2"/>
      <c r="G9568" s="3"/>
      <c r="H9568" s="3"/>
      <c r="I9568" s="2"/>
      <c r="J9568"/>
      <c r="K9568"/>
      <c r="L9568"/>
      <c r="M9568"/>
      <c r="N9568"/>
      <c r="O9568"/>
      <c r="P9568"/>
      <c r="Q9568"/>
      <c r="R9568"/>
      <c r="S9568"/>
      <c r="T9568"/>
      <c r="U9568"/>
      <c r="V9568" s="2"/>
    </row>
    <row r="9569" spans="2:22" x14ac:dyDescent="0.2">
      <c r="B9569" s="2"/>
      <c r="C9569" s="2"/>
      <c r="D9569" s="2"/>
      <c r="E9569" s="2"/>
      <c r="F9569" s="2"/>
      <c r="G9569" s="3"/>
      <c r="H9569" s="3"/>
      <c r="I9569" s="2"/>
      <c r="J9569"/>
      <c r="K9569"/>
      <c r="L9569"/>
      <c r="M9569"/>
      <c r="N9569"/>
      <c r="O9569"/>
      <c r="P9569"/>
      <c r="Q9569"/>
      <c r="R9569"/>
      <c r="S9569"/>
      <c r="T9569"/>
      <c r="U9569"/>
      <c r="V9569" s="2"/>
    </row>
    <row r="9570" spans="2:22" x14ac:dyDescent="0.2">
      <c r="B9570" s="2"/>
      <c r="C9570" s="2"/>
      <c r="D9570" s="2"/>
      <c r="E9570" s="2"/>
      <c r="F9570" s="2"/>
      <c r="G9570" s="3"/>
      <c r="H9570" s="3"/>
      <c r="I9570" s="2"/>
      <c r="J9570"/>
      <c r="K9570"/>
      <c r="L9570"/>
      <c r="M9570"/>
      <c r="N9570"/>
      <c r="O9570"/>
      <c r="P9570"/>
      <c r="Q9570"/>
      <c r="R9570"/>
      <c r="S9570"/>
      <c r="T9570"/>
      <c r="U9570"/>
      <c r="V9570" s="2"/>
    </row>
    <row r="9571" spans="2:22" x14ac:dyDescent="0.2">
      <c r="B9571" s="2"/>
      <c r="C9571" s="2"/>
      <c r="D9571" s="2"/>
      <c r="E9571" s="2"/>
      <c r="F9571" s="2"/>
      <c r="G9571" s="3"/>
      <c r="H9571" s="3"/>
      <c r="I9571" s="2"/>
      <c r="J9571"/>
      <c r="K9571"/>
      <c r="L9571"/>
      <c r="M9571"/>
      <c r="N9571"/>
      <c r="O9571"/>
      <c r="P9571"/>
      <c r="Q9571"/>
      <c r="R9571"/>
      <c r="S9571"/>
      <c r="T9571"/>
      <c r="U9571"/>
      <c r="V9571" s="2"/>
    </row>
    <row r="9572" spans="2:22" x14ac:dyDescent="0.2">
      <c r="B9572" s="2"/>
      <c r="C9572" s="2"/>
      <c r="D9572" s="2"/>
      <c r="E9572" s="2"/>
      <c r="F9572" s="2"/>
      <c r="G9572" s="3"/>
      <c r="H9572" s="3"/>
      <c r="I9572" s="2"/>
      <c r="J9572"/>
      <c r="K9572"/>
      <c r="L9572"/>
      <c r="M9572"/>
      <c r="N9572"/>
      <c r="O9572"/>
      <c r="P9572"/>
      <c r="Q9572"/>
      <c r="R9572"/>
      <c r="S9572"/>
      <c r="T9572"/>
      <c r="U9572"/>
      <c r="V9572" s="2"/>
    </row>
    <row r="9573" spans="2:22" x14ac:dyDescent="0.2">
      <c r="B9573" s="2"/>
      <c r="C9573" s="2"/>
      <c r="D9573" s="2"/>
      <c r="E9573" s="2"/>
      <c r="F9573" s="2"/>
      <c r="G9573" s="3"/>
      <c r="H9573" s="3"/>
      <c r="I9573" s="2"/>
      <c r="J9573"/>
      <c r="K9573"/>
      <c r="L9573"/>
      <c r="M9573"/>
      <c r="N9573"/>
      <c r="O9573"/>
      <c r="P9573"/>
      <c r="Q9573"/>
      <c r="R9573"/>
      <c r="S9573"/>
      <c r="T9573"/>
      <c r="U9573"/>
      <c r="V9573" s="2"/>
    </row>
    <row r="9574" spans="2:22" x14ac:dyDescent="0.2">
      <c r="B9574" s="2"/>
      <c r="C9574" s="2"/>
      <c r="D9574" s="2"/>
      <c r="E9574" s="2"/>
      <c r="F9574" s="2"/>
      <c r="G9574" s="3"/>
      <c r="H9574" s="3"/>
      <c r="I9574" s="2"/>
      <c r="J9574"/>
      <c r="K9574"/>
      <c r="L9574"/>
      <c r="M9574"/>
      <c r="N9574"/>
      <c r="O9574"/>
      <c r="P9574"/>
      <c r="Q9574"/>
      <c r="R9574"/>
      <c r="S9574"/>
      <c r="T9574"/>
      <c r="U9574"/>
      <c r="V9574" s="2"/>
    </row>
    <row r="9575" spans="2:22" x14ac:dyDescent="0.2">
      <c r="B9575" s="2"/>
      <c r="C9575" s="2"/>
      <c r="D9575" s="2"/>
      <c r="E9575" s="2"/>
      <c r="F9575" s="2"/>
      <c r="G9575" s="3"/>
      <c r="H9575" s="3"/>
      <c r="I9575" s="2"/>
      <c r="J9575"/>
      <c r="K9575"/>
      <c r="L9575"/>
      <c r="M9575"/>
      <c r="N9575"/>
      <c r="O9575"/>
      <c r="P9575"/>
      <c r="Q9575"/>
      <c r="R9575"/>
      <c r="S9575"/>
      <c r="T9575"/>
      <c r="U9575"/>
      <c r="V9575" s="2"/>
    </row>
    <row r="9576" spans="2:22" x14ac:dyDescent="0.2">
      <c r="B9576" s="2"/>
      <c r="C9576" s="2"/>
      <c r="D9576" s="2"/>
      <c r="E9576" s="2"/>
      <c r="F9576" s="2"/>
      <c r="G9576" s="3"/>
      <c r="H9576" s="3"/>
      <c r="I9576" s="2"/>
      <c r="J9576"/>
      <c r="K9576"/>
      <c r="L9576"/>
      <c r="M9576"/>
      <c r="N9576"/>
      <c r="O9576"/>
      <c r="P9576"/>
      <c r="Q9576"/>
      <c r="R9576"/>
      <c r="S9576"/>
      <c r="T9576"/>
      <c r="U9576"/>
      <c r="V9576" s="2"/>
    </row>
    <row r="9577" spans="2:22" x14ac:dyDescent="0.2">
      <c r="B9577" s="2"/>
      <c r="C9577" s="2"/>
      <c r="D9577" s="2"/>
      <c r="E9577" s="2"/>
      <c r="F9577" s="2"/>
      <c r="G9577" s="3"/>
      <c r="H9577" s="3"/>
      <c r="I9577" s="2"/>
      <c r="J9577"/>
      <c r="K9577"/>
      <c r="L9577"/>
      <c r="M9577"/>
      <c r="N9577"/>
      <c r="O9577"/>
      <c r="P9577"/>
      <c r="Q9577"/>
      <c r="R9577"/>
      <c r="S9577"/>
      <c r="T9577"/>
      <c r="U9577"/>
      <c r="V9577" s="2"/>
    </row>
    <row r="9578" spans="2:22" x14ac:dyDescent="0.2">
      <c r="B9578" s="2"/>
      <c r="C9578" s="2"/>
      <c r="D9578" s="2"/>
      <c r="E9578" s="2"/>
      <c r="F9578" s="2"/>
      <c r="G9578" s="3"/>
      <c r="H9578" s="3"/>
      <c r="I9578" s="2"/>
      <c r="J9578"/>
      <c r="K9578"/>
      <c r="L9578"/>
      <c r="M9578"/>
      <c r="N9578"/>
      <c r="O9578"/>
      <c r="P9578"/>
      <c r="Q9578"/>
      <c r="R9578"/>
      <c r="S9578"/>
      <c r="T9578"/>
      <c r="U9578"/>
      <c r="V9578" s="2"/>
    </row>
    <row r="9579" spans="2:22" x14ac:dyDescent="0.2">
      <c r="B9579" s="2"/>
      <c r="C9579" s="2"/>
      <c r="D9579" s="2"/>
      <c r="E9579" s="2"/>
      <c r="F9579" s="2"/>
      <c r="G9579" s="3"/>
      <c r="H9579" s="3"/>
      <c r="I9579" s="2"/>
      <c r="J9579"/>
      <c r="K9579"/>
      <c r="L9579"/>
      <c r="M9579"/>
      <c r="N9579"/>
      <c r="O9579"/>
      <c r="P9579"/>
      <c r="Q9579"/>
      <c r="R9579"/>
      <c r="S9579"/>
      <c r="T9579"/>
      <c r="U9579"/>
      <c r="V9579" s="2"/>
    </row>
    <row r="9580" spans="2:22" x14ac:dyDescent="0.2">
      <c r="B9580" s="2"/>
      <c r="C9580" s="2"/>
      <c r="D9580" s="2"/>
      <c r="E9580" s="2"/>
      <c r="F9580" s="2"/>
      <c r="G9580" s="3"/>
      <c r="H9580" s="3"/>
      <c r="I9580" s="2"/>
      <c r="J9580"/>
      <c r="K9580"/>
      <c r="L9580"/>
      <c r="M9580"/>
      <c r="N9580"/>
      <c r="O9580"/>
      <c r="P9580"/>
      <c r="Q9580"/>
      <c r="R9580"/>
      <c r="S9580"/>
      <c r="T9580"/>
      <c r="U9580"/>
      <c r="V9580" s="2"/>
    </row>
    <row r="9581" spans="2:22" x14ac:dyDescent="0.2">
      <c r="B9581" s="2"/>
      <c r="C9581" s="2"/>
      <c r="D9581" s="2"/>
      <c r="E9581" s="2"/>
      <c r="F9581" s="2"/>
      <c r="G9581" s="3"/>
      <c r="H9581" s="3"/>
      <c r="I9581" s="2"/>
      <c r="J9581"/>
      <c r="K9581"/>
      <c r="L9581"/>
      <c r="M9581"/>
      <c r="N9581"/>
      <c r="O9581"/>
      <c r="P9581"/>
      <c r="Q9581"/>
      <c r="R9581"/>
      <c r="S9581"/>
      <c r="T9581"/>
      <c r="U9581"/>
      <c r="V9581" s="2"/>
    </row>
    <row r="9582" spans="2:22" x14ac:dyDescent="0.2">
      <c r="B9582" s="2"/>
      <c r="C9582" s="2"/>
      <c r="D9582" s="2"/>
      <c r="E9582" s="2"/>
      <c r="F9582" s="2"/>
      <c r="G9582" s="3"/>
      <c r="H9582" s="3"/>
      <c r="I9582" s="2"/>
      <c r="J9582"/>
      <c r="K9582"/>
      <c r="L9582"/>
      <c r="M9582"/>
      <c r="N9582"/>
      <c r="O9582"/>
      <c r="P9582"/>
      <c r="Q9582"/>
      <c r="R9582"/>
      <c r="S9582"/>
      <c r="T9582"/>
      <c r="U9582"/>
      <c r="V9582" s="2"/>
    </row>
    <row r="9583" spans="2:22" x14ac:dyDescent="0.2">
      <c r="B9583" s="2"/>
      <c r="C9583" s="2"/>
      <c r="D9583" s="2"/>
      <c r="E9583" s="2"/>
      <c r="F9583" s="2"/>
      <c r="G9583" s="3"/>
      <c r="H9583" s="3"/>
      <c r="I9583" s="2"/>
      <c r="J9583"/>
      <c r="K9583"/>
      <c r="L9583"/>
      <c r="M9583"/>
      <c r="N9583"/>
      <c r="O9583"/>
      <c r="P9583"/>
      <c r="Q9583"/>
      <c r="R9583"/>
      <c r="S9583"/>
      <c r="T9583"/>
      <c r="U9583"/>
      <c r="V9583" s="2"/>
    </row>
    <row r="9584" spans="2:22" x14ac:dyDescent="0.2">
      <c r="B9584" s="2"/>
      <c r="C9584" s="2"/>
      <c r="D9584" s="2"/>
      <c r="E9584" s="2"/>
      <c r="F9584" s="2"/>
      <c r="G9584" s="3"/>
      <c r="H9584" s="3"/>
      <c r="I9584" s="2"/>
      <c r="J9584"/>
      <c r="K9584"/>
      <c r="L9584"/>
      <c r="M9584"/>
      <c r="N9584"/>
      <c r="O9584"/>
      <c r="P9584"/>
      <c r="Q9584"/>
      <c r="R9584"/>
      <c r="S9584"/>
      <c r="T9584"/>
      <c r="U9584"/>
      <c r="V9584" s="2"/>
    </row>
    <row r="9585" spans="2:22" x14ac:dyDescent="0.2">
      <c r="B9585" s="2"/>
      <c r="C9585" s="2"/>
      <c r="D9585" s="2"/>
      <c r="E9585" s="2"/>
      <c r="F9585" s="2"/>
      <c r="G9585" s="3"/>
      <c r="H9585" s="3"/>
      <c r="I9585" s="2"/>
      <c r="J9585"/>
      <c r="K9585"/>
      <c r="L9585"/>
      <c r="M9585"/>
      <c r="N9585"/>
      <c r="O9585"/>
      <c r="P9585"/>
      <c r="Q9585"/>
      <c r="R9585"/>
      <c r="S9585"/>
      <c r="T9585"/>
      <c r="U9585"/>
      <c r="V9585" s="2"/>
    </row>
    <row r="9586" spans="2:22" x14ac:dyDescent="0.2">
      <c r="B9586" s="2"/>
      <c r="C9586" s="2"/>
      <c r="D9586" s="2"/>
      <c r="E9586" s="2"/>
      <c r="F9586" s="2"/>
      <c r="G9586" s="3"/>
      <c r="H9586" s="3"/>
      <c r="I9586" s="2"/>
      <c r="J9586"/>
      <c r="K9586"/>
      <c r="L9586"/>
      <c r="M9586"/>
      <c r="N9586"/>
      <c r="O9586"/>
      <c r="P9586"/>
      <c r="Q9586"/>
      <c r="R9586"/>
      <c r="S9586"/>
      <c r="T9586"/>
      <c r="U9586"/>
      <c r="V9586" s="2"/>
    </row>
    <row r="9587" spans="2:22" x14ac:dyDescent="0.2">
      <c r="B9587" s="2"/>
      <c r="C9587" s="2"/>
      <c r="D9587" s="2"/>
      <c r="E9587" s="2"/>
      <c r="F9587" s="2"/>
      <c r="G9587" s="3"/>
      <c r="H9587" s="3"/>
      <c r="I9587" s="2"/>
      <c r="J9587"/>
      <c r="K9587"/>
      <c r="L9587"/>
      <c r="M9587"/>
      <c r="N9587"/>
      <c r="O9587"/>
      <c r="P9587"/>
      <c r="Q9587"/>
      <c r="R9587"/>
      <c r="S9587"/>
      <c r="T9587"/>
      <c r="U9587"/>
      <c r="V9587" s="2"/>
    </row>
    <row r="9588" spans="2:22" x14ac:dyDescent="0.2">
      <c r="B9588" s="2"/>
      <c r="C9588" s="2"/>
      <c r="D9588" s="2"/>
      <c r="E9588" s="2"/>
      <c r="F9588" s="2"/>
      <c r="G9588" s="3"/>
      <c r="H9588" s="3"/>
      <c r="I9588" s="2"/>
      <c r="J9588"/>
      <c r="K9588"/>
      <c r="L9588"/>
      <c r="M9588"/>
      <c r="N9588"/>
      <c r="O9588"/>
      <c r="P9588"/>
      <c r="Q9588"/>
      <c r="R9588"/>
      <c r="S9588"/>
      <c r="T9588"/>
      <c r="U9588"/>
      <c r="V9588" s="2"/>
    </row>
    <row r="9589" spans="2:22" x14ac:dyDescent="0.2">
      <c r="B9589" s="2"/>
      <c r="C9589" s="2"/>
      <c r="D9589" s="2"/>
      <c r="E9589" s="2"/>
      <c r="F9589" s="2"/>
      <c r="G9589" s="3"/>
      <c r="H9589" s="3"/>
      <c r="I9589" s="2"/>
      <c r="J9589"/>
      <c r="K9589"/>
      <c r="L9589"/>
      <c r="M9589"/>
      <c r="N9589"/>
      <c r="O9589"/>
      <c r="P9589"/>
      <c r="Q9589"/>
      <c r="R9589"/>
      <c r="S9589"/>
      <c r="T9589"/>
      <c r="U9589"/>
      <c r="V9589" s="2"/>
    </row>
    <row r="9590" spans="2:22" x14ac:dyDescent="0.2">
      <c r="B9590" s="2"/>
      <c r="C9590" s="2"/>
      <c r="D9590" s="2"/>
      <c r="E9590" s="2"/>
      <c r="F9590" s="2"/>
      <c r="G9590" s="3"/>
      <c r="H9590" s="3"/>
      <c r="I9590" s="2"/>
      <c r="J9590"/>
      <c r="K9590"/>
      <c r="L9590"/>
      <c r="M9590"/>
      <c r="N9590"/>
      <c r="O9590"/>
      <c r="P9590"/>
      <c r="Q9590"/>
      <c r="R9590"/>
      <c r="S9590"/>
      <c r="T9590"/>
      <c r="U9590"/>
      <c r="V9590" s="2"/>
    </row>
    <row r="9591" spans="2:22" x14ac:dyDescent="0.2">
      <c r="B9591" s="2"/>
      <c r="C9591" s="2"/>
      <c r="D9591" s="2"/>
      <c r="E9591" s="2"/>
      <c r="F9591" s="2"/>
      <c r="G9591" s="3"/>
      <c r="H9591" s="3"/>
      <c r="I9591" s="2"/>
      <c r="J9591"/>
      <c r="K9591"/>
      <c r="L9591"/>
      <c r="M9591"/>
      <c r="N9591"/>
      <c r="O9591"/>
      <c r="P9591"/>
      <c r="Q9591"/>
      <c r="R9591"/>
      <c r="S9591"/>
      <c r="T9591"/>
      <c r="U9591"/>
      <c r="V9591" s="2"/>
    </row>
    <row r="9592" spans="2:22" x14ac:dyDescent="0.2">
      <c r="B9592" s="2"/>
      <c r="C9592" s="2"/>
      <c r="D9592" s="2"/>
      <c r="E9592" s="2"/>
      <c r="F9592" s="2"/>
      <c r="G9592" s="3"/>
      <c r="H9592" s="3"/>
      <c r="I9592" s="2"/>
      <c r="J9592"/>
      <c r="K9592"/>
      <c r="L9592"/>
      <c r="M9592"/>
      <c r="N9592"/>
      <c r="O9592"/>
      <c r="P9592"/>
      <c r="Q9592"/>
      <c r="R9592"/>
      <c r="S9592"/>
      <c r="T9592"/>
      <c r="U9592"/>
      <c r="V9592" s="2"/>
    </row>
    <row r="9593" spans="2:22" x14ac:dyDescent="0.2">
      <c r="B9593" s="2"/>
      <c r="C9593" s="2"/>
      <c r="D9593" s="2"/>
      <c r="E9593" s="2"/>
      <c r="F9593" s="2"/>
      <c r="G9593" s="3"/>
      <c r="H9593" s="3"/>
      <c r="I9593" s="2"/>
      <c r="J9593"/>
      <c r="K9593"/>
      <c r="L9593"/>
      <c r="M9593"/>
      <c r="N9593"/>
      <c r="O9593"/>
      <c r="P9593"/>
      <c r="Q9593"/>
      <c r="R9593"/>
      <c r="S9593"/>
      <c r="T9593"/>
      <c r="U9593"/>
      <c r="V9593" s="2"/>
    </row>
    <row r="9594" spans="2:22" x14ac:dyDescent="0.2">
      <c r="B9594" s="2"/>
      <c r="C9594" s="2"/>
      <c r="D9594" s="2"/>
      <c r="E9594" s="2"/>
      <c r="F9594" s="2"/>
      <c r="G9594" s="3"/>
      <c r="H9594" s="3"/>
      <c r="I9594" s="2"/>
      <c r="J9594"/>
      <c r="K9594"/>
      <c r="L9594"/>
      <c r="M9594"/>
      <c r="N9594"/>
      <c r="O9594"/>
      <c r="P9594"/>
      <c r="Q9594"/>
      <c r="R9594"/>
      <c r="S9594"/>
      <c r="T9594"/>
      <c r="U9594"/>
      <c r="V9594" s="2"/>
    </row>
    <row r="9595" spans="2:22" x14ac:dyDescent="0.2">
      <c r="B9595" s="2"/>
      <c r="C9595" s="2"/>
      <c r="D9595" s="2"/>
      <c r="E9595" s="2"/>
      <c r="F9595" s="2"/>
      <c r="G9595" s="3"/>
      <c r="H9595" s="3"/>
      <c r="I9595" s="2"/>
      <c r="J9595"/>
      <c r="K9595"/>
      <c r="L9595"/>
      <c r="M9595"/>
      <c r="N9595"/>
      <c r="O9595"/>
      <c r="P9595"/>
      <c r="Q9595"/>
      <c r="R9595"/>
      <c r="S9595"/>
      <c r="T9595"/>
      <c r="U9595"/>
      <c r="V9595" s="2"/>
    </row>
    <row r="9596" spans="2:22" x14ac:dyDescent="0.2">
      <c r="B9596" s="2"/>
      <c r="C9596" s="2"/>
      <c r="D9596" s="2"/>
      <c r="E9596" s="2"/>
      <c r="F9596" s="2"/>
      <c r="G9596" s="3"/>
      <c r="H9596" s="3"/>
      <c r="I9596" s="2"/>
      <c r="J9596"/>
      <c r="K9596"/>
      <c r="L9596"/>
      <c r="M9596"/>
      <c r="N9596"/>
      <c r="O9596"/>
      <c r="P9596"/>
      <c r="Q9596"/>
      <c r="R9596"/>
      <c r="S9596"/>
      <c r="T9596"/>
      <c r="U9596"/>
      <c r="V9596" s="2"/>
    </row>
    <row r="9597" spans="2:22" x14ac:dyDescent="0.2">
      <c r="B9597" s="2"/>
      <c r="C9597" s="2"/>
      <c r="D9597" s="2"/>
      <c r="E9597" s="2"/>
      <c r="F9597" s="2"/>
      <c r="G9597" s="3"/>
      <c r="H9597" s="3"/>
      <c r="I9597" s="2"/>
      <c r="J9597"/>
      <c r="K9597"/>
      <c r="L9597"/>
      <c r="M9597"/>
      <c r="N9597"/>
      <c r="O9597"/>
      <c r="P9597"/>
      <c r="Q9597"/>
      <c r="R9597"/>
      <c r="S9597"/>
      <c r="T9597"/>
      <c r="U9597"/>
      <c r="V9597" s="2"/>
    </row>
    <row r="9598" spans="2:22" x14ac:dyDescent="0.2">
      <c r="B9598" s="2"/>
      <c r="C9598" s="2"/>
      <c r="D9598" s="2"/>
      <c r="E9598" s="2"/>
      <c r="F9598" s="2"/>
      <c r="G9598" s="3"/>
      <c r="H9598" s="3"/>
      <c r="I9598" s="2"/>
      <c r="J9598"/>
      <c r="K9598"/>
      <c r="L9598"/>
      <c r="M9598"/>
      <c r="N9598"/>
      <c r="O9598"/>
      <c r="P9598"/>
      <c r="Q9598"/>
      <c r="R9598"/>
      <c r="S9598"/>
      <c r="T9598"/>
      <c r="U9598"/>
      <c r="V9598" s="2"/>
    </row>
    <row r="9599" spans="2:22" x14ac:dyDescent="0.2">
      <c r="B9599" s="2"/>
      <c r="C9599" s="2"/>
      <c r="D9599" s="2"/>
      <c r="E9599" s="2"/>
      <c r="F9599" s="2"/>
      <c r="G9599" s="3"/>
      <c r="H9599" s="3"/>
      <c r="I9599" s="2"/>
      <c r="J9599"/>
      <c r="K9599"/>
      <c r="L9599"/>
      <c r="M9599"/>
      <c r="N9599"/>
      <c r="O9599"/>
      <c r="P9599"/>
      <c r="Q9599"/>
      <c r="R9599"/>
      <c r="S9599"/>
      <c r="T9599"/>
      <c r="U9599"/>
      <c r="V9599" s="2"/>
    </row>
    <row r="9600" spans="2:22" x14ac:dyDescent="0.2">
      <c r="B9600" s="2"/>
      <c r="C9600" s="2"/>
      <c r="D9600" s="2"/>
      <c r="E9600" s="2"/>
      <c r="F9600" s="2"/>
      <c r="G9600" s="3"/>
      <c r="H9600" s="3"/>
      <c r="I9600" s="2"/>
      <c r="J9600"/>
      <c r="K9600"/>
      <c r="L9600"/>
      <c r="M9600"/>
      <c r="N9600"/>
      <c r="O9600"/>
      <c r="P9600"/>
      <c r="Q9600"/>
      <c r="R9600"/>
      <c r="S9600"/>
      <c r="T9600"/>
      <c r="U9600"/>
      <c r="V9600" s="2"/>
    </row>
    <row r="9601" spans="2:22" x14ac:dyDescent="0.2">
      <c r="B9601" s="2"/>
      <c r="C9601" s="2"/>
      <c r="D9601" s="2"/>
      <c r="E9601" s="2"/>
      <c r="F9601" s="2"/>
      <c r="G9601" s="3"/>
      <c r="H9601" s="3"/>
      <c r="I9601" s="2"/>
      <c r="J9601"/>
      <c r="K9601"/>
      <c r="L9601"/>
      <c r="M9601"/>
      <c r="N9601"/>
      <c r="O9601"/>
      <c r="P9601"/>
      <c r="Q9601"/>
      <c r="R9601"/>
      <c r="S9601"/>
      <c r="T9601"/>
      <c r="U9601"/>
      <c r="V9601" s="2"/>
    </row>
    <row r="9602" spans="2:22" x14ac:dyDescent="0.2">
      <c r="B9602" s="2"/>
      <c r="C9602" s="2"/>
      <c r="D9602" s="2"/>
      <c r="E9602" s="2"/>
      <c r="F9602" s="2"/>
      <c r="G9602" s="3"/>
      <c r="H9602" s="3"/>
      <c r="I9602" s="2"/>
      <c r="J9602"/>
      <c r="K9602"/>
      <c r="L9602"/>
      <c r="M9602"/>
      <c r="N9602"/>
      <c r="O9602"/>
      <c r="P9602"/>
      <c r="Q9602"/>
      <c r="R9602"/>
      <c r="S9602"/>
      <c r="T9602"/>
      <c r="U9602"/>
      <c r="V9602" s="2"/>
    </row>
    <row r="9603" spans="2:22" x14ac:dyDescent="0.2">
      <c r="B9603" s="2"/>
      <c r="C9603" s="2"/>
      <c r="D9603" s="2"/>
      <c r="E9603" s="2"/>
      <c r="F9603" s="2"/>
      <c r="G9603" s="3"/>
      <c r="H9603" s="3"/>
      <c r="I9603" s="2"/>
      <c r="J9603"/>
      <c r="K9603"/>
      <c r="L9603"/>
      <c r="M9603"/>
      <c r="N9603"/>
      <c r="O9603"/>
      <c r="P9603"/>
      <c r="Q9603"/>
      <c r="R9603"/>
      <c r="S9603"/>
      <c r="T9603"/>
      <c r="U9603"/>
      <c r="V9603" s="2"/>
    </row>
    <row r="9604" spans="2:22" x14ac:dyDescent="0.2">
      <c r="B9604" s="2"/>
      <c r="C9604" s="2"/>
      <c r="D9604" s="2"/>
      <c r="E9604" s="2"/>
      <c r="F9604" s="2"/>
      <c r="G9604" s="3"/>
      <c r="H9604" s="3"/>
      <c r="I9604" s="2"/>
      <c r="J9604"/>
      <c r="K9604"/>
      <c r="L9604"/>
      <c r="M9604"/>
      <c r="N9604"/>
      <c r="O9604"/>
      <c r="P9604"/>
      <c r="Q9604"/>
      <c r="R9604"/>
      <c r="S9604"/>
      <c r="T9604"/>
      <c r="U9604"/>
      <c r="V9604" s="2"/>
    </row>
    <row r="9605" spans="2:22" x14ac:dyDescent="0.2">
      <c r="B9605" s="2"/>
      <c r="C9605" s="2"/>
      <c r="D9605" s="2"/>
      <c r="E9605" s="2"/>
      <c r="F9605" s="2"/>
      <c r="G9605" s="3"/>
      <c r="H9605" s="3"/>
      <c r="I9605" s="2"/>
      <c r="J9605"/>
      <c r="K9605"/>
      <c r="L9605"/>
      <c r="M9605"/>
      <c r="N9605"/>
      <c r="O9605"/>
      <c r="P9605"/>
      <c r="Q9605"/>
      <c r="R9605"/>
      <c r="S9605"/>
      <c r="T9605"/>
      <c r="U9605"/>
      <c r="V9605" s="2"/>
    </row>
    <row r="9606" spans="2:22" x14ac:dyDescent="0.2">
      <c r="B9606" s="2"/>
      <c r="C9606" s="2"/>
      <c r="D9606" s="2"/>
      <c r="E9606" s="2"/>
      <c r="F9606" s="2"/>
      <c r="G9606" s="3"/>
      <c r="H9606" s="3"/>
      <c r="I9606" s="2"/>
      <c r="J9606"/>
      <c r="K9606"/>
      <c r="L9606"/>
      <c r="M9606"/>
      <c r="N9606"/>
      <c r="O9606"/>
      <c r="P9606"/>
      <c r="Q9606"/>
      <c r="R9606"/>
      <c r="S9606"/>
      <c r="T9606"/>
      <c r="U9606"/>
      <c r="V9606" s="2"/>
    </row>
    <row r="9607" spans="2:22" x14ac:dyDescent="0.2">
      <c r="B9607" s="2"/>
      <c r="C9607" s="2"/>
      <c r="D9607" s="2"/>
      <c r="E9607" s="2"/>
      <c r="F9607" s="2"/>
      <c r="G9607" s="3"/>
      <c r="H9607" s="3"/>
      <c r="I9607" s="2"/>
      <c r="J9607"/>
      <c r="K9607"/>
      <c r="L9607"/>
      <c r="M9607"/>
      <c r="N9607"/>
      <c r="O9607"/>
      <c r="P9607"/>
      <c r="Q9607"/>
      <c r="R9607"/>
      <c r="S9607"/>
      <c r="T9607"/>
      <c r="U9607"/>
      <c r="V9607" s="2"/>
    </row>
    <row r="9608" spans="2:22" x14ac:dyDescent="0.2">
      <c r="B9608" s="2"/>
      <c r="C9608" s="2"/>
      <c r="D9608" s="2"/>
      <c r="E9608" s="2"/>
      <c r="F9608" s="2"/>
      <c r="G9608" s="3"/>
      <c r="H9608" s="3"/>
      <c r="I9608" s="2"/>
      <c r="J9608"/>
      <c r="K9608"/>
      <c r="L9608"/>
      <c r="M9608"/>
      <c r="N9608"/>
      <c r="O9608"/>
      <c r="P9608"/>
      <c r="Q9608"/>
      <c r="R9608"/>
      <c r="S9608"/>
      <c r="T9608"/>
      <c r="U9608"/>
      <c r="V9608" s="2"/>
    </row>
    <row r="9609" spans="2:22" x14ac:dyDescent="0.2">
      <c r="B9609" s="2"/>
      <c r="C9609" s="2"/>
      <c r="D9609" s="2"/>
      <c r="E9609" s="2"/>
      <c r="F9609" s="2"/>
      <c r="G9609" s="3"/>
      <c r="H9609" s="3"/>
      <c r="I9609" s="2"/>
      <c r="J9609"/>
      <c r="K9609"/>
      <c r="L9609"/>
      <c r="M9609"/>
      <c r="N9609"/>
      <c r="O9609"/>
      <c r="P9609"/>
      <c r="Q9609"/>
      <c r="R9609"/>
      <c r="S9609"/>
      <c r="T9609"/>
      <c r="U9609"/>
      <c r="V9609" s="2"/>
    </row>
    <row r="9610" spans="2:22" x14ac:dyDescent="0.2">
      <c r="B9610" s="2"/>
      <c r="C9610" s="2"/>
      <c r="D9610" s="2"/>
      <c r="E9610" s="2"/>
      <c r="F9610" s="2"/>
      <c r="G9610" s="3"/>
      <c r="H9610" s="3"/>
      <c r="I9610" s="2"/>
      <c r="J9610"/>
      <c r="K9610"/>
      <c r="L9610"/>
      <c r="M9610"/>
      <c r="N9610"/>
      <c r="O9610"/>
      <c r="P9610"/>
      <c r="Q9610"/>
      <c r="R9610"/>
      <c r="S9610"/>
      <c r="T9610"/>
      <c r="U9610"/>
      <c r="V9610" s="2"/>
    </row>
    <row r="9611" spans="2:22" x14ac:dyDescent="0.2">
      <c r="B9611" s="2"/>
      <c r="C9611" s="2"/>
      <c r="D9611" s="2"/>
      <c r="E9611" s="2"/>
      <c r="F9611" s="2"/>
      <c r="G9611" s="3"/>
      <c r="H9611" s="3"/>
      <c r="I9611" s="2"/>
      <c r="J9611"/>
      <c r="K9611"/>
      <c r="L9611"/>
      <c r="M9611"/>
      <c r="N9611"/>
      <c r="O9611"/>
      <c r="P9611"/>
      <c r="Q9611"/>
      <c r="R9611"/>
      <c r="S9611"/>
      <c r="T9611"/>
      <c r="U9611"/>
      <c r="V9611" s="2"/>
    </row>
    <row r="9612" spans="2:22" x14ac:dyDescent="0.2">
      <c r="B9612" s="2"/>
      <c r="C9612" s="2"/>
      <c r="D9612" s="2"/>
      <c r="E9612" s="2"/>
      <c r="F9612" s="2"/>
      <c r="G9612" s="3"/>
      <c r="H9612" s="3"/>
      <c r="I9612" s="2"/>
      <c r="J9612"/>
      <c r="K9612"/>
      <c r="L9612"/>
      <c r="M9612"/>
      <c r="N9612"/>
      <c r="O9612"/>
      <c r="P9612"/>
      <c r="Q9612"/>
      <c r="R9612"/>
      <c r="S9612"/>
      <c r="T9612"/>
      <c r="U9612"/>
      <c r="V9612" s="2"/>
    </row>
    <row r="9613" spans="2:22" x14ac:dyDescent="0.2">
      <c r="B9613" s="2"/>
      <c r="C9613" s="2"/>
      <c r="D9613" s="2"/>
      <c r="E9613" s="2"/>
      <c r="F9613" s="2"/>
      <c r="G9613" s="3"/>
      <c r="H9613" s="3"/>
      <c r="I9613" s="2"/>
      <c r="J9613"/>
      <c r="K9613"/>
      <c r="L9613"/>
      <c r="M9613"/>
      <c r="N9613"/>
      <c r="O9613"/>
      <c r="P9613"/>
      <c r="Q9613"/>
      <c r="R9613"/>
      <c r="S9613"/>
      <c r="T9613"/>
      <c r="U9613"/>
      <c r="V9613" s="2"/>
    </row>
    <row r="9614" spans="2:22" x14ac:dyDescent="0.2">
      <c r="B9614" s="2"/>
      <c r="C9614" s="2"/>
      <c r="D9614" s="2"/>
      <c r="E9614" s="2"/>
      <c r="F9614" s="2"/>
      <c r="G9614" s="3"/>
      <c r="H9614" s="3"/>
      <c r="I9614" s="2"/>
      <c r="J9614"/>
      <c r="K9614"/>
      <c r="L9614"/>
      <c r="M9614"/>
      <c r="N9614"/>
      <c r="O9614"/>
      <c r="P9614"/>
      <c r="Q9614"/>
      <c r="R9614"/>
      <c r="S9614"/>
      <c r="T9614"/>
      <c r="U9614"/>
      <c r="V9614" s="2"/>
    </row>
    <row r="9615" spans="2:22" x14ac:dyDescent="0.2">
      <c r="B9615" s="2"/>
      <c r="C9615" s="2"/>
      <c r="D9615" s="2"/>
      <c r="E9615" s="2"/>
      <c r="F9615" s="2"/>
      <c r="G9615" s="3"/>
      <c r="H9615" s="3"/>
      <c r="I9615" s="2"/>
      <c r="J9615"/>
      <c r="K9615"/>
      <c r="L9615"/>
      <c r="M9615"/>
      <c r="N9615"/>
      <c r="O9615"/>
      <c r="P9615"/>
      <c r="Q9615"/>
      <c r="R9615"/>
      <c r="S9615"/>
      <c r="T9615"/>
      <c r="U9615"/>
      <c r="V9615" s="2"/>
    </row>
    <row r="9616" spans="2:22" x14ac:dyDescent="0.2">
      <c r="B9616" s="2"/>
      <c r="C9616" s="2"/>
      <c r="D9616" s="2"/>
      <c r="E9616" s="2"/>
      <c r="F9616" s="2"/>
      <c r="G9616" s="3"/>
      <c r="H9616" s="3"/>
      <c r="I9616" s="2"/>
      <c r="J9616"/>
      <c r="K9616"/>
      <c r="L9616"/>
      <c r="M9616"/>
      <c r="N9616"/>
      <c r="O9616"/>
      <c r="P9616"/>
      <c r="Q9616"/>
      <c r="R9616"/>
      <c r="S9616"/>
      <c r="T9616"/>
      <c r="U9616"/>
      <c r="V9616" s="2"/>
    </row>
    <row r="9617" spans="2:22" x14ac:dyDescent="0.2">
      <c r="B9617" s="2"/>
      <c r="C9617" s="2"/>
      <c r="D9617" s="2"/>
      <c r="E9617" s="2"/>
      <c r="F9617" s="2"/>
      <c r="G9617" s="3"/>
      <c r="H9617" s="3"/>
      <c r="I9617" s="2"/>
      <c r="J9617"/>
      <c r="K9617"/>
      <c r="L9617"/>
      <c r="M9617"/>
      <c r="N9617"/>
      <c r="O9617"/>
      <c r="P9617"/>
      <c r="Q9617"/>
      <c r="R9617"/>
      <c r="S9617"/>
      <c r="T9617"/>
      <c r="U9617"/>
      <c r="V9617" s="2"/>
    </row>
    <row r="9618" spans="2:22" x14ac:dyDescent="0.2">
      <c r="B9618" s="2"/>
      <c r="C9618" s="2"/>
      <c r="D9618" s="2"/>
      <c r="E9618" s="2"/>
      <c r="F9618" s="2"/>
      <c r="G9618" s="3"/>
      <c r="H9618" s="3"/>
      <c r="I9618" s="2"/>
      <c r="J9618"/>
      <c r="K9618"/>
      <c r="L9618"/>
      <c r="M9618"/>
      <c r="N9618"/>
      <c r="O9618"/>
      <c r="P9618"/>
      <c r="Q9618"/>
      <c r="R9618"/>
      <c r="S9618"/>
      <c r="T9618"/>
      <c r="U9618"/>
      <c r="V9618" s="2"/>
    </row>
    <row r="9619" spans="2:22" x14ac:dyDescent="0.2">
      <c r="B9619" s="2"/>
      <c r="C9619" s="2"/>
      <c r="D9619" s="2"/>
      <c r="E9619" s="2"/>
      <c r="F9619" s="2"/>
      <c r="G9619" s="3"/>
      <c r="H9619" s="3"/>
      <c r="I9619" s="2"/>
      <c r="J9619"/>
      <c r="K9619"/>
      <c r="L9619"/>
      <c r="M9619"/>
      <c r="N9619"/>
      <c r="O9619"/>
      <c r="P9619"/>
      <c r="Q9619"/>
      <c r="R9619"/>
      <c r="S9619"/>
      <c r="T9619"/>
      <c r="U9619"/>
      <c r="V9619" s="2"/>
    </row>
    <row r="9620" spans="2:22" x14ac:dyDescent="0.2">
      <c r="B9620" s="2"/>
      <c r="C9620" s="2"/>
      <c r="D9620" s="2"/>
      <c r="E9620" s="2"/>
      <c r="F9620" s="2"/>
      <c r="G9620" s="3"/>
      <c r="H9620" s="3"/>
      <c r="I9620" s="2"/>
      <c r="J9620"/>
      <c r="K9620"/>
      <c r="L9620"/>
      <c r="M9620"/>
      <c r="N9620"/>
      <c r="O9620"/>
      <c r="P9620"/>
      <c r="Q9620"/>
      <c r="R9620"/>
      <c r="S9620"/>
      <c r="T9620"/>
      <c r="U9620"/>
      <c r="V9620" s="2"/>
    </row>
    <row r="9621" spans="2:22" x14ac:dyDescent="0.2">
      <c r="B9621" s="2"/>
      <c r="C9621" s="2"/>
      <c r="D9621" s="2"/>
      <c r="E9621" s="2"/>
      <c r="F9621" s="2"/>
      <c r="G9621" s="3"/>
      <c r="H9621" s="3"/>
      <c r="I9621" s="2"/>
      <c r="J9621"/>
      <c r="K9621"/>
      <c r="L9621"/>
      <c r="M9621"/>
      <c r="N9621"/>
      <c r="O9621"/>
      <c r="P9621"/>
      <c r="Q9621"/>
      <c r="R9621"/>
      <c r="S9621"/>
      <c r="T9621"/>
      <c r="U9621"/>
      <c r="V9621" s="2"/>
    </row>
    <row r="9622" spans="2:22" x14ac:dyDescent="0.2">
      <c r="B9622" s="2"/>
      <c r="C9622" s="2"/>
      <c r="D9622" s="2"/>
      <c r="E9622" s="2"/>
      <c r="F9622" s="2"/>
      <c r="G9622" s="3"/>
      <c r="H9622" s="3"/>
      <c r="I9622" s="2"/>
      <c r="J9622"/>
      <c r="K9622"/>
      <c r="L9622"/>
      <c r="M9622"/>
      <c r="N9622"/>
      <c r="O9622"/>
      <c r="P9622"/>
      <c r="Q9622"/>
      <c r="R9622"/>
      <c r="S9622"/>
      <c r="T9622"/>
      <c r="U9622"/>
      <c r="V9622" s="2"/>
    </row>
    <row r="9623" spans="2:22" x14ac:dyDescent="0.2">
      <c r="B9623" s="2"/>
      <c r="C9623" s="2"/>
      <c r="D9623" s="2"/>
      <c r="E9623" s="2"/>
      <c r="F9623" s="2"/>
      <c r="G9623" s="3"/>
      <c r="H9623" s="3"/>
      <c r="I9623" s="2"/>
      <c r="J9623"/>
      <c r="K9623"/>
      <c r="L9623"/>
      <c r="M9623"/>
      <c r="N9623"/>
      <c r="O9623"/>
      <c r="P9623"/>
      <c r="Q9623"/>
      <c r="R9623"/>
      <c r="S9623"/>
      <c r="T9623"/>
      <c r="U9623"/>
      <c r="V9623" s="2"/>
    </row>
    <row r="9624" spans="2:22" x14ac:dyDescent="0.2">
      <c r="B9624" s="2"/>
      <c r="C9624" s="2"/>
      <c r="D9624" s="2"/>
      <c r="E9624" s="2"/>
      <c r="F9624" s="2"/>
      <c r="G9624" s="3"/>
      <c r="H9624" s="3"/>
      <c r="I9624" s="2"/>
      <c r="J9624"/>
      <c r="K9624"/>
      <c r="L9624"/>
      <c r="M9624"/>
      <c r="N9624"/>
      <c r="O9624"/>
      <c r="P9624"/>
      <c r="Q9624"/>
      <c r="R9624"/>
      <c r="S9624"/>
      <c r="T9624"/>
      <c r="U9624"/>
      <c r="V9624" s="2"/>
    </row>
    <row r="9625" spans="2:22" x14ac:dyDescent="0.2">
      <c r="B9625" s="2"/>
      <c r="C9625" s="2"/>
      <c r="D9625" s="2"/>
      <c r="E9625" s="2"/>
      <c r="F9625" s="2"/>
      <c r="G9625" s="3"/>
      <c r="H9625" s="3"/>
      <c r="I9625" s="2"/>
      <c r="J9625"/>
      <c r="K9625"/>
      <c r="L9625"/>
      <c r="M9625"/>
      <c r="N9625"/>
      <c r="O9625"/>
      <c r="P9625"/>
      <c r="Q9625"/>
      <c r="R9625"/>
      <c r="S9625"/>
      <c r="T9625"/>
      <c r="U9625"/>
      <c r="V9625" s="2"/>
    </row>
    <row r="9626" spans="2:22" x14ac:dyDescent="0.2">
      <c r="B9626" s="2"/>
      <c r="C9626" s="2"/>
      <c r="D9626" s="2"/>
      <c r="E9626" s="2"/>
      <c r="F9626" s="2"/>
      <c r="G9626" s="3"/>
      <c r="H9626" s="3"/>
      <c r="I9626" s="2"/>
      <c r="J9626"/>
      <c r="K9626"/>
      <c r="L9626"/>
      <c r="M9626"/>
      <c r="N9626"/>
      <c r="O9626"/>
      <c r="P9626"/>
      <c r="Q9626"/>
      <c r="R9626"/>
      <c r="S9626"/>
      <c r="T9626"/>
      <c r="U9626"/>
      <c r="V9626" s="2"/>
    </row>
    <row r="9627" spans="2:22" x14ac:dyDescent="0.2">
      <c r="B9627" s="2"/>
      <c r="C9627" s="2"/>
      <c r="D9627" s="2"/>
      <c r="E9627" s="2"/>
      <c r="F9627" s="2"/>
      <c r="G9627" s="3"/>
      <c r="H9627" s="3"/>
      <c r="I9627" s="2"/>
      <c r="J9627"/>
      <c r="K9627"/>
      <c r="L9627"/>
      <c r="M9627"/>
      <c r="N9627"/>
      <c r="O9627"/>
      <c r="P9627"/>
      <c r="Q9627"/>
      <c r="R9627"/>
      <c r="S9627"/>
      <c r="T9627"/>
      <c r="U9627"/>
      <c r="V9627" s="2"/>
    </row>
    <row r="9628" spans="2:22" x14ac:dyDescent="0.2">
      <c r="B9628" s="2"/>
      <c r="C9628" s="2"/>
      <c r="D9628" s="2"/>
      <c r="E9628" s="2"/>
      <c r="F9628" s="2"/>
      <c r="G9628" s="3"/>
      <c r="H9628" s="3"/>
      <c r="I9628" s="2"/>
      <c r="J9628"/>
      <c r="K9628"/>
      <c r="L9628"/>
      <c r="M9628"/>
      <c r="N9628"/>
      <c r="O9628"/>
      <c r="P9628"/>
      <c r="Q9628"/>
      <c r="R9628"/>
      <c r="S9628"/>
      <c r="T9628"/>
      <c r="U9628"/>
      <c r="V9628" s="2"/>
    </row>
    <row r="9629" spans="2:22" x14ac:dyDescent="0.2">
      <c r="B9629" s="2"/>
      <c r="C9629" s="2"/>
      <c r="D9629" s="2"/>
      <c r="E9629" s="2"/>
      <c r="F9629" s="2"/>
      <c r="G9629" s="3"/>
      <c r="H9629" s="3"/>
      <c r="I9629" s="2"/>
      <c r="J9629"/>
      <c r="K9629"/>
      <c r="L9629"/>
      <c r="M9629"/>
      <c r="N9629"/>
      <c r="O9629"/>
      <c r="P9629"/>
      <c r="Q9629"/>
      <c r="R9629"/>
      <c r="S9629"/>
      <c r="T9629"/>
      <c r="U9629"/>
      <c r="V9629" s="2"/>
    </row>
    <row r="9630" spans="2:22" x14ac:dyDescent="0.2">
      <c r="B9630" s="2"/>
      <c r="C9630" s="2"/>
      <c r="D9630" s="2"/>
      <c r="E9630" s="2"/>
      <c r="F9630" s="2"/>
      <c r="G9630" s="3"/>
      <c r="H9630" s="3"/>
      <c r="I9630" s="2"/>
      <c r="J9630"/>
      <c r="K9630"/>
      <c r="L9630"/>
      <c r="M9630"/>
      <c r="N9630"/>
      <c r="O9630"/>
      <c r="P9630"/>
      <c r="Q9630"/>
      <c r="R9630"/>
      <c r="S9630"/>
      <c r="T9630"/>
      <c r="U9630"/>
      <c r="V9630" s="2"/>
    </row>
    <row r="9631" spans="2:22" x14ac:dyDescent="0.2">
      <c r="B9631" s="2"/>
      <c r="C9631" s="2"/>
      <c r="D9631" s="2"/>
      <c r="E9631" s="2"/>
      <c r="F9631" s="2"/>
      <c r="G9631" s="3"/>
      <c r="H9631" s="3"/>
      <c r="I9631" s="2"/>
      <c r="J9631"/>
      <c r="K9631"/>
      <c r="L9631"/>
      <c r="M9631"/>
      <c r="N9631"/>
      <c r="O9631"/>
      <c r="P9631"/>
      <c r="Q9631"/>
      <c r="R9631"/>
      <c r="S9631"/>
      <c r="T9631"/>
      <c r="U9631"/>
      <c r="V9631" s="2"/>
    </row>
    <row r="9632" spans="2:22" x14ac:dyDescent="0.2">
      <c r="B9632" s="2"/>
      <c r="C9632" s="2"/>
      <c r="D9632" s="2"/>
      <c r="E9632" s="2"/>
      <c r="F9632" s="2"/>
      <c r="G9632" s="3"/>
      <c r="H9632" s="3"/>
      <c r="I9632" s="2"/>
      <c r="J9632"/>
      <c r="K9632"/>
      <c r="L9632"/>
      <c r="M9632"/>
      <c r="N9632"/>
      <c r="O9632"/>
      <c r="P9632"/>
      <c r="Q9632"/>
      <c r="R9632"/>
      <c r="S9632"/>
      <c r="T9632"/>
      <c r="U9632"/>
      <c r="V9632" s="2"/>
    </row>
    <row r="9633" spans="2:22" x14ac:dyDescent="0.2">
      <c r="B9633" s="2"/>
      <c r="C9633" s="2"/>
      <c r="D9633" s="2"/>
      <c r="E9633" s="2"/>
      <c r="F9633" s="2"/>
      <c r="G9633" s="3"/>
      <c r="H9633" s="3"/>
      <c r="I9633" s="2"/>
      <c r="J9633"/>
      <c r="K9633"/>
      <c r="L9633"/>
      <c r="M9633"/>
      <c r="N9633"/>
      <c r="O9633"/>
      <c r="P9633"/>
      <c r="Q9633"/>
      <c r="R9633"/>
      <c r="S9633"/>
      <c r="T9633"/>
      <c r="U9633"/>
      <c r="V9633" s="2"/>
    </row>
    <row r="9634" spans="2:22" x14ac:dyDescent="0.2">
      <c r="B9634" s="2"/>
      <c r="C9634" s="2"/>
      <c r="D9634" s="2"/>
      <c r="E9634" s="2"/>
      <c r="F9634" s="2"/>
      <c r="G9634" s="3"/>
      <c r="H9634" s="3"/>
      <c r="I9634" s="2"/>
      <c r="J9634"/>
      <c r="K9634"/>
      <c r="L9634"/>
      <c r="M9634"/>
      <c r="N9634"/>
      <c r="O9634"/>
      <c r="P9634"/>
      <c r="Q9634"/>
      <c r="R9634"/>
      <c r="S9634"/>
      <c r="T9634"/>
      <c r="U9634"/>
      <c r="V9634" s="2"/>
    </row>
    <row r="9635" spans="2:22" x14ac:dyDescent="0.2">
      <c r="B9635" s="2"/>
      <c r="C9635" s="2"/>
      <c r="D9635" s="2"/>
      <c r="E9635" s="2"/>
      <c r="F9635" s="2"/>
      <c r="G9635" s="3"/>
      <c r="H9635" s="3"/>
      <c r="I9635" s="2"/>
      <c r="J9635"/>
      <c r="K9635"/>
      <c r="L9635"/>
      <c r="M9635"/>
      <c r="N9635"/>
      <c r="O9635"/>
      <c r="P9635"/>
      <c r="Q9635"/>
      <c r="R9635"/>
      <c r="S9635"/>
      <c r="T9635"/>
      <c r="U9635"/>
      <c r="V9635" s="2"/>
    </row>
    <row r="9636" spans="2:22" x14ac:dyDescent="0.2">
      <c r="B9636" s="2"/>
      <c r="C9636" s="2"/>
      <c r="D9636" s="2"/>
      <c r="E9636" s="2"/>
      <c r="F9636" s="2"/>
      <c r="G9636" s="3"/>
      <c r="H9636" s="3"/>
      <c r="I9636" s="2"/>
      <c r="J9636"/>
      <c r="K9636"/>
      <c r="L9636"/>
      <c r="M9636"/>
      <c r="N9636"/>
      <c r="O9636"/>
      <c r="P9636"/>
      <c r="Q9636"/>
      <c r="R9636"/>
      <c r="S9636"/>
      <c r="T9636"/>
      <c r="U9636"/>
      <c r="V9636" s="2"/>
    </row>
    <row r="9637" spans="2:22" x14ac:dyDescent="0.2">
      <c r="B9637" s="2"/>
      <c r="C9637" s="2"/>
      <c r="D9637" s="2"/>
      <c r="E9637" s="2"/>
      <c r="F9637" s="2"/>
      <c r="G9637" s="3"/>
      <c r="H9637" s="3"/>
      <c r="I9637" s="2"/>
      <c r="J9637"/>
      <c r="K9637"/>
      <c r="L9637"/>
      <c r="M9637"/>
      <c r="N9637"/>
      <c r="O9637"/>
      <c r="P9637"/>
      <c r="Q9637"/>
      <c r="R9637"/>
      <c r="S9637"/>
      <c r="T9637"/>
      <c r="U9637"/>
      <c r="V9637" s="2"/>
    </row>
    <row r="9638" spans="2:22" x14ac:dyDescent="0.2">
      <c r="B9638" s="2"/>
      <c r="C9638" s="2"/>
      <c r="D9638" s="2"/>
      <c r="E9638" s="2"/>
      <c r="F9638" s="2"/>
      <c r="G9638" s="3"/>
      <c r="H9638" s="3"/>
      <c r="I9638" s="2"/>
      <c r="J9638"/>
      <c r="K9638"/>
      <c r="L9638"/>
      <c r="M9638"/>
      <c r="N9638"/>
      <c r="O9638"/>
      <c r="P9638"/>
      <c r="Q9638"/>
      <c r="R9638"/>
      <c r="S9638"/>
      <c r="T9638"/>
      <c r="U9638"/>
      <c r="V9638" s="2"/>
    </row>
    <row r="9639" spans="2:22" x14ac:dyDescent="0.2">
      <c r="B9639" s="2"/>
      <c r="C9639" s="2"/>
      <c r="D9639" s="2"/>
      <c r="E9639" s="2"/>
      <c r="F9639" s="2"/>
      <c r="G9639" s="3"/>
      <c r="H9639" s="3"/>
      <c r="I9639" s="2"/>
      <c r="J9639"/>
      <c r="K9639"/>
      <c r="L9639"/>
      <c r="M9639"/>
      <c r="N9639"/>
      <c r="O9639"/>
      <c r="P9639"/>
      <c r="Q9639"/>
      <c r="R9639"/>
      <c r="S9639"/>
      <c r="T9639"/>
      <c r="U9639"/>
      <c r="V9639" s="2"/>
    </row>
    <row r="9640" spans="2:22" x14ac:dyDescent="0.2">
      <c r="B9640" s="2"/>
      <c r="C9640" s="2"/>
      <c r="D9640" s="2"/>
      <c r="E9640" s="2"/>
      <c r="F9640" s="2"/>
      <c r="G9640" s="3"/>
      <c r="H9640" s="3"/>
      <c r="I9640" s="2"/>
      <c r="J9640"/>
      <c r="K9640"/>
      <c r="L9640"/>
      <c r="M9640"/>
      <c r="N9640"/>
      <c r="O9640"/>
      <c r="P9640"/>
      <c r="Q9640"/>
      <c r="R9640"/>
      <c r="S9640"/>
      <c r="T9640"/>
      <c r="U9640"/>
      <c r="V9640" s="2"/>
    </row>
    <row r="9641" spans="2:22" x14ac:dyDescent="0.2">
      <c r="B9641" s="2"/>
      <c r="C9641" s="2"/>
      <c r="D9641" s="2"/>
      <c r="E9641" s="2"/>
      <c r="F9641" s="2"/>
      <c r="G9641" s="3"/>
      <c r="H9641" s="3"/>
      <c r="I9641" s="2"/>
      <c r="J9641"/>
      <c r="K9641"/>
      <c r="L9641"/>
      <c r="M9641"/>
      <c r="N9641"/>
      <c r="O9641"/>
      <c r="P9641"/>
      <c r="Q9641"/>
      <c r="R9641"/>
      <c r="S9641"/>
      <c r="T9641"/>
      <c r="U9641"/>
      <c r="V9641" s="2"/>
    </row>
    <row r="9642" spans="2:22" x14ac:dyDescent="0.2">
      <c r="B9642" s="2"/>
      <c r="C9642" s="2"/>
      <c r="D9642" s="2"/>
      <c r="E9642" s="2"/>
      <c r="F9642" s="2"/>
      <c r="G9642" s="3"/>
      <c r="H9642" s="3"/>
      <c r="I9642" s="2"/>
      <c r="J9642"/>
      <c r="K9642"/>
      <c r="L9642"/>
      <c r="M9642"/>
      <c r="N9642"/>
      <c r="O9642"/>
      <c r="P9642"/>
      <c r="Q9642"/>
      <c r="R9642"/>
      <c r="S9642"/>
      <c r="T9642"/>
      <c r="U9642"/>
      <c r="V9642" s="2"/>
    </row>
    <row r="9643" spans="2:22" x14ac:dyDescent="0.2">
      <c r="B9643" s="2"/>
      <c r="C9643" s="2"/>
      <c r="D9643" s="2"/>
      <c r="E9643" s="2"/>
      <c r="F9643" s="2"/>
      <c r="G9643" s="3"/>
      <c r="H9643" s="3"/>
      <c r="I9643" s="2"/>
      <c r="J9643"/>
      <c r="K9643"/>
      <c r="L9643"/>
      <c r="M9643"/>
      <c r="N9643"/>
      <c r="O9643"/>
      <c r="P9643"/>
      <c r="Q9643"/>
      <c r="R9643"/>
      <c r="S9643"/>
      <c r="T9643"/>
      <c r="U9643"/>
      <c r="V9643" s="2"/>
    </row>
    <row r="9644" spans="2:22" x14ac:dyDescent="0.2">
      <c r="B9644" s="2"/>
      <c r="C9644" s="2"/>
      <c r="D9644" s="2"/>
      <c r="E9644" s="2"/>
      <c r="F9644" s="2"/>
      <c r="G9644" s="3"/>
      <c r="H9644" s="3"/>
      <c r="I9644" s="2"/>
      <c r="J9644"/>
      <c r="K9644"/>
      <c r="L9644"/>
      <c r="M9644"/>
      <c r="N9644"/>
      <c r="O9644"/>
      <c r="P9644"/>
      <c r="Q9644"/>
      <c r="R9644"/>
      <c r="S9644"/>
      <c r="T9644"/>
      <c r="U9644"/>
      <c r="V9644" s="2"/>
    </row>
    <row r="9645" spans="2:22" x14ac:dyDescent="0.2">
      <c r="B9645" s="2"/>
      <c r="C9645" s="2"/>
      <c r="D9645" s="2"/>
      <c r="E9645" s="2"/>
      <c r="F9645" s="2"/>
      <c r="G9645" s="3"/>
      <c r="H9645" s="3"/>
      <c r="I9645" s="2"/>
      <c r="J9645"/>
      <c r="K9645"/>
      <c r="L9645"/>
      <c r="M9645"/>
      <c r="N9645"/>
      <c r="O9645"/>
      <c r="P9645"/>
      <c r="Q9645"/>
      <c r="R9645"/>
      <c r="S9645"/>
      <c r="T9645"/>
      <c r="U9645"/>
      <c r="V9645" s="2"/>
    </row>
    <row r="9646" spans="2:22" x14ac:dyDescent="0.2">
      <c r="B9646" s="2"/>
      <c r="C9646" s="2"/>
      <c r="D9646" s="2"/>
      <c r="E9646" s="2"/>
      <c r="F9646" s="2"/>
      <c r="G9646" s="3"/>
      <c r="H9646" s="3"/>
      <c r="I9646" s="2"/>
      <c r="J9646"/>
      <c r="K9646"/>
      <c r="L9646"/>
      <c r="M9646"/>
      <c r="N9646"/>
      <c r="O9646"/>
      <c r="P9646"/>
      <c r="Q9646"/>
      <c r="R9646"/>
      <c r="S9646"/>
      <c r="T9646"/>
      <c r="U9646"/>
      <c r="V9646" s="2"/>
    </row>
    <row r="9647" spans="2:22" x14ac:dyDescent="0.2">
      <c r="B9647" s="2"/>
      <c r="C9647" s="2"/>
      <c r="D9647" s="2"/>
      <c r="E9647" s="2"/>
      <c r="F9647" s="2"/>
      <c r="G9647" s="3"/>
      <c r="H9647" s="3"/>
      <c r="I9647" s="2"/>
      <c r="J9647"/>
      <c r="K9647"/>
      <c r="L9647"/>
      <c r="M9647"/>
      <c r="N9647"/>
      <c r="O9647"/>
      <c r="P9647"/>
      <c r="Q9647"/>
      <c r="R9647"/>
      <c r="S9647"/>
      <c r="T9647"/>
      <c r="U9647"/>
      <c r="V9647" s="2"/>
    </row>
    <row r="9648" spans="2:22" x14ac:dyDescent="0.2">
      <c r="B9648" s="2"/>
      <c r="C9648" s="2"/>
      <c r="D9648" s="2"/>
      <c r="E9648" s="2"/>
      <c r="F9648" s="2"/>
      <c r="G9648" s="3"/>
      <c r="H9648" s="3"/>
      <c r="I9648" s="2"/>
      <c r="J9648"/>
      <c r="K9648"/>
      <c r="L9648"/>
      <c r="M9648"/>
      <c r="N9648"/>
      <c r="O9648"/>
      <c r="P9648"/>
      <c r="Q9648"/>
      <c r="R9648"/>
      <c r="S9648"/>
      <c r="T9648"/>
      <c r="U9648"/>
      <c r="V9648" s="2"/>
    </row>
    <row r="9649" spans="2:22" x14ac:dyDescent="0.2">
      <c r="B9649" s="2"/>
      <c r="C9649" s="2"/>
      <c r="D9649" s="2"/>
      <c r="E9649" s="2"/>
      <c r="F9649" s="2"/>
      <c r="G9649" s="3"/>
      <c r="H9649" s="3"/>
      <c r="I9649" s="2"/>
      <c r="J9649"/>
      <c r="K9649"/>
      <c r="L9649"/>
      <c r="M9649"/>
      <c r="N9649"/>
      <c r="O9649"/>
      <c r="P9649"/>
      <c r="Q9649"/>
      <c r="R9649"/>
      <c r="S9649"/>
      <c r="T9649"/>
      <c r="U9649"/>
      <c r="V9649" s="2"/>
    </row>
    <row r="9650" spans="2:22" x14ac:dyDescent="0.2">
      <c r="B9650" s="2"/>
      <c r="C9650" s="2"/>
      <c r="D9650" s="2"/>
      <c r="E9650" s="2"/>
      <c r="F9650" s="2"/>
      <c r="G9650" s="3"/>
      <c r="H9650" s="3"/>
      <c r="I9650" s="2"/>
      <c r="J9650"/>
      <c r="K9650"/>
      <c r="L9650"/>
      <c r="M9650"/>
      <c r="N9650"/>
      <c r="O9650"/>
      <c r="P9650"/>
      <c r="Q9650"/>
      <c r="R9650"/>
      <c r="S9650"/>
      <c r="T9650"/>
      <c r="U9650"/>
      <c r="V9650" s="2"/>
    </row>
    <row r="9651" spans="2:22" x14ac:dyDescent="0.2">
      <c r="B9651" s="2"/>
      <c r="C9651" s="2"/>
      <c r="D9651" s="2"/>
      <c r="E9651" s="2"/>
      <c r="F9651" s="2"/>
      <c r="G9651" s="3"/>
      <c r="H9651" s="3"/>
      <c r="I9651" s="2"/>
      <c r="J9651"/>
      <c r="K9651"/>
      <c r="L9651"/>
      <c r="M9651"/>
      <c r="N9651"/>
      <c r="O9651"/>
      <c r="P9651"/>
      <c r="Q9651"/>
      <c r="R9651"/>
      <c r="S9651"/>
      <c r="T9651"/>
      <c r="U9651"/>
      <c r="V9651" s="2"/>
    </row>
    <row r="9652" spans="2:22" x14ac:dyDescent="0.2">
      <c r="B9652" s="2"/>
      <c r="C9652" s="2"/>
      <c r="D9652" s="2"/>
      <c r="E9652" s="2"/>
      <c r="F9652" s="2"/>
      <c r="G9652" s="3"/>
      <c r="H9652" s="3"/>
      <c r="I9652" s="2"/>
      <c r="J9652"/>
      <c r="K9652"/>
      <c r="L9652"/>
      <c r="M9652"/>
      <c r="N9652"/>
      <c r="O9652"/>
      <c r="P9652"/>
      <c r="Q9652"/>
      <c r="R9652"/>
      <c r="S9652"/>
      <c r="T9652"/>
      <c r="U9652"/>
      <c r="V9652" s="2"/>
    </row>
    <row r="9653" spans="2:22" x14ac:dyDescent="0.2">
      <c r="B9653" s="2"/>
      <c r="C9653" s="2"/>
      <c r="D9653" s="2"/>
      <c r="E9653" s="2"/>
      <c r="F9653" s="2"/>
      <c r="G9653" s="3"/>
      <c r="H9653" s="3"/>
      <c r="I9653" s="2"/>
      <c r="J9653"/>
      <c r="K9653"/>
      <c r="L9653"/>
      <c r="M9653"/>
      <c r="N9653"/>
      <c r="O9653"/>
      <c r="P9653"/>
      <c r="Q9653"/>
      <c r="R9653"/>
      <c r="S9653"/>
      <c r="T9653"/>
      <c r="U9653"/>
      <c r="V9653" s="2"/>
    </row>
    <row r="9654" spans="2:22" x14ac:dyDescent="0.2">
      <c r="B9654" s="2"/>
      <c r="C9654" s="2"/>
      <c r="D9654" s="2"/>
      <c r="E9654" s="2"/>
      <c r="F9654" s="2"/>
      <c r="G9654" s="3"/>
      <c r="H9654" s="3"/>
      <c r="I9654" s="2"/>
      <c r="J9654"/>
      <c r="K9654"/>
      <c r="L9654"/>
      <c r="M9654"/>
      <c r="N9654"/>
      <c r="O9654"/>
      <c r="P9654"/>
      <c r="Q9654"/>
      <c r="R9654"/>
      <c r="S9654"/>
      <c r="T9654"/>
      <c r="U9654"/>
      <c r="V9654" s="2"/>
    </row>
    <row r="9655" spans="2:22" x14ac:dyDescent="0.2">
      <c r="B9655" s="2"/>
      <c r="C9655" s="2"/>
      <c r="D9655" s="2"/>
      <c r="E9655" s="2"/>
      <c r="F9655" s="2"/>
      <c r="G9655" s="3"/>
      <c r="H9655" s="3"/>
      <c r="I9655" s="2"/>
      <c r="J9655"/>
      <c r="K9655"/>
      <c r="L9655"/>
      <c r="M9655"/>
      <c r="N9655"/>
      <c r="O9655"/>
      <c r="P9655"/>
      <c r="Q9655"/>
      <c r="R9655"/>
      <c r="S9655"/>
      <c r="T9655"/>
      <c r="U9655"/>
      <c r="V9655" s="2"/>
    </row>
    <row r="9656" spans="2:22" x14ac:dyDescent="0.2">
      <c r="B9656" s="2"/>
      <c r="C9656" s="2"/>
      <c r="D9656" s="2"/>
      <c r="E9656" s="2"/>
      <c r="F9656" s="2"/>
      <c r="G9656" s="3"/>
      <c r="H9656" s="3"/>
      <c r="I9656" s="2"/>
      <c r="J9656"/>
      <c r="K9656"/>
      <c r="L9656"/>
      <c r="M9656"/>
      <c r="N9656"/>
      <c r="O9656"/>
      <c r="P9656"/>
      <c r="Q9656"/>
      <c r="R9656"/>
      <c r="S9656"/>
      <c r="T9656"/>
      <c r="U9656"/>
      <c r="V9656" s="2"/>
    </row>
    <row r="9657" spans="2:22" x14ac:dyDescent="0.2">
      <c r="B9657" s="2"/>
      <c r="C9657" s="2"/>
      <c r="D9657" s="2"/>
      <c r="E9657" s="2"/>
      <c r="F9657" s="2"/>
      <c r="G9657" s="3"/>
      <c r="H9657" s="3"/>
      <c r="I9657" s="2"/>
      <c r="J9657"/>
      <c r="K9657"/>
      <c r="L9657"/>
      <c r="M9657"/>
      <c r="N9657"/>
      <c r="O9657"/>
      <c r="P9657"/>
      <c r="Q9657"/>
      <c r="R9657"/>
      <c r="S9657"/>
      <c r="T9657"/>
      <c r="U9657"/>
      <c r="V9657" s="2"/>
    </row>
    <row r="9658" spans="2:22" x14ac:dyDescent="0.2">
      <c r="B9658" s="2"/>
      <c r="C9658" s="2"/>
      <c r="D9658" s="2"/>
      <c r="E9658" s="2"/>
      <c r="F9658" s="2"/>
      <c r="G9658" s="3"/>
      <c r="H9658" s="3"/>
      <c r="I9658" s="2"/>
      <c r="J9658"/>
      <c r="K9658"/>
      <c r="L9658"/>
      <c r="M9658"/>
      <c r="N9658"/>
      <c r="O9658"/>
      <c r="P9658"/>
      <c r="Q9658"/>
      <c r="R9658"/>
      <c r="S9658"/>
      <c r="T9658"/>
      <c r="U9658"/>
      <c r="V9658" s="2"/>
    </row>
    <row r="9659" spans="2:22" x14ac:dyDescent="0.2">
      <c r="B9659" s="2"/>
      <c r="C9659" s="2"/>
      <c r="D9659" s="2"/>
      <c r="E9659" s="2"/>
      <c r="F9659" s="2"/>
      <c r="G9659" s="3"/>
      <c r="H9659" s="3"/>
      <c r="I9659" s="2"/>
      <c r="J9659"/>
      <c r="K9659"/>
      <c r="L9659"/>
      <c r="M9659"/>
      <c r="N9659"/>
      <c r="O9659"/>
      <c r="P9659"/>
      <c r="Q9659"/>
      <c r="R9659"/>
      <c r="S9659"/>
      <c r="T9659"/>
      <c r="U9659"/>
      <c r="V9659" s="2"/>
    </row>
    <row r="9660" spans="2:22" x14ac:dyDescent="0.2">
      <c r="B9660" s="2"/>
      <c r="C9660" s="2"/>
      <c r="D9660" s="2"/>
      <c r="E9660" s="2"/>
      <c r="F9660" s="2"/>
      <c r="G9660" s="3"/>
      <c r="H9660" s="3"/>
      <c r="I9660" s="2"/>
      <c r="J9660"/>
      <c r="K9660"/>
      <c r="L9660"/>
      <c r="M9660"/>
      <c r="N9660"/>
      <c r="O9660"/>
      <c r="P9660"/>
      <c r="Q9660"/>
      <c r="R9660"/>
      <c r="S9660"/>
      <c r="T9660"/>
      <c r="U9660"/>
      <c r="V9660" s="2"/>
    </row>
    <row r="9661" spans="2:22" x14ac:dyDescent="0.2">
      <c r="B9661" s="2"/>
      <c r="C9661" s="2"/>
      <c r="D9661" s="2"/>
      <c r="E9661" s="2"/>
      <c r="F9661" s="2"/>
      <c r="G9661" s="3"/>
      <c r="H9661" s="3"/>
      <c r="I9661" s="2"/>
      <c r="J9661"/>
      <c r="K9661"/>
      <c r="L9661"/>
      <c r="M9661"/>
      <c r="N9661"/>
      <c r="O9661"/>
      <c r="P9661"/>
      <c r="Q9661"/>
      <c r="R9661"/>
      <c r="S9661"/>
      <c r="T9661"/>
      <c r="U9661"/>
      <c r="V9661" s="2"/>
    </row>
    <row r="9662" spans="2:22" x14ac:dyDescent="0.2">
      <c r="B9662" s="2"/>
      <c r="C9662" s="2"/>
      <c r="D9662" s="2"/>
      <c r="E9662" s="2"/>
      <c r="F9662" s="2"/>
      <c r="G9662" s="3"/>
      <c r="H9662" s="3"/>
      <c r="I9662" s="2"/>
      <c r="J9662"/>
      <c r="K9662"/>
      <c r="L9662"/>
      <c r="M9662"/>
      <c r="N9662"/>
      <c r="O9662"/>
      <c r="P9662"/>
      <c r="Q9662"/>
      <c r="R9662"/>
      <c r="S9662"/>
      <c r="T9662"/>
      <c r="U9662"/>
      <c r="V9662" s="2"/>
    </row>
    <row r="9663" spans="2:22" x14ac:dyDescent="0.2">
      <c r="B9663" s="2"/>
      <c r="C9663" s="2"/>
      <c r="D9663" s="2"/>
      <c r="E9663" s="2"/>
      <c r="F9663" s="2"/>
      <c r="G9663" s="3"/>
      <c r="H9663" s="3"/>
      <c r="I9663" s="2"/>
      <c r="J9663"/>
      <c r="K9663"/>
      <c r="L9663"/>
      <c r="M9663"/>
      <c r="N9663"/>
      <c r="O9663"/>
      <c r="P9663"/>
      <c r="Q9663"/>
      <c r="R9663"/>
      <c r="S9663"/>
      <c r="T9663"/>
      <c r="U9663"/>
      <c r="V9663" s="2"/>
    </row>
    <row r="9664" spans="2:22" x14ac:dyDescent="0.2">
      <c r="B9664" s="2"/>
      <c r="C9664" s="2"/>
      <c r="D9664" s="2"/>
      <c r="E9664" s="2"/>
      <c r="F9664" s="2"/>
      <c r="G9664" s="3"/>
      <c r="H9664" s="3"/>
      <c r="I9664" s="2"/>
      <c r="J9664"/>
      <c r="K9664"/>
      <c r="L9664"/>
      <c r="M9664"/>
      <c r="N9664"/>
      <c r="O9664"/>
      <c r="P9664"/>
      <c r="Q9664"/>
      <c r="R9664"/>
      <c r="S9664"/>
      <c r="T9664"/>
      <c r="U9664"/>
      <c r="V9664" s="2"/>
    </row>
    <row r="9665" spans="2:22" x14ac:dyDescent="0.2">
      <c r="B9665" s="2"/>
      <c r="C9665" s="2"/>
      <c r="D9665" s="2"/>
      <c r="E9665" s="2"/>
      <c r="F9665" s="2"/>
      <c r="G9665" s="3"/>
      <c r="H9665" s="3"/>
      <c r="I9665" s="2"/>
      <c r="J9665"/>
      <c r="K9665"/>
      <c r="L9665"/>
      <c r="M9665"/>
      <c r="N9665"/>
      <c r="O9665"/>
      <c r="P9665"/>
      <c r="Q9665"/>
      <c r="R9665"/>
      <c r="S9665"/>
      <c r="T9665"/>
      <c r="U9665"/>
      <c r="V9665" s="2"/>
    </row>
    <row r="9666" spans="2:22" x14ac:dyDescent="0.2">
      <c r="B9666" s="2"/>
      <c r="C9666" s="2"/>
      <c r="D9666" s="2"/>
      <c r="E9666" s="2"/>
      <c r="F9666" s="2"/>
      <c r="G9666" s="3"/>
      <c r="H9666" s="3"/>
      <c r="I9666" s="2"/>
      <c r="J9666"/>
      <c r="K9666"/>
      <c r="L9666"/>
      <c r="M9666"/>
      <c r="N9666"/>
      <c r="O9666"/>
      <c r="P9666"/>
      <c r="Q9666"/>
      <c r="R9666"/>
      <c r="S9666"/>
      <c r="T9666"/>
      <c r="U9666"/>
      <c r="V9666" s="2"/>
    </row>
    <row r="9667" spans="2:22" x14ac:dyDescent="0.2">
      <c r="B9667" s="2"/>
      <c r="C9667" s="2"/>
      <c r="D9667" s="2"/>
      <c r="E9667" s="2"/>
      <c r="F9667" s="2"/>
      <c r="G9667" s="3"/>
      <c r="H9667" s="3"/>
      <c r="I9667" s="2"/>
      <c r="J9667"/>
      <c r="K9667"/>
      <c r="L9667"/>
      <c r="M9667"/>
      <c r="N9667"/>
      <c r="O9667"/>
      <c r="P9667"/>
      <c r="Q9667"/>
      <c r="R9667"/>
      <c r="S9667"/>
      <c r="T9667"/>
      <c r="U9667"/>
      <c r="V9667" s="2"/>
    </row>
    <row r="9668" spans="2:22" x14ac:dyDescent="0.2">
      <c r="B9668" s="2"/>
      <c r="C9668" s="2"/>
      <c r="D9668" s="2"/>
      <c r="E9668" s="2"/>
      <c r="F9668" s="2"/>
      <c r="G9668" s="3"/>
      <c r="H9668" s="3"/>
      <c r="I9668" s="2"/>
      <c r="J9668"/>
      <c r="K9668"/>
      <c r="L9668"/>
      <c r="M9668"/>
      <c r="N9668"/>
      <c r="O9668"/>
      <c r="P9668"/>
      <c r="Q9668"/>
      <c r="R9668"/>
      <c r="S9668"/>
      <c r="T9668"/>
      <c r="U9668"/>
      <c r="V9668" s="2"/>
    </row>
    <row r="9669" spans="2:22" x14ac:dyDescent="0.2">
      <c r="B9669" s="2"/>
      <c r="C9669" s="2"/>
      <c r="D9669" s="2"/>
      <c r="E9669" s="2"/>
      <c r="F9669" s="2"/>
      <c r="G9669" s="3"/>
      <c r="H9669" s="3"/>
      <c r="I9669" s="2"/>
      <c r="J9669"/>
      <c r="K9669"/>
      <c r="L9669"/>
      <c r="M9669"/>
      <c r="N9669"/>
      <c r="O9669"/>
      <c r="P9669"/>
      <c r="Q9669"/>
      <c r="R9669"/>
      <c r="S9669"/>
      <c r="T9669"/>
      <c r="U9669"/>
      <c r="V9669" s="2"/>
    </row>
    <row r="9670" spans="2:22" x14ac:dyDescent="0.2">
      <c r="B9670" s="2"/>
      <c r="C9670" s="2"/>
      <c r="D9670" s="2"/>
      <c r="E9670" s="2"/>
      <c r="F9670" s="2"/>
      <c r="G9670" s="3"/>
      <c r="H9670" s="3"/>
      <c r="I9670" s="2"/>
      <c r="J9670"/>
      <c r="K9670"/>
      <c r="L9670"/>
      <c r="M9670"/>
      <c r="N9670"/>
      <c r="O9670"/>
      <c r="P9670"/>
      <c r="Q9670"/>
      <c r="R9670"/>
      <c r="S9670"/>
      <c r="T9670"/>
      <c r="U9670"/>
      <c r="V9670" s="2"/>
    </row>
    <row r="9671" spans="2:22" x14ac:dyDescent="0.2">
      <c r="B9671" s="2"/>
      <c r="C9671" s="2"/>
      <c r="D9671" s="2"/>
      <c r="E9671" s="2"/>
      <c r="F9671" s="2"/>
      <c r="G9671" s="3"/>
      <c r="H9671" s="3"/>
      <c r="I9671" s="2"/>
      <c r="J9671"/>
      <c r="K9671"/>
      <c r="L9671"/>
      <c r="M9671"/>
      <c r="N9671"/>
      <c r="O9671"/>
      <c r="P9671"/>
      <c r="Q9671"/>
      <c r="R9671"/>
      <c r="S9671"/>
      <c r="T9671"/>
      <c r="U9671"/>
      <c r="V9671" s="2"/>
    </row>
    <row r="9672" spans="2:22" x14ac:dyDescent="0.2">
      <c r="B9672" s="2"/>
      <c r="C9672" s="2"/>
      <c r="D9672" s="2"/>
      <c r="E9672" s="2"/>
      <c r="F9672" s="2"/>
      <c r="G9672" s="3"/>
      <c r="H9672" s="3"/>
      <c r="I9672" s="2"/>
      <c r="J9672"/>
      <c r="K9672"/>
      <c r="L9672"/>
      <c r="M9672"/>
      <c r="N9672"/>
      <c r="O9672"/>
      <c r="P9672"/>
      <c r="Q9672"/>
      <c r="R9672"/>
      <c r="S9672"/>
      <c r="T9672"/>
      <c r="U9672"/>
      <c r="V9672" s="2"/>
    </row>
    <row r="9673" spans="2:22" x14ac:dyDescent="0.2">
      <c r="B9673" s="2"/>
      <c r="C9673" s="2"/>
      <c r="D9673" s="2"/>
      <c r="E9673" s="2"/>
      <c r="F9673" s="2"/>
      <c r="G9673" s="3"/>
      <c r="H9673" s="3"/>
      <c r="I9673" s="2"/>
      <c r="J9673"/>
      <c r="K9673"/>
      <c r="L9673"/>
      <c r="M9673"/>
      <c r="N9673"/>
      <c r="O9673"/>
      <c r="P9673"/>
      <c r="Q9673"/>
      <c r="R9673"/>
      <c r="S9673"/>
      <c r="T9673"/>
      <c r="U9673"/>
      <c r="V9673" s="2"/>
    </row>
    <row r="9674" spans="2:22" x14ac:dyDescent="0.2">
      <c r="B9674" s="2"/>
      <c r="C9674" s="2"/>
      <c r="D9674" s="2"/>
      <c r="E9674" s="2"/>
      <c r="F9674" s="2"/>
      <c r="G9674" s="3"/>
      <c r="H9674" s="3"/>
      <c r="I9674" s="2"/>
      <c r="J9674"/>
      <c r="K9674"/>
      <c r="L9674"/>
      <c r="M9674"/>
      <c r="N9674"/>
      <c r="O9674"/>
      <c r="P9674"/>
      <c r="Q9674"/>
      <c r="R9674"/>
      <c r="S9674"/>
      <c r="T9674"/>
      <c r="U9674"/>
      <c r="V9674" s="2"/>
    </row>
    <row r="9675" spans="2:22" x14ac:dyDescent="0.2">
      <c r="B9675" s="2"/>
      <c r="C9675" s="2"/>
      <c r="D9675" s="2"/>
      <c r="E9675" s="2"/>
      <c r="F9675" s="2"/>
      <c r="G9675" s="3"/>
      <c r="H9675" s="3"/>
      <c r="I9675" s="2"/>
      <c r="J9675"/>
      <c r="K9675"/>
      <c r="L9675"/>
      <c r="M9675"/>
      <c r="N9675"/>
      <c r="O9675"/>
      <c r="P9675"/>
      <c r="Q9675"/>
      <c r="R9675"/>
      <c r="S9675"/>
      <c r="T9675"/>
      <c r="U9675"/>
      <c r="V9675" s="2"/>
    </row>
    <row r="9676" spans="2:22" x14ac:dyDescent="0.2">
      <c r="B9676" s="2"/>
      <c r="C9676" s="2"/>
      <c r="D9676" s="2"/>
      <c r="E9676" s="2"/>
      <c r="F9676" s="2"/>
      <c r="G9676" s="3"/>
      <c r="H9676" s="3"/>
      <c r="I9676" s="2"/>
      <c r="J9676"/>
      <c r="K9676"/>
      <c r="L9676"/>
      <c r="M9676"/>
      <c r="N9676"/>
      <c r="O9676"/>
      <c r="P9676"/>
      <c r="Q9676"/>
      <c r="R9676"/>
      <c r="S9676"/>
      <c r="T9676"/>
      <c r="U9676"/>
      <c r="V9676" s="2"/>
    </row>
    <row r="9677" spans="2:22" x14ac:dyDescent="0.2">
      <c r="B9677" s="2"/>
      <c r="C9677" s="2"/>
      <c r="D9677" s="2"/>
      <c r="E9677" s="2"/>
      <c r="F9677" s="2"/>
      <c r="G9677" s="3"/>
      <c r="H9677" s="3"/>
      <c r="I9677" s="2"/>
      <c r="J9677"/>
      <c r="K9677"/>
      <c r="L9677"/>
      <c r="M9677"/>
      <c r="N9677"/>
      <c r="O9677"/>
      <c r="P9677"/>
      <c r="Q9677"/>
      <c r="R9677"/>
      <c r="S9677"/>
      <c r="T9677"/>
      <c r="U9677"/>
      <c r="V9677" s="2"/>
    </row>
    <row r="9678" spans="2:22" x14ac:dyDescent="0.2">
      <c r="B9678" s="2"/>
      <c r="C9678" s="2"/>
      <c r="D9678" s="2"/>
      <c r="E9678" s="2"/>
      <c r="F9678" s="2"/>
      <c r="G9678" s="3"/>
      <c r="H9678" s="3"/>
      <c r="I9678" s="2"/>
      <c r="J9678"/>
      <c r="K9678"/>
      <c r="L9678"/>
      <c r="M9678"/>
      <c r="N9678"/>
      <c r="O9678"/>
      <c r="P9678"/>
      <c r="Q9678"/>
      <c r="R9678"/>
      <c r="S9678"/>
      <c r="T9678"/>
      <c r="U9678"/>
      <c r="V9678" s="2"/>
    </row>
    <row r="9679" spans="2:22" x14ac:dyDescent="0.2">
      <c r="B9679" s="2"/>
      <c r="C9679" s="2"/>
      <c r="D9679" s="2"/>
      <c r="E9679" s="2"/>
      <c r="F9679" s="2"/>
      <c r="G9679" s="3"/>
      <c r="H9679" s="3"/>
      <c r="I9679" s="2"/>
      <c r="J9679"/>
      <c r="K9679"/>
      <c r="L9679"/>
      <c r="M9679"/>
      <c r="N9679"/>
      <c r="O9679"/>
      <c r="P9679"/>
      <c r="Q9679"/>
      <c r="R9679"/>
      <c r="S9679"/>
      <c r="T9679"/>
      <c r="U9679"/>
      <c r="V9679" s="2"/>
    </row>
    <row r="9680" spans="2:22" x14ac:dyDescent="0.2">
      <c r="B9680" s="2"/>
      <c r="C9680" s="2"/>
      <c r="D9680" s="2"/>
      <c r="E9680" s="2"/>
      <c r="F9680" s="2"/>
      <c r="G9680" s="3"/>
      <c r="H9680" s="3"/>
      <c r="I9680" s="2"/>
      <c r="J9680"/>
      <c r="K9680"/>
      <c r="L9680"/>
      <c r="M9680"/>
      <c r="N9680"/>
      <c r="O9680"/>
      <c r="P9680"/>
      <c r="Q9680"/>
      <c r="R9680"/>
      <c r="S9680"/>
      <c r="T9680"/>
      <c r="U9680"/>
      <c r="V9680" s="2"/>
    </row>
    <row r="9681" spans="2:22" x14ac:dyDescent="0.2">
      <c r="B9681" s="2"/>
      <c r="C9681" s="2"/>
      <c r="D9681" s="2"/>
      <c r="E9681" s="2"/>
      <c r="F9681" s="2"/>
      <c r="G9681" s="3"/>
      <c r="H9681" s="3"/>
      <c r="I9681" s="2"/>
      <c r="J9681"/>
      <c r="K9681"/>
      <c r="L9681"/>
      <c r="M9681"/>
      <c r="N9681"/>
      <c r="O9681"/>
      <c r="P9681"/>
      <c r="Q9681"/>
      <c r="R9681"/>
      <c r="S9681"/>
      <c r="T9681"/>
      <c r="U9681"/>
      <c r="V9681" s="2"/>
    </row>
    <row r="9682" spans="2:22" x14ac:dyDescent="0.2">
      <c r="B9682" s="2"/>
      <c r="C9682" s="2"/>
      <c r="D9682" s="2"/>
      <c r="E9682" s="2"/>
      <c r="F9682" s="2"/>
      <c r="G9682" s="3"/>
      <c r="H9682" s="3"/>
      <c r="I9682" s="2"/>
      <c r="J9682"/>
      <c r="K9682"/>
      <c r="L9682"/>
      <c r="M9682"/>
      <c r="N9682"/>
      <c r="O9682"/>
      <c r="P9682"/>
      <c r="Q9682"/>
      <c r="R9682"/>
      <c r="S9682"/>
      <c r="T9682"/>
      <c r="U9682"/>
      <c r="V9682" s="2"/>
    </row>
    <row r="9683" spans="2:22" x14ac:dyDescent="0.2">
      <c r="B9683" s="2"/>
      <c r="C9683" s="2"/>
      <c r="D9683" s="2"/>
      <c r="E9683" s="2"/>
      <c r="F9683" s="2"/>
      <c r="G9683" s="3"/>
      <c r="H9683" s="3"/>
      <c r="I9683" s="2"/>
      <c r="J9683"/>
      <c r="K9683"/>
      <c r="L9683"/>
      <c r="M9683"/>
      <c r="N9683"/>
      <c r="O9683"/>
      <c r="P9683"/>
      <c r="Q9683"/>
      <c r="R9683"/>
      <c r="S9683"/>
      <c r="T9683"/>
      <c r="U9683"/>
      <c r="V9683" s="2"/>
    </row>
    <row r="9684" spans="2:22" x14ac:dyDescent="0.2">
      <c r="B9684" s="2"/>
      <c r="C9684" s="2"/>
      <c r="D9684" s="2"/>
      <c r="E9684" s="2"/>
      <c r="F9684" s="2"/>
      <c r="G9684" s="3"/>
      <c r="H9684" s="3"/>
      <c r="I9684" s="2"/>
      <c r="J9684"/>
      <c r="K9684"/>
      <c r="L9684"/>
      <c r="M9684"/>
      <c r="N9684"/>
      <c r="O9684"/>
      <c r="P9684"/>
      <c r="Q9684"/>
      <c r="R9684"/>
      <c r="S9684"/>
      <c r="T9684"/>
      <c r="U9684"/>
      <c r="V9684" s="2"/>
    </row>
    <row r="9685" spans="2:22" x14ac:dyDescent="0.2">
      <c r="B9685" s="2"/>
      <c r="C9685" s="2"/>
      <c r="D9685" s="2"/>
      <c r="E9685" s="2"/>
      <c r="F9685" s="2"/>
      <c r="G9685" s="3"/>
      <c r="H9685" s="3"/>
      <c r="I9685" s="2"/>
      <c r="J9685"/>
      <c r="K9685"/>
      <c r="L9685"/>
      <c r="M9685"/>
      <c r="N9685"/>
      <c r="O9685"/>
      <c r="P9685"/>
      <c r="Q9685"/>
      <c r="R9685"/>
      <c r="S9685"/>
      <c r="T9685"/>
      <c r="U9685"/>
      <c r="V9685" s="2"/>
    </row>
    <row r="9686" spans="2:22" x14ac:dyDescent="0.2">
      <c r="B9686" s="2"/>
      <c r="C9686" s="2"/>
      <c r="D9686" s="2"/>
      <c r="E9686" s="2"/>
      <c r="F9686" s="2"/>
      <c r="G9686" s="3"/>
      <c r="H9686" s="3"/>
      <c r="I9686" s="2"/>
      <c r="J9686"/>
      <c r="K9686"/>
      <c r="L9686"/>
      <c r="M9686"/>
      <c r="N9686"/>
      <c r="O9686"/>
      <c r="P9686"/>
      <c r="Q9686"/>
      <c r="R9686"/>
      <c r="S9686"/>
      <c r="T9686"/>
      <c r="U9686"/>
      <c r="V9686" s="2"/>
    </row>
    <row r="9687" spans="2:22" x14ac:dyDescent="0.2">
      <c r="B9687" s="2"/>
      <c r="C9687" s="2"/>
      <c r="D9687" s="2"/>
      <c r="E9687" s="2"/>
      <c r="F9687" s="2"/>
      <c r="G9687" s="3"/>
      <c r="H9687" s="3"/>
      <c r="I9687" s="2"/>
      <c r="J9687"/>
      <c r="K9687"/>
      <c r="L9687"/>
      <c r="M9687"/>
      <c r="N9687"/>
      <c r="O9687"/>
      <c r="P9687"/>
      <c r="Q9687"/>
      <c r="R9687"/>
      <c r="S9687"/>
      <c r="T9687"/>
      <c r="U9687"/>
      <c r="V9687" s="2"/>
    </row>
    <row r="9688" spans="2:22" x14ac:dyDescent="0.2">
      <c r="B9688" s="2"/>
      <c r="C9688" s="2"/>
      <c r="D9688" s="2"/>
      <c r="E9688" s="2"/>
      <c r="F9688" s="2"/>
      <c r="G9688" s="3"/>
      <c r="H9688" s="3"/>
      <c r="I9688" s="2"/>
      <c r="J9688"/>
      <c r="K9688"/>
      <c r="L9688"/>
      <c r="M9688"/>
      <c r="N9688"/>
      <c r="O9688"/>
      <c r="P9688"/>
      <c r="Q9688"/>
      <c r="R9688"/>
      <c r="S9688"/>
      <c r="T9688"/>
      <c r="U9688"/>
      <c r="V9688" s="2"/>
    </row>
    <row r="9689" spans="2:22" x14ac:dyDescent="0.2">
      <c r="B9689" s="2"/>
      <c r="C9689" s="2"/>
      <c r="D9689" s="2"/>
      <c r="E9689" s="2"/>
      <c r="F9689" s="2"/>
      <c r="G9689" s="3"/>
      <c r="H9689" s="3"/>
      <c r="I9689" s="2"/>
      <c r="J9689"/>
      <c r="K9689"/>
      <c r="L9689"/>
      <c r="M9689"/>
      <c r="N9689"/>
      <c r="O9689"/>
      <c r="P9689"/>
      <c r="Q9689"/>
      <c r="R9689"/>
      <c r="S9689"/>
      <c r="T9689"/>
      <c r="U9689"/>
      <c r="V9689" s="2"/>
    </row>
    <row r="9690" spans="2:22" x14ac:dyDescent="0.2">
      <c r="B9690" s="2"/>
      <c r="C9690" s="2"/>
      <c r="D9690" s="2"/>
      <c r="E9690" s="2"/>
      <c r="F9690" s="2"/>
      <c r="G9690" s="3"/>
      <c r="H9690" s="3"/>
      <c r="I9690" s="2"/>
      <c r="J9690"/>
      <c r="K9690"/>
      <c r="L9690"/>
      <c r="M9690"/>
      <c r="N9690"/>
      <c r="O9690"/>
      <c r="P9690"/>
      <c r="Q9690"/>
      <c r="R9690"/>
      <c r="S9690"/>
      <c r="T9690"/>
      <c r="U9690"/>
      <c r="V9690" s="2"/>
    </row>
    <row r="9691" spans="2:22" x14ac:dyDescent="0.2">
      <c r="B9691" s="2"/>
      <c r="C9691" s="2"/>
      <c r="D9691" s="2"/>
      <c r="E9691" s="2"/>
      <c r="F9691" s="2"/>
      <c r="G9691" s="3"/>
      <c r="H9691" s="3"/>
      <c r="I9691" s="2"/>
      <c r="J9691"/>
      <c r="K9691"/>
      <c r="L9691"/>
      <c r="M9691"/>
      <c r="N9691"/>
      <c r="O9691"/>
      <c r="P9691"/>
      <c r="Q9691"/>
      <c r="R9691"/>
      <c r="S9691"/>
      <c r="T9691"/>
      <c r="U9691"/>
      <c r="V9691" s="2"/>
    </row>
    <row r="9692" spans="2:22" x14ac:dyDescent="0.2">
      <c r="B9692" s="2"/>
      <c r="C9692" s="2"/>
      <c r="D9692" s="2"/>
      <c r="E9692" s="2"/>
      <c r="F9692" s="2"/>
      <c r="G9692" s="3"/>
      <c r="H9692" s="3"/>
      <c r="I9692" s="2"/>
      <c r="J9692"/>
      <c r="K9692"/>
      <c r="L9692"/>
      <c r="M9692"/>
      <c r="N9692"/>
      <c r="O9692"/>
      <c r="P9692"/>
      <c r="Q9692"/>
      <c r="R9692"/>
      <c r="S9692"/>
      <c r="T9692"/>
      <c r="U9692"/>
      <c r="V9692" s="2"/>
    </row>
    <row r="9693" spans="2:22" x14ac:dyDescent="0.2">
      <c r="B9693" s="2"/>
      <c r="C9693" s="2"/>
      <c r="D9693" s="2"/>
      <c r="E9693" s="2"/>
      <c r="F9693" s="2"/>
      <c r="G9693" s="3"/>
      <c r="H9693" s="3"/>
      <c r="I9693" s="2"/>
      <c r="J9693"/>
      <c r="K9693"/>
      <c r="L9693"/>
      <c r="M9693"/>
      <c r="N9693"/>
      <c r="O9693"/>
      <c r="P9693"/>
      <c r="Q9693"/>
      <c r="R9693"/>
      <c r="S9693"/>
      <c r="T9693"/>
      <c r="U9693"/>
      <c r="V9693" s="2"/>
    </row>
    <row r="9694" spans="2:22" x14ac:dyDescent="0.2">
      <c r="B9694" s="2"/>
      <c r="C9694" s="2"/>
      <c r="D9694" s="2"/>
      <c r="E9694" s="2"/>
      <c r="F9694" s="2"/>
      <c r="G9694" s="3"/>
      <c r="H9694" s="3"/>
      <c r="I9694" s="2"/>
      <c r="J9694"/>
      <c r="K9694"/>
      <c r="L9694"/>
      <c r="M9694"/>
      <c r="N9694"/>
      <c r="O9694"/>
      <c r="P9694"/>
      <c r="Q9694"/>
      <c r="R9694"/>
      <c r="S9694"/>
      <c r="T9694"/>
      <c r="U9694"/>
      <c r="V9694" s="2"/>
    </row>
    <row r="9695" spans="2:22" x14ac:dyDescent="0.2">
      <c r="B9695" s="2"/>
      <c r="C9695" s="2"/>
      <c r="D9695" s="2"/>
      <c r="E9695" s="2"/>
      <c r="F9695" s="2"/>
      <c r="G9695" s="3"/>
      <c r="H9695" s="3"/>
      <c r="I9695" s="2"/>
      <c r="J9695"/>
      <c r="K9695"/>
      <c r="L9695"/>
      <c r="M9695"/>
      <c r="N9695"/>
      <c r="O9695"/>
      <c r="P9695"/>
      <c r="Q9695"/>
      <c r="R9695"/>
      <c r="S9695"/>
      <c r="T9695"/>
      <c r="U9695"/>
      <c r="V9695" s="2"/>
    </row>
    <row r="9696" spans="2:22" x14ac:dyDescent="0.2">
      <c r="B9696" s="2"/>
      <c r="C9696" s="2"/>
      <c r="D9696" s="2"/>
      <c r="E9696" s="2"/>
      <c r="F9696" s="2"/>
      <c r="G9696" s="3"/>
      <c r="H9696" s="3"/>
      <c r="I9696" s="2"/>
      <c r="J9696"/>
      <c r="K9696"/>
      <c r="L9696"/>
      <c r="M9696"/>
      <c r="N9696"/>
      <c r="O9696"/>
      <c r="P9696"/>
      <c r="Q9696"/>
      <c r="R9696"/>
      <c r="S9696"/>
      <c r="T9696"/>
      <c r="U9696"/>
      <c r="V9696" s="2"/>
    </row>
    <row r="9697" spans="2:22" x14ac:dyDescent="0.2">
      <c r="B9697" s="2"/>
      <c r="C9697" s="2"/>
      <c r="D9697" s="2"/>
      <c r="E9697" s="2"/>
      <c r="F9697" s="2"/>
      <c r="G9697" s="3"/>
      <c r="H9697" s="3"/>
      <c r="I9697" s="2"/>
      <c r="J9697"/>
      <c r="K9697"/>
      <c r="L9697"/>
      <c r="M9697"/>
      <c r="N9697"/>
      <c r="O9697"/>
      <c r="P9697"/>
      <c r="Q9697"/>
      <c r="R9697"/>
      <c r="S9697"/>
      <c r="T9697"/>
      <c r="U9697"/>
      <c r="V9697" s="2"/>
    </row>
    <row r="9698" spans="2:22" x14ac:dyDescent="0.2">
      <c r="B9698" s="2"/>
      <c r="C9698" s="2"/>
      <c r="D9698" s="2"/>
      <c r="E9698" s="2"/>
      <c r="F9698" s="2"/>
      <c r="G9698" s="3"/>
      <c r="H9698" s="3"/>
      <c r="I9698" s="2"/>
      <c r="J9698"/>
      <c r="K9698"/>
      <c r="L9698"/>
      <c r="M9698"/>
      <c r="N9698"/>
      <c r="O9698"/>
      <c r="P9698"/>
      <c r="Q9698"/>
      <c r="R9698"/>
      <c r="S9698"/>
      <c r="T9698"/>
      <c r="U9698"/>
      <c r="V9698" s="2"/>
    </row>
    <row r="9699" spans="2:22" x14ac:dyDescent="0.2">
      <c r="B9699" s="2"/>
      <c r="C9699" s="2"/>
      <c r="D9699" s="2"/>
      <c r="E9699" s="2"/>
      <c r="F9699" s="2"/>
      <c r="G9699" s="3"/>
      <c r="H9699" s="3"/>
      <c r="I9699" s="2"/>
      <c r="J9699"/>
      <c r="K9699"/>
      <c r="L9699"/>
      <c r="M9699"/>
      <c r="N9699"/>
      <c r="O9699"/>
      <c r="P9699"/>
      <c r="Q9699"/>
      <c r="R9699"/>
      <c r="S9699"/>
      <c r="T9699"/>
      <c r="U9699"/>
      <c r="V9699" s="2"/>
    </row>
    <row r="9700" spans="2:22" x14ac:dyDescent="0.2">
      <c r="B9700" s="2"/>
      <c r="C9700" s="2"/>
      <c r="D9700" s="2"/>
      <c r="E9700" s="2"/>
      <c r="F9700" s="2"/>
      <c r="G9700" s="3"/>
      <c r="H9700" s="3"/>
      <c r="I9700" s="2"/>
      <c r="J9700"/>
      <c r="K9700"/>
      <c r="L9700"/>
      <c r="M9700"/>
      <c r="N9700"/>
      <c r="O9700"/>
      <c r="P9700"/>
      <c r="Q9700"/>
      <c r="R9700"/>
      <c r="S9700"/>
      <c r="T9700"/>
      <c r="U9700"/>
      <c r="V9700" s="2"/>
    </row>
    <row r="9701" spans="2:22" x14ac:dyDescent="0.2">
      <c r="B9701" s="2"/>
      <c r="C9701" s="2"/>
      <c r="D9701" s="2"/>
      <c r="E9701" s="2"/>
      <c r="F9701" s="2"/>
      <c r="G9701" s="3"/>
      <c r="H9701" s="3"/>
      <c r="I9701" s="2"/>
      <c r="J9701"/>
      <c r="K9701"/>
      <c r="L9701"/>
      <c r="M9701"/>
      <c r="N9701"/>
      <c r="O9701"/>
      <c r="P9701"/>
      <c r="Q9701"/>
      <c r="R9701"/>
      <c r="S9701"/>
      <c r="T9701"/>
      <c r="U9701"/>
      <c r="V9701" s="2"/>
    </row>
    <row r="9702" spans="2:22" x14ac:dyDescent="0.2">
      <c r="B9702" s="2"/>
      <c r="C9702" s="2"/>
      <c r="D9702" s="2"/>
      <c r="E9702" s="2"/>
      <c r="F9702" s="2"/>
      <c r="G9702" s="3"/>
      <c r="H9702" s="3"/>
      <c r="I9702" s="2"/>
      <c r="J9702"/>
      <c r="K9702"/>
      <c r="L9702"/>
      <c r="M9702"/>
      <c r="N9702"/>
      <c r="O9702"/>
      <c r="P9702"/>
      <c r="Q9702"/>
      <c r="R9702"/>
      <c r="S9702"/>
      <c r="T9702"/>
      <c r="U9702"/>
      <c r="V9702" s="2"/>
    </row>
    <row r="9703" spans="2:22" x14ac:dyDescent="0.2">
      <c r="B9703" s="2"/>
      <c r="C9703" s="2"/>
      <c r="D9703" s="2"/>
      <c r="E9703" s="2"/>
      <c r="F9703" s="2"/>
      <c r="G9703" s="3"/>
      <c r="H9703" s="3"/>
      <c r="I9703" s="2"/>
      <c r="J9703"/>
      <c r="K9703"/>
      <c r="L9703"/>
      <c r="M9703"/>
      <c r="N9703"/>
      <c r="O9703"/>
      <c r="P9703"/>
      <c r="Q9703"/>
      <c r="R9703"/>
      <c r="S9703"/>
      <c r="T9703"/>
      <c r="U9703"/>
      <c r="V9703" s="2"/>
    </row>
    <row r="9704" spans="2:22" x14ac:dyDescent="0.2">
      <c r="B9704" s="2"/>
      <c r="C9704" s="2"/>
      <c r="D9704" s="2"/>
      <c r="E9704" s="2"/>
      <c r="F9704" s="2"/>
      <c r="G9704" s="3"/>
      <c r="H9704" s="3"/>
      <c r="I9704" s="2"/>
      <c r="J9704"/>
      <c r="K9704"/>
      <c r="L9704"/>
      <c r="M9704"/>
      <c r="N9704"/>
      <c r="O9704"/>
      <c r="P9704"/>
      <c r="Q9704"/>
      <c r="R9704"/>
      <c r="S9704"/>
      <c r="T9704"/>
      <c r="U9704"/>
      <c r="V9704" s="2"/>
    </row>
    <row r="9705" spans="2:22" x14ac:dyDescent="0.2">
      <c r="B9705" s="2"/>
      <c r="C9705" s="2"/>
      <c r="D9705" s="2"/>
      <c r="E9705" s="2"/>
      <c r="F9705" s="2"/>
      <c r="G9705" s="3"/>
      <c r="H9705" s="3"/>
      <c r="I9705" s="2"/>
      <c r="J9705"/>
      <c r="K9705"/>
      <c r="L9705"/>
      <c r="M9705"/>
      <c r="N9705"/>
      <c r="O9705"/>
      <c r="P9705"/>
      <c r="Q9705"/>
      <c r="R9705"/>
      <c r="S9705"/>
      <c r="T9705"/>
      <c r="U9705"/>
      <c r="V9705" s="2"/>
    </row>
    <row r="9706" spans="2:22" x14ac:dyDescent="0.2">
      <c r="B9706" s="2"/>
      <c r="C9706" s="2"/>
      <c r="D9706" s="2"/>
      <c r="E9706" s="2"/>
      <c r="F9706" s="2"/>
      <c r="G9706" s="3"/>
      <c r="H9706" s="3"/>
      <c r="I9706" s="2"/>
      <c r="J9706"/>
      <c r="K9706"/>
      <c r="L9706"/>
      <c r="M9706"/>
      <c r="N9706"/>
      <c r="O9706"/>
      <c r="P9706"/>
      <c r="Q9706"/>
      <c r="R9706"/>
      <c r="S9706"/>
      <c r="T9706"/>
      <c r="U9706"/>
      <c r="V9706" s="2"/>
    </row>
    <row r="9707" spans="2:22" x14ac:dyDescent="0.2">
      <c r="B9707" s="2"/>
      <c r="C9707" s="2"/>
      <c r="D9707" s="2"/>
      <c r="E9707" s="2"/>
      <c r="F9707" s="2"/>
      <c r="G9707" s="3"/>
      <c r="H9707" s="3"/>
      <c r="I9707" s="2"/>
      <c r="J9707"/>
      <c r="K9707"/>
      <c r="L9707"/>
      <c r="M9707"/>
      <c r="N9707"/>
      <c r="O9707"/>
      <c r="P9707"/>
      <c r="Q9707"/>
      <c r="R9707"/>
      <c r="S9707"/>
      <c r="T9707"/>
      <c r="U9707"/>
      <c r="V9707" s="2"/>
    </row>
    <row r="9708" spans="2:22" x14ac:dyDescent="0.2">
      <c r="B9708" s="2"/>
      <c r="C9708" s="2"/>
      <c r="D9708" s="2"/>
      <c r="E9708" s="2"/>
      <c r="F9708" s="2"/>
      <c r="G9708" s="3"/>
      <c r="H9708" s="3"/>
      <c r="I9708" s="2"/>
      <c r="J9708"/>
      <c r="K9708"/>
      <c r="L9708"/>
      <c r="M9708"/>
      <c r="N9708"/>
      <c r="O9708"/>
      <c r="P9708"/>
      <c r="Q9708"/>
      <c r="R9708"/>
      <c r="S9708"/>
      <c r="T9708"/>
      <c r="U9708"/>
      <c r="V9708" s="2"/>
    </row>
    <row r="9709" spans="2:22" x14ac:dyDescent="0.2">
      <c r="B9709" s="2"/>
      <c r="C9709" s="2"/>
      <c r="D9709" s="2"/>
      <c r="E9709" s="2"/>
      <c r="F9709" s="2"/>
      <c r="G9709" s="3"/>
      <c r="H9709" s="3"/>
      <c r="I9709" s="2"/>
      <c r="J9709"/>
      <c r="K9709"/>
      <c r="L9709"/>
      <c r="M9709"/>
      <c r="N9709"/>
      <c r="O9709"/>
      <c r="P9709"/>
      <c r="Q9709"/>
      <c r="R9709"/>
      <c r="S9709"/>
      <c r="T9709"/>
      <c r="U9709"/>
      <c r="V9709" s="2"/>
    </row>
    <row r="9710" spans="2:22" x14ac:dyDescent="0.2">
      <c r="B9710" s="2"/>
      <c r="C9710" s="2"/>
      <c r="D9710" s="2"/>
      <c r="E9710" s="2"/>
      <c r="F9710" s="2"/>
      <c r="G9710" s="3"/>
      <c r="H9710" s="3"/>
      <c r="I9710" s="2"/>
      <c r="J9710"/>
      <c r="K9710"/>
      <c r="L9710"/>
      <c r="M9710"/>
      <c r="N9710"/>
      <c r="O9710"/>
      <c r="P9710"/>
      <c r="Q9710"/>
      <c r="R9710"/>
      <c r="S9710"/>
      <c r="T9710"/>
      <c r="U9710"/>
      <c r="V9710" s="2"/>
    </row>
    <row r="9711" spans="2:22" x14ac:dyDescent="0.2">
      <c r="B9711" s="2"/>
      <c r="C9711" s="2"/>
      <c r="D9711" s="2"/>
      <c r="E9711" s="2"/>
      <c r="F9711" s="2"/>
      <c r="G9711" s="3"/>
      <c r="H9711" s="3"/>
      <c r="I9711" s="2"/>
      <c r="J9711"/>
      <c r="K9711"/>
      <c r="L9711"/>
      <c r="M9711"/>
      <c r="N9711"/>
      <c r="O9711"/>
      <c r="P9711"/>
      <c r="Q9711"/>
      <c r="R9711"/>
      <c r="S9711"/>
      <c r="T9711"/>
      <c r="U9711"/>
      <c r="V9711" s="2"/>
    </row>
    <row r="9712" spans="2:22" x14ac:dyDescent="0.2">
      <c r="B9712" s="2"/>
      <c r="C9712" s="2"/>
      <c r="D9712" s="2"/>
      <c r="E9712" s="2"/>
      <c r="F9712" s="2"/>
      <c r="G9712" s="3"/>
      <c r="H9712" s="3"/>
      <c r="I9712" s="2"/>
      <c r="J9712"/>
      <c r="K9712"/>
      <c r="L9712"/>
      <c r="M9712"/>
      <c r="N9712"/>
      <c r="O9712"/>
      <c r="P9712"/>
      <c r="Q9712"/>
      <c r="R9712"/>
      <c r="S9712"/>
      <c r="T9712"/>
      <c r="U9712"/>
      <c r="V9712" s="2"/>
    </row>
    <row r="9713" spans="2:22" x14ac:dyDescent="0.2">
      <c r="B9713" s="2"/>
      <c r="C9713" s="2"/>
      <c r="D9713" s="2"/>
      <c r="E9713" s="2"/>
      <c r="F9713" s="2"/>
      <c r="G9713" s="3"/>
      <c r="H9713" s="3"/>
      <c r="I9713" s="2"/>
      <c r="J9713"/>
      <c r="K9713"/>
      <c r="L9713"/>
      <c r="M9713"/>
      <c r="N9713"/>
      <c r="O9713"/>
      <c r="P9713"/>
      <c r="Q9713"/>
      <c r="R9713"/>
      <c r="S9713"/>
      <c r="T9713"/>
      <c r="U9713"/>
      <c r="V9713" s="2"/>
    </row>
    <row r="9714" spans="2:22" x14ac:dyDescent="0.2">
      <c r="B9714" s="2"/>
      <c r="C9714" s="2"/>
      <c r="D9714" s="2"/>
      <c r="E9714" s="2"/>
      <c r="F9714" s="2"/>
      <c r="G9714" s="3"/>
      <c r="H9714" s="3"/>
      <c r="I9714" s="2"/>
      <c r="J9714"/>
      <c r="K9714"/>
      <c r="L9714"/>
      <c r="M9714"/>
      <c r="N9714"/>
      <c r="O9714"/>
      <c r="P9714"/>
      <c r="Q9714"/>
      <c r="R9714"/>
      <c r="S9714"/>
      <c r="T9714"/>
      <c r="U9714"/>
      <c r="V9714" s="2"/>
    </row>
    <row r="9715" spans="2:22" x14ac:dyDescent="0.2">
      <c r="B9715" s="2"/>
      <c r="C9715" s="2"/>
      <c r="D9715" s="2"/>
      <c r="E9715" s="2"/>
      <c r="F9715" s="2"/>
      <c r="G9715" s="3"/>
      <c r="H9715" s="3"/>
      <c r="I9715" s="2"/>
      <c r="J9715"/>
      <c r="K9715"/>
      <c r="L9715"/>
      <c r="M9715"/>
      <c r="N9715"/>
      <c r="O9715"/>
      <c r="P9715"/>
      <c r="Q9715"/>
      <c r="R9715"/>
      <c r="S9715"/>
      <c r="T9715"/>
      <c r="U9715"/>
      <c r="V9715" s="2"/>
    </row>
    <row r="9716" spans="2:22" x14ac:dyDescent="0.2">
      <c r="B9716" s="2"/>
      <c r="C9716" s="2"/>
      <c r="D9716" s="2"/>
      <c r="E9716" s="2"/>
      <c r="F9716" s="2"/>
      <c r="G9716" s="3"/>
      <c r="H9716" s="3"/>
      <c r="I9716" s="2"/>
      <c r="J9716"/>
      <c r="K9716"/>
      <c r="L9716"/>
      <c r="M9716"/>
      <c r="N9716"/>
      <c r="O9716"/>
      <c r="P9716"/>
      <c r="Q9716"/>
      <c r="R9716"/>
      <c r="S9716"/>
      <c r="T9716"/>
      <c r="U9716"/>
      <c r="V9716" s="2"/>
    </row>
    <row r="9717" spans="2:22" x14ac:dyDescent="0.2">
      <c r="B9717" s="2"/>
      <c r="C9717" s="2"/>
      <c r="D9717" s="2"/>
      <c r="E9717" s="2"/>
      <c r="F9717" s="2"/>
      <c r="G9717" s="3"/>
      <c r="H9717" s="3"/>
      <c r="I9717" s="2"/>
      <c r="J9717"/>
      <c r="K9717"/>
      <c r="L9717"/>
      <c r="M9717"/>
      <c r="N9717"/>
      <c r="O9717"/>
      <c r="P9717"/>
      <c r="Q9717"/>
      <c r="R9717"/>
      <c r="S9717"/>
      <c r="T9717"/>
      <c r="U9717"/>
      <c r="V9717" s="2"/>
    </row>
    <row r="9718" spans="2:22" x14ac:dyDescent="0.2">
      <c r="B9718" s="2"/>
      <c r="C9718" s="2"/>
      <c r="D9718" s="2"/>
      <c r="E9718" s="2"/>
      <c r="F9718" s="2"/>
      <c r="G9718" s="3"/>
      <c r="H9718" s="3"/>
      <c r="I9718" s="2"/>
      <c r="J9718"/>
      <c r="K9718"/>
      <c r="L9718"/>
      <c r="M9718"/>
      <c r="N9718"/>
      <c r="O9718"/>
      <c r="P9718"/>
      <c r="Q9718"/>
      <c r="R9718"/>
      <c r="S9718"/>
      <c r="T9718"/>
      <c r="U9718"/>
      <c r="V9718" s="2"/>
    </row>
    <row r="9719" spans="2:22" x14ac:dyDescent="0.2">
      <c r="B9719" s="2"/>
      <c r="C9719" s="2"/>
      <c r="D9719" s="2"/>
      <c r="E9719" s="2"/>
      <c r="F9719" s="2"/>
      <c r="G9719" s="3"/>
      <c r="H9719" s="3"/>
      <c r="I9719" s="2"/>
      <c r="J9719"/>
      <c r="K9719"/>
      <c r="L9719"/>
      <c r="M9719"/>
      <c r="N9719"/>
      <c r="O9719"/>
      <c r="P9719"/>
      <c r="Q9719"/>
      <c r="R9719"/>
      <c r="S9719"/>
      <c r="T9719"/>
      <c r="U9719"/>
      <c r="V9719" s="2"/>
    </row>
    <row r="9720" spans="2:22" x14ac:dyDescent="0.2">
      <c r="B9720" s="2"/>
      <c r="C9720" s="2"/>
      <c r="D9720" s="2"/>
      <c r="E9720" s="2"/>
      <c r="F9720" s="2"/>
      <c r="G9720" s="3"/>
      <c r="H9720" s="3"/>
      <c r="I9720" s="2"/>
      <c r="J9720"/>
      <c r="K9720"/>
      <c r="L9720"/>
      <c r="M9720"/>
      <c r="N9720"/>
      <c r="O9720"/>
      <c r="P9720"/>
      <c r="Q9720"/>
      <c r="R9720"/>
      <c r="S9720"/>
      <c r="T9720"/>
      <c r="U9720"/>
      <c r="V9720" s="2"/>
    </row>
    <row r="9721" spans="2:22" x14ac:dyDescent="0.2">
      <c r="B9721" s="2"/>
      <c r="C9721" s="2"/>
      <c r="D9721" s="2"/>
      <c r="E9721" s="2"/>
      <c r="F9721" s="2"/>
      <c r="G9721" s="3"/>
      <c r="H9721" s="3"/>
      <c r="I9721" s="2"/>
      <c r="J9721"/>
      <c r="K9721"/>
      <c r="L9721"/>
      <c r="M9721"/>
      <c r="N9721"/>
      <c r="O9721"/>
      <c r="P9721"/>
      <c r="Q9721"/>
      <c r="R9721"/>
      <c r="S9721"/>
      <c r="T9721"/>
      <c r="U9721"/>
      <c r="V9721" s="2"/>
    </row>
    <row r="9722" spans="2:22" x14ac:dyDescent="0.2">
      <c r="B9722" s="2"/>
      <c r="C9722" s="2"/>
      <c r="D9722" s="2"/>
      <c r="E9722" s="2"/>
      <c r="F9722" s="2"/>
      <c r="G9722" s="3"/>
      <c r="H9722" s="3"/>
      <c r="I9722" s="2"/>
      <c r="J9722"/>
      <c r="K9722"/>
      <c r="L9722"/>
      <c r="M9722"/>
      <c r="N9722"/>
      <c r="O9722"/>
      <c r="P9722"/>
      <c r="Q9722"/>
      <c r="R9722"/>
      <c r="S9722"/>
      <c r="T9722"/>
      <c r="U9722"/>
      <c r="V9722" s="2"/>
    </row>
    <row r="9723" spans="2:22" x14ac:dyDescent="0.2">
      <c r="B9723" s="2"/>
      <c r="C9723" s="2"/>
      <c r="D9723" s="2"/>
      <c r="E9723" s="2"/>
      <c r="F9723" s="2"/>
      <c r="G9723" s="3"/>
      <c r="H9723" s="3"/>
      <c r="I9723" s="2"/>
      <c r="J9723"/>
      <c r="K9723"/>
      <c r="L9723"/>
      <c r="M9723"/>
      <c r="N9723"/>
      <c r="O9723"/>
      <c r="P9723"/>
      <c r="Q9723"/>
      <c r="R9723"/>
      <c r="S9723"/>
      <c r="T9723"/>
      <c r="U9723"/>
      <c r="V9723" s="2"/>
    </row>
    <row r="9724" spans="2:22" x14ac:dyDescent="0.2">
      <c r="B9724" s="2"/>
      <c r="C9724" s="2"/>
      <c r="D9724" s="2"/>
      <c r="E9724" s="2"/>
      <c r="F9724" s="2"/>
      <c r="G9724" s="3"/>
      <c r="H9724" s="3"/>
      <c r="I9724" s="2"/>
      <c r="J9724"/>
      <c r="K9724"/>
      <c r="L9724"/>
      <c r="M9724"/>
      <c r="N9724"/>
      <c r="O9724"/>
      <c r="P9724"/>
      <c r="Q9724"/>
      <c r="R9724"/>
      <c r="S9724"/>
      <c r="T9724"/>
      <c r="U9724"/>
      <c r="V9724" s="2"/>
    </row>
    <row r="9725" spans="2:22" x14ac:dyDescent="0.2">
      <c r="B9725" s="2"/>
      <c r="C9725" s="2"/>
      <c r="D9725" s="2"/>
      <c r="E9725" s="2"/>
      <c r="F9725" s="2"/>
      <c r="G9725" s="3"/>
      <c r="H9725" s="3"/>
      <c r="I9725" s="2"/>
      <c r="J9725"/>
      <c r="K9725"/>
      <c r="L9725"/>
      <c r="M9725"/>
      <c r="N9725"/>
      <c r="O9725"/>
      <c r="P9725"/>
      <c r="Q9725"/>
      <c r="R9725"/>
      <c r="S9725"/>
      <c r="T9725"/>
      <c r="U9725"/>
      <c r="V9725" s="2"/>
    </row>
    <row r="9726" spans="2:22" x14ac:dyDescent="0.2">
      <c r="B9726" s="2"/>
      <c r="C9726" s="2"/>
      <c r="D9726" s="2"/>
      <c r="E9726" s="2"/>
      <c r="F9726" s="2"/>
      <c r="G9726" s="3"/>
      <c r="H9726" s="3"/>
      <c r="I9726" s="2"/>
      <c r="J9726"/>
      <c r="K9726"/>
      <c r="L9726"/>
      <c r="M9726"/>
      <c r="N9726"/>
      <c r="O9726"/>
      <c r="P9726"/>
      <c r="Q9726"/>
      <c r="R9726"/>
      <c r="S9726"/>
      <c r="T9726"/>
      <c r="U9726"/>
      <c r="V9726" s="2"/>
    </row>
    <row r="9727" spans="2:22" x14ac:dyDescent="0.2">
      <c r="B9727" s="2"/>
      <c r="C9727" s="2"/>
      <c r="D9727" s="2"/>
      <c r="E9727" s="2"/>
      <c r="F9727" s="2"/>
      <c r="G9727" s="3"/>
      <c r="H9727" s="3"/>
      <c r="I9727" s="2"/>
      <c r="J9727"/>
      <c r="K9727"/>
      <c r="L9727"/>
      <c r="M9727"/>
      <c r="N9727"/>
      <c r="O9727"/>
      <c r="P9727"/>
      <c r="Q9727"/>
      <c r="R9727"/>
      <c r="S9727"/>
      <c r="T9727"/>
      <c r="U9727"/>
      <c r="V9727" s="2"/>
    </row>
    <row r="9728" spans="2:22" x14ac:dyDescent="0.2">
      <c r="B9728" s="2"/>
      <c r="C9728" s="2"/>
      <c r="D9728" s="2"/>
      <c r="E9728" s="2"/>
      <c r="F9728" s="2"/>
      <c r="G9728" s="3"/>
      <c r="H9728" s="3"/>
      <c r="I9728" s="2"/>
      <c r="J9728"/>
      <c r="K9728"/>
      <c r="L9728"/>
      <c r="M9728"/>
      <c r="N9728"/>
      <c r="O9728"/>
      <c r="P9728"/>
      <c r="Q9728"/>
      <c r="R9728"/>
      <c r="S9728"/>
      <c r="T9728"/>
      <c r="U9728"/>
      <c r="V9728" s="2"/>
    </row>
    <row r="9729" spans="2:22" x14ac:dyDescent="0.2">
      <c r="B9729" s="2"/>
      <c r="C9729" s="2"/>
      <c r="D9729" s="2"/>
      <c r="E9729" s="2"/>
      <c r="F9729" s="2"/>
      <c r="G9729" s="3"/>
      <c r="H9729" s="3"/>
      <c r="I9729" s="2"/>
      <c r="J9729"/>
      <c r="K9729"/>
      <c r="L9729"/>
      <c r="M9729"/>
      <c r="N9729"/>
      <c r="O9729"/>
      <c r="P9729"/>
      <c r="Q9729"/>
      <c r="R9729"/>
      <c r="S9729"/>
      <c r="T9729"/>
      <c r="U9729"/>
      <c r="V9729" s="2"/>
    </row>
    <row r="9730" spans="2:22" x14ac:dyDescent="0.2">
      <c r="B9730" s="2"/>
      <c r="C9730" s="2"/>
      <c r="D9730" s="2"/>
      <c r="E9730" s="2"/>
      <c r="F9730" s="2"/>
      <c r="G9730" s="3"/>
      <c r="H9730" s="3"/>
      <c r="I9730" s="2"/>
      <c r="J9730"/>
      <c r="K9730"/>
      <c r="L9730"/>
      <c r="M9730"/>
      <c r="N9730"/>
      <c r="O9730"/>
      <c r="P9730"/>
      <c r="Q9730"/>
      <c r="R9730"/>
      <c r="S9730"/>
      <c r="T9730"/>
      <c r="U9730"/>
      <c r="V9730" s="2"/>
    </row>
    <row r="9731" spans="2:22" x14ac:dyDescent="0.2">
      <c r="B9731" s="2"/>
      <c r="C9731" s="2"/>
      <c r="D9731" s="2"/>
      <c r="E9731" s="2"/>
      <c r="F9731" s="2"/>
      <c r="G9731" s="3"/>
      <c r="H9731" s="3"/>
      <c r="I9731" s="2"/>
      <c r="J9731"/>
      <c r="K9731"/>
      <c r="L9731"/>
      <c r="M9731"/>
      <c r="N9731"/>
      <c r="O9731"/>
      <c r="P9731"/>
      <c r="Q9731"/>
      <c r="R9731"/>
      <c r="S9731"/>
      <c r="T9731"/>
      <c r="U9731"/>
      <c r="V9731" s="2"/>
    </row>
    <row r="9732" spans="2:22" x14ac:dyDescent="0.2">
      <c r="B9732" s="2"/>
      <c r="C9732" s="2"/>
      <c r="D9732" s="2"/>
      <c r="E9732" s="2"/>
      <c r="F9732" s="2"/>
      <c r="G9732" s="3"/>
      <c r="H9732" s="3"/>
      <c r="I9732" s="2"/>
      <c r="J9732"/>
      <c r="K9732"/>
      <c r="L9732"/>
      <c r="M9732"/>
      <c r="N9732"/>
      <c r="O9732"/>
      <c r="P9732"/>
      <c r="Q9732"/>
      <c r="R9732"/>
      <c r="S9732"/>
      <c r="T9732"/>
      <c r="U9732"/>
      <c r="V9732" s="2"/>
    </row>
    <row r="9733" spans="2:22" x14ac:dyDescent="0.2">
      <c r="B9733" s="2"/>
      <c r="C9733" s="2"/>
      <c r="D9733" s="2"/>
      <c r="E9733" s="2"/>
      <c r="F9733" s="2"/>
      <c r="G9733" s="3"/>
      <c r="H9733" s="3"/>
      <c r="I9733" s="2"/>
      <c r="J9733"/>
      <c r="K9733"/>
      <c r="L9733"/>
      <c r="M9733"/>
      <c r="N9733"/>
      <c r="O9733"/>
      <c r="P9733"/>
      <c r="Q9733"/>
      <c r="R9733"/>
      <c r="S9733"/>
      <c r="T9733"/>
      <c r="U9733"/>
      <c r="V9733" s="2"/>
    </row>
    <row r="9734" spans="2:22" x14ac:dyDescent="0.2">
      <c r="B9734" s="2"/>
      <c r="C9734" s="2"/>
      <c r="D9734" s="2"/>
      <c r="E9734" s="2"/>
      <c r="F9734" s="2"/>
      <c r="G9734" s="3"/>
      <c r="H9734" s="3"/>
      <c r="I9734" s="2"/>
      <c r="J9734"/>
      <c r="K9734"/>
      <c r="L9734"/>
      <c r="M9734"/>
      <c r="N9734"/>
      <c r="O9734"/>
      <c r="P9734"/>
      <c r="Q9734"/>
      <c r="R9734"/>
      <c r="S9734"/>
      <c r="T9734"/>
      <c r="U9734"/>
      <c r="V9734" s="2"/>
    </row>
    <row r="9735" spans="2:22" x14ac:dyDescent="0.2">
      <c r="B9735" s="2"/>
      <c r="C9735" s="2"/>
      <c r="D9735" s="2"/>
      <c r="E9735" s="2"/>
      <c r="F9735" s="2"/>
      <c r="G9735" s="3"/>
      <c r="H9735" s="3"/>
      <c r="I9735" s="2"/>
      <c r="J9735"/>
      <c r="K9735"/>
      <c r="L9735"/>
      <c r="M9735"/>
      <c r="N9735"/>
      <c r="O9735"/>
      <c r="P9735"/>
      <c r="Q9735"/>
      <c r="R9735"/>
      <c r="S9735"/>
      <c r="T9735"/>
      <c r="U9735"/>
      <c r="V9735" s="2"/>
    </row>
    <row r="9736" spans="2:22" x14ac:dyDescent="0.2">
      <c r="B9736" s="2"/>
      <c r="C9736" s="2"/>
      <c r="D9736" s="2"/>
      <c r="E9736" s="2"/>
      <c r="F9736" s="2"/>
      <c r="G9736" s="3"/>
      <c r="H9736" s="3"/>
      <c r="I9736" s="2"/>
      <c r="J9736"/>
      <c r="K9736"/>
      <c r="L9736"/>
      <c r="M9736"/>
      <c r="N9736"/>
      <c r="O9736"/>
      <c r="P9736"/>
      <c r="Q9736"/>
      <c r="R9736"/>
      <c r="S9736"/>
      <c r="T9736"/>
      <c r="U9736"/>
      <c r="V9736" s="2"/>
    </row>
    <row r="9737" spans="2:22" x14ac:dyDescent="0.2">
      <c r="B9737" s="2"/>
      <c r="C9737" s="2"/>
      <c r="D9737" s="2"/>
      <c r="E9737" s="2"/>
      <c r="F9737" s="2"/>
      <c r="G9737" s="3"/>
      <c r="H9737" s="3"/>
      <c r="I9737" s="2"/>
      <c r="J9737"/>
      <c r="K9737"/>
      <c r="L9737"/>
      <c r="M9737"/>
      <c r="N9737"/>
      <c r="O9737"/>
      <c r="P9737"/>
      <c r="Q9737"/>
      <c r="R9737"/>
      <c r="S9737"/>
      <c r="T9737"/>
      <c r="U9737"/>
      <c r="V9737" s="2"/>
    </row>
    <row r="9738" spans="2:22" x14ac:dyDescent="0.2">
      <c r="B9738" s="2"/>
      <c r="C9738" s="2"/>
      <c r="D9738" s="2"/>
      <c r="E9738" s="2"/>
      <c r="F9738" s="2"/>
      <c r="G9738" s="3"/>
      <c r="H9738" s="3"/>
      <c r="I9738" s="2"/>
      <c r="J9738"/>
      <c r="K9738"/>
      <c r="L9738"/>
      <c r="M9738"/>
      <c r="N9738"/>
      <c r="O9738"/>
      <c r="P9738"/>
      <c r="Q9738"/>
      <c r="R9738"/>
      <c r="S9738"/>
      <c r="T9738"/>
      <c r="U9738"/>
      <c r="V9738" s="2"/>
    </row>
    <row r="9739" spans="2:22" x14ac:dyDescent="0.2">
      <c r="B9739" s="2"/>
      <c r="C9739" s="2"/>
      <c r="D9739" s="2"/>
      <c r="E9739" s="2"/>
      <c r="F9739" s="2"/>
      <c r="G9739" s="3"/>
      <c r="H9739" s="3"/>
      <c r="I9739" s="2"/>
      <c r="J9739"/>
      <c r="K9739"/>
      <c r="L9739"/>
      <c r="M9739"/>
      <c r="N9739"/>
      <c r="O9739"/>
      <c r="P9739"/>
      <c r="Q9739"/>
      <c r="R9739"/>
      <c r="S9739"/>
      <c r="T9739"/>
      <c r="U9739"/>
      <c r="V9739" s="2"/>
    </row>
    <row r="9740" spans="2:22" x14ac:dyDescent="0.2">
      <c r="B9740" s="2"/>
      <c r="C9740" s="2"/>
      <c r="D9740" s="2"/>
      <c r="E9740" s="2"/>
      <c r="F9740" s="2"/>
      <c r="G9740" s="3"/>
      <c r="H9740" s="3"/>
      <c r="I9740" s="2"/>
      <c r="J9740"/>
      <c r="K9740"/>
      <c r="L9740"/>
      <c r="M9740"/>
      <c r="N9740"/>
      <c r="O9740"/>
      <c r="P9740"/>
      <c r="Q9740"/>
      <c r="R9740"/>
      <c r="S9740"/>
      <c r="T9740"/>
      <c r="U9740"/>
      <c r="V9740" s="2"/>
    </row>
    <row r="9741" spans="2:22" x14ac:dyDescent="0.2">
      <c r="B9741" s="2"/>
      <c r="C9741" s="2"/>
      <c r="D9741" s="2"/>
      <c r="E9741" s="2"/>
      <c r="F9741" s="2"/>
      <c r="G9741" s="3"/>
      <c r="H9741" s="3"/>
      <c r="I9741" s="2"/>
      <c r="J9741"/>
      <c r="K9741"/>
      <c r="L9741"/>
      <c r="M9741"/>
      <c r="N9741"/>
      <c r="O9741"/>
      <c r="P9741"/>
      <c r="Q9741"/>
      <c r="R9741"/>
      <c r="S9741"/>
      <c r="T9741"/>
      <c r="U9741"/>
      <c r="V9741" s="2"/>
    </row>
    <row r="9742" spans="2:22" x14ac:dyDescent="0.2">
      <c r="B9742" s="2"/>
      <c r="C9742" s="2"/>
      <c r="D9742" s="2"/>
      <c r="E9742" s="2"/>
      <c r="F9742" s="2"/>
      <c r="G9742" s="3"/>
      <c r="H9742" s="3"/>
      <c r="I9742" s="2"/>
      <c r="J9742"/>
      <c r="K9742"/>
      <c r="L9742"/>
      <c r="M9742"/>
      <c r="N9742"/>
      <c r="O9742"/>
      <c r="P9742"/>
      <c r="Q9742"/>
      <c r="R9742"/>
      <c r="S9742"/>
      <c r="T9742"/>
      <c r="U9742"/>
      <c r="V9742" s="2"/>
    </row>
    <row r="9743" spans="2:22" x14ac:dyDescent="0.2">
      <c r="B9743" s="2"/>
      <c r="C9743" s="2"/>
      <c r="D9743" s="2"/>
      <c r="E9743" s="2"/>
      <c r="F9743" s="2"/>
      <c r="G9743" s="3"/>
      <c r="H9743" s="3"/>
      <c r="I9743" s="2"/>
      <c r="J9743"/>
      <c r="K9743"/>
      <c r="L9743"/>
      <c r="M9743"/>
      <c r="N9743"/>
      <c r="O9743"/>
      <c r="P9743"/>
      <c r="Q9743"/>
      <c r="R9743"/>
      <c r="S9743"/>
      <c r="T9743"/>
      <c r="U9743"/>
      <c r="V9743" s="2"/>
    </row>
    <row r="9744" spans="2:22" x14ac:dyDescent="0.2">
      <c r="B9744" s="2"/>
      <c r="C9744" s="2"/>
      <c r="D9744" s="2"/>
      <c r="E9744" s="2"/>
      <c r="F9744" s="2"/>
      <c r="G9744" s="3"/>
      <c r="H9744" s="3"/>
      <c r="I9744" s="2"/>
      <c r="J9744"/>
      <c r="K9744"/>
      <c r="L9744"/>
      <c r="M9744"/>
      <c r="N9744"/>
      <c r="O9744"/>
      <c r="P9744"/>
      <c r="Q9744"/>
      <c r="R9744"/>
      <c r="S9744"/>
      <c r="T9744"/>
      <c r="U9744"/>
      <c r="V9744" s="2"/>
    </row>
    <row r="9745" spans="2:22" x14ac:dyDescent="0.2">
      <c r="B9745" s="2"/>
      <c r="C9745" s="2"/>
      <c r="D9745" s="2"/>
      <c r="E9745" s="2"/>
      <c r="F9745" s="2"/>
      <c r="G9745" s="3"/>
      <c r="H9745" s="3"/>
      <c r="I9745" s="2"/>
      <c r="J9745"/>
      <c r="K9745"/>
      <c r="L9745"/>
      <c r="M9745"/>
      <c r="N9745"/>
      <c r="O9745"/>
      <c r="P9745"/>
      <c r="Q9745"/>
      <c r="R9745"/>
      <c r="S9745"/>
      <c r="T9745"/>
      <c r="U9745"/>
      <c r="V9745" s="2"/>
    </row>
    <row r="9746" spans="2:22" x14ac:dyDescent="0.2">
      <c r="B9746" s="2"/>
      <c r="C9746" s="2"/>
      <c r="D9746" s="2"/>
      <c r="E9746" s="2"/>
      <c r="F9746" s="2"/>
      <c r="G9746" s="3"/>
      <c r="H9746" s="3"/>
      <c r="I9746" s="2"/>
      <c r="J9746"/>
      <c r="K9746"/>
      <c r="L9746"/>
      <c r="M9746"/>
      <c r="N9746"/>
      <c r="O9746"/>
      <c r="P9746"/>
      <c r="Q9746"/>
      <c r="R9746"/>
      <c r="S9746"/>
      <c r="T9746"/>
      <c r="U9746"/>
      <c r="V9746" s="2"/>
    </row>
    <row r="9747" spans="2:22" x14ac:dyDescent="0.2">
      <c r="B9747" s="2"/>
      <c r="C9747" s="2"/>
      <c r="D9747" s="2"/>
      <c r="E9747" s="2"/>
      <c r="F9747" s="2"/>
      <c r="G9747" s="3"/>
      <c r="H9747" s="3"/>
      <c r="I9747" s="2"/>
      <c r="J9747"/>
      <c r="K9747"/>
      <c r="L9747"/>
      <c r="M9747"/>
      <c r="N9747"/>
      <c r="O9747"/>
      <c r="P9747"/>
      <c r="Q9747"/>
      <c r="R9747"/>
      <c r="S9747"/>
      <c r="T9747"/>
      <c r="U9747"/>
      <c r="V9747" s="2"/>
    </row>
    <row r="9748" spans="2:22" x14ac:dyDescent="0.2">
      <c r="B9748" s="2"/>
      <c r="C9748" s="2"/>
      <c r="D9748" s="2"/>
      <c r="E9748" s="2"/>
      <c r="F9748" s="2"/>
      <c r="G9748" s="3"/>
      <c r="H9748" s="3"/>
      <c r="I9748" s="2"/>
      <c r="J9748"/>
      <c r="K9748"/>
      <c r="L9748"/>
      <c r="M9748"/>
      <c r="N9748"/>
      <c r="O9748"/>
      <c r="P9748"/>
      <c r="Q9748"/>
      <c r="R9748"/>
      <c r="S9748"/>
      <c r="T9748"/>
      <c r="U9748"/>
      <c r="V9748" s="2"/>
    </row>
    <row r="9749" spans="2:22" x14ac:dyDescent="0.2">
      <c r="B9749" s="2"/>
      <c r="C9749" s="2"/>
      <c r="D9749" s="2"/>
      <c r="E9749" s="2"/>
      <c r="F9749" s="2"/>
      <c r="G9749" s="3"/>
      <c r="H9749" s="3"/>
      <c r="I9749" s="2"/>
      <c r="J9749"/>
      <c r="K9749"/>
      <c r="L9749"/>
      <c r="M9749"/>
      <c r="N9749"/>
      <c r="O9749"/>
      <c r="P9749"/>
      <c r="Q9749"/>
      <c r="R9749"/>
      <c r="S9749"/>
      <c r="T9749"/>
      <c r="U9749"/>
      <c r="V9749" s="2"/>
    </row>
    <row r="9750" spans="2:22" x14ac:dyDescent="0.2">
      <c r="B9750" s="2"/>
      <c r="C9750" s="2"/>
      <c r="D9750" s="2"/>
      <c r="E9750" s="2"/>
      <c r="F9750" s="2"/>
      <c r="G9750" s="3"/>
      <c r="H9750" s="3"/>
      <c r="I9750" s="2"/>
      <c r="J9750"/>
      <c r="K9750"/>
      <c r="L9750"/>
      <c r="M9750"/>
      <c r="N9750"/>
      <c r="O9750"/>
      <c r="P9750"/>
      <c r="Q9750"/>
      <c r="R9750"/>
      <c r="S9750"/>
      <c r="T9750"/>
      <c r="U9750"/>
      <c r="V9750" s="2"/>
    </row>
    <row r="9751" spans="2:22" x14ac:dyDescent="0.2">
      <c r="B9751" s="2"/>
      <c r="C9751" s="2"/>
      <c r="D9751" s="2"/>
      <c r="E9751" s="2"/>
      <c r="F9751" s="2"/>
      <c r="G9751" s="3"/>
      <c r="H9751" s="3"/>
      <c r="I9751" s="2"/>
      <c r="J9751"/>
      <c r="K9751"/>
      <c r="L9751"/>
      <c r="M9751"/>
      <c r="N9751"/>
      <c r="O9751"/>
      <c r="P9751"/>
      <c r="Q9751"/>
      <c r="R9751"/>
      <c r="S9751"/>
      <c r="T9751"/>
      <c r="U9751"/>
      <c r="V9751" s="2"/>
    </row>
    <row r="9752" spans="2:22" x14ac:dyDescent="0.2">
      <c r="B9752" s="2"/>
      <c r="C9752" s="2"/>
      <c r="D9752" s="2"/>
      <c r="E9752" s="2"/>
      <c r="F9752" s="2"/>
      <c r="G9752" s="3"/>
      <c r="H9752" s="3"/>
      <c r="I9752" s="2"/>
      <c r="J9752"/>
      <c r="K9752"/>
      <c r="L9752"/>
      <c r="M9752"/>
      <c r="N9752"/>
      <c r="O9752"/>
      <c r="P9752"/>
      <c r="Q9752"/>
      <c r="R9752"/>
      <c r="S9752"/>
      <c r="T9752"/>
      <c r="U9752"/>
      <c r="V9752" s="2"/>
    </row>
    <row r="9753" spans="2:22" x14ac:dyDescent="0.2">
      <c r="B9753" s="2"/>
      <c r="C9753" s="2"/>
      <c r="D9753" s="2"/>
      <c r="E9753" s="2"/>
      <c r="F9753" s="2"/>
      <c r="G9753" s="3"/>
      <c r="H9753" s="3"/>
      <c r="I9753" s="2"/>
      <c r="J9753"/>
      <c r="K9753"/>
      <c r="L9753"/>
      <c r="M9753"/>
      <c r="N9753"/>
      <c r="O9753"/>
      <c r="P9753"/>
      <c r="Q9753"/>
      <c r="R9753"/>
      <c r="S9753"/>
      <c r="T9753"/>
      <c r="U9753"/>
      <c r="V9753" s="2"/>
    </row>
    <row r="9754" spans="2:22" x14ac:dyDescent="0.2">
      <c r="B9754" s="2"/>
      <c r="C9754" s="2"/>
      <c r="D9754" s="2"/>
      <c r="E9754" s="2"/>
      <c r="F9754" s="2"/>
      <c r="G9754" s="3"/>
      <c r="H9754" s="3"/>
      <c r="I9754" s="2"/>
      <c r="J9754"/>
      <c r="K9754"/>
      <c r="L9754"/>
      <c r="M9754"/>
      <c r="N9754"/>
      <c r="O9754"/>
      <c r="P9754"/>
      <c r="Q9754"/>
      <c r="R9754"/>
      <c r="S9754"/>
      <c r="T9754"/>
      <c r="U9754"/>
      <c r="V9754" s="2"/>
    </row>
    <row r="9755" spans="2:22" x14ac:dyDescent="0.2">
      <c r="B9755" s="2"/>
      <c r="C9755" s="2"/>
      <c r="D9755" s="2"/>
      <c r="E9755" s="2"/>
      <c r="F9755" s="2"/>
      <c r="G9755" s="3"/>
      <c r="H9755" s="3"/>
      <c r="I9755" s="2"/>
      <c r="J9755"/>
      <c r="K9755"/>
      <c r="L9755"/>
      <c r="M9755"/>
      <c r="N9755"/>
      <c r="O9755"/>
      <c r="P9755"/>
      <c r="Q9755"/>
      <c r="R9755"/>
      <c r="S9755"/>
      <c r="T9755"/>
      <c r="U9755"/>
      <c r="V9755" s="2"/>
    </row>
    <row r="9756" spans="2:22" x14ac:dyDescent="0.2">
      <c r="B9756" s="2"/>
      <c r="C9756" s="2"/>
      <c r="D9756" s="2"/>
      <c r="E9756" s="2"/>
      <c r="F9756" s="2"/>
      <c r="G9756" s="3"/>
      <c r="H9756" s="3"/>
      <c r="I9756" s="2"/>
      <c r="J9756"/>
      <c r="K9756"/>
      <c r="L9756"/>
      <c r="M9756"/>
      <c r="N9756"/>
      <c r="O9756"/>
      <c r="P9756"/>
      <c r="Q9756"/>
      <c r="R9756"/>
      <c r="S9756"/>
      <c r="T9756"/>
      <c r="U9756"/>
      <c r="V9756" s="2"/>
    </row>
    <row r="9757" spans="2:22" x14ac:dyDescent="0.2">
      <c r="B9757" s="2"/>
      <c r="C9757" s="2"/>
      <c r="D9757" s="2"/>
      <c r="E9757" s="2"/>
      <c r="F9757" s="2"/>
      <c r="G9757" s="3"/>
      <c r="H9757" s="3"/>
      <c r="I9757" s="2"/>
      <c r="J9757"/>
      <c r="K9757"/>
      <c r="L9757"/>
      <c r="M9757"/>
      <c r="N9757"/>
      <c r="O9757"/>
      <c r="P9757"/>
      <c r="Q9757"/>
      <c r="R9757"/>
      <c r="S9757"/>
      <c r="T9757"/>
      <c r="U9757"/>
      <c r="V9757" s="2"/>
    </row>
    <row r="9758" spans="2:22" x14ac:dyDescent="0.2">
      <c r="B9758" s="2"/>
      <c r="C9758" s="2"/>
      <c r="D9758" s="2"/>
      <c r="E9758" s="2"/>
      <c r="F9758" s="2"/>
      <c r="G9758" s="3"/>
      <c r="H9758" s="3"/>
      <c r="I9758" s="2"/>
      <c r="J9758"/>
      <c r="K9758"/>
      <c r="L9758"/>
      <c r="M9758"/>
      <c r="N9758"/>
      <c r="O9758"/>
      <c r="P9758"/>
      <c r="Q9758"/>
      <c r="R9758"/>
      <c r="S9758"/>
      <c r="T9758"/>
      <c r="U9758"/>
      <c r="V9758" s="2"/>
    </row>
    <row r="9759" spans="2:22" x14ac:dyDescent="0.2">
      <c r="B9759" s="2"/>
      <c r="C9759" s="2"/>
      <c r="D9759" s="2"/>
      <c r="E9759" s="2"/>
      <c r="F9759" s="2"/>
      <c r="G9759" s="3"/>
      <c r="H9759" s="3"/>
      <c r="I9759" s="2"/>
      <c r="J9759"/>
      <c r="K9759"/>
      <c r="L9759"/>
      <c r="M9759"/>
      <c r="N9759"/>
      <c r="O9759"/>
      <c r="P9759"/>
      <c r="Q9759"/>
      <c r="R9759"/>
      <c r="S9759"/>
      <c r="T9759"/>
      <c r="U9759"/>
      <c r="V9759" s="2"/>
    </row>
    <row r="9760" spans="2:22" x14ac:dyDescent="0.2">
      <c r="B9760" s="2"/>
      <c r="C9760" s="2"/>
      <c r="D9760" s="2"/>
      <c r="E9760" s="2"/>
      <c r="F9760" s="2"/>
      <c r="G9760" s="3"/>
      <c r="H9760" s="3"/>
      <c r="I9760" s="2"/>
      <c r="J9760"/>
      <c r="K9760"/>
      <c r="L9760"/>
      <c r="M9760"/>
      <c r="N9760"/>
      <c r="O9760"/>
      <c r="P9760"/>
      <c r="Q9760"/>
      <c r="R9760"/>
      <c r="S9760"/>
      <c r="T9760"/>
      <c r="U9760"/>
      <c r="V9760" s="2"/>
    </row>
    <row r="9761" spans="2:22" x14ac:dyDescent="0.2">
      <c r="B9761" s="2"/>
      <c r="C9761" s="2"/>
      <c r="D9761" s="2"/>
      <c r="E9761" s="2"/>
      <c r="F9761" s="2"/>
      <c r="G9761" s="3"/>
      <c r="H9761" s="3"/>
      <c r="I9761" s="2"/>
      <c r="J9761"/>
      <c r="K9761"/>
      <c r="L9761"/>
      <c r="M9761"/>
      <c r="N9761"/>
      <c r="O9761"/>
      <c r="P9761"/>
      <c r="Q9761"/>
      <c r="R9761"/>
      <c r="S9761"/>
      <c r="T9761"/>
      <c r="U9761"/>
      <c r="V9761" s="2"/>
    </row>
    <row r="9762" spans="2:22" x14ac:dyDescent="0.2">
      <c r="B9762" s="2"/>
      <c r="C9762" s="2"/>
      <c r="D9762" s="2"/>
      <c r="E9762" s="2"/>
      <c r="F9762" s="2"/>
      <c r="G9762" s="3"/>
      <c r="H9762" s="3"/>
      <c r="I9762" s="2"/>
      <c r="J9762"/>
      <c r="K9762"/>
      <c r="L9762"/>
      <c r="M9762"/>
      <c r="N9762"/>
      <c r="O9762"/>
      <c r="P9762"/>
      <c r="Q9762"/>
      <c r="R9762"/>
      <c r="S9762"/>
      <c r="T9762"/>
      <c r="U9762"/>
      <c r="V9762" s="2"/>
    </row>
    <row r="9763" spans="2:22" x14ac:dyDescent="0.2">
      <c r="B9763" s="2"/>
      <c r="C9763" s="2"/>
      <c r="D9763" s="2"/>
      <c r="E9763" s="2"/>
      <c r="F9763" s="2"/>
      <c r="G9763" s="3"/>
      <c r="H9763" s="3"/>
      <c r="I9763" s="2"/>
      <c r="J9763"/>
      <c r="K9763"/>
      <c r="L9763"/>
      <c r="M9763"/>
      <c r="N9763"/>
      <c r="O9763"/>
      <c r="P9763"/>
      <c r="Q9763"/>
      <c r="R9763"/>
      <c r="S9763"/>
      <c r="T9763"/>
      <c r="U9763"/>
      <c r="V9763" s="2"/>
    </row>
    <row r="9764" spans="2:22" x14ac:dyDescent="0.2">
      <c r="B9764" s="2"/>
      <c r="C9764" s="2"/>
      <c r="D9764" s="2"/>
      <c r="E9764" s="2"/>
      <c r="F9764" s="2"/>
      <c r="G9764" s="3"/>
      <c r="H9764" s="3"/>
      <c r="I9764" s="2"/>
      <c r="J9764"/>
      <c r="K9764"/>
      <c r="L9764"/>
      <c r="M9764"/>
      <c r="N9764"/>
      <c r="O9764"/>
      <c r="P9764"/>
      <c r="Q9764"/>
      <c r="R9764"/>
      <c r="S9764"/>
      <c r="T9764"/>
      <c r="U9764"/>
      <c r="V9764" s="2"/>
    </row>
    <row r="9765" spans="2:22" x14ac:dyDescent="0.2">
      <c r="B9765" s="2"/>
      <c r="C9765" s="2"/>
      <c r="D9765" s="2"/>
      <c r="E9765" s="2"/>
      <c r="F9765" s="2"/>
      <c r="G9765" s="3"/>
      <c r="H9765" s="3"/>
      <c r="I9765" s="2"/>
      <c r="J9765"/>
      <c r="K9765"/>
      <c r="L9765"/>
      <c r="M9765"/>
      <c r="N9765"/>
      <c r="O9765"/>
      <c r="P9765"/>
      <c r="Q9765"/>
      <c r="R9765"/>
      <c r="S9765"/>
      <c r="T9765"/>
      <c r="U9765"/>
      <c r="V9765" s="2"/>
    </row>
    <row r="9766" spans="2:22" x14ac:dyDescent="0.2">
      <c r="B9766" s="2"/>
      <c r="C9766" s="2"/>
      <c r="D9766" s="2"/>
      <c r="E9766" s="2"/>
      <c r="F9766" s="2"/>
      <c r="G9766" s="3"/>
      <c r="H9766" s="3"/>
      <c r="I9766" s="2"/>
      <c r="J9766"/>
      <c r="K9766"/>
      <c r="L9766"/>
      <c r="M9766"/>
      <c r="N9766"/>
      <c r="O9766"/>
      <c r="P9766"/>
      <c r="Q9766"/>
      <c r="R9766"/>
      <c r="S9766"/>
      <c r="T9766"/>
      <c r="U9766"/>
      <c r="V9766" s="2"/>
    </row>
    <row r="9767" spans="2:22" x14ac:dyDescent="0.2">
      <c r="B9767" s="2"/>
      <c r="C9767" s="2"/>
      <c r="D9767" s="2"/>
      <c r="E9767" s="2"/>
      <c r="F9767" s="2"/>
      <c r="G9767" s="3"/>
      <c r="H9767" s="3"/>
      <c r="I9767" s="2"/>
      <c r="J9767"/>
      <c r="K9767"/>
      <c r="L9767"/>
      <c r="M9767"/>
      <c r="N9767"/>
      <c r="O9767"/>
      <c r="P9767"/>
      <c r="Q9767"/>
      <c r="R9767"/>
      <c r="S9767"/>
      <c r="T9767"/>
      <c r="U9767"/>
      <c r="V9767" s="2"/>
    </row>
    <row r="9768" spans="2:22" x14ac:dyDescent="0.2">
      <c r="B9768" s="2"/>
      <c r="C9768" s="2"/>
      <c r="D9768" s="2"/>
      <c r="E9768" s="2"/>
      <c r="F9768" s="2"/>
      <c r="G9768" s="3"/>
      <c r="H9768" s="3"/>
      <c r="I9768" s="2"/>
      <c r="J9768"/>
      <c r="K9768"/>
      <c r="L9768"/>
      <c r="M9768"/>
      <c r="N9768"/>
      <c r="O9768"/>
      <c r="P9768"/>
      <c r="Q9768"/>
      <c r="R9768"/>
      <c r="S9768"/>
      <c r="T9768"/>
      <c r="U9768"/>
      <c r="V9768" s="2"/>
    </row>
    <row r="9769" spans="2:22" x14ac:dyDescent="0.2">
      <c r="B9769" s="2"/>
      <c r="C9769" s="2"/>
      <c r="D9769" s="2"/>
      <c r="E9769" s="2"/>
      <c r="F9769" s="2"/>
      <c r="G9769" s="3"/>
      <c r="H9769" s="3"/>
      <c r="I9769" s="2"/>
      <c r="J9769"/>
      <c r="K9769"/>
      <c r="L9769"/>
      <c r="M9769"/>
      <c r="N9769"/>
      <c r="O9769"/>
      <c r="P9769"/>
      <c r="Q9769"/>
      <c r="R9769"/>
      <c r="S9769"/>
      <c r="T9769"/>
      <c r="U9769"/>
      <c r="V9769" s="2"/>
    </row>
    <row r="9770" spans="2:22" x14ac:dyDescent="0.2">
      <c r="B9770" s="2"/>
      <c r="C9770" s="2"/>
      <c r="D9770" s="2"/>
      <c r="E9770" s="2"/>
      <c r="F9770" s="2"/>
      <c r="G9770" s="3"/>
      <c r="H9770" s="3"/>
      <c r="I9770" s="2"/>
      <c r="J9770"/>
      <c r="K9770"/>
      <c r="L9770"/>
      <c r="M9770"/>
      <c r="N9770"/>
      <c r="O9770"/>
      <c r="P9770"/>
      <c r="Q9770"/>
      <c r="R9770"/>
      <c r="S9770"/>
      <c r="T9770"/>
      <c r="U9770"/>
      <c r="V9770" s="2"/>
    </row>
    <row r="9771" spans="2:22" x14ac:dyDescent="0.2">
      <c r="B9771" s="2"/>
      <c r="C9771" s="2"/>
      <c r="D9771" s="2"/>
      <c r="E9771" s="2"/>
      <c r="F9771" s="2"/>
      <c r="G9771" s="3"/>
      <c r="H9771" s="3"/>
      <c r="I9771" s="2"/>
      <c r="J9771"/>
      <c r="K9771"/>
      <c r="L9771"/>
      <c r="M9771"/>
      <c r="N9771"/>
      <c r="O9771"/>
      <c r="P9771"/>
      <c r="Q9771"/>
      <c r="R9771"/>
      <c r="S9771"/>
      <c r="T9771"/>
      <c r="U9771"/>
      <c r="V9771" s="2"/>
    </row>
    <row r="9772" spans="2:22" x14ac:dyDescent="0.2">
      <c r="B9772" s="2"/>
      <c r="C9772" s="2"/>
      <c r="D9772" s="2"/>
      <c r="E9772" s="2"/>
      <c r="F9772" s="2"/>
      <c r="G9772" s="3"/>
      <c r="H9772" s="3"/>
      <c r="I9772" s="2"/>
      <c r="J9772"/>
      <c r="K9772"/>
      <c r="L9772"/>
      <c r="M9772"/>
      <c r="N9772"/>
      <c r="O9772"/>
      <c r="P9772"/>
      <c r="Q9772"/>
      <c r="R9772"/>
      <c r="S9772"/>
      <c r="T9772"/>
      <c r="U9772"/>
      <c r="V9772" s="2"/>
    </row>
    <row r="9773" spans="2:22" x14ac:dyDescent="0.2">
      <c r="B9773" s="2"/>
      <c r="C9773" s="2"/>
      <c r="D9773" s="2"/>
      <c r="E9773" s="2"/>
      <c r="F9773" s="2"/>
      <c r="G9773" s="3"/>
      <c r="H9773" s="3"/>
      <c r="I9773" s="2"/>
      <c r="J9773"/>
      <c r="K9773"/>
      <c r="L9773"/>
      <c r="M9773"/>
      <c r="N9773"/>
      <c r="O9773"/>
      <c r="P9773"/>
      <c r="Q9773"/>
      <c r="R9773"/>
      <c r="S9773"/>
      <c r="T9773"/>
      <c r="U9773"/>
      <c r="V9773" s="2"/>
    </row>
    <row r="9774" spans="2:22" x14ac:dyDescent="0.2">
      <c r="B9774" s="2"/>
      <c r="C9774" s="2"/>
      <c r="D9774" s="2"/>
      <c r="E9774" s="2"/>
      <c r="F9774" s="2"/>
      <c r="G9774" s="3"/>
      <c r="H9774" s="3"/>
      <c r="I9774" s="2"/>
      <c r="J9774"/>
      <c r="K9774"/>
      <c r="L9774"/>
      <c r="M9774"/>
      <c r="N9774"/>
      <c r="O9774"/>
      <c r="P9774"/>
      <c r="Q9774"/>
      <c r="R9774"/>
      <c r="S9774"/>
      <c r="T9774"/>
      <c r="U9774"/>
      <c r="V9774" s="2"/>
    </row>
    <row r="9775" spans="2:22" x14ac:dyDescent="0.2">
      <c r="B9775" s="2"/>
      <c r="C9775" s="2"/>
      <c r="D9775" s="2"/>
      <c r="E9775" s="2"/>
      <c r="F9775" s="2"/>
      <c r="G9775" s="3"/>
      <c r="H9775" s="3"/>
      <c r="I9775" s="2"/>
      <c r="J9775"/>
      <c r="K9775"/>
      <c r="L9775"/>
      <c r="M9775"/>
      <c r="N9775"/>
      <c r="O9775"/>
      <c r="P9775"/>
      <c r="Q9775"/>
      <c r="R9775"/>
      <c r="S9775"/>
      <c r="T9775"/>
      <c r="U9775"/>
      <c r="V9775" s="2"/>
    </row>
    <row r="9776" spans="2:22" x14ac:dyDescent="0.2">
      <c r="B9776" s="2"/>
      <c r="C9776" s="2"/>
      <c r="D9776" s="2"/>
      <c r="E9776" s="2"/>
      <c r="F9776" s="2"/>
      <c r="G9776" s="3"/>
      <c r="H9776" s="3"/>
      <c r="I9776" s="2"/>
      <c r="J9776"/>
      <c r="K9776"/>
      <c r="L9776"/>
      <c r="M9776"/>
      <c r="N9776"/>
      <c r="O9776"/>
      <c r="P9776"/>
      <c r="Q9776"/>
      <c r="R9776"/>
      <c r="S9776"/>
      <c r="T9776"/>
      <c r="U9776"/>
      <c r="V9776" s="2"/>
    </row>
    <row r="9777" spans="2:22" x14ac:dyDescent="0.2">
      <c r="B9777" s="2"/>
      <c r="C9777" s="2"/>
      <c r="D9777" s="2"/>
      <c r="E9777" s="2"/>
      <c r="F9777" s="2"/>
      <c r="G9777" s="3"/>
      <c r="H9777" s="3"/>
      <c r="I9777" s="2"/>
      <c r="J9777"/>
      <c r="K9777"/>
      <c r="L9777"/>
      <c r="M9777"/>
      <c r="N9777"/>
      <c r="O9777"/>
      <c r="P9777"/>
      <c r="Q9777"/>
      <c r="R9777"/>
      <c r="S9777"/>
      <c r="T9777"/>
      <c r="U9777"/>
      <c r="V9777" s="2"/>
    </row>
    <row r="9778" spans="2:22" x14ac:dyDescent="0.2">
      <c r="B9778" s="2"/>
      <c r="C9778" s="2"/>
      <c r="D9778" s="2"/>
      <c r="E9778" s="2"/>
      <c r="F9778" s="2"/>
      <c r="G9778" s="3"/>
      <c r="H9778" s="3"/>
      <c r="I9778" s="2"/>
      <c r="J9778"/>
      <c r="K9778"/>
      <c r="L9778"/>
      <c r="M9778"/>
      <c r="N9778"/>
      <c r="O9778"/>
      <c r="P9778"/>
      <c r="Q9778"/>
      <c r="R9778"/>
      <c r="S9778"/>
      <c r="T9778"/>
      <c r="U9778"/>
      <c r="V9778" s="2"/>
    </row>
    <row r="9779" spans="2:22" x14ac:dyDescent="0.2">
      <c r="B9779" s="2"/>
      <c r="C9779" s="2"/>
      <c r="D9779" s="2"/>
      <c r="E9779" s="2"/>
      <c r="F9779" s="2"/>
      <c r="G9779" s="3"/>
      <c r="H9779" s="3"/>
      <c r="I9779" s="2"/>
      <c r="J9779"/>
      <c r="K9779"/>
      <c r="L9779"/>
      <c r="M9779"/>
      <c r="N9779"/>
      <c r="O9779"/>
      <c r="P9779"/>
      <c r="Q9779"/>
      <c r="R9779"/>
      <c r="S9779"/>
      <c r="T9779"/>
      <c r="U9779"/>
      <c r="V9779" s="2"/>
    </row>
    <row r="9780" spans="2:22" x14ac:dyDescent="0.2">
      <c r="B9780" s="2"/>
      <c r="C9780" s="2"/>
      <c r="D9780" s="2"/>
      <c r="E9780" s="2"/>
      <c r="F9780" s="2"/>
      <c r="G9780" s="3"/>
      <c r="H9780" s="3"/>
      <c r="I9780" s="2"/>
      <c r="J9780"/>
      <c r="K9780"/>
      <c r="L9780"/>
      <c r="M9780"/>
      <c r="N9780"/>
      <c r="O9780"/>
      <c r="P9780"/>
      <c r="Q9780"/>
      <c r="R9780"/>
      <c r="S9780"/>
      <c r="T9780"/>
      <c r="U9780"/>
      <c r="V9780" s="2"/>
    </row>
    <row r="9781" spans="2:22" x14ac:dyDescent="0.2">
      <c r="B9781" s="2"/>
      <c r="C9781" s="2"/>
      <c r="D9781" s="2"/>
      <c r="E9781" s="2"/>
      <c r="F9781" s="2"/>
      <c r="G9781" s="3"/>
      <c r="H9781" s="3"/>
      <c r="I9781" s="2"/>
      <c r="J9781"/>
      <c r="K9781"/>
      <c r="L9781"/>
      <c r="M9781"/>
      <c r="N9781"/>
      <c r="O9781"/>
      <c r="P9781"/>
      <c r="Q9781"/>
      <c r="R9781"/>
      <c r="S9781"/>
      <c r="T9781"/>
      <c r="U9781"/>
      <c r="V9781" s="2"/>
    </row>
    <row r="9782" spans="2:22" x14ac:dyDescent="0.2">
      <c r="B9782" s="2"/>
      <c r="C9782" s="2"/>
      <c r="D9782" s="2"/>
      <c r="E9782" s="2"/>
      <c r="F9782" s="2"/>
      <c r="G9782" s="3"/>
      <c r="H9782" s="3"/>
      <c r="I9782" s="2"/>
      <c r="J9782"/>
      <c r="K9782"/>
      <c r="L9782"/>
      <c r="M9782"/>
      <c r="N9782"/>
      <c r="O9782"/>
      <c r="P9782"/>
      <c r="Q9782"/>
      <c r="R9782"/>
      <c r="S9782"/>
      <c r="T9782"/>
      <c r="U9782"/>
      <c r="V9782" s="2"/>
    </row>
    <row r="9783" spans="2:22" x14ac:dyDescent="0.2">
      <c r="B9783" s="2"/>
      <c r="C9783" s="2"/>
      <c r="D9783" s="2"/>
      <c r="E9783" s="2"/>
      <c r="F9783" s="2"/>
      <c r="G9783" s="3"/>
      <c r="H9783" s="3"/>
      <c r="I9783" s="2"/>
      <c r="J9783"/>
      <c r="K9783"/>
      <c r="L9783"/>
      <c r="M9783"/>
      <c r="N9783"/>
      <c r="O9783"/>
      <c r="P9783"/>
      <c r="Q9783"/>
      <c r="R9783"/>
      <c r="S9783"/>
      <c r="T9783"/>
      <c r="U9783"/>
      <c r="V9783" s="2"/>
    </row>
    <row r="9784" spans="2:22" x14ac:dyDescent="0.2">
      <c r="B9784" s="2"/>
      <c r="C9784" s="2"/>
      <c r="D9784" s="2"/>
      <c r="E9784" s="2"/>
      <c r="F9784" s="2"/>
      <c r="G9784" s="3"/>
      <c r="H9784" s="3"/>
      <c r="I9784" s="2"/>
      <c r="J9784"/>
      <c r="K9784"/>
      <c r="L9784"/>
      <c r="M9784"/>
      <c r="N9784"/>
      <c r="O9784"/>
      <c r="P9784"/>
      <c r="Q9784"/>
      <c r="R9784"/>
      <c r="S9784"/>
      <c r="T9784"/>
      <c r="U9784"/>
      <c r="V9784" s="2"/>
    </row>
    <row r="9785" spans="2:22" x14ac:dyDescent="0.2">
      <c r="B9785" s="2"/>
      <c r="C9785" s="2"/>
      <c r="D9785" s="2"/>
      <c r="E9785" s="2"/>
      <c r="F9785" s="2"/>
      <c r="G9785" s="3"/>
      <c r="H9785" s="3"/>
      <c r="I9785" s="2"/>
      <c r="J9785"/>
      <c r="K9785"/>
      <c r="L9785"/>
      <c r="M9785"/>
      <c r="N9785"/>
      <c r="O9785"/>
      <c r="P9785"/>
      <c r="Q9785"/>
      <c r="R9785"/>
      <c r="S9785"/>
      <c r="T9785"/>
      <c r="U9785"/>
      <c r="V9785" s="2"/>
    </row>
    <row r="9786" spans="2:22" x14ac:dyDescent="0.2">
      <c r="B9786" s="2"/>
      <c r="C9786" s="2"/>
      <c r="D9786" s="2"/>
      <c r="E9786" s="2"/>
      <c r="F9786" s="2"/>
      <c r="G9786" s="3"/>
      <c r="H9786" s="3"/>
      <c r="I9786" s="2"/>
      <c r="J9786"/>
      <c r="K9786"/>
      <c r="L9786"/>
      <c r="M9786"/>
      <c r="N9786"/>
      <c r="O9786"/>
      <c r="P9786"/>
      <c r="Q9786"/>
      <c r="R9786"/>
      <c r="S9786"/>
      <c r="T9786"/>
      <c r="U9786"/>
      <c r="V9786" s="2"/>
    </row>
    <row r="9787" spans="2:22" x14ac:dyDescent="0.2">
      <c r="B9787" s="2"/>
      <c r="C9787" s="2"/>
      <c r="D9787" s="2"/>
      <c r="E9787" s="2"/>
      <c r="F9787" s="2"/>
      <c r="G9787" s="3"/>
      <c r="H9787" s="3"/>
      <c r="I9787" s="2"/>
      <c r="J9787"/>
      <c r="K9787"/>
      <c r="L9787"/>
      <c r="M9787"/>
      <c r="N9787"/>
      <c r="O9787"/>
      <c r="P9787"/>
      <c r="Q9787"/>
      <c r="R9787"/>
      <c r="S9787"/>
      <c r="T9787"/>
      <c r="U9787"/>
      <c r="V9787" s="2"/>
    </row>
    <row r="9788" spans="2:22" x14ac:dyDescent="0.2">
      <c r="B9788" s="2"/>
      <c r="C9788" s="2"/>
      <c r="D9788" s="2"/>
      <c r="E9788" s="2"/>
      <c r="F9788" s="2"/>
      <c r="G9788" s="3"/>
      <c r="H9788" s="3"/>
      <c r="I9788" s="2"/>
      <c r="J9788"/>
      <c r="K9788"/>
      <c r="L9788"/>
      <c r="M9788"/>
      <c r="N9788"/>
      <c r="O9788"/>
      <c r="P9788"/>
      <c r="Q9788"/>
      <c r="R9788"/>
      <c r="S9788"/>
      <c r="T9788"/>
      <c r="U9788"/>
      <c r="V9788" s="2"/>
    </row>
    <row r="9789" spans="2:22" x14ac:dyDescent="0.2">
      <c r="B9789" s="2"/>
      <c r="C9789" s="2"/>
      <c r="D9789" s="2"/>
      <c r="E9789" s="2"/>
      <c r="F9789" s="2"/>
      <c r="G9789" s="3"/>
      <c r="H9789" s="3"/>
      <c r="I9789" s="2"/>
      <c r="J9789"/>
      <c r="K9789"/>
      <c r="L9789"/>
      <c r="M9789"/>
      <c r="N9789"/>
      <c r="O9789"/>
      <c r="P9789"/>
      <c r="Q9789"/>
      <c r="R9789"/>
      <c r="S9789"/>
      <c r="T9789"/>
      <c r="U9789"/>
      <c r="V9789" s="2"/>
    </row>
    <row r="9790" spans="2:22" x14ac:dyDescent="0.2">
      <c r="B9790" s="2"/>
      <c r="C9790" s="2"/>
      <c r="D9790" s="2"/>
      <c r="E9790" s="2"/>
      <c r="F9790" s="2"/>
      <c r="G9790" s="3"/>
      <c r="H9790" s="3"/>
      <c r="I9790" s="2"/>
      <c r="J9790"/>
      <c r="K9790"/>
      <c r="L9790"/>
      <c r="M9790"/>
      <c r="N9790"/>
      <c r="O9790"/>
      <c r="P9790"/>
      <c r="Q9790"/>
      <c r="R9790"/>
      <c r="S9790"/>
      <c r="T9790"/>
      <c r="U9790"/>
      <c r="V9790" s="2"/>
    </row>
    <row r="9791" spans="2:22" x14ac:dyDescent="0.2">
      <c r="B9791" s="2"/>
      <c r="C9791" s="2"/>
      <c r="D9791" s="2"/>
      <c r="E9791" s="2"/>
      <c r="F9791" s="2"/>
      <c r="G9791" s="3"/>
      <c r="H9791" s="3"/>
      <c r="I9791" s="2"/>
      <c r="J9791"/>
      <c r="K9791"/>
      <c r="L9791"/>
      <c r="M9791"/>
      <c r="N9791"/>
      <c r="O9791"/>
      <c r="P9791"/>
      <c r="Q9791"/>
      <c r="R9791"/>
      <c r="S9791"/>
      <c r="T9791"/>
      <c r="U9791"/>
      <c r="V9791" s="2"/>
    </row>
    <row r="9792" spans="2:22" x14ac:dyDescent="0.2">
      <c r="B9792" s="2"/>
      <c r="C9792" s="2"/>
      <c r="D9792" s="2"/>
      <c r="E9792" s="2"/>
      <c r="F9792" s="2"/>
      <c r="G9792" s="3"/>
      <c r="H9792" s="3"/>
      <c r="I9792" s="2"/>
      <c r="J9792"/>
      <c r="K9792"/>
      <c r="L9792"/>
      <c r="M9792"/>
      <c r="N9792"/>
      <c r="O9792"/>
      <c r="P9792"/>
      <c r="Q9792"/>
      <c r="R9792"/>
      <c r="S9792"/>
      <c r="T9792"/>
      <c r="U9792"/>
      <c r="V9792" s="2"/>
    </row>
    <row r="9793" spans="2:22" x14ac:dyDescent="0.2">
      <c r="B9793" s="2"/>
      <c r="C9793" s="2"/>
      <c r="D9793" s="2"/>
      <c r="E9793" s="2"/>
      <c r="F9793" s="2"/>
      <c r="G9793" s="3"/>
      <c r="H9793" s="3"/>
      <c r="I9793" s="2"/>
      <c r="J9793"/>
      <c r="K9793"/>
      <c r="L9793"/>
      <c r="M9793"/>
      <c r="N9793"/>
      <c r="O9793"/>
      <c r="P9793"/>
      <c r="Q9793"/>
      <c r="R9793"/>
      <c r="S9793"/>
      <c r="T9793"/>
      <c r="U9793"/>
      <c r="V9793" s="2"/>
    </row>
    <row r="9794" spans="2:22" x14ac:dyDescent="0.2">
      <c r="B9794" s="2"/>
      <c r="C9794" s="2"/>
      <c r="D9794" s="2"/>
      <c r="E9794" s="2"/>
      <c r="F9794" s="2"/>
      <c r="G9794" s="3"/>
      <c r="H9794" s="3"/>
      <c r="I9794" s="2"/>
      <c r="J9794"/>
      <c r="K9794"/>
      <c r="L9794"/>
      <c r="M9794"/>
      <c r="N9794"/>
      <c r="O9794"/>
      <c r="P9794"/>
      <c r="Q9794"/>
      <c r="R9794"/>
      <c r="S9794"/>
      <c r="T9794"/>
      <c r="U9794"/>
      <c r="V9794" s="2"/>
    </row>
    <row r="9795" spans="2:22" x14ac:dyDescent="0.2">
      <c r="B9795" s="2"/>
      <c r="C9795" s="2"/>
      <c r="D9795" s="2"/>
      <c r="E9795" s="2"/>
      <c r="F9795" s="2"/>
      <c r="G9795" s="3"/>
      <c r="H9795" s="3"/>
      <c r="I9795" s="2"/>
      <c r="J9795"/>
      <c r="K9795"/>
      <c r="L9795"/>
      <c r="M9795"/>
      <c r="N9795"/>
      <c r="O9795"/>
      <c r="P9795"/>
      <c r="Q9795"/>
      <c r="R9795"/>
      <c r="S9795"/>
      <c r="T9795"/>
      <c r="U9795"/>
      <c r="V9795" s="2"/>
    </row>
    <row r="9796" spans="2:22" x14ac:dyDescent="0.2">
      <c r="B9796" s="2"/>
      <c r="C9796" s="2"/>
      <c r="D9796" s="2"/>
      <c r="E9796" s="2"/>
      <c r="F9796" s="2"/>
      <c r="G9796" s="3"/>
      <c r="H9796" s="3"/>
      <c r="I9796" s="2"/>
      <c r="J9796"/>
      <c r="K9796"/>
      <c r="L9796"/>
      <c r="M9796"/>
      <c r="N9796"/>
      <c r="O9796"/>
      <c r="P9796"/>
      <c r="Q9796"/>
      <c r="R9796"/>
      <c r="S9796"/>
      <c r="T9796"/>
      <c r="U9796"/>
      <c r="V9796" s="2"/>
    </row>
    <row r="9797" spans="2:22" x14ac:dyDescent="0.2">
      <c r="B9797" s="2"/>
      <c r="C9797" s="2"/>
      <c r="D9797" s="2"/>
      <c r="E9797" s="2"/>
      <c r="F9797" s="2"/>
      <c r="G9797" s="3"/>
      <c r="H9797" s="3"/>
      <c r="I9797" s="2"/>
      <c r="J9797"/>
      <c r="K9797"/>
      <c r="L9797"/>
      <c r="M9797"/>
      <c r="N9797"/>
      <c r="O9797"/>
      <c r="P9797"/>
      <c r="Q9797"/>
      <c r="R9797"/>
      <c r="S9797"/>
      <c r="T9797"/>
      <c r="U9797"/>
      <c r="V9797" s="2"/>
    </row>
    <row r="9798" spans="2:22" x14ac:dyDescent="0.2">
      <c r="B9798" s="2"/>
      <c r="C9798" s="2"/>
      <c r="D9798" s="2"/>
      <c r="E9798" s="2"/>
      <c r="F9798" s="2"/>
      <c r="G9798" s="3"/>
      <c r="H9798" s="3"/>
      <c r="I9798" s="2"/>
      <c r="J9798"/>
      <c r="K9798"/>
      <c r="L9798"/>
      <c r="M9798"/>
      <c r="N9798"/>
      <c r="O9798"/>
      <c r="P9798"/>
      <c r="Q9798"/>
      <c r="R9798"/>
      <c r="S9798"/>
      <c r="T9798"/>
      <c r="U9798"/>
      <c r="V9798" s="2"/>
    </row>
    <row r="9799" spans="2:22" x14ac:dyDescent="0.2">
      <c r="B9799" s="2"/>
      <c r="C9799" s="2"/>
      <c r="D9799" s="2"/>
      <c r="E9799" s="2"/>
      <c r="F9799" s="2"/>
      <c r="G9799" s="3"/>
      <c r="H9799" s="3"/>
      <c r="I9799" s="2"/>
      <c r="J9799"/>
      <c r="K9799"/>
      <c r="L9799"/>
      <c r="M9799"/>
      <c r="N9799"/>
      <c r="O9799"/>
      <c r="P9799"/>
      <c r="Q9799"/>
      <c r="R9799"/>
      <c r="S9799"/>
      <c r="T9799"/>
      <c r="U9799"/>
      <c r="V9799" s="2"/>
    </row>
    <row r="9800" spans="2:22" x14ac:dyDescent="0.2">
      <c r="B9800" s="2"/>
      <c r="C9800" s="2"/>
      <c r="D9800" s="2"/>
      <c r="E9800" s="2"/>
      <c r="F9800" s="2"/>
      <c r="G9800" s="3"/>
      <c r="H9800" s="3"/>
      <c r="I9800" s="2"/>
      <c r="J9800"/>
      <c r="K9800"/>
      <c r="L9800"/>
      <c r="M9800"/>
      <c r="N9800"/>
      <c r="O9800"/>
      <c r="P9800"/>
      <c r="Q9800"/>
      <c r="R9800"/>
      <c r="S9800"/>
      <c r="T9800"/>
      <c r="U9800"/>
      <c r="V9800" s="2"/>
    </row>
    <row r="9801" spans="2:22" x14ac:dyDescent="0.2">
      <c r="B9801" s="2"/>
      <c r="C9801" s="2"/>
      <c r="D9801" s="2"/>
      <c r="E9801" s="2"/>
      <c r="F9801" s="2"/>
      <c r="G9801" s="3"/>
      <c r="H9801" s="3"/>
      <c r="I9801" s="2"/>
      <c r="J9801"/>
      <c r="K9801"/>
      <c r="L9801"/>
      <c r="M9801"/>
      <c r="N9801"/>
      <c r="O9801"/>
      <c r="P9801"/>
      <c r="Q9801"/>
      <c r="R9801"/>
      <c r="S9801"/>
      <c r="T9801"/>
      <c r="U9801"/>
      <c r="V9801" s="2"/>
    </row>
    <row r="9802" spans="2:22" x14ac:dyDescent="0.2">
      <c r="B9802" s="2"/>
      <c r="C9802" s="2"/>
      <c r="D9802" s="2"/>
      <c r="E9802" s="2"/>
      <c r="F9802" s="2"/>
      <c r="G9802" s="3"/>
      <c r="H9802" s="3"/>
      <c r="I9802" s="2"/>
      <c r="J9802"/>
      <c r="K9802"/>
      <c r="L9802"/>
      <c r="M9802"/>
      <c r="N9802"/>
      <c r="O9802"/>
      <c r="P9802"/>
      <c r="Q9802"/>
      <c r="R9802"/>
      <c r="S9802"/>
      <c r="T9802"/>
      <c r="U9802"/>
      <c r="V9802" s="2"/>
    </row>
    <row r="9803" spans="2:22" x14ac:dyDescent="0.2">
      <c r="B9803" s="2"/>
      <c r="C9803" s="2"/>
      <c r="D9803" s="2"/>
      <c r="E9803" s="2"/>
      <c r="F9803" s="2"/>
      <c r="G9803" s="3"/>
      <c r="H9803" s="3"/>
      <c r="I9803" s="2"/>
      <c r="J9803"/>
      <c r="K9803"/>
      <c r="L9803"/>
      <c r="M9803"/>
      <c r="N9803"/>
      <c r="O9803"/>
      <c r="P9803"/>
      <c r="Q9803"/>
      <c r="R9803"/>
      <c r="S9803"/>
      <c r="T9803"/>
      <c r="U9803"/>
      <c r="V9803" s="2"/>
    </row>
    <row r="9804" spans="2:22" x14ac:dyDescent="0.2">
      <c r="B9804" s="2"/>
      <c r="C9804" s="2"/>
      <c r="D9804" s="2"/>
      <c r="E9804" s="2"/>
      <c r="F9804" s="2"/>
      <c r="G9804" s="3"/>
      <c r="H9804" s="3"/>
      <c r="I9804" s="2"/>
      <c r="J9804"/>
      <c r="K9804"/>
      <c r="L9804"/>
      <c r="M9804"/>
      <c r="N9804"/>
      <c r="O9804"/>
      <c r="P9804"/>
      <c r="Q9804"/>
      <c r="R9804"/>
      <c r="S9804"/>
      <c r="T9804"/>
      <c r="U9804"/>
      <c r="V9804" s="2"/>
    </row>
    <row r="9805" spans="2:22" x14ac:dyDescent="0.2">
      <c r="B9805" s="2"/>
      <c r="C9805" s="2"/>
      <c r="D9805" s="2"/>
      <c r="E9805" s="2"/>
      <c r="F9805" s="2"/>
      <c r="G9805" s="3"/>
      <c r="H9805" s="3"/>
      <c r="I9805" s="2"/>
      <c r="J9805"/>
      <c r="K9805"/>
      <c r="L9805"/>
      <c r="M9805"/>
      <c r="N9805"/>
      <c r="O9805"/>
      <c r="P9805"/>
      <c r="Q9805"/>
      <c r="R9805"/>
      <c r="S9805"/>
      <c r="T9805"/>
      <c r="U9805"/>
      <c r="V9805" s="2"/>
    </row>
    <row r="9806" spans="2:22" x14ac:dyDescent="0.2">
      <c r="B9806" s="2"/>
      <c r="C9806" s="2"/>
      <c r="D9806" s="2"/>
      <c r="E9806" s="2"/>
      <c r="F9806" s="2"/>
      <c r="G9806" s="3"/>
      <c r="H9806" s="3"/>
      <c r="I9806" s="2"/>
      <c r="J9806"/>
      <c r="K9806"/>
      <c r="L9806"/>
      <c r="M9806"/>
      <c r="N9806"/>
      <c r="O9806"/>
      <c r="P9806"/>
      <c r="Q9806"/>
      <c r="R9806"/>
      <c r="S9806"/>
      <c r="T9806"/>
      <c r="U9806"/>
      <c r="V9806" s="2"/>
    </row>
    <row r="9807" spans="2:22" x14ac:dyDescent="0.2">
      <c r="B9807" s="2"/>
      <c r="C9807" s="2"/>
      <c r="D9807" s="2"/>
      <c r="E9807" s="2"/>
      <c r="F9807" s="2"/>
      <c r="G9807" s="3"/>
      <c r="H9807" s="3"/>
      <c r="I9807" s="2"/>
      <c r="J9807"/>
      <c r="K9807"/>
      <c r="L9807"/>
      <c r="M9807"/>
      <c r="N9807"/>
      <c r="O9807"/>
      <c r="P9807"/>
      <c r="Q9807"/>
      <c r="R9807"/>
      <c r="S9807"/>
      <c r="T9807"/>
      <c r="U9807"/>
      <c r="V9807" s="2"/>
    </row>
    <row r="9808" spans="2:22" x14ac:dyDescent="0.2">
      <c r="B9808" s="2"/>
      <c r="C9808" s="2"/>
      <c r="D9808" s="2"/>
      <c r="E9808" s="2"/>
      <c r="F9808" s="2"/>
      <c r="G9808" s="3"/>
      <c r="H9808" s="3"/>
      <c r="I9808" s="2"/>
      <c r="J9808"/>
      <c r="K9808"/>
      <c r="L9808"/>
      <c r="M9808"/>
      <c r="N9808"/>
      <c r="O9808"/>
      <c r="P9808"/>
      <c r="Q9808"/>
      <c r="R9808"/>
      <c r="S9808"/>
      <c r="T9808"/>
      <c r="U9808"/>
      <c r="V9808" s="2"/>
    </row>
    <row r="9809" spans="2:22" x14ac:dyDescent="0.2">
      <c r="B9809" s="2"/>
      <c r="C9809" s="2"/>
      <c r="D9809" s="2"/>
      <c r="E9809" s="2"/>
      <c r="F9809" s="2"/>
      <c r="G9809" s="3"/>
      <c r="H9809" s="3"/>
      <c r="I9809" s="2"/>
      <c r="J9809"/>
      <c r="K9809"/>
      <c r="L9809"/>
      <c r="M9809"/>
      <c r="N9809"/>
      <c r="O9809"/>
      <c r="P9809"/>
      <c r="Q9809"/>
      <c r="R9809"/>
      <c r="S9809"/>
      <c r="T9809"/>
      <c r="U9809"/>
      <c r="V9809" s="2"/>
    </row>
    <row r="9810" spans="2:22" x14ac:dyDescent="0.2">
      <c r="B9810" s="2"/>
      <c r="C9810" s="2"/>
      <c r="D9810" s="2"/>
      <c r="E9810" s="2"/>
      <c r="F9810" s="2"/>
      <c r="G9810" s="3"/>
      <c r="H9810" s="3"/>
      <c r="I9810" s="2"/>
      <c r="J9810"/>
      <c r="K9810"/>
      <c r="L9810"/>
      <c r="M9810"/>
      <c r="N9810"/>
      <c r="O9810"/>
      <c r="P9810"/>
      <c r="Q9810"/>
      <c r="R9810"/>
      <c r="S9810"/>
      <c r="T9810"/>
      <c r="U9810"/>
      <c r="V9810" s="2"/>
    </row>
    <row r="9811" spans="2:22" x14ac:dyDescent="0.2">
      <c r="B9811" s="2"/>
      <c r="C9811" s="2"/>
      <c r="D9811" s="2"/>
      <c r="E9811" s="2"/>
      <c r="F9811" s="2"/>
      <c r="G9811" s="3"/>
      <c r="H9811" s="3"/>
      <c r="I9811" s="2"/>
      <c r="J9811"/>
      <c r="K9811"/>
      <c r="L9811"/>
      <c r="M9811"/>
      <c r="N9811"/>
      <c r="O9811"/>
      <c r="P9811"/>
      <c r="Q9811"/>
      <c r="R9811"/>
      <c r="S9811"/>
      <c r="T9811"/>
      <c r="U9811"/>
      <c r="V9811" s="2"/>
    </row>
    <row r="9812" spans="2:22" x14ac:dyDescent="0.2">
      <c r="B9812" s="2"/>
      <c r="C9812" s="2"/>
      <c r="D9812" s="2"/>
      <c r="E9812" s="2"/>
      <c r="F9812" s="2"/>
      <c r="G9812" s="3"/>
      <c r="H9812" s="3"/>
      <c r="I9812" s="2"/>
      <c r="J9812"/>
      <c r="K9812"/>
      <c r="L9812"/>
      <c r="M9812"/>
      <c r="N9812"/>
      <c r="O9812"/>
      <c r="P9812"/>
      <c r="Q9812"/>
      <c r="R9812"/>
      <c r="S9812"/>
      <c r="T9812"/>
      <c r="U9812"/>
      <c r="V9812" s="2"/>
    </row>
    <row r="9813" spans="2:22" x14ac:dyDescent="0.2">
      <c r="B9813" s="2"/>
      <c r="C9813" s="2"/>
      <c r="D9813" s="2"/>
      <c r="E9813" s="2"/>
      <c r="F9813" s="2"/>
      <c r="G9813" s="3"/>
      <c r="H9813" s="3"/>
      <c r="I9813" s="2"/>
      <c r="J9813"/>
      <c r="K9813"/>
      <c r="L9813"/>
      <c r="M9813"/>
      <c r="N9813"/>
      <c r="O9813"/>
      <c r="P9813"/>
      <c r="Q9813"/>
      <c r="R9813"/>
      <c r="S9813"/>
      <c r="T9813"/>
      <c r="U9813"/>
      <c r="V9813" s="2"/>
    </row>
    <row r="9814" spans="2:22" x14ac:dyDescent="0.2">
      <c r="B9814" s="2"/>
      <c r="C9814" s="2"/>
      <c r="D9814" s="2"/>
      <c r="E9814" s="2"/>
      <c r="F9814" s="2"/>
      <c r="G9814" s="3"/>
      <c r="H9814" s="3"/>
      <c r="I9814" s="2"/>
      <c r="J9814"/>
      <c r="K9814"/>
      <c r="L9814"/>
      <c r="M9814"/>
      <c r="N9814"/>
      <c r="O9814"/>
      <c r="P9814"/>
      <c r="Q9814"/>
      <c r="R9814"/>
      <c r="S9814"/>
      <c r="T9814"/>
      <c r="U9814"/>
      <c r="V9814" s="2"/>
    </row>
    <row r="9815" spans="2:22" x14ac:dyDescent="0.2">
      <c r="B9815" s="2"/>
      <c r="C9815" s="2"/>
      <c r="D9815" s="2"/>
      <c r="E9815" s="2"/>
      <c r="F9815" s="2"/>
      <c r="G9815" s="3"/>
      <c r="H9815" s="3"/>
      <c r="I9815" s="2"/>
      <c r="J9815"/>
      <c r="K9815"/>
      <c r="L9815"/>
      <c r="M9815"/>
      <c r="N9815"/>
      <c r="O9815"/>
      <c r="P9815"/>
      <c r="Q9815"/>
      <c r="R9815"/>
      <c r="S9815"/>
      <c r="T9815"/>
      <c r="U9815"/>
      <c r="V9815" s="2"/>
    </row>
    <row r="9816" spans="2:22" x14ac:dyDescent="0.2">
      <c r="B9816" s="2"/>
      <c r="C9816" s="2"/>
      <c r="D9816" s="2"/>
      <c r="E9816" s="2"/>
      <c r="F9816" s="2"/>
      <c r="G9816" s="3"/>
      <c r="H9816" s="3"/>
      <c r="I9816" s="2"/>
      <c r="J9816"/>
      <c r="K9816"/>
      <c r="L9816"/>
      <c r="M9816"/>
      <c r="N9816"/>
      <c r="O9816"/>
      <c r="P9816"/>
      <c r="Q9816"/>
      <c r="R9816"/>
      <c r="S9816"/>
      <c r="T9816"/>
      <c r="U9816"/>
      <c r="V9816" s="2"/>
    </row>
    <row r="9817" spans="2:22" x14ac:dyDescent="0.2">
      <c r="B9817" s="2"/>
      <c r="C9817" s="2"/>
      <c r="D9817" s="2"/>
      <c r="E9817" s="2"/>
      <c r="F9817" s="2"/>
      <c r="G9817" s="3"/>
      <c r="H9817" s="3"/>
      <c r="I9817" s="2"/>
      <c r="J9817"/>
      <c r="K9817"/>
      <c r="L9817"/>
      <c r="M9817"/>
      <c r="N9817"/>
      <c r="O9817"/>
      <c r="P9817"/>
      <c r="Q9817"/>
      <c r="R9817"/>
      <c r="S9817"/>
      <c r="T9817"/>
      <c r="U9817"/>
      <c r="V9817" s="2"/>
    </row>
    <row r="9818" spans="2:22" x14ac:dyDescent="0.2">
      <c r="B9818" s="2"/>
      <c r="C9818" s="2"/>
      <c r="D9818" s="2"/>
      <c r="E9818" s="2"/>
      <c r="F9818" s="2"/>
      <c r="G9818" s="3"/>
      <c r="H9818" s="3"/>
      <c r="I9818" s="2"/>
      <c r="J9818"/>
      <c r="K9818"/>
      <c r="L9818"/>
      <c r="M9818"/>
      <c r="N9818"/>
      <c r="O9818"/>
      <c r="P9818"/>
      <c r="Q9818"/>
      <c r="R9818"/>
      <c r="S9818"/>
      <c r="T9818"/>
      <c r="U9818"/>
      <c r="V9818" s="2"/>
    </row>
    <row r="9819" spans="2:22" x14ac:dyDescent="0.2">
      <c r="B9819" s="2"/>
      <c r="C9819" s="2"/>
      <c r="D9819" s="2"/>
      <c r="E9819" s="2"/>
      <c r="F9819" s="2"/>
      <c r="G9819" s="3"/>
      <c r="H9819" s="3"/>
      <c r="I9819" s="2"/>
      <c r="J9819"/>
      <c r="K9819"/>
      <c r="L9819"/>
      <c r="M9819"/>
      <c r="N9819"/>
      <c r="O9819"/>
      <c r="P9819"/>
      <c r="Q9819"/>
      <c r="R9819"/>
      <c r="S9819"/>
      <c r="T9819"/>
      <c r="U9819"/>
      <c r="V9819" s="2"/>
    </row>
    <row r="9820" spans="2:22" x14ac:dyDescent="0.2">
      <c r="B9820" s="2"/>
      <c r="C9820" s="2"/>
      <c r="D9820" s="2"/>
      <c r="E9820" s="2"/>
      <c r="F9820" s="2"/>
      <c r="G9820" s="3"/>
      <c r="H9820" s="3"/>
      <c r="I9820" s="2"/>
      <c r="J9820"/>
      <c r="K9820"/>
      <c r="L9820"/>
      <c r="M9820"/>
      <c r="N9820"/>
      <c r="O9820"/>
      <c r="P9820"/>
      <c r="Q9820"/>
      <c r="R9820"/>
      <c r="S9820"/>
      <c r="T9820"/>
      <c r="U9820"/>
      <c r="V9820" s="2"/>
    </row>
    <row r="9821" spans="2:22" x14ac:dyDescent="0.2">
      <c r="B9821" s="2"/>
      <c r="C9821" s="2"/>
      <c r="D9821" s="2"/>
      <c r="E9821" s="2"/>
      <c r="F9821" s="2"/>
      <c r="G9821" s="3"/>
      <c r="H9821" s="3"/>
      <c r="I9821" s="2"/>
      <c r="J9821"/>
      <c r="K9821"/>
      <c r="L9821"/>
      <c r="M9821"/>
      <c r="N9821"/>
      <c r="O9821"/>
      <c r="P9821"/>
      <c r="Q9821"/>
      <c r="R9821"/>
      <c r="S9821"/>
      <c r="T9821"/>
      <c r="U9821"/>
      <c r="V9821" s="2"/>
    </row>
    <row r="9822" spans="2:22" x14ac:dyDescent="0.2">
      <c r="B9822" s="2"/>
      <c r="C9822" s="2"/>
      <c r="D9822" s="2"/>
      <c r="E9822" s="2"/>
      <c r="F9822" s="2"/>
      <c r="G9822" s="3"/>
      <c r="H9822" s="3"/>
      <c r="I9822" s="2"/>
      <c r="J9822"/>
      <c r="K9822"/>
      <c r="L9822"/>
      <c r="M9822"/>
      <c r="N9822"/>
      <c r="O9822"/>
      <c r="P9822"/>
      <c r="Q9822"/>
      <c r="R9822"/>
      <c r="S9822"/>
      <c r="T9822"/>
      <c r="U9822"/>
      <c r="V9822" s="2"/>
    </row>
    <row r="9823" spans="2:22" x14ac:dyDescent="0.2">
      <c r="B9823" s="2"/>
      <c r="C9823" s="2"/>
      <c r="D9823" s="2"/>
      <c r="E9823" s="2"/>
      <c r="F9823" s="2"/>
      <c r="G9823" s="3"/>
      <c r="H9823" s="3"/>
      <c r="I9823" s="2"/>
      <c r="J9823"/>
      <c r="K9823"/>
      <c r="L9823"/>
      <c r="M9823"/>
      <c r="N9823"/>
      <c r="O9823"/>
      <c r="P9823"/>
      <c r="Q9823"/>
      <c r="R9823"/>
      <c r="S9823"/>
      <c r="T9823"/>
      <c r="U9823"/>
      <c r="V9823" s="2"/>
    </row>
    <row r="9824" spans="2:22" x14ac:dyDescent="0.2">
      <c r="B9824" s="2"/>
      <c r="C9824" s="2"/>
      <c r="D9824" s="2"/>
      <c r="E9824" s="2"/>
      <c r="F9824" s="2"/>
      <c r="G9824" s="3"/>
      <c r="H9824" s="3"/>
      <c r="I9824" s="2"/>
      <c r="J9824"/>
      <c r="K9824"/>
      <c r="L9824"/>
      <c r="M9824"/>
      <c r="N9824"/>
      <c r="O9824"/>
      <c r="P9824"/>
      <c r="Q9824"/>
      <c r="R9824"/>
      <c r="S9824"/>
      <c r="T9824"/>
      <c r="U9824"/>
      <c r="V9824" s="2"/>
    </row>
    <row r="9825" spans="2:22" x14ac:dyDescent="0.2">
      <c r="B9825" s="2"/>
      <c r="C9825" s="2"/>
      <c r="D9825" s="2"/>
      <c r="E9825" s="2"/>
      <c r="F9825" s="2"/>
      <c r="G9825" s="3"/>
      <c r="H9825" s="3"/>
      <c r="I9825" s="2"/>
      <c r="J9825"/>
      <c r="K9825"/>
      <c r="L9825"/>
      <c r="M9825"/>
      <c r="N9825"/>
      <c r="O9825"/>
      <c r="P9825"/>
      <c r="Q9825"/>
      <c r="R9825"/>
      <c r="S9825"/>
      <c r="T9825"/>
      <c r="U9825"/>
      <c r="V9825" s="2"/>
    </row>
    <row r="9826" spans="2:22" x14ac:dyDescent="0.2">
      <c r="B9826" s="2"/>
      <c r="C9826" s="2"/>
      <c r="D9826" s="2"/>
      <c r="E9826" s="2"/>
      <c r="F9826" s="2"/>
      <c r="G9826" s="3"/>
      <c r="H9826" s="3"/>
      <c r="I9826" s="2"/>
      <c r="J9826"/>
      <c r="K9826"/>
      <c r="L9826"/>
      <c r="M9826"/>
      <c r="N9826"/>
      <c r="O9826"/>
      <c r="P9826"/>
      <c r="Q9826"/>
      <c r="R9826"/>
      <c r="S9826"/>
      <c r="T9826"/>
      <c r="U9826"/>
      <c r="V9826" s="2"/>
    </row>
    <row r="9827" spans="2:22" x14ac:dyDescent="0.2">
      <c r="B9827" s="2"/>
      <c r="C9827" s="2"/>
      <c r="D9827" s="2"/>
      <c r="E9827" s="2"/>
      <c r="F9827" s="2"/>
      <c r="G9827" s="3"/>
      <c r="H9827" s="3"/>
      <c r="I9827" s="2"/>
      <c r="J9827"/>
      <c r="K9827"/>
      <c r="L9827"/>
      <c r="M9827"/>
      <c r="N9827"/>
      <c r="O9827"/>
      <c r="P9827"/>
      <c r="Q9827"/>
      <c r="R9827"/>
      <c r="S9827"/>
      <c r="T9827"/>
      <c r="U9827"/>
      <c r="V9827" s="2"/>
    </row>
    <row r="9828" spans="2:22" x14ac:dyDescent="0.2">
      <c r="B9828" s="2"/>
      <c r="C9828" s="2"/>
      <c r="D9828" s="2"/>
      <c r="E9828" s="2"/>
      <c r="F9828" s="2"/>
      <c r="G9828" s="3"/>
      <c r="H9828" s="3"/>
      <c r="I9828" s="2"/>
      <c r="J9828"/>
      <c r="K9828"/>
      <c r="L9828"/>
      <c r="M9828"/>
      <c r="N9828"/>
      <c r="O9828"/>
      <c r="P9828"/>
      <c r="Q9828"/>
      <c r="R9828"/>
      <c r="S9828"/>
      <c r="T9828"/>
      <c r="U9828"/>
      <c r="V9828" s="2"/>
    </row>
    <row r="9829" spans="2:22" x14ac:dyDescent="0.2">
      <c r="B9829" s="2"/>
      <c r="C9829" s="2"/>
      <c r="D9829" s="2"/>
      <c r="E9829" s="2"/>
      <c r="F9829" s="2"/>
      <c r="G9829" s="3"/>
      <c r="H9829" s="3"/>
      <c r="I9829" s="2"/>
      <c r="J9829"/>
      <c r="K9829"/>
      <c r="L9829"/>
      <c r="M9829"/>
      <c r="N9829"/>
      <c r="O9829"/>
      <c r="P9829"/>
      <c r="Q9829"/>
      <c r="R9829"/>
      <c r="S9829"/>
      <c r="T9829"/>
      <c r="U9829"/>
      <c r="V9829" s="2"/>
    </row>
    <row r="9830" spans="2:22" x14ac:dyDescent="0.2">
      <c r="B9830" s="2"/>
      <c r="C9830" s="2"/>
      <c r="D9830" s="2"/>
      <c r="E9830" s="2"/>
      <c r="F9830" s="2"/>
      <c r="G9830" s="3"/>
      <c r="H9830" s="3"/>
      <c r="I9830" s="2"/>
      <c r="J9830"/>
      <c r="K9830"/>
      <c r="L9830"/>
      <c r="M9830"/>
      <c r="N9830"/>
      <c r="O9830"/>
      <c r="P9830"/>
      <c r="Q9830"/>
      <c r="R9830"/>
      <c r="S9830"/>
      <c r="T9830"/>
      <c r="U9830"/>
      <c r="V9830" s="2"/>
    </row>
    <row r="9831" spans="2:22" x14ac:dyDescent="0.2">
      <c r="B9831" s="2"/>
      <c r="C9831" s="2"/>
      <c r="D9831" s="2"/>
      <c r="E9831" s="2"/>
      <c r="F9831" s="2"/>
      <c r="G9831" s="3"/>
      <c r="H9831" s="3"/>
      <c r="I9831" s="2"/>
      <c r="J9831"/>
      <c r="K9831"/>
      <c r="L9831"/>
      <c r="M9831"/>
      <c r="N9831"/>
      <c r="O9831"/>
      <c r="P9831"/>
      <c r="Q9831"/>
      <c r="R9831"/>
      <c r="S9831"/>
      <c r="T9831"/>
      <c r="U9831"/>
      <c r="V9831" s="2"/>
    </row>
    <row r="9832" spans="2:22" x14ac:dyDescent="0.2">
      <c r="B9832" s="2"/>
      <c r="C9832" s="2"/>
      <c r="D9832" s="2"/>
      <c r="E9832" s="2"/>
      <c r="F9832" s="2"/>
      <c r="G9832" s="3"/>
      <c r="H9832" s="3"/>
      <c r="I9832" s="2"/>
      <c r="J9832"/>
      <c r="K9832"/>
      <c r="L9832"/>
      <c r="M9832"/>
      <c r="N9832"/>
      <c r="O9832"/>
      <c r="P9832"/>
      <c r="Q9832"/>
      <c r="R9832"/>
      <c r="S9832"/>
      <c r="T9832"/>
      <c r="U9832"/>
      <c r="V9832" s="2"/>
    </row>
    <row r="9833" spans="2:22" x14ac:dyDescent="0.2">
      <c r="B9833" s="2"/>
      <c r="C9833" s="2"/>
      <c r="D9833" s="2"/>
      <c r="E9833" s="2"/>
      <c r="F9833" s="2"/>
      <c r="G9833" s="3"/>
      <c r="H9833" s="3"/>
      <c r="I9833" s="2"/>
      <c r="J9833"/>
      <c r="K9833"/>
      <c r="L9833"/>
      <c r="M9833"/>
      <c r="N9833"/>
      <c r="O9833"/>
      <c r="P9833"/>
      <c r="Q9833"/>
      <c r="R9833"/>
      <c r="S9833"/>
      <c r="T9833"/>
      <c r="U9833"/>
      <c r="V9833" s="2"/>
    </row>
    <row r="9834" spans="2:22" x14ac:dyDescent="0.2">
      <c r="B9834" s="2"/>
      <c r="C9834" s="2"/>
      <c r="D9834" s="2"/>
      <c r="E9834" s="2"/>
      <c r="F9834" s="2"/>
      <c r="G9834" s="3"/>
      <c r="H9834" s="3"/>
      <c r="I9834" s="2"/>
      <c r="J9834"/>
      <c r="K9834"/>
      <c r="L9834"/>
      <c r="M9834"/>
      <c r="N9834"/>
      <c r="O9834"/>
      <c r="P9834"/>
      <c r="Q9834"/>
      <c r="R9834"/>
      <c r="S9834"/>
      <c r="T9834"/>
      <c r="U9834"/>
      <c r="V9834" s="2"/>
    </row>
    <row r="9835" spans="2:22" x14ac:dyDescent="0.2">
      <c r="B9835" s="2"/>
      <c r="C9835" s="2"/>
      <c r="D9835" s="2"/>
      <c r="E9835" s="2"/>
      <c r="F9835" s="2"/>
      <c r="G9835" s="3"/>
      <c r="H9835" s="3"/>
      <c r="I9835" s="2"/>
      <c r="J9835"/>
      <c r="K9835"/>
      <c r="L9835"/>
      <c r="M9835"/>
      <c r="N9835"/>
      <c r="O9835"/>
      <c r="P9835"/>
      <c r="Q9835"/>
      <c r="R9835"/>
      <c r="S9835"/>
      <c r="T9835"/>
      <c r="U9835"/>
      <c r="V9835" s="2"/>
    </row>
    <row r="9836" spans="2:22" x14ac:dyDescent="0.2">
      <c r="B9836" s="2"/>
      <c r="C9836" s="2"/>
      <c r="D9836" s="2"/>
      <c r="E9836" s="2"/>
      <c r="F9836" s="2"/>
      <c r="G9836" s="3"/>
      <c r="H9836" s="3"/>
      <c r="I9836" s="2"/>
      <c r="J9836"/>
      <c r="K9836"/>
      <c r="L9836"/>
      <c r="M9836"/>
      <c r="N9836"/>
      <c r="O9836"/>
      <c r="P9836"/>
      <c r="Q9836"/>
      <c r="R9836"/>
      <c r="S9836"/>
      <c r="T9836"/>
      <c r="U9836"/>
      <c r="V9836" s="2"/>
    </row>
    <row r="9837" spans="2:22" x14ac:dyDescent="0.2">
      <c r="B9837" s="2"/>
      <c r="C9837" s="2"/>
      <c r="D9837" s="2"/>
      <c r="E9837" s="2"/>
      <c r="F9837" s="2"/>
      <c r="G9837" s="3"/>
      <c r="H9837" s="3"/>
      <c r="I9837" s="2"/>
      <c r="J9837"/>
      <c r="K9837"/>
      <c r="L9837"/>
      <c r="M9837"/>
      <c r="N9837"/>
      <c r="O9837"/>
      <c r="P9837"/>
      <c r="Q9837"/>
      <c r="R9837"/>
      <c r="S9837"/>
      <c r="T9837"/>
      <c r="U9837"/>
      <c r="V9837" s="2"/>
    </row>
    <row r="9838" spans="2:22" x14ac:dyDescent="0.2">
      <c r="B9838" s="2"/>
      <c r="C9838" s="2"/>
      <c r="D9838" s="2"/>
      <c r="E9838" s="2"/>
      <c r="F9838" s="2"/>
      <c r="G9838" s="3"/>
      <c r="H9838" s="3"/>
      <c r="I9838" s="2"/>
      <c r="J9838"/>
      <c r="K9838"/>
      <c r="L9838"/>
      <c r="M9838"/>
      <c r="N9838"/>
      <c r="O9838"/>
      <c r="P9838"/>
      <c r="Q9838"/>
      <c r="R9838"/>
      <c r="S9838"/>
      <c r="T9838"/>
      <c r="U9838"/>
      <c r="V9838" s="2"/>
    </row>
    <row r="9839" spans="2:22" x14ac:dyDescent="0.2">
      <c r="B9839" s="2"/>
      <c r="C9839" s="2"/>
      <c r="D9839" s="2"/>
      <c r="E9839" s="2"/>
      <c r="F9839" s="2"/>
      <c r="G9839" s="3"/>
      <c r="H9839" s="3"/>
      <c r="I9839" s="2"/>
      <c r="J9839"/>
      <c r="K9839"/>
      <c r="L9839"/>
      <c r="M9839"/>
      <c r="N9839"/>
      <c r="O9839"/>
      <c r="P9839"/>
      <c r="Q9839"/>
      <c r="R9839"/>
      <c r="S9839"/>
      <c r="T9839"/>
      <c r="U9839"/>
      <c r="V9839" s="2"/>
    </row>
    <row r="9840" spans="2:22" x14ac:dyDescent="0.2">
      <c r="B9840" s="2"/>
      <c r="C9840" s="2"/>
      <c r="D9840" s="2"/>
      <c r="E9840" s="2"/>
      <c r="F9840" s="2"/>
      <c r="G9840" s="3"/>
      <c r="H9840" s="3"/>
      <c r="I9840" s="2"/>
      <c r="J9840"/>
      <c r="K9840"/>
      <c r="L9840"/>
      <c r="M9840"/>
      <c r="N9840"/>
      <c r="O9840"/>
      <c r="P9840"/>
      <c r="Q9840"/>
      <c r="R9840"/>
      <c r="S9840"/>
      <c r="T9840"/>
      <c r="U9840"/>
      <c r="V9840" s="2"/>
    </row>
    <row r="9841" spans="2:22" x14ac:dyDescent="0.2">
      <c r="B9841" s="2"/>
      <c r="C9841" s="2"/>
      <c r="D9841" s="2"/>
      <c r="E9841" s="2"/>
      <c r="F9841" s="2"/>
      <c r="G9841" s="3"/>
      <c r="H9841" s="3"/>
      <c r="I9841" s="2"/>
      <c r="J9841"/>
      <c r="K9841"/>
      <c r="L9841"/>
      <c r="M9841"/>
      <c r="N9841"/>
      <c r="O9841"/>
      <c r="P9841"/>
      <c r="Q9841"/>
      <c r="R9841"/>
      <c r="S9841"/>
      <c r="T9841"/>
      <c r="U9841"/>
      <c r="V9841" s="2"/>
    </row>
    <row r="9842" spans="2:22" x14ac:dyDescent="0.2">
      <c r="B9842" s="2"/>
      <c r="C9842" s="2"/>
      <c r="D9842" s="2"/>
      <c r="E9842" s="2"/>
      <c r="F9842" s="2"/>
      <c r="G9842" s="3"/>
      <c r="H9842" s="3"/>
      <c r="I9842" s="2"/>
      <c r="J9842"/>
      <c r="K9842"/>
      <c r="L9842"/>
      <c r="M9842"/>
      <c r="N9842"/>
      <c r="O9842"/>
      <c r="P9842"/>
      <c r="Q9842"/>
      <c r="R9842"/>
      <c r="S9842"/>
      <c r="T9842"/>
      <c r="U9842"/>
      <c r="V9842" s="2"/>
    </row>
    <row r="9843" spans="2:22" x14ac:dyDescent="0.2">
      <c r="B9843" s="2"/>
      <c r="C9843" s="2"/>
      <c r="D9843" s="2"/>
      <c r="E9843" s="2"/>
      <c r="F9843" s="2"/>
      <c r="G9843" s="3"/>
      <c r="H9843" s="3"/>
      <c r="I9843" s="2"/>
      <c r="J9843"/>
      <c r="K9843"/>
      <c r="L9843"/>
      <c r="M9843"/>
      <c r="N9843"/>
      <c r="O9843"/>
      <c r="P9843"/>
      <c r="Q9843"/>
      <c r="R9843"/>
      <c r="S9843"/>
      <c r="T9843"/>
      <c r="U9843"/>
      <c r="V9843" s="2"/>
    </row>
    <row r="9844" spans="2:22" x14ac:dyDescent="0.2">
      <c r="B9844" s="2"/>
      <c r="C9844" s="2"/>
      <c r="D9844" s="2"/>
      <c r="E9844" s="2"/>
      <c r="F9844" s="2"/>
      <c r="G9844" s="3"/>
      <c r="H9844" s="3"/>
      <c r="I9844" s="2"/>
      <c r="J9844"/>
      <c r="K9844"/>
      <c r="L9844"/>
      <c r="M9844"/>
      <c r="N9844"/>
      <c r="O9844"/>
      <c r="P9844"/>
      <c r="Q9844"/>
      <c r="R9844"/>
      <c r="S9844"/>
      <c r="T9844"/>
      <c r="U9844"/>
      <c r="V9844" s="2"/>
    </row>
    <row r="9845" spans="2:22" x14ac:dyDescent="0.2">
      <c r="B9845" s="2"/>
      <c r="C9845" s="2"/>
      <c r="D9845" s="2"/>
      <c r="E9845" s="2"/>
      <c r="F9845" s="2"/>
      <c r="G9845" s="3"/>
      <c r="H9845" s="3"/>
      <c r="I9845" s="2"/>
      <c r="J9845"/>
      <c r="K9845"/>
      <c r="L9845"/>
      <c r="M9845"/>
      <c r="N9845"/>
      <c r="O9845"/>
      <c r="P9845"/>
      <c r="Q9845"/>
      <c r="R9845"/>
      <c r="S9845"/>
      <c r="T9845"/>
      <c r="U9845"/>
      <c r="V9845" s="2"/>
    </row>
    <row r="9846" spans="2:22" x14ac:dyDescent="0.2">
      <c r="B9846" s="2"/>
      <c r="C9846" s="2"/>
      <c r="D9846" s="2"/>
      <c r="E9846" s="2"/>
      <c r="F9846" s="2"/>
      <c r="G9846" s="3"/>
      <c r="H9846" s="3"/>
      <c r="I9846" s="2"/>
      <c r="J9846"/>
      <c r="K9846"/>
      <c r="L9846"/>
      <c r="M9846"/>
      <c r="N9846"/>
      <c r="O9846"/>
      <c r="P9846"/>
      <c r="Q9846"/>
      <c r="R9846"/>
      <c r="S9846"/>
      <c r="T9846"/>
      <c r="U9846"/>
      <c r="V9846" s="2"/>
    </row>
    <row r="9847" spans="2:22" x14ac:dyDescent="0.2">
      <c r="B9847" s="2"/>
      <c r="C9847" s="2"/>
      <c r="D9847" s="2"/>
      <c r="E9847" s="2"/>
      <c r="F9847" s="2"/>
      <c r="G9847" s="3"/>
      <c r="H9847" s="3"/>
      <c r="I9847" s="2"/>
      <c r="J9847"/>
      <c r="K9847"/>
      <c r="L9847"/>
      <c r="M9847"/>
      <c r="N9847"/>
      <c r="O9847"/>
      <c r="P9847"/>
      <c r="Q9847"/>
      <c r="R9847"/>
      <c r="S9847"/>
      <c r="T9847"/>
      <c r="U9847"/>
      <c r="V9847" s="2"/>
    </row>
    <row r="9848" spans="2:22" x14ac:dyDescent="0.2">
      <c r="B9848" s="2"/>
      <c r="C9848" s="2"/>
      <c r="D9848" s="2"/>
      <c r="E9848" s="2"/>
      <c r="F9848" s="2"/>
      <c r="G9848" s="3"/>
      <c r="H9848" s="3"/>
      <c r="I9848" s="2"/>
      <c r="J9848"/>
      <c r="K9848"/>
      <c r="L9848"/>
      <c r="M9848"/>
      <c r="N9848"/>
      <c r="O9848"/>
      <c r="P9848"/>
      <c r="Q9848"/>
      <c r="R9848"/>
      <c r="S9848"/>
      <c r="T9848"/>
      <c r="U9848"/>
      <c r="V9848" s="2"/>
    </row>
    <row r="9849" spans="2:22" x14ac:dyDescent="0.2">
      <c r="B9849" s="2"/>
      <c r="C9849" s="2"/>
      <c r="D9849" s="2"/>
      <c r="E9849" s="2"/>
      <c r="F9849" s="2"/>
      <c r="G9849" s="3"/>
      <c r="H9849" s="3"/>
      <c r="I9849" s="2"/>
      <c r="J9849"/>
      <c r="K9849"/>
      <c r="L9849"/>
      <c r="M9849"/>
      <c r="N9849"/>
      <c r="O9849"/>
      <c r="P9849"/>
      <c r="Q9849"/>
      <c r="R9849"/>
      <c r="S9849"/>
      <c r="T9849"/>
      <c r="U9849"/>
      <c r="V9849" s="2"/>
    </row>
    <row r="9850" spans="2:22" x14ac:dyDescent="0.2">
      <c r="B9850" s="2"/>
      <c r="C9850" s="2"/>
      <c r="D9850" s="2"/>
      <c r="E9850" s="2"/>
      <c r="F9850" s="2"/>
      <c r="G9850" s="3"/>
      <c r="H9850" s="3"/>
      <c r="I9850" s="2"/>
      <c r="J9850"/>
      <c r="K9850"/>
      <c r="L9850"/>
      <c r="M9850"/>
      <c r="N9850"/>
      <c r="O9850"/>
      <c r="P9850"/>
      <c r="Q9850"/>
      <c r="R9850"/>
      <c r="S9850"/>
      <c r="T9850"/>
      <c r="U9850"/>
      <c r="V9850" s="2"/>
    </row>
    <row r="9851" spans="2:22" x14ac:dyDescent="0.2">
      <c r="B9851" s="2"/>
      <c r="C9851" s="2"/>
      <c r="D9851" s="2"/>
      <c r="E9851" s="2"/>
      <c r="F9851" s="2"/>
      <c r="G9851" s="3"/>
      <c r="H9851" s="3"/>
      <c r="I9851" s="2"/>
      <c r="J9851"/>
      <c r="K9851"/>
      <c r="L9851"/>
      <c r="M9851"/>
      <c r="N9851"/>
      <c r="O9851"/>
      <c r="P9851"/>
      <c r="Q9851"/>
      <c r="R9851"/>
      <c r="S9851"/>
      <c r="T9851"/>
      <c r="U9851"/>
      <c r="V9851" s="2"/>
    </row>
    <row r="9852" spans="2:22" x14ac:dyDescent="0.2">
      <c r="B9852" s="2"/>
      <c r="C9852" s="2"/>
      <c r="D9852" s="2"/>
      <c r="E9852" s="2"/>
      <c r="F9852" s="2"/>
      <c r="G9852" s="3"/>
      <c r="H9852" s="3"/>
      <c r="I9852" s="2"/>
      <c r="J9852"/>
      <c r="K9852"/>
      <c r="L9852"/>
      <c r="M9852"/>
      <c r="N9852"/>
      <c r="O9852"/>
      <c r="P9852"/>
      <c r="Q9852"/>
      <c r="R9852"/>
      <c r="S9852"/>
      <c r="T9852"/>
      <c r="U9852"/>
      <c r="V9852" s="2"/>
    </row>
    <row r="9853" spans="2:22" x14ac:dyDescent="0.2">
      <c r="B9853" s="2"/>
      <c r="C9853" s="2"/>
      <c r="D9853" s="2"/>
      <c r="E9853" s="2"/>
      <c r="F9853" s="2"/>
      <c r="G9853" s="3"/>
      <c r="H9853" s="3"/>
      <c r="I9853" s="2"/>
      <c r="J9853"/>
      <c r="K9853"/>
      <c r="L9853"/>
      <c r="M9853"/>
      <c r="N9853"/>
      <c r="O9853"/>
      <c r="P9853"/>
      <c r="Q9853"/>
      <c r="R9853"/>
      <c r="S9853"/>
      <c r="T9853"/>
      <c r="U9853"/>
      <c r="V9853" s="2"/>
    </row>
    <row r="9854" spans="2:22" x14ac:dyDescent="0.2">
      <c r="B9854" s="2"/>
      <c r="C9854" s="2"/>
      <c r="D9854" s="2"/>
      <c r="E9854" s="2"/>
      <c r="F9854" s="2"/>
      <c r="G9854" s="3"/>
      <c r="H9854" s="3"/>
      <c r="I9854" s="2"/>
      <c r="J9854"/>
      <c r="K9854"/>
      <c r="L9854"/>
      <c r="M9854"/>
      <c r="N9854"/>
      <c r="O9854"/>
      <c r="P9854"/>
      <c r="Q9854"/>
      <c r="R9854"/>
      <c r="S9854"/>
      <c r="T9854"/>
      <c r="U9854"/>
      <c r="V9854" s="2"/>
    </row>
    <row r="9855" spans="2:22" x14ac:dyDescent="0.2">
      <c r="B9855" s="2"/>
      <c r="C9855" s="2"/>
      <c r="D9855" s="2"/>
      <c r="E9855" s="2"/>
      <c r="F9855" s="2"/>
      <c r="G9855" s="3"/>
      <c r="H9855" s="3"/>
      <c r="I9855" s="2"/>
      <c r="J9855"/>
      <c r="K9855"/>
      <c r="L9855"/>
      <c r="M9855"/>
      <c r="N9855"/>
      <c r="O9855"/>
      <c r="P9855"/>
      <c r="Q9855"/>
      <c r="R9855"/>
      <c r="S9855"/>
      <c r="T9855"/>
      <c r="U9855"/>
      <c r="V9855" s="2"/>
    </row>
    <row r="9856" spans="2:22" x14ac:dyDescent="0.2">
      <c r="B9856" s="2"/>
      <c r="C9856" s="2"/>
      <c r="D9856" s="2"/>
      <c r="E9856" s="2"/>
      <c r="F9856" s="2"/>
      <c r="G9856" s="3"/>
      <c r="H9856" s="3"/>
      <c r="I9856" s="2"/>
      <c r="J9856"/>
      <c r="K9856"/>
      <c r="L9856"/>
      <c r="M9856"/>
      <c r="N9856"/>
      <c r="O9856"/>
      <c r="P9856"/>
      <c r="Q9856"/>
      <c r="R9856"/>
      <c r="S9856"/>
      <c r="T9856"/>
      <c r="U9856"/>
      <c r="V9856" s="2"/>
    </row>
    <row r="9857" spans="2:22" x14ac:dyDescent="0.2">
      <c r="B9857" s="2"/>
      <c r="C9857" s="2"/>
      <c r="D9857" s="2"/>
      <c r="E9857" s="2"/>
      <c r="F9857" s="2"/>
      <c r="G9857" s="3"/>
      <c r="H9857" s="3"/>
      <c r="I9857" s="2"/>
      <c r="J9857"/>
      <c r="K9857"/>
      <c r="L9857"/>
      <c r="M9857"/>
      <c r="N9857"/>
      <c r="O9857"/>
      <c r="P9857"/>
      <c r="Q9857"/>
      <c r="R9857"/>
      <c r="S9857"/>
      <c r="T9857"/>
      <c r="U9857"/>
      <c r="V9857" s="2"/>
    </row>
    <row r="9858" spans="2:22" x14ac:dyDescent="0.2">
      <c r="B9858" s="2"/>
      <c r="C9858" s="2"/>
      <c r="D9858" s="2"/>
      <c r="E9858" s="2"/>
      <c r="F9858" s="2"/>
      <c r="G9858" s="3"/>
      <c r="H9858" s="3"/>
      <c r="I9858" s="2"/>
      <c r="J9858"/>
      <c r="K9858"/>
      <c r="L9858"/>
      <c r="M9858"/>
      <c r="N9858"/>
      <c r="O9858"/>
      <c r="P9858"/>
      <c r="Q9858"/>
      <c r="R9858"/>
      <c r="S9858"/>
      <c r="T9858"/>
      <c r="U9858"/>
      <c r="V9858" s="2"/>
    </row>
    <row r="9859" spans="2:22" x14ac:dyDescent="0.2">
      <c r="B9859" s="2"/>
      <c r="C9859" s="2"/>
      <c r="D9859" s="2"/>
      <c r="E9859" s="2"/>
      <c r="F9859" s="2"/>
      <c r="G9859" s="3"/>
      <c r="H9859" s="3"/>
      <c r="I9859" s="2"/>
      <c r="J9859"/>
      <c r="K9859"/>
      <c r="L9859"/>
      <c r="M9859"/>
      <c r="N9859"/>
      <c r="O9859"/>
      <c r="P9859"/>
      <c r="Q9859"/>
      <c r="R9859"/>
      <c r="S9859"/>
      <c r="T9859"/>
      <c r="U9859"/>
      <c r="V9859" s="2"/>
    </row>
    <row r="9860" spans="2:22" x14ac:dyDescent="0.2">
      <c r="B9860" s="2"/>
      <c r="C9860" s="2"/>
      <c r="D9860" s="2"/>
      <c r="E9860" s="2"/>
      <c r="F9860" s="2"/>
      <c r="G9860" s="3"/>
      <c r="H9860" s="3"/>
      <c r="I9860" s="2"/>
      <c r="J9860"/>
      <c r="K9860"/>
      <c r="L9860"/>
      <c r="M9860"/>
      <c r="N9860"/>
      <c r="O9860"/>
      <c r="P9860"/>
      <c r="Q9860"/>
      <c r="R9860"/>
      <c r="S9860"/>
      <c r="T9860"/>
      <c r="U9860"/>
      <c r="V9860" s="2"/>
    </row>
    <row r="9861" spans="2:22" x14ac:dyDescent="0.2">
      <c r="B9861" s="2"/>
      <c r="C9861" s="2"/>
      <c r="D9861" s="2"/>
      <c r="E9861" s="2"/>
      <c r="F9861" s="2"/>
      <c r="G9861" s="3"/>
      <c r="H9861" s="3"/>
      <c r="I9861" s="2"/>
      <c r="J9861"/>
      <c r="K9861"/>
      <c r="L9861"/>
      <c r="M9861"/>
      <c r="N9861"/>
      <c r="O9861"/>
      <c r="P9861"/>
      <c r="Q9861"/>
      <c r="R9861"/>
      <c r="S9861"/>
      <c r="T9861"/>
      <c r="U9861"/>
      <c r="V9861" s="2"/>
    </row>
    <row r="9862" spans="2:22" x14ac:dyDescent="0.2">
      <c r="B9862" s="2"/>
      <c r="C9862" s="2"/>
      <c r="D9862" s="2"/>
      <c r="E9862" s="2"/>
      <c r="F9862" s="2"/>
      <c r="G9862" s="3"/>
      <c r="H9862" s="3"/>
      <c r="I9862" s="2"/>
      <c r="J9862"/>
      <c r="K9862"/>
      <c r="L9862"/>
      <c r="M9862"/>
      <c r="N9862"/>
      <c r="O9862"/>
      <c r="P9862"/>
      <c r="Q9862"/>
      <c r="R9862"/>
      <c r="S9862"/>
      <c r="T9862"/>
      <c r="U9862"/>
      <c r="V9862" s="2"/>
    </row>
    <row r="9863" spans="2:22" x14ac:dyDescent="0.2">
      <c r="B9863" s="2"/>
      <c r="C9863" s="2"/>
      <c r="D9863" s="2"/>
      <c r="E9863" s="2"/>
      <c r="F9863" s="2"/>
      <c r="G9863" s="3"/>
      <c r="H9863" s="3"/>
      <c r="I9863" s="2"/>
      <c r="J9863"/>
      <c r="K9863"/>
      <c r="L9863"/>
      <c r="M9863"/>
      <c r="N9863"/>
      <c r="O9863"/>
      <c r="P9863"/>
      <c r="Q9863"/>
      <c r="R9863"/>
      <c r="S9863"/>
      <c r="T9863"/>
      <c r="U9863"/>
      <c r="V9863" s="2"/>
    </row>
    <row r="9864" spans="2:22" x14ac:dyDescent="0.2">
      <c r="B9864" s="2"/>
      <c r="C9864" s="2"/>
      <c r="D9864" s="2"/>
      <c r="E9864" s="2"/>
      <c r="F9864" s="2"/>
      <c r="G9864" s="3"/>
      <c r="H9864" s="3"/>
      <c r="I9864" s="2"/>
      <c r="J9864"/>
      <c r="K9864"/>
      <c r="L9864"/>
      <c r="M9864"/>
      <c r="N9864"/>
      <c r="O9864"/>
      <c r="P9864"/>
      <c r="Q9864"/>
      <c r="R9864"/>
      <c r="S9864"/>
      <c r="T9864"/>
      <c r="U9864"/>
      <c r="V9864" s="2"/>
    </row>
    <row r="9865" spans="2:22" x14ac:dyDescent="0.2">
      <c r="B9865" s="2"/>
      <c r="C9865" s="2"/>
      <c r="D9865" s="2"/>
      <c r="E9865" s="2"/>
      <c r="F9865" s="2"/>
      <c r="G9865" s="3"/>
      <c r="H9865" s="3"/>
      <c r="I9865" s="2"/>
      <c r="J9865"/>
      <c r="K9865"/>
      <c r="L9865"/>
      <c r="M9865"/>
      <c r="N9865"/>
      <c r="O9865"/>
      <c r="P9865"/>
      <c r="Q9865"/>
      <c r="R9865"/>
      <c r="S9865"/>
      <c r="T9865"/>
      <c r="U9865"/>
      <c r="V9865" s="2"/>
    </row>
    <row r="9866" spans="2:22" x14ac:dyDescent="0.2">
      <c r="B9866" s="2"/>
      <c r="C9866" s="2"/>
      <c r="D9866" s="2"/>
      <c r="E9866" s="2"/>
      <c r="F9866" s="2"/>
      <c r="G9866" s="3"/>
      <c r="H9866" s="3"/>
      <c r="I9866" s="2"/>
      <c r="J9866"/>
      <c r="K9866"/>
      <c r="L9866"/>
      <c r="M9866"/>
      <c r="N9866"/>
      <c r="O9866"/>
      <c r="P9866"/>
      <c r="Q9866"/>
      <c r="R9866"/>
      <c r="S9866"/>
      <c r="T9866"/>
      <c r="U9866"/>
      <c r="V9866" s="2"/>
    </row>
    <row r="9867" spans="2:22" x14ac:dyDescent="0.2">
      <c r="B9867" s="2"/>
      <c r="C9867" s="2"/>
      <c r="D9867" s="2"/>
      <c r="E9867" s="2"/>
      <c r="F9867" s="2"/>
      <c r="G9867" s="3"/>
      <c r="H9867" s="3"/>
      <c r="I9867" s="2"/>
      <c r="J9867"/>
      <c r="K9867"/>
      <c r="L9867"/>
      <c r="M9867"/>
      <c r="N9867"/>
      <c r="O9867"/>
      <c r="P9867"/>
      <c r="Q9867"/>
      <c r="R9867"/>
      <c r="S9867"/>
      <c r="T9867"/>
      <c r="U9867"/>
      <c r="V9867" s="2"/>
    </row>
    <row r="9868" spans="2:22" x14ac:dyDescent="0.2">
      <c r="B9868" s="2"/>
      <c r="C9868" s="2"/>
      <c r="D9868" s="2"/>
      <c r="E9868" s="2"/>
      <c r="F9868" s="2"/>
      <c r="G9868" s="3"/>
      <c r="H9868" s="3"/>
      <c r="I9868" s="2"/>
      <c r="J9868"/>
      <c r="K9868"/>
      <c r="L9868"/>
      <c r="M9868"/>
      <c r="N9868"/>
      <c r="O9868"/>
      <c r="P9868"/>
      <c r="Q9868"/>
      <c r="R9868"/>
      <c r="S9868"/>
      <c r="T9868"/>
      <c r="U9868"/>
      <c r="V9868" s="2"/>
    </row>
    <row r="9869" spans="2:22" x14ac:dyDescent="0.2">
      <c r="B9869" s="2"/>
      <c r="C9869" s="2"/>
      <c r="D9869" s="2"/>
      <c r="E9869" s="2"/>
      <c r="F9869" s="2"/>
      <c r="G9869" s="3"/>
      <c r="H9869" s="3"/>
      <c r="I9869" s="2"/>
      <c r="J9869"/>
      <c r="K9869"/>
      <c r="L9869"/>
      <c r="M9869"/>
      <c r="N9869"/>
      <c r="O9869"/>
      <c r="P9869"/>
      <c r="Q9869"/>
      <c r="R9869"/>
      <c r="S9869"/>
      <c r="T9869"/>
      <c r="U9869"/>
      <c r="V9869" s="2"/>
    </row>
    <row r="9870" spans="2:22" x14ac:dyDescent="0.2">
      <c r="B9870" s="2"/>
      <c r="C9870" s="2"/>
      <c r="D9870" s="2"/>
      <c r="E9870" s="2"/>
      <c r="F9870" s="2"/>
      <c r="G9870" s="3"/>
      <c r="H9870" s="3"/>
      <c r="I9870" s="2"/>
      <c r="J9870"/>
      <c r="K9870"/>
      <c r="L9870"/>
      <c r="M9870"/>
      <c r="N9870"/>
      <c r="O9870"/>
      <c r="P9870"/>
      <c r="Q9870"/>
      <c r="R9870"/>
      <c r="S9870"/>
      <c r="T9870"/>
      <c r="U9870"/>
      <c r="V9870" s="2"/>
    </row>
    <row r="9871" spans="2:22" x14ac:dyDescent="0.2">
      <c r="B9871" s="2"/>
      <c r="C9871" s="2"/>
      <c r="D9871" s="2"/>
      <c r="E9871" s="2"/>
      <c r="F9871" s="2"/>
      <c r="G9871" s="3"/>
      <c r="H9871" s="3"/>
      <c r="I9871" s="2"/>
      <c r="J9871"/>
      <c r="K9871"/>
      <c r="L9871"/>
      <c r="M9871"/>
      <c r="N9871"/>
      <c r="O9871"/>
      <c r="P9871"/>
      <c r="Q9871"/>
      <c r="R9871"/>
      <c r="S9871"/>
      <c r="T9871"/>
      <c r="U9871"/>
      <c r="V9871" s="2"/>
    </row>
    <row r="9872" spans="2:22" x14ac:dyDescent="0.2">
      <c r="B9872" s="2"/>
      <c r="C9872" s="2"/>
      <c r="D9872" s="2"/>
      <c r="E9872" s="2"/>
      <c r="F9872" s="2"/>
      <c r="G9872" s="3"/>
      <c r="H9872" s="3"/>
      <c r="I9872" s="2"/>
      <c r="J9872"/>
      <c r="K9872"/>
      <c r="L9872"/>
      <c r="M9872"/>
      <c r="N9872"/>
      <c r="O9872"/>
      <c r="P9872"/>
      <c r="Q9872"/>
      <c r="R9872"/>
      <c r="S9872"/>
      <c r="T9872"/>
      <c r="U9872"/>
      <c r="V9872" s="2"/>
    </row>
    <row r="9873" spans="2:22" x14ac:dyDescent="0.2">
      <c r="B9873" s="2"/>
      <c r="C9873" s="2"/>
      <c r="D9873" s="2"/>
      <c r="E9873" s="2"/>
      <c r="F9873" s="2"/>
      <c r="G9873" s="3"/>
      <c r="H9873" s="3"/>
      <c r="I9873" s="2"/>
      <c r="J9873"/>
      <c r="K9873"/>
      <c r="L9873"/>
      <c r="M9873"/>
      <c r="N9873"/>
      <c r="O9873"/>
      <c r="P9873"/>
      <c r="Q9873"/>
      <c r="R9873"/>
      <c r="S9873"/>
      <c r="T9873"/>
      <c r="U9873"/>
      <c r="V9873" s="2"/>
    </row>
    <row r="9874" spans="2:22" x14ac:dyDescent="0.2">
      <c r="B9874" s="2"/>
      <c r="C9874" s="2"/>
      <c r="D9874" s="2"/>
      <c r="E9874" s="2"/>
      <c r="F9874" s="2"/>
      <c r="G9874" s="3"/>
      <c r="H9874" s="3"/>
      <c r="I9874" s="2"/>
      <c r="J9874"/>
      <c r="K9874"/>
      <c r="L9874"/>
      <c r="M9874"/>
      <c r="N9874"/>
      <c r="O9874"/>
      <c r="P9874"/>
      <c r="Q9874"/>
      <c r="R9874"/>
      <c r="S9874"/>
      <c r="T9874"/>
      <c r="U9874"/>
      <c r="V9874" s="2"/>
    </row>
    <row r="9875" spans="2:22" x14ac:dyDescent="0.2">
      <c r="B9875" s="2"/>
      <c r="C9875" s="2"/>
      <c r="D9875" s="2"/>
      <c r="E9875" s="2"/>
      <c r="F9875" s="2"/>
      <c r="G9875" s="3"/>
      <c r="H9875" s="3"/>
      <c r="I9875" s="2"/>
      <c r="J9875"/>
      <c r="K9875"/>
      <c r="L9875"/>
      <c r="M9875"/>
      <c r="N9875"/>
      <c r="O9875"/>
      <c r="P9875"/>
      <c r="Q9875"/>
      <c r="R9875"/>
      <c r="S9875"/>
      <c r="T9875"/>
      <c r="U9875"/>
      <c r="V9875" s="2"/>
    </row>
    <row r="9876" spans="2:22" x14ac:dyDescent="0.2">
      <c r="B9876" s="2"/>
      <c r="C9876" s="2"/>
      <c r="D9876" s="2"/>
      <c r="E9876" s="2"/>
      <c r="F9876" s="2"/>
      <c r="G9876" s="3"/>
      <c r="H9876" s="3"/>
      <c r="I9876" s="2"/>
      <c r="J9876"/>
      <c r="K9876"/>
      <c r="L9876"/>
      <c r="M9876"/>
      <c r="N9876"/>
      <c r="O9876"/>
      <c r="P9876"/>
      <c r="Q9876"/>
      <c r="R9876"/>
      <c r="S9876"/>
      <c r="T9876"/>
      <c r="U9876"/>
      <c r="V9876" s="2"/>
    </row>
    <row r="9877" spans="2:22" x14ac:dyDescent="0.2">
      <c r="B9877" s="2"/>
      <c r="C9877" s="2"/>
      <c r="D9877" s="2"/>
      <c r="E9877" s="2"/>
      <c r="F9877" s="2"/>
      <c r="G9877" s="3"/>
      <c r="H9877" s="3"/>
      <c r="I9877" s="2"/>
      <c r="J9877"/>
      <c r="K9877"/>
      <c r="L9877"/>
      <c r="M9877"/>
      <c r="N9877"/>
      <c r="O9877"/>
      <c r="P9877"/>
      <c r="Q9877"/>
      <c r="R9877"/>
      <c r="S9877"/>
      <c r="T9877"/>
      <c r="U9877"/>
      <c r="V9877" s="2"/>
    </row>
    <row r="9878" spans="2:22" x14ac:dyDescent="0.2">
      <c r="B9878" s="2"/>
      <c r="C9878" s="2"/>
      <c r="D9878" s="2"/>
      <c r="E9878" s="2"/>
      <c r="F9878" s="2"/>
      <c r="G9878" s="3"/>
      <c r="H9878" s="3"/>
      <c r="I9878" s="2"/>
      <c r="J9878"/>
      <c r="K9878"/>
      <c r="L9878"/>
      <c r="M9878"/>
      <c r="N9878"/>
      <c r="O9878"/>
      <c r="P9878"/>
      <c r="Q9878"/>
      <c r="R9878"/>
      <c r="S9878"/>
      <c r="T9878"/>
      <c r="U9878"/>
      <c r="V9878" s="2"/>
    </row>
    <row r="9879" spans="2:22" x14ac:dyDescent="0.2">
      <c r="B9879" s="2"/>
      <c r="C9879" s="2"/>
      <c r="D9879" s="2"/>
      <c r="E9879" s="2"/>
      <c r="F9879" s="2"/>
      <c r="G9879" s="3"/>
      <c r="H9879" s="3"/>
      <c r="I9879" s="2"/>
      <c r="J9879"/>
      <c r="K9879"/>
      <c r="L9879"/>
      <c r="M9879"/>
      <c r="N9879"/>
      <c r="O9879"/>
      <c r="P9879"/>
      <c r="Q9879"/>
      <c r="R9879"/>
      <c r="S9879"/>
      <c r="T9879"/>
      <c r="U9879"/>
      <c r="V9879" s="2"/>
    </row>
    <row r="9880" spans="2:22" x14ac:dyDescent="0.2">
      <c r="B9880" s="2"/>
      <c r="C9880" s="2"/>
      <c r="D9880" s="2"/>
      <c r="E9880" s="2"/>
      <c r="F9880" s="2"/>
      <c r="G9880" s="3"/>
      <c r="H9880" s="3"/>
      <c r="I9880" s="2"/>
      <c r="J9880"/>
      <c r="K9880"/>
      <c r="L9880"/>
      <c r="M9880"/>
      <c r="N9880"/>
      <c r="O9880"/>
      <c r="P9880"/>
      <c r="Q9880"/>
      <c r="R9880"/>
      <c r="S9880"/>
      <c r="T9880"/>
      <c r="U9880"/>
      <c r="V9880" s="2"/>
    </row>
    <row r="9881" spans="2:22" x14ac:dyDescent="0.2">
      <c r="B9881" s="2"/>
      <c r="C9881" s="2"/>
      <c r="D9881" s="2"/>
      <c r="E9881" s="2"/>
      <c r="F9881" s="2"/>
      <c r="G9881" s="3"/>
      <c r="H9881" s="3"/>
      <c r="I9881" s="2"/>
      <c r="J9881"/>
      <c r="K9881"/>
      <c r="L9881"/>
      <c r="M9881"/>
      <c r="N9881"/>
      <c r="O9881"/>
      <c r="P9881"/>
      <c r="Q9881"/>
      <c r="R9881"/>
      <c r="S9881"/>
      <c r="T9881"/>
      <c r="U9881"/>
      <c r="V9881" s="2"/>
    </row>
    <row r="9882" spans="2:22" x14ac:dyDescent="0.2">
      <c r="B9882" s="2"/>
      <c r="C9882" s="2"/>
      <c r="D9882" s="2"/>
      <c r="E9882" s="2"/>
      <c r="F9882" s="2"/>
      <c r="G9882" s="3"/>
      <c r="H9882" s="3"/>
      <c r="I9882" s="2"/>
      <c r="J9882"/>
      <c r="K9882"/>
      <c r="L9882"/>
      <c r="M9882"/>
      <c r="N9882"/>
      <c r="O9882"/>
      <c r="P9882"/>
      <c r="Q9882"/>
      <c r="R9882"/>
      <c r="S9882"/>
      <c r="T9882"/>
      <c r="U9882"/>
      <c r="V9882" s="2"/>
    </row>
    <row r="9883" spans="2:22" x14ac:dyDescent="0.2">
      <c r="B9883" s="2"/>
      <c r="C9883" s="2"/>
      <c r="D9883" s="2"/>
      <c r="E9883" s="2"/>
      <c r="F9883" s="2"/>
      <c r="G9883" s="3"/>
      <c r="H9883" s="3"/>
      <c r="I9883" s="2"/>
      <c r="J9883"/>
      <c r="K9883"/>
      <c r="L9883"/>
      <c r="M9883"/>
      <c r="N9883"/>
      <c r="O9883"/>
      <c r="P9883"/>
      <c r="Q9883"/>
      <c r="R9883"/>
      <c r="S9883"/>
      <c r="T9883"/>
      <c r="U9883"/>
      <c r="V9883" s="2"/>
    </row>
    <row r="9884" spans="2:22" x14ac:dyDescent="0.2">
      <c r="B9884" s="2"/>
      <c r="C9884" s="2"/>
      <c r="D9884" s="2"/>
      <c r="E9884" s="2"/>
      <c r="F9884" s="2"/>
      <c r="G9884" s="3"/>
      <c r="H9884" s="3"/>
      <c r="I9884" s="2"/>
      <c r="J9884"/>
      <c r="K9884"/>
      <c r="L9884"/>
      <c r="M9884"/>
      <c r="N9884"/>
      <c r="O9884"/>
      <c r="P9884"/>
      <c r="Q9884"/>
      <c r="R9884"/>
      <c r="S9884"/>
      <c r="T9884"/>
      <c r="U9884"/>
      <c r="V9884" s="2"/>
    </row>
    <row r="9885" spans="2:22" x14ac:dyDescent="0.2">
      <c r="B9885" s="2"/>
      <c r="C9885" s="2"/>
      <c r="D9885" s="2"/>
      <c r="E9885" s="2"/>
      <c r="F9885" s="2"/>
      <c r="G9885" s="3"/>
      <c r="H9885" s="3"/>
      <c r="I9885" s="2"/>
      <c r="J9885"/>
      <c r="K9885"/>
      <c r="L9885"/>
      <c r="M9885"/>
      <c r="N9885"/>
      <c r="O9885"/>
      <c r="P9885"/>
      <c r="Q9885"/>
      <c r="R9885"/>
      <c r="S9885"/>
      <c r="T9885"/>
      <c r="U9885"/>
      <c r="V9885" s="2"/>
    </row>
    <row r="9886" spans="2:22" x14ac:dyDescent="0.2">
      <c r="B9886" s="2"/>
      <c r="C9886" s="2"/>
      <c r="D9886" s="2"/>
      <c r="E9886" s="2"/>
      <c r="F9886" s="2"/>
      <c r="G9886" s="3"/>
      <c r="H9886" s="3"/>
      <c r="I9886" s="2"/>
      <c r="J9886"/>
      <c r="K9886"/>
      <c r="L9886"/>
      <c r="M9886"/>
      <c r="N9886"/>
      <c r="O9886"/>
      <c r="P9886"/>
      <c r="Q9886"/>
      <c r="R9886"/>
      <c r="S9886"/>
      <c r="T9886"/>
      <c r="U9886"/>
      <c r="V9886" s="2"/>
    </row>
    <row r="9887" spans="2:22" x14ac:dyDescent="0.2">
      <c r="B9887" s="2"/>
      <c r="C9887" s="2"/>
      <c r="D9887" s="2"/>
      <c r="E9887" s="2"/>
      <c r="F9887" s="2"/>
      <c r="G9887" s="3"/>
      <c r="H9887" s="3"/>
      <c r="I9887" s="2"/>
      <c r="J9887"/>
      <c r="K9887"/>
      <c r="L9887"/>
      <c r="M9887"/>
      <c r="N9887"/>
      <c r="O9887"/>
      <c r="P9887"/>
      <c r="Q9887"/>
      <c r="R9887"/>
      <c r="S9887"/>
      <c r="T9887"/>
      <c r="U9887"/>
      <c r="V9887" s="2"/>
    </row>
    <row r="9888" spans="2:22" x14ac:dyDescent="0.2">
      <c r="B9888" s="2"/>
      <c r="C9888" s="2"/>
      <c r="D9888" s="2"/>
      <c r="E9888" s="2"/>
      <c r="F9888" s="2"/>
      <c r="G9888" s="3"/>
      <c r="H9888" s="3"/>
      <c r="I9888" s="2"/>
      <c r="J9888"/>
      <c r="K9888"/>
      <c r="L9888"/>
      <c r="M9888"/>
      <c r="N9888"/>
      <c r="O9888"/>
      <c r="P9888"/>
      <c r="Q9888"/>
      <c r="R9888"/>
      <c r="S9888"/>
      <c r="T9888"/>
      <c r="U9888"/>
      <c r="V9888" s="2"/>
    </row>
    <row r="9889" spans="2:22" x14ac:dyDescent="0.2">
      <c r="B9889" s="2"/>
      <c r="C9889" s="2"/>
      <c r="D9889" s="2"/>
      <c r="E9889" s="2"/>
      <c r="F9889" s="2"/>
      <c r="G9889" s="3"/>
      <c r="H9889" s="3"/>
      <c r="I9889" s="2"/>
      <c r="J9889"/>
      <c r="K9889"/>
      <c r="L9889"/>
      <c r="M9889"/>
      <c r="N9889"/>
      <c r="O9889"/>
      <c r="P9889"/>
      <c r="Q9889"/>
      <c r="R9889"/>
      <c r="S9889"/>
      <c r="T9889"/>
      <c r="U9889"/>
      <c r="V9889" s="2"/>
    </row>
    <row r="9890" spans="2:22" x14ac:dyDescent="0.2">
      <c r="B9890" s="2"/>
      <c r="C9890" s="2"/>
      <c r="D9890" s="2"/>
      <c r="E9890" s="2"/>
      <c r="F9890" s="2"/>
      <c r="G9890" s="3"/>
      <c r="H9890" s="3"/>
      <c r="I9890" s="2"/>
      <c r="J9890"/>
      <c r="K9890"/>
      <c r="L9890"/>
      <c r="M9890"/>
      <c r="N9890"/>
      <c r="O9890"/>
      <c r="P9890"/>
      <c r="Q9890"/>
      <c r="R9890"/>
      <c r="S9890"/>
      <c r="T9890"/>
      <c r="U9890"/>
      <c r="V9890" s="2"/>
    </row>
    <row r="9891" spans="2:22" x14ac:dyDescent="0.2">
      <c r="B9891" s="2"/>
      <c r="C9891" s="2"/>
      <c r="D9891" s="2"/>
      <c r="E9891" s="2"/>
      <c r="F9891" s="2"/>
      <c r="G9891" s="3"/>
      <c r="H9891" s="3"/>
      <c r="I9891" s="2"/>
      <c r="J9891"/>
      <c r="K9891"/>
      <c r="L9891"/>
      <c r="M9891"/>
      <c r="N9891"/>
      <c r="O9891"/>
      <c r="P9891"/>
      <c r="Q9891"/>
      <c r="R9891"/>
      <c r="S9891"/>
      <c r="T9891"/>
      <c r="U9891"/>
      <c r="V9891" s="2"/>
    </row>
    <row r="9892" spans="2:22" x14ac:dyDescent="0.2">
      <c r="B9892" s="2"/>
      <c r="C9892" s="2"/>
      <c r="D9892" s="2"/>
      <c r="E9892" s="2"/>
      <c r="F9892" s="2"/>
      <c r="G9892" s="3"/>
      <c r="H9892" s="3"/>
      <c r="I9892" s="2"/>
      <c r="J9892"/>
      <c r="K9892"/>
      <c r="L9892"/>
      <c r="M9892"/>
      <c r="N9892"/>
      <c r="O9892"/>
      <c r="P9892"/>
      <c r="Q9892"/>
      <c r="R9892"/>
      <c r="S9892"/>
      <c r="T9892"/>
      <c r="U9892"/>
      <c r="V9892" s="2"/>
    </row>
    <row r="9893" spans="2:22" x14ac:dyDescent="0.2">
      <c r="B9893" s="2"/>
      <c r="C9893" s="2"/>
      <c r="D9893" s="2"/>
      <c r="E9893" s="2"/>
      <c r="F9893" s="2"/>
      <c r="G9893" s="3"/>
      <c r="H9893" s="3"/>
      <c r="I9893" s="2"/>
      <c r="J9893"/>
      <c r="K9893"/>
      <c r="L9893"/>
      <c r="M9893"/>
      <c r="N9893"/>
      <c r="O9893"/>
      <c r="P9893"/>
      <c r="Q9893"/>
      <c r="R9893"/>
      <c r="S9893"/>
      <c r="T9893"/>
      <c r="U9893"/>
      <c r="V9893" s="2"/>
    </row>
    <row r="9894" spans="2:22" x14ac:dyDescent="0.2">
      <c r="B9894" s="2"/>
      <c r="C9894" s="2"/>
      <c r="D9894" s="2"/>
      <c r="E9894" s="2"/>
      <c r="F9894" s="2"/>
      <c r="G9894" s="3"/>
      <c r="H9894" s="3"/>
      <c r="I9894" s="2"/>
      <c r="J9894"/>
      <c r="K9894"/>
      <c r="L9894"/>
      <c r="M9894"/>
      <c r="N9894"/>
      <c r="O9894"/>
      <c r="P9894"/>
      <c r="Q9894"/>
      <c r="R9894"/>
      <c r="S9894"/>
      <c r="T9894"/>
      <c r="U9894"/>
      <c r="V9894" s="2"/>
    </row>
    <row r="9895" spans="2:22" x14ac:dyDescent="0.2">
      <c r="B9895" s="2"/>
      <c r="C9895" s="2"/>
      <c r="D9895" s="2"/>
      <c r="E9895" s="2"/>
      <c r="F9895" s="2"/>
      <c r="G9895" s="3"/>
      <c r="H9895" s="3"/>
      <c r="I9895" s="2"/>
      <c r="J9895"/>
      <c r="K9895"/>
      <c r="L9895"/>
      <c r="M9895"/>
      <c r="N9895"/>
      <c r="O9895"/>
      <c r="P9895"/>
      <c r="Q9895"/>
      <c r="R9895"/>
      <c r="S9895"/>
      <c r="T9895"/>
      <c r="U9895"/>
      <c r="V9895" s="2"/>
    </row>
    <row r="9896" spans="2:22" x14ac:dyDescent="0.2">
      <c r="B9896" s="2"/>
      <c r="C9896" s="2"/>
      <c r="D9896" s="2"/>
      <c r="E9896" s="2"/>
      <c r="F9896" s="2"/>
      <c r="G9896" s="3"/>
      <c r="H9896" s="3"/>
      <c r="I9896" s="2"/>
      <c r="J9896"/>
      <c r="K9896"/>
      <c r="L9896"/>
      <c r="M9896"/>
      <c r="N9896"/>
      <c r="O9896"/>
      <c r="P9896"/>
      <c r="Q9896"/>
      <c r="R9896"/>
      <c r="S9896"/>
      <c r="T9896"/>
      <c r="U9896"/>
      <c r="V9896" s="2"/>
    </row>
    <row r="9897" spans="2:22" x14ac:dyDescent="0.2">
      <c r="B9897" s="2"/>
      <c r="C9897" s="2"/>
      <c r="D9897" s="2"/>
      <c r="E9897" s="2"/>
      <c r="F9897" s="2"/>
      <c r="G9897" s="3"/>
      <c r="H9897" s="3"/>
      <c r="I9897" s="2"/>
      <c r="J9897"/>
      <c r="K9897"/>
      <c r="L9897"/>
      <c r="M9897"/>
      <c r="N9897"/>
      <c r="O9897"/>
      <c r="P9897"/>
      <c r="Q9897"/>
      <c r="R9897"/>
      <c r="S9897"/>
      <c r="T9897"/>
      <c r="U9897"/>
      <c r="V9897" s="2"/>
    </row>
    <row r="9898" spans="2:22" x14ac:dyDescent="0.2">
      <c r="B9898" s="2"/>
      <c r="C9898" s="2"/>
      <c r="D9898" s="2"/>
      <c r="E9898" s="2"/>
      <c r="F9898" s="2"/>
      <c r="G9898" s="3"/>
      <c r="H9898" s="3"/>
      <c r="I9898" s="2"/>
      <c r="J9898"/>
      <c r="K9898"/>
      <c r="L9898"/>
      <c r="M9898"/>
      <c r="N9898"/>
      <c r="O9898"/>
      <c r="P9898"/>
      <c r="Q9898"/>
      <c r="R9898"/>
      <c r="S9898"/>
      <c r="T9898"/>
      <c r="U9898"/>
      <c r="V9898" s="2"/>
    </row>
    <row r="9899" spans="2:22" x14ac:dyDescent="0.2">
      <c r="B9899" s="2"/>
      <c r="C9899" s="2"/>
      <c r="D9899" s="2"/>
      <c r="E9899" s="2"/>
      <c r="F9899" s="2"/>
      <c r="G9899" s="3"/>
      <c r="H9899" s="3"/>
      <c r="I9899" s="2"/>
      <c r="J9899"/>
      <c r="K9899"/>
      <c r="L9899"/>
      <c r="M9899"/>
      <c r="N9899"/>
      <c r="O9899"/>
      <c r="P9899"/>
      <c r="Q9899"/>
      <c r="R9899"/>
      <c r="S9899"/>
      <c r="T9899"/>
      <c r="U9899"/>
      <c r="V9899" s="2"/>
    </row>
    <row r="9900" spans="2:22" x14ac:dyDescent="0.2">
      <c r="B9900" s="2"/>
      <c r="C9900" s="2"/>
      <c r="D9900" s="2"/>
      <c r="E9900" s="2"/>
      <c r="F9900" s="2"/>
      <c r="G9900" s="3"/>
      <c r="H9900" s="3"/>
      <c r="I9900" s="2"/>
      <c r="J9900"/>
      <c r="K9900"/>
      <c r="L9900"/>
      <c r="M9900"/>
      <c r="N9900"/>
      <c r="O9900"/>
      <c r="P9900"/>
      <c r="Q9900"/>
      <c r="R9900"/>
      <c r="S9900"/>
      <c r="T9900"/>
      <c r="U9900"/>
      <c r="V9900" s="2"/>
    </row>
    <row r="9901" spans="2:22" x14ac:dyDescent="0.2">
      <c r="B9901" s="2"/>
      <c r="C9901" s="2"/>
      <c r="D9901" s="2"/>
      <c r="E9901" s="2"/>
      <c r="F9901" s="2"/>
      <c r="G9901" s="3"/>
      <c r="H9901" s="3"/>
      <c r="I9901" s="2"/>
      <c r="J9901"/>
      <c r="K9901"/>
      <c r="L9901"/>
      <c r="M9901"/>
      <c r="N9901"/>
      <c r="O9901"/>
      <c r="P9901"/>
      <c r="Q9901"/>
      <c r="R9901"/>
      <c r="S9901"/>
      <c r="T9901"/>
      <c r="U9901"/>
      <c r="V9901" s="2"/>
    </row>
    <row r="9902" spans="2:22" x14ac:dyDescent="0.2">
      <c r="B9902" s="2"/>
      <c r="C9902" s="2"/>
      <c r="D9902" s="2"/>
      <c r="E9902" s="2"/>
      <c r="F9902" s="2"/>
      <c r="G9902" s="3"/>
      <c r="H9902" s="3"/>
      <c r="I9902" s="2"/>
      <c r="J9902"/>
      <c r="K9902"/>
      <c r="L9902"/>
      <c r="M9902"/>
      <c r="N9902"/>
      <c r="O9902"/>
      <c r="P9902"/>
      <c r="Q9902"/>
      <c r="R9902"/>
      <c r="S9902"/>
      <c r="T9902"/>
      <c r="U9902"/>
      <c r="V9902" s="2"/>
    </row>
    <row r="9903" spans="2:22" x14ac:dyDescent="0.2">
      <c r="B9903" s="2"/>
      <c r="C9903" s="2"/>
      <c r="D9903" s="2"/>
      <c r="E9903" s="2"/>
      <c r="F9903" s="2"/>
      <c r="G9903" s="3"/>
      <c r="H9903" s="3"/>
      <c r="I9903" s="2"/>
      <c r="J9903"/>
      <c r="K9903"/>
      <c r="L9903"/>
      <c r="M9903"/>
      <c r="N9903"/>
      <c r="O9903"/>
      <c r="P9903"/>
      <c r="Q9903"/>
      <c r="R9903"/>
      <c r="S9903"/>
      <c r="T9903"/>
      <c r="U9903"/>
      <c r="V9903" s="2"/>
    </row>
    <row r="9904" spans="2:22" x14ac:dyDescent="0.2">
      <c r="B9904" s="2"/>
      <c r="C9904" s="2"/>
      <c r="D9904" s="2"/>
      <c r="E9904" s="2"/>
      <c r="F9904" s="2"/>
      <c r="G9904" s="3"/>
      <c r="H9904" s="3"/>
      <c r="I9904" s="2"/>
      <c r="J9904"/>
      <c r="K9904"/>
      <c r="L9904"/>
      <c r="M9904"/>
      <c r="N9904"/>
      <c r="O9904"/>
      <c r="P9904"/>
      <c r="Q9904"/>
      <c r="R9904"/>
      <c r="S9904"/>
      <c r="T9904"/>
      <c r="U9904"/>
      <c r="V9904" s="2"/>
    </row>
    <row r="9905" spans="2:22" x14ac:dyDescent="0.2">
      <c r="B9905" s="2"/>
      <c r="C9905" s="2"/>
      <c r="D9905" s="2"/>
      <c r="E9905" s="2"/>
      <c r="F9905" s="2"/>
      <c r="G9905" s="3"/>
      <c r="H9905" s="3"/>
      <c r="I9905" s="2"/>
      <c r="J9905"/>
      <c r="K9905"/>
      <c r="L9905"/>
      <c r="M9905"/>
      <c r="N9905"/>
      <c r="O9905"/>
      <c r="P9905"/>
      <c r="Q9905"/>
      <c r="R9905"/>
      <c r="S9905"/>
      <c r="T9905"/>
      <c r="U9905"/>
      <c r="V9905" s="2"/>
    </row>
    <row r="9906" spans="2:22" x14ac:dyDescent="0.2">
      <c r="B9906" s="2"/>
      <c r="C9906" s="2"/>
      <c r="D9906" s="2"/>
      <c r="E9906" s="2"/>
      <c r="F9906" s="2"/>
      <c r="G9906" s="3"/>
      <c r="H9906" s="3"/>
      <c r="I9906" s="2"/>
      <c r="J9906"/>
      <c r="K9906"/>
      <c r="L9906"/>
      <c r="M9906"/>
      <c r="N9906"/>
      <c r="O9906"/>
      <c r="P9906"/>
      <c r="Q9906"/>
      <c r="R9906"/>
      <c r="S9906"/>
      <c r="T9906"/>
      <c r="U9906"/>
      <c r="V9906" s="2"/>
    </row>
    <row r="9907" spans="2:22" x14ac:dyDescent="0.2">
      <c r="B9907" s="2"/>
      <c r="C9907" s="2"/>
      <c r="D9907" s="2"/>
      <c r="E9907" s="2"/>
      <c r="F9907" s="2"/>
      <c r="G9907" s="3"/>
      <c r="H9907" s="3"/>
      <c r="I9907" s="2"/>
      <c r="J9907"/>
      <c r="K9907"/>
      <c r="L9907"/>
      <c r="M9907"/>
      <c r="N9907"/>
      <c r="O9907"/>
      <c r="P9907"/>
      <c r="Q9907"/>
      <c r="R9907"/>
      <c r="S9907"/>
      <c r="T9907"/>
      <c r="U9907"/>
      <c r="V9907" s="2"/>
    </row>
    <row r="9908" spans="2:22" x14ac:dyDescent="0.2">
      <c r="B9908" s="2"/>
      <c r="C9908" s="2"/>
      <c r="D9908" s="2"/>
      <c r="E9908" s="2"/>
      <c r="F9908" s="2"/>
      <c r="G9908" s="3"/>
      <c r="H9908" s="3"/>
      <c r="I9908" s="2"/>
      <c r="J9908"/>
      <c r="K9908"/>
      <c r="L9908"/>
      <c r="M9908"/>
      <c r="N9908"/>
      <c r="O9908"/>
      <c r="P9908"/>
      <c r="Q9908"/>
      <c r="R9908"/>
      <c r="S9908"/>
      <c r="T9908"/>
      <c r="U9908"/>
      <c r="V9908" s="2"/>
    </row>
    <row r="9909" spans="2:22" x14ac:dyDescent="0.2">
      <c r="B9909" s="2"/>
      <c r="C9909" s="2"/>
      <c r="D9909" s="2"/>
      <c r="E9909" s="2"/>
      <c r="F9909" s="2"/>
      <c r="G9909" s="3"/>
      <c r="H9909" s="3"/>
      <c r="I9909" s="2"/>
      <c r="J9909"/>
      <c r="K9909"/>
      <c r="L9909"/>
      <c r="M9909"/>
      <c r="N9909"/>
      <c r="O9909"/>
      <c r="P9909"/>
      <c r="Q9909"/>
      <c r="R9909"/>
      <c r="S9909"/>
      <c r="T9909"/>
      <c r="U9909"/>
      <c r="V9909" s="2"/>
    </row>
    <row r="9910" spans="2:22" x14ac:dyDescent="0.2">
      <c r="B9910" s="2"/>
      <c r="C9910" s="2"/>
      <c r="D9910" s="2"/>
      <c r="E9910" s="2"/>
      <c r="F9910" s="2"/>
      <c r="G9910" s="3"/>
      <c r="H9910" s="3"/>
      <c r="I9910" s="2"/>
      <c r="J9910"/>
      <c r="K9910"/>
      <c r="L9910"/>
      <c r="M9910"/>
      <c r="N9910"/>
      <c r="O9910"/>
      <c r="P9910"/>
      <c r="Q9910"/>
      <c r="R9910"/>
      <c r="S9910"/>
      <c r="T9910"/>
      <c r="U9910"/>
      <c r="V9910" s="2"/>
    </row>
    <row r="9911" spans="2:22" x14ac:dyDescent="0.2">
      <c r="B9911" s="2"/>
      <c r="C9911" s="2"/>
      <c r="D9911" s="2"/>
      <c r="E9911" s="2"/>
      <c r="F9911" s="2"/>
      <c r="G9911" s="3"/>
      <c r="H9911" s="3"/>
      <c r="I9911" s="2"/>
      <c r="J9911"/>
      <c r="K9911"/>
      <c r="L9911"/>
      <c r="M9911"/>
      <c r="N9911"/>
      <c r="O9911"/>
      <c r="P9911"/>
      <c r="Q9911"/>
      <c r="R9911"/>
      <c r="S9911"/>
      <c r="T9911"/>
      <c r="U9911"/>
      <c r="V9911" s="2"/>
    </row>
    <row r="9912" spans="2:22" x14ac:dyDescent="0.2">
      <c r="B9912" s="2"/>
      <c r="C9912" s="2"/>
      <c r="D9912" s="2"/>
      <c r="E9912" s="2"/>
      <c r="F9912" s="2"/>
      <c r="G9912" s="3"/>
      <c r="H9912" s="3"/>
      <c r="I9912" s="2"/>
      <c r="J9912"/>
      <c r="K9912"/>
      <c r="L9912"/>
      <c r="M9912"/>
      <c r="N9912"/>
      <c r="O9912"/>
      <c r="P9912"/>
      <c r="Q9912"/>
      <c r="R9912"/>
      <c r="S9912"/>
      <c r="T9912"/>
      <c r="U9912"/>
      <c r="V9912" s="2"/>
    </row>
    <row r="9913" spans="2:22" x14ac:dyDescent="0.2">
      <c r="B9913" s="2"/>
      <c r="C9913" s="2"/>
      <c r="D9913" s="2"/>
      <c r="E9913" s="2"/>
      <c r="F9913" s="2"/>
      <c r="G9913" s="3"/>
      <c r="H9913" s="3"/>
      <c r="I9913" s="2"/>
      <c r="J9913"/>
      <c r="K9913"/>
      <c r="L9913"/>
      <c r="M9913"/>
      <c r="N9913"/>
      <c r="O9913"/>
      <c r="P9913"/>
      <c r="Q9913"/>
      <c r="R9913"/>
      <c r="S9913"/>
      <c r="T9913"/>
      <c r="U9913"/>
      <c r="V9913" s="2"/>
    </row>
    <row r="9914" spans="2:22" x14ac:dyDescent="0.2">
      <c r="B9914" s="2"/>
      <c r="C9914" s="2"/>
      <c r="D9914" s="2"/>
      <c r="E9914" s="2"/>
      <c r="F9914" s="2"/>
      <c r="G9914" s="3"/>
      <c r="H9914" s="3"/>
      <c r="I9914" s="2"/>
      <c r="J9914"/>
      <c r="K9914"/>
      <c r="L9914"/>
      <c r="M9914"/>
      <c r="N9914"/>
      <c r="O9914"/>
      <c r="P9914"/>
      <c r="Q9914"/>
      <c r="R9914"/>
      <c r="S9914"/>
      <c r="T9914"/>
      <c r="U9914"/>
      <c r="V9914" s="2"/>
    </row>
    <row r="9915" spans="2:22" x14ac:dyDescent="0.2">
      <c r="B9915" s="2"/>
      <c r="C9915" s="2"/>
      <c r="D9915" s="2"/>
      <c r="E9915" s="2"/>
      <c r="F9915" s="2"/>
      <c r="G9915" s="3"/>
      <c r="H9915" s="3"/>
      <c r="I9915" s="2"/>
      <c r="J9915"/>
      <c r="K9915"/>
      <c r="L9915"/>
      <c r="M9915"/>
      <c r="N9915"/>
      <c r="O9915"/>
      <c r="P9915"/>
      <c r="Q9915"/>
      <c r="R9915"/>
      <c r="S9915"/>
      <c r="T9915"/>
      <c r="U9915"/>
      <c r="V9915" s="2"/>
    </row>
    <row r="9916" spans="2:22" x14ac:dyDescent="0.2">
      <c r="B9916" s="2"/>
      <c r="C9916" s="2"/>
      <c r="D9916" s="2"/>
      <c r="E9916" s="2"/>
      <c r="F9916" s="2"/>
      <c r="G9916" s="3"/>
      <c r="H9916" s="3"/>
      <c r="I9916" s="2"/>
      <c r="J9916"/>
      <c r="K9916"/>
      <c r="L9916"/>
      <c r="M9916"/>
      <c r="N9916"/>
      <c r="O9916"/>
      <c r="P9916"/>
      <c r="Q9916"/>
      <c r="R9916"/>
      <c r="S9916"/>
      <c r="T9916"/>
      <c r="U9916"/>
      <c r="V9916" s="2"/>
    </row>
    <row r="9917" spans="2:22" x14ac:dyDescent="0.2">
      <c r="B9917" s="2"/>
      <c r="C9917" s="2"/>
      <c r="D9917" s="2"/>
      <c r="E9917" s="2"/>
      <c r="F9917" s="2"/>
      <c r="G9917" s="3"/>
      <c r="H9917" s="3"/>
      <c r="I9917" s="2"/>
      <c r="J9917"/>
      <c r="K9917"/>
      <c r="L9917"/>
      <c r="M9917"/>
      <c r="N9917"/>
      <c r="O9917"/>
      <c r="P9917"/>
      <c r="Q9917"/>
      <c r="R9917"/>
      <c r="S9917"/>
      <c r="T9917"/>
      <c r="U9917"/>
      <c r="V9917" s="2"/>
    </row>
    <row r="9918" spans="2:22" x14ac:dyDescent="0.2">
      <c r="B9918" s="2"/>
      <c r="C9918" s="2"/>
      <c r="D9918" s="2"/>
      <c r="E9918" s="2"/>
      <c r="F9918" s="2"/>
      <c r="G9918" s="3"/>
      <c r="H9918" s="3"/>
      <c r="I9918" s="2"/>
      <c r="J9918"/>
      <c r="K9918"/>
      <c r="L9918"/>
      <c r="M9918"/>
      <c r="N9918"/>
      <c r="O9918"/>
      <c r="P9918"/>
      <c r="Q9918"/>
      <c r="R9918"/>
      <c r="S9918"/>
      <c r="T9918"/>
      <c r="U9918"/>
      <c r="V9918" s="2"/>
    </row>
    <row r="9919" spans="2:22" x14ac:dyDescent="0.2">
      <c r="B9919" s="2"/>
      <c r="C9919" s="2"/>
      <c r="D9919" s="2"/>
      <c r="E9919" s="2"/>
      <c r="F9919" s="2"/>
      <c r="G9919" s="3"/>
      <c r="H9919" s="3"/>
      <c r="I9919" s="2"/>
      <c r="J9919"/>
      <c r="K9919"/>
      <c r="L9919"/>
      <c r="M9919"/>
      <c r="N9919"/>
      <c r="O9919"/>
      <c r="P9919"/>
      <c r="Q9919"/>
      <c r="R9919"/>
      <c r="S9919"/>
      <c r="T9919"/>
      <c r="U9919"/>
      <c r="V9919" s="2"/>
    </row>
    <row r="9920" spans="2:22" x14ac:dyDescent="0.2">
      <c r="B9920" s="2"/>
      <c r="C9920" s="2"/>
      <c r="D9920" s="2"/>
      <c r="E9920" s="2"/>
      <c r="F9920" s="2"/>
      <c r="G9920" s="3"/>
      <c r="H9920" s="3"/>
      <c r="I9920" s="2"/>
      <c r="J9920"/>
      <c r="K9920"/>
      <c r="L9920"/>
      <c r="M9920"/>
      <c r="N9920"/>
      <c r="O9920"/>
      <c r="P9920"/>
      <c r="Q9920"/>
      <c r="R9920"/>
      <c r="S9920"/>
      <c r="T9920"/>
      <c r="U9920"/>
      <c r="V9920" s="2"/>
    </row>
    <row r="9921" spans="2:22" x14ac:dyDescent="0.2">
      <c r="B9921" s="2"/>
      <c r="C9921" s="2"/>
      <c r="D9921" s="2"/>
      <c r="E9921" s="2"/>
      <c r="F9921" s="2"/>
      <c r="G9921" s="3"/>
      <c r="H9921" s="3"/>
      <c r="I9921" s="2"/>
      <c r="J9921"/>
      <c r="K9921"/>
      <c r="L9921"/>
      <c r="M9921"/>
      <c r="N9921"/>
      <c r="O9921"/>
      <c r="P9921"/>
      <c r="Q9921"/>
      <c r="R9921"/>
      <c r="S9921"/>
      <c r="T9921"/>
      <c r="U9921"/>
      <c r="V9921" s="2"/>
    </row>
    <row r="9922" spans="2:22" x14ac:dyDescent="0.2">
      <c r="B9922" s="2"/>
      <c r="C9922" s="2"/>
      <c r="D9922" s="2"/>
      <c r="E9922" s="2"/>
      <c r="F9922" s="2"/>
      <c r="G9922" s="3"/>
      <c r="H9922" s="3"/>
      <c r="I9922" s="2"/>
      <c r="J9922"/>
      <c r="K9922"/>
      <c r="L9922"/>
      <c r="M9922"/>
      <c r="N9922"/>
      <c r="O9922"/>
      <c r="P9922"/>
      <c r="Q9922"/>
      <c r="R9922"/>
      <c r="S9922"/>
      <c r="T9922"/>
      <c r="U9922"/>
      <c r="V9922" s="2"/>
    </row>
    <row r="9923" spans="2:22" x14ac:dyDescent="0.2">
      <c r="B9923" s="2"/>
      <c r="C9923" s="2"/>
      <c r="D9923" s="2"/>
      <c r="E9923" s="2"/>
      <c r="F9923" s="2"/>
      <c r="G9923" s="3"/>
      <c r="H9923" s="3"/>
      <c r="I9923" s="2"/>
      <c r="J9923"/>
      <c r="K9923"/>
      <c r="L9923"/>
      <c r="M9923"/>
      <c r="N9923"/>
      <c r="O9923"/>
      <c r="P9923"/>
      <c r="Q9923"/>
      <c r="R9923"/>
      <c r="S9923"/>
      <c r="T9923"/>
      <c r="U9923"/>
      <c r="V9923" s="2"/>
    </row>
    <row r="9924" spans="2:22" x14ac:dyDescent="0.2">
      <c r="B9924" s="2"/>
      <c r="C9924" s="2"/>
      <c r="D9924" s="2"/>
      <c r="E9924" s="2"/>
      <c r="F9924" s="2"/>
      <c r="G9924" s="3"/>
      <c r="H9924" s="3"/>
      <c r="I9924" s="2"/>
      <c r="J9924"/>
      <c r="K9924"/>
      <c r="L9924"/>
      <c r="M9924"/>
      <c r="N9924"/>
      <c r="O9924"/>
      <c r="P9924"/>
      <c r="Q9924"/>
      <c r="R9924"/>
      <c r="S9924"/>
      <c r="T9924"/>
      <c r="U9924"/>
      <c r="V9924" s="2"/>
    </row>
    <row r="9925" spans="2:22" x14ac:dyDescent="0.2">
      <c r="B9925" s="2"/>
      <c r="C9925" s="2"/>
      <c r="D9925" s="2"/>
      <c r="E9925" s="2"/>
      <c r="F9925" s="2"/>
      <c r="G9925" s="3"/>
      <c r="H9925" s="3"/>
      <c r="I9925" s="2"/>
      <c r="J9925"/>
      <c r="K9925"/>
      <c r="L9925"/>
      <c r="M9925"/>
      <c r="N9925"/>
      <c r="O9925"/>
      <c r="P9925"/>
      <c r="Q9925"/>
      <c r="R9925"/>
      <c r="S9925"/>
      <c r="T9925"/>
      <c r="U9925"/>
      <c r="V9925" s="2"/>
    </row>
    <row r="9926" spans="2:22" x14ac:dyDescent="0.2">
      <c r="B9926" s="2"/>
      <c r="C9926" s="2"/>
      <c r="D9926" s="2"/>
      <c r="E9926" s="2"/>
      <c r="F9926" s="2"/>
      <c r="G9926" s="3"/>
      <c r="H9926" s="3"/>
      <c r="I9926" s="2"/>
      <c r="J9926"/>
      <c r="K9926"/>
      <c r="L9926"/>
      <c r="M9926"/>
      <c r="N9926"/>
      <c r="O9926"/>
      <c r="P9926"/>
      <c r="Q9926"/>
      <c r="R9926"/>
      <c r="S9926"/>
      <c r="T9926"/>
      <c r="U9926"/>
      <c r="V9926" s="2"/>
    </row>
    <row r="9927" spans="2:22" x14ac:dyDescent="0.2">
      <c r="B9927" s="2"/>
      <c r="C9927" s="2"/>
      <c r="D9927" s="2"/>
      <c r="E9927" s="2"/>
      <c r="F9927" s="2"/>
      <c r="G9927" s="3"/>
      <c r="H9927" s="3"/>
      <c r="I9927" s="2"/>
      <c r="J9927"/>
      <c r="K9927"/>
      <c r="L9927"/>
      <c r="M9927"/>
      <c r="N9927"/>
      <c r="O9927"/>
      <c r="P9927"/>
      <c r="Q9927"/>
      <c r="R9927"/>
      <c r="S9927"/>
      <c r="T9927"/>
      <c r="U9927"/>
      <c r="V9927" s="2"/>
    </row>
    <row r="9928" spans="2:22" x14ac:dyDescent="0.2">
      <c r="B9928" s="2"/>
      <c r="C9928" s="2"/>
      <c r="D9928" s="2"/>
      <c r="E9928" s="2"/>
      <c r="F9928" s="2"/>
      <c r="G9928" s="3"/>
      <c r="H9928" s="3"/>
      <c r="I9928" s="2"/>
      <c r="J9928"/>
      <c r="K9928"/>
      <c r="L9928"/>
      <c r="M9928"/>
      <c r="N9928"/>
      <c r="O9928"/>
      <c r="P9928"/>
      <c r="Q9928"/>
      <c r="R9928"/>
      <c r="S9928"/>
      <c r="T9928"/>
      <c r="U9928"/>
      <c r="V9928" s="2"/>
    </row>
    <row r="9929" spans="2:22" x14ac:dyDescent="0.2">
      <c r="B9929" s="2"/>
      <c r="C9929" s="2"/>
      <c r="D9929" s="2"/>
      <c r="E9929" s="2"/>
      <c r="F9929" s="2"/>
      <c r="G9929" s="3"/>
      <c r="H9929" s="3"/>
      <c r="I9929" s="2"/>
      <c r="J9929"/>
      <c r="K9929"/>
      <c r="L9929"/>
      <c r="M9929"/>
      <c r="N9929"/>
      <c r="O9929"/>
      <c r="P9929"/>
      <c r="Q9929"/>
      <c r="R9929"/>
      <c r="S9929"/>
      <c r="T9929"/>
      <c r="U9929"/>
      <c r="V9929" s="2"/>
    </row>
    <row r="9930" spans="2:22" x14ac:dyDescent="0.2">
      <c r="B9930" s="2"/>
      <c r="C9930" s="2"/>
      <c r="D9930" s="2"/>
      <c r="E9930" s="2"/>
      <c r="F9930" s="2"/>
      <c r="G9930" s="3"/>
      <c r="H9930" s="3"/>
      <c r="I9930" s="2"/>
      <c r="J9930"/>
      <c r="K9930"/>
      <c r="L9930"/>
      <c r="M9930"/>
      <c r="N9930"/>
      <c r="O9930"/>
      <c r="P9930"/>
      <c r="Q9930"/>
      <c r="R9930"/>
      <c r="S9930"/>
      <c r="T9930"/>
      <c r="U9930"/>
      <c r="V9930" s="2"/>
    </row>
    <row r="9931" spans="2:22" x14ac:dyDescent="0.2">
      <c r="B9931" s="2"/>
      <c r="C9931" s="2"/>
      <c r="D9931" s="2"/>
      <c r="E9931" s="2"/>
      <c r="F9931" s="2"/>
      <c r="G9931" s="3"/>
      <c r="H9931" s="3"/>
      <c r="I9931" s="2"/>
      <c r="J9931"/>
      <c r="K9931"/>
      <c r="L9931"/>
      <c r="M9931"/>
      <c r="N9931"/>
      <c r="O9931"/>
      <c r="P9931"/>
      <c r="Q9931"/>
      <c r="R9931"/>
      <c r="S9931"/>
      <c r="T9931"/>
      <c r="U9931"/>
      <c r="V9931" s="2"/>
    </row>
    <row r="9932" spans="2:22" x14ac:dyDescent="0.2">
      <c r="B9932" s="2"/>
      <c r="C9932" s="2"/>
      <c r="D9932" s="2"/>
      <c r="E9932" s="2"/>
      <c r="F9932" s="2"/>
      <c r="G9932" s="3"/>
      <c r="H9932" s="3"/>
      <c r="I9932" s="2"/>
      <c r="J9932"/>
      <c r="K9932"/>
      <c r="L9932"/>
      <c r="M9932"/>
      <c r="N9932"/>
      <c r="O9932"/>
      <c r="P9932"/>
      <c r="Q9932"/>
      <c r="R9932"/>
      <c r="S9932"/>
      <c r="T9932"/>
      <c r="U9932"/>
      <c r="V9932" s="2"/>
    </row>
    <row r="9933" spans="2:22" x14ac:dyDescent="0.2">
      <c r="B9933" s="2"/>
      <c r="C9933" s="2"/>
      <c r="D9933" s="2"/>
      <c r="E9933" s="2"/>
      <c r="F9933" s="2"/>
      <c r="G9933" s="3"/>
      <c r="H9933" s="3"/>
      <c r="I9933" s="2"/>
      <c r="J9933"/>
      <c r="K9933"/>
      <c r="L9933"/>
      <c r="M9933"/>
      <c r="N9933"/>
      <c r="O9933"/>
      <c r="P9933"/>
      <c r="Q9933"/>
      <c r="R9933"/>
      <c r="S9933"/>
      <c r="T9933"/>
      <c r="U9933"/>
      <c r="V9933" s="2"/>
    </row>
    <row r="9934" spans="2:22" x14ac:dyDescent="0.2">
      <c r="B9934" s="2"/>
      <c r="C9934" s="2"/>
      <c r="D9934" s="2"/>
      <c r="E9934" s="2"/>
      <c r="F9934" s="2"/>
      <c r="G9934" s="3"/>
      <c r="H9934" s="3"/>
      <c r="I9934" s="2"/>
      <c r="J9934"/>
      <c r="K9934"/>
      <c r="L9934"/>
      <c r="M9934"/>
      <c r="N9934"/>
      <c r="O9934"/>
      <c r="P9934"/>
      <c r="Q9934"/>
      <c r="R9934"/>
      <c r="S9934"/>
      <c r="T9934"/>
      <c r="U9934"/>
      <c r="V9934" s="2"/>
    </row>
    <row r="9935" spans="2:22" x14ac:dyDescent="0.2">
      <c r="B9935" s="2"/>
      <c r="C9935" s="2"/>
      <c r="D9935" s="2"/>
      <c r="E9935" s="2"/>
      <c r="F9935" s="2"/>
      <c r="G9935" s="3"/>
      <c r="H9935" s="3"/>
      <c r="I9935" s="2"/>
      <c r="J9935"/>
      <c r="K9935"/>
      <c r="L9935"/>
      <c r="M9935"/>
      <c r="N9935"/>
      <c r="O9935"/>
      <c r="P9935"/>
      <c r="Q9935"/>
      <c r="R9935"/>
      <c r="S9935"/>
      <c r="T9935"/>
      <c r="U9935"/>
      <c r="V9935" s="2"/>
    </row>
    <row r="9936" spans="2:22" x14ac:dyDescent="0.2">
      <c r="B9936" s="2"/>
      <c r="C9936" s="2"/>
      <c r="D9936" s="2"/>
      <c r="E9936" s="2"/>
      <c r="F9936" s="2"/>
      <c r="G9936" s="3"/>
      <c r="H9936" s="3"/>
      <c r="I9936" s="2"/>
      <c r="J9936"/>
      <c r="K9936"/>
      <c r="L9936"/>
      <c r="M9936"/>
      <c r="N9936"/>
      <c r="O9936"/>
      <c r="P9936"/>
      <c r="Q9936"/>
      <c r="R9936"/>
      <c r="S9936"/>
      <c r="T9936"/>
      <c r="U9936"/>
      <c r="V9936" s="2"/>
    </row>
    <row r="9937" spans="2:22" x14ac:dyDescent="0.2">
      <c r="B9937" s="2"/>
      <c r="C9937" s="2"/>
      <c r="D9937" s="2"/>
      <c r="E9937" s="2"/>
      <c r="F9937" s="2"/>
      <c r="G9937" s="3"/>
      <c r="H9937" s="3"/>
      <c r="I9937" s="2"/>
      <c r="J9937"/>
      <c r="K9937"/>
      <c r="L9937"/>
      <c r="M9937"/>
      <c r="N9937"/>
      <c r="O9937"/>
      <c r="P9937"/>
      <c r="Q9937"/>
      <c r="R9937"/>
      <c r="S9937"/>
      <c r="T9937"/>
      <c r="U9937"/>
      <c r="V9937" s="2"/>
    </row>
    <row r="9938" spans="2:22" x14ac:dyDescent="0.2">
      <c r="B9938" s="2"/>
      <c r="C9938" s="2"/>
      <c r="D9938" s="2"/>
      <c r="E9938" s="2"/>
      <c r="F9938" s="2"/>
      <c r="G9938" s="3"/>
      <c r="H9938" s="3"/>
      <c r="I9938" s="2"/>
      <c r="J9938"/>
      <c r="K9938"/>
      <c r="L9938"/>
      <c r="M9938"/>
      <c r="N9938"/>
      <c r="O9938"/>
      <c r="P9938"/>
      <c r="Q9938"/>
      <c r="R9938"/>
      <c r="S9938"/>
      <c r="T9938"/>
      <c r="U9938"/>
      <c r="V9938" s="2"/>
    </row>
    <row r="9939" spans="2:22" x14ac:dyDescent="0.2">
      <c r="B9939" s="2"/>
      <c r="C9939" s="2"/>
      <c r="D9939" s="2"/>
      <c r="E9939" s="2"/>
      <c r="F9939" s="2"/>
      <c r="G9939" s="3"/>
      <c r="H9939" s="3"/>
      <c r="I9939" s="2"/>
      <c r="J9939"/>
      <c r="K9939"/>
      <c r="L9939"/>
      <c r="M9939"/>
      <c r="N9939"/>
      <c r="O9939"/>
      <c r="P9939"/>
      <c r="Q9939"/>
      <c r="R9939"/>
      <c r="S9939"/>
      <c r="T9939"/>
      <c r="U9939"/>
      <c r="V9939" s="2"/>
    </row>
    <row r="9940" spans="2:22" x14ac:dyDescent="0.2">
      <c r="B9940" s="2"/>
      <c r="C9940" s="2"/>
      <c r="D9940" s="2"/>
      <c r="E9940" s="2"/>
      <c r="F9940" s="2"/>
      <c r="G9940" s="3"/>
      <c r="H9940" s="3"/>
      <c r="I9940" s="2"/>
      <c r="J9940"/>
      <c r="K9940"/>
      <c r="L9940"/>
      <c r="M9940"/>
      <c r="N9940"/>
      <c r="O9940"/>
      <c r="P9940"/>
      <c r="Q9940"/>
      <c r="R9940"/>
      <c r="S9940"/>
      <c r="T9940"/>
      <c r="U9940"/>
      <c r="V9940" s="2"/>
    </row>
    <row r="9941" spans="2:22" x14ac:dyDescent="0.2">
      <c r="B9941" s="2"/>
      <c r="C9941" s="2"/>
      <c r="D9941" s="2"/>
      <c r="E9941" s="2"/>
      <c r="F9941" s="2"/>
      <c r="G9941" s="3"/>
      <c r="H9941" s="3"/>
      <c r="I9941" s="2"/>
      <c r="J9941"/>
      <c r="K9941"/>
      <c r="L9941"/>
      <c r="M9941"/>
      <c r="N9941"/>
      <c r="O9941"/>
      <c r="P9941"/>
      <c r="Q9941"/>
      <c r="R9941"/>
      <c r="S9941"/>
      <c r="T9941"/>
      <c r="U9941"/>
      <c r="V9941" s="2"/>
    </row>
    <row r="9942" spans="2:22" x14ac:dyDescent="0.2">
      <c r="B9942" s="2"/>
      <c r="C9942" s="2"/>
      <c r="D9942" s="2"/>
      <c r="E9942" s="2"/>
      <c r="F9942" s="2"/>
      <c r="G9942" s="3"/>
      <c r="H9942" s="3"/>
      <c r="I9942" s="2"/>
      <c r="J9942"/>
      <c r="K9942"/>
      <c r="L9942"/>
      <c r="M9942"/>
      <c r="N9942"/>
      <c r="O9942"/>
      <c r="P9942"/>
      <c r="Q9942"/>
      <c r="R9942"/>
      <c r="S9942"/>
      <c r="T9942"/>
      <c r="U9942"/>
      <c r="V9942" s="2"/>
    </row>
    <row r="9943" spans="2:22" x14ac:dyDescent="0.2">
      <c r="B9943" s="2"/>
      <c r="C9943" s="2"/>
      <c r="D9943" s="2"/>
      <c r="E9943" s="2"/>
      <c r="F9943" s="2"/>
      <c r="G9943" s="3"/>
      <c r="H9943" s="3"/>
      <c r="I9943" s="2"/>
      <c r="J9943"/>
      <c r="K9943"/>
      <c r="L9943"/>
      <c r="M9943"/>
      <c r="N9943"/>
      <c r="O9943"/>
      <c r="P9943"/>
      <c r="Q9943"/>
      <c r="R9943"/>
      <c r="S9943"/>
      <c r="T9943"/>
      <c r="U9943"/>
      <c r="V9943" s="2"/>
    </row>
    <row r="9944" spans="2:22" x14ac:dyDescent="0.2">
      <c r="B9944" s="2"/>
      <c r="C9944" s="2"/>
      <c r="D9944" s="2"/>
      <c r="E9944" s="2"/>
      <c r="F9944" s="2"/>
      <c r="G9944" s="3"/>
      <c r="H9944" s="3"/>
      <c r="I9944" s="2"/>
      <c r="J9944"/>
      <c r="K9944"/>
      <c r="L9944"/>
      <c r="M9944"/>
      <c r="N9944"/>
      <c r="O9944"/>
      <c r="P9944"/>
      <c r="Q9944"/>
      <c r="R9944"/>
      <c r="S9944"/>
      <c r="T9944"/>
      <c r="U9944"/>
      <c r="V9944" s="2"/>
    </row>
    <row r="9945" spans="2:22" x14ac:dyDescent="0.2">
      <c r="B9945" s="2"/>
      <c r="C9945" s="2"/>
      <c r="D9945" s="2"/>
      <c r="E9945" s="2"/>
      <c r="F9945" s="2"/>
      <c r="G9945" s="3"/>
      <c r="H9945" s="3"/>
      <c r="I9945" s="2"/>
      <c r="J9945"/>
      <c r="K9945"/>
      <c r="L9945"/>
      <c r="M9945"/>
      <c r="N9945"/>
      <c r="O9945"/>
      <c r="P9945"/>
      <c r="Q9945"/>
      <c r="R9945"/>
      <c r="S9945"/>
      <c r="T9945"/>
      <c r="U9945"/>
      <c r="V9945" s="2"/>
    </row>
    <row r="9946" spans="2:22" x14ac:dyDescent="0.2">
      <c r="B9946" s="2"/>
      <c r="C9946" s="2"/>
      <c r="D9946" s="2"/>
      <c r="E9946" s="2"/>
      <c r="F9946" s="2"/>
      <c r="G9946" s="3"/>
      <c r="H9946" s="3"/>
      <c r="I9946" s="2"/>
      <c r="J9946"/>
      <c r="K9946"/>
      <c r="L9946"/>
      <c r="M9946"/>
      <c r="N9946"/>
      <c r="O9946"/>
      <c r="P9946"/>
      <c r="Q9946"/>
      <c r="R9946"/>
      <c r="S9946"/>
      <c r="T9946"/>
      <c r="U9946"/>
      <c r="V9946" s="2"/>
    </row>
    <row r="9947" spans="2:22" x14ac:dyDescent="0.2">
      <c r="B9947" s="2"/>
      <c r="C9947" s="2"/>
      <c r="D9947" s="2"/>
      <c r="E9947" s="2"/>
      <c r="F9947" s="2"/>
      <c r="G9947" s="3"/>
      <c r="H9947" s="3"/>
      <c r="I9947" s="2"/>
      <c r="J9947"/>
      <c r="K9947"/>
      <c r="L9947"/>
      <c r="M9947"/>
      <c r="N9947"/>
      <c r="O9947"/>
      <c r="P9947"/>
      <c r="Q9947"/>
      <c r="R9947"/>
      <c r="S9947"/>
      <c r="T9947"/>
      <c r="U9947"/>
      <c r="V9947" s="2"/>
    </row>
    <row r="9948" spans="2:22" x14ac:dyDescent="0.2">
      <c r="B9948" s="2"/>
      <c r="C9948" s="2"/>
      <c r="D9948" s="2"/>
      <c r="E9948" s="2"/>
      <c r="F9948" s="2"/>
      <c r="G9948" s="3"/>
      <c r="H9948" s="3"/>
      <c r="I9948" s="2"/>
      <c r="J9948"/>
      <c r="K9948"/>
      <c r="L9948"/>
      <c r="M9948"/>
      <c r="N9948"/>
      <c r="O9948"/>
      <c r="P9948"/>
      <c r="Q9948"/>
      <c r="R9948"/>
      <c r="S9948"/>
      <c r="T9948"/>
      <c r="U9948"/>
      <c r="V9948" s="2"/>
    </row>
    <row r="9949" spans="2:22" x14ac:dyDescent="0.2">
      <c r="B9949" s="2"/>
      <c r="C9949" s="2"/>
      <c r="D9949" s="2"/>
      <c r="E9949" s="2"/>
      <c r="F9949" s="2"/>
      <c r="G9949" s="3"/>
      <c r="H9949" s="3"/>
      <c r="I9949" s="2"/>
      <c r="J9949"/>
      <c r="K9949"/>
      <c r="L9949"/>
      <c r="M9949"/>
      <c r="N9949"/>
      <c r="O9949"/>
      <c r="P9949"/>
      <c r="Q9949"/>
      <c r="R9949"/>
      <c r="S9949"/>
      <c r="T9949"/>
      <c r="U9949"/>
      <c r="V9949" s="2"/>
    </row>
    <row r="9950" spans="2:22" x14ac:dyDescent="0.2">
      <c r="B9950" s="2"/>
      <c r="C9950" s="2"/>
      <c r="D9950" s="2"/>
      <c r="E9950" s="2"/>
      <c r="F9950" s="2"/>
      <c r="G9950" s="3"/>
      <c r="H9950" s="3"/>
      <c r="I9950" s="2"/>
      <c r="J9950"/>
      <c r="K9950"/>
      <c r="L9950"/>
      <c r="M9950"/>
      <c r="N9950"/>
      <c r="O9950"/>
      <c r="P9950"/>
      <c r="Q9950"/>
      <c r="R9950"/>
      <c r="S9950"/>
      <c r="T9950"/>
      <c r="U9950"/>
      <c r="V9950" s="2"/>
    </row>
    <row r="9951" spans="2:22" x14ac:dyDescent="0.2">
      <c r="B9951" s="2"/>
      <c r="C9951" s="2"/>
      <c r="D9951" s="2"/>
      <c r="E9951" s="2"/>
      <c r="F9951" s="2"/>
      <c r="G9951" s="3"/>
      <c r="H9951" s="3"/>
      <c r="I9951" s="2"/>
      <c r="J9951"/>
      <c r="K9951"/>
      <c r="L9951"/>
      <c r="M9951"/>
      <c r="N9951"/>
      <c r="O9951"/>
      <c r="P9951"/>
      <c r="Q9951"/>
      <c r="R9951"/>
      <c r="S9951"/>
      <c r="T9951"/>
      <c r="U9951"/>
      <c r="V9951" s="2"/>
    </row>
    <row r="9952" spans="2:22" x14ac:dyDescent="0.2">
      <c r="B9952" s="2"/>
      <c r="C9952" s="2"/>
      <c r="D9952" s="2"/>
      <c r="E9952" s="2"/>
      <c r="F9952" s="2"/>
      <c r="G9952" s="3"/>
      <c r="H9952" s="3"/>
      <c r="I9952" s="2"/>
      <c r="J9952"/>
      <c r="K9952"/>
      <c r="L9952"/>
      <c r="M9952"/>
      <c r="N9952"/>
      <c r="O9952"/>
      <c r="P9952"/>
      <c r="Q9952"/>
      <c r="R9952"/>
      <c r="S9952"/>
      <c r="T9952"/>
      <c r="U9952"/>
      <c r="V9952" s="2"/>
    </row>
    <row r="9953" spans="2:22" x14ac:dyDescent="0.2">
      <c r="B9953" s="2"/>
      <c r="C9953" s="2"/>
      <c r="D9953" s="2"/>
      <c r="E9953" s="2"/>
      <c r="F9953" s="2"/>
      <c r="G9953" s="3"/>
      <c r="H9953" s="3"/>
      <c r="I9953" s="2"/>
      <c r="J9953"/>
      <c r="K9953"/>
      <c r="L9953"/>
      <c r="M9953"/>
      <c r="N9953"/>
      <c r="O9953"/>
      <c r="P9953"/>
      <c r="Q9953"/>
      <c r="R9953"/>
      <c r="S9953"/>
      <c r="T9953"/>
      <c r="U9953"/>
      <c r="V9953" s="2"/>
    </row>
    <row r="9954" spans="2:22" x14ac:dyDescent="0.2">
      <c r="B9954" s="2"/>
      <c r="C9954" s="2"/>
      <c r="D9954" s="2"/>
      <c r="E9954" s="2"/>
      <c r="F9954" s="2"/>
      <c r="G9954" s="3"/>
      <c r="H9954" s="3"/>
      <c r="I9954" s="2"/>
      <c r="J9954"/>
      <c r="K9954"/>
      <c r="L9954"/>
      <c r="M9954"/>
      <c r="N9954"/>
      <c r="O9954"/>
      <c r="P9954"/>
      <c r="Q9954"/>
      <c r="R9954"/>
      <c r="S9954"/>
      <c r="T9954"/>
      <c r="U9954"/>
      <c r="V9954" s="2"/>
    </row>
    <row r="9955" spans="2:22" x14ac:dyDescent="0.2">
      <c r="B9955" s="2"/>
      <c r="C9955" s="2"/>
      <c r="D9955" s="2"/>
      <c r="E9955" s="2"/>
      <c r="F9955" s="2"/>
      <c r="G9955" s="3"/>
      <c r="H9955" s="3"/>
      <c r="I9955" s="2"/>
      <c r="J9955"/>
      <c r="K9955"/>
      <c r="L9955"/>
      <c r="M9955"/>
      <c r="N9955"/>
      <c r="O9955"/>
      <c r="P9955"/>
      <c r="Q9955"/>
      <c r="R9955"/>
      <c r="S9955"/>
      <c r="T9955"/>
      <c r="U9955"/>
      <c r="V9955" s="2"/>
    </row>
    <row r="9956" spans="2:22" x14ac:dyDescent="0.2">
      <c r="B9956" s="2"/>
      <c r="C9956" s="2"/>
      <c r="D9956" s="2"/>
      <c r="E9956" s="2"/>
      <c r="F9956" s="2"/>
      <c r="G9956" s="3"/>
      <c r="H9956" s="3"/>
      <c r="I9956" s="2"/>
      <c r="J9956"/>
      <c r="K9956"/>
      <c r="L9956"/>
      <c r="M9956"/>
      <c r="N9956"/>
      <c r="O9956"/>
      <c r="P9956"/>
      <c r="Q9956"/>
      <c r="R9956"/>
      <c r="S9956"/>
      <c r="T9956"/>
      <c r="U9956"/>
      <c r="V9956" s="2"/>
    </row>
    <row r="9957" spans="2:22" x14ac:dyDescent="0.2">
      <c r="B9957" s="2"/>
      <c r="C9957" s="2"/>
      <c r="D9957" s="2"/>
      <c r="E9957" s="2"/>
      <c r="F9957" s="2"/>
      <c r="G9957" s="3"/>
      <c r="H9957" s="3"/>
      <c r="I9957" s="2"/>
      <c r="J9957"/>
      <c r="K9957"/>
      <c r="L9957"/>
      <c r="M9957"/>
      <c r="N9957"/>
      <c r="O9957"/>
      <c r="P9957"/>
      <c r="Q9957"/>
      <c r="R9957"/>
      <c r="S9957"/>
      <c r="T9957"/>
      <c r="U9957"/>
      <c r="V9957" s="2"/>
    </row>
    <row r="9958" spans="2:22" x14ac:dyDescent="0.2">
      <c r="B9958" s="2"/>
      <c r="C9958" s="2"/>
      <c r="D9958" s="2"/>
      <c r="E9958" s="2"/>
      <c r="F9958" s="2"/>
      <c r="G9958" s="3"/>
      <c r="H9958" s="3"/>
      <c r="I9958" s="2"/>
      <c r="J9958"/>
      <c r="K9958"/>
      <c r="L9958"/>
      <c r="M9958"/>
      <c r="N9958"/>
      <c r="O9958"/>
      <c r="P9958"/>
      <c r="Q9958"/>
      <c r="R9958"/>
      <c r="S9958"/>
      <c r="T9958"/>
      <c r="U9958"/>
      <c r="V9958" s="2"/>
    </row>
    <row r="9959" spans="2:22" x14ac:dyDescent="0.2">
      <c r="B9959" s="2"/>
      <c r="C9959" s="2"/>
      <c r="D9959" s="2"/>
      <c r="E9959" s="2"/>
      <c r="F9959" s="2"/>
      <c r="G9959" s="3"/>
      <c r="H9959" s="3"/>
      <c r="I9959" s="2"/>
      <c r="J9959"/>
      <c r="K9959"/>
      <c r="L9959"/>
      <c r="M9959"/>
      <c r="N9959"/>
      <c r="O9959"/>
      <c r="P9959"/>
      <c r="Q9959"/>
      <c r="R9959"/>
      <c r="S9959"/>
      <c r="T9959"/>
      <c r="U9959"/>
      <c r="V9959" s="2"/>
    </row>
    <row r="9960" spans="2:22" x14ac:dyDescent="0.2">
      <c r="B9960" s="2"/>
      <c r="C9960" s="2"/>
      <c r="D9960" s="2"/>
      <c r="E9960" s="2"/>
      <c r="F9960" s="2"/>
      <c r="G9960" s="3"/>
      <c r="H9960" s="3"/>
      <c r="I9960" s="2"/>
      <c r="J9960"/>
      <c r="K9960"/>
      <c r="L9960"/>
      <c r="M9960"/>
      <c r="N9960"/>
      <c r="O9960"/>
      <c r="P9960"/>
      <c r="Q9960"/>
      <c r="R9960"/>
      <c r="S9960"/>
      <c r="T9960"/>
      <c r="U9960"/>
      <c r="V9960" s="2"/>
    </row>
    <row r="9961" spans="2:22" x14ac:dyDescent="0.2">
      <c r="B9961" s="2"/>
      <c r="C9961" s="2"/>
      <c r="D9961" s="2"/>
      <c r="E9961" s="2"/>
      <c r="F9961" s="2"/>
      <c r="G9961" s="3"/>
      <c r="H9961" s="3"/>
      <c r="I9961" s="2"/>
      <c r="J9961"/>
      <c r="K9961"/>
      <c r="L9961"/>
      <c r="M9961"/>
      <c r="N9961"/>
      <c r="O9961"/>
      <c r="P9961"/>
      <c r="Q9961"/>
      <c r="R9961"/>
      <c r="S9961"/>
      <c r="T9961"/>
      <c r="U9961"/>
      <c r="V9961" s="2"/>
    </row>
    <row r="9962" spans="2:22" x14ac:dyDescent="0.2">
      <c r="B9962" s="2"/>
      <c r="C9962" s="2"/>
      <c r="D9962" s="2"/>
      <c r="E9962" s="2"/>
      <c r="F9962" s="2"/>
      <c r="G9962" s="3"/>
      <c r="H9962" s="3"/>
      <c r="I9962" s="2"/>
      <c r="J9962"/>
      <c r="K9962"/>
      <c r="L9962"/>
      <c r="M9962"/>
      <c r="N9962"/>
      <c r="O9962"/>
      <c r="P9962"/>
      <c r="Q9962"/>
      <c r="R9962"/>
      <c r="S9962"/>
      <c r="T9962"/>
      <c r="U9962"/>
      <c r="V9962" s="2"/>
    </row>
    <row r="9963" spans="2:22" x14ac:dyDescent="0.2">
      <c r="B9963" s="2"/>
      <c r="C9963" s="2"/>
      <c r="D9963" s="2"/>
      <c r="E9963" s="2"/>
      <c r="F9963" s="2"/>
      <c r="G9963" s="3"/>
      <c r="H9963" s="3"/>
      <c r="I9963" s="2"/>
      <c r="J9963"/>
      <c r="K9963"/>
      <c r="L9963"/>
      <c r="M9963"/>
      <c r="N9963"/>
      <c r="O9963"/>
      <c r="P9963"/>
      <c r="Q9963"/>
      <c r="R9963"/>
      <c r="S9963"/>
      <c r="T9963"/>
      <c r="U9963"/>
      <c r="V9963" s="2"/>
    </row>
    <row r="9964" spans="2:22" x14ac:dyDescent="0.2">
      <c r="B9964" s="2"/>
      <c r="C9964" s="2"/>
      <c r="D9964" s="2"/>
      <c r="E9964" s="2"/>
      <c r="F9964" s="2"/>
      <c r="G9964" s="3"/>
      <c r="H9964" s="3"/>
      <c r="I9964" s="2"/>
      <c r="J9964"/>
      <c r="K9964"/>
      <c r="L9964"/>
      <c r="M9964"/>
      <c r="N9964"/>
      <c r="O9964"/>
      <c r="P9964"/>
      <c r="Q9964"/>
      <c r="R9964"/>
      <c r="S9964"/>
      <c r="T9964"/>
      <c r="U9964"/>
      <c r="V9964" s="2"/>
    </row>
    <row r="9965" spans="2:22" x14ac:dyDescent="0.2">
      <c r="B9965" s="2"/>
      <c r="C9965" s="2"/>
      <c r="D9965" s="2"/>
      <c r="E9965" s="2"/>
      <c r="F9965" s="2"/>
      <c r="G9965" s="3"/>
      <c r="H9965" s="3"/>
      <c r="I9965" s="2"/>
      <c r="J9965"/>
      <c r="K9965"/>
      <c r="L9965"/>
      <c r="M9965"/>
      <c r="N9965"/>
      <c r="O9965"/>
      <c r="P9965"/>
      <c r="Q9965"/>
      <c r="R9965"/>
      <c r="S9965"/>
      <c r="T9965"/>
      <c r="U9965"/>
      <c r="V9965" s="2"/>
    </row>
    <row r="9966" spans="2:22" x14ac:dyDescent="0.2">
      <c r="B9966" s="2"/>
      <c r="C9966" s="2"/>
      <c r="D9966" s="2"/>
      <c r="E9966" s="2"/>
      <c r="F9966" s="2"/>
      <c r="G9966" s="3"/>
      <c r="H9966" s="3"/>
      <c r="I9966" s="2"/>
      <c r="J9966"/>
      <c r="K9966"/>
      <c r="L9966"/>
      <c r="M9966"/>
      <c r="N9966"/>
      <c r="O9966"/>
      <c r="P9966"/>
      <c r="Q9966"/>
      <c r="R9966"/>
      <c r="S9966"/>
      <c r="T9966"/>
      <c r="U9966"/>
      <c r="V9966" s="2"/>
    </row>
    <row r="9967" spans="2:22" x14ac:dyDescent="0.2">
      <c r="B9967" s="2"/>
      <c r="C9967" s="2"/>
      <c r="D9967" s="2"/>
      <c r="E9967" s="2"/>
      <c r="F9967" s="2"/>
      <c r="G9967" s="3"/>
      <c r="H9967" s="3"/>
      <c r="I9967" s="2"/>
      <c r="J9967"/>
      <c r="K9967"/>
      <c r="L9967"/>
      <c r="M9967"/>
      <c r="N9967"/>
      <c r="O9967"/>
      <c r="P9967"/>
      <c r="Q9967"/>
      <c r="R9967"/>
      <c r="S9967"/>
      <c r="T9967"/>
      <c r="U9967"/>
      <c r="V9967" s="2"/>
    </row>
    <row r="9968" spans="2:22" x14ac:dyDescent="0.2">
      <c r="B9968" s="2"/>
      <c r="C9968" s="2"/>
      <c r="D9968" s="2"/>
      <c r="E9968" s="2"/>
      <c r="F9968" s="2"/>
      <c r="G9968" s="3"/>
      <c r="H9968" s="3"/>
      <c r="I9968" s="2"/>
      <c r="J9968"/>
      <c r="K9968"/>
      <c r="L9968"/>
      <c r="M9968"/>
      <c r="N9968"/>
      <c r="O9968"/>
      <c r="P9968"/>
      <c r="Q9968"/>
      <c r="R9968"/>
      <c r="S9968"/>
      <c r="T9968"/>
      <c r="U9968"/>
      <c r="V9968" s="2"/>
    </row>
    <row r="9969" spans="2:22" x14ac:dyDescent="0.2">
      <c r="B9969" s="2"/>
      <c r="C9969" s="2"/>
      <c r="D9969" s="2"/>
      <c r="E9969" s="2"/>
      <c r="F9969" s="2"/>
      <c r="G9969" s="3"/>
      <c r="H9969" s="3"/>
      <c r="I9969" s="2"/>
      <c r="J9969"/>
      <c r="K9969"/>
      <c r="L9969"/>
      <c r="M9969"/>
      <c r="N9969"/>
      <c r="O9969"/>
      <c r="P9969"/>
      <c r="Q9969"/>
      <c r="R9969"/>
      <c r="S9969"/>
      <c r="T9969"/>
      <c r="U9969"/>
      <c r="V9969" s="2"/>
    </row>
    <row r="9970" spans="2:22" x14ac:dyDescent="0.2">
      <c r="B9970" s="2"/>
      <c r="C9970" s="2"/>
      <c r="D9970" s="2"/>
      <c r="E9970" s="2"/>
      <c r="F9970" s="2"/>
      <c r="G9970" s="3"/>
      <c r="H9970" s="3"/>
      <c r="I9970" s="2"/>
      <c r="J9970"/>
      <c r="K9970"/>
      <c r="L9970"/>
      <c r="M9970"/>
      <c r="N9970"/>
      <c r="O9970"/>
      <c r="P9970"/>
      <c r="Q9970"/>
      <c r="R9970"/>
      <c r="S9970"/>
      <c r="T9970"/>
      <c r="U9970"/>
      <c r="V9970" s="2"/>
    </row>
    <row r="9971" spans="2:22" x14ac:dyDescent="0.2">
      <c r="B9971" s="2"/>
      <c r="C9971" s="2"/>
      <c r="D9971" s="2"/>
      <c r="E9971" s="2"/>
      <c r="F9971" s="2"/>
      <c r="G9971" s="3"/>
      <c r="H9971" s="3"/>
      <c r="I9971" s="2"/>
      <c r="J9971"/>
      <c r="K9971"/>
      <c r="L9971"/>
      <c r="M9971"/>
      <c r="N9971"/>
      <c r="O9971"/>
      <c r="P9971"/>
      <c r="Q9971"/>
      <c r="R9971"/>
      <c r="S9971"/>
      <c r="T9971"/>
      <c r="U9971"/>
      <c r="V9971" s="2"/>
    </row>
    <row r="9972" spans="2:22" x14ac:dyDescent="0.2">
      <c r="B9972" s="2"/>
      <c r="C9972" s="2"/>
      <c r="D9972" s="2"/>
      <c r="E9972" s="2"/>
      <c r="F9972" s="2"/>
      <c r="G9972" s="3"/>
      <c r="H9972" s="3"/>
      <c r="I9972" s="2"/>
      <c r="J9972"/>
      <c r="K9972"/>
      <c r="L9972"/>
      <c r="M9972"/>
      <c r="N9972"/>
      <c r="O9972"/>
      <c r="P9972"/>
      <c r="Q9972"/>
      <c r="R9972"/>
      <c r="S9972"/>
      <c r="T9972"/>
      <c r="U9972"/>
      <c r="V9972" s="2"/>
    </row>
    <row r="9973" spans="2:22" x14ac:dyDescent="0.2">
      <c r="B9973" s="2"/>
      <c r="C9973" s="2"/>
      <c r="D9973" s="2"/>
      <c r="E9973" s="2"/>
      <c r="F9973" s="2"/>
      <c r="G9973" s="3"/>
      <c r="H9973" s="3"/>
      <c r="I9973" s="2"/>
      <c r="J9973"/>
      <c r="K9973"/>
      <c r="L9973"/>
      <c r="M9973"/>
      <c r="N9973"/>
      <c r="O9973"/>
      <c r="P9973"/>
      <c r="Q9973"/>
      <c r="R9973"/>
      <c r="S9973"/>
      <c r="T9973"/>
      <c r="U9973"/>
      <c r="V9973" s="2"/>
    </row>
    <row r="9974" spans="2:22" x14ac:dyDescent="0.2">
      <c r="B9974" s="2"/>
      <c r="C9974" s="2"/>
      <c r="D9974" s="2"/>
      <c r="E9974" s="2"/>
      <c r="F9974" s="2"/>
      <c r="G9974" s="3"/>
      <c r="H9974" s="3"/>
      <c r="I9974" s="2"/>
      <c r="J9974"/>
      <c r="K9974"/>
      <c r="L9974"/>
      <c r="M9974"/>
      <c r="N9974"/>
      <c r="O9974"/>
      <c r="P9974"/>
      <c r="Q9974"/>
      <c r="R9974"/>
      <c r="S9974"/>
      <c r="T9974"/>
      <c r="U9974"/>
      <c r="V9974" s="2"/>
    </row>
    <row r="9975" spans="2:22" x14ac:dyDescent="0.2">
      <c r="B9975" s="2"/>
      <c r="C9975" s="2"/>
      <c r="D9975" s="2"/>
      <c r="E9975" s="2"/>
      <c r="F9975" s="2"/>
      <c r="G9975" s="3"/>
      <c r="H9975" s="3"/>
      <c r="I9975" s="2"/>
      <c r="J9975"/>
      <c r="K9975"/>
      <c r="L9975"/>
      <c r="M9975"/>
      <c r="N9975"/>
      <c r="O9975"/>
      <c r="P9975"/>
      <c r="Q9975"/>
      <c r="R9975"/>
      <c r="S9975"/>
      <c r="T9975"/>
      <c r="U9975"/>
      <c r="V9975" s="2"/>
    </row>
    <row r="9976" spans="2:22" x14ac:dyDescent="0.2">
      <c r="B9976" s="2"/>
      <c r="C9976" s="2"/>
      <c r="D9976" s="2"/>
      <c r="E9976" s="2"/>
      <c r="F9976" s="2"/>
      <c r="G9976" s="3"/>
      <c r="H9976" s="3"/>
      <c r="I9976" s="2"/>
      <c r="J9976"/>
      <c r="K9976"/>
      <c r="L9976"/>
      <c r="M9976"/>
      <c r="N9976"/>
      <c r="O9976"/>
      <c r="P9976"/>
      <c r="Q9976"/>
      <c r="R9976"/>
      <c r="S9976"/>
      <c r="T9976"/>
      <c r="U9976"/>
      <c r="V9976" s="2"/>
    </row>
    <row r="9977" spans="2:22" x14ac:dyDescent="0.2">
      <c r="B9977" s="2"/>
      <c r="C9977" s="2"/>
      <c r="D9977" s="2"/>
      <c r="E9977" s="2"/>
      <c r="F9977" s="2"/>
      <c r="G9977" s="3"/>
      <c r="H9977" s="3"/>
      <c r="I9977" s="2"/>
      <c r="J9977"/>
      <c r="K9977"/>
      <c r="L9977"/>
      <c r="M9977"/>
      <c r="N9977"/>
      <c r="O9977"/>
      <c r="P9977"/>
      <c r="Q9977"/>
      <c r="R9977"/>
      <c r="S9977"/>
      <c r="T9977"/>
      <c r="U9977"/>
      <c r="V9977" s="2"/>
    </row>
    <row r="9978" spans="2:22" x14ac:dyDescent="0.2">
      <c r="B9978" s="2"/>
      <c r="C9978" s="2"/>
      <c r="D9978" s="2"/>
      <c r="E9978" s="2"/>
      <c r="F9978" s="2"/>
      <c r="G9978" s="3"/>
      <c r="H9978" s="3"/>
      <c r="I9978" s="2"/>
      <c r="J9978"/>
      <c r="K9978"/>
      <c r="L9978"/>
      <c r="M9978"/>
      <c r="N9978"/>
      <c r="O9978"/>
      <c r="P9978"/>
      <c r="Q9978"/>
      <c r="R9978"/>
      <c r="S9978"/>
      <c r="T9978"/>
      <c r="U9978"/>
      <c r="V9978" s="2"/>
    </row>
    <row r="9979" spans="2:22" x14ac:dyDescent="0.2">
      <c r="B9979" s="2"/>
      <c r="C9979" s="2"/>
      <c r="D9979" s="2"/>
      <c r="E9979" s="2"/>
      <c r="F9979" s="2"/>
      <c r="G9979" s="3"/>
      <c r="H9979" s="3"/>
      <c r="I9979" s="2"/>
      <c r="J9979"/>
      <c r="K9979"/>
      <c r="L9979"/>
      <c r="M9979"/>
      <c r="N9979"/>
      <c r="O9979"/>
      <c r="P9979"/>
      <c r="Q9979"/>
      <c r="R9979"/>
      <c r="S9979"/>
      <c r="T9979"/>
      <c r="U9979"/>
      <c r="V9979" s="2"/>
    </row>
    <row r="9980" spans="2:22" x14ac:dyDescent="0.2">
      <c r="B9980" s="2"/>
      <c r="C9980" s="2"/>
      <c r="D9980" s="2"/>
      <c r="E9980" s="2"/>
      <c r="F9980" s="2"/>
      <c r="G9980" s="3"/>
      <c r="H9980" s="3"/>
      <c r="I9980" s="2"/>
      <c r="J9980"/>
      <c r="K9980"/>
      <c r="L9980"/>
      <c r="M9980"/>
      <c r="N9980"/>
      <c r="O9980"/>
      <c r="P9980"/>
      <c r="Q9980"/>
      <c r="R9980"/>
      <c r="S9980"/>
      <c r="T9980"/>
      <c r="U9980"/>
      <c r="V9980" s="2"/>
    </row>
    <row r="9981" spans="2:22" x14ac:dyDescent="0.2">
      <c r="B9981" s="2"/>
      <c r="C9981" s="2"/>
      <c r="D9981" s="2"/>
      <c r="E9981" s="2"/>
      <c r="F9981" s="2"/>
      <c r="G9981" s="3"/>
      <c r="H9981" s="3"/>
      <c r="I9981" s="2"/>
      <c r="J9981"/>
      <c r="K9981"/>
      <c r="L9981"/>
      <c r="M9981"/>
      <c r="N9981"/>
      <c r="O9981"/>
      <c r="P9981"/>
      <c r="Q9981"/>
      <c r="R9981"/>
      <c r="S9981"/>
      <c r="T9981"/>
      <c r="U9981"/>
      <c r="V9981" s="2"/>
    </row>
    <row r="9982" spans="2:22" x14ac:dyDescent="0.2">
      <c r="B9982" s="2"/>
      <c r="C9982" s="2"/>
      <c r="D9982" s="2"/>
      <c r="E9982" s="2"/>
      <c r="F9982" s="2"/>
      <c r="G9982" s="3"/>
      <c r="H9982" s="3"/>
      <c r="I9982" s="2"/>
      <c r="J9982"/>
      <c r="K9982"/>
      <c r="L9982"/>
      <c r="M9982"/>
      <c r="N9982"/>
      <c r="O9982"/>
      <c r="P9982"/>
      <c r="Q9982"/>
      <c r="R9982"/>
      <c r="S9982"/>
      <c r="T9982"/>
      <c r="U9982"/>
      <c r="V9982" s="2"/>
    </row>
    <row r="9983" spans="2:22" x14ac:dyDescent="0.2">
      <c r="B9983" s="2"/>
      <c r="C9983" s="2"/>
      <c r="D9983" s="2"/>
      <c r="E9983" s="2"/>
      <c r="F9983" s="2"/>
      <c r="G9983" s="3"/>
      <c r="H9983" s="3"/>
      <c r="I9983" s="2"/>
      <c r="J9983"/>
      <c r="K9983"/>
      <c r="L9983"/>
      <c r="M9983"/>
      <c r="N9983"/>
      <c r="O9983"/>
      <c r="P9983"/>
      <c r="Q9983"/>
      <c r="R9983"/>
      <c r="S9983"/>
      <c r="T9983"/>
      <c r="U9983"/>
      <c r="V9983" s="2"/>
    </row>
    <row r="9984" spans="2:22" x14ac:dyDescent="0.2">
      <c r="B9984" s="2"/>
      <c r="C9984" s="2"/>
      <c r="D9984" s="2"/>
      <c r="E9984" s="2"/>
      <c r="F9984" s="2"/>
      <c r="G9984" s="3"/>
      <c r="H9984" s="3"/>
      <c r="I9984" s="2"/>
      <c r="J9984"/>
      <c r="K9984"/>
      <c r="L9984"/>
      <c r="M9984"/>
      <c r="N9984"/>
      <c r="O9984"/>
      <c r="P9984"/>
      <c r="Q9984"/>
      <c r="R9984"/>
      <c r="S9984"/>
      <c r="T9984"/>
      <c r="U9984"/>
      <c r="V9984" s="2"/>
    </row>
    <row r="9985" spans="2:22" x14ac:dyDescent="0.2">
      <c r="B9985" s="2"/>
      <c r="C9985" s="2"/>
      <c r="D9985" s="2"/>
      <c r="E9985" s="2"/>
      <c r="F9985" s="2"/>
      <c r="G9985" s="3"/>
      <c r="H9985" s="3"/>
      <c r="I9985" s="2"/>
      <c r="J9985"/>
      <c r="K9985"/>
      <c r="L9985"/>
      <c r="M9985"/>
      <c r="N9985"/>
      <c r="O9985"/>
      <c r="P9985"/>
      <c r="Q9985"/>
      <c r="R9985"/>
      <c r="S9985"/>
      <c r="T9985"/>
      <c r="U9985"/>
      <c r="V9985" s="2"/>
    </row>
    <row r="9986" spans="2:22" x14ac:dyDescent="0.2">
      <c r="B9986" s="2"/>
      <c r="C9986" s="2"/>
      <c r="D9986" s="2"/>
      <c r="E9986" s="2"/>
      <c r="F9986" s="2"/>
      <c r="G9986" s="3"/>
      <c r="H9986" s="3"/>
      <c r="I9986" s="2"/>
      <c r="J9986"/>
      <c r="K9986"/>
      <c r="L9986"/>
      <c r="M9986"/>
      <c r="N9986"/>
      <c r="O9986"/>
      <c r="P9986"/>
      <c r="Q9986"/>
      <c r="R9986"/>
      <c r="S9986"/>
      <c r="T9986"/>
      <c r="U9986"/>
      <c r="V9986" s="2"/>
    </row>
    <row r="9987" spans="2:22" x14ac:dyDescent="0.2">
      <c r="B9987" s="2"/>
      <c r="C9987" s="2"/>
      <c r="D9987" s="2"/>
      <c r="E9987" s="2"/>
      <c r="F9987" s="2"/>
      <c r="G9987" s="3"/>
      <c r="H9987" s="3"/>
      <c r="I9987" s="2"/>
      <c r="J9987"/>
      <c r="K9987"/>
      <c r="L9987"/>
      <c r="M9987"/>
      <c r="N9987"/>
      <c r="O9987"/>
      <c r="P9987"/>
      <c r="Q9987"/>
      <c r="R9987"/>
      <c r="S9987"/>
      <c r="T9987"/>
      <c r="U9987"/>
      <c r="V9987" s="2"/>
    </row>
    <row r="9988" spans="2:22" x14ac:dyDescent="0.2">
      <c r="B9988" s="2"/>
      <c r="C9988" s="2"/>
      <c r="D9988" s="2"/>
      <c r="E9988" s="2"/>
      <c r="F9988" s="2"/>
      <c r="G9988" s="3"/>
      <c r="H9988" s="3"/>
      <c r="I9988" s="2"/>
      <c r="J9988"/>
      <c r="K9988"/>
      <c r="L9988"/>
      <c r="M9988"/>
      <c r="N9988"/>
      <c r="O9988"/>
      <c r="P9988"/>
      <c r="Q9988"/>
      <c r="R9988"/>
      <c r="S9988"/>
      <c r="T9988"/>
      <c r="U9988"/>
      <c r="V9988" s="2"/>
    </row>
    <row r="9989" spans="2:22" x14ac:dyDescent="0.2">
      <c r="B9989" s="2"/>
      <c r="C9989" s="2"/>
      <c r="D9989" s="2"/>
      <c r="E9989" s="2"/>
      <c r="F9989" s="2"/>
      <c r="G9989" s="3"/>
      <c r="H9989" s="3"/>
      <c r="I9989" s="2"/>
      <c r="J9989"/>
      <c r="K9989"/>
      <c r="L9989"/>
      <c r="M9989"/>
      <c r="N9989"/>
      <c r="O9989"/>
      <c r="P9989"/>
      <c r="Q9989"/>
      <c r="R9989"/>
      <c r="S9989"/>
      <c r="T9989"/>
      <c r="U9989"/>
      <c r="V9989" s="2"/>
    </row>
    <row r="9990" spans="2:22" x14ac:dyDescent="0.2">
      <c r="B9990" s="2"/>
      <c r="C9990" s="2"/>
      <c r="D9990" s="2"/>
      <c r="E9990" s="2"/>
      <c r="F9990" s="2"/>
      <c r="G9990" s="3"/>
      <c r="H9990" s="3"/>
      <c r="I9990" s="2"/>
      <c r="J9990"/>
      <c r="K9990"/>
      <c r="L9990"/>
      <c r="M9990"/>
      <c r="N9990"/>
      <c r="O9990"/>
      <c r="P9990"/>
      <c r="Q9990"/>
      <c r="R9990"/>
      <c r="S9990"/>
      <c r="T9990"/>
      <c r="U9990"/>
      <c r="V9990" s="2"/>
    </row>
    <row r="9991" spans="2:22" x14ac:dyDescent="0.2">
      <c r="B9991" s="2"/>
      <c r="C9991" s="2"/>
      <c r="D9991" s="2"/>
      <c r="E9991" s="2"/>
      <c r="F9991" s="2"/>
      <c r="G9991" s="3"/>
      <c r="H9991" s="3"/>
      <c r="I9991" s="2"/>
      <c r="J9991"/>
      <c r="K9991"/>
      <c r="L9991"/>
      <c r="M9991"/>
      <c r="N9991"/>
      <c r="O9991"/>
      <c r="P9991"/>
      <c r="Q9991"/>
      <c r="R9991"/>
      <c r="S9991"/>
      <c r="T9991"/>
      <c r="U9991"/>
      <c r="V9991" s="2"/>
    </row>
    <row r="9992" spans="2:22" x14ac:dyDescent="0.2">
      <c r="B9992" s="2"/>
      <c r="C9992" s="2"/>
      <c r="D9992" s="2"/>
      <c r="E9992" s="2"/>
      <c r="F9992" s="2"/>
      <c r="G9992" s="3"/>
      <c r="H9992" s="3"/>
      <c r="I9992" s="2"/>
      <c r="J9992"/>
      <c r="K9992"/>
      <c r="L9992"/>
      <c r="M9992"/>
      <c r="N9992"/>
      <c r="O9992"/>
      <c r="P9992"/>
      <c r="Q9992"/>
      <c r="R9992"/>
      <c r="S9992"/>
      <c r="T9992"/>
      <c r="U9992"/>
      <c r="V9992" s="2"/>
    </row>
    <row r="9993" spans="2:22" x14ac:dyDescent="0.2">
      <c r="B9993" s="2"/>
      <c r="C9993" s="2"/>
      <c r="D9993" s="2"/>
      <c r="E9993" s="2"/>
      <c r="F9993" s="2"/>
      <c r="G9993" s="3"/>
      <c r="H9993" s="3"/>
      <c r="I9993" s="2"/>
      <c r="J9993"/>
      <c r="K9993"/>
      <c r="L9993"/>
      <c r="M9993"/>
      <c r="N9993"/>
      <c r="O9993"/>
      <c r="P9993"/>
      <c r="Q9993"/>
      <c r="R9993"/>
      <c r="S9993"/>
      <c r="T9993"/>
      <c r="U9993"/>
      <c r="V9993" s="2"/>
    </row>
    <row r="9994" spans="2:22" x14ac:dyDescent="0.2">
      <c r="B9994" s="2"/>
      <c r="C9994" s="2"/>
      <c r="D9994" s="2"/>
      <c r="E9994" s="2"/>
      <c r="F9994" s="2"/>
      <c r="G9994" s="3"/>
      <c r="H9994" s="3"/>
      <c r="I9994" s="2"/>
      <c r="J9994"/>
      <c r="K9994"/>
      <c r="L9994"/>
      <c r="M9994"/>
      <c r="N9994"/>
      <c r="O9994"/>
      <c r="P9994"/>
      <c r="Q9994"/>
      <c r="R9994"/>
      <c r="S9994"/>
      <c r="T9994"/>
      <c r="U9994"/>
      <c r="V9994" s="2"/>
    </row>
    <row r="9995" spans="2:22" x14ac:dyDescent="0.2">
      <c r="B9995" s="2"/>
      <c r="C9995" s="2"/>
      <c r="D9995" s="2"/>
      <c r="E9995" s="2"/>
      <c r="F9995" s="2"/>
      <c r="G9995" s="3"/>
      <c r="H9995" s="3"/>
      <c r="I9995" s="2"/>
      <c r="J9995"/>
      <c r="K9995"/>
      <c r="L9995"/>
      <c r="M9995"/>
      <c r="N9995"/>
      <c r="O9995"/>
      <c r="P9995"/>
      <c r="Q9995"/>
      <c r="R9995"/>
      <c r="S9995"/>
      <c r="T9995"/>
      <c r="U9995"/>
      <c r="V9995" s="2"/>
    </row>
    <row r="9996" spans="2:22" x14ac:dyDescent="0.2">
      <c r="B9996" s="2"/>
      <c r="C9996" s="2"/>
      <c r="D9996" s="2"/>
      <c r="E9996" s="2"/>
      <c r="F9996" s="2"/>
      <c r="G9996" s="3"/>
      <c r="H9996" s="3"/>
      <c r="I9996" s="2"/>
      <c r="J9996"/>
      <c r="K9996"/>
      <c r="L9996"/>
      <c r="M9996"/>
      <c r="N9996"/>
      <c r="O9996"/>
      <c r="P9996"/>
      <c r="Q9996"/>
      <c r="R9996"/>
      <c r="S9996"/>
      <c r="T9996"/>
      <c r="U9996"/>
      <c r="V9996" s="2"/>
    </row>
    <row r="9997" spans="2:22" x14ac:dyDescent="0.2">
      <c r="B9997" s="2"/>
      <c r="C9997" s="2"/>
      <c r="D9997" s="2"/>
      <c r="E9997" s="2"/>
      <c r="F9997" s="2"/>
      <c r="G9997" s="3"/>
      <c r="H9997" s="3"/>
      <c r="I9997" s="2"/>
      <c r="J9997"/>
      <c r="K9997"/>
      <c r="L9997"/>
      <c r="M9997"/>
      <c r="N9997"/>
      <c r="O9997"/>
      <c r="P9997"/>
      <c r="Q9997"/>
      <c r="R9997"/>
      <c r="S9997"/>
      <c r="T9997"/>
      <c r="U9997"/>
      <c r="V9997" s="2"/>
    </row>
    <row r="9998" spans="2:22" x14ac:dyDescent="0.2">
      <c r="B9998" s="2"/>
      <c r="C9998" s="2"/>
      <c r="D9998" s="2"/>
      <c r="E9998" s="2"/>
      <c r="F9998" s="2"/>
      <c r="G9998" s="3"/>
      <c r="H9998" s="3"/>
      <c r="I9998" s="2"/>
      <c r="J9998"/>
      <c r="K9998"/>
      <c r="L9998"/>
      <c r="M9998"/>
      <c r="N9998"/>
      <c r="O9998"/>
      <c r="P9998"/>
      <c r="Q9998"/>
      <c r="R9998"/>
      <c r="S9998"/>
      <c r="T9998"/>
      <c r="U9998"/>
      <c r="V9998" s="2"/>
    </row>
    <row r="9999" spans="2:22" x14ac:dyDescent="0.2">
      <c r="B9999" s="2"/>
      <c r="C9999" s="2"/>
      <c r="D9999" s="2"/>
      <c r="E9999" s="2"/>
      <c r="F9999" s="2"/>
      <c r="G9999" s="3"/>
      <c r="H9999" s="3"/>
      <c r="I9999" s="2"/>
      <c r="J9999"/>
      <c r="K9999"/>
      <c r="L9999"/>
      <c r="M9999"/>
      <c r="N9999"/>
      <c r="O9999"/>
      <c r="P9999"/>
      <c r="Q9999"/>
      <c r="R9999"/>
      <c r="S9999"/>
      <c r="T9999"/>
      <c r="U9999"/>
      <c r="V9999" s="2"/>
    </row>
    <row r="10000" spans="2:22" x14ac:dyDescent="0.2">
      <c r="B10000" s="2"/>
      <c r="C10000" s="2"/>
      <c r="D10000" s="2"/>
      <c r="E10000" s="2"/>
      <c r="F10000" s="2"/>
      <c r="G10000" s="3"/>
      <c r="H10000" s="3"/>
      <c r="I10000" s="2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 s="2"/>
    </row>
    <row r="10001" spans="2:22" x14ac:dyDescent="0.2">
      <c r="B10001" s="2"/>
      <c r="C10001" s="2"/>
      <c r="D10001" s="2"/>
      <c r="E10001" s="2"/>
      <c r="F10001" s="2"/>
      <c r="G10001" s="3"/>
      <c r="H10001" s="3"/>
      <c r="I10001" s="2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 s="2"/>
    </row>
    <row r="10002" spans="2:22" x14ac:dyDescent="0.2">
      <c r="B10002" s="2"/>
      <c r="C10002" s="2"/>
      <c r="D10002" s="2"/>
      <c r="E10002" s="2"/>
      <c r="F10002" s="2"/>
      <c r="G10002" s="3"/>
      <c r="H10002" s="3"/>
      <c r="I10002" s="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 s="2"/>
    </row>
    <row r="10003" spans="2:22" x14ac:dyDescent="0.2">
      <c r="B10003" s="2"/>
      <c r="C10003" s="2"/>
      <c r="D10003" s="2"/>
      <c r="E10003" s="2"/>
      <c r="F10003" s="2"/>
      <c r="G10003" s="3"/>
      <c r="H10003" s="3"/>
      <c r="I10003" s="2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 s="2"/>
    </row>
    <row r="10004" spans="2:22" x14ac:dyDescent="0.2">
      <c r="B10004" s="2"/>
      <c r="C10004" s="2"/>
      <c r="D10004" s="2"/>
      <c r="E10004" s="2"/>
      <c r="F10004" s="2"/>
      <c r="G10004" s="3"/>
      <c r="H10004" s="3"/>
      <c r="I10004" s="2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 s="2"/>
    </row>
    <row r="10005" spans="2:22" x14ac:dyDescent="0.2">
      <c r="B10005" s="2"/>
      <c r="C10005" s="2"/>
      <c r="D10005" s="2"/>
      <c r="E10005" s="2"/>
      <c r="F10005" s="2"/>
      <c r="G10005" s="3"/>
      <c r="H10005" s="3"/>
      <c r="I10005" s="2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 s="2"/>
    </row>
    <row r="10006" spans="2:22" x14ac:dyDescent="0.2">
      <c r="B10006" s="2"/>
      <c r="C10006" s="2"/>
      <c r="D10006" s="2"/>
      <c r="E10006" s="2"/>
      <c r="F10006" s="2"/>
      <c r="G10006" s="3"/>
      <c r="H10006" s="3"/>
      <c r="I10006" s="2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 s="2"/>
    </row>
    <row r="10007" spans="2:22" x14ac:dyDescent="0.2">
      <c r="B10007" s="2"/>
      <c r="C10007" s="2"/>
      <c r="D10007" s="2"/>
      <c r="E10007" s="2"/>
      <c r="F10007" s="2"/>
      <c r="G10007" s="3"/>
      <c r="H10007" s="3"/>
      <c r="I10007" s="2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 s="2"/>
    </row>
    <row r="10008" spans="2:22" x14ac:dyDescent="0.2">
      <c r="B10008" s="2"/>
      <c r="C10008" s="2"/>
      <c r="D10008" s="2"/>
      <c r="E10008" s="2"/>
      <c r="F10008" s="2"/>
      <c r="G10008" s="3"/>
      <c r="H10008" s="3"/>
      <c r="I10008" s="2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 s="2"/>
    </row>
    <row r="10009" spans="2:22" x14ac:dyDescent="0.2">
      <c r="B10009" s="2"/>
      <c r="C10009" s="2"/>
      <c r="D10009" s="2"/>
      <c r="E10009" s="2"/>
      <c r="F10009" s="2"/>
      <c r="G10009" s="3"/>
      <c r="H10009" s="3"/>
      <c r="I10009" s="2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 s="2"/>
    </row>
    <row r="10010" spans="2:22" x14ac:dyDescent="0.2">
      <c r="B10010" s="2"/>
      <c r="C10010" s="2"/>
      <c r="D10010" s="2"/>
      <c r="E10010" s="2"/>
      <c r="F10010" s="2"/>
      <c r="G10010" s="3"/>
      <c r="H10010" s="3"/>
      <c r="I10010" s="2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 s="2"/>
    </row>
    <row r="10011" spans="2:22" x14ac:dyDescent="0.2">
      <c r="B10011" s="2"/>
      <c r="C10011" s="2"/>
      <c r="D10011" s="2"/>
      <c r="E10011" s="2"/>
      <c r="F10011" s="2"/>
      <c r="G10011" s="3"/>
      <c r="H10011" s="3"/>
      <c r="I10011" s="2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 s="2"/>
    </row>
    <row r="10012" spans="2:22" x14ac:dyDescent="0.2">
      <c r="B10012" s="2"/>
      <c r="C10012" s="2"/>
      <c r="D10012" s="2"/>
      <c r="E10012" s="2"/>
      <c r="F10012" s="2"/>
      <c r="G10012" s="3"/>
      <c r="H10012" s="3"/>
      <c r="I10012" s="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 s="2"/>
    </row>
    <row r="10013" spans="2:22" x14ac:dyDescent="0.2">
      <c r="B10013" s="2"/>
      <c r="C10013" s="2"/>
      <c r="D10013" s="2"/>
      <c r="E10013" s="2"/>
      <c r="F10013" s="2"/>
      <c r="G10013" s="3"/>
      <c r="H10013" s="3"/>
      <c r="I10013" s="2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 s="2"/>
    </row>
    <row r="10014" spans="2:22" x14ac:dyDescent="0.2">
      <c r="B10014" s="2"/>
      <c r="C10014" s="2"/>
      <c r="D10014" s="2"/>
      <c r="E10014" s="2"/>
      <c r="F10014" s="2"/>
      <c r="G10014" s="3"/>
      <c r="H10014" s="3"/>
      <c r="I10014" s="2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 s="2"/>
    </row>
    <row r="10015" spans="2:22" x14ac:dyDescent="0.2">
      <c r="B10015" s="2"/>
      <c r="C10015" s="2"/>
      <c r="D10015" s="2"/>
      <c r="E10015" s="2"/>
      <c r="F10015" s="2"/>
      <c r="G10015" s="3"/>
      <c r="H10015" s="3"/>
      <c r="I10015" s="2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 s="2"/>
    </row>
    <row r="10016" spans="2:22" x14ac:dyDescent="0.2">
      <c r="B10016" s="2"/>
      <c r="C10016" s="2"/>
      <c r="D10016" s="2"/>
      <c r="E10016" s="2"/>
      <c r="F10016" s="2"/>
      <c r="G10016" s="3"/>
      <c r="H10016" s="3"/>
      <c r="I10016" s="2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 s="2"/>
    </row>
    <row r="10017" spans="2:22" x14ac:dyDescent="0.2">
      <c r="B10017" s="2"/>
      <c r="C10017" s="2"/>
      <c r="D10017" s="2"/>
      <c r="E10017" s="2"/>
      <c r="F10017" s="2"/>
      <c r="G10017" s="3"/>
      <c r="H10017" s="3"/>
      <c r="I10017" s="2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 s="2"/>
    </row>
    <row r="10018" spans="2:22" x14ac:dyDescent="0.2">
      <c r="B10018" s="2"/>
      <c r="C10018" s="2"/>
      <c r="D10018" s="2"/>
      <c r="E10018" s="2"/>
      <c r="F10018" s="2"/>
      <c r="G10018" s="3"/>
      <c r="H10018" s="3"/>
      <c r="I10018" s="2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 s="2"/>
    </row>
    <row r="10019" spans="2:22" x14ac:dyDescent="0.2">
      <c r="B10019" s="2"/>
      <c r="C10019" s="2"/>
      <c r="D10019" s="2"/>
      <c r="E10019" s="2"/>
      <c r="F10019" s="2"/>
      <c r="G10019" s="3"/>
      <c r="H10019" s="3"/>
      <c r="I10019" s="2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 s="2"/>
    </row>
    <row r="10020" spans="2:22" x14ac:dyDescent="0.2">
      <c r="B10020" s="2"/>
      <c r="C10020" s="2"/>
      <c r="D10020" s="2"/>
      <c r="E10020" s="2"/>
      <c r="F10020" s="2"/>
      <c r="G10020" s="3"/>
      <c r="H10020" s="3"/>
      <c r="I10020" s="2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 s="2"/>
    </row>
    <row r="10021" spans="2:22" x14ac:dyDescent="0.2">
      <c r="B10021" s="2"/>
      <c r="C10021" s="2"/>
      <c r="D10021" s="2"/>
      <c r="E10021" s="2"/>
      <c r="F10021" s="2"/>
      <c r="G10021" s="3"/>
      <c r="H10021" s="3"/>
      <c r="I10021" s="2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 s="2"/>
    </row>
    <row r="10022" spans="2:22" x14ac:dyDescent="0.2">
      <c r="B10022" s="2"/>
      <c r="C10022" s="2"/>
      <c r="D10022" s="2"/>
      <c r="E10022" s="2"/>
      <c r="F10022" s="2"/>
      <c r="G10022" s="3"/>
      <c r="H10022" s="3"/>
      <c r="I10022" s="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 s="2"/>
    </row>
    <row r="10023" spans="2:22" x14ac:dyDescent="0.2">
      <c r="B10023" s="2"/>
      <c r="C10023" s="2"/>
      <c r="D10023" s="2"/>
      <c r="E10023" s="2"/>
      <c r="F10023" s="2"/>
      <c r="G10023" s="3"/>
      <c r="H10023" s="3"/>
      <c r="I10023" s="2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 s="2"/>
    </row>
    <row r="10024" spans="2:22" x14ac:dyDescent="0.2">
      <c r="B10024" s="2"/>
      <c r="C10024" s="2"/>
      <c r="D10024" s="2"/>
      <c r="E10024" s="2"/>
      <c r="F10024" s="2"/>
      <c r="G10024" s="3"/>
      <c r="H10024" s="3"/>
      <c r="I10024" s="2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 s="2"/>
    </row>
    <row r="10025" spans="2:22" x14ac:dyDescent="0.2">
      <c r="B10025" s="2"/>
      <c r="C10025" s="2"/>
      <c r="D10025" s="2"/>
      <c r="E10025" s="2"/>
      <c r="F10025" s="2"/>
      <c r="G10025" s="3"/>
      <c r="H10025" s="3"/>
      <c r="I10025" s="2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 s="2"/>
    </row>
    <row r="10026" spans="2:22" x14ac:dyDescent="0.2">
      <c r="B10026" s="2"/>
      <c r="C10026" s="2"/>
      <c r="D10026" s="2"/>
      <c r="E10026" s="2"/>
      <c r="F10026" s="2"/>
      <c r="G10026" s="3"/>
      <c r="H10026" s="3"/>
      <c r="I10026" s="2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 s="2"/>
    </row>
    <row r="10027" spans="2:22" x14ac:dyDescent="0.2">
      <c r="B10027" s="2"/>
      <c r="C10027" s="2"/>
      <c r="D10027" s="2"/>
      <c r="E10027" s="2"/>
      <c r="F10027" s="2"/>
      <c r="G10027" s="3"/>
      <c r="H10027" s="3"/>
      <c r="I10027" s="2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 s="2"/>
    </row>
    <row r="10028" spans="2:22" x14ac:dyDescent="0.2">
      <c r="B10028" s="2"/>
      <c r="C10028" s="2"/>
      <c r="D10028" s="2"/>
      <c r="E10028" s="2"/>
      <c r="F10028" s="2"/>
      <c r="G10028" s="3"/>
      <c r="H10028" s="3"/>
      <c r="I10028" s="2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 s="2"/>
    </row>
    <row r="10029" spans="2:22" x14ac:dyDescent="0.2">
      <c r="B10029" s="2"/>
      <c r="C10029" s="2"/>
      <c r="D10029" s="2"/>
      <c r="E10029" s="2"/>
      <c r="F10029" s="2"/>
      <c r="G10029" s="3"/>
      <c r="H10029" s="3"/>
      <c r="I10029" s="2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 s="2"/>
    </row>
    <row r="10030" spans="2:22" x14ac:dyDescent="0.2">
      <c r="B10030" s="2"/>
      <c r="C10030" s="2"/>
      <c r="D10030" s="2"/>
      <c r="E10030" s="2"/>
      <c r="F10030" s="2"/>
      <c r="G10030" s="3"/>
      <c r="H10030" s="3"/>
      <c r="I10030" s="2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 s="2"/>
    </row>
    <row r="10031" spans="2:22" x14ac:dyDescent="0.2">
      <c r="B10031" s="2"/>
      <c r="C10031" s="2"/>
      <c r="D10031" s="2"/>
      <c r="E10031" s="2"/>
      <c r="F10031" s="2"/>
      <c r="G10031" s="3"/>
      <c r="H10031" s="3"/>
      <c r="I10031" s="2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 s="2"/>
    </row>
    <row r="10032" spans="2:22" x14ac:dyDescent="0.2">
      <c r="B10032" s="2"/>
      <c r="C10032" s="2"/>
      <c r="D10032" s="2"/>
      <c r="E10032" s="2"/>
      <c r="F10032" s="2"/>
      <c r="G10032" s="3"/>
      <c r="H10032" s="3"/>
      <c r="I10032" s="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 s="2"/>
    </row>
    <row r="10033" spans="2:22" x14ac:dyDescent="0.2">
      <c r="B10033" s="2"/>
      <c r="C10033" s="2"/>
      <c r="D10033" s="2"/>
      <c r="E10033" s="2"/>
      <c r="F10033" s="2"/>
      <c r="G10033" s="3"/>
      <c r="H10033" s="3"/>
      <c r="I10033" s="2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 s="2"/>
    </row>
    <row r="10034" spans="2:22" x14ac:dyDescent="0.2">
      <c r="B10034" s="2"/>
      <c r="C10034" s="2"/>
      <c r="D10034" s="2"/>
      <c r="E10034" s="2"/>
      <c r="F10034" s="2"/>
      <c r="G10034" s="3"/>
      <c r="H10034" s="3"/>
      <c r="I10034" s="2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 s="2"/>
    </row>
    <row r="10035" spans="2:22" x14ac:dyDescent="0.2">
      <c r="B10035" s="2"/>
      <c r="C10035" s="2"/>
      <c r="D10035" s="2"/>
      <c r="E10035" s="2"/>
      <c r="F10035" s="2"/>
      <c r="G10035" s="3"/>
      <c r="H10035" s="3"/>
      <c r="I10035" s="2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 s="2"/>
    </row>
    <row r="10036" spans="2:22" x14ac:dyDescent="0.2">
      <c r="B10036" s="2"/>
      <c r="C10036" s="2"/>
      <c r="D10036" s="2"/>
      <c r="E10036" s="2"/>
      <c r="F10036" s="2"/>
      <c r="G10036" s="3"/>
      <c r="H10036" s="3"/>
      <c r="I10036" s="2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 s="2"/>
    </row>
    <row r="10037" spans="2:22" x14ac:dyDescent="0.2">
      <c r="B10037" s="2"/>
      <c r="C10037" s="2"/>
      <c r="D10037" s="2"/>
      <c r="E10037" s="2"/>
      <c r="F10037" s="2"/>
      <c r="G10037" s="3"/>
      <c r="H10037" s="3"/>
      <c r="I10037" s="2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 s="2"/>
    </row>
    <row r="10038" spans="2:22" x14ac:dyDescent="0.2">
      <c r="B10038" s="2"/>
      <c r="C10038" s="2"/>
      <c r="D10038" s="2"/>
      <c r="E10038" s="2"/>
      <c r="F10038" s="2"/>
      <c r="G10038" s="3"/>
      <c r="H10038" s="3"/>
      <c r="I10038" s="2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 s="2"/>
    </row>
    <row r="10039" spans="2:22" x14ac:dyDescent="0.2">
      <c r="B10039" s="2"/>
      <c r="C10039" s="2"/>
      <c r="D10039" s="2"/>
      <c r="E10039" s="2"/>
      <c r="F10039" s="2"/>
      <c r="G10039" s="3"/>
      <c r="H10039" s="3"/>
      <c r="I10039" s="2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 s="2"/>
    </row>
    <row r="10040" spans="2:22" x14ac:dyDescent="0.2">
      <c r="B10040" s="2"/>
      <c r="C10040" s="2"/>
      <c r="D10040" s="2"/>
      <c r="E10040" s="2"/>
      <c r="F10040" s="2"/>
      <c r="G10040" s="3"/>
      <c r="H10040" s="3"/>
      <c r="I10040" s="2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 s="2"/>
    </row>
    <row r="10041" spans="2:22" x14ac:dyDescent="0.2">
      <c r="B10041" s="2"/>
      <c r="C10041" s="2"/>
      <c r="D10041" s="2"/>
      <c r="E10041" s="2"/>
      <c r="F10041" s="2"/>
      <c r="G10041" s="3"/>
      <c r="H10041" s="3"/>
      <c r="I10041" s="2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 s="2"/>
    </row>
    <row r="10042" spans="2:22" x14ac:dyDescent="0.2">
      <c r="B10042" s="2"/>
      <c r="C10042" s="2"/>
      <c r="D10042" s="2"/>
      <c r="E10042" s="2"/>
      <c r="F10042" s="2"/>
      <c r="G10042" s="3"/>
      <c r="H10042" s="3"/>
      <c r="I10042" s="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 s="2"/>
    </row>
    <row r="10043" spans="2:22" x14ac:dyDescent="0.2">
      <c r="B10043" s="2"/>
      <c r="C10043" s="2"/>
      <c r="D10043" s="2"/>
      <c r="E10043" s="2"/>
      <c r="F10043" s="2"/>
      <c r="G10043" s="3"/>
      <c r="H10043" s="3"/>
      <c r="I10043" s="2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 s="2"/>
    </row>
    <row r="10044" spans="2:22" x14ac:dyDescent="0.2">
      <c r="B10044" s="2"/>
      <c r="C10044" s="2"/>
      <c r="D10044" s="2"/>
      <c r="E10044" s="2"/>
      <c r="F10044" s="2"/>
      <c r="G10044" s="3"/>
      <c r="H10044" s="3"/>
      <c r="I10044" s="2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 s="2"/>
    </row>
    <row r="10045" spans="2:22" x14ac:dyDescent="0.2">
      <c r="B10045" s="2"/>
      <c r="C10045" s="2"/>
      <c r="D10045" s="2"/>
      <c r="E10045" s="2"/>
      <c r="F10045" s="2"/>
      <c r="G10045" s="3"/>
      <c r="H10045" s="3"/>
      <c r="I10045" s="2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 s="2"/>
    </row>
    <row r="10046" spans="2:22" x14ac:dyDescent="0.2">
      <c r="B10046" s="2"/>
      <c r="C10046" s="2"/>
      <c r="D10046" s="2"/>
      <c r="E10046" s="2"/>
      <c r="F10046" s="2"/>
      <c r="G10046" s="3"/>
      <c r="H10046" s="3"/>
      <c r="I10046" s="2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 s="2"/>
    </row>
    <row r="10047" spans="2:22" x14ac:dyDescent="0.2">
      <c r="B10047" s="2"/>
      <c r="C10047" s="2"/>
      <c r="D10047" s="2"/>
      <c r="E10047" s="2"/>
      <c r="F10047" s="2"/>
      <c r="G10047" s="3"/>
      <c r="H10047" s="3"/>
      <c r="I10047" s="2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 s="2"/>
    </row>
    <row r="10048" spans="2:22" x14ac:dyDescent="0.2">
      <c r="B10048" s="2"/>
      <c r="C10048" s="2"/>
      <c r="D10048" s="2"/>
      <c r="E10048" s="2"/>
      <c r="F10048" s="2"/>
      <c r="G10048" s="3"/>
      <c r="H10048" s="3"/>
      <c r="I10048" s="2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 s="2"/>
    </row>
    <row r="10049" spans="2:22" x14ac:dyDescent="0.2">
      <c r="B10049" s="2"/>
      <c r="C10049" s="2"/>
      <c r="D10049" s="2"/>
      <c r="E10049" s="2"/>
      <c r="F10049" s="2"/>
      <c r="G10049" s="3"/>
      <c r="H10049" s="3"/>
      <c r="I10049" s="2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 s="2"/>
    </row>
    <row r="10050" spans="2:22" x14ac:dyDescent="0.2">
      <c r="B10050" s="2"/>
      <c r="C10050" s="2"/>
      <c r="D10050" s="2"/>
      <c r="E10050" s="2"/>
      <c r="F10050" s="2"/>
      <c r="G10050" s="3"/>
      <c r="H10050" s="3"/>
      <c r="I10050" s="2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 s="2"/>
    </row>
    <row r="10051" spans="2:22" x14ac:dyDescent="0.2">
      <c r="B10051" s="2"/>
      <c r="C10051" s="2"/>
      <c r="D10051" s="2"/>
      <c r="E10051" s="2"/>
      <c r="F10051" s="2"/>
      <c r="G10051" s="3"/>
      <c r="H10051" s="3"/>
      <c r="I10051" s="2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 s="2"/>
    </row>
    <row r="10052" spans="2:22" x14ac:dyDescent="0.2">
      <c r="B10052" s="2"/>
      <c r="C10052" s="2"/>
      <c r="D10052" s="2"/>
      <c r="E10052" s="2"/>
      <c r="F10052" s="2"/>
      <c r="G10052" s="3"/>
      <c r="H10052" s="3"/>
      <c r="I10052" s="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 s="2"/>
    </row>
    <row r="10053" spans="2:22" x14ac:dyDescent="0.2">
      <c r="B10053" s="2"/>
      <c r="C10053" s="2"/>
      <c r="D10053" s="2"/>
      <c r="E10053" s="2"/>
      <c r="F10053" s="2"/>
      <c r="G10053" s="3"/>
      <c r="H10053" s="3"/>
      <c r="I10053" s="2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 s="2"/>
    </row>
    <row r="10054" spans="2:22" x14ac:dyDescent="0.2">
      <c r="B10054" s="2"/>
      <c r="C10054" s="2"/>
      <c r="D10054" s="2"/>
      <c r="E10054" s="2"/>
      <c r="F10054" s="2"/>
      <c r="G10054" s="3"/>
      <c r="H10054" s="3"/>
      <c r="I10054" s="2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 s="2"/>
    </row>
    <row r="10055" spans="2:22" x14ac:dyDescent="0.2">
      <c r="B10055" s="2"/>
      <c r="C10055" s="2"/>
      <c r="D10055" s="2"/>
      <c r="E10055" s="2"/>
      <c r="F10055" s="2"/>
      <c r="G10055" s="3"/>
      <c r="H10055" s="3"/>
      <c r="I10055" s="2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 s="2"/>
    </row>
    <row r="10056" spans="2:22" x14ac:dyDescent="0.2">
      <c r="B10056" s="2"/>
      <c r="C10056" s="2"/>
      <c r="D10056" s="2"/>
      <c r="E10056" s="2"/>
      <c r="F10056" s="2"/>
      <c r="G10056" s="3"/>
      <c r="H10056" s="3"/>
      <c r="I10056" s="2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 s="2"/>
    </row>
    <row r="10057" spans="2:22" x14ac:dyDescent="0.2">
      <c r="B10057" s="2"/>
      <c r="C10057" s="2"/>
      <c r="D10057" s="2"/>
      <c r="E10057" s="2"/>
      <c r="F10057" s="2"/>
      <c r="G10057" s="3"/>
      <c r="H10057" s="3"/>
      <c r="I10057" s="2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 s="2"/>
    </row>
    <row r="10058" spans="2:22" x14ac:dyDescent="0.2">
      <c r="B10058" s="2"/>
      <c r="C10058" s="2"/>
      <c r="D10058" s="2"/>
      <c r="E10058" s="2"/>
      <c r="F10058" s="2"/>
      <c r="G10058" s="3"/>
      <c r="H10058" s="3"/>
      <c r="I10058" s="2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 s="2"/>
    </row>
    <row r="10059" spans="2:22" x14ac:dyDescent="0.2">
      <c r="B10059" s="2"/>
      <c r="C10059" s="2"/>
      <c r="D10059" s="2"/>
      <c r="E10059" s="2"/>
      <c r="F10059" s="2"/>
      <c r="G10059" s="3"/>
      <c r="H10059" s="3"/>
      <c r="I10059" s="2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 s="2"/>
    </row>
    <row r="10060" spans="2:22" x14ac:dyDescent="0.2">
      <c r="B10060" s="2"/>
      <c r="C10060" s="2"/>
      <c r="D10060" s="2"/>
      <c r="E10060" s="2"/>
      <c r="F10060" s="2"/>
      <c r="G10060" s="3"/>
      <c r="H10060" s="3"/>
      <c r="I10060" s="2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 s="2"/>
    </row>
    <row r="10061" spans="2:22" x14ac:dyDescent="0.2">
      <c r="B10061" s="2"/>
      <c r="C10061" s="2"/>
      <c r="D10061" s="2"/>
      <c r="E10061" s="2"/>
      <c r="F10061" s="2"/>
      <c r="G10061" s="3"/>
      <c r="H10061" s="3"/>
      <c r="I10061" s="2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 s="2"/>
    </row>
    <row r="10062" spans="2:22" x14ac:dyDescent="0.2">
      <c r="B10062" s="2"/>
      <c r="C10062" s="2"/>
      <c r="D10062" s="2"/>
      <c r="E10062" s="2"/>
      <c r="F10062" s="2"/>
      <c r="G10062" s="3"/>
      <c r="H10062" s="3"/>
      <c r="I10062" s="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 s="2"/>
    </row>
    <row r="10063" spans="2:22" x14ac:dyDescent="0.2">
      <c r="B10063" s="2"/>
      <c r="C10063" s="2"/>
      <c r="D10063" s="2"/>
      <c r="E10063" s="2"/>
      <c r="F10063" s="2"/>
      <c r="G10063" s="3"/>
      <c r="H10063" s="3"/>
      <c r="I10063" s="2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 s="2"/>
    </row>
    <row r="10064" spans="2:22" x14ac:dyDescent="0.2">
      <c r="B10064" s="2"/>
      <c r="C10064" s="2"/>
      <c r="D10064" s="2"/>
      <c r="E10064" s="2"/>
      <c r="F10064" s="2"/>
      <c r="G10064" s="3"/>
      <c r="H10064" s="3"/>
      <c r="I10064" s="2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 s="2"/>
    </row>
    <row r="10065" spans="2:22" x14ac:dyDescent="0.2">
      <c r="B10065" s="2"/>
      <c r="C10065" s="2"/>
      <c r="D10065" s="2"/>
      <c r="E10065" s="2"/>
      <c r="F10065" s="2"/>
      <c r="G10065" s="3"/>
      <c r="H10065" s="3"/>
      <c r="I10065" s="2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 s="2"/>
    </row>
    <row r="10066" spans="2:22" x14ac:dyDescent="0.2">
      <c r="B10066" s="2"/>
      <c r="C10066" s="2"/>
      <c r="D10066" s="2"/>
      <c r="E10066" s="2"/>
      <c r="F10066" s="2"/>
      <c r="G10066" s="3"/>
      <c r="H10066" s="3"/>
      <c r="I10066" s="2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 s="2"/>
    </row>
    <row r="10067" spans="2:22" x14ac:dyDescent="0.2">
      <c r="B10067" s="2"/>
      <c r="C10067" s="2"/>
      <c r="D10067" s="2"/>
      <c r="E10067" s="2"/>
      <c r="F10067" s="2"/>
      <c r="G10067" s="3"/>
      <c r="H10067" s="3"/>
      <c r="I10067" s="2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 s="2"/>
    </row>
    <row r="10068" spans="2:22" x14ac:dyDescent="0.2">
      <c r="B10068" s="2"/>
      <c r="C10068" s="2"/>
      <c r="D10068" s="2"/>
      <c r="E10068" s="2"/>
      <c r="F10068" s="2"/>
      <c r="G10068" s="3"/>
      <c r="H10068" s="3"/>
      <c r="I10068" s="2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 s="2"/>
    </row>
    <row r="10069" spans="2:22" x14ac:dyDescent="0.2">
      <c r="B10069" s="2"/>
      <c r="C10069" s="2"/>
      <c r="D10069" s="2"/>
      <c r="E10069" s="2"/>
      <c r="F10069" s="2"/>
      <c r="G10069" s="3"/>
      <c r="H10069" s="3"/>
      <c r="I10069" s="2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 s="2"/>
    </row>
    <row r="10070" spans="2:22" x14ac:dyDescent="0.2">
      <c r="B10070" s="2"/>
      <c r="C10070" s="2"/>
      <c r="D10070" s="2"/>
      <c r="E10070" s="2"/>
      <c r="F10070" s="2"/>
      <c r="G10070" s="3"/>
      <c r="H10070" s="3"/>
      <c r="I10070" s="2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 s="2"/>
    </row>
    <row r="10071" spans="2:22" x14ac:dyDescent="0.2">
      <c r="B10071" s="2"/>
      <c r="C10071" s="2"/>
      <c r="D10071" s="2"/>
      <c r="E10071" s="2"/>
      <c r="F10071" s="2"/>
      <c r="G10071" s="3"/>
      <c r="H10071" s="3"/>
      <c r="I10071" s="2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 s="2"/>
    </row>
    <row r="10072" spans="2:22" x14ac:dyDescent="0.2">
      <c r="B10072" s="2"/>
      <c r="C10072" s="2"/>
      <c r="D10072" s="2"/>
      <c r="E10072" s="2"/>
      <c r="F10072" s="2"/>
      <c r="G10072" s="3"/>
      <c r="H10072" s="3"/>
      <c r="I10072" s="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 s="2"/>
    </row>
    <row r="10073" spans="2:22" x14ac:dyDescent="0.2">
      <c r="B10073" s="2"/>
      <c r="C10073" s="2"/>
      <c r="D10073" s="2"/>
      <c r="E10073" s="2"/>
      <c r="F10073" s="2"/>
      <c r="G10073" s="3"/>
      <c r="H10073" s="3"/>
      <c r="I10073" s="2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 s="2"/>
    </row>
    <row r="10074" spans="2:22" x14ac:dyDescent="0.2">
      <c r="B10074" s="2"/>
      <c r="C10074" s="2"/>
      <c r="D10074" s="2"/>
      <c r="E10074" s="2"/>
      <c r="F10074" s="2"/>
      <c r="G10074" s="3"/>
      <c r="H10074" s="3"/>
      <c r="I10074" s="2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 s="2"/>
    </row>
    <row r="10075" spans="2:22" x14ac:dyDescent="0.2">
      <c r="B10075" s="2"/>
      <c r="C10075" s="2"/>
      <c r="D10075" s="2"/>
      <c r="E10075" s="2"/>
      <c r="F10075" s="2"/>
      <c r="G10075" s="3"/>
      <c r="H10075" s="3"/>
      <c r="I10075" s="2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 s="2"/>
    </row>
    <row r="10076" spans="2:22" x14ac:dyDescent="0.2">
      <c r="B10076" s="2"/>
      <c r="C10076" s="2"/>
      <c r="D10076" s="2"/>
      <c r="E10076" s="2"/>
      <c r="F10076" s="2"/>
      <c r="G10076" s="3"/>
      <c r="H10076" s="3"/>
      <c r="I10076" s="2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 s="2"/>
    </row>
    <row r="10077" spans="2:22" x14ac:dyDescent="0.2">
      <c r="B10077" s="2"/>
      <c r="C10077" s="2"/>
      <c r="D10077" s="2"/>
      <c r="E10077" s="2"/>
      <c r="F10077" s="2"/>
      <c r="G10077" s="3"/>
      <c r="H10077" s="3"/>
      <c r="I10077" s="2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 s="2"/>
    </row>
    <row r="10078" spans="2:22" x14ac:dyDescent="0.2">
      <c r="B10078" s="2"/>
      <c r="C10078" s="2"/>
      <c r="D10078" s="2"/>
      <c r="E10078" s="2"/>
      <c r="F10078" s="2"/>
      <c r="G10078" s="3"/>
      <c r="H10078" s="3"/>
      <c r="I10078" s="2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 s="2"/>
    </row>
    <row r="10079" spans="2:22" x14ac:dyDescent="0.2">
      <c r="B10079" s="2"/>
      <c r="C10079" s="2"/>
      <c r="D10079" s="2"/>
      <c r="E10079" s="2"/>
      <c r="F10079" s="2"/>
      <c r="G10079" s="3"/>
      <c r="H10079" s="3"/>
      <c r="I10079" s="2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 s="2"/>
    </row>
    <row r="10080" spans="2:22" x14ac:dyDescent="0.2">
      <c r="B10080" s="2"/>
      <c r="C10080" s="2"/>
      <c r="D10080" s="2"/>
      <c r="E10080" s="2"/>
      <c r="F10080" s="2"/>
      <c r="G10080" s="3"/>
      <c r="H10080" s="3"/>
      <c r="I10080" s="2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 s="2"/>
    </row>
    <row r="10081" spans="2:22" x14ac:dyDescent="0.2">
      <c r="B10081" s="2"/>
      <c r="C10081" s="2"/>
      <c r="D10081" s="2"/>
      <c r="E10081" s="2"/>
      <c r="F10081" s="2"/>
      <c r="G10081" s="3"/>
      <c r="H10081" s="3"/>
      <c r="I10081" s="2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 s="2"/>
    </row>
    <row r="10082" spans="2:22" x14ac:dyDescent="0.2">
      <c r="B10082" s="2"/>
      <c r="C10082" s="2"/>
      <c r="D10082" s="2"/>
      <c r="E10082" s="2"/>
      <c r="F10082" s="2"/>
      <c r="G10082" s="3"/>
      <c r="H10082" s="3"/>
      <c r="I10082" s="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 s="2"/>
    </row>
    <row r="10083" spans="2:22" x14ac:dyDescent="0.2">
      <c r="B10083" s="2"/>
      <c r="C10083" s="2"/>
      <c r="D10083" s="2"/>
      <c r="E10083" s="2"/>
      <c r="F10083" s="2"/>
      <c r="G10083" s="3"/>
      <c r="H10083" s="3"/>
      <c r="I10083" s="2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 s="2"/>
    </row>
    <row r="10084" spans="2:22" x14ac:dyDescent="0.2">
      <c r="B10084" s="2"/>
      <c r="C10084" s="2"/>
      <c r="D10084" s="2"/>
      <c r="E10084" s="2"/>
      <c r="F10084" s="2"/>
      <c r="G10084" s="3"/>
      <c r="H10084" s="3"/>
      <c r="I10084" s="2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 s="2"/>
    </row>
    <row r="10085" spans="2:22" x14ac:dyDescent="0.2">
      <c r="B10085" s="2"/>
      <c r="C10085" s="2"/>
      <c r="D10085" s="2"/>
      <c r="E10085" s="2"/>
      <c r="F10085" s="2"/>
      <c r="G10085" s="3"/>
      <c r="H10085" s="3"/>
      <c r="I10085" s="2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 s="2"/>
    </row>
    <row r="10086" spans="2:22" x14ac:dyDescent="0.2">
      <c r="B10086" s="2"/>
      <c r="C10086" s="2"/>
      <c r="D10086" s="2"/>
      <c r="E10086" s="2"/>
      <c r="F10086" s="2"/>
      <c r="G10086" s="3"/>
      <c r="H10086" s="3"/>
      <c r="I10086" s="2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 s="2"/>
    </row>
    <row r="10087" spans="2:22" x14ac:dyDescent="0.2">
      <c r="B10087" s="2"/>
      <c r="C10087" s="2"/>
      <c r="D10087" s="2"/>
      <c r="E10087" s="2"/>
      <c r="F10087" s="2"/>
      <c r="G10087" s="3"/>
      <c r="H10087" s="3"/>
      <c r="I10087" s="2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 s="2"/>
    </row>
    <row r="10088" spans="2:22" x14ac:dyDescent="0.2">
      <c r="B10088" s="2"/>
      <c r="C10088" s="2"/>
      <c r="D10088" s="2"/>
      <c r="E10088" s="2"/>
      <c r="F10088" s="2"/>
      <c r="G10088" s="3"/>
      <c r="H10088" s="3"/>
      <c r="I10088" s="2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 s="2"/>
    </row>
    <row r="10089" spans="2:22" x14ac:dyDescent="0.2">
      <c r="B10089" s="2"/>
      <c r="C10089" s="2"/>
      <c r="D10089" s="2"/>
      <c r="E10089" s="2"/>
      <c r="F10089" s="2"/>
      <c r="G10089" s="3"/>
      <c r="H10089" s="3"/>
      <c r="I10089" s="2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 s="2"/>
    </row>
    <row r="10090" spans="2:22" x14ac:dyDescent="0.2">
      <c r="B10090" s="2"/>
      <c r="C10090" s="2"/>
      <c r="D10090" s="2"/>
      <c r="E10090" s="2"/>
      <c r="F10090" s="2"/>
      <c r="G10090" s="3"/>
      <c r="H10090" s="3"/>
      <c r="I10090" s="2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 s="2"/>
    </row>
    <row r="10091" spans="2:22" x14ac:dyDescent="0.2">
      <c r="B10091" s="2"/>
      <c r="C10091" s="2"/>
      <c r="D10091" s="2"/>
      <c r="E10091" s="2"/>
      <c r="F10091" s="2"/>
      <c r="G10091" s="3"/>
      <c r="H10091" s="3"/>
      <c r="I10091" s="2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 s="2"/>
    </row>
    <row r="10092" spans="2:22" x14ac:dyDescent="0.2">
      <c r="B10092" s="2"/>
      <c r="C10092" s="2"/>
      <c r="D10092" s="2"/>
      <c r="E10092" s="2"/>
      <c r="F10092" s="2"/>
      <c r="G10092" s="3"/>
      <c r="H10092" s="3"/>
      <c r="I10092" s="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 s="2"/>
    </row>
    <row r="10093" spans="2:22" x14ac:dyDescent="0.2">
      <c r="B10093" s="2"/>
      <c r="C10093" s="2"/>
      <c r="D10093" s="2"/>
      <c r="E10093" s="2"/>
      <c r="F10093" s="2"/>
      <c r="G10093" s="3"/>
      <c r="H10093" s="3"/>
      <c r="I10093" s="2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 s="2"/>
    </row>
    <row r="10094" spans="2:22" x14ac:dyDescent="0.2">
      <c r="B10094" s="2"/>
      <c r="C10094" s="2"/>
      <c r="D10094" s="2"/>
      <c r="E10094" s="2"/>
      <c r="F10094" s="2"/>
      <c r="G10094" s="3"/>
      <c r="H10094" s="3"/>
      <c r="I10094" s="2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 s="2"/>
    </row>
    <row r="10095" spans="2:22" x14ac:dyDescent="0.2">
      <c r="B10095" s="2"/>
      <c r="C10095" s="2"/>
      <c r="D10095" s="2"/>
      <c r="E10095" s="2"/>
      <c r="F10095" s="2"/>
      <c r="G10095" s="3"/>
      <c r="H10095" s="3"/>
      <c r="I10095" s="2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 s="2"/>
    </row>
    <row r="10096" spans="2:22" x14ac:dyDescent="0.2">
      <c r="B10096" s="2"/>
      <c r="C10096" s="2"/>
      <c r="D10096" s="2"/>
      <c r="E10096" s="2"/>
      <c r="F10096" s="2"/>
      <c r="G10096" s="3"/>
      <c r="H10096" s="3"/>
      <c r="I10096" s="2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 s="2"/>
    </row>
    <row r="10097" spans="2:22" x14ac:dyDescent="0.2">
      <c r="B10097" s="2"/>
      <c r="C10097" s="2"/>
      <c r="D10097" s="2"/>
      <c r="E10097" s="2"/>
      <c r="F10097" s="2"/>
      <c r="G10097" s="3"/>
      <c r="H10097" s="3"/>
      <c r="I10097" s="2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 s="2"/>
    </row>
    <row r="10098" spans="2:22" x14ac:dyDescent="0.2">
      <c r="B10098" s="2"/>
      <c r="C10098" s="2"/>
      <c r="D10098" s="2"/>
      <c r="E10098" s="2"/>
      <c r="F10098" s="2"/>
      <c r="G10098" s="3"/>
      <c r="H10098" s="3"/>
      <c r="I10098" s="2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 s="2"/>
    </row>
    <row r="10099" spans="2:22" x14ac:dyDescent="0.2">
      <c r="B10099" s="2"/>
      <c r="C10099" s="2"/>
      <c r="D10099" s="2"/>
      <c r="E10099" s="2"/>
      <c r="F10099" s="2"/>
      <c r="G10099" s="3"/>
      <c r="H10099" s="3"/>
      <c r="I10099" s="2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 s="2"/>
    </row>
    <row r="10100" spans="2:22" x14ac:dyDescent="0.2">
      <c r="B10100" s="2"/>
      <c r="C10100" s="2"/>
      <c r="D10100" s="2"/>
      <c r="E10100" s="2"/>
      <c r="F10100" s="2"/>
      <c r="G10100" s="3"/>
      <c r="H10100" s="3"/>
      <c r="I10100" s="2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 s="2"/>
    </row>
    <row r="10101" spans="2:22" x14ac:dyDescent="0.2">
      <c r="B10101" s="2"/>
      <c r="C10101" s="2"/>
      <c r="D10101" s="2"/>
      <c r="E10101" s="2"/>
      <c r="F10101" s="2"/>
      <c r="G10101" s="3"/>
      <c r="H10101" s="3"/>
      <c r="I10101" s="2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 s="2"/>
    </row>
    <row r="10102" spans="2:22" x14ac:dyDescent="0.2">
      <c r="B10102" s="2"/>
      <c r="C10102" s="2"/>
      <c r="D10102" s="2"/>
      <c r="E10102" s="2"/>
      <c r="F10102" s="2"/>
      <c r="G10102" s="3"/>
      <c r="H10102" s="3"/>
      <c r="I10102" s="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 s="2"/>
    </row>
    <row r="10103" spans="2:22" x14ac:dyDescent="0.2">
      <c r="B10103" s="2"/>
      <c r="C10103" s="2"/>
      <c r="D10103" s="2"/>
      <c r="E10103" s="2"/>
      <c r="F10103" s="2"/>
      <c r="G10103" s="3"/>
      <c r="H10103" s="3"/>
      <c r="I10103" s="2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 s="2"/>
    </row>
    <row r="10104" spans="2:22" x14ac:dyDescent="0.2">
      <c r="B10104" s="2"/>
      <c r="C10104" s="2"/>
      <c r="D10104" s="2"/>
      <c r="E10104" s="2"/>
      <c r="F10104" s="2"/>
      <c r="G10104" s="3"/>
      <c r="H10104" s="3"/>
      <c r="I10104" s="2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 s="2"/>
    </row>
    <row r="10105" spans="2:22" x14ac:dyDescent="0.2">
      <c r="B10105" s="2"/>
      <c r="C10105" s="2"/>
      <c r="D10105" s="2"/>
      <c r="E10105" s="2"/>
      <c r="F10105" s="2"/>
      <c r="G10105" s="3"/>
      <c r="H10105" s="3"/>
      <c r="I10105" s="2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 s="2"/>
    </row>
    <row r="10106" spans="2:22" x14ac:dyDescent="0.2">
      <c r="B10106" s="2"/>
      <c r="C10106" s="2"/>
      <c r="D10106" s="2"/>
      <c r="E10106" s="2"/>
      <c r="F10106" s="2"/>
      <c r="G10106" s="3"/>
      <c r="H10106" s="3"/>
      <c r="I10106" s="2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 s="2"/>
    </row>
    <row r="10107" spans="2:22" x14ac:dyDescent="0.2">
      <c r="B10107" s="2"/>
      <c r="C10107" s="2"/>
      <c r="D10107" s="2"/>
      <c r="E10107" s="2"/>
      <c r="F10107" s="2"/>
      <c r="G10107" s="3"/>
      <c r="H10107" s="3"/>
      <c r="I10107" s="2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 s="2"/>
    </row>
    <row r="10108" spans="2:22" x14ac:dyDescent="0.2">
      <c r="B10108" s="2"/>
      <c r="C10108" s="2"/>
      <c r="D10108" s="2"/>
      <c r="E10108" s="2"/>
      <c r="F10108" s="2"/>
      <c r="G10108" s="3"/>
      <c r="H10108" s="3"/>
      <c r="I10108" s="2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 s="2"/>
    </row>
    <row r="10109" spans="2:22" x14ac:dyDescent="0.2">
      <c r="B10109" s="2"/>
      <c r="C10109" s="2"/>
      <c r="D10109" s="2"/>
      <c r="E10109" s="2"/>
      <c r="F10109" s="2"/>
      <c r="G10109" s="3"/>
      <c r="H10109" s="3"/>
      <c r="I10109" s="2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 s="2"/>
    </row>
    <row r="10110" spans="2:22" x14ac:dyDescent="0.2">
      <c r="B10110" s="2"/>
      <c r="C10110" s="2"/>
      <c r="D10110" s="2"/>
      <c r="E10110" s="2"/>
      <c r="F10110" s="2"/>
      <c r="G10110" s="3"/>
      <c r="H10110" s="3"/>
      <c r="I10110" s="2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 s="2"/>
    </row>
    <row r="10111" spans="2:22" x14ac:dyDescent="0.2">
      <c r="B10111" s="2"/>
      <c r="C10111" s="2"/>
      <c r="D10111" s="2"/>
      <c r="E10111" s="2"/>
      <c r="F10111" s="2"/>
      <c r="G10111" s="3"/>
      <c r="H10111" s="3"/>
      <c r="I10111" s="2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 s="2"/>
    </row>
    <row r="10112" spans="2:22" x14ac:dyDescent="0.2">
      <c r="B10112" s="2"/>
      <c r="C10112" s="2"/>
      <c r="D10112" s="2"/>
      <c r="E10112" s="2"/>
      <c r="F10112" s="2"/>
      <c r="G10112" s="3"/>
      <c r="H10112" s="3"/>
      <c r="I10112" s="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 s="2"/>
    </row>
    <row r="10113" spans="2:22" x14ac:dyDescent="0.2">
      <c r="B10113" s="2"/>
      <c r="C10113" s="2"/>
      <c r="D10113" s="2"/>
      <c r="E10113" s="2"/>
      <c r="F10113" s="2"/>
      <c r="G10113" s="3"/>
      <c r="H10113" s="3"/>
      <c r="I10113" s="2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 s="2"/>
    </row>
    <row r="10114" spans="2:22" x14ac:dyDescent="0.2">
      <c r="B10114" s="2"/>
      <c r="C10114" s="2"/>
      <c r="D10114" s="2"/>
      <c r="E10114" s="2"/>
      <c r="F10114" s="2"/>
      <c r="G10114" s="3"/>
      <c r="H10114" s="3"/>
      <c r="I10114" s="2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 s="2"/>
    </row>
    <row r="10115" spans="2:22" x14ac:dyDescent="0.2">
      <c r="B10115" s="2"/>
      <c r="C10115" s="2"/>
      <c r="D10115" s="2"/>
      <c r="E10115" s="2"/>
      <c r="F10115" s="2"/>
      <c r="G10115" s="3"/>
      <c r="H10115" s="3"/>
      <c r="I10115" s="2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 s="2"/>
    </row>
    <row r="10116" spans="2:22" x14ac:dyDescent="0.2">
      <c r="B10116" s="2"/>
      <c r="C10116" s="2"/>
      <c r="D10116" s="2"/>
      <c r="E10116" s="2"/>
      <c r="F10116" s="2"/>
      <c r="G10116" s="3"/>
      <c r="H10116" s="3"/>
      <c r="I10116" s="2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 s="2"/>
    </row>
    <row r="10117" spans="2:22" x14ac:dyDescent="0.2">
      <c r="B10117" s="2"/>
      <c r="C10117" s="2"/>
      <c r="D10117" s="2"/>
      <c r="E10117" s="2"/>
      <c r="F10117" s="2"/>
      <c r="G10117" s="3"/>
      <c r="H10117" s="3"/>
      <c r="I10117" s="2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 s="2"/>
    </row>
    <row r="10118" spans="2:22" x14ac:dyDescent="0.2">
      <c r="B10118" s="2"/>
      <c r="C10118" s="2"/>
      <c r="D10118" s="2"/>
      <c r="E10118" s="2"/>
      <c r="F10118" s="2"/>
      <c r="G10118" s="3"/>
      <c r="H10118" s="3"/>
      <c r="I10118" s="2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 s="2"/>
    </row>
    <row r="10119" spans="2:22" x14ac:dyDescent="0.2">
      <c r="B10119" s="2"/>
      <c r="C10119" s="2"/>
      <c r="D10119" s="2"/>
      <c r="E10119" s="2"/>
      <c r="F10119" s="2"/>
      <c r="G10119" s="3"/>
      <c r="H10119" s="3"/>
      <c r="I10119" s="2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 s="2"/>
    </row>
    <row r="10120" spans="2:22" x14ac:dyDescent="0.2">
      <c r="B10120" s="2"/>
      <c r="C10120" s="2"/>
      <c r="D10120" s="2"/>
      <c r="E10120" s="2"/>
      <c r="F10120" s="2"/>
      <c r="G10120" s="3"/>
      <c r="H10120" s="3"/>
      <c r="I10120" s="2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 s="2"/>
    </row>
    <row r="10121" spans="2:22" x14ac:dyDescent="0.2">
      <c r="B10121" s="2"/>
      <c r="C10121" s="2"/>
      <c r="D10121" s="2"/>
      <c r="E10121" s="2"/>
      <c r="F10121" s="2"/>
      <c r="G10121" s="3"/>
      <c r="H10121" s="3"/>
      <c r="I10121" s="2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 s="2"/>
    </row>
    <row r="10122" spans="2:22" x14ac:dyDescent="0.2">
      <c r="B10122" s="2"/>
      <c r="C10122" s="2"/>
      <c r="D10122" s="2"/>
      <c r="E10122" s="2"/>
      <c r="F10122" s="2"/>
      <c r="G10122" s="3"/>
      <c r="H10122" s="3"/>
      <c r="I10122" s="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 s="2"/>
    </row>
    <row r="10123" spans="2:22" x14ac:dyDescent="0.2">
      <c r="B10123" s="2"/>
      <c r="C10123" s="2"/>
      <c r="D10123" s="2"/>
      <c r="E10123" s="2"/>
      <c r="F10123" s="2"/>
      <c r="G10123" s="3"/>
      <c r="H10123" s="3"/>
      <c r="I10123" s="2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 s="2"/>
    </row>
    <row r="10124" spans="2:22" x14ac:dyDescent="0.2">
      <c r="B10124" s="2"/>
      <c r="C10124" s="2"/>
      <c r="D10124" s="2"/>
      <c r="E10124" s="2"/>
      <c r="F10124" s="2"/>
      <c r="G10124" s="3"/>
      <c r="H10124" s="3"/>
      <c r="I10124" s="2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 s="2"/>
    </row>
    <row r="10125" spans="2:22" x14ac:dyDescent="0.2">
      <c r="B10125" s="2"/>
      <c r="C10125" s="2"/>
      <c r="D10125" s="2"/>
      <c r="E10125" s="2"/>
      <c r="F10125" s="2"/>
      <c r="G10125" s="3"/>
      <c r="H10125" s="3"/>
      <c r="I10125" s="2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 s="2"/>
    </row>
    <row r="10126" spans="2:22" x14ac:dyDescent="0.2">
      <c r="B10126" s="2"/>
      <c r="C10126" s="2"/>
      <c r="D10126" s="2"/>
      <c r="E10126" s="2"/>
      <c r="F10126" s="2"/>
      <c r="G10126" s="3"/>
      <c r="H10126" s="3"/>
      <c r="I10126" s="2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 s="2"/>
    </row>
    <row r="10127" spans="2:22" x14ac:dyDescent="0.2">
      <c r="B10127" s="2"/>
      <c r="C10127" s="2"/>
      <c r="D10127" s="2"/>
      <c r="E10127" s="2"/>
      <c r="F10127" s="2"/>
      <c r="G10127" s="3"/>
      <c r="H10127" s="3"/>
      <c r="I10127" s="2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 s="2"/>
    </row>
    <row r="10128" spans="2:22" x14ac:dyDescent="0.2">
      <c r="B10128" s="2"/>
      <c r="C10128" s="2"/>
      <c r="D10128" s="2"/>
      <c r="E10128" s="2"/>
      <c r="F10128" s="2"/>
      <c r="G10128" s="3"/>
      <c r="H10128" s="3"/>
      <c r="I10128" s="2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 s="2"/>
    </row>
    <row r="10129" spans="2:22" x14ac:dyDescent="0.2">
      <c r="B10129" s="2"/>
      <c r="C10129" s="2"/>
      <c r="D10129" s="2"/>
      <c r="E10129" s="2"/>
      <c r="F10129" s="2"/>
      <c r="G10129" s="3"/>
      <c r="H10129" s="3"/>
      <c r="I10129" s="2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 s="2"/>
    </row>
    <row r="10130" spans="2:22" x14ac:dyDescent="0.2">
      <c r="B10130" s="2"/>
      <c r="C10130" s="2"/>
      <c r="D10130" s="2"/>
      <c r="E10130" s="2"/>
      <c r="F10130" s="2"/>
      <c r="G10130" s="3"/>
      <c r="H10130" s="3"/>
      <c r="I10130" s="2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 s="2"/>
    </row>
    <row r="10131" spans="2:22" x14ac:dyDescent="0.2">
      <c r="B10131" s="2"/>
      <c r="C10131" s="2"/>
      <c r="D10131" s="2"/>
      <c r="E10131" s="2"/>
      <c r="F10131" s="2"/>
      <c r="G10131" s="3"/>
      <c r="H10131" s="3"/>
      <c r="I10131" s="2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 s="2"/>
    </row>
    <row r="10132" spans="2:22" x14ac:dyDescent="0.2">
      <c r="B10132" s="2"/>
      <c r="C10132" s="2"/>
      <c r="D10132" s="2"/>
      <c r="E10132" s="2"/>
      <c r="F10132" s="2"/>
      <c r="G10132" s="3"/>
      <c r="H10132" s="3"/>
      <c r="I10132" s="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 s="2"/>
    </row>
    <row r="10133" spans="2:22" x14ac:dyDescent="0.2">
      <c r="B10133" s="2"/>
      <c r="C10133" s="2"/>
      <c r="D10133" s="2"/>
      <c r="E10133" s="2"/>
      <c r="F10133" s="2"/>
      <c r="G10133" s="3"/>
      <c r="H10133" s="3"/>
      <c r="I10133" s="2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 s="2"/>
    </row>
    <row r="10134" spans="2:22" x14ac:dyDescent="0.2">
      <c r="B10134" s="2"/>
      <c r="C10134" s="2"/>
      <c r="D10134" s="2"/>
      <c r="E10134" s="2"/>
      <c r="F10134" s="2"/>
      <c r="G10134" s="3"/>
      <c r="H10134" s="3"/>
      <c r="I10134" s="2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 s="2"/>
    </row>
    <row r="10135" spans="2:22" x14ac:dyDescent="0.2">
      <c r="B10135" s="2"/>
      <c r="C10135" s="2"/>
      <c r="D10135" s="2"/>
      <c r="E10135" s="2"/>
      <c r="F10135" s="2"/>
      <c r="G10135" s="3"/>
      <c r="H10135" s="3"/>
      <c r="I10135" s="2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 s="2"/>
    </row>
    <row r="10136" spans="2:22" x14ac:dyDescent="0.2">
      <c r="B10136" s="2"/>
      <c r="C10136" s="2"/>
      <c r="D10136" s="2"/>
      <c r="E10136" s="2"/>
      <c r="F10136" s="2"/>
      <c r="G10136" s="3"/>
      <c r="H10136" s="3"/>
      <c r="I10136" s="2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 s="2"/>
    </row>
    <row r="10137" spans="2:22" x14ac:dyDescent="0.2">
      <c r="B10137" s="2"/>
      <c r="C10137" s="2"/>
      <c r="D10137" s="2"/>
      <c r="E10137" s="2"/>
      <c r="F10137" s="2"/>
      <c r="G10137" s="3"/>
      <c r="H10137" s="3"/>
      <c r="I10137" s="2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 s="2"/>
    </row>
    <row r="10138" spans="2:22" x14ac:dyDescent="0.2">
      <c r="B10138" s="2"/>
      <c r="C10138" s="2"/>
      <c r="D10138" s="2"/>
      <c r="E10138" s="2"/>
      <c r="F10138" s="2"/>
      <c r="G10138" s="3"/>
      <c r="H10138" s="3"/>
      <c r="I10138" s="2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 s="2"/>
    </row>
    <row r="10139" spans="2:22" x14ac:dyDescent="0.2">
      <c r="B10139" s="2"/>
      <c r="C10139" s="2"/>
      <c r="D10139" s="2"/>
      <c r="E10139" s="2"/>
      <c r="F10139" s="2"/>
      <c r="G10139" s="3"/>
      <c r="H10139" s="3"/>
      <c r="I10139" s="2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 s="2"/>
    </row>
    <row r="10140" spans="2:22" x14ac:dyDescent="0.2">
      <c r="B10140" s="2"/>
      <c r="C10140" s="2"/>
      <c r="D10140" s="2"/>
      <c r="E10140" s="2"/>
      <c r="F10140" s="2"/>
      <c r="G10140" s="3"/>
      <c r="H10140" s="3"/>
      <c r="I10140" s="2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 s="2"/>
    </row>
    <row r="10141" spans="2:22" x14ac:dyDescent="0.2">
      <c r="B10141" s="2"/>
      <c r="C10141" s="2"/>
      <c r="D10141" s="2"/>
      <c r="E10141" s="2"/>
      <c r="F10141" s="2"/>
      <c r="G10141" s="3"/>
      <c r="H10141" s="3"/>
      <c r="I10141" s="2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 s="2"/>
    </row>
    <row r="10142" spans="2:22" x14ac:dyDescent="0.2">
      <c r="B10142" s="2"/>
      <c r="C10142" s="2"/>
      <c r="D10142" s="2"/>
      <c r="E10142" s="2"/>
      <c r="F10142" s="2"/>
      <c r="G10142" s="3"/>
      <c r="H10142" s="3"/>
      <c r="I10142" s="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 s="2"/>
    </row>
    <row r="10143" spans="2:22" x14ac:dyDescent="0.2">
      <c r="B10143" s="2"/>
      <c r="C10143" s="2"/>
      <c r="D10143" s="2"/>
      <c r="E10143" s="2"/>
      <c r="F10143" s="2"/>
      <c r="G10143" s="3"/>
      <c r="H10143" s="3"/>
      <c r="I10143" s="2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 s="2"/>
    </row>
    <row r="10144" spans="2:22" x14ac:dyDescent="0.2">
      <c r="B10144" s="2"/>
      <c r="C10144" s="2"/>
      <c r="D10144" s="2"/>
      <c r="E10144" s="2"/>
      <c r="F10144" s="2"/>
      <c r="G10144" s="3"/>
      <c r="H10144" s="3"/>
      <c r="I10144" s="2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 s="2"/>
    </row>
    <row r="10145" spans="2:22" x14ac:dyDescent="0.2">
      <c r="B10145" s="2"/>
      <c r="C10145" s="2"/>
      <c r="D10145" s="2"/>
      <c r="E10145" s="2"/>
      <c r="F10145" s="2"/>
      <c r="G10145" s="3"/>
      <c r="H10145" s="3"/>
      <c r="I10145" s="2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 s="2"/>
    </row>
    <row r="10146" spans="2:22" x14ac:dyDescent="0.2">
      <c r="B10146" s="2"/>
      <c r="C10146" s="2"/>
      <c r="D10146" s="2"/>
      <c r="E10146" s="2"/>
      <c r="F10146" s="2"/>
      <c r="G10146" s="3"/>
      <c r="H10146" s="3"/>
      <c r="I10146" s="2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 s="2"/>
    </row>
    <row r="10147" spans="2:22" x14ac:dyDescent="0.2">
      <c r="B10147" s="2"/>
      <c r="C10147" s="2"/>
      <c r="D10147" s="2"/>
      <c r="E10147" s="2"/>
      <c r="F10147" s="2"/>
      <c r="G10147" s="3"/>
      <c r="H10147" s="3"/>
      <c r="I10147" s="2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 s="2"/>
    </row>
    <row r="10148" spans="2:22" x14ac:dyDescent="0.2">
      <c r="B10148" s="2"/>
      <c r="C10148" s="2"/>
      <c r="D10148" s="2"/>
      <c r="E10148" s="2"/>
      <c r="F10148" s="2"/>
      <c r="G10148" s="3"/>
      <c r="H10148" s="3"/>
      <c r="I10148" s="2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 s="2"/>
    </row>
    <row r="10149" spans="2:22" x14ac:dyDescent="0.2">
      <c r="B10149" s="2"/>
      <c r="C10149" s="2"/>
      <c r="D10149" s="2"/>
      <c r="E10149" s="2"/>
      <c r="F10149" s="2"/>
      <c r="G10149" s="3"/>
      <c r="H10149" s="3"/>
      <c r="I10149" s="2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 s="2"/>
    </row>
    <row r="10150" spans="2:22" x14ac:dyDescent="0.2">
      <c r="B10150" s="2"/>
      <c r="C10150" s="2"/>
      <c r="D10150" s="2"/>
      <c r="E10150" s="2"/>
      <c r="F10150" s="2"/>
      <c r="G10150" s="3"/>
      <c r="H10150" s="3"/>
      <c r="I10150" s="2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 s="2"/>
    </row>
    <row r="10151" spans="2:22" x14ac:dyDescent="0.2">
      <c r="B10151" s="2"/>
      <c r="C10151" s="2"/>
      <c r="D10151" s="2"/>
      <c r="E10151" s="2"/>
      <c r="F10151" s="2"/>
      <c r="G10151" s="3"/>
      <c r="H10151" s="3"/>
      <c r="I10151" s="2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 s="2"/>
    </row>
    <row r="10152" spans="2:22" x14ac:dyDescent="0.2">
      <c r="B10152" s="2"/>
      <c r="C10152" s="2"/>
      <c r="D10152" s="2"/>
      <c r="E10152" s="2"/>
      <c r="F10152" s="2"/>
      <c r="G10152" s="3"/>
      <c r="H10152" s="3"/>
      <c r="I10152" s="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 s="2"/>
    </row>
    <row r="10153" spans="2:22" x14ac:dyDescent="0.2">
      <c r="B10153" s="2"/>
      <c r="C10153" s="2"/>
      <c r="D10153" s="2"/>
      <c r="E10153" s="2"/>
      <c r="F10153" s="2"/>
      <c r="G10153" s="3"/>
      <c r="H10153" s="3"/>
      <c r="I10153" s="2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 s="2"/>
    </row>
    <row r="10154" spans="2:22" x14ac:dyDescent="0.2">
      <c r="B10154" s="2"/>
      <c r="C10154" s="2"/>
      <c r="D10154" s="2"/>
      <c r="E10154" s="2"/>
      <c r="F10154" s="2"/>
      <c r="G10154" s="3"/>
      <c r="H10154" s="3"/>
      <c r="I10154" s="2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 s="2"/>
    </row>
    <row r="10155" spans="2:22" x14ac:dyDescent="0.2">
      <c r="B10155" s="2"/>
      <c r="C10155" s="2"/>
      <c r="D10155" s="2"/>
      <c r="E10155" s="2"/>
      <c r="F10155" s="2"/>
      <c r="G10155" s="3"/>
      <c r="H10155" s="3"/>
      <c r="I10155" s="2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 s="2"/>
    </row>
    <row r="10156" spans="2:22" x14ac:dyDescent="0.2">
      <c r="B10156" s="2"/>
      <c r="C10156" s="2"/>
      <c r="D10156" s="2"/>
      <c r="E10156" s="2"/>
      <c r="F10156" s="2"/>
      <c r="G10156" s="3"/>
      <c r="H10156" s="3"/>
      <c r="I10156" s="2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 s="2"/>
    </row>
    <row r="10157" spans="2:22" x14ac:dyDescent="0.2">
      <c r="B10157" s="2"/>
      <c r="C10157" s="2"/>
      <c r="D10157" s="2"/>
      <c r="E10157" s="2"/>
      <c r="F10157" s="2"/>
      <c r="G10157" s="3"/>
      <c r="H10157" s="3"/>
      <c r="I10157" s="2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 s="2"/>
    </row>
    <row r="10158" spans="2:22" x14ac:dyDescent="0.2">
      <c r="B10158" s="2"/>
      <c r="C10158" s="2"/>
      <c r="D10158" s="2"/>
      <c r="E10158" s="2"/>
      <c r="F10158" s="2"/>
      <c r="G10158" s="3"/>
      <c r="H10158" s="3"/>
      <c r="I10158" s="2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 s="2"/>
    </row>
    <row r="10159" spans="2:22" x14ac:dyDescent="0.2">
      <c r="B10159" s="2"/>
      <c r="C10159" s="2"/>
      <c r="D10159" s="2"/>
      <c r="E10159" s="2"/>
      <c r="F10159" s="2"/>
      <c r="G10159" s="3"/>
      <c r="H10159" s="3"/>
      <c r="I10159" s="2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 s="2"/>
    </row>
    <row r="10160" spans="2:22" x14ac:dyDescent="0.2">
      <c r="B10160" s="2"/>
      <c r="C10160" s="2"/>
      <c r="D10160" s="2"/>
      <c r="E10160" s="2"/>
      <c r="F10160" s="2"/>
      <c r="G10160" s="3"/>
      <c r="H10160" s="3"/>
      <c r="I10160" s="2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 s="2"/>
    </row>
    <row r="10161" spans="2:22" x14ac:dyDescent="0.2">
      <c r="B10161" s="2"/>
      <c r="C10161" s="2"/>
      <c r="D10161" s="2"/>
      <c r="E10161" s="2"/>
      <c r="F10161" s="2"/>
      <c r="G10161" s="3"/>
      <c r="H10161" s="3"/>
      <c r="I10161" s="2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 s="2"/>
    </row>
    <row r="10162" spans="2:22" x14ac:dyDescent="0.2">
      <c r="B10162" s="2"/>
      <c r="C10162" s="2"/>
      <c r="D10162" s="2"/>
      <c r="E10162" s="2"/>
      <c r="F10162" s="2"/>
      <c r="G10162" s="3"/>
      <c r="H10162" s="3"/>
      <c r="I10162" s="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 s="2"/>
    </row>
    <row r="10163" spans="2:22" x14ac:dyDescent="0.2">
      <c r="B10163" s="2"/>
      <c r="C10163" s="2"/>
      <c r="D10163" s="2"/>
      <c r="E10163" s="2"/>
      <c r="F10163" s="2"/>
      <c r="G10163" s="3"/>
      <c r="H10163" s="3"/>
      <c r="I10163" s="2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 s="2"/>
    </row>
    <row r="10164" spans="2:22" x14ac:dyDescent="0.2">
      <c r="B10164" s="2"/>
      <c r="C10164" s="2"/>
      <c r="D10164" s="2"/>
      <c r="E10164" s="2"/>
      <c r="F10164" s="2"/>
      <c r="G10164" s="3"/>
      <c r="H10164" s="3"/>
      <c r="I10164" s="2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 s="2"/>
    </row>
    <row r="10165" spans="2:22" x14ac:dyDescent="0.2">
      <c r="B10165" s="2"/>
      <c r="C10165" s="2"/>
      <c r="D10165" s="2"/>
      <c r="E10165" s="2"/>
      <c r="F10165" s="2"/>
      <c r="G10165" s="3"/>
      <c r="H10165" s="3"/>
      <c r="I10165" s="2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 s="2"/>
    </row>
    <row r="10166" spans="2:22" x14ac:dyDescent="0.2">
      <c r="B10166" s="2"/>
      <c r="C10166" s="2"/>
      <c r="D10166" s="2"/>
      <c r="E10166" s="2"/>
      <c r="F10166" s="2"/>
      <c r="G10166" s="3"/>
      <c r="H10166" s="3"/>
      <c r="I10166" s="2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 s="2"/>
    </row>
    <row r="10167" spans="2:22" x14ac:dyDescent="0.2">
      <c r="B10167" s="2"/>
      <c r="C10167" s="2"/>
      <c r="D10167" s="2"/>
      <c r="E10167" s="2"/>
      <c r="F10167" s="2"/>
      <c r="G10167" s="3"/>
      <c r="H10167" s="3"/>
      <c r="I10167" s="2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 s="2"/>
    </row>
    <row r="10168" spans="2:22" x14ac:dyDescent="0.2">
      <c r="B10168" s="2"/>
      <c r="C10168" s="2"/>
      <c r="D10168" s="2"/>
      <c r="E10168" s="2"/>
      <c r="F10168" s="2"/>
      <c r="G10168" s="3"/>
      <c r="H10168" s="3"/>
      <c r="I10168" s="2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 s="2"/>
    </row>
    <row r="10169" spans="2:22" x14ac:dyDescent="0.2">
      <c r="B10169" s="2"/>
      <c r="C10169" s="2"/>
      <c r="D10169" s="2"/>
      <c r="E10169" s="2"/>
      <c r="F10169" s="2"/>
      <c r="G10169" s="3"/>
      <c r="H10169" s="3"/>
      <c r="I10169" s="2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 s="2"/>
    </row>
    <row r="10170" spans="2:22" x14ac:dyDescent="0.2">
      <c r="B10170" s="2"/>
      <c r="C10170" s="2"/>
      <c r="D10170" s="2"/>
      <c r="E10170" s="2"/>
      <c r="F10170" s="2"/>
      <c r="G10170" s="3"/>
      <c r="H10170" s="3"/>
      <c r="I10170" s="2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 s="2"/>
    </row>
    <row r="10171" spans="2:22" x14ac:dyDescent="0.2">
      <c r="B10171" s="2"/>
      <c r="C10171" s="2"/>
      <c r="D10171" s="2"/>
      <c r="E10171" s="2"/>
      <c r="F10171" s="2"/>
      <c r="G10171" s="3"/>
      <c r="H10171" s="3"/>
      <c r="I10171" s="2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 s="2"/>
    </row>
    <row r="10172" spans="2:22" x14ac:dyDescent="0.2">
      <c r="B10172" s="2"/>
      <c r="C10172" s="2"/>
      <c r="D10172" s="2"/>
      <c r="E10172" s="2"/>
      <c r="F10172" s="2"/>
      <c r="G10172" s="3"/>
      <c r="H10172" s="3"/>
      <c r="I10172" s="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 s="2"/>
    </row>
    <row r="10173" spans="2:22" x14ac:dyDescent="0.2">
      <c r="B10173" s="2"/>
      <c r="C10173" s="2"/>
      <c r="D10173" s="2"/>
      <c r="E10173" s="2"/>
      <c r="F10173" s="2"/>
      <c r="G10173" s="3"/>
      <c r="H10173" s="3"/>
      <c r="I10173" s="2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 s="2"/>
    </row>
    <row r="10174" spans="2:22" x14ac:dyDescent="0.2">
      <c r="B10174" s="2"/>
      <c r="C10174" s="2"/>
      <c r="D10174" s="2"/>
      <c r="E10174" s="2"/>
      <c r="F10174" s="2"/>
      <c r="G10174" s="3"/>
      <c r="H10174" s="3"/>
      <c r="I10174" s="2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 s="2"/>
    </row>
    <row r="10175" spans="2:22" x14ac:dyDescent="0.2">
      <c r="B10175" s="2"/>
      <c r="C10175" s="2"/>
      <c r="D10175" s="2"/>
      <c r="E10175" s="2"/>
      <c r="F10175" s="2"/>
      <c r="G10175" s="3"/>
      <c r="H10175" s="3"/>
      <c r="I10175" s="2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 s="2"/>
    </row>
    <row r="10176" spans="2:22" x14ac:dyDescent="0.2">
      <c r="B10176" s="2"/>
      <c r="C10176" s="2"/>
      <c r="D10176" s="2"/>
      <c r="E10176" s="2"/>
      <c r="F10176" s="2"/>
      <c r="G10176" s="3"/>
      <c r="H10176" s="3"/>
      <c r="I10176" s="2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 s="2"/>
    </row>
    <row r="10177" spans="2:22" x14ac:dyDescent="0.2">
      <c r="B10177" s="2"/>
      <c r="C10177" s="2"/>
      <c r="D10177" s="2"/>
      <c r="E10177" s="2"/>
      <c r="F10177" s="2"/>
      <c r="G10177" s="3"/>
      <c r="H10177" s="3"/>
      <c r="I10177" s="2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 s="2"/>
    </row>
    <row r="10178" spans="2:22" x14ac:dyDescent="0.2">
      <c r="B10178" s="2"/>
      <c r="C10178" s="2"/>
      <c r="D10178" s="2"/>
      <c r="E10178" s="2"/>
      <c r="F10178" s="2"/>
      <c r="G10178" s="3"/>
      <c r="H10178" s="3"/>
      <c r="I10178" s="2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 s="2"/>
    </row>
    <row r="10179" spans="2:22" x14ac:dyDescent="0.2">
      <c r="B10179" s="2"/>
      <c r="C10179" s="2"/>
      <c r="D10179" s="2"/>
      <c r="E10179" s="2"/>
      <c r="F10179" s="2"/>
      <c r="G10179" s="3"/>
      <c r="H10179" s="3"/>
      <c r="I10179" s="2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 s="2"/>
    </row>
    <row r="10180" spans="2:22" x14ac:dyDescent="0.2">
      <c r="B10180" s="2"/>
      <c r="C10180" s="2"/>
      <c r="D10180" s="2"/>
      <c r="E10180" s="2"/>
      <c r="F10180" s="2"/>
      <c r="G10180" s="3"/>
      <c r="H10180" s="3"/>
      <c r="I10180" s="2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 s="2"/>
    </row>
    <row r="10181" spans="2:22" x14ac:dyDescent="0.2">
      <c r="B10181" s="2"/>
      <c r="C10181" s="2"/>
      <c r="D10181" s="2"/>
      <c r="E10181" s="2"/>
      <c r="F10181" s="2"/>
      <c r="G10181" s="3"/>
      <c r="H10181" s="3"/>
      <c r="I10181" s="2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 s="2"/>
    </row>
    <row r="10182" spans="2:22" x14ac:dyDescent="0.2">
      <c r="B10182" s="2"/>
      <c r="C10182" s="2"/>
      <c r="D10182" s="2"/>
      <c r="E10182" s="2"/>
      <c r="F10182" s="2"/>
      <c r="G10182" s="3"/>
      <c r="H10182" s="3"/>
      <c r="I10182" s="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 s="2"/>
    </row>
    <row r="10183" spans="2:22" x14ac:dyDescent="0.2">
      <c r="B10183" s="2"/>
      <c r="C10183" s="2"/>
      <c r="D10183" s="2"/>
      <c r="E10183" s="2"/>
      <c r="F10183" s="2"/>
      <c r="G10183" s="3"/>
      <c r="H10183" s="3"/>
      <c r="I10183" s="2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 s="2"/>
    </row>
    <row r="10184" spans="2:22" x14ac:dyDescent="0.2">
      <c r="B10184" s="2"/>
      <c r="C10184" s="2"/>
      <c r="D10184" s="2"/>
      <c r="E10184" s="2"/>
      <c r="F10184" s="2"/>
      <c r="G10184" s="3"/>
      <c r="H10184" s="3"/>
      <c r="I10184" s="2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 s="2"/>
    </row>
    <row r="10185" spans="2:22" x14ac:dyDescent="0.2">
      <c r="B10185" s="2"/>
      <c r="C10185" s="2"/>
      <c r="D10185" s="2"/>
      <c r="E10185" s="2"/>
      <c r="F10185" s="2"/>
      <c r="G10185" s="3"/>
      <c r="H10185" s="3"/>
      <c r="I10185" s="2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 s="2"/>
    </row>
    <row r="10186" spans="2:22" x14ac:dyDescent="0.2">
      <c r="B10186" s="2"/>
      <c r="C10186" s="2"/>
      <c r="D10186" s="2"/>
      <c r="E10186" s="2"/>
      <c r="F10186" s="2"/>
      <c r="G10186" s="3"/>
      <c r="H10186" s="3"/>
      <c r="I10186" s="2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 s="2"/>
    </row>
    <row r="10187" spans="2:22" x14ac:dyDescent="0.2">
      <c r="B10187" s="2"/>
      <c r="C10187" s="2"/>
      <c r="D10187" s="2"/>
      <c r="E10187" s="2"/>
      <c r="F10187" s="2"/>
      <c r="G10187" s="3"/>
      <c r="H10187" s="3"/>
      <c r="I10187" s="2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 s="2"/>
    </row>
    <row r="10188" spans="2:22" x14ac:dyDescent="0.2">
      <c r="B10188" s="2"/>
      <c r="C10188" s="2"/>
      <c r="D10188" s="2"/>
      <c r="E10188" s="2"/>
      <c r="F10188" s="2"/>
      <c r="G10188" s="3"/>
      <c r="H10188" s="3"/>
      <c r="I10188" s="2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 s="2"/>
    </row>
    <row r="10189" spans="2:22" x14ac:dyDescent="0.2">
      <c r="B10189" s="2"/>
      <c r="C10189" s="2"/>
      <c r="D10189" s="2"/>
      <c r="E10189" s="2"/>
      <c r="F10189" s="2"/>
      <c r="G10189" s="3"/>
      <c r="H10189" s="3"/>
      <c r="I10189" s="2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 s="2"/>
    </row>
    <row r="10190" spans="2:22" x14ac:dyDescent="0.2">
      <c r="B10190" s="2"/>
      <c r="C10190" s="2"/>
      <c r="D10190" s="2"/>
      <c r="E10190" s="2"/>
      <c r="F10190" s="2"/>
      <c r="G10190" s="3"/>
      <c r="H10190" s="3"/>
      <c r="I10190" s="2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 s="2"/>
    </row>
    <row r="10191" spans="2:22" x14ac:dyDescent="0.2">
      <c r="B10191" s="2"/>
      <c r="C10191" s="2"/>
      <c r="D10191" s="2"/>
      <c r="E10191" s="2"/>
      <c r="F10191" s="2"/>
      <c r="G10191" s="3"/>
      <c r="H10191" s="3"/>
      <c r="I10191" s="2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 s="2"/>
    </row>
    <row r="10192" spans="2:22" x14ac:dyDescent="0.2">
      <c r="B10192" s="2"/>
      <c r="C10192" s="2"/>
      <c r="D10192" s="2"/>
      <c r="E10192" s="2"/>
      <c r="F10192" s="2"/>
      <c r="G10192" s="3"/>
      <c r="H10192" s="3"/>
      <c r="I10192" s="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 s="2"/>
    </row>
    <row r="10193" spans="2:22" x14ac:dyDescent="0.2">
      <c r="B10193" s="2"/>
      <c r="C10193" s="2"/>
      <c r="D10193" s="2"/>
      <c r="E10193" s="2"/>
      <c r="F10193" s="2"/>
      <c r="G10193" s="3"/>
      <c r="H10193" s="3"/>
      <c r="I10193" s="2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 s="2"/>
    </row>
    <row r="10194" spans="2:22" x14ac:dyDescent="0.2">
      <c r="B10194" s="2"/>
      <c r="C10194" s="2"/>
      <c r="D10194" s="2"/>
      <c r="E10194" s="2"/>
      <c r="F10194" s="2"/>
      <c r="G10194" s="3"/>
      <c r="H10194" s="3"/>
      <c r="I10194" s="2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 s="2"/>
    </row>
    <row r="10195" spans="2:22" x14ac:dyDescent="0.2">
      <c r="B10195" s="2"/>
      <c r="C10195" s="2"/>
      <c r="D10195" s="2"/>
      <c r="E10195" s="2"/>
      <c r="F10195" s="2"/>
      <c r="G10195" s="3"/>
      <c r="H10195" s="3"/>
      <c r="I10195" s="2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 s="2"/>
    </row>
    <row r="10196" spans="2:22" x14ac:dyDescent="0.2">
      <c r="B10196" s="2"/>
      <c r="C10196" s="2"/>
      <c r="D10196" s="2"/>
      <c r="E10196" s="2"/>
      <c r="F10196" s="2"/>
      <c r="G10196" s="3"/>
      <c r="H10196" s="3"/>
      <c r="I10196" s="2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 s="2"/>
    </row>
    <row r="10197" spans="2:22" x14ac:dyDescent="0.2">
      <c r="B10197" s="2"/>
      <c r="C10197" s="2"/>
      <c r="D10197" s="2"/>
      <c r="E10197" s="2"/>
      <c r="F10197" s="2"/>
      <c r="G10197" s="3"/>
      <c r="H10197" s="3"/>
      <c r="I10197" s="2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 s="2"/>
    </row>
    <row r="10198" spans="2:22" x14ac:dyDescent="0.2">
      <c r="B10198" s="2"/>
      <c r="C10198" s="2"/>
      <c r="D10198" s="2"/>
      <c r="E10198" s="2"/>
      <c r="F10198" s="2"/>
      <c r="G10198" s="3"/>
      <c r="H10198" s="3"/>
      <c r="I10198" s="2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 s="2"/>
    </row>
    <row r="10199" spans="2:22" x14ac:dyDescent="0.2">
      <c r="B10199" s="2"/>
      <c r="C10199" s="2"/>
      <c r="D10199" s="2"/>
      <c r="E10199" s="2"/>
      <c r="F10199" s="2"/>
      <c r="G10199" s="3"/>
      <c r="H10199" s="3"/>
      <c r="I10199" s="2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 s="2"/>
    </row>
    <row r="10200" spans="2:22" x14ac:dyDescent="0.2">
      <c r="B10200" s="2"/>
      <c r="C10200" s="2"/>
      <c r="D10200" s="2"/>
      <c r="E10200" s="2"/>
      <c r="F10200" s="2"/>
      <c r="G10200" s="3"/>
      <c r="H10200" s="3"/>
      <c r="I10200" s="2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 s="2"/>
    </row>
    <row r="10201" spans="2:22" x14ac:dyDescent="0.2">
      <c r="B10201" s="2"/>
      <c r="C10201" s="2"/>
      <c r="D10201" s="2"/>
      <c r="E10201" s="2"/>
      <c r="F10201" s="2"/>
      <c r="G10201" s="3"/>
      <c r="H10201" s="3"/>
      <c r="I10201" s="2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 s="2"/>
    </row>
    <row r="10202" spans="2:22" x14ac:dyDescent="0.2">
      <c r="B10202" s="2"/>
      <c r="C10202" s="2"/>
      <c r="D10202" s="2"/>
      <c r="E10202" s="2"/>
      <c r="F10202" s="2"/>
      <c r="G10202" s="3"/>
      <c r="H10202" s="3"/>
      <c r="I10202" s="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 s="2"/>
    </row>
    <row r="10203" spans="2:22" x14ac:dyDescent="0.2">
      <c r="B10203" s="2"/>
      <c r="C10203" s="2"/>
      <c r="D10203" s="2"/>
      <c r="E10203" s="2"/>
      <c r="F10203" s="2"/>
      <c r="G10203" s="3"/>
      <c r="H10203" s="3"/>
      <c r="I10203" s="2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 s="2"/>
    </row>
    <row r="10204" spans="2:22" x14ac:dyDescent="0.2">
      <c r="B10204" s="2"/>
      <c r="C10204" s="2"/>
      <c r="D10204" s="2"/>
      <c r="E10204" s="2"/>
      <c r="F10204" s="2"/>
      <c r="G10204" s="3"/>
      <c r="H10204" s="3"/>
      <c r="I10204" s="2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 s="2"/>
    </row>
    <row r="10205" spans="2:22" x14ac:dyDescent="0.2">
      <c r="B10205" s="2"/>
      <c r="C10205" s="2"/>
      <c r="D10205" s="2"/>
      <c r="E10205" s="2"/>
      <c r="F10205" s="2"/>
      <c r="G10205" s="3"/>
      <c r="H10205" s="3"/>
      <c r="I10205" s="2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 s="2"/>
    </row>
    <row r="10206" spans="2:22" x14ac:dyDescent="0.2">
      <c r="B10206" s="2"/>
      <c r="C10206" s="2"/>
      <c r="D10206" s="2"/>
      <c r="E10206" s="2"/>
      <c r="F10206" s="2"/>
      <c r="G10206" s="3"/>
      <c r="H10206" s="3"/>
      <c r="I10206" s="2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 s="2"/>
    </row>
    <row r="10207" spans="2:22" x14ac:dyDescent="0.2">
      <c r="B10207" s="2"/>
      <c r="C10207" s="2"/>
      <c r="D10207" s="2"/>
      <c r="E10207" s="2"/>
      <c r="F10207" s="2"/>
      <c r="G10207" s="3"/>
      <c r="H10207" s="3"/>
      <c r="I10207" s="2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 s="2"/>
    </row>
    <row r="10208" spans="2:22" x14ac:dyDescent="0.2">
      <c r="B10208" s="2"/>
      <c r="C10208" s="2"/>
      <c r="D10208" s="2"/>
      <c r="E10208" s="2"/>
      <c r="F10208" s="2"/>
      <c r="G10208" s="3"/>
      <c r="H10208" s="3"/>
      <c r="I10208" s="2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 s="2"/>
    </row>
    <row r="10209" spans="2:22" x14ac:dyDescent="0.2">
      <c r="B10209" s="2"/>
      <c r="C10209" s="2"/>
      <c r="D10209" s="2"/>
      <c r="E10209" s="2"/>
      <c r="F10209" s="2"/>
      <c r="G10209" s="3"/>
      <c r="H10209" s="3"/>
      <c r="I10209" s="2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 s="2"/>
    </row>
    <row r="10210" spans="2:22" x14ac:dyDescent="0.2">
      <c r="B10210" s="2"/>
      <c r="C10210" s="2"/>
      <c r="D10210" s="2"/>
      <c r="E10210" s="2"/>
      <c r="F10210" s="2"/>
      <c r="G10210" s="3"/>
      <c r="H10210" s="3"/>
      <c r="I10210" s="2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 s="2"/>
    </row>
    <row r="10211" spans="2:22" x14ac:dyDescent="0.2">
      <c r="B10211" s="2"/>
      <c r="C10211" s="2"/>
      <c r="D10211" s="2"/>
      <c r="E10211" s="2"/>
      <c r="F10211" s="2"/>
      <c r="G10211" s="3"/>
      <c r="H10211" s="3"/>
      <c r="I10211" s="2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 s="2"/>
    </row>
    <row r="10212" spans="2:22" x14ac:dyDescent="0.2">
      <c r="B10212" s="2"/>
      <c r="C10212" s="2"/>
      <c r="D10212" s="2"/>
      <c r="E10212" s="2"/>
      <c r="F10212" s="2"/>
      <c r="G10212" s="3"/>
      <c r="H10212" s="3"/>
      <c r="I10212" s="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 s="2"/>
    </row>
    <row r="10213" spans="2:22" x14ac:dyDescent="0.2">
      <c r="B10213" s="2"/>
      <c r="C10213" s="2"/>
      <c r="D10213" s="2"/>
      <c r="E10213" s="2"/>
      <c r="F10213" s="2"/>
      <c r="G10213" s="3"/>
      <c r="H10213" s="3"/>
      <c r="I10213" s="2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 s="2"/>
    </row>
    <row r="10214" spans="2:22" x14ac:dyDescent="0.2">
      <c r="B10214" s="2"/>
      <c r="C10214" s="2"/>
      <c r="D10214" s="2"/>
      <c r="E10214" s="2"/>
      <c r="F10214" s="2"/>
      <c r="G10214" s="3"/>
      <c r="H10214" s="3"/>
      <c r="I10214" s="2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 s="2"/>
    </row>
    <row r="10215" spans="2:22" x14ac:dyDescent="0.2">
      <c r="B10215" s="2"/>
      <c r="C10215" s="2"/>
      <c r="D10215" s="2"/>
      <c r="E10215" s="2"/>
      <c r="F10215" s="2"/>
      <c r="G10215" s="3"/>
      <c r="H10215" s="3"/>
      <c r="I10215" s="2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 s="2"/>
    </row>
    <row r="10216" spans="2:22" x14ac:dyDescent="0.2">
      <c r="B10216" s="2"/>
      <c r="C10216" s="2"/>
      <c r="D10216" s="2"/>
      <c r="E10216" s="2"/>
      <c r="F10216" s="2"/>
      <c r="G10216" s="3"/>
      <c r="H10216" s="3"/>
      <c r="I10216" s="2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 s="2"/>
    </row>
    <row r="10217" spans="2:22" x14ac:dyDescent="0.2">
      <c r="B10217" s="2"/>
      <c r="C10217" s="2"/>
      <c r="D10217" s="2"/>
      <c r="E10217" s="2"/>
      <c r="F10217" s="2"/>
      <c r="G10217" s="3"/>
      <c r="H10217" s="3"/>
      <c r="I10217" s="2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 s="2"/>
    </row>
    <row r="10218" spans="2:22" x14ac:dyDescent="0.2">
      <c r="B10218" s="2"/>
      <c r="C10218" s="2"/>
      <c r="D10218" s="2"/>
      <c r="E10218" s="2"/>
      <c r="F10218" s="2"/>
      <c r="G10218" s="3"/>
      <c r="H10218" s="3"/>
      <c r="I10218" s="2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 s="2"/>
    </row>
    <row r="10219" spans="2:22" x14ac:dyDescent="0.2">
      <c r="B10219" s="2"/>
      <c r="C10219" s="2"/>
      <c r="D10219" s="2"/>
      <c r="E10219" s="2"/>
      <c r="F10219" s="2"/>
      <c r="G10219" s="3"/>
      <c r="H10219" s="3"/>
      <c r="I10219" s="2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 s="2"/>
    </row>
    <row r="10220" spans="2:22" x14ac:dyDescent="0.2">
      <c r="B10220" s="2"/>
      <c r="C10220" s="2"/>
      <c r="D10220" s="2"/>
      <c r="E10220" s="2"/>
      <c r="F10220" s="2"/>
      <c r="G10220" s="3"/>
      <c r="H10220" s="3"/>
      <c r="I10220" s="2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 s="2"/>
    </row>
    <row r="10221" spans="2:22" x14ac:dyDescent="0.2">
      <c r="B10221" s="2"/>
      <c r="C10221" s="2"/>
      <c r="D10221" s="2"/>
      <c r="E10221" s="2"/>
      <c r="F10221" s="2"/>
      <c r="G10221" s="3"/>
      <c r="H10221" s="3"/>
      <c r="I10221" s="2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 s="2"/>
    </row>
    <row r="10222" spans="2:22" x14ac:dyDescent="0.2">
      <c r="B10222" s="2"/>
      <c r="C10222" s="2"/>
      <c r="D10222" s="2"/>
      <c r="E10222" s="2"/>
      <c r="F10222" s="2"/>
      <c r="G10222" s="3"/>
      <c r="H10222" s="3"/>
      <c r="I10222" s="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 s="2"/>
    </row>
    <row r="10223" spans="2:22" x14ac:dyDescent="0.2">
      <c r="B10223" s="2"/>
      <c r="C10223" s="2"/>
      <c r="D10223" s="2"/>
      <c r="E10223" s="2"/>
      <c r="F10223" s="2"/>
      <c r="G10223" s="3"/>
      <c r="H10223" s="3"/>
      <c r="I10223" s="2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 s="2"/>
    </row>
    <row r="10224" spans="2:22" x14ac:dyDescent="0.2">
      <c r="B10224" s="2"/>
      <c r="C10224" s="2"/>
      <c r="D10224" s="2"/>
      <c r="E10224" s="2"/>
      <c r="F10224" s="2"/>
      <c r="G10224" s="3"/>
      <c r="H10224" s="3"/>
      <c r="I10224" s="2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 s="2"/>
    </row>
    <row r="10225" spans="2:22" x14ac:dyDescent="0.2">
      <c r="B10225" s="2"/>
      <c r="C10225" s="2"/>
      <c r="D10225" s="2"/>
      <c r="E10225" s="2"/>
      <c r="F10225" s="2"/>
      <c r="G10225" s="3"/>
      <c r="H10225" s="3"/>
      <c r="I10225" s="2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 s="2"/>
    </row>
    <row r="10226" spans="2:22" x14ac:dyDescent="0.2">
      <c r="B10226" s="2"/>
      <c r="C10226" s="2"/>
      <c r="D10226" s="2"/>
      <c r="E10226" s="2"/>
      <c r="F10226" s="2"/>
      <c r="G10226" s="3"/>
      <c r="H10226" s="3"/>
      <c r="I10226" s="2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 s="2"/>
    </row>
    <row r="10227" spans="2:22" x14ac:dyDescent="0.2">
      <c r="B10227" s="2"/>
      <c r="C10227" s="2"/>
      <c r="D10227" s="2"/>
      <c r="E10227" s="2"/>
      <c r="F10227" s="2"/>
      <c r="G10227" s="3"/>
      <c r="H10227" s="3"/>
      <c r="I10227" s="2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 s="2"/>
    </row>
    <row r="10228" spans="2:22" x14ac:dyDescent="0.2">
      <c r="B10228" s="2"/>
      <c r="C10228" s="2"/>
      <c r="D10228" s="2"/>
      <c r="E10228" s="2"/>
      <c r="F10228" s="2"/>
      <c r="G10228" s="3"/>
      <c r="H10228" s="3"/>
      <c r="I10228" s="2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 s="2"/>
    </row>
    <row r="10229" spans="2:22" x14ac:dyDescent="0.2">
      <c r="B10229" s="2"/>
      <c r="C10229" s="2"/>
      <c r="D10229" s="2"/>
      <c r="E10229" s="2"/>
      <c r="F10229" s="2"/>
      <c r="G10229" s="3"/>
      <c r="H10229" s="3"/>
      <c r="I10229" s="2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 s="2"/>
    </row>
    <row r="10230" spans="2:22" x14ac:dyDescent="0.2">
      <c r="B10230" s="2"/>
      <c r="C10230" s="2"/>
      <c r="D10230" s="2"/>
      <c r="E10230" s="2"/>
      <c r="F10230" s="2"/>
      <c r="G10230" s="3"/>
      <c r="H10230" s="3"/>
      <c r="I10230" s="2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 s="2"/>
    </row>
    <row r="10231" spans="2:22" x14ac:dyDescent="0.2">
      <c r="B10231" s="2"/>
      <c r="C10231" s="2"/>
      <c r="D10231" s="2"/>
      <c r="E10231" s="2"/>
      <c r="F10231" s="2"/>
      <c r="G10231" s="3"/>
      <c r="H10231" s="3"/>
      <c r="I10231" s="2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 s="2"/>
    </row>
    <row r="10232" spans="2:22" x14ac:dyDescent="0.2">
      <c r="B10232" s="2"/>
      <c r="C10232" s="2"/>
      <c r="D10232" s="2"/>
      <c r="E10232" s="2"/>
      <c r="F10232" s="2"/>
      <c r="G10232" s="3"/>
      <c r="H10232" s="3"/>
      <c r="I10232" s="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 s="2"/>
    </row>
    <row r="10233" spans="2:22" x14ac:dyDescent="0.2">
      <c r="B10233" s="2"/>
      <c r="C10233" s="2"/>
      <c r="D10233" s="2"/>
      <c r="E10233" s="2"/>
      <c r="F10233" s="2"/>
      <c r="G10233" s="3"/>
      <c r="H10233" s="3"/>
      <c r="I10233" s="2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 s="2"/>
    </row>
    <row r="10234" spans="2:22" x14ac:dyDescent="0.2">
      <c r="B10234" s="2"/>
      <c r="C10234" s="2"/>
      <c r="D10234" s="2"/>
      <c r="E10234" s="2"/>
      <c r="F10234" s="2"/>
      <c r="G10234" s="3"/>
      <c r="H10234" s="3"/>
      <c r="I10234" s="2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 s="2"/>
    </row>
    <row r="10235" spans="2:22" x14ac:dyDescent="0.2">
      <c r="B10235" s="2"/>
      <c r="C10235" s="2"/>
      <c r="D10235" s="2"/>
      <c r="E10235" s="2"/>
      <c r="F10235" s="2"/>
      <c r="G10235" s="3"/>
      <c r="H10235" s="3"/>
      <c r="I10235" s="2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 s="2"/>
    </row>
    <row r="10236" spans="2:22" x14ac:dyDescent="0.2">
      <c r="B10236" s="2"/>
      <c r="C10236" s="2"/>
      <c r="D10236" s="2"/>
      <c r="E10236" s="2"/>
      <c r="F10236" s="2"/>
      <c r="G10236" s="3"/>
      <c r="H10236" s="3"/>
      <c r="I10236" s="2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 s="2"/>
    </row>
    <row r="10237" spans="2:22" x14ac:dyDescent="0.2">
      <c r="B10237" s="2"/>
      <c r="C10237" s="2"/>
      <c r="D10237" s="2"/>
      <c r="E10237" s="2"/>
      <c r="F10237" s="2"/>
      <c r="G10237" s="3"/>
      <c r="H10237" s="3"/>
      <c r="I10237" s="2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 s="2"/>
    </row>
    <row r="10238" spans="2:22" x14ac:dyDescent="0.2">
      <c r="B10238" s="2"/>
      <c r="C10238" s="2"/>
      <c r="D10238" s="2"/>
      <c r="E10238" s="2"/>
      <c r="F10238" s="2"/>
      <c r="G10238" s="3"/>
      <c r="H10238" s="3"/>
      <c r="I10238" s="2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 s="2"/>
    </row>
    <row r="10239" spans="2:22" x14ac:dyDescent="0.2">
      <c r="B10239" s="2"/>
      <c r="C10239" s="2"/>
      <c r="D10239" s="2"/>
      <c r="E10239" s="2"/>
      <c r="F10239" s="2"/>
      <c r="G10239" s="3"/>
      <c r="H10239" s="3"/>
      <c r="I10239" s="2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 s="2"/>
    </row>
    <row r="10240" spans="2:22" x14ac:dyDescent="0.2">
      <c r="B10240" s="2"/>
      <c r="C10240" s="2"/>
      <c r="D10240" s="2"/>
      <c r="E10240" s="2"/>
      <c r="F10240" s="2"/>
      <c r="G10240" s="3"/>
      <c r="H10240" s="3"/>
      <c r="I10240" s="2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 s="2"/>
    </row>
    <row r="10241" spans="2:22" x14ac:dyDescent="0.2">
      <c r="B10241" s="2"/>
      <c r="C10241" s="2"/>
      <c r="D10241" s="2"/>
      <c r="E10241" s="2"/>
      <c r="F10241" s="2"/>
      <c r="G10241" s="3"/>
      <c r="H10241" s="3"/>
      <c r="I10241" s="2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 s="2"/>
    </row>
    <row r="10242" spans="2:22" x14ac:dyDescent="0.2">
      <c r="B10242" s="2"/>
      <c r="C10242" s="2"/>
      <c r="D10242" s="2"/>
      <c r="E10242" s="2"/>
      <c r="F10242" s="2"/>
      <c r="G10242" s="3"/>
      <c r="H10242" s="3"/>
      <c r="I10242" s="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 s="2"/>
    </row>
    <row r="10243" spans="2:22" x14ac:dyDescent="0.2">
      <c r="B10243" s="2"/>
      <c r="C10243" s="2"/>
      <c r="D10243" s="2"/>
      <c r="E10243" s="2"/>
      <c r="F10243" s="2"/>
      <c r="G10243" s="3"/>
      <c r="H10243" s="3"/>
      <c r="I10243" s="2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 s="2"/>
    </row>
    <row r="10244" spans="2:22" x14ac:dyDescent="0.2">
      <c r="B10244" s="2"/>
      <c r="C10244" s="2"/>
      <c r="D10244" s="2"/>
      <c r="E10244" s="2"/>
      <c r="F10244" s="2"/>
      <c r="G10244" s="3"/>
      <c r="H10244" s="3"/>
      <c r="I10244" s="2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 s="2"/>
    </row>
    <row r="10245" spans="2:22" x14ac:dyDescent="0.2">
      <c r="B10245" s="2"/>
      <c r="C10245" s="2"/>
      <c r="D10245" s="2"/>
      <c r="E10245" s="2"/>
      <c r="F10245" s="2"/>
      <c r="G10245" s="3"/>
      <c r="H10245" s="3"/>
      <c r="I10245" s="2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 s="2"/>
    </row>
    <row r="10246" spans="2:22" x14ac:dyDescent="0.2">
      <c r="B10246" s="2"/>
      <c r="C10246" s="2"/>
      <c r="D10246" s="2"/>
      <c r="E10246" s="2"/>
      <c r="F10246" s="2"/>
      <c r="G10246" s="3"/>
      <c r="H10246" s="3"/>
      <c r="I10246" s="2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 s="2"/>
    </row>
    <row r="10247" spans="2:22" x14ac:dyDescent="0.2">
      <c r="B10247" s="2"/>
      <c r="C10247" s="2"/>
      <c r="D10247" s="2"/>
      <c r="E10247" s="2"/>
      <c r="F10247" s="2"/>
      <c r="G10247" s="3"/>
      <c r="H10247" s="3"/>
      <c r="I10247" s="2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 s="2"/>
    </row>
    <row r="10248" spans="2:22" x14ac:dyDescent="0.2">
      <c r="B10248" s="2"/>
      <c r="C10248" s="2"/>
      <c r="D10248" s="2"/>
      <c r="E10248" s="2"/>
      <c r="F10248" s="2"/>
      <c r="G10248" s="3"/>
      <c r="H10248" s="3"/>
      <c r="I10248" s="2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 s="2"/>
    </row>
    <row r="10249" spans="2:22" x14ac:dyDescent="0.2">
      <c r="B10249" s="2"/>
      <c r="C10249" s="2"/>
      <c r="D10249" s="2"/>
      <c r="E10249" s="2"/>
      <c r="F10249" s="2"/>
      <c r="G10249" s="3"/>
      <c r="H10249" s="3"/>
      <c r="I10249" s="2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 s="2"/>
    </row>
    <row r="10250" spans="2:22" x14ac:dyDescent="0.2">
      <c r="B10250" s="2"/>
      <c r="C10250" s="2"/>
      <c r="D10250" s="2"/>
      <c r="E10250" s="2"/>
      <c r="F10250" s="2"/>
      <c r="G10250" s="3"/>
      <c r="H10250" s="3"/>
      <c r="I10250" s="2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 s="2"/>
    </row>
    <row r="10251" spans="2:22" x14ac:dyDescent="0.2">
      <c r="B10251" s="2"/>
      <c r="C10251" s="2"/>
      <c r="D10251" s="2"/>
      <c r="E10251" s="2"/>
      <c r="F10251" s="2"/>
      <c r="G10251" s="3"/>
      <c r="H10251" s="3"/>
      <c r="I10251" s="2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 s="2"/>
    </row>
    <row r="10252" spans="2:22" x14ac:dyDescent="0.2">
      <c r="B10252" s="2"/>
      <c r="C10252" s="2"/>
      <c r="D10252" s="2"/>
      <c r="E10252" s="2"/>
      <c r="F10252" s="2"/>
      <c r="G10252" s="3"/>
      <c r="H10252" s="3"/>
      <c r="I10252" s="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 s="2"/>
    </row>
    <row r="10253" spans="2:22" x14ac:dyDescent="0.2">
      <c r="B10253" s="2"/>
      <c r="C10253" s="2"/>
      <c r="D10253" s="2"/>
      <c r="E10253" s="2"/>
      <c r="F10253" s="2"/>
      <c r="G10253" s="3"/>
      <c r="H10253" s="3"/>
      <c r="I10253" s="2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 s="2"/>
    </row>
    <row r="10254" spans="2:22" x14ac:dyDescent="0.2">
      <c r="B10254" s="2"/>
      <c r="C10254" s="2"/>
      <c r="D10254" s="2"/>
      <c r="E10254" s="2"/>
      <c r="F10254" s="2"/>
      <c r="G10254" s="3"/>
      <c r="H10254" s="3"/>
      <c r="I10254" s="2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 s="2"/>
    </row>
    <row r="10255" spans="2:22" x14ac:dyDescent="0.2">
      <c r="B10255" s="2"/>
      <c r="C10255" s="2"/>
      <c r="D10255" s="2"/>
      <c r="E10255" s="2"/>
      <c r="F10255" s="2"/>
      <c r="G10255" s="3"/>
      <c r="H10255" s="3"/>
      <c r="I10255" s="2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 s="2"/>
    </row>
    <row r="10256" spans="2:22" x14ac:dyDescent="0.2">
      <c r="B10256" s="2"/>
      <c r="C10256" s="2"/>
      <c r="D10256" s="2"/>
      <c r="E10256" s="2"/>
      <c r="F10256" s="2"/>
      <c r="G10256" s="3"/>
      <c r="H10256" s="3"/>
      <c r="I10256" s="2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 s="2"/>
    </row>
    <row r="10257" spans="2:22" x14ac:dyDescent="0.2">
      <c r="B10257" s="2"/>
      <c r="C10257" s="2"/>
      <c r="D10257" s="2"/>
      <c r="E10257" s="2"/>
      <c r="F10257" s="2"/>
      <c r="G10257" s="3"/>
      <c r="H10257" s="3"/>
      <c r="I10257" s="2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 s="2"/>
    </row>
    <row r="10258" spans="2:22" x14ac:dyDescent="0.2">
      <c r="B10258" s="2"/>
      <c r="C10258" s="2"/>
      <c r="D10258" s="2"/>
      <c r="E10258" s="2"/>
      <c r="F10258" s="2"/>
      <c r="G10258" s="3"/>
      <c r="H10258" s="3"/>
      <c r="I10258" s="2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 s="2"/>
    </row>
    <row r="10259" spans="2:22" x14ac:dyDescent="0.2">
      <c r="B10259" s="2"/>
      <c r="C10259" s="2"/>
      <c r="D10259" s="2"/>
      <c r="E10259" s="2"/>
      <c r="F10259" s="2"/>
      <c r="G10259" s="3"/>
      <c r="H10259" s="3"/>
      <c r="I10259" s="2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 s="2"/>
    </row>
    <row r="10260" spans="2:22" x14ac:dyDescent="0.2">
      <c r="B10260" s="2"/>
      <c r="C10260" s="2"/>
      <c r="D10260" s="2"/>
      <c r="E10260" s="2"/>
      <c r="F10260" s="2"/>
      <c r="G10260" s="3"/>
      <c r="H10260" s="3"/>
      <c r="I10260" s="2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 s="2"/>
    </row>
    <row r="10261" spans="2:22" x14ac:dyDescent="0.2">
      <c r="B10261" s="2"/>
      <c r="C10261" s="2"/>
      <c r="D10261" s="2"/>
      <c r="E10261" s="2"/>
      <c r="F10261" s="2"/>
      <c r="G10261" s="3"/>
      <c r="H10261" s="3"/>
      <c r="I10261" s="2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 s="2"/>
    </row>
    <row r="10262" spans="2:22" x14ac:dyDescent="0.2">
      <c r="B10262" s="2"/>
      <c r="C10262" s="2"/>
      <c r="D10262" s="2"/>
      <c r="E10262" s="2"/>
      <c r="F10262" s="2"/>
      <c r="G10262" s="3"/>
      <c r="H10262" s="3"/>
      <c r="I10262" s="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 s="2"/>
    </row>
    <row r="10263" spans="2:22" x14ac:dyDescent="0.2">
      <c r="B10263" s="2"/>
      <c r="C10263" s="2"/>
      <c r="D10263" s="2"/>
      <c r="E10263" s="2"/>
      <c r="F10263" s="2"/>
      <c r="G10263" s="3"/>
      <c r="H10263" s="3"/>
      <c r="I10263" s="2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 s="2"/>
    </row>
    <row r="10264" spans="2:22" x14ac:dyDescent="0.2">
      <c r="B10264" s="2"/>
      <c r="C10264" s="2"/>
      <c r="D10264" s="2"/>
      <c r="E10264" s="2"/>
      <c r="F10264" s="2"/>
      <c r="G10264" s="3"/>
      <c r="H10264" s="3"/>
      <c r="I10264" s="2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 s="2"/>
    </row>
    <row r="10265" spans="2:22" x14ac:dyDescent="0.2">
      <c r="B10265" s="2"/>
      <c r="C10265" s="2"/>
      <c r="D10265" s="2"/>
      <c r="E10265" s="2"/>
      <c r="F10265" s="2"/>
      <c r="G10265" s="3"/>
      <c r="H10265" s="3"/>
      <c r="I10265" s="2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 s="2"/>
    </row>
    <row r="10266" spans="2:22" x14ac:dyDescent="0.2">
      <c r="B10266" s="2"/>
      <c r="C10266" s="2"/>
      <c r="D10266" s="2"/>
      <c r="E10266" s="2"/>
      <c r="F10266" s="2"/>
      <c r="G10266" s="3"/>
      <c r="H10266" s="3"/>
      <c r="I10266" s="2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 s="2"/>
    </row>
    <row r="10267" spans="2:22" x14ac:dyDescent="0.2">
      <c r="B10267" s="2"/>
      <c r="C10267" s="2"/>
      <c r="D10267" s="2"/>
      <c r="E10267" s="2"/>
      <c r="F10267" s="2"/>
      <c r="G10267" s="3"/>
      <c r="H10267" s="3"/>
      <c r="I10267" s="2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 s="2"/>
    </row>
    <row r="10268" spans="2:22" x14ac:dyDescent="0.2">
      <c r="B10268" s="2"/>
      <c r="C10268" s="2"/>
      <c r="D10268" s="2"/>
      <c r="E10268" s="2"/>
      <c r="F10268" s="2"/>
      <c r="G10268" s="3"/>
      <c r="H10268" s="3"/>
      <c r="I10268" s="2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 s="2"/>
    </row>
    <row r="10269" spans="2:22" x14ac:dyDescent="0.2">
      <c r="B10269" s="2"/>
      <c r="C10269" s="2"/>
      <c r="D10269" s="2"/>
      <c r="E10269" s="2"/>
      <c r="F10269" s="2"/>
      <c r="G10269" s="3"/>
      <c r="H10269" s="3"/>
      <c r="I10269" s="2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 s="2"/>
    </row>
    <row r="10270" spans="2:22" x14ac:dyDescent="0.2">
      <c r="B10270" s="2"/>
      <c r="C10270" s="2"/>
      <c r="D10270" s="2"/>
      <c r="E10270" s="2"/>
      <c r="F10270" s="2"/>
      <c r="G10270" s="3"/>
      <c r="H10270" s="3"/>
      <c r="I10270" s="2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 s="2"/>
    </row>
    <row r="10271" spans="2:22" x14ac:dyDescent="0.2">
      <c r="B10271" s="2"/>
      <c r="C10271" s="2"/>
      <c r="D10271" s="2"/>
      <c r="E10271" s="2"/>
      <c r="F10271" s="2"/>
      <c r="G10271" s="3"/>
      <c r="H10271" s="3"/>
      <c r="I10271" s="2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 s="2"/>
    </row>
    <row r="10272" spans="2:22" x14ac:dyDescent="0.2">
      <c r="B10272" s="2"/>
      <c r="C10272" s="2"/>
      <c r="D10272" s="2"/>
      <c r="E10272" s="2"/>
      <c r="F10272" s="2"/>
      <c r="G10272" s="3"/>
      <c r="H10272" s="3"/>
      <c r="I10272" s="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 s="2"/>
    </row>
    <row r="10273" spans="2:22" x14ac:dyDescent="0.2">
      <c r="B10273" s="2"/>
      <c r="C10273" s="2"/>
      <c r="D10273" s="2"/>
      <c r="E10273" s="2"/>
      <c r="F10273" s="2"/>
      <c r="G10273" s="3"/>
      <c r="H10273" s="3"/>
      <c r="I10273" s="2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 s="2"/>
    </row>
    <row r="10274" spans="2:22" x14ac:dyDescent="0.2">
      <c r="B10274" s="2"/>
      <c r="C10274" s="2"/>
      <c r="D10274" s="2"/>
      <c r="E10274" s="2"/>
      <c r="F10274" s="2"/>
      <c r="G10274" s="3"/>
      <c r="H10274" s="3"/>
      <c r="I10274" s="2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 s="2"/>
    </row>
    <row r="10275" spans="2:22" x14ac:dyDescent="0.2">
      <c r="B10275" s="2"/>
      <c r="C10275" s="2"/>
      <c r="D10275" s="2"/>
      <c r="E10275" s="2"/>
      <c r="F10275" s="2"/>
      <c r="G10275" s="3"/>
      <c r="H10275" s="3"/>
      <c r="I10275" s="2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 s="2"/>
    </row>
    <row r="10276" spans="2:22" x14ac:dyDescent="0.2">
      <c r="B10276" s="2"/>
      <c r="C10276" s="2"/>
      <c r="D10276" s="2"/>
      <c r="E10276" s="2"/>
      <c r="F10276" s="2"/>
      <c r="G10276" s="3"/>
      <c r="H10276" s="3"/>
      <c r="I10276" s="2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 s="2"/>
    </row>
    <row r="10277" spans="2:22" x14ac:dyDescent="0.2">
      <c r="B10277" s="2"/>
      <c r="C10277" s="2"/>
      <c r="D10277" s="2"/>
      <c r="E10277" s="2"/>
      <c r="F10277" s="2"/>
      <c r="G10277" s="3"/>
      <c r="H10277" s="3"/>
      <c r="I10277" s="2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 s="2"/>
    </row>
    <row r="10278" spans="2:22" x14ac:dyDescent="0.2">
      <c r="B10278" s="2"/>
      <c r="C10278" s="2"/>
      <c r="D10278" s="2"/>
      <c r="E10278" s="2"/>
      <c r="F10278" s="2"/>
      <c r="G10278" s="3"/>
      <c r="H10278" s="3"/>
      <c r="I10278" s="2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 s="2"/>
    </row>
    <row r="10279" spans="2:22" x14ac:dyDescent="0.2">
      <c r="B10279" s="2"/>
      <c r="C10279" s="2"/>
      <c r="D10279" s="2"/>
      <c r="E10279" s="2"/>
      <c r="F10279" s="2"/>
      <c r="G10279" s="3"/>
      <c r="H10279" s="3"/>
      <c r="I10279" s="2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 s="2"/>
    </row>
    <row r="10280" spans="2:22" x14ac:dyDescent="0.2">
      <c r="B10280" s="2"/>
      <c r="C10280" s="2"/>
      <c r="D10280" s="2"/>
      <c r="E10280" s="2"/>
      <c r="F10280" s="2"/>
      <c r="G10280" s="3"/>
      <c r="H10280" s="3"/>
      <c r="I10280" s="2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 s="2"/>
    </row>
    <row r="10281" spans="2:22" x14ac:dyDescent="0.2">
      <c r="B10281" s="2"/>
      <c r="C10281" s="2"/>
      <c r="D10281" s="2"/>
      <c r="E10281" s="2"/>
      <c r="F10281" s="2"/>
      <c r="G10281" s="3"/>
      <c r="H10281" s="3"/>
      <c r="I10281" s="2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 s="2"/>
    </row>
    <row r="10282" spans="2:22" x14ac:dyDescent="0.2">
      <c r="B10282" s="2"/>
      <c r="C10282" s="2"/>
      <c r="D10282" s="2"/>
      <c r="E10282" s="2"/>
      <c r="F10282" s="2"/>
      <c r="G10282" s="3"/>
      <c r="H10282" s="3"/>
      <c r="I10282" s="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 s="2"/>
    </row>
    <row r="10283" spans="2:22" x14ac:dyDescent="0.2">
      <c r="B10283" s="2"/>
      <c r="C10283" s="2"/>
      <c r="D10283" s="2"/>
      <c r="E10283" s="2"/>
      <c r="F10283" s="2"/>
      <c r="G10283" s="3"/>
      <c r="H10283" s="3"/>
      <c r="I10283" s="2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 s="2"/>
    </row>
    <row r="10284" spans="2:22" x14ac:dyDescent="0.2">
      <c r="B10284" s="2"/>
      <c r="C10284" s="2"/>
      <c r="D10284" s="2"/>
      <c r="E10284" s="2"/>
      <c r="F10284" s="2"/>
      <c r="G10284" s="3"/>
      <c r="H10284" s="3"/>
      <c r="I10284" s="2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 s="2"/>
    </row>
    <row r="10285" spans="2:22" x14ac:dyDescent="0.2">
      <c r="B10285" s="2"/>
      <c r="C10285" s="2"/>
      <c r="D10285" s="2"/>
      <c r="E10285" s="2"/>
      <c r="F10285" s="2"/>
      <c r="G10285" s="3"/>
      <c r="H10285" s="3"/>
      <c r="I10285" s="2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 s="2"/>
    </row>
    <row r="10286" spans="2:22" x14ac:dyDescent="0.2">
      <c r="B10286" s="2"/>
      <c r="C10286" s="2"/>
      <c r="D10286" s="2"/>
      <c r="E10286" s="2"/>
      <c r="F10286" s="2"/>
      <c r="G10286" s="3"/>
      <c r="H10286" s="3"/>
      <c r="I10286" s="2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 s="2"/>
    </row>
    <row r="10287" spans="2:22" x14ac:dyDescent="0.2">
      <c r="B10287" s="2"/>
      <c r="C10287" s="2"/>
      <c r="D10287" s="2"/>
      <c r="E10287" s="2"/>
      <c r="F10287" s="2"/>
      <c r="G10287" s="3"/>
      <c r="H10287" s="3"/>
      <c r="I10287" s="2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 s="2"/>
    </row>
    <row r="10288" spans="2:22" x14ac:dyDescent="0.2">
      <c r="B10288" s="2"/>
      <c r="C10288" s="2"/>
      <c r="D10288" s="2"/>
      <c r="E10288" s="2"/>
      <c r="F10288" s="2"/>
      <c r="G10288" s="3"/>
      <c r="H10288" s="3"/>
      <c r="I10288" s="2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 s="2"/>
    </row>
    <row r="10289" spans="2:22" x14ac:dyDescent="0.2">
      <c r="B10289" s="2"/>
      <c r="C10289" s="2"/>
      <c r="D10289" s="2"/>
      <c r="E10289" s="2"/>
      <c r="F10289" s="2"/>
      <c r="G10289" s="3"/>
      <c r="H10289" s="3"/>
      <c r="I10289" s="2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 s="2"/>
    </row>
    <row r="10290" spans="2:22" x14ac:dyDescent="0.2">
      <c r="B10290" s="2"/>
      <c r="C10290" s="2"/>
      <c r="D10290" s="2"/>
      <c r="E10290" s="2"/>
      <c r="F10290" s="2"/>
      <c r="G10290" s="3"/>
      <c r="H10290" s="3"/>
      <c r="I10290" s="2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 s="2"/>
    </row>
    <row r="10291" spans="2:22" x14ac:dyDescent="0.2">
      <c r="B10291" s="2"/>
      <c r="C10291" s="2"/>
      <c r="D10291" s="2"/>
      <c r="E10291" s="2"/>
      <c r="F10291" s="2"/>
      <c r="G10291" s="3"/>
      <c r="H10291" s="3"/>
      <c r="I10291" s="2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 s="2"/>
    </row>
    <row r="10292" spans="2:22" x14ac:dyDescent="0.2">
      <c r="B10292" s="2"/>
      <c r="C10292" s="2"/>
      <c r="D10292" s="2"/>
      <c r="E10292" s="2"/>
      <c r="F10292" s="2"/>
      <c r="G10292" s="3"/>
      <c r="H10292" s="3"/>
      <c r="I10292" s="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 s="2"/>
    </row>
    <row r="10293" spans="2:22" x14ac:dyDescent="0.2">
      <c r="B10293" s="2"/>
      <c r="C10293" s="2"/>
      <c r="D10293" s="2"/>
      <c r="E10293" s="2"/>
      <c r="F10293" s="2"/>
      <c r="G10293" s="3"/>
      <c r="H10293" s="3"/>
      <c r="I10293" s="2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 s="2"/>
    </row>
    <row r="10294" spans="2:22" x14ac:dyDescent="0.2">
      <c r="B10294" s="2"/>
      <c r="C10294" s="2"/>
      <c r="D10294" s="2"/>
      <c r="E10294" s="2"/>
      <c r="F10294" s="2"/>
      <c r="G10294" s="3"/>
      <c r="H10294" s="3"/>
      <c r="I10294" s="2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 s="2"/>
    </row>
    <row r="10295" spans="2:22" x14ac:dyDescent="0.2">
      <c r="B10295" s="2"/>
      <c r="C10295" s="2"/>
      <c r="D10295" s="2"/>
      <c r="E10295" s="2"/>
      <c r="F10295" s="2"/>
      <c r="G10295" s="3"/>
      <c r="H10295" s="3"/>
      <c r="I10295" s="2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 s="2"/>
    </row>
    <row r="10296" spans="2:22" x14ac:dyDescent="0.2">
      <c r="B10296" s="2"/>
      <c r="C10296" s="2"/>
      <c r="D10296" s="2"/>
      <c r="E10296" s="2"/>
      <c r="F10296" s="2"/>
      <c r="G10296" s="3"/>
      <c r="H10296" s="3"/>
      <c r="I10296" s="2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 s="2"/>
    </row>
    <row r="10297" spans="2:22" x14ac:dyDescent="0.2">
      <c r="B10297" s="2"/>
      <c r="C10297" s="2"/>
      <c r="D10297" s="2"/>
      <c r="E10297" s="2"/>
      <c r="F10297" s="2"/>
      <c r="G10297" s="3"/>
      <c r="H10297" s="3"/>
      <c r="I10297" s="2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 s="2"/>
    </row>
    <row r="10298" spans="2:22" x14ac:dyDescent="0.2">
      <c r="B10298" s="2"/>
      <c r="C10298" s="2"/>
      <c r="D10298" s="2"/>
      <c r="E10298" s="2"/>
      <c r="F10298" s="2"/>
      <c r="G10298" s="3"/>
      <c r="H10298" s="3"/>
      <c r="I10298" s="2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 s="2"/>
    </row>
    <row r="10299" spans="2:22" x14ac:dyDescent="0.2">
      <c r="B10299" s="2"/>
      <c r="C10299" s="2"/>
      <c r="D10299" s="2"/>
      <c r="E10299" s="2"/>
      <c r="F10299" s="2"/>
      <c r="G10299" s="3"/>
      <c r="H10299" s="3"/>
      <c r="I10299" s="2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 s="2"/>
    </row>
    <row r="10300" spans="2:22" x14ac:dyDescent="0.2">
      <c r="B10300" s="2"/>
      <c r="C10300" s="2"/>
      <c r="D10300" s="2"/>
      <c r="E10300" s="2"/>
      <c r="F10300" s="2"/>
      <c r="G10300" s="3"/>
      <c r="H10300" s="3"/>
      <c r="I10300" s="2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 s="2"/>
    </row>
    <row r="10301" spans="2:22" x14ac:dyDescent="0.2">
      <c r="B10301" s="2"/>
      <c r="C10301" s="2"/>
      <c r="D10301" s="2"/>
      <c r="E10301" s="2"/>
      <c r="F10301" s="2"/>
      <c r="G10301" s="3"/>
      <c r="H10301" s="3"/>
      <c r="I10301" s="2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 s="2"/>
    </row>
    <row r="10302" spans="2:22" x14ac:dyDescent="0.2">
      <c r="B10302" s="2"/>
      <c r="C10302" s="2"/>
      <c r="D10302" s="2"/>
      <c r="E10302" s="2"/>
      <c r="F10302" s="2"/>
      <c r="G10302" s="3"/>
      <c r="H10302" s="3"/>
      <c r="I10302" s="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 s="2"/>
    </row>
    <row r="10303" spans="2:22" x14ac:dyDescent="0.2">
      <c r="B10303" s="2"/>
      <c r="C10303" s="2"/>
      <c r="D10303" s="2"/>
      <c r="E10303" s="2"/>
      <c r="F10303" s="2"/>
      <c r="G10303" s="3"/>
      <c r="H10303" s="3"/>
      <c r="I10303" s="2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 s="2"/>
    </row>
    <row r="10304" spans="2:22" x14ac:dyDescent="0.2">
      <c r="B10304" s="2"/>
      <c r="C10304" s="2"/>
      <c r="D10304" s="2"/>
      <c r="E10304" s="2"/>
      <c r="F10304" s="2"/>
      <c r="G10304" s="3"/>
      <c r="H10304" s="3"/>
      <c r="I10304" s="2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 s="2"/>
    </row>
    <row r="10305" spans="2:22" x14ac:dyDescent="0.2">
      <c r="B10305" s="2"/>
      <c r="C10305" s="2"/>
      <c r="D10305" s="2"/>
      <c r="E10305" s="2"/>
      <c r="F10305" s="2"/>
      <c r="G10305" s="3"/>
      <c r="H10305" s="3"/>
      <c r="I10305" s="2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 s="2"/>
    </row>
    <row r="10306" spans="2:22" x14ac:dyDescent="0.2">
      <c r="B10306" s="2"/>
      <c r="C10306" s="2"/>
      <c r="D10306" s="2"/>
      <c r="E10306" s="2"/>
      <c r="F10306" s="2"/>
      <c r="G10306" s="3"/>
      <c r="H10306" s="3"/>
      <c r="I10306" s="2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 s="2"/>
    </row>
    <row r="10307" spans="2:22" x14ac:dyDescent="0.2">
      <c r="B10307" s="2"/>
      <c r="C10307" s="2"/>
      <c r="D10307" s="2"/>
      <c r="E10307" s="2"/>
      <c r="F10307" s="2"/>
      <c r="G10307" s="3"/>
      <c r="H10307" s="3"/>
      <c r="I10307" s="2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 s="2"/>
    </row>
    <row r="10308" spans="2:22" x14ac:dyDescent="0.2">
      <c r="B10308" s="2"/>
      <c r="C10308" s="2"/>
      <c r="D10308" s="2"/>
      <c r="E10308" s="2"/>
      <c r="F10308" s="2"/>
      <c r="G10308" s="3"/>
      <c r="H10308" s="3"/>
      <c r="I10308" s="2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 s="2"/>
    </row>
    <row r="10309" spans="2:22" x14ac:dyDescent="0.2">
      <c r="B10309" s="2"/>
      <c r="C10309" s="2"/>
      <c r="D10309" s="2"/>
      <c r="E10309" s="2"/>
      <c r="F10309" s="2"/>
      <c r="G10309" s="3"/>
      <c r="H10309" s="3"/>
      <c r="I10309" s="2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 s="2"/>
    </row>
    <row r="10310" spans="2:22" x14ac:dyDescent="0.2">
      <c r="B10310" s="2"/>
      <c r="C10310" s="2"/>
      <c r="D10310" s="2"/>
      <c r="E10310" s="2"/>
      <c r="F10310" s="2"/>
      <c r="G10310" s="3"/>
      <c r="H10310" s="3"/>
      <c r="I10310" s="2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 s="2"/>
    </row>
    <row r="10311" spans="2:22" x14ac:dyDescent="0.2">
      <c r="B10311" s="2"/>
      <c r="C10311" s="2"/>
      <c r="D10311" s="2"/>
      <c r="E10311" s="2"/>
      <c r="F10311" s="2"/>
      <c r="G10311" s="3"/>
      <c r="H10311" s="3"/>
      <c r="I10311" s="2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 s="2"/>
    </row>
    <row r="10312" spans="2:22" x14ac:dyDescent="0.2">
      <c r="B10312" s="2"/>
      <c r="C10312" s="2"/>
      <c r="D10312" s="2"/>
      <c r="E10312" s="2"/>
      <c r="F10312" s="2"/>
      <c r="G10312" s="3"/>
      <c r="H10312" s="3"/>
      <c r="I10312" s="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 s="2"/>
    </row>
    <row r="10313" spans="2:22" x14ac:dyDescent="0.2">
      <c r="B10313" s="2"/>
      <c r="C10313" s="2"/>
      <c r="D10313" s="2"/>
      <c r="E10313" s="2"/>
      <c r="F10313" s="2"/>
      <c r="G10313" s="3"/>
      <c r="H10313" s="3"/>
      <c r="I10313" s="2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 s="2"/>
    </row>
    <row r="10314" spans="2:22" x14ac:dyDescent="0.2">
      <c r="B10314" s="2"/>
      <c r="C10314" s="2"/>
      <c r="D10314" s="2"/>
      <c r="E10314" s="2"/>
      <c r="F10314" s="2"/>
      <c r="G10314" s="3"/>
      <c r="H10314" s="3"/>
      <c r="I10314" s="2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 s="2"/>
    </row>
    <row r="10315" spans="2:22" x14ac:dyDescent="0.2">
      <c r="B10315" s="2"/>
      <c r="C10315" s="2"/>
      <c r="D10315" s="2"/>
      <c r="E10315" s="2"/>
      <c r="F10315" s="2"/>
      <c r="G10315" s="3"/>
      <c r="H10315" s="3"/>
      <c r="I10315" s="2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 s="2"/>
    </row>
    <row r="10316" spans="2:22" x14ac:dyDescent="0.2">
      <c r="B10316" s="2"/>
      <c r="C10316" s="2"/>
      <c r="D10316" s="2"/>
      <c r="E10316" s="2"/>
      <c r="F10316" s="2"/>
      <c r="G10316" s="3"/>
      <c r="H10316" s="3"/>
      <c r="I10316" s="2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 s="2"/>
    </row>
    <row r="10317" spans="2:22" x14ac:dyDescent="0.2">
      <c r="B10317" s="2"/>
      <c r="C10317" s="2"/>
      <c r="D10317" s="2"/>
      <c r="E10317" s="2"/>
      <c r="F10317" s="2"/>
      <c r="G10317" s="3"/>
      <c r="H10317" s="3"/>
      <c r="I10317" s="2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 s="2"/>
    </row>
    <row r="10318" spans="2:22" x14ac:dyDescent="0.2">
      <c r="B10318" s="2"/>
      <c r="C10318" s="2"/>
      <c r="D10318" s="2"/>
      <c r="E10318" s="2"/>
      <c r="F10318" s="2"/>
      <c r="G10318" s="3"/>
      <c r="H10318" s="3"/>
      <c r="I10318" s="2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 s="2"/>
    </row>
    <row r="10319" spans="2:22" x14ac:dyDescent="0.2">
      <c r="B10319" s="2"/>
      <c r="C10319" s="2"/>
      <c r="D10319" s="2"/>
      <c r="E10319" s="2"/>
      <c r="F10319" s="2"/>
      <c r="G10319" s="3"/>
      <c r="H10319" s="3"/>
      <c r="I10319" s="2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 s="2"/>
    </row>
    <row r="10320" spans="2:22" x14ac:dyDescent="0.2">
      <c r="B10320" s="2"/>
      <c r="C10320" s="2"/>
      <c r="D10320" s="2"/>
      <c r="E10320" s="2"/>
      <c r="F10320" s="2"/>
      <c r="G10320" s="3"/>
      <c r="H10320" s="3"/>
      <c r="I10320" s="2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 s="2"/>
    </row>
    <row r="10321" spans="2:22" x14ac:dyDescent="0.2">
      <c r="B10321" s="2"/>
      <c r="C10321" s="2"/>
      <c r="D10321" s="2"/>
      <c r="E10321" s="2"/>
      <c r="F10321" s="2"/>
      <c r="G10321" s="3"/>
      <c r="H10321" s="3"/>
      <c r="I10321" s="2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 s="2"/>
    </row>
    <row r="10322" spans="2:22" x14ac:dyDescent="0.2">
      <c r="B10322" s="2"/>
      <c r="C10322" s="2"/>
      <c r="D10322" s="2"/>
      <c r="E10322" s="2"/>
      <c r="F10322" s="2"/>
      <c r="G10322" s="3"/>
      <c r="H10322" s="3"/>
      <c r="I10322" s="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 s="2"/>
    </row>
    <row r="10323" spans="2:22" x14ac:dyDescent="0.2">
      <c r="B10323" s="2"/>
      <c r="C10323" s="2"/>
      <c r="D10323" s="2"/>
      <c r="E10323" s="2"/>
      <c r="F10323" s="2"/>
      <c r="G10323" s="3"/>
      <c r="H10323" s="3"/>
      <c r="I10323" s="2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 s="2"/>
    </row>
    <row r="10324" spans="2:22" x14ac:dyDescent="0.2">
      <c r="B10324" s="2"/>
      <c r="C10324" s="2"/>
      <c r="D10324" s="2"/>
      <c r="E10324" s="2"/>
      <c r="F10324" s="2"/>
      <c r="G10324" s="3"/>
      <c r="H10324" s="3"/>
      <c r="I10324" s="2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 s="2"/>
    </row>
    <row r="10325" spans="2:22" x14ac:dyDescent="0.2">
      <c r="B10325" s="2"/>
      <c r="C10325" s="2"/>
      <c r="D10325" s="2"/>
      <c r="E10325" s="2"/>
      <c r="F10325" s="2"/>
      <c r="G10325" s="3"/>
      <c r="H10325" s="3"/>
      <c r="I10325" s="2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 s="2"/>
    </row>
    <row r="10326" spans="2:22" x14ac:dyDescent="0.2">
      <c r="B10326" s="2"/>
      <c r="C10326" s="2"/>
      <c r="D10326" s="2"/>
      <c r="E10326" s="2"/>
      <c r="F10326" s="2"/>
      <c r="G10326" s="3"/>
      <c r="H10326" s="3"/>
      <c r="I10326" s="2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 s="2"/>
    </row>
    <row r="10327" spans="2:22" x14ac:dyDescent="0.2">
      <c r="B10327" s="2"/>
      <c r="C10327" s="2"/>
      <c r="D10327" s="2"/>
      <c r="E10327" s="2"/>
      <c r="F10327" s="2"/>
      <c r="G10327" s="3"/>
      <c r="H10327" s="3"/>
      <c r="I10327" s="2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 s="2"/>
    </row>
    <row r="10328" spans="2:22" x14ac:dyDescent="0.2">
      <c r="B10328" s="2"/>
      <c r="C10328" s="2"/>
      <c r="D10328" s="2"/>
      <c r="E10328" s="2"/>
      <c r="F10328" s="2"/>
      <c r="G10328" s="3"/>
      <c r="H10328" s="3"/>
      <c r="I10328" s="2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 s="2"/>
    </row>
    <row r="10329" spans="2:22" x14ac:dyDescent="0.2">
      <c r="B10329" s="2"/>
      <c r="C10329" s="2"/>
      <c r="D10329" s="2"/>
      <c r="E10329" s="2"/>
      <c r="F10329" s="2"/>
      <c r="G10329" s="3"/>
      <c r="H10329" s="3"/>
      <c r="I10329" s="2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 s="2"/>
    </row>
    <row r="10330" spans="2:22" x14ac:dyDescent="0.2">
      <c r="B10330" s="2"/>
      <c r="C10330" s="2"/>
      <c r="D10330" s="2"/>
      <c r="E10330" s="2"/>
      <c r="F10330" s="2"/>
      <c r="G10330" s="3"/>
      <c r="H10330" s="3"/>
      <c r="I10330" s="2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 s="2"/>
    </row>
    <row r="10331" spans="2:22" x14ac:dyDescent="0.2">
      <c r="B10331" s="2"/>
      <c r="C10331" s="2"/>
      <c r="D10331" s="2"/>
      <c r="E10331" s="2"/>
      <c r="F10331" s="2"/>
      <c r="G10331" s="3"/>
      <c r="H10331" s="3"/>
      <c r="I10331" s="2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 s="2"/>
    </row>
    <row r="10332" spans="2:22" x14ac:dyDescent="0.2">
      <c r="B10332" s="2"/>
      <c r="C10332" s="2"/>
      <c r="D10332" s="2"/>
      <c r="E10332" s="2"/>
      <c r="F10332" s="2"/>
      <c r="G10332" s="3"/>
      <c r="H10332" s="3"/>
      <c r="I10332" s="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 s="2"/>
    </row>
    <row r="10333" spans="2:22" x14ac:dyDescent="0.2">
      <c r="B10333" s="2"/>
      <c r="C10333" s="2"/>
      <c r="D10333" s="2"/>
      <c r="E10333" s="2"/>
      <c r="F10333" s="2"/>
      <c r="G10333" s="3"/>
      <c r="H10333" s="3"/>
      <c r="I10333" s="2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 s="2"/>
    </row>
    <row r="10334" spans="2:22" x14ac:dyDescent="0.2">
      <c r="B10334" s="2"/>
      <c r="C10334" s="2"/>
      <c r="D10334" s="2"/>
      <c r="E10334" s="2"/>
      <c r="F10334" s="2"/>
      <c r="G10334" s="3"/>
      <c r="H10334" s="3"/>
      <c r="I10334" s="2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 s="2"/>
    </row>
    <row r="10335" spans="2:22" x14ac:dyDescent="0.2">
      <c r="B10335" s="2"/>
      <c r="C10335" s="2"/>
      <c r="D10335" s="2"/>
      <c r="E10335" s="2"/>
      <c r="F10335" s="2"/>
      <c r="G10335" s="3"/>
      <c r="H10335" s="3"/>
      <c r="I10335" s="2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 s="2"/>
    </row>
    <row r="10336" spans="2:22" x14ac:dyDescent="0.2">
      <c r="B10336" s="2"/>
      <c r="C10336" s="2"/>
      <c r="D10336" s="2"/>
      <c r="E10336" s="2"/>
      <c r="F10336" s="2"/>
      <c r="G10336" s="3"/>
      <c r="H10336" s="3"/>
      <c r="I10336" s="2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 s="2"/>
    </row>
    <row r="10337" spans="2:22" x14ac:dyDescent="0.2">
      <c r="B10337" s="2"/>
      <c r="C10337" s="2"/>
      <c r="D10337" s="2"/>
      <c r="E10337" s="2"/>
      <c r="F10337" s="2"/>
      <c r="G10337" s="3"/>
      <c r="H10337" s="3"/>
      <c r="I10337" s="2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 s="2"/>
    </row>
    <row r="10338" spans="2:22" x14ac:dyDescent="0.2">
      <c r="B10338" s="2"/>
      <c r="C10338" s="2"/>
      <c r="D10338" s="2"/>
      <c r="E10338" s="2"/>
      <c r="F10338" s="2"/>
      <c r="G10338" s="3"/>
      <c r="H10338" s="3"/>
      <c r="I10338" s="2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 s="2"/>
    </row>
    <row r="10339" spans="2:22" x14ac:dyDescent="0.2">
      <c r="B10339" s="2"/>
      <c r="C10339" s="2"/>
      <c r="D10339" s="2"/>
      <c r="E10339" s="2"/>
      <c r="F10339" s="2"/>
      <c r="G10339" s="3"/>
      <c r="H10339" s="3"/>
      <c r="I10339" s="2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 s="2"/>
    </row>
    <row r="10340" spans="2:22" x14ac:dyDescent="0.2">
      <c r="B10340" s="2"/>
      <c r="C10340" s="2"/>
      <c r="D10340" s="2"/>
      <c r="E10340" s="2"/>
      <c r="F10340" s="2"/>
      <c r="G10340" s="3"/>
      <c r="H10340" s="3"/>
      <c r="I10340" s="2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 s="2"/>
    </row>
    <row r="10341" spans="2:22" x14ac:dyDescent="0.2">
      <c r="B10341" s="2"/>
      <c r="C10341" s="2"/>
      <c r="D10341" s="2"/>
      <c r="E10341" s="2"/>
      <c r="F10341" s="2"/>
      <c r="G10341" s="3"/>
      <c r="H10341" s="3"/>
      <c r="I10341" s="2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 s="2"/>
    </row>
    <row r="10342" spans="2:22" x14ac:dyDescent="0.2">
      <c r="B10342" s="2"/>
      <c r="C10342" s="2"/>
      <c r="D10342" s="2"/>
      <c r="E10342" s="2"/>
      <c r="F10342" s="2"/>
      <c r="G10342" s="3"/>
      <c r="H10342" s="3"/>
      <c r="I10342" s="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 s="2"/>
    </row>
    <row r="10343" spans="2:22" x14ac:dyDescent="0.2">
      <c r="B10343" s="2"/>
      <c r="C10343" s="2"/>
      <c r="D10343" s="2"/>
      <c r="E10343" s="2"/>
      <c r="F10343" s="2"/>
      <c r="G10343" s="3"/>
      <c r="H10343" s="3"/>
      <c r="I10343" s="2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 s="2"/>
    </row>
    <row r="10344" spans="2:22" x14ac:dyDescent="0.2">
      <c r="B10344" s="2"/>
      <c r="C10344" s="2"/>
      <c r="D10344" s="2"/>
      <c r="E10344" s="2"/>
      <c r="F10344" s="2"/>
      <c r="G10344" s="3"/>
      <c r="H10344" s="3"/>
      <c r="I10344" s="2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 s="2"/>
    </row>
    <row r="10345" spans="2:22" x14ac:dyDescent="0.2">
      <c r="B10345" s="2"/>
      <c r="C10345" s="2"/>
      <c r="D10345" s="2"/>
      <c r="E10345" s="2"/>
      <c r="F10345" s="2"/>
      <c r="G10345" s="3"/>
      <c r="H10345" s="3"/>
      <c r="I10345" s="2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 s="2"/>
    </row>
    <row r="10346" spans="2:22" x14ac:dyDescent="0.2">
      <c r="B10346" s="2"/>
      <c r="C10346" s="2"/>
      <c r="D10346" s="2"/>
      <c r="E10346" s="2"/>
      <c r="F10346" s="2"/>
      <c r="G10346" s="3"/>
      <c r="H10346" s="3"/>
      <c r="I10346" s="2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 s="2"/>
    </row>
    <row r="10347" spans="2:22" x14ac:dyDescent="0.2">
      <c r="B10347" s="2"/>
      <c r="C10347" s="2"/>
      <c r="D10347" s="2"/>
      <c r="E10347" s="2"/>
      <c r="F10347" s="2"/>
      <c r="G10347" s="3"/>
      <c r="H10347" s="3"/>
      <c r="I10347" s="2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 s="2"/>
    </row>
    <row r="10348" spans="2:22" x14ac:dyDescent="0.2">
      <c r="B10348" s="2"/>
      <c r="C10348" s="2"/>
      <c r="D10348" s="2"/>
      <c r="E10348" s="2"/>
      <c r="F10348" s="2"/>
      <c r="G10348" s="3"/>
      <c r="H10348" s="3"/>
      <c r="I10348" s="2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 s="2"/>
    </row>
    <row r="10349" spans="2:22" x14ac:dyDescent="0.2">
      <c r="B10349" s="2"/>
      <c r="C10349" s="2"/>
      <c r="D10349" s="2"/>
      <c r="E10349" s="2"/>
      <c r="F10349" s="2"/>
      <c r="G10349" s="3"/>
      <c r="H10349" s="3"/>
      <c r="I10349" s="2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 s="2"/>
    </row>
    <row r="10350" spans="2:22" x14ac:dyDescent="0.2">
      <c r="B10350" s="2"/>
      <c r="C10350" s="2"/>
      <c r="D10350" s="2"/>
      <c r="E10350" s="2"/>
      <c r="F10350" s="2"/>
      <c r="G10350" s="3"/>
      <c r="H10350" s="3"/>
      <c r="I10350" s="2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 s="2"/>
    </row>
    <row r="10351" spans="2:22" x14ac:dyDescent="0.2">
      <c r="B10351" s="2"/>
      <c r="C10351" s="2"/>
      <c r="D10351" s="2"/>
      <c r="E10351" s="2"/>
      <c r="F10351" s="2"/>
      <c r="G10351" s="3"/>
      <c r="H10351" s="3"/>
      <c r="I10351" s="2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 s="2"/>
    </row>
    <row r="10352" spans="2:22" x14ac:dyDescent="0.2">
      <c r="B10352" s="2"/>
      <c r="C10352" s="2"/>
      <c r="D10352" s="2"/>
      <c r="E10352" s="2"/>
      <c r="F10352" s="2"/>
      <c r="G10352" s="3"/>
      <c r="H10352" s="3"/>
      <c r="I10352" s="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 s="2"/>
    </row>
    <row r="10353" spans="2:22" x14ac:dyDescent="0.2">
      <c r="B10353" s="2"/>
      <c r="C10353" s="2"/>
      <c r="D10353" s="2"/>
      <c r="E10353" s="2"/>
      <c r="F10353" s="2"/>
      <c r="G10353" s="3"/>
      <c r="H10353" s="3"/>
      <c r="I10353" s="2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 s="2"/>
    </row>
    <row r="10354" spans="2:22" x14ac:dyDescent="0.2">
      <c r="B10354" s="2"/>
      <c r="C10354" s="2"/>
      <c r="D10354" s="2"/>
      <c r="E10354" s="2"/>
      <c r="F10354" s="2"/>
      <c r="G10354" s="3"/>
      <c r="H10354" s="3"/>
      <c r="I10354" s="2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 s="2"/>
    </row>
    <row r="10355" spans="2:22" x14ac:dyDescent="0.2">
      <c r="B10355" s="2"/>
      <c r="C10355" s="2"/>
      <c r="D10355" s="2"/>
      <c r="E10355" s="2"/>
      <c r="F10355" s="2"/>
      <c r="G10355" s="3"/>
      <c r="H10355" s="3"/>
      <c r="I10355" s="2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 s="2"/>
    </row>
    <row r="10356" spans="2:22" x14ac:dyDescent="0.2">
      <c r="B10356" s="2"/>
      <c r="C10356" s="2"/>
      <c r="D10356" s="2"/>
      <c r="E10356" s="2"/>
      <c r="F10356" s="2"/>
      <c r="G10356" s="3"/>
      <c r="H10356" s="3"/>
      <c r="I10356" s="2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 s="2"/>
    </row>
    <row r="10357" spans="2:22" x14ac:dyDescent="0.2">
      <c r="B10357" s="2"/>
      <c r="C10357" s="2"/>
      <c r="D10357" s="2"/>
      <c r="E10357" s="2"/>
      <c r="F10357" s="2"/>
      <c r="G10357" s="3"/>
      <c r="H10357" s="3"/>
      <c r="I10357" s="2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 s="2"/>
    </row>
    <row r="10358" spans="2:22" x14ac:dyDescent="0.2">
      <c r="B10358" s="2"/>
      <c r="C10358" s="2"/>
      <c r="D10358" s="2"/>
      <c r="E10358" s="2"/>
      <c r="F10358" s="2"/>
      <c r="G10358" s="3"/>
      <c r="H10358" s="3"/>
      <c r="I10358" s="2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 s="2"/>
    </row>
    <row r="10359" spans="2:22" x14ac:dyDescent="0.2">
      <c r="B10359" s="2"/>
      <c r="C10359" s="2"/>
      <c r="D10359" s="2"/>
      <c r="E10359" s="2"/>
      <c r="F10359" s="2"/>
      <c r="G10359" s="3"/>
      <c r="H10359" s="3"/>
      <c r="I10359" s="2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 s="2"/>
    </row>
    <row r="10360" spans="2:22" x14ac:dyDescent="0.2">
      <c r="B10360" s="2"/>
      <c r="C10360" s="2"/>
      <c r="D10360" s="2"/>
      <c r="E10360" s="2"/>
      <c r="F10360" s="2"/>
      <c r="G10360" s="3"/>
      <c r="H10360" s="3"/>
      <c r="I10360" s="2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 s="2"/>
    </row>
    <row r="10361" spans="2:22" x14ac:dyDescent="0.2">
      <c r="B10361" s="2"/>
      <c r="C10361" s="2"/>
      <c r="D10361" s="2"/>
      <c r="E10361" s="2"/>
      <c r="F10361" s="2"/>
      <c r="G10361" s="3"/>
      <c r="H10361" s="3"/>
      <c r="I10361" s="2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 s="2"/>
    </row>
    <row r="10362" spans="2:22" x14ac:dyDescent="0.2">
      <c r="B10362" s="2"/>
      <c r="C10362" s="2"/>
      <c r="D10362" s="2"/>
      <c r="E10362" s="2"/>
      <c r="F10362" s="2"/>
      <c r="G10362" s="3"/>
      <c r="H10362" s="3"/>
      <c r="I10362" s="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 s="2"/>
    </row>
    <row r="10363" spans="2:22" x14ac:dyDescent="0.2">
      <c r="B10363" s="2"/>
      <c r="C10363" s="2"/>
      <c r="D10363" s="2"/>
      <c r="E10363" s="2"/>
      <c r="F10363" s="2"/>
      <c r="G10363" s="3"/>
      <c r="H10363" s="3"/>
      <c r="I10363" s="2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 s="2"/>
    </row>
    <row r="10364" spans="2:22" x14ac:dyDescent="0.2">
      <c r="B10364" s="2"/>
      <c r="C10364" s="2"/>
      <c r="D10364" s="2"/>
      <c r="E10364" s="2"/>
      <c r="F10364" s="2"/>
      <c r="G10364" s="3"/>
      <c r="H10364" s="3"/>
      <c r="I10364" s="2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 s="2"/>
    </row>
    <row r="10365" spans="2:22" x14ac:dyDescent="0.2">
      <c r="B10365" s="2"/>
      <c r="C10365" s="2"/>
      <c r="D10365" s="2"/>
      <c r="E10365" s="2"/>
      <c r="F10365" s="2"/>
      <c r="G10365" s="3"/>
      <c r="H10365" s="3"/>
      <c r="I10365" s="2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 s="2"/>
    </row>
    <row r="10366" spans="2:22" x14ac:dyDescent="0.2">
      <c r="B10366" s="2"/>
      <c r="C10366" s="2"/>
      <c r="D10366" s="2"/>
      <c r="E10366" s="2"/>
      <c r="F10366" s="2"/>
      <c r="G10366" s="3"/>
      <c r="H10366" s="3"/>
      <c r="I10366" s="2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 s="2"/>
    </row>
    <row r="10367" spans="2:22" x14ac:dyDescent="0.2">
      <c r="B10367" s="2"/>
      <c r="C10367" s="2"/>
      <c r="D10367" s="2"/>
      <c r="E10367" s="2"/>
      <c r="F10367" s="2"/>
      <c r="G10367" s="3"/>
      <c r="H10367" s="3"/>
      <c r="I10367" s="2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 s="2"/>
    </row>
    <row r="10368" spans="2:22" x14ac:dyDescent="0.2">
      <c r="B10368" s="2"/>
      <c r="C10368" s="2"/>
      <c r="D10368" s="2"/>
      <c r="E10368" s="2"/>
      <c r="F10368" s="2"/>
      <c r="G10368" s="3"/>
      <c r="H10368" s="3"/>
      <c r="I10368" s="2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 s="2"/>
    </row>
    <row r="10369" spans="2:22" x14ac:dyDescent="0.2">
      <c r="B10369" s="2"/>
      <c r="C10369" s="2"/>
      <c r="D10369" s="2"/>
      <c r="E10369" s="2"/>
      <c r="F10369" s="2"/>
      <c r="G10369" s="3"/>
      <c r="H10369" s="3"/>
      <c r="I10369" s="2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 s="2"/>
    </row>
    <row r="10370" spans="2:22" x14ac:dyDescent="0.2">
      <c r="B10370" s="2"/>
      <c r="C10370" s="2"/>
      <c r="D10370" s="2"/>
      <c r="E10370" s="2"/>
      <c r="F10370" s="2"/>
      <c r="G10370" s="3"/>
      <c r="H10370" s="3"/>
      <c r="I10370" s="2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 s="2"/>
    </row>
    <row r="10371" spans="2:22" x14ac:dyDescent="0.2">
      <c r="B10371" s="2"/>
      <c r="C10371" s="2"/>
      <c r="D10371" s="2"/>
      <c r="E10371" s="2"/>
      <c r="F10371" s="2"/>
      <c r="G10371" s="3"/>
      <c r="H10371" s="3"/>
      <c r="I10371" s="2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 s="2"/>
    </row>
    <row r="10372" spans="2:22" x14ac:dyDescent="0.2">
      <c r="B10372" s="2"/>
      <c r="C10372" s="2"/>
      <c r="D10372" s="2"/>
      <c r="E10372" s="2"/>
      <c r="F10372" s="2"/>
      <c r="G10372" s="3"/>
      <c r="H10372" s="3"/>
      <c r="I10372" s="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 s="2"/>
    </row>
    <row r="10373" spans="2:22" x14ac:dyDescent="0.2">
      <c r="B10373" s="2"/>
      <c r="C10373" s="2"/>
      <c r="D10373" s="2"/>
      <c r="E10373" s="2"/>
      <c r="F10373" s="2"/>
      <c r="G10373" s="3"/>
      <c r="H10373" s="3"/>
      <c r="I10373" s="2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 s="2"/>
    </row>
    <row r="10374" spans="2:22" x14ac:dyDescent="0.2">
      <c r="B10374" s="2"/>
      <c r="C10374" s="2"/>
      <c r="D10374" s="2"/>
      <c r="E10374" s="2"/>
      <c r="F10374" s="2"/>
      <c r="G10374" s="3"/>
      <c r="H10374" s="3"/>
      <c r="I10374" s="2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 s="2"/>
    </row>
    <row r="10375" spans="2:22" x14ac:dyDescent="0.2">
      <c r="B10375" s="2"/>
      <c r="C10375" s="2"/>
      <c r="D10375" s="2"/>
      <c r="E10375" s="2"/>
      <c r="F10375" s="2"/>
      <c r="G10375" s="3"/>
      <c r="H10375" s="3"/>
      <c r="I10375" s="2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 s="2"/>
    </row>
    <row r="10376" spans="2:22" x14ac:dyDescent="0.2">
      <c r="B10376" s="2"/>
      <c r="C10376" s="2"/>
      <c r="D10376" s="2"/>
      <c r="E10376" s="2"/>
      <c r="F10376" s="2"/>
      <c r="G10376" s="3"/>
      <c r="H10376" s="3"/>
      <c r="I10376" s="2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 s="2"/>
    </row>
    <row r="10377" spans="2:22" x14ac:dyDescent="0.2">
      <c r="B10377" s="2"/>
      <c r="C10377" s="2"/>
      <c r="D10377" s="2"/>
      <c r="E10377" s="2"/>
      <c r="F10377" s="2"/>
      <c r="G10377" s="3"/>
      <c r="H10377" s="3"/>
      <c r="I10377" s="2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 s="2"/>
    </row>
    <row r="10378" spans="2:22" x14ac:dyDescent="0.2">
      <c r="B10378" s="2"/>
      <c r="C10378" s="2"/>
      <c r="D10378" s="2"/>
      <c r="E10378" s="2"/>
      <c r="F10378" s="2"/>
      <c r="G10378" s="3"/>
      <c r="H10378" s="3"/>
      <c r="I10378" s="2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 s="2"/>
    </row>
    <row r="10379" spans="2:22" x14ac:dyDescent="0.2">
      <c r="B10379" s="2"/>
      <c r="C10379" s="2"/>
      <c r="D10379" s="2"/>
      <c r="E10379" s="2"/>
      <c r="F10379" s="2"/>
      <c r="G10379" s="3"/>
      <c r="H10379" s="3"/>
      <c r="I10379" s="2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 s="2"/>
    </row>
    <row r="10380" spans="2:22" x14ac:dyDescent="0.2">
      <c r="B10380" s="2"/>
      <c r="C10380" s="2"/>
      <c r="D10380" s="2"/>
      <c r="E10380" s="2"/>
      <c r="F10380" s="2"/>
      <c r="G10380" s="3"/>
      <c r="H10380" s="3"/>
      <c r="I10380" s="2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 s="2"/>
    </row>
    <row r="10381" spans="2:22" x14ac:dyDescent="0.2">
      <c r="B10381" s="2"/>
      <c r="C10381" s="2"/>
      <c r="D10381" s="2"/>
      <c r="E10381" s="2"/>
      <c r="F10381" s="2"/>
      <c r="G10381" s="3"/>
      <c r="H10381" s="3"/>
      <c r="I10381" s="2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 s="2"/>
    </row>
    <row r="10382" spans="2:22" x14ac:dyDescent="0.2">
      <c r="B10382" s="2"/>
      <c r="C10382" s="2"/>
      <c r="D10382" s="2"/>
      <c r="E10382" s="2"/>
      <c r="F10382" s="2"/>
      <c r="G10382" s="3"/>
      <c r="H10382" s="3"/>
      <c r="I10382" s="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 s="2"/>
    </row>
    <row r="10383" spans="2:22" x14ac:dyDescent="0.2">
      <c r="B10383" s="2"/>
      <c r="C10383" s="2"/>
      <c r="D10383" s="2"/>
      <c r="E10383" s="2"/>
      <c r="F10383" s="2"/>
      <c r="G10383" s="3"/>
      <c r="H10383" s="3"/>
      <c r="I10383" s="2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 s="2"/>
    </row>
    <row r="10384" spans="2:22" x14ac:dyDescent="0.2">
      <c r="B10384" s="2"/>
      <c r="C10384" s="2"/>
      <c r="D10384" s="2"/>
      <c r="E10384" s="2"/>
      <c r="F10384" s="2"/>
      <c r="G10384" s="3"/>
      <c r="H10384" s="3"/>
      <c r="I10384" s="2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 s="2"/>
    </row>
    <row r="10385" spans="2:22" x14ac:dyDescent="0.2">
      <c r="B10385" s="2"/>
      <c r="C10385" s="2"/>
      <c r="D10385" s="2"/>
      <c r="E10385" s="2"/>
      <c r="F10385" s="2"/>
      <c r="G10385" s="3"/>
      <c r="H10385" s="3"/>
      <c r="I10385" s="2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 s="2"/>
    </row>
    <row r="10386" spans="2:22" x14ac:dyDescent="0.2">
      <c r="B10386" s="2"/>
      <c r="C10386" s="2"/>
      <c r="D10386" s="2"/>
      <c r="E10386" s="2"/>
      <c r="F10386" s="2"/>
      <c r="G10386" s="3"/>
      <c r="H10386" s="3"/>
      <c r="I10386" s="2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 s="2"/>
    </row>
    <row r="10387" spans="2:22" x14ac:dyDescent="0.2">
      <c r="B10387" s="2"/>
      <c r="C10387" s="2"/>
      <c r="D10387" s="2"/>
      <c r="E10387" s="2"/>
      <c r="F10387" s="2"/>
      <c r="G10387" s="3"/>
      <c r="H10387" s="3"/>
      <c r="I10387" s="2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 s="2"/>
    </row>
    <row r="10388" spans="2:22" x14ac:dyDescent="0.2">
      <c r="B10388" s="2"/>
      <c r="C10388" s="2"/>
      <c r="D10388" s="2"/>
      <c r="E10388" s="2"/>
      <c r="F10388" s="2"/>
      <c r="G10388" s="3"/>
      <c r="H10388" s="3"/>
      <c r="I10388" s="2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 s="2"/>
    </row>
    <row r="10389" spans="2:22" x14ac:dyDescent="0.2">
      <c r="B10389" s="2"/>
      <c r="C10389" s="2"/>
      <c r="D10389" s="2"/>
      <c r="E10389" s="2"/>
      <c r="F10389" s="2"/>
      <c r="G10389" s="3"/>
      <c r="H10389" s="3"/>
      <c r="I10389" s="2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 s="2"/>
    </row>
    <row r="10390" spans="2:22" x14ac:dyDescent="0.2">
      <c r="B10390" s="2"/>
      <c r="C10390" s="2"/>
      <c r="D10390" s="2"/>
      <c r="E10390" s="2"/>
      <c r="F10390" s="2"/>
      <c r="G10390" s="3"/>
      <c r="H10390" s="3"/>
      <c r="I10390" s="2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 s="2"/>
    </row>
    <row r="10391" spans="2:22" x14ac:dyDescent="0.2">
      <c r="B10391" s="2"/>
      <c r="C10391" s="2"/>
      <c r="D10391" s="2"/>
      <c r="E10391" s="2"/>
      <c r="F10391" s="2"/>
      <c r="G10391" s="3"/>
      <c r="H10391" s="3"/>
      <c r="I10391" s="2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 s="2"/>
    </row>
    <row r="10392" spans="2:22" x14ac:dyDescent="0.2">
      <c r="B10392" s="2"/>
      <c r="C10392" s="2"/>
      <c r="D10392" s="2"/>
      <c r="E10392" s="2"/>
      <c r="F10392" s="2"/>
      <c r="G10392" s="3"/>
      <c r="H10392" s="3"/>
      <c r="I10392" s="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 s="2"/>
    </row>
    <row r="10393" spans="2:22" x14ac:dyDescent="0.2">
      <c r="B10393" s="2"/>
      <c r="C10393" s="2"/>
      <c r="D10393" s="2"/>
      <c r="E10393" s="2"/>
      <c r="F10393" s="2"/>
      <c r="G10393" s="3"/>
      <c r="H10393" s="3"/>
      <c r="I10393" s="2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 s="2"/>
    </row>
    <row r="10394" spans="2:22" x14ac:dyDescent="0.2">
      <c r="B10394" s="2"/>
      <c r="C10394" s="2"/>
      <c r="D10394" s="2"/>
      <c r="E10394" s="2"/>
      <c r="F10394" s="2"/>
      <c r="G10394" s="3"/>
      <c r="H10394" s="3"/>
      <c r="I10394" s="2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 s="2"/>
    </row>
    <row r="10395" spans="2:22" x14ac:dyDescent="0.2">
      <c r="B10395" s="2"/>
      <c r="C10395" s="2"/>
      <c r="D10395" s="2"/>
      <c r="E10395" s="2"/>
      <c r="F10395" s="2"/>
      <c r="G10395" s="3"/>
      <c r="H10395" s="3"/>
      <c r="I10395" s="2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 s="2"/>
    </row>
    <row r="10396" spans="2:22" x14ac:dyDescent="0.2">
      <c r="B10396" s="2"/>
      <c r="C10396" s="2"/>
      <c r="D10396" s="2"/>
      <c r="E10396" s="2"/>
      <c r="F10396" s="2"/>
      <c r="G10396" s="3"/>
      <c r="H10396" s="3"/>
      <c r="I10396" s="2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 s="2"/>
    </row>
    <row r="10397" spans="2:22" x14ac:dyDescent="0.2">
      <c r="B10397" s="2"/>
      <c r="C10397" s="2"/>
      <c r="D10397" s="2"/>
      <c r="E10397" s="2"/>
      <c r="F10397" s="2"/>
      <c r="G10397" s="3"/>
      <c r="H10397" s="3"/>
      <c r="I10397" s="2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 s="2"/>
    </row>
    <row r="10398" spans="2:22" x14ac:dyDescent="0.2">
      <c r="B10398" s="2"/>
      <c r="C10398" s="2"/>
      <c r="D10398" s="2"/>
      <c r="E10398" s="2"/>
      <c r="F10398" s="2"/>
      <c r="G10398" s="3"/>
      <c r="H10398" s="3"/>
      <c r="I10398" s="2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 s="2"/>
    </row>
    <row r="10399" spans="2:22" x14ac:dyDescent="0.2">
      <c r="B10399" s="2"/>
      <c r="C10399" s="2"/>
      <c r="D10399" s="2"/>
      <c r="E10399" s="2"/>
      <c r="F10399" s="2"/>
      <c r="G10399" s="3"/>
      <c r="H10399" s="3"/>
      <c r="I10399" s="2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 s="2"/>
    </row>
    <row r="10400" spans="2:22" x14ac:dyDescent="0.2">
      <c r="B10400" s="2"/>
      <c r="C10400" s="2"/>
      <c r="D10400" s="2"/>
      <c r="E10400" s="2"/>
      <c r="F10400" s="2"/>
      <c r="G10400" s="3"/>
      <c r="H10400" s="3"/>
      <c r="I10400" s="2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 s="2"/>
    </row>
    <row r="10401" spans="2:22" x14ac:dyDescent="0.2">
      <c r="B10401" s="2"/>
      <c r="C10401" s="2"/>
      <c r="D10401" s="2"/>
      <c r="E10401" s="2"/>
      <c r="F10401" s="2"/>
      <c r="G10401" s="3"/>
      <c r="H10401" s="3"/>
      <c r="I10401" s="2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 s="2"/>
    </row>
    <row r="10402" spans="2:22" x14ac:dyDescent="0.2">
      <c r="B10402" s="2"/>
      <c r="C10402" s="2"/>
      <c r="D10402" s="2"/>
      <c r="E10402" s="2"/>
      <c r="F10402" s="2"/>
      <c r="G10402" s="3"/>
      <c r="H10402" s="3"/>
      <c r="I10402" s="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 s="2"/>
    </row>
    <row r="10403" spans="2:22" x14ac:dyDescent="0.2">
      <c r="B10403" s="2"/>
      <c r="C10403" s="2"/>
      <c r="D10403" s="2"/>
      <c r="E10403" s="2"/>
      <c r="F10403" s="2"/>
      <c r="G10403" s="3"/>
      <c r="H10403" s="3"/>
      <c r="I10403" s="2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 s="2"/>
    </row>
    <row r="10404" spans="2:22" x14ac:dyDescent="0.2">
      <c r="B10404" s="2"/>
      <c r="C10404" s="2"/>
      <c r="D10404" s="2"/>
      <c r="E10404" s="2"/>
      <c r="F10404" s="2"/>
      <c r="G10404" s="3"/>
      <c r="H10404" s="3"/>
      <c r="I10404" s="2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 s="2"/>
    </row>
    <row r="10405" spans="2:22" x14ac:dyDescent="0.2">
      <c r="B10405" s="2"/>
      <c r="C10405" s="2"/>
      <c r="D10405" s="2"/>
      <c r="E10405" s="2"/>
      <c r="F10405" s="2"/>
      <c r="G10405" s="3"/>
      <c r="H10405" s="3"/>
      <c r="I10405" s="2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 s="2"/>
    </row>
    <row r="10406" spans="2:22" x14ac:dyDescent="0.2">
      <c r="B10406" s="2"/>
      <c r="C10406" s="2"/>
      <c r="D10406" s="2"/>
      <c r="E10406" s="2"/>
      <c r="F10406" s="2"/>
      <c r="G10406" s="3"/>
      <c r="H10406" s="3"/>
      <c r="I10406" s="2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 s="2"/>
    </row>
    <row r="10407" spans="2:22" x14ac:dyDescent="0.2">
      <c r="B10407" s="2"/>
      <c r="C10407" s="2"/>
      <c r="D10407" s="2"/>
      <c r="E10407" s="2"/>
      <c r="F10407" s="2"/>
      <c r="G10407" s="3"/>
      <c r="H10407" s="3"/>
      <c r="I10407" s="2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 s="2"/>
    </row>
    <row r="10408" spans="2:22" x14ac:dyDescent="0.2">
      <c r="B10408" s="2"/>
      <c r="C10408" s="2"/>
      <c r="D10408" s="2"/>
      <c r="E10408" s="2"/>
      <c r="F10408" s="2"/>
      <c r="G10408" s="3"/>
      <c r="H10408" s="3"/>
      <c r="I10408" s="2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 s="2"/>
    </row>
    <row r="10409" spans="2:22" x14ac:dyDescent="0.2">
      <c r="B10409" s="2"/>
      <c r="C10409" s="2"/>
      <c r="D10409" s="2"/>
      <c r="E10409" s="2"/>
      <c r="F10409" s="2"/>
      <c r="G10409" s="3"/>
      <c r="H10409" s="3"/>
      <c r="I10409" s="2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 s="2"/>
    </row>
    <row r="10410" spans="2:22" x14ac:dyDescent="0.2">
      <c r="B10410" s="2"/>
      <c r="C10410" s="2"/>
      <c r="D10410" s="2"/>
      <c r="E10410" s="2"/>
      <c r="F10410" s="2"/>
      <c r="G10410" s="3"/>
      <c r="H10410" s="3"/>
      <c r="I10410" s="2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 s="2"/>
    </row>
    <row r="10411" spans="2:22" x14ac:dyDescent="0.2">
      <c r="B10411" s="2"/>
      <c r="C10411" s="2"/>
      <c r="D10411" s="2"/>
      <c r="E10411" s="2"/>
      <c r="F10411" s="2"/>
      <c r="G10411" s="3"/>
      <c r="H10411" s="3"/>
      <c r="I10411" s="2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 s="2"/>
    </row>
    <row r="10412" spans="2:22" x14ac:dyDescent="0.2">
      <c r="B10412" s="2"/>
      <c r="C10412" s="2"/>
      <c r="D10412" s="2"/>
      <c r="E10412" s="2"/>
      <c r="F10412" s="2"/>
      <c r="G10412" s="3"/>
      <c r="H10412" s="3"/>
      <c r="I10412" s="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 s="2"/>
    </row>
    <row r="10413" spans="2:22" x14ac:dyDescent="0.2">
      <c r="B10413" s="2"/>
      <c r="C10413" s="2"/>
      <c r="D10413" s="2"/>
      <c r="E10413" s="2"/>
      <c r="F10413" s="2"/>
      <c r="G10413" s="3"/>
      <c r="H10413" s="3"/>
      <c r="I10413" s="2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 s="2"/>
    </row>
    <row r="10414" spans="2:22" x14ac:dyDescent="0.2">
      <c r="B10414" s="2"/>
      <c r="C10414" s="2"/>
      <c r="D10414" s="2"/>
      <c r="E10414" s="2"/>
      <c r="F10414" s="2"/>
      <c r="G10414" s="3"/>
      <c r="H10414" s="3"/>
      <c r="I10414" s="2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 s="2"/>
    </row>
    <row r="10415" spans="2:22" x14ac:dyDescent="0.2">
      <c r="B10415" s="2"/>
      <c r="C10415" s="2"/>
      <c r="D10415" s="2"/>
      <c r="E10415" s="2"/>
      <c r="F10415" s="2"/>
      <c r="G10415" s="3"/>
      <c r="H10415" s="3"/>
      <c r="I10415" s="2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 s="2"/>
    </row>
    <row r="10416" spans="2:22" x14ac:dyDescent="0.2">
      <c r="B10416" s="2"/>
      <c r="C10416" s="2"/>
      <c r="D10416" s="2"/>
      <c r="E10416" s="2"/>
      <c r="F10416" s="2"/>
      <c r="G10416" s="3"/>
      <c r="H10416" s="3"/>
      <c r="I10416" s="2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 s="2"/>
    </row>
    <row r="10417" spans="2:22" x14ac:dyDescent="0.2">
      <c r="B10417" s="2"/>
      <c r="C10417" s="2"/>
      <c r="D10417" s="2"/>
      <c r="E10417" s="2"/>
      <c r="F10417" s="2"/>
      <c r="G10417" s="3"/>
      <c r="H10417" s="3"/>
      <c r="I10417" s="2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 s="2"/>
    </row>
    <row r="10418" spans="2:22" x14ac:dyDescent="0.2">
      <c r="B10418" s="2"/>
      <c r="C10418" s="2"/>
      <c r="D10418" s="2"/>
      <c r="E10418" s="2"/>
      <c r="F10418" s="2"/>
      <c r="G10418" s="3"/>
      <c r="H10418" s="3"/>
      <c r="I10418" s="2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 s="2"/>
    </row>
    <row r="10419" spans="2:22" x14ac:dyDescent="0.2">
      <c r="B10419" s="2"/>
      <c r="C10419" s="2"/>
      <c r="D10419" s="2"/>
      <c r="E10419" s="2"/>
      <c r="F10419" s="2"/>
      <c r="G10419" s="3"/>
      <c r="H10419" s="3"/>
      <c r="I10419" s="2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 s="2"/>
    </row>
    <row r="10420" spans="2:22" x14ac:dyDescent="0.2">
      <c r="B10420" s="2"/>
      <c r="C10420" s="2"/>
      <c r="D10420" s="2"/>
      <c r="E10420" s="2"/>
      <c r="F10420" s="2"/>
      <c r="G10420" s="3"/>
      <c r="H10420" s="3"/>
      <c r="I10420" s="2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 s="2"/>
    </row>
    <row r="10421" spans="2:22" x14ac:dyDescent="0.2">
      <c r="B10421" s="2"/>
      <c r="C10421" s="2"/>
      <c r="D10421" s="2"/>
      <c r="E10421" s="2"/>
      <c r="F10421" s="2"/>
      <c r="G10421" s="3"/>
      <c r="H10421" s="3"/>
      <c r="I10421" s="2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 s="2"/>
    </row>
    <row r="10422" spans="2:22" x14ac:dyDescent="0.2">
      <c r="B10422" s="2"/>
      <c r="C10422" s="2"/>
      <c r="D10422" s="2"/>
      <c r="E10422" s="2"/>
      <c r="F10422" s="2"/>
      <c r="G10422" s="3"/>
      <c r="H10422" s="3"/>
      <c r="I10422" s="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 s="2"/>
    </row>
    <row r="10423" spans="2:22" x14ac:dyDescent="0.2">
      <c r="B10423" s="2"/>
      <c r="C10423" s="2"/>
      <c r="D10423" s="2"/>
      <c r="E10423" s="2"/>
      <c r="F10423" s="2"/>
      <c r="G10423" s="3"/>
      <c r="H10423" s="3"/>
      <c r="I10423" s="2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 s="2"/>
    </row>
    <row r="10424" spans="2:22" x14ac:dyDescent="0.2">
      <c r="B10424" s="2"/>
      <c r="C10424" s="2"/>
      <c r="D10424" s="2"/>
      <c r="E10424" s="2"/>
      <c r="F10424" s="2"/>
      <c r="G10424" s="3"/>
      <c r="H10424" s="3"/>
      <c r="I10424" s="2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 s="2"/>
    </row>
    <row r="10425" spans="2:22" x14ac:dyDescent="0.2">
      <c r="B10425" s="2"/>
      <c r="C10425" s="2"/>
      <c r="D10425" s="2"/>
      <c r="E10425" s="2"/>
      <c r="F10425" s="2"/>
      <c r="G10425" s="3"/>
      <c r="H10425" s="3"/>
      <c r="I10425" s="2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 s="2"/>
    </row>
    <row r="10426" spans="2:22" x14ac:dyDescent="0.2">
      <c r="B10426" s="2"/>
      <c r="C10426" s="2"/>
      <c r="D10426" s="2"/>
      <c r="E10426" s="2"/>
      <c r="F10426" s="2"/>
      <c r="G10426" s="3"/>
      <c r="H10426" s="3"/>
      <c r="I10426" s="2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 s="2"/>
    </row>
    <row r="10427" spans="2:22" x14ac:dyDescent="0.2">
      <c r="B10427" s="2"/>
      <c r="C10427" s="2"/>
      <c r="D10427" s="2"/>
      <c r="E10427" s="2"/>
      <c r="F10427" s="2"/>
      <c r="G10427" s="3"/>
      <c r="H10427" s="3"/>
      <c r="I10427" s="2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 s="2"/>
    </row>
    <row r="10428" spans="2:22" x14ac:dyDescent="0.2">
      <c r="B10428" s="2"/>
      <c r="C10428" s="2"/>
      <c r="D10428" s="2"/>
      <c r="E10428" s="2"/>
      <c r="F10428" s="2"/>
      <c r="G10428" s="3"/>
      <c r="H10428" s="3"/>
      <c r="I10428" s="2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 s="2"/>
    </row>
    <row r="10429" spans="2:22" x14ac:dyDescent="0.2">
      <c r="B10429" s="2"/>
      <c r="C10429" s="2"/>
      <c r="D10429" s="2"/>
      <c r="E10429" s="2"/>
      <c r="F10429" s="2"/>
      <c r="G10429" s="3"/>
      <c r="H10429" s="3"/>
      <c r="I10429" s="2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 s="2"/>
    </row>
    <row r="10430" spans="2:22" x14ac:dyDescent="0.2">
      <c r="B10430" s="2"/>
      <c r="C10430" s="2"/>
      <c r="D10430" s="2"/>
      <c r="E10430" s="2"/>
      <c r="F10430" s="2"/>
      <c r="G10430" s="3"/>
      <c r="H10430" s="3"/>
      <c r="I10430" s="2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 s="2"/>
    </row>
    <row r="10431" spans="2:22" x14ac:dyDescent="0.2">
      <c r="B10431" s="2"/>
      <c r="C10431" s="2"/>
      <c r="D10431" s="2"/>
      <c r="E10431" s="2"/>
      <c r="F10431" s="2"/>
      <c r="G10431" s="3"/>
      <c r="H10431" s="3"/>
      <c r="I10431" s="2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 s="2"/>
    </row>
    <row r="10432" spans="2:22" x14ac:dyDescent="0.2">
      <c r="B10432" s="2"/>
      <c r="C10432" s="2"/>
      <c r="D10432" s="2"/>
      <c r="E10432" s="2"/>
      <c r="F10432" s="2"/>
      <c r="G10432" s="3"/>
      <c r="H10432" s="3"/>
      <c r="I10432" s="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 s="2"/>
    </row>
    <row r="10433" spans="2:22" x14ac:dyDescent="0.2">
      <c r="B10433" s="2"/>
      <c r="C10433" s="2"/>
      <c r="D10433" s="2"/>
      <c r="E10433" s="2"/>
      <c r="F10433" s="2"/>
      <c r="G10433" s="3"/>
      <c r="H10433" s="3"/>
      <c r="I10433" s="2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 s="2"/>
    </row>
    <row r="10434" spans="2:22" x14ac:dyDescent="0.2">
      <c r="B10434" s="2"/>
      <c r="C10434" s="2"/>
      <c r="D10434" s="2"/>
      <c r="E10434" s="2"/>
      <c r="F10434" s="2"/>
      <c r="G10434" s="3"/>
      <c r="H10434" s="3"/>
      <c r="I10434" s="2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 s="2"/>
    </row>
    <row r="10435" spans="2:22" x14ac:dyDescent="0.2">
      <c r="B10435" s="2"/>
      <c r="C10435" s="2"/>
      <c r="D10435" s="2"/>
      <c r="E10435" s="2"/>
      <c r="F10435" s="2"/>
      <c r="G10435" s="3"/>
      <c r="H10435" s="3"/>
      <c r="I10435" s="2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 s="2"/>
    </row>
    <row r="10436" spans="2:22" x14ac:dyDescent="0.2">
      <c r="B10436" s="2"/>
      <c r="C10436" s="2"/>
      <c r="D10436" s="2"/>
      <c r="E10436" s="2"/>
      <c r="F10436" s="2"/>
      <c r="G10436" s="3"/>
      <c r="H10436" s="3"/>
      <c r="I10436" s="2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 s="2"/>
    </row>
    <row r="10437" spans="2:22" x14ac:dyDescent="0.2">
      <c r="B10437" s="2"/>
      <c r="C10437" s="2"/>
      <c r="D10437" s="2"/>
      <c r="E10437" s="2"/>
      <c r="F10437" s="2"/>
      <c r="G10437" s="3"/>
      <c r="H10437" s="3"/>
      <c r="I10437" s="2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 s="2"/>
    </row>
    <row r="10438" spans="2:22" x14ac:dyDescent="0.2">
      <c r="B10438" s="2"/>
      <c r="C10438" s="2"/>
      <c r="D10438" s="2"/>
      <c r="E10438" s="2"/>
      <c r="F10438" s="2"/>
      <c r="G10438" s="3"/>
      <c r="H10438" s="3"/>
      <c r="I10438" s="2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 s="2"/>
    </row>
    <row r="10439" spans="2:22" x14ac:dyDescent="0.2">
      <c r="B10439" s="2"/>
      <c r="C10439" s="2"/>
      <c r="D10439" s="2"/>
      <c r="E10439" s="2"/>
      <c r="F10439" s="2"/>
      <c r="G10439" s="3"/>
      <c r="H10439" s="3"/>
      <c r="I10439" s="2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 s="2"/>
    </row>
    <row r="10440" spans="2:22" x14ac:dyDescent="0.2">
      <c r="B10440" s="2"/>
      <c r="C10440" s="2"/>
      <c r="D10440" s="2"/>
      <c r="E10440" s="2"/>
      <c r="F10440" s="2"/>
      <c r="G10440" s="3"/>
      <c r="H10440" s="3"/>
      <c r="I10440" s="2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 s="2"/>
    </row>
    <row r="10441" spans="2:22" x14ac:dyDescent="0.2">
      <c r="B10441" s="2"/>
      <c r="C10441" s="2"/>
      <c r="D10441" s="2"/>
      <c r="E10441" s="2"/>
      <c r="F10441" s="2"/>
      <c r="G10441" s="3"/>
      <c r="H10441" s="3"/>
      <c r="I10441" s="2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 s="2"/>
    </row>
    <row r="10442" spans="2:22" x14ac:dyDescent="0.2">
      <c r="B10442" s="2"/>
      <c r="C10442" s="2"/>
      <c r="D10442" s="2"/>
      <c r="E10442" s="2"/>
      <c r="F10442" s="2"/>
      <c r="G10442" s="3"/>
      <c r="H10442" s="3"/>
      <c r="I10442" s="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 s="2"/>
    </row>
    <row r="10443" spans="2:22" x14ac:dyDescent="0.2">
      <c r="B10443" s="2"/>
      <c r="C10443" s="2"/>
      <c r="D10443" s="2"/>
      <c r="E10443" s="2"/>
      <c r="F10443" s="2"/>
      <c r="G10443" s="3"/>
      <c r="H10443" s="3"/>
      <c r="I10443" s="2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 s="2"/>
    </row>
    <row r="10444" spans="2:22" x14ac:dyDescent="0.2">
      <c r="B10444" s="2"/>
      <c r="C10444" s="2"/>
      <c r="D10444" s="2"/>
      <c r="E10444" s="2"/>
      <c r="F10444" s="2"/>
      <c r="G10444" s="3"/>
      <c r="H10444" s="3"/>
      <c r="I10444" s="2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 s="2"/>
    </row>
    <row r="10445" spans="2:22" x14ac:dyDescent="0.2">
      <c r="B10445" s="2"/>
      <c r="C10445" s="2"/>
      <c r="D10445" s="2"/>
      <c r="E10445" s="2"/>
      <c r="F10445" s="2"/>
      <c r="G10445" s="3"/>
      <c r="H10445" s="3"/>
      <c r="I10445" s="2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 s="2"/>
    </row>
    <row r="10446" spans="2:22" x14ac:dyDescent="0.2">
      <c r="B10446" s="2"/>
      <c r="C10446" s="2"/>
      <c r="D10446" s="2"/>
      <c r="E10446" s="2"/>
      <c r="F10446" s="2"/>
      <c r="G10446" s="3"/>
      <c r="H10446" s="3"/>
      <c r="I10446" s="2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 s="2"/>
    </row>
    <row r="10447" spans="2:22" x14ac:dyDescent="0.2">
      <c r="B10447" s="2"/>
      <c r="C10447" s="2"/>
      <c r="D10447" s="2"/>
      <c r="E10447" s="2"/>
      <c r="F10447" s="2"/>
      <c r="G10447" s="3"/>
      <c r="H10447" s="3"/>
      <c r="I10447" s="2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 s="2"/>
    </row>
    <row r="10448" spans="2:22" x14ac:dyDescent="0.2">
      <c r="B10448" s="2"/>
      <c r="C10448" s="2"/>
      <c r="D10448" s="2"/>
      <c r="E10448" s="2"/>
      <c r="F10448" s="2"/>
      <c r="G10448" s="3"/>
      <c r="H10448" s="3"/>
      <c r="I10448" s="2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 s="2"/>
    </row>
    <row r="10449" spans="2:22" x14ac:dyDescent="0.2">
      <c r="B10449" s="2"/>
      <c r="C10449" s="2"/>
      <c r="D10449" s="2"/>
      <c r="E10449" s="2"/>
      <c r="F10449" s="2"/>
      <c r="G10449" s="3"/>
      <c r="H10449" s="3"/>
      <c r="I10449" s="2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 s="2"/>
    </row>
    <row r="10450" spans="2:22" x14ac:dyDescent="0.2">
      <c r="B10450" s="2"/>
      <c r="C10450" s="2"/>
      <c r="D10450" s="2"/>
      <c r="E10450" s="2"/>
      <c r="F10450" s="2"/>
      <c r="G10450" s="3"/>
      <c r="H10450" s="3"/>
      <c r="I10450" s="2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 s="2"/>
    </row>
    <row r="10451" spans="2:22" x14ac:dyDescent="0.2">
      <c r="B10451" s="2"/>
      <c r="C10451" s="2"/>
      <c r="D10451" s="2"/>
      <c r="E10451" s="2"/>
      <c r="F10451" s="2"/>
      <c r="G10451" s="3"/>
      <c r="H10451" s="3"/>
      <c r="I10451" s="2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 s="2"/>
    </row>
    <row r="10452" spans="2:22" x14ac:dyDescent="0.2">
      <c r="B10452" s="2"/>
      <c r="C10452" s="2"/>
      <c r="D10452" s="2"/>
      <c r="E10452" s="2"/>
      <c r="F10452" s="2"/>
      <c r="G10452" s="3"/>
      <c r="H10452" s="3"/>
      <c r="I10452" s="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 s="2"/>
    </row>
    <row r="10453" spans="2:22" x14ac:dyDescent="0.2">
      <c r="B10453" s="2"/>
      <c r="C10453" s="2"/>
      <c r="D10453" s="2"/>
      <c r="E10453" s="2"/>
      <c r="F10453" s="2"/>
      <c r="G10453" s="3"/>
      <c r="H10453" s="3"/>
      <c r="I10453" s="2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 s="2"/>
    </row>
    <row r="10454" spans="2:22" x14ac:dyDescent="0.2">
      <c r="B10454" s="2"/>
      <c r="C10454" s="2"/>
      <c r="D10454" s="2"/>
      <c r="E10454" s="2"/>
      <c r="F10454" s="2"/>
      <c r="G10454" s="3"/>
      <c r="H10454" s="3"/>
      <c r="I10454" s="2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 s="2"/>
    </row>
    <row r="10455" spans="2:22" x14ac:dyDescent="0.2">
      <c r="B10455" s="2"/>
      <c r="C10455" s="2"/>
      <c r="D10455" s="2"/>
      <c r="E10455" s="2"/>
      <c r="F10455" s="2"/>
      <c r="G10455" s="3"/>
      <c r="H10455" s="3"/>
      <c r="I10455" s="2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 s="2"/>
    </row>
    <row r="10456" spans="2:22" x14ac:dyDescent="0.2">
      <c r="B10456" s="2"/>
      <c r="C10456" s="2"/>
      <c r="D10456" s="2"/>
      <c r="E10456" s="2"/>
      <c r="F10456" s="2"/>
      <c r="G10456" s="3"/>
      <c r="H10456" s="3"/>
      <c r="I10456" s="2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 s="2"/>
    </row>
    <row r="10457" spans="2:22" x14ac:dyDescent="0.2">
      <c r="B10457" s="2"/>
      <c r="C10457" s="2"/>
      <c r="D10457" s="2"/>
      <c r="E10457" s="2"/>
      <c r="F10457" s="2"/>
      <c r="G10457" s="3"/>
      <c r="H10457" s="3"/>
      <c r="I10457" s="2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 s="2"/>
    </row>
    <row r="10458" spans="2:22" x14ac:dyDescent="0.2">
      <c r="B10458" s="2"/>
      <c r="C10458" s="2"/>
      <c r="D10458" s="2"/>
      <c r="E10458" s="2"/>
      <c r="F10458" s="2"/>
      <c r="G10458" s="3"/>
      <c r="H10458" s="3"/>
      <c r="I10458" s="2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 s="2"/>
    </row>
    <row r="10459" spans="2:22" x14ac:dyDescent="0.2">
      <c r="B10459" s="2"/>
      <c r="C10459" s="2"/>
      <c r="D10459" s="2"/>
      <c r="E10459" s="2"/>
      <c r="F10459" s="2"/>
      <c r="G10459" s="3"/>
      <c r="H10459" s="3"/>
      <c r="I10459" s="2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 s="2"/>
    </row>
    <row r="10460" spans="2:22" x14ac:dyDescent="0.2">
      <c r="B10460" s="2"/>
      <c r="C10460" s="2"/>
      <c r="D10460" s="2"/>
      <c r="E10460" s="2"/>
      <c r="F10460" s="2"/>
      <c r="G10460" s="3"/>
      <c r="H10460" s="3"/>
      <c r="I10460" s="2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 s="2"/>
    </row>
    <row r="10461" spans="2:22" x14ac:dyDescent="0.2">
      <c r="B10461" s="2"/>
      <c r="C10461" s="2"/>
      <c r="D10461" s="2"/>
      <c r="E10461" s="2"/>
      <c r="F10461" s="2"/>
      <c r="G10461" s="3"/>
      <c r="H10461" s="3"/>
      <c r="I10461" s="2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 s="2"/>
    </row>
    <row r="10462" spans="2:22" x14ac:dyDescent="0.2">
      <c r="B10462" s="2"/>
      <c r="C10462" s="2"/>
      <c r="D10462" s="2"/>
      <c r="E10462" s="2"/>
      <c r="F10462" s="2"/>
      <c r="G10462" s="3"/>
      <c r="H10462" s="3"/>
      <c r="I10462" s="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 s="2"/>
    </row>
    <row r="10463" spans="2:22" x14ac:dyDescent="0.2">
      <c r="B10463" s="2"/>
      <c r="C10463" s="2"/>
      <c r="D10463" s="2"/>
      <c r="E10463" s="2"/>
      <c r="F10463" s="2"/>
      <c r="G10463" s="3"/>
      <c r="H10463" s="3"/>
      <c r="I10463" s="2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 s="2"/>
    </row>
    <row r="10464" spans="2:22" x14ac:dyDescent="0.2">
      <c r="B10464" s="2"/>
      <c r="C10464" s="2"/>
      <c r="D10464" s="2"/>
      <c r="E10464" s="2"/>
      <c r="F10464" s="2"/>
      <c r="G10464" s="3"/>
      <c r="H10464" s="3"/>
      <c r="I10464" s="2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 s="2"/>
    </row>
    <row r="10465" spans="2:22" x14ac:dyDescent="0.2">
      <c r="B10465" s="2"/>
      <c r="C10465" s="2"/>
      <c r="D10465" s="2"/>
      <c r="E10465" s="2"/>
      <c r="F10465" s="2"/>
      <c r="G10465" s="3"/>
      <c r="H10465" s="3"/>
      <c r="I10465" s="2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 s="2"/>
    </row>
    <row r="10466" spans="2:22" x14ac:dyDescent="0.2">
      <c r="B10466" s="2"/>
      <c r="C10466" s="2"/>
      <c r="D10466" s="2"/>
      <c r="E10466" s="2"/>
      <c r="F10466" s="2"/>
      <c r="G10466" s="3"/>
      <c r="H10466" s="3"/>
      <c r="I10466" s="2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 s="2"/>
    </row>
    <row r="10467" spans="2:22" x14ac:dyDescent="0.2">
      <c r="B10467" s="2"/>
      <c r="C10467" s="2"/>
      <c r="D10467" s="2"/>
      <c r="E10467" s="2"/>
      <c r="F10467" s="2"/>
      <c r="G10467" s="3"/>
      <c r="H10467" s="3"/>
      <c r="I10467" s="2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 s="2"/>
    </row>
    <row r="10468" spans="2:22" x14ac:dyDescent="0.2">
      <c r="B10468" s="2"/>
      <c r="C10468" s="2"/>
      <c r="D10468" s="2"/>
      <c r="E10468" s="2"/>
      <c r="F10468" s="2"/>
      <c r="G10468" s="3"/>
      <c r="H10468" s="3"/>
      <c r="I10468" s="2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 s="2"/>
    </row>
    <row r="10469" spans="2:22" x14ac:dyDescent="0.2">
      <c r="B10469" s="2"/>
      <c r="C10469" s="2"/>
      <c r="D10469" s="2"/>
      <c r="E10469" s="2"/>
      <c r="F10469" s="2"/>
      <c r="G10469" s="3"/>
      <c r="H10469" s="3"/>
      <c r="I10469" s="2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 s="2"/>
    </row>
    <row r="10470" spans="2:22" x14ac:dyDescent="0.2">
      <c r="B10470" s="2"/>
      <c r="C10470" s="2"/>
      <c r="D10470" s="2"/>
      <c r="E10470" s="2"/>
      <c r="F10470" s="2"/>
      <c r="G10470" s="3"/>
      <c r="H10470" s="3"/>
      <c r="I10470" s="2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 s="2"/>
    </row>
    <row r="10471" spans="2:22" x14ac:dyDescent="0.2">
      <c r="B10471" s="2"/>
      <c r="C10471" s="2"/>
      <c r="D10471" s="2"/>
      <c r="E10471" s="2"/>
      <c r="F10471" s="2"/>
      <c r="G10471" s="3"/>
      <c r="H10471" s="3"/>
      <c r="I10471" s="2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 s="2"/>
    </row>
    <row r="10472" spans="2:22" x14ac:dyDescent="0.2">
      <c r="B10472" s="2"/>
      <c r="C10472" s="2"/>
      <c r="D10472" s="2"/>
      <c r="E10472" s="2"/>
      <c r="F10472" s="2"/>
      <c r="G10472" s="3"/>
      <c r="H10472" s="3"/>
      <c r="I10472" s="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 s="2"/>
    </row>
    <row r="10473" spans="2:22" x14ac:dyDescent="0.2">
      <c r="B10473" s="2"/>
      <c r="C10473" s="2"/>
      <c r="D10473" s="2"/>
      <c r="E10473" s="2"/>
      <c r="F10473" s="2"/>
      <c r="G10473" s="3"/>
      <c r="H10473" s="3"/>
      <c r="I10473" s="2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 s="2"/>
    </row>
    <row r="10474" spans="2:22" x14ac:dyDescent="0.2">
      <c r="B10474" s="2"/>
      <c r="C10474" s="2"/>
      <c r="D10474" s="2"/>
      <c r="E10474" s="2"/>
      <c r="F10474" s="2"/>
      <c r="G10474" s="3"/>
      <c r="H10474" s="3"/>
      <c r="I10474" s="2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 s="2"/>
    </row>
    <row r="10475" spans="2:22" x14ac:dyDescent="0.2">
      <c r="B10475" s="2"/>
      <c r="C10475" s="2"/>
      <c r="D10475" s="2"/>
      <c r="E10475" s="2"/>
      <c r="F10475" s="2"/>
      <c r="G10475" s="3"/>
      <c r="H10475" s="3"/>
      <c r="I10475" s="2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 s="2"/>
    </row>
    <row r="10476" spans="2:22" x14ac:dyDescent="0.2">
      <c r="B10476" s="2"/>
      <c r="C10476" s="2"/>
      <c r="D10476" s="2"/>
      <c r="E10476" s="2"/>
      <c r="F10476" s="2"/>
      <c r="G10476" s="3"/>
      <c r="H10476" s="3"/>
      <c r="I10476" s="2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 s="2"/>
    </row>
    <row r="10477" spans="2:22" x14ac:dyDescent="0.2">
      <c r="B10477" s="2"/>
      <c r="C10477" s="2"/>
      <c r="D10477" s="2"/>
      <c r="E10477" s="2"/>
      <c r="F10477" s="2"/>
      <c r="G10477" s="3"/>
      <c r="H10477" s="3"/>
      <c r="I10477" s="2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 s="2"/>
    </row>
    <row r="10478" spans="2:22" x14ac:dyDescent="0.2">
      <c r="B10478" s="2"/>
      <c r="C10478" s="2"/>
      <c r="D10478" s="2"/>
      <c r="E10478" s="2"/>
      <c r="F10478" s="2"/>
      <c r="G10478" s="3"/>
      <c r="H10478" s="3"/>
      <c r="I10478" s="2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 s="2"/>
    </row>
    <row r="10479" spans="2:22" x14ac:dyDescent="0.2">
      <c r="B10479" s="2"/>
      <c r="C10479" s="2"/>
      <c r="D10479" s="2"/>
      <c r="E10479" s="2"/>
      <c r="F10479" s="2"/>
      <c r="G10479" s="3"/>
      <c r="H10479" s="3"/>
      <c r="I10479" s="2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 s="2"/>
    </row>
    <row r="10480" spans="2:22" x14ac:dyDescent="0.2">
      <c r="B10480" s="2"/>
      <c r="C10480" s="2"/>
      <c r="D10480" s="2"/>
      <c r="E10480" s="2"/>
      <c r="F10480" s="2"/>
      <c r="G10480" s="3"/>
      <c r="H10480" s="3"/>
      <c r="I10480" s="2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 s="2"/>
    </row>
    <row r="10481" spans="2:22" x14ac:dyDescent="0.2">
      <c r="B10481" s="2"/>
      <c r="C10481" s="2"/>
      <c r="D10481" s="2"/>
      <c r="E10481" s="2"/>
      <c r="F10481" s="2"/>
      <c r="G10481" s="3"/>
      <c r="H10481" s="3"/>
      <c r="I10481" s="2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 s="2"/>
    </row>
    <row r="10482" spans="2:22" x14ac:dyDescent="0.2">
      <c r="B10482" s="2"/>
      <c r="C10482" s="2"/>
      <c r="D10482" s="2"/>
      <c r="E10482" s="2"/>
      <c r="F10482" s="2"/>
      <c r="G10482" s="3"/>
      <c r="H10482" s="3"/>
      <c r="I10482" s="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 s="2"/>
    </row>
    <row r="10483" spans="2:22" x14ac:dyDescent="0.2">
      <c r="B10483" s="2"/>
      <c r="C10483" s="2"/>
      <c r="D10483" s="2"/>
      <c r="E10483" s="2"/>
      <c r="F10483" s="2"/>
      <c r="G10483" s="3"/>
      <c r="H10483" s="3"/>
      <c r="I10483" s="2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 s="2"/>
    </row>
    <row r="10484" spans="2:22" x14ac:dyDescent="0.2">
      <c r="B10484" s="2"/>
      <c r="C10484" s="2"/>
      <c r="D10484" s="2"/>
      <c r="E10484" s="2"/>
      <c r="F10484" s="2"/>
      <c r="G10484" s="3"/>
      <c r="H10484" s="3"/>
      <c r="I10484" s="2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 s="2"/>
    </row>
    <row r="10485" spans="2:22" x14ac:dyDescent="0.2">
      <c r="B10485" s="2"/>
      <c r="C10485" s="2"/>
      <c r="D10485" s="2"/>
      <c r="E10485" s="2"/>
      <c r="F10485" s="2"/>
      <c r="G10485" s="3"/>
      <c r="H10485" s="3"/>
      <c r="I10485" s="2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 s="2"/>
    </row>
    <row r="10486" spans="2:22" x14ac:dyDescent="0.2">
      <c r="B10486" s="2"/>
      <c r="C10486" s="2"/>
      <c r="D10486" s="2"/>
      <c r="E10486" s="2"/>
      <c r="F10486" s="2"/>
      <c r="G10486" s="3"/>
      <c r="H10486" s="3"/>
      <c r="I10486" s="2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 s="2"/>
    </row>
    <row r="10487" spans="2:22" x14ac:dyDescent="0.2">
      <c r="B10487" s="2"/>
      <c r="C10487" s="2"/>
      <c r="D10487" s="2"/>
      <c r="E10487" s="2"/>
      <c r="F10487" s="2"/>
      <c r="G10487" s="3"/>
      <c r="H10487" s="3"/>
      <c r="I10487" s="2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 s="2"/>
    </row>
    <row r="10488" spans="2:22" x14ac:dyDescent="0.2">
      <c r="B10488" s="2"/>
      <c r="C10488" s="2"/>
      <c r="D10488" s="2"/>
      <c r="E10488" s="2"/>
      <c r="F10488" s="2"/>
      <c r="G10488" s="3"/>
      <c r="H10488" s="3"/>
      <c r="I10488" s="2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 s="2"/>
    </row>
    <row r="10489" spans="2:22" x14ac:dyDescent="0.2">
      <c r="B10489" s="2"/>
      <c r="C10489" s="2"/>
      <c r="D10489" s="2"/>
      <c r="E10489" s="2"/>
      <c r="F10489" s="2"/>
      <c r="G10489" s="3"/>
      <c r="H10489" s="3"/>
      <c r="I10489" s="2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 s="2"/>
    </row>
    <row r="10490" spans="2:22" x14ac:dyDescent="0.2">
      <c r="B10490" s="2"/>
      <c r="C10490" s="2"/>
      <c r="D10490" s="2"/>
      <c r="E10490" s="2"/>
      <c r="F10490" s="2"/>
      <c r="G10490" s="3"/>
      <c r="H10490" s="3"/>
      <c r="I10490" s="2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 s="2"/>
    </row>
    <row r="10491" spans="2:22" x14ac:dyDescent="0.2">
      <c r="B10491" s="2"/>
      <c r="C10491" s="2"/>
      <c r="D10491" s="2"/>
      <c r="E10491" s="2"/>
      <c r="F10491" s="2"/>
      <c r="G10491" s="3"/>
      <c r="H10491" s="3"/>
      <c r="I10491" s="2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 s="2"/>
    </row>
    <row r="10492" spans="2:22" x14ac:dyDescent="0.2">
      <c r="B10492" s="2"/>
      <c r="C10492" s="2"/>
      <c r="D10492" s="2"/>
      <c r="E10492" s="2"/>
      <c r="F10492" s="2"/>
      <c r="G10492" s="3"/>
      <c r="H10492" s="3"/>
      <c r="I10492" s="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 s="2"/>
    </row>
    <row r="10493" spans="2:22" x14ac:dyDescent="0.2">
      <c r="B10493" s="2"/>
      <c r="C10493" s="2"/>
      <c r="D10493" s="2"/>
      <c r="E10493" s="2"/>
      <c r="F10493" s="2"/>
      <c r="G10493" s="3"/>
      <c r="H10493" s="3"/>
      <c r="I10493" s="2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 s="2"/>
    </row>
    <row r="10494" spans="2:22" x14ac:dyDescent="0.2">
      <c r="B10494" s="2"/>
      <c r="C10494" s="2"/>
      <c r="D10494" s="2"/>
      <c r="E10494" s="2"/>
      <c r="F10494" s="2"/>
      <c r="G10494" s="3"/>
      <c r="H10494" s="3"/>
      <c r="I10494" s="2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 s="2"/>
    </row>
    <row r="10495" spans="2:22" x14ac:dyDescent="0.2">
      <c r="B10495" s="2"/>
      <c r="C10495" s="2"/>
      <c r="D10495" s="2"/>
      <c r="E10495" s="2"/>
      <c r="F10495" s="2"/>
      <c r="G10495" s="3"/>
      <c r="H10495" s="3"/>
      <c r="I10495" s="2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 s="2"/>
    </row>
    <row r="10496" spans="2:22" x14ac:dyDescent="0.2">
      <c r="B10496" s="2"/>
      <c r="C10496" s="2"/>
      <c r="D10496" s="2"/>
      <c r="E10496" s="2"/>
      <c r="F10496" s="2"/>
      <c r="G10496" s="3"/>
      <c r="H10496" s="3"/>
      <c r="I10496" s="2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 s="2"/>
    </row>
    <row r="10497" spans="2:22" x14ac:dyDescent="0.2">
      <c r="B10497" s="2"/>
      <c r="C10497" s="2"/>
      <c r="D10497" s="2"/>
      <c r="E10497" s="2"/>
      <c r="F10497" s="2"/>
      <c r="G10497" s="3"/>
      <c r="H10497" s="3"/>
      <c r="I10497" s="2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 s="2"/>
    </row>
    <row r="10498" spans="2:22" x14ac:dyDescent="0.2">
      <c r="B10498" s="2"/>
      <c r="C10498" s="2"/>
      <c r="D10498" s="2"/>
      <c r="E10498" s="2"/>
      <c r="F10498" s="2"/>
      <c r="G10498" s="3"/>
      <c r="H10498" s="3"/>
      <c r="I10498" s="2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 s="2"/>
    </row>
    <row r="10499" spans="2:22" x14ac:dyDescent="0.2">
      <c r="B10499" s="2"/>
      <c r="C10499" s="2"/>
      <c r="D10499" s="2"/>
      <c r="E10499" s="2"/>
      <c r="F10499" s="2"/>
      <c r="G10499" s="3"/>
      <c r="H10499" s="3"/>
      <c r="I10499" s="2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 s="2"/>
    </row>
    <row r="10500" spans="2:22" x14ac:dyDescent="0.2">
      <c r="B10500" s="2"/>
      <c r="C10500" s="2"/>
      <c r="D10500" s="2"/>
      <c r="E10500" s="2"/>
      <c r="F10500" s="2"/>
      <c r="G10500" s="3"/>
      <c r="H10500" s="3"/>
      <c r="I10500" s="2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 s="2"/>
    </row>
    <row r="10501" spans="2:22" x14ac:dyDescent="0.2">
      <c r="B10501" s="2"/>
      <c r="C10501" s="2"/>
      <c r="D10501" s="2"/>
      <c r="E10501" s="2"/>
      <c r="F10501" s="2"/>
      <c r="G10501" s="3"/>
      <c r="H10501" s="3"/>
      <c r="I10501" s="2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 s="2"/>
    </row>
    <row r="10502" spans="2:22" x14ac:dyDescent="0.2">
      <c r="B10502" s="2"/>
      <c r="C10502" s="2"/>
      <c r="D10502" s="2"/>
      <c r="E10502" s="2"/>
      <c r="F10502" s="2"/>
      <c r="G10502" s="3"/>
      <c r="H10502" s="3"/>
      <c r="I10502" s="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 s="2"/>
    </row>
    <row r="10503" spans="2:22" x14ac:dyDescent="0.2">
      <c r="B10503" s="2"/>
      <c r="C10503" s="2"/>
      <c r="D10503" s="2"/>
      <c r="E10503" s="2"/>
      <c r="F10503" s="2"/>
      <c r="G10503" s="3"/>
      <c r="H10503" s="3"/>
      <c r="I10503" s="2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 s="2"/>
    </row>
    <row r="10504" spans="2:22" x14ac:dyDescent="0.2">
      <c r="B10504" s="2"/>
      <c r="C10504" s="2"/>
      <c r="D10504" s="2"/>
      <c r="E10504" s="2"/>
      <c r="F10504" s="2"/>
      <c r="G10504" s="3"/>
      <c r="H10504" s="3"/>
      <c r="I10504" s="2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 s="2"/>
    </row>
    <row r="10505" spans="2:22" x14ac:dyDescent="0.2">
      <c r="B10505" s="2"/>
      <c r="C10505" s="2"/>
      <c r="D10505" s="2"/>
      <c r="E10505" s="2"/>
      <c r="F10505" s="2"/>
      <c r="G10505" s="3"/>
      <c r="H10505" s="3"/>
      <c r="I10505" s="2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 s="2"/>
    </row>
    <row r="10506" spans="2:22" x14ac:dyDescent="0.2">
      <c r="B10506" s="2"/>
      <c r="C10506" s="2"/>
      <c r="D10506" s="2"/>
      <c r="E10506" s="2"/>
      <c r="F10506" s="2"/>
      <c r="G10506" s="3"/>
      <c r="H10506" s="3"/>
      <c r="I10506" s="2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 s="2"/>
    </row>
    <row r="10507" spans="2:22" x14ac:dyDescent="0.2">
      <c r="B10507" s="2"/>
      <c r="C10507" s="2"/>
      <c r="D10507" s="2"/>
      <c r="E10507" s="2"/>
      <c r="F10507" s="2"/>
      <c r="G10507" s="3"/>
      <c r="H10507" s="3"/>
      <c r="I10507" s="2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 s="2"/>
    </row>
    <row r="10508" spans="2:22" x14ac:dyDescent="0.2">
      <c r="B10508" s="2"/>
      <c r="C10508" s="2"/>
      <c r="D10508" s="2"/>
      <c r="E10508" s="2"/>
      <c r="F10508" s="2"/>
      <c r="G10508" s="3"/>
      <c r="H10508" s="3"/>
      <c r="I10508" s="2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 s="2"/>
    </row>
    <row r="10509" spans="2:22" x14ac:dyDescent="0.2">
      <c r="B10509" s="2"/>
      <c r="C10509" s="2"/>
      <c r="D10509" s="2"/>
      <c r="E10509" s="2"/>
      <c r="F10509" s="2"/>
      <c r="G10509" s="3"/>
      <c r="H10509" s="3"/>
      <c r="I10509" s="2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 s="2"/>
    </row>
    <row r="10510" spans="2:22" x14ac:dyDescent="0.2">
      <c r="B10510" s="2"/>
      <c r="C10510" s="2"/>
      <c r="D10510" s="2"/>
      <c r="E10510" s="2"/>
      <c r="F10510" s="2"/>
      <c r="G10510" s="3"/>
      <c r="H10510" s="3"/>
      <c r="I10510" s="2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 s="2"/>
    </row>
    <row r="10511" spans="2:22" x14ac:dyDescent="0.2">
      <c r="B10511" s="2"/>
      <c r="C10511" s="2"/>
      <c r="D10511" s="2"/>
      <c r="E10511" s="2"/>
      <c r="F10511" s="2"/>
      <c r="G10511" s="3"/>
      <c r="H10511" s="3"/>
      <c r="I10511" s="2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 s="2"/>
    </row>
    <row r="10512" spans="2:22" x14ac:dyDescent="0.2">
      <c r="B10512" s="2"/>
      <c r="C10512" s="2"/>
      <c r="D10512" s="2"/>
      <c r="E10512" s="2"/>
      <c r="F10512" s="2"/>
      <c r="G10512" s="3"/>
      <c r="H10512" s="3"/>
      <c r="I10512" s="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 s="2"/>
    </row>
    <row r="10513" spans="2:22" x14ac:dyDescent="0.2">
      <c r="B10513" s="2"/>
      <c r="C10513" s="2"/>
      <c r="D10513" s="2"/>
      <c r="E10513" s="2"/>
      <c r="F10513" s="2"/>
      <c r="G10513" s="3"/>
      <c r="H10513" s="3"/>
      <c r="I10513" s="2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 s="2"/>
    </row>
    <row r="10514" spans="2:22" x14ac:dyDescent="0.2">
      <c r="B10514" s="2"/>
      <c r="C10514" s="2"/>
      <c r="D10514" s="2"/>
      <c r="E10514" s="2"/>
      <c r="F10514" s="2"/>
      <c r="G10514" s="3"/>
      <c r="H10514" s="3"/>
      <c r="I10514" s="2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 s="2"/>
    </row>
    <row r="10515" spans="2:22" x14ac:dyDescent="0.2">
      <c r="B10515" s="2"/>
      <c r="C10515" s="2"/>
      <c r="D10515" s="2"/>
      <c r="E10515" s="2"/>
      <c r="F10515" s="2"/>
      <c r="G10515" s="3"/>
      <c r="H10515" s="3"/>
      <c r="I10515" s="2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 s="2"/>
    </row>
    <row r="10516" spans="2:22" x14ac:dyDescent="0.2">
      <c r="B10516" s="2"/>
      <c r="C10516" s="2"/>
      <c r="D10516" s="2"/>
      <c r="E10516" s="2"/>
      <c r="F10516" s="2"/>
      <c r="G10516" s="3"/>
      <c r="H10516" s="3"/>
      <c r="I10516" s="2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 s="2"/>
    </row>
    <row r="10517" spans="2:22" x14ac:dyDescent="0.2">
      <c r="B10517" s="2"/>
      <c r="C10517" s="2"/>
      <c r="D10517" s="2"/>
      <c r="E10517" s="2"/>
      <c r="F10517" s="2"/>
      <c r="G10517" s="3"/>
      <c r="H10517" s="3"/>
      <c r="I10517" s="2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 s="2"/>
    </row>
    <row r="10518" spans="2:22" x14ac:dyDescent="0.2">
      <c r="B10518" s="2"/>
      <c r="C10518" s="2"/>
      <c r="D10518" s="2"/>
      <c r="E10518" s="2"/>
      <c r="F10518" s="2"/>
      <c r="G10518" s="3"/>
      <c r="H10518" s="3"/>
      <c r="I10518" s="2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 s="2"/>
    </row>
    <row r="10519" spans="2:22" x14ac:dyDescent="0.2">
      <c r="B10519" s="2"/>
      <c r="C10519" s="2"/>
      <c r="D10519" s="2"/>
      <c r="E10519" s="2"/>
      <c r="F10519" s="2"/>
      <c r="G10519" s="3"/>
      <c r="H10519" s="3"/>
      <c r="I10519" s="2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 s="2"/>
    </row>
    <row r="10520" spans="2:22" x14ac:dyDescent="0.2">
      <c r="B10520" s="2"/>
      <c r="C10520" s="2"/>
      <c r="D10520" s="2"/>
      <c r="E10520" s="2"/>
      <c r="F10520" s="2"/>
      <c r="G10520" s="3"/>
      <c r="H10520" s="3"/>
      <c r="I10520" s="2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 s="2"/>
    </row>
    <row r="10521" spans="2:22" x14ac:dyDescent="0.2">
      <c r="B10521" s="2"/>
      <c r="C10521" s="2"/>
      <c r="D10521" s="2"/>
      <c r="E10521" s="2"/>
      <c r="F10521" s="2"/>
      <c r="G10521" s="3"/>
      <c r="H10521" s="3"/>
      <c r="I10521" s="2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 s="2"/>
    </row>
    <row r="10522" spans="2:22" x14ac:dyDescent="0.2">
      <c r="B10522" s="2"/>
      <c r="C10522" s="2"/>
      <c r="D10522" s="2"/>
      <c r="E10522" s="2"/>
      <c r="F10522" s="2"/>
      <c r="G10522" s="3"/>
      <c r="H10522" s="3"/>
      <c r="I10522" s="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 s="2"/>
    </row>
    <row r="10523" spans="2:22" x14ac:dyDescent="0.2">
      <c r="B10523" s="2"/>
      <c r="C10523" s="2"/>
      <c r="D10523" s="2"/>
      <c r="E10523" s="2"/>
      <c r="F10523" s="2"/>
      <c r="G10523" s="3"/>
      <c r="H10523" s="3"/>
      <c r="I10523" s="2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 s="2"/>
    </row>
    <row r="10524" spans="2:22" x14ac:dyDescent="0.2">
      <c r="B10524" s="2"/>
      <c r="C10524" s="2"/>
      <c r="D10524" s="2"/>
      <c r="E10524" s="2"/>
      <c r="F10524" s="2"/>
      <c r="G10524" s="3"/>
      <c r="H10524" s="3"/>
      <c r="I10524" s="2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 s="2"/>
    </row>
    <row r="10525" spans="2:22" x14ac:dyDescent="0.2">
      <c r="B10525" s="2"/>
      <c r="C10525" s="2"/>
      <c r="D10525" s="2"/>
      <c r="E10525" s="2"/>
      <c r="F10525" s="2"/>
      <c r="G10525" s="3"/>
      <c r="H10525" s="3"/>
      <c r="I10525" s="2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 s="2"/>
    </row>
    <row r="10526" spans="2:22" x14ac:dyDescent="0.2">
      <c r="B10526" s="2"/>
      <c r="C10526" s="2"/>
      <c r="D10526" s="2"/>
      <c r="E10526" s="2"/>
      <c r="F10526" s="2"/>
      <c r="G10526" s="3"/>
      <c r="H10526" s="3"/>
      <c r="I10526" s="2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 s="2"/>
    </row>
    <row r="10527" spans="2:22" x14ac:dyDescent="0.2">
      <c r="B10527" s="2"/>
      <c r="C10527" s="2"/>
      <c r="D10527" s="2"/>
      <c r="E10527" s="2"/>
      <c r="F10527" s="2"/>
      <c r="G10527" s="3"/>
      <c r="H10527" s="3"/>
      <c r="I10527" s="2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 s="2"/>
    </row>
    <row r="10528" spans="2:22" x14ac:dyDescent="0.2">
      <c r="B10528" s="2"/>
      <c r="C10528" s="2"/>
      <c r="D10528" s="2"/>
      <c r="E10528" s="2"/>
      <c r="F10528" s="2"/>
      <c r="G10528" s="3"/>
      <c r="H10528" s="3"/>
      <c r="I10528" s="2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 s="2"/>
    </row>
    <row r="10529" spans="2:22" x14ac:dyDescent="0.2">
      <c r="B10529" s="2"/>
      <c r="C10529" s="2"/>
      <c r="D10529" s="2"/>
      <c r="E10529" s="2"/>
      <c r="F10529" s="2"/>
      <c r="G10529" s="3"/>
      <c r="H10529" s="3"/>
      <c r="I10529" s="2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 s="2"/>
    </row>
    <row r="10530" spans="2:22" x14ac:dyDescent="0.2">
      <c r="B10530" s="2"/>
      <c r="C10530" s="2"/>
      <c r="D10530" s="2"/>
      <c r="E10530" s="2"/>
      <c r="F10530" s="2"/>
      <c r="G10530" s="3"/>
      <c r="H10530" s="3"/>
      <c r="I10530" s="2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 s="2"/>
    </row>
    <row r="10531" spans="2:22" x14ac:dyDescent="0.2">
      <c r="B10531" s="2"/>
      <c r="C10531" s="2"/>
      <c r="D10531" s="2"/>
      <c r="E10531" s="2"/>
      <c r="F10531" s="2"/>
      <c r="G10531" s="3"/>
      <c r="H10531" s="3"/>
      <c r="I10531" s="2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 s="2"/>
    </row>
    <row r="10532" spans="2:22" x14ac:dyDescent="0.2">
      <c r="B10532" s="2"/>
      <c r="C10532" s="2"/>
      <c r="D10532" s="2"/>
      <c r="E10532" s="2"/>
      <c r="F10532" s="2"/>
      <c r="G10532" s="3"/>
      <c r="H10532" s="3"/>
      <c r="I10532" s="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 s="2"/>
    </row>
    <row r="10533" spans="2:22" x14ac:dyDescent="0.2">
      <c r="B10533" s="2"/>
      <c r="C10533" s="2"/>
      <c r="D10533" s="2"/>
      <c r="E10533" s="2"/>
      <c r="F10533" s="2"/>
      <c r="G10533" s="3"/>
      <c r="H10533" s="3"/>
      <c r="I10533" s="2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 s="2"/>
    </row>
    <row r="10534" spans="2:22" x14ac:dyDescent="0.2">
      <c r="B10534" s="2"/>
      <c r="C10534" s="2"/>
      <c r="D10534" s="2"/>
      <c r="E10534" s="2"/>
      <c r="F10534" s="2"/>
      <c r="G10534" s="3"/>
      <c r="H10534" s="3"/>
      <c r="I10534" s="2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 s="2"/>
    </row>
    <row r="10535" spans="2:22" x14ac:dyDescent="0.2">
      <c r="B10535" s="2"/>
      <c r="C10535" s="2"/>
      <c r="D10535" s="2"/>
      <c r="E10535" s="2"/>
      <c r="F10535" s="2"/>
      <c r="G10535" s="3"/>
      <c r="H10535" s="3"/>
      <c r="I10535" s="2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 s="2"/>
    </row>
    <row r="10536" spans="2:22" x14ac:dyDescent="0.2">
      <c r="B10536" s="2"/>
      <c r="C10536" s="2"/>
      <c r="D10536" s="2"/>
      <c r="E10536" s="2"/>
      <c r="F10536" s="2"/>
      <c r="G10536" s="3"/>
      <c r="H10536" s="3"/>
      <c r="I10536" s="2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 s="2"/>
    </row>
    <row r="10537" spans="2:22" x14ac:dyDescent="0.2">
      <c r="B10537" s="2"/>
      <c r="C10537" s="2"/>
      <c r="D10537" s="2"/>
      <c r="E10537" s="2"/>
      <c r="F10537" s="2"/>
      <c r="G10537" s="3"/>
      <c r="H10537" s="3"/>
      <c r="I10537" s="2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 s="2"/>
    </row>
    <row r="10538" spans="2:22" x14ac:dyDescent="0.2">
      <c r="B10538" s="2"/>
      <c r="C10538" s="2"/>
      <c r="D10538" s="2"/>
      <c r="E10538" s="2"/>
      <c r="F10538" s="2"/>
      <c r="G10538" s="3"/>
      <c r="H10538" s="3"/>
      <c r="I10538" s="2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 s="2"/>
    </row>
    <row r="10539" spans="2:22" x14ac:dyDescent="0.2">
      <c r="B10539" s="2"/>
      <c r="C10539" s="2"/>
      <c r="D10539" s="2"/>
      <c r="E10539" s="2"/>
      <c r="F10539" s="2"/>
      <c r="G10539" s="3"/>
      <c r="H10539" s="3"/>
      <c r="I10539" s="2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 s="2"/>
    </row>
    <row r="10540" spans="2:22" x14ac:dyDescent="0.2">
      <c r="B10540" s="2"/>
      <c r="C10540" s="2"/>
      <c r="D10540" s="2"/>
      <c r="E10540" s="2"/>
      <c r="F10540" s="2"/>
      <c r="G10540" s="3"/>
      <c r="H10540" s="3"/>
      <c r="I10540" s="2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 s="2"/>
    </row>
    <row r="10541" spans="2:22" x14ac:dyDescent="0.2">
      <c r="B10541" s="2"/>
      <c r="C10541" s="2"/>
      <c r="D10541" s="2"/>
      <c r="E10541" s="2"/>
      <c r="F10541" s="2"/>
      <c r="G10541" s="3"/>
      <c r="H10541" s="3"/>
      <c r="I10541" s="2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 s="2"/>
    </row>
    <row r="10542" spans="2:22" x14ac:dyDescent="0.2">
      <c r="B10542" s="2"/>
      <c r="C10542" s="2"/>
      <c r="D10542" s="2"/>
      <c r="E10542" s="2"/>
      <c r="F10542" s="2"/>
      <c r="G10542" s="3"/>
      <c r="H10542" s="3"/>
      <c r="I10542" s="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 s="2"/>
    </row>
    <row r="10543" spans="2:22" x14ac:dyDescent="0.2">
      <c r="B10543" s="2"/>
      <c r="C10543" s="2"/>
      <c r="D10543" s="2"/>
      <c r="E10543" s="2"/>
      <c r="F10543" s="2"/>
      <c r="G10543" s="3"/>
      <c r="H10543" s="3"/>
      <c r="I10543" s="2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 s="2"/>
    </row>
    <row r="10544" spans="2:22" x14ac:dyDescent="0.2">
      <c r="B10544" s="2"/>
      <c r="C10544" s="2"/>
      <c r="D10544" s="2"/>
      <c r="E10544" s="2"/>
      <c r="F10544" s="2"/>
      <c r="G10544" s="3"/>
      <c r="H10544" s="3"/>
      <c r="I10544" s="2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 s="2"/>
    </row>
    <row r="10545" spans="2:22" x14ac:dyDescent="0.2">
      <c r="B10545" s="2"/>
      <c r="C10545" s="2"/>
      <c r="D10545" s="2"/>
      <c r="E10545" s="2"/>
      <c r="F10545" s="2"/>
      <c r="G10545" s="3"/>
      <c r="H10545" s="3"/>
      <c r="I10545" s="2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 s="2"/>
    </row>
    <row r="10546" spans="2:22" x14ac:dyDescent="0.2">
      <c r="B10546" s="2"/>
      <c r="C10546" s="2"/>
      <c r="D10546" s="2"/>
      <c r="E10546" s="2"/>
      <c r="F10546" s="2"/>
      <c r="G10546" s="3"/>
      <c r="H10546" s="3"/>
      <c r="I10546" s="2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 s="2"/>
    </row>
    <row r="10547" spans="2:22" x14ac:dyDescent="0.2">
      <c r="B10547" s="2"/>
      <c r="C10547" s="2"/>
      <c r="D10547" s="2"/>
      <c r="E10547" s="2"/>
      <c r="F10547" s="2"/>
      <c r="G10547" s="3"/>
      <c r="H10547" s="3"/>
      <c r="I10547" s="2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 s="2"/>
    </row>
    <row r="10548" spans="2:22" x14ac:dyDescent="0.2">
      <c r="B10548" s="2"/>
      <c r="C10548" s="2"/>
      <c r="D10548" s="2"/>
      <c r="E10548" s="2"/>
      <c r="F10548" s="2"/>
      <c r="G10548" s="3"/>
      <c r="H10548" s="3"/>
      <c r="I10548" s="2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 s="2"/>
    </row>
    <row r="10549" spans="2:22" x14ac:dyDescent="0.2">
      <c r="B10549" s="2"/>
      <c r="C10549" s="2"/>
      <c r="D10549" s="2"/>
      <c r="E10549" s="2"/>
      <c r="F10549" s="2"/>
      <c r="G10549" s="3"/>
      <c r="H10549" s="3"/>
      <c r="I10549" s="2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 s="2"/>
    </row>
    <row r="10550" spans="2:22" x14ac:dyDescent="0.2">
      <c r="B10550" s="2"/>
      <c r="C10550" s="2"/>
      <c r="D10550" s="2"/>
      <c r="E10550" s="2"/>
      <c r="F10550" s="2"/>
      <c r="G10550" s="3"/>
      <c r="H10550" s="3"/>
      <c r="I10550" s="2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 s="2"/>
    </row>
    <row r="10551" spans="2:22" x14ac:dyDescent="0.2">
      <c r="B10551" s="2"/>
      <c r="C10551" s="2"/>
      <c r="D10551" s="2"/>
      <c r="E10551" s="2"/>
      <c r="F10551" s="2"/>
      <c r="G10551" s="3"/>
      <c r="H10551" s="3"/>
      <c r="I10551" s="2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 s="2"/>
    </row>
    <row r="10552" spans="2:22" x14ac:dyDescent="0.2">
      <c r="B10552" s="2"/>
      <c r="C10552" s="2"/>
      <c r="D10552" s="2"/>
      <c r="E10552" s="2"/>
      <c r="F10552" s="2"/>
      <c r="G10552" s="3"/>
      <c r="H10552" s="3"/>
      <c r="I10552" s="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 s="2"/>
    </row>
    <row r="10553" spans="2:22" x14ac:dyDescent="0.2">
      <c r="B10553" s="2"/>
      <c r="C10553" s="2"/>
      <c r="D10553" s="2"/>
      <c r="E10553" s="2"/>
      <c r="F10553" s="2"/>
      <c r="G10553" s="3"/>
      <c r="H10553" s="3"/>
      <c r="I10553" s="2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 s="2"/>
    </row>
    <row r="10554" spans="2:22" x14ac:dyDescent="0.2">
      <c r="B10554" s="2"/>
      <c r="C10554" s="2"/>
      <c r="D10554" s="2"/>
      <c r="E10554" s="2"/>
      <c r="F10554" s="2"/>
      <c r="G10554" s="3"/>
      <c r="H10554" s="3"/>
      <c r="I10554" s="2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 s="2"/>
    </row>
    <row r="10555" spans="2:22" x14ac:dyDescent="0.2">
      <c r="B10555" s="2"/>
      <c r="C10555" s="2"/>
      <c r="D10555" s="2"/>
      <c r="E10555" s="2"/>
      <c r="F10555" s="2"/>
      <c r="G10555" s="3"/>
      <c r="H10555" s="3"/>
      <c r="I10555" s="2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 s="2"/>
    </row>
    <row r="10556" spans="2:22" x14ac:dyDescent="0.2">
      <c r="B10556" s="2"/>
      <c r="C10556" s="2"/>
      <c r="D10556" s="2"/>
      <c r="E10556" s="2"/>
      <c r="F10556" s="2"/>
      <c r="G10556" s="3"/>
      <c r="H10556" s="3"/>
      <c r="I10556" s="2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 s="2"/>
    </row>
    <row r="10557" spans="2:22" x14ac:dyDescent="0.2">
      <c r="B10557" s="2"/>
      <c r="C10557" s="2"/>
      <c r="D10557" s="2"/>
      <c r="E10557" s="2"/>
      <c r="F10557" s="2"/>
      <c r="G10557" s="3"/>
      <c r="H10557" s="3"/>
      <c r="I10557" s="2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 s="2"/>
    </row>
    <row r="10558" spans="2:22" x14ac:dyDescent="0.2">
      <c r="B10558" s="2"/>
      <c r="C10558" s="2"/>
      <c r="D10558" s="2"/>
      <c r="E10558" s="2"/>
      <c r="F10558" s="2"/>
      <c r="G10558" s="3"/>
      <c r="H10558" s="3"/>
      <c r="I10558" s="2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 s="2"/>
    </row>
    <row r="10559" spans="2:22" x14ac:dyDescent="0.2">
      <c r="B10559" s="2"/>
      <c r="C10559" s="2"/>
      <c r="D10559" s="2"/>
      <c r="E10559" s="2"/>
      <c r="F10559" s="2"/>
      <c r="G10559" s="3"/>
      <c r="H10559" s="3"/>
      <c r="I10559" s="2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 s="2"/>
    </row>
    <row r="10560" spans="2:22" x14ac:dyDescent="0.2">
      <c r="B10560" s="2"/>
      <c r="C10560" s="2"/>
      <c r="D10560" s="2"/>
      <c r="E10560" s="2"/>
      <c r="F10560" s="2"/>
      <c r="G10560" s="3"/>
      <c r="H10560" s="3"/>
      <c r="I10560" s="2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 s="2"/>
    </row>
    <row r="10561" spans="2:22" x14ac:dyDescent="0.2">
      <c r="B10561" s="2"/>
      <c r="C10561" s="2"/>
      <c r="D10561" s="2"/>
      <c r="E10561" s="2"/>
      <c r="F10561" s="2"/>
      <c r="G10561" s="3"/>
      <c r="H10561" s="3"/>
      <c r="I10561" s="2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 s="2"/>
    </row>
    <row r="10562" spans="2:22" x14ac:dyDescent="0.2">
      <c r="B10562" s="2"/>
      <c r="C10562" s="2"/>
      <c r="D10562" s="2"/>
      <c r="E10562" s="2"/>
      <c r="F10562" s="2"/>
      <c r="G10562" s="3"/>
      <c r="H10562" s="3"/>
      <c r="I10562" s="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 s="2"/>
    </row>
    <row r="10563" spans="2:22" x14ac:dyDescent="0.2">
      <c r="B10563" s="2"/>
      <c r="C10563" s="2"/>
      <c r="D10563" s="2"/>
      <c r="E10563" s="2"/>
      <c r="F10563" s="2"/>
      <c r="G10563" s="3"/>
      <c r="H10563" s="3"/>
      <c r="I10563" s="2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 s="2"/>
    </row>
    <row r="10564" spans="2:22" x14ac:dyDescent="0.2">
      <c r="B10564" s="2"/>
      <c r="C10564" s="2"/>
      <c r="D10564" s="2"/>
      <c r="E10564" s="2"/>
      <c r="F10564" s="2"/>
      <c r="G10564" s="3"/>
      <c r="H10564" s="3"/>
      <c r="I10564" s="2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 s="2"/>
    </row>
    <row r="10565" spans="2:22" x14ac:dyDescent="0.2">
      <c r="B10565" s="2"/>
      <c r="C10565" s="2"/>
      <c r="D10565" s="2"/>
      <c r="E10565" s="2"/>
      <c r="F10565" s="2"/>
      <c r="G10565" s="3"/>
      <c r="H10565" s="3"/>
      <c r="I10565" s="2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 s="2"/>
    </row>
    <row r="10566" spans="2:22" x14ac:dyDescent="0.2">
      <c r="B10566" s="2"/>
      <c r="C10566" s="2"/>
      <c r="D10566" s="2"/>
      <c r="E10566" s="2"/>
      <c r="F10566" s="2"/>
      <c r="G10566" s="3"/>
      <c r="H10566" s="3"/>
      <c r="I10566" s="2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 s="2"/>
    </row>
    <row r="10567" spans="2:22" x14ac:dyDescent="0.2">
      <c r="B10567" s="2"/>
      <c r="C10567" s="2"/>
      <c r="D10567" s="2"/>
      <c r="E10567" s="2"/>
      <c r="F10567" s="2"/>
      <c r="G10567" s="3"/>
      <c r="H10567" s="3"/>
      <c r="I10567" s="2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 s="2"/>
    </row>
    <row r="10568" spans="2:22" x14ac:dyDescent="0.2">
      <c r="B10568" s="2"/>
      <c r="C10568" s="2"/>
      <c r="D10568" s="2"/>
      <c r="E10568" s="2"/>
      <c r="F10568" s="2"/>
      <c r="G10568" s="3"/>
      <c r="H10568" s="3"/>
      <c r="I10568" s="2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 s="2"/>
    </row>
    <row r="10569" spans="2:22" x14ac:dyDescent="0.2">
      <c r="B10569" s="2"/>
      <c r="C10569" s="2"/>
      <c r="D10569" s="2"/>
      <c r="E10569" s="2"/>
      <c r="F10569" s="2"/>
      <c r="G10569" s="3"/>
      <c r="H10569" s="3"/>
      <c r="I10569" s="2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 s="2"/>
    </row>
    <row r="10570" spans="2:22" x14ac:dyDescent="0.2">
      <c r="B10570" s="2"/>
      <c r="C10570" s="2"/>
      <c r="D10570" s="2"/>
      <c r="E10570" s="2"/>
      <c r="F10570" s="2"/>
      <c r="G10570" s="3"/>
      <c r="H10570" s="3"/>
      <c r="I10570" s="2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 s="2"/>
    </row>
    <row r="10571" spans="2:22" x14ac:dyDescent="0.2">
      <c r="B10571" s="2"/>
      <c r="C10571" s="2"/>
      <c r="D10571" s="2"/>
      <c r="E10571" s="2"/>
      <c r="F10571" s="2"/>
      <c r="G10571" s="3"/>
      <c r="H10571" s="3"/>
      <c r="I10571" s="2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 s="2"/>
    </row>
    <row r="10572" spans="2:22" x14ac:dyDescent="0.2">
      <c r="B10572" s="2"/>
      <c r="C10572" s="2"/>
      <c r="D10572" s="2"/>
      <c r="E10572" s="2"/>
      <c r="F10572" s="2"/>
      <c r="G10572" s="3"/>
      <c r="H10572" s="3"/>
      <c r="I10572" s="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 s="2"/>
    </row>
    <row r="10573" spans="2:22" x14ac:dyDescent="0.2">
      <c r="B10573" s="2"/>
      <c r="C10573" s="2"/>
      <c r="D10573" s="2"/>
      <c r="E10573" s="2"/>
      <c r="F10573" s="2"/>
      <c r="G10573" s="3"/>
      <c r="H10573" s="3"/>
      <c r="I10573" s="2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 s="2"/>
    </row>
    <row r="10574" spans="2:22" x14ac:dyDescent="0.2">
      <c r="B10574" s="2"/>
      <c r="C10574" s="2"/>
      <c r="D10574" s="2"/>
      <c r="E10574" s="2"/>
      <c r="F10574" s="2"/>
      <c r="G10574" s="3"/>
      <c r="H10574" s="3"/>
      <c r="I10574" s="2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 s="2"/>
    </row>
    <row r="10575" spans="2:22" x14ac:dyDescent="0.2">
      <c r="B10575" s="2"/>
      <c r="C10575" s="2"/>
      <c r="D10575" s="2"/>
      <c r="E10575" s="2"/>
      <c r="F10575" s="2"/>
      <c r="G10575" s="3"/>
      <c r="H10575" s="3"/>
      <c r="I10575" s="2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 s="2"/>
    </row>
    <row r="10576" spans="2:22" x14ac:dyDescent="0.2">
      <c r="B10576" s="2"/>
      <c r="C10576" s="2"/>
      <c r="D10576" s="2"/>
      <c r="E10576" s="2"/>
      <c r="F10576" s="2"/>
      <c r="G10576" s="3"/>
      <c r="H10576" s="3"/>
      <c r="I10576" s="2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 s="2"/>
    </row>
    <row r="10577" spans="2:22" x14ac:dyDescent="0.2">
      <c r="B10577" s="2"/>
      <c r="C10577" s="2"/>
      <c r="D10577" s="2"/>
      <c r="E10577" s="2"/>
      <c r="F10577" s="2"/>
      <c r="G10577" s="3"/>
      <c r="H10577" s="3"/>
      <c r="I10577" s="2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 s="2"/>
    </row>
    <row r="10578" spans="2:22" x14ac:dyDescent="0.2">
      <c r="B10578" s="2"/>
      <c r="C10578" s="2"/>
      <c r="D10578" s="2"/>
      <c r="E10578" s="2"/>
      <c r="F10578" s="2"/>
      <c r="G10578" s="3"/>
      <c r="H10578" s="3"/>
      <c r="I10578" s="2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 s="2"/>
    </row>
    <row r="10579" spans="2:22" x14ac:dyDescent="0.2">
      <c r="B10579" s="2"/>
      <c r="C10579" s="2"/>
      <c r="D10579" s="2"/>
      <c r="E10579" s="2"/>
      <c r="F10579" s="2"/>
      <c r="G10579" s="3"/>
      <c r="H10579" s="3"/>
      <c r="I10579" s="2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 s="2"/>
    </row>
    <row r="10580" spans="2:22" x14ac:dyDescent="0.2">
      <c r="B10580" s="2"/>
      <c r="C10580" s="2"/>
      <c r="D10580" s="2"/>
      <c r="E10580" s="2"/>
      <c r="F10580" s="2"/>
      <c r="G10580" s="3"/>
      <c r="H10580" s="3"/>
      <c r="I10580" s="2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 s="2"/>
    </row>
    <row r="10581" spans="2:22" x14ac:dyDescent="0.2">
      <c r="B10581" s="2"/>
      <c r="C10581" s="2"/>
      <c r="D10581" s="2"/>
      <c r="E10581" s="2"/>
      <c r="F10581" s="2"/>
      <c r="G10581" s="3"/>
      <c r="H10581" s="3"/>
      <c r="I10581" s="2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 s="2"/>
    </row>
    <row r="10582" spans="2:22" x14ac:dyDescent="0.2">
      <c r="B10582" s="2"/>
      <c r="C10582" s="2"/>
      <c r="D10582" s="2"/>
      <c r="E10582" s="2"/>
      <c r="F10582" s="2"/>
      <c r="G10582" s="3"/>
      <c r="H10582" s="3"/>
      <c r="I10582" s="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 s="2"/>
    </row>
    <row r="10583" spans="2:22" x14ac:dyDescent="0.2">
      <c r="B10583" s="2"/>
      <c r="C10583" s="2"/>
      <c r="D10583" s="2"/>
      <c r="E10583" s="2"/>
      <c r="F10583" s="2"/>
      <c r="G10583" s="3"/>
      <c r="H10583" s="3"/>
      <c r="I10583" s="2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 s="2"/>
    </row>
    <row r="10584" spans="2:22" x14ac:dyDescent="0.2">
      <c r="B10584" s="2"/>
      <c r="C10584" s="2"/>
      <c r="D10584" s="2"/>
      <c r="E10584" s="2"/>
      <c r="F10584" s="2"/>
      <c r="G10584" s="3"/>
      <c r="H10584" s="3"/>
      <c r="I10584" s="2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 s="2"/>
    </row>
    <row r="10585" spans="2:22" x14ac:dyDescent="0.2">
      <c r="B10585" s="2"/>
      <c r="C10585" s="2"/>
      <c r="D10585" s="2"/>
      <c r="E10585" s="2"/>
      <c r="F10585" s="2"/>
      <c r="G10585" s="3"/>
      <c r="H10585" s="3"/>
      <c r="I10585" s="2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 s="2"/>
    </row>
    <row r="10586" spans="2:22" x14ac:dyDescent="0.2">
      <c r="B10586" s="2"/>
      <c r="C10586" s="2"/>
      <c r="D10586" s="2"/>
      <c r="E10586" s="2"/>
      <c r="F10586" s="2"/>
      <c r="G10586" s="3"/>
      <c r="H10586" s="3"/>
      <c r="I10586" s="2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 s="2"/>
    </row>
    <row r="10587" spans="2:22" x14ac:dyDescent="0.2">
      <c r="B10587" s="2"/>
      <c r="C10587" s="2"/>
      <c r="D10587" s="2"/>
      <c r="E10587" s="2"/>
      <c r="F10587" s="2"/>
      <c r="G10587" s="3"/>
      <c r="H10587" s="3"/>
      <c r="I10587" s="2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 s="2"/>
    </row>
    <row r="10588" spans="2:22" x14ac:dyDescent="0.2">
      <c r="B10588" s="2"/>
      <c r="C10588" s="2"/>
      <c r="D10588" s="2"/>
      <c r="E10588" s="2"/>
      <c r="F10588" s="2"/>
      <c r="G10588" s="3"/>
      <c r="H10588" s="3"/>
      <c r="I10588" s="2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 s="2"/>
    </row>
    <row r="10589" spans="2:22" x14ac:dyDescent="0.2">
      <c r="B10589" s="2"/>
      <c r="C10589" s="2"/>
      <c r="D10589" s="2"/>
      <c r="E10589" s="2"/>
      <c r="F10589" s="2"/>
      <c r="G10589" s="3"/>
      <c r="H10589" s="3"/>
      <c r="I10589" s="2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 s="2"/>
    </row>
    <row r="10590" spans="2:22" x14ac:dyDescent="0.2">
      <c r="B10590" s="2"/>
      <c r="C10590" s="2"/>
      <c r="D10590" s="2"/>
      <c r="E10590" s="2"/>
      <c r="F10590" s="2"/>
      <c r="G10590" s="3"/>
      <c r="H10590" s="3"/>
      <c r="I10590" s="2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 s="2"/>
    </row>
    <row r="10591" spans="2:22" x14ac:dyDescent="0.2">
      <c r="B10591" s="2"/>
      <c r="C10591" s="2"/>
      <c r="D10591" s="2"/>
      <c r="E10591" s="2"/>
      <c r="F10591" s="2"/>
      <c r="G10591" s="3"/>
      <c r="H10591" s="3"/>
      <c r="I10591" s="2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 s="2"/>
    </row>
    <row r="10592" spans="2:22" x14ac:dyDescent="0.2">
      <c r="B10592" s="2"/>
      <c r="C10592" s="2"/>
      <c r="D10592" s="2"/>
      <c r="E10592" s="2"/>
      <c r="F10592" s="2"/>
      <c r="G10592" s="3"/>
      <c r="H10592" s="3"/>
      <c r="I10592" s="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 s="2"/>
    </row>
    <row r="10593" spans="2:22" x14ac:dyDescent="0.2">
      <c r="B10593" s="2"/>
      <c r="C10593" s="2"/>
      <c r="D10593" s="2"/>
      <c r="E10593" s="2"/>
      <c r="F10593" s="2"/>
      <c r="G10593" s="3"/>
      <c r="H10593" s="3"/>
      <c r="I10593" s="2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 s="2"/>
    </row>
    <row r="10594" spans="2:22" x14ac:dyDescent="0.2">
      <c r="B10594" s="2"/>
      <c r="C10594" s="2"/>
      <c r="D10594" s="2"/>
      <c r="E10594" s="2"/>
      <c r="F10594" s="2"/>
      <c r="G10594" s="3"/>
      <c r="H10594" s="3"/>
      <c r="I10594" s="2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 s="2"/>
    </row>
    <row r="10595" spans="2:22" x14ac:dyDescent="0.2">
      <c r="B10595" s="2"/>
      <c r="C10595" s="2"/>
      <c r="D10595" s="2"/>
      <c r="E10595" s="2"/>
      <c r="F10595" s="2"/>
      <c r="G10595" s="3"/>
      <c r="H10595" s="3"/>
      <c r="I10595" s="2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 s="2"/>
    </row>
    <row r="10596" spans="2:22" x14ac:dyDescent="0.2">
      <c r="B10596" s="2"/>
      <c r="C10596" s="2"/>
      <c r="D10596" s="2"/>
      <c r="E10596" s="2"/>
      <c r="F10596" s="2"/>
      <c r="G10596" s="3"/>
      <c r="H10596" s="3"/>
      <c r="I10596" s="2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 s="2"/>
    </row>
    <row r="10597" spans="2:22" x14ac:dyDescent="0.2">
      <c r="B10597" s="2"/>
      <c r="C10597" s="2"/>
      <c r="D10597" s="2"/>
      <c r="E10597" s="2"/>
      <c r="F10597" s="2"/>
      <c r="G10597" s="3"/>
      <c r="H10597" s="3"/>
      <c r="I10597" s="2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 s="2"/>
    </row>
    <row r="10598" spans="2:22" x14ac:dyDescent="0.2">
      <c r="B10598" s="2"/>
      <c r="C10598" s="2"/>
      <c r="D10598" s="2"/>
      <c r="E10598" s="2"/>
      <c r="F10598" s="2"/>
      <c r="G10598" s="3"/>
      <c r="H10598" s="3"/>
      <c r="I10598" s="2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 s="2"/>
    </row>
    <row r="10599" spans="2:22" x14ac:dyDescent="0.2">
      <c r="B10599" s="2"/>
      <c r="C10599" s="2"/>
      <c r="D10599" s="2"/>
      <c r="E10599" s="2"/>
      <c r="F10599" s="2"/>
      <c r="G10599" s="3"/>
      <c r="H10599" s="3"/>
      <c r="I10599" s="2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 s="2"/>
    </row>
    <row r="10600" spans="2:22" x14ac:dyDescent="0.2">
      <c r="B10600" s="2"/>
      <c r="C10600" s="2"/>
      <c r="D10600" s="2"/>
      <c r="E10600" s="2"/>
      <c r="F10600" s="2"/>
      <c r="G10600" s="3"/>
      <c r="H10600" s="3"/>
      <c r="I10600" s="2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 s="2"/>
    </row>
    <row r="10601" spans="2:22" x14ac:dyDescent="0.2">
      <c r="B10601" s="2"/>
      <c r="C10601" s="2"/>
      <c r="D10601" s="2"/>
      <c r="E10601" s="2"/>
      <c r="F10601" s="2"/>
      <c r="G10601" s="3"/>
      <c r="H10601" s="3"/>
      <c r="I10601" s="2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 s="2"/>
    </row>
    <row r="10602" spans="2:22" x14ac:dyDescent="0.2">
      <c r="B10602" s="2"/>
      <c r="C10602" s="2"/>
      <c r="D10602" s="2"/>
      <c r="E10602" s="2"/>
      <c r="F10602" s="2"/>
      <c r="G10602" s="3"/>
      <c r="H10602" s="3"/>
      <c r="I10602" s="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 s="2"/>
    </row>
    <row r="10603" spans="2:22" x14ac:dyDescent="0.2">
      <c r="B10603" s="2"/>
      <c r="C10603" s="2"/>
      <c r="D10603" s="2"/>
      <c r="E10603" s="2"/>
      <c r="F10603" s="2"/>
      <c r="G10603" s="3"/>
      <c r="H10603" s="3"/>
      <c r="I10603" s="2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 s="2"/>
    </row>
    <row r="10604" spans="2:22" x14ac:dyDescent="0.2">
      <c r="B10604" s="2"/>
      <c r="C10604" s="2"/>
      <c r="D10604" s="2"/>
      <c r="E10604" s="2"/>
      <c r="F10604" s="2"/>
      <c r="G10604" s="3"/>
      <c r="H10604" s="3"/>
      <c r="I10604" s="2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 s="2"/>
    </row>
    <row r="10605" spans="2:22" x14ac:dyDescent="0.2">
      <c r="B10605" s="2"/>
      <c r="C10605" s="2"/>
      <c r="D10605" s="2"/>
      <c r="E10605" s="2"/>
      <c r="F10605" s="2"/>
      <c r="G10605" s="3"/>
      <c r="H10605" s="3"/>
      <c r="I10605" s="2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 s="2"/>
    </row>
    <row r="10606" spans="2:22" x14ac:dyDescent="0.2">
      <c r="B10606" s="2"/>
      <c r="C10606" s="2"/>
      <c r="D10606" s="2"/>
      <c r="E10606" s="2"/>
      <c r="F10606" s="2"/>
      <c r="G10606" s="3"/>
      <c r="H10606" s="3"/>
      <c r="I10606" s="2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 s="2"/>
    </row>
    <row r="10607" spans="2:22" x14ac:dyDescent="0.2">
      <c r="B10607" s="2"/>
      <c r="C10607" s="2"/>
      <c r="D10607" s="2"/>
      <c r="E10607" s="2"/>
      <c r="F10607" s="2"/>
      <c r="G10607" s="3"/>
      <c r="H10607" s="3"/>
      <c r="I10607" s="2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 s="2"/>
    </row>
    <row r="10608" spans="2:22" x14ac:dyDescent="0.2">
      <c r="B10608" s="2"/>
      <c r="C10608" s="2"/>
      <c r="D10608" s="2"/>
      <c r="E10608" s="2"/>
      <c r="F10608" s="2"/>
      <c r="G10608" s="3"/>
      <c r="H10608" s="3"/>
      <c r="I10608" s="2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 s="2"/>
    </row>
    <row r="10609" spans="2:22" x14ac:dyDescent="0.2">
      <c r="B10609" s="2"/>
      <c r="C10609" s="2"/>
      <c r="D10609" s="2"/>
      <c r="E10609" s="2"/>
      <c r="F10609" s="2"/>
      <c r="G10609" s="3"/>
      <c r="H10609" s="3"/>
      <c r="I10609" s="2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 s="2"/>
    </row>
    <row r="10610" spans="2:22" x14ac:dyDescent="0.2">
      <c r="B10610" s="2"/>
      <c r="C10610" s="2"/>
      <c r="D10610" s="2"/>
      <c r="E10610" s="2"/>
      <c r="F10610" s="2"/>
      <c r="G10610" s="3"/>
      <c r="H10610" s="3"/>
      <c r="I10610" s="2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 s="2"/>
    </row>
    <row r="10611" spans="2:22" x14ac:dyDescent="0.2">
      <c r="B10611" s="2"/>
      <c r="C10611" s="2"/>
      <c r="D10611" s="2"/>
      <c r="E10611" s="2"/>
      <c r="F10611" s="2"/>
      <c r="G10611" s="3"/>
      <c r="H10611" s="3"/>
      <c r="I10611" s="2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 s="2"/>
    </row>
    <row r="10612" spans="2:22" x14ac:dyDescent="0.2">
      <c r="B10612" s="2"/>
      <c r="C10612" s="2"/>
      <c r="D10612" s="2"/>
      <c r="E10612" s="2"/>
      <c r="F10612" s="2"/>
      <c r="G10612" s="3"/>
      <c r="H10612" s="3"/>
      <c r="I10612" s="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 s="2"/>
    </row>
    <row r="10613" spans="2:22" x14ac:dyDescent="0.2">
      <c r="B10613" s="2"/>
      <c r="C10613" s="2"/>
      <c r="D10613" s="2"/>
      <c r="E10613" s="2"/>
      <c r="F10613" s="2"/>
      <c r="G10613" s="3"/>
      <c r="H10613" s="3"/>
      <c r="I10613" s="2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 s="2"/>
    </row>
    <row r="10614" spans="2:22" x14ac:dyDescent="0.2">
      <c r="B10614" s="2"/>
      <c r="C10614" s="2"/>
      <c r="D10614" s="2"/>
      <c r="E10614" s="2"/>
      <c r="F10614" s="2"/>
      <c r="G10614" s="3"/>
      <c r="H10614" s="3"/>
      <c r="I10614" s="2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 s="2"/>
    </row>
    <row r="10615" spans="2:22" x14ac:dyDescent="0.2">
      <c r="B10615" s="2"/>
      <c r="C10615" s="2"/>
      <c r="D10615" s="2"/>
      <c r="E10615" s="2"/>
      <c r="F10615" s="2"/>
      <c r="G10615" s="3"/>
      <c r="H10615" s="3"/>
      <c r="I10615" s="2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 s="2"/>
    </row>
    <row r="10616" spans="2:22" x14ac:dyDescent="0.2">
      <c r="B10616" s="2"/>
      <c r="C10616" s="2"/>
      <c r="D10616" s="2"/>
      <c r="E10616" s="2"/>
      <c r="F10616" s="2"/>
      <c r="G10616" s="3"/>
      <c r="H10616" s="3"/>
      <c r="I10616" s="2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 s="2"/>
    </row>
    <row r="10617" spans="2:22" x14ac:dyDescent="0.2">
      <c r="B10617" s="2"/>
      <c r="C10617" s="2"/>
      <c r="D10617" s="2"/>
      <c r="E10617" s="2"/>
      <c r="F10617" s="2"/>
      <c r="G10617" s="3"/>
      <c r="H10617" s="3"/>
      <c r="I10617" s="2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 s="2"/>
    </row>
    <row r="10618" spans="2:22" x14ac:dyDescent="0.2">
      <c r="B10618" s="2"/>
      <c r="C10618" s="2"/>
      <c r="D10618" s="2"/>
      <c r="E10618" s="2"/>
      <c r="F10618" s="2"/>
      <c r="G10618" s="3"/>
      <c r="H10618" s="3"/>
      <c r="I10618" s="2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 s="2"/>
    </row>
    <row r="10619" spans="2:22" x14ac:dyDescent="0.2">
      <c r="B10619" s="2"/>
      <c r="C10619" s="2"/>
      <c r="D10619" s="2"/>
      <c r="E10619" s="2"/>
      <c r="F10619" s="2"/>
      <c r="G10619" s="3"/>
      <c r="H10619" s="3"/>
      <c r="I10619" s="2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 s="2"/>
    </row>
    <row r="10620" spans="2:22" x14ac:dyDescent="0.2">
      <c r="B10620" s="2"/>
      <c r="C10620" s="2"/>
      <c r="D10620" s="2"/>
      <c r="E10620" s="2"/>
      <c r="F10620" s="2"/>
      <c r="G10620" s="3"/>
      <c r="H10620" s="3"/>
      <c r="I10620" s="2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 s="2"/>
    </row>
    <row r="10621" spans="2:22" x14ac:dyDescent="0.2">
      <c r="B10621" s="2"/>
      <c r="C10621" s="2"/>
      <c r="D10621" s="2"/>
      <c r="E10621" s="2"/>
      <c r="F10621" s="2"/>
      <c r="G10621" s="3"/>
      <c r="H10621" s="3"/>
      <c r="I10621" s="2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 s="2"/>
    </row>
    <row r="10622" spans="2:22" x14ac:dyDescent="0.2">
      <c r="B10622" s="2"/>
      <c r="C10622" s="2"/>
      <c r="D10622" s="2"/>
      <c r="E10622" s="2"/>
      <c r="F10622" s="2"/>
      <c r="G10622" s="3"/>
      <c r="H10622" s="3"/>
      <c r="I10622" s="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 s="2"/>
    </row>
    <row r="10623" spans="2:22" x14ac:dyDescent="0.2">
      <c r="B10623" s="2"/>
      <c r="C10623" s="2"/>
      <c r="D10623" s="2"/>
      <c r="E10623" s="2"/>
      <c r="F10623" s="2"/>
      <c r="G10623" s="3"/>
      <c r="H10623" s="3"/>
      <c r="I10623" s="2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 s="2"/>
    </row>
    <row r="10624" spans="2:22" x14ac:dyDescent="0.2">
      <c r="B10624" s="2"/>
      <c r="C10624" s="2"/>
      <c r="D10624" s="2"/>
      <c r="E10624" s="2"/>
      <c r="F10624" s="2"/>
      <c r="G10624" s="3"/>
      <c r="H10624" s="3"/>
      <c r="I10624" s="2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 s="2"/>
    </row>
    <row r="10625" spans="2:22" x14ac:dyDescent="0.2">
      <c r="B10625" s="2"/>
      <c r="C10625" s="2"/>
      <c r="D10625" s="2"/>
      <c r="E10625" s="2"/>
      <c r="F10625" s="2"/>
      <c r="G10625" s="3"/>
      <c r="H10625" s="3"/>
      <c r="I10625" s="2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 s="2"/>
    </row>
    <row r="10626" spans="2:22" x14ac:dyDescent="0.2">
      <c r="B10626" s="2"/>
      <c r="C10626" s="2"/>
      <c r="D10626" s="2"/>
      <c r="E10626" s="2"/>
      <c r="F10626" s="2"/>
      <c r="G10626" s="3"/>
      <c r="H10626" s="3"/>
      <c r="I10626" s="2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 s="2"/>
    </row>
    <row r="10627" spans="2:22" x14ac:dyDescent="0.2">
      <c r="B10627" s="2"/>
      <c r="C10627" s="2"/>
      <c r="D10627" s="2"/>
      <c r="E10627" s="2"/>
      <c r="F10627" s="2"/>
      <c r="G10627" s="3"/>
      <c r="H10627" s="3"/>
      <c r="I10627" s="2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 s="2"/>
    </row>
    <row r="10628" spans="2:22" x14ac:dyDescent="0.2">
      <c r="B10628" s="2"/>
      <c r="C10628" s="2"/>
      <c r="D10628" s="2"/>
      <c r="E10628" s="2"/>
      <c r="F10628" s="2"/>
      <c r="G10628" s="3"/>
      <c r="H10628" s="3"/>
      <c r="I10628" s="2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 s="2"/>
    </row>
    <row r="10629" spans="2:22" x14ac:dyDescent="0.2">
      <c r="B10629" s="2"/>
      <c r="C10629" s="2"/>
      <c r="D10629" s="2"/>
      <c r="E10629" s="2"/>
      <c r="F10629" s="2"/>
      <c r="G10629" s="3"/>
      <c r="H10629" s="3"/>
      <c r="I10629" s="2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 s="2"/>
    </row>
    <row r="10630" spans="2:22" x14ac:dyDescent="0.2">
      <c r="B10630" s="2"/>
      <c r="C10630" s="2"/>
      <c r="D10630" s="2"/>
      <c r="E10630" s="2"/>
      <c r="F10630" s="2"/>
      <c r="G10630" s="3"/>
      <c r="H10630" s="3"/>
      <c r="I10630" s="2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 s="2"/>
    </row>
    <row r="10631" spans="2:22" x14ac:dyDescent="0.2">
      <c r="B10631" s="2"/>
      <c r="C10631" s="2"/>
      <c r="D10631" s="2"/>
      <c r="E10631" s="2"/>
      <c r="F10631" s="2"/>
      <c r="G10631" s="3"/>
      <c r="H10631" s="3"/>
      <c r="I10631" s="2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 s="2"/>
    </row>
    <row r="10632" spans="2:22" x14ac:dyDescent="0.2">
      <c r="B10632" s="2"/>
      <c r="C10632" s="2"/>
      <c r="D10632" s="2"/>
      <c r="E10632" s="2"/>
      <c r="F10632" s="2"/>
      <c r="G10632" s="3"/>
      <c r="H10632" s="3"/>
      <c r="I10632" s="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 s="2"/>
    </row>
    <row r="10633" spans="2:22" x14ac:dyDescent="0.2">
      <c r="B10633" s="2"/>
      <c r="C10633" s="2"/>
      <c r="D10633" s="2"/>
      <c r="E10633" s="2"/>
      <c r="F10633" s="2"/>
      <c r="G10633" s="3"/>
      <c r="H10633" s="3"/>
      <c r="I10633" s="2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 s="2"/>
    </row>
    <row r="10634" spans="2:22" x14ac:dyDescent="0.2">
      <c r="B10634" s="2"/>
      <c r="C10634" s="2"/>
      <c r="D10634" s="2"/>
      <c r="E10634" s="2"/>
      <c r="F10634" s="2"/>
      <c r="G10634" s="3"/>
      <c r="H10634" s="3"/>
      <c r="I10634" s="2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 s="2"/>
    </row>
    <row r="10635" spans="2:22" x14ac:dyDescent="0.2">
      <c r="B10635" s="2"/>
      <c r="C10635" s="2"/>
      <c r="D10635" s="2"/>
      <c r="E10635" s="2"/>
      <c r="F10635" s="2"/>
      <c r="G10635" s="3"/>
      <c r="H10635" s="3"/>
      <c r="I10635" s="2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 s="2"/>
    </row>
    <row r="10636" spans="2:22" x14ac:dyDescent="0.2">
      <c r="B10636" s="2"/>
      <c r="C10636" s="2"/>
      <c r="D10636" s="2"/>
      <c r="E10636" s="2"/>
      <c r="F10636" s="2"/>
      <c r="G10636" s="3"/>
      <c r="H10636" s="3"/>
      <c r="I10636" s="2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 s="2"/>
    </row>
    <row r="10637" spans="2:22" x14ac:dyDescent="0.2">
      <c r="B10637" s="2"/>
      <c r="C10637" s="2"/>
      <c r="D10637" s="2"/>
      <c r="E10637" s="2"/>
      <c r="F10637" s="2"/>
      <c r="G10637" s="3"/>
      <c r="H10637" s="3"/>
      <c r="I10637" s="2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 s="2"/>
    </row>
    <row r="10638" spans="2:22" x14ac:dyDescent="0.2">
      <c r="B10638" s="2"/>
      <c r="C10638" s="2"/>
      <c r="D10638" s="2"/>
      <c r="E10638" s="2"/>
      <c r="F10638" s="2"/>
      <c r="G10638" s="3"/>
      <c r="H10638" s="3"/>
      <c r="I10638" s="2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 s="2"/>
    </row>
    <row r="10639" spans="2:22" x14ac:dyDescent="0.2">
      <c r="B10639" s="2"/>
      <c r="C10639" s="2"/>
      <c r="D10639" s="2"/>
      <c r="E10639" s="2"/>
      <c r="F10639" s="2"/>
      <c r="G10639" s="3"/>
      <c r="H10639" s="3"/>
      <c r="I10639" s="2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 s="2"/>
    </row>
    <row r="10640" spans="2:22" x14ac:dyDescent="0.2">
      <c r="B10640" s="2"/>
      <c r="C10640" s="2"/>
      <c r="D10640" s="2"/>
      <c r="E10640" s="2"/>
      <c r="F10640" s="2"/>
      <c r="G10640" s="3"/>
      <c r="H10640" s="3"/>
      <c r="I10640" s="2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 s="2"/>
    </row>
    <row r="10641" spans="2:22" x14ac:dyDescent="0.2">
      <c r="B10641" s="2"/>
      <c r="C10641" s="2"/>
      <c r="D10641" s="2"/>
      <c r="E10641" s="2"/>
      <c r="F10641" s="2"/>
      <c r="G10641" s="3"/>
      <c r="H10641" s="3"/>
      <c r="I10641" s="2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 s="2"/>
    </row>
    <row r="10642" spans="2:22" x14ac:dyDescent="0.2">
      <c r="B10642" s="2"/>
      <c r="C10642" s="2"/>
      <c r="D10642" s="2"/>
      <c r="E10642" s="2"/>
      <c r="F10642" s="2"/>
      <c r="G10642" s="3"/>
      <c r="H10642" s="3"/>
      <c r="I10642" s="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 s="2"/>
    </row>
    <row r="10643" spans="2:22" x14ac:dyDescent="0.2">
      <c r="B10643" s="2"/>
      <c r="C10643" s="2"/>
      <c r="D10643" s="2"/>
      <c r="E10643" s="2"/>
      <c r="F10643" s="2"/>
      <c r="G10643" s="3"/>
      <c r="H10643" s="3"/>
      <c r="I10643" s="2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 s="2"/>
    </row>
    <row r="10644" spans="2:22" x14ac:dyDescent="0.2">
      <c r="B10644" s="2"/>
      <c r="C10644" s="2"/>
      <c r="D10644" s="2"/>
      <c r="E10644" s="2"/>
      <c r="F10644" s="2"/>
      <c r="G10644" s="3"/>
      <c r="H10644" s="3"/>
      <c r="I10644" s="2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 s="2"/>
    </row>
    <row r="10645" spans="2:22" x14ac:dyDescent="0.2">
      <c r="B10645" s="2"/>
      <c r="C10645" s="2"/>
      <c r="D10645" s="2"/>
      <c r="E10645" s="2"/>
      <c r="F10645" s="2"/>
      <c r="G10645" s="3"/>
      <c r="H10645" s="3"/>
      <c r="I10645" s="2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 s="2"/>
    </row>
    <row r="10646" spans="2:22" x14ac:dyDescent="0.2">
      <c r="B10646" s="2"/>
      <c r="C10646" s="2"/>
      <c r="D10646" s="2"/>
      <c r="E10646" s="2"/>
      <c r="F10646" s="2"/>
      <c r="G10646" s="3"/>
      <c r="H10646" s="3"/>
      <c r="I10646" s="2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 s="2"/>
    </row>
    <row r="10647" spans="2:22" x14ac:dyDescent="0.2">
      <c r="B10647" s="2"/>
      <c r="C10647" s="2"/>
      <c r="D10647" s="2"/>
      <c r="E10647" s="2"/>
      <c r="F10647" s="2"/>
      <c r="G10647" s="3"/>
      <c r="H10647" s="3"/>
      <c r="I10647" s="2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 s="2"/>
    </row>
    <row r="10648" spans="2:22" x14ac:dyDescent="0.2">
      <c r="B10648" s="2"/>
      <c r="C10648" s="2"/>
      <c r="D10648" s="2"/>
      <c r="E10648" s="2"/>
      <c r="F10648" s="2"/>
      <c r="G10648" s="3"/>
      <c r="H10648" s="3"/>
      <c r="I10648" s="2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 s="2"/>
    </row>
    <row r="10649" spans="2:22" x14ac:dyDescent="0.2">
      <c r="B10649" s="2"/>
      <c r="C10649" s="2"/>
      <c r="D10649" s="2"/>
      <c r="E10649" s="2"/>
      <c r="F10649" s="2"/>
      <c r="G10649" s="3"/>
      <c r="H10649" s="3"/>
      <c r="I10649" s="2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 s="2"/>
    </row>
    <row r="10650" spans="2:22" x14ac:dyDescent="0.2">
      <c r="B10650" s="2"/>
      <c r="C10650" s="2"/>
      <c r="D10650" s="2"/>
      <c r="E10650" s="2"/>
      <c r="F10650" s="2"/>
      <c r="G10650" s="3"/>
      <c r="H10650" s="3"/>
      <c r="I10650" s="2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 s="2"/>
    </row>
    <row r="10651" spans="2:22" x14ac:dyDescent="0.2">
      <c r="B10651" s="2"/>
      <c r="C10651" s="2"/>
      <c r="D10651" s="2"/>
      <c r="E10651" s="2"/>
      <c r="F10651" s="2"/>
      <c r="G10651" s="3"/>
      <c r="H10651" s="3"/>
      <c r="I10651" s="2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 s="2"/>
    </row>
    <row r="10652" spans="2:22" x14ac:dyDescent="0.2">
      <c r="B10652" s="2"/>
      <c r="C10652" s="2"/>
      <c r="D10652" s="2"/>
      <c r="E10652" s="2"/>
      <c r="F10652" s="2"/>
      <c r="G10652" s="3"/>
      <c r="H10652" s="3"/>
      <c r="I10652" s="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 s="2"/>
    </row>
    <row r="10653" spans="2:22" x14ac:dyDescent="0.2">
      <c r="B10653" s="2"/>
      <c r="C10653" s="2"/>
      <c r="D10653" s="2"/>
      <c r="E10653" s="2"/>
      <c r="F10653" s="2"/>
      <c r="G10653" s="3"/>
      <c r="H10653" s="3"/>
      <c r="I10653" s="2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 s="2"/>
    </row>
    <row r="10654" spans="2:22" x14ac:dyDescent="0.2">
      <c r="B10654" s="2"/>
      <c r="C10654" s="2"/>
      <c r="D10654" s="2"/>
      <c r="E10654" s="2"/>
      <c r="F10654" s="2"/>
      <c r="G10654" s="3"/>
      <c r="H10654" s="3"/>
      <c r="I10654" s="2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 s="2"/>
    </row>
    <row r="10655" spans="2:22" x14ac:dyDescent="0.2">
      <c r="B10655" s="2"/>
      <c r="C10655" s="2"/>
      <c r="D10655" s="2"/>
      <c r="E10655" s="2"/>
      <c r="F10655" s="2"/>
      <c r="G10655" s="3"/>
      <c r="H10655" s="3"/>
      <c r="I10655" s="2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 s="2"/>
    </row>
    <row r="10656" spans="2:22" x14ac:dyDescent="0.2">
      <c r="B10656" s="2"/>
      <c r="C10656" s="2"/>
      <c r="D10656" s="2"/>
      <c r="E10656" s="2"/>
      <c r="F10656" s="2"/>
      <c r="G10656" s="3"/>
      <c r="H10656" s="3"/>
      <c r="I10656" s="2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 s="2"/>
    </row>
    <row r="10657" spans="2:22" x14ac:dyDescent="0.2">
      <c r="B10657" s="2"/>
      <c r="C10657" s="2"/>
      <c r="D10657" s="2"/>
      <c r="E10657" s="2"/>
      <c r="F10657" s="2"/>
      <c r="G10657" s="3"/>
      <c r="H10657" s="3"/>
      <c r="I10657" s="2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 s="2"/>
    </row>
    <row r="10658" spans="2:22" x14ac:dyDescent="0.2">
      <c r="B10658" s="2"/>
      <c r="C10658" s="2"/>
      <c r="D10658" s="2"/>
      <c r="E10658" s="2"/>
      <c r="F10658" s="2"/>
      <c r="G10658" s="3"/>
      <c r="H10658" s="3"/>
      <c r="I10658" s="2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 s="2"/>
    </row>
    <row r="10659" spans="2:22" x14ac:dyDescent="0.2">
      <c r="B10659" s="2"/>
      <c r="C10659" s="2"/>
      <c r="D10659" s="2"/>
      <c r="E10659" s="2"/>
      <c r="F10659" s="2"/>
      <c r="G10659" s="3"/>
      <c r="H10659" s="3"/>
      <c r="I10659" s="2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 s="2"/>
    </row>
    <row r="10660" spans="2:22" x14ac:dyDescent="0.2">
      <c r="B10660" s="2"/>
      <c r="C10660" s="2"/>
      <c r="D10660" s="2"/>
      <c r="E10660" s="2"/>
      <c r="F10660" s="2"/>
      <c r="G10660" s="3"/>
      <c r="H10660" s="3"/>
      <c r="I10660" s="2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 s="2"/>
    </row>
    <row r="10661" spans="2:22" x14ac:dyDescent="0.2">
      <c r="B10661" s="2"/>
      <c r="C10661" s="2"/>
      <c r="D10661" s="2"/>
      <c r="E10661" s="2"/>
      <c r="F10661" s="2"/>
      <c r="G10661" s="3"/>
      <c r="H10661" s="3"/>
      <c r="I10661" s="2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 s="2"/>
    </row>
    <row r="10662" spans="2:22" x14ac:dyDescent="0.2">
      <c r="B10662" s="2"/>
      <c r="C10662" s="2"/>
      <c r="D10662" s="2"/>
      <c r="E10662" s="2"/>
      <c r="F10662" s="2"/>
      <c r="G10662" s="3"/>
      <c r="H10662" s="3"/>
      <c r="I10662" s="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 s="2"/>
    </row>
    <row r="10663" spans="2:22" x14ac:dyDescent="0.2">
      <c r="B10663" s="2"/>
      <c r="C10663" s="2"/>
      <c r="D10663" s="2"/>
      <c r="E10663" s="2"/>
      <c r="F10663" s="2"/>
      <c r="G10663" s="3"/>
      <c r="H10663" s="3"/>
      <c r="I10663" s="2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 s="2"/>
    </row>
    <row r="10664" spans="2:22" x14ac:dyDescent="0.2">
      <c r="B10664" s="2"/>
      <c r="C10664" s="2"/>
      <c r="D10664" s="2"/>
      <c r="E10664" s="2"/>
      <c r="F10664" s="2"/>
      <c r="G10664" s="3"/>
      <c r="H10664" s="3"/>
      <c r="I10664" s="2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 s="2"/>
    </row>
    <row r="10665" spans="2:22" x14ac:dyDescent="0.2">
      <c r="B10665" s="2"/>
      <c r="C10665" s="2"/>
      <c r="D10665" s="2"/>
      <c r="E10665" s="2"/>
      <c r="F10665" s="2"/>
      <c r="G10665" s="3"/>
      <c r="H10665" s="3"/>
      <c r="I10665" s="2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 s="2"/>
    </row>
    <row r="10666" spans="2:22" x14ac:dyDescent="0.2">
      <c r="B10666" s="2"/>
      <c r="C10666" s="2"/>
      <c r="D10666" s="2"/>
      <c r="E10666" s="2"/>
      <c r="F10666" s="2"/>
      <c r="G10666" s="3"/>
      <c r="H10666" s="3"/>
      <c r="I10666" s="2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 s="2"/>
    </row>
    <row r="10667" spans="2:22" x14ac:dyDescent="0.2">
      <c r="B10667" s="2"/>
      <c r="C10667" s="2"/>
      <c r="D10667" s="2"/>
      <c r="E10667" s="2"/>
      <c r="F10667" s="2"/>
      <c r="G10667" s="3"/>
      <c r="H10667" s="3"/>
      <c r="I10667" s="2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 s="2"/>
    </row>
    <row r="10668" spans="2:22" x14ac:dyDescent="0.2">
      <c r="B10668" s="2"/>
      <c r="C10668" s="2"/>
      <c r="D10668" s="2"/>
      <c r="E10668" s="2"/>
      <c r="F10668" s="2"/>
      <c r="G10668" s="3"/>
      <c r="H10668" s="3"/>
      <c r="I10668" s="2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 s="2"/>
    </row>
    <row r="10669" spans="2:22" x14ac:dyDescent="0.2">
      <c r="B10669" s="2"/>
      <c r="C10669" s="2"/>
      <c r="D10669" s="2"/>
      <c r="E10669" s="2"/>
      <c r="F10669" s="2"/>
      <c r="G10669" s="3"/>
      <c r="H10669" s="3"/>
      <c r="I10669" s="2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 s="2"/>
    </row>
    <row r="10670" spans="2:22" x14ac:dyDescent="0.2">
      <c r="B10670" s="2"/>
      <c r="C10670" s="2"/>
      <c r="D10670" s="2"/>
      <c r="E10670" s="2"/>
      <c r="F10670" s="2"/>
      <c r="G10670" s="3"/>
      <c r="H10670" s="3"/>
      <c r="I10670" s="2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 s="2"/>
    </row>
    <row r="10671" spans="2:22" x14ac:dyDescent="0.2">
      <c r="B10671" s="2"/>
      <c r="C10671" s="2"/>
      <c r="D10671" s="2"/>
      <c r="E10671" s="2"/>
      <c r="F10671" s="2"/>
      <c r="G10671" s="3"/>
      <c r="H10671" s="3"/>
      <c r="I10671" s="2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 s="2"/>
    </row>
    <row r="10672" spans="2:22" x14ac:dyDescent="0.2">
      <c r="B10672" s="2"/>
      <c r="C10672" s="2"/>
      <c r="D10672" s="2"/>
      <c r="E10672" s="2"/>
      <c r="F10672" s="2"/>
      <c r="G10672" s="3"/>
      <c r="H10672" s="3"/>
      <c r="I10672" s="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 s="2"/>
    </row>
    <row r="10673" spans="2:22" x14ac:dyDescent="0.2">
      <c r="B10673" s="2"/>
      <c r="C10673" s="2"/>
      <c r="D10673" s="2"/>
      <c r="E10673" s="2"/>
      <c r="F10673" s="2"/>
      <c r="G10673" s="3"/>
      <c r="H10673" s="3"/>
      <c r="I10673" s="2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 s="2"/>
    </row>
    <row r="10674" spans="2:22" x14ac:dyDescent="0.2">
      <c r="B10674" s="2"/>
      <c r="C10674" s="2"/>
      <c r="D10674" s="2"/>
      <c r="E10674" s="2"/>
      <c r="F10674" s="2"/>
      <c r="G10674" s="3"/>
      <c r="H10674" s="3"/>
      <c r="I10674" s="2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 s="2"/>
    </row>
    <row r="10675" spans="2:22" x14ac:dyDescent="0.2">
      <c r="B10675" s="2"/>
      <c r="C10675" s="2"/>
      <c r="D10675" s="2"/>
      <c r="E10675" s="2"/>
      <c r="F10675" s="2"/>
      <c r="G10675" s="3"/>
      <c r="H10675" s="3"/>
      <c r="I10675" s="2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 s="2"/>
    </row>
    <row r="10676" spans="2:22" x14ac:dyDescent="0.2">
      <c r="B10676" s="2"/>
      <c r="C10676" s="2"/>
      <c r="D10676" s="2"/>
      <c r="E10676" s="2"/>
      <c r="F10676" s="2"/>
      <c r="G10676" s="3"/>
      <c r="H10676" s="3"/>
      <c r="I10676" s="2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 s="2"/>
    </row>
    <row r="10677" spans="2:22" x14ac:dyDescent="0.2">
      <c r="B10677" s="2"/>
      <c r="C10677" s="2"/>
      <c r="D10677" s="2"/>
      <c r="E10677" s="2"/>
      <c r="F10677" s="2"/>
      <c r="G10677" s="3"/>
      <c r="H10677" s="3"/>
      <c r="I10677" s="2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 s="2"/>
    </row>
    <row r="10678" spans="2:22" x14ac:dyDescent="0.2">
      <c r="B10678" s="2"/>
      <c r="C10678" s="2"/>
      <c r="D10678" s="2"/>
      <c r="E10678" s="2"/>
      <c r="F10678" s="2"/>
      <c r="G10678" s="3"/>
      <c r="H10678" s="3"/>
      <c r="I10678" s="2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 s="2"/>
    </row>
    <row r="10679" spans="2:22" x14ac:dyDescent="0.2">
      <c r="B10679" s="2"/>
      <c r="C10679" s="2"/>
      <c r="D10679" s="2"/>
      <c r="E10679" s="2"/>
      <c r="F10679" s="2"/>
      <c r="G10679" s="3"/>
      <c r="H10679" s="3"/>
      <c r="I10679" s="2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 s="2"/>
    </row>
    <row r="10680" spans="2:22" x14ac:dyDescent="0.2">
      <c r="B10680" s="2"/>
      <c r="C10680" s="2"/>
      <c r="D10680" s="2"/>
      <c r="E10680" s="2"/>
      <c r="F10680" s="2"/>
      <c r="G10680" s="3"/>
      <c r="H10680" s="3"/>
      <c r="I10680" s="2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 s="2"/>
    </row>
    <row r="10681" spans="2:22" x14ac:dyDescent="0.2">
      <c r="B10681" s="2"/>
      <c r="C10681" s="2"/>
      <c r="D10681" s="2"/>
      <c r="E10681" s="2"/>
      <c r="F10681" s="2"/>
      <c r="G10681" s="3"/>
      <c r="H10681" s="3"/>
      <c r="I10681" s="2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 s="2"/>
    </row>
    <row r="10682" spans="2:22" x14ac:dyDescent="0.2">
      <c r="B10682" s="2"/>
      <c r="C10682" s="2"/>
      <c r="D10682" s="2"/>
      <c r="E10682" s="2"/>
      <c r="F10682" s="2"/>
      <c r="G10682" s="3"/>
      <c r="H10682" s="3"/>
      <c r="I10682" s="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 s="2"/>
    </row>
    <row r="10683" spans="2:22" x14ac:dyDescent="0.2">
      <c r="B10683" s="2"/>
      <c r="C10683" s="2"/>
      <c r="D10683" s="2"/>
      <c r="E10683" s="2"/>
      <c r="F10683" s="2"/>
      <c r="G10683" s="3"/>
      <c r="H10683" s="3"/>
      <c r="I10683" s="2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 s="2"/>
    </row>
    <row r="10684" spans="2:22" x14ac:dyDescent="0.2">
      <c r="B10684" s="2"/>
      <c r="C10684" s="2"/>
      <c r="D10684" s="2"/>
      <c r="E10684" s="2"/>
      <c r="F10684" s="2"/>
      <c r="G10684" s="3"/>
      <c r="H10684" s="3"/>
      <c r="I10684" s="2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 s="2"/>
    </row>
    <row r="10685" spans="2:22" x14ac:dyDescent="0.2">
      <c r="B10685" s="2"/>
      <c r="C10685" s="2"/>
      <c r="D10685" s="2"/>
      <c r="E10685" s="2"/>
      <c r="F10685" s="2"/>
      <c r="G10685" s="3"/>
      <c r="H10685" s="3"/>
      <c r="I10685" s="2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 s="2"/>
    </row>
    <row r="10686" spans="2:22" x14ac:dyDescent="0.2">
      <c r="B10686" s="2"/>
      <c r="C10686" s="2"/>
      <c r="D10686" s="2"/>
      <c r="E10686" s="2"/>
      <c r="F10686" s="2"/>
      <c r="G10686" s="3"/>
      <c r="H10686" s="3"/>
      <c r="I10686" s="2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 s="2"/>
    </row>
    <row r="10687" spans="2:22" x14ac:dyDescent="0.2">
      <c r="B10687" s="2"/>
      <c r="C10687" s="2"/>
      <c r="D10687" s="2"/>
      <c r="E10687" s="2"/>
      <c r="F10687" s="2"/>
      <c r="G10687" s="3"/>
      <c r="H10687" s="3"/>
      <c r="I10687" s="2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 s="2"/>
    </row>
    <row r="10688" spans="2:22" x14ac:dyDescent="0.2">
      <c r="B10688" s="2"/>
      <c r="C10688" s="2"/>
      <c r="D10688" s="2"/>
      <c r="E10688" s="2"/>
      <c r="F10688" s="2"/>
      <c r="G10688" s="3"/>
      <c r="H10688" s="3"/>
      <c r="I10688" s="2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 s="2"/>
    </row>
    <row r="10689" spans="2:22" x14ac:dyDescent="0.2">
      <c r="B10689" s="2"/>
      <c r="C10689" s="2"/>
      <c r="D10689" s="2"/>
      <c r="E10689" s="2"/>
      <c r="F10689" s="2"/>
      <c r="G10689" s="3"/>
      <c r="H10689" s="3"/>
      <c r="I10689" s="2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 s="2"/>
    </row>
    <row r="10690" spans="2:22" x14ac:dyDescent="0.2">
      <c r="B10690" s="2"/>
      <c r="C10690" s="2"/>
      <c r="D10690" s="2"/>
      <c r="E10690" s="2"/>
      <c r="F10690" s="2"/>
      <c r="G10690" s="3"/>
      <c r="H10690" s="3"/>
      <c r="I10690" s="2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 s="2"/>
    </row>
    <row r="10691" spans="2:22" x14ac:dyDescent="0.2">
      <c r="B10691" s="2"/>
      <c r="C10691" s="2"/>
      <c r="D10691" s="2"/>
      <c r="E10691" s="2"/>
      <c r="F10691" s="2"/>
      <c r="G10691" s="3"/>
      <c r="H10691" s="3"/>
      <c r="I10691" s="2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 s="2"/>
    </row>
    <row r="10692" spans="2:22" x14ac:dyDescent="0.2">
      <c r="B10692" s="2"/>
      <c r="C10692" s="2"/>
      <c r="D10692" s="2"/>
      <c r="E10692" s="2"/>
      <c r="F10692" s="2"/>
      <c r="G10692" s="3"/>
      <c r="H10692" s="3"/>
      <c r="I10692" s="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 s="2"/>
    </row>
    <row r="10693" spans="2:22" x14ac:dyDescent="0.2">
      <c r="B10693" s="2"/>
      <c r="C10693" s="2"/>
      <c r="D10693" s="2"/>
      <c r="E10693" s="2"/>
      <c r="F10693" s="2"/>
      <c r="G10693" s="3"/>
      <c r="H10693" s="3"/>
      <c r="I10693" s="2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 s="2"/>
    </row>
    <row r="10694" spans="2:22" x14ac:dyDescent="0.2">
      <c r="B10694" s="2"/>
      <c r="C10694" s="2"/>
      <c r="D10694" s="2"/>
      <c r="E10694" s="2"/>
      <c r="F10694" s="2"/>
      <c r="G10694" s="3"/>
      <c r="H10694" s="3"/>
      <c r="I10694" s="2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 s="2"/>
    </row>
    <row r="10695" spans="2:22" x14ac:dyDescent="0.2">
      <c r="B10695" s="2"/>
      <c r="C10695" s="2"/>
      <c r="D10695" s="2"/>
      <c r="E10695" s="2"/>
      <c r="F10695" s="2"/>
      <c r="G10695" s="3"/>
      <c r="H10695" s="3"/>
      <c r="I10695" s="2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 s="2"/>
    </row>
    <row r="10696" spans="2:22" x14ac:dyDescent="0.2">
      <c r="B10696" s="2"/>
      <c r="C10696" s="2"/>
      <c r="D10696" s="2"/>
      <c r="E10696" s="2"/>
      <c r="F10696" s="2"/>
      <c r="G10696" s="3"/>
      <c r="H10696" s="3"/>
      <c r="I10696" s="2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 s="2"/>
    </row>
    <row r="10697" spans="2:22" x14ac:dyDescent="0.2">
      <c r="B10697" s="2"/>
      <c r="C10697" s="2"/>
      <c r="D10697" s="2"/>
      <c r="E10697" s="2"/>
      <c r="F10697" s="2"/>
      <c r="G10697" s="3"/>
      <c r="H10697" s="3"/>
      <c r="I10697" s="2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 s="2"/>
    </row>
    <row r="10698" spans="2:22" x14ac:dyDescent="0.2">
      <c r="B10698" s="2"/>
      <c r="C10698" s="2"/>
      <c r="D10698" s="2"/>
      <c r="E10698" s="2"/>
      <c r="F10698" s="2"/>
      <c r="G10698" s="3"/>
      <c r="H10698" s="3"/>
      <c r="I10698" s="2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 s="2"/>
    </row>
    <row r="10699" spans="2:22" x14ac:dyDescent="0.2">
      <c r="B10699" s="2"/>
      <c r="C10699" s="2"/>
      <c r="D10699" s="2"/>
      <c r="E10699" s="2"/>
      <c r="F10699" s="2"/>
      <c r="G10699" s="3"/>
      <c r="H10699" s="3"/>
      <c r="I10699" s="2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 s="2"/>
    </row>
    <row r="10700" spans="2:22" x14ac:dyDescent="0.2">
      <c r="B10700" s="2"/>
      <c r="C10700" s="2"/>
      <c r="D10700" s="2"/>
      <c r="E10700" s="2"/>
      <c r="F10700" s="2"/>
      <c r="G10700" s="3"/>
      <c r="H10700" s="3"/>
      <c r="I10700" s="2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 s="2"/>
    </row>
    <row r="10701" spans="2:22" x14ac:dyDescent="0.2">
      <c r="B10701" s="2"/>
      <c r="C10701" s="2"/>
      <c r="D10701" s="2"/>
      <c r="E10701" s="2"/>
      <c r="F10701" s="2"/>
      <c r="G10701" s="3"/>
      <c r="H10701" s="3"/>
      <c r="I10701" s="2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 s="2"/>
    </row>
    <row r="10702" spans="2:22" x14ac:dyDescent="0.2">
      <c r="B10702" s="2"/>
      <c r="C10702" s="2"/>
      <c r="D10702" s="2"/>
      <c r="E10702" s="2"/>
      <c r="F10702" s="2"/>
      <c r="G10702" s="3"/>
      <c r="H10702" s="3"/>
      <c r="I10702" s="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 s="2"/>
    </row>
    <row r="10703" spans="2:22" x14ac:dyDescent="0.2">
      <c r="B10703" s="2"/>
      <c r="C10703" s="2"/>
      <c r="D10703" s="2"/>
      <c r="E10703" s="2"/>
      <c r="F10703" s="2"/>
      <c r="G10703" s="3"/>
      <c r="H10703" s="3"/>
      <c r="I10703" s="2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 s="2"/>
    </row>
    <row r="10704" spans="2:22" x14ac:dyDescent="0.2">
      <c r="B10704" s="2"/>
      <c r="C10704" s="2"/>
      <c r="D10704" s="2"/>
      <c r="E10704" s="2"/>
      <c r="F10704" s="2"/>
      <c r="G10704" s="3"/>
      <c r="H10704" s="3"/>
      <c r="I10704" s="2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 s="2"/>
    </row>
    <row r="10705" spans="2:22" x14ac:dyDescent="0.2">
      <c r="B10705" s="2"/>
      <c r="C10705" s="2"/>
      <c r="D10705" s="2"/>
      <c r="E10705" s="2"/>
      <c r="F10705" s="2"/>
      <c r="G10705" s="3"/>
      <c r="H10705" s="3"/>
      <c r="I10705" s="2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 s="2"/>
    </row>
    <row r="10706" spans="2:22" x14ac:dyDescent="0.2">
      <c r="B10706" s="2"/>
      <c r="C10706" s="2"/>
      <c r="D10706" s="2"/>
      <c r="E10706" s="2"/>
      <c r="F10706" s="2"/>
      <c r="G10706" s="3"/>
      <c r="H10706" s="3"/>
      <c r="I10706" s="2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 s="2"/>
    </row>
    <row r="10707" spans="2:22" x14ac:dyDescent="0.2">
      <c r="B10707" s="2"/>
      <c r="C10707" s="2"/>
      <c r="D10707" s="2"/>
      <c r="E10707" s="2"/>
      <c r="F10707" s="2"/>
      <c r="G10707" s="3"/>
      <c r="H10707" s="3"/>
      <c r="I10707" s="2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 s="2"/>
    </row>
    <row r="10708" spans="2:22" x14ac:dyDescent="0.2">
      <c r="B10708" s="2"/>
      <c r="C10708" s="2"/>
      <c r="D10708" s="2"/>
      <c r="E10708" s="2"/>
      <c r="F10708" s="2"/>
      <c r="G10708" s="3"/>
      <c r="H10708" s="3"/>
      <c r="I10708" s="2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 s="2"/>
    </row>
    <row r="10709" spans="2:22" x14ac:dyDescent="0.2">
      <c r="B10709" s="2"/>
      <c r="C10709" s="2"/>
      <c r="D10709" s="2"/>
      <c r="E10709" s="2"/>
      <c r="F10709" s="2"/>
      <c r="G10709" s="3"/>
      <c r="H10709" s="3"/>
      <c r="I10709" s="2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 s="2"/>
    </row>
    <row r="10710" spans="2:22" x14ac:dyDescent="0.2">
      <c r="B10710" s="2"/>
      <c r="C10710" s="2"/>
      <c r="D10710" s="2"/>
      <c r="E10710" s="2"/>
      <c r="F10710" s="2"/>
      <c r="G10710" s="3"/>
      <c r="H10710" s="3"/>
      <c r="I10710" s="2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 s="2"/>
    </row>
    <row r="10711" spans="2:22" x14ac:dyDescent="0.2">
      <c r="B10711" s="2"/>
      <c r="C10711" s="2"/>
      <c r="D10711" s="2"/>
      <c r="E10711" s="2"/>
      <c r="F10711" s="2"/>
      <c r="G10711" s="3"/>
      <c r="H10711" s="3"/>
      <c r="I10711" s="2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 s="2"/>
    </row>
    <row r="10712" spans="2:22" x14ac:dyDescent="0.2">
      <c r="B10712" s="2"/>
      <c r="C10712" s="2"/>
      <c r="D10712" s="2"/>
      <c r="E10712" s="2"/>
      <c r="F10712" s="2"/>
      <c r="G10712" s="3"/>
      <c r="H10712" s="3"/>
      <c r="I10712" s="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 s="2"/>
    </row>
    <row r="10713" spans="2:22" x14ac:dyDescent="0.2">
      <c r="B10713" s="2"/>
      <c r="C10713" s="2"/>
      <c r="D10713" s="2"/>
      <c r="E10713" s="2"/>
      <c r="F10713" s="2"/>
      <c r="G10713" s="3"/>
      <c r="H10713" s="3"/>
      <c r="I10713" s="2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 s="2"/>
    </row>
    <row r="10714" spans="2:22" x14ac:dyDescent="0.2">
      <c r="B10714" s="2"/>
      <c r="C10714" s="2"/>
      <c r="D10714" s="2"/>
      <c r="E10714" s="2"/>
      <c r="F10714" s="2"/>
      <c r="G10714" s="3"/>
      <c r="H10714" s="3"/>
      <c r="I10714" s="2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 s="2"/>
    </row>
    <row r="10715" spans="2:22" x14ac:dyDescent="0.2">
      <c r="B10715" s="2"/>
      <c r="C10715" s="2"/>
      <c r="D10715" s="2"/>
      <c r="E10715" s="2"/>
      <c r="F10715" s="2"/>
      <c r="G10715" s="3"/>
      <c r="H10715" s="3"/>
      <c r="I10715" s="2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 s="2"/>
    </row>
    <row r="10716" spans="2:22" x14ac:dyDescent="0.2">
      <c r="B10716" s="2"/>
      <c r="C10716" s="2"/>
      <c r="D10716" s="2"/>
      <c r="E10716" s="2"/>
      <c r="F10716" s="2"/>
      <c r="G10716" s="3"/>
      <c r="H10716" s="3"/>
      <c r="I10716" s="2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 s="2"/>
    </row>
    <row r="10717" spans="2:22" x14ac:dyDescent="0.2">
      <c r="B10717" s="2"/>
      <c r="C10717" s="2"/>
      <c r="D10717" s="2"/>
      <c r="E10717" s="2"/>
      <c r="F10717" s="2"/>
      <c r="G10717" s="3"/>
      <c r="H10717" s="3"/>
      <c r="I10717" s="2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 s="2"/>
    </row>
    <row r="10718" spans="2:22" x14ac:dyDescent="0.2">
      <c r="B10718" s="2"/>
      <c r="C10718" s="2"/>
      <c r="D10718" s="2"/>
      <c r="E10718" s="2"/>
      <c r="F10718" s="2"/>
      <c r="G10718" s="3"/>
      <c r="H10718" s="3"/>
      <c r="I10718" s="2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 s="2"/>
    </row>
    <row r="10719" spans="2:22" x14ac:dyDescent="0.2">
      <c r="B10719" s="2"/>
      <c r="C10719" s="2"/>
      <c r="D10719" s="2"/>
      <c r="E10719" s="2"/>
      <c r="F10719" s="2"/>
      <c r="G10719" s="3"/>
      <c r="H10719" s="3"/>
      <c r="I10719" s="2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 s="2"/>
    </row>
    <row r="10720" spans="2:22" x14ac:dyDescent="0.2">
      <c r="B10720" s="2"/>
      <c r="C10720" s="2"/>
      <c r="D10720" s="2"/>
      <c r="E10720" s="2"/>
      <c r="F10720" s="2"/>
      <c r="G10720" s="3"/>
      <c r="H10720" s="3"/>
      <c r="I10720" s="2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 s="2"/>
    </row>
    <row r="10721" spans="2:22" x14ac:dyDescent="0.2">
      <c r="B10721" s="2"/>
      <c r="C10721" s="2"/>
      <c r="D10721" s="2"/>
      <c r="E10721" s="2"/>
      <c r="F10721" s="2"/>
      <c r="G10721" s="3"/>
      <c r="H10721" s="3"/>
      <c r="I10721" s="2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 s="2"/>
    </row>
    <row r="10722" spans="2:22" x14ac:dyDescent="0.2">
      <c r="B10722" s="2"/>
      <c r="C10722" s="2"/>
      <c r="D10722" s="2"/>
      <c r="E10722" s="2"/>
      <c r="F10722" s="2"/>
      <c r="G10722" s="3"/>
      <c r="H10722" s="3"/>
      <c r="I10722" s="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 s="2"/>
    </row>
    <row r="10723" spans="2:22" x14ac:dyDescent="0.2">
      <c r="B10723" s="2"/>
      <c r="C10723" s="2"/>
      <c r="D10723" s="2"/>
      <c r="E10723" s="2"/>
      <c r="F10723" s="2"/>
      <c r="G10723" s="3"/>
      <c r="H10723" s="3"/>
      <c r="I10723" s="2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 s="2"/>
    </row>
    <row r="10724" spans="2:22" x14ac:dyDescent="0.2">
      <c r="B10724" s="2"/>
      <c r="C10724" s="2"/>
      <c r="D10724" s="2"/>
      <c r="E10724" s="2"/>
      <c r="F10724" s="2"/>
      <c r="G10724" s="3"/>
      <c r="H10724" s="3"/>
      <c r="I10724" s="2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 s="2"/>
    </row>
    <row r="10725" spans="2:22" x14ac:dyDescent="0.2">
      <c r="B10725" s="2"/>
      <c r="C10725" s="2"/>
      <c r="D10725" s="2"/>
      <c r="E10725" s="2"/>
      <c r="F10725" s="2"/>
      <c r="G10725" s="3"/>
      <c r="H10725" s="3"/>
      <c r="I10725" s="2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 s="2"/>
    </row>
    <row r="10726" spans="2:22" x14ac:dyDescent="0.2">
      <c r="B10726" s="2"/>
      <c r="C10726" s="2"/>
      <c r="D10726" s="2"/>
      <c r="E10726" s="2"/>
      <c r="F10726" s="2"/>
      <c r="G10726" s="3"/>
      <c r="H10726" s="3"/>
      <c r="I10726" s="2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 s="2"/>
    </row>
    <row r="10727" spans="2:22" x14ac:dyDescent="0.2">
      <c r="B10727" s="2"/>
      <c r="C10727" s="2"/>
      <c r="D10727" s="2"/>
      <c r="E10727" s="2"/>
      <c r="F10727" s="2"/>
      <c r="G10727" s="3"/>
      <c r="H10727" s="3"/>
      <c r="I10727" s="2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 s="2"/>
    </row>
    <row r="10728" spans="2:22" x14ac:dyDescent="0.2">
      <c r="B10728" s="2"/>
      <c r="C10728" s="2"/>
      <c r="D10728" s="2"/>
      <c r="E10728" s="2"/>
      <c r="F10728" s="2"/>
      <c r="G10728" s="3"/>
      <c r="H10728" s="3"/>
      <c r="I10728" s="2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 s="2"/>
    </row>
    <row r="10729" spans="2:22" x14ac:dyDescent="0.2">
      <c r="B10729" s="2"/>
      <c r="C10729" s="2"/>
      <c r="D10729" s="2"/>
      <c r="E10729" s="2"/>
      <c r="F10729" s="2"/>
      <c r="G10729" s="3"/>
      <c r="H10729" s="3"/>
      <c r="I10729" s="2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 s="2"/>
    </row>
    <row r="10730" spans="2:22" x14ac:dyDescent="0.2">
      <c r="B10730" s="2"/>
      <c r="C10730" s="2"/>
      <c r="D10730" s="2"/>
      <c r="E10730" s="2"/>
      <c r="F10730" s="2"/>
      <c r="G10730" s="3"/>
      <c r="H10730" s="3"/>
      <c r="I10730" s="2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 s="2"/>
    </row>
    <row r="10731" spans="2:22" x14ac:dyDescent="0.2">
      <c r="B10731" s="2"/>
      <c r="C10731" s="2"/>
      <c r="D10731" s="2"/>
      <c r="E10731" s="2"/>
      <c r="F10731" s="2"/>
      <c r="G10731" s="3"/>
      <c r="H10731" s="3"/>
      <c r="I10731" s="2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 s="2"/>
    </row>
    <row r="10732" spans="2:22" x14ac:dyDescent="0.2">
      <c r="B10732" s="2"/>
      <c r="C10732" s="2"/>
      <c r="D10732" s="2"/>
      <c r="E10732" s="2"/>
      <c r="F10732" s="2"/>
      <c r="G10732" s="3"/>
      <c r="H10732" s="3"/>
      <c r="I10732" s="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 s="2"/>
    </row>
    <row r="10733" spans="2:22" x14ac:dyDescent="0.2">
      <c r="B10733" s="2"/>
      <c r="C10733" s="2"/>
      <c r="D10733" s="2"/>
      <c r="E10733" s="2"/>
      <c r="F10733" s="2"/>
      <c r="G10733" s="3"/>
      <c r="H10733" s="3"/>
      <c r="I10733" s="2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 s="2"/>
    </row>
    <row r="10734" spans="2:22" x14ac:dyDescent="0.2">
      <c r="B10734" s="2"/>
      <c r="C10734" s="2"/>
      <c r="D10734" s="2"/>
      <c r="E10734" s="2"/>
      <c r="F10734" s="2"/>
      <c r="G10734" s="3"/>
      <c r="H10734" s="3"/>
      <c r="I10734" s="2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 s="2"/>
    </row>
    <row r="10735" spans="2:22" x14ac:dyDescent="0.2">
      <c r="B10735" s="2"/>
      <c r="C10735" s="2"/>
      <c r="D10735" s="2"/>
      <c r="E10735" s="2"/>
      <c r="F10735" s="2"/>
      <c r="G10735" s="3"/>
      <c r="H10735" s="3"/>
      <c r="I10735" s="2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 s="2"/>
    </row>
    <row r="10736" spans="2:22" x14ac:dyDescent="0.2">
      <c r="B10736" s="2"/>
      <c r="C10736" s="2"/>
      <c r="D10736" s="2"/>
      <c r="E10736" s="2"/>
      <c r="F10736" s="2"/>
      <c r="G10736" s="3"/>
      <c r="H10736" s="3"/>
      <c r="I10736" s="2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 s="2"/>
    </row>
    <row r="10737" spans="2:22" x14ac:dyDescent="0.2">
      <c r="B10737" s="2"/>
      <c r="C10737" s="2"/>
      <c r="D10737" s="2"/>
      <c r="E10737" s="2"/>
      <c r="F10737" s="2"/>
      <c r="G10737" s="3"/>
      <c r="H10737" s="3"/>
      <c r="I10737" s="2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 s="2"/>
    </row>
    <row r="10738" spans="2:22" x14ac:dyDescent="0.2">
      <c r="B10738" s="2"/>
      <c r="C10738" s="2"/>
      <c r="D10738" s="2"/>
      <c r="E10738" s="2"/>
      <c r="F10738" s="2"/>
      <c r="G10738" s="3"/>
      <c r="H10738" s="3"/>
      <c r="I10738" s="2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 s="2"/>
    </row>
    <row r="10739" spans="2:22" x14ac:dyDescent="0.2">
      <c r="B10739" s="2"/>
      <c r="C10739" s="2"/>
      <c r="D10739" s="2"/>
      <c r="E10739" s="2"/>
      <c r="F10739" s="2"/>
      <c r="G10739" s="3"/>
      <c r="H10739" s="3"/>
      <c r="I10739" s="2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 s="2"/>
    </row>
    <row r="10740" spans="2:22" x14ac:dyDescent="0.2">
      <c r="B10740" s="2"/>
      <c r="C10740" s="2"/>
      <c r="D10740" s="2"/>
      <c r="E10740" s="2"/>
      <c r="F10740" s="2"/>
      <c r="G10740" s="3"/>
      <c r="H10740" s="3"/>
      <c r="I10740" s="2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 s="2"/>
    </row>
    <row r="10741" spans="2:22" x14ac:dyDescent="0.2">
      <c r="B10741" s="2"/>
      <c r="C10741" s="2"/>
      <c r="D10741" s="2"/>
      <c r="E10741" s="2"/>
      <c r="F10741" s="2"/>
      <c r="G10741" s="3"/>
      <c r="H10741" s="3"/>
      <c r="I10741" s="2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 s="2"/>
    </row>
    <row r="10742" spans="2:22" x14ac:dyDescent="0.2">
      <c r="B10742" s="2"/>
      <c r="C10742" s="2"/>
      <c r="D10742" s="2"/>
      <c r="E10742" s="2"/>
      <c r="F10742" s="2"/>
      <c r="G10742" s="3"/>
      <c r="H10742" s="3"/>
      <c r="I10742" s="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 s="2"/>
    </row>
    <row r="10743" spans="2:22" x14ac:dyDescent="0.2">
      <c r="B10743" s="2"/>
      <c r="C10743" s="2"/>
      <c r="D10743" s="2"/>
      <c r="E10743" s="2"/>
      <c r="F10743" s="2"/>
      <c r="G10743" s="3"/>
      <c r="H10743" s="3"/>
      <c r="I10743" s="2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 s="2"/>
    </row>
    <row r="10744" spans="2:22" x14ac:dyDescent="0.2">
      <c r="B10744" s="2"/>
      <c r="C10744" s="2"/>
      <c r="D10744" s="2"/>
      <c r="E10744" s="2"/>
      <c r="F10744" s="2"/>
      <c r="G10744" s="3"/>
      <c r="H10744" s="3"/>
      <c r="I10744" s="2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 s="2"/>
    </row>
    <row r="10745" spans="2:22" x14ac:dyDescent="0.2">
      <c r="B10745" s="2"/>
      <c r="C10745" s="2"/>
      <c r="D10745" s="2"/>
      <c r="E10745" s="2"/>
      <c r="F10745" s="2"/>
      <c r="G10745" s="3"/>
      <c r="H10745" s="3"/>
      <c r="I10745" s="2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 s="2"/>
    </row>
    <row r="10746" spans="2:22" x14ac:dyDescent="0.2">
      <c r="B10746" s="2"/>
      <c r="C10746" s="2"/>
      <c r="D10746" s="2"/>
      <c r="E10746" s="2"/>
      <c r="F10746" s="2"/>
      <c r="G10746" s="3"/>
      <c r="H10746" s="3"/>
      <c r="I10746" s="2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 s="2"/>
    </row>
    <row r="10747" spans="2:22" x14ac:dyDescent="0.2">
      <c r="B10747" s="2"/>
      <c r="C10747" s="2"/>
      <c r="D10747" s="2"/>
      <c r="E10747" s="2"/>
      <c r="F10747" s="2"/>
      <c r="G10747" s="3"/>
      <c r="H10747" s="3"/>
      <c r="I10747" s="2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 s="2"/>
    </row>
    <row r="10748" spans="2:22" x14ac:dyDescent="0.2">
      <c r="B10748" s="2"/>
      <c r="C10748" s="2"/>
      <c r="D10748" s="2"/>
      <c r="E10748" s="2"/>
      <c r="F10748" s="2"/>
      <c r="G10748" s="3"/>
      <c r="H10748" s="3"/>
      <c r="I10748" s="2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 s="2"/>
    </row>
    <row r="10749" spans="2:22" x14ac:dyDescent="0.2">
      <c r="B10749" s="2"/>
      <c r="C10749" s="2"/>
      <c r="D10749" s="2"/>
      <c r="E10749" s="2"/>
      <c r="F10749" s="2"/>
      <c r="G10749" s="3"/>
      <c r="H10749" s="3"/>
      <c r="I10749" s="2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 s="2"/>
    </row>
    <row r="10750" spans="2:22" x14ac:dyDescent="0.2">
      <c r="B10750" s="2"/>
      <c r="C10750" s="2"/>
      <c r="D10750" s="2"/>
      <c r="E10750" s="2"/>
      <c r="F10750" s="2"/>
      <c r="G10750" s="3"/>
      <c r="H10750" s="3"/>
      <c r="I10750" s="2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 s="2"/>
    </row>
    <row r="10751" spans="2:22" x14ac:dyDescent="0.2">
      <c r="B10751" s="2"/>
      <c r="C10751" s="2"/>
      <c r="D10751" s="2"/>
      <c r="E10751" s="2"/>
      <c r="F10751" s="2"/>
      <c r="G10751" s="3"/>
      <c r="H10751" s="3"/>
      <c r="I10751" s="2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 s="2"/>
    </row>
    <row r="10752" spans="2:22" x14ac:dyDescent="0.2">
      <c r="B10752" s="2"/>
      <c r="C10752" s="2"/>
      <c r="D10752" s="2"/>
      <c r="E10752" s="2"/>
      <c r="F10752" s="2"/>
      <c r="G10752" s="3"/>
      <c r="H10752" s="3"/>
      <c r="I10752" s="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 s="2"/>
    </row>
    <row r="10753" spans="2:22" x14ac:dyDescent="0.2">
      <c r="B10753" s="2"/>
      <c r="C10753" s="2"/>
      <c r="D10753" s="2"/>
      <c r="E10753" s="2"/>
      <c r="F10753" s="2"/>
      <c r="G10753" s="3"/>
      <c r="H10753" s="3"/>
      <c r="I10753" s="2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 s="2"/>
    </row>
    <row r="10754" spans="2:22" x14ac:dyDescent="0.2">
      <c r="B10754" s="2"/>
      <c r="C10754" s="2"/>
      <c r="D10754" s="2"/>
      <c r="E10754" s="2"/>
      <c r="F10754" s="2"/>
      <c r="G10754" s="3"/>
      <c r="H10754" s="3"/>
      <c r="I10754" s="2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 s="2"/>
    </row>
    <row r="10755" spans="2:22" x14ac:dyDescent="0.2">
      <c r="B10755" s="2"/>
      <c r="C10755" s="2"/>
      <c r="D10755" s="2"/>
      <c r="E10755" s="2"/>
      <c r="F10755" s="2"/>
      <c r="G10755" s="3"/>
      <c r="H10755" s="3"/>
      <c r="I10755" s="2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 s="2"/>
    </row>
    <row r="10756" spans="2:22" x14ac:dyDescent="0.2">
      <c r="B10756" s="2"/>
      <c r="C10756" s="2"/>
      <c r="D10756" s="2"/>
      <c r="E10756" s="2"/>
      <c r="F10756" s="2"/>
      <c r="G10756" s="3"/>
      <c r="H10756" s="3"/>
      <c r="I10756" s="2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 s="2"/>
    </row>
    <row r="10757" spans="2:22" x14ac:dyDescent="0.2">
      <c r="B10757" s="2"/>
      <c r="C10757" s="2"/>
      <c r="D10757" s="2"/>
      <c r="E10757" s="2"/>
      <c r="F10757" s="2"/>
      <c r="G10757" s="3"/>
      <c r="H10757" s="3"/>
      <c r="I10757" s="2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 s="2"/>
    </row>
    <row r="10758" spans="2:22" x14ac:dyDescent="0.2">
      <c r="B10758" s="2"/>
      <c r="C10758" s="2"/>
      <c r="D10758" s="2"/>
      <c r="E10758" s="2"/>
      <c r="F10758" s="2"/>
      <c r="G10758" s="3"/>
      <c r="H10758" s="3"/>
      <c r="I10758" s="2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 s="2"/>
    </row>
    <row r="10759" spans="2:22" x14ac:dyDescent="0.2">
      <c r="B10759" s="2"/>
      <c r="C10759" s="2"/>
      <c r="D10759" s="2"/>
      <c r="E10759" s="2"/>
      <c r="F10759" s="2"/>
      <c r="G10759" s="3"/>
      <c r="H10759" s="3"/>
      <c r="I10759" s="2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 s="2"/>
    </row>
    <row r="10760" spans="2:22" x14ac:dyDescent="0.2">
      <c r="B10760" s="2"/>
      <c r="C10760" s="2"/>
      <c r="D10760" s="2"/>
      <c r="E10760" s="2"/>
      <c r="F10760" s="2"/>
      <c r="G10760" s="3"/>
      <c r="H10760" s="3"/>
      <c r="I10760" s="2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 s="2"/>
    </row>
    <row r="10761" spans="2:22" x14ac:dyDescent="0.2">
      <c r="B10761" s="2"/>
      <c r="C10761" s="2"/>
      <c r="D10761" s="2"/>
      <c r="E10761" s="2"/>
      <c r="F10761" s="2"/>
      <c r="G10761" s="3"/>
      <c r="H10761" s="3"/>
      <c r="I10761" s="2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 s="2"/>
    </row>
    <row r="10762" spans="2:22" x14ac:dyDescent="0.2">
      <c r="B10762" s="2"/>
      <c r="C10762" s="2"/>
      <c r="D10762" s="2"/>
      <c r="E10762" s="2"/>
      <c r="F10762" s="2"/>
      <c r="G10762" s="3"/>
      <c r="H10762" s="3"/>
      <c r="I10762" s="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 s="2"/>
    </row>
    <row r="10763" spans="2:22" x14ac:dyDescent="0.2">
      <c r="B10763" s="2"/>
      <c r="C10763" s="2"/>
      <c r="D10763" s="2"/>
      <c r="E10763" s="2"/>
      <c r="F10763" s="2"/>
      <c r="G10763" s="3"/>
      <c r="H10763" s="3"/>
      <c r="I10763" s="2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 s="2"/>
    </row>
    <row r="10764" spans="2:22" x14ac:dyDescent="0.2">
      <c r="B10764" s="2"/>
      <c r="C10764" s="2"/>
      <c r="D10764" s="2"/>
      <c r="E10764" s="2"/>
      <c r="F10764" s="2"/>
      <c r="G10764" s="3"/>
      <c r="H10764" s="3"/>
      <c r="I10764" s="2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 s="2"/>
    </row>
    <row r="10765" spans="2:22" x14ac:dyDescent="0.2">
      <c r="B10765" s="2"/>
      <c r="C10765" s="2"/>
      <c r="D10765" s="2"/>
      <c r="E10765" s="2"/>
      <c r="F10765" s="2"/>
      <c r="G10765" s="3"/>
      <c r="H10765" s="3"/>
      <c r="I10765" s="2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 s="2"/>
    </row>
    <row r="10766" spans="2:22" x14ac:dyDescent="0.2">
      <c r="B10766" s="2"/>
      <c r="C10766" s="2"/>
      <c r="D10766" s="2"/>
      <c r="E10766" s="2"/>
      <c r="F10766" s="2"/>
      <c r="G10766" s="3"/>
      <c r="H10766" s="3"/>
      <c r="I10766" s="2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 s="2"/>
    </row>
    <row r="10767" spans="2:22" x14ac:dyDescent="0.2">
      <c r="B10767" s="2"/>
      <c r="C10767" s="2"/>
      <c r="D10767" s="2"/>
      <c r="E10767" s="2"/>
      <c r="F10767" s="2"/>
      <c r="G10767" s="3"/>
      <c r="H10767" s="3"/>
      <c r="I10767" s="2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 s="2"/>
    </row>
    <row r="10768" spans="2:22" x14ac:dyDescent="0.2">
      <c r="B10768" s="2"/>
      <c r="C10768" s="2"/>
      <c r="D10768" s="2"/>
      <c r="E10768" s="2"/>
      <c r="F10768" s="2"/>
      <c r="G10768" s="3"/>
      <c r="H10768" s="3"/>
      <c r="I10768" s="2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 s="2"/>
    </row>
    <row r="10769" spans="2:22" x14ac:dyDescent="0.2">
      <c r="B10769" s="2"/>
      <c r="C10769" s="2"/>
      <c r="D10769" s="2"/>
      <c r="E10769" s="2"/>
      <c r="F10769" s="2"/>
      <c r="G10769" s="3"/>
      <c r="H10769" s="3"/>
      <c r="I10769" s="2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 s="2"/>
    </row>
    <row r="10770" spans="2:22" x14ac:dyDescent="0.2">
      <c r="B10770" s="2"/>
      <c r="C10770" s="2"/>
      <c r="D10770" s="2"/>
      <c r="E10770" s="2"/>
      <c r="F10770" s="2"/>
      <c r="G10770" s="3"/>
      <c r="H10770" s="3"/>
      <c r="I10770" s="2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 s="2"/>
    </row>
    <row r="10771" spans="2:22" x14ac:dyDescent="0.2">
      <c r="B10771" s="2"/>
      <c r="C10771" s="2"/>
      <c r="D10771" s="2"/>
      <c r="E10771" s="2"/>
      <c r="F10771" s="2"/>
      <c r="G10771" s="3"/>
      <c r="H10771" s="3"/>
      <c r="I10771" s="2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 s="2"/>
    </row>
    <row r="10772" spans="2:22" x14ac:dyDescent="0.2">
      <c r="B10772" s="2"/>
      <c r="C10772" s="2"/>
      <c r="D10772" s="2"/>
      <c r="E10772" s="2"/>
      <c r="F10772" s="2"/>
      <c r="G10772" s="3"/>
      <c r="H10772" s="3"/>
      <c r="I10772" s="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 s="2"/>
    </row>
    <row r="10773" spans="2:22" x14ac:dyDescent="0.2">
      <c r="B10773" s="2"/>
      <c r="C10773" s="2"/>
      <c r="D10773" s="2"/>
      <c r="E10773" s="2"/>
      <c r="F10773" s="2"/>
      <c r="G10773" s="3"/>
      <c r="H10773" s="3"/>
      <c r="I10773" s="2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 s="2"/>
    </row>
    <row r="10774" spans="2:22" x14ac:dyDescent="0.2">
      <c r="B10774" s="2"/>
      <c r="C10774" s="2"/>
      <c r="D10774" s="2"/>
      <c r="E10774" s="2"/>
      <c r="F10774" s="2"/>
      <c r="G10774" s="3"/>
      <c r="H10774" s="3"/>
      <c r="I10774" s="2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 s="2"/>
    </row>
    <row r="10775" spans="2:22" x14ac:dyDescent="0.2">
      <c r="B10775" s="2"/>
      <c r="C10775" s="2"/>
      <c r="D10775" s="2"/>
      <c r="E10775" s="2"/>
      <c r="F10775" s="2"/>
      <c r="G10775" s="3"/>
      <c r="H10775" s="3"/>
      <c r="I10775" s="2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 s="2"/>
    </row>
    <row r="10776" spans="2:22" x14ac:dyDescent="0.2">
      <c r="B10776" s="2"/>
      <c r="C10776" s="2"/>
      <c r="D10776" s="2"/>
      <c r="E10776" s="2"/>
      <c r="F10776" s="2"/>
      <c r="G10776" s="3"/>
      <c r="H10776" s="3"/>
      <c r="I10776" s="2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 s="2"/>
    </row>
    <row r="10777" spans="2:22" x14ac:dyDescent="0.2">
      <c r="B10777" s="2"/>
      <c r="C10777" s="2"/>
      <c r="D10777" s="2"/>
      <c r="E10777" s="2"/>
      <c r="F10777" s="2"/>
      <c r="G10777" s="3"/>
      <c r="H10777" s="3"/>
      <c r="I10777" s="2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 s="2"/>
    </row>
    <row r="10778" spans="2:22" x14ac:dyDescent="0.2">
      <c r="B10778" s="2"/>
      <c r="C10778" s="2"/>
      <c r="D10778" s="2"/>
      <c r="E10778" s="2"/>
      <c r="F10778" s="2"/>
      <c r="G10778" s="3"/>
      <c r="H10778" s="3"/>
      <c r="I10778" s="2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 s="2"/>
    </row>
    <row r="10779" spans="2:22" x14ac:dyDescent="0.2">
      <c r="B10779" s="2"/>
      <c r="C10779" s="2"/>
      <c r="D10779" s="2"/>
      <c r="E10779" s="2"/>
      <c r="F10779" s="2"/>
      <c r="G10779" s="3"/>
      <c r="H10779" s="3"/>
      <c r="I10779" s="2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 s="2"/>
    </row>
    <row r="10780" spans="2:22" x14ac:dyDescent="0.2">
      <c r="B10780" s="2"/>
      <c r="C10780" s="2"/>
      <c r="D10780" s="2"/>
      <c r="E10780" s="2"/>
      <c r="F10780" s="2"/>
      <c r="G10780" s="3"/>
      <c r="H10780" s="3"/>
      <c r="I10780" s="2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 s="2"/>
    </row>
    <row r="10781" spans="2:22" x14ac:dyDescent="0.2">
      <c r="B10781" s="2"/>
      <c r="C10781" s="2"/>
      <c r="D10781" s="2"/>
      <c r="E10781" s="2"/>
      <c r="F10781" s="2"/>
      <c r="G10781" s="3"/>
      <c r="H10781" s="3"/>
      <c r="I10781" s="2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 s="2"/>
    </row>
    <row r="10782" spans="2:22" x14ac:dyDescent="0.2">
      <c r="B10782" s="2"/>
      <c r="C10782" s="2"/>
      <c r="D10782" s="2"/>
      <c r="E10782" s="2"/>
      <c r="F10782" s="2"/>
      <c r="G10782" s="3"/>
      <c r="H10782" s="3"/>
      <c r="I10782" s="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 s="2"/>
    </row>
    <row r="10783" spans="2:22" x14ac:dyDescent="0.2">
      <c r="B10783" s="2"/>
      <c r="C10783" s="2"/>
      <c r="D10783" s="2"/>
      <c r="E10783" s="2"/>
      <c r="F10783" s="2"/>
      <c r="G10783" s="3"/>
      <c r="H10783" s="3"/>
      <c r="I10783" s="2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 s="2"/>
    </row>
    <row r="10784" spans="2:22" x14ac:dyDescent="0.2">
      <c r="B10784" s="2"/>
      <c r="C10784" s="2"/>
      <c r="D10784" s="2"/>
      <c r="E10784" s="2"/>
      <c r="F10784" s="2"/>
      <c r="G10784" s="3"/>
      <c r="H10784" s="3"/>
      <c r="I10784" s="2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 s="2"/>
    </row>
    <row r="10785" spans="2:22" x14ac:dyDescent="0.2">
      <c r="B10785" s="2"/>
      <c r="C10785" s="2"/>
      <c r="D10785" s="2"/>
      <c r="E10785" s="2"/>
      <c r="F10785" s="2"/>
      <c r="G10785" s="3"/>
      <c r="H10785" s="3"/>
      <c r="I10785" s="2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 s="2"/>
    </row>
    <row r="10786" spans="2:22" x14ac:dyDescent="0.2">
      <c r="B10786" s="2"/>
      <c r="C10786" s="2"/>
      <c r="D10786" s="2"/>
      <c r="E10786" s="2"/>
      <c r="F10786" s="2"/>
      <c r="G10786" s="3"/>
      <c r="H10786" s="3"/>
      <c r="I10786" s="2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 s="2"/>
    </row>
    <row r="10787" spans="2:22" x14ac:dyDescent="0.2">
      <c r="B10787" s="2"/>
      <c r="C10787" s="2"/>
      <c r="D10787" s="2"/>
      <c r="E10787" s="2"/>
      <c r="F10787" s="2"/>
      <c r="G10787" s="3"/>
      <c r="H10787" s="3"/>
      <c r="I10787" s="2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 s="2"/>
    </row>
    <row r="10788" spans="2:22" x14ac:dyDescent="0.2">
      <c r="B10788" s="2"/>
      <c r="C10788" s="2"/>
      <c r="D10788" s="2"/>
      <c r="E10788" s="2"/>
      <c r="F10788" s="2"/>
      <c r="G10788" s="3"/>
      <c r="H10788" s="3"/>
      <c r="I10788" s="2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 s="2"/>
    </row>
    <row r="10789" spans="2:22" x14ac:dyDescent="0.2">
      <c r="B10789" s="2"/>
      <c r="C10789" s="2"/>
      <c r="D10789" s="2"/>
      <c r="E10789" s="2"/>
      <c r="F10789" s="2"/>
      <c r="G10789" s="3"/>
      <c r="H10789" s="3"/>
      <c r="I10789" s="2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 s="2"/>
    </row>
    <row r="10790" spans="2:22" x14ac:dyDescent="0.2">
      <c r="B10790" s="2"/>
      <c r="C10790" s="2"/>
      <c r="D10790" s="2"/>
      <c r="E10790" s="2"/>
      <c r="F10790" s="2"/>
      <c r="G10790" s="3"/>
      <c r="H10790" s="3"/>
      <c r="I10790" s="2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 s="2"/>
    </row>
    <row r="10791" spans="2:22" x14ac:dyDescent="0.2">
      <c r="B10791" s="2"/>
      <c r="C10791" s="2"/>
      <c r="D10791" s="2"/>
      <c r="E10791" s="2"/>
      <c r="F10791" s="2"/>
      <c r="G10791" s="3"/>
      <c r="H10791" s="3"/>
      <c r="I10791" s="2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 s="2"/>
    </row>
    <row r="10792" spans="2:22" x14ac:dyDescent="0.2">
      <c r="B10792" s="2"/>
      <c r="C10792" s="2"/>
      <c r="D10792" s="2"/>
      <c r="E10792" s="2"/>
      <c r="F10792" s="2"/>
      <c r="G10792" s="3"/>
      <c r="H10792" s="3"/>
      <c r="I10792" s="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 s="2"/>
    </row>
    <row r="10793" spans="2:22" x14ac:dyDescent="0.2">
      <c r="B10793" s="2"/>
      <c r="C10793" s="2"/>
      <c r="D10793" s="2"/>
      <c r="E10793" s="2"/>
      <c r="F10793" s="2"/>
      <c r="G10793" s="3"/>
      <c r="H10793" s="3"/>
      <c r="I10793" s="2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 s="2"/>
    </row>
    <row r="10794" spans="2:22" x14ac:dyDescent="0.2">
      <c r="B10794" s="2"/>
      <c r="C10794" s="2"/>
      <c r="D10794" s="2"/>
      <c r="E10794" s="2"/>
      <c r="F10794" s="2"/>
      <c r="G10794" s="3"/>
      <c r="H10794" s="3"/>
      <c r="I10794" s="2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 s="2"/>
    </row>
    <row r="10795" spans="2:22" x14ac:dyDescent="0.2">
      <c r="B10795" s="2"/>
      <c r="C10795" s="2"/>
      <c r="D10795" s="2"/>
      <c r="E10795" s="2"/>
      <c r="F10795" s="2"/>
      <c r="G10795" s="3"/>
      <c r="H10795" s="3"/>
      <c r="I10795" s="2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 s="2"/>
    </row>
    <row r="10796" spans="2:22" x14ac:dyDescent="0.2">
      <c r="B10796" s="2"/>
      <c r="C10796" s="2"/>
      <c r="D10796" s="2"/>
      <c r="E10796" s="2"/>
      <c r="F10796" s="2"/>
      <c r="G10796" s="3"/>
      <c r="H10796" s="3"/>
      <c r="I10796" s="2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 s="2"/>
    </row>
    <row r="10797" spans="2:22" x14ac:dyDescent="0.2">
      <c r="B10797" s="2"/>
      <c r="C10797" s="2"/>
      <c r="D10797" s="2"/>
      <c r="E10797" s="2"/>
      <c r="F10797" s="2"/>
      <c r="G10797" s="3"/>
      <c r="H10797" s="3"/>
      <c r="I10797" s="2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 s="2"/>
    </row>
    <row r="10798" spans="2:22" x14ac:dyDescent="0.2">
      <c r="B10798" s="2"/>
      <c r="C10798" s="2"/>
      <c r="D10798" s="2"/>
      <c r="E10798" s="2"/>
      <c r="F10798" s="2"/>
      <c r="G10798" s="3"/>
      <c r="H10798" s="3"/>
      <c r="I10798" s="2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 s="2"/>
    </row>
    <row r="10799" spans="2:22" x14ac:dyDescent="0.2">
      <c r="B10799" s="2"/>
      <c r="C10799" s="2"/>
      <c r="D10799" s="2"/>
      <c r="E10799" s="2"/>
      <c r="F10799" s="2"/>
      <c r="G10799" s="3"/>
      <c r="H10799" s="3"/>
      <c r="I10799" s="2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 s="2"/>
    </row>
    <row r="10800" spans="2:22" x14ac:dyDescent="0.2">
      <c r="B10800" s="2"/>
      <c r="C10800" s="2"/>
      <c r="D10800" s="2"/>
      <c r="E10800" s="2"/>
      <c r="F10800" s="2"/>
      <c r="G10800" s="3"/>
      <c r="H10800" s="3"/>
      <c r="I10800" s="2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 s="2"/>
    </row>
    <row r="10801" spans="2:22" x14ac:dyDescent="0.2">
      <c r="B10801" s="2"/>
      <c r="C10801" s="2"/>
      <c r="D10801" s="2"/>
      <c r="E10801" s="2"/>
      <c r="F10801" s="2"/>
      <c r="G10801" s="3"/>
      <c r="H10801" s="3"/>
      <c r="I10801" s="2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 s="2"/>
    </row>
    <row r="10802" spans="2:22" x14ac:dyDescent="0.2">
      <c r="B10802" s="2"/>
      <c r="C10802" s="2"/>
      <c r="D10802" s="2"/>
      <c r="E10802" s="2"/>
      <c r="F10802" s="2"/>
      <c r="G10802" s="3"/>
      <c r="H10802" s="3"/>
      <c r="I10802" s="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 s="2"/>
    </row>
    <row r="10803" spans="2:22" x14ac:dyDescent="0.2">
      <c r="B10803" s="2"/>
      <c r="C10803" s="2"/>
      <c r="D10803" s="2"/>
      <c r="E10803" s="2"/>
      <c r="F10803" s="2"/>
      <c r="G10803" s="3"/>
      <c r="H10803" s="3"/>
      <c r="I10803" s="2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 s="2"/>
    </row>
    <row r="10804" spans="2:22" x14ac:dyDescent="0.2">
      <c r="B10804" s="2"/>
      <c r="C10804" s="2"/>
      <c r="D10804" s="2"/>
      <c r="E10804" s="2"/>
      <c r="F10804" s="2"/>
      <c r="G10804" s="3"/>
      <c r="H10804" s="3"/>
      <c r="I10804" s="2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 s="2"/>
    </row>
    <row r="10805" spans="2:22" x14ac:dyDescent="0.2">
      <c r="B10805" s="2"/>
      <c r="C10805" s="2"/>
      <c r="D10805" s="2"/>
      <c r="E10805" s="2"/>
      <c r="F10805" s="2"/>
      <c r="G10805" s="3"/>
      <c r="H10805" s="3"/>
      <c r="I10805" s="2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 s="2"/>
    </row>
    <row r="10806" spans="2:22" x14ac:dyDescent="0.2">
      <c r="B10806" s="2"/>
      <c r="C10806" s="2"/>
      <c r="D10806" s="2"/>
      <c r="E10806" s="2"/>
      <c r="F10806" s="2"/>
      <c r="G10806" s="3"/>
      <c r="H10806" s="3"/>
      <c r="I10806" s="2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 s="2"/>
    </row>
    <row r="10807" spans="2:22" x14ac:dyDescent="0.2">
      <c r="B10807" s="2"/>
      <c r="C10807" s="2"/>
      <c r="D10807" s="2"/>
      <c r="E10807" s="2"/>
      <c r="F10807" s="2"/>
      <c r="G10807" s="3"/>
      <c r="H10807" s="3"/>
      <c r="I10807" s="2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 s="2"/>
    </row>
    <row r="10808" spans="2:22" x14ac:dyDescent="0.2">
      <c r="B10808" s="2"/>
      <c r="C10808" s="2"/>
      <c r="D10808" s="2"/>
      <c r="E10808" s="2"/>
      <c r="F10808" s="2"/>
      <c r="G10808" s="3"/>
      <c r="H10808" s="3"/>
      <c r="I10808" s="2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 s="2"/>
    </row>
    <row r="10809" spans="2:22" x14ac:dyDescent="0.2">
      <c r="B10809" s="2"/>
      <c r="C10809" s="2"/>
      <c r="D10809" s="2"/>
      <c r="E10809" s="2"/>
      <c r="F10809" s="2"/>
      <c r="G10809" s="3"/>
      <c r="H10809" s="3"/>
      <c r="I10809" s="2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 s="2"/>
    </row>
    <row r="10810" spans="2:22" x14ac:dyDescent="0.2">
      <c r="B10810" s="2"/>
      <c r="C10810" s="2"/>
      <c r="D10810" s="2"/>
      <c r="E10810" s="2"/>
      <c r="F10810" s="2"/>
      <c r="G10810" s="3"/>
      <c r="H10810" s="3"/>
      <c r="I10810" s="2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 s="2"/>
    </row>
    <row r="10811" spans="2:22" x14ac:dyDescent="0.2">
      <c r="B10811" s="2"/>
      <c r="C10811" s="2"/>
      <c r="D10811" s="2"/>
      <c r="E10811" s="2"/>
      <c r="F10811" s="2"/>
      <c r="G10811" s="3"/>
      <c r="H10811" s="3"/>
      <c r="I10811" s="2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 s="2"/>
    </row>
    <row r="10812" spans="2:22" x14ac:dyDescent="0.2">
      <c r="B10812" s="2"/>
      <c r="C10812" s="2"/>
      <c r="D10812" s="2"/>
      <c r="E10812" s="2"/>
      <c r="F10812" s="2"/>
      <c r="G10812" s="3"/>
      <c r="H10812" s="3"/>
      <c r="I10812" s="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 s="2"/>
    </row>
    <row r="10813" spans="2:22" x14ac:dyDescent="0.2">
      <c r="B10813" s="2"/>
      <c r="C10813" s="2"/>
      <c r="D10813" s="2"/>
      <c r="E10813" s="2"/>
      <c r="F10813" s="2"/>
      <c r="G10813" s="3"/>
      <c r="H10813" s="3"/>
      <c r="I10813" s="2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 s="2"/>
    </row>
    <row r="10814" spans="2:22" x14ac:dyDescent="0.2">
      <c r="B10814" s="2"/>
      <c r="C10814" s="2"/>
      <c r="D10814" s="2"/>
      <c r="E10814" s="2"/>
      <c r="F10814" s="2"/>
      <c r="G10814" s="3"/>
      <c r="H10814" s="3"/>
      <c r="I10814" s="2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 s="2"/>
    </row>
    <row r="10815" spans="2:22" x14ac:dyDescent="0.2">
      <c r="B10815" s="2"/>
      <c r="C10815" s="2"/>
      <c r="D10815" s="2"/>
      <c r="E10815" s="2"/>
      <c r="F10815" s="2"/>
      <c r="G10815" s="3"/>
      <c r="H10815" s="3"/>
      <c r="I10815" s="2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 s="2"/>
    </row>
    <row r="10816" spans="2:22" x14ac:dyDescent="0.2">
      <c r="B10816" s="2"/>
      <c r="C10816" s="2"/>
      <c r="D10816" s="2"/>
      <c r="E10816" s="2"/>
      <c r="F10816" s="2"/>
      <c r="G10816" s="3"/>
      <c r="H10816" s="3"/>
      <c r="I10816" s="2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 s="2"/>
    </row>
    <row r="10817" spans="2:22" x14ac:dyDescent="0.2">
      <c r="B10817" s="2"/>
      <c r="C10817" s="2"/>
      <c r="D10817" s="2"/>
      <c r="E10817" s="2"/>
      <c r="F10817" s="2"/>
      <c r="G10817" s="3"/>
      <c r="H10817" s="3"/>
      <c r="I10817" s="2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 s="2"/>
    </row>
    <row r="10818" spans="2:22" x14ac:dyDescent="0.2">
      <c r="B10818" s="2"/>
      <c r="C10818" s="2"/>
      <c r="D10818" s="2"/>
      <c r="E10818" s="2"/>
      <c r="F10818" s="2"/>
      <c r="G10818" s="3"/>
      <c r="H10818" s="3"/>
      <c r="I10818" s="2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 s="2"/>
    </row>
    <row r="10819" spans="2:22" x14ac:dyDescent="0.2">
      <c r="B10819" s="2"/>
      <c r="C10819" s="2"/>
      <c r="D10819" s="2"/>
      <c r="E10819" s="2"/>
      <c r="F10819" s="2"/>
      <c r="G10819" s="3"/>
      <c r="H10819" s="3"/>
      <c r="I10819" s="2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 s="2"/>
    </row>
    <row r="10820" spans="2:22" x14ac:dyDescent="0.2">
      <c r="B10820" s="2"/>
      <c r="C10820" s="2"/>
      <c r="D10820" s="2"/>
      <c r="E10820" s="2"/>
      <c r="F10820" s="2"/>
      <c r="G10820" s="3"/>
      <c r="H10820" s="3"/>
      <c r="I10820" s="2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 s="2"/>
    </row>
    <row r="10821" spans="2:22" x14ac:dyDescent="0.2">
      <c r="B10821" s="2"/>
      <c r="C10821" s="2"/>
      <c r="D10821" s="2"/>
      <c r="E10821" s="2"/>
      <c r="F10821" s="2"/>
      <c r="G10821" s="3"/>
      <c r="H10821" s="3"/>
      <c r="I10821" s="2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 s="2"/>
    </row>
    <row r="10822" spans="2:22" x14ac:dyDescent="0.2">
      <c r="B10822" s="2"/>
      <c r="C10822" s="2"/>
      <c r="D10822" s="2"/>
      <c r="E10822" s="2"/>
      <c r="F10822" s="2"/>
      <c r="G10822" s="3"/>
      <c r="H10822" s="3"/>
      <c r="I10822" s="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 s="2"/>
    </row>
    <row r="10823" spans="2:22" x14ac:dyDescent="0.2">
      <c r="B10823" s="2"/>
      <c r="C10823" s="2"/>
      <c r="D10823" s="2"/>
      <c r="E10823" s="2"/>
      <c r="F10823" s="2"/>
      <c r="G10823" s="3"/>
      <c r="H10823" s="3"/>
      <c r="I10823" s="2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 s="2"/>
    </row>
    <row r="10824" spans="2:22" x14ac:dyDescent="0.2">
      <c r="B10824" s="2"/>
      <c r="C10824" s="2"/>
      <c r="D10824" s="2"/>
      <c r="E10824" s="2"/>
      <c r="F10824" s="2"/>
      <c r="G10824" s="3"/>
      <c r="H10824" s="3"/>
      <c r="I10824" s="2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 s="2"/>
    </row>
    <row r="10825" spans="2:22" x14ac:dyDescent="0.2">
      <c r="B10825" s="2"/>
      <c r="C10825" s="2"/>
      <c r="D10825" s="2"/>
      <c r="E10825" s="2"/>
      <c r="F10825" s="2"/>
      <c r="G10825" s="3"/>
      <c r="H10825" s="3"/>
      <c r="I10825" s="2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 s="2"/>
    </row>
    <row r="10826" spans="2:22" x14ac:dyDescent="0.2">
      <c r="B10826" s="2"/>
      <c r="C10826" s="2"/>
      <c r="D10826" s="2"/>
      <c r="E10826" s="2"/>
      <c r="F10826" s="2"/>
      <c r="G10826" s="3"/>
      <c r="H10826" s="3"/>
      <c r="I10826" s="2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 s="2"/>
    </row>
    <row r="10827" spans="2:22" x14ac:dyDescent="0.2">
      <c r="B10827" s="2"/>
      <c r="C10827" s="2"/>
      <c r="D10827" s="2"/>
      <c r="E10827" s="2"/>
      <c r="F10827" s="2"/>
      <c r="G10827" s="3"/>
      <c r="H10827" s="3"/>
      <c r="I10827" s="2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 s="2"/>
    </row>
    <row r="10828" spans="2:22" x14ac:dyDescent="0.2">
      <c r="B10828" s="2"/>
      <c r="C10828" s="2"/>
      <c r="D10828" s="2"/>
      <c r="E10828" s="2"/>
      <c r="F10828" s="2"/>
      <c r="G10828" s="3"/>
      <c r="H10828" s="3"/>
      <c r="I10828" s="2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 s="2"/>
    </row>
    <row r="10829" spans="2:22" x14ac:dyDescent="0.2">
      <c r="B10829" s="2"/>
      <c r="C10829" s="2"/>
      <c r="D10829" s="2"/>
      <c r="E10829" s="2"/>
      <c r="F10829" s="2"/>
      <c r="G10829" s="3"/>
      <c r="H10829" s="3"/>
      <c r="I10829" s="2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 s="2"/>
    </row>
    <row r="10830" spans="2:22" x14ac:dyDescent="0.2">
      <c r="B10830" s="2"/>
      <c r="C10830" s="2"/>
      <c r="D10830" s="2"/>
      <c r="E10830" s="2"/>
      <c r="F10830" s="2"/>
      <c r="G10830" s="3"/>
      <c r="H10830" s="3"/>
      <c r="I10830" s="2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 s="2"/>
    </row>
    <row r="10831" spans="2:22" x14ac:dyDescent="0.2">
      <c r="B10831" s="2"/>
      <c r="C10831" s="2"/>
      <c r="D10831" s="2"/>
      <c r="E10831" s="2"/>
      <c r="F10831" s="2"/>
      <c r="G10831" s="3"/>
      <c r="H10831" s="3"/>
      <c r="I10831" s="2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 s="2"/>
    </row>
    <row r="10832" spans="2:22" x14ac:dyDescent="0.2">
      <c r="B10832" s="2"/>
      <c r="C10832" s="2"/>
      <c r="D10832" s="2"/>
      <c r="E10832" s="2"/>
      <c r="F10832" s="2"/>
      <c r="G10832" s="3"/>
      <c r="H10832" s="3"/>
      <c r="I10832" s="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 s="2"/>
    </row>
    <row r="10833" spans="2:22" x14ac:dyDescent="0.2">
      <c r="B10833" s="2"/>
      <c r="C10833" s="2"/>
      <c r="D10833" s="2"/>
      <c r="E10833" s="2"/>
      <c r="F10833" s="2"/>
      <c r="G10833" s="3"/>
      <c r="H10833" s="3"/>
      <c r="I10833" s="2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 s="2"/>
    </row>
    <row r="10834" spans="2:22" x14ac:dyDescent="0.2">
      <c r="B10834" s="2"/>
      <c r="C10834" s="2"/>
      <c r="D10834" s="2"/>
      <c r="E10834" s="2"/>
      <c r="F10834" s="2"/>
      <c r="G10834" s="3"/>
      <c r="H10834" s="3"/>
      <c r="I10834" s="2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 s="2"/>
    </row>
    <row r="10835" spans="2:22" x14ac:dyDescent="0.2">
      <c r="B10835" s="2"/>
      <c r="C10835" s="2"/>
      <c r="D10835" s="2"/>
      <c r="E10835" s="2"/>
      <c r="F10835" s="2"/>
      <c r="G10835" s="3"/>
      <c r="H10835" s="3"/>
      <c r="I10835" s="2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 s="2"/>
    </row>
    <row r="10836" spans="2:22" x14ac:dyDescent="0.2">
      <c r="B10836" s="2"/>
      <c r="C10836" s="2"/>
      <c r="D10836" s="2"/>
      <c r="E10836" s="2"/>
      <c r="F10836" s="2"/>
      <c r="G10836" s="3"/>
      <c r="H10836" s="3"/>
      <c r="I10836" s="2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 s="2"/>
    </row>
    <row r="10837" spans="2:22" x14ac:dyDescent="0.2">
      <c r="B10837" s="2"/>
      <c r="C10837" s="2"/>
      <c r="D10837" s="2"/>
      <c r="E10837" s="2"/>
      <c r="F10837" s="2"/>
      <c r="G10837" s="3"/>
      <c r="H10837" s="3"/>
      <c r="I10837" s="2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 s="2"/>
    </row>
    <row r="10838" spans="2:22" x14ac:dyDescent="0.2">
      <c r="B10838" s="2"/>
      <c r="C10838" s="2"/>
      <c r="D10838" s="2"/>
      <c r="E10838" s="2"/>
      <c r="F10838" s="2"/>
      <c r="G10838" s="3"/>
      <c r="H10838" s="3"/>
      <c r="I10838" s="2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 s="2"/>
    </row>
    <row r="10839" spans="2:22" x14ac:dyDescent="0.2">
      <c r="B10839" s="2"/>
      <c r="C10839" s="2"/>
      <c r="D10839" s="2"/>
      <c r="E10839" s="2"/>
      <c r="F10839" s="2"/>
      <c r="G10839" s="3"/>
      <c r="H10839" s="3"/>
      <c r="I10839" s="2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 s="2"/>
    </row>
    <row r="10840" spans="2:22" x14ac:dyDescent="0.2">
      <c r="B10840" s="2"/>
      <c r="C10840" s="2"/>
      <c r="D10840" s="2"/>
      <c r="E10840" s="2"/>
      <c r="F10840" s="2"/>
      <c r="G10840" s="3"/>
      <c r="H10840" s="3"/>
      <c r="I10840" s="2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 s="2"/>
    </row>
    <row r="10841" spans="2:22" x14ac:dyDescent="0.2">
      <c r="B10841" s="2"/>
      <c r="C10841" s="2"/>
      <c r="D10841" s="2"/>
      <c r="E10841" s="2"/>
      <c r="F10841" s="2"/>
      <c r="G10841" s="3"/>
      <c r="H10841" s="3"/>
      <c r="I10841" s="2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 s="2"/>
    </row>
    <row r="10842" spans="2:22" x14ac:dyDescent="0.2">
      <c r="B10842" s="2"/>
      <c r="C10842" s="2"/>
      <c r="D10842" s="2"/>
      <c r="E10842" s="2"/>
      <c r="F10842" s="2"/>
      <c r="G10842" s="3"/>
      <c r="H10842" s="3"/>
      <c r="I10842" s="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 s="2"/>
    </row>
    <row r="10843" spans="2:22" x14ac:dyDescent="0.2">
      <c r="B10843" s="2"/>
      <c r="C10843" s="2"/>
      <c r="D10843" s="2"/>
      <c r="E10843" s="2"/>
      <c r="F10843" s="2"/>
      <c r="G10843" s="3"/>
      <c r="H10843" s="3"/>
      <c r="I10843" s="2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 s="2"/>
    </row>
    <row r="10844" spans="2:22" x14ac:dyDescent="0.2">
      <c r="B10844" s="2"/>
      <c r="C10844" s="2"/>
      <c r="D10844" s="2"/>
      <c r="E10844" s="2"/>
      <c r="F10844" s="2"/>
      <c r="G10844" s="3"/>
      <c r="H10844" s="3"/>
      <c r="I10844" s="2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 s="2"/>
    </row>
    <row r="10845" spans="2:22" x14ac:dyDescent="0.2">
      <c r="B10845" s="2"/>
      <c r="C10845" s="2"/>
      <c r="D10845" s="2"/>
      <c r="E10845" s="2"/>
      <c r="F10845" s="2"/>
      <c r="G10845" s="3"/>
      <c r="H10845" s="3"/>
      <c r="I10845" s="2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 s="2"/>
    </row>
    <row r="10846" spans="2:22" x14ac:dyDescent="0.2">
      <c r="B10846" s="2"/>
      <c r="C10846" s="2"/>
      <c r="D10846" s="2"/>
      <c r="E10846" s="2"/>
      <c r="F10846" s="2"/>
      <c r="G10846" s="3"/>
      <c r="H10846" s="3"/>
      <c r="I10846" s="2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 s="2"/>
    </row>
    <row r="10847" spans="2:22" x14ac:dyDescent="0.2">
      <c r="B10847" s="2"/>
      <c r="C10847" s="2"/>
      <c r="D10847" s="2"/>
      <c r="E10847" s="2"/>
      <c r="F10847" s="2"/>
      <c r="G10847" s="3"/>
      <c r="H10847" s="3"/>
      <c r="I10847" s="2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 s="2"/>
    </row>
    <row r="10848" spans="2:22" x14ac:dyDescent="0.2">
      <c r="B10848" s="2"/>
      <c r="C10848" s="2"/>
      <c r="D10848" s="2"/>
      <c r="E10848" s="2"/>
      <c r="F10848" s="2"/>
      <c r="G10848" s="3"/>
      <c r="H10848" s="3"/>
      <c r="I10848" s="2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 s="2"/>
    </row>
    <row r="10849" spans="2:22" x14ac:dyDescent="0.2">
      <c r="B10849" s="2"/>
      <c r="C10849" s="2"/>
      <c r="D10849" s="2"/>
      <c r="E10849" s="2"/>
      <c r="F10849" s="2"/>
      <c r="G10849" s="3"/>
      <c r="H10849" s="3"/>
      <c r="I10849" s="2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 s="2"/>
    </row>
    <row r="10850" spans="2:22" x14ac:dyDescent="0.2">
      <c r="B10850" s="2"/>
      <c r="C10850" s="2"/>
      <c r="D10850" s="2"/>
      <c r="E10850" s="2"/>
      <c r="F10850" s="2"/>
      <c r="G10850" s="3"/>
      <c r="H10850" s="3"/>
      <c r="I10850" s="2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 s="2"/>
    </row>
    <row r="10851" spans="2:22" x14ac:dyDescent="0.2">
      <c r="B10851" s="2"/>
      <c r="C10851" s="2"/>
      <c r="D10851" s="2"/>
      <c r="E10851" s="2"/>
      <c r="F10851" s="2"/>
      <c r="G10851" s="3"/>
      <c r="H10851" s="3"/>
      <c r="I10851" s="2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 s="2"/>
    </row>
    <row r="10852" spans="2:22" x14ac:dyDescent="0.2">
      <c r="B10852" s="2"/>
      <c r="C10852" s="2"/>
      <c r="D10852" s="2"/>
      <c r="E10852" s="2"/>
      <c r="F10852" s="2"/>
      <c r="G10852" s="3"/>
      <c r="H10852" s="3"/>
      <c r="I10852" s="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 s="2"/>
    </row>
    <row r="10853" spans="2:22" x14ac:dyDescent="0.2">
      <c r="B10853" s="2"/>
      <c r="C10853" s="2"/>
      <c r="D10853" s="2"/>
      <c r="E10853" s="2"/>
      <c r="F10853" s="2"/>
      <c r="G10853" s="3"/>
      <c r="H10853" s="3"/>
      <c r="I10853" s="2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 s="2"/>
    </row>
    <row r="10854" spans="2:22" x14ac:dyDescent="0.2">
      <c r="B10854" s="2"/>
      <c r="C10854" s="2"/>
      <c r="D10854" s="2"/>
      <c r="E10854" s="2"/>
      <c r="F10854" s="2"/>
      <c r="G10854" s="3"/>
      <c r="H10854" s="3"/>
      <c r="I10854" s="2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 s="2"/>
    </row>
    <row r="10855" spans="2:22" x14ac:dyDescent="0.2">
      <c r="B10855" s="2"/>
      <c r="C10855" s="2"/>
      <c r="D10855" s="2"/>
      <c r="E10855" s="2"/>
      <c r="F10855" s="2"/>
      <c r="G10855" s="3"/>
      <c r="H10855" s="3"/>
      <c r="I10855" s="2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 s="2"/>
    </row>
    <row r="10856" spans="2:22" x14ac:dyDescent="0.2">
      <c r="B10856" s="2"/>
      <c r="C10856" s="2"/>
      <c r="D10856" s="2"/>
      <c r="E10856" s="2"/>
      <c r="F10856" s="2"/>
      <c r="G10856" s="3"/>
      <c r="H10856" s="3"/>
      <c r="I10856" s="2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 s="2"/>
    </row>
    <row r="10857" spans="2:22" x14ac:dyDescent="0.2">
      <c r="B10857" s="2"/>
      <c r="C10857" s="2"/>
      <c r="D10857" s="2"/>
      <c r="E10857" s="2"/>
      <c r="F10857" s="2"/>
      <c r="G10857" s="3"/>
      <c r="H10857" s="3"/>
      <c r="I10857" s="2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 s="2"/>
    </row>
    <row r="10858" spans="2:22" x14ac:dyDescent="0.2">
      <c r="B10858" s="2"/>
      <c r="C10858" s="2"/>
      <c r="D10858" s="2"/>
      <c r="E10858" s="2"/>
      <c r="F10858" s="2"/>
      <c r="G10858" s="3"/>
      <c r="H10858" s="3"/>
      <c r="I10858" s="2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 s="2"/>
    </row>
    <row r="10859" spans="2:22" x14ac:dyDescent="0.2">
      <c r="B10859" s="2"/>
      <c r="C10859" s="2"/>
      <c r="D10859" s="2"/>
      <c r="E10859" s="2"/>
      <c r="F10859" s="2"/>
      <c r="G10859" s="3"/>
      <c r="H10859" s="3"/>
      <c r="I10859" s="2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 s="2"/>
    </row>
    <row r="10860" spans="2:22" x14ac:dyDescent="0.2">
      <c r="B10860" s="2"/>
      <c r="C10860" s="2"/>
      <c r="D10860" s="2"/>
      <c r="E10860" s="2"/>
      <c r="F10860" s="2"/>
      <c r="G10860" s="3"/>
      <c r="H10860" s="3"/>
      <c r="I10860" s="2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 s="2"/>
    </row>
    <row r="10861" spans="2:22" x14ac:dyDescent="0.2">
      <c r="B10861" s="2"/>
      <c r="C10861" s="2"/>
      <c r="D10861" s="2"/>
      <c r="E10861" s="2"/>
      <c r="F10861" s="2"/>
      <c r="G10861" s="3"/>
      <c r="H10861" s="3"/>
      <c r="I10861" s="2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 s="2"/>
    </row>
    <row r="10862" spans="2:22" x14ac:dyDescent="0.2">
      <c r="B10862" s="2"/>
      <c r="C10862" s="2"/>
      <c r="D10862" s="2"/>
      <c r="E10862" s="2"/>
      <c r="F10862" s="2"/>
      <c r="G10862" s="3"/>
      <c r="H10862" s="3"/>
      <c r="I10862" s="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 s="2"/>
    </row>
    <row r="10863" spans="2:22" x14ac:dyDescent="0.2">
      <c r="B10863" s="2"/>
      <c r="C10863" s="2"/>
      <c r="D10863" s="2"/>
      <c r="E10863" s="2"/>
      <c r="F10863" s="2"/>
      <c r="G10863" s="3"/>
      <c r="H10863" s="3"/>
      <c r="I10863" s="2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 s="2"/>
    </row>
    <row r="10864" spans="2:22" x14ac:dyDescent="0.2">
      <c r="B10864" s="2"/>
      <c r="C10864" s="2"/>
      <c r="D10864" s="2"/>
      <c r="E10864" s="2"/>
      <c r="F10864" s="2"/>
      <c r="G10864" s="3"/>
      <c r="H10864" s="3"/>
      <c r="I10864" s="2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 s="2"/>
    </row>
    <row r="10865" spans="2:22" x14ac:dyDescent="0.2">
      <c r="B10865" s="2"/>
      <c r="C10865" s="2"/>
      <c r="D10865" s="2"/>
      <c r="E10865" s="2"/>
      <c r="F10865" s="2"/>
      <c r="G10865" s="3"/>
      <c r="H10865" s="3"/>
      <c r="I10865" s="2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 s="2"/>
    </row>
    <row r="10866" spans="2:22" x14ac:dyDescent="0.2">
      <c r="B10866" s="2"/>
      <c r="C10866" s="2"/>
      <c r="D10866" s="2"/>
      <c r="E10866" s="2"/>
      <c r="F10866" s="2"/>
      <c r="G10866" s="3"/>
      <c r="H10866" s="3"/>
      <c r="I10866" s="2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 s="2"/>
    </row>
    <row r="10867" spans="2:22" x14ac:dyDescent="0.2">
      <c r="B10867" s="2"/>
      <c r="C10867" s="2"/>
      <c r="D10867" s="2"/>
      <c r="E10867" s="2"/>
      <c r="F10867" s="2"/>
      <c r="G10867" s="3"/>
      <c r="H10867" s="3"/>
      <c r="I10867" s="2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 s="2"/>
    </row>
    <row r="10868" spans="2:22" x14ac:dyDescent="0.2">
      <c r="B10868" s="2"/>
      <c r="C10868" s="2"/>
      <c r="D10868" s="2"/>
      <c r="E10868" s="2"/>
      <c r="F10868" s="2"/>
      <c r="G10868" s="3"/>
      <c r="H10868" s="3"/>
      <c r="I10868" s="2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 s="2"/>
    </row>
    <row r="10869" spans="2:22" x14ac:dyDescent="0.2">
      <c r="B10869" s="2"/>
      <c r="C10869" s="2"/>
      <c r="D10869" s="2"/>
      <c r="E10869" s="2"/>
      <c r="F10869" s="2"/>
      <c r="G10869" s="3"/>
      <c r="H10869" s="3"/>
      <c r="I10869" s="2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 s="2"/>
    </row>
    <row r="10870" spans="2:22" x14ac:dyDescent="0.2">
      <c r="B10870" s="2"/>
      <c r="C10870" s="2"/>
      <c r="D10870" s="2"/>
      <c r="E10870" s="2"/>
      <c r="F10870" s="2"/>
      <c r="G10870" s="3"/>
      <c r="H10870" s="3"/>
      <c r="I10870" s="2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 s="2"/>
    </row>
    <row r="10871" spans="2:22" x14ac:dyDescent="0.2">
      <c r="B10871" s="2"/>
      <c r="C10871" s="2"/>
      <c r="D10871" s="2"/>
      <c r="E10871" s="2"/>
      <c r="F10871" s="2"/>
      <c r="G10871" s="3"/>
      <c r="H10871" s="3"/>
      <c r="I10871" s="2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 s="2"/>
    </row>
    <row r="10872" spans="2:22" x14ac:dyDescent="0.2">
      <c r="B10872" s="2"/>
      <c r="C10872" s="2"/>
      <c r="D10872" s="2"/>
      <c r="E10872" s="2"/>
      <c r="F10872" s="2"/>
      <c r="G10872" s="3"/>
      <c r="H10872" s="3"/>
      <c r="I10872" s="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 s="2"/>
    </row>
    <row r="10873" spans="2:22" x14ac:dyDescent="0.2">
      <c r="B10873" s="2"/>
      <c r="C10873" s="2"/>
      <c r="D10873" s="2"/>
      <c r="E10873" s="2"/>
      <c r="F10873" s="2"/>
      <c r="G10873" s="3"/>
      <c r="H10873" s="3"/>
      <c r="I10873" s="2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 s="2"/>
    </row>
    <row r="10874" spans="2:22" x14ac:dyDescent="0.2">
      <c r="B10874" s="2"/>
      <c r="C10874" s="2"/>
      <c r="D10874" s="2"/>
      <c r="E10874" s="2"/>
      <c r="F10874" s="2"/>
      <c r="G10874" s="3"/>
      <c r="H10874" s="3"/>
      <c r="I10874" s="2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 s="2"/>
    </row>
    <row r="10875" spans="2:22" x14ac:dyDescent="0.2">
      <c r="B10875" s="2"/>
      <c r="C10875" s="2"/>
      <c r="D10875" s="2"/>
      <c r="E10875" s="2"/>
      <c r="F10875" s="2"/>
      <c r="G10875" s="3"/>
      <c r="H10875" s="3"/>
      <c r="I10875" s="2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 s="2"/>
    </row>
    <row r="10876" spans="2:22" x14ac:dyDescent="0.2">
      <c r="B10876" s="2"/>
      <c r="C10876" s="2"/>
      <c r="D10876" s="2"/>
      <c r="E10876" s="2"/>
      <c r="F10876" s="2"/>
      <c r="G10876" s="3"/>
      <c r="H10876" s="3"/>
      <c r="I10876" s="2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 s="2"/>
    </row>
    <row r="10877" spans="2:22" x14ac:dyDescent="0.2">
      <c r="B10877" s="2"/>
      <c r="C10877" s="2"/>
      <c r="D10877" s="2"/>
      <c r="E10877" s="2"/>
      <c r="F10877" s="2"/>
      <c r="G10877" s="3"/>
      <c r="H10877" s="3"/>
      <c r="I10877" s="2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 s="2"/>
    </row>
    <row r="10878" spans="2:22" x14ac:dyDescent="0.2">
      <c r="B10878" s="2"/>
      <c r="C10878" s="2"/>
      <c r="D10878" s="2"/>
      <c r="E10878" s="2"/>
      <c r="F10878" s="2"/>
      <c r="G10878" s="3"/>
      <c r="H10878" s="3"/>
      <c r="I10878" s="2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 s="2"/>
    </row>
    <row r="10879" spans="2:22" x14ac:dyDescent="0.2">
      <c r="B10879" s="2"/>
      <c r="C10879" s="2"/>
      <c r="D10879" s="2"/>
      <c r="E10879" s="2"/>
      <c r="F10879" s="2"/>
      <c r="G10879" s="3"/>
      <c r="H10879" s="3"/>
      <c r="I10879" s="2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 s="2"/>
    </row>
    <row r="10880" spans="2:22" x14ac:dyDescent="0.2">
      <c r="B10880" s="2"/>
      <c r="C10880" s="2"/>
      <c r="D10880" s="2"/>
      <c r="E10880" s="2"/>
      <c r="F10880" s="2"/>
      <c r="G10880" s="3"/>
      <c r="H10880" s="3"/>
      <c r="I10880" s="2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 s="2"/>
    </row>
    <row r="10881" spans="2:22" x14ac:dyDescent="0.2">
      <c r="B10881" s="2"/>
      <c r="C10881" s="2"/>
      <c r="D10881" s="2"/>
      <c r="E10881" s="2"/>
      <c r="F10881" s="2"/>
      <c r="G10881" s="3"/>
      <c r="H10881" s="3"/>
      <c r="I10881" s="2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 s="2"/>
    </row>
    <row r="10882" spans="2:22" x14ac:dyDescent="0.2">
      <c r="B10882" s="2"/>
      <c r="C10882" s="2"/>
      <c r="D10882" s="2"/>
      <c r="E10882" s="2"/>
      <c r="F10882" s="2"/>
      <c r="G10882" s="3"/>
      <c r="H10882" s="3"/>
      <c r="I10882" s="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 s="2"/>
    </row>
    <row r="10883" spans="2:22" x14ac:dyDescent="0.2">
      <c r="B10883" s="2"/>
      <c r="C10883" s="2"/>
      <c r="D10883" s="2"/>
      <c r="E10883" s="2"/>
      <c r="F10883" s="2"/>
      <c r="G10883" s="3"/>
      <c r="H10883" s="3"/>
      <c r="I10883" s="2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 s="2"/>
    </row>
    <row r="10884" spans="2:22" x14ac:dyDescent="0.2">
      <c r="B10884" s="2"/>
      <c r="C10884" s="2"/>
      <c r="D10884" s="2"/>
      <c r="E10884" s="2"/>
      <c r="F10884" s="2"/>
      <c r="G10884" s="3"/>
      <c r="H10884" s="3"/>
      <c r="I10884" s="2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 s="2"/>
    </row>
    <row r="10885" spans="2:22" x14ac:dyDescent="0.2">
      <c r="B10885" s="2"/>
      <c r="C10885" s="2"/>
      <c r="D10885" s="2"/>
      <c r="E10885" s="2"/>
      <c r="F10885" s="2"/>
      <c r="G10885" s="3"/>
      <c r="H10885" s="3"/>
      <c r="I10885" s="2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 s="2"/>
    </row>
    <row r="10886" spans="2:22" x14ac:dyDescent="0.2">
      <c r="B10886" s="2"/>
      <c r="C10886" s="2"/>
      <c r="D10886" s="2"/>
      <c r="E10886" s="2"/>
      <c r="F10886" s="2"/>
      <c r="G10886" s="3"/>
      <c r="H10886" s="3"/>
      <c r="I10886" s="2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 s="2"/>
    </row>
    <row r="10887" spans="2:22" x14ac:dyDescent="0.2">
      <c r="B10887" s="2"/>
      <c r="C10887" s="2"/>
      <c r="D10887" s="2"/>
      <c r="E10887" s="2"/>
      <c r="F10887" s="2"/>
      <c r="G10887" s="3"/>
      <c r="H10887" s="3"/>
      <c r="I10887" s="2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 s="2"/>
    </row>
    <row r="10888" spans="2:22" x14ac:dyDescent="0.2">
      <c r="B10888" s="2"/>
      <c r="C10888" s="2"/>
      <c r="D10888" s="2"/>
      <c r="E10888" s="2"/>
      <c r="F10888" s="2"/>
      <c r="G10888" s="3"/>
      <c r="H10888" s="3"/>
      <c r="I10888" s="2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 s="2"/>
    </row>
    <row r="10889" spans="2:22" x14ac:dyDescent="0.2">
      <c r="B10889" s="2"/>
      <c r="C10889" s="2"/>
      <c r="D10889" s="2"/>
      <c r="E10889" s="2"/>
      <c r="F10889" s="2"/>
      <c r="G10889" s="3"/>
      <c r="H10889" s="3"/>
      <c r="I10889" s="2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 s="2"/>
    </row>
    <row r="10890" spans="2:22" x14ac:dyDescent="0.2">
      <c r="B10890" s="2"/>
      <c r="C10890" s="2"/>
      <c r="D10890" s="2"/>
      <c r="E10890" s="2"/>
      <c r="F10890" s="2"/>
      <c r="G10890" s="3"/>
      <c r="H10890" s="3"/>
      <c r="I10890" s="2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 s="2"/>
    </row>
    <row r="10891" spans="2:22" x14ac:dyDescent="0.2">
      <c r="B10891" s="2"/>
      <c r="C10891" s="2"/>
      <c r="D10891" s="2"/>
      <c r="E10891" s="2"/>
      <c r="F10891" s="2"/>
      <c r="G10891" s="3"/>
      <c r="H10891" s="3"/>
      <c r="I10891" s="2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 s="2"/>
    </row>
    <row r="10892" spans="2:22" x14ac:dyDescent="0.2">
      <c r="B10892" s="2"/>
      <c r="C10892" s="2"/>
      <c r="D10892" s="2"/>
      <c r="E10892" s="2"/>
      <c r="F10892" s="2"/>
      <c r="G10892" s="3"/>
      <c r="H10892" s="3"/>
      <c r="I10892" s="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 s="2"/>
    </row>
    <row r="10893" spans="2:22" x14ac:dyDescent="0.2">
      <c r="B10893" s="2"/>
      <c r="C10893" s="2"/>
      <c r="D10893" s="2"/>
      <c r="E10893" s="2"/>
      <c r="F10893" s="2"/>
      <c r="G10893" s="3"/>
      <c r="H10893" s="3"/>
      <c r="I10893" s="2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 s="2"/>
    </row>
    <row r="10894" spans="2:22" x14ac:dyDescent="0.2">
      <c r="B10894" s="2"/>
      <c r="C10894" s="2"/>
      <c r="D10894" s="2"/>
      <c r="E10894" s="2"/>
      <c r="F10894" s="2"/>
      <c r="G10894" s="3"/>
      <c r="H10894" s="3"/>
      <c r="I10894" s="2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 s="2"/>
    </row>
    <row r="10895" spans="2:22" x14ac:dyDescent="0.2">
      <c r="B10895" s="2"/>
      <c r="C10895" s="2"/>
      <c r="D10895" s="2"/>
      <c r="E10895" s="2"/>
      <c r="F10895" s="2"/>
      <c r="G10895" s="3"/>
      <c r="H10895" s="3"/>
      <c r="I10895" s="2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 s="2"/>
    </row>
    <row r="10896" spans="2:22" x14ac:dyDescent="0.2">
      <c r="B10896" s="2"/>
      <c r="C10896" s="2"/>
      <c r="D10896" s="2"/>
      <c r="E10896" s="2"/>
      <c r="F10896" s="2"/>
      <c r="G10896" s="3"/>
      <c r="H10896" s="3"/>
      <c r="I10896" s="2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 s="2"/>
    </row>
    <row r="10897" spans="2:22" x14ac:dyDescent="0.2">
      <c r="B10897" s="2"/>
      <c r="C10897" s="2"/>
      <c r="D10897" s="2"/>
      <c r="E10897" s="2"/>
      <c r="F10897" s="2"/>
      <c r="G10897" s="3"/>
      <c r="H10897" s="3"/>
      <c r="I10897" s="2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 s="2"/>
    </row>
    <row r="10898" spans="2:22" x14ac:dyDescent="0.2">
      <c r="B10898" s="2"/>
      <c r="C10898" s="2"/>
      <c r="D10898" s="2"/>
      <c r="E10898" s="2"/>
      <c r="F10898" s="2"/>
      <c r="G10898" s="3"/>
      <c r="H10898" s="3"/>
      <c r="I10898" s="2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 s="2"/>
    </row>
    <row r="10899" spans="2:22" x14ac:dyDescent="0.2">
      <c r="B10899" s="2"/>
      <c r="C10899" s="2"/>
      <c r="D10899" s="2"/>
      <c r="E10899" s="2"/>
      <c r="F10899" s="2"/>
      <c r="G10899" s="3"/>
      <c r="H10899" s="3"/>
      <c r="I10899" s="2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 s="2"/>
    </row>
    <row r="10900" spans="2:22" x14ac:dyDescent="0.2">
      <c r="B10900" s="2"/>
      <c r="C10900" s="2"/>
      <c r="D10900" s="2"/>
      <c r="E10900" s="2"/>
      <c r="F10900" s="2"/>
      <c r="G10900" s="3"/>
      <c r="H10900" s="3"/>
      <c r="I10900" s="2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 s="2"/>
    </row>
    <row r="10901" spans="2:22" x14ac:dyDescent="0.2">
      <c r="B10901" s="2"/>
      <c r="C10901" s="2"/>
      <c r="D10901" s="2"/>
      <c r="E10901" s="2"/>
      <c r="F10901" s="2"/>
      <c r="G10901" s="3"/>
      <c r="H10901" s="3"/>
      <c r="I10901" s="2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 s="2"/>
    </row>
    <row r="10902" spans="2:22" x14ac:dyDescent="0.2">
      <c r="B10902" s="2"/>
      <c r="C10902" s="2"/>
      <c r="D10902" s="2"/>
      <c r="E10902" s="2"/>
      <c r="F10902" s="2"/>
      <c r="G10902" s="3"/>
      <c r="H10902" s="3"/>
      <c r="I10902" s="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 s="2"/>
    </row>
    <row r="10903" spans="2:22" x14ac:dyDescent="0.2">
      <c r="B10903" s="2"/>
      <c r="C10903" s="2"/>
      <c r="D10903" s="2"/>
      <c r="E10903" s="2"/>
      <c r="F10903" s="2"/>
      <c r="G10903" s="3"/>
      <c r="H10903" s="3"/>
      <c r="I10903" s="2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 s="2"/>
    </row>
    <row r="10904" spans="2:22" x14ac:dyDescent="0.2">
      <c r="B10904" s="2"/>
      <c r="C10904" s="2"/>
      <c r="D10904" s="2"/>
      <c r="E10904" s="2"/>
      <c r="F10904" s="2"/>
      <c r="G10904" s="3"/>
      <c r="H10904" s="3"/>
      <c r="I10904" s="2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 s="2"/>
    </row>
    <row r="10905" spans="2:22" x14ac:dyDescent="0.2">
      <c r="B10905" s="2"/>
      <c r="C10905" s="2"/>
      <c r="D10905" s="2"/>
      <c r="E10905" s="2"/>
      <c r="F10905" s="2"/>
      <c r="G10905" s="3"/>
      <c r="H10905" s="3"/>
      <c r="I10905" s="2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 s="2"/>
    </row>
    <row r="10906" spans="2:22" x14ac:dyDescent="0.2">
      <c r="B10906" s="2"/>
      <c r="C10906" s="2"/>
      <c r="D10906" s="2"/>
      <c r="E10906" s="2"/>
      <c r="F10906" s="2"/>
      <c r="G10906" s="3"/>
      <c r="H10906" s="3"/>
      <c r="I10906" s="2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 s="2"/>
    </row>
    <row r="10907" spans="2:22" x14ac:dyDescent="0.2">
      <c r="B10907" s="2"/>
      <c r="C10907" s="2"/>
      <c r="D10907" s="2"/>
      <c r="E10907" s="2"/>
      <c r="F10907" s="2"/>
      <c r="G10907" s="3"/>
      <c r="H10907" s="3"/>
      <c r="I10907" s="2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 s="2"/>
    </row>
    <row r="10908" spans="2:22" x14ac:dyDescent="0.2">
      <c r="B10908" s="2"/>
      <c r="C10908" s="2"/>
      <c r="D10908" s="2"/>
      <c r="E10908" s="2"/>
      <c r="F10908" s="2"/>
      <c r="G10908" s="3"/>
      <c r="H10908" s="3"/>
      <c r="I10908" s="2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 s="2"/>
    </row>
    <row r="10909" spans="2:22" x14ac:dyDescent="0.2">
      <c r="B10909" s="2"/>
      <c r="C10909" s="2"/>
      <c r="D10909" s="2"/>
      <c r="E10909" s="2"/>
      <c r="F10909" s="2"/>
      <c r="G10909" s="3"/>
      <c r="H10909" s="3"/>
      <c r="I10909" s="2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 s="2"/>
    </row>
    <row r="10910" spans="2:22" x14ac:dyDescent="0.2">
      <c r="B10910" s="2"/>
      <c r="C10910" s="2"/>
      <c r="D10910" s="2"/>
      <c r="E10910" s="2"/>
      <c r="F10910" s="2"/>
      <c r="G10910" s="3"/>
      <c r="H10910" s="3"/>
      <c r="I10910" s="2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 s="2"/>
    </row>
    <row r="10911" spans="2:22" x14ac:dyDescent="0.2">
      <c r="B10911" s="2"/>
      <c r="C10911" s="2"/>
      <c r="D10911" s="2"/>
      <c r="E10911" s="2"/>
      <c r="F10911" s="2"/>
      <c r="G10911" s="3"/>
      <c r="H10911" s="3"/>
      <c r="I10911" s="2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 s="2"/>
    </row>
    <row r="10912" spans="2:22" x14ac:dyDescent="0.2">
      <c r="B10912" s="2"/>
      <c r="C10912" s="2"/>
      <c r="D10912" s="2"/>
      <c r="E10912" s="2"/>
      <c r="F10912" s="2"/>
      <c r="G10912" s="3"/>
      <c r="H10912" s="3"/>
      <c r="I10912" s="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 s="2"/>
    </row>
    <row r="10913" spans="2:22" x14ac:dyDescent="0.2">
      <c r="B10913" s="2"/>
      <c r="C10913" s="2"/>
      <c r="D10913" s="2"/>
      <c r="E10913" s="2"/>
      <c r="F10913" s="2"/>
      <c r="G10913" s="3"/>
      <c r="H10913" s="3"/>
      <c r="I10913" s="2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 s="2"/>
    </row>
    <row r="10914" spans="2:22" x14ac:dyDescent="0.2">
      <c r="B10914" s="2"/>
      <c r="C10914" s="2"/>
      <c r="D10914" s="2"/>
      <c r="E10914" s="2"/>
      <c r="F10914" s="2"/>
      <c r="G10914" s="3"/>
      <c r="H10914" s="3"/>
      <c r="I10914" s="2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 s="2"/>
    </row>
    <row r="10915" spans="2:22" x14ac:dyDescent="0.2">
      <c r="B10915" s="2"/>
      <c r="C10915" s="2"/>
      <c r="D10915" s="2"/>
      <c r="E10915" s="2"/>
      <c r="F10915" s="2"/>
      <c r="G10915" s="3"/>
      <c r="H10915" s="3"/>
      <c r="I10915" s="2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 s="2"/>
    </row>
    <row r="10916" spans="2:22" x14ac:dyDescent="0.2">
      <c r="B10916" s="2"/>
      <c r="C10916" s="2"/>
      <c r="D10916" s="2"/>
      <c r="E10916" s="2"/>
      <c r="F10916" s="2"/>
      <c r="G10916" s="3"/>
      <c r="H10916" s="3"/>
      <c r="I10916" s="2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 s="2"/>
    </row>
    <row r="10917" spans="2:22" x14ac:dyDescent="0.2">
      <c r="B10917" s="2"/>
      <c r="C10917" s="2"/>
      <c r="D10917" s="2"/>
      <c r="E10917" s="2"/>
      <c r="F10917" s="2"/>
      <c r="G10917" s="3"/>
      <c r="H10917" s="3"/>
      <c r="I10917" s="2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 s="2"/>
    </row>
    <row r="10918" spans="2:22" x14ac:dyDescent="0.2">
      <c r="B10918" s="2"/>
      <c r="C10918" s="2"/>
      <c r="D10918" s="2"/>
      <c r="E10918" s="2"/>
      <c r="F10918" s="2"/>
      <c r="G10918" s="3"/>
      <c r="H10918" s="3"/>
      <c r="I10918" s="2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 s="2"/>
    </row>
    <row r="10919" spans="2:22" x14ac:dyDescent="0.2">
      <c r="B10919" s="2"/>
      <c r="C10919" s="2"/>
      <c r="D10919" s="2"/>
      <c r="E10919" s="2"/>
      <c r="F10919" s="2"/>
      <c r="G10919" s="3"/>
      <c r="H10919" s="3"/>
      <c r="I10919" s="2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 s="2"/>
    </row>
    <row r="10920" spans="2:22" x14ac:dyDescent="0.2">
      <c r="B10920" s="2"/>
      <c r="C10920" s="2"/>
      <c r="D10920" s="2"/>
      <c r="E10920" s="2"/>
      <c r="F10920" s="2"/>
      <c r="G10920" s="3"/>
      <c r="H10920" s="3"/>
      <c r="I10920" s="2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 s="2"/>
    </row>
    <row r="10921" spans="2:22" x14ac:dyDescent="0.2">
      <c r="B10921" s="2"/>
      <c r="C10921" s="2"/>
      <c r="D10921" s="2"/>
      <c r="E10921" s="2"/>
      <c r="F10921" s="2"/>
      <c r="G10921" s="3"/>
      <c r="H10921" s="3"/>
      <c r="I10921" s="2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 s="2"/>
    </row>
    <row r="10922" spans="2:22" x14ac:dyDescent="0.2">
      <c r="B10922" s="2"/>
      <c r="C10922" s="2"/>
      <c r="D10922" s="2"/>
      <c r="E10922" s="2"/>
      <c r="F10922" s="2"/>
      <c r="G10922" s="3"/>
      <c r="H10922" s="3"/>
      <c r="I10922" s="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 s="2"/>
    </row>
    <row r="10923" spans="2:22" x14ac:dyDescent="0.2">
      <c r="B10923" s="2"/>
      <c r="C10923" s="2"/>
      <c r="D10923" s="2"/>
      <c r="E10923" s="2"/>
      <c r="F10923" s="2"/>
      <c r="G10923" s="3"/>
      <c r="H10923" s="3"/>
      <c r="I10923" s="2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 s="2"/>
    </row>
    <row r="10924" spans="2:22" x14ac:dyDescent="0.2">
      <c r="B10924" s="2"/>
      <c r="C10924" s="2"/>
      <c r="D10924" s="2"/>
      <c r="E10924" s="2"/>
      <c r="F10924" s="2"/>
      <c r="G10924" s="3"/>
      <c r="H10924" s="3"/>
      <c r="I10924" s="2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 s="2"/>
    </row>
    <row r="10925" spans="2:22" x14ac:dyDescent="0.2">
      <c r="B10925" s="2"/>
      <c r="C10925" s="2"/>
      <c r="D10925" s="2"/>
      <c r="E10925" s="2"/>
      <c r="F10925" s="2"/>
      <c r="G10925" s="3"/>
      <c r="H10925" s="3"/>
      <c r="I10925" s="2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 s="2"/>
    </row>
    <row r="10926" spans="2:22" x14ac:dyDescent="0.2">
      <c r="B10926" s="2"/>
      <c r="C10926" s="2"/>
      <c r="D10926" s="2"/>
      <c r="E10926" s="2"/>
      <c r="F10926" s="2"/>
      <c r="G10926" s="3"/>
      <c r="H10926" s="3"/>
      <c r="I10926" s="2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 s="2"/>
    </row>
    <row r="10927" spans="2:22" x14ac:dyDescent="0.2">
      <c r="B10927" s="2"/>
      <c r="C10927" s="2"/>
      <c r="D10927" s="2"/>
      <c r="E10927" s="2"/>
      <c r="F10927" s="2"/>
      <c r="G10927" s="3"/>
      <c r="H10927" s="3"/>
      <c r="I10927" s="2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 s="2"/>
    </row>
    <row r="10928" spans="2:22" x14ac:dyDescent="0.2">
      <c r="B10928" s="2"/>
      <c r="C10928" s="2"/>
      <c r="D10928" s="2"/>
      <c r="E10928" s="2"/>
      <c r="F10928" s="2"/>
      <c r="G10928" s="3"/>
      <c r="H10928" s="3"/>
      <c r="I10928" s="2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 s="2"/>
    </row>
    <row r="10929" spans="2:22" x14ac:dyDescent="0.2">
      <c r="B10929" s="2"/>
      <c r="C10929" s="2"/>
      <c r="D10929" s="2"/>
      <c r="E10929" s="2"/>
      <c r="F10929" s="2"/>
      <c r="G10929" s="3"/>
      <c r="H10929" s="3"/>
      <c r="I10929" s="2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 s="2"/>
    </row>
    <row r="10930" spans="2:22" x14ac:dyDescent="0.2">
      <c r="B10930" s="2"/>
      <c r="C10930" s="2"/>
      <c r="D10930" s="2"/>
      <c r="E10930" s="2"/>
      <c r="F10930" s="2"/>
      <c r="G10930" s="3"/>
      <c r="H10930" s="3"/>
      <c r="I10930" s="2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 s="2"/>
    </row>
    <row r="10931" spans="2:22" x14ac:dyDescent="0.2">
      <c r="B10931" s="2"/>
      <c r="C10931" s="2"/>
      <c r="D10931" s="2"/>
      <c r="E10931" s="2"/>
      <c r="F10931" s="2"/>
      <c r="G10931" s="3"/>
      <c r="H10931" s="3"/>
      <c r="I10931" s="2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 s="2"/>
    </row>
    <row r="10932" spans="2:22" x14ac:dyDescent="0.2">
      <c r="B10932" s="2"/>
      <c r="C10932" s="2"/>
      <c r="D10932" s="2"/>
      <c r="E10932" s="2"/>
      <c r="F10932" s="2"/>
      <c r="G10932" s="3"/>
      <c r="H10932" s="3"/>
      <c r="I10932" s="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 s="2"/>
    </row>
    <row r="10933" spans="2:22" x14ac:dyDescent="0.2">
      <c r="B10933" s="2"/>
      <c r="C10933" s="2"/>
      <c r="D10933" s="2"/>
      <c r="E10933" s="2"/>
      <c r="F10933" s="2"/>
      <c r="G10933" s="3"/>
      <c r="H10933" s="3"/>
      <c r="I10933" s="2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 s="2"/>
    </row>
    <row r="10934" spans="2:22" x14ac:dyDescent="0.2">
      <c r="B10934" s="2"/>
      <c r="C10934" s="2"/>
      <c r="D10934" s="2"/>
      <c r="E10934" s="2"/>
      <c r="F10934" s="2"/>
      <c r="G10934" s="3"/>
      <c r="H10934" s="3"/>
      <c r="I10934" s="2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 s="2"/>
    </row>
    <row r="10935" spans="2:22" x14ac:dyDescent="0.2">
      <c r="B10935" s="2"/>
      <c r="C10935" s="2"/>
      <c r="D10935" s="2"/>
      <c r="E10935" s="2"/>
      <c r="F10935" s="2"/>
      <c r="G10935" s="3"/>
      <c r="H10935" s="3"/>
      <c r="I10935" s="2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 s="2"/>
    </row>
    <row r="10936" spans="2:22" x14ac:dyDescent="0.2">
      <c r="B10936" s="2"/>
      <c r="C10936" s="2"/>
      <c r="D10936" s="2"/>
      <c r="E10936" s="2"/>
      <c r="F10936" s="2"/>
      <c r="G10936" s="3"/>
      <c r="H10936" s="3"/>
      <c r="I10936" s="2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 s="2"/>
    </row>
    <row r="10937" spans="2:22" x14ac:dyDescent="0.2">
      <c r="B10937" s="2"/>
      <c r="C10937" s="2"/>
      <c r="D10937" s="2"/>
      <c r="E10937" s="2"/>
      <c r="F10937" s="2"/>
      <c r="G10937" s="3"/>
      <c r="H10937" s="3"/>
      <c r="I10937" s="2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 s="2"/>
    </row>
    <row r="10938" spans="2:22" x14ac:dyDescent="0.2">
      <c r="B10938" s="2"/>
      <c r="C10938" s="2"/>
      <c r="D10938" s="2"/>
      <c r="E10938" s="2"/>
      <c r="F10938" s="2"/>
      <c r="G10938" s="3"/>
      <c r="H10938" s="3"/>
      <c r="I10938" s="2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 s="2"/>
    </row>
    <row r="10939" spans="2:22" x14ac:dyDescent="0.2">
      <c r="B10939" s="2"/>
      <c r="C10939" s="2"/>
      <c r="D10939" s="2"/>
      <c r="E10939" s="2"/>
      <c r="F10939" s="2"/>
      <c r="G10939" s="3"/>
      <c r="H10939" s="3"/>
      <c r="I10939" s="2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 s="2"/>
    </row>
    <row r="10940" spans="2:22" x14ac:dyDescent="0.2">
      <c r="B10940" s="2"/>
      <c r="C10940" s="2"/>
      <c r="D10940" s="2"/>
      <c r="E10940" s="2"/>
      <c r="F10940" s="2"/>
      <c r="G10940" s="3"/>
      <c r="H10940" s="3"/>
      <c r="I10940" s="2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 s="2"/>
    </row>
    <row r="10941" spans="2:22" x14ac:dyDescent="0.2">
      <c r="B10941" s="2"/>
      <c r="C10941" s="2"/>
      <c r="D10941" s="2"/>
      <c r="E10941" s="2"/>
      <c r="F10941" s="2"/>
      <c r="G10941" s="3"/>
      <c r="H10941" s="3"/>
      <c r="I10941" s="2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 s="2"/>
    </row>
    <row r="10942" spans="2:22" x14ac:dyDescent="0.2">
      <c r="B10942" s="2"/>
      <c r="C10942" s="2"/>
      <c r="D10942" s="2"/>
      <c r="E10942" s="2"/>
      <c r="F10942" s="2"/>
      <c r="G10942" s="3"/>
      <c r="H10942" s="3"/>
      <c r="I10942" s="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 s="2"/>
    </row>
    <row r="10943" spans="2:22" x14ac:dyDescent="0.2">
      <c r="B10943" s="2"/>
      <c r="C10943" s="2"/>
      <c r="D10943" s="2"/>
      <c r="E10943" s="2"/>
      <c r="F10943" s="2"/>
      <c r="G10943" s="3"/>
      <c r="H10943" s="3"/>
      <c r="I10943" s="2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 s="2"/>
    </row>
    <row r="10944" spans="2:22" x14ac:dyDescent="0.2">
      <c r="B10944" s="2"/>
      <c r="C10944" s="2"/>
      <c r="D10944" s="2"/>
      <c r="E10944" s="2"/>
      <c r="F10944" s="2"/>
      <c r="G10944" s="3"/>
      <c r="H10944" s="3"/>
      <c r="I10944" s="2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 s="2"/>
    </row>
    <row r="10945" spans="2:22" x14ac:dyDescent="0.2">
      <c r="B10945" s="2"/>
      <c r="C10945" s="2"/>
      <c r="D10945" s="2"/>
      <c r="E10945" s="2"/>
      <c r="F10945" s="2"/>
      <c r="G10945" s="3"/>
      <c r="H10945" s="3"/>
      <c r="I10945" s="2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 s="2"/>
    </row>
    <row r="10946" spans="2:22" x14ac:dyDescent="0.2">
      <c r="B10946" s="2"/>
      <c r="C10946" s="2"/>
      <c r="D10946" s="2"/>
      <c r="E10946" s="2"/>
      <c r="F10946" s="2"/>
      <c r="G10946" s="3"/>
      <c r="H10946" s="3"/>
      <c r="I10946" s="2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 s="2"/>
    </row>
    <row r="10947" spans="2:22" x14ac:dyDescent="0.2">
      <c r="B10947" s="2"/>
      <c r="C10947" s="2"/>
      <c r="D10947" s="2"/>
      <c r="E10947" s="2"/>
      <c r="F10947" s="2"/>
      <c r="G10947" s="3"/>
      <c r="H10947" s="3"/>
      <c r="I10947" s="2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 s="2"/>
    </row>
    <row r="10948" spans="2:22" x14ac:dyDescent="0.2">
      <c r="B10948" s="2"/>
      <c r="C10948" s="2"/>
      <c r="D10948" s="2"/>
      <c r="E10948" s="2"/>
      <c r="F10948" s="2"/>
      <c r="G10948" s="3"/>
      <c r="H10948" s="3"/>
      <c r="I10948" s="2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 s="2"/>
    </row>
    <row r="10949" spans="2:22" x14ac:dyDescent="0.2">
      <c r="B10949" s="2"/>
      <c r="C10949" s="2"/>
      <c r="D10949" s="2"/>
      <c r="E10949" s="2"/>
      <c r="F10949" s="2"/>
      <c r="G10949" s="3"/>
      <c r="H10949" s="3"/>
      <c r="I10949" s="2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 s="2"/>
    </row>
    <row r="10950" spans="2:22" x14ac:dyDescent="0.2">
      <c r="B10950" s="2"/>
      <c r="C10950" s="2"/>
      <c r="D10950" s="2"/>
      <c r="E10950" s="2"/>
      <c r="F10950" s="2"/>
      <c r="G10950" s="3"/>
      <c r="H10950" s="3"/>
      <c r="I10950" s="2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 s="2"/>
    </row>
    <row r="10951" spans="2:22" x14ac:dyDescent="0.2">
      <c r="B10951" s="2"/>
      <c r="C10951" s="2"/>
      <c r="D10951" s="2"/>
      <c r="E10951" s="2"/>
      <c r="F10951" s="2"/>
      <c r="G10951" s="3"/>
      <c r="H10951" s="3"/>
      <c r="I10951" s="2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 s="2"/>
    </row>
    <row r="10952" spans="2:22" x14ac:dyDescent="0.2">
      <c r="B10952" s="2"/>
      <c r="C10952" s="2"/>
      <c r="D10952" s="2"/>
      <c r="E10952" s="2"/>
      <c r="F10952" s="2"/>
      <c r="G10952" s="3"/>
      <c r="H10952" s="3"/>
      <c r="I10952" s="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 s="2"/>
    </row>
    <row r="10953" spans="2:22" x14ac:dyDescent="0.2">
      <c r="B10953" s="2"/>
      <c r="C10953" s="2"/>
      <c r="D10953" s="2"/>
      <c r="E10953" s="2"/>
      <c r="F10953" s="2"/>
      <c r="G10953" s="3"/>
      <c r="H10953" s="3"/>
      <c r="I10953" s="2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 s="2"/>
    </row>
    <row r="10954" spans="2:22" x14ac:dyDescent="0.2">
      <c r="B10954" s="2"/>
      <c r="C10954" s="2"/>
      <c r="D10954" s="2"/>
      <c r="E10954" s="2"/>
      <c r="F10954" s="2"/>
      <c r="G10954" s="3"/>
      <c r="H10954" s="3"/>
      <c r="I10954" s="2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 s="2"/>
    </row>
    <row r="10955" spans="2:22" x14ac:dyDescent="0.2">
      <c r="B10955" s="2"/>
      <c r="C10955" s="2"/>
      <c r="D10955" s="2"/>
      <c r="E10955" s="2"/>
      <c r="F10955" s="2"/>
      <c r="G10955" s="3"/>
      <c r="H10955" s="3"/>
      <c r="I10955" s="2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 s="2"/>
    </row>
    <row r="10956" spans="2:22" x14ac:dyDescent="0.2">
      <c r="B10956" s="2"/>
      <c r="C10956" s="2"/>
      <c r="D10956" s="2"/>
      <c r="E10956" s="2"/>
      <c r="F10956" s="2"/>
      <c r="G10956" s="3"/>
      <c r="H10956" s="3"/>
      <c r="I10956" s="2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 s="2"/>
    </row>
    <row r="10957" spans="2:22" x14ac:dyDescent="0.2">
      <c r="B10957" s="2"/>
      <c r="C10957" s="2"/>
      <c r="D10957" s="2"/>
      <c r="E10957" s="2"/>
      <c r="F10957" s="2"/>
      <c r="G10957" s="3"/>
      <c r="H10957" s="3"/>
      <c r="I10957" s="2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 s="2"/>
    </row>
    <row r="10958" spans="2:22" x14ac:dyDescent="0.2">
      <c r="B10958" s="2"/>
      <c r="C10958" s="2"/>
      <c r="D10958" s="2"/>
      <c r="E10958" s="2"/>
      <c r="F10958" s="2"/>
      <c r="G10958" s="3"/>
      <c r="H10958" s="3"/>
      <c r="I10958" s="2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 s="2"/>
    </row>
    <row r="10959" spans="2:22" x14ac:dyDescent="0.2">
      <c r="B10959" s="2"/>
      <c r="C10959" s="2"/>
      <c r="D10959" s="2"/>
      <c r="E10959" s="2"/>
      <c r="F10959" s="2"/>
      <c r="G10959" s="3"/>
      <c r="H10959" s="3"/>
      <c r="I10959" s="2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 s="2"/>
    </row>
    <row r="10960" spans="2:22" x14ac:dyDescent="0.2">
      <c r="B10960" s="2"/>
      <c r="C10960" s="2"/>
      <c r="D10960" s="2"/>
      <c r="E10960" s="2"/>
      <c r="F10960" s="2"/>
      <c r="G10960" s="3"/>
      <c r="H10960" s="3"/>
      <c r="I10960" s="2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 s="2"/>
    </row>
    <row r="10961" spans="2:22" x14ac:dyDescent="0.2">
      <c r="B10961" s="2"/>
      <c r="C10961" s="2"/>
      <c r="D10961" s="2"/>
      <c r="E10961" s="2"/>
      <c r="F10961" s="2"/>
      <c r="G10961" s="3"/>
      <c r="H10961" s="3"/>
      <c r="I10961" s="2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 s="2"/>
    </row>
    <row r="10962" spans="2:22" x14ac:dyDescent="0.2">
      <c r="B10962" s="2"/>
      <c r="C10962" s="2"/>
      <c r="D10962" s="2"/>
      <c r="E10962" s="2"/>
      <c r="F10962" s="2"/>
      <c r="G10962" s="3"/>
      <c r="H10962" s="3"/>
      <c r="I10962" s="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 s="2"/>
    </row>
    <row r="10963" spans="2:22" x14ac:dyDescent="0.2">
      <c r="B10963" s="2"/>
      <c r="C10963" s="2"/>
      <c r="D10963" s="2"/>
      <c r="E10963" s="2"/>
      <c r="F10963" s="2"/>
      <c r="G10963" s="3"/>
      <c r="H10963" s="3"/>
      <c r="I10963" s="2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 s="2"/>
    </row>
    <row r="10964" spans="2:22" x14ac:dyDescent="0.2">
      <c r="B10964" s="2"/>
      <c r="C10964" s="2"/>
      <c r="D10964" s="2"/>
      <c r="E10964" s="2"/>
      <c r="F10964" s="2"/>
      <c r="G10964" s="3"/>
      <c r="H10964" s="3"/>
      <c r="I10964" s="2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 s="2"/>
    </row>
    <row r="10965" spans="2:22" x14ac:dyDescent="0.2">
      <c r="B10965" s="2"/>
      <c r="C10965" s="2"/>
      <c r="D10965" s="2"/>
      <c r="E10965" s="2"/>
      <c r="F10965" s="2"/>
      <c r="G10965" s="3"/>
      <c r="H10965" s="3"/>
      <c r="I10965" s="2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 s="2"/>
    </row>
    <row r="10966" spans="2:22" x14ac:dyDescent="0.2">
      <c r="B10966" s="2"/>
      <c r="C10966" s="2"/>
      <c r="D10966" s="2"/>
      <c r="E10966" s="2"/>
      <c r="F10966" s="2"/>
      <c r="G10966" s="3"/>
      <c r="H10966" s="3"/>
      <c r="I10966" s="2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 s="2"/>
    </row>
    <row r="10967" spans="2:22" x14ac:dyDescent="0.2">
      <c r="B10967" s="2"/>
      <c r="C10967" s="2"/>
      <c r="D10967" s="2"/>
      <c r="E10967" s="2"/>
      <c r="F10967" s="2"/>
      <c r="G10967" s="3"/>
      <c r="H10967" s="3"/>
      <c r="I10967" s="2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 s="2"/>
    </row>
    <row r="10968" spans="2:22" x14ac:dyDescent="0.2">
      <c r="B10968" s="2"/>
      <c r="C10968" s="2"/>
      <c r="D10968" s="2"/>
      <c r="E10968" s="2"/>
      <c r="F10968" s="2"/>
      <c r="G10968" s="3"/>
      <c r="H10968" s="3"/>
      <c r="I10968" s="2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 s="2"/>
    </row>
    <row r="10969" spans="2:22" x14ac:dyDescent="0.2">
      <c r="B10969" s="2"/>
      <c r="C10969" s="2"/>
      <c r="D10969" s="2"/>
      <c r="E10969" s="2"/>
      <c r="F10969" s="2"/>
      <c r="G10969" s="3"/>
      <c r="H10969" s="3"/>
      <c r="I10969" s="2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 s="2"/>
    </row>
    <row r="10970" spans="2:22" x14ac:dyDescent="0.2">
      <c r="B10970" s="2"/>
      <c r="C10970" s="2"/>
      <c r="D10970" s="2"/>
      <c r="E10970" s="2"/>
      <c r="F10970" s="2"/>
      <c r="G10970" s="3"/>
      <c r="H10970" s="3"/>
      <c r="I10970" s="2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 s="2"/>
    </row>
    <row r="10971" spans="2:22" x14ac:dyDescent="0.2">
      <c r="B10971" s="2"/>
      <c r="C10971" s="2"/>
      <c r="D10971" s="2"/>
      <c r="E10971" s="2"/>
      <c r="F10971" s="2"/>
      <c r="G10971" s="3"/>
      <c r="H10971" s="3"/>
      <c r="I10971" s="2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 s="2"/>
    </row>
    <row r="10972" spans="2:22" x14ac:dyDescent="0.2">
      <c r="B10972" s="2"/>
      <c r="C10972" s="2"/>
      <c r="D10972" s="2"/>
      <c r="E10972" s="2"/>
      <c r="F10972" s="2"/>
      <c r="G10972" s="3"/>
      <c r="H10972" s="3"/>
      <c r="I10972" s="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 s="2"/>
    </row>
    <row r="10973" spans="2:22" x14ac:dyDescent="0.2">
      <c r="B10973" s="2"/>
      <c r="C10973" s="2"/>
      <c r="D10973" s="2"/>
      <c r="E10973" s="2"/>
      <c r="F10973" s="2"/>
      <c r="G10973" s="3"/>
      <c r="H10973" s="3"/>
      <c r="I10973" s="2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 s="2"/>
    </row>
    <row r="10974" spans="2:22" x14ac:dyDescent="0.2">
      <c r="B10974" s="2"/>
      <c r="C10974" s="2"/>
      <c r="D10974" s="2"/>
      <c r="E10974" s="2"/>
      <c r="F10974" s="2"/>
      <c r="G10974" s="3"/>
      <c r="H10974" s="3"/>
      <c r="I10974" s="2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 s="2"/>
    </row>
    <row r="10975" spans="2:22" x14ac:dyDescent="0.2">
      <c r="B10975" s="2"/>
      <c r="C10975" s="2"/>
      <c r="D10975" s="2"/>
      <c r="E10975" s="2"/>
      <c r="F10975" s="2"/>
      <c r="G10975" s="3"/>
      <c r="H10975" s="3"/>
      <c r="I10975" s="2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 s="2"/>
    </row>
    <row r="10976" spans="2:22" x14ac:dyDescent="0.2">
      <c r="B10976" s="2"/>
      <c r="C10976" s="2"/>
      <c r="D10976" s="2"/>
      <c r="E10976" s="2"/>
      <c r="F10976" s="2"/>
      <c r="G10976" s="3"/>
      <c r="H10976" s="3"/>
      <c r="I10976" s="2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 s="2"/>
    </row>
    <row r="10977" spans="2:22" x14ac:dyDescent="0.2">
      <c r="B10977" s="2"/>
      <c r="C10977" s="2"/>
      <c r="D10977" s="2"/>
      <c r="E10977" s="2"/>
      <c r="F10977" s="2"/>
      <c r="G10977" s="3"/>
      <c r="H10977" s="3"/>
      <c r="I10977" s="2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 s="2"/>
    </row>
    <row r="10978" spans="2:22" x14ac:dyDescent="0.2">
      <c r="B10978" s="2"/>
      <c r="C10978" s="2"/>
      <c r="D10978" s="2"/>
      <c r="E10978" s="2"/>
      <c r="F10978" s="2"/>
      <c r="G10978" s="3"/>
      <c r="H10978" s="3"/>
      <c r="I10978" s="2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 s="2"/>
    </row>
    <row r="10979" spans="2:22" x14ac:dyDescent="0.2">
      <c r="B10979" s="2"/>
      <c r="C10979" s="2"/>
      <c r="D10979" s="2"/>
      <c r="E10979" s="2"/>
      <c r="F10979" s="2"/>
      <c r="G10979" s="3"/>
      <c r="H10979" s="3"/>
      <c r="I10979" s="2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 s="2"/>
    </row>
    <row r="10980" spans="2:22" x14ac:dyDescent="0.2">
      <c r="B10980" s="2"/>
      <c r="C10980" s="2"/>
      <c r="D10980" s="2"/>
      <c r="E10980" s="2"/>
      <c r="F10980" s="2"/>
      <c r="G10980" s="3"/>
      <c r="H10980" s="3"/>
      <c r="I10980" s="2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 s="2"/>
    </row>
    <row r="10981" spans="2:22" x14ac:dyDescent="0.2">
      <c r="B10981" s="2"/>
      <c r="C10981" s="2"/>
      <c r="D10981" s="2"/>
      <c r="E10981" s="2"/>
      <c r="F10981" s="2"/>
      <c r="G10981" s="3"/>
      <c r="H10981" s="3"/>
      <c r="I10981" s="2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 s="2"/>
    </row>
    <row r="10982" spans="2:22" x14ac:dyDescent="0.2">
      <c r="B10982" s="2"/>
      <c r="C10982" s="2"/>
      <c r="D10982" s="2"/>
      <c r="E10982" s="2"/>
      <c r="F10982" s="2"/>
      <c r="G10982" s="3"/>
      <c r="H10982" s="3"/>
      <c r="I10982" s="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 s="2"/>
    </row>
    <row r="10983" spans="2:22" x14ac:dyDescent="0.2">
      <c r="B10983" s="2"/>
      <c r="C10983" s="2"/>
      <c r="D10983" s="2"/>
      <c r="E10983" s="2"/>
      <c r="F10983" s="2"/>
      <c r="G10983" s="3"/>
      <c r="H10983" s="3"/>
      <c r="I10983" s="2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 s="2"/>
    </row>
    <row r="10984" spans="2:22" x14ac:dyDescent="0.2">
      <c r="B10984" s="2"/>
      <c r="C10984" s="2"/>
      <c r="D10984" s="2"/>
      <c r="E10984" s="2"/>
      <c r="F10984" s="2"/>
      <c r="G10984" s="3"/>
      <c r="H10984" s="3"/>
      <c r="I10984" s="2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 s="2"/>
    </row>
    <row r="10985" spans="2:22" x14ac:dyDescent="0.2">
      <c r="B10985" s="2"/>
      <c r="C10985" s="2"/>
      <c r="D10985" s="2"/>
      <c r="E10985" s="2"/>
      <c r="F10985" s="2"/>
      <c r="G10985" s="3"/>
      <c r="H10985" s="3"/>
      <c r="I10985" s="2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 s="2"/>
    </row>
    <row r="10986" spans="2:22" x14ac:dyDescent="0.2">
      <c r="B10986" s="2"/>
      <c r="C10986" s="2"/>
      <c r="D10986" s="2"/>
      <c r="E10986" s="2"/>
      <c r="F10986" s="2"/>
      <c r="G10986" s="3"/>
      <c r="H10986" s="3"/>
      <c r="I10986" s="2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 s="2"/>
    </row>
    <row r="10987" spans="2:22" x14ac:dyDescent="0.2">
      <c r="B10987" s="2"/>
      <c r="C10987" s="2"/>
      <c r="D10987" s="2"/>
      <c r="E10987" s="2"/>
      <c r="F10987" s="2"/>
      <c r="G10987" s="3"/>
      <c r="H10987" s="3"/>
      <c r="I10987" s="2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 s="2"/>
    </row>
    <row r="10988" spans="2:22" x14ac:dyDescent="0.2">
      <c r="B10988" s="2"/>
      <c r="C10988" s="2"/>
      <c r="D10988" s="2"/>
      <c r="E10988" s="2"/>
      <c r="F10988" s="2"/>
      <c r="G10988" s="3"/>
      <c r="H10988" s="3"/>
      <c r="I10988" s="2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 s="2"/>
    </row>
    <row r="10989" spans="2:22" x14ac:dyDescent="0.2">
      <c r="B10989" s="2"/>
      <c r="C10989" s="2"/>
      <c r="D10989" s="2"/>
      <c r="E10989" s="2"/>
      <c r="F10989" s="2"/>
      <c r="G10989" s="3"/>
      <c r="H10989" s="3"/>
      <c r="I10989" s="2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 s="2"/>
    </row>
    <row r="10990" spans="2:22" x14ac:dyDescent="0.2">
      <c r="B10990" s="2"/>
      <c r="C10990" s="2"/>
      <c r="D10990" s="2"/>
      <c r="E10990" s="2"/>
      <c r="F10990" s="2"/>
      <c r="G10990" s="3"/>
      <c r="H10990" s="3"/>
      <c r="I10990" s="2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 s="2"/>
    </row>
    <row r="10991" spans="2:22" x14ac:dyDescent="0.2">
      <c r="B10991" s="2"/>
      <c r="C10991" s="2"/>
      <c r="D10991" s="2"/>
      <c r="E10991" s="2"/>
      <c r="F10991" s="2"/>
      <c r="G10991" s="3"/>
      <c r="H10991" s="3"/>
      <c r="I10991" s="2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 s="2"/>
    </row>
    <row r="10992" spans="2:22" x14ac:dyDescent="0.2">
      <c r="B10992" s="2"/>
      <c r="C10992" s="2"/>
      <c r="D10992" s="2"/>
      <c r="E10992" s="2"/>
      <c r="F10992" s="2"/>
      <c r="G10992" s="3"/>
      <c r="H10992" s="3"/>
      <c r="I10992" s="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 s="2"/>
    </row>
    <row r="10993" spans="2:22" x14ac:dyDescent="0.2">
      <c r="B10993" s="2"/>
      <c r="C10993" s="2"/>
      <c r="D10993" s="2"/>
      <c r="E10993" s="2"/>
      <c r="F10993" s="2"/>
      <c r="G10993" s="3"/>
      <c r="H10993" s="3"/>
      <c r="I10993" s="2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 s="2"/>
    </row>
    <row r="10994" spans="2:22" x14ac:dyDescent="0.2">
      <c r="B10994" s="2"/>
      <c r="C10994" s="2"/>
      <c r="D10994" s="2"/>
      <c r="E10994" s="2"/>
      <c r="F10994" s="2"/>
      <c r="G10994" s="3"/>
      <c r="H10994" s="3"/>
      <c r="I10994" s="2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 s="2"/>
    </row>
    <row r="10995" spans="2:22" x14ac:dyDescent="0.2">
      <c r="B10995" s="2"/>
      <c r="C10995" s="2"/>
      <c r="D10995" s="2"/>
      <c r="E10995" s="2"/>
      <c r="F10995" s="2"/>
      <c r="G10995" s="3"/>
      <c r="H10995" s="3"/>
      <c r="I10995" s="2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 s="2"/>
    </row>
    <row r="10996" spans="2:22" x14ac:dyDescent="0.2">
      <c r="B10996" s="2"/>
      <c r="C10996" s="2"/>
      <c r="D10996" s="2"/>
      <c r="E10996" s="2"/>
      <c r="F10996" s="2"/>
      <c r="G10996" s="3"/>
      <c r="H10996" s="3"/>
      <c r="I10996" s="2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 s="2"/>
    </row>
    <row r="10997" spans="2:22" x14ac:dyDescent="0.2">
      <c r="B10997" s="2"/>
      <c r="C10997" s="2"/>
      <c r="D10997" s="2"/>
      <c r="E10997" s="2"/>
      <c r="F10997" s="2"/>
      <c r="G10997" s="3"/>
      <c r="H10997" s="3"/>
      <c r="I10997" s="2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 s="2"/>
    </row>
    <row r="10998" spans="2:22" x14ac:dyDescent="0.2">
      <c r="B10998" s="2"/>
      <c r="C10998" s="2"/>
      <c r="D10998" s="2"/>
      <c r="E10998" s="2"/>
      <c r="F10998" s="2"/>
      <c r="G10998" s="3"/>
      <c r="H10998" s="3"/>
      <c r="I10998" s="2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 s="2"/>
    </row>
    <row r="10999" spans="2:22" x14ac:dyDescent="0.2">
      <c r="B10999" s="2"/>
      <c r="C10999" s="2"/>
      <c r="D10999" s="2"/>
      <c r="E10999" s="2"/>
      <c r="F10999" s="2"/>
      <c r="G10999" s="3"/>
      <c r="H10999" s="3"/>
      <c r="I10999" s="2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 s="2"/>
    </row>
    <row r="11000" spans="2:22" x14ac:dyDescent="0.2">
      <c r="B11000" s="2"/>
      <c r="C11000" s="2"/>
      <c r="D11000" s="2"/>
      <c r="E11000" s="2"/>
      <c r="F11000" s="2"/>
      <c r="G11000" s="3"/>
      <c r="H11000" s="3"/>
      <c r="I11000" s="2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 s="2"/>
    </row>
    <row r="11001" spans="2:22" x14ac:dyDescent="0.2">
      <c r="B11001" s="2"/>
      <c r="C11001" s="2"/>
      <c r="D11001" s="2"/>
      <c r="E11001" s="2"/>
      <c r="F11001" s="2"/>
      <c r="G11001" s="3"/>
      <c r="H11001" s="3"/>
      <c r="I11001" s="2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 s="2"/>
    </row>
    <row r="11002" spans="2:22" x14ac:dyDescent="0.2">
      <c r="B11002" s="2"/>
      <c r="C11002" s="2"/>
      <c r="D11002" s="2"/>
      <c r="E11002" s="2"/>
      <c r="F11002" s="2"/>
      <c r="G11002" s="3"/>
      <c r="H11002" s="3"/>
      <c r="I11002" s="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 s="2"/>
    </row>
    <row r="11003" spans="2:22" x14ac:dyDescent="0.2">
      <c r="B11003" s="2"/>
      <c r="C11003" s="2"/>
      <c r="D11003" s="2"/>
      <c r="E11003" s="2"/>
      <c r="F11003" s="2"/>
      <c r="G11003" s="3"/>
      <c r="H11003" s="3"/>
      <c r="I11003" s="2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 s="2"/>
    </row>
    <row r="11004" spans="2:22" x14ac:dyDescent="0.2">
      <c r="B11004" s="2"/>
      <c r="C11004" s="2"/>
      <c r="D11004" s="2"/>
      <c r="E11004" s="2"/>
      <c r="F11004" s="2"/>
      <c r="G11004" s="3"/>
      <c r="H11004" s="3"/>
      <c r="I11004" s="2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 s="2"/>
    </row>
    <row r="11005" spans="2:22" x14ac:dyDescent="0.2">
      <c r="B11005" s="2"/>
      <c r="C11005" s="2"/>
      <c r="D11005" s="2"/>
      <c r="E11005" s="2"/>
      <c r="F11005" s="2"/>
      <c r="G11005" s="3"/>
      <c r="H11005" s="3"/>
      <c r="I11005" s="2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 s="2"/>
    </row>
    <row r="11006" spans="2:22" x14ac:dyDescent="0.2">
      <c r="B11006" s="2"/>
      <c r="C11006" s="2"/>
      <c r="D11006" s="2"/>
      <c r="E11006" s="2"/>
      <c r="F11006" s="2"/>
      <c r="G11006" s="3"/>
      <c r="H11006" s="3"/>
      <c r="I11006" s="2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 s="2"/>
    </row>
    <row r="11007" spans="2:22" x14ac:dyDescent="0.2">
      <c r="B11007" s="2"/>
      <c r="C11007" s="2"/>
      <c r="D11007" s="2"/>
      <c r="E11007" s="2"/>
      <c r="F11007" s="2"/>
      <c r="G11007" s="3"/>
      <c r="H11007" s="3"/>
      <c r="I11007" s="2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 s="2"/>
    </row>
    <row r="11008" spans="2:22" x14ac:dyDescent="0.2">
      <c r="B11008" s="2"/>
      <c r="C11008" s="2"/>
      <c r="D11008" s="2"/>
      <c r="E11008" s="2"/>
      <c r="F11008" s="2"/>
      <c r="G11008" s="3"/>
      <c r="H11008" s="3"/>
      <c r="I11008" s="2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 s="2"/>
    </row>
    <row r="11009" spans="2:22" x14ac:dyDescent="0.2">
      <c r="B11009" s="2"/>
      <c r="C11009" s="2"/>
      <c r="D11009" s="2"/>
      <c r="E11009" s="2"/>
      <c r="F11009" s="2"/>
      <c r="G11009" s="3"/>
      <c r="H11009" s="3"/>
      <c r="I11009" s="2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 s="2"/>
    </row>
    <row r="11010" spans="2:22" x14ac:dyDescent="0.2">
      <c r="B11010" s="2"/>
      <c r="C11010" s="2"/>
      <c r="D11010" s="2"/>
      <c r="E11010" s="2"/>
      <c r="F11010" s="2"/>
      <c r="G11010" s="3"/>
      <c r="H11010" s="3"/>
      <c r="I11010" s="2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 s="2"/>
    </row>
    <row r="11011" spans="2:22" x14ac:dyDescent="0.2">
      <c r="B11011" s="2"/>
      <c r="C11011" s="2"/>
      <c r="D11011" s="2"/>
      <c r="E11011" s="2"/>
      <c r="F11011" s="2"/>
      <c r="G11011" s="3"/>
      <c r="H11011" s="3"/>
      <c r="I11011" s="2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 s="2"/>
    </row>
    <row r="11012" spans="2:22" x14ac:dyDescent="0.2">
      <c r="B11012" s="2"/>
      <c r="C11012" s="2"/>
      <c r="D11012" s="2"/>
      <c r="E11012" s="2"/>
      <c r="F11012" s="2"/>
      <c r="G11012" s="3"/>
      <c r="H11012" s="3"/>
      <c r="I11012" s="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 s="2"/>
    </row>
    <row r="11013" spans="2:22" x14ac:dyDescent="0.2">
      <c r="B11013" s="2"/>
      <c r="C11013" s="2"/>
      <c r="D11013" s="2"/>
      <c r="E11013" s="2"/>
      <c r="F11013" s="2"/>
      <c r="G11013" s="3"/>
      <c r="H11013" s="3"/>
      <c r="I11013" s="2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 s="2"/>
    </row>
    <row r="11014" spans="2:22" x14ac:dyDescent="0.2">
      <c r="B11014" s="2"/>
      <c r="C11014" s="2"/>
      <c r="D11014" s="2"/>
      <c r="E11014" s="2"/>
      <c r="F11014" s="2"/>
      <c r="G11014" s="3"/>
      <c r="H11014" s="3"/>
      <c r="I11014" s="2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 s="2"/>
    </row>
    <row r="11015" spans="2:22" x14ac:dyDescent="0.2">
      <c r="B11015" s="2"/>
      <c r="C11015" s="2"/>
      <c r="D11015" s="2"/>
      <c r="E11015" s="2"/>
      <c r="F11015" s="2"/>
      <c r="G11015" s="3"/>
      <c r="H11015" s="3"/>
      <c r="I11015" s="2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 s="2"/>
    </row>
    <row r="11016" spans="2:22" x14ac:dyDescent="0.2">
      <c r="B11016" s="2"/>
      <c r="C11016" s="2"/>
      <c r="D11016" s="2"/>
      <c r="E11016" s="2"/>
      <c r="F11016" s="2"/>
      <c r="G11016" s="3"/>
      <c r="H11016" s="3"/>
      <c r="I11016" s="2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 s="2"/>
    </row>
    <row r="11017" spans="2:22" x14ac:dyDescent="0.2">
      <c r="B11017" s="2"/>
      <c r="C11017" s="2"/>
      <c r="D11017" s="2"/>
      <c r="E11017" s="2"/>
      <c r="F11017" s="2"/>
      <c r="G11017" s="3"/>
      <c r="H11017" s="3"/>
      <c r="I11017" s="2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 s="2"/>
    </row>
    <row r="11018" spans="2:22" x14ac:dyDescent="0.2">
      <c r="B11018" s="2"/>
      <c r="C11018" s="2"/>
      <c r="D11018" s="2"/>
      <c r="E11018" s="2"/>
      <c r="F11018" s="2"/>
      <c r="G11018" s="3"/>
      <c r="H11018" s="3"/>
      <c r="I11018" s="2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 s="2"/>
    </row>
    <row r="11019" spans="2:22" x14ac:dyDescent="0.2">
      <c r="B11019" s="2"/>
      <c r="C11019" s="2"/>
      <c r="D11019" s="2"/>
      <c r="E11019" s="2"/>
      <c r="F11019" s="2"/>
      <c r="G11019" s="3"/>
      <c r="H11019" s="3"/>
      <c r="I11019" s="2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 s="2"/>
    </row>
    <row r="11020" spans="2:22" x14ac:dyDescent="0.2">
      <c r="B11020" s="2"/>
      <c r="C11020" s="2"/>
      <c r="D11020" s="2"/>
      <c r="E11020" s="2"/>
      <c r="F11020" s="2"/>
      <c r="G11020" s="3"/>
      <c r="H11020" s="3"/>
      <c r="I11020" s="2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 s="2"/>
    </row>
    <row r="11021" spans="2:22" x14ac:dyDescent="0.2">
      <c r="B11021" s="2"/>
      <c r="C11021" s="2"/>
      <c r="D11021" s="2"/>
      <c r="E11021" s="2"/>
      <c r="F11021" s="2"/>
      <c r="G11021" s="3"/>
      <c r="H11021" s="3"/>
      <c r="I11021" s="2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 s="2"/>
    </row>
    <row r="11022" spans="2:22" x14ac:dyDescent="0.2">
      <c r="B11022" s="2"/>
      <c r="C11022" s="2"/>
      <c r="D11022" s="2"/>
      <c r="E11022" s="2"/>
      <c r="F11022" s="2"/>
      <c r="G11022" s="3"/>
      <c r="H11022" s="3"/>
      <c r="I11022" s="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 s="2"/>
    </row>
    <row r="11023" spans="2:22" x14ac:dyDescent="0.2">
      <c r="B11023" s="2"/>
      <c r="C11023" s="2"/>
      <c r="D11023" s="2"/>
      <c r="E11023" s="2"/>
      <c r="F11023" s="2"/>
      <c r="G11023" s="3"/>
      <c r="H11023" s="3"/>
      <c r="I11023" s="2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 s="2"/>
    </row>
    <row r="11024" spans="2:22" x14ac:dyDescent="0.2">
      <c r="B11024" s="2"/>
      <c r="C11024" s="2"/>
      <c r="D11024" s="2"/>
      <c r="E11024" s="2"/>
      <c r="F11024" s="2"/>
      <c r="G11024" s="3"/>
      <c r="H11024" s="3"/>
      <c r="I11024" s="2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 s="2"/>
    </row>
    <row r="11025" spans="2:22" x14ac:dyDescent="0.2">
      <c r="B11025" s="2"/>
      <c r="C11025" s="2"/>
      <c r="D11025" s="2"/>
      <c r="E11025" s="2"/>
      <c r="F11025" s="2"/>
      <c r="G11025" s="3"/>
      <c r="H11025" s="3"/>
      <c r="I11025" s="2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 s="2"/>
    </row>
    <row r="11026" spans="2:22" x14ac:dyDescent="0.2">
      <c r="B11026" s="2"/>
      <c r="C11026" s="2"/>
      <c r="D11026" s="2"/>
      <c r="E11026" s="2"/>
      <c r="F11026" s="2"/>
      <c r="G11026" s="3"/>
      <c r="H11026" s="3"/>
      <c r="I11026" s="2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 s="2"/>
    </row>
    <row r="11027" spans="2:22" x14ac:dyDescent="0.2">
      <c r="B11027" s="2"/>
      <c r="C11027" s="2"/>
      <c r="D11027" s="2"/>
      <c r="E11027" s="2"/>
      <c r="F11027" s="2"/>
      <c r="G11027" s="3"/>
      <c r="H11027" s="3"/>
      <c r="I11027" s="2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 s="2"/>
    </row>
    <row r="11028" spans="2:22" x14ac:dyDescent="0.2">
      <c r="B11028" s="2"/>
      <c r="C11028" s="2"/>
      <c r="D11028" s="2"/>
      <c r="E11028" s="2"/>
      <c r="F11028" s="2"/>
      <c r="G11028" s="3"/>
      <c r="H11028" s="3"/>
      <c r="I11028" s="2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 s="2"/>
    </row>
    <row r="11029" spans="2:22" x14ac:dyDescent="0.2">
      <c r="B11029" s="2"/>
      <c r="C11029" s="2"/>
      <c r="D11029" s="2"/>
      <c r="E11029" s="2"/>
      <c r="F11029" s="2"/>
      <c r="G11029" s="3"/>
      <c r="H11029" s="3"/>
      <c r="I11029" s="2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 s="2"/>
    </row>
    <row r="11030" spans="2:22" x14ac:dyDescent="0.2">
      <c r="B11030" s="2"/>
      <c r="C11030" s="2"/>
      <c r="D11030" s="2"/>
      <c r="E11030" s="2"/>
      <c r="F11030" s="2"/>
      <c r="G11030" s="3"/>
      <c r="H11030" s="3"/>
      <c r="I11030" s="2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 s="2"/>
    </row>
    <row r="11031" spans="2:22" x14ac:dyDescent="0.2">
      <c r="B11031" s="2"/>
      <c r="C11031" s="2"/>
      <c r="D11031" s="2"/>
      <c r="E11031" s="2"/>
      <c r="F11031" s="2"/>
      <c r="G11031" s="3"/>
      <c r="H11031" s="3"/>
      <c r="I11031" s="2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 s="2"/>
    </row>
    <row r="11032" spans="2:22" x14ac:dyDescent="0.2">
      <c r="B11032" s="2"/>
      <c r="C11032" s="2"/>
      <c r="D11032" s="2"/>
      <c r="E11032" s="2"/>
      <c r="F11032" s="2"/>
      <c r="G11032" s="3"/>
      <c r="H11032" s="3"/>
      <c r="I11032" s="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 s="2"/>
    </row>
    <row r="11033" spans="2:22" x14ac:dyDescent="0.2">
      <c r="B11033" s="2"/>
      <c r="C11033" s="2"/>
      <c r="D11033" s="2"/>
      <c r="E11033" s="2"/>
      <c r="F11033" s="2"/>
      <c r="G11033" s="3"/>
      <c r="H11033" s="3"/>
      <c r="I11033" s="2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 s="2"/>
    </row>
    <row r="11034" spans="2:22" x14ac:dyDescent="0.2">
      <c r="B11034" s="2"/>
      <c r="C11034" s="2"/>
      <c r="D11034" s="2"/>
      <c r="E11034" s="2"/>
      <c r="F11034" s="2"/>
      <c r="G11034" s="3"/>
      <c r="H11034" s="3"/>
      <c r="I11034" s="2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 s="2"/>
    </row>
    <row r="11035" spans="2:22" x14ac:dyDescent="0.2">
      <c r="B11035" s="2"/>
      <c r="C11035" s="2"/>
      <c r="D11035" s="2"/>
      <c r="E11035" s="2"/>
      <c r="F11035" s="2"/>
      <c r="G11035" s="3"/>
      <c r="H11035" s="3"/>
      <c r="I11035" s="2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 s="2"/>
    </row>
    <row r="11036" spans="2:22" x14ac:dyDescent="0.2">
      <c r="B11036" s="2"/>
      <c r="C11036" s="2"/>
      <c r="D11036" s="2"/>
      <c r="E11036" s="2"/>
      <c r="F11036" s="2"/>
      <c r="G11036" s="3"/>
      <c r="H11036" s="3"/>
      <c r="I11036" s="2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 s="2"/>
    </row>
    <row r="11037" spans="2:22" x14ac:dyDescent="0.2">
      <c r="B11037" s="2"/>
      <c r="C11037" s="2"/>
      <c r="D11037" s="2"/>
      <c r="E11037" s="2"/>
      <c r="F11037" s="2"/>
      <c r="G11037" s="3"/>
      <c r="H11037" s="3"/>
      <c r="I11037" s="2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 s="2"/>
    </row>
    <row r="11038" spans="2:22" x14ac:dyDescent="0.2">
      <c r="B11038" s="2"/>
      <c r="C11038" s="2"/>
      <c r="D11038" s="2"/>
      <c r="E11038" s="2"/>
      <c r="F11038" s="2"/>
      <c r="G11038" s="3"/>
      <c r="H11038" s="3"/>
      <c r="I11038" s="2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 s="2"/>
    </row>
    <row r="11039" spans="2:22" x14ac:dyDescent="0.2">
      <c r="B11039" s="2"/>
      <c r="C11039" s="2"/>
      <c r="D11039" s="2"/>
      <c r="E11039" s="2"/>
      <c r="F11039" s="2"/>
      <c r="G11039" s="3"/>
      <c r="H11039" s="3"/>
      <c r="I11039" s="2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 s="2"/>
    </row>
    <row r="11040" spans="2:22" x14ac:dyDescent="0.2">
      <c r="B11040" s="2"/>
      <c r="C11040" s="2"/>
      <c r="D11040" s="2"/>
      <c r="E11040" s="2"/>
      <c r="F11040" s="2"/>
      <c r="G11040" s="3"/>
      <c r="H11040" s="3"/>
      <c r="I11040" s="2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 s="2"/>
    </row>
    <row r="11041" spans="2:22" x14ac:dyDescent="0.2">
      <c r="B11041" s="2"/>
      <c r="C11041" s="2"/>
      <c r="D11041" s="2"/>
      <c r="E11041" s="2"/>
      <c r="F11041" s="2"/>
      <c r="G11041" s="3"/>
      <c r="H11041" s="3"/>
      <c r="I11041" s="2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 s="2"/>
    </row>
    <row r="11042" spans="2:22" x14ac:dyDescent="0.2">
      <c r="B11042" s="2"/>
      <c r="C11042" s="2"/>
      <c r="D11042" s="2"/>
      <c r="E11042" s="2"/>
      <c r="F11042" s="2"/>
      <c r="G11042" s="3"/>
      <c r="H11042" s="3"/>
      <c r="I11042" s="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 s="2"/>
    </row>
    <row r="11043" spans="2:22" x14ac:dyDescent="0.2">
      <c r="B11043" s="2"/>
      <c r="C11043" s="2"/>
      <c r="D11043" s="2"/>
      <c r="E11043" s="2"/>
      <c r="F11043" s="2"/>
      <c r="G11043" s="3"/>
      <c r="H11043" s="3"/>
      <c r="I11043" s="2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 s="2"/>
    </row>
    <row r="11044" spans="2:22" x14ac:dyDescent="0.2">
      <c r="B11044" s="2"/>
      <c r="C11044" s="2"/>
      <c r="D11044" s="2"/>
      <c r="E11044" s="2"/>
      <c r="F11044" s="2"/>
      <c r="G11044" s="3"/>
      <c r="H11044" s="3"/>
      <c r="I11044" s="2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 s="2"/>
    </row>
    <row r="11045" spans="2:22" x14ac:dyDescent="0.2">
      <c r="B11045" s="2"/>
      <c r="C11045" s="2"/>
      <c r="D11045" s="2"/>
      <c r="E11045" s="2"/>
      <c r="F11045" s="2"/>
      <c r="G11045" s="3"/>
      <c r="H11045" s="3"/>
      <c r="I11045" s="2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 s="2"/>
    </row>
    <row r="11046" spans="2:22" x14ac:dyDescent="0.2">
      <c r="B11046" s="2"/>
      <c r="C11046" s="2"/>
      <c r="D11046" s="2"/>
      <c r="E11046" s="2"/>
      <c r="F11046" s="2"/>
      <c r="G11046" s="3"/>
      <c r="H11046" s="3"/>
      <c r="I11046" s="2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 s="2"/>
    </row>
    <row r="11047" spans="2:22" x14ac:dyDescent="0.2">
      <c r="B11047" s="2"/>
      <c r="C11047" s="2"/>
      <c r="D11047" s="2"/>
      <c r="E11047" s="2"/>
      <c r="F11047" s="2"/>
      <c r="G11047" s="3"/>
      <c r="H11047" s="3"/>
      <c r="I11047" s="2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 s="2"/>
    </row>
    <row r="11048" spans="2:22" x14ac:dyDescent="0.2">
      <c r="B11048" s="2"/>
      <c r="C11048" s="2"/>
      <c r="D11048" s="2"/>
      <c r="E11048" s="2"/>
      <c r="F11048" s="2"/>
      <c r="G11048" s="3"/>
      <c r="H11048" s="3"/>
      <c r="I11048" s="2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 s="2"/>
    </row>
    <row r="11049" spans="2:22" x14ac:dyDescent="0.2">
      <c r="B11049" s="2"/>
      <c r="C11049" s="2"/>
      <c r="D11049" s="2"/>
      <c r="E11049" s="2"/>
      <c r="F11049" s="2"/>
      <c r="G11049" s="3"/>
      <c r="H11049" s="3"/>
      <c r="I11049" s="2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 s="2"/>
    </row>
    <row r="11050" spans="2:22" x14ac:dyDescent="0.2">
      <c r="B11050" s="2"/>
      <c r="C11050" s="2"/>
      <c r="D11050" s="2"/>
      <c r="E11050" s="2"/>
      <c r="F11050" s="2"/>
      <c r="G11050" s="3"/>
      <c r="H11050" s="3"/>
      <c r="I11050" s="2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 s="2"/>
    </row>
    <row r="11051" spans="2:22" x14ac:dyDescent="0.2">
      <c r="B11051" s="2"/>
      <c r="C11051" s="2"/>
      <c r="D11051" s="2"/>
      <c r="E11051" s="2"/>
      <c r="F11051" s="2"/>
      <c r="G11051" s="3"/>
      <c r="H11051" s="3"/>
      <c r="I11051" s="2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 s="2"/>
    </row>
    <row r="11052" spans="2:22" x14ac:dyDescent="0.2">
      <c r="B11052" s="2"/>
      <c r="C11052" s="2"/>
      <c r="D11052" s="2"/>
      <c r="E11052" s="2"/>
      <c r="F11052" s="2"/>
      <c r="G11052" s="3"/>
      <c r="H11052" s="3"/>
      <c r="I11052" s="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 s="2"/>
    </row>
    <row r="11053" spans="2:22" x14ac:dyDescent="0.2">
      <c r="B11053" s="2"/>
      <c r="C11053" s="2"/>
      <c r="D11053" s="2"/>
      <c r="E11053" s="2"/>
      <c r="F11053" s="2"/>
      <c r="G11053" s="3"/>
      <c r="H11053" s="3"/>
      <c r="I11053" s="2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 s="2"/>
    </row>
    <row r="11054" spans="2:22" x14ac:dyDescent="0.2">
      <c r="B11054" s="2"/>
      <c r="C11054" s="2"/>
      <c r="D11054" s="2"/>
      <c r="E11054" s="2"/>
      <c r="F11054" s="2"/>
      <c r="G11054" s="3"/>
      <c r="H11054" s="3"/>
      <c r="I11054" s="2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 s="2"/>
    </row>
    <row r="11055" spans="2:22" x14ac:dyDescent="0.2">
      <c r="B11055" s="2"/>
      <c r="C11055" s="2"/>
      <c r="D11055" s="2"/>
      <c r="E11055" s="2"/>
      <c r="F11055" s="2"/>
      <c r="G11055" s="3"/>
      <c r="H11055" s="3"/>
      <c r="I11055" s="2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 s="2"/>
    </row>
    <row r="11056" spans="2:22" x14ac:dyDescent="0.2">
      <c r="B11056" s="2"/>
      <c r="C11056" s="2"/>
      <c r="D11056" s="2"/>
      <c r="E11056" s="2"/>
      <c r="F11056" s="2"/>
      <c r="G11056" s="3"/>
      <c r="H11056" s="3"/>
      <c r="I11056" s="2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 s="2"/>
    </row>
    <row r="11057" spans="2:22" x14ac:dyDescent="0.2">
      <c r="B11057" s="2"/>
      <c r="C11057" s="2"/>
      <c r="D11057" s="2"/>
      <c r="E11057" s="2"/>
      <c r="F11057" s="2"/>
      <c r="G11057" s="3"/>
      <c r="H11057" s="3"/>
      <c r="I11057" s="2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 s="2"/>
    </row>
    <row r="11058" spans="2:22" x14ac:dyDescent="0.2">
      <c r="B11058" s="2"/>
      <c r="C11058" s="2"/>
      <c r="D11058" s="2"/>
      <c r="E11058" s="2"/>
      <c r="F11058" s="2"/>
      <c r="G11058" s="3"/>
      <c r="H11058" s="3"/>
      <c r="I11058" s="2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 s="2"/>
    </row>
    <row r="11059" spans="2:22" x14ac:dyDescent="0.2">
      <c r="B11059" s="2"/>
      <c r="C11059" s="2"/>
      <c r="D11059" s="2"/>
      <c r="E11059" s="2"/>
      <c r="F11059" s="2"/>
      <c r="G11059" s="3"/>
      <c r="H11059" s="3"/>
      <c r="I11059" s="2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 s="2"/>
    </row>
    <row r="11060" spans="2:22" x14ac:dyDescent="0.2">
      <c r="B11060" s="2"/>
      <c r="C11060" s="2"/>
      <c r="D11060" s="2"/>
      <c r="E11060" s="2"/>
      <c r="F11060" s="2"/>
      <c r="G11060" s="3"/>
      <c r="H11060" s="3"/>
      <c r="I11060" s="2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 s="2"/>
    </row>
    <row r="11061" spans="2:22" x14ac:dyDescent="0.2">
      <c r="B11061" s="2"/>
      <c r="C11061" s="2"/>
      <c r="D11061" s="2"/>
      <c r="E11061" s="2"/>
      <c r="F11061" s="2"/>
      <c r="G11061" s="3"/>
      <c r="H11061" s="3"/>
      <c r="I11061" s="2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 s="2"/>
    </row>
    <row r="11062" spans="2:22" x14ac:dyDescent="0.2">
      <c r="B11062" s="2"/>
      <c r="C11062" s="2"/>
      <c r="D11062" s="2"/>
      <c r="E11062" s="2"/>
      <c r="F11062" s="2"/>
      <c r="G11062" s="3"/>
      <c r="H11062" s="3"/>
      <c r="I11062" s="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 s="2"/>
    </row>
    <row r="11063" spans="2:22" x14ac:dyDescent="0.2">
      <c r="B11063" s="2"/>
      <c r="C11063" s="2"/>
      <c r="D11063" s="2"/>
      <c r="E11063" s="2"/>
      <c r="F11063" s="2"/>
      <c r="G11063" s="3"/>
      <c r="H11063" s="3"/>
      <c r="I11063" s="2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 s="2"/>
    </row>
    <row r="11064" spans="2:22" x14ac:dyDescent="0.2">
      <c r="B11064" s="2"/>
      <c r="C11064" s="2"/>
      <c r="D11064" s="2"/>
      <c r="E11064" s="2"/>
      <c r="F11064" s="2"/>
      <c r="G11064" s="3"/>
      <c r="H11064" s="3"/>
      <c r="I11064" s="2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 s="2"/>
    </row>
    <row r="11065" spans="2:22" x14ac:dyDescent="0.2">
      <c r="B11065" s="2"/>
      <c r="C11065" s="2"/>
      <c r="D11065" s="2"/>
      <c r="E11065" s="2"/>
      <c r="F11065" s="2"/>
      <c r="G11065" s="3"/>
      <c r="H11065" s="3"/>
      <c r="I11065" s="2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 s="2"/>
    </row>
    <row r="11066" spans="2:22" x14ac:dyDescent="0.2">
      <c r="B11066" s="2"/>
      <c r="C11066" s="2"/>
      <c r="D11066" s="2"/>
      <c r="E11066" s="2"/>
      <c r="F11066" s="2"/>
      <c r="G11066" s="3"/>
      <c r="H11066" s="3"/>
      <c r="I11066" s="2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 s="2"/>
    </row>
    <row r="11067" spans="2:22" x14ac:dyDescent="0.2">
      <c r="B11067" s="2"/>
      <c r="C11067" s="2"/>
      <c r="D11067" s="2"/>
      <c r="E11067" s="2"/>
      <c r="F11067" s="2"/>
      <c r="G11067" s="3"/>
      <c r="H11067" s="3"/>
      <c r="I11067" s="2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 s="2"/>
    </row>
    <row r="11068" spans="2:22" x14ac:dyDescent="0.2">
      <c r="B11068" s="2"/>
      <c r="C11068" s="2"/>
      <c r="D11068" s="2"/>
      <c r="E11068" s="2"/>
      <c r="F11068" s="2"/>
      <c r="G11068" s="3"/>
      <c r="H11068" s="3"/>
      <c r="I11068" s="2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 s="2"/>
    </row>
    <row r="11069" spans="2:22" x14ac:dyDescent="0.2">
      <c r="B11069" s="2"/>
      <c r="C11069" s="2"/>
      <c r="D11069" s="2"/>
      <c r="E11069" s="2"/>
      <c r="F11069" s="2"/>
      <c r="G11069" s="3"/>
      <c r="H11069" s="3"/>
      <c r="I11069" s="2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 s="2"/>
    </row>
    <row r="11070" spans="2:22" x14ac:dyDescent="0.2">
      <c r="B11070" s="2"/>
      <c r="C11070" s="2"/>
      <c r="D11070" s="2"/>
      <c r="E11070" s="2"/>
      <c r="F11070" s="2"/>
      <c r="G11070" s="3"/>
      <c r="H11070" s="3"/>
      <c r="I11070" s="2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 s="2"/>
    </row>
    <row r="11071" spans="2:22" x14ac:dyDescent="0.2">
      <c r="B11071" s="2"/>
      <c r="C11071" s="2"/>
      <c r="D11071" s="2"/>
      <c r="E11071" s="2"/>
      <c r="F11071" s="2"/>
      <c r="G11071" s="3"/>
      <c r="H11071" s="3"/>
      <c r="I11071" s="2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 s="2"/>
    </row>
    <row r="11072" spans="2:22" x14ac:dyDescent="0.2">
      <c r="B11072" s="2"/>
      <c r="C11072" s="2"/>
      <c r="D11072" s="2"/>
      <c r="E11072" s="2"/>
      <c r="F11072" s="2"/>
      <c r="G11072" s="3"/>
      <c r="H11072" s="3"/>
      <c r="I11072" s="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 s="2"/>
    </row>
    <row r="11073" spans="2:22" x14ac:dyDescent="0.2">
      <c r="B11073" s="2"/>
      <c r="C11073" s="2"/>
      <c r="D11073" s="2"/>
      <c r="E11073" s="2"/>
      <c r="F11073" s="2"/>
      <c r="G11073" s="3"/>
      <c r="H11073" s="3"/>
      <c r="I11073" s="2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 s="2"/>
    </row>
    <row r="11074" spans="2:22" x14ac:dyDescent="0.2">
      <c r="B11074" s="2"/>
      <c r="C11074" s="2"/>
      <c r="D11074" s="2"/>
      <c r="E11074" s="2"/>
      <c r="F11074" s="2"/>
      <c r="G11074" s="3"/>
      <c r="H11074" s="3"/>
      <c r="I11074" s="2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 s="2"/>
    </row>
    <row r="11075" spans="2:22" x14ac:dyDescent="0.2">
      <c r="B11075" s="2"/>
      <c r="C11075" s="2"/>
      <c r="D11075" s="2"/>
      <c r="E11075" s="2"/>
      <c r="F11075" s="2"/>
      <c r="G11075" s="3"/>
      <c r="H11075" s="3"/>
      <c r="I11075" s="2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 s="2"/>
    </row>
    <row r="11076" spans="2:22" x14ac:dyDescent="0.2">
      <c r="B11076" s="2"/>
      <c r="C11076" s="2"/>
      <c r="D11076" s="2"/>
      <c r="E11076" s="2"/>
      <c r="F11076" s="2"/>
      <c r="G11076" s="3"/>
      <c r="H11076" s="3"/>
      <c r="I11076" s="2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 s="2"/>
    </row>
    <row r="11077" spans="2:22" x14ac:dyDescent="0.2">
      <c r="B11077" s="2"/>
      <c r="C11077" s="2"/>
      <c r="D11077" s="2"/>
      <c r="E11077" s="2"/>
      <c r="F11077" s="2"/>
      <c r="G11077" s="3"/>
      <c r="H11077" s="3"/>
      <c r="I11077" s="2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 s="2"/>
    </row>
    <row r="11078" spans="2:22" x14ac:dyDescent="0.2">
      <c r="B11078" s="2"/>
      <c r="C11078" s="2"/>
      <c r="D11078" s="2"/>
      <c r="E11078" s="2"/>
      <c r="F11078" s="2"/>
      <c r="G11078" s="3"/>
      <c r="H11078" s="3"/>
      <c r="I11078" s="2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 s="2"/>
    </row>
    <row r="11079" spans="2:22" x14ac:dyDescent="0.2">
      <c r="B11079" s="2"/>
      <c r="C11079" s="2"/>
      <c r="D11079" s="2"/>
      <c r="E11079" s="2"/>
      <c r="F11079" s="2"/>
      <c r="G11079" s="3"/>
      <c r="H11079" s="3"/>
      <c r="I11079" s="2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 s="2"/>
    </row>
    <row r="11080" spans="2:22" x14ac:dyDescent="0.2">
      <c r="B11080" s="2"/>
      <c r="C11080" s="2"/>
      <c r="D11080" s="2"/>
      <c r="E11080" s="2"/>
      <c r="F11080" s="2"/>
      <c r="G11080" s="3"/>
      <c r="H11080" s="3"/>
      <c r="I11080" s="2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 s="2"/>
    </row>
    <row r="11081" spans="2:22" x14ac:dyDescent="0.2">
      <c r="B11081" s="2"/>
      <c r="C11081" s="2"/>
      <c r="D11081" s="2"/>
      <c r="E11081" s="2"/>
      <c r="F11081" s="2"/>
      <c r="G11081" s="3"/>
      <c r="H11081" s="3"/>
      <c r="I11081" s="2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 s="2"/>
    </row>
    <row r="11082" spans="2:22" x14ac:dyDescent="0.2">
      <c r="B11082" s="2"/>
      <c r="C11082" s="2"/>
      <c r="D11082" s="2"/>
      <c r="E11082" s="2"/>
      <c r="F11082" s="2"/>
      <c r="G11082" s="3"/>
      <c r="H11082" s="3"/>
      <c r="I11082" s="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 s="2"/>
    </row>
    <row r="11083" spans="2:22" x14ac:dyDescent="0.2">
      <c r="B11083" s="2"/>
      <c r="C11083" s="2"/>
      <c r="D11083" s="2"/>
      <c r="E11083" s="2"/>
      <c r="F11083" s="2"/>
      <c r="G11083" s="3"/>
      <c r="H11083" s="3"/>
      <c r="I11083" s="2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 s="2"/>
    </row>
    <row r="11084" spans="2:22" x14ac:dyDescent="0.2">
      <c r="B11084" s="2"/>
      <c r="C11084" s="2"/>
      <c r="D11084" s="2"/>
      <c r="E11084" s="2"/>
      <c r="F11084" s="2"/>
      <c r="G11084" s="3"/>
      <c r="H11084" s="3"/>
      <c r="I11084" s="2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 s="2"/>
    </row>
    <row r="11085" spans="2:22" x14ac:dyDescent="0.2">
      <c r="B11085" s="2"/>
      <c r="C11085" s="2"/>
      <c r="D11085" s="2"/>
      <c r="E11085" s="2"/>
      <c r="F11085" s="2"/>
      <c r="G11085" s="3"/>
      <c r="H11085" s="3"/>
      <c r="I11085" s="2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 s="2"/>
    </row>
    <row r="11086" spans="2:22" x14ac:dyDescent="0.2">
      <c r="B11086" s="2"/>
      <c r="C11086" s="2"/>
      <c r="D11086" s="2"/>
      <c r="E11086" s="2"/>
      <c r="F11086" s="2"/>
      <c r="G11086" s="3"/>
      <c r="H11086" s="3"/>
      <c r="I11086" s="2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 s="2"/>
    </row>
    <row r="11087" spans="2:22" x14ac:dyDescent="0.2">
      <c r="B11087" s="2"/>
      <c r="C11087" s="2"/>
      <c r="D11087" s="2"/>
      <c r="E11087" s="2"/>
      <c r="F11087" s="2"/>
      <c r="G11087" s="3"/>
      <c r="H11087" s="3"/>
      <c r="I11087" s="2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 s="2"/>
    </row>
    <row r="11088" spans="2:22" x14ac:dyDescent="0.2">
      <c r="B11088" s="2"/>
      <c r="C11088" s="2"/>
      <c r="D11088" s="2"/>
      <c r="E11088" s="2"/>
      <c r="F11088" s="2"/>
      <c r="G11088" s="3"/>
      <c r="H11088" s="3"/>
      <c r="I11088" s="2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 s="2"/>
    </row>
    <row r="11089" spans="2:22" x14ac:dyDescent="0.2">
      <c r="B11089" s="2"/>
      <c r="C11089" s="2"/>
      <c r="D11089" s="2"/>
      <c r="E11089" s="2"/>
      <c r="F11089" s="2"/>
      <c r="G11089" s="3"/>
      <c r="H11089" s="3"/>
      <c r="I11089" s="2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 s="2"/>
    </row>
    <row r="11090" spans="2:22" x14ac:dyDescent="0.2">
      <c r="B11090" s="2"/>
      <c r="C11090" s="2"/>
      <c r="D11090" s="2"/>
      <c r="E11090" s="2"/>
      <c r="F11090" s="2"/>
      <c r="G11090" s="3"/>
      <c r="H11090" s="3"/>
      <c r="I11090" s="2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 s="2"/>
    </row>
    <row r="11091" spans="2:22" x14ac:dyDescent="0.2">
      <c r="B11091" s="2"/>
      <c r="C11091" s="2"/>
      <c r="D11091" s="2"/>
      <c r="E11091" s="2"/>
      <c r="F11091" s="2"/>
      <c r="G11091" s="3"/>
      <c r="H11091" s="3"/>
      <c r="I11091" s="2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 s="2"/>
    </row>
    <row r="11092" spans="2:22" x14ac:dyDescent="0.2">
      <c r="B11092" s="2"/>
      <c r="C11092" s="2"/>
      <c r="D11092" s="2"/>
      <c r="E11092" s="2"/>
      <c r="F11092" s="2"/>
      <c r="G11092" s="3"/>
      <c r="H11092" s="3"/>
      <c r="I11092" s="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 s="2"/>
    </row>
    <row r="11093" spans="2:22" x14ac:dyDescent="0.2">
      <c r="B11093" s="2"/>
      <c r="C11093" s="2"/>
      <c r="D11093" s="2"/>
      <c r="E11093" s="2"/>
      <c r="F11093" s="2"/>
      <c r="G11093" s="3"/>
      <c r="H11093" s="3"/>
      <c r="I11093" s="2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 s="2"/>
    </row>
    <row r="11094" spans="2:22" x14ac:dyDescent="0.2">
      <c r="B11094" s="2"/>
      <c r="C11094" s="2"/>
      <c r="D11094" s="2"/>
      <c r="E11094" s="2"/>
      <c r="F11094" s="2"/>
      <c r="G11094" s="3"/>
      <c r="H11094" s="3"/>
      <c r="I11094" s="2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 s="2"/>
    </row>
    <row r="11095" spans="2:22" x14ac:dyDescent="0.2">
      <c r="B11095" s="2"/>
      <c r="C11095" s="2"/>
      <c r="D11095" s="2"/>
      <c r="E11095" s="2"/>
      <c r="F11095" s="2"/>
      <c r="G11095" s="3"/>
      <c r="H11095" s="3"/>
      <c r="I11095" s="2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 s="2"/>
    </row>
    <row r="11096" spans="2:22" x14ac:dyDescent="0.2">
      <c r="B11096" s="2"/>
      <c r="C11096" s="2"/>
      <c r="D11096" s="2"/>
      <c r="E11096" s="2"/>
      <c r="F11096" s="2"/>
      <c r="G11096" s="3"/>
      <c r="H11096" s="3"/>
      <c r="I11096" s="2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 s="2"/>
    </row>
    <row r="11097" spans="2:22" x14ac:dyDescent="0.2">
      <c r="B11097" s="2"/>
      <c r="C11097" s="2"/>
      <c r="D11097" s="2"/>
      <c r="E11097" s="2"/>
      <c r="F11097" s="2"/>
      <c r="G11097" s="3"/>
      <c r="H11097" s="3"/>
      <c r="I11097" s="2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 s="2"/>
    </row>
    <row r="11098" spans="2:22" x14ac:dyDescent="0.2">
      <c r="B11098" s="2"/>
      <c r="C11098" s="2"/>
      <c r="D11098" s="2"/>
      <c r="E11098" s="2"/>
      <c r="F11098" s="2"/>
      <c r="G11098" s="3"/>
      <c r="H11098" s="3"/>
      <c r="I11098" s="2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 s="2"/>
    </row>
    <row r="11099" spans="2:22" x14ac:dyDescent="0.2">
      <c r="B11099" s="2"/>
      <c r="C11099" s="2"/>
      <c r="D11099" s="2"/>
      <c r="E11099" s="2"/>
      <c r="F11099" s="2"/>
      <c r="G11099" s="3"/>
      <c r="H11099" s="3"/>
      <c r="I11099" s="2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 s="2"/>
    </row>
    <row r="11100" spans="2:22" x14ac:dyDescent="0.2">
      <c r="B11100" s="2"/>
      <c r="C11100" s="2"/>
      <c r="D11100" s="2"/>
      <c r="E11100" s="2"/>
      <c r="F11100" s="2"/>
      <c r="G11100" s="3"/>
      <c r="H11100" s="3"/>
      <c r="I11100" s="2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 s="2"/>
    </row>
    <row r="11101" spans="2:22" x14ac:dyDescent="0.2">
      <c r="B11101" s="2"/>
      <c r="C11101" s="2"/>
      <c r="D11101" s="2"/>
      <c r="E11101" s="2"/>
      <c r="F11101" s="2"/>
      <c r="G11101" s="3"/>
      <c r="H11101" s="3"/>
      <c r="I11101" s="2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 s="2"/>
    </row>
    <row r="11102" spans="2:22" x14ac:dyDescent="0.2">
      <c r="B11102" s="2"/>
      <c r="C11102" s="2"/>
      <c r="D11102" s="2"/>
      <c r="E11102" s="2"/>
      <c r="F11102" s="2"/>
      <c r="G11102" s="3"/>
      <c r="H11102" s="3"/>
      <c r="I11102" s="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 s="2"/>
    </row>
    <row r="11103" spans="2:22" x14ac:dyDescent="0.2">
      <c r="B11103" s="2"/>
      <c r="C11103" s="2"/>
      <c r="D11103" s="2"/>
      <c r="E11103" s="2"/>
      <c r="F11103" s="2"/>
      <c r="G11103" s="3"/>
      <c r="H11103" s="3"/>
      <c r="I11103" s="2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 s="2"/>
    </row>
    <row r="11104" spans="2:22" x14ac:dyDescent="0.2">
      <c r="B11104" s="2"/>
      <c r="C11104" s="2"/>
      <c r="D11104" s="2"/>
      <c r="E11104" s="2"/>
      <c r="F11104" s="2"/>
      <c r="G11104" s="3"/>
      <c r="H11104" s="3"/>
      <c r="I11104" s="2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 s="2"/>
    </row>
    <row r="11105" spans="2:22" x14ac:dyDescent="0.2">
      <c r="B11105" s="2"/>
      <c r="C11105" s="2"/>
      <c r="D11105" s="2"/>
      <c r="E11105" s="2"/>
      <c r="F11105" s="2"/>
      <c r="G11105" s="3"/>
      <c r="H11105" s="3"/>
      <c r="I11105" s="2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 s="2"/>
    </row>
    <row r="11106" spans="2:22" x14ac:dyDescent="0.2">
      <c r="B11106" s="2"/>
      <c r="C11106" s="2"/>
      <c r="D11106" s="2"/>
      <c r="E11106" s="2"/>
      <c r="F11106" s="2"/>
      <c r="G11106" s="3"/>
      <c r="H11106" s="3"/>
      <c r="I11106" s="2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 s="2"/>
    </row>
    <row r="11107" spans="2:22" x14ac:dyDescent="0.2">
      <c r="B11107" s="2"/>
      <c r="C11107" s="2"/>
      <c r="D11107" s="2"/>
      <c r="E11107" s="2"/>
      <c r="F11107" s="2"/>
      <c r="G11107" s="3"/>
      <c r="H11107" s="3"/>
      <c r="I11107" s="2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 s="2"/>
    </row>
    <row r="11108" spans="2:22" x14ac:dyDescent="0.2">
      <c r="B11108" s="2"/>
      <c r="C11108" s="2"/>
      <c r="D11108" s="2"/>
      <c r="E11108" s="2"/>
      <c r="F11108" s="2"/>
      <c r="G11108" s="3"/>
      <c r="H11108" s="3"/>
      <c r="I11108" s="2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 s="2"/>
    </row>
    <row r="11109" spans="2:22" x14ac:dyDescent="0.2">
      <c r="B11109" s="2"/>
      <c r="C11109" s="2"/>
      <c r="D11109" s="2"/>
      <c r="E11109" s="2"/>
      <c r="F11109" s="2"/>
      <c r="G11109" s="3"/>
      <c r="H11109" s="3"/>
      <c r="I11109" s="2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 s="2"/>
    </row>
    <row r="11110" spans="2:22" x14ac:dyDescent="0.2">
      <c r="B11110" s="2"/>
      <c r="C11110" s="2"/>
      <c r="D11110" s="2"/>
      <c r="E11110" s="2"/>
      <c r="F11110" s="2"/>
      <c r="G11110" s="3"/>
      <c r="H11110" s="3"/>
      <c r="I11110" s="2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 s="2"/>
    </row>
    <row r="11111" spans="2:22" x14ac:dyDescent="0.2">
      <c r="B11111" s="2"/>
      <c r="C11111" s="2"/>
      <c r="D11111" s="2"/>
      <c r="E11111" s="2"/>
      <c r="F11111" s="2"/>
      <c r="G11111" s="3"/>
      <c r="H11111" s="3"/>
      <c r="I11111" s="2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 s="2"/>
    </row>
    <row r="11112" spans="2:22" x14ac:dyDescent="0.2">
      <c r="B11112" s="2"/>
      <c r="C11112" s="2"/>
      <c r="D11112" s="2"/>
      <c r="E11112" s="2"/>
      <c r="F11112" s="2"/>
      <c r="G11112" s="3"/>
      <c r="H11112" s="3"/>
      <c r="I11112" s="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 s="2"/>
    </row>
    <row r="11113" spans="2:22" x14ac:dyDescent="0.2">
      <c r="B11113" s="2"/>
      <c r="C11113" s="2"/>
      <c r="D11113" s="2"/>
      <c r="E11113" s="2"/>
      <c r="F11113" s="2"/>
      <c r="G11113" s="3"/>
      <c r="H11113" s="3"/>
      <c r="I11113" s="2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 s="2"/>
    </row>
    <row r="11114" spans="2:22" x14ac:dyDescent="0.2">
      <c r="B11114" s="2"/>
      <c r="C11114" s="2"/>
      <c r="D11114" s="2"/>
      <c r="E11114" s="2"/>
      <c r="F11114" s="2"/>
      <c r="G11114" s="3"/>
      <c r="H11114" s="3"/>
      <c r="I11114" s="2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 s="2"/>
    </row>
    <row r="11115" spans="2:22" x14ac:dyDescent="0.2">
      <c r="B11115" s="2"/>
      <c r="C11115" s="2"/>
      <c r="D11115" s="2"/>
      <c r="E11115" s="2"/>
      <c r="F11115" s="2"/>
      <c r="G11115" s="3"/>
      <c r="H11115" s="3"/>
      <c r="I11115" s="2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 s="2"/>
    </row>
    <row r="11116" spans="2:22" x14ac:dyDescent="0.2">
      <c r="B11116" s="2"/>
      <c r="C11116" s="2"/>
      <c r="D11116" s="2"/>
      <c r="E11116" s="2"/>
      <c r="F11116" s="2"/>
      <c r="G11116" s="3"/>
      <c r="H11116" s="3"/>
      <c r="I11116" s="2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 s="2"/>
    </row>
    <row r="11117" spans="2:22" x14ac:dyDescent="0.2">
      <c r="B11117" s="2"/>
      <c r="C11117" s="2"/>
      <c r="D11117" s="2"/>
      <c r="E11117" s="2"/>
      <c r="F11117" s="2"/>
      <c r="G11117" s="3"/>
      <c r="H11117" s="3"/>
      <c r="I11117" s="2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 s="2"/>
    </row>
    <row r="11118" spans="2:22" x14ac:dyDescent="0.2">
      <c r="B11118" s="2"/>
      <c r="C11118" s="2"/>
      <c r="D11118" s="2"/>
      <c r="E11118" s="2"/>
      <c r="F11118" s="2"/>
      <c r="G11118" s="3"/>
      <c r="H11118" s="3"/>
      <c r="I11118" s="2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 s="2"/>
    </row>
    <row r="11119" spans="2:22" x14ac:dyDescent="0.2">
      <c r="B11119" s="2"/>
      <c r="C11119" s="2"/>
      <c r="D11119" s="2"/>
      <c r="E11119" s="2"/>
      <c r="F11119" s="2"/>
      <c r="G11119" s="3"/>
      <c r="H11119" s="3"/>
      <c r="I11119" s="2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 s="2"/>
    </row>
    <row r="11120" spans="2:22" x14ac:dyDescent="0.2">
      <c r="B11120" s="2"/>
      <c r="C11120" s="2"/>
      <c r="D11120" s="2"/>
      <c r="E11120" s="2"/>
      <c r="F11120" s="2"/>
      <c r="G11120" s="3"/>
      <c r="H11120" s="3"/>
      <c r="I11120" s="2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 s="2"/>
    </row>
    <row r="11121" spans="2:22" x14ac:dyDescent="0.2">
      <c r="B11121" s="2"/>
      <c r="C11121" s="2"/>
      <c r="D11121" s="2"/>
      <c r="E11121" s="2"/>
      <c r="F11121" s="2"/>
      <c r="G11121" s="3"/>
      <c r="H11121" s="3"/>
      <c r="I11121" s="2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 s="2"/>
    </row>
    <row r="11122" spans="2:22" x14ac:dyDescent="0.2">
      <c r="B11122" s="2"/>
      <c r="C11122" s="2"/>
      <c r="D11122" s="2"/>
      <c r="E11122" s="2"/>
      <c r="F11122" s="2"/>
      <c r="G11122" s="3"/>
      <c r="H11122" s="3"/>
      <c r="I11122" s="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 s="2"/>
    </row>
    <row r="11123" spans="2:22" x14ac:dyDescent="0.2">
      <c r="B11123" s="2"/>
      <c r="C11123" s="2"/>
      <c r="D11123" s="2"/>
      <c r="E11123" s="2"/>
      <c r="F11123" s="2"/>
      <c r="G11123" s="3"/>
      <c r="H11123" s="3"/>
      <c r="I11123" s="2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 s="2"/>
    </row>
    <row r="11124" spans="2:22" x14ac:dyDescent="0.2">
      <c r="B11124" s="2"/>
      <c r="C11124" s="2"/>
      <c r="D11124" s="2"/>
      <c r="E11124" s="2"/>
      <c r="F11124" s="2"/>
      <c r="G11124" s="3"/>
      <c r="H11124" s="3"/>
      <c r="I11124" s="2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 s="2"/>
    </row>
    <row r="11125" spans="2:22" x14ac:dyDescent="0.2">
      <c r="B11125" s="2"/>
      <c r="C11125" s="2"/>
      <c r="D11125" s="2"/>
      <c r="E11125" s="2"/>
      <c r="F11125" s="2"/>
      <c r="G11125" s="3"/>
      <c r="H11125" s="3"/>
      <c r="I11125" s="2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 s="2"/>
    </row>
    <row r="11126" spans="2:22" x14ac:dyDescent="0.2">
      <c r="B11126" s="2"/>
      <c r="C11126" s="2"/>
      <c r="D11126" s="2"/>
      <c r="E11126" s="2"/>
      <c r="F11126" s="2"/>
      <c r="G11126" s="3"/>
      <c r="H11126" s="3"/>
      <c r="I11126" s="2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 s="2"/>
    </row>
    <row r="11127" spans="2:22" x14ac:dyDescent="0.2">
      <c r="B11127" s="2"/>
      <c r="C11127" s="2"/>
      <c r="D11127" s="2"/>
      <c r="E11127" s="2"/>
      <c r="F11127" s="2"/>
      <c r="G11127" s="3"/>
      <c r="H11127" s="3"/>
      <c r="I11127" s="2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 s="2"/>
    </row>
    <row r="11128" spans="2:22" x14ac:dyDescent="0.2">
      <c r="B11128" s="2"/>
      <c r="C11128" s="2"/>
      <c r="D11128" s="2"/>
      <c r="E11128" s="2"/>
      <c r="F11128" s="2"/>
      <c r="G11128" s="3"/>
      <c r="H11128" s="3"/>
      <c r="I11128" s="2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 s="2"/>
    </row>
    <row r="11129" spans="2:22" x14ac:dyDescent="0.2">
      <c r="B11129" s="2"/>
      <c r="C11129" s="2"/>
      <c r="D11129" s="2"/>
      <c r="E11129" s="2"/>
      <c r="F11129" s="2"/>
      <c r="G11129" s="3"/>
      <c r="H11129" s="3"/>
      <c r="I11129" s="2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 s="2"/>
    </row>
    <row r="11130" spans="2:22" x14ac:dyDescent="0.2">
      <c r="B11130" s="2"/>
      <c r="C11130" s="2"/>
      <c r="D11130" s="2"/>
      <c r="E11130" s="2"/>
      <c r="F11130" s="2"/>
      <c r="G11130" s="3"/>
      <c r="H11130" s="3"/>
      <c r="I11130" s="2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 s="2"/>
    </row>
    <row r="11131" spans="2:22" x14ac:dyDescent="0.2">
      <c r="B11131" s="2"/>
      <c r="C11131" s="2"/>
      <c r="D11131" s="2"/>
      <c r="E11131" s="2"/>
      <c r="F11131" s="2"/>
      <c r="G11131" s="3"/>
      <c r="H11131" s="3"/>
      <c r="I11131" s="2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 s="2"/>
    </row>
    <row r="11132" spans="2:22" x14ac:dyDescent="0.2">
      <c r="B11132" s="2"/>
      <c r="C11132" s="2"/>
      <c r="D11132" s="2"/>
      <c r="E11132" s="2"/>
      <c r="F11132" s="2"/>
      <c r="G11132" s="3"/>
      <c r="H11132" s="3"/>
      <c r="I11132" s="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 s="2"/>
    </row>
    <row r="11133" spans="2:22" x14ac:dyDescent="0.2">
      <c r="B11133" s="2"/>
      <c r="C11133" s="2"/>
      <c r="D11133" s="2"/>
      <c r="E11133" s="2"/>
      <c r="F11133" s="2"/>
      <c r="G11133" s="3"/>
      <c r="H11133" s="3"/>
      <c r="I11133" s="2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 s="2"/>
    </row>
    <row r="11134" spans="2:22" x14ac:dyDescent="0.2">
      <c r="B11134" s="2"/>
      <c r="C11134" s="2"/>
      <c r="D11134" s="2"/>
      <c r="E11134" s="2"/>
      <c r="F11134" s="2"/>
      <c r="G11134" s="3"/>
      <c r="H11134" s="3"/>
      <c r="I11134" s="2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 s="2"/>
    </row>
    <row r="11135" spans="2:22" x14ac:dyDescent="0.2">
      <c r="B11135" s="2"/>
      <c r="C11135" s="2"/>
      <c r="D11135" s="2"/>
      <c r="E11135" s="2"/>
      <c r="F11135" s="2"/>
      <c r="G11135" s="3"/>
      <c r="H11135" s="3"/>
      <c r="I11135" s="2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 s="2"/>
    </row>
    <row r="11136" spans="2:22" x14ac:dyDescent="0.2">
      <c r="B11136" s="2"/>
      <c r="C11136" s="2"/>
      <c r="D11136" s="2"/>
      <c r="E11136" s="2"/>
      <c r="F11136" s="2"/>
      <c r="G11136" s="3"/>
      <c r="H11136" s="3"/>
      <c r="I11136" s="2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 s="2"/>
    </row>
    <row r="11137" spans="2:22" x14ac:dyDescent="0.2">
      <c r="B11137" s="2"/>
      <c r="C11137" s="2"/>
      <c r="D11137" s="2"/>
      <c r="E11137" s="2"/>
      <c r="F11137" s="2"/>
      <c r="G11137" s="3"/>
      <c r="H11137" s="3"/>
      <c r="I11137" s="2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 s="2"/>
    </row>
    <row r="11138" spans="2:22" x14ac:dyDescent="0.2">
      <c r="B11138" s="2"/>
      <c r="C11138" s="2"/>
      <c r="D11138" s="2"/>
      <c r="E11138" s="2"/>
      <c r="F11138" s="2"/>
      <c r="G11138" s="3"/>
      <c r="H11138" s="3"/>
      <c r="I11138" s="2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 s="2"/>
    </row>
    <row r="11139" spans="2:22" x14ac:dyDescent="0.2">
      <c r="B11139" s="2"/>
      <c r="C11139" s="2"/>
      <c r="D11139" s="2"/>
      <c r="E11139" s="2"/>
      <c r="F11139" s="2"/>
      <c r="G11139" s="3"/>
      <c r="H11139" s="3"/>
      <c r="I11139" s="2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 s="2"/>
    </row>
    <row r="11140" spans="2:22" x14ac:dyDescent="0.2">
      <c r="B11140" s="2"/>
      <c r="C11140" s="2"/>
      <c r="D11140" s="2"/>
      <c r="E11140" s="2"/>
      <c r="F11140" s="2"/>
      <c r="G11140" s="3"/>
      <c r="H11140" s="3"/>
      <c r="I11140" s="2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 s="2"/>
    </row>
    <row r="11141" spans="2:22" x14ac:dyDescent="0.2">
      <c r="B11141" s="2"/>
      <c r="C11141" s="2"/>
      <c r="D11141" s="2"/>
      <c r="E11141" s="2"/>
      <c r="F11141" s="2"/>
      <c r="G11141" s="3"/>
      <c r="H11141" s="3"/>
      <c r="I11141" s="2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 s="2"/>
    </row>
    <row r="11142" spans="2:22" x14ac:dyDescent="0.2">
      <c r="B11142" s="2"/>
      <c r="C11142" s="2"/>
      <c r="D11142" s="2"/>
      <c r="E11142" s="2"/>
      <c r="F11142" s="2"/>
      <c r="G11142" s="3"/>
      <c r="H11142" s="3"/>
      <c r="I11142" s="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 s="2"/>
    </row>
    <row r="11143" spans="2:22" x14ac:dyDescent="0.2">
      <c r="B11143" s="2"/>
      <c r="C11143" s="2"/>
      <c r="D11143" s="2"/>
      <c r="E11143" s="2"/>
      <c r="F11143" s="2"/>
      <c r="G11143" s="3"/>
      <c r="H11143" s="3"/>
      <c r="I11143" s="2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 s="2"/>
    </row>
    <row r="11144" spans="2:22" x14ac:dyDescent="0.2">
      <c r="B11144" s="2"/>
      <c r="C11144" s="2"/>
      <c r="D11144" s="2"/>
      <c r="E11144" s="2"/>
      <c r="F11144" s="2"/>
      <c r="G11144" s="3"/>
      <c r="H11144" s="3"/>
      <c r="I11144" s="2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 s="2"/>
    </row>
    <row r="11145" spans="2:22" x14ac:dyDescent="0.2">
      <c r="B11145" s="2"/>
      <c r="C11145" s="2"/>
      <c r="D11145" s="2"/>
      <c r="E11145" s="2"/>
      <c r="F11145" s="2"/>
      <c r="G11145" s="3"/>
      <c r="H11145" s="3"/>
      <c r="I11145" s="2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 s="2"/>
    </row>
    <row r="11146" spans="2:22" x14ac:dyDescent="0.2">
      <c r="B11146" s="2"/>
      <c r="C11146" s="2"/>
      <c r="D11146" s="2"/>
      <c r="E11146" s="2"/>
      <c r="F11146" s="2"/>
      <c r="G11146" s="3"/>
      <c r="H11146" s="3"/>
      <c r="I11146" s="2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 s="2"/>
    </row>
    <row r="11147" spans="2:22" x14ac:dyDescent="0.2">
      <c r="B11147" s="2"/>
      <c r="C11147" s="2"/>
      <c r="D11147" s="2"/>
      <c r="E11147" s="2"/>
      <c r="F11147" s="2"/>
      <c r="G11147" s="3"/>
      <c r="H11147" s="3"/>
      <c r="I11147" s="2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 s="2"/>
    </row>
    <row r="11148" spans="2:22" x14ac:dyDescent="0.2">
      <c r="B11148" s="2"/>
      <c r="C11148" s="2"/>
      <c r="D11148" s="2"/>
      <c r="E11148" s="2"/>
      <c r="F11148" s="2"/>
      <c r="G11148" s="3"/>
      <c r="H11148" s="3"/>
      <c r="I11148" s="2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 s="2"/>
    </row>
    <row r="11149" spans="2:22" x14ac:dyDescent="0.2">
      <c r="B11149" s="2"/>
      <c r="C11149" s="2"/>
      <c r="D11149" s="2"/>
      <c r="E11149" s="2"/>
      <c r="F11149" s="2"/>
      <c r="G11149" s="3"/>
      <c r="H11149" s="3"/>
      <c r="I11149" s="2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 s="2"/>
    </row>
    <row r="11150" spans="2:22" x14ac:dyDescent="0.2">
      <c r="B11150" s="2"/>
      <c r="C11150" s="2"/>
      <c r="D11150" s="2"/>
      <c r="E11150" s="2"/>
      <c r="F11150" s="2"/>
      <c r="G11150" s="3"/>
      <c r="H11150" s="3"/>
      <c r="I11150" s="2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 s="2"/>
    </row>
    <row r="11151" spans="2:22" x14ac:dyDescent="0.2">
      <c r="B11151" s="2"/>
      <c r="C11151" s="2"/>
      <c r="D11151" s="2"/>
      <c r="E11151" s="2"/>
      <c r="F11151" s="2"/>
      <c r="G11151" s="3"/>
      <c r="H11151" s="3"/>
      <c r="I11151" s="2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 s="2"/>
    </row>
    <row r="11152" spans="2:22" x14ac:dyDescent="0.2">
      <c r="B11152" s="2"/>
      <c r="C11152" s="2"/>
      <c r="D11152" s="2"/>
      <c r="E11152" s="2"/>
      <c r="F11152" s="2"/>
      <c r="G11152" s="3"/>
      <c r="H11152" s="3"/>
      <c r="I11152" s="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 s="2"/>
    </row>
    <row r="11153" spans="2:22" x14ac:dyDescent="0.2">
      <c r="B11153" s="2"/>
      <c r="C11153" s="2"/>
      <c r="D11153" s="2"/>
      <c r="E11153" s="2"/>
      <c r="F11153" s="2"/>
      <c r="G11153" s="3"/>
      <c r="H11153" s="3"/>
      <c r="I11153" s="2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 s="2"/>
    </row>
    <row r="11154" spans="2:22" x14ac:dyDescent="0.2">
      <c r="B11154" s="2"/>
      <c r="C11154" s="2"/>
      <c r="D11154" s="2"/>
      <c r="E11154" s="2"/>
      <c r="F11154" s="2"/>
      <c r="G11154" s="3"/>
      <c r="H11154" s="3"/>
      <c r="I11154" s="2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 s="2"/>
    </row>
    <row r="11155" spans="2:22" x14ac:dyDescent="0.2">
      <c r="B11155" s="2"/>
      <c r="C11155" s="2"/>
      <c r="D11155" s="2"/>
      <c r="E11155" s="2"/>
      <c r="F11155" s="2"/>
      <c r="G11155" s="3"/>
      <c r="H11155" s="3"/>
      <c r="I11155" s="2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 s="2"/>
    </row>
    <row r="11156" spans="2:22" x14ac:dyDescent="0.2">
      <c r="B11156" s="2"/>
      <c r="C11156" s="2"/>
      <c r="D11156" s="2"/>
      <c r="E11156" s="2"/>
      <c r="F11156" s="2"/>
      <c r="G11156" s="3"/>
      <c r="H11156" s="3"/>
      <c r="I11156" s="2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 s="2"/>
    </row>
    <row r="11157" spans="2:22" x14ac:dyDescent="0.2">
      <c r="B11157" s="2"/>
      <c r="C11157" s="2"/>
      <c r="D11157" s="2"/>
      <c r="E11157" s="2"/>
      <c r="F11157" s="2"/>
      <c r="G11157" s="3"/>
      <c r="H11157" s="3"/>
      <c r="I11157" s="2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 s="2"/>
    </row>
    <row r="11158" spans="2:22" x14ac:dyDescent="0.2">
      <c r="B11158" s="2"/>
      <c r="C11158" s="2"/>
      <c r="D11158" s="2"/>
      <c r="E11158" s="2"/>
      <c r="F11158" s="2"/>
      <c r="G11158" s="3"/>
      <c r="H11158" s="3"/>
      <c r="I11158" s="2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 s="2"/>
    </row>
    <row r="11159" spans="2:22" x14ac:dyDescent="0.2">
      <c r="B11159" s="2"/>
      <c r="C11159" s="2"/>
      <c r="D11159" s="2"/>
      <c r="E11159" s="2"/>
      <c r="F11159" s="2"/>
      <c r="G11159" s="3"/>
      <c r="H11159" s="3"/>
      <c r="I11159" s="2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 s="2"/>
    </row>
    <row r="11160" spans="2:22" x14ac:dyDescent="0.2">
      <c r="B11160" s="2"/>
      <c r="C11160" s="2"/>
      <c r="D11160" s="2"/>
      <c r="E11160" s="2"/>
      <c r="F11160" s="2"/>
      <c r="G11160" s="3"/>
      <c r="H11160" s="3"/>
      <c r="I11160" s="2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 s="2"/>
    </row>
    <row r="11161" spans="2:22" x14ac:dyDescent="0.2">
      <c r="B11161" s="2"/>
      <c r="C11161" s="2"/>
      <c r="D11161" s="2"/>
      <c r="E11161" s="2"/>
      <c r="F11161" s="2"/>
      <c r="G11161" s="3"/>
      <c r="H11161" s="3"/>
      <c r="I11161" s="2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 s="2"/>
    </row>
    <row r="11162" spans="2:22" x14ac:dyDescent="0.2">
      <c r="B11162" s="2"/>
      <c r="C11162" s="2"/>
      <c r="D11162" s="2"/>
      <c r="E11162" s="2"/>
      <c r="F11162" s="2"/>
      <c r="G11162" s="3"/>
      <c r="H11162" s="3"/>
      <c r="I11162" s="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 s="2"/>
    </row>
    <row r="11163" spans="2:22" x14ac:dyDescent="0.2">
      <c r="B11163" s="2"/>
      <c r="C11163" s="2"/>
      <c r="D11163" s="2"/>
      <c r="E11163" s="2"/>
      <c r="F11163" s="2"/>
      <c r="G11163" s="3"/>
      <c r="H11163" s="3"/>
      <c r="I11163" s="2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 s="2"/>
    </row>
    <row r="11164" spans="2:22" x14ac:dyDescent="0.2">
      <c r="B11164" s="2"/>
      <c r="C11164" s="2"/>
      <c r="D11164" s="2"/>
      <c r="E11164" s="2"/>
      <c r="F11164" s="2"/>
      <c r="G11164" s="3"/>
      <c r="H11164" s="3"/>
      <c r="I11164" s="2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 s="2"/>
    </row>
    <row r="11165" spans="2:22" x14ac:dyDescent="0.2">
      <c r="B11165" s="2"/>
      <c r="C11165" s="2"/>
      <c r="D11165" s="2"/>
      <c r="E11165" s="2"/>
      <c r="F11165" s="2"/>
      <c r="G11165" s="3"/>
      <c r="H11165" s="3"/>
      <c r="I11165" s="2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 s="2"/>
    </row>
    <row r="11166" spans="2:22" x14ac:dyDescent="0.2">
      <c r="B11166" s="2"/>
      <c r="C11166" s="2"/>
      <c r="D11166" s="2"/>
      <c r="E11166" s="2"/>
      <c r="F11166" s="2"/>
      <c r="G11166" s="3"/>
      <c r="H11166" s="3"/>
      <c r="I11166" s="2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 s="2"/>
    </row>
    <row r="11167" spans="2:22" x14ac:dyDescent="0.2">
      <c r="B11167" s="2"/>
      <c r="C11167" s="2"/>
      <c r="D11167" s="2"/>
      <c r="E11167" s="2"/>
      <c r="F11167" s="2"/>
      <c r="G11167" s="3"/>
      <c r="H11167" s="3"/>
      <c r="I11167" s="2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 s="2"/>
    </row>
    <row r="11168" spans="2:22" x14ac:dyDescent="0.2">
      <c r="B11168" s="2"/>
      <c r="C11168" s="2"/>
      <c r="D11168" s="2"/>
      <c r="E11168" s="2"/>
      <c r="F11168" s="2"/>
      <c r="G11168" s="3"/>
      <c r="H11168" s="3"/>
      <c r="I11168" s="2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 s="2"/>
    </row>
    <row r="11169" spans="2:22" x14ac:dyDescent="0.2">
      <c r="B11169" s="2"/>
      <c r="C11169" s="2"/>
      <c r="D11169" s="2"/>
      <c r="E11169" s="2"/>
      <c r="F11169" s="2"/>
      <c r="G11169" s="3"/>
      <c r="H11169" s="3"/>
      <c r="I11169" s="2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 s="2"/>
    </row>
    <row r="11170" spans="2:22" x14ac:dyDescent="0.2">
      <c r="B11170" s="2"/>
      <c r="C11170" s="2"/>
      <c r="D11170" s="2"/>
      <c r="E11170" s="2"/>
      <c r="F11170" s="2"/>
      <c r="G11170" s="3"/>
      <c r="H11170" s="3"/>
      <c r="I11170" s="2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 s="2"/>
    </row>
    <row r="11171" spans="2:22" x14ac:dyDescent="0.2">
      <c r="B11171" s="2"/>
      <c r="C11171" s="2"/>
      <c r="D11171" s="2"/>
      <c r="E11171" s="2"/>
      <c r="F11171" s="2"/>
      <c r="G11171" s="3"/>
      <c r="H11171" s="3"/>
      <c r="I11171" s="2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 s="2"/>
    </row>
    <row r="11172" spans="2:22" x14ac:dyDescent="0.2">
      <c r="B11172" s="2"/>
      <c r="C11172" s="2"/>
      <c r="D11172" s="2"/>
      <c r="E11172" s="2"/>
      <c r="F11172" s="2"/>
      <c r="G11172" s="3"/>
      <c r="H11172" s="3"/>
      <c r="I11172" s="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 s="2"/>
    </row>
    <row r="11173" spans="2:22" x14ac:dyDescent="0.2">
      <c r="B11173" s="2"/>
      <c r="C11173" s="2"/>
      <c r="D11173" s="2"/>
      <c r="E11173" s="2"/>
      <c r="F11173" s="2"/>
      <c r="G11173" s="3"/>
      <c r="H11173" s="3"/>
      <c r="I11173" s="2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 s="2"/>
    </row>
    <row r="11174" spans="2:22" x14ac:dyDescent="0.2">
      <c r="B11174" s="2"/>
      <c r="C11174" s="2"/>
      <c r="D11174" s="2"/>
      <c r="E11174" s="2"/>
      <c r="F11174" s="2"/>
      <c r="G11174" s="3"/>
      <c r="H11174" s="3"/>
      <c r="I11174" s="2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 s="2"/>
    </row>
    <row r="11175" spans="2:22" x14ac:dyDescent="0.2">
      <c r="B11175" s="2"/>
      <c r="C11175" s="2"/>
      <c r="D11175" s="2"/>
      <c r="E11175" s="2"/>
      <c r="F11175" s="2"/>
      <c r="G11175" s="3"/>
      <c r="H11175" s="3"/>
      <c r="I11175" s="2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 s="2"/>
    </row>
    <row r="11176" spans="2:22" x14ac:dyDescent="0.2">
      <c r="B11176" s="2"/>
      <c r="C11176" s="2"/>
      <c r="D11176" s="2"/>
      <c r="E11176" s="2"/>
      <c r="F11176" s="2"/>
      <c r="G11176" s="3"/>
      <c r="H11176" s="3"/>
      <c r="I11176" s="2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 s="2"/>
    </row>
    <row r="11177" spans="2:22" x14ac:dyDescent="0.2">
      <c r="B11177" s="2"/>
      <c r="C11177" s="2"/>
      <c r="D11177" s="2"/>
      <c r="E11177" s="2"/>
      <c r="F11177" s="2"/>
      <c r="G11177" s="3"/>
      <c r="H11177" s="3"/>
      <c r="I11177" s="2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 s="2"/>
    </row>
    <row r="11178" spans="2:22" x14ac:dyDescent="0.2">
      <c r="B11178" s="2"/>
      <c r="C11178" s="2"/>
      <c r="D11178" s="2"/>
      <c r="E11178" s="2"/>
      <c r="F11178" s="2"/>
      <c r="G11178" s="3"/>
      <c r="H11178" s="3"/>
      <c r="I11178" s="2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 s="2"/>
    </row>
    <row r="11179" spans="2:22" x14ac:dyDescent="0.2">
      <c r="B11179" s="2"/>
      <c r="C11179" s="2"/>
      <c r="D11179" s="2"/>
      <c r="E11179" s="2"/>
      <c r="F11179" s="2"/>
      <c r="G11179" s="3"/>
      <c r="H11179" s="3"/>
      <c r="I11179" s="2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 s="2"/>
    </row>
    <row r="11180" spans="2:22" x14ac:dyDescent="0.2">
      <c r="B11180" s="2"/>
      <c r="C11180" s="2"/>
      <c r="D11180" s="2"/>
      <c r="E11180" s="2"/>
      <c r="F11180" s="2"/>
      <c r="G11180" s="3"/>
      <c r="H11180" s="3"/>
      <c r="I11180" s="2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 s="2"/>
    </row>
    <row r="11181" spans="2:22" x14ac:dyDescent="0.2">
      <c r="B11181" s="2"/>
      <c r="C11181" s="2"/>
      <c r="D11181" s="2"/>
      <c r="E11181" s="2"/>
      <c r="F11181" s="2"/>
      <c r="G11181" s="3"/>
      <c r="H11181" s="3"/>
      <c r="I11181" s="2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 s="2"/>
    </row>
    <row r="11182" spans="2:22" x14ac:dyDescent="0.2">
      <c r="B11182" s="2"/>
      <c r="C11182" s="2"/>
      <c r="D11182" s="2"/>
      <c r="E11182" s="2"/>
      <c r="F11182" s="2"/>
      <c r="G11182" s="3"/>
      <c r="H11182" s="3"/>
      <c r="I11182" s="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 s="2"/>
    </row>
    <row r="11183" spans="2:22" x14ac:dyDescent="0.2">
      <c r="B11183" s="2"/>
      <c r="C11183" s="2"/>
      <c r="D11183" s="2"/>
      <c r="E11183" s="2"/>
      <c r="F11183" s="2"/>
      <c r="G11183" s="3"/>
      <c r="H11183" s="3"/>
      <c r="I11183" s="2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 s="2"/>
    </row>
    <row r="11184" spans="2:22" x14ac:dyDescent="0.2">
      <c r="B11184" s="2"/>
      <c r="C11184" s="2"/>
      <c r="D11184" s="2"/>
      <c r="E11184" s="2"/>
      <c r="F11184" s="2"/>
      <c r="G11184" s="3"/>
      <c r="H11184" s="3"/>
      <c r="I11184" s="2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 s="2"/>
    </row>
    <row r="11185" spans="2:22" x14ac:dyDescent="0.2">
      <c r="B11185" s="2"/>
      <c r="C11185" s="2"/>
      <c r="D11185" s="2"/>
      <c r="E11185" s="2"/>
      <c r="F11185" s="2"/>
      <c r="G11185" s="3"/>
      <c r="H11185" s="3"/>
      <c r="I11185" s="2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 s="2"/>
    </row>
    <row r="11186" spans="2:22" x14ac:dyDescent="0.2">
      <c r="B11186" s="2"/>
      <c r="C11186" s="2"/>
      <c r="D11186" s="2"/>
      <c r="E11186" s="2"/>
      <c r="F11186" s="2"/>
      <c r="G11186" s="3"/>
      <c r="H11186" s="3"/>
      <c r="I11186" s="2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 s="2"/>
    </row>
    <row r="11187" spans="2:22" x14ac:dyDescent="0.2">
      <c r="B11187" s="2"/>
      <c r="C11187" s="2"/>
      <c r="D11187" s="2"/>
      <c r="E11187" s="2"/>
      <c r="F11187" s="2"/>
      <c r="G11187" s="3"/>
      <c r="H11187" s="3"/>
      <c r="I11187" s="2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 s="2"/>
    </row>
    <row r="11188" spans="2:22" x14ac:dyDescent="0.2">
      <c r="B11188" s="2"/>
      <c r="C11188" s="2"/>
      <c r="D11188" s="2"/>
      <c r="E11188" s="2"/>
      <c r="F11188" s="2"/>
      <c r="G11188" s="3"/>
      <c r="H11188" s="3"/>
      <c r="I11188" s="2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 s="2"/>
    </row>
    <row r="11189" spans="2:22" x14ac:dyDescent="0.2">
      <c r="B11189" s="2"/>
      <c r="C11189" s="2"/>
      <c r="D11189" s="2"/>
      <c r="E11189" s="2"/>
      <c r="F11189" s="2"/>
      <c r="G11189" s="3"/>
      <c r="H11189" s="3"/>
      <c r="I11189" s="2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 s="2"/>
    </row>
    <row r="11190" spans="2:22" x14ac:dyDescent="0.2">
      <c r="B11190" s="2"/>
      <c r="C11190" s="2"/>
      <c r="D11190" s="2"/>
      <c r="E11190" s="2"/>
      <c r="F11190" s="2"/>
      <c r="G11190" s="3"/>
      <c r="H11190" s="3"/>
      <c r="I11190" s="2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 s="2"/>
    </row>
    <row r="11191" spans="2:22" x14ac:dyDescent="0.2">
      <c r="B11191" s="2"/>
      <c r="C11191" s="2"/>
      <c r="D11191" s="2"/>
      <c r="E11191" s="2"/>
      <c r="F11191" s="2"/>
      <c r="G11191" s="3"/>
      <c r="H11191" s="3"/>
      <c r="I11191" s="2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 s="2"/>
    </row>
    <row r="11192" spans="2:22" x14ac:dyDescent="0.2">
      <c r="B11192" s="2"/>
      <c r="C11192" s="2"/>
      <c r="D11192" s="2"/>
      <c r="E11192" s="2"/>
      <c r="F11192" s="2"/>
      <c r="G11192" s="3"/>
      <c r="H11192" s="3"/>
      <c r="I11192" s="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 s="2"/>
    </row>
    <row r="11193" spans="2:22" x14ac:dyDescent="0.2">
      <c r="B11193" s="2"/>
      <c r="C11193" s="2"/>
      <c r="D11193" s="2"/>
      <c r="E11193" s="2"/>
      <c r="F11193" s="2"/>
      <c r="G11193" s="3"/>
      <c r="H11193" s="3"/>
      <c r="I11193" s="2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 s="2"/>
    </row>
    <row r="11194" spans="2:22" x14ac:dyDescent="0.2">
      <c r="B11194" s="2"/>
      <c r="C11194" s="2"/>
      <c r="D11194" s="2"/>
      <c r="E11194" s="2"/>
      <c r="F11194" s="2"/>
      <c r="G11194" s="3"/>
      <c r="H11194" s="3"/>
      <c r="I11194" s="2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 s="2"/>
    </row>
    <row r="11195" spans="2:22" x14ac:dyDescent="0.2">
      <c r="B11195" s="2"/>
      <c r="C11195" s="2"/>
      <c r="D11195" s="2"/>
      <c r="E11195" s="2"/>
      <c r="F11195" s="2"/>
      <c r="G11195" s="3"/>
      <c r="H11195" s="3"/>
      <c r="I11195" s="2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 s="2"/>
    </row>
    <row r="11196" spans="2:22" x14ac:dyDescent="0.2">
      <c r="B11196" s="2"/>
      <c r="C11196" s="2"/>
      <c r="D11196" s="2"/>
      <c r="E11196" s="2"/>
      <c r="F11196" s="2"/>
      <c r="G11196" s="3"/>
      <c r="H11196" s="3"/>
      <c r="I11196" s="2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 s="2"/>
    </row>
    <row r="11197" spans="2:22" x14ac:dyDescent="0.2">
      <c r="B11197" s="2"/>
      <c r="C11197" s="2"/>
      <c r="D11197" s="2"/>
      <c r="E11197" s="2"/>
      <c r="F11197" s="2"/>
      <c r="G11197" s="3"/>
      <c r="H11197" s="3"/>
      <c r="I11197" s="2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 s="2"/>
    </row>
    <row r="11198" spans="2:22" x14ac:dyDescent="0.2">
      <c r="B11198" s="2"/>
      <c r="C11198" s="2"/>
      <c r="D11198" s="2"/>
      <c r="E11198" s="2"/>
      <c r="F11198" s="2"/>
      <c r="G11198" s="3"/>
      <c r="H11198" s="3"/>
      <c r="I11198" s="2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 s="2"/>
    </row>
    <row r="11199" spans="2:22" x14ac:dyDescent="0.2">
      <c r="B11199" s="2"/>
      <c r="C11199" s="2"/>
      <c r="D11199" s="2"/>
      <c r="E11199" s="2"/>
      <c r="F11199" s="2"/>
      <c r="G11199" s="3"/>
      <c r="H11199" s="3"/>
      <c r="I11199" s="2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 s="2"/>
    </row>
    <row r="11200" spans="2:22" x14ac:dyDescent="0.2">
      <c r="B11200" s="2"/>
      <c r="C11200" s="2"/>
      <c r="D11200" s="2"/>
      <c r="E11200" s="2"/>
      <c r="F11200" s="2"/>
      <c r="G11200" s="3"/>
      <c r="H11200" s="3"/>
      <c r="I11200" s="2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 s="2"/>
    </row>
    <row r="11201" spans="2:22" x14ac:dyDescent="0.2">
      <c r="B11201" s="2"/>
      <c r="C11201" s="2"/>
      <c r="D11201" s="2"/>
      <c r="E11201" s="2"/>
      <c r="F11201" s="2"/>
      <c r="G11201" s="3"/>
      <c r="H11201" s="3"/>
      <c r="I11201" s="2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 s="2"/>
    </row>
    <row r="11202" spans="2:22" x14ac:dyDescent="0.2">
      <c r="B11202" s="2"/>
      <c r="C11202" s="2"/>
      <c r="D11202" s="2"/>
      <c r="E11202" s="2"/>
      <c r="F11202" s="2"/>
      <c r="G11202" s="3"/>
      <c r="H11202" s="3"/>
      <c r="I11202" s="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 s="2"/>
    </row>
    <row r="11203" spans="2:22" x14ac:dyDescent="0.2">
      <c r="B11203" s="2"/>
      <c r="C11203" s="2"/>
      <c r="D11203" s="2"/>
      <c r="E11203" s="2"/>
      <c r="F11203" s="2"/>
      <c r="G11203" s="3"/>
      <c r="H11203" s="3"/>
      <c r="I11203" s="2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 s="2"/>
    </row>
    <row r="11204" spans="2:22" x14ac:dyDescent="0.2">
      <c r="B11204" s="2"/>
      <c r="C11204" s="2"/>
      <c r="D11204" s="2"/>
      <c r="E11204" s="2"/>
      <c r="F11204" s="2"/>
      <c r="G11204" s="3"/>
      <c r="H11204" s="3"/>
      <c r="I11204" s="2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 s="2"/>
    </row>
    <row r="11205" spans="2:22" x14ac:dyDescent="0.2">
      <c r="B11205" s="2"/>
      <c r="C11205" s="2"/>
      <c r="D11205" s="2"/>
      <c r="E11205" s="2"/>
      <c r="F11205" s="2"/>
      <c r="G11205" s="3"/>
      <c r="H11205" s="3"/>
      <c r="I11205" s="2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 s="2"/>
    </row>
    <row r="11206" spans="2:22" x14ac:dyDescent="0.2">
      <c r="B11206" s="2"/>
      <c r="C11206" s="2"/>
      <c r="D11206" s="2"/>
      <c r="E11206" s="2"/>
      <c r="F11206" s="2"/>
      <c r="G11206" s="3"/>
      <c r="H11206" s="3"/>
      <c r="I11206" s="2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 s="2"/>
    </row>
    <row r="11207" spans="2:22" x14ac:dyDescent="0.2">
      <c r="B11207" s="2"/>
      <c r="C11207" s="2"/>
      <c r="D11207" s="2"/>
      <c r="E11207" s="2"/>
      <c r="F11207" s="2"/>
      <c r="G11207" s="3"/>
      <c r="H11207" s="3"/>
      <c r="I11207" s="2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 s="2"/>
    </row>
    <row r="11208" spans="2:22" x14ac:dyDescent="0.2">
      <c r="B11208" s="2"/>
      <c r="C11208" s="2"/>
      <c r="D11208" s="2"/>
      <c r="E11208" s="2"/>
      <c r="F11208" s="2"/>
      <c r="G11208" s="3"/>
      <c r="H11208" s="3"/>
      <c r="I11208" s="2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 s="2"/>
    </row>
    <row r="11209" spans="2:22" x14ac:dyDescent="0.2">
      <c r="B11209" s="2"/>
      <c r="C11209" s="2"/>
      <c r="D11209" s="2"/>
      <c r="E11209" s="2"/>
      <c r="F11209" s="2"/>
      <c r="G11209" s="3"/>
      <c r="H11209" s="3"/>
      <c r="I11209" s="2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 s="2"/>
    </row>
    <row r="11210" spans="2:22" x14ac:dyDescent="0.2">
      <c r="B11210" s="2"/>
      <c r="C11210" s="2"/>
      <c r="D11210" s="2"/>
      <c r="E11210" s="2"/>
      <c r="F11210" s="2"/>
      <c r="G11210" s="3"/>
      <c r="H11210" s="3"/>
      <c r="I11210" s="2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 s="2"/>
    </row>
    <row r="11211" spans="2:22" x14ac:dyDescent="0.2">
      <c r="B11211" s="2"/>
      <c r="C11211" s="2"/>
      <c r="D11211" s="2"/>
      <c r="E11211" s="2"/>
      <c r="F11211" s="2"/>
      <c r="G11211" s="3"/>
      <c r="H11211" s="3"/>
      <c r="I11211" s="2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 s="2"/>
    </row>
    <row r="11212" spans="2:22" x14ac:dyDescent="0.2">
      <c r="B11212" s="2"/>
      <c r="C11212" s="2"/>
      <c r="D11212" s="2"/>
      <c r="E11212" s="2"/>
      <c r="F11212" s="2"/>
      <c r="G11212" s="3"/>
      <c r="H11212" s="3"/>
      <c r="I11212" s="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 s="2"/>
    </row>
    <row r="11213" spans="2:22" x14ac:dyDescent="0.2">
      <c r="B11213" s="2"/>
      <c r="C11213" s="2"/>
      <c r="D11213" s="2"/>
      <c r="E11213" s="2"/>
      <c r="F11213" s="2"/>
      <c r="G11213" s="3"/>
      <c r="H11213" s="3"/>
      <c r="I11213" s="2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 s="2"/>
    </row>
    <row r="11214" spans="2:22" x14ac:dyDescent="0.2">
      <c r="B11214" s="2"/>
      <c r="C11214" s="2"/>
      <c r="D11214" s="2"/>
      <c r="E11214" s="2"/>
      <c r="F11214" s="2"/>
      <c r="G11214" s="3"/>
      <c r="H11214" s="3"/>
      <c r="I11214" s="2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 s="2"/>
    </row>
    <row r="11215" spans="2:22" x14ac:dyDescent="0.2">
      <c r="B11215" s="2"/>
      <c r="C11215" s="2"/>
      <c r="D11215" s="2"/>
      <c r="E11215" s="2"/>
      <c r="F11215" s="2"/>
      <c r="G11215" s="3"/>
      <c r="H11215" s="3"/>
      <c r="I11215" s="2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 s="2"/>
    </row>
    <row r="11216" spans="2:22" x14ac:dyDescent="0.2">
      <c r="B11216" s="2"/>
      <c r="C11216" s="2"/>
      <c r="D11216" s="2"/>
      <c r="E11216" s="2"/>
      <c r="F11216" s="2"/>
      <c r="G11216" s="3"/>
      <c r="H11216" s="3"/>
      <c r="I11216" s="2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 s="2"/>
    </row>
    <row r="11217" spans="2:22" x14ac:dyDescent="0.2">
      <c r="B11217" s="2"/>
      <c r="C11217" s="2"/>
      <c r="D11217" s="2"/>
      <c r="E11217" s="2"/>
      <c r="F11217" s="2"/>
      <c r="G11217" s="3"/>
      <c r="H11217" s="3"/>
      <c r="I11217" s="2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 s="2"/>
    </row>
    <row r="11218" spans="2:22" x14ac:dyDescent="0.2">
      <c r="B11218" s="2"/>
      <c r="C11218" s="2"/>
      <c r="D11218" s="2"/>
      <c r="E11218" s="2"/>
      <c r="F11218" s="2"/>
      <c r="G11218" s="3"/>
      <c r="H11218" s="3"/>
      <c r="I11218" s="2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 s="2"/>
    </row>
    <row r="11219" spans="2:22" x14ac:dyDescent="0.2">
      <c r="B11219" s="2"/>
      <c r="C11219" s="2"/>
      <c r="D11219" s="2"/>
      <c r="E11219" s="2"/>
      <c r="F11219" s="2"/>
      <c r="G11219" s="3"/>
      <c r="H11219" s="3"/>
      <c r="I11219" s="2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 s="2"/>
    </row>
    <row r="11220" spans="2:22" x14ac:dyDescent="0.2">
      <c r="B11220" s="2"/>
      <c r="C11220" s="2"/>
      <c r="D11220" s="2"/>
      <c r="E11220" s="2"/>
      <c r="F11220" s="2"/>
      <c r="G11220" s="3"/>
      <c r="H11220" s="3"/>
      <c r="I11220" s="2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 s="2"/>
    </row>
    <row r="11221" spans="2:22" x14ac:dyDescent="0.2">
      <c r="B11221" s="2"/>
      <c r="C11221" s="2"/>
      <c r="D11221" s="2"/>
      <c r="E11221" s="2"/>
      <c r="F11221" s="2"/>
      <c r="G11221" s="3"/>
      <c r="H11221" s="3"/>
      <c r="I11221" s="2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 s="2"/>
    </row>
    <row r="11222" spans="2:22" x14ac:dyDescent="0.2">
      <c r="B11222" s="2"/>
      <c r="C11222" s="2"/>
      <c r="D11222" s="2"/>
      <c r="E11222" s="2"/>
      <c r="F11222" s="2"/>
      <c r="G11222" s="3"/>
      <c r="H11222" s="3"/>
      <c r="I11222" s="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 s="2"/>
    </row>
    <row r="11223" spans="2:22" x14ac:dyDescent="0.2">
      <c r="B11223" s="2"/>
      <c r="C11223" s="2"/>
      <c r="D11223" s="2"/>
      <c r="E11223" s="2"/>
      <c r="F11223" s="2"/>
      <c r="G11223" s="3"/>
      <c r="H11223" s="3"/>
      <c r="I11223" s="2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 s="2"/>
    </row>
    <row r="11224" spans="2:22" x14ac:dyDescent="0.2">
      <c r="B11224" s="2"/>
      <c r="C11224" s="2"/>
      <c r="D11224" s="2"/>
      <c r="E11224" s="2"/>
      <c r="F11224" s="2"/>
      <c r="G11224" s="3"/>
      <c r="H11224" s="3"/>
      <c r="I11224" s="2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 s="2"/>
    </row>
    <row r="11225" spans="2:22" x14ac:dyDescent="0.2">
      <c r="B11225" s="2"/>
      <c r="C11225" s="2"/>
      <c r="D11225" s="2"/>
      <c r="E11225" s="2"/>
      <c r="F11225" s="2"/>
      <c r="G11225" s="3"/>
      <c r="H11225" s="3"/>
      <c r="I11225" s="2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 s="2"/>
    </row>
    <row r="11226" spans="2:22" x14ac:dyDescent="0.2">
      <c r="B11226" s="2"/>
      <c r="C11226" s="2"/>
      <c r="D11226" s="2"/>
      <c r="E11226" s="2"/>
      <c r="F11226" s="2"/>
      <c r="G11226" s="3"/>
      <c r="H11226" s="3"/>
      <c r="I11226" s="2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 s="2"/>
    </row>
    <row r="11227" spans="2:22" x14ac:dyDescent="0.2">
      <c r="B11227" s="2"/>
      <c r="C11227" s="2"/>
      <c r="D11227" s="2"/>
      <c r="E11227" s="2"/>
      <c r="F11227" s="2"/>
      <c r="G11227" s="3"/>
      <c r="H11227" s="3"/>
      <c r="I11227" s="2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 s="2"/>
    </row>
    <row r="11228" spans="2:22" x14ac:dyDescent="0.2">
      <c r="B11228" s="2"/>
      <c r="C11228" s="2"/>
      <c r="D11228" s="2"/>
      <c r="E11228" s="2"/>
      <c r="F11228" s="2"/>
      <c r="G11228" s="3"/>
      <c r="H11228" s="3"/>
      <c r="I11228" s="2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 s="2"/>
    </row>
    <row r="11229" spans="2:22" x14ac:dyDescent="0.2">
      <c r="B11229" s="2"/>
      <c r="C11229" s="2"/>
      <c r="D11229" s="2"/>
      <c r="E11229" s="2"/>
      <c r="F11229" s="2"/>
      <c r="G11229" s="3"/>
      <c r="H11229" s="3"/>
      <c r="I11229" s="2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 s="2"/>
    </row>
    <row r="11230" spans="2:22" x14ac:dyDescent="0.2">
      <c r="B11230" s="2"/>
      <c r="C11230" s="2"/>
      <c r="D11230" s="2"/>
      <c r="E11230" s="2"/>
      <c r="F11230" s="2"/>
      <c r="G11230" s="3"/>
      <c r="H11230" s="3"/>
      <c r="I11230" s="2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 s="2"/>
    </row>
    <row r="11231" spans="2:22" x14ac:dyDescent="0.2">
      <c r="B11231" s="2"/>
      <c r="C11231" s="2"/>
      <c r="D11231" s="2"/>
      <c r="E11231" s="2"/>
      <c r="F11231" s="2"/>
      <c r="G11231" s="3"/>
      <c r="H11231" s="3"/>
      <c r="I11231" s="2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 s="2"/>
    </row>
    <row r="11232" spans="2:22" x14ac:dyDescent="0.2">
      <c r="B11232" s="2"/>
      <c r="C11232" s="2"/>
      <c r="D11232" s="2"/>
      <c r="E11232" s="2"/>
      <c r="F11232" s="2"/>
      <c r="G11232" s="3"/>
      <c r="H11232" s="3"/>
      <c r="I11232" s="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 s="2"/>
    </row>
    <row r="11233" spans="2:22" x14ac:dyDescent="0.2">
      <c r="B11233" s="2"/>
      <c r="C11233" s="2"/>
      <c r="D11233" s="2"/>
      <c r="E11233" s="2"/>
      <c r="F11233" s="2"/>
      <c r="G11233" s="3"/>
      <c r="H11233" s="3"/>
      <c r="I11233" s="2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 s="2"/>
    </row>
    <row r="11234" spans="2:22" x14ac:dyDescent="0.2">
      <c r="B11234" s="2"/>
      <c r="C11234" s="2"/>
      <c r="D11234" s="2"/>
      <c r="E11234" s="2"/>
      <c r="F11234" s="2"/>
      <c r="G11234" s="3"/>
      <c r="H11234" s="3"/>
      <c r="I11234" s="2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 s="2"/>
    </row>
    <row r="11235" spans="2:22" x14ac:dyDescent="0.2">
      <c r="B11235" s="2"/>
      <c r="C11235" s="2"/>
      <c r="D11235" s="2"/>
      <c r="E11235" s="2"/>
      <c r="F11235" s="2"/>
      <c r="G11235" s="3"/>
      <c r="H11235" s="3"/>
      <c r="I11235" s="2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 s="2"/>
    </row>
    <row r="11236" spans="2:22" x14ac:dyDescent="0.2">
      <c r="B11236" s="2"/>
      <c r="C11236" s="2"/>
      <c r="D11236" s="2"/>
      <c r="E11236" s="2"/>
      <c r="F11236" s="2"/>
      <c r="G11236" s="3"/>
      <c r="H11236" s="3"/>
      <c r="I11236" s="2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 s="2"/>
    </row>
    <row r="11237" spans="2:22" x14ac:dyDescent="0.2">
      <c r="B11237" s="2"/>
      <c r="C11237" s="2"/>
      <c r="D11237" s="2"/>
      <c r="E11237" s="2"/>
      <c r="F11237" s="2"/>
      <c r="G11237" s="3"/>
      <c r="H11237" s="3"/>
      <c r="I11237" s="2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 s="2"/>
    </row>
    <row r="11238" spans="2:22" x14ac:dyDescent="0.2">
      <c r="B11238" s="2"/>
      <c r="C11238" s="2"/>
      <c r="D11238" s="2"/>
      <c r="E11238" s="2"/>
      <c r="F11238" s="2"/>
      <c r="G11238" s="3"/>
      <c r="H11238" s="3"/>
      <c r="I11238" s="2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 s="2"/>
    </row>
    <row r="11239" spans="2:22" x14ac:dyDescent="0.2">
      <c r="B11239" s="2"/>
      <c r="C11239" s="2"/>
      <c r="D11239" s="2"/>
      <c r="E11239" s="2"/>
      <c r="F11239" s="2"/>
      <c r="G11239" s="3"/>
      <c r="H11239" s="3"/>
      <c r="I11239" s="2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 s="2"/>
    </row>
    <row r="11240" spans="2:22" x14ac:dyDescent="0.2">
      <c r="B11240" s="2"/>
      <c r="C11240" s="2"/>
      <c r="D11240" s="2"/>
      <c r="E11240" s="2"/>
      <c r="F11240" s="2"/>
      <c r="G11240" s="3"/>
      <c r="H11240" s="3"/>
      <c r="I11240" s="2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 s="2"/>
    </row>
    <row r="11241" spans="2:22" x14ac:dyDescent="0.2">
      <c r="B11241" s="2"/>
      <c r="C11241" s="2"/>
      <c r="D11241" s="2"/>
      <c r="E11241" s="2"/>
      <c r="F11241" s="2"/>
      <c r="G11241" s="3"/>
      <c r="H11241" s="3"/>
      <c r="I11241" s="2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 s="2"/>
    </row>
    <row r="11242" spans="2:22" x14ac:dyDescent="0.2">
      <c r="B11242" s="2"/>
      <c r="C11242" s="2"/>
      <c r="D11242" s="2"/>
      <c r="E11242" s="2"/>
      <c r="F11242" s="2"/>
      <c r="G11242" s="3"/>
      <c r="H11242" s="3"/>
      <c r="I11242" s="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 s="2"/>
    </row>
    <row r="11243" spans="2:22" x14ac:dyDescent="0.2">
      <c r="B11243" s="2"/>
      <c r="C11243" s="2"/>
      <c r="D11243" s="2"/>
      <c r="E11243" s="2"/>
      <c r="F11243" s="2"/>
      <c r="G11243" s="3"/>
      <c r="H11243" s="3"/>
      <c r="I11243" s="2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 s="2"/>
    </row>
    <row r="11244" spans="2:22" x14ac:dyDescent="0.2">
      <c r="B11244" s="2"/>
      <c r="C11244" s="2"/>
      <c r="D11244" s="2"/>
      <c r="E11244" s="2"/>
      <c r="F11244" s="2"/>
      <c r="G11244" s="3"/>
      <c r="H11244" s="3"/>
      <c r="I11244" s="2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 s="2"/>
    </row>
    <row r="11245" spans="2:22" x14ac:dyDescent="0.2">
      <c r="B11245" s="2"/>
      <c r="C11245" s="2"/>
      <c r="D11245" s="2"/>
      <c r="E11245" s="2"/>
      <c r="F11245" s="2"/>
      <c r="G11245" s="3"/>
      <c r="H11245" s="3"/>
      <c r="I11245" s="2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 s="2"/>
    </row>
    <row r="11246" spans="2:22" x14ac:dyDescent="0.2">
      <c r="B11246" s="2"/>
      <c r="C11246" s="2"/>
      <c r="D11246" s="2"/>
      <c r="E11246" s="2"/>
      <c r="F11246" s="2"/>
      <c r="G11246" s="3"/>
      <c r="H11246" s="3"/>
      <c r="I11246" s="2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 s="2"/>
    </row>
    <row r="11247" spans="2:22" x14ac:dyDescent="0.2">
      <c r="B11247" s="2"/>
      <c r="C11247" s="2"/>
      <c r="D11247" s="2"/>
      <c r="E11247" s="2"/>
      <c r="F11247" s="2"/>
      <c r="G11247" s="3"/>
      <c r="H11247" s="3"/>
      <c r="I11247" s="2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 s="2"/>
    </row>
    <row r="11248" spans="2:22" x14ac:dyDescent="0.2">
      <c r="B11248" s="2"/>
      <c r="C11248" s="2"/>
      <c r="D11248" s="2"/>
      <c r="E11248" s="2"/>
      <c r="F11248" s="2"/>
      <c r="G11248" s="3"/>
      <c r="H11248" s="3"/>
      <c r="I11248" s="2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 s="2"/>
    </row>
    <row r="11249" spans="2:22" x14ac:dyDescent="0.2">
      <c r="B11249" s="2"/>
      <c r="C11249" s="2"/>
      <c r="D11249" s="2"/>
      <c r="E11249" s="2"/>
      <c r="F11249" s="2"/>
      <c r="G11249" s="3"/>
      <c r="H11249" s="3"/>
      <c r="I11249" s="2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 s="2"/>
    </row>
    <row r="11250" spans="2:22" x14ac:dyDescent="0.2">
      <c r="B11250" s="2"/>
      <c r="C11250" s="2"/>
      <c r="D11250" s="2"/>
      <c r="E11250" s="2"/>
      <c r="F11250" s="2"/>
      <c r="G11250" s="3"/>
      <c r="H11250" s="3"/>
      <c r="I11250" s="2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 s="2"/>
    </row>
    <row r="11251" spans="2:22" x14ac:dyDescent="0.2">
      <c r="B11251" s="2"/>
      <c r="C11251" s="2"/>
      <c r="D11251" s="2"/>
      <c r="E11251" s="2"/>
      <c r="F11251" s="2"/>
      <c r="G11251" s="3"/>
      <c r="H11251" s="3"/>
      <c r="I11251" s="2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 s="2"/>
    </row>
    <row r="11252" spans="2:22" x14ac:dyDescent="0.2">
      <c r="B11252" s="2"/>
      <c r="C11252" s="2"/>
      <c r="D11252" s="2"/>
      <c r="E11252" s="2"/>
      <c r="F11252" s="2"/>
      <c r="G11252" s="3"/>
      <c r="H11252" s="3"/>
      <c r="I11252" s="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 s="2"/>
    </row>
    <row r="11253" spans="2:22" x14ac:dyDescent="0.2">
      <c r="B11253" s="2"/>
      <c r="C11253" s="2"/>
      <c r="D11253" s="2"/>
      <c r="E11253" s="2"/>
      <c r="F11253" s="2"/>
      <c r="G11253" s="3"/>
      <c r="H11253" s="3"/>
      <c r="I11253" s="2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 s="2"/>
    </row>
    <row r="11254" spans="2:22" x14ac:dyDescent="0.2">
      <c r="B11254" s="2"/>
      <c r="C11254" s="2"/>
      <c r="D11254" s="2"/>
      <c r="E11254" s="2"/>
      <c r="F11254" s="2"/>
      <c r="G11254" s="3"/>
      <c r="H11254" s="3"/>
      <c r="I11254" s="2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 s="2"/>
    </row>
    <row r="11255" spans="2:22" x14ac:dyDescent="0.2">
      <c r="B11255" s="2"/>
      <c r="C11255" s="2"/>
      <c r="D11255" s="2"/>
      <c r="E11255" s="2"/>
      <c r="F11255" s="2"/>
      <c r="G11255" s="3"/>
      <c r="H11255" s="3"/>
      <c r="I11255" s="2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 s="2"/>
    </row>
    <row r="11256" spans="2:22" x14ac:dyDescent="0.2">
      <c r="B11256" s="2"/>
      <c r="C11256" s="2"/>
      <c r="D11256" s="2"/>
      <c r="E11256" s="2"/>
      <c r="F11256" s="2"/>
      <c r="G11256" s="3"/>
      <c r="H11256" s="3"/>
      <c r="I11256" s="2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 s="2"/>
    </row>
    <row r="11257" spans="2:22" x14ac:dyDescent="0.2">
      <c r="B11257" s="2"/>
      <c r="C11257" s="2"/>
      <c r="D11257" s="2"/>
      <c r="E11257" s="2"/>
      <c r="F11257" s="2"/>
      <c r="G11257" s="3"/>
      <c r="H11257" s="3"/>
      <c r="I11257" s="2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 s="2"/>
    </row>
    <row r="11258" spans="2:22" x14ac:dyDescent="0.2">
      <c r="B11258" s="2"/>
      <c r="C11258" s="2"/>
      <c r="D11258" s="2"/>
      <c r="E11258" s="2"/>
      <c r="F11258" s="2"/>
      <c r="G11258" s="3"/>
      <c r="H11258" s="3"/>
      <c r="I11258" s="2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 s="2"/>
    </row>
    <row r="11259" spans="2:22" x14ac:dyDescent="0.2">
      <c r="B11259" s="2"/>
      <c r="C11259" s="2"/>
      <c r="D11259" s="2"/>
      <c r="E11259" s="2"/>
      <c r="F11259" s="2"/>
      <c r="G11259" s="3"/>
      <c r="H11259" s="3"/>
      <c r="I11259" s="2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 s="2"/>
    </row>
    <row r="11260" spans="2:22" x14ac:dyDescent="0.2">
      <c r="B11260" s="2"/>
      <c r="C11260" s="2"/>
      <c r="D11260" s="2"/>
      <c r="E11260" s="2"/>
      <c r="F11260" s="2"/>
      <c r="G11260" s="3"/>
      <c r="H11260" s="3"/>
      <c r="I11260" s="2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 s="2"/>
    </row>
    <row r="11261" spans="2:22" x14ac:dyDescent="0.2">
      <c r="B11261" s="2"/>
      <c r="C11261" s="2"/>
      <c r="D11261" s="2"/>
      <c r="E11261" s="2"/>
      <c r="F11261" s="2"/>
      <c r="G11261" s="3"/>
      <c r="H11261" s="3"/>
      <c r="I11261" s="2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 s="2"/>
    </row>
    <row r="11262" spans="2:22" x14ac:dyDescent="0.2">
      <c r="B11262" s="2"/>
      <c r="C11262" s="2"/>
      <c r="D11262" s="2"/>
      <c r="E11262" s="2"/>
      <c r="F11262" s="2"/>
      <c r="G11262" s="3"/>
      <c r="H11262" s="3"/>
      <c r="I11262" s="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 s="2"/>
    </row>
    <row r="11263" spans="2:22" x14ac:dyDescent="0.2">
      <c r="B11263" s="2"/>
      <c r="C11263" s="2"/>
      <c r="D11263" s="2"/>
      <c r="E11263" s="2"/>
      <c r="F11263" s="2"/>
      <c r="G11263" s="3"/>
      <c r="H11263" s="3"/>
      <c r="I11263" s="2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 s="2"/>
    </row>
    <row r="11264" spans="2:22" x14ac:dyDescent="0.2">
      <c r="B11264" s="2"/>
      <c r="C11264" s="2"/>
      <c r="D11264" s="2"/>
      <c r="E11264" s="2"/>
      <c r="F11264" s="2"/>
      <c r="G11264" s="3"/>
      <c r="H11264" s="3"/>
      <c r="I11264" s="2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 s="2"/>
    </row>
    <row r="11265" spans="2:22" x14ac:dyDescent="0.2">
      <c r="B11265" s="2"/>
      <c r="C11265" s="2"/>
      <c r="D11265" s="2"/>
      <c r="E11265" s="2"/>
      <c r="F11265" s="2"/>
      <c r="G11265" s="3"/>
      <c r="H11265" s="3"/>
      <c r="I11265" s="2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 s="2"/>
    </row>
    <row r="11266" spans="2:22" x14ac:dyDescent="0.2">
      <c r="B11266" s="2"/>
      <c r="C11266" s="2"/>
      <c r="D11266" s="2"/>
      <c r="E11266" s="2"/>
      <c r="F11266" s="2"/>
      <c r="G11266" s="3"/>
      <c r="H11266" s="3"/>
      <c r="I11266" s="2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 s="2"/>
    </row>
    <row r="11267" spans="2:22" x14ac:dyDescent="0.2">
      <c r="B11267" s="2"/>
      <c r="C11267" s="2"/>
      <c r="D11267" s="2"/>
      <c r="E11267" s="2"/>
      <c r="F11267" s="2"/>
      <c r="G11267" s="3"/>
      <c r="H11267" s="3"/>
      <c r="I11267" s="2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 s="2"/>
    </row>
    <row r="11268" spans="2:22" x14ac:dyDescent="0.2">
      <c r="B11268" s="2"/>
      <c r="C11268" s="2"/>
      <c r="D11268" s="2"/>
      <c r="E11268" s="2"/>
      <c r="F11268" s="2"/>
      <c r="G11268" s="3"/>
      <c r="H11268" s="3"/>
      <c r="I11268" s="2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 s="2"/>
    </row>
    <row r="11269" spans="2:22" x14ac:dyDescent="0.2">
      <c r="B11269" s="2"/>
      <c r="C11269" s="2"/>
      <c r="D11269" s="2"/>
      <c r="E11269" s="2"/>
      <c r="F11269" s="2"/>
      <c r="G11269" s="3"/>
      <c r="H11269" s="3"/>
      <c r="I11269" s="2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 s="2"/>
    </row>
    <row r="11270" spans="2:22" x14ac:dyDescent="0.2">
      <c r="B11270" s="2"/>
      <c r="C11270" s="2"/>
      <c r="D11270" s="2"/>
      <c r="E11270" s="2"/>
      <c r="F11270" s="2"/>
      <c r="G11270" s="3"/>
      <c r="H11270" s="3"/>
      <c r="I11270" s="2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 s="2"/>
    </row>
    <row r="11271" spans="2:22" x14ac:dyDescent="0.2">
      <c r="B11271" s="2"/>
      <c r="C11271" s="2"/>
      <c r="D11271" s="2"/>
      <c r="E11271" s="2"/>
      <c r="F11271" s="2"/>
      <c r="G11271" s="3"/>
      <c r="H11271" s="3"/>
      <c r="I11271" s="2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 s="2"/>
    </row>
    <row r="11272" spans="2:22" x14ac:dyDescent="0.2">
      <c r="B11272" s="2"/>
      <c r="C11272" s="2"/>
      <c r="D11272" s="2"/>
      <c r="E11272" s="2"/>
      <c r="F11272" s="2"/>
      <c r="G11272" s="3"/>
      <c r="H11272" s="3"/>
      <c r="I11272" s="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 s="2"/>
    </row>
    <row r="11273" spans="2:22" x14ac:dyDescent="0.2">
      <c r="B11273" s="2"/>
      <c r="C11273" s="2"/>
      <c r="D11273" s="2"/>
      <c r="E11273" s="2"/>
      <c r="F11273" s="2"/>
      <c r="G11273" s="3"/>
      <c r="H11273" s="3"/>
      <c r="I11273" s="2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 s="2"/>
    </row>
    <row r="11274" spans="2:22" x14ac:dyDescent="0.2">
      <c r="B11274" s="2"/>
      <c r="C11274" s="2"/>
      <c r="D11274" s="2"/>
      <c r="E11274" s="2"/>
      <c r="F11274" s="2"/>
      <c r="G11274" s="3"/>
      <c r="H11274" s="3"/>
      <c r="I11274" s="2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 s="2"/>
    </row>
    <row r="11275" spans="2:22" x14ac:dyDescent="0.2">
      <c r="B11275" s="2"/>
      <c r="C11275" s="2"/>
      <c r="D11275" s="2"/>
      <c r="E11275" s="2"/>
      <c r="F11275" s="2"/>
      <c r="G11275" s="3"/>
      <c r="H11275" s="3"/>
      <c r="I11275" s="2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 s="2"/>
    </row>
    <row r="11276" spans="2:22" x14ac:dyDescent="0.2">
      <c r="B11276" s="2"/>
      <c r="C11276" s="2"/>
      <c r="D11276" s="2"/>
      <c r="E11276" s="2"/>
      <c r="F11276" s="2"/>
      <c r="G11276" s="3"/>
      <c r="H11276" s="3"/>
      <c r="I11276" s="2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 s="2"/>
    </row>
    <row r="11277" spans="2:22" x14ac:dyDescent="0.2">
      <c r="B11277" s="2"/>
      <c r="C11277" s="2"/>
      <c r="D11277" s="2"/>
      <c r="E11277" s="2"/>
      <c r="F11277" s="2"/>
      <c r="G11277" s="3"/>
      <c r="H11277" s="3"/>
      <c r="I11277" s="2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 s="2"/>
    </row>
    <row r="11278" spans="2:22" x14ac:dyDescent="0.2">
      <c r="B11278" s="2"/>
      <c r="C11278" s="2"/>
      <c r="D11278" s="2"/>
      <c r="E11278" s="2"/>
      <c r="F11278" s="2"/>
      <c r="G11278" s="3"/>
      <c r="H11278" s="3"/>
      <c r="I11278" s="2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 s="2"/>
    </row>
    <row r="11279" spans="2:22" x14ac:dyDescent="0.2">
      <c r="B11279" s="2"/>
      <c r="C11279" s="2"/>
      <c r="D11279" s="2"/>
      <c r="E11279" s="2"/>
      <c r="F11279" s="2"/>
      <c r="G11279" s="3"/>
      <c r="H11279" s="3"/>
      <c r="I11279" s="2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 s="2"/>
    </row>
    <row r="11280" spans="2:22" x14ac:dyDescent="0.2">
      <c r="B11280" s="2"/>
      <c r="C11280" s="2"/>
      <c r="D11280" s="2"/>
      <c r="E11280" s="2"/>
      <c r="F11280" s="2"/>
      <c r="G11280" s="3"/>
      <c r="H11280" s="3"/>
      <c r="I11280" s="2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 s="2"/>
    </row>
    <row r="11281" spans="2:22" x14ac:dyDescent="0.2">
      <c r="B11281" s="2"/>
      <c r="C11281" s="2"/>
      <c r="D11281" s="2"/>
      <c r="E11281" s="2"/>
      <c r="F11281" s="2"/>
      <c r="G11281" s="3"/>
      <c r="H11281" s="3"/>
      <c r="I11281" s="2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 s="2"/>
    </row>
    <row r="11282" spans="2:22" x14ac:dyDescent="0.2">
      <c r="B11282" s="2"/>
      <c r="C11282" s="2"/>
      <c r="D11282" s="2"/>
      <c r="E11282" s="2"/>
      <c r="F11282" s="2"/>
      <c r="G11282" s="3"/>
      <c r="H11282" s="3"/>
      <c r="I11282" s="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 s="2"/>
    </row>
    <row r="11283" spans="2:22" x14ac:dyDescent="0.2">
      <c r="B11283" s="2"/>
      <c r="C11283" s="2"/>
      <c r="D11283" s="2"/>
      <c r="E11283" s="2"/>
      <c r="F11283" s="2"/>
      <c r="G11283" s="3"/>
      <c r="H11283" s="3"/>
      <c r="I11283" s="2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 s="2"/>
    </row>
    <row r="11284" spans="2:22" x14ac:dyDescent="0.2">
      <c r="B11284" s="2"/>
      <c r="C11284" s="2"/>
      <c r="D11284" s="2"/>
      <c r="E11284" s="2"/>
      <c r="F11284" s="2"/>
      <c r="G11284" s="3"/>
      <c r="H11284" s="3"/>
      <c r="I11284" s="2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 s="2"/>
    </row>
    <row r="11285" spans="2:22" x14ac:dyDescent="0.2">
      <c r="B11285" s="2"/>
      <c r="C11285" s="2"/>
      <c r="D11285" s="2"/>
      <c r="E11285" s="2"/>
      <c r="F11285" s="2"/>
      <c r="G11285" s="3"/>
      <c r="H11285" s="3"/>
      <c r="I11285" s="2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 s="2"/>
    </row>
    <row r="11286" spans="2:22" x14ac:dyDescent="0.2">
      <c r="B11286" s="2"/>
      <c r="C11286" s="2"/>
      <c r="D11286" s="2"/>
      <c r="E11286" s="2"/>
      <c r="F11286" s="2"/>
      <c r="G11286" s="3"/>
      <c r="H11286" s="3"/>
      <c r="I11286" s="2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 s="2"/>
    </row>
    <row r="11287" spans="2:22" x14ac:dyDescent="0.2">
      <c r="B11287" s="2"/>
      <c r="C11287" s="2"/>
      <c r="D11287" s="2"/>
      <c r="E11287" s="2"/>
      <c r="F11287" s="2"/>
      <c r="G11287" s="3"/>
      <c r="H11287" s="3"/>
      <c r="I11287" s="2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 s="2"/>
    </row>
    <row r="11288" spans="2:22" x14ac:dyDescent="0.2">
      <c r="B11288" s="2"/>
      <c r="C11288" s="2"/>
      <c r="D11288" s="2"/>
      <c r="E11288" s="2"/>
      <c r="F11288" s="2"/>
      <c r="G11288" s="3"/>
      <c r="H11288" s="3"/>
      <c r="I11288" s="2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 s="2"/>
    </row>
    <row r="11289" spans="2:22" x14ac:dyDescent="0.2">
      <c r="B11289" s="2"/>
      <c r="C11289" s="2"/>
      <c r="D11289" s="2"/>
      <c r="E11289" s="2"/>
      <c r="F11289" s="2"/>
      <c r="G11289" s="3"/>
      <c r="H11289" s="3"/>
      <c r="I11289" s="2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 s="2"/>
    </row>
    <row r="11290" spans="2:22" x14ac:dyDescent="0.2">
      <c r="B11290" s="2"/>
      <c r="C11290" s="2"/>
      <c r="D11290" s="2"/>
      <c r="E11290" s="2"/>
      <c r="F11290" s="2"/>
      <c r="G11290" s="3"/>
      <c r="H11290" s="3"/>
      <c r="I11290" s="2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 s="2"/>
    </row>
    <row r="11291" spans="2:22" x14ac:dyDescent="0.2">
      <c r="B11291" s="2"/>
      <c r="C11291" s="2"/>
      <c r="D11291" s="2"/>
      <c r="E11291" s="2"/>
      <c r="F11291" s="2"/>
      <c r="G11291" s="3"/>
      <c r="H11291" s="3"/>
      <c r="I11291" s="2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 s="2"/>
    </row>
    <row r="11292" spans="2:22" x14ac:dyDescent="0.2">
      <c r="B11292" s="2"/>
      <c r="C11292" s="2"/>
      <c r="D11292" s="2"/>
      <c r="E11292" s="2"/>
      <c r="F11292" s="2"/>
      <c r="G11292" s="3"/>
      <c r="H11292" s="3"/>
      <c r="I11292" s="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 s="2"/>
    </row>
    <row r="11293" spans="2:22" x14ac:dyDescent="0.2">
      <c r="B11293" s="2"/>
      <c r="C11293" s="2"/>
      <c r="D11293" s="2"/>
      <c r="E11293" s="2"/>
      <c r="F11293" s="2"/>
      <c r="G11293" s="3"/>
      <c r="H11293" s="3"/>
      <c r="I11293" s="2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 s="2"/>
    </row>
    <row r="11294" spans="2:22" x14ac:dyDescent="0.2">
      <c r="B11294" s="2"/>
      <c r="C11294" s="2"/>
      <c r="D11294" s="2"/>
      <c r="E11294" s="2"/>
      <c r="F11294" s="2"/>
      <c r="G11294" s="3"/>
      <c r="H11294" s="3"/>
      <c r="I11294" s="2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 s="2"/>
    </row>
    <row r="11295" spans="2:22" x14ac:dyDescent="0.2">
      <c r="B11295" s="2"/>
      <c r="C11295" s="2"/>
      <c r="D11295" s="2"/>
      <c r="E11295" s="2"/>
      <c r="F11295" s="2"/>
      <c r="G11295" s="3"/>
      <c r="H11295" s="3"/>
      <c r="I11295" s="2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 s="2"/>
    </row>
    <row r="11296" spans="2:22" x14ac:dyDescent="0.2">
      <c r="B11296" s="2"/>
      <c r="C11296" s="2"/>
      <c r="D11296" s="2"/>
      <c r="E11296" s="2"/>
      <c r="F11296" s="2"/>
      <c r="G11296" s="3"/>
      <c r="H11296" s="3"/>
      <c r="I11296" s="2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 s="2"/>
    </row>
    <row r="11297" spans="2:22" x14ac:dyDescent="0.2">
      <c r="B11297" s="2"/>
      <c r="C11297" s="2"/>
      <c r="D11297" s="2"/>
      <c r="E11297" s="2"/>
      <c r="F11297" s="2"/>
      <c r="G11297" s="3"/>
      <c r="H11297" s="3"/>
      <c r="I11297" s="2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 s="2"/>
    </row>
    <row r="11298" spans="2:22" x14ac:dyDescent="0.2">
      <c r="B11298" s="2"/>
      <c r="C11298" s="2"/>
      <c r="D11298" s="2"/>
      <c r="E11298" s="2"/>
      <c r="F11298" s="2"/>
      <c r="G11298" s="3"/>
      <c r="H11298" s="3"/>
      <c r="I11298" s="2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 s="2"/>
    </row>
    <row r="11299" spans="2:22" x14ac:dyDescent="0.2">
      <c r="B11299" s="2"/>
      <c r="C11299" s="2"/>
      <c r="D11299" s="2"/>
      <c r="E11299" s="2"/>
      <c r="F11299" s="2"/>
      <c r="G11299" s="3"/>
      <c r="H11299" s="3"/>
      <c r="I11299" s="2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 s="2"/>
    </row>
    <row r="11300" spans="2:22" x14ac:dyDescent="0.2">
      <c r="B11300" s="2"/>
      <c r="C11300" s="2"/>
      <c r="D11300" s="2"/>
      <c r="E11300" s="2"/>
      <c r="F11300" s="2"/>
      <c r="G11300" s="3"/>
      <c r="H11300" s="3"/>
      <c r="I11300" s="2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 s="2"/>
    </row>
    <row r="11301" spans="2:22" x14ac:dyDescent="0.2">
      <c r="B11301" s="2"/>
      <c r="C11301" s="2"/>
      <c r="D11301" s="2"/>
      <c r="E11301" s="2"/>
      <c r="F11301" s="2"/>
      <c r="G11301" s="3"/>
      <c r="H11301" s="3"/>
      <c r="I11301" s="2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 s="2"/>
    </row>
    <row r="11302" spans="2:22" x14ac:dyDescent="0.2">
      <c r="B11302" s="2"/>
      <c r="C11302" s="2"/>
      <c r="D11302" s="2"/>
      <c r="E11302" s="2"/>
      <c r="F11302" s="2"/>
      <c r="G11302" s="3"/>
      <c r="H11302" s="3"/>
      <c r="I11302" s="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 s="2"/>
    </row>
    <row r="11303" spans="2:22" x14ac:dyDescent="0.2">
      <c r="B11303" s="2"/>
      <c r="C11303" s="2"/>
      <c r="D11303" s="2"/>
      <c r="E11303" s="2"/>
      <c r="F11303" s="2"/>
      <c r="G11303" s="3"/>
      <c r="H11303" s="3"/>
      <c r="I11303" s="2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 s="2"/>
    </row>
    <row r="11304" spans="2:22" x14ac:dyDescent="0.2">
      <c r="B11304" s="2"/>
      <c r="C11304" s="2"/>
      <c r="D11304" s="2"/>
      <c r="E11304" s="2"/>
      <c r="F11304" s="2"/>
      <c r="G11304" s="3"/>
      <c r="H11304" s="3"/>
      <c r="I11304" s="2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 s="2"/>
    </row>
    <row r="11305" spans="2:22" x14ac:dyDescent="0.2">
      <c r="B11305" s="2"/>
      <c r="C11305" s="2"/>
      <c r="D11305" s="2"/>
      <c r="E11305" s="2"/>
      <c r="F11305" s="2"/>
      <c r="G11305" s="3"/>
      <c r="H11305" s="3"/>
      <c r="I11305" s="2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 s="2"/>
    </row>
    <row r="11306" spans="2:22" x14ac:dyDescent="0.2">
      <c r="B11306" s="2"/>
      <c r="C11306" s="2"/>
      <c r="D11306" s="2"/>
      <c r="E11306" s="2"/>
      <c r="F11306" s="2"/>
      <c r="G11306" s="3"/>
      <c r="H11306" s="3"/>
      <c r="I11306" s="2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 s="2"/>
    </row>
    <row r="11307" spans="2:22" x14ac:dyDescent="0.2">
      <c r="B11307" s="2"/>
      <c r="C11307" s="2"/>
      <c r="D11307" s="2"/>
      <c r="E11307" s="2"/>
      <c r="F11307" s="2"/>
      <c r="G11307" s="3"/>
      <c r="H11307" s="3"/>
      <c r="I11307" s="2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 s="2"/>
    </row>
    <row r="11308" spans="2:22" x14ac:dyDescent="0.2">
      <c r="B11308" s="2"/>
      <c r="C11308" s="2"/>
      <c r="D11308" s="2"/>
      <c r="E11308" s="2"/>
      <c r="F11308" s="2"/>
      <c r="G11308" s="3"/>
      <c r="H11308" s="3"/>
      <c r="I11308" s="2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 s="2"/>
    </row>
    <row r="11309" spans="2:22" x14ac:dyDescent="0.2">
      <c r="B11309" s="2"/>
      <c r="C11309" s="2"/>
      <c r="D11309" s="2"/>
      <c r="E11309" s="2"/>
      <c r="F11309" s="2"/>
      <c r="G11309" s="3"/>
      <c r="H11309" s="3"/>
      <c r="I11309" s="2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 s="2"/>
    </row>
    <row r="11310" spans="2:22" x14ac:dyDescent="0.2">
      <c r="B11310" s="2"/>
      <c r="C11310" s="2"/>
      <c r="D11310" s="2"/>
      <c r="E11310" s="2"/>
      <c r="F11310" s="2"/>
      <c r="G11310" s="3"/>
      <c r="H11310" s="3"/>
      <c r="I11310" s="2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 s="2"/>
    </row>
    <row r="11311" spans="2:22" x14ac:dyDescent="0.2">
      <c r="B11311" s="2"/>
      <c r="C11311" s="2"/>
      <c r="D11311" s="2"/>
      <c r="E11311" s="2"/>
      <c r="F11311" s="2"/>
      <c r="G11311" s="3"/>
      <c r="H11311" s="3"/>
      <c r="I11311" s="2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 s="2"/>
    </row>
    <row r="11312" spans="2:22" x14ac:dyDescent="0.2">
      <c r="B11312" s="2"/>
      <c r="C11312" s="2"/>
      <c r="D11312" s="2"/>
      <c r="E11312" s="2"/>
      <c r="F11312" s="2"/>
      <c r="G11312" s="3"/>
      <c r="H11312" s="3"/>
      <c r="I11312" s="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 s="2"/>
    </row>
    <row r="11313" spans="2:22" x14ac:dyDescent="0.2">
      <c r="B11313" s="2"/>
      <c r="C11313" s="2"/>
      <c r="D11313" s="2"/>
      <c r="E11313" s="2"/>
      <c r="F11313" s="2"/>
      <c r="G11313" s="3"/>
      <c r="H11313" s="3"/>
      <c r="I11313" s="2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 s="2"/>
    </row>
    <row r="11314" spans="2:22" x14ac:dyDescent="0.2">
      <c r="B11314" s="2"/>
      <c r="C11314" s="2"/>
      <c r="D11314" s="2"/>
      <c r="E11314" s="2"/>
      <c r="F11314" s="2"/>
      <c r="G11314" s="3"/>
      <c r="H11314" s="3"/>
      <c r="I11314" s="2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 s="2"/>
    </row>
    <row r="11315" spans="2:22" x14ac:dyDescent="0.2">
      <c r="B11315" s="2"/>
      <c r="C11315" s="2"/>
      <c r="D11315" s="2"/>
      <c r="E11315" s="2"/>
      <c r="F11315" s="2"/>
      <c r="G11315" s="3"/>
      <c r="H11315" s="3"/>
      <c r="I11315" s="2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 s="2"/>
    </row>
    <row r="11316" spans="2:22" x14ac:dyDescent="0.2">
      <c r="B11316" s="2"/>
      <c r="C11316" s="2"/>
      <c r="D11316" s="2"/>
      <c r="E11316" s="2"/>
      <c r="F11316" s="2"/>
      <c r="G11316" s="3"/>
      <c r="H11316" s="3"/>
      <c r="I11316" s="2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 s="2"/>
    </row>
    <row r="11317" spans="2:22" x14ac:dyDescent="0.2">
      <c r="B11317" s="2"/>
      <c r="C11317" s="2"/>
      <c r="D11317" s="2"/>
      <c r="E11317" s="2"/>
      <c r="F11317" s="2"/>
      <c r="G11317" s="3"/>
      <c r="H11317" s="3"/>
      <c r="I11317" s="2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 s="2"/>
    </row>
    <row r="11318" spans="2:22" x14ac:dyDescent="0.2">
      <c r="B11318" s="2"/>
      <c r="C11318" s="2"/>
      <c r="D11318" s="2"/>
      <c r="E11318" s="2"/>
      <c r="F11318" s="2"/>
      <c r="G11318" s="3"/>
      <c r="H11318" s="3"/>
      <c r="I11318" s="2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 s="2"/>
    </row>
    <row r="11319" spans="2:22" x14ac:dyDescent="0.2">
      <c r="B11319" s="2"/>
      <c r="C11319" s="2"/>
      <c r="D11319" s="2"/>
      <c r="E11319" s="2"/>
      <c r="F11319" s="2"/>
      <c r="G11319" s="3"/>
      <c r="H11319" s="3"/>
      <c r="I11319" s="2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 s="2"/>
    </row>
    <row r="11320" spans="2:22" x14ac:dyDescent="0.2">
      <c r="B11320" s="2"/>
      <c r="C11320" s="2"/>
      <c r="D11320" s="2"/>
      <c r="E11320" s="2"/>
      <c r="F11320" s="2"/>
      <c r="G11320" s="3"/>
      <c r="H11320" s="3"/>
      <c r="I11320" s="2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 s="2"/>
    </row>
    <row r="11321" spans="2:22" x14ac:dyDescent="0.2">
      <c r="B11321" s="2"/>
      <c r="C11321" s="2"/>
      <c r="D11321" s="2"/>
      <c r="E11321" s="2"/>
      <c r="F11321" s="2"/>
      <c r="G11321" s="3"/>
      <c r="H11321" s="3"/>
      <c r="I11321" s="2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 s="2"/>
    </row>
    <row r="11322" spans="2:22" x14ac:dyDescent="0.2">
      <c r="B11322" s="2"/>
      <c r="C11322" s="2"/>
      <c r="D11322" s="2"/>
      <c r="E11322" s="2"/>
      <c r="F11322" s="2"/>
      <c r="G11322" s="3"/>
      <c r="H11322" s="3"/>
      <c r="I11322" s="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 s="2"/>
    </row>
    <row r="11323" spans="2:22" x14ac:dyDescent="0.2">
      <c r="B11323" s="2"/>
      <c r="C11323" s="2"/>
      <c r="D11323" s="2"/>
      <c r="E11323" s="2"/>
      <c r="F11323" s="2"/>
      <c r="G11323" s="3"/>
      <c r="H11323" s="3"/>
      <c r="I11323" s="2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 s="2"/>
    </row>
    <row r="11324" spans="2:22" x14ac:dyDescent="0.2">
      <c r="B11324" s="2"/>
      <c r="C11324" s="2"/>
      <c r="D11324" s="2"/>
      <c r="E11324" s="2"/>
      <c r="F11324" s="2"/>
      <c r="G11324" s="3"/>
      <c r="H11324" s="3"/>
      <c r="I11324" s="2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 s="2"/>
    </row>
    <row r="11325" spans="2:22" x14ac:dyDescent="0.2">
      <c r="B11325" s="2"/>
      <c r="C11325" s="2"/>
      <c r="D11325" s="2"/>
      <c r="E11325" s="2"/>
      <c r="F11325" s="2"/>
      <c r="G11325" s="3"/>
      <c r="H11325" s="3"/>
      <c r="I11325" s="2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 s="2"/>
    </row>
    <row r="11326" spans="2:22" x14ac:dyDescent="0.2">
      <c r="B11326" s="2"/>
      <c r="C11326" s="2"/>
      <c r="D11326" s="2"/>
      <c r="E11326" s="2"/>
      <c r="F11326" s="2"/>
      <c r="G11326" s="3"/>
      <c r="H11326" s="3"/>
      <c r="I11326" s="2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 s="2"/>
    </row>
    <row r="11327" spans="2:22" x14ac:dyDescent="0.2">
      <c r="B11327" s="2"/>
      <c r="C11327" s="2"/>
      <c r="D11327" s="2"/>
      <c r="E11327" s="2"/>
      <c r="F11327" s="2"/>
      <c r="G11327" s="3"/>
      <c r="H11327" s="3"/>
      <c r="I11327" s="2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 s="2"/>
    </row>
    <row r="11328" spans="2:22" x14ac:dyDescent="0.2">
      <c r="B11328" s="2"/>
      <c r="C11328" s="2"/>
      <c r="D11328" s="2"/>
      <c r="E11328" s="2"/>
      <c r="F11328" s="2"/>
      <c r="G11328" s="3"/>
      <c r="H11328" s="3"/>
      <c r="I11328" s="2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 s="2"/>
    </row>
    <row r="11329" spans="2:22" x14ac:dyDescent="0.2">
      <c r="B11329" s="2"/>
      <c r="C11329" s="2"/>
      <c r="D11329" s="2"/>
      <c r="E11329" s="2"/>
      <c r="F11329" s="2"/>
      <c r="G11329" s="3"/>
      <c r="H11329" s="3"/>
      <c r="I11329" s="2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 s="2"/>
    </row>
    <row r="11330" spans="2:22" x14ac:dyDescent="0.2">
      <c r="B11330" s="2"/>
      <c r="C11330" s="2"/>
      <c r="D11330" s="2"/>
      <c r="E11330" s="2"/>
      <c r="F11330" s="2"/>
      <c r="G11330" s="3"/>
      <c r="H11330" s="3"/>
      <c r="I11330" s="2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 s="2"/>
    </row>
    <row r="11331" spans="2:22" x14ac:dyDescent="0.2">
      <c r="B11331" s="2"/>
      <c r="C11331" s="2"/>
      <c r="D11331" s="2"/>
      <c r="E11331" s="2"/>
      <c r="F11331" s="2"/>
      <c r="G11331" s="3"/>
      <c r="H11331" s="3"/>
      <c r="I11331" s="2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 s="2"/>
    </row>
    <row r="11332" spans="2:22" x14ac:dyDescent="0.2">
      <c r="B11332" s="2"/>
      <c r="C11332" s="2"/>
      <c r="D11332" s="2"/>
      <c r="E11332" s="2"/>
      <c r="F11332" s="2"/>
      <c r="G11332" s="3"/>
      <c r="H11332" s="3"/>
      <c r="I11332" s="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 s="2"/>
    </row>
    <row r="11333" spans="2:22" x14ac:dyDescent="0.2">
      <c r="B11333" s="2"/>
      <c r="C11333" s="2"/>
      <c r="D11333" s="2"/>
      <c r="E11333" s="2"/>
      <c r="F11333" s="2"/>
      <c r="G11333" s="3"/>
      <c r="H11333" s="3"/>
      <c r="I11333" s="2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 s="2"/>
    </row>
    <row r="11334" spans="2:22" x14ac:dyDescent="0.2">
      <c r="B11334" s="2"/>
      <c r="C11334" s="2"/>
      <c r="D11334" s="2"/>
      <c r="E11334" s="2"/>
      <c r="F11334" s="2"/>
      <c r="G11334" s="3"/>
      <c r="H11334" s="3"/>
      <c r="I11334" s="2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 s="2"/>
    </row>
    <row r="11335" spans="2:22" x14ac:dyDescent="0.2">
      <c r="B11335" s="2"/>
      <c r="C11335" s="2"/>
      <c r="D11335" s="2"/>
      <c r="E11335" s="2"/>
      <c r="F11335" s="2"/>
      <c r="G11335" s="3"/>
      <c r="H11335" s="3"/>
      <c r="I11335" s="2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 s="2"/>
    </row>
    <row r="11336" spans="2:22" x14ac:dyDescent="0.2">
      <c r="B11336" s="2"/>
      <c r="C11336" s="2"/>
      <c r="D11336" s="2"/>
      <c r="E11336" s="2"/>
      <c r="F11336" s="2"/>
      <c r="G11336" s="3"/>
      <c r="H11336" s="3"/>
      <c r="I11336" s="2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 s="2"/>
    </row>
    <row r="11337" spans="2:22" x14ac:dyDescent="0.2">
      <c r="B11337" s="2"/>
      <c r="C11337" s="2"/>
      <c r="D11337" s="2"/>
      <c r="E11337" s="2"/>
      <c r="F11337" s="2"/>
      <c r="G11337" s="3"/>
      <c r="H11337" s="3"/>
      <c r="I11337" s="2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 s="2"/>
    </row>
    <row r="11338" spans="2:22" x14ac:dyDescent="0.2">
      <c r="B11338" s="2"/>
      <c r="C11338" s="2"/>
      <c r="D11338" s="2"/>
      <c r="E11338" s="2"/>
      <c r="F11338" s="2"/>
      <c r="G11338" s="3"/>
      <c r="H11338" s="3"/>
      <c r="I11338" s="2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 s="2"/>
    </row>
    <row r="11339" spans="2:22" x14ac:dyDescent="0.2">
      <c r="B11339" s="2"/>
      <c r="C11339" s="2"/>
      <c r="D11339" s="2"/>
      <c r="E11339" s="2"/>
      <c r="F11339" s="2"/>
      <c r="G11339" s="3"/>
      <c r="H11339" s="3"/>
      <c r="I11339" s="2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 s="2"/>
    </row>
    <row r="11340" spans="2:22" x14ac:dyDescent="0.2">
      <c r="B11340" s="2"/>
      <c r="C11340" s="2"/>
      <c r="D11340" s="2"/>
      <c r="E11340" s="2"/>
      <c r="F11340" s="2"/>
      <c r="G11340" s="3"/>
      <c r="H11340" s="3"/>
      <c r="I11340" s="2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 s="2"/>
    </row>
    <row r="11341" spans="2:22" x14ac:dyDescent="0.2">
      <c r="B11341" s="2"/>
      <c r="C11341" s="2"/>
      <c r="D11341" s="2"/>
      <c r="E11341" s="2"/>
      <c r="F11341" s="2"/>
      <c r="G11341" s="3"/>
      <c r="H11341" s="3"/>
      <c r="I11341" s="2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 s="2"/>
    </row>
    <row r="11342" spans="2:22" x14ac:dyDescent="0.2">
      <c r="B11342" s="2"/>
      <c r="C11342" s="2"/>
      <c r="D11342" s="2"/>
      <c r="E11342" s="2"/>
      <c r="F11342" s="2"/>
      <c r="G11342" s="3"/>
      <c r="H11342" s="3"/>
      <c r="I11342" s="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 s="2"/>
    </row>
    <row r="11343" spans="2:22" x14ac:dyDescent="0.2">
      <c r="B11343" s="2"/>
      <c r="C11343" s="2"/>
      <c r="D11343" s="2"/>
      <c r="E11343" s="2"/>
      <c r="F11343" s="2"/>
      <c r="G11343" s="3"/>
      <c r="H11343" s="3"/>
      <c r="I11343" s="2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 s="2"/>
    </row>
    <row r="11344" spans="2:22" x14ac:dyDescent="0.2">
      <c r="B11344" s="2"/>
      <c r="C11344" s="2"/>
      <c r="D11344" s="2"/>
      <c r="E11344" s="2"/>
      <c r="F11344" s="2"/>
      <c r="G11344" s="3"/>
      <c r="H11344" s="3"/>
      <c r="I11344" s="2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 s="2"/>
    </row>
    <row r="11345" spans="2:22" x14ac:dyDescent="0.2">
      <c r="B11345" s="2"/>
      <c r="C11345" s="2"/>
      <c r="D11345" s="2"/>
      <c r="E11345" s="2"/>
      <c r="F11345" s="2"/>
      <c r="G11345" s="3"/>
      <c r="H11345" s="3"/>
      <c r="I11345" s="2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 s="2"/>
    </row>
    <row r="11346" spans="2:22" x14ac:dyDescent="0.2">
      <c r="B11346" s="2"/>
      <c r="C11346" s="2"/>
      <c r="D11346" s="2"/>
      <c r="E11346" s="2"/>
      <c r="F11346" s="2"/>
      <c r="G11346" s="3"/>
      <c r="H11346" s="3"/>
      <c r="I11346" s="2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 s="2"/>
    </row>
    <row r="11347" spans="2:22" x14ac:dyDescent="0.2">
      <c r="B11347" s="2"/>
      <c r="C11347" s="2"/>
      <c r="D11347" s="2"/>
      <c r="E11347" s="2"/>
      <c r="F11347" s="2"/>
      <c r="G11347" s="3"/>
      <c r="H11347" s="3"/>
      <c r="I11347" s="2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 s="2"/>
    </row>
    <row r="11348" spans="2:22" x14ac:dyDescent="0.2">
      <c r="B11348" s="2"/>
      <c r="C11348" s="2"/>
      <c r="D11348" s="2"/>
      <c r="E11348" s="2"/>
      <c r="F11348" s="2"/>
      <c r="G11348" s="3"/>
      <c r="H11348" s="3"/>
      <c r="I11348" s="2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 s="2"/>
    </row>
    <row r="11349" spans="2:22" x14ac:dyDescent="0.2">
      <c r="B11349" s="2"/>
      <c r="C11349" s="2"/>
      <c r="D11349" s="2"/>
      <c r="E11349" s="2"/>
      <c r="F11349" s="2"/>
      <c r="G11349" s="3"/>
      <c r="H11349" s="3"/>
      <c r="I11349" s="2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 s="2"/>
    </row>
    <row r="11350" spans="2:22" x14ac:dyDescent="0.2">
      <c r="B11350" s="2"/>
      <c r="C11350" s="2"/>
      <c r="D11350" s="2"/>
      <c r="E11350" s="2"/>
      <c r="F11350" s="2"/>
      <c r="G11350" s="3"/>
      <c r="H11350" s="3"/>
      <c r="I11350" s="2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 s="2"/>
    </row>
    <row r="11351" spans="2:22" x14ac:dyDescent="0.2">
      <c r="B11351" s="2"/>
      <c r="C11351" s="2"/>
      <c r="D11351" s="2"/>
      <c r="E11351" s="2"/>
      <c r="F11351" s="2"/>
      <c r="G11351" s="3"/>
      <c r="H11351" s="3"/>
      <c r="I11351" s="2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 s="2"/>
    </row>
    <row r="11352" spans="2:22" x14ac:dyDescent="0.2">
      <c r="B11352" s="2"/>
      <c r="C11352" s="2"/>
      <c r="D11352" s="2"/>
      <c r="E11352" s="2"/>
      <c r="F11352" s="2"/>
      <c r="G11352" s="3"/>
      <c r="H11352" s="3"/>
      <c r="I11352" s="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 s="2"/>
    </row>
    <row r="11353" spans="2:22" x14ac:dyDescent="0.2">
      <c r="B11353" s="2"/>
      <c r="C11353" s="2"/>
      <c r="D11353" s="2"/>
      <c r="E11353" s="2"/>
      <c r="F11353" s="2"/>
      <c r="G11353" s="3"/>
      <c r="H11353" s="3"/>
      <c r="I11353" s="2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 s="2"/>
    </row>
    <row r="11354" spans="2:22" x14ac:dyDescent="0.2">
      <c r="B11354" s="2"/>
      <c r="C11354" s="2"/>
      <c r="D11354" s="2"/>
      <c r="E11354" s="2"/>
      <c r="F11354" s="2"/>
      <c r="G11354" s="3"/>
      <c r="H11354" s="3"/>
      <c r="I11354" s="2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 s="2"/>
    </row>
    <row r="11355" spans="2:22" x14ac:dyDescent="0.2">
      <c r="B11355" s="2"/>
      <c r="C11355" s="2"/>
      <c r="D11355" s="2"/>
      <c r="E11355" s="2"/>
      <c r="F11355" s="2"/>
      <c r="G11355" s="3"/>
      <c r="H11355" s="3"/>
      <c r="I11355" s="2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 s="2"/>
    </row>
    <row r="11356" spans="2:22" x14ac:dyDescent="0.2">
      <c r="B11356" s="2"/>
      <c r="C11356" s="2"/>
      <c r="D11356" s="2"/>
      <c r="E11356" s="2"/>
      <c r="F11356" s="2"/>
      <c r="G11356" s="3"/>
      <c r="H11356" s="3"/>
      <c r="I11356" s="2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 s="2"/>
    </row>
    <row r="11357" spans="2:22" x14ac:dyDescent="0.2">
      <c r="B11357" s="2"/>
      <c r="C11357" s="2"/>
      <c r="D11357" s="2"/>
      <c r="E11357" s="2"/>
      <c r="F11357" s="2"/>
      <c r="G11357" s="3"/>
      <c r="H11357" s="3"/>
      <c r="I11357" s="2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 s="2"/>
    </row>
    <row r="11358" spans="2:22" x14ac:dyDescent="0.2">
      <c r="B11358" s="2"/>
      <c r="C11358" s="2"/>
      <c r="D11358" s="2"/>
      <c r="E11358" s="2"/>
      <c r="F11358" s="2"/>
      <c r="G11358" s="3"/>
      <c r="H11358" s="3"/>
      <c r="I11358" s="2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 s="2"/>
    </row>
    <row r="11359" spans="2:22" x14ac:dyDescent="0.2">
      <c r="B11359" s="2"/>
      <c r="C11359" s="2"/>
      <c r="D11359" s="2"/>
      <c r="E11359" s="2"/>
      <c r="F11359" s="2"/>
      <c r="G11359" s="3"/>
      <c r="H11359" s="3"/>
      <c r="I11359" s="2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 s="2"/>
    </row>
    <row r="11360" spans="2:22" x14ac:dyDescent="0.2">
      <c r="B11360" s="2"/>
      <c r="C11360" s="2"/>
      <c r="D11360" s="2"/>
      <c r="E11360" s="2"/>
      <c r="F11360" s="2"/>
      <c r="G11360" s="3"/>
      <c r="H11360" s="3"/>
      <c r="I11360" s="2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 s="2"/>
    </row>
    <row r="11361" spans="2:22" x14ac:dyDescent="0.2">
      <c r="B11361" s="2"/>
      <c r="C11361" s="2"/>
      <c r="D11361" s="2"/>
      <c r="E11361" s="2"/>
      <c r="F11361" s="2"/>
      <c r="G11361" s="3"/>
      <c r="H11361" s="3"/>
      <c r="I11361" s="2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 s="2"/>
    </row>
    <row r="11362" spans="2:22" x14ac:dyDescent="0.2">
      <c r="B11362" s="2"/>
      <c r="C11362" s="2"/>
      <c r="D11362" s="2"/>
      <c r="E11362" s="2"/>
      <c r="F11362" s="2"/>
      <c r="G11362" s="3"/>
      <c r="H11362" s="3"/>
      <c r="I11362" s="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 s="2"/>
    </row>
    <row r="11363" spans="2:22" x14ac:dyDescent="0.2">
      <c r="B11363" s="2"/>
      <c r="C11363" s="2"/>
      <c r="D11363" s="2"/>
      <c r="E11363" s="2"/>
      <c r="F11363" s="2"/>
      <c r="G11363" s="3"/>
      <c r="H11363" s="3"/>
      <c r="I11363" s="2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 s="2"/>
    </row>
    <row r="11364" spans="2:22" x14ac:dyDescent="0.2">
      <c r="B11364" s="2"/>
      <c r="C11364" s="2"/>
      <c r="D11364" s="2"/>
      <c r="E11364" s="2"/>
      <c r="F11364" s="2"/>
      <c r="G11364" s="3"/>
      <c r="H11364" s="3"/>
      <c r="I11364" s="2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 s="2"/>
    </row>
    <row r="11365" spans="2:22" x14ac:dyDescent="0.2">
      <c r="B11365" s="2"/>
      <c r="C11365" s="2"/>
      <c r="D11365" s="2"/>
      <c r="E11365" s="2"/>
      <c r="F11365" s="2"/>
      <c r="G11365" s="3"/>
      <c r="H11365" s="3"/>
      <c r="I11365" s="2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 s="2"/>
    </row>
    <row r="11366" spans="2:22" x14ac:dyDescent="0.2">
      <c r="B11366" s="2"/>
      <c r="C11366" s="2"/>
      <c r="D11366" s="2"/>
      <c r="E11366" s="2"/>
      <c r="F11366" s="2"/>
      <c r="G11366" s="3"/>
      <c r="H11366" s="3"/>
      <c r="I11366" s="2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 s="2"/>
    </row>
    <row r="11367" spans="2:22" x14ac:dyDescent="0.2">
      <c r="B11367" s="2"/>
      <c r="C11367" s="2"/>
      <c r="D11367" s="2"/>
      <c r="E11367" s="2"/>
      <c r="F11367" s="2"/>
      <c r="G11367" s="3"/>
      <c r="H11367" s="3"/>
      <c r="I11367" s="2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 s="2"/>
    </row>
    <row r="11368" spans="2:22" x14ac:dyDescent="0.2">
      <c r="B11368" s="2"/>
      <c r="C11368" s="2"/>
      <c r="D11368" s="2"/>
      <c r="E11368" s="2"/>
      <c r="F11368" s="2"/>
      <c r="G11368" s="3"/>
      <c r="H11368" s="3"/>
      <c r="I11368" s="2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 s="2"/>
    </row>
    <row r="11369" spans="2:22" x14ac:dyDescent="0.2">
      <c r="B11369" s="2"/>
      <c r="C11369" s="2"/>
      <c r="D11369" s="2"/>
      <c r="E11369" s="2"/>
      <c r="F11369" s="2"/>
      <c r="G11369" s="3"/>
      <c r="H11369" s="3"/>
      <c r="I11369" s="2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 s="2"/>
    </row>
    <row r="11370" spans="2:22" x14ac:dyDescent="0.2">
      <c r="B11370" s="2"/>
      <c r="C11370" s="2"/>
      <c r="D11370" s="2"/>
      <c r="E11370" s="2"/>
      <c r="F11370" s="2"/>
      <c r="G11370" s="3"/>
      <c r="H11370" s="3"/>
      <c r="I11370" s="2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 s="2"/>
    </row>
    <row r="11371" spans="2:22" x14ac:dyDescent="0.2">
      <c r="B11371" s="2"/>
      <c r="C11371" s="2"/>
      <c r="D11371" s="2"/>
      <c r="E11371" s="2"/>
      <c r="F11371" s="2"/>
      <c r="G11371" s="3"/>
      <c r="H11371" s="3"/>
      <c r="I11371" s="2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 s="2"/>
    </row>
    <row r="11372" spans="2:22" x14ac:dyDescent="0.2">
      <c r="B11372" s="2"/>
      <c r="C11372" s="2"/>
      <c r="D11372" s="2"/>
      <c r="E11372" s="2"/>
      <c r="F11372" s="2"/>
      <c r="G11372" s="3"/>
      <c r="H11372" s="3"/>
      <c r="I11372" s="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 s="2"/>
    </row>
    <row r="11373" spans="2:22" x14ac:dyDescent="0.2">
      <c r="B11373" s="2"/>
      <c r="C11373" s="2"/>
      <c r="D11373" s="2"/>
      <c r="E11373" s="2"/>
      <c r="F11373" s="2"/>
      <c r="G11373" s="3"/>
      <c r="H11373" s="3"/>
      <c r="I11373" s="2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 s="2"/>
    </row>
    <row r="11374" spans="2:22" x14ac:dyDescent="0.2">
      <c r="B11374" s="2"/>
      <c r="C11374" s="2"/>
      <c r="D11374" s="2"/>
      <c r="E11374" s="2"/>
      <c r="F11374" s="2"/>
      <c r="G11374" s="3"/>
      <c r="H11374" s="3"/>
      <c r="I11374" s="2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 s="2"/>
    </row>
    <row r="11375" spans="2:22" x14ac:dyDescent="0.2">
      <c r="B11375" s="2"/>
      <c r="C11375" s="2"/>
      <c r="D11375" s="2"/>
      <c r="E11375" s="2"/>
      <c r="F11375" s="2"/>
      <c r="G11375" s="3"/>
      <c r="H11375" s="3"/>
      <c r="I11375" s="2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 s="2"/>
    </row>
    <row r="11376" spans="2:22" x14ac:dyDescent="0.2">
      <c r="B11376" s="2"/>
      <c r="C11376" s="2"/>
      <c r="D11376" s="2"/>
      <c r="E11376" s="2"/>
      <c r="F11376" s="2"/>
      <c r="G11376" s="3"/>
      <c r="H11376" s="3"/>
      <c r="I11376" s="2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 s="2"/>
    </row>
    <row r="11377" spans="2:22" x14ac:dyDescent="0.2">
      <c r="B11377" s="2"/>
      <c r="C11377" s="2"/>
      <c r="D11377" s="2"/>
      <c r="E11377" s="2"/>
      <c r="F11377" s="2"/>
      <c r="G11377" s="3"/>
      <c r="H11377" s="3"/>
      <c r="I11377" s="2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 s="2"/>
    </row>
    <row r="11378" spans="2:22" x14ac:dyDescent="0.2">
      <c r="B11378" s="2"/>
      <c r="C11378" s="2"/>
      <c r="D11378" s="2"/>
      <c r="E11378" s="2"/>
      <c r="F11378" s="2"/>
      <c r="G11378" s="3"/>
      <c r="H11378" s="3"/>
      <c r="I11378" s="2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 s="2"/>
    </row>
    <row r="11379" spans="2:22" x14ac:dyDescent="0.2">
      <c r="B11379" s="2"/>
      <c r="C11379" s="2"/>
      <c r="D11379" s="2"/>
      <c r="E11379" s="2"/>
      <c r="F11379" s="2"/>
      <c r="G11379" s="3"/>
      <c r="H11379" s="3"/>
      <c r="I11379" s="2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 s="2"/>
    </row>
    <row r="11380" spans="2:22" x14ac:dyDescent="0.2">
      <c r="B11380" s="2"/>
      <c r="C11380" s="2"/>
      <c r="D11380" s="2"/>
      <c r="E11380" s="2"/>
      <c r="F11380" s="2"/>
      <c r="G11380" s="3"/>
      <c r="H11380" s="3"/>
      <c r="I11380" s="2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 s="2"/>
    </row>
    <row r="11381" spans="2:22" x14ac:dyDescent="0.2">
      <c r="B11381" s="2"/>
      <c r="C11381" s="2"/>
      <c r="D11381" s="2"/>
      <c r="E11381" s="2"/>
      <c r="F11381" s="2"/>
      <c r="G11381" s="3"/>
      <c r="H11381" s="3"/>
      <c r="I11381" s="2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 s="2"/>
    </row>
    <row r="11382" spans="2:22" x14ac:dyDescent="0.2">
      <c r="B11382" s="2"/>
      <c r="C11382" s="2"/>
      <c r="D11382" s="2"/>
      <c r="E11382" s="2"/>
      <c r="F11382" s="2"/>
      <c r="G11382" s="3"/>
      <c r="H11382" s="3"/>
      <c r="I11382" s="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 s="2"/>
    </row>
    <row r="11383" spans="2:22" x14ac:dyDescent="0.2">
      <c r="B11383" s="2"/>
      <c r="C11383" s="2"/>
      <c r="D11383" s="2"/>
      <c r="E11383" s="2"/>
      <c r="F11383" s="2"/>
      <c r="G11383" s="3"/>
      <c r="H11383" s="3"/>
      <c r="I11383" s="2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 s="2"/>
    </row>
    <row r="11384" spans="2:22" x14ac:dyDescent="0.2">
      <c r="B11384" s="2"/>
      <c r="C11384" s="2"/>
      <c r="D11384" s="2"/>
      <c r="E11384" s="2"/>
      <c r="F11384" s="2"/>
      <c r="G11384" s="3"/>
      <c r="H11384" s="3"/>
      <c r="I11384" s="2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 s="2"/>
    </row>
    <row r="11385" spans="2:22" x14ac:dyDescent="0.2">
      <c r="B11385" s="2"/>
      <c r="C11385" s="2"/>
      <c r="D11385" s="2"/>
      <c r="E11385" s="2"/>
      <c r="F11385" s="2"/>
      <c r="G11385" s="3"/>
      <c r="H11385" s="3"/>
      <c r="I11385" s="2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 s="2"/>
    </row>
    <row r="11386" spans="2:22" x14ac:dyDescent="0.2">
      <c r="B11386" s="2"/>
      <c r="C11386" s="2"/>
      <c r="D11386" s="2"/>
      <c r="E11386" s="2"/>
      <c r="F11386" s="2"/>
      <c r="G11386" s="3"/>
      <c r="H11386" s="3"/>
      <c r="I11386" s="2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 s="2"/>
    </row>
    <row r="11387" spans="2:22" x14ac:dyDescent="0.2">
      <c r="B11387" s="2"/>
      <c r="C11387" s="2"/>
      <c r="D11387" s="2"/>
      <c r="E11387" s="2"/>
      <c r="F11387" s="2"/>
      <c r="G11387" s="3"/>
      <c r="H11387" s="3"/>
      <c r="I11387" s="2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 s="2"/>
    </row>
    <row r="11388" spans="2:22" x14ac:dyDescent="0.2">
      <c r="B11388" s="2"/>
      <c r="C11388" s="2"/>
      <c r="D11388" s="2"/>
      <c r="E11388" s="2"/>
      <c r="F11388" s="2"/>
      <c r="G11388" s="3"/>
      <c r="H11388" s="3"/>
      <c r="I11388" s="2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 s="2"/>
    </row>
    <row r="11389" spans="2:22" x14ac:dyDescent="0.2">
      <c r="B11389" s="2"/>
      <c r="C11389" s="2"/>
      <c r="D11389" s="2"/>
      <c r="E11389" s="2"/>
      <c r="F11389" s="2"/>
      <c r="G11389" s="3"/>
      <c r="H11389" s="3"/>
      <c r="I11389" s="2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 s="2"/>
    </row>
    <row r="11390" spans="2:22" x14ac:dyDescent="0.2">
      <c r="B11390" s="2"/>
      <c r="C11390" s="2"/>
      <c r="D11390" s="2"/>
      <c r="E11390" s="2"/>
      <c r="F11390" s="2"/>
      <c r="G11390" s="3"/>
      <c r="H11390" s="3"/>
      <c r="I11390" s="2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 s="2"/>
    </row>
    <row r="11391" spans="2:22" x14ac:dyDescent="0.2">
      <c r="B11391" s="2"/>
      <c r="C11391" s="2"/>
      <c r="D11391" s="2"/>
      <c r="E11391" s="2"/>
      <c r="F11391" s="2"/>
      <c r="G11391" s="3"/>
      <c r="H11391" s="3"/>
      <c r="I11391" s="2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 s="2"/>
    </row>
    <row r="11392" spans="2:22" x14ac:dyDescent="0.2">
      <c r="B11392" s="2"/>
      <c r="C11392" s="2"/>
      <c r="D11392" s="2"/>
      <c r="E11392" s="2"/>
      <c r="F11392" s="2"/>
      <c r="G11392" s="3"/>
      <c r="H11392" s="3"/>
      <c r="I11392" s="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 s="2"/>
    </row>
    <row r="11393" spans="2:22" x14ac:dyDescent="0.2">
      <c r="B11393" s="2"/>
      <c r="C11393" s="2"/>
      <c r="D11393" s="2"/>
      <c r="E11393" s="2"/>
      <c r="F11393" s="2"/>
      <c r="G11393" s="3"/>
      <c r="H11393" s="3"/>
      <c r="I11393" s="2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 s="2"/>
    </row>
    <row r="11394" spans="2:22" x14ac:dyDescent="0.2">
      <c r="B11394" s="2"/>
      <c r="C11394" s="2"/>
      <c r="D11394" s="2"/>
      <c r="E11394" s="2"/>
      <c r="F11394" s="2"/>
      <c r="G11394" s="3"/>
      <c r="H11394" s="3"/>
      <c r="I11394" s="2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 s="2"/>
    </row>
    <row r="11395" spans="2:22" x14ac:dyDescent="0.2">
      <c r="B11395" s="2"/>
      <c r="C11395" s="2"/>
      <c r="D11395" s="2"/>
      <c r="E11395" s="2"/>
      <c r="F11395" s="2"/>
      <c r="G11395" s="3"/>
      <c r="H11395" s="3"/>
      <c r="I11395" s="2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 s="2"/>
    </row>
    <row r="11396" spans="2:22" x14ac:dyDescent="0.2">
      <c r="B11396" s="2"/>
      <c r="C11396" s="2"/>
      <c r="D11396" s="2"/>
      <c r="E11396" s="2"/>
      <c r="F11396" s="2"/>
      <c r="G11396" s="3"/>
      <c r="H11396" s="3"/>
      <c r="I11396" s="2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 s="2"/>
    </row>
    <row r="11397" spans="2:22" x14ac:dyDescent="0.2">
      <c r="B11397" s="2"/>
      <c r="C11397" s="2"/>
      <c r="D11397" s="2"/>
      <c r="E11397" s="2"/>
      <c r="F11397" s="2"/>
      <c r="G11397" s="3"/>
      <c r="H11397" s="3"/>
      <c r="I11397" s="2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 s="2"/>
    </row>
    <row r="11398" spans="2:22" x14ac:dyDescent="0.2">
      <c r="B11398" s="2"/>
      <c r="C11398" s="2"/>
      <c r="D11398" s="2"/>
      <c r="E11398" s="2"/>
      <c r="F11398" s="2"/>
      <c r="G11398" s="3"/>
      <c r="H11398" s="3"/>
      <c r="I11398" s="2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 s="2"/>
    </row>
    <row r="11399" spans="2:22" x14ac:dyDescent="0.2">
      <c r="B11399" s="2"/>
      <c r="C11399" s="2"/>
      <c r="D11399" s="2"/>
      <c r="E11399" s="2"/>
      <c r="F11399" s="2"/>
      <c r="G11399" s="3"/>
      <c r="H11399" s="3"/>
      <c r="I11399" s="2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 s="2"/>
    </row>
    <row r="11400" spans="2:22" x14ac:dyDescent="0.2">
      <c r="B11400" s="2"/>
      <c r="C11400" s="2"/>
      <c r="D11400" s="2"/>
      <c r="E11400" s="2"/>
      <c r="F11400" s="2"/>
      <c r="G11400" s="3"/>
      <c r="H11400" s="3"/>
      <c r="I11400" s="2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 s="2"/>
    </row>
    <row r="11401" spans="2:22" x14ac:dyDescent="0.2">
      <c r="B11401" s="2"/>
      <c r="C11401" s="2"/>
      <c r="D11401" s="2"/>
      <c r="E11401" s="2"/>
      <c r="F11401" s="2"/>
      <c r="G11401" s="3"/>
      <c r="H11401" s="3"/>
      <c r="I11401" s="2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 s="2"/>
    </row>
    <row r="11402" spans="2:22" x14ac:dyDescent="0.2">
      <c r="B11402" s="2"/>
      <c r="C11402" s="2"/>
      <c r="D11402" s="2"/>
      <c r="E11402" s="2"/>
      <c r="F11402" s="2"/>
      <c r="G11402" s="3"/>
      <c r="H11402" s="3"/>
      <c r="I11402" s="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 s="2"/>
    </row>
    <row r="11403" spans="2:22" x14ac:dyDescent="0.2">
      <c r="B11403" s="2"/>
      <c r="C11403" s="2"/>
      <c r="D11403" s="2"/>
      <c r="E11403" s="2"/>
      <c r="F11403" s="2"/>
      <c r="G11403" s="3"/>
      <c r="H11403" s="3"/>
      <c r="I11403" s="2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 s="2"/>
    </row>
    <row r="11404" spans="2:22" x14ac:dyDescent="0.2">
      <c r="B11404" s="2"/>
      <c r="C11404" s="2"/>
      <c r="D11404" s="2"/>
      <c r="E11404" s="2"/>
      <c r="F11404" s="2"/>
      <c r="G11404" s="3"/>
      <c r="H11404" s="3"/>
      <c r="I11404" s="2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 s="2"/>
    </row>
    <row r="11405" spans="2:22" x14ac:dyDescent="0.2">
      <c r="B11405" s="2"/>
      <c r="C11405" s="2"/>
      <c r="D11405" s="2"/>
      <c r="E11405" s="2"/>
      <c r="F11405" s="2"/>
      <c r="G11405" s="3"/>
      <c r="H11405" s="3"/>
      <c r="I11405" s="2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 s="2"/>
    </row>
    <row r="11406" spans="2:22" x14ac:dyDescent="0.2">
      <c r="B11406" s="2"/>
      <c r="C11406" s="2"/>
      <c r="D11406" s="2"/>
      <c r="E11406" s="2"/>
      <c r="F11406" s="2"/>
      <c r="G11406" s="3"/>
      <c r="H11406" s="3"/>
      <c r="I11406" s="2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 s="2"/>
    </row>
    <row r="11407" spans="2:22" x14ac:dyDescent="0.2">
      <c r="B11407" s="2"/>
      <c r="C11407" s="2"/>
      <c r="D11407" s="2"/>
      <c r="E11407" s="2"/>
      <c r="F11407" s="2"/>
      <c r="G11407" s="3"/>
      <c r="H11407" s="3"/>
      <c r="I11407" s="2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 s="2"/>
    </row>
    <row r="11408" spans="2:22" x14ac:dyDescent="0.2">
      <c r="B11408" s="2"/>
      <c r="C11408" s="2"/>
      <c r="D11408" s="2"/>
      <c r="E11408" s="2"/>
      <c r="F11408" s="2"/>
      <c r="G11408" s="3"/>
      <c r="H11408" s="3"/>
      <c r="I11408" s="2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 s="2"/>
    </row>
    <row r="11409" spans="2:22" x14ac:dyDescent="0.2">
      <c r="B11409" s="2"/>
      <c r="C11409" s="2"/>
      <c r="D11409" s="2"/>
      <c r="E11409" s="2"/>
      <c r="F11409" s="2"/>
      <c r="G11409" s="3"/>
      <c r="H11409" s="3"/>
      <c r="I11409" s="2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 s="2"/>
    </row>
    <row r="11410" spans="2:22" x14ac:dyDescent="0.2">
      <c r="B11410" s="2"/>
      <c r="C11410" s="2"/>
      <c r="D11410" s="2"/>
      <c r="E11410" s="2"/>
      <c r="F11410" s="2"/>
      <c r="G11410" s="3"/>
      <c r="H11410" s="3"/>
      <c r="I11410" s="2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 s="2"/>
    </row>
    <row r="11411" spans="2:22" x14ac:dyDescent="0.2">
      <c r="B11411" s="2"/>
      <c r="C11411" s="2"/>
      <c r="D11411" s="2"/>
      <c r="E11411" s="2"/>
      <c r="F11411" s="2"/>
      <c r="G11411" s="3"/>
      <c r="H11411" s="3"/>
      <c r="I11411" s="2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 s="2"/>
    </row>
    <row r="11412" spans="2:22" x14ac:dyDescent="0.2">
      <c r="B11412" s="2"/>
      <c r="C11412" s="2"/>
      <c r="D11412" s="2"/>
      <c r="E11412" s="2"/>
      <c r="F11412" s="2"/>
      <c r="G11412" s="3"/>
      <c r="H11412" s="3"/>
      <c r="I11412" s="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 s="2"/>
    </row>
    <row r="11413" spans="2:22" x14ac:dyDescent="0.2">
      <c r="B11413" s="2"/>
      <c r="C11413" s="2"/>
      <c r="D11413" s="2"/>
      <c r="E11413" s="2"/>
      <c r="F11413" s="2"/>
      <c r="G11413" s="3"/>
      <c r="H11413" s="3"/>
      <c r="I11413" s="2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 s="2"/>
    </row>
    <row r="11414" spans="2:22" x14ac:dyDescent="0.2">
      <c r="B11414" s="2"/>
      <c r="C11414" s="2"/>
      <c r="D11414" s="2"/>
      <c r="E11414" s="2"/>
      <c r="F11414" s="2"/>
      <c r="G11414" s="3"/>
      <c r="H11414" s="3"/>
      <c r="I11414" s="2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 s="2"/>
    </row>
    <row r="11415" spans="2:22" x14ac:dyDescent="0.2">
      <c r="B11415" s="2"/>
      <c r="C11415" s="2"/>
      <c r="D11415" s="2"/>
      <c r="E11415" s="2"/>
      <c r="F11415" s="2"/>
      <c r="G11415" s="3"/>
      <c r="H11415" s="3"/>
      <c r="I11415" s="2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 s="2"/>
    </row>
    <row r="11416" spans="2:22" x14ac:dyDescent="0.2">
      <c r="B11416" s="2"/>
      <c r="C11416" s="2"/>
      <c r="D11416" s="2"/>
      <c r="E11416" s="2"/>
      <c r="F11416" s="2"/>
      <c r="G11416" s="3"/>
      <c r="H11416" s="3"/>
      <c r="I11416" s="2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 s="2"/>
    </row>
    <row r="11417" spans="2:22" x14ac:dyDescent="0.2">
      <c r="B11417" s="2"/>
      <c r="C11417" s="2"/>
      <c r="D11417" s="2"/>
      <c r="E11417" s="2"/>
      <c r="F11417" s="2"/>
      <c r="G11417" s="3"/>
      <c r="H11417" s="3"/>
      <c r="I11417" s="2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 s="2"/>
    </row>
    <row r="11418" spans="2:22" x14ac:dyDescent="0.2">
      <c r="B11418" s="2"/>
      <c r="C11418" s="2"/>
      <c r="D11418" s="2"/>
      <c r="E11418" s="2"/>
      <c r="F11418" s="2"/>
      <c r="G11418" s="3"/>
      <c r="H11418" s="3"/>
      <c r="I11418" s="2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 s="2"/>
    </row>
    <row r="11419" spans="2:22" x14ac:dyDescent="0.2">
      <c r="B11419" s="2"/>
      <c r="C11419" s="2"/>
      <c r="D11419" s="2"/>
      <c r="E11419" s="2"/>
      <c r="F11419" s="2"/>
      <c r="G11419" s="3"/>
      <c r="H11419" s="3"/>
      <c r="I11419" s="2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 s="2"/>
    </row>
    <row r="11420" spans="2:22" x14ac:dyDescent="0.2">
      <c r="B11420" s="2"/>
      <c r="C11420" s="2"/>
      <c r="D11420" s="2"/>
      <c r="E11420" s="2"/>
      <c r="F11420" s="2"/>
      <c r="G11420" s="3"/>
      <c r="H11420" s="3"/>
      <c r="I11420" s="2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 s="2"/>
    </row>
    <row r="11421" spans="2:22" x14ac:dyDescent="0.2">
      <c r="B11421" s="2"/>
      <c r="C11421" s="2"/>
      <c r="D11421" s="2"/>
      <c r="E11421" s="2"/>
      <c r="F11421" s="2"/>
      <c r="G11421" s="3"/>
      <c r="H11421" s="3"/>
      <c r="I11421" s="2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 s="2"/>
    </row>
    <row r="11422" spans="2:22" x14ac:dyDescent="0.2">
      <c r="B11422" s="2"/>
      <c r="C11422" s="2"/>
      <c r="D11422" s="2"/>
      <c r="E11422" s="2"/>
      <c r="F11422" s="2"/>
      <c r="G11422" s="3"/>
      <c r="H11422" s="3"/>
      <c r="I11422" s="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 s="2"/>
    </row>
    <row r="11423" spans="2:22" x14ac:dyDescent="0.2">
      <c r="B11423" s="2"/>
      <c r="C11423" s="2"/>
      <c r="D11423" s="2"/>
      <c r="E11423" s="2"/>
      <c r="F11423" s="2"/>
      <c r="G11423" s="3"/>
      <c r="H11423" s="3"/>
      <c r="I11423" s="2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 s="2"/>
    </row>
    <row r="11424" spans="2:22" x14ac:dyDescent="0.2">
      <c r="B11424" s="2"/>
      <c r="C11424" s="2"/>
      <c r="D11424" s="2"/>
      <c r="E11424" s="2"/>
      <c r="F11424" s="2"/>
      <c r="G11424" s="3"/>
      <c r="H11424" s="3"/>
      <c r="I11424" s="2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 s="2"/>
    </row>
    <row r="11425" spans="2:22" x14ac:dyDescent="0.2">
      <c r="B11425" s="2"/>
      <c r="C11425" s="2"/>
      <c r="D11425" s="2"/>
      <c r="E11425" s="2"/>
      <c r="F11425" s="2"/>
      <c r="G11425" s="3"/>
      <c r="H11425" s="3"/>
      <c r="I11425" s="2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 s="2"/>
    </row>
    <row r="11426" spans="2:22" x14ac:dyDescent="0.2">
      <c r="B11426" s="2"/>
      <c r="C11426" s="2"/>
      <c r="D11426" s="2"/>
      <c r="E11426" s="2"/>
      <c r="F11426" s="2"/>
      <c r="G11426" s="3"/>
      <c r="H11426" s="3"/>
      <c r="I11426" s="2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 s="2"/>
    </row>
    <row r="11427" spans="2:22" x14ac:dyDescent="0.2">
      <c r="B11427" s="2"/>
      <c r="C11427" s="2"/>
      <c r="D11427" s="2"/>
      <c r="E11427" s="2"/>
      <c r="F11427" s="2"/>
      <c r="G11427" s="3"/>
      <c r="H11427" s="3"/>
      <c r="I11427" s="2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 s="2"/>
    </row>
    <row r="11428" spans="2:22" x14ac:dyDescent="0.2">
      <c r="B11428" s="2"/>
      <c r="C11428" s="2"/>
      <c r="D11428" s="2"/>
      <c r="E11428" s="2"/>
      <c r="F11428" s="2"/>
      <c r="G11428" s="3"/>
      <c r="H11428" s="3"/>
      <c r="I11428" s="2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 s="2"/>
    </row>
    <row r="11429" spans="2:22" x14ac:dyDescent="0.2">
      <c r="B11429" s="2"/>
      <c r="C11429" s="2"/>
      <c r="D11429" s="2"/>
      <c r="E11429" s="2"/>
      <c r="F11429" s="2"/>
      <c r="G11429" s="3"/>
      <c r="H11429" s="3"/>
      <c r="I11429" s="2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 s="2"/>
    </row>
    <row r="11430" spans="2:22" x14ac:dyDescent="0.2">
      <c r="B11430" s="2"/>
      <c r="C11430" s="2"/>
      <c r="D11430" s="2"/>
      <c r="E11430" s="2"/>
      <c r="F11430" s="2"/>
      <c r="G11430" s="3"/>
      <c r="H11430" s="3"/>
      <c r="I11430" s="2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 s="2"/>
    </row>
    <row r="11431" spans="2:22" x14ac:dyDescent="0.2">
      <c r="B11431" s="2"/>
      <c r="C11431" s="2"/>
      <c r="D11431" s="2"/>
      <c r="E11431" s="2"/>
      <c r="F11431" s="2"/>
      <c r="G11431" s="3"/>
      <c r="H11431" s="3"/>
      <c r="I11431" s="2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 s="2"/>
    </row>
    <row r="11432" spans="2:22" x14ac:dyDescent="0.2">
      <c r="B11432" s="2"/>
      <c r="C11432" s="2"/>
      <c r="D11432" s="2"/>
      <c r="E11432" s="2"/>
      <c r="F11432" s="2"/>
      <c r="G11432" s="3"/>
      <c r="H11432" s="3"/>
      <c r="I11432" s="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 s="2"/>
    </row>
    <row r="11433" spans="2:22" x14ac:dyDescent="0.2">
      <c r="B11433" s="2"/>
      <c r="C11433" s="2"/>
      <c r="D11433" s="2"/>
      <c r="E11433" s="2"/>
      <c r="F11433" s="2"/>
      <c r="G11433" s="3"/>
      <c r="H11433" s="3"/>
      <c r="I11433" s="2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 s="2"/>
    </row>
    <row r="11434" spans="2:22" x14ac:dyDescent="0.2">
      <c r="B11434" s="2"/>
      <c r="C11434" s="2"/>
      <c r="D11434" s="2"/>
      <c r="E11434" s="2"/>
      <c r="F11434" s="2"/>
      <c r="G11434" s="3"/>
      <c r="H11434" s="3"/>
      <c r="I11434" s="2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 s="2"/>
    </row>
    <row r="11435" spans="2:22" x14ac:dyDescent="0.2">
      <c r="B11435" s="2"/>
      <c r="C11435" s="2"/>
      <c r="D11435" s="2"/>
      <c r="E11435" s="2"/>
      <c r="F11435" s="2"/>
      <c r="G11435" s="3"/>
      <c r="H11435" s="3"/>
      <c r="I11435" s="2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 s="2"/>
    </row>
    <row r="11436" spans="2:22" x14ac:dyDescent="0.2">
      <c r="B11436" s="2"/>
      <c r="C11436" s="2"/>
      <c r="D11436" s="2"/>
      <c r="E11436" s="2"/>
      <c r="F11436" s="2"/>
      <c r="G11436" s="3"/>
      <c r="H11436" s="3"/>
      <c r="I11436" s="2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 s="2"/>
    </row>
    <row r="11437" spans="2:22" x14ac:dyDescent="0.2">
      <c r="B11437" s="2"/>
      <c r="C11437" s="2"/>
      <c r="D11437" s="2"/>
      <c r="E11437" s="2"/>
      <c r="F11437" s="2"/>
      <c r="G11437" s="3"/>
      <c r="H11437" s="3"/>
      <c r="I11437" s="2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 s="2"/>
    </row>
    <row r="11438" spans="2:22" x14ac:dyDescent="0.2">
      <c r="B11438" s="2"/>
      <c r="C11438" s="2"/>
      <c r="D11438" s="2"/>
      <c r="E11438" s="2"/>
      <c r="F11438" s="2"/>
      <c r="G11438" s="3"/>
      <c r="H11438" s="3"/>
      <c r="I11438" s="2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 s="2"/>
    </row>
    <row r="11439" spans="2:22" x14ac:dyDescent="0.2">
      <c r="B11439" s="2"/>
      <c r="C11439" s="2"/>
      <c r="D11439" s="2"/>
      <c r="E11439" s="2"/>
      <c r="F11439" s="2"/>
      <c r="G11439" s="3"/>
      <c r="H11439" s="3"/>
      <c r="I11439" s="2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 s="2"/>
    </row>
    <row r="11440" spans="2:22" x14ac:dyDescent="0.2">
      <c r="B11440" s="2"/>
      <c r="C11440" s="2"/>
      <c r="D11440" s="2"/>
      <c r="E11440" s="2"/>
      <c r="F11440" s="2"/>
      <c r="G11440" s="3"/>
      <c r="H11440" s="3"/>
      <c r="I11440" s="2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 s="2"/>
    </row>
    <row r="11441" spans="2:22" x14ac:dyDescent="0.2">
      <c r="B11441" s="2"/>
      <c r="C11441" s="2"/>
      <c r="D11441" s="2"/>
      <c r="E11441" s="2"/>
      <c r="F11441" s="2"/>
      <c r="G11441" s="3"/>
      <c r="H11441" s="3"/>
      <c r="I11441" s="2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 s="2"/>
    </row>
    <row r="11442" spans="2:22" x14ac:dyDescent="0.2">
      <c r="B11442" s="2"/>
      <c r="C11442" s="2"/>
      <c r="D11442" s="2"/>
      <c r="E11442" s="2"/>
      <c r="F11442" s="2"/>
      <c r="G11442" s="3"/>
      <c r="H11442" s="3"/>
      <c r="I11442" s="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 s="2"/>
    </row>
    <row r="11443" spans="2:22" x14ac:dyDescent="0.2">
      <c r="B11443" s="2"/>
      <c r="C11443" s="2"/>
      <c r="D11443" s="2"/>
      <c r="E11443" s="2"/>
      <c r="F11443" s="2"/>
      <c r="G11443" s="3"/>
      <c r="H11443" s="3"/>
      <c r="I11443" s="2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 s="2"/>
    </row>
    <row r="11444" spans="2:22" x14ac:dyDescent="0.2">
      <c r="B11444" s="2"/>
      <c r="C11444" s="2"/>
      <c r="D11444" s="2"/>
      <c r="E11444" s="2"/>
      <c r="F11444" s="2"/>
      <c r="G11444" s="3"/>
      <c r="H11444" s="3"/>
      <c r="I11444" s="2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 s="2"/>
    </row>
    <row r="11445" spans="2:22" x14ac:dyDescent="0.2">
      <c r="B11445" s="2"/>
      <c r="C11445" s="2"/>
      <c r="D11445" s="2"/>
      <c r="E11445" s="2"/>
      <c r="F11445" s="2"/>
      <c r="G11445" s="3"/>
      <c r="H11445" s="3"/>
      <c r="I11445" s="2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 s="2"/>
    </row>
    <row r="11446" spans="2:22" x14ac:dyDescent="0.2">
      <c r="B11446" s="2"/>
      <c r="C11446" s="2"/>
      <c r="D11446" s="2"/>
      <c r="E11446" s="2"/>
      <c r="F11446" s="2"/>
      <c r="G11446" s="3"/>
      <c r="H11446" s="3"/>
      <c r="I11446" s="2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 s="2"/>
    </row>
    <row r="11447" spans="2:22" x14ac:dyDescent="0.2">
      <c r="B11447" s="2"/>
      <c r="C11447" s="2"/>
      <c r="D11447" s="2"/>
      <c r="E11447" s="2"/>
      <c r="F11447" s="2"/>
      <c r="G11447" s="3"/>
      <c r="H11447" s="3"/>
      <c r="I11447" s="2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 s="2"/>
    </row>
    <row r="11448" spans="2:22" x14ac:dyDescent="0.2">
      <c r="B11448" s="2"/>
      <c r="C11448" s="2"/>
      <c r="D11448" s="2"/>
      <c r="E11448" s="2"/>
      <c r="F11448" s="2"/>
      <c r="G11448" s="3"/>
      <c r="H11448" s="3"/>
      <c r="I11448" s="2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 s="2"/>
    </row>
    <row r="11449" spans="2:22" x14ac:dyDescent="0.2">
      <c r="B11449" s="2"/>
      <c r="C11449" s="2"/>
      <c r="D11449" s="2"/>
      <c r="E11449" s="2"/>
      <c r="F11449" s="2"/>
      <c r="G11449" s="3"/>
      <c r="H11449" s="3"/>
      <c r="I11449" s="2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 s="2"/>
    </row>
    <row r="11450" spans="2:22" x14ac:dyDescent="0.2">
      <c r="B11450" s="2"/>
      <c r="C11450" s="2"/>
      <c r="D11450" s="2"/>
      <c r="E11450" s="2"/>
      <c r="F11450" s="2"/>
      <c r="G11450" s="3"/>
      <c r="H11450" s="3"/>
      <c r="I11450" s="2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 s="2"/>
    </row>
    <row r="11451" spans="2:22" x14ac:dyDescent="0.2">
      <c r="B11451" s="2"/>
      <c r="C11451" s="2"/>
      <c r="D11451" s="2"/>
      <c r="E11451" s="2"/>
      <c r="F11451" s="2"/>
      <c r="G11451" s="3"/>
      <c r="H11451" s="3"/>
      <c r="I11451" s="2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 s="2"/>
    </row>
    <row r="11452" spans="2:22" x14ac:dyDescent="0.2">
      <c r="B11452" s="2"/>
      <c r="C11452" s="2"/>
      <c r="D11452" s="2"/>
      <c r="E11452" s="2"/>
      <c r="F11452" s="2"/>
      <c r="G11452" s="3"/>
      <c r="H11452" s="3"/>
      <c r="I11452" s="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 s="2"/>
    </row>
    <row r="11453" spans="2:22" x14ac:dyDescent="0.2">
      <c r="B11453" s="2"/>
      <c r="C11453" s="2"/>
      <c r="D11453" s="2"/>
      <c r="E11453" s="2"/>
      <c r="F11453" s="2"/>
      <c r="G11453" s="3"/>
      <c r="H11453" s="3"/>
      <c r="I11453" s="2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 s="2"/>
    </row>
    <row r="11454" spans="2:22" x14ac:dyDescent="0.2">
      <c r="B11454" s="2"/>
      <c r="C11454" s="2"/>
      <c r="D11454" s="2"/>
      <c r="E11454" s="2"/>
      <c r="F11454" s="2"/>
      <c r="G11454" s="3"/>
      <c r="H11454" s="3"/>
      <c r="I11454" s="2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 s="2"/>
    </row>
    <row r="11455" spans="2:22" x14ac:dyDescent="0.2">
      <c r="B11455" s="2"/>
      <c r="C11455" s="2"/>
      <c r="D11455" s="2"/>
      <c r="E11455" s="2"/>
      <c r="F11455" s="2"/>
      <c r="G11455" s="3"/>
      <c r="H11455" s="3"/>
      <c r="I11455" s="2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 s="2"/>
    </row>
    <row r="11456" spans="2:22" x14ac:dyDescent="0.2">
      <c r="B11456" s="2"/>
      <c r="C11456" s="2"/>
      <c r="D11456" s="2"/>
      <c r="E11456" s="2"/>
      <c r="F11456" s="2"/>
      <c r="G11456" s="3"/>
      <c r="H11456" s="3"/>
      <c r="I11456" s="2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 s="2"/>
    </row>
    <row r="11457" spans="2:22" x14ac:dyDescent="0.2">
      <c r="B11457" s="2"/>
      <c r="C11457" s="2"/>
      <c r="D11457" s="2"/>
      <c r="E11457" s="2"/>
      <c r="F11457" s="2"/>
      <c r="G11457" s="3"/>
      <c r="H11457" s="3"/>
      <c r="I11457" s="2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 s="2"/>
    </row>
    <row r="11458" spans="2:22" x14ac:dyDescent="0.2">
      <c r="B11458" s="2"/>
      <c r="C11458" s="2"/>
      <c r="D11458" s="2"/>
      <c r="E11458" s="2"/>
      <c r="F11458" s="2"/>
      <c r="G11458" s="3"/>
      <c r="H11458" s="3"/>
      <c r="I11458" s="2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 s="2"/>
    </row>
    <row r="11459" spans="2:22" x14ac:dyDescent="0.2">
      <c r="B11459" s="2"/>
      <c r="C11459" s="2"/>
      <c r="D11459" s="2"/>
      <c r="E11459" s="2"/>
      <c r="F11459" s="2"/>
      <c r="G11459" s="3"/>
      <c r="H11459" s="3"/>
      <c r="I11459" s="2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 s="2"/>
    </row>
    <row r="11460" spans="2:22" x14ac:dyDescent="0.2">
      <c r="B11460" s="2"/>
      <c r="C11460" s="2"/>
      <c r="D11460" s="2"/>
      <c r="E11460" s="2"/>
      <c r="F11460" s="2"/>
      <c r="G11460" s="3"/>
      <c r="H11460" s="3"/>
      <c r="I11460" s="2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 s="2"/>
    </row>
    <row r="11461" spans="2:22" x14ac:dyDescent="0.2">
      <c r="B11461" s="2"/>
      <c r="C11461" s="2"/>
      <c r="D11461" s="2"/>
      <c r="E11461" s="2"/>
      <c r="F11461" s="2"/>
      <c r="G11461" s="3"/>
      <c r="H11461" s="3"/>
      <c r="I11461" s="2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 s="2"/>
    </row>
    <row r="11462" spans="2:22" x14ac:dyDescent="0.2">
      <c r="B11462" s="2"/>
      <c r="C11462" s="2"/>
      <c r="D11462" s="2"/>
      <c r="E11462" s="2"/>
      <c r="F11462" s="2"/>
      <c r="G11462" s="3"/>
      <c r="H11462" s="3"/>
      <c r="I11462" s="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 s="2"/>
    </row>
    <row r="11463" spans="2:22" x14ac:dyDescent="0.2">
      <c r="B11463" s="2"/>
      <c r="C11463" s="2"/>
      <c r="D11463" s="2"/>
      <c r="E11463" s="2"/>
      <c r="F11463" s="2"/>
      <c r="G11463" s="3"/>
      <c r="H11463" s="3"/>
      <c r="I11463" s="2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 s="2"/>
    </row>
    <row r="11464" spans="2:22" x14ac:dyDescent="0.2">
      <c r="B11464" s="2"/>
      <c r="C11464" s="2"/>
      <c r="D11464" s="2"/>
      <c r="E11464" s="2"/>
      <c r="F11464" s="2"/>
      <c r="G11464" s="3"/>
      <c r="H11464" s="3"/>
      <c r="I11464" s="2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 s="2"/>
    </row>
    <row r="11465" spans="2:22" x14ac:dyDescent="0.2">
      <c r="B11465" s="2"/>
      <c r="C11465" s="2"/>
      <c r="D11465" s="2"/>
      <c r="E11465" s="2"/>
      <c r="F11465" s="2"/>
      <c r="G11465" s="3"/>
      <c r="H11465" s="3"/>
      <c r="I11465" s="2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 s="2"/>
    </row>
    <row r="11466" spans="2:22" x14ac:dyDescent="0.2">
      <c r="B11466" s="2"/>
      <c r="C11466" s="2"/>
      <c r="D11466" s="2"/>
      <c r="E11466" s="2"/>
      <c r="F11466" s="2"/>
      <c r="G11466" s="3"/>
      <c r="H11466" s="3"/>
      <c r="I11466" s="2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 s="2"/>
    </row>
    <row r="11467" spans="2:22" x14ac:dyDescent="0.2">
      <c r="B11467" s="2"/>
      <c r="C11467" s="2"/>
      <c r="D11467" s="2"/>
      <c r="E11467" s="2"/>
      <c r="F11467" s="2"/>
      <c r="G11467" s="3"/>
      <c r="H11467" s="3"/>
      <c r="I11467" s="2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 s="2"/>
    </row>
    <row r="11468" spans="2:22" x14ac:dyDescent="0.2">
      <c r="B11468" s="2"/>
      <c r="C11468" s="2"/>
      <c r="D11468" s="2"/>
      <c r="E11468" s="2"/>
      <c r="F11468" s="2"/>
      <c r="G11468" s="3"/>
      <c r="H11468" s="3"/>
      <c r="I11468" s="2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 s="2"/>
    </row>
    <row r="11469" spans="2:22" x14ac:dyDescent="0.2">
      <c r="B11469" s="2"/>
      <c r="C11469" s="2"/>
      <c r="D11469" s="2"/>
      <c r="E11469" s="2"/>
      <c r="F11469" s="2"/>
      <c r="G11469" s="3"/>
      <c r="H11469" s="3"/>
      <c r="I11469" s="2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 s="2"/>
    </row>
    <row r="11470" spans="2:22" x14ac:dyDescent="0.2">
      <c r="B11470" s="2"/>
      <c r="C11470" s="2"/>
      <c r="D11470" s="2"/>
      <c r="E11470" s="2"/>
      <c r="F11470" s="2"/>
      <c r="G11470" s="3"/>
      <c r="H11470" s="3"/>
      <c r="I11470" s="2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 s="2"/>
    </row>
    <row r="11471" spans="2:22" x14ac:dyDescent="0.2">
      <c r="B11471" s="2"/>
      <c r="C11471" s="2"/>
      <c r="D11471" s="2"/>
      <c r="E11471" s="2"/>
      <c r="F11471" s="2"/>
      <c r="G11471" s="3"/>
      <c r="H11471" s="3"/>
      <c r="I11471" s="2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 s="2"/>
    </row>
    <row r="11472" spans="2:22" x14ac:dyDescent="0.2">
      <c r="B11472" s="2"/>
      <c r="C11472" s="2"/>
      <c r="D11472" s="2"/>
      <c r="E11472" s="2"/>
      <c r="F11472" s="2"/>
      <c r="G11472" s="3"/>
      <c r="H11472" s="3"/>
      <c r="I11472" s="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 s="2"/>
    </row>
    <row r="11473" spans="2:22" x14ac:dyDescent="0.2">
      <c r="B11473" s="2"/>
      <c r="C11473" s="2"/>
      <c r="D11473" s="2"/>
      <c r="E11473" s="2"/>
      <c r="F11473" s="2"/>
      <c r="G11473" s="3"/>
      <c r="H11473" s="3"/>
      <c r="I11473" s="2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 s="2"/>
    </row>
    <row r="11474" spans="2:22" x14ac:dyDescent="0.2">
      <c r="B11474" s="2"/>
      <c r="C11474" s="2"/>
      <c r="D11474" s="2"/>
      <c r="E11474" s="2"/>
      <c r="F11474" s="2"/>
      <c r="G11474" s="3"/>
      <c r="H11474" s="3"/>
      <c r="I11474" s="2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 s="2"/>
    </row>
    <row r="11475" spans="2:22" x14ac:dyDescent="0.2">
      <c r="B11475" s="2"/>
      <c r="C11475" s="2"/>
      <c r="D11475" s="2"/>
      <c r="E11475" s="2"/>
      <c r="F11475" s="2"/>
      <c r="G11475" s="3"/>
      <c r="H11475" s="3"/>
      <c r="I11475" s="2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 s="2"/>
    </row>
    <row r="11476" spans="2:22" x14ac:dyDescent="0.2">
      <c r="B11476" s="2"/>
      <c r="C11476" s="2"/>
      <c r="D11476" s="2"/>
      <c r="E11476" s="2"/>
      <c r="F11476" s="2"/>
      <c r="G11476" s="3"/>
      <c r="H11476" s="3"/>
      <c r="I11476" s="2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 s="2"/>
    </row>
    <row r="11477" spans="2:22" x14ac:dyDescent="0.2">
      <c r="B11477" s="2"/>
      <c r="C11477" s="2"/>
      <c r="D11477" s="2"/>
      <c r="E11477" s="2"/>
      <c r="F11477" s="2"/>
      <c r="G11477" s="3"/>
      <c r="H11477" s="3"/>
      <c r="I11477" s="2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 s="2"/>
    </row>
    <row r="11478" spans="2:22" x14ac:dyDescent="0.2">
      <c r="B11478" s="2"/>
      <c r="C11478" s="2"/>
      <c r="D11478" s="2"/>
      <c r="E11478" s="2"/>
      <c r="F11478" s="2"/>
      <c r="G11478" s="3"/>
      <c r="H11478" s="3"/>
      <c r="I11478" s="2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 s="2"/>
    </row>
    <row r="11479" spans="2:22" x14ac:dyDescent="0.2">
      <c r="B11479" s="2"/>
      <c r="C11479" s="2"/>
      <c r="D11479" s="2"/>
      <c r="E11479" s="2"/>
      <c r="F11479" s="2"/>
      <c r="G11479" s="3"/>
      <c r="H11479" s="3"/>
      <c r="I11479" s="2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 s="2"/>
    </row>
    <row r="11480" spans="2:22" x14ac:dyDescent="0.2">
      <c r="B11480" s="2"/>
      <c r="C11480" s="2"/>
      <c r="D11480" s="2"/>
      <c r="E11480" s="2"/>
      <c r="F11480" s="2"/>
      <c r="G11480" s="3"/>
      <c r="H11480" s="3"/>
      <c r="I11480" s="2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 s="2"/>
    </row>
    <row r="11481" spans="2:22" x14ac:dyDescent="0.2">
      <c r="B11481" s="2"/>
      <c r="C11481" s="2"/>
      <c r="D11481" s="2"/>
      <c r="E11481" s="2"/>
      <c r="F11481" s="2"/>
      <c r="G11481" s="3"/>
      <c r="H11481" s="3"/>
      <c r="I11481" s="2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 s="2"/>
    </row>
    <row r="11482" spans="2:22" x14ac:dyDescent="0.2">
      <c r="B11482" s="2"/>
      <c r="C11482" s="2"/>
      <c r="D11482" s="2"/>
      <c r="E11482" s="2"/>
      <c r="F11482" s="2"/>
      <c r="G11482" s="3"/>
      <c r="H11482" s="3"/>
      <c r="I11482" s="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 s="2"/>
    </row>
    <row r="11483" spans="2:22" x14ac:dyDescent="0.2">
      <c r="B11483" s="2"/>
      <c r="C11483" s="2"/>
      <c r="D11483" s="2"/>
      <c r="E11483" s="2"/>
      <c r="F11483" s="2"/>
      <c r="G11483" s="3"/>
      <c r="H11483" s="3"/>
      <c r="I11483" s="2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 s="2"/>
    </row>
    <row r="11484" spans="2:22" x14ac:dyDescent="0.2">
      <c r="B11484" s="2"/>
      <c r="C11484" s="2"/>
      <c r="D11484" s="2"/>
      <c r="E11484" s="2"/>
      <c r="F11484" s="2"/>
      <c r="G11484" s="3"/>
      <c r="H11484" s="3"/>
      <c r="I11484" s="2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 s="2"/>
    </row>
    <row r="11485" spans="2:22" x14ac:dyDescent="0.2">
      <c r="B11485" s="2"/>
      <c r="C11485" s="2"/>
      <c r="D11485" s="2"/>
      <c r="E11485" s="2"/>
      <c r="F11485" s="2"/>
      <c r="G11485" s="3"/>
      <c r="H11485" s="3"/>
      <c r="I11485" s="2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 s="2"/>
    </row>
    <row r="11486" spans="2:22" x14ac:dyDescent="0.2">
      <c r="B11486" s="2"/>
      <c r="C11486" s="2"/>
      <c r="D11486" s="2"/>
      <c r="E11486" s="2"/>
      <c r="F11486" s="2"/>
      <c r="G11486" s="3"/>
      <c r="H11486" s="3"/>
      <c r="I11486" s="2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 s="2"/>
    </row>
    <row r="11487" spans="2:22" x14ac:dyDescent="0.2">
      <c r="B11487" s="2"/>
      <c r="C11487" s="2"/>
      <c r="D11487" s="2"/>
      <c r="E11487" s="2"/>
      <c r="F11487" s="2"/>
      <c r="G11487" s="3"/>
      <c r="H11487" s="3"/>
      <c r="I11487" s="2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 s="2"/>
    </row>
    <row r="11488" spans="2:22" x14ac:dyDescent="0.2">
      <c r="B11488" s="2"/>
      <c r="C11488" s="2"/>
      <c r="D11488" s="2"/>
      <c r="E11488" s="2"/>
      <c r="F11488" s="2"/>
      <c r="G11488" s="3"/>
      <c r="H11488" s="3"/>
      <c r="I11488" s="2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 s="2"/>
    </row>
    <row r="11489" spans="2:22" x14ac:dyDescent="0.2">
      <c r="B11489" s="2"/>
      <c r="C11489" s="2"/>
      <c r="D11489" s="2"/>
      <c r="E11489" s="2"/>
      <c r="F11489" s="2"/>
      <c r="G11489" s="3"/>
      <c r="H11489" s="3"/>
      <c r="I11489" s="2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 s="2"/>
    </row>
    <row r="11490" spans="2:22" x14ac:dyDescent="0.2">
      <c r="B11490" s="2"/>
      <c r="C11490" s="2"/>
      <c r="D11490" s="2"/>
      <c r="E11490" s="2"/>
      <c r="F11490" s="2"/>
      <c r="G11490" s="3"/>
      <c r="H11490" s="3"/>
      <c r="I11490" s="2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 s="2"/>
    </row>
    <row r="11491" spans="2:22" x14ac:dyDescent="0.2">
      <c r="B11491" s="2"/>
      <c r="C11491" s="2"/>
      <c r="D11491" s="2"/>
      <c r="E11491" s="2"/>
      <c r="F11491" s="2"/>
      <c r="G11491" s="3"/>
      <c r="H11491" s="3"/>
      <c r="I11491" s="2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 s="2"/>
    </row>
    <row r="11492" spans="2:22" x14ac:dyDescent="0.2">
      <c r="B11492" s="2"/>
      <c r="C11492" s="2"/>
      <c r="D11492" s="2"/>
      <c r="E11492" s="2"/>
      <c r="F11492" s="2"/>
      <c r="G11492" s="3"/>
      <c r="H11492" s="3"/>
      <c r="I11492" s="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 s="2"/>
    </row>
    <row r="11493" spans="2:22" x14ac:dyDescent="0.2">
      <c r="B11493" s="2"/>
      <c r="C11493" s="2"/>
      <c r="D11493" s="2"/>
      <c r="E11493" s="2"/>
      <c r="F11493" s="2"/>
      <c r="G11493" s="3"/>
      <c r="H11493" s="3"/>
      <c r="I11493" s="2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 s="2"/>
    </row>
    <row r="11494" spans="2:22" x14ac:dyDescent="0.2">
      <c r="B11494" s="2"/>
      <c r="C11494" s="2"/>
      <c r="D11494" s="2"/>
      <c r="E11494" s="2"/>
      <c r="F11494" s="2"/>
      <c r="G11494" s="3"/>
      <c r="H11494" s="3"/>
      <c r="I11494" s="2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 s="2"/>
    </row>
    <row r="11495" spans="2:22" x14ac:dyDescent="0.2">
      <c r="B11495" s="2"/>
      <c r="C11495" s="2"/>
      <c r="D11495" s="2"/>
      <c r="E11495" s="2"/>
      <c r="F11495" s="2"/>
      <c r="G11495" s="3"/>
      <c r="H11495" s="3"/>
      <c r="I11495" s="2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 s="2"/>
    </row>
    <row r="11496" spans="2:22" x14ac:dyDescent="0.2">
      <c r="B11496" s="2"/>
      <c r="C11496" s="2"/>
      <c r="D11496" s="2"/>
      <c r="E11496" s="2"/>
      <c r="F11496" s="2"/>
      <c r="G11496" s="3"/>
      <c r="H11496" s="3"/>
      <c r="I11496" s="2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 s="2"/>
    </row>
    <row r="11497" spans="2:22" x14ac:dyDescent="0.2">
      <c r="B11497" s="2"/>
      <c r="C11497" s="2"/>
      <c r="D11497" s="2"/>
      <c r="E11497" s="2"/>
      <c r="F11497" s="2"/>
      <c r="G11497" s="3"/>
      <c r="H11497" s="3"/>
      <c r="I11497" s="2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 s="2"/>
    </row>
    <row r="11498" spans="2:22" x14ac:dyDescent="0.2">
      <c r="B11498" s="2"/>
      <c r="C11498" s="2"/>
      <c r="D11498" s="2"/>
      <c r="E11498" s="2"/>
      <c r="F11498" s="2"/>
      <c r="G11498" s="3"/>
      <c r="H11498" s="3"/>
      <c r="I11498" s="2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 s="2"/>
    </row>
    <row r="11499" spans="2:22" x14ac:dyDescent="0.2">
      <c r="B11499" s="2"/>
      <c r="C11499" s="2"/>
      <c r="D11499" s="2"/>
      <c r="E11499" s="2"/>
      <c r="F11499" s="2"/>
      <c r="G11499" s="3"/>
      <c r="H11499" s="3"/>
      <c r="I11499" s="2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 s="2"/>
    </row>
    <row r="11500" spans="2:22" x14ac:dyDescent="0.2">
      <c r="B11500" s="2"/>
      <c r="C11500" s="2"/>
      <c r="D11500" s="2"/>
      <c r="E11500" s="2"/>
      <c r="F11500" s="2"/>
      <c r="G11500" s="3"/>
      <c r="H11500" s="3"/>
      <c r="I11500" s="2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 s="2"/>
    </row>
    <row r="11501" spans="2:22" x14ac:dyDescent="0.2">
      <c r="B11501" s="2"/>
      <c r="C11501" s="2"/>
      <c r="D11501" s="2"/>
      <c r="E11501" s="2"/>
      <c r="F11501" s="2"/>
      <c r="G11501" s="3"/>
      <c r="H11501" s="3"/>
      <c r="I11501" s="2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 s="2"/>
    </row>
    <row r="11502" spans="2:22" x14ac:dyDescent="0.2">
      <c r="B11502" s="2"/>
      <c r="C11502" s="2"/>
      <c r="D11502" s="2"/>
      <c r="E11502" s="2"/>
      <c r="F11502" s="2"/>
      <c r="G11502" s="3"/>
      <c r="H11502" s="3"/>
      <c r="I11502" s="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 s="2"/>
    </row>
    <row r="11503" spans="2:22" x14ac:dyDescent="0.2">
      <c r="B11503" s="2"/>
      <c r="C11503" s="2"/>
      <c r="D11503" s="2"/>
      <c r="E11503" s="2"/>
      <c r="F11503" s="2"/>
      <c r="G11503" s="3"/>
      <c r="H11503" s="3"/>
      <c r="I11503" s="2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 s="2"/>
    </row>
    <row r="11504" spans="2:22" x14ac:dyDescent="0.2">
      <c r="B11504" s="2"/>
      <c r="C11504" s="2"/>
      <c r="D11504" s="2"/>
      <c r="E11504" s="2"/>
      <c r="F11504" s="2"/>
      <c r="G11504" s="3"/>
      <c r="H11504" s="3"/>
      <c r="I11504" s="2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 s="2"/>
    </row>
    <row r="11505" spans="2:22" x14ac:dyDescent="0.2">
      <c r="B11505" s="2"/>
      <c r="C11505" s="2"/>
      <c r="D11505" s="2"/>
      <c r="E11505" s="2"/>
      <c r="F11505" s="2"/>
      <c r="G11505" s="3"/>
      <c r="H11505" s="3"/>
      <c r="I11505" s="2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 s="2"/>
    </row>
    <row r="11506" spans="2:22" x14ac:dyDescent="0.2">
      <c r="B11506" s="2"/>
      <c r="C11506" s="2"/>
      <c r="D11506" s="2"/>
      <c r="E11506" s="2"/>
      <c r="F11506" s="2"/>
      <c r="G11506" s="3"/>
      <c r="H11506" s="3"/>
      <c r="I11506" s="2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 s="2"/>
    </row>
    <row r="11507" spans="2:22" x14ac:dyDescent="0.2">
      <c r="B11507" s="2"/>
      <c r="C11507" s="2"/>
      <c r="D11507" s="2"/>
      <c r="E11507" s="2"/>
      <c r="F11507" s="2"/>
      <c r="G11507" s="3"/>
      <c r="H11507" s="3"/>
      <c r="I11507" s="2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 s="2"/>
    </row>
    <row r="11508" spans="2:22" x14ac:dyDescent="0.2">
      <c r="B11508" s="2"/>
      <c r="C11508" s="2"/>
      <c r="D11508" s="2"/>
      <c r="E11508" s="2"/>
      <c r="F11508" s="2"/>
      <c r="G11508" s="3"/>
      <c r="H11508" s="3"/>
      <c r="I11508" s="2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 s="2"/>
    </row>
    <row r="11509" spans="2:22" x14ac:dyDescent="0.2">
      <c r="B11509" s="2"/>
      <c r="C11509" s="2"/>
      <c r="D11509" s="2"/>
      <c r="E11509" s="2"/>
      <c r="F11509" s="2"/>
      <c r="G11509" s="3"/>
      <c r="H11509" s="3"/>
      <c r="I11509" s="2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 s="2"/>
    </row>
    <row r="11510" spans="2:22" x14ac:dyDescent="0.2">
      <c r="B11510" s="2"/>
      <c r="C11510" s="2"/>
      <c r="D11510" s="2"/>
      <c r="E11510" s="2"/>
      <c r="F11510" s="2"/>
      <c r="G11510" s="3"/>
      <c r="H11510" s="3"/>
      <c r="I11510" s="2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 s="2"/>
    </row>
    <row r="11511" spans="2:22" x14ac:dyDescent="0.2">
      <c r="B11511" s="2"/>
      <c r="C11511" s="2"/>
      <c r="D11511" s="2"/>
      <c r="E11511" s="2"/>
      <c r="F11511" s="2"/>
      <c r="G11511" s="3"/>
      <c r="H11511" s="3"/>
      <c r="I11511" s="2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 s="2"/>
    </row>
    <row r="11512" spans="2:22" x14ac:dyDescent="0.2">
      <c r="B11512" s="2"/>
      <c r="C11512" s="2"/>
      <c r="D11512" s="2"/>
      <c r="E11512" s="2"/>
      <c r="F11512" s="2"/>
      <c r="G11512" s="3"/>
      <c r="H11512" s="3"/>
      <c r="I11512" s="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 s="2"/>
    </row>
    <row r="11513" spans="2:22" x14ac:dyDescent="0.2">
      <c r="B11513" s="2"/>
      <c r="C11513" s="2"/>
      <c r="D11513" s="2"/>
      <c r="E11513" s="2"/>
      <c r="F11513" s="2"/>
      <c r="G11513" s="3"/>
      <c r="H11513" s="3"/>
      <c r="I11513" s="2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 s="2"/>
    </row>
    <row r="11514" spans="2:22" x14ac:dyDescent="0.2">
      <c r="B11514" s="2"/>
      <c r="C11514" s="2"/>
      <c r="D11514" s="2"/>
      <c r="E11514" s="2"/>
      <c r="F11514" s="2"/>
      <c r="G11514" s="3"/>
      <c r="H11514" s="3"/>
      <c r="I11514" s="2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 s="2"/>
    </row>
    <row r="11515" spans="2:22" x14ac:dyDescent="0.2">
      <c r="B11515" s="2"/>
      <c r="C11515" s="2"/>
      <c r="D11515" s="2"/>
      <c r="E11515" s="2"/>
      <c r="F11515" s="2"/>
      <c r="G11515" s="3"/>
      <c r="H11515" s="3"/>
      <c r="I11515" s="2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 s="2"/>
    </row>
    <row r="11516" spans="2:22" x14ac:dyDescent="0.2">
      <c r="B11516" s="2"/>
      <c r="C11516" s="2"/>
      <c r="D11516" s="2"/>
      <c r="E11516" s="2"/>
      <c r="F11516" s="2"/>
      <c r="G11516" s="3"/>
      <c r="H11516" s="3"/>
      <c r="I11516" s="2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 s="2"/>
    </row>
    <row r="11517" spans="2:22" x14ac:dyDescent="0.2">
      <c r="B11517" s="2"/>
      <c r="C11517" s="2"/>
      <c r="D11517" s="2"/>
      <c r="E11517" s="2"/>
      <c r="F11517" s="2"/>
      <c r="G11517" s="3"/>
      <c r="H11517" s="3"/>
      <c r="I11517" s="2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 s="2"/>
    </row>
    <row r="11518" spans="2:22" x14ac:dyDescent="0.2">
      <c r="B11518" s="2"/>
      <c r="C11518" s="2"/>
      <c r="D11518" s="2"/>
      <c r="E11518" s="2"/>
      <c r="F11518" s="2"/>
      <c r="G11518" s="3"/>
      <c r="H11518" s="3"/>
      <c r="I11518" s="2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 s="2"/>
    </row>
    <row r="11519" spans="2:22" x14ac:dyDescent="0.2">
      <c r="B11519" s="2"/>
      <c r="C11519" s="2"/>
      <c r="D11519" s="2"/>
      <c r="E11519" s="2"/>
      <c r="F11519" s="2"/>
      <c r="G11519" s="3"/>
      <c r="H11519" s="3"/>
      <c r="I11519" s="2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 s="2"/>
    </row>
    <row r="11520" spans="2:22" x14ac:dyDescent="0.2">
      <c r="B11520" s="2"/>
      <c r="C11520" s="2"/>
      <c r="D11520" s="2"/>
      <c r="E11520" s="2"/>
      <c r="F11520" s="2"/>
      <c r="G11520" s="3"/>
      <c r="H11520" s="3"/>
      <c r="I11520" s="2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 s="2"/>
    </row>
    <row r="11521" spans="2:22" x14ac:dyDescent="0.2">
      <c r="B11521" s="2"/>
      <c r="C11521" s="2"/>
      <c r="D11521" s="2"/>
      <c r="E11521" s="2"/>
      <c r="F11521" s="2"/>
      <c r="G11521" s="3"/>
      <c r="H11521" s="3"/>
      <c r="I11521" s="2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 s="2"/>
    </row>
    <row r="11522" spans="2:22" x14ac:dyDescent="0.2">
      <c r="B11522" s="2"/>
      <c r="C11522" s="2"/>
      <c r="D11522" s="2"/>
      <c r="E11522" s="2"/>
      <c r="F11522" s="2"/>
      <c r="G11522" s="3"/>
      <c r="H11522" s="3"/>
      <c r="I11522" s="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 s="2"/>
    </row>
    <row r="11523" spans="2:22" x14ac:dyDescent="0.2">
      <c r="B11523" s="2"/>
      <c r="C11523" s="2"/>
      <c r="D11523" s="2"/>
      <c r="E11523" s="2"/>
      <c r="F11523" s="2"/>
      <c r="G11523" s="3"/>
      <c r="H11523" s="3"/>
      <c r="I11523" s="2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 s="2"/>
    </row>
    <row r="11524" spans="2:22" x14ac:dyDescent="0.2">
      <c r="B11524" s="2"/>
      <c r="C11524" s="2"/>
      <c r="D11524" s="2"/>
      <c r="E11524" s="2"/>
      <c r="F11524" s="2"/>
      <c r="G11524" s="3"/>
      <c r="H11524" s="3"/>
      <c r="I11524" s="2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 s="2"/>
    </row>
    <row r="11525" spans="2:22" x14ac:dyDescent="0.2">
      <c r="B11525" s="2"/>
      <c r="C11525" s="2"/>
      <c r="D11525" s="2"/>
      <c r="E11525" s="2"/>
      <c r="F11525" s="2"/>
      <c r="G11525" s="3"/>
      <c r="H11525" s="3"/>
      <c r="I11525" s="2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 s="2"/>
    </row>
    <row r="11526" spans="2:22" x14ac:dyDescent="0.2">
      <c r="B11526" s="2"/>
      <c r="C11526" s="2"/>
      <c r="D11526" s="2"/>
      <c r="E11526" s="2"/>
      <c r="F11526" s="2"/>
      <c r="G11526" s="3"/>
      <c r="H11526" s="3"/>
      <c r="I11526" s="2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 s="2"/>
    </row>
    <row r="11527" spans="2:22" x14ac:dyDescent="0.2">
      <c r="B11527" s="2"/>
      <c r="C11527" s="2"/>
      <c r="D11527" s="2"/>
      <c r="E11527" s="2"/>
      <c r="F11527" s="2"/>
      <c r="G11527" s="3"/>
      <c r="H11527" s="3"/>
      <c r="I11527" s="2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 s="2"/>
    </row>
    <row r="11528" spans="2:22" x14ac:dyDescent="0.2">
      <c r="B11528" s="2"/>
      <c r="C11528" s="2"/>
      <c r="D11528" s="2"/>
      <c r="E11528" s="2"/>
      <c r="F11528" s="2"/>
      <c r="G11528" s="3"/>
      <c r="H11528" s="3"/>
      <c r="I11528" s="2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 s="2"/>
    </row>
    <row r="11529" spans="2:22" x14ac:dyDescent="0.2">
      <c r="B11529" s="2"/>
      <c r="C11529" s="2"/>
      <c r="D11529" s="2"/>
      <c r="E11529" s="2"/>
      <c r="F11529" s="2"/>
      <c r="G11529" s="3"/>
      <c r="H11529" s="3"/>
      <c r="I11529" s="2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 s="2"/>
    </row>
    <row r="11530" spans="2:22" x14ac:dyDescent="0.2">
      <c r="B11530" s="2"/>
      <c r="C11530" s="2"/>
      <c r="D11530" s="2"/>
      <c r="E11530" s="2"/>
      <c r="F11530" s="2"/>
      <c r="G11530" s="3"/>
      <c r="H11530" s="3"/>
      <c r="I11530" s="2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 s="2"/>
    </row>
    <row r="11531" spans="2:22" x14ac:dyDescent="0.2">
      <c r="B11531" s="2"/>
      <c r="C11531" s="2"/>
      <c r="D11531" s="2"/>
      <c r="E11531" s="2"/>
      <c r="F11531" s="2"/>
      <c r="G11531" s="3"/>
      <c r="H11531" s="3"/>
      <c r="I11531" s="2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 s="2"/>
    </row>
    <row r="11532" spans="2:22" x14ac:dyDescent="0.2">
      <c r="B11532" s="2"/>
      <c r="C11532" s="2"/>
      <c r="D11532" s="2"/>
      <c r="E11532" s="2"/>
      <c r="F11532" s="2"/>
      <c r="G11532" s="3"/>
      <c r="H11532" s="3"/>
      <c r="I11532" s="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 s="2"/>
    </row>
    <row r="11533" spans="2:22" x14ac:dyDescent="0.2">
      <c r="B11533" s="2"/>
      <c r="C11533" s="2"/>
      <c r="D11533" s="2"/>
      <c r="E11533" s="2"/>
      <c r="F11533" s="2"/>
      <c r="G11533" s="3"/>
      <c r="H11533" s="3"/>
      <c r="I11533" s="2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 s="2"/>
    </row>
    <row r="11534" spans="2:22" x14ac:dyDescent="0.2">
      <c r="B11534" s="2"/>
      <c r="C11534" s="2"/>
      <c r="D11534" s="2"/>
      <c r="E11534" s="2"/>
      <c r="F11534" s="2"/>
      <c r="G11534" s="3"/>
      <c r="H11534" s="3"/>
      <c r="I11534" s="2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 s="2"/>
    </row>
    <row r="11535" spans="2:22" x14ac:dyDescent="0.2">
      <c r="B11535" s="2"/>
      <c r="C11535" s="2"/>
      <c r="D11535" s="2"/>
      <c r="E11535" s="2"/>
      <c r="F11535" s="2"/>
      <c r="G11535" s="3"/>
      <c r="H11535" s="3"/>
      <c r="I11535" s="2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 s="2"/>
    </row>
    <row r="11536" spans="2:22" x14ac:dyDescent="0.2">
      <c r="B11536" s="2"/>
      <c r="C11536" s="2"/>
      <c r="D11536" s="2"/>
      <c r="E11536" s="2"/>
      <c r="F11536" s="2"/>
      <c r="G11536" s="3"/>
      <c r="H11536" s="3"/>
      <c r="I11536" s="2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 s="2"/>
    </row>
    <row r="11537" spans="2:22" x14ac:dyDescent="0.2">
      <c r="B11537" s="2"/>
      <c r="C11537" s="2"/>
      <c r="D11537" s="2"/>
      <c r="E11537" s="2"/>
      <c r="F11537" s="2"/>
      <c r="G11537" s="3"/>
      <c r="H11537" s="3"/>
      <c r="I11537" s="2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 s="2"/>
    </row>
    <row r="11538" spans="2:22" x14ac:dyDescent="0.2">
      <c r="B11538" s="2"/>
      <c r="C11538" s="2"/>
      <c r="D11538" s="2"/>
      <c r="E11538" s="2"/>
      <c r="F11538" s="2"/>
      <c r="G11538" s="3"/>
      <c r="H11538" s="3"/>
      <c r="I11538" s="2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 s="2"/>
    </row>
    <row r="11539" spans="2:22" x14ac:dyDescent="0.2">
      <c r="B11539" s="2"/>
      <c r="C11539" s="2"/>
      <c r="D11539" s="2"/>
      <c r="E11539" s="2"/>
      <c r="F11539" s="2"/>
      <c r="G11539" s="3"/>
      <c r="H11539" s="3"/>
      <c r="I11539" s="2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 s="2"/>
    </row>
    <row r="11540" spans="2:22" x14ac:dyDescent="0.2">
      <c r="B11540" s="2"/>
      <c r="C11540" s="2"/>
      <c r="D11540" s="2"/>
      <c r="E11540" s="2"/>
      <c r="F11540" s="2"/>
      <c r="G11540" s="3"/>
      <c r="H11540" s="3"/>
      <c r="I11540" s="2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 s="2"/>
    </row>
    <row r="11541" spans="2:22" x14ac:dyDescent="0.2">
      <c r="B11541" s="2"/>
      <c r="C11541" s="2"/>
      <c r="D11541" s="2"/>
      <c r="E11541" s="2"/>
      <c r="F11541" s="2"/>
      <c r="G11541" s="3"/>
      <c r="H11541" s="3"/>
      <c r="I11541" s="2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 s="2"/>
    </row>
    <row r="11542" spans="2:22" x14ac:dyDescent="0.2">
      <c r="B11542" s="2"/>
      <c r="C11542" s="2"/>
      <c r="D11542" s="2"/>
      <c r="E11542" s="2"/>
      <c r="F11542" s="2"/>
      <c r="G11542" s="3"/>
      <c r="H11542" s="3"/>
      <c r="I11542" s="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 s="2"/>
    </row>
    <row r="11543" spans="2:22" x14ac:dyDescent="0.2">
      <c r="B11543" s="2"/>
      <c r="C11543" s="2"/>
      <c r="D11543" s="2"/>
      <c r="E11543" s="2"/>
      <c r="F11543" s="2"/>
      <c r="G11543" s="3"/>
      <c r="H11543" s="3"/>
      <c r="I11543" s="2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 s="2"/>
    </row>
    <row r="11544" spans="2:22" x14ac:dyDescent="0.2">
      <c r="B11544" s="2"/>
      <c r="C11544" s="2"/>
      <c r="D11544" s="2"/>
      <c r="E11544" s="2"/>
      <c r="F11544" s="2"/>
      <c r="G11544" s="3"/>
      <c r="H11544" s="3"/>
      <c r="I11544" s="2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 s="2"/>
    </row>
    <row r="11545" spans="2:22" x14ac:dyDescent="0.2">
      <c r="B11545" s="2"/>
      <c r="C11545" s="2"/>
      <c r="D11545" s="2"/>
      <c r="E11545" s="2"/>
      <c r="F11545" s="2"/>
      <c r="G11545" s="3"/>
      <c r="H11545" s="3"/>
      <c r="I11545" s="2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 s="2"/>
    </row>
    <row r="11546" spans="2:22" x14ac:dyDescent="0.2">
      <c r="B11546" s="2"/>
      <c r="C11546" s="2"/>
      <c r="D11546" s="2"/>
      <c r="E11546" s="2"/>
      <c r="F11546" s="2"/>
      <c r="G11546" s="3"/>
      <c r="H11546" s="3"/>
      <c r="I11546" s="2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 s="2"/>
    </row>
    <row r="11547" spans="2:22" x14ac:dyDescent="0.2">
      <c r="B11547" s="2"/>
      <c r="C11547" s="2"/>
      <c r="D11547" s="2"/>
      <c r="E11547" s="2"/>
      <c r="F11547" s="2"/>
      <c r="G11547" s="3"/>
      <c r="H11547" s="3"/>
      <c r="I11547" s="2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 s="2"/>
    </row>
    <row r="11548" spans="2:22" x14ac:dyDescent="0.2">
      <c r="B11548" s="2"/>
      <c r="C11548" s="2"/>
      <c r="D11548" s="2"/>
      <c r="E11548" s="2"/>
      <c r="F11548" s="2"/>
      <c r="G11548" s="3"/>
      <c r="H11548" s="3"/>
      <c r="I11548" s="2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 s="2"/>
    </row>
    <row r="11549" spans="2:22" x14ac:dyDescent="0.2">
      <c r="B11549" s="2"/>
      <c r="C11549" s="2"/>
      <c r="D11549" s="2"/>
      <c r="E11549" s="2"/>
      <c r="F11549" s="2"/>
      <c r="G11549" s="3"/>
      <c r="H11549" s="3"/>
      <c r="I11549" s="2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 s="2"/>
    </row>
    <row r="11550" spans="2:22" x14ac:dyDescent="0.2">
      <c r="B11550" s="2"/>
      <c r="C11550" s="2"/>
      <c r="D11550" s="2"/>
      <c r="E11550" s="2"/>
      <c r="F11550" s="2"/>
      <c r="G11550" s="3"/>
      <c r="H11550" s="3"/>
      <c r="I11550" s="2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 s="2"/>
    </row>
    <row r="11551" spans="2:22" x14ac:dyDescent="0.2">
      <c r="B11551" s="2"/>
      <c r="C11551" s="2"/>
      <c r="D11551" s="2"/>
      <c r="E11551" s="2"/>
      <c r="F11551" s="2"/>
      <c r="G11551" s="3"/>
      <c r="H11551" s="3"/>
      <c r="I11551" s="2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 s="2"/>
    </row>
    <row r="11552" spans="2:22" x14ac:dyDescent="0.2">
      <c r="B11552" s="2"/>
      <c r="C11552" s="2"/>
      <c r="D11552" s="2"/>
      <c r="E11552" s="2"/>
      <c r="F11552" s="2"/>
      <c r="G11552" s="3"/>
      <c r="H11552" s="3"/>
      <c r="I11552" s="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 s="2"/>
    </row>
    <row r="11553" spans="2:22" x14ac:dyDescent="0.2">
      <c r="B11553" s="2"/>
      <c r="C11553" s="2"/>
      <c r="D11553" s="2"/>
      <c r="E11553" s="2"/>
      <c r="F11553" s="2"/>
      <c r="G11553" s="3"/>
      <c r="H11553" s="3"/>
      <c r="I11553" s="2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 s="2"/>
    </row>
    <row r="11554" spans="2:22" x14ac:dyDescent="0.2">
      <c r="B11554" s="2"/>
      <c r="C11554" s="2"/>
      <c r="D11554" s="2"/>
      <c r="E11554" s="2"/>
      <c r="F11554" s="2"/>
      <c r="G11554" s="3"/>
      <c r="H11554" s="3"/>
      <c r="I11554" s="2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 s="2"/>
    </row>
    <row r="11555" spans="2:22" x14ac:dyDescent="0.2">
      <c r="B11555" s="2"/>
      <c r="C11555" s="2"/>
      <c r="D11555" s="2"/>
      <c r="E11555" s="2"/>
      <c r="F11555" s="2"/>
      <c r="G11555" s="3"/>
      <c r="H11555" s="3"/>
      <c r="I11555" s="2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 s="2"/>
    </row>
    <row r="11556" spans="2:22" x14ac:dyDescent="0.2">
      <c r="B11556" s="2"/>
      <c r="C11556" s="2"/>
      <c r="D11556" s="2"/>
      <c r="E11556" s="2"/>
      <c r="F11556" s="2"/>
      <c r="G11556" s="3"/>
      <c r="H11556" s="3"/>
      <c r="I11556" s="2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 s="2"/>
    </row>
    <row r="11557" spans="2:22" x14ac:dyDescent="0.2">
      <c r="B11557" s="2"/>
      <c r="C11557" s="2"/>
      <c r="D11557" s="2"/>
      <c r="E11557" s="2"/>
      <c r="F11557" s="2"/>
      <c r="G11557" s="3"/>
      <c r="H11557" s="3"/>
      <c r="I11557" s="2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 s="2"/>
    </row>
    <row r="11558" spans="2:22" x14ac:dyDescent="0.2">
      <c r="B11558" s="2"/>
      <c r="C11558" s="2"/>
      <c r="D11558" s="2"/>
      <c r="E11558" s="2"/>
      <c r="F11558" s="2"/>
      <c r="G11558" s="3"/>
      <c r="H11558" s="3"/>
      <c r="I11558" s="2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 s="2"/>
    </row>
    <row r="11559" spans="2:22" x14ac:dyDescent="0.2">
      <c r="B11559" s="2"/>
      <c r="C11559" s="2"/>
      <c r="D11559" s="2"/>
      <c r="E11559" s="2"/>
      <c r="F11559" s="2"/>
      <c r="G11559" s="3"/>
      <c r="H11559" s="3"/>
      <c r="I11559" s="2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 s="2"/>
    </row>
    <row r="11560" spans="2:22" x14ac:dyDescent="0.2">
      <c r="B11560" s="2"/>
      <c r="C11560" s="2"/>
      <c r="D11560" s="2"/>
      <c r="E11560" s="2"/>
      <c r="F11560" s="2"/>
      <c r="G11560" s="3"/>
      <c r="H11560" s="3"/>
      <c r="I11560" s="2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 s="2"/>
    </row>
    <row r="11561" spans="2:22" x14ac:dyDescent="0.2">
      <c r="B11561" s="2"/>
      <c r="C11561" s="2"/>
      <c r="D11561" s="2"/>
      <c r="E11561" s="2"/>
      <c r="F11561" s="2"/>
      <c r="G11561" s="3"/>
      <c r="H11561" s="3"/>
      <c r="I11561" s="2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 s="2"/>
    </row>
    <row r="11562" spans="2:22" x14ac:dyDescent="0.2">
      <c r="B11562" s="2"/>
      <c r="C11562" s="2"/>
      <c r="D11562" s="2"/>
      <c r="E11562" s="2"/>
      <c r="F11562" s="2"/>
      <c r="G11562" s="3"/>
      <c r="H11562" s="3"/>
      <c r="I11562" s="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 s="2"/>
    </row>
    <row r="11563" spans="2:22" x14ac:dyDescent="0.2">
      <c r="B11563" s="2"/>
      <c r="C11563" s="2"/>
      <c r="D11563" s="2"/>
      <c r="E11563" s="2"/>
      <c r="F11563" s="2"/>
      <c r="G11563" s="3"/>
      <c r="H11563" s="3"/>
      <c r="I11563" s="2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 s="2"/>
    </row>
    <row r="11564" spans="2:22" x14ac:dyDescent="0.2">
      <c r="B11564" s="2"/>
      <c r="C11564" s="2"/>
      <c r="D11564" s="2"/>
      <c r="E11564" s="2"/>
      <c r="F11564" s="2"/>
      <c r="G11564" s="3"/>
      <c r="H11564" s="3"/>
      <c r="I11564" s="2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 s="2"/>
    </row>
    <row r="11565" spans="2:22" x14ac:dyDescent="0.2">
      <c r="B11565" s="2"/>
      <c r="C11565" s="2"/>
      <c r="D11565" s="2"/>
      <c r="E11565" s="2"/>
      <c r="F11565" s="2"/>
      <c r="G11565" s="3"/>
      <c r="H11565" s="3"/>
      <c r="I11565" s="2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 s="2"/>
    </row>
    <row r="11566" spans="2:22" x14ac:dyDescent="0.2">
      <c r="B11566" s="2"/>
      <c r="C11566" s="2"/>
      <c r="D11566" s="2"/>
      <c r="E11566" s="2"/>
      <c r="F11566" s="2"/>
      <c r="G11566" s="3"/>
      <c r="H11566" s="3"/>
      <c r="I11566" s="2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 s="2"/>
    </row>
    <row r="11567" spans="2:22" x14ac:dyDescent="0.2">
      <c r="B11567" s="2"/>
      <c r="C11567" s="2"/>
      <c r="D11567" s="2"/>
      <c r="E11567" s="2"/>
      <c r="F11567" s="2"/>
      <c r="G11567" s="3"/>
      <c r="H11567" s="3"/>
      <c r="I11567" s="2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 s="2"/>
    </row>
    <row r="11568" spans="2:22" x14ac:dyDescent="0.2">
      <c r="B11568" s="2"/>
      <c r="C11568" s="2"/>
      <c r="D11568" s="2"/>
      <c r="E11568" s="2"/>
      <c r="F11568" s="2"/>
      <c r="G11568" s="3"/>
      <c r="H11568" s="3"/>
      <c r="I11568" s="2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 s="2"/>
    </row>
    <row r="11569" spans="2:22" x14ac:dyDescent="0.2">
      <c r="B11569" s="2"/>
      <c r="C11569" s="2"/>
      <c r="D11569" s="2"/>
      <c r="E11569" s="2"/>
      <c r="F11569" s="2"/>
      <c r="G11569" s="3"/>
      <c r="H11569" s="3"/>
      <c r="I11569" s="2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 s="2"/>
    </row>
    <row r="11570" spans="2:22" x14ac:dyDescent="0.2">
      <c r="B11570" s="2"/>
      <c r="C11570" s="2"/>
      <c r="D11570" s="2"/>
      <c r="E11570" s="2"/>
      <c r="F11570" s="2"/>
      <c r="G11570" s="3"/>
      <c r="H11570" s="3"/>
      <c r="I11570" s="2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 s="2"/>
    </row>
    <row r="11571" spans="2:22" x14ac:dyDescent="0.2">
      <c r="B11571" s="2"/>
      <c r="C11571" s="2"/>
      <c r="D11571" s="2"/>
      <c r="E11571" s="2"/>
      <c r="F11571" s="2"/>
      <c r="G11571" s="3"/>
      <c r="H11571" s="3"/>
      <c r="I11571" s="2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 s="2"/>
    </row>
    <row r="11572" spans="2:22" x14ac:dyDescent="0.2">
      <c r="B11572" s="2"/>
      <c r="C11572" s="2"/>
      <c r="D11572" s="2"/>
      <c r="E11572" s="2"/>
      <c r="F11572" s="2"/>
      <c r="G11572" s="3"/>
      <c r="H11572" s="3"/>
      <c r="I11572" s="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 s="2"/>
    </row>
    <row r="11573" spans="2:22" x14ac:dyDescent="0.2">
      <c r="B11573" s="2"/>
      <c r="C11573" s="2"/>
      <c r="D11573" s="2"/>
      <c r="E11573" s="2"/>
      <c r="F11573" s="2"/>
      <c r="G11573" s="3"/>
      <c r="H11573" s="3"/>
      <c r="I11573" s="2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 s="2"/>
    </row>
    <row r="11574" spans="2:22" x14ac:dyDescent="0.2">
      <c r="B11574" s="2"/>
      <c r="C11574" s="2"/>
      <c r="D11574" s="2"/>
      <c r="E11574" s="2"/>
      <c r="F11574" s="2"/>
      <c r="G11574" s="3"/>
      <c r="H11574" s="3"/>
      <c r="I11574" s="2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 s="2"/>
    </row>
    <row r="11575" spans="2:22" x14ac:dyDescent="0.2">
      <c r="B11575" s="2"/>
      <c r="C11575" s="2"/>
      <c r="D11575" s="2"/>
      <c r="E11575" s="2"/>
      <c r="F11575" s="2"/>
      <c r="G11575" s="3"/>
      <c r="H11575" s="3"/>
      <c r="I11575" s="2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 s="2"/>
    </row>
    <row r="11576" spans="2:22" x14ac:dyDescent="0.2">
      <c r="B11576" s="2"/>
      <c r="C11576" s="2"/>
      <c r="D11576" s="2"/>
      <c r="E11576" s="2"/>
      <c r="F11576" s="2"/>
      <c r="G11576" s="3"/>
      <c r="H11576" s="3"/>
      <c r="I11576" s="2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 s="2"/>
    </row>
    <row r="11577" spans="2:22" x14ac:dyDescent="0.2">
      <c r="B11577" s="2"/>
      <c r="C11577" s="2"/>
      <c r="D11577" s="2"/>
      <c r="E11577" s="2"/>
      <c r="F11577" s="2"/>
      <c r="G11577" s="3"/>
      <c r="H11577" s="3"/>
      <c r="I11577" s="2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 s="2"/>
    </row>
    <row r="11578" spans="2:22" x14ac:dyDescent="0.2">
      <c r="B11578" s="2"/>
      <c r="C11578" s="2"/>
      <c r="D11578" s="2"/>
      <c r="E11578" s="2"/>
      <c r="F11578" s="2"/>
      <c r="G11578" s="3"/>
      <c r="H11578" s="3"/>
      <c r="I11578" s="2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 s="2"/>
    </row>
    <row r="11579" spans="2:22" x14ac:dyDescent="0.2">
      <c r="B11579" s="2"/>
      <c r="C11579" s="2"/>
      <c r="D11579" s="2"/>
      <c r="E11579" s="2"/>
      <c r="F11579" s="2"/>
      <c r="G11579" s="3"/>
      <c r="H11579" s="3"/>
      <c r="I11579" s="2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 s="2"/>
    </row>
    <row r="11580" spans="2:22" x14ac:dyDescent="0.2">
      <c r="B11580" s="2"/>
      <c r="C11580" s="2"/>
      <c r="D11580" s="2"/>
      <c r="E11580" s="2"/>
      <c r="F11580" s="2"/>
      <c r="G11580" s="3"/>
      <c r="H11580" s="3"/>
      <c r="I11580" s="2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 s="2"/>
    </row>
    <row r="11581" spans="2:22" x14ac:dyDescent="0.2">
      <c r="B11581" s="2"/>
      <c r="C11581" s="2"/>
      <c r="D11581" s="2"/>
      <c r="E11581" s="2"/>
      <c r="F11581" s="2"/>
      <c r="G11581" s="3"/>
      <c r="H11581" s="3"/>
      <c r="I11581" s="2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 s="2"/>
    </row>
    <row r="11582" spans="2:22" x14ac:dyDescent="0.2">
      <c r="B11582" s="2"/>
      <c r="C11582" s="2"/>
      <c r="D11582" s="2"/>
      <c r="E11582" s="2"/>
      <c r="F11582" s="2"/>
      <c r="G11582" s="3"/>
      <c r="H11582" s="3"/>
      <c r="I11582" s="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 s="2"/>
    </row>
    <row r="11583" spans="2:22" x14ac:dyDescent="0.2">
      <c r="B11583" s="2"/>
      <c r="C11583" s="2"/>
      <c r="D11583" s="2"/>
      <c r="E11583" s="2"/>
      <c r="F11583" s="2"/>
      <c r="G11583" s="3"/>
      <c r="H11583" s="3"/>
      <c r="I11583" s="2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 s="2"/>
    </row>
    <row r="11584" spans="2:22" x14ac:dyDescent="0.2">
      <c r="B11584" s="2"/>
      <c r="C11584" s="2"/>
      <c r="D11584" s="2"/>
      <c r="E11584" s="2"/>
      <c r="F11584" s="2"/>
      <c r="G11584" s="3"/>
      <c r="H11584" s="3"/>
      <c r="I11584" s="2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 s="2"/>
    </row>
    <row r="11585" spans="2:22" x14ac:dyDescent="0.2">
      <c r="B11585" s="2"/>
      <c r="C11585" s="2"/>
      <c r="D11585" s="2"/>
      <c r="E11585" s="2"/>
      <c r="F11585" s="2"/>
      <c r="G11585" s="3"/>
      <c r="H11585" s="3"/>
      <c r="I11585" s="2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 s="2"/>
    </row>
    <row r="11586" spans="2:22" x14ac:dyDescent="0.2">
      <c r="B11586" s="2"/>
      <c r="C11586" s="2"/>
      <c r="D11586" s="2"/>
      <c r="E11586" s="2"/>
      <c r="F11586" s="2"/>
      <c r="G11586" s="3"/>
      <c r="H11586" s="3"/>
      <c r="I11586" s="2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 s="2"/>
    </row>
    <row r="11587" spans="2:22" x14ac:dyDescent="0.2">
      <c r="B11587" s="2"/>
      <c r="C11587" s="2"/>
      <c r="D11587" s="2"/>
      <c r="E11587" s="2"/>
      <c r="F11587" s="2"/>
      <c r="G11587" s="3"/>
      <c r="H11587" s="3"/>
      <c r="I11587" s="2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 s="2"/>
    </row>
    <row r="11588" spans="2:22" x14ac:dyDescent="0.2">
      <c r="B11588" s="2"/>
      <c r="C11588" s="2"/>
      <c r="D11588" s="2"/>
      <c r="E11588" s="2"/>
      <c r="F11588" s="2"/>
      <c r="G11588" s="3"/>
      <c r="H11588" s="3"/>
      <c r="I11588" s="2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 s="2"/>
    </row>
    <row r="11589" spans="2:22" x14ac:dyDescent="0.2">
      <c r="B11589" s="2"/>
      <c r="C11589" s="2"/>
      <c r="D11589" s="2"/>
      <c r="E11589" s="2"/>
      <c r="F11589" s="2"/>
      <c r="G11589" s="3"/>
      <c r="H11589" s="3"/>
      <c r="I11589" s="2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 s="2"/>
    </row>
    <row r="11590" spans="2:22" x14ac:dyDescent="0.2">
      <c r="B11590" s="2"/>
      <c r="C11590" s="2"/>
      <c r="D11590" s="2"/>
      <c r="E11590" s="2"/>
      <c r="F11590" s="2"/>
      <c r="G11590" s="3"/>
      <c r="H11590" s="3"/>
      <c r="I11590" s="2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 s="2"/>
    </row>
    <row r="11591" spans="2:22" x14ac:dyDescent="0.2">
      <c r="B11591" s="2"/>
      <c r="C11591" s="2"/>
      <c r="D11591" s="2"/>
      <c r="E11591" s="2"/>
      <c r="F11591" s="2"/>
      <c r="G11591" s="3"/>
      <c r="H11591" s="3"/>
      <c r="I11591" s="2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 s="2"/>
    </row>
    <row r="11592" spans="2:22" x14ac:dyDescent="0.2">
      <c r="B11592" s="2"/>
      <c r="C11592" s="2"/>
      <c r="D11592" s="2"/>
      <c r="E11592" s="2"/>
      <c r="F11592" s="2"/>
      <c r="G11592" s="3"/>
      <c r="H11592" s="3"/>
      <c r="I11592" s="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 s="2"/>
    </row>
    <row r="11593" spans="2:22" x14ac:dyDescent="0.2">
      <c r="B11593" s="2"/>
      <c r="C11593" s="2"/>
      <c r="D11593" s="2"/>
      <c r="E11593" s="2"/>
      <c r="F11593" s="2"/>
      <c r="G11593" s="3"/>
      <c r="H11593" s="3"/>
      <c r="I11593" s="2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 s="2"/>
    </row>
    <row r="11594" spans="2:22" x14ac:dyDescent="0.2">
      <c r="B11594" s="2"/>
      <c r="C11594" s="2"/>
      <c r="D11594" s="2"/>
      <c r="E11594" s="2"/>
      <c r="F11594" s="2"/>
      <c r="G11594" s="3"/>
      <c r="H11594" s="3"/>
      <c r="I11594" s="2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 s="2"/>
    </row>
    <row r="11595" spans="2:22" x14ac:dyDescent="0.2">
      <c r="B11595" s="2"/>
      <c r="C11595" s="2"/>
      <c r="D11595" s="2"/>
      <c r="E11595" s="2"/>
      <c r="F11595" s="2"/>
      <c r="G11595" s="3"/>
      <c r="H11595" s="3"/>
      <c r="I11595" s="2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 s="2"/>
    </row>
    <row r="11596" spans="2:22" x14ac:dyDescent="0.2">
      <c r="B11596" s="2"/>
      <c r="C11596" s="2"/>
      <c r="D11596" s="2"/>
      <c r="E11596" s="2"/>
      <c r="F11596" s="2"/>
      <c r="G11596" s="3"/>
      <c r="H11596" s="3"/>
      <c r="I11596" s="2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 s="2"/>
    </row>
    <row r="11597" spans="2:22" x14ac:dyDescent="0.2">
      <c r="B11597" s="2"/>
      <c r="C11597" s="2"/>
      <c r="D11597" s="2"/>
      <c r="E11597" s="2"/>
      <c r="F11597" s="2"/>
      <c r="G11597" s="3"/>
      <c r="H11597" s="3"/>
      <c r="I11597" s="2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 s="2"/>
    </row>
    <row r="11598" spans="2:22" x14ac:dyDescent="0.2">
      <c r="B11598" s="2"/>
      <c r="C11598" s="2"/>
      <c r="D11598" s="2"/>
      <c r="E11598" s="2"/>
      <c r="F11598" s="2"/>
      <c r="G11598" s="3"/>
      <c r="H11598" s="3"/>
      <c r="I11598" s="2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 s="2"/>
    </row>
    <row r="11599" spans="2:22" x14ac:dyDescent="0.2">
      <c r="B11599" s="2"/>
      <c r="C11599" s="2"/>
      <c r="D11599" s="2"/>
      <c r="E11599" s="2"/>
      <c r="F11599" s="2"/>
      <c r="G11599" s="3"/>
      <c r="H11599" s="3"/>
      <c r="I11599" s="2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 s="2"/>
    </row>
    <row r="11600" spans="2:22" x14ac:dyDescent="0.2">
      <c r="B11600" s="2"/>
      <c r="C11600" s="2"/>
      <c r="D11600" s="2"/>
      <c r="E11600" s="2"/>
      <c r="F11600" s="2"/>
      <c r="G11600" s="3"/>
      <c r="H11600" s="3"/>
      <c r="I11600" s="2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 s="2"/>
    </row>
    <row r="11601" spans="2:22" x14ac:dyDescent="0.2">
      <c r="B11601" s="2"/>
      <c r="C11601" s="2"/>
      <c r="D11601" s="2"/>
      <c r="E11601" s="2"/>
      <c r="F11601" s="2"/>
      <c r="G11601" s="3"/>
      <c r="H11601" s="3"/>
      <c r="I11601" s="2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 s="2"/>
    </row>
    <row r="11602" spans="2:22" x14ac:dyDescent="0.2">
      <c r="B11602" s="2"/>
      <c r="C11602" s="2"/>
      <c r="D11602" s="2"/>
      <c r="E11602" s="2"/>
      <c r="F11602" s="2"/>
      <c r="G11602" s="3"/>
      <c r="H11602" s="3"/>
      <c r="I11602" s="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 s="2"/>
    </row>
    <row r="11603" spans="2:22" x14ac:dyDescent="0.2">
      <c r="B11603" s="2"/>
      <c r="C11603" s="2"/>
      <c r="D11603" s="2"/>
      <c r="E11603" s="2"/>
      <c r="F11603" s="2"/>
      <c r="G11603" s="3"/>
      <c r="H11603" s="3"/>
      <c r="I11603" s="2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 s="2"/>
    </row>
    <row r="11604" spans="2:22" x14ac:dyDescent="0.2">
      <c r="B11604" s="2"/>
      <c r="C11604" s="2"/>
      <c r="D11604" s="2"/>
      <c r="E11604" s="2"/>
      <c r="F11604" s="2"/>
      <c r="G11604" s="3"/>
      <c r="H11604" s="3"/>
      <c r="I11604" s="2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 s="2"/>
    </row>
    <row r="11605" spans="2:22" x14ac:dyDescent="0.2">
      <c r="B11605" s="2"/>
      <c r="C11605" s="2"/>
      <c r="D11605" s="2"/>
      <c r="E11605" s="2"/>
      <c r="F11605" s="2"/>
      <c r="G11605" s="3"/>
      <c r="H11605" s="3"/>
      <c r="I11605" s="2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 s="2"/>
    </row>
    <row r="11606" spans="2:22" x14ac:dyDescent="0.2">
      <c r="B11606" s="2"/>
      <c r="C11606" s="2"/>
      <c r="D11606" s="2"/>
      <c r="E11606" s="2"/>
      <c r="F11606" s="2"/>
      <c r="G11606" s="3"/>
      <c r="H11606" s="3"/>
      <c r="I11606" s="2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 s="2"/>
    </row>
    <row r="11607" spans="2:22" x14ac:dyDescent="0.2">
      <c r="B11607" s="2"/>
      <c r="C11607" s="2"/>
      <c r="D11607" s="2"/>
      <c r="E11607" s="2"/>
      <c r="F11607" s="2"/>
      <c r="G11607" s="3"/>
      <c r="H11607" s="3"/>
      <c r="I11607" s="2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 s="2"/>
    </row>
    <row r="11608" spans="2:22" x14ac:dyDescent="0.2">
      <c r="B11608" s="2"/>
      <c r="C11608" s="2"/>
      <c r="D11608" s="2"/>
      <c r="E11608" s="2"/>
      <c r="F11608" s="2"/>
      <c r="G11608" s="3"/>
      <c r="H11608" s="3"/>
      <c r="I11608" s="2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 s="2"/>
    </row>
    <row r="11609" spans="2:22" x14ac:dyDescent="0.2">
      <c r="B11609" s="2"/>
      <c r="C11609" s="2"/>
      <c r="D11609" s="2"/>
      <c r="E11609" s="2"/>
      <c r="F11609" s="2"/>
      <c r="G11609" s="3"/>
      <c r="H11609" s="3"/>
      <c r="I11609" s="2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 s="2"/>
    </row>
    <row r="11610" spans="2:22" x14ac:dyDescent="0.2">
      <c r="B11610" s="2"/>
      <c r="C11610" s="2"/>
      <c r="D11610" s="2"/>
      <c r="E11610" s="2"/>
      <c r="F11610" s="2"/>
      <c r="G11610" s="3"/>
      <c r="H11610" s="3"/>
      <c r="I11610" s="2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 s="2"/>
    </row>
    <row r="11611" spans="2:22" x14ac:dyDescent="0.2">
      <c r="B11611" s="2"/>
      <c r="C11611" s="2"/>
      <c r="D11611" s="2"/>
      <c r="E11611" s="2"/>
      <c r="F11611" s="2"/>
      <c r="G11611" s="3"/>
      <c r="H11611" s="3"/>
      <c r="I11611" s="2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 s="2"/>
    </row>
    <row r="11612" spans="2:22" x14ac:dyDescent="0.2">
      <c r="B11612" s="2"/>
      <c r="C11612" s="2"/>
      <c r="D11612" s="2"/>
      <c r="E11612" s="2"/>
      <c r="F11612" s="2"/>
      <c r="G11612" s="3"/>
      <c r="H11612" s="3"/>
      <c r="I11612" s="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 s="2"/>
    </row>
    <row r="11613" spans="2:22" x14ac:dyDescent="0.2">
      <c r="B11613" s="2"/>
      <c r="C11613" s="2"/>
      <c r="D11613" s="2"/>
      <c r="E11613" s="2"/>
      <c r="F11613" s="2"/>
      <c r="G11613" s="3"/>
      <c r="H11613" s="3"/>
      <c r="I11613" s="2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 s="2"/>
    </row>
    <row r="11614" spans="2:22" x14ac:dyDescent="0.2">
      <c r="B11614" s="2"/>
      <c r="C11614" s="2"/>
      <c r="D11614" s="2"/>
      <c r="E11614" s="2"/>
      <c r="F11614" s="2"/>
      <c r="G11614" s="3"/>
      <c r="H11614" s="3"/>
      <c r="I11614" s="2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 s="2"/>
    </row>
    <row r="11615" spans="2:22" x14ac:dyDescent="0.2">
      <c r="B11615" s="2"/>
      <c r="C11615" s="2"/>
      <c r="D11615" s="2"/>
      <c r="E11615" s="2"/>
      <c r="F11615" s="2"/>
      <c r="G11615" s="3"/>
      <c r="H11615" s="3"/>
      <c r="I11615" s="2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 s="2"/>
    </row>
    <row r="11616" spans="2:22" x14ac:dyDescent="0.2">
      <c r="B11616" s="2"/>
      <c r="C11616" s="2"/>
      <c r="D11616" s="2"/>
      <c r="E11616" s="2"/>
      <c r="F11616" s="2"/>
      <c r="G11616" s="3"/>
      <c r="H11616" s="3"/>
      <c r="I11616" s="2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 s="2"/>
    </row>
    <row r="11617" spans="2:22" x14ac:dyDescent="0.2">
      <c r="B11617" s="2"/>
      <c r="C11617" s="2"/>
      <c r="D11617" s="2"/>
      <c r="E11617" s="2"/>
      <c r="F11617" s="2"/>
      <c r="G11617" s="3"/>
      <c r="H11617" s="3"/>
      <c r="I11617" s="2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 s="2"/>
    </row>
    <row r="11618" spans="2:22" x14ac:dyDescent="0.2">
      <c r="B11618" s="2"/>
      <c r="C11618" s="2"/>
      <c r="D11618" s="2"/>
      <c r="E11618" s="2"/>
      <c r="F11618" s="2"/>
      <c r="G11618" s="3"/>
      <c r="H11618" s="3"/>
      <c r="I11618" s="2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 s="2"/>
    </row>
    <row r="11619" spans="2:22" x14ac:dyDescent="0.2">
      <c r="B11619" s="2"/>
      <c r="C11619" s="2"/>
      <c r="D11619" s="2"/>
      <c r="E11619" s="2"/>
      <c r="F11619" s="2"/>
      <c r="G11619" s="3"/>
      <c r="H11619" s="3"/>
      <c r="I11619" s="2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 s="2"/>
    </row>
    <row r="11620" spans="2:22" x14ac:dyDescent="0.2">
      <c r="B11620" s="2"/>
      <c r="C11620" s="2"/>
      <c r="D11620" s="2"/>
      <c r="E11620" s="2"/>
      <c r="F11620" s="2"/>
      <c r="G11620" s="3"/>
      <c r="H11620" s="3"/>
      <c r="I11620" s="2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 s="2"/>
    </row>
    <row r="11621" spans="2:22" x14ac:dyDescent="0.2">
      <c r="B11621" s="2"/>
      <c r="C11621" s="2"/>
      <c r="D11621" s="2"/>
      <c r="E11621" s="2"/>
      <c r="F11621" s="2"/>
      <c r="G11621" s="3"/>
      <c r="H11621" s="3"/>
      <c r="I11621" s="2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 s="2"/>
    </row>
    <row r="11622" spans="2:22" x14ac:dyDescent="0.2">
      <c r="B11622" s="2"/>
      <c r="C11622" s="2"/>
      <c r="D11622" s="2"/>
      <c r="E11622" s="2"/>
      <c r="F11622" s="2"/>
      <c r="G11622" s="3"/>
      <c r="H11622" s="3"/>
      <c r="I11622" s="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 s="2"/>
    </row>
    <row r="11623" spans="2:22" x14ac:dyDescent="0.2">
      <c r="B11623" s="2"/>
      <c r="C11623" s="2"/>
      <c r="D11623" s="2"/>
      <c r="E11623" s="2"/>
      <c r="F11623" s="2"/>
      <c r="G11623" s="3"/>
      <c r="H11623" s="3"/>
      <c r="I11623" s="2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 s="2"/>
    </row>
    <row r="11624" spans="2:22" x14ac:dyDescent="0.2">
      <c r="B11624" s="2"/>
      <c r="C11624" s="2"/>
      <c r="D11624" s="2"/>
      <c r="E11624" s="2"/>
      <c r="F11624" s="2"/>
      <c r="G11624" s="3"/>
      <c r="H11624" s="3"/>
      <c r="I11624" s="2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 s="2"/>
    </row>
    <row r="11625" spans="2:22" x14ac:dyDescent="0.2">
      <c r="B11625" s="2"/>
      <c r="C11625" s="2"/>
      <c r="D11625" s="2"/>
      <c r="E11625" s="2"/>
      <c r="F11625" s="2"/>
      <c r="G11625" s="3"/>
      <c r="H11625" s="3"/>
      <c r="I11625" s="2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 s="2"/>
    </row>
    <row r="11626" spans="2:22" x14ac:dyDescent="0.2">
      <c r="B11626" s="2"/>
      <c r="C11626" s="2"/>
      <c r="D11626" s="2"/>
      <c r="E11626" s="2"/>
      <c r="F11626" s="2"/>
      <c r="G11626" s="3"/>
      <c r="H11626" s="3"/>
      <c r="I11626" s="2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 s="2"/>
    </row>
    <row r="11627" spans="2:22" x14ac:dyDescent="0.2">
      <c r="B11627" s="2"/>
      <c r="C11627" s="2"/>
      <c r="D11627" s="2"/>
      <c r="E11627" s="2"/>
      <c r="F11627" s="2"/>
      <c r="G11627" s="3"/>
      <c r="H11627" s="3"/>
      <c r="I11627" s="2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 s="2"/>
    </row>
    <row r="11628" spans="2:22" x14ac:dyDescent="0.2">
      <c r="B11628" s="2"/>
      <c r="C11628" s="2"/>
      <c r="D11628" s="2"/>
      <c r="E11628" s="2"/>
      <c r="F11628" s="2"/>
      <c r="G11628" s="3"/>
      <c r="H11628" s="3"/>
      <c r="I11628" s="2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 s="2"/>
    </row>
    <row r="11629" spans="2:22" x14ac:dyDescent="0.2">
      <c r="B11629" s="2"/>
      <c r="C11629" s="2"/>
      <c r="D11629" s="2"/>
      <c r="E11629" s="2"/>
      <c r="F11629" s="2"/>
      <c r="G11629" s="3"/>
      <c r="H11629" s="3"/>
      <c r="I11629" s="2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 s="2"/>
    </row>
    <row r="11630" spans="2:22" x14ac:dyDescent="0.2">
      <c r="B11630" s="2"/>
      <c r="C11630" s="2"/>
      <c r="D11630" s="2"/>
      <c r="E11630" s="2"/>
      <c r="F11630" s="2"/>
      <c r="G11630" s="3"/>
      <c r="H11630" s="3"/>
      <c r="I11630" s="2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 s="2"/>
    </row>
    <row r="11631" spans="2:22" x14ac:dyDescent="0.2">
      <c r="B11631" s="2"/>
      <c r="C11631" s="2"/>
      <c r="D11631" s="2"/>
      <c r="E11631" s="2"/>
      <c r="F11631" s="2"/>
      <c r="G11631" s="3"/>
      <c r="H11631" s="3"/>
      <c r="I11631" s="2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 s="2"/>
    </row>
    <row r="11632" spans="2:22" x14ac:dyDescent="0.2">
      <c r="B11632" s="2"/>
      <c r="C11632" s="2"/>
      <c r="D11632" s="2"/>
      <c r="E11632" s="2"/>
      <c r="F11632" s="2"/>
      <c r="G11632" s="3"/>
      <c r="H11632" s="3"/>
      <c r="I11632" s="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 s="2"/>
    </row>
    <row r="11633" spans="2:22" x14ac:dyDescent="0.2">
      <c r="B11633" s="2"/>
      <c r="C11633" s="2"/>
      <c r="D11633" s="2"/>
      <c r="E11633" s="2"/>
      <c r="F11633" s="2"/>
      <c r="G11633" s="3"/>
      <c r="H11633" s="3"/>
      <c r="I11633" s="2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 s="2"/>
    </row>
    <row r="11634" spans="2:22" x14ac:dyDescent="0.2">
      <c r="B11634" s="2"/>
      <c r="C11634" s="2"/>
      <c r="D11634" s="2"/>
      <c r="E11634" s="2"/>
      <c r="F11634" s="2"/>
      <c r="G11634" s="3"/>
      <c r="H11634" s="3"/>
      <c r="I11634" s="2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 s="2"/>
    </row>
    <row r="11635" spans="2:22" x14ac:dyDescent="0.2">
      <c r="B11635" s="2"/>
      <c r="C11635" s="2"/>
      <c r="D11635" s="2"/>
      <c r="E11635" s="2"/>
      <c r="F11635" s="2"/>
      <c r="G11635" s="3"/>
      <c r="H11635" s="3"/>
      <c r="I11635" s="2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 s="2"/>
    </row>
    <row r="11636" spans="2:22" x14ac:dyDescent="0.2">
      <c r="B11636" s="2"/>
      <c r="C11636" s="2"/>
      <c r="D11636" s="2"/>
      <c r="E11636" s="2"/>
      <c r="F11636" s="2"/>
      <c r="G11636" s="3"/>
      <c r="H11636" s="3"/>
      <c r="I11636" s="2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 s="2"/>
    </row>
    <row r="11637" spans="2:22" x14ac:dyDescent="0.2">
      <c r="B11637" s="2"/>
      <c r="C11637" s="2"/>
      <c r="D11637" s="2"/>
      <c r="E11637" s="2"/>
      <c r="F11637" s="2"/>
      <c r="G11637" s="3"/>
      <c r="H11637" s="3"/>
      <c r="I11637" s="2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 s="2"/>
    </row>
    <row r="11638" spans="2:22" x14ac:dyDescent="0.2">
      <c r="B11638" s="2"/>
      <c r="C11638" s="2"/>
      <c r="D11638" s="2"/>
      <c r="E11638" s="2"/>
      <c r="F11638" s="2"/>
      <c r="G11638" s="3"/>
      <c r="H11638" s="3"/>
      <c r="I11638" s="2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 s="2"/>
    </row>
    <row r="11639" spans="2:22" x14ac:dyDescent="0.2">
      <c r="B11639" s="2"/>
      <c r="C11639" s="2"/>
      <c r="D11639" s="2"/>
      <c r="E11639" s="2"/>
      <c r="F11639" s="2"/>
      <c r="G11639" s="3"/>
      <c r="H11639" s="3"/>
      <c r="I11639" s="2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 s="2"/>
    </row>
    <row r="11640" spans="2:22" x14ac:dyDescent="0.2">
      <c r="B11640" s="2"/>
      <c r="C11640" s="2"/>
      <c r="D11640" s="2"/>
      <c r="E11640" s="2"/>
      <c r="F11640" s="2"/>
      <c r="G11640" s="3"/>
      <c r="H11640" s="3"/>
      <c r="I11640" s="2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 s="2"/>
    </row>
    <row r="11641" spans="2:22" x14ac:dyDescent="0.2">
      <c r="B11641" s="2"/>
      <c r="C11641" s="2"/>
      <c r="D11641" s="2"/>
      <c r="E11641" s="2"/>
      <c r="F11641" s="2"/>
      <c r="G11641" s="3"/>
      <c r="H11641" s="3"/>
      <c r="I11641" s="2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 s="2"/>
    </row>
    <row r="11642" spans="2:22" x14ac:dyDescent="0.2">
      <c r="B11642" s="2"/>
      <c r="C11642" s="2"/>
      <c r="D11642" s="2"/>
      <c r="E11642" s="2"/>
      <c r="F11642" s="2"/>
      <c r="G11642" s="3"/>
      <c r="H11642" s="3"/>
      <c r="I11642" s="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 s="2"/>
    </row>
    <row r="11643" spans="2:22" x14ac:dyDescent="0.2">
      <c r="B11643" s="2"/>
      <c r="C11643" s="2"/>
      <c r="D11643" s="2"/>
      <c r="E11643" s="2"/>
      <c r="F11643" s="2"/>
      <c r="G11643" s="3"/>
      <c r="H11643" s="3"/>
      <c r="I11643" s="2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 s="2"/>
    </row>
    <row r="11644" spans="2:22" x14ac:dyDescent="0.2">
      <c r="B11644" s="2"/>
      <c r="C11644" s="2"/>
      <c r="D11644" s="2"/>
      <c r="E11644" s="2"/>
      <c r="F11644" s="2"/>
      <c r="G11644" s="3"/>
      <c r="H11644" s="3"/>
      <c r="I11644" s="2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 s="2"/>
    </row>
    <row r="11645" spans="2:22" x14ac:dyDescent="0.2">
      <c r="B11645" s="2"/>
      <c r="C11645" s="2"/>
      <c r="D11645" s="2"/>
      <c r="E11645" s="2"/>
      <c r="F11645" s="2"/>
      <c r="G11645" s="3"/>
      <c r="H11645" s="3"/>
      <c r="I11645" s="2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 s="2"/>
    </row>
    <row r="11646" spans="2:22" x14ac:dyDescent="0.2">
      <c r="B11646" s="2"/>
      <c r="C11646" s="2"/>
      <c r="D11646" s="2"/>
      <c r="E11646" s="2"/>
      <c r="F11646" s="2"/>
      <c r="G11646" s="3"/>
      <c r="H11646" s="3"/>
      <c r="I11646" s="2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 s="2"/>
    </row>
    <row r="11647" spans="2:22" x14ac:dyDescent="0.2">
      <c r="B11647" s="2"/>
      <c r="C11647" s="2"/>
      <c r="D11647" s="2"/>
      <c r="E11647" s="2"/>
      <c r="F11647" s="2"/>
      <c r="G11647" s="3"/>
      <c r="H11647" s="3"/>
      <c r="I11647" s="2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 s="2"/>
    </row>
    <row r="11648" spans="2:22" x14ac:dyDescent="0.2">
      <c r="B11648" s="2"/>
      <c r="C11648" s="2"/>
      <c r="D11648" s="2"/>
      <c r="E11648" s="2"/>
      <c r="F11648" s="2"/>
      <c r="G11648" s="3"/>
      <c r="H11648" s="3"/>
      <c r="I11648" s="2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 s="2"/>
    </row>
    <row r="11649" spans="2:22" x14ac:dyDescent="0.2">
      <c r="B11649" s="2"/>
      <c r="C11649" s="2"/>
      <c r="D11649" s="2"/>
      <c r="E11649" s="2"/>
      <c r="F11649" s="2"/>
      <c r="G11649" s="3"/>
      <c r="H11649" s="3"/>
      <c r="I11649" s="2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 s="2"/>
    </row>
    <row r="11650" spans="2:22" x14ac:dyDescent="0.2">
      <c r="B11650" s="2"/>
      <c r="C11650" s="2"/>
      <c r="D11650" s="2"/>
      <c r="E11650" s="2"/>
      <c r="F11650" s="2"/>
      <c r="G11650" s="3"/>
      <c r="H11650" s="3"/>
      <c r="I11650" s="2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 s="2"/>
    </row>
    <row r="11651" spans="2:22" x14ac:dyDescent="0.2">
      <c r="B11651" s="2"/>
      <c r="C11651" s="2"/>
      <c r="D11651" s="2"/>
      <c r="E11651" s="2"/>
      <c r="F11651" s="2"/>
      <c r="G11651" s="3"/>
      <c r="H11651" s="3"/>
      <c r="I11651" s="2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 s="2"/>
    </row>
    <row r="11652" spans="2:22" x14ac:dyDescent="0.2">
      <c r="B11652" s="2"/>
      <c r="C11652" s="2"/>
      <c r="D11652" s="2"/>
      <c r="E11652" s="2"/>
      <c r="F11652" s="2"/>
      <c r="G11652" s="3"/>
      <c r="H11652" s="3"/>
      <c r="I11652" s="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 s="2"/>
    </row>
    <row r="11653" spans="2:22" x14ac:dyDescent="0.2">
      <c r="B11653" s="2"/>
      <c r="C11653" s="2"/>
      <c r="D11653" s="2"/>
      <c r="E11653" s="2"/>
      <c r="F11653" s="2"/>
      <c r="G11653" s="3"/>
      <c r="H11653" s="3"/>
      <c r="I11653" s="2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 s="2"/>
    </row>
    <row r="11654" spans="2:22" x14ac:dyDescent="0.2">
      <c r="B11654" s="2"/>
      <c r="C11654" s="2"/>
      <c r="D11654" s="2"/>
      <c r="E11654" s="2"/>
      <c r="F11654" s="2"/>
      <c r="G11654" s="3"/>
      <c r="H11654" s="3"/>
      <c r="I11654" s="2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 s="2"/>
    </row>
    <row r="11655" spans="2:22" x14ac:dyDescent="0.2">
      <c r="B11655" s="2"/>
      <c r="C11655" s="2"/>
      <c r="D11655" s="2"/>
      <c r="E11655" s="2"/>
      <c r="F11655" s="2"/>
      <c r="G11655" s="3"/>
      <c r="H11655" s="3"/>
      <c r="I11655" s="2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 s="2"/>
    </row>
    <row r="11656" spans="2:22" x14ac:dyDescent="0.2">
      <c r="B11656" s="2"/>
      <c r="C11656" s="2"/>
      <c r="D11656" s="2"/>
      <c r="E11656" s="2"/>
      <c r="F11656" s="2"/>
      <c r="G11656" s="3"/>
      <c r="H11656" s="3"/>
      <c r="I11656" s="2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 s="2"/>
    </row>
    <row r="11657" spans="2:22" x14ac:dyDescent="0.2">
      <c r="B11657" s="2"/>
      <c r="C11657" s="2"/>
      <c r="D11657" s="2"/>
      <c r="E11657" s="2"/>
      <c r="F11657" s="2"/>
      <c r="G11657" s="3"/>
      <c r="H11657" s="3"/>
      <c r="I11657" s="2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 s="2"/>
    </row>
    <row r="11658" spans="2:22" x14ac:dyDescent="0.2">
      <c r="B11658" s="2"/>
      <c r="C11658" s="2"/>
      <c r="D11658" s="2"/>
      <c r="E11658" s="2"/>
      <c r="F11658" s="2"/>
      <c r="G11658" s="3"/>
      <c r="H11658" s="3"/>
      <c r="I11658" s="2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 s="2"/>
    </row>
    <row r="11659" spans="2:22" x14ac:dyDescent="0.2">
      <c r="B11659" s="2"/>
      <c r="C11659" s="2"/>
      <c r="D11659" s="2"/>
      <c r="E11659" s="2"/>
      <c r="F11659" s="2"/>
      <c r="G11659" s="3"/>
      <c r="H11659" s="3"/>
      <c r="I11659" s="2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 s="2"/>
    </row>
    <row r="11660" spans="2:22" x14ac:dyDescent="0.2">
      <c r="B11660" s="2"/>
      <c r="C11660" s="2"/>
      <c r="D11660" s="2"/>
      <c r="E11660" s="2"/>
      <c r="F11660" s="2"/>
      <c r="G11660" s="3"/>
      <c r="H11660" s="3"/>
      <c r="I11660" s="2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 s="2"/>
    </row>
    <row r="11661" spans="2:22" x14ac:dyDescent="0.2">
      <c r="B11661" s="2"/>
      <c r="C11661" s="2"/>
      <c r="D11661" s="2"/>
      <c r="E11661" s="2"/>
      <c r="F11661" s="2"/>
      <c r="G11661" s="3"/>
      <c r="H11661" s="3"/>
      <c r="I11661" s="2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 s="2"/>
    </row>
    <row r="11662" spans="2:22" x14ac:dyDescent="0.2">
      <c r="B11662" s="2"/>
      <c r="C11662" s="2"/>
      <c r="D11662" s="2"/>
      <c r="E11662" s="2"/>
      <c r="F11662" s="2"/>
      <c r="G11662" s="3"/>
      <c r="H11662" s="3"/>
      <c r="I11662" s="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 s="2"/>
    </row>
    <row r="11663" spans="2:22" x14ac:dyDescent="0.2">
      <c r="B11663" s="2"/>
      <c r="C11663" s="2"/>
      <c r="D11663" s="2"/>
      <c r="E11663" s="2"/>
      <c r="F11663" s="2"/>
      <c r="G11663" s="3"/>
      <c r="H11663" s="3"/>
      <c r="I11663" s="2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 s="2"/>
    </row>
    <row r="11664" spans="2:22" x14ac:dyDescent="0.2">
      <c r="B11664" s="2"/>
      <c r="C11664" s="2"/>
      <c r="D11664" s="2"/>
      <c r="E11664" s="2"/>
      <c r="F11664" s="2"/>
      <c r="G11664" s="3"/>
      <c r="H11664" s="3"/>
      <c r="I11664" s="2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 s="2"/>
    </row>
    <row r="11665" spans="2:22" x14ac:dyDescent="0.2">
      <c r="B11665" s="2"/>
      <c r="C11665" s="2"/>
      <c r="D11665" s="2"/>
      <c r="E11665" s="2"/>
      <c r="F11665" s="2"/>
      <c r="G11665" s="3"/>
      <c r="H11665" s="3"/>
      <c r="I11665" s="2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 s="2"/>
    </row>
    <row r="11666" spans="2:22" x14ac:dyDescent="0.2">
      <c r="B11666" s="2"/>
      <c r="C11666" s="2"/>
      <c r="D11666" s="2"/>
      <c r="E11666" s="2"/>
      <c r="F11666" s="2"/>
      <c r="G11666" s="3"/>
      <c r="H11666" s="3"/>
      <c r="I11666" s="2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 s="2"/>
    </row>
    <row r="11667" spans="2:22" x14ac:dyDescent="0.2">
      <c r="B11667" s="2"/>
      <c r="C11667" s="2"/>
      <c r="D11667" s="2"/>
      <c r="E11667" s="2"/>
      <c r="F11667" s="2"/>
      <c r="G11667" s="3"/>
      <c r="H11667" s="3"/>
      <c r="I11667" s="2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 s="2"/>
    </row>
    <row r="11668" spans="2:22" x14ac:dyDescent="0.2">
      <c r="B11668" s="2"/>
      <c r="C11668" s="2"/>
      <c r="D11668" s="2"/>
      <c r="E11668" s="2"/>
      <c r="F11668" s="2"/>
      <c r="G11668" s="3"/>
      <c r="H11668" s="3"/>
      <c r="I11668" s="2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 s="2"/>
    </row>
    <row r="11669" spans="2:22" x14ac:dyDescent="0.2">
      <c r="B11669" s="2"/>
      <c r="C11669" s="2"/>
      <c r="D11669" s="2"/>
      <c r="E11669" s="2"/>
      <c r="F11669" s="2"/>
      <c r="G11669" s="3"/>
      <c r="H11669" s="3"/>
      <c r="I11669" s="2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 s="2"/>
    </row>
    <row r="11670" spans="2:22" x14ac:dyDescent="0.2">
      <c r="B11670" s="2"/>
      <c r="C11670" s="2"/>
      <c r="D11670" s="2"/>
      <c r="E11670" s="2"/>
      <c r="F11670" s="2"/>
      <c r="G11670" s="3"/>
      <c r="H11670" s="3"/>
      <c r="I11670" s="2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 s="2"/>
    </row>
    <row r="11671" spans="2:22" x14ac:dyDescent="0.2">
      <c r="B11671" s="2"/>
      <c r="C11671" s="2"/>
      <c r="D11671" s="2"/>
      <c r="E11671" s="2"/>
      <c r="F11671" s="2"/>
      <c r="G11671" s="3"/>
      <c r="H11671" s="3"/>
      <c r="I11671" s="2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 s="2"/>
    </row>
    <row r="11672" spans="2:22" x14ac:dyDescent="0.2">
      <c r="B11672" s="2"/>
      <c r="C11672" s="2"/>
      <c r="D11672" s="2"/>
      <c r="E11672" s="2"/>
      <c r="F11672" s="2"/>
      <c r="G11672" s="3"/>
      <c r="H11672" s="3"/>
      <c r="I11672" s="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 s="2"/>
    </row>
    <row r="11673" spans="2:22" x14ac:dyDescent="0.2">
      <c r="B11673" s="2"/>
      <c r="C11673" s="2"/>
      <c r="D11673" s="2"/>
      <c r="E11673" s="2"/>
      <c r="F11673" s="2"/>
      <c r="G11673" s="3"/>
      <c r="H11673" s="3"/>
      <c r="I11673" s="2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 s="2"/>
    </row>
    <row r="11674" spans="2:22" x14ac:dyDescent="0.2">
      <c r="B11674" s="2"/>
      <c r="C11674" s="2"/>
      <c r="D11674" s="2"/>
      <c r="E11674" s="2"/>
      <c r="F11674" s="2"/>
      <c r="G11674" s="3"/>
      <c r="H11674" s="3"/>
      <c r="I11674" s="2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 s="2"/>
    </row>
    <row r="11675" spans="2:22" x14ac:dyDescent="0.2">
      <c r="B11675" s="2"/>
      <c r="C11675" s="2"/>
      <c r="D11675" s="2"/>
      <c r="E11675" s="2"/>
      <c r="F11675" s="2"/>
      <c r="G11675" s="3"/>
      <c r="H11675" s="3"/>
      <c r="I11675" s="2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 s="2"/>
    </row>
    <row r="11676" spans="2:22" x14ac:dyDescent="0.2">
      <c r="B11676" s="2"/>
      <c r="C11676" s="2"/>
      <c r="D11676" s="2"/>
      <c r="E11676" s="2"/>
      <c r="F11676" s="2"/>
      <c r="G11676" s="3"/>
      <c r="H11676" s="3"/>
      <c r="I11676" s="2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 s="2"/>
    </row>
    <row r="11677" spans="2:22" x14ac:dyDescent="0.2">
      <c r="B11677" s="2"/>
      <c r="C11677" s="2"/>
      <c r="D11677" s="2"/>
      <c r="E11677" s="2"/>
      <c r="F11677" s="2"/>
      <c r="G11677" s="3"/>
      <c r="H11677" s="3"/>
      <c r="I11677" s="2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 s="2"/>
    </row>
    <row r="11678" spans="2:22" x14ac:dyDescent="0.2">
      <c r="B11678" s="2"/>
      <c r="C11678" s="2"/>
      <c r="D11678" s="2"/>
      <c r="E11678" s="2"/>
      <c r="F11678" s="2"/>
      <c r="G11678" s="3"/>
      <c r="H11678" s="3"/>
      <c r="I11678" s="2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 s="2"/>
    </row>
    <row r="11679" spans="2:22" x14ac:dyDescent="0.2">
      <c r="B11679" s="2"/>
      <c r="C11679" s="2"/>
      <c r="D11679" s="2"/>
      <c r="E11679" s="2"/>
      <c r="F11679" s="2"/>
      <c r="G11679" s="3"/>
      <c r="H11679" s="3"/>
      <c r="I11679" s="2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 s="2"/>
    </row>
    <row r="11680" spans="2:22" x14ac:dyDescent="0.2">
      <c r="B11680" s="2"/>
      <c r="C11680" s="2"/>
      <c r="D11680" s="2"/>
      <c r="E11680" s="2"/>
      <c r="F11680" s="2"/>
      <c r="G11680" s="3"/>
      <c r="H11680" s="3"/>
      <c r="I11680" s="2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 s="2"/>
    </row>
    <row r="11681" spans="2:22" x14ac:dyDescent="0.2">
      <c r="B11681" s="2"/>
      <c r="C11681" s="2"/>
      <c r="D11681" s="2"/>
      <c r="E11681" s="2"/>
      <c r="F11681" s="2"/>
      <c r="G11681" s="3"/>
      <c r="H11681" s="3"/>
      <c r="I11681" s="2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 s="2"/>
    </row>
    <row r="11682" spans="2:22" x14ac:dyDescent="0.2">
      <c r="B11682" s="2"/>
      <c r="C11682" s="2"/>
      <c r="D11682" s="2"/>
      <c r="E11682" s="2"/>
      <c r="F11682" s="2"/>
      <c r="G11682" s="3"/>
      <c r="H11682" s="3"/>
      <c r="I11682" s="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 s="2"/>
    </row>
    <row r="11683" spans="2:22" x14ac:dyDescent="0.2">
      <c r="B11683" s="2"/>
      <c r="C11683" s="2"/>
      <c r="D11683" s="2"/>
      <c r="E11683" s="2"/>
      <c r="F11683" s="2"/>
      <c r="G11683" s="3"/>
      <c r="H11683" s="3"/>
      <c r="I11683" s="2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 s="2"/>
    </row>
    <row r="11684" spans="2:22" x14ac:dyDescent="0.2">
      <c r="B11684" s="2"/>
      <c r="C11684" s="2"/>
      <c r="D11684" s="2"/>
      <c r="E11684" s="2"/>
      <c r="F11684" s="2"/>
      <c r="G11684" s="3"/>
      <c r="H11684" s="3"/>
      <c r="I11684" s="2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 s="2"/>
    </row>
    <row r="11685" spans="2:22" x14ac:dyDescent="0.2">
      <c r="B11685" s="2"/>
      <c r="C11685" s="2"/>
      <c r="D11685" s="2"/>
      <c r="E11685" s="2"/>
      <c r="F11685" s="2"/>
      <c r="G11685" s="3"/>
      <c r="H11685" s="3"/>
      <c r="I11685" s="2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 s="2"/>
    </row>
    <row r="11686" spans="2:22" x14ac:dyDescent="0.2">
      <c r="B11686" s="2"/>
      <c r="C11686" s="2"/>
      <c r="D11686" s="2"/>
      <c r="E11686" s="2"/>
      <c r="F11686" s="2"/>
      <c r="G11686" s="3"/>
      <c r="H11686" s="3"/>
      <c r="I11686" s="2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 s="2"/>
    </row>
    <row r="11687" spans="2:22" x14ac:dyDescent="0.2">
      <c r="B11687" s="2"/>
      <c r="C11687" s="2"/>
      <c r="D11687" s="2"/>
      <c r="E11687" s="2"/>
      <c r="F11687" s="2"/>
      <c r="G11687" s="3"/>
      <c r="H11687" s="3"/>
      <c r="I11687" s="2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 s="2"/>
    </row>
    <row r="11688" spans="2:22" x14ac:dyDescent="0.2">
      <c r="B11688" s="2"/>
      <c r="C11688" s="2"/>
      <c r="D11688" s="2"/>
      <c r="E11688" s="2"/>
      <c r="F11688" s="2"/>
      <c r="G11688" s="3"/>
      <c r="H11688" s="3"/>
      <c r="I11688" s="2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 s="2"/>
    </row>
    <row r="11689" spans="2:22" x14ac:dyDescent="0.2">
      <c r="B11689" s="2"/>
      <c r="C11689" s="2"/>
      <c r="D11689" s="2"/>
      <c r="E11689" s="2"/>
      <c r="F11689" s="2"/>
      <c r="G11689" s="3"/>
      <c r="H11689" s="3"/>
      <c r="I11689" s="2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 s="2"/>
    </row>
    <row r="11690" spans="2:22" x14ac:dyDescent="0.2">
      <c r="B11690" s="2"/>
      <c r="C11690" s="2"/>
      <c r="D11690" s="2"/>
      <c r="E11690" s="2"/>
      <c r="F11690" s="2"/>
      <c r="G11690" s="3"/>
      <c r="H11690" s="3"/>
      <c r="I11690" s="2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 s="2"/>
    </row>
    <row r="11691" spans="2:22" x14ac:dyDescent="0.2">
      <c r="B11691" s="2"/>
      <c r="C11691" s="2"/>
      <c r="D11691" s="2"/>
      <c r="E11691" s="2"/>
      <c r="F11691" s="2"/>
      <c r="G11691" s="3"/>
      <c r="H11691" s="3"/>
      <c r="I11691" s="2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 s="2"/>
    </row>
    <row r="11692" spans="2:22" x14ac:dyDescent="0.2">
      <c r="B11692" s="2"/>
      <c r="C11692" s="2"/>
      <c r="D11692" s="2"/>
      <c r="E11692" s="2"/>
      <c r="F11692" s="2"/>
      <c r="G11692" s="3"/>
      <c r="H11692" s="3"/>
      <c r="I11692" s="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 s="2"/>
    </row>
    <row r="11693" spans="2:22" x14ac:dyDescent="0.2">
      <c r="B11693" s="2"/>
      <c r="C11693" s="2"/>
      <c r="D11693" s="2"/>
      <c r="E11693" s="2"/>
      <c r="F11693" s="2"/>
      <c r="G11693" s="3"/>
      <c r="H11693" s="3"/>
      <c r="I11693" s="2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 s="2"/>
    </row>
    <row r="11694" spans="2:22" x14ac:dyDescent="0.2">
      <c r="B11694" s="2"/>
      <c r="C11694" s="2"/>
      <c r="D11694" s="2"/>
      <c r="E11694" s="2"/>
      <c r="F11694" s="2"/>
      <c r="G11694" s="3"/>
      <c r="H11694" s="3"/>
      <c r="I11694" s="2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 s="2"/>
    </row>
    <row r="11695" spans="2:22" x14ac:dyDescent="0.2">
      <c r="B11695" s="2"/>
      <c r="C11695" s="2"/>
      <c r="D11695" s="2"/>
      <c r="E11695" s="2"/>
      <c r="F11695" s="2"/>
      <c r="G11695" s="3"/>
      <c r="H11695" s="3"/>
      <c r="I11695" s="2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 s="2"/>
    </row>
    <row r="11696" spans="2:22" x14ac:dyDescent="0.2">
      <c r="B11696" s="2"/>
      <c r="C11696" s="2"/>
      <c r="D11696" s="2"/>
      <c r="E11696" s="2"/>
      <c r="F11696" s="2"/>
      <c r="G11696" s="3"/>
      <c r="H11696" s="3"/>
      <c r="I11696" s="2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 s="2"/>
    </row>
    <row r="11697" spans="2:22" x14ac:dyDescent="0.2">
      <c r="B11697" s="2"/>
      <c r="C11697" s="2"/>
      <c r="D11697" s="2"/>
      <c r="E11697" s="2"/>
      <c r="F11697" s="2"/>
      <c r="G11697" s="3"/>
      <c r="H11697" s="3"/>
      <c r="I11697" s="2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 s="2"/>
    </row>
    <row r="11698" spans="2:22" x14ac:dyDescent="0.2">
      <c r="B11698" s="2"/>
      <c r="C11698" s="2"/>
      <c r="D11698" s="2"/>
      <c r="E11698" s="2"/>
      <c r="F11698" s="2"/>
      <c r="G11698" s="3"/>
      <c r="H11698" s="3"/>
      <c r="I11698" s="2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 s="2"/>
    </row>
    <row r="11699" spans="2:22" x14ac:dyDescent="0.2">
      <c r="B11699" s="2"/>
      <c r="C11699" s="2"/>
      <c r="D11699" s="2"/>
      <c r="E11699" s="2"/>
      <c r="F11699" s="2"/>
      <c r="G11699" s="3"/>
      <c r="H11699" s="3"/>
      <c r="I11699" s="2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 s="2"/>
    </row>
    <row r="11700" spans="2:22" x14ac:dyDescent="0.2">
      <c r="B11700" s="2"/>
      <c r="C11700" s="2"/>
      <c r="D11700" s="2"/>
      <c r="E11700" s="2"/>
      <c r="F11700" s="2"/>
      <c r="G11700" s="3"/>
      <c r="H11700" s="3"/>
      <c r="I11700" s="2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 s="2"/>
    </row>
    <row r="11701" spans="2:22" x14ac:dyDescent="0.2">
      <c r="B11701" s="2"/>
      <c r="C11701" s="2"/>
      <c r="D11701" s="2"/>
      <c r="E11701" s="2"/>
      <c r="F11701" s="2"/>
      <c r="G11701" s="3"/>
      <c r="H11701" s="3"/>
      <c r="I11701" s="2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 s="2"/>
    </row>
    <row r="11702" spans="2:22" x14ac:dyDescent="0.2">
      <c r="B11702" s="2"/>
      <c r="C11702" s="2"/>
      <c r="D11702" s="2"/>
      <c r="E11702" s="2"/>
      <c r="F11702" s="2"/>
      <c r="G11702" s="3"/>
      <c r="H11702" s="3"/>
      <c r="I11702" s="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 s="2"/>
    </row>
    <row r="11703" spans="2:22" x14ac:dyDescent="0.2">
      <c r="B11703" s="2"/>
      <c r="C11703" s="2"/>
      <c r="D11703" s="2"/>
      <c r="E11703" s="2"/>
      <c r="F11703" s="2"/>
      <c r="G11703" s="3"/>
      <c r="H11703" s="3"/>
      <c r="I11703" s="2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 s="2"/>
    </row>
    <row r="11704" spans="2:22" x14ac:dyDescent="0.2">
      <c r="B11704" s="2"/>
      <c r="C11704" s="2"/>
      <c r="D11704" s="2"/>
      <c r="E11704" s="2"/>
      <c r="F11704" s="2"/>
      <c r="G11704" s="3"/>
      <c r="H11704" s="3"/>
      <c r="I11704" s="2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 s="2"/>
    </row>
    <row r="11705" spans="2:22" x14ac:dyDescent="0.2">
      <c r="B11705" s="2"/>
      <c r="C11705" s="2"/>
      <c r="D11705" s="2"/>
      <c r="E11705" s="2"/>
      <c r="F11705" s="2"/>
      <c r="G11705" s="3"/>
      <c r="H11705" s="3"/>
      <c r="I11705" s="2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 s="2"/>
    </row>
    <row r="11706" spans="2:22" x14ac:dyDescent="0.2">
      <c r="B11706" s="2"/>
      <c r="C11706" s="2"/>
      <c r="D11706" s="2"/>
      <c r="E11706" s="2"/>
      <c r="F11706" s="2"/>
      <c r="G11706" s="3"/>
      <c r="H11706" s="3"/>
      <c r="I11706" s="2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 s="2"/>
    </row>
    <row r="11707" spans="2:22" x14ac:dyDescent="0.2">
      <c r="B11707" s="2"/>
      <c r="C11707" s="2"/>
      <c r="D11707" s="2"/>
      <c r="E11707" s="2"/>
      <c r="F11707" s="2"/>
      <c r="G11707" s="3"/>
      <c r="H11707" s="3"/>
      <c r="I11707" s="2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 s="2"/>
    </row>
    <row r="11708" spans="2:22" x14ac:dyDescent="0.2">
      <c r="B11708" s="2"/>
      <c r="C11708" s="2"/>
      <c r="D11708" s="2"/>
      <c r="E11708" s="2"/>
      <c r="F11708" s="2"/>
      <c r="G11708" s="3"/>
      <c r="H11708" s="3"/>
      <c r="I11708" s="2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 s="2"/>
    </row>
    <row r="11709" spans="2:22" x14ac:dyDescent="0.2">
      <c r="B11709" s="2"/>
      <c r="C11709" s="2"/>
      <c r="D11709" s="2"/>
      <c r="E11709" s="2"/>
      <c r="F11709" s="2"/>
      <c r="G11709" s="3"/>
      <c r="H11709" s="3"/>
      <c r="I11709" s="2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 s="2"/>
    </row>
    <row r="11710" spans="2:22" x14ac:dyDescent="0.2">
      <c r="B11710" s="2"/>
      <c r="C11710" s="2"/>
      <c r="D11710" s="2"/>
      <c r="E11710" s="2"/>
      <c r="F11710" s="2"/>
      <c r="G11710" s="3"/>
      <c r="H11710" s="3"/>
      <c r="I11710" s="2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 s="2"/>
    </row>
    <row r="11711" spans="2:22" x14ac:dyDescent="0.2">
      <c r="B11711" s="2"/>
      <c r="C11711" s="2"/>
      <c r="D11711" s="2"/>
      <c r="E11711" s="2"/>
      <c r="F11711" s="2"/>
      <c r="G11711" s="3"/>
      <c r="H11711" s="3"/>
      <c r="I11711" s="2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 s="2"/>
    </row>
    <row r="11712" spans="2:22" x14ac:dyDescent="0.2">
      <c r="B11712" s="2"/>
      <c r="C11712" s="2"/>
      <c r="D11712" s="2"/>
      <c r="E11712" s="2"/>
      <c r="F11712" s="2"/>
      <c r="G11712" s="3"/>
      <c r="H11712" s="3"/>
      <c r="I11712" s="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 s="2"/>
    </row>
    <row r="11713" spans="2:22" x14ac:dyDescent="0.2">
      <c r="B11713" s="2"/>
      <c r="C11713" s="2"/>
      <c r="D11713" s="2"/>
      <c r="E11713" s="2"/>
      <c r="F11713" s="2"/>
      <c r="G11713" s="3"/>
      <c r="H11713" s="3"/>
      <c r="I11713" s="2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 s="2"/>
    </row>
    <row r="11714" spans="2:22" x14ac:dyDescent="0.2">
      <c r="B11714" s="2"/>
      <c r="C11714" s="2"/>
      <c r="D11714" s="2"/>
      <c r="E11714" s="2"/>
      <c r="F11714" s="2"/>
      <c r="G11714" s="3"/>
      <c r="H11714" s="3"/>
      <c r="I11714" s="2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 s="2"/>
    </row>
    <row r="11715" spans="2:22" x14ac:dyDescent="0.2">
      <c r="B11715" s="2"/>
      <c r="C11715" s="2"/>
      <c r="D11715" s="2"/>
      <c r="E11715" s="2"/>
      <c r="F11715" s="2"/>
      <c r="G11715" s="3"/>
      <c r="H11715" s="3"/>
      <c r="I11715" s="2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 s="2"/>
    </row>
    <row r="11716" spans="2:22" x14ac:dyDescent="0.2">
      <c r="B11716" s="2"/>
      <c r="C11716" s="2"/>
      <c r="D11716" s="2"/>
      <c r="E11716" s="2"/>
      <c r="F11716" s="2"/>
      <c r="G11716" s="3"/>
      <c r="H11716" s="3"/>
      <c r="I11716" s="2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 s="2"/>
    </row>
    <row r="11717" spans="2:22" x14ac:dyDescent="0.2">
      <c r="B11717" s="2"/>
      <c r="C11717" s="2"/>
      <c r="D11717" s="2"/>
      <c r="E11717" s="2"/>
      <c r="F11717" s="2"/>
      <c r="G11717" s="3"/>
      <c r="H11717" s="3"/>
      <c r="I11717" s="2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 s="2"/>
    </row>
    <row r="11718" spans="2:22" x14ac:dyDescent="0.2">
      <c r="B11718" s="2"/>
      <c r="C11718" s="2"/>
      <c r="D11718" s="2"/>
      <c r="E11718" s="2"/>
      <c r="F11718" s="2"/>
      <c r="G11718" s="3"/>
      <c r="H11718" s="3"/>
      <c r="I11718" s="2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 s="2"/>
    </row>
    <row r="11719" spans="2:22" x14ac:dyDescent="0.2">
      <c r="B11719" s="2"/>
      <c r="C11719" s="2"/>
      <c r="D11719" s="2"/>
      <c r="E11719" s="2"/>
      <c r="F11719" s="2"/>
      <c r="G11719" s="3"/>
      <c r="H11719" s="3"/>
      <c r="I11719" s="2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 s="2"/>
    </row>
    <row r="11720" spans="2:22" x14ac:dyDescent="0.2">
      <c r="B11720" s="2"/>
      <c r="C11720" s="2"/>
      <c r="D11720" s="2"/>
      <c r="E11720" s="2"/>
      <c r="F11720" s="2"/>
      <c r="G11720" s="3"/>
      <c r="H11720" s="3"/>
      <c r="I11720" s="2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 s="2"/>
    </row>
    <row r="11721" spans="2:22" x14ac:dyDescent="0.2">
      <c r="B11721" s="2"/>
      <c r="C11721" s="2"/>
      <c r="D11721" s="2"/>
      <c r="E11721" s="2"/>
      <c r="F11721" s="2"/>
      <c r="G11721" s="3"/>
      <c r="H11721" s="3"/>
      <c r="I11721" s="2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 s="2"/>
    </row>
    <row r="11722" spans="2:22" x14ac:dyDescent="0.2">
      <c r="B11722" s="2"/>
      <c r="C11722" s="2"/>
      <c r="D11722" s="2"/>
      <c r="E11722" s="2"/>
      <c r="F11722" s="2"/>
      <c r="G11722" s="3"/>
      <c r="H11722" s="3"/>
      <c r="I11722" s="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 s="2"/>
    </row>
    <row r="11723" spans="2:22" x14ac:dyDescent="0.2">
      <c r="B11723" s="2"/>
      <c r="C11723" s="2"/>
      <c r="D11723" s="2"/>
      <c r="E11723" s="2"/>
      <c r="F11723" s="2"/>
      <c r="G11723" s="3"/>
      <c r="H11723" s="3"/>
      <c r="I11723" s="2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 s="2"/>
    </row>
    <row r="11724" spans="2:22" x14ac:dyDescent="0.2">
      <c r="B11724" s="2"/>
      <c r="C11724" s="2"/>
      <c r="D11724" s="2"/>
      <c r="E11724" s="2"/>
      <c r="F11724" s="2"/>
      <c r="G11724" s="3"/>
      <c r="H11724" s="3"/>
      <c r="I11724" s="2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 s="2"/>
    </row>
    <row r="11725" spans="2:22" x14ac:dyDescent="0.2">
      <c r="B11725" s="2"/>
      <c r="C11725" s="2"/>
      <c r="D11725" s="2"/>
      <c r="E11725" s="2"/>
      <c r="F11725" s="2"/>
      <c r="G11725" s="3"/>
      <c r="H11725" s="3"/>
      <c r="I11725" s="2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 s="2"/>
    </row>
    <row r="11726" spans="2:22" x14ac:dyDescent="0.2">
      <c r="B11726" s="2"/>
      <c r="C11726" s="2"/>
      <c r="D11726" s="2"/>
      <c r="E11726" s="2"/>
      <c r="F11726" s="2"/>
      <c r="G11726" s="3"/>
      <c r="H11726" s="3"/>
      <c r="I11726" s="2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 s="2"/>
    </row>
    <row r="11727" spans="2:22" x14ac:dyDescent="0.2">
      <c r="B11727" s="2"/>
      <c r="C11727" s="2"/>
      <c r="D11727" s="2"/>
      <c r="E11727" s="2"/>
      <c r="F11727" s="2"/>
      <c r="G11727" s="3"/>
      <c r="H11727" s="3"/>
      <c r="I11727" s="2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 s="2"/>
    </row>
    <row r="11728" spans="2:22" x14ac:dyDescent="0.2">
      <c r="B11728" s="2"/>
      <c r="C11728" s="2"/>
      <c r="D11728" s="2"/>
      <c r="E11728" s="2"/>
      <c r="F11728" s="2"/>
      <c r="G11728" s="3"/>
      <c r="H11728" s="3"/>
      <c r="I11728" s="2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 s="2"/>
    </row>
    <row r="11729" spans="2:22" x14ac:dyDescent="0.2">
      <c r="B11729" s="2"/>
      <c r="C11729" s="2"/>
      <c r="D11729" s="2"/>
      <c r="E11729" s="2"/>
      <c r="F11729" s="2"/>
      <c r="G11729" s="3"/>
      <c r="H11729" s="3"/>
      <c r="I11729" s="2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 s="2"/>
    </row>
    <row r="11730" spans="2:22" x14ac:dyDescent="0.2">
      <c r="B11730" s="2"/>
      <c r="C11730" s="2"/>
      <c r="D11730" s="2"/>
      <c r="E11730" s="2"/>
      <c r="F11730" s="2"/>
      <c r="G11730" s="3"/>
      <c r="H11730" s="3"/>
      <c r="I11730" s="2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 s="2"/>
    </row>
    <row r="11731" spans="2:22" x14ac:dyDescent="0.2">
      <c r="B11731" s="2"/>
      <c r="C11731" s="2"/>
      <c r="D11731" s="2"/>
      <c r="E11731" s="2"/>
      <c r="F11731" s="2"/>
      <c r="G11731" s="3"/>
      <c r="H11731" s="3"/>
      <c r="I11731" s="2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 s="2"/>
    </row>
    <row r="11732" spans="2:22" x14ac:dyDescent="0.2">
      <c r="B11732" s="2"/>
      <c r="C11732" s="2"/>
      <c r="D11732" s="2"/>
      <c r="E11732" s="2"/>
      <c r="F11732" s="2"/>
      <c r="G11732" s="3"/>
      <c r="H11732" s="3"/>
      <c r="I11732" s="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 s="2"/>
    </row>
    <row r="11733" spans="2:22" x14ac:dyDescent="0.2">
      <c r="B11733" s="2"/>
      <c r="C11733" s="2"/>
      <c r="D11733" s="2"/>
      <c r="E11733" s="2"/>
      <c r="F11733" s="2"/>
      <c r="G11733" s="3"/>
      <c r="H11733" s="3"/>
      <c r="I11733" s="2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 s="2"/>
    </row>
    <row r="11734" spans="2:22" x14ac:dyDescent="0.2">
      <c r="B11734" s="2"/>
      <c r="C11734" s="2"/>
      <c r="D11734" s="2"/>
      <c r="E11734" s="2"/>
      <c r="F11734" s="2"/>
      <c r="G11734" s="3"/>
      <c r="H11734" s="3"/>
      <c r="I11734" s="2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 s="2"/>
    </row>
    <row r="11735" spans="2:22" x14ac:dyDescent="0.2">
      <c r="B11735" s="2"/>
      <c r="C11735" s="2"/>
      <c r="D11735" s="2"/>
      <c r="E11735" s="2"/>
      <c r="F11735" s="2"/>
      <c r="G11735" s="3"/>
      <c r="H11735" s="3"/>
      <c r="I11735" s="2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 s="2"/>
    </row>
    <row r="11736" spans="2:22" x14ac:dyDescent="0.2">
      <c r="B11736" s="2"/>
      <c r="C11736" s="2"/>
      <c r="D11736" s="2"/>
      <c r="E11736" s="2"/>
      <c r="F11736" s="2"/>
      <c r="G11736" s="3"/>
      <c r="H11736" s="3"/>
      <c r="I11736" s="2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 s="2"/>
    </row>
    <row r="11737" spans="2:22" x14ac:dyDescent="0.2">
      <c r="B11737" s="2"/>
      <c r="C11737" s="2"/>
      <c r="D11737" s="2"/>
      <c r="E11737" s="2"/>
      <c r="F11737" s="2"/>
      <c r="G11737" s="3"/>
      <c r="H11737" s="3"/>
      <c r="I11737" s="2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 s="2"/>
    </row>
    <row r="11738" spans="2:22" x14ac:dyDescent="0.2">
      <c r="B11738" s="2"/>
      <c r="C11738" s="2"/>
      <c r="D11738" s="2"/>
      <c r="E11738" s="2"/>
      <c r="F11738" s="2"/>
      <c r="G11738" s="3"/>
      <c r="H11738" s="3"/>
      <c r="I11738" s="2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 s="2"/>
    </row>
    <row r="11739" spans="2:22" x14ac:dyDescent="0.2">
      <c r="B11739" s="2"/>
      <c r="C11739" s="2"/>
      <c r="D11739" s="2"/>
      <c r="E11739" s="2"/>
      <c r="F11739" s="2"/>
      <c r="G11739" s="3"/>
      <c r="H11739" s="3"/>
      <c r="I11739" s="2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 s="2"/>
    </row>
    <row r="11740" spans="2:22" x14ac:dyDescent="0.2">
      <c r="B11740" s="2"/>
      <c r="C11740" s="2"/>
      <c r="D11740" s="2"/>
      <c r="E11740" s="2"/>
      <c r="F11740" s="2"/>
      <c r="G11740" s="3"/>
      <c r="H11740" s="3"/>
      <c r="I11740" s="2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 s="2"/>
    </row>
    <row r="11741" spans="2:22" x14ac:dyDescent="0.2">
      <c r="B11741" s="2"/>
      <c r="C11741" s="2"/>
      <c r="D11741" s="2"/>
      <c r="E11741" s="2"/>
      <c r="F11741" s="2"/>
      <c r="G11741" s="3"/>
      <c r="H11741" s="3"/>
      <c r="I11741" s="2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 s="2"/>
    </row>
    <row r="11742" spans="2:22" x14ac:dyDescent="0.2">
      <c r="B11742" s="2"/>
      <c r="C11742" s="2"/>
      <c r="D11742" s="2"/>
      <c r="E11742" s="2"/>
      <c r="F11742" s="2"/>
      <c r="G11742" s="3"/>
      <c r="H11742" s="3"/>
      <c r="I11742" s="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 s="2"/>
    </row>
    <row r="11743" spans="2:22" x14ac:dyDescent="0.2">
      <c r="B11743" s="2"/>
      <c r="C11743" s="2"/>
      <c r="D11743" s="2"/>
      <c r="E11743" s="2"/>
      <c r="F11743" s="2"/>
      <c r="G11743" s="3"/>
      <c r="H11743" s="3"/>
      <c r="I11743" s="2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 s="2"/>
    </row>
    <row r="11744" spans="2:22" x14ac:dyDescent="0.2">
      <c r="B11744" s="2"/>
      <c r="C11744" s="2"/>
      <c r="D11744" s="2"/>
      <c r="E11744" s="2"/>
      <c r="F11744" s="2"/>
      <c r="G11744" s="3"/>
      <c r="H11744" s="3"/>
      <c r="I11744" s="2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 s="2"/>
    </row>
    <row r="11745" spans="2:22" x14ac:dyDescent="0.2">
      <c r="B11745" s="2"/>
      <c r="C11745" s="2"/>
      <c r="D11745" s="2"/>
      <c r="E11745" s="2"/>
      <c r="F11745" s="2"/>
      <c r="G11745" s="3"/>
      <c r="H11745" s="3"/>
      <c r="I11745" s="2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 s="2"/>
    </row>
    <row r="11746" spans="2:22" x14ac:dyDescent="0.2">
      <c r="B11746" s="2"/>
      <c r="C11746" s="2"/>
      <c r="D11746" s="2"/>
      <c r="E11746" s="2"/>
      <c r="F11746" s="2"/>
      <c r="G11746" s="3"/>
      <c r="H11746" s="3"/>
      <c r="I11746" s="2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 s="2"/>
    </row>
    <row r="11747" spans="2:22" x14ac:dyDescent="0.2">
      <c r="B11747" s="2"/>
      <c r="C11747" s="2"/>
      <c r="D11747" s="2"/>
      <c r="E11747" s="2"/>
      <c r="F11747" s="2"/>
      <c r="G11747" s="3"/>
      <c r="H11747" s="3"/>
      <c r="I11747" s="2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 s="2"/>
    </row>
    <row r="11748" spans="2:22" x14ac:dyDescent="0.2">
      <c r="B11748" s="2"/>
      <c r="C11748" s="2"/>
      <c r="D11748" s="2"/>
      <c r="E11748" s="2"/>
      <c r="F11748" s="2"/>
      <c r="G11748" s="3"/>
      <c r="H11748" s="3"/>
      <c r="I11748" s="2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 s="2"/>
    </row>
    <row r="11749" spans="2:22" x14ac:dyDescent="0.2">
      <c r="B11749" s="2"/>
      <c r="C11749" s="2"/>
      <c r="D11749" s="2"/>
      <c r="E11749" s="2"/>
      <c r="F11749" s="2"/>
      <c r="G11749" s="3"/>
      <c r="H11749" s="3"/>
      <c r="I11749" s="2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 s="2"/>
    </row>
    <row r="11750" spans="2:22" x14ac:dyDescent="0.2">
      <c r="B11750" s="2"/>
      <c r="C11750" s="2"/>
      <c r="D11750" s="2"/>
      <c r="E11750" s="2"/>
      <c r="F11750" s="2"/>
      <c r="G11750" s="3"/>
      <c r="H11750" s="3"/>
      <c r="I11750" s="2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 s="2"/>
    </row>
    <row r="11751" spans="2:22" x14ac:dyDescent="0.2">
      <c r="B11751" s="2"/>
      <c r="C11751" s="2"/>
      <c r="D11751" s="2"/>
      <c r="E11751" s="2"/>
      <c r="F11751" s="2"/>
      <c r="G11751" s="3"/>
      <c r="H11751" s="3"/>
      <c r="I11751" s="2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 s="2"/>
    </row>
    <row r="11752" spans="2:22" x14ac:dyDescent="0.2">
      <c r="B11752" s="2"/>
      <c r="C11752" s="2"/>
      <c r="D11752" s="2"/>
      <c r="E11752" s="2"/>
      <c r="F11752" s="2"/>
      <c r="G11752" s="3"/>
      <c r="H11752" s="3"/>
      <c r="I11752" s="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 s="2"/>
    </row>
    <row r="11753" spans="2:22" x14ac:dyDescent="0.2">
      <c r="B11753" s="2"/>
      <c r="C11753" s="2"/>
      <c r="D11753" s="2"/>
      <c r="E11753" s="2"/>
      <c r="F11753" s="2"/>
      <c r="G11753" s="3"/>
      <c r="H11753" s="3"/>
      <c r="I11753" s="2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 s="2"/>
    </row>
    <row r="11754" spans="2:22" x14ac:dyDescent="0.2">
      <c r="B11754" s="2"/>
      <c r="C11754" s="2"/>
      <c r="D11754" s="2"/>
      <c r="E11754" s="2"/>
      <c r="F11754" s="2"/>
      <c r="G11754" s="3"/>
      <c r="H11754" s="3"/>
      <c r="I11754" s="2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 s="2"/>
    </row>
    <row r="11755" spans="2:22" x14ac:dyDescent="0.2">
      <c r="B11755" s="2"/>
      <c r="C11755" s="2"/>
      <c r="D11755" s="2"/>
      <c r="E11755" s="2"/>
      <c r="F11755" s="2"/>
      <c r="G11755" s="3"/>
      <c r="H11755" s="3"/>
      <c r="I11755" s="2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 s="2"/>
    </row>
    <row r="11756" spans="2:22" x14ac:dyDescent="0.2">
      <c r="B11756" s="2"/>
      <c r="C11756" s="2"/>
      <c r="D11756" s="2"/>
      <c r="E11756" s="2"/>
      <c r="F11756" s="2"/>
      <c r="G11756" s="3"/>
      <c r="H11756" s="3"/>
      <c r="I11756" s="2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 s="2"/>
    </row>
    <row r="11757" spans="2:22" x14ac:dyDescent="0.2">
      <c r="B11757" s="2"/>
      <c r="C11757" s="2"/>
      <c r="D11757" s="2"/>
      <c r="E11757" s="2"/>
      <c r="F11757" s="2"/>
      <c r="G11757" s="3"/>
      <c r="H11757" s="3"/>
      <c r="I11757" s="2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 s="2"/>
    </row>
    <row r="11758" spans="2:22" x14ac:dyDescent="0.2">
      <c r="B11758" s="2"/>
      <c r="C11758" s="2"/>
      <c r="D11758" s="2"/>
      <c r="E11758" s="2"/>
      <c r="F11758" s="2"/>
      <c r="G11758" s="3"/>
      <c r="H11758" s="3"/>
      <c r="I11758" s="2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 s="2"/>
    </row>
    <row r="11759" spans="2:22" x14ac:dyDescent="0.2">
      <c r="B11759" s="2"/>
      <c r="C11759" s="2"/>
      <c r="D11759" s="2"/>
      <c r="E11759" s="2"/>
      <c r="F11759" s="2"/>
      <c r="G11759" s="3"/>
      <c r="H11759" s="3"/>
      <c r="I11759" s="2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 s="2"/>
    </row>
    <row r="11760" spans="2:22" x14ac:dyDescent="0.2">
      <c r="B11760" s="2"/>
      <c r="C11760" s="2"/>
      <c r="D11760" s="2"/>
      <c r="E11760" s="2"/>
      <c r="F11760" s="2"/>
      <c r="G11760" s="3"/>
      <c r="H11760" s="3"/>
      <c r="I11760" s="2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 s="2"/>
    </row>
    <row r="11761" spans="2:22" x14ac:dyDescent="0.2">
      <c r="B11761" s="2"/>
      <c r="C11761" s="2"/>
      <c r="D11761" s="2"/>
      <c r="E11761" s="2"/>
      <c r="F11761" s="2"/>
      <c r="G11761" s="3"/>
      <c r="H11761" s="3"/>
      <c r="I11761" s="2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 s="2"/>
    </row>
    <row r="11762" spans="2:22" x14ac:dyDescent="0.2">
      <c r="B11762" s="2"/>
      <c r="C11762" s="2"/>
      <c r="D11762" s="2"/>
      <c r="E11762" s="2"/>
      <c r="F11762" s="2"/>
      <c r="G11762" s="3"/>
      <c r="H11762" s="3"/>
      <c r="I11762" s="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 s="2"/>
    </row>
    <row r="11763" spans="2:22" x14ac:dyDescent="0.2">
      <c r="B11763" s="2"/>
      <c r="C11763" s="2"/>
      <c r="D11763" s="2"/>
      <c r="E11763" s="2"/>
      <c r="F11763" s="2"/>
      <c r="G11763" s="3"/>
      <c r="H11763" s="3"/>
      <c r="I11763" s="2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 s="2"/>
    </row>
    <row r="11764" spans="2:22" x14ac:dyDescent="0.2">
      <c r="B11764" s="2"/>
      <c r="C11764" s="2"/>
      <c r="D11764" s="2"/>
      <c r="E11764" s="2"/>
      <c r="F11764" s="2"/>
      <c r="G11764" s="3"/>
      <c r="H11764" s="3"/>
      <c r="I11764" s="2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 s="2"/>
    </row>
    <row r="11765" spans="2:22" x14ac:dyDescent="0.2">
      <c r="B11765" s="2"/>
      <c r="C11765" s="2"/>
      <c r="D11765" s="2"/>
      <c r="E11765" s="2"/>
      <c r="F11765" s="2"/>
      <c r="G11765" s="3"/>
      <c r="H11765" s="3"/>
      <c r="I11765" s="2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 s="2"/>
    </row>
    <row r="11766" spans="2:22" x14ac:dyDescent="0.2">
      <c r="B11766" s="2"/>
      <c r="C11766" s="2"/>
      <c r="D11766" s="2"/>
      <c r="E11766" s="2"/>
      <c r="F11766" s="2"/>
      <c r="G11766" s="3"/>
      <c r="H11766" s="3"/>
      <c r="I11766" s="2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 s="2"/>
    </row>
    <row r="11767" spans="2:22" x14ac:dyDescent="0.2">
      <c r="B11767" s="2"/>
      <c r="C11767" s="2"/>
      <c r="D11767" s="2"/>
      <c r="E11767" s="2"/>
      <c r="F11767" s="2"/>
      <c r="G11767" s="3"/>
      <c r="H11767" s="3"/>
      <c r="I11767" s="2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 s="2"/>
    </row>
    <row r="11768" spans="2:22" x14ac:dyDescent="0.2">
      <c r="B11768" s="2"/>
      <c r="C11768" s="2"/>
      <c r="D11768" s="2"/>
      <c r="E11768" s="2"/>
      <c r="F11768" s="2"/>
      <c r="G11768" s="3"/>
      <c r="H11768" s="3"/>
      <c r="I11768" s="2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 s="2"/>
    </row>
    <row r="11769" spans="2:22" x14ac:dyDescent="0.2">
      <c r="B11769" s="2"/>
      <c r="C11769" s="2"/>
      <c r="D11769" s="2"/>
      <c r="E11769" s="2"/>
      <c r="F11769" s="2"/>
      <c r="G11769" s="3"/>
      <c r="H11769" s="3"/>
      <c r="I11769" s="2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 s="2"/>
    </row>
    <row r="11770" spans="2:22" x14ac:dyDescent="0.2">
      <c r="B11770" s="2"/>
      <c r="C11770" s="2"/>
      <c r="D11770" s="2"/>
      <c r="E11770" s="2"/>
      <c r="F11770" s="2"/>
      <c r="G11770" s="3"/>
      <c r="H11770" s="3"/>
      <c r="I11770" s="2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 s="2"/>
    </row>
    <row r="11771" spans="2:22" x14ac:dyDescent="0.2">
      <c r="B11771" s="2"/>
      <c r="C11771" s="2"/>
      <c r="D11771" s="2"/>
      <c r="E11771" s="2"/>
      <c r="F11771" s="2"/>
      <c r="G11771" s="3"/>
      <c r="H11771" s="3"/>
      <c r="I11771" s="2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 s="2"/>
    </row>
    <row r="11772" spans="2:22" x14ac:dyDescent="0.2">
      <c r="B11772" s="2"/>
      <c r="C11772" s="2"/>
      <c r="D11772" s="2"/>
      <c r="E11772" s="2"/>
      <c r="F11772" s="2"/>
      <c r="G11772" s="3"/>
      <c r="H11772" s="3"/>
      <c r="I11772" s="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 s="2"/>
    </row>
    <row r="11773" spans="2:22" x14ac:dyDescent="0.2">
      <c r="B11773" s="2"/>
      <c r="C11773" s="2"/>
      <c r="D11773" s="2"/>
      <c r="E11773" s="2"/>
      <c r="F11773" s="2"/>
      <c r="G11773" s="3"/>
      <c r="H11773" s="3"/>
      <c r="I11773" s="2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 s="2"/>
    </row>
    <row r="11774" spans="2:22" x14ac:dyDescent="0.2">
      <c r="B11774" s="2"/>
      <c r="C11774" s="2"/>
      <c r="D11774" s="2"/>
      <c r="E11774" s="2"/>
      <c r="F11774" s="2"/>
      <c r="G11774" s="3"/>
      <c r="H11774" s="3"/>
      <c r="I11774" s="2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 s="2"/>
    </row>
    <row r="11775" spans="2:22" x14ac:dyDescent="0.2">
      <c r="B11775" s="2"/>
      <c r="C11775" s="2"/>
      <c r="D11775" s="2"/>
      <c r="E11775" s="2"/>
      <c r="F11775" s="2"/>
      <c r="G11775" s="3"/>
      <c r="H11775" s="3"/>
      <c r="I11775" s="2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 s="2"/>
    </row>
    <row r="11776" spans="2:22" x14ac:dyDescent="0.2">
      <c r="B11776" s="2"/>
      <c r="C11776" s="2"/>
      <c r="D11776" s="2"/>
      <c r="E11776" s="2"/>
      <c r="F11776" s="2"/>
      <c r="G11776" s="3"/>
      <c r="H11776" s="3"/>
      <c r="I11776" s="2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 s="2"/>
    </row>
    <row r="11777" spans="2:22" x14ac:dyDescent="0.2">
      <c r="B11777" s="2"/>
      <c r="C11777" s="2"/>
      <c r="D11777" s="2"/>
      <c r="E11777" s="2"/>
      <c r="F11777" s="2"/>
      <c r="G11777" s="3"/>
      <c r="H11777" s="3"/>
      <c r="I11777" s="2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 s="2"/>
    </row>
    <row r="11778" spans="2:22" x14ac:dyDescent="0.2">
      <c r="B11778" s="2"/>
      <c r="C11778" s="2"/>
      <c r="D11778" s="2"/>
      <c r="E11778" s="2"/>
      <c r="F11778" s="2"/>
      <c r="G11778" s="3"/>
      <c r="H11778" s="3"/>
      <c r="I11778" s="2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 s="2"/>
    </row>
    <row r="11779" spans="2:22" x14ac:dyDescent="0.2">
      <c r="B11779" s="2"/>
      <c r="C11779" s="2"/>
      <c r="D11779" s="2"/>
      <c r="E11779" s="2"/>
      <c r="F11779" s="2"/>
      <c r="G11779" s="3"/>
      <c r="H11779" s="3"/>
      <c r="I11779" s="2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 s="2"/>
    </row>
    <row r="11780" spans="2:22" x14ac:dyDescent="0.2">
      <c r="B11780" s="2"/>
      <c r="C11780" s="2"/>
      <c r="D11780" s="2"/>
      <c r="E11780" s="2"/>
      <c r="F11780" s="2"/>
      <c r="G11780" s="3"/>
      <c r="H11780" s="3"/>
      <c r="I11780" s="2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 s="2"/>
    </row>
    <row r="11781" spans="2:22" x14ac:dyDescent="0.2">
      <c r="B11781" s="2"/>
      <c r="C11781" s="2"/>
      <c r="D11781" s="2"/>
      <c r="E11781" s="2"/>
      <c r="F11781" s="2"/>
      <c r="G11781" s="3"/>
      <c r="H11781" s="3"/>
      <c r="I11781" s="2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 s="2"/>
    </row>
    <row r="11782" spans="2:22" x14ac:dyDescent="0.2">
      <c r="B11782" s="2"/>
      <c r="C11782" s="2"/>
      <c r="D11782" s="2"/>
      <c r="E11782" s="2"/>
      <c r="F11782" s="2"/>
      <c r="G11782" s="3"/>
      <c r="H11782" s="3"/>
      <c r="I11782" s="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 s="2"/>
    </row>
    <row r="11783" spans="2:22" x14ac:dyDescent="0.2">
      <c r="B11783" s="2"/>
      <c r="C11783" s="2"/>
      <c r="D11783" s="2"/>
      <c r="E11783" s="2"/>
      <c r="F11783" s="2"/>
      <c r="G11783" s="3"/>
      <c r="H11783" s="3"/>
      <c r="I11783" s="2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 s="2"/>
    </row>
    <row r="11784" spans="2:22" x14ac:dyDescent="0.2">
      <c r="B11784" s="2"/>
      <c r="C11784" s="2"/>
      <c r="D11784" s="2"/>
      <c r="E11784" s="2"/>
      <c r="F11784" s="2"/>
      <c r="G11784" s="3"/>
      <c r="H11784" s="3"/>
      <c r="I11784" s="2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 s="2"/>
    </row>
    <row r="11785" spans="2:22" x14ac:dyDescent="0.2">
      <c r="B11785" s="2"/>
      <c r="C11785" s="2"/>
      <c r="D11785" s="2"/>
      <c r="E11785" s="2"/>
      <c r="F11785" s="2"/>
      <c r="G11785" s="3"/>
      <c r="H11785" s="3"/>
      <c r="I11785" s="2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 s="2"/>
    </row>
    <row r="11786" spans="2:22" x14ac:dyDescent="0.2">
      <c r="B11786" s="2"/>
      <c r="C11786" s="2"/>
      <c r="D11786" s="2"/>
      <c r="E11786" s="2"/>
      <c r="F11786" s="2"/>
      <c r="G11786" s="3"/>
      <c r="H11786" s="3"/>
      <c r="I11786" s="2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 s="2"/>
    </row>
    <row r="11787" spans="2:22" x14ac:dyDescent="0.2">
      <c r="B11787" s="2"/>
      <c r="C11787" s="2"/>
      <c r="D11787" s="2"/>
      <c r="E11787" s="2"/>
      <c r="F11787" s="2"/>
      <c r="G11787" s="3"/>
      <c r="H11787" s="3"/>
      <c r="I11787" s="2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 s="2"/>
    </row>
    <row r="11788" spans="2:22" x14ac:dyDescent="0.2">
      <c r="B11788" s="2"/>
      <c r="C11788" s="2"/>
      <c r="D11788" s="2"/>
      <c r="E11788" s="2"/>
      <c r="F11788" s="2"/>
      <c r="G11788" s="3"/>
      <c r="H11788" s="3"/>
      <c r="I11788" s="2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 s="2"/>
    </row>
    <row r="11789" spans="2:22" x14ac:dyDescent="0.2">
      <c r="B11789" s="2"/>
      <c r="C11789" s="2"/>
      <c r="D11789" s="2"/>
      <c r="E11789" s="2"/>
      <c r="F11789" s="2"/>
      <c r="G11789" s="3"/>
      <c r="H11789" s="3"/>
      <c r="I11789" s="2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 s="2"/>
    </row>
    <row r="11790" spans="2:22" x14ac:dyDescent="0.2">
      <c r="B11790" s="2"/>
      <c r="C11790" s="2"/>
      <c r="D11790" s="2"/>
      <c r="E11790" s="2"/>
      <c r="F11790" s="2"/>
      <c r="G11790" s="3"/>
      <c r="H11790" s="3"/>
      <c r="I11790" s="2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 s="2"/>
    </row>
    <row r="11791" spans="2:22" x14ac:dyDescent="0.2">
      <c r="B11791" s="2"/>
      <c r="C11791" s="2"/>
      <c r="D11791" s="2"/>
      <c r="E11791" s="2"/>
      <c r="F11791" s="2"/>
      <c r="G11791" s="3"/>
      <c r="H11791" s="3"/>
      <c r="I11791" s="2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 s="2"/>
    </row>
    <row r="11792" spans="2:22" x14ac:dyDescent="0.2">
      <c r="B11792" s="2"/>
      <c r="C11792" s="2"/>
      <c r="D11792" s="2"/>
      <c r="E11792" s="2"/>
      <c r="F11792" s="2"/>
      <c r="G11792" s="3"/>
      <c r="H11792" s="3"/>
      <c r="I11792" s="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 s="2"/>
    </row>
    <row r="11793" spans="2:22" x14ac:dyDescent="0.2">
      <c r="B11793" s="2"/>
      <c r="C11793" s="2"/>
      <c r="D11793" s="2"/>
      <c r="E11793" s="2"/>
      <c r="F11793" s="2"/>
      <c r="G11793" s="3"/>
      <c r="H11793" s="3"/>
      <c r="I11793" s="2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 s="2"/>
    </row>
    <row r="11794" spans="2:22" x14ac:dyDescent="0.2">
      <c r="B11794" s="2"/>
      <c r="C11794" s="2"/>
      <c r="D11794" s="2"/>
      <c r="E11794" s="2"/>
      <c r="F11794" s="2"/>
      <c r="G11794" s="3"/>
      <c r="H11794" s="3"/>
      <c r="I11794" s="2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 s="2"/>
    </row>
    <row r="11795" spans="2:22" x14ac:dyDescent="0.2">
      <c r="B11795" s="2"/>
      <c r="C11795" s="2"/>
      <c r="D11795" s="2"/>
      <c r="E11795" s="2"/>
      <c r="F11795" s="2"/>
      <c r="G11795" s="3"/>
      <c r="H11795" s="3"/>
      <c r="I11795" s="2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 s="2"/>
    </row>
    <row r="11796" spans="2:22" x14ac:dyDescent="0.2">
      <c r="B11796" s="2"/>
      <c r="C11796" s="2"/>
      <c r="D11796" s="2"/>
      <c r="E11796" s="2"/>
      <c r="F11796" s="2"/>
      <c r="G11796" s="3"/>
      <c r="H11796" s="3"/>
      <c r="I11796" s="2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 s="2"/>
    </row>
    <row r="11797" spans="2:22" x14ac:dyDescent="0.2">
      <c r="B11797" s="2"/>
      <c r="C11797" s="2"/>
      <c r="D11797" s="2"/>
      <c r="E11797" s="2"/>
      <c r="F11797" s="2"/>
      <c r="G11797" s="3"/>
      <c r="H11797" s="3"/>
      <c r="I11797" s="2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 s="2"/>
    </row>
    <row r="11798" spans="2:22" x14ac:dyDescent="0.2">
      <c r="B11798" s="2"/>
      <c r="C11798" s="2"/>
      <c r="D11798" s="2"/>
      <c r="E11798" s="2"/>
      <c r="F11798" s="2"/>
      <c r="G11798" s="3"/>
      <c r="H11798" s="3"/>
      <c r="I11798" s="2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 s="2"/>
    </row>
    <row r="11799" spans="2:22" x14ac:dyDescent="0.2">
      <c r="B11799" s="2"/>
      <c r="C11799" s="2"/>
      <c r="D11799" s="2"/>
      <c r="E11799" s="2"/>
      <c r="F11799" s="2"/>
      <c r="G11799" s="3"/>
      <c r="H11799" s="3"/>
      <c r="I11799" s="2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 s="2"/>
    </row>
    <row r="11800" spans="2:22" x14ac:dyDescent="0.2">
      <c r="B11800" s="2"/>
      <c r="C11800" s="2"/>
      <c r="D11800" s="2"/>
      <c r="E11800" s="2"/>
      <c r="F11800" s="2"/>
      <c r="G11800" s="3"/>
      <c r="H11800" s="3"/>
      <c r="I11800" s="2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 s="2"/>
    </row>
    <row r="11801" spans="2:22" x14ac:dyDescent="0.2">
      <c r="B11801" s="2"/>
      <c r="C11801" s="2"/>
      <c r="D11801" s="2"/>
      <c r="E11801" s="2"/>
      <c r="F11801" s="2"/>
      <c r="G11801" s="3"/>
      <c r="H11801" s="3"/>
      <c r="I11801" s="2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 s="2"/>
    </row>
    <row r="11802" spans="2:22" x14ac:dyDescent="0.2">
      <c r="B11802" s="2"/>
      <c r="C11802" s="2"/>
      <c r="D11802" s="2"/>
      <c r="E11802" s="2"/>
      <c r="F11802" s="2"/>
      <c r="G11802" s="3"/>
      <c r="H11802" s="3"/>
      <c r="I11802" s="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 s="2"/>
    </row>
    <row r="11803" spans="2:22" x14ac:dyDescent="0.2">
      <c r="B11803" s="2"/>
      <c r="C11803" s="2"/>
      <c r="D11803" s="2"/>
      <c r="E11803" s="2"/>
      <c r="F11803" s="2"/>
      <c r="G11803" s="3"/>
      <c r="H11803" s="3"/>
      <c r="I11803" s="2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 s="2"/>
    </row>
    <row r="11804" spans="2:22" x14ac:dyDescent="0.2">
      <c r="B11804" s="2"/>
      <c r="C11804" s="2"/>
      <c r="D11804" s="2"/>
      <c r="E11804" s="2"/>
      <c r="F11804" s="2"/>
      <c r="G11804" s="3"/>
      <c r="H11804" s="3"/>
      <c r="I11804" s="2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 s="2"/>
    </row>
    <row r="11805" spans="2:22" x14ac:dyDescent="0.2">
      <c r="B11805" s="2"/>
      <c r="C11805" s="2"/>
      <c r="D11805" s="2"/>
      <c r="E11805" s="2"/>
      <c r="F11805" s="2"/>
      <c r="G11805" s="3"/>
      <c r="H11805" s="3"/>
      <c r="I11805" s="2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 s="2"/>
    </row>
    <row r="11806" spans="2:22" x14ac:dyDescent="0.2">
      <c r="B11806" s="2"/>
      <c r="C11806" s="2"/>
      <c r="D11806" s="2"/>
      <c r="E11806" s="2"/>
      <c r="F11806" s="2"/>
      <c r="G11806" s="3"/>
      <c r="H11806" s="3"/>
      <c r="I11806" s="2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 s="2"/>
    </row>
    <row r="11807" spans="2:22" x14ac:dyDescent="0.2">
      <c r="B11807" s="2"/>
      <c r="C11807" s="2"/>
      <c r="D11807" s="2"/>
      <c r="E11807" s="2"/>
      <c r="F11807" s="2"/>
      <c r="G11807" s="3"/>
      <c r="H11807" s="3"/>
      <c r="I11807" s="2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 s="2"/>
    </row>
    <row r="11808" spans="2:22" x14ac:dyDescent="0.2">
      <c r="B11808" s="2"/>
      <c r="C11808" s="2"/>
      <c r="D11808" s="2"/>
      <c r="E11808" s="2"/>
      <c r="F11808" s="2"/>
      <c r="G11808" s="3"/>
      <c r="H11808" s="3"/>
      <c r="I11808" s="2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 s="2"/>
    </row>
    <row r="11809" spans="2:22" x14ac:dyDescent="0.2">
      <c r="B11809" s="2"/>
      <c r="C11809" s="2"/>
      <c r="D11809" s="2"/>
      <c r="E11809" s="2"/>
      <c r="F11809" s="2"/>
      <c r="G11809" s="3"/>
      <c r="H11809" s="3"/>
      <c r="I11809" s="2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 s="2"/>
    </row>
    <row r="11810" spans="2:22" x14ac:dyDescent="0.2">
      <c r="B11810" s="2"/>
      <c r="C11810" s="2"/>
      <c r="D11810" s="2"/>
      <c r="E11810" s="2"/>
      <c r="F11810" s="2"/>
      <c r="G11810" s="3"/>
      <c r="H11810" s="3"/>
      <c r="I11810" s="2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 s="2"/>
    </row>
    <row r="11811" spans="2:22" x14ac:dyDescent="0.2">
      <c r="B11811" s="2"/>
      <c r="C11811" s="2"/>
      <c r="D11811" s="2"/>
      <c r="E11811" s="2"/>
      <c r="F11811" s="2"/>
      <c r="G11811" s="3"/>
      <c r="H11811" s="3"/>
      <c r="I11811" s="2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 s="2"/>
    </row>
    <row r="11812" spans="2:22" x14ac:dyDescent="0.2">
      <c r="B11812" s="2"/>
      <c r="C11812" s="2"/>
      <c r="D11812" s="2"/>
      <c r="E11812" s="2"/>
      <c r="F11812" s="2"/>
      <c r="G11812" s="3"/>
      <c r="H11812" s="3"/>
      <c r="I11812" s="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 s="2"/>
    </row>
    <row r="11813" spans="2:22" x14ac:dyDescent="0.2">
      <c r="B11813" s="2"/>
      <c r="C11813" s="2"/>
      <c r="D11813" s="2"/>
      <c r="E11813" s="2"/>
      <c r="F11813" s="2"/>
      <c r="G11813" s="3"/>
      <c r="H11813" s="3"/>
      <c r="I11813" s="2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 s="2"/>
    </row>
    <row r="11814" spans="2:22" x14ac:dyDescent="0.2">
      <c r="B11814" s="2"/>
      <c r="C11814" s="2"/>
      <c r="D11814" s="2"/>
      <c r="E11814" s="2"/>
      <c r="F11814" s="2"/>
      <c r="G11814" s="3"/>
      <c r="H11814" s="3"/>
      <c r="I11814" s="2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 s="2"/>
    </row>
    <row r="11815" spans="2:22" x14ac:dyDescent="0.2">
      <c r="B11815" s="2"/>
      <c r="C11815" s="2"/>
      <c r="D11815" s="2"/>
      <c r="E11815" s="2"/>
      <c r="F11815" s="2"/>
      <c r="G11815" s="3"/>
      <c r="H11815" s="3"/>
      <c r="I11815" s="2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 s="2"/>
    </row>
    <row r="11816" spans="2:22" x14ac:dyDescent="0.2">
      <c r="B11816" s="2"/>
      <c r="C11816" s="2"/>
      <c r="D11816" s="2"/>
      <c r="E11816" s="2"/>
      <c r="F11816" s="2"/>
      <c r="G11816" s="3"/>
      <c r="H11816" s="3"/>
      <c r="I11816" s="2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 s="2"/>
    </row>
    <row r="11817" spans="2:22" x14ac:dyDescent="0.2">
      <c r="B11817" s="2"/>
      <c r="C11817" s="2"/>
      <c r="D11817" s="2"/>
      <c r="E11817" s="2"/>
      <c r="F11817" s="2"/>
      <c r="G11817" s="3"/>
      <c r="H11817" s="3"/>
      <c r="I11817" s="2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 s="2"/>
    </row>
    <row r="11818" spans="2:22" x14ac:dyDescent="0.2">
      <c r="B11818" s="2"/>
      <c r="C11818" s="2"/>
      <c r="D11818" s="2"/>
      <c r="E11818" s="2"/>
      <c r="F11818" s="2"/>
      <c r="G11818" s="3"/>
      <c r="H11818" s="3"/>
      <c r="I11818" s="2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 s="2"/>
    </row>
    <row r="11819" spans="2:22" x14ac:dyDescent="0.2">
      <c r="B11819" s="2"/>
      <c r="C11819" s="2"/>
      <c r="D11819" s="2"/>
      <c r="E11819" s="2"/>
      <c r="F11819" s="2"/>
      <c r="G11819" s="3"/>
      <c r="H11819" s="3"/>
      <c r="I11819" s="2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 s="2"/>
    </row>
    <row r="11820" spans="2:22" x14ac:dyDescent="0.2">
      <c r="B11820" s="2"/>
      <c r="C11820" s="2"/>
      <c r="D11820" s="2"/>
      <c r="E11820" s="2"/>
      <c r="F11820" s="2"/>
      <c r="G11820" s="3"/>
      <c r="H11820" s="3"/>
      <c r="I11820" s="2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 s="2"/>
    </row>
    <row r="11821" spans="2:22" x14ac:dyDescent="0.2">
      <c r="B11821" s="2"/>
      <c r="C11821" s="2"/>
      <c r="D11821" s="2"/>
      <c r="E11821" s="2"/>
      <c r="F11821" s="2"/>
      <c r="G11821" s="3"/>
      <c r="H11821" s="3"/>
      <c r="I11821" s="2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 s="2"/>
    </row>
    <row r="11822" spans="2:22" x14ac:dyDescent="0.2">
      <c r="B11822" s="2"/>
      <c r="C11822" s="2"/>
      <c r="D11822" s="2"/>
      <c r="E11822" s="2"/>
      <c r="F11822" s="2"/>
      <c r="G11822" s="3"/>
      <c r="H11822" s="3"/>
      <c r="I11822" s="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 s="2"/>
    </row>
    <row r="11823" spans="2:22" x14ac:dyDescent="0.2">
      <c r="B11823" s="2"/>
      <c r="C11823" s="2"/>
      <c r="D11823" s="2"/>
      <c r="E11823" s="2"/>
      <c r="F11823" s="2"/>
      <c r="G11823" s="3"/>
      <c r="H11823" s="3"/>
      <c r="I11823" s="2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 s="2"/>
    </row>
    <row r="11824" spans="2:22" x14ac:dyDescent="0.2">
      <c r="B11824" s="2"/>
      <c r="C11824" s="2"/>
      <c r="D11824" s="2"/>
      <c r="E11824" s="2"/>
      <c r="F11824" s="2"/>
      <c r="G11824" s="3"/>
      <c r="H11824" s="3"/>
      <c r="I11824" s="2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 s="2"/>
    </row>
    <row r="11825" spans="2:22" x14ac:dyDescent="0.2">
      <c r="B11825" s="2"/>
      <c r="C11825" s="2"/>
      <c r="D11825" s="2"/>
      <c r="E11825" s="2"/>
      <c r="F11825" s="2"/>
      <c r="G11825" s="3"/>
      <c r="H11825" s="3"/>
      <c r="I11825" s="2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 s="2"/>
    </row>
    <row r="11826" spans="2:22" x14ac:dyDescent="0.2">
      <c r="B11826" s="2"/>
      <c r="C11826" s="2"/>
      <c r="D11826" s="2"/>
      <c r="E11826" s="2"/>
      <c r="F11826" s="2"/>
      <c r="G11826" s="3"/>
      <c r="H11826" s="3"/>
      <c r="I11826" s="2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 s="2"/>
    </row>
    <row r="11827" spans="2:22" x14ac:dyDescent="0.2">
      <c r="B11827" s="2"/>
      <c r="C11827" s="2"/>
      <c r="D11827" s="2"/>
      <c r="E11827" s="2"/>
      <c r="F11827" s="2"/>
      <c r="G11827" s="3"/>
      <c r="H11827" s="3"/>
      <c r="I11827" s="2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 s="2"/>
    </row>
    <row r="11828" spans="2:22" x14ac:dyDescent="0.2">
      <c r="B11828" s="2"/>
      <c r="C11828" s="2"/>
      <c r="D11828" s="2"/>
      <c r="E11828" s="2"/>
      <c r="F11828" s="2"/>
      <c r="G11828" s="3"/>
      <c r="H11828" s="3"/>
      <c r="I11828" s="2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 s="2"/>
    </row>
    <row r="11829" spans="2:22" x14ac:dyDescent="0.2">
      <c r="B11829" s="2"/>
      <c r="C11829" s="2"/>
      <c r="D11829" s="2"/>
      <c r="E11829" s="2"/>
      <c r="F11829" s="2"/>
      <c r="G11829" s="3"/>
      <c r="H11829" s="3"/>
      <c r="I11829" s="2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 s="2"/>
    </row>
    <row r="11830" spans="2:22" x14ac:dyDescent="0.2">
      <c r="B11830" s="2"/>
      <c r="C11830" s="2"/>
      <c r="D11830" s="2"/>
      <c r="E11830" s="2"/>
      <c r="F11830" s="2"/>
      <c r="G11830" s="3"/>
      <c r="H11830" s="3"/>
      <c r="I11830" s="2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 s="2"/>
    </row>
    <row r="11831" spans="2:22" x14ac:dyDescent="0.2">
      <c r="B11831" s="2"/>
      <c r="C11831" s="2"/>
      <c r="D11831" s="2"/>
      <c r="E11831" s="2"/>
      <c r="F11831" s="2"/>
      <c r="G11831" s="3"/>
      <c r="H11831" s="3"/>
      <c r="I11831" s="2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 s="2"/>
    </row>
    <row r="11832" spans="2:22" x14ac:dyDescent="0.2">
      <c r="B11832" s="2"/>
      <c r="C11832" s="2"/>
      <c r="D11832" s="2"/>
      <c r="E11832" s="2"/>
      <c r="F11832" s="2"/>
      <c r="G11832" s="3"/>
      <c r="H11832" s="3"/>
      <c r="I11832" s="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 s="2"/>
    </row>
    <row r="11833" spans="2:22" x14ac:dyDescent="0.2">
      <c r="B11833" s="2"/>
      <c r="C11833" s="2"/>
      <c r="D11833" s="2"/>
      <c r="E11833" s="2"/>
      <c r="F11833" s="2"/>
      <c r="G11833" s="3"/>
      <c r="H11833" s="3"/>
      <c r="I11833" s="2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 s="2"/>
    </row>
    <row r="11834" spans="2:22" x14ac:dyDescent="0.2">
      <c r="B11834" s="2"/>
      <c r="C11834" s="2"/>
      <c r="D11834" s="2"/>
      <c r="E11834" s="2"/>
      <c r="F11834" s="2"/>
      <c r="G11834" s="3"/>
      <c r="H11834" s="3"/>
      <c r="I11834" s="2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 s="2"/>
    </row>
    <row r="11835" spans="2:22" x14ac:dyDescent="0.2">
      <c r="B11835" s="2"/>
      <c r="C11835" s="2"/>
      <c r="D11835" s="2"/>
      <c r="E11835" s="2"/>
      <c r="F11835" s="2"/>
      <c r="G11835" s="3"/>
      <c r="H11835" s="3"/>
      <c r="I11835" s="2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 s="2"/>
    </row>
    <row r="11836" spans="2:22" x14ac:dyDescent="0.2">
      <c r="B11836" s="2"/>
      <c r="C11836" s="2"/>
      <c r="D11836" s="2"/>
      <c r="E11836" s="2"/>
      <c r="F11836" s="2"/>
      <c r="G11836" s="3"/>
      <c r="H11836" s="3"/>
      <c r="I11836" s="2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 s="2"/>
    </row>
    <row r="11837" spans="2:22" x14ac:dyDescent="0.2">
      <c r="B11837" s="2"/>
      <c r="C11837" s="2"/>
      <c r="D11837" s="2"/>
      <c r="E11837" s="2"/>
      <c r="F11837" s="2"/>
      <c r="G11837" s="3"/>
      <c r="H11837" s="3"/>
      <c r="I11837" s="2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 s="2"/>
    </row>
    <row r="11838" spans="2:22" x14ac:dyDescent="0.2">
      <c r="B11838" s="2"/>
      <c r="C11838" s="2"/>
      <c r="D11838" s="2"/>
      <c r="E11838" s="2"/>
      <c r="F11838" s="2"/>
      <c r="G11838" s="3"/>
      <c r="H11838" s="3"/>
      <c r="I11838" s="2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 s="2"/>
    </row>
    <row r="11839" spans="2:22" x14ac:dyDescent="0.2">
      <c r="B11839" s="2"/>
      <c r="C11839" s="2"/>
      <c r="D11839" s="2"/>
      <c r="E11839" s="2"/>
      <c r="F11839" s="2"/>
      <c r="G11839" s="3"/>
      <c r="H11839" s="3"/>
      <c r="I11839" s="2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 s="2"/>
    </row>
    <row r="11840" spans="2:22" x14ac:dyDescent="0.2">
      <c r="B11840" s="2"/>
      <c r="C11840" s="2"/>
      <c r="D11840" s="2"/>
      <c r="E11840" s="2"/>
      <c r="F11840" s="2"/>
      <c r="G11840" s="3"/>
      <c r="H11840" s="3"/>
      <c r="I11840" s="2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 s="2"/>
    </row>
    <row r="11841" spans="2:22" x14ac:dyDescent="0.2">
      <c r="B11841" s="2"/>
      <c r="C11841" s="2"/>
      <c r="D11841" s="2"/>
      <c r="E11841" s="2"/>
      <c r="F11841" s="2"/>
      <c r="G11841" s="3"/>
      <c r="H11841" s="3"/>
      <c r="I11841" s="2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 s="2"/>
    </row>
    <row r="11842" spans="2:22" x14ac:dyDescent="0.2">
      <c r="B11842" s="2"/>
      <c r="C11842" s="2"/>
      <c r="D11842" s="2"/>
      <c r="E11842" s="2"/>
      <c r="F11842" s="2"/>
      <c r="G11842" s="3"/>
      <c r="H11842" s="3"/>
      <c r="I11842" s="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 s="2"/>
    </row>
    <row r="11843" spans="2:22" x14ac:dyDescent="0.2">
      <c r="B11843" s="2"/>
      <c r="C11843" s="2"/>
      <c r="D11843" s="2"/>
      <c r="E11843" s="2"/>
      <c r="F11843" s="2"/>
      <c r="G11843" s="3"/>
      <c r="H11843" s="3"/>
      <c r="I11843" s="2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 s="2"/>
    </row>
    <row r="11844" spans="2:22" x14ac:dyDescent="0.2">
      <c r="B11844" s="2"/>
      <c r="C11844" s="2"/>
      <c r="D11844" s="2"/>
      <c r="E11844" s="2"/>
      <c r="F11844" s="2"/>
      <c r="G11844" s="3"/>
      <c r="H11844" s="3"/>
      <c r="I11844" s="2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 s="2"/>
    </row>
    <row r="11845" spans="2:22" x14ac:dyDescent="0.2">
      <c r="B11845" s="2"/>
      <c r="C11845" s="2"/>
      <c r="D11845" s="2"/>
      <c r="E11845" s="2"/>
      <c r="F11845" s="2"/>
      <c r="G11845" s="3"/>
      <c r="H11845" s="3"/>
      <c r="I11845" s="2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 s="2"/>
    </row>
    <row r="11846" spans="2:22" x14ac:dyDescent="0.2">
      <c r="B11846" s="2"/>
      <c r="C11846" s="2"/>
      <c r="D11846" s="2"/>
      <c r="E11846" s="2"/>
      <c r="F11846" s="2"/>
      <c r="G11846" s="3"/>
      <c r="H11846" s="3"/>
      <c r="I11846" s="2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 s="2"/>
    </row>
    <row r="11847" spans="2:22" x14ac:dyDescent="0.2">
      <c r="B11847" s="2"/>
      <c r="C11847" s="2"/>
      <c r="D11847" s="2"/>
      <c r="E11847" s="2"/>
      <c r="F11847" s="2"/>
      <c r="G11847" s="3"/>
      <c r="H11847" s="3"/>
      <c r="I11847" s="2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 s="2"/>
    </row>
    <row r="11848" spans="2:22" x14ac:dyDescent="0.2">
      <c r="B11848" s="2"/>
      <c r="C11848" s="2"/>
      <c r="D11848" s="2"/>
      <c r="E11848" s="2"/>
      <c r="F11848" s="2"/>
      <c r="G11848" s="3"/>
      <c r="H11848" s="3"/>
      <c r="I11848" s="2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 s="2"/>
    </row>
    <row r="11849" spans="2:22" x14ac:dyDescent="0.2">
      <c r="B11849" s="2"/>
      <c r="C11849" s="2"/>
      <c r="D11849" s="2"/>
      <c r="E11849" s="2"/>
      <c r="F11849" s="2"/>
      <c r="G11849" s="3"/>
      <c r="H11849" s="3"/>
      <c r="I11849" s="2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 s="2"/>
    </row>
    <row r="11850" spans="2:22" x14ac:dyDescent="0.2">
      <c r="B11850" s="2"/>
      <c r="C11850" s="2"/>
      <c r="D11850" s="2"/>
      <c r="E11850" s="2"/>
      <c r="F11850" s="2"/>
      <c r="G11850" s="3"/>
      <c r="H11850" s="3"/>
      <c r="I11850" s="2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 s="2"/>
    </row>
    <row r="11851" spans="2:22" x14ac:dyDescent="0.2">
      <c r="B11851" s="2"/>
      <c r="C11851" s="2"/>
      <c r="D11851" s="2"/>
      <c r="E11851" s="2"/>
      <c r="F11851" s="2"/>
      <c r="G11851" s="3"/>
      <c r="H11851" s="3"/>
      <c r="I11851" s="2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 s="2"/>
    </row>
    <row r="11852" spans="2:22" x14ac:dyDescent="0.2">
      <c r="B11852" s="2"/>
      <c r="C11852" s="2"/>
      <c r="D11852" s="2"/>
      <c r="E11852" s="2"/>
      <c r="F11852" s="2"/>
      <c r="G11852" s="3"/>
      <c r="H11852" s="3"/>
      <c r="I11852" s="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 s="2"/>
    </row>
    <row r="11853" spans="2:22" x14ac:dyDescent="0.2">
      <c r="B11853" s="2"/>
      <c r="C11853" s="2"/>
      <c r="D11853" s="2"/>
      <c r="E11853" s="2"/>
      <c r="F11853" s="2"/>
      <c r="G11853" s="3"/>
      <c r="H11853" s="3"/>
      <c r="I11853" s="2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 s="2"/>
    </row>
    <row r="11854" spans="2:22" x14ac:dyDescent="0.2">
      <c r="B11854" s="2"/>
      <c r="C11854" s="2"/>
      <c r="D11854" s="2"/>
      <c r="E11854" s="2"/>
      <c r="F11854" s="2"/>
      <c r="G11854" s="3"/>
      <c r="H11854" s="3"/>
      <c r="I11854" s="2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 s="2"/>
    </row>
    <row r="11855" spans="2:22" x14ac:dyDescent="0.2">
      <c r="B11855" s="2"/>
      <c r="C11855" s="2"/>
      <c r="D11855" s="2"/>
      <c r="E11855" s="2"/>
      <c r="F11855" s="2"/>
      <c r="G11855" s="3"/>
      <c r="H11855" s="3"/>
      <c r="I11855" s="2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 s="2"/>
    </row>
    <row r="11856" spans="2:22" x14ac:dyDescent="0.2">
      <c r="B11856" s="2"/>
      <c r="C11856" s="2"/>
      <c r="D11856" s="2"/>
      <c r="E11856" s="2"/>
      <c r="F11856" s="2"/>
      <c r="G11856" s="3"/>
      <c r="H11856" s="3"/>
      <c r="I11856" s="2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 s="2"/>
    </row>
    <row r="11857" spans="2:22" x14ac:dyDescent="0.2">
      <c r="B11857" s="2"/>
      <c r="C11857" s="2"/>
      <c r="D11857" s="2"/>
      <c r="E11857" s="2"/>
      <c r="F11857" s="2"/>
      <c r="G11857" s="3"/>
      <c r="H11857" s="3"/>
      <c r="I11857" s="2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 s="2"/>
    </row>
    <row r="11858" spans="2:22" x14ac:dyDescent="0.2">
      <c r="B11858" s="2"/>
      <c r="C11858" s="2"/>
      <c r="D11858" s="2"/>
      <c r="E11858" s="2"/>
      <c r="F11858" s="2"/>
      <c r="G11858" s="3"/>
      <c r="H11858" s="3"/>
      <c r="I11858" s="2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 s="2"/>
    </row>
    <row r="11859" spans="2:22" x14ac:dyDescent="0.2">
      <c r="B11859" s="2"/>
      <c r="C11859" s="2"/>
      <c r="D11859" s="2"/>
      <c r="E11859" s="2"/>
      <c r="F11859" s="2"/>
      <c r="G11859" s="3"/>
      <c r="H11859" s="3"/>
      <c r="I11859" s="2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 s="2"/>
    </row>
    <row r="11860" spans="2:22" x14ac:dyDescent="0.2">
      <c r="B11860" s="2"/>
      <c r="C11860" s="2"/>
      <c r="D11860" s="2"/>
      <c r="E11860" s="2"/>
      <c r="F11860" s="2"/>
      <c r="G11860" s="3"/>
      <c r="H11860" s="3"/>
      <c r="I11860" s="2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 s="2"/>
    </row>
    <row r="11861" spans="2:22" x14ac:dyDescent="0.2">
      <c r="B11861" s="2"/>
      <c r="C11861" s="2"/>
      <c r="D11861" s="2"/>
      <c r="E11861" s="2"/>
      <c r="F11861" s="2"/>
      <c r="G11861" s="3"/>
      <c r="H11861" s="3"/>
      <c r="I11861" s="2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 s="2"/>
    </row>
    <row r="11862" spans="2:22" x14ac:dyDescent="0.2">
      <c r="B11862" s="2"/>
      <c r="C11862" s="2"/>
      <c r="D11862" s="2"/>
      <c r="E11862" s="2"/>
      <c r="F11862" s="2"/>
      <c r="G11862" s="3"/>
      <c r="H11862" s="3"/>
      <c r="I11862" s="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 s="2"/>
    </row>
    <row r="11863" spans="2:22" x14ac:dyDescent="0.2">
      <c r="B11863" s="2"/>
      <c r="C11863" s="2"/>
      <c r="D11863" s="2"/>
      <c r="E11863" s="2"/>
      <c r="F11863" s="2"/>
      <c r="G11863" s="3"/>
      <c r="H11863" s="3"/>
      <c r="I11863" s="2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 s="2"/>
    </row>
    <row r="11864" spans="2:22" x14ac:dyDescent="0.2">
      <c r="B11864" s="2"/>
      <c r="C11864" s="2"/>
      <c r="D11864" s="2"/>
      <c r="E11864" s="2"/>
      <c r="F11864" s="2"/>
      <c r="G11864" s="3"/>
      <c r="H11864" s="3"/>
      <c r="I11864" s="2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 s="2"/>
    </row>
    <row r="11865" spans="2:22" x14ac:dyDescent="0.2">
      <c r="B11865" s="2"/>
      <c r="C11865" s="2"/>
      <c r="D11865" s="2"/>
      <c r="E11865" s="2"/>
      <c r="F11865" s="2"/>
      <c r="G11865" s="3"/>
      <c r="H11865" s="3"/>
      <c r="I11865" s="2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 s="2"/>
    </row>
    <row r="11866" spans="2:22" x14ac:dyDescent="0.2">
      <c r="B11866" s="2"/>
      <c r="C11866" s="2"/>
      <c r="D11866" s="2"/>
      <c r="E11866" s="2"/>
      <c r="F11866" s="2"/>
      <c r="G11866" s="3"/>
      <c r="H11866" s="3"/>
      <c r="I11866" s="2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 s="2"/>
    </row>
    <row r="11867" spans="2:22" x14ac:dyDescent="0.2">
      <c r="B11867" s="2"/>
      <c r="C11867" s="2"/>
      <c r="D11867" s="2"/>
      <c r="E11867" s="2"/>
      <c r="F11867" s="2"/>
      <c r="G11867" s="3"/>
      <c r="H11867" s="3"/>
      <c r="I11867" s="2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 s="2"/>
    </row>
    <row r="11868" spans="2:22" x14ac:dyDescent="0.2">
      <c r="B11868" s="2"/>
      <c r="C11868" s="2"/>
      <c r="D11868" s="2"/>
      <c r="E11868" s="2"/>
      <c r="F11868" s="2"/>
      <c r="G11868" s="3"/>
      <c r="H11868" s="3"/>
      <c r="I11868" s="2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 s="2"/>
    </row>
    <row r="11869" spans="2:22" x14ac:dyDescent="0.2">
      <c r="B11869" s="2"/>
      <c r="C11869" s="2"/>
      <c r="D11869" s="2"/>
      <c r="E11869" s="2"/>
      <c r="F11869" s="2"/>
      <c r="G11869" s="3"/>
      <c r="H11869" s="3"/>
      <c r="I11869" s="2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 s="2"/>
    </row>
    <row r="11870" spans="2:22" x14ac:dyDescent="0.2">
      <c r="B11870" s="2"/>
      <c r="C11870" s="2"/>
      <c r="D11870" s="2"/>
      <c r="E11870" s="2"/>
      <c r="F11870" s="2"/>
      <c r="G11870" s="3"/>
      <c r="H11870" s="3"/>
      <c r="I11870" s="2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 s="2"/>
    </row>
    <row r="11871" spans="2:22" x14ac:dyDescent="0.2">
      <c r="B11871" s="2"/>
      <c r="C11871" s="2"/>
      <c r="D11871" s="2"/>
      <c r="E11871" s="2"/>
      <c r="F11871" s="2"/>
      <c r="G11871" s="3"/>
      <c r="H11871" s="3"/>
      <c r="I11871" s="2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 s="2"/>
    </row>
    <row r="11872" spans="2:22" x14ac:dyDescent="0.2">
      <c r="B11872" s="2"/>
      <c r="C11872" s="2"/>
      <c r="D11872" s="2"/>
      <c r="E11872" s="2"/>
      <c r="F11872" s="2"/>
      <c r="G11872" s="3"/>
      <c r="H11872" s="3"/>
      <c r="I11872" s="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 s="2"/>
    </row>
    <row r="11873" spans="2:22" x14ac:dyDescent="0.2">
      <c r="B11873" s="2"/>
      <c r="C11873" s="2"/>
      <c r="D11873" s="2"/>
      <c r="E11873" s="2"/>
      <c r="F11873" s="2"/>
      <c r="G11873" s="3"/>
      <c r="H11873" s="3"/>
      <c r="I11873" s="2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 s="2"/>
    </row>
    <row r="11874" spans="2:22" x14ac:dyDescent="0.2">
      <c r="B11874" s="2"/>
      <c r="C11874" s="2"/>
      <c r="D11874" s="2"/>
      <c r="E11874" s="2"/>
      <c r="F11874" s="2"/>
      <c r="G11874" s="3"/>
      <c r="H11874" s="3"/>
      <c r="I11874" s="2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 s="2"/>
    </row>
    <row r="11875" spans="2:22" x14ac:dyDescent="0.2">
      <c r="B11875" s="2"/>
      <c r="C11875" s="2"/>
      <c r="D11875" s="2"/>
      <c r="E11875" s="2"/>
      <c r="F11875" s="2"/>
      <c r="G11875" s="3"/>
      <c r="H11875" s="3"/>
      <c r="I11875" s="2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 s="2"/>
    </row>
    <row r="11876" spans="2:22" x14ac:dyDescent="0.2">
      <c r="B11876" s="2"/>
      <c r="C11876" s="2"/>
      <c r="D11876" s="2"/>
      <c r="E11876" s="2"/>
      <c r="F11876" s="2"/>
      <c r="G11876" s="3"/>
      <c r="H11876" s="3"/>
      <c r="I11876" s="2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 s="2"/>
    </row>
    <row r="11877" spans="2:22" x14ac:dyDescent="0.2">
      <c r="B11877" s="2"/>
      <c r="C11877" s="2"/>
      <c r="D11877" s="2"/>
      <c r="E11877" s="2"/>
      <c r="F11877" s="2"/>
      <c r="G11877" s="3"/>
      <c r="H11877" s="3"/>
      <c r="I11877" s="2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 s="2"/>
    </row>
    <row r="11878" spans="2:22" x14ac:dyDescent="0.2">
      <c r="B11878" s="2"/>
      <c r="C11878" s="2"/>
      <c r="D11878" s="2"/>
      <c r="E11878" s="2"/>
      <c r="F11878" s="2"/>
      <c r="G11878" s="3"/>
      <c r="H11878" s="3"/>
      <c r="I11878" s="2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 s="2"/>
    </row>
    <row r="11879" spans="2:22" x14ac:dyDescent="0.2">
      <c r="B11879" s="2"/>
      <c r="C11879" s="2"/>
      <c r="D11879" s="2"/>
      <c r="E11879" s="2"/>
      <c r="F11879" s="2"/>
      <c r="G11879" s="3"/>
      <c r="H11879" s="3"/>
      <c r="I11879" s="2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 s="2"/>
    </row>
    <row r="11880" spans="2:22" x14ac:dyDescent="0.2">
      <c r="B11880" s="2"/>
      <c r="C11880" s="2"/>
      <c r="D11880" s="2"/>
      <c r="E11880" s="2"/>
      <c r="F11880" s="2"/>
      <c r="G11880" s="3"/>
      <c r="H11880" s="3"/>
      <c r="I11880" s="2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 s="2"/>
    </row>
    <row r="11881" spans="2:22" x14ac:dyDescent="0.2">
      <c r="B11881" s="2"/>
      <c r="C11881" s="2"/>
      <c r="D11881" s="2"/>
      <c r="E11881" s="2"/>
      <c r="F11881" s="2"/>
      <c r="G11881" s="3"/>
      <c r="H11881" s="3"/>
      <c r="I11881" s="2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 s="2"/>
    </row>
    <row r="11882" spans="2:22" x14ac:dyDescent="0.2">
      <c r="B11882" s="2"/>
      <c r="C11882" s="2"/>
      <c r="D11882" s="2"/>
      <c r="E11882" s="2"/>
      <c r="F11882" s="2"/>
      <c r="G11882" s="3"/>
      <c r="H11882" s="3"/>
      <c r="I11882" s="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 s="2"/>
    </row>
    <row r="11883" spans="2:22" x14ac:dyDescent="0.2">
      <c r="B11883" s="2"/>
      <c r="C11883" s="2"/>
      <c r="D11883" s="2"/>
      <c r="E11883" s="2"/>
      <c r="F11883" s="2"/>
      <c r="G11883" s="3"/>
      <c r="H11883" s="3"/>
      <c r="I11883" s="2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 s="2"/>
    </row>
    <row r="11884" spans="2:22" x14ac:dyDescent="0.2">
      <c r="B11884" s="2"/>
      <c r="C11884" s="2"/>
      <c r="D11884" s="2"/>
      <c r="E11884" s="2"/>
      <c r="F11884" s="2"/>
      <c r="G11884" s="3"/>
      <c r="H11884" s="3"/>
      <c r="I11884" s="2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 s="2"/>
    </row>
    <row r="11885" spans="2:22" x14ac:dyDescent="0.2">
      <c r="B11885" s="2"/>
      <c r="C11885" s="2"/>
      <c r="D11885" s="2"/>
      <c r="E11885" s="2"/>
      <c r="F11885" s="2"/>
      <c r="G11885" s="3"/>
      <c r="H11885" s="3"/>
      <c r="I11885" s="2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 s="2"/>
    </row>
    <row r="11886" spans="2:22" x14ac:dyDescent="0.2">
      <c r="B11886" s="2"/>
      <c r="C11886" s="2"/>
      <c r="D11886" s="2"/>
      <c r="E11886" s="2"/>
      <c r="F11886" s="2"/>
      <c r="G11886" s="3"/>
      <c r="H11886" s="3"/>
      <c r="I11886" s="2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 s="2"/>
    </row>
    <row r="11887" spans="2:22" x14ac:dyDescent="0.2">
      <c r="B11887" s="2"/>
      <c r="C11887" s="2"/>
      <c r="D11887" s="2"/>
      <c r="E11887" s="2"/>
      <c r="F11887" s="2"/>
      <c r="G11887" s="3"/>
      <c r="H11887" s="3"/>
      <c r="I11887" s="2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 s="2"/>
    </row>
    <row r="11888" spans="2:22" x14ac:dyDescent="0.2">
      <c r="B11888" s="2"/>
      <c r="C11888" s="2"/>
      <c r="D11888" s="2"/>
      <c r="E11888" s="2"/>
      <c r="F11888" s="2"/>
      <c r="G11888" s="3"/>
      <c r="H11888" s="3"/>
      <c r="I11888" s="2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 s="2"/>
    </row>
    <row r="11889" spans="2:22" x14ac:dyDescent="0.2">
      <c r="B11889" s="2"/>
      <c r="C11889" s="2"/>
      <c r="D11889" s="2"/>
      <c r="E11889" s="2"/>
      <c r="F11889" s="2"/>
      <c r="G11889" s="3"/>
      <c r="H11889" s="3"/>
      <c r="I11889" s="2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 s="2"/>
    </row>
    <row r="11890" spans="2:22" x14ac:dyDescent="0.2">
      <c r="B11890" s="2"/>
      <c r="C11890" s="2"/>
      <c r="D11890" s="2"/>
      <c r="E11890" s="2"/>
      <c r="F11890" s="2"/>
      <c r="G11890" s="3"/>
      <c r="H11890" s="3"/>
      <c r="I11890" s="2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 s="2"/>
    </row>
    <row r="11891" spans="2:22" x14ac:dyDescent="0.2">
      <c r="B11891" s="2"/>
      <c r="C11891" s="2"/>
      <c r="D11891" s="2"/>
      <c r="E11891" s="2"/>
      <c r="F11891" s="2"/>
      <c r="G11891" s="3"/>
      <c r="H11891" s="3"/>
      <c r="I11891" s="2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 s="2"/>
    </row>
    <row r="11892" spans="2:22" x14ac:dyDescent="0.2">
      <c r="B11892" s="2"/>
      <c r="C11892" s="2"/>
      <c r="D11892" s="2"/>
      <c r="E11892" s="2"/>
      <c r="F11892" s="2"/>
      <c r="G11892" s="3"/>
      <c r="H11892" s="3"/>
      <c r="I11892" s="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 s="2"/>
    </row>
    <row r="11893" spans="2:22" x14ac:dyDescent="0.2">
      <c r="B11893" s="2"/>
      <c r="C11893" s="2"/>
      <c r="D11893" s="2"/>
      <c r="E11893" s="2"/>
      <c r="F11893" s="2"/>
      <c r="G11893" s="3"/>
      <c r="H11893" s="3"/>
      <c r="I11893" s="2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 s="2"/>
    </row>
    <row r="11894" spans="2:22" x14ac:dyDescent="0.2">
      <c r="B11894" s="2"/>
      <c r="C11894" s="2"/>
      <c r="D11894" s="2"/>
      <c r="E11894" s="2"/>
      <c r="F11894" s="2"/>
      <c r="G11894" s="3"/>
      <c r="H11894" s="3"/>
      <c r="I11894" s="2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 s="2"/>
    </row>
    <row r="11895" spans="2:22" x14ac:dyDescent="0.2">
      <c r="B11895" s="2"/>
      <c r="C11895" s="2"/>
      <c r="D11895" s="2"/>
      <c r="E11895" s="2"/>
      <c r="F11895" s="2"/>
      <c r="G11895" s="3"/>
      <c r="H11895" s="3"/>
      <c r="I11895" s="2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 s="2"/>
    </row>
    <row r="11896" spans="2:22" x14ac:dyDescent="0.2">
      <c r="B11896" s="2"/>
      <c r="C11896" s="2"/>
      <c r="D11896" s="2"/>
      <c r="E11896" s="2"/>
      <c r="F11896" s="2"/>
      <c r="G11896" s="3"/>
      <c r="H11896" s="3"/>
      <c r="I11896" s="2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 s="2"/>
    </row>
    <row r="11897" spans="2:22" x14ac:dyDescent="0.2">
      <c r="B11897" s="2"/>
      <c r="C11897" s="2"/>
      <c r="D11897" s="2"/>
      <c r="E11897" s="2"/>
      <c r="F11897" s="2"/>
      <c r="G11897" s="3"/>
      <c r="H11897" s="3"/>
      <c r="I11897" s="2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 s="2"/>
    </row>
    <row r="11898" spans="2:22" x14ac:dyDescent="0.2">
      <c r="B11898" s="2"/>
      <c r="C11898" s="2"/>
      <c r="D11898" s="2"/>
      <c r="E11898" s="2"/>
      <c r="F11898" s="2"/>
      <c r="G11898" s="3"/>
      <c r="H11898" s="3"/>
      <c r="I11898" s="2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 s="2"/>
    </row>
    <row r="11899" spans="2:22" x14ac:dyDescent="0.2">
      <c r="B11899" s="2"/>
      <c r="C11899" s="2"/>
      <c r="D11899" s="2"/>
      <c r="E11899" s="2"/>
      <c r="F11899" s="2"/>
      <c r="G11899" s="3"/>
      <c r="H11899" s="3"/>
      <c r="I11899" s="2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 s="2"/>
    </row>
    <row r="11900" spans="2:22" x14ac:dyDescent="0.2">
      <c r="B11900" s="2"/>
      <c r="C11900" s="2"/>
      <c r="D11900" s="2"/>
      <c r="E11900" s="2"/>
      <c r="F11900" s="2"/>
      <c r="G11900" s="3"/>
      <c r="H11900" s="3"/>
      <c r="I11900" s="2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 s="2"/>
    </row>
    <row r="11901" spans="2:22" x14ac:dyDescent="0.2">
      <c r="B11901" s="2"/>
      <c r="C11901" s="2"/>
      <c r="D11901" s="2"/>
      <c r="E11901" s="2"/>
      <c r="F11901" s="2"/>
      <c r="G11901" s="3"/>
      <c r="H11901" s="3"/>
      <c r="I11901" s="2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 s="2"/>
    </row>
    <row r="11902" spans="2:22" x14ac:dyDescent="0.2">
      <c r="B11902" s="2"/>
      <c r="C11902" s="2"/>
      <c r="D11902" s="2"/>
      <c r="E11902" s="2"/>
      <c r="F11902" s="2"/>
      <c r="G11902" s="3"/>
      <c r="H11902" s="3"/>
      <c r="I11902" s="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 s="2"/>
    </row>
    <row r="11903" spans="2:22" x14ac:dyDescent="0.2">
      <c r="B11903" s="2"/>
      <c r="C11903" s="2"/>
      <c r="D11903" s="2"/>
      <c r="E11903" s="2"/>
      <c r="F11903" s="2"/>
      <c r="G11903" s="3"/>
      <c r="H11903" s="3"/>
      <c r="I11903" s="2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 s="2"/>
    </row>
    <row r="11904" spans="2:22" x14ac:dyDescent="0.2">
      <c r="B11904" s="2"/>
      <c r="C11904" s="2"/>
      <c r="D11904" s="2"/>
      <c r="E11904" s="2"/>
      <c r="F11904" s="2"/>
      <c r="G11904" s="3"/>
      <c r="H11904" s="3"/>
      <c r="I11904" s="2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 s="2"/>
    </row>
    <row r="11905" spans="2:22" x14ac:dyDescent="0.2">
      <c r="B11905" s="2"/>
      <c r="C11905" s="2"/>
      <c r="D11905" s="2"/>
      <c r="E11905" s="2"/>
      <c r="F11905" s="2"/>
      <c r="G11905" s="3"/>
      <c r="H11905" s="3"/>
      <c r="I11905" s="2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 s="2"/>
    </row>
    <row r="11906" spans="2:22" x14ac:dyDescent="0.2">
      <c r="B11906" s="2"/>
      <c r="C11906" s="2"/>
      <c r="D11906" s="2"/>
      <c r="E11906" s="2"/>
      <c r="F11906" s="2"/>
      <c r="G11906" s="3"/>
      <c r="H11906" s="3"/>
      <c r="I11906" s="2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 s="2"/>
    </row>
    <row r="11907" spans="2:22" x14ac:dyDescent="0.2">
      <c r="B11907" s="2"/>
      <c r="C11907" s="2"/>
      <c r="D11907" s="2"/>
      <c r="E11907" s="2"/>
      <c r="F11907" s="2"/>
      <c r="G11907" s="3"/>
      <c r="H11907" s="3"/>
      <c r="I11907" s="2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 s="2"/>
    </row>
    <row r="11908" spans="2:22" x14ac:dyDescent="0.2">
      <c r="B11908" s="2"/>
      <c r="C11908" s="2"/>
      <c r="D11908" s="2"/>
      <c r="E11908" s="2"/>
      <c r="F11908" s="2"/>
      <c r="G11908" s="3"/>
      <c r="H11908" s="3"/>
      <c r="I11908" s="2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 s="2"/>
    </row>
    <row r="11909" spans="2:22" x14ac:dyDescent="0.2">
      <c r="B11909" s="2"/>
      <c r="C11909" s="2"/>
      <c r="D11909" s="2"/>
      <c r="E11909" s="2"/>
      <c r="F11909" s="2"/>
      <c r="G11909" s="3"/>
      <c r="H11909" s="3"/>
      <c r="I11909" s="2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 s="2"/>
    </row>
    <row r="11910" spans="2:22" x14ac:dyDescent="0.2">
      <c r="B11910" s="2"/>
      <c r="C11910" s="2"/>
      <c r="D11910" s="2"/>
      <c r="E11910" s="2"/>
      <c r="F11910" s="2"/>
      <c r="G11910" s="3"/>
      <c r="H11910" s="3"/>
      <c r="I11910" s="2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 s="2"/>
    </row>
    <row r="11911" spans="2:22" x14ac:dyDescent="0.2">
      <c r="B11911" s="2"/>
      <c r="C11911" s="2"/>
      <c r="D11911" s="2"/>
      <c r="E11911" s="2"/>
      <c r="F11911" s="2"/>
      <c r="G11911" s="3"/>
      <c r="H11911" s="3"/>
      <c r="I11911" s="2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 s="2"/>
    </row>
    <row r="11912" spans="2:22" x14ac:dyDescent="0.2">
      <c r="B11912" s="2"/>
      <c r="C11912" s="2"/>
      <c r="D11912" s="2"/>
      <c r="E11912" s="2"/>
      <c r="F11912" s="2"/>
      <c r="G11912" s="3"/>
      <c r="H11912" s="3"/>
      <c r="I11912" s="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 s="2"/>
    </row>
    <row r="11913" spans="2:22" x14ac:dyDescent="0.2">
      <c r="B11913" s="2"/>
      <c r="C11913" s="2"/>
      <c r="D11913" s="2"/>
      <c r="E11913" s="2"/>
      <c r="F11913" s="2"/>
      <c r="G11913" s="3"/>
      <c r="H11913" s="3"/>
      <c r="I11913" s="2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 s="2"/>
    </row>
    <row r="11914" spans="2:22" x14ac:dyDescent="0.2">
      <c r="B11914" s="2"/>
      <c r="C11914" s="2"/>
      <c r="D11914" s="2"/>
      <c r="E11914" s="2"/>
      <c r="F11914" s="2"/>
      <c r="G11914" s="3"/>
      <c r="H11914" s="3"/>
      <c r="I11914" s="2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 s="2"/>
    </row>
    <row r="11915" spans="2:22" x14ac:dyDescent="0.2">
      <c r="B11915" s="2"/>
      <c r="C11915" s="2"/>
      <c r="D11915" s="2"/>
      <c r="E11915" s="2"/>
      <c r="F11915" s="2"/>
      <c r="G11915" s="3"/>
      <c r="H11915" s="3"/>
      <c r="I11915" s="2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 s="2"/>
    </row>
    <row r="11916" spans="2:22" x14ac:dyDescent="0.2">
      <c r="B11916" s="2"/>
      <c r="C11916" s="2"/>
      <c r="D11916" s="2"/>
      <c r="E11916" s="2"/>
      <c r="F11916" s="2"/>
      <c r="G11916" s="3"/>
      <c r="H11916" s="3"/>
      <c r="I11916" s="2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 s="2"/>
    </row>
    <row r="11917" spans="2:22" x14ac:dyDescent="0.2">
      <c r="B11917" s="2"/>
      <c r="C11917" s="2"/>
      <c r="D11917" s="2"/>
      <c r="E11917" s="2"/>
      <c r="F11917" s="2"/>
      <c r="G11917" s="3"/>
      <c r="H11917" s="3"/>
      <c r="I11917" s="2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 s="2"/>
    </row>
    <row r="11918" spans="2:22" x14ac:dyDescent="0.2">
      <c r="B11918" s="2"/>
      <c r="C11918" s="2"/>
      <c r="D11918" s="2"/>
      <c r="E11918" s="2"/>
      <c r="F11918" s="2"/>
      <c r="G11918" s="3"/>
      <c r="H11918" s="3"/>
      <c r="I11918" s="2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 s="2"/>
    </row>
    <row r="11919" spans="2:22" x14ac:dyDescent="0.2">
      <c r="B11919" s="2"/>
      <c r="C11919" s="2"/>
      <c r="D11919" s="2"/>
      <c r="E11919" s="2"/>
      <c r="F11919" s="2"/>
      <c r="G11919" s="3"/>
      <c r="H11919" s="3"/>
      <c r="I11919" s="2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 s="2"/>
    </row>
    <row r="11920" spans="2:22" x14ac:dyDescent="0.2">
      <c r="B11920" s="2"/>
      <c r="C11920" s="2"/>
      <c r="D11920" s="2"/>
      <c r="E11920" s="2"/>
      <c r="F11920" s="2"/>
      <c r="G11920" s="3"/>
      <c r="H11920" s="3"/>
      <c r="I11920" s="2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 s="2"/>
    </row>
    <row r="11921" spans="2:22" x14ac:dyDescent="0.2">
      <c r="B11921" s="2"/>
      <c r="C11921" s="2"/>
      <c r="D11921" s="2"/>
      <c r="E11921" s="2"/>
      <c r="F11921" s="2"/>
      <c r="G11921" s="3"/>
      <c r="H11921" s="3"/>
      <c r="I11921" s="2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 s="2"/>
    </row>
    <row r="11922" spans="2:22" x14ac:dyDescent="0.2">
      <c r="B11922" s="2"/>
      <c r="C11922" s="2"/>
      <c r="D11922" s="2"/>
      <c r="E11922" s="2"/>
      <c r="F11922" s="2"/>
      <c r="G11922" s="3"/>
      <c r="H11922" s="3"/>
      <c r="I11922" s="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 s="2"/>
    </row>
    <row r="11923" spans="2:22" x14ac:dyDescent="0.2">
      <c r="B11923" s="2"/>
      <c r="C11923" s="2"/>
      <c r="D11923" s="2"/>
      <c r="E11923" s="2"/>
      <c r="F11923" s="2"/>
      <c r="G11923" s="3"/>
      <c r="H11923" s="3"/>
      <c r="I11923" s="2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 s="2"/>
    </row>
    <row r="11924" spans="2:22" x14ac:dyDescent="0.2">
      <c r="B11924" s="2"/>
      <c r="C11924" s="2"/>
      <c r="D11924" s="2"/>
      <c r="E11924" s="2"/>
      <c r="F11924" s="2"/>
      <c r="G11924" s="3"/>
      <c r="H11924" s="3"/>
      <c r="I11924" s="2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 s="2"/>
    </row>
    <row r="11925" spans="2:22" x14ac:dyDescent="0.2">
      <c r="B11925" s="2"/>
      <c r="C11925" s="2"/>
      <c r="D11925" s="2"/>
      <c r="E11925" s="2"/>
      <c r="F11925" s="2"/>
      <c r="G11925" s="3"/>
      <c r="H11925" s="3"/>
      <c r="I11925" s="2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 s="2"/>
    </row>
    <row r="11926" spans="2:22" x14ac:dyDescent="0.2">
      <c r="B11926" s="2"/>
      <c r="C11926" s="2"/>
      <c r="D11926" s="2"/>
      <c r="E11926" s="2"/>
      <c r="F11926" s="2"/>
      <c r="G11926" s="3"/>
      <c r="H11926" s="3"/>
      <c r="I11926" s="2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 s="2"/>
    </row>
    <row r="11927" spans="2:22" x14ac:dyDescent="0.2">
      <c r="B11927" s="2"/>
      <c r="C11927" s="2"/>
      <c r="D11927" s="2"/>
      <c r="E11927" s="2"/>
      <c r="F11927" s="2"/>
      <c r="G11927" s="3"/>
      <c r="H11927" s="3"/>
      <c r="I11927" s="2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 s="2"/>
    </row>
    <row r="11928" spans="2:22" x14ac:dyDescent="0.2">
      <c r="B11928" s="2"/>
      <c r="C11928" s="2"/>
      <c r="D11928" s="2"/>
      <c r="E11928" s="2"/>
      <c r="F11928" s="2"/>
      <c r="G11928" s="3"/>
      <c r="H11928" s="3"/>
      <c r="I11928" s="2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 s="2"/>
    </row>
    <row r="11929" spans="2:22" x14ac:dyDescent="0.2">
      <c r="B11929" s="2"/>
      <c r="C11929" s="2"/>
      <c r="D11929" s="2"/>
      <c r="E11929" s="2"/>
      <c r="F11929" s="2"/>
      <c r="G11929" s="3"/>
      <c r="H11929" s="3"/>
      <c r="I11929" s="2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 s="2"/>
    </row>
    <row r="11930" spans="2:22" x14ac:dyDescent="0.2">
      <c r="B11930" s="2"/>
      <c r="C11930" s="2"/>
      <c r="D11930" s="2"/>
      <c r="E11930" s="2"/>
      <c r="F11930" s="2"/>
      <c r="G11930" s="3"/>
      <c r="H11930" s="3"/>
      <c r="I11930" s="2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 s="2"/>
    </row>
    <row r="11931" spans="2:22" x14ac:dyDescent="0.2">
      <c r="B11931" s="2"/>
      <c r="C11931" s="2"/>
      <c r="D11931" s="2"/>
      <c r="E11931" s="2"/>
      <c r="F11931" s="2"/>
      <c r="G11931" s="3"/>
      <c r="H11931" s="3"/>
      <c r="I11931" s="2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 s="2"/>
    </row>
    <row r="11932" spans="2:22" x14ac:dyDescent="0.2">
      <c r="B11932" s="2"/>
      <c r="C11932" s="2"/>
      <c r="D11932" s="2"/>
      <c r="E11932" s="2"/>
      <c r="F11932" s="2"/>
      <c r="G11932" s="3"/>
      <c r="H11932" s="3"/>
      <c r="I11932" s="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 s="2"/>
    </row>
    <row r="11933" spans="2:22" x14ac:dyDescent="0.2">
      <c r="B11933" s="2"/>
      <c r="C11933" s="2"/>
      <c r="D11933" s="2"/>
      <c r="E11933" s="2"/>
      <c r="F11933" s="2"/>
      <c r="G11933" s="3"/>
      <c r="H11933" s="3"/>
      <c r="I11933" s="2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 s="2"/>
    </row>
    <row r="11934" spans="2:22" x14ac:dyDescent="0.2">
      <c r="B11934" s="2"/>
      <c r="C11934" s="2"/>
      <c r="D11934" s="2"/>
      <c r="E11934" s="2"/>
      <c r="F11934" s="2"/>
      <c r="G11934" s="3"/>
      <c r="H11934" s="3"/>
      <c r="I11934" s="2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 s="2"/>
    </row>
    <row r="11935" spans="2:22" x14ac:dyDescent="0.2">
      <c r="B11935" s="2"/>
      <c r="C11935" s="2"/>
      <c r="D11935" s="2"/>
      <c r="E11935" s="2"/>
      <c r="F11935" s="2"/>
      <c r="G11935" s="3"/>
      <c r="H11935" s="3"/>
      <c r="I11935" s="2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 s="2"/>
    </row>
    <row r="11936" spans="2:22" x14ac:dyDescent="0.2">
      <c r="B11936" s="2"/>
      <c r="C11936" s="2"/>
      <c r="D11936" s="2"/>
      <c r="E11936" s="2"/>
      <c r="F11936" s="2"/>
      <c r="G11936" s="3"/>
      <c r="H11936" s="3"/>
      <c r="I11936" s="2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 s="2"/>
    </row>
    <row r="11937" spans="2:22" x14ac:dyDescent="0.2">
      <c r="B11937" s="2"/>
      <c r="C11937" s="2"/>
      <c r="D11937" s="2"/>
      <c r="E11937" s="2"/>
      <c r="F11937" s="2"/>
      <c r="G11937" s="3"/>
      <c r="H11937" s="3"/>
      <c r="I11937" s="2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 s="2"/>
    </row>
    <row r="11938" spans="2:22" x14ac:dyDescent="0.2">
      <c r="B11938" s="2"/>
      <c r="C11938" s="2"/>
      <c r="D11938" s="2"/>
      <c r="E11938" s="2"/>
      <c r="F11938" s="2"/>
      <c r="G11938" s="3"/>
      <c r="H11938" s="3"/>
      <c r="I11938" s="2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 s="2"/>
    </row>
    <row r="11939" spans="2:22" x14ac:dyDescent="0.2">
      <c r="B11939" s="2"/>
      <c r="C11939" s="2"/>
      <c r="D11939" s="2"/>
      <c r="E11939" s="2"/>
      <c r="F11939" s="2"/>
      <c r="G11939" s="3"/>
      <c r="H11939" s="3"/>
      <c r="I11939" s="2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 s="2"/>
    </row>
    <row r="11940" spans="2:22" x14ac:dyDescent="0.2">
      <c r="B11940" s="2"/>
      <c r="C11940" s="2"/>
      <c r="D11940" s="2"/>
      <c r="E11940" s="2"/>
      <c r="F11940" s="2"/>
      <c r="G11940" s="3"/>
      <c r="H11940" s="3"/>
      <c r="I11940" s="2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 s="2"/>
    </row>
    <row r="11941" spans="2:22" x14ac:dyDescent="0.2">
      <c r="B11941" s="2"/>
      <c r="C11941" s="2"/>
      <c r="D11941" s="2"/>
      <c r="E11941" s="2"/>
      <c r="F11941" s="2"/>
      <c r="G11941" s="3"/>
      <c r="H11941" s="3"/>
      <c r="I11941" s="2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 s="2"/>
    </row>
    <row r="11942" spans="2:22" x14ac:dyDescent="0.2">
      <c r="B11942" s="2"/>
      <c r="C11942" s="2"/>
      <c r="D11942" s="2"/>
      <c r="E11942" s="2"/>
      <c r="F11942" s="2"/>
      <c r="G11942" s="3"/>
      <c r="H11942" s="3"/>
      <c r="I11942" s="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 s="2"/>
    </row>
    <row r="11943" spans="2:22" x14ac:dyDescent="0.2">
      <c r="B11943" s="2"/>
      <c r="C11943" s="2"/>
      <c r="D11943" s="2"/>
      <c r="E11943" s="2"/>
      <c r="F11943" s="2"/>
      <c r="G11943" s="3"/>
      <c r="H11943" s="3"/>
      <c r="I11943" s="2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 s="2"/>
    </row>
    <row r="11944" spans="2:22" x14ac:dyDescent="0.2">
      <c r="B11944" s="2"/>
      <c r="C11944" s="2"/>
      <c r="D11944" s="2"/>
      <c r="E11944" s="2"/>
      <c r="F11944" s="2"/>
      <c r="G11944" s="3"/>
      <c r="H11944" s="3"/>
      <c r="I11944" s="2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 s="2"/>
    </row>
    <row r="11945" spans="2:22" x14ac:dyDescent="0.2">
      <c r="B11945" s="2"/>
      <c r="C11945" s="2"/>
      <c r="D11945" s="2"/>
      <c r="E11945" s="2"/>
      <c r="F11945" s="2"/>
      <c r="G11945" s="3"/>
      <c r="H11945" s="3"/>
      <c r="I11945" s="2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 s="2"/>
    </row>
    <row r="11946" spans="2:22" x14ac:dyDescent="0.2">
      <c r="B11946" s="2"/>
      <c r="C11946" s="2"/>
      <c r="D11946" s="2"/>
      <c r="E11946" s="2"/>
      <c r="F11946" s="2"/>
      <c r="G11946" s="3"/>
      <c r="H11946" s="3"/>
      <c r="I11946" s="2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 s="2"/>
    </row>
    <row r="11947" spans="2:22" x14ac:dyDescent="0.2">
      <c r="B11947" s="2"/>
      <c r="C11947" s="2"/>
      <c r="D11947" s="2"/>
      <c r="E11947" s="2"/>
      <c r="F11947" s="2"/>
      <c r="G11947" s="3"/>
      <c r="H11947" s="3"/>
      <c r="I11947" s="2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 s="2"/>
    </row>
    <row r="11948" spans="2:22" x14ac:dyDescent="0.2">
      <c r="B11948" s="2"/>
      <c r="C11948" s="2"/>
      <c r="D11948" s="2"/>
      <c r="E11948" s="2"/>
      <c r="F11948" s="2"/>
      <c r="G11948" s="3"/>
      <c r="H11948" s="3"/>
      <c r="I11948" s="2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 s="2"/>
    </row>
    <row r="11949" spans="2:22" x14ac:dyDescent="0.2">
      <c r="B11949" s="2"/>
      <c r="C11949" s="2"/>
      <c r="D11949" s="2"/>
      <c r="E11949" s="2"/>
      <c r="F11949" s="2"/>
      <c r="G11949" s="3"/>
      <c r="H11949" s="3"/>
      <c r="I11949" s="2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 s="2"/>
    </row>
    <row r="11950" spans="2:22" x14ac:dyDescent="0.2">
      <c r="B11950" s="2"/>
      <c r="C11950" s="2"/>
      <c r="D11950" s="2"/>
      <c r="E11950" s="2"/>
      <c r="F11950" s="2"/>
      <c r="G11950" s="3"/>
      <c r="H11950" s="3"/>
      <c r="I11950" s="2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 s="2"/>
    </row>
    <row r="11951" spans="2:22" x14ac:dyDescent="0.2">
      <c r="B11951" s="2"/>
      <c r="C11951" s="2"/>
      <c r="D11951" s="2"/>
      <c r="E11951" s="2"/>
      <c r="F11951" s="2"/>
      <c r="G11951" s="3"/>
      <c r="H11951" s="3"/>
      <c r="I11951" s="2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 s="2"/>
    </row>
    <row r="11952" spans="2:22" x14ac:dyDescent="0.2">
      <c r="B11952" s="2"/>
      <c r="C11952" s="2"/>
      <c r="D11952" s="2"/>
      <c r="E11952" s="2"/>
      <c r="F11952" s="2"/>
      <c r="G11952" s="3"/>
      <c r="H11952" s="3"/>
      <c r="I11952" s="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 s="2"/>
    </row>
    <row r="11953" spans="2:22" x14ac:dyDescent="0.2">
      <c r="B11953" s="2"/>
      <c r="C11953" s="2"/>
      <c r="D11953" s="2"/>
      <c r="E11953" s="2"/>
      <c r="F11953" s="2"/>
      <c r="G11953" s="3"/>
      <c r="H11953" s="3"/>
      <c r="I11953" s="2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 s="2"/>
    </row>
    <row r="11954" spans="2:22" x14ac:dyDescent="0.2">
      <c r="B11954" s="2"/>
      <c r="C11954" s="2"/>
      <c r="D11954" s="2"/>
      <c r="E11954" s="2"/>
      <c r="F11954" s="2"/>
      <c r="G11954" s="3"/>
      <c r="H11954" s="3"/>
      <c r="I11954" s="2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 s="2"/>
    </row>
    <row r="11955" spans="2:22" x14ac:dyDescent="0.2">
      <c r="B11955" s="2"/>
      <c r="C11955" s="2"/>
      <c r="D11955" s="2"/>
      <c r="E11955" s="2"/>
      <c r="F11955" s="2"/>
      <c r="G11955" s="3"/>
      <c r="H11955" s="3"/>
      <c r="I11955" s="2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 s="2"/>
    </row>
    <row r="11956" spans="2:22" x14ac:dyDescent="0.2">
      <c r="B11956" s="2"/>
      <c r="C11956" s="2"/>
      <c r="D11956" s="2"/>
      <c r="E11956" s="2"/>
      <c r="F11956" s="2"/>
      <c r="G11956" s="3"/>
      <c r="H11956" s="3"/>
      <c r="I11956" s="2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 s="2"/>
    </row>
    <row r="11957" spans="2:22" x14ac:dyDescent="0.2">
      <c r="B11957" s="2"/>
      <c r="C11957" s="2"/>
      <c r="D11957" s="2"/>
      <c r="E11957" s="2"/>
      <c r="F11957" s="2"/>
      <c r="G11957" s="3"/>
      <c r="H11957" s="3"/>
      <c r="I11957" s="2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 s="2"/>
    </row>
    <row r="11958" spans="2:22" x14ac:dyDescent="0.2">
      <c r="B11958" s="2"/>
      <c r="C11958" s="2"/>
      <c r="D11958" s="2"/>
      <c r="E11958" s="2"/>
      <c r="F11958" s="2"/>
      <c r="G11958" s="3"/>
      <c r="H11958" s="3"/>
      <c r="I11958" s="2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 s="2"/>
    </row>
    <row r="11959" spans="2:22" x14ac:dyDescent="0.2">
      <c r="B11959" s="2"/>
      <c r="C11959" s="2"/>
      <c r="D11959" s="2"/>
      <c r="E11959" s="2"/>
      <c r="F11959" s="2"/>
      <c r="G11959" s="3"/>
      <c r="H11959" s="3"/>
      <c r="I11959" s="2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 s="2"/>
    </row>
    <row r="11960" spans="2:22" x14ac:dyDescent="0.2">
      <c r="B11960" s="2"/>
      <c r="C11960" s="2"/>
      <c r="D11960" s="2"/>
      <c r="E11960" s="2"/>
      <c r="F11960" s="2"/>
      <c r="G11960" s="3"/>
      <c r="H11960" s="3"/>
      <c r="I11960" s="2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 s="2"/>
    </row>
    <row r="11961" spans="2:22" x14ac:dyDescent="0.2">
      <c r="B11961" s="2"/>
      <c r="C11961" s="2"/>
      <c r="D11961" s="2"/>
      <c r="E11961" s="2"/>
      <c r="F11961" s="2"/>
      <c r="G11961" s="3"/>
      <c r="H11961" s="3"/>
      <c r="I11961" s="2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 s="2"/>
    </row>
    <row r="11962" spans="2:22" x14ac:dyDescent="0.2">
      <c r="B11962" s="2"/>
      <c r="C11962" s="2"/>
      <c r="D11962" s="2"/>
      <c r="E11962" s="2"/>
      <c r="F11962" s="2"/>
      <c r="G11962" s="3"/>
      <c r="H11962" s="3"/>
      <c r="I11962" s="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 s="2"/>
    </row>
    <row r="11963" spans="2:22" x14ac:dyDescent="0.2">
      <c r="B11963" s="2"/>
      <c r="C11963" s="2"/>
      <c r="D11963" s="2"/>
      <c r="E11963" s="2"/>
      <c r="F11963" s="2"/>
      <c r="G11963" s="3"/>
      <c r="H11963" s="3"/>
      <c r="I11963" s="2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 s="2"/>
    </row>
    <row r="11964" spans="2:22" x14ac:dyDescent="0.2">
      <c r="B11964" s="2"/>
      <c r="C11964" s="2"/>
      <c r="D11964" s="2"/>
      <c r="E11964" s="2"/>
      <c r="F11964" s="2"/>
      <c r="G11964" s="3"/>
      <c r="H11964" s="3"/>
      <c r="I11964" s="2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 s="2"/>
    </row>
    <row r="11965" spans="2:22" x14ac:dyDescent="0.2">
      <c r="B11965" s="2"/>
      <c r="C11965" s="2"/>
      <c r="D11965" s="2"/>
      <c r="E11965" s="2"/>
      <c r="F11965" s="2"/>
      <c r="G11965" s="3"/>
      <c r="H11965" s="3"/>
      <c r="I11965" s="2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 s="2"/>
    </row>
    <row r="11966" spans="2:22" x14ac:dyDescent="0.2">
      <c r="B11966" s="2"/>
      <c r="C11966" s="2"/>
      <c r="D11966" s="2"/>
      <c r="E11966" s="2"/>
      <c r="F11966" s="2"/>
      <c r="G11966" s="3"/>
      <c r="H11966" s="3"/>
      <c r="I11966" s="2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 s="2"/>
    </row>
    <row r="11967" spans="2:22" x14ac:dyDescent="0.2">
      <c r="B11967" s="2"/>
      <c r="C11967" s="2"/>
      <c r="D11967" s="2"/>
      <c r="E11967" s="2"/>
      <c r="F11967" s="2"/>
      <c r="G11967" s="3"/>
      <c r="H11967" s="3"/>
      <c r="I11967" s="2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 s="2"/>
    </row>
    <row r="11968" spans="2:22" x14ac:dyDescent="0.2">
      <c r="B11968" s="2"/>
      <c r="C11968" s="2"/>
      <c r="D11968" s="2"/>
      <c r="E11968" s="2"/>
      <c r="F11968" s="2"/>
      <c r="G11968" s="3"/>
      <c r="H11968" s="3"/>
      <c r="I11968" s="2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 s="2"/>
    </row>
    <row r="11969" spans="2:22" x14ac:dyDescent="0.2">
      <c r="B11969" s="2"/>
      <c r="C11969" s="2"/>
      <c r="D11969" s="2"/>
      <c r="E11969" s="2"/>
      <c r="F11969" s="2"/>
      <c r="G11969" s="3"/>
      <c r="H11969" s="3"/>
      <c r="I11969" s="2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 s="2"/>
    </row>
    <row r="11970" spans="2:22" x14ac:dyDescent="0.2">
      <c r="B11970" s="2"/>
      <c r="C11970" s="2"/>
      <c r="D11970" s="2"/>
      <c r="E11970" s="2"/>
      <c r="F11970" s="2"/>
      <c r="G11970" s="3"/>
      <c r="H11970" s="3"/>
      <c r="I11970" s="2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 s="2"/>
    </row>
    <row r="11971" spans="2:22" x14ac:dyDescent="0.2">
      <c r="B11971" s="2"/>
      <c r="C11971" s="2"/>
      <c r="D11971" s="2"/>
      <c r="E11971" s="2"/>
      <c r="F11971" s="2"/>
      <c r="G11971" s="3"/>
      <c r="H11971" s="3"/>
      <c r="I11971" s="2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 s="2"/>
    </row>
    <row r="11972" spans="2:22" x14ac:dyDescent="0.2">
      <c r="B11972" s="2"/>
      <c r="C11972" s="2"/>
      <c r="D11972" s="2"/>
      <c r="E11972" s="2"/>
      <c r="F11972" s="2"/>
      <c r="G11972" s="3"/>
      <c r="H11972" s="3"/>
      <c r="I11972" s="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 s="2"/>
    </row>
    <row r="11973" spans="2:22" x14ac:dyDescent="0.2">
      <c r="B11973" s="2"/>
      <c r="C11973" s="2"/>
      <c r="D11973" s="2"/>
      <c r="E11973" s="2"/>
      <c r="F11973" s="2"/>
      <c r="G11973" s="3"/>
      <c r="H11973" s="3"/>
      <c r="I11973" s="2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 s="2"/>
    </row>
    <row r="11974" spans="2:22" x14ac:dyDescent="0.2">
      <c r="B11974" s="2"/>
      <c r="C11974" s="2"/>
      <c r="D11974" s="2"/>
      <c r="E11974" s="2"/>
      <c r="F11974" s="2"/>
      <c r="G11974" s="3"/>
      <c r="H11974" s="3"/>
      <c r="I11974" s="2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 s="2"/>
    </row>
    <row r="11975" spans="2:22" x14ac:dyDescent="0.2">
      <c r="B11975" s="2"/>
      <c r="C11975" s="2"/>
      <c r="D11975" s="2"/>
      <c r="E11975" s="2"/>
      <c r="F11975" s="2"/>
      <c r="G11975" s="3"/>
      <c r="H11975" s="3"/>
      <c r="I11975" s="2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 s="2"/>
    </row>
    <row r="11976" spans="2:22" x14ac:dyDescent="0.2">
      <c r="B11976" s="2"/>
      <c r="C11976" s="2"/>
      <c r="D11976" s="2"/>
      <c r="E11976" s="2"/>
      <c r="F11976" s="2"/>
      <c r="G11976" s="3"/>
      <c r="H11976" s="3"/>
      <c r="I11976" s="2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 s="2"/>
    </row>
    <row r="11977" spans="2:22" x14ac:dyDescent="0.2">
      <c r="B11977" s="2"/>
      <c r="C11977" s="2"/>
      <c r="D11977" s="2"/>
      <c r="E11977" s="2"/>
      <c r="F11977" s="2"/>
      <c r="G11977" s="3"/>
      <c r="H11977" s="3"/>
      <c r="I11977" s="2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 s="2"/>
    </row>
    <row r="11978" spans="2:22" x14ac:dyDescent="0.2">
      <c r="B11978" s="2"/>
      <c r="C11978" s="2"/>
      <c r="D11978" s="2"/>
      <c r="E11978" s="2"/>
      <c r="F11978" s="2"/>
      <c r="G11978" s="3"/>
      <c r="H11978" s="3"/>
      <c r="I11978" s="2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 s="2"/>
    </row>
    <row r="11979" spans="2:22" x14ac:dyDescent="0.2">
      <c r="B11979" s="2"/>
      <c r="C11979" s="2"/>
      <c r="D11979" s="2"/>
      <c r="E11979" s="2"/>
      <c r="F11979" s="2"/>
      <c r="G11979" s="3"/>
      <c r="H11979" s="3"/>
      <c r="I11979" s="2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 s="2"/>
    </row>
    <row r="11980" spans="2:22" x14ac:dyDescent="0.2">
      <c r="B11980" s="2"/>
      <c r="C11980" s="2"/>
      <c r="D11980" s="2"/>
      <c r="E11980" s="2"/>
      <c r="F11980" s="2"/>
      <c r="G11980" s="3"/>
      <c r="H11980" s="3"/>
      <c r="I11980" s="2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 s="2"/>
    </row>
    <row r="11981" spans="2:22" x14ac:dyDescent="0.2">
      <c r="B11981" s="2"/>
      <c r="C11981" s="2"/>
      <c r="D11981" s="2"/>
      <c r="E11981" s="2"/>
      <c r="F11981" s="2"/>
      <c r="G11981" s="3"/>
      <c r="H11981" s="3"/>
      <c r="I11981" s="2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 s="2"/>
    </row>
    <row r="11982" spans="2:22" x14ac:dyDescent="0.2">
      <c r="B11982" s="2"/>
      <c r="C11982" s="2"/>
      <c r="D11982" s="2"/>
      <c r="E11982" s="2"/>
      <c r="F11982" s="2"/>
      <c r="G11982" s="3"/>
      <c r="H11982" s="3"/>
      <c r="I11982" s="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 s="2"/>
    </row>
    <row r="11983" spans="2:22" x14ac:dyDescent="0.2">
      <c r="B11983" s="2"/>
      <c r="C11983" s="2"/>
      <c r="D11983" s="2"/>
      <c r="E11983" s="2"/>
      <c r="F11983" s="2"/>
      <c r="G11983" s="3"/>
      <c r="H11983" s="3"/>
      <c r="I11983" s="2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 s="2"/>
    </row>
    <row r="11984" spans="2:22" x14ac:dyDescent="0.2">
      <c r="B11984" s="2"/>
      <c r="C11984" s="2"/>
      <c r="D11984" s="2"/>
      <c r="E11984" s="2"/>
      <c r="F11984" s="2"/>
      <c r="G11984" s="3"/>
      <c r="H11984" s="3"/>
      <c r="I11984" s="2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 s="2"/>
    </row>
    <row r="11985" spans="2:22" x14ac:dyDescent="0.2">
      <c r="B11985" s="2"/>
      <c r="C11985" s="2"/>
      <c r="D11985" s="2"/>
      <c r="E11985" s="2"/>
      <c r="F11985" s="2"/>
      <c r="G11985" s="3"/>
      <c r="H11985" s="3"/>
      <c r="I11985" s="2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 s="2"/>
    </row>
    <row r="11986" spans="2:22" x14ac:dyDescent="0.2">
      <c r="B11986" s="2"/>
      <c r="C11986" s="2"/>
      <c r="D11986" s="2"/>
      <c r="E11986" s="2"/>
      <c r="F11986" s="2"/>
      <c r="G11986" s="3"/>
      <c r="H11986" s="3"/>
      <c r="I11986" s="2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 s="2"/>
    </row>
    <row r="11987" spans="2:22" x14ac:dyDescent="0.2">
      <c r="B11987" s="2"/>
      <c r="C11987" s="2"/>
      <c r="D11987" s="2"/>
      <c r="E11987" s="2"/>
      <c r="F11987" s="2"/>
      <c r="G11987" s="3"/>
      <c r="H11987" s="3"/>
      <c r="I11987" s="2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 s="2"/>
    </row>
    <row r="11988" spans="2:22" x14ac:dyDescent="0.2">
      <c r="B11988" s="2"/>
      <c r="C11988" s="2"/>
      <c r="D11988" s="2"/>
      <c r="E11988" s="2"/>
      <c r="F11988" s="2"/>
      <c r="G11988" s="3"/>
      <c r="H11988" s="3"/>
      <c r="I11988" s="2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 s="2"/>
    </row>
    <row r="11989" spans="2:22" x14ac:dyDescent="0.2">
      <c r="B11989" s="2"/>
      <c r="C11989" s="2"/>
      <c r="D11989" s="2"/>
      <c r="E11989" s="2"/>
      <c r="F11989" s="2"/>
      <c r="G11989" s="3"/>
      <c r="H11989" s="3"/>
      <c r="I11989" s="2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 s="2"/>
    </row>
    <row r="11990" spans="2:22" x14ac:dyDescent="0.2">
      <c r="B11990" s="2"/>
      <c r="C11990" s="2"/>
      <c r="D11990" s="2"/>
      <c r="E11990" s="2"/>
      <c r="F11990" s="2"/>
      <c r="G11990" s="3"/>
      <c r="H11990" s="3"/>
      <c r="I11990" s="2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 s="2"/>
    </row>
    <row r="11991" spans="2:22" x14ac:dyDescent="0.2">
      <c r="B11991" s="2"/>
      <c r="C11991" s="2"/>
      <c r="D11991" s="2"/>
      <c r="E11991" s="2"/>
      <c r="F11991" s="2"/>
      <c r="G11991" s="3"/>
      <c r="H11991" s="3"/>
      <c r="I11991" s="2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 s="2"/>
    </row>
    <row r="11992" spans="2:22" x14ac:dyDescent="0.2">
      <c r="B11992" s="2"/>
      <c r="C11992" s="2"/>
      <c r="D11992" s="2"/>
      <c r="E11992" s="2"/>
      <c r="F11992" s="2"/>
      <c r="G11992" s="3"/>
      <c r="H11992" s="3"/>
      <c r="I11992" s="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 s="2"/>
    </row>
    <row r="11993" spans="2:22" x14ac:dyDescent="0.2">
      <c r="B11993" s="2"/>
      <c r="C11993" s="2"/>
      <c r="D11993" s="2"/>
      <c r="E11993" s="2"/>
      <c r="F11993" s="2"/>
      <c r="G11993" s="3"/>
      <c r="H11993" s="3"/>
      <c r="I11993" s="2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 s="2"/>
    </row>
    <row r="11994" spans="2:22" x14ac:dyDescent="0.2">
      <c r="B11994" s="2"/>
      <c r="C11994" s="2"/>
      <c r="D11994" s="2"/>
      <c r="E11994" s="2"/>
      <c r="F11994" s="2"/>
      <c r="G11994" s="3"/>
      <c r="H11994" s="3"/>
      <c r="I11994" s="2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 s="2"/>
    </row>
    <row r="11995" spans="2:22" x14ac:dyDescent="0.2">
      <c r="B11995" s="2"/>
      <c r="C11995" s="2"/>
      <c r="D11995" s="2"/>
      <c r="E11995" s="2"/>
      <c r="F11995" s="2"/>
      <c r="G11995" s="3"/>
      <c r="H11995" s="3"/>
      <c r="I11995" s="2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 s="2"/>
    </row>
    <row r="11996" spans="2:22" x14ac:dyDescent="0.2">
      <c r="B11996" s="2"/>
      <c r="C11996" s="2"/>
      <c r="D11996" s="2"/>
      <c r="E11996" s="2"/>
      <c r="F11996" s="2"/>
      <c r="G11996" s="3"/>
      <c r="H11996" s="3"/>
      <c r="I11996" s="2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 s="2"/>
    </row>
    <row r="11997" spans="2:22" x14ac:dyDescent="0.2">
      <c r="B11997" s="2"/>
      <c r="C11997" s="2"/>
      <c r="D11997" s="2"/>
      <c r="E11997" s="2"/>
      <c r="F11997" s="2"/>
      <c r="G11997" s="3"/>
      <c r="H11997" s="3"/>
      <c r="I11997" s="2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 s="2"/>
    </row>
    <row r="11998" spans="2:22" x14ac:dyDescent="0.2">
      <c r="B11998" s="2"/>
      <c r="C11998" s="2"/>
      <c r="D11998" s="2"/>
      <c r="E11998" s="2"/>
      <c r="F11998" s="2"/>
      <c r="G11998" s="3"/>
      <c r="H11998" s="3"/>
      <c r="I11998" s="2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 s="2"/>
    </row>
    <row r="11999" spans="2:22" x14ac:dyDescent="0.2">
      <c r="B11999" s="2"/>
      <c r="C11999" s="2"/>
      <c r="D11999" s="2"/>
      <c r="E11999" s="2"/>
      <c r="F11999" s="2"/>
      <c r="G11999" s="3"/>
      <c r="H11999" s="3"/>
      <c r="I11999" s="2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 s="2"/>
    </row>
    <row r="12000" spans="2:22" x14ac:dyDescent="0.2">
      <c r="B12000" s="2"/>
      <c r="C12000" s="2"/>
      <c r="D12000" s="2"/>
      <c r="E12000" s="2"/>
      <c r="F12000" s="2"/>
      <c r="G12000" s="3"/>
      <c r="H12000" s="3"/>
      <c r="I12000" s="2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 s="2"/>
    </row>
    <row r="12001" spans="2:22" x14ac:dyDescent="0.2">
      <c r="B12001" s="2"/>
      <c r="C12001" s="2"/>
      <c r="D12001" s="2"/>
      <c r="E12001" s="2"/>
      <c r="F12001" s="2"/>
      <c r="G12001" s="3"/>
      <c r="H12001" s="3"/>
      <c r="I12001" s="2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 s="2"/>
    </row>
    <row r="12002" spans="2:22" x14ac:dyDescent="0.2">
      <c r="B12002" s="2"/>
      <c r="C12002" s="2"/>
      <c r="D12002" s="2"/>
      <c r="E12002" s="2"/>
      <c r="F12002" s="2"/>
      <c r="G12002" s="3"/>
      <c r="H12002" s="3"/>
      <c r="I12002" s="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 s="2"/>
    </row>
    <row r="12003" spans="2:22" x14ac:dyDescent="0.2">
      <c r="B12003" s="2"/>
      <c r="C12003" s="2"/>
      <c r="D12003" s="2"/>
      <c r="E12003" s="2"/>
      <c r="F12003" s="2"/>
      <c r="G12003" s="3"/>
      <c r="H12003" s="3"/>
      <c r="I12003" s="2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 s="2"/>
    </row>
    <row r="12004" spans="2:22" x14ac:dyDescent="0.2">
      <c r="B12004" s="2"/>
      <c r="C12004" s="2"/>
      <c r="D12004" s="2"/>
      <c r="E12004" s="2"/>
      <c r="F12004" s="2"/>
      <c r="G12004" s="3"/>
      <c r="H12004" s="3"/>
      <c r="I12004" s="2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 s="2"/>
    </row>
    <row r="12005" spans="2:22" x14ac:dyDescent="0.2">
      <c r="B12005" s="2"/>
      <c r="C12005" s="2"/>
      <c r="D12005" s="2"/>
      <c r="E12005" s="2"/>
      <c r="F12005" s="2"/>
      <c r="G12005" s="3"/>
      <c r="H12005" s="3"/>
      <c r="I12005" s="2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 s="2"/>
    </row>
    <row r="12006" spans="2:22" x14ac:dyDescent="0.2">
      <c r="B12006" s="2"/>
      <c r="C12006" s="2"/>
      <c r="D12006" s="2"/>
      <c r="E12006" s="2"/>
      <c r="F12006" s="2"/>
      <c r="G12006" s="3"/>
      <c r="H12006" s="3"/>
      <c r="I12006" s="2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 s="2"/>
    </row>
    <row r="12007" spans="2:22" x14ac:dyDescent="0.2">
      <c r="B12007" s="2"/>
      <c r="C12007" s="2"/>
      <c r="D12007" s="2"/>
      <c r="E12007" s="2"/>
      <c r="F12007" s="2"/>
      <c r="G12007" s="3"/>
      <c r="H12007" s="3"/>
      <c r="I12007" s="2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 s="2"/>
    </row>
    <row r="12008" spans="2:22" x14ac:dyDescent="0.2">
      <c r="B12008" s="2"/>
      <c r="C12008" s="2"/>
      <c r="D12008" s="2"/>
      <c r="E12008" s="2"/>
      <c r="F12008" s="2"/>
      <c r="G12008" s="3"/>
      <c r="H12008" s="3"/>
      <c r="I12008" s="2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 s="2"/>
    </row>
    <row r="12009" spans="2:22" x14ac:dyDescent="0.2">
      <c r="B12009" s="2"/>
      <c r="C12009" s="2"/>
      <c r="D12009" s="2"/>
      <c r="E12009" s="2"/>
      <c r="F12009" s="2"/>
      <c r="G12009" s="3"/>
      <c r="H12009" s="3"/>
      <c r="I12009" s="2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 s="2"/>
    </row>
    <row r="12010" spans="2:22" x14ac:dyDescent="0.2">
      <c r="B12010" s="2"/>
      <c r="C12010" s="2"/>
      <c r="D12010" s="2"/>
      <c r="E12010" s="2"/>
      <c r="F12010" s="2"/>
      <c r="G12010" s="3"/>
      <c r="H12010" s="3"/>
      <c r="I12010" s="2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 s="2"/>
    </row>
    <row r="12011" spans="2:22" x14ac:dyDescent="0.2">
      <c r="B12011" s="2"/>
      <c r="C12011" s="2"/>
      <c r="D12011" s="2"/>
      <c r="E12011" s="2"/>
      <c r="F12011" s="2"/>
      <c r="G12011" s="3"/>
      <c r="H12011" s="3"/>
      <c r="I12011" s="2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 s="2"/>
    </row>
    <row r="12012" spans="2:22" x14ac:dyDescent="0.2">
      <c r="B12012" s="2"/>
      <c r="C12012" s="2"/>
      <c r="D12012" s="2"/>
      <c r="E12012" s="2"/>
      <c r="F12012" s="2"/>
      <c r="G12012" s="3"/>
      <c r="H12012" s="3"/>
      <c r="I12012" s="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 s="2"/>
    </row>
    <row r="12013" spans="2:22" x14ac:dyDescent="0.2">
      <c r="B12013" s="2"/>
      <c r="C12013" s="2"/>
      <c r="D12013" s="2"/>
      <c r="E12013" s="2"/>
      <c r="F12013" s="2"/>
      <c r="G12013" s="3"/>
      <c r="H12013" s="3"/>
      <c r="I12013" s="2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 s="2"/>
    </row>
    <row r="12014" spans="2:22" x14ac:dyDescent="0.2">
      <c r="B12014" s="2"/>
      <c r="C12014" s="2"/>
      <c r="D12014" s="2"/>
      <c r="E12014" s="2"/>
      <c r="F12014" s="2"/>
      <c r="G12014" s="3"/>
      <c r="H12014" s="3"/>
      <c r="I12014" s="2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 s="2"/>
    </row>
    <row r="12015" spans="2:22" x14ac:dyDescent="0.2">
      <c r="B12015" s="2"/>
      <c r="C12015" s="2"/>
      <c r="D12015" s="2"/>
      <c r="E12015" s="2"/>
      <c r="F12015" s="2"/>
      <c r="G12015" s="3"/>
      <c r="H12015" s="3"/>
      <c r="I12015" s="2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 s="2"/>
    </row>
    <row r="12016" spans="2:22" x14ac:dyDescent="0.2">
      <c r="B12016" s="2"/>
      <c r="C12016" s="2"/>
      <c r="D12016" s="2"/>
      <c r="E12016" s="2"/>
      <c r="F12016" s="2"/>
      <c r="G12016" s="3"/>
      <c r="H12016" s="3"/>
      <c r="I12016" s="2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 s="2"/>
    </row>
    <row r="12017" spans="2:22" x14ac:dyDescent="0.2">
      <c r="B12017" s="2"/>
      <c r="C12017" s="2"/>
      <c r="D12017" s="2"/>
      <c r="E12017" s="2"/>
      <c r="F12017" s="2"/>
      <c r="G12017" s="3"/>
      <c r="H12017" s="3"/>
      <c r="I12017" s="2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 s="2"/>
    </row>
    <row r="12018" spans="2:22" x14ac:dyDescent="0.2">
      <c r="B12018" s="2"/>
      <c r="C12018" s="2"/>
      <c r="D12018" s="2"/>
      <c r="E12018" s="2"/>
      <c r="F12018" s="2"/>
      <c r="G12018" s="3"/>
      <c r="H12018" s="3"/>
      <c r="I12018" s="2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 s="2"/>
    </row>
    <row r="12019" spans="2:22" x14ac:dyDescent="0.2">
      <c r="B12019" s="2"/>
      <c r="C12019" s="2"/>
      <c r="D12019" s="2"/>
      <c r="E12019" s="2"/>
      <c r="F12019" s="2"/>
      <c r="G12019" s="3"/>
      <c r="H12019" s="3"/>
      <c r="I12019" s="2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 s="2"/>
    </row>
    <row r="12020" spans="2:22" x14ac:dyDescent="0.2">
      <c r="B12020" s="2"/>
      <c r="C12020" s="2"/>
      <c r="D12020" s="2"/>
      <c r="E12020" s="2"/>
      <c r="F12020" s="2"/>
      <c r="G12020" s="3"/>
      <c r="H12020" s="3"/>
      <c r="I12020" s="2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 s="2"/>
    </row>
    <row r="12021" spans="2:22" x14ac:dyDescent="0.2">
      <c r="B12021" s="2"/>
      <c r="C12021" s="2"/>
      <c r="D12021" s="2"/>
      <c r="E12021" s="2"/>
      <c r="F12021" s="2"/>
      <c r="G12021" s="3"/>
      <c r="H12021" s="3"/>
      <c r="I12021" s="2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 s="2"/>
    </row>
    <row r="12022" spans="2:22" x14ac:dyDescent="0.2">
      <c r="B12022" s="2"/>
      <c r="C12022" s="2"/>
      <c r="D12022" s="2"/>
      <c r="E12022" s="2"/>
      <c r="F12022" s="2"/>
      <c r="G12022" s="3"/>
      <c r="H12022" s="3"/>
      <c r="I12022" s="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 s="2"/>
    </row>
    <row r="12023" spans="2:22" x14ac:dyDescent="0.2">
      <c r="B12023" s="2"/>
      <c r="C12023" s="2"/>
      <c r="D12023" s="2"/>
      <c r="E12023" s="2"/>
      <c r="F12023" s="2"/>
      <c r="G12023" s="3"/>
      <c r="H12023" s="3"/>
      <c r="I12023" s="2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 s="2"/>
    </row>
    <row r="12024" spans="2:22" x14ac:dyDescent="0.2">
      <c r="B12024" s="2"/>
      <c r="C12024" s="2"/>
      <c r="D12024" s="2"/>
      <c r="E12024" s="2"/>
      <c r="F12024" s="2"/>
      <c r="G12024" s="3"/>
      <c r="H12024" s="3"/>
      <c r="I12024" s="2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 s="2"/>
    </row>
    <row r="12025" spans="2:22" x14ac:dyDescent="0.2">
      <c r="B12025" s="2"/>
      <c r="C12025" s="2"/>
      <c r="D12025" s="2"/>
      <c r="E12025" s="2"/>
      <c r="F12025" s="2"/>
      <c r="G12025" s="3"/>
      <c r="H12025" s="3"/>
      <c r="I12025" s="2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 s="2"/>
    </row>
    <row r="12026" spans="2:22" x14ac:dyDescent="0.2">
      <c r="B12026" s="2"/>
      <c r="C12026" s="2"/>
      <c r="D12026" s="2"/>
      <c r="E12026" s="2"/>
      <c r="F12026" s="2"/>
      <c r="G12026" s="3"/>
      <c r="H12026" s="3"/>
      <c r="I12026" s="2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 s="2"/>
    </row>
    <row r="12027" spans="2:22" x14ac:dyDescent="0.2">
      <c r="B12027" s="2"/>
      <c r="C12027" s="2"/>
      <c r="D12027" s="2"/>
      <c r="E12027" s="2"/>
      <c r="F12027" s="2"/>
      <c r="G12027" s="3"/>
      <c r="H12027" s="3"/>
      <c r="I12027" s="2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 s="2"/>
    </row>
    <row r="12028" spans="2:22" x14ac:dyDescent="0.2">
      <c r="B12028" s="2"/>
      <c r="C12028" s="2"/>
      <c r="D12028" s="2"/>
      <c r="E12028" s="2"/>
      <c r="F12028" s="2"/>
      <c r="G12028" s="3"/>
      <c r="H12028" s="3"/>
      <c r="I12028" s="2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 s="2"/>
    </row>
    <row r="12029" spans="2:22" x14ac:dyDescent="0.2">
      <c r="B12029" s="2"/>
      <c r="C12029" s="2"/>
      <c r="D12029" s="2"/>
      <c r="E12029" s="2"/>
      <c r="F12029" s="2"/>
      <c r="G12029" s="3"/>
      <c r="H12029" s="3"/>
      <c r="I12029" s="2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 s="2"/>
    </row>
    <row r="12030" spans="2:22" x14ac:dyDescent="0.2">
      <c r="B12030" s="2"/>
      <c r="C12030" s="2"/>
      <c r="D12030" s="2"/>
      <c r="E12030" s="2"/>
      <c r="F12030" s="2"/>
      <c r="G12030" s="3"/>
      <c r="H12030" s="3"/>
      <c r="I12030" s="2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 s="2"/>
    </row>
    <row r="12031" spans="2:22" x14ac:dyDescent="0.2">
      <c r="B12031" s="2"/>
      <c r="C12031" s="2"/>
      <c r="D12031" s="2"/>
      <c r="E12031" s="2"/>
      <c r="F12031" s="2"/>
      <c r="G12031" s="3"/>
      <c r="H12031" s="3"/>
      <c r="I12031" s="2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 s="2"/>
    </row>
    <row r="12032" spans="2:22" x14ac:dyDescent="0.2">
      <c r="B12032" s="2"/>
      <c r="C12032" s="2"/>
      <c r="D12032" s="2"/>
      <c r="E12032" s="2"/>
      <c r="F12032" s="2"/>
      <c r="G12032" s="3"/>
      <c r="H12032" s="3"/>
      <c r="I12032" s="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 s="2"/>
    </row>
    <row r="12033" spans="2:22" x14ac:dyDescent="0.2">
      <c r="B12033" s="2"/>
      <c r="C12033" s="2"/>
      <c r="D12033" s="2"/>
      <c r="E12033" s="2"/>
      <c r="F12033" s="2"/>
      <c r="G12033" s="3"/>
      <c r="H12033" s="3"/>
      <c r="I12033" s="2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 s="2"/>
    </row>
    <row r="12034" spans="2:22" x14ac:dyDescent="0.2">
      <c r="B12034" s="2"/>
      <c r="C12034" s="2"/>
      <c r="D12034" s="2"/>
      <c r="E12034" s="2"/>
      <c r="F12034" s="2"/>
      <c r="G12034" s="3"/>
      <c r="H12034" s="3"/>
      <c r="I12034" s="2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 s="2"/>
    </row>
    <row r="12035" spans="2:22" x14ac:dyDescent="0.2">
      <c r="B12035" s="2"/>
      <c r="C12035" s="2"/>
      <c r="D12035" s="2"/>
      <c r="E12035" s="2"/>
      <c r="F12035" s="2"/>
      <c r="G12035" s="3"/>
      <c r="H12035" s="3"/>
      <c r="I12035" s="2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 s="2"/>
    </row>
    <row r="12036" spans="2:22" x14ac:dyDescent="0.2">
      <c r="B12036" s="2"/>
      <c r="C12036" s="2"/>
      <c r="D12036" s="2"/>
      <c r="E12036" s="2"/>
      <c r="F12036" s="2"/>
      <c r="G12036" s="3"/>
      <c r="H12036" s="3"/>
      <c r="I12036" s="2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 s="2"/>
    </row>
    <row r="12037" spans="2:22" x14ac:dyDescent="0.2">
      <c r="B12037" s="2"/>
      <c r="C12037" s="2"/>
      <c r="D12037" s="2"/>
      <c r="E12037" s="2"/>
      <c r="F12037" s="2"/>
      <c r="G12037" s="3"/>
      <c r="H12037" s="3"/>
      <c r="I12037" s="2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 s="2"/>
    </row>
    <row r="12038" spans="2:22" x14ac:dyDescent="0.2">
      <c r="B12038" s="2"/>
      <c r="C12038" s="2"/>
      <c r="D12038" s="2"/>
      <c r="E12038" s="2"/>
      <c r="F12038" s="2"/>
      <c r="G12038" s="3"/>
      <c r="H12038" s="3"/>
      <c r="I12038" s="2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 s="2"/>
    </row>
    <row r="12039" spans="2:22" x14ac:dyDescent="0.2">
      <c r="B12039" s="2"/>
      <c r="C12039" s="2"/>
      <c r="D12039" s="2"/>
      <c r="E12039" s="2"/>
      <c r="F12039" s="2"/>
      <c r="G12039" s="3"/>
      <c r="H12039" s="3"/>
      <c r="I12039" s="2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 s="2"/>
    </row>
    <row r="12040" spans="2:22" x14ac:dyDescent="0.2">
      <c r="B12040" s="2"/>
      <c r="C12040" s="2"/>
      <c r="D12040" s="2"/>
      <c r="E12040" s="2"/>
      <c r="F12040" s="2"/>
      <c r="G12040" s="3"/>
      <c r="H12040" s="3"/>
      <c r="I12040" s="2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 s="2"/>
    </row>
    <row r="12041" spans="2:22" x14ac:dyDescent="0.2">
      <c r="B12041" s="2"/>
      <c r="C12041" s="2"/>
      <c r="D12041" s="2"/>
      <c r="E12041" s="2"/>
      <c r="F12041" s="2"/>
      <c r="G12041" s="3"/>
      <c r="H12041" s="3"/>
      <c r="I12041" s="2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 s="2"/>
    </row>
    <row r="12042" spans="2:22" x14ac:dyDescent="0.2">
      <c r="B12042" s="2"/>
      <c r="C12042" s="2"/>
      <c r="D12042" s="2"/>
      <c r="E12042" s="2"/>
      <c r="F12042" s="2"/>
      <c r="G12042" s="3"/>
      <c r="H12042" s="3"/>
      <c r="I12042" s="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 s="2"/>
    </row>
    <row r="12043" spans="2:22" x14ac:dyDescent="0.2">
      <c r="B12043" s="2"/>
      <c r="C12043" s="2"/>
      <c r="D12043" s="2"/>
      <c r="E12043" s="2"/>
      <c r="F12043" s="2"/>
      <c r="G12043" s="3"/>
      <c r="H12043" s="3"/>
      <c r="I12043" s="2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 s="2"/>
    </row>
    <row r="12044" spans="2:22" x14ac:dyDescent="0.2">
      <c r="B12044" s="2"/>
      <c r="C12044" s="2"/>
      <c r="D12044" s="2"/>
      <c r="E12044" s="2"/>
      <c r="F12044" s="2"/>
      <c r="G12044" s="3"/>
      <c r="H12044" s="3"/>
      <c r="I12044" s="2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 s="2"/>
    </row>
    <row r="12045" spans="2:22" x14ac:dyDescent="0.2">
      <c r="B12045" s="2"/>
      <c r="C12045" s="2"/>
      <c r="D12045" s="2"/>
      <c r="E12045" s="2"/>
      <c r="F12045" s="2"/>
      <c r="G12045" s="3"/>
      <c r="H12045" s="3"/>
      <c r="I12045" s="2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 s="2"/>
    </row>
    <row r="12046" spans="2:22" x14ac:dyDescent="0.2">
      <c r="B12046" s="2"/>
      <c r="C12046" s="2"/>
      <c r="D12046" s="2"/>
      <c r="E12046" s="2"/>
      <c r="F12046" s="2"/>
      <c r="G12046" s="3"/>
      <c r="H12046" s="3"/>
      <c r="I12046" s="2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 s="2"/>
    </row>
    <row r="12047" spans="2:22" x14ac:dyDescent="0.2">
      <c r="B12047" s="2"/>
      <c r="C12047" s="2"/>
      <c r="D12047" s="2"/>
      <c r="E12047" s="2"/>
      <c r="F12047" s="2"/>
      <c r="G12047" s="3"/>
      <c r="H12047" s="3"/>
      <c r="I12047" s="2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 s="2"/>
    </row>
    <row r="12048" spans="2:22" x14ac:dyDescent="0.2">
      <c r="B12048" s="2"/>
      <c r="C12048" s="2"/>
      <c r="D12048" s="2"/>
      <c r="E12048" s="2"/>
      <c r="F12048" s="2"/>
      <c r="G12048" s="3"/>
      <c r="H12048" s="3"/>
      <c r="I12048" s="2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 s="2"/>
    </row>
    <row r="12049" spans="2:22" x14ac:dyDescent="0.2">
      <c r="B12049" s="2"/>
      <c r="C12049" s="2"/>
      <c r="D12049" s="2"/>
      <c r="E12049" s="2"/>
      <c r="F12049" s="2"/>
      <c r="G12049" s="3"/>
      <c r="H12049" s="3"/>
      <c r="I12049" s="2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 s="2"/>
    </row>
    <row r="12050" spans="2:22" x14ac:dyDescent="0.2">
      <c r="B12050" s="2"/>
      <c r="C12050" s="2"/>
      <c r="D12050" s="2"/>
      <c r="E12050" s="2"/>
      <c r="F12050" s="2"/>
      <c r="G12050" s="3"/>
      <c r="H12050" s="3"/>
      <c r="I12050" s="2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 s="2"/>
    </row>
    <row r="12051" spans="2:22" x14ac:dyDescent="0.2">
      <c r="B12051" s="2"/>
      <c r="C12051" s="2"/>
      <c r="D12051" s="2"/>
      <c r="E12051" s="2"/>
      <c r="F12051" s="2"/>
      <c r="G12051" s="3"/>
      <c r="H12051" s="3"/>
      <c r="I12051" s="2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 s="2"/>
    </row>
    <row r="12052" spans="2:22" x14ac:dyDescent="0.2">
      <c r="B12052" s="2"/>
      <c r="C12052" s="2"/>
      <c r="D12052" s="2"/>
      <c r="E12052" s="2"/>
      <c r="F12052" s="2"/>
      <c r="G12052" s="3"/>
      <c r="H12052" s="3"/>
      <c r="I12052" s="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 s="2"/>
    </row>
    <row r="12053" spans="2:22" x14ac:dyDescent="0.2">
      <c r="B12053" s="2"/>
      <c r="C12053" s="2"/>
      <c r="D12053" s="2"/>
      <c r="E12053" s="2"/>
      <c r="F12053" s="2"/>
      <c r="G12053" s="3"/>
      <c r="H12053" s="3"/>
      <c r="I12053" s="2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 s="2"/>
    </row>
    <row r="12054" spans="2:22" x14ac:dyDescent="0.2">
      <c r="B12054" s="2"/>
      <c r="C12054" s="2"/>
      <c r="D12054" s="2"/>
      <c r="E12054" s="2"/>
      <c r="F12054" s="2"/>
      <c r="G12054" s="3"/>
      <c r="H12054" s="3"/>
      <c r="I12054" s="2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 s="2"/>
    </row>
    <row r="12055" spans="2:22" x14ac:dyDescent="0.2">
      <c r="B12055" s="2"/>
      <c r="C12055" s="2"/>
      <c r="D12055" s="2"/>
      <c r="E12055" s="2"/>
      <c r="F12055" s="2"/>
      <c r="G12055" s="3"/>
      <c r="H12055" s="3"/>
      <c r="I12055" s="2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 s="2"/>
    </row>
    <row r="12056" spans="2:22" x14ac:dyDescent="0.2">
      <c r="B12056" s="2"/>
      <c r="C12056" s="2"/>
      <c r="D12056" s="2"/>
      <c r="E12056" s="2"/>
      <c r="F12056" s="2"/>
      <c r="G12056" s="3"/>
      <c r="H12056" s="3"/>
      <c r="I12056" s="2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 s="2"/>
    </row>
    <row r="12057" spans="2:22" x14ac:dyDescent="0.2">
      <c r="B12057" s="2"/>
      <c r="C12057" s="2"/>
      <c r="D12057" s="2"/>
      <c r="E12057" s="2"/>
      <c r="F12057" s="2"/>
      <c r="G12057" s="3"/>
      <c r="H12057" s="3"/>
      <c r="I12057" s="2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 s="2"/>
    </row>
    <row r="12058" spans="2:22" x14ac:dyDescent="0.2">
      <c r="B12058" s="2"/>
      <c r="C12058" s="2"/>
      <c r="D12058" s="2"/>
      <c r="E12058" s="2"/>
      <c r="F12058" s="2"/>
      <c r="G12058" s="3"/>
      <c r="H12058" s="3"/>
      <c r="I12058" s="2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 s="2"/>
    </row>
    <row r="12059" spans="2:22" x14ac:dyDescent="0.2">
      <c r="B12059" s="2"/>
      <c r="C12059" s="2"/>
      <c r="D12059" s="2"/>
      <c r="E12059" s="2"/>
      <c r="F12059" s="2"/>
      <c r="G12059" s="3"/>
      <c r="H12059" s="3"/>
      <c r="I12059" s="2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 s="2"/>
    </row>
    <row r="12060" spans="2:22" x14ac:dyDescent="0.2">
      <c r="B12060" s="2"/>
      <c r="C12060" s="2"/>
      <c r="D12060" s="2"/>
      <c r="E12060" s="2"/>
      <c r="F12060" s="2"/>
      <c r="G12060" s="3"/>
      <c r="H12060" s="3"/>
      <c r="I12060" s="2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 s="2"/>
    </row>
    <row r="12061" spans="2:22" x14ac:dyDescent="0.2">
      <c r="B12061" s="2"/>
      <c r="C12061" s="2"/>
      <c r="D12061" s="2"/>
      <c r="E12061" s="2"/>
      <c r="F12061" s="2"/>
      <c r="G12061" s="3"/>
      <c r="H12061" s="3"/>
      <c r="I12061" s="2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 s="2"/>
    </row>
    <row r="12062" spans="2:22" x14ac:dyDescent="0.2">
      <c r="B12062" s="2"/>
      <c r="C12062" s="2"/>
      <c r="D12062" s="2"/>
      <c r="E12062" s="2"/>
      <c r="F12062" s="2"/>
      <c r="G12062" s="3"/>
      <c r="H12062" s="3"/>
      <c r="I12062" s="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 s="2"/>
    </row>
    <row r="12063" spans="2:22" x14ac:dyDescent="0.2">
      <c r="B12063" s="2"/>
      <c r="C12063" s="2"/>
      <c r="D12063" s="2"/>
      <c r="E12063" s="2"/>
      <c r="F12063" s="2"/>
      <c r="G12063" s="3"/>
      <c r="H12063" s="3"/>
      <c r="I12063" s="2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 s="2"/>
    </row>
    <row r="12064" spans="2:22" x14ac:dyDescent="0.2">
      <c r="B12064" s="2"/>
      <c r="C12064" s="2"/>
      <c r="D12064" s="2"/>
      <c r="E12064" s="2"/>
      <c r="F12064" s="2"/>
      <c r="G12064" s="3"/>
      <c r="H12064" s="3"/>
      <c r="I12064" s="2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 s="2"/>
    </row>
    <row r="12065" spans="2:22" x14ac:dyDescent="0.2">
      <c r="B12065" s="2"/>
      <c r="C12065" s="2"/>
      <c r="D12065" s="2"/>
      <c r="E12065" s="2"/>
      <c r="F12065" s="2"/>
      <c r="G12065" s="3"/>
      <c r="H12065" s="3"/>
      <c r="I12065" s="2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 s="2"/>
    </row>
    <row r="12066" spans="2:22" x14ac:dyDescent="0.2">
      <c r="B12066" s="2"/>
      <c r="C12066" s="2"/>
      <c r="D12066" s="2"/>
      <c r="E12066" s="2"/>
      <c r="F12066" s="2"/>
      <c r="G12066" s="3"/>
      <c r="H12066" s="3"/>
      <c r="I12066" s="2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 s="2"/>
    </row>
    <row r="12067" spans="2:22" x14ac:dyDescent="0.2">
      <c r="B12067" s="2"/>
      <c r="C12067" s="2"/>
      <c r="D12067" s="2"/>
      <c r="E12067" s="2"/>
      <c r="F12067" s="2"/>
      <c r="G12067" s="3"/>
      <c r="H12067" s="3"/>
      <c r="I12067" s="2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 s="2"/>
    </row>
    <row r="12068" spans="2:22" x14ac:dyDescent="0.2">
      <c r="B12068" s="2"/>
      <c r="C12068" s="2"/>
      <c r="D12068" s="2"/>
      <c r="E12068" s="2"/>
      <c r="F12068" s="2"/>
      <c r="G12068" s="3"/>
      <c r="H12068" s="3"/>
      <c r="I12068" s="2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 s="2"/>
    </row>
    <row r="12069" spans="2:22" x14ac:dyDescent="0.2">
      <c r="B12069" s="2"/>
      <c r="C12069" s="2"/>
      <c r="D12069" s="2"/>
      <c r="E12069" s="2"/>
      <c r="F12069" s="2"/>
      <c r="G12069" s="3"/>
      <c r="H12069" s="3"/>
      <c r="I12069" s="2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 s="2"/>
    </row>
    <row r="12070" spans="2:22" x14ac:dyDescent="0.2">
      <c r="B12070" s="2"/>
      <c r="C12070" s="2"/>
      <c r="D12070" s="2"/>
      <c r="E12070" s="2"/>
      <c r="F12070" s="2"/>
      <c r="G12070" s="3"/>
      <c r="H12070" s="3"/>
      <c r="I12070" s="2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 s="2"/>
    </row>
    <row r="12071" spans="2:22" x14ac:dyDescent="0.2">
      <c r="B12071" s="2"/>
      <c r="C12071" s="2"/>
      <c r="D12071" s="2"/>
      <c r="E12071" s="2"/>
      <c r="F12071" s="2"/>
      <c r="G12071" s="3"/>
      <c r="H12071" s="3"/>
      <c r="I12071" s="2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 s="2"/>
    </row>
    <row r="12072" spans="2:22" x14ac:dyDescent="0.2">
      <c r="B12072" s="2"/>
      <c r="C12072" s="2"/>
      <c r="D12072" s="2"/>
      <c r="E12072" s="2"/>
      <c r="F12072" s="2"/>
      <c r="G12072" s="3"/>
      <c r="H12072" s="3"/>
      <c r="I12072" s="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 s="2"/>
    </row>
    <row r="12073" spans="2:22" x14ac:dyDescent="0.2">
      <c r="B12073" s="2"/>
      <c r="C12073" s="2"/>
      <c r="D12073" s="2"/>
      <c r="E12073" s="2"/>
      <c r="F12073" s="2"/>
      <c r="G12073" s="3"/>
      <c r="H12073" s="3"/>
      <c r="I12073" s="2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 s="2"/>
    </row>
    <row r="12074" spans="2:22" x14ac:dyDescent="0.2">
      <c r="B12074" s="2"/>
      <c r="C12074" s="2"/>
      <c r="D12074" s="2"/>
      <c r="E12074" s="2"/>
      <c r="F12074" s="2"/>
      <c r="G12074" s="3"/>
      <c r="H12074" s="3"/>
      <c r="I12074" s="2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 s="2"/>
    </row>
    <row r="12075" spans="2:22" x14ac:dyDescent="0.2">
      <c r="B12075" s="2"/>
      <c r="C12075" s="2"/>
      <c r="D12075" s="2"/>
      <c r="E12075" s="2"/>
      <c r="F12075" s="2"/>
      <c r="G12075" s="3"/>
      <c r="H12075" s="3"/>
      <c r="I12075" s="2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 s="2"/>
    </row>
    <row r="12076" spans="2:22" x14ac:dyDescent="0.2">
      <c r="B12076" s="2"/>
      <c r="C12076" s="2"/>
      <c r="D12076" s="2"/>
      <c r="E12076" s="2"/>
      <c r="F12076" s="2"/>
      <c r="G12076" s="3"/>
      <c r="H12076" s="3"/>
      <c r="I12076" s="2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 s="2"/>
    </row>
    <row r="12077" spans="2:22" x14ac:dyDescent="0.2">
      <c r="B12077" s="2"/>
      <c r="C12077" s="2"/>
      <c r="D12077" s="2"/>
      <c r="E12077" s="2"/>
      <c r="F12077" s="2"/>
      <c r="G12077" s="3"/>
      <c r="H12077" s="3"/>
      <c r="I12077" s="2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 s="2"/>
    </row>
    <row r="12078" spans="2:22" x14ac:dyDescent="0.2">
      <c r="B12078" s="2"/>
      <c r="C12078" s="2"/>
      <c r="D12078" s="2"/>
      <c r="E12078" s="2"/>
      <c r="F12078" s="2"/>
      <c r="G12078" s="3"/>
      <c r="H12078" s="3"/>
      <c r="I12078" s="2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 s="2"/>
    </row>
    <row r="12079" spans="2:22" x14ac:dyDescent="0.2">
      <c r="B12079" s="2"/>
      <c r="C12079" s="2"/>
      <c r="D12079" s="2"/>
      <c r="E12079" s="2"/>
      <c r="F12079" s="2"/>
      <c r="G12079" s="3"/>
      <c r="H12079" s="3"/>
      <c r="I12079" s="2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 s="2"/>
    </row>
    <row r="12080" spans="2:22" x14ac:dyDescent="0.2">
      <c r="B12080" s="2"/>
      <c r="C12080" s="2"/>
      <c r="D12080" s="2"/>
      <c r="E12080" s="2"/>
      <c r="F12080" s="2"/>
      <c r="G12080" s="3"/>
      <c r="H12080" s="3"/>
      <c r="I12080" s="2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 s="2"/>
    </row>
    <row r="12081" spans="2:22" x14ac:dyDescent="0.2">
      <c r="B12081" s="2"/>
      <c r="C12081" s="2"/>
      <c r="D12081" s="2"/>
      <c r="E12081" s="2"/>
      <c r="F12081" s="2"/>
      <c r="G12081" s="3"/>
      <c r="H12081" s="3"/>
      <c r="I12081" s="2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 s="2"/>
    </row>
    <row r="12082" spans="2:22" x14ac:dyDescent="0.2">
      <c r="B12082" s="2"/>
      <c r="C12082" s="2"/>
      <c r="D12082" s="2"/>
      <c r="E12082" s="2"/>
      <c r="F12082" s="2"/>
      <c r="G12082" s="3"/>
      <c r="H12082" s="3"/>
      <c r="I12082" s="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 s="2"/>
    </row>
    <row r="12083" spans="2:22" x14ac:dyDescent="0.2">
      <c r="B12083" s="2"/>
      <c r="C12083" s="2"/>
      <c r="D12083" s="2"/>
      <c r="E12083" s="2"/>
      <c r="F12083" s="2"/>
      <c r="G12083" s="3"/>
      <c r="H12083" s="3"/>
      <c r="I12083" s="2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 s="2"/>
    </row>
    <row r="12084" spans="2:22" x14ac:dyDescent="0.2">
      <c r="B12084" s="2"/>
      <c r="C12084" s="2"/>
      <c r="D12084" s="2"/>
      <c r="E12084" s="2"/>
      <c r="F12084" s="2"/>
      <c r="G12084" s="3"/>
      <c r="H12084" s="3"/>
      <c r="I12084" s="2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 s="2"/>
    </row>
    <row r="12085" spans="2:22" x14ac:dyDescent="0.2">
      <c r="B12085" s="2"/>
      <c r="C12085" s="2"/>
      <c r="D12085" s="2"/>
      <c r="E12085" s="2"/>
      <c r="F12085" s="2"/>
      <c r="G12085" s="3"/>
      <c r="H12085" s="3"/>
      <c r="I12085" s="2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 s="2"/>
    </row>
    <row r="12086" spans="2:22" x14ac:dyDescent="0.2">
      <c r="B12086" s="2"/>
      <c r="C12086" s="2"/>
      <c r="D12086" s="2"/>
      <c r="E12086" s="2"/>
      <c r="F12086" s="2"/>
      <c r="G12086" s="3"/>
      <c r="H12086" s="3"/>
      <c r="I12086" s="2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 s="2"/>
    </row>
    <row r="12087" spans="2:22" x14ac:dyDescent="0.2">
      <c r="B12087" s="2"/>
      <c r="C12087" s="2"/>
      <c r="D12087" s="2"/>
      <c r="E12087" s="2"/>
      <c r="F12087" s="2"/>
      <c r="G12087" s="3"/>
      <c r="H12087" s="3"/>
      <c r="I12087" s="2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 s="2"/>
    </row>
    <row r="12088" spans="2:22" x14ac:dyDescent="0.2">
      <c r="B12088" s="2"/>
      <c r="C12088" s="2"/>
      <c r="D12088" s="2"/>
      <c r="E12088" s="2"/>
      <c r="F12088" s="2"/>
      <c r="G12088" s="3"/>
      <c r="H12088" s="3"/>
      <c r="I12088" s="2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 s="2"/>
    </row>
    <row r="12089" spans="2:22" x14ac:dyDescent="0.2">
      <c r="B12089" s="2"/>
      <c r="C12089" s="2"/>
      <c r="D12089" s="2"/>
      <c r="E12089" s="2"/>
      <c r="F12089" s="2"/>
      <c r="G12089" s="3"/>
      <c r="H12089" s="3"/>
      <c r="I12089" s="2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 s="2"/>
    </row>
    <row r="12090" spans="2:22" x14ac:dyDescent="0.2">
      <c r="B12090" s="2"/>
      <c r="C12090" s="2"/>
      <c r="D12090" s="2"/>
      <c r="E12090" s="2"/>
      <c r="F12090" s="2"/>
      <c r="G12090" s="3"/>
      <c r="H12090" s="3"/>
      <c r="I12090" s="2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 s="2"/>
    </row>
    <row r="12091" spans="2:22" x14ac:dyDescent="0.2">
      <c r="B12091" s="2"/>
      <c r="C12091" s="2"/>
      <c r="D12091" s="2"/>
      <c r="E12091" s="2"/>
      <c r="F12091" s="2"/>
      <c r="G12091" s="3"/>
      <c r="H12091" s="3"/>
      <c r="I12091" s="2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 s="2"/>
    </row>
    <row r="12092" spans="2:22" x14ac:dyDescent="0.2">
      <c r="B12092" s="2"/>
      <c r="C12092" s="2"/>
      <c r="D12092" s="2"/>
      <c r="E12092" s="2"/>
      <c r="F12092" s="2"/>
      <c r="G12092" s="3"/>
      <c r="H12092" s="3"/>
      <c r="I12092" s="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 s="2"/>
    </row>
    <row r="12093" spans="2:22" x14ac:dyDescent="0.2">
      <c r="B12093" s="2"/>
      <c r="C12093" s="2"/>
      <c r="D12093" s="2"/>
      <c r="E12093" s="2"/>
      <c r="F12093" s="2"/>
      <c r="G12093" s="3"/>
      <c r="H12093" s="3"/>
      <c r="I12093" s="2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 s="2"/>
    </row>
    <row r="12094" spans="2:22" x14ac:dyDescent="0.2">
      <c r="B12094" s="2"/>
      <c r="C12094" s="2"/>
      <c r="D12094" s="2"/>
      <c r="E12094" s="2"/>
      <c r="F12094" s="2"/>
      <c r="G12094" s="3"/>
      <c r="H12094" s="3"/>
      <c r="I12094" s="2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 s="2"/>
    </row>
    <row r="12095" spans="2:22" x14ac:dyDescent="0.2">
      <c r="B12095" s="2"/>
      <c r="C12095" s="2"/>
      <c r="D12095" s="2"/>
      <c r="E12095" s="2"/>
      <c r="F12095" s="2"/>
      <c r="G12095" s="3"/>
      <c r="H12095" s="3"/>
      <c r="I12095" s="2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 s="2"/>
    </row>
    <row r="12096" spans="2:22" x14ac:dyDescent="0.2">
      <c r="B12096" s="2"/>
      <c r="C12096" s="2"/>
      <c r="D12096" s="2"/>
      <c r="E12096" s="2"/>
      <c r="F12096" s="2"/>
      <c r="G12096" s="3"/>
      <c r="H12096" s="3"/>
      <c r="I12096" s="2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 s="2"/>
    </row>
    <row r="12097" spans="2:22" x14ac:dyDescent="0.2">
      <c r="B12097" s="2"/>
      <c r="C12097" s="2"/>
      <c r="D12097" s="2"/>
      <c r="E12097" s="2"/>
      <c r="F12097" s="2"/>
      <c r="G12097" s="3"/>
      <c r="H12097" s="3"/>
      <c r="I12097" s="2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 s="2"/>
    </row>
    <row r="12098" spans="2:22" x14ac:dyDescent="0.2">
      <c r="B12098" s="2"/>
      <c r="C12098" s="2"/>
      <c r="D12098" s="2"/>
      <c r="E12098" s="2"/>
      <c r="F12098" s="2"/>
      <c r="G12098" s="3"/>
      <c r="H12098" s="3"/>
      <c r="I12098" s="2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 s="2"/>
    </row>
    <row r="12099" spans="2:22" x14ac:dyDescent="0.2">
      <c r="B12099" s="2"/>
      <c r="C12099" s="2"/>
      <c r="D12099" s="2"/>
      <c r="E12099" s="2"/>
      <c r="F12099" s="2"/>
      <c r="G12099" s="3"/>
      <c r="H12099" s="3"/>
      <c r="I12099" s="2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 s="2"/>
    </row>
    <row r="12100" spans="2:22" x14ac:dyDescent="0.2">
      <c r="B12100" s="2"/>
      <c r="C12100" s="2"/>
      <c r="D12100" s="2"/>
      <c r="E12100" s="2"/>
      <c r="F12100" s="2"/>
      <c r="G12100" s="3"/>
      <c r="H12100" s="3"/>
      <c r="I12100" s="2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 s="2"/>
    </row>
    <row r="12101" spans="2:22" x14ac:dyDescent="0.2">
      <c r="B12101" s="2"/>
      <c r="C12101" s="2"/>
      <c r="D12101" s="2"/>
      <c r="E12101" s="2"/>
      <c r="F12101" s="2"/>
      <c r="G12101" s="3"/>
      <c r="H12101" s="3"/>
      <c r="I12101" s="2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 s="2"/>
    </row>
    <row r="12102" spans="2:22" x14ac:dyDescent="0.2">
      <c r="B12102" s="2"/>
      <c r="C12102" s="2"/>
      <c r="D12102" s="2"/>
      <c r="E12102" s="2"/>
      <c r="F12102" s="2"/>
      <c r="G12102" s="3"/>
      <c r="H12102" s="3"/>
      <c r="I12102" s="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 s="2"/>
    </row>
    <row r="12103" spans="2:22" x14ac:dyDescent="0.2">
      <c r="B12103" s="2"/>
      <c r="C12103" s="2"/>
      <c r="D12103" s="2"/>
      <c r="E12103" s="2"/>
      <c r="F12103" s="2"/>
      <c r="G12103" s="3"/>
      <c r="H12103" s="3"/>
      <c r="I12103" s="2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 s="2"/>
    </row>
    <row r="12104" spans="2:22" x14ac:dyDescent="0.2">
      <c r="B12104" s="2"/>
      <c r="C12104" s="2"/>
      <c r="D12104" s="2"/>
      <c r="E12104" s="2"/>
      <c r="F12104" s="2"/>
      <c r="G12104" s="3"/>
      <c r="H12104" s="3"/>
      <c r="I12104" s="2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 s="2"/>
    </row>
    <row r="12105" spans="2:22" x14ac:dyDescent="0.2">
      <c r="B12105" s="2"/>
      <c r="C12105" s="2"/>
      <c r="D12105" s="2"/>
      <c r="E12105" s="2"/>
      <c r="F12105" s="2"/>
      <c r="G12105" s="3"/>
      <c r="H12105" s="3"/>
      <c r="I12105" s="2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 s="2"/>
    </row>
    <row r="12106" spans="2:22" x14ac:dyDescent="0.2">
      <c r="B12106" s="2"/>
      <c r="C12106" s="2"/>
      <c r="D12106" s="2"/>
      <c r="E12106" s="2"/>
      <c r="F12106" s="2"/>
      <c r="G12106" s="3"/>
      <c r="H12106" s="3"/>
      <c r="I12106" s="2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 s="2"/>
    </row>
    <row r="12107" spans="2:22" x14ac:dyDescent="0.2">
      <c r="B12107" s="2"/>
      <c r="C12107" s="2"/>
      <c r="D12107" s="2"/>
      <c r="E12107" s="2"/>
      <c r="F12107" s="2"/>
      <c r="G12107" s="3"/>
      <c r="H12107" s="3"/>
      <c r="I12107" s="2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 s="2"/>
    </row>
    <row r="12108" spans="2:22" x14ac:dyDescent="0.2">
      <c r="B12108" s="2"/>
      <c r="C12108" s="2"/>
      <c r="D12108" s="2"/>
      <c r="E12108" s="2"/>
      <c r="F12108" s="2"/>
      <c r="G12108" s="3"/>
      <c r="H12108" s="3"/>
      <c r="I12108" s="2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 s="2"/>
    </row>
    <row r="12109" spans="2:22" x14ac:dyDescent="0.2">
      <c r="B12109" s="2"/>
      <c r="C12109" s="2"/>
      <c r="D12109" s="2"/>
      <c r="E12109" s="2"/>
      <c r="F12109" s="2"/>
      <c r="G12109" s="3"/>
      <c r="H12109" s="3"/>
      <c r="I12109" s="2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 s="2"/>
    </row>
    <row r="12110" spans="2:22" x14ac:dyDescent="0.2">
      <c r="B12110" s="2"/>
      <c r="C12110" s="2"/>
      <c r="D12110" s="2"/>
      <c r="E12110" s="2"/>
      <c r="F12110" s="2"/>
      <c r="G12110" s="3"/>
      <c r="H12110" s="3"/>
      <c r="I12110" s="2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 s="2"/>
    </row>
    <row r="12111" spans="2:22" x14ac:dyDescent="0.2">
      <c r="B12111" s="2"/>
      <c r="C12111" s="2"/>
      <c r="D12111" s="2"/>
      <c r="E12111" s="2"/>
      <c r="F12111" s="2"/>
      <c r="G12111" s="3"/>
      <c r="H12111" s="3"/>
      <c r="I12111" s="2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 s="2"/>
    </row>
    <row r="12112" spans="2:22" x14ac:dyDescent="0.2">
      <c r="B12112" s="2"/>
      <c r="C12112" s="2"/>
      <c r="D12112" s="2"/>
      <c r="E12112" s="2"/>
      <c r="F12112" s="2"/>
      <c r="G12112" s="3"/>
      <c r="H12112" s="3"/>
      <c r="I12112" s="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 s="2"/>
    </row>
    <row r="12113" spans="2:22" x14ac:dyDescent="0.2">
      <c r="B12113" s="2"/>
      <c r="C12113" s="2"/>
      <c r="D12113" s="2"/>
      <c r="E12113" s="2"/>
      <c r="F12113" s="2"/>
      <c r="G12113" s="3"/>
      <c r="H12113" s="3"/>
      <c r="I12113" s="2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 s="2"/>
    </row>
    <row r="12114" spans="2:22" x14ac:dyDescent="0.2">
      <c r="B12114" s="2"/>
      <c r="C12114" s="2"/>
      <c r="D12114" s="2"/>
      <c r="E12114" s="2"/>
      <c r="F12114" s="2"/>
      <c r="G12114" s="3"/>
      <c r="H12114" s="3"/>
      <c r="I12114" s="2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 s="2"/>
    </row>
    <row r="12115" spans="2:22" x14ac:dyDescent="0.2">
      <c r="B12115" s="2"/>
      <c r="C12115" s="2"/>
      <c r="D12115" s="2"/>
      <c r="E12115" s="2"/>
      <c r="F12115" s="2"/>
      <c r="G12115" s="3"/>
      <c r="H12115" s="3"/>
      <c r="I12115" s="2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 s="2"/>
    </row>
    <row r="12116" spans="2:22" x14ac:dyDescent="0.2">
      <c r="B12116" s="2"/>
      <c r="C12116" s="2"/>
      <c r="D12116" s="2"/>
      <c r="E12116" s="2"/>
      <c r="F12116" s="2"/>
      <c r="G12116" s="3"/>
      <c r="H12116" s="3"/>
      <c r="I12116" s="2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 s="2"/>
    </row>
    <row r="12117" spans="2:22" x14ac:dyDescent="0.2">
      <c r="B12117" s="2"/>
      <c r="C12117" s="2"/>
      <c r="D12117" s="2"/>
      <c r="E12117" s="2"/>
      <c r="F12117" s="2"/>
      <c r="G12117" s="3"/>
      <c r="H12117" s="3"/>
      <c r="I12117" s="2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 s="2"/>
    </row>
    <row r="12118" spans="2:22" x14ac:dyDescent="0.2">
      <c r="B12118" s="2"/>
      <c r="C12118" s="2"/>
      <c r="D12118" s="2"/>
      <c r="E12118" s="2"/>
      <c r="F12118" s="2"/>
      <c r="G12118" s="3"/>
      <c r="H12118" s="3"/>
      <c r="I12118" s="2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 s="2"/>
    </row>
    <row r="12119" spans="2:22" x14ac:dyDescent="0.2">
      <c r="B12119" s="2"/>
      <c r="C12119" s="2"/>
      <c r="D12119" s="2"/>
      <c r="E12119" s="2"/>
      <c r="F12119" s="2"/>
      <c r="G12119" s="3"/>
      <c r="H12119" s="3"/>
      <c r="I12119" s="2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 s="2"/>
    </row>
    <row r="12120" spans="2:22" x14ac:dyDescent="0.2">
      <c r="B12120" s="2"/>
      <c r="C12120" s="2"/>
      <c r="D12120" s="2"/>
      <c r="E12120" s="2"/>
      <c r="F12120" s="2"/>
      <c r="G12120" s="3"/>
      <c r="H12120" s="3"/>
      <c r="I12120" s="2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 s="2"/>
    </row>
    <row r="12121" spans="2:22" x14ac:dyDescent="0.2">
      <c r="B12121" s="2"/>
      <c r="C12121" s="2"/>
      <c r="D12121" s="2"/>
      <c r="E12121" s="2"/>
      <c r="F12121" s="2"/>
      <c r="G12121" s="3"/>
      <c r="H12121" s="3"/>
      <c r="I12121" s="2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 s="2"/>
    </row>
    <row r="12122" spans="2:22" x14ac:dyDescent="0.2">
      <c r="B12122" s="2"/>
      <c r="C12122" s="2"/>
      <c r="D12122" s="2"/>
      <c r="E12122" s="2"/>
      <c r="F12122" s="2"/>
      <c r="G12122" s="3"/>
      <c r="H12122" s="3"/>
      <c r="I12122" s="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 s="2"/>
    </row>
    <row r="12123" spans="2:22" x14ac:dyDescent="0.2">
      <c r="B12123" s="2"/>
      <c r="C12123" s="2"/>
      <c r="D12123" s="2"/>
      <c r="E12123" s="2"/>
      <c r="F12123" s="2"/>
      <c r="G12123" s="3"/>
      <c r="H12123" s="3"/>
      <c r="I12123" s="2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 s="2"/>
    </row>
    <row r="12124" spans="2:22" x14ac:dyDescent="0.2">
      <c r="B12124" s="2"/>
      <c r="C12124" s="2"/>
      <c r="D12124" s="2"/>
      <c r="E12124" s="2"/>
      <c r="F12124" s="2"/>
      <c r="G12124" s="3"/>
      <c r="H12124" s="3"/>
      <c r="I12124" s="2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 s="2"/>
    </row>
    <row r="12125" spans="2:22" x14ac:dyDescent="0.2">
      <c r="B12125" s="2"/>
      <c r="C12125" s="2"/>
      <c r="D12125" s="2"/>
      <c r="E12125" s="2"/>
      <c r="F12125" s="2"/>
      <c r="G12125" s="3"/>
      <c r="H12125" s="3"/>
      <c r="I12125" s="2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 s="2"/>
    </row>
    <row r="12126" spans="2:22" x14ac:dyDescent="0.2">
      <c r="B12126" s="2"/>
      <c r="C12126" s="2"/>
      <c r="D12126" s="2"/>
      <c r="E12126" s="2"/>
      <c r="F12126" s="2"/>
      <c r="G12126" s="3"/>
      <c r="H12126" s="3"/>
      <c r="I12126" s="2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 s="2"/>
    </row>
    <row r="12127" spans="2:22" x14ac:dyDescent="0.2">
      <c r="B12127" s="2"/>
      <c r="C12127" s="2"/>
      <c r="D12127" s="2"/>
      <c r="E12127" s="2"/>
      <c r="F12127" s="2"/>
      <c r="G12127" s="3"/>
      <c r="H12127" s="3"/>
      <c r="I12127" s="2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 s="2"/>
    </row>
    <row r="12128" spans="2:22" x14ac:dyDescent="0.2">
      <c r="B12128" s="2"/>
      <c r="C12128" s="2"/>
      <c r="D12128" s="2"/>
      <c r="E12128" s="2"/>
      <c r="F12128" s="2"/>
      <c r="G12128" s="3"/>
      <c r="H12128" s="3"/>
      <c r="I12128" s="2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 s="2"/>
    </row>
    <row r="12129" spans="2:22" x14ac:dyDescent="0.2">
      <c r="B12129" s="2"/>
      <c r="C12129" s="2"/>
      <c r="D12129" s="2"/>
      <c r="E12129" s="2"/>
      <c r="F12129" s="2"/>
      <c r="G12129" s="3"/>
      <c r="H12129" s="3"/>
      <c r="I12129" s="2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 s="2"/>
    </row>
    <row r="12130" spans="2:22" x14ac:dyDescent="0.2">
      <c r="B12130" s="2"/>
      <c r="C12130" s="2"/>
      <c r="D12130" s="2"/>
      <c r="E12130" s="2"/>
      <c r="F12130" s="2"/>
      <c r="G12130" s="3"/>
      <c r="H12130" s="3"/>
      <c r="I12130" s="2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 s="2"/>
    </row>
    <row r="12131" spans="2:22" x14ac:dyDescent="0.2">
      <c r="B12131" s="2"/>
      <c r="C12131" s="2"/>
      <c r="D12131" s="2"/>
      <c r="E12131" s="2"/>
      <c r="F12131" s="2"/>
      <c r="G12131" s="3"/>
      <c r="H12131" s="3"/>
      <c r="I12131" s="2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 s="2"/>
    </row>
    <row r="12132" spans="2:22" x14ac:dyDescent="0.2">
      <c r="B12132" s="2"/>
      <c r="C12132" s="2"/>
      <c r="D12132" s="2"/>
      <c r="E12132" s="2"/>
      <c r="F12132" s="2"/>
      <c r="G12132" s="3"/>
      <c r="H12132" s="3"/>
      <c r="I12132" s="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 s="2"/>
    </row>
    <row r="12133" spans="2:22" x14ac:dyDescent="0.2">
      <c r="B12133" s="2"/>
      <c r="C12133" s="2"/>
      <c r="D12133" s="2"/>
      <c r="E12133" s="2"/>
      <c r="F12133" s="2"/>
      <c r="G12133" s="3"/>
      <c r="H12133" s="3"/>
      <c r="I12133" s="2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 s="2"/>
    </row>
    <row r="12134" spans="2:22" x14ac:dyDescent="0.2">
      <c r="B12134" s="2"/>
      <c r="C12134" s="2"/>
      <c r="D12134" s="2"/>
      <c r="E12134" s="2"/>
      <c r="F12134" s="2"/>
      <c r="G12134" s="3"/>
      <c r="H12134" s="3"/>
      <c r="I12134" s="2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 s="2"/>
    </row>
    <row r="12135" spans="2:22" x14ac:dyDescent="0.2">
      <c r="B12135" s="2"/>
      <c r="C12135" s="2"/>
      <c r="D12135" s="2"/>
      <c r="E12135" s="2"/>
      <c r="F12135" s="2"/>
      <c r="G12135" s="3"/>
      <c r="H12135" s="3"/>
      <c r="I12135" s="2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 s="2"/>
    </row>
    <row r="12136" spans="2:22" x14ac:dyDescent="0.2">
      <c r="B12136" s="2"/>
      <c r="C12136" s="2"/>
      <c r="D12136" s="2"/>
      <c r="E12136" s="2"/>
      <c r="F12136" s="2"/>
      <c r="G12136" s="3"/>
      <c r="H12136" s="3"/>
      <c r="I12136" s="2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 s="2"/>
    </row>
    <row r="12137" spans="2:22" x14ac:dyDescent="0.2">
      <c r="B12137" s="2"/>
      <c r="C12137" s="2"/>
      <c r="D12137" s="2"/>
      <c r="E12137" s="2"/>
      <c r="F12137" s="2"/>
      <c r="G12137" s="3"/>
      <c r="H12137" s="3"/>
      <c r="I12137" s="2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 s="2"/>
    </row>
    <row r="12138" spans="2:22" x14ac:dyDescent="0.2">
      <c r="B12138" s="2"/>
      <c r="C12138" s="2"/>
      <c r="D12138" s="2"/>
      <c r="E12138" s="2"/>
      <c r="F12138" s="2"/>
      <c r="G12138" s="3"/>
      <c r="H12138" s="3"/>
      <c r="I12138" s="2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 s="2"/>
    </row>
    <row r="12139" spans="2:22" x14ac:dyDescent="0.2">
      <c r="B12139" s="2"/>
      <c r="C12139" s="2"/>
      <c r="D12139" s="2"/>
      <c r="E12139" s="2"/>
      <c r="F12139" s="2"/>
      <c r="G12139" s="3"/>
      <c r="H12139" s="3"/>
      <c r="I12139" s="2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 s="2"/>
    </row>
    <row r="12140" spans="2:22" x14ac:dyDescent="0.2">
      <c r="B12140" s="2"/>
      <c r="C12140" s="2"/>
      <c r="D12140" s="2"/>
      <c r="E12140" s="2"/>
      <c r="F12140" s="2"/>
      <c r="G12140" s="3"/>
      <c r="H12140" s="3"/>
      <c r="I12140" s="2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 s="2"/>
    </row>
    <row r="12141" spans="2:22" x14ac:dyDescent="0.2">
      <c r="B12141" s="2"/>
      <c r="C12141" s="2"/>
      <c r="D12141" s="2"/>
      <c r="E12141" s="2"/>
      <c r="F12141" s="2"/>
      <c r="G12141" s="3"/>
      <c r="H12141" s="3"/>
      <c r="I12141" s="2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 s="2"/>
    </row>
    <row r="12142" spans="2:22" x14ac:dyDescent="0.2">
      <c r="B12142" s="2"/>
      <c r="C12142" s="2"/>
      <c r="D12142" s="2"/>
      <c r="E12142" s="2"/>
      <c r="F12142" s="2"/>
      <c r="G12142" s="3"/>
      <c r="H12142" s="3"/>
      <c r="I12142" s="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 s="2"/>
    </row>
    <row r="12143" spans="2:22" x14ac:dyDescent="0.2">
      <c r="B12143" s="2"/>
      <c r="C12143" s="2"/>
      <c r="D12143" s="2"/>
      <c r="E12143" s="2"/>
      <c r="F12143" s="2"/>
      <c r="G12143" s="3"/>
      <c r="H12143" s="3"/>
      <c r="I12143" s="2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 s="2"/>
    </row>
    <row r="12144" spans="2:22" x14ac:dyDescent="0.2">
      <c r="B12144" s="2"/>
      <c r="C12144" s="2"/>
      <c r="D12144" s="2"/>
      <c r="E12144" s="2"/>
      <c r="F12144" s="2"/>
      <c r="G12144" s="3"/>
      <c r="H12144" s="3"/>
      <c r="I12144" s="2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 s="2"/>
    </row>
    <row r="12145" spans="2:22" x14ac:dyDescent="0.2">
      <c r="B12145" s="2"/>
      <c r="C12145" s="2"/>
      <c r="D12145" s="2"/>
      <c r="E12145" s="2"/>
      <c r="F12145" s="2"/>
      <c r="G12145" s="3"/>
      <c r="H12145" s="3"/>
      <c r="I12145" s="2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 s="2"/>
    </row>
    <row r="12146" spans="2:22" x14ac:dyDescent="0.2">
      <c r="B12146" s="2"/>
      <c r="C12146" s="2"/>
      <c r="D12146" s="2"/>
      <c r="E12146" s="2"/>
      <c r="F12146" s="2"/>
      <c r="G12146" s="3"/>
      <c r="H12146" s="3"/>
      <c r="I12146" s="2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 s="2"/>
    </row>
    <row r="12147" spans="2:22" x14ac:dyDescent="0.2">
      <c r="B12147" s="2"/>
      <c r="C12147" s="2"/>
      <c r="D12147" s="2"/>
      <c r="E12147" s="2"/>
      <c r="F12147" s="2"/>
      <c r="G12147" s="3"/>
      <c r="H12147" s="3"/>
      <c r="I12147" s="2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 s="2"/>
    </row>
    <row r="12148" spans="2:22" x14ac:dyDescent="0.2">
      <c r="B12148" s="2"/>
      <c r="C12148" s="2"/>
      <c r="D12148" s="2"/>
      <c r="E12148" s="2"/>
      <c r="F12148" s="2"/>
      <c r="G12148" s="3"/>
      <c r="H12148" s="3"/>
      <c r="I12148" s="2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 s="2"/>
    </row>
    <row r="12149" spans="2:22" x14ac:dyDescent="0.2">
      <c r="B12149" s="2"/>
      <c r="C12149" s="2"/>
      <c r="D12149" s="2"/>
      <c r="E12149" s="2"/>
      <c r="F12149" s="2"/>
      <c r="G12149" s="3"/>
      <c r="H12149" s="3"/>
      <c r="I12149" s="2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 s="2"/>
    </row>
    <row r="12150" spans="2:22" x14ac:dyDescent="0.2">
      <c r="B12150" s="2"/>
      <c r="C12150" s="2"/>
      <c r="D12150" s="2"/>
      <c r="E12150" s="2"/>
      <c r="F12150" s="2"/>
      <c r="G12150" s="3"/>
      <c r="H12150" s="3"/>
      <c r="I12150" s="2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 s="2"/>
    </row>
    <row r="12151" spans="2:22" x14ac:dyDescent="0.2">
      <c r="B12151" s="2"/>
      <c r="C12151" s="2"/>
      <c r="D12151" s="2"/>
      <c r="E12151" s="2"/>
      <c r="F12151" s="2"/>
      <c r="G12151" s="3"/>
      <c r="H12151" s="3"/>
      <c r="I12151" s="2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 s="2"/>
    </row>
    <row r="12152" spans="2:22" x14ac:dyDescent="0.2">
      <c r="B12152" s="2"/>
      <c r="C12152" s="2"/>
      <c r="D12152" s="2"/>
      <c r="E12152" s="2"/>
      <c r="F12152" s="2"/>
      <c r="G12152" s="3"/>
      <c r="H12152" s="3"/>
      <c r="I12152" s="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 s="2"/>
    </row>
    <row r="12153" spans="2:22" x14ac:dyDescent="0.2">
      <c r="B12153" s="2"/>
      <c r="C12153" s="2"/>
      <c r="D12153" s="2"/>
      <c r="E12153" s="2"/>
      <c r="F12153" s="2"/>
      <c r="G12153" s="3"/>
      <c r="H12153" s="3"/>
      <c r="I12153" s="2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 s="2"/>
    </row>
    <row r="12154" spans="2:22" x14ac:dyDescent="0.2">
      <c r="B12154" s="2"/>
      <c r="C12154" s="2"/>
      <c r="D12154" s="2"/>
      <c r="E12154" s="2"/>
      <c r="F12154" s="2"/>
      <c r="G12154" s="3"/>
      <c r="H12154" s="3"/>
      <c r="I12154" s="2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 s="2"/>
    </row>
    <row r="12155" spans="2:22" x14ac:dyDescent="0.2">
      <c r="B12155" s="2"/>
      <c r="C12155" s="2"/>
      <c r="D12155" s="2"/>
      <c r="E12155" s="2"/>
      <c r="F12155" s="2"/>
      <c r="G12155" s="3"/>
      <c r="H12155" s="3"/>
      <c r="I12155" s="2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 s="2"/>
    </row>
    <row r="12156" spans="2:22" x14ac:dyDescent="0.2">
      <c r="B12156" s="2"/>
      <c r="C12156" s="2"/>
      <c r="D12156" s="2"/>
      <c r="E12156" s="2"/>
      <c r="F12156" s="2"/>
      <c r="G12156" s="3"/>
      <c r="H12156" s="3"/>
      <c r="I12156" s="2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 s="2"/>
    </row>
    <row r="12157" spans="2:22" x14ac:dyDescent="0.2">
      <c r="B12157" s="2"/>
      <c r="C12157" s="2"/>
      <c r="D12157" s="2"/>
      <c r="E12157" s="2"/>
      <c r="F12157" s="2"/>
      <c r="G12157" s="3"/>
      <c r="H12157" s="3"/>
      <c r="I12157" s="2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 s="2"/>
    </row>
    <row r="12158" spans="2:22" x14ac:dyDescent="0.2">
      <c r="B12158" s="2"/>
      <c r="C12158" s="2"/>
      <c r="D12158" s="2"/>
      <c r="E12158" s="2"/>
      <c r="F12158" s="2"/>
      <c r="G12158" s="3"/>
      <c r="H12158" s="3"/>
      <c r="I12158" s="2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 s="2"/>
    </row>
    <row r="12159" spans="2:22" x14ac:dyDescent="0.2">
      <c r="B12159" s="2"/>
      <c r="C12159" s="2"/>
      <c r="D12159" s="2"/>
      <c r="E12159" s="2"/>
      <c r="F12159" s="2"/>
      <c r="G12159" s="3"/>
      <c r="H12159" s="3"/>
      <c r="I12159" s="2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 s="2"/>
    </row>
    <row r="12160" spans="2:22" x14ac:dyDescent="0.2">
      <c r="B12160" s="2"/>
      <c r="C12160" s="2"/>
      <c r="D12160" s="2"/>
      <c r="E12160" s="2"/>
      <c r="F12160" s="2"/>
      <c r="G12160" s="3"/>
      <c r="H12160" s="3"/>
      <c r="I12160" s="2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 s="2"/>
    </row>
    <row r="12161" spans="2:22" x14ac:dyDescent="0.2">
      <c r="B12161" s="2"/>
      <c r="C12161" s="2"/>
      <c r="D12161" s="2"/>
      <c r="E12161" s="2"/>
      <c r="F12161" s="2"/>
      <c r="G12161" s="3"/>
      <c r="H12161" s="3"/>
      <c r="I12161" s="2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 s="2"/>
    </row>
    <row r="12162" spans="2:22" x14ac:dyDescent="0.2">
      <c r="B12162" s="2"/>
      <c r="C12162" s="2"/>
      <c r="D12162" s="2"/>
      <c r="E12162" s="2"/>
      <c r="F12162" s="2"/>
      <c r="G12162" s="3"/>
      <c r="H12162" s="3"/>
      <c r="I12162" s="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 s="2"/>
    </row>
    <row r="12163" spans="2:22" x14ac:dyDescent="0.2">
      <c r="B12163" s="2"/>
      <c r="C12163" s="2"/>
      <c r="D12163" s="2"/>
      <c r="E12163" s="2"/>
      <c r="F12163" s="2"/>
      <c r="G12163" s="3"/>
      <c r="H12163" s="3"/>
      <c r="I12163" s="2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 s="2"/>
    </row>
    <row r="12164" spans="2:22" x14ac:dyDescent="0.2">
      <c r="B12164" s="2"/>
      <c r="C12164" s="2"/>
      <c r="D12164" s="2"/>
      <c r="E12164" s="2"/>
      <c r="F12164" s="2"/>
      <c r="G12164" s="3"/>
      <c r="H12164" s="3"/>
      <c r="I12164" s="2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 s="2"/>
    </row>
    <row r="12165" spans="2:22" x14ac:dyDescent="0.2">
      <c r="B12165" s="2"/>
      <c r="C12165" s="2"/>
      <c r="D12165" s="2"/>
      <c r="E12165" s="2"/>
      <c r="F12165" s="2"/>
      <c r="G12165" s="3"/>
      <c r="H12165" s="3"/>
      <c r="I12165" s="2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 s="2"/>
    </row>
    <row r="12166" spans="2:22" x14ac:dyDescent="0.2">
      <c r="B12166" s="2"/>
      <c r="C12166" s="2"/>
      <c r="D12166" s="2"/>
      <c r="E12166" s="2"/>
      <c r="F12166" s="2"/>
      <c r="G12166" s="3"/>
      <c r="H12166" s="3"/>
      <c r="I12166" s="2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 s="2"/>
    </row>
    <row r="12167" spans="2:22" x14ac:dyDescent="0.2">
      <c r="B12167" s="2"/>
      <c r="C12167" s="2"/>
      <c r="D12167" s="2"/>
      <c r="E12167" s="2"/>
      <c r="F12167" s="2"/>
      <c r="G12167" s="3"/>
      <c r="H12167" s="3"/>
      <c r="I12167" s="2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 s="2"/>
    </row>
    <row r="12168" spans="2:22" x14ac:dyDescent="0.2">
      <c r="B12168" s="2"/>
      <c r="C12168" s="2"/>
      <c r="D12168" s="2"/>
      <c r="E12168" s="2"/>
      <c r="F12168" s="2"/>
      <c r="G12168" s="3"/>
      <c r="H12168" s="3"/>
      <c r="I12168" s="2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 s="2"/>
    </row>
    <row r="12169" spans="2:22" x14ac:dyDescent="0.2">
      <c r="B12169" s="2"/>
      <c r="C12169" s="2"/>
      <c r="D12169" s="2"/>
      <c r="E12169" s="2"/>
      <c r="F12169" s="2"/>
      <c r="G12169" s="3"/>
      <c r="H12169" s="3"/>
      <c r="I12169" s="2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 s="2"/>
    </row>
    <row r="12170" spans="2:22" x14ac:dyDescent="0.2">
      <c r="B12170" s="2"/>
      <c r="C12170" s="2"/>
      <c r="D12170" s="2"/>
      <c r="E12170" s="2"/>
      <c r="F12170" s="2"/>
      <c r="G12170" s="3"/>
      <c r="H12170" s="3"/>
      <c r="I12170" s="2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 s="2"/>
    </row>
    <row r="12171" spans="2:22" x14ac:dyDescent="0.2">
      <c r="B12171" s="2"/>
      <c r="C12171" s="2"/>
      <c r="D12171" s="2"/>
      <c r="E12171" s="2"/>
      <c r="F12171" s="2"/>
      <c r="G12171" s="3"/>
      <c r="H12171" s="3"/>
      <c r="I12171" s="2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 s="2"/>
    </row>
    <row r="12172" spans="2:22" x14ac:dyDescent="0.2">
      <c r="B12172" s="2"/>
      <c r="C12172" s="2"/>
      <c r="D12172" s="2"/>
      <c r="E12172" s="2"/>
      <c r="F12172" s="2"/>
      <c r="G12172" s="3"/>
      <c r="H12172" s="3"/>
      <c r="I12172" s="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 s="2"/>
    </row>
    <row r="12173" spans="2:22" x14ac:dyDescent="0.2">
      <c r="B12173" s="2"/>
      <c r="C12173" s="2"/>
      <c r="D12173" s="2"/>
      <c r="E12173" s="2"/>
      <c r="F12173" s="2"/>
      <c r="G12173" s="3"/>
      <c r="H12173" s="3"/>
      <c r="I12173" s="2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 s="2"/>
    </row>
    <row r="12174" spans="2:22" x14ac:dyDescent="0.2">
      <c r="B12174" s="2"/>
      <c r="C12174" s="2"/>
      <c r="D12174" s="2"/>
      <c r="E12174" s="2"/>
      <c r="F12174" s="2"/>
      <c r="G12174" s="3"/>
      <c r="H12174" s="3"/>
      <c r="I12174" s="2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 s="2"/>
    </row>
    <row r="12175" spans="2:22" x14ac:dyDescent="0.2">
      <c r="B12175" s="2"/>
      <c r="C12175" s="2"/>
      <c r="D12175" s="2"/>
      <c r="E12175" s="2"/>
      <c r="F12175" s="2"/>
      <c r="G12175" s="3"/>
      <c r="H12175" s="3"/>
      <c r="I12175" s="2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 s="2"/>
    </row>
    <row r="12176" spans="2:22" x14ac:dyDescent="0.2">
      <c r="B12176" s="2"/>
      <c r="C12176" s="2"/>
      <c r="D12176" s="2"/>
      <c r="E12176" s="2"/>
      <c r="F12176" s="2"/>
      <c r="G12176" s="3"/>
      <c r="H12176" s="3"/>
      <c r="I12176" s="2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 s="2"/>
    </row>
    <row r="12177" spans="2:22" x14ac:dyDescent="0.2">
      <c r="B12177" s="2"/>
      <c r="C12177" s="2"/>
      <c r="D12177" s="2"/>
      <c r="E12177" s="2"/>
      <c r="F12177" s="2"/>
      <c r="G12177" s="3"/>
      <c r="H12177" s="3"/>
      <c r="I12177" s="2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 s="2"/>
    </row>
    <row r="12178" spans="2:22" x14ac:dyDescent="0.2">
      <c r="B12178" s="2"/>
      <c r="C12178" s="2"/>
      <c r="D12178" s="2"/>
      <c r="E12178" s="2"/>
      <c r="F12178" s="2"/>
      <c r="G12178" s="3"/>
      <c r="H12178" s="3"/>
      <c r="I12178" s="2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 s="2"/>
    </row>
    <row r="12179" spans="2:22" x14ac:dyDescent="0.2">
      <c r="B12179" s="2"/>
      <c r="C12179" s="2"/>
      <c r="D12179" s="2"/>
      <c r="E12179" s="2"/>
      <c r="F12179" s="2"/>
      <c r="G12179" s="3"/>
      <c r="H12179" s="3"/>
      <c r="I12179" s="2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 s="2"/>
    </row>
    <row r="12180" spans="2:22" x14ac:dyDescent="0.2">
      <c r="B12180" s="2"/>
      <c r="C12180" s="2"/>
      <c r="D12180" s="2"/>
      <c r="E12180" s="2"/>
      <c r="F12180" s="2"/>
      <c r="G12180" s="3"/>
      <c r="H12180" s="3"/>
      <c r="I12180" s="2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 s="2"/>
    </row>
    <row r="12181" spans="2:22" x14ac:dyDescent="0.2">
      <c r="B12181" s="2"/>
      <c r="C12181" s="2"/>
      <c r="D12181" s="2"/>
      <c r="E12181" s="2"/>
      <c r="F12181" s="2"/>
      <c r="G12181" s="3"/>
      <c r="H12181" s="3"/>
      <c r="I12181" s="2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 s="2"/>
    </row>
    <row r="12182" spans="2:22" x14ac:dyDescent="0.2">
      <c r="B12182" s="2"/>
      <c r="C12182" s="2"/>
      <c r="D12182" s="2"/>
      <c r="E12182" s="2"/>
      <c r="F12182" s="2"/>
      <c r="G12182" s="3"/>
      <c r="H12182" s="3"/>
      <c r="I12182" s="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 s="2"/>
    </row>
    <row r="12183" spans="2:22" x14ac:dyDescent="0.2">
      <c r="B12183" s="2"/>
      <c r="C12183" s="2"/>
      <c r="D12183" s="2"/>
      <c r="E12183" s="2"/>
      <c r="F12183" s="2"/>
      <c r="G12183" s="3"/>
      <c r="H12183" s="3"/>
      <c r="I12183" s="2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 s="2"/>
    </row>
    <row r="12184" spans="2:22" x14ac:dyDescent="0.2">
      <c r="B12184" s="2"/>
      <c r="C12184" s="2"/>
      <c r="D12184" s="2"/>
      <c r="E12184" s="2"/>
      <c r="F12184" s="2"/>
      <c r="G12184" s="3"/>
      <c r="H12184" s="3"/>
      <c r="I12184" s="2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 s="2"/>
    </row>
    <row r="12185" spans="2:22" x14ac:dyDescent="0.2">
      <c r="B12185" s="2"/>
      <c r="C12185" s="2"/>
      <c r="D12185" s="2"/>
      <c r="E12185" s="2"/>
      <c r="F12185" s="2"/>
      <c r="G12185" s="3"/>
      <c r="H12185" s="3"/>
      <c r="I12185" s="2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 s="2"/>
    </row>
    <row r="12186" spans="2:22" x14ac:dyDescent="0.2">
      <c r="B12186" s="2"/>
      <c r="C12186" s="2"/>
      <c r="D12186" s="2"/>
      <c r="E12186" s="2"/>
      <c r="F12186" s="2"/>
      <c r="G12186" s="3"/>
      <c r="H12186" s="3"/>
      <c r="I12186" s="2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 s="2"/>
    </row>
    <row r="12187" spans="2:22" x14ac:dyDescent="0.2">
      <c r="B12187" s="2"/>
      <c r="C12187" s="2"/>
      <c r="D12187" s="2"/>
      <c r="E12187" s="2"/>
      <c r="F12187" s="2"/>
      <c r="G12187" s="3"/>
      <c r="H12187" s="3"/>
      <c r="I12187" s="2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 s="2"/>
    </row>
    <row r="12188" spans="2:22" x14ac:dyDescent="0.2">
      <c r="B12188" s="2"/>
      <c r="C12188" s="2"/>
      <c r="D12188" s="2"/>
      <c r="E12188" s="2"/>
      <c r="F12188" s="2"/>
      <c r="G12188" s="3"/>
      <c r="H12188" s="3"/>
      <c r="I12188" s="2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 s="2"/>
    </row>
    <row r="12189" spans="2:22" x14ac:dyDescent="0.2">
      <c r="B12189" s="2"/>
      <c r="C12189" s="2"/>
      <c r="D12189" s="2"/>
      <c r="E12189" s="2"/>
      <c r="F12189" s="2"/>
      <c r="G12189" s="3"/>
      <c r="H12189" s="3"/>
      <c r="I12189" s="2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 s="2"/>
    </row>
    <row r="12190" spans="2:22" x14ac:dyDescent="0.2">
      <c r="B12190" s="2"/>
      <c r="C12190" s="2"/>
      <c r="D12190" s="2"/>
      <c r="E12190" s="2"/>
      <c r="F12190" s="2"/>
      <c r="G12190" s="3"/>
      <c r="H12190" s="3"/>
      <c r="I12190" s="2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 s="2"/>
    </row>
    <row r="12191" spans="2:22" x14ac:dyDescent="0.2">
      <c r="B12191" s="2"/>
      <c r="C12191" s="2"/>
      <c r="D12191" s="2"/>
      <c r="E12191" s="2"/>
      <c r="F12191" s="2"/>
      <c r="G12191" s="3"/>
      <c r="H12191" s="3"/>
      <c r="I12191" s="2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 s="2"/>
    </row>
    <row r="12192" spans="2:22" x14ac:dyDescent="0.2">
      <c r="B12192" s="2"/>
      <c r="C12192" s="2"/>
      <c r="D12192" s="2"/>
      <c r="E12192" s="2"/>
      <c r="F12192" s="2"/>
      <c r="G12192" s="3"/>
      <c r="H12192" s="3"/>
      <c r="I12192" s="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 s="2"/>
    </row>
    <row r="12193" spans="2:22" x14ac:dyDescent="0.2">
      <c r="B12193" s="2"/>
      <c r="C12193" s="2"/>
      <c r="D12193" s="2"/>
      <c r="E12193" s="2"/>
      <c r="F12193" s="2"/>
      <c r="G12193" s="3"/>
      <c r="H12193" s="3"/>
      <c r="I12193" s="2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 s="2"/>
    </row>
    <row r="12194" spans="2:22" x14ac:dyDescent="0.2">
      <c r="B12194" s="2"/>
      <c r="C12194" s="2"/>
      <c r="D12194" s="2"/>
      <c r="E12194" s="2"/>
      <c r="F12194" s="2"/>
      <c r="G12194" s="3"/>
      <c r="H12194" s="3"/>
      <c r="I12194" s="2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 s="2"/>
    </row>
    <row r="12195" spans="2:22" x14ac:dyDescent="0.2">
      <c r="B12195" s="2"/>
      <c r="C12195" s="2"/>
      <c r="D12195" s="2"/>
      <c r="E12195" s="2"/>
      <c r="F12195" s="2"/>
      <c r="G12195" s="3"/>
      <c r="H12195" s="3"/>
      <c r="I12195" s="2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 s="2"/>
    </row>
    <row r="12196" spans="2:22" x14ac:dyDescent="0.2">
      <c r="B12196" s="2"/>
      <c r="C12196" s="2"/>
      <c r="D12196" s="2"/>
      <c r="E12196" s="2"/>
      <c r="F12196" s="2"/>
      <c r="G12196" s="3"/>
      <c r="H12196" s="3"/>
      <c r="I12196" s="2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 s="2"/>
    </row>
    <row r="12197" spans="2:22" x14ac:dyDescent="0.2">
      <c r="B12197" s="2"/>
      <c r="C12197" s="2"/>
      <c r="D12197" s="2"/>
      <c r="E12197" s="2"/>
      <c r="F12197" s="2"/>
      <c r="G12197" s="3"/>
      <c r="H12197" s="3"/>
      <c r="I12197" s="2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 s="2"/>
    </row>
    <row r="12198" spans="2:22" x14ac:dyDescent="0.2">
      <c r="B12198" s="2"/>
      <c r="C12198" s="2"/>
      <c r="D12198" s="2"/>
      <c r="E12198" s="2"/>
      <c r="F12198" s="2"/>
      <c r="G12198" s="3"/>
      <c r="H12198" s="3"/>
      <c r="I12198" s="2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 s="2"/>
    </row>
    <row r="12199" spans="2:22" x14ac:dyDescent="0.2">
      <c r="B12199" s="2"/>
      <c r="C12199" s="2"/>
      <c r="D12199" s="2"/>
      <c r="E12199" s="2"/>
      <c r="F12199" s="2"/>
      <c r="G12199" s="3"/>
      <c r="H12199" s="3"/>
      <c r="I12199" s="2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 s="2"/>
    </row>
    <row r="12200" spans="2:22" x14ac:dyDescent="0.2">
      <c r="B12200" s="2"/>
      <c r="C12200" s="2"/>
      <c r="D12200" s="2"/>
      <c r="E12200" s="2"/>
      <c r="F12200" s="2"/>
      <c r="G12200" s="3"/>
      <c r="H12200" s="3"/>
      <c r="I12200" s="2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 s="2"/>
    </row>
    <row r="12201" spans="2:22" x14ac:dyDescent="0.2">
      <c r="B12201" s="2"/>
      <c r="C12201" s="2"/>
      <c r="D12201" s="2"/>
      <c r="E12201" s="2"/>
      <c r="F12201" s="2"/>
      <c r="G12201" s="3"/>
      <c r="H12201" s="3"/>
      <c r="I12201" s="2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 s="2"/>
    </row>
    <row r="12202" spans="2:22" x14ac:dyDescent="0.2">
      <c r="B12202" s="2"/>
      <c r="C12202" s="2"/>
      <c r="D12202" s="2"/>
      <c r="E12202" s="2"/>
      <c r="F12202" s="2"/>
      <c r="G12202" s="3"/>
      <c r="H12202" s="3"/>
      <c r="I12202" s="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 s="2"/>
    </row>
    <row r="12203" spans="2:22" x14ac:dyDescent="0.2">
      <c r="B12203" s="2"/>
      <c r="C12203" s="2"/>
      <c r="D12203" s="2"/>
      <c r="E12203" s="2"/>
      <c r="F12203" s="2"/>
      <c r="G12203" s="3"/>
      <c r="H12203" s="3"/>
      <c r="I12203" s="2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 s="2"/>
    </row>
    <row r="12204" spans="2:22" x14ac:dyDescent="0.2">
      <c r="B12204" s="2"/>
      <c r="C12204" s="2"/>
      <c r="D12204" s="2"/>
      <c r="E12204" s="2"/>
      <c r="F12204" s="2"/>
      <c r="G12204" s="3"/>
      <c r="H12204" s="3"/>
      <c r="I12204" s="2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 s="2"/>
    </row>
    <row r="12205" spans="2:22" x14ac:dyDescent="0.2">
      <c r="B12205" s="2"/>
      <c r="C12205" s="2"/>
      <c r="D12205" s="2"/>
      <c r="E12205" s="2"/>
      <c r="F12205" s="2"/>
      <c r="G12205" s="3"/>
      <c r="H12205" s="3"/>
      <c r="I12205" s="2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 s="2"/>
    </row>
    <row r="12206" spans="2:22" x14ac:dyDescent="0.2">
      <c r="B12206" s="2"/>
      <c r="C12206" s="2"/>
      <c r="D12206" s="2"/>
      <c r="E12206" s="2"/>
      <c r="F12206" s="2"/>
      <c r="G12206" s="3"/>
      <c r="H12206" s="3"/>
      <c r="I12206" s="2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 s="2"/>
    </row>
    <row r="12207" spans="2:22" x14ac:dyDescent="0.2">
      <c r="B12207" s="2"/>
      <c r="C12207" s="2"/>
      <c r="D12207" s="2"/>
      <c r="E12207" s="2"/>
      <c r="F12207" s="2"/>
      <c r="G12207" s="3"/>
      <c r="H12207" s="3"/>
      <c r="I12207" s="2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 s="2"/>
    </row>
    <row r="12208" spans="2:22" x14ac:dyDescent="0.2">
      <c r="B12208" s="2"/>
      <c r="C12208" s="2"/>
      <c r="D12208" s="2"/>
      <c r="E12208" s="2"/>
      <c r="F12208" s="2"/>
      <c r="G12208" s="3"/>
      <c r="H12208" s="3"/>
      <c r="I12208" s="2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 s="2"/>
    </row>
    <row r="12209" spans="2:22" x14ac:dyDescent="0.2">
      <c r="B12209" s="2"/>
      <c r="C12209" s="2"/>
      <c r="D12209" s="2"/>
      <c r="E12209" s="2"/>
      <c r="F12209" s="2"/>
      <c r="G12209" s="3"/>
      <c r="H12209" s="3"/>
      <c r="I12209" s="2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 s="2"/>
    </row>
    <row r="12210" spans="2:22" x14ac:dyDescent="0.2">
      <c r="B12210" s="2"/>
      <c r="C12210" s="2"/>
      <c r="D12210" s="2"/>
      <c r="E12210" s="2"/>
      <c r="F12210" s="2"/>
      <c r="G12210" s="3"/>
      <c r="H12210" s="3"/>
      <c r="I12210" s="2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 s="2"/>
    </row>
    <row r="12211" spans="2:22" x14ac:dyDescent="0.2">
      <c r="B12211" s="2"/>
      <c r="C12211" s="2"/>
      <c r="D12211" s="2"/>
      <c r="E12211" s="2"/>
      <c r="F12211" s="2"/>
      <c r="G12211" s="3"/>
      <c r="H12211" s="3"/>
      <c r="I12211" s="2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 s="2"/>
    </row>
    <row r="12212" spans="2:22" x14ac:dyDescent="0.2">
      <c r="B12212" s="2"/>
      <c r="C12212" s="2"/>
      <c r="D12212" s="2"/>
      <c r="E12212" s="2"/>
      <c r="F12212" s="2"/>
      <c r="G12212" s="3"/>
      <c r="H12212" s="3"/>
      <c r="I12212" s="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 s="2"/>
    </row>
    <row r="12213" spans="2:22" x14ac:dyDescent="0.2">
      <c r="B12213" s="2"/>
      <c r="C12213" s="2"/>
      <c r="D12213" s="2"/>
      <c r="E12213" s="2"/>
      <c r="F12213" s="2"/>
      <c r="G12213" s="3"/>
      <c r="H12213" s="3"/>
      <c r="I12213" s="2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 s="2"/>
    </row>
    <row r="12214" spans="2:22" x14ac:dyDescent="0.2">
      <c r="B12214" s="2"/>
      <c r="C12214" s="2"/>
      <c r="D12214" s="2"/>
      <c r="E12214" s="2"/>
      <c r="F12214" s="2"/>
      <c r="G12214" s="3"/>
      <c r="H12214" s="3"/>
      <c r="I12214" s="2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 s="2"/>
    </row>
    <row r="12215" spans="2:22" x14ac:dyDescent="0.2">
      <c r="B12215" s="2"/>
      <c r="C12215" s="2"/>
      <c r="D12215" s="2"/>
      <c r="E12215" s="2"/>
      <c r="F12215" s="2"/>
      <c r="G12215" s="3"/>
      <c r="H12215" s="3"/>
      <c r="I12215" s="2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 s="2"/>
    </row>
    <row r="12216" spans="2:22" x14ac:dyDescent="0.2">
      <c r="B12216" s="2"/>
      <c r="C12216" s="2"/>
      <c r="D12216" s="2"/>
      <c r="E12216" s="2"/>
      <c r="F12216" s="2"/>
      <c r="G12216" s="3"/>
      <c r="H12216" s="3"/>
      <c r="I12216" s="2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 s="2"/>
    </row>
    <row r="12217" spans="2:22" x14ac:dyDescent="0.2">
      <c r="B12217" s="2"/>
      <c r="C12217" s="2"/>
      <c r="D12217" s="2"/>
      <c r="E12217" s="2"/>
      <c r="F12217" s="2"/>
      <c r="G12217" s="3"/>
      <c r="H12217" s="3"/>
      <c r="I12217" s="2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 s="2"/>
    </row>
    <row r="12218" spans="2:22" x14ac:dyDescent="0.2">
      <c r="B12218" s="2"/>
      <c r="C12218" s="2"/>
      <c r="D12218" s="2"/>
      <c r="E12218" s="2"/>
      <c r="F12218" s="2"/>
      <c r="G12218" s="3"/>
      <c r="H12218" s="3"/>
      <c r="I12218" s="2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 s="2"/>
    </row>
    <row r="12219" spans="2:22" x14ac:dyDescent="0.2">
      <c r="B12219" s="2"/>
      <c r="C12219" s="2"/>
      <c r="D12219" s="2"/>
      <c r="E12219" s="2"/>
      <c r="F12219" s="2"/>
      <c r="G12219" s="3"/>
      <c r="H12219" s="3"/>
      <c r="I12219" s="2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 s="2"/>
    </row>
    <row r="12220" spans="2:22" x14ac:dyDescent="0.2">
      <c r="B12220" s="2"/>
      <c r="C12220" s="2"/>
      <c r="D12220" s="2"/>
      <c r="E12220" s="2"/>
      <c r="F12220" s="2"/>
      <c r="G12220" s="3"/>
      <c r="H12220" s="3"/>
      <c r="I12220" s="2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 s="2"/>
    </row>
    <row r="12221" spans="2:22" x14ac:dyDescent="0.2">
      <c r="B12221" s="2"/>
      <c r="C12221" s="2"/>
      <c r="D12221" s="2"/>
      <c r="E12221" s="2"/>
      <c r="F12221" s="2"/>
      <c r="G12221" s="3"/>
      <c r="H12221" s="3"/>
      <c r="I12221" s="2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 s="2"/>
    </row>
    <row r="12222" spans="2:22" x14ac:dyDescent="0.2">
      <c r="B12222" s="2"/>
      <c r="C12222" s="2"/>
      <c r="D12222" s="2"/>
      <c r="E12222" s="2"/>
      <c r="F12222" s="2"/>
      <c r="G12222" s="3"/>
      <c r="H12222" s="3"/>
      <c r="I12222" s="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 s="2"/>
    </row>
    <row r="12223" spans="2:22" x14ac:dyDescent="0.2">
      <c r="B12223" s="2"/>
      <c r="C12223" s="2"/>
      <c r="D12223" s="2"/>
      <c r="E12223" s="2"/>
      <c r="F12223" s="2"/>
      <c r="G12223" s="3"/>
      <c r="H12223" s="3"/>
      <c r="I12223" s="2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 s="2"/>
    </row>
    <row r="12224" spans="2:22" x14ac:dyDescent="0.2">
      <c r="B12224" s="2"/>
      <c r="C12224" s="2"/>
      <c r="D12224" s="2"/>
      <c r="E12224" s="2"/>
      <c r="F12224" s="2"/>
      <c r="G12224" s="3"/>
      <c r="H12224" s="3"/>
      <c r="I12224" s="2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 s="2"/>
    </row>
    <row r="12225" spans="2:22" x14ac:dyDescent="0.2">
      <c r="B12225" s="2"/>
      <c r="C12225" s="2"/>
      <c r="D12225" s="2"/>
      <c r="E12225" s="2"/>
      <c r="F12225" s="2"/>
      <c r="G12225" s="3"/>
      <c r="H12225" s="3"/>
      <c r="I12225" s="2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 s="2"/>
    </row>
    <row r="12226" spans="2:22" x14ac:dyDescent="0.2">
      <c r="B12226" s="2"/>
      <c r="C12226" s="2"/>
      <c r="D12226" s="2"/>
      <c r="E12226" s="2"/>
      <c r="F12226" s="2"/>
      <c r="G12226" s="3"/>
      <c r="H12226" s="3"/>
      <c r="I12226" s="2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 s="2"/>
    </row>
    <row r="12227" spans="2:22" x14ac:dyDescent="0.2">
      <c r="B12227" s="2"/>
      <c r="C12227" s="2"/>
      <c r="D12227" s="2"/>
      <c r="E12227" s="2"/>
      <c r="F12227" s="2"/>
      <c r="G12227" s="3"/>
      <c r="H12227" s="3"/>
      <c r="I12227" s="2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 s="2"/>
    </row>
    <row r="12228" spans="2:22" x14ac:dyDescent="0.2">
      <c r="B12228" s="2"/>
      <c r="C12228" s="2"/>
      <c r="D12228" s="2"/>
      <c r="E12228" s="2"/>
      <c r="F12228" s="2"/>
      <c r="G12228" s="3"/>
      <c r="H12228" s="3"/>
      <c r="I12228" s="2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 s="2"/>
    </row>
    <row r="12229" spans="2:22" x14ac:dyDescent="0.2">
      <c r="B12229" s="2"/>
      <c r="C12229" s="2"/>
      <c r="D12229" s="2"/>
      <c r="E12229" s="2"/>
      <c r="F12229" s="2"/>
      <c r="G12229" s="3"/>
      <c r="H12229" s="3"/>
      <c r="I12229" s="2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 s="2"/>
    </row>
    <row r="12230" spans="2:22" x14ac:dyDescent="0.2">
      <c r="B12230" s="2"/>
      <c r="C12230" s="2"/>
      <c r="D12230" s="2"/>
      <c r="E12230" s="2"/>
      <c r="F12230" s="2"/>
      <c r="G12230" s="3"/>
      <c r="H12230" s="3"/>
      <c r="I12230" s="2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 s="2"/>
    </row>
    <row r="12231" spans="2:22" x14ac:dyDescent="0.2">
      <c r="B12231" s="2"/>
      <c r="C12231" s="2"/>
      <c r="D12231" s="2"/>
      <c r="E12231" s="2"/>
      <c r="F12231" s="2"/>
      <c r="G12231" s="3"/>
      <c r="H12231" s="3"/>
      <c r="I12231" s="2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 s="2"/>
    </row>
    <row r="12232" spans="2:22" x14ac:dyDescent="0.2">
      <c r="B12232" s="2"/>
      <c r="C12232" s="2"/>
      <c r="D12232" s="2"/>
      <c r="E12232" s="2"/>
      <c r="F12232" s="2"/>
      <c r="G12232" s="3"/>
      <c r="H12232" s="3"/>
      <c r="I12232" s="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 s="2"/>
    </row>
    <row r="12233" spans="2:22" x14ac:dyDescent="0.2">
      <c r="B12233" s="2"/>
      <c r="C12233" s="2"/>
      <c r="D12233" s="2"/>
      <c r="E12233" s="2"/>
      <c r="F12233" s="2"/>
      <c r="G12233" s="3"/>
      <c r="H12233" s="3"/>
      <c r="I12233" s="2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 s="2"/>
    </row>
    <row r="12234" spans="2:22" x14ac:dyDescent="0.2">
      <c r="B12234" s="2"/>
      <c r="C12234" s="2"/>
      <c r="D12234" s="2"/>
      <c r="E12234" s="2"/>
      <c r="F12234" s="2"/>
      <c r="G12234" s="3"/>
      <c r="H12234" s="3"/>
      <c r="I12234" s="2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 s="2"/>
    </row>
    <row r="12235" spans="2:22" x14ac:dyDescent="0.2">
      <c r="B12235" s="2"/>
      <c r="C12235" s="2"/>
      <c r="D12235" s="2"/>
      <c r="E12235" s="2"/>
      <c r="F12235" s="2"/>
      <c r="G12235" s="3"/>
      <c r="H12235" s="3"/>
      <c r="I12235" s="2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 s="2"/>
    </row>
    <row r="12236" spans="2:22" x14ac:dyDescent="0.2">
      <c r="B12236" s="2"/>
      <c r="C12236" s="2"/>
      <c r="D12236" s="2"/>
      <c r="E12236" s="2"/>
      <c r="F12236" s="2"/>
      <c r="G12236" s="3"/>
      <c r="H12236" s="3"/>
      <c r="I12236" s="2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 s="2"/>
    </row>
    <row r="12237" spans="2:22" x14ac:dyDescent="0.2">
      <c r="B12237" s="2"/>
      <c r="C12237" s="2"/>
      <c r="D12237" s="2"/>
      <c r="E12237" s="2"/>
      <c r="F12237" s="2"/>
      <c r="G12237" s="3"/>
      <c r="H12237" s="3"/>
      <c r="I12237" s="2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 s="2"/>
    </row>
    <row r="12238" spans="2:22" x14ac:dyDescent="0.2">
      <c r="B12238" s="2"/>
      <c r="C12238" s="2"/>
      <c r="D12238" s="2"/>
      <c r="E12238" s="2"/>
      <c r="F12238" s="2"/>
      <c r="G12238" s="3"/>
      <c r="H12238" s="3"/>
      <c r="I12238" s="2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 s="2"/>
    </row>
    <row r="12239" spans="2:22" x14ac:dyDescent="0.2">
      <c r="B12239" s="2"/>
      <c r="C12239" s="2"/>
      <c r="D12239" s="2"/>
      <c r="E12239" s="2"/>
      <c r="F12239" s="2"/>
      <c r="G12239" s="3"/>
      <c r="H12239" s="3"/>
      <c r="I12239" s="2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 s="2"/>
    </row>
    <row r="12240" spans="2:22" x14ac:dyDescent="0.2">
      <c r="B12240" s="2"/>
      <c r="C12240" s="2"/>
      <c r="D12240" s="2"/>
      <c r="E12240" s="2"/>
      <c r="F12240" s="2"/>
      <c r="G12240" s="3"/>
      <c r="H12240" s="3"/>
      <c r="I12240" s="2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 s="2"/>
    </row>
    <row r="12241" spans="2:22" x14ac:dyDescent="0.2">
      <c r="B12241" s="2"/>
      <c r="C12241" s="2"/>
      <c r="D12241" s="2"/>
      <c r="E12241" s="2"/>
      <c r="F12241" s="2"/>
      <c r="G12241" s="3"/>
      <c r="H12241" s="3"/>
      <c r="I12241" s="2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 s="2"/>
    </row>
    <row r="12242" spans="2:22" x14ac:dyDescent="0.2">
      <c r="B12242" s="2"/>
      <c r="C12242" s="2"/>
      <c r="D12242" s="2"/>
      <c r="E12242" s="2"/>
      <c r="F12242" s="2"/>
      <c r="G12242" s="3"/>
      <c r="H12242" s="3"/>
      <c r="I12242" s="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 s="2"/>
    </row>
    <row r="12243" spans="2:22" x14ac:dyDescent="0.2">
      <c r="B12243" s="2"/>
      <c r="C12243" s="2"/>
      <c r="D12243" s="2"/>
      <c r="E12243" s="2"/>
      <c r="F12243" s="2"/>
      <c r="G12243" s="3"/>
      <c r="H12243" s="3"/>
      <c r="I12243" s="2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 s="2"/>
    </row>
    <row r="12244" spans="2:22" x14ac:dyDescent="0.2">
      <c r="B12244" s="2"/>
      <c r="C12244" s="2"/>
      <c r="D12244" s="2"/>
      <c r="E12244" s="2"/>
      <c r="F12244" s="2"/>
      <c r="G12244" s="3"/>
      <c r="H12244" s="3"/>
      <c r="I12244" s="2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 s="2"/>
    </row>
    <row r="12245" spans="2:22" x14ac:dyDescent="0.2">
      <c r="B12245" s="2"/>
      <c r="C12245" s="2"/>
      <c r="D12245" s="2"/>
      <c r="E12245" s="2"/>
      <c r="F12245" s="2"/>
      <c r="G12245" s="3"/>
      <c r="H12245" s="3"/>
      <c r="I12245" s="2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 s="2"/>
    </row>
    <row r="12246" spans="2:22" x14ac:dyDescent="0.2">
      <c r="B12246" s="2"/>
      <c r="C12246" s="2"/>
      <c r="D12246" s="2"/>
      <c r="E12246" s="2"/>
      <c r="F12246" s="2"/>
      <c r="G12246" s="3"/>
      <c r="H12246" s="3"/>
      <c r="I12246" s="2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 s="2"/>
    </row>
    <row r="12247" spans="2:22" x14ac:dyDescent="0.2">
      <c r="B12247" s="2"/>
      <c r="C12247" s="2"/>
      <c r="D12247" s="2"/>
      <c r="E12247" s="2"/>
      <c r="F12247" s="2"/>
      <c r="G12247" s="3"/>
      <c r="H12247" s="3"/>
      <c r="I12247" s="2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 s="2"/>
    </row>
    <row r="12248" spans="2:22" x14ac:dyDescent="0.2">
      <c r="B12248" s="2"/>
      <c r="C12248" s="2"/>
      <c r="D12248" s="2"/>
      <c r="E12248" s="2"/>
      <c r="F12248" s="2"/>
      <c r="G12248" s="3"/>
      <c r="H12248" s="3"/>
      <c r="I12248" s="2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 s="2"/>
    </row>
    <row r="12249" spans="2:22" x14ac:dyDescent="0.2">
      <c r="B12249" s="2"/>
      <c r="C12249" s="2"/>
      <c r="D12249" s="2"/>
      <c r="E12249" s="2"/>
      <c r="F12249" s="2"/>
      <c r="G12249" s="3"/>
      <c r="H12249" s="3"/>
      <c r="I12249" s="2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 s="2"/>
    </row>
    <row r="12250" spans="2:22" x14ac:dyDescent="0.2">
      <c r="B12250" s="2"/>
      <c r="C12250" s="2"/>
      <c r="D12250" s="2"/>
      <c r="E12250" s="2"/>
      <c r="F12250" s="2"/>
      <c r="G12250" s="3"/>
      <c r="H12250" s="3"/>
      <c r="I12250" s="2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 s="2"/>
    </row>
    <row r="12251" spans="2:22" x14ac:dyDescent="0.2">
      <c r="B12251" s="2"/>
      <c r="C12251" s="2"/>
      <c r="D12251" s="2"/>
      <c r="E12251" s="2"/>
      <c r="F12251" s="2"/>
      <c r="G12251" s="3"/>
      <c r="H12251" s="3"/>
      <c r="I12251" s="2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 s="2"/>
    </row>
    <row r="12252" spans="2:22" x14ac:dyDescent="0.2">
      <c r="B12252" s="2"/>
      <c r="C12252" s="2"/>
      <c r="D12252" s="2"/>
      <c r="E12252" s="2"/>
      <c r="F12252" s="2"/>
      <c r="G12252" s="3"/>
      <c r="H12252" s="3"/>
      <c r="I12252" s="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 s="2"/>
    </row>
    <row r="12253" spans="2:22" x14ac:dyDescent="0.2">
      <c r="B12253" s="2"/>
      <c r="C12253" s="2"/>
      <c r="D12253" s="2"/>
      <c r="E12253" s="2"/>
      <c r="F12253" s="2"/>
      <c r="G12253" s="3"/>
      <c r="H12253" s="3"/>
      <c r="I12253" s="2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 s="2"/>
    </row>
    <row r="12254" spans="2:22" x14ac:dyDescent="0.2">
      <c r="B12254" s="2"/>
      <c r="C12254" s="2"/>
      <c r="D12254" s="2"/>
      <c r="E12254" s="2"/>
      <c r="F12254" s="2"/>
      <c r="G12254" s="3"/>
      <c r="H12254" s="3"/>
      <c r="I12254" s="2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 s="2"/>
    </row>
    <row r="12255" spans="2:22" x14ac:dyDescent="0.2">
      <c r="B12255" s="2"/>
      <c r="C12255" s="2"/>
      <c r="D12255" s="2"/>
      <c r="E12255" s="2"/>
      <c r="F12255" s="2"/>
      <c r="G12255" s="3"/>
      <c r="H12255" s="3"/>
      <c r="I12255" s="2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 s="2"/>
    </row>
    <row r="12256" spans="2:22" x14ac:dyDescent="0.2">
      <c r="B12256" s="2"/>
      <c r="C12256" s="2"/>
      <c r="D12256" s="2"/>
      <c r="E12256" s="2"/>
      <c r="F12256" s="2"/>
      <c r="G12256" s="3"/>
      <c r="H12256" s="3"/>
      <c r="I12256" s="2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 s="2"/>
    </row>
    <row r="12257" spans="2:22" x14ac:dyDescent="0.2">
      <c r="B12257" s="2"/>
      <c r="C12257" s="2"/>
      <c r="D12257" s="2"/>
      <c r="E12257" s="2"/>
      <c r="F12257" s="2"/>
      <c r="G12257" s="3"/>
      <c r="H12257" s="3"/>
      <c r="I12257" s="2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 s="2"/>
    </row>
    <row r="12258" spans="2:22" x14ac:dyDescent="0.2">
      <c r="B12258" s="2"/>
      <c r="C12258" s="2"/>
      <c r="D12258" s="2"/>
      <c r="E12258" s="2"/>
      <c r="F12258" s="2"/>
      <c r="G12258" s="3"/>
      <c r="H12258" s="3"/>
      <c r="I12258" s="2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 s="2"/>
    </row>
    <row r="12259" spans="2:22" x14ac:dyDescent="0.2">
      <c r="B12259" s="2"/>
      <c r="C12259" s="2"/>
      <c r="D12259" s="2"/>
      <c r="E12259" s="2"/>
      <c r="F12259" s="2"/>
      <c r="G12259" s="3"/>
      <c r="H12259" s="3"/>
      <c r="I12259" s="2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 s="2"/>
    </row>
    <row r="12260" spans="2:22" x14ac:dyDescent="0.2">
      <c r="B12260" s="2"/>
      <c r="C12260" s="2"/>
      <c r="D12260" s="2"/>
      <c r="E12260" s="2"/>
      <c r="F12260" s="2"/>
      <c r="G12260" s="3"/>
      <c r="H12260" s="3"/>
      <c r="I12260" s="2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 s="2"/>
    </row>
    <row r="12261" spans="2:22" x14ac:dyDescent="0.2">
      <c r="B12261" s="2"/>
      <c r="C12261" s="2"/>
      <c r="D12261" s="2"/>
      <c r="E12261" s="2"/>
      <c r="F12261" s="2"/>
      <c r="G12261" s="3"/>
      <c r="H12261" s="3"/>
      <c r="I12261" s="2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 s="2"/>
    </row>
    <row r="12262" spans="2:22" x14ac:dyDescent="0.2">
      <c r="B12262" s="2"/>
      <c r="C12262" s="2"/>
      <c r="D12262" s="2"/>
      <c r="E12262" s="2"/>
      <c r="F12262" s="2"/>
      <c r="G12262" s="3"/>
      <c r="H12262" s="3"/>
      <c r="I12262" s="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 s="2"/>
    </row>
    <row r="12263" spans="2:22" x14ac:dyDescent="0.2">
      <c r="B12263" s="2"/>
      <c r="C12263" s="2"/>
      <c r="D12263" s="2"/>
      <c r="E12263" s="2"/>
      <c r="F12263" s="2"/>
      <c r="G12263" s="3"/>
      <c r="H12263" s="3"/>
      <c r="I12263" s="2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 s="2"/>
    </row>
    <row r="12264" spans="2:22" x14ac:dyDescent="0.2">
      <c r="B12264" s="2"/>
      <c r="C12264" s="2"/>
      <c r="D12264" s="2"/>
      <c r="E12264" s="2"/>
      <c r="F12264" s="2"/>
      <c r="G12264" s="3"/>
      <c r="H12264" s="3"/>
      <c r="I12264" s="2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 s="2"/>
    </row>
    <row r="12265" spans="2:22" x14ac:dyDescent="0.2">
      <c r="B12265" s="2"/>
      <c r="C12265" s="2"/>
      <c r="D12265" s="2"/>
      <c r="E12265" s="2"/>
      <c r="F12265" s="2"/>
      <c r="G12265" s="3"/>
      <c r="H12265" s="3"/>
      <c r="I12265" s="2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 s="2"/>
    </row>
    <row r="12266" spans="2:22" x14ac:dyDescent="0.2">
      <c r="B12266" s="2"/>
      <c r="C12266" s="2"/>
      <c r="D12266" s="2"/>
      <c r="E12266" s="2"/>
      <c r="F12266" s="2"/>
      <c r="G12266" s="3"/>
      <c r="H12266" s="3"/>
      <c r="I12266" s="2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 s="2"/>
    </row>
    <row r="12267" spans="2:22" x14ac:dyDescent="0.2">
      <c r="B12267" s="2"/>
      <c r="C12267" s="2"/>
      <c r="D12267" s="2"/>
      <c r="E12267" s="2"/>
      <c r="F12267" s="2"/>
      <c r="G12267" s="3"/>
      <c r="H12267" s="3"/>
      <c r="I12267" s="2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 s="2"/>
    </row>
    <row r="12268" spans="2:22" x14ac:dyDescent="0.2">
      <c r="B12268" s="2"/>
      <c r="C12268" s="2"/>
      <c r="D12268" s="2"/>
      <c r="E12268" s="2"/>
      <c r="F12268" s="2"/>
      <c r="G12268" s="3"/>
      <c r="H12268" s="3"/>
      <c r="I12268" s="2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 s="2"/>
    </row>
    <row r="12269" spans="2:22" x14ac:dyDescent="0.2">
      <c r="B12269" s="2"/>
      <c r="C12269" s="2"/>
      <c r="D12269" s="2"/>
      <c r="E12269" s="2"/>
      <c r="F12269" s="2"/>
      <c r="G12269" s="3"/>
      <c r="H12269" s="3"/>
      <c r="I12269" s="2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 s="2"/>
    </row>
    <row r="12270" spans="2:22" x14ac:dyDescent="0.2">
      <c r="B12270" s="2"/>
      <c r="C12270" s="2"/>
      <c r="D12270" s="2"/>
      <c r="E12270" s="2"/>
      <c r="F12270" s="2"/>
      <c r="G12270" s="3"/>
      <c r="H12270" s="3"/>
      <c r="I12270" s="2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 s="2"/>
    </row>
    <row r="12271" spans="2:22" x14ac:dyDescent="0.2">
      <c r="B12271" s="2"/>
      <c r="C12271" s="2"/>
      <c r="D12271" s="2"/>
      <c r="E12271" s="2"/>
      <c r="F12271" s="2"/>
      <c r="G12271" s="3"/>
      <c r="H12271" s="3"/>
      <c r="I12271" s="2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 s="2"/>
    </row>
    <row r="12272" spans="2:22" x14ac:dyDescent="0.2">
      <c r="B12272" s="2"/>
      <c r="C12272" s="2"/>
      <c r="D12272" s="2"/>
      <c r="E12272" s="2"/>
      <c r="F12272" s="2"/>
      <c r="G12272" s="3"/>
      <c r="H12272" s="3"/>
      <c r="I12272" s="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 s="2"/>
    </row>
    <row r="12273" spans="2:22" x14ac:dyDescent="0.2">
      <c r="B12273" s="2"/>
      <c r="C12273" s="2"/>
      <c r="D12273" s="2"/>
      <c r="E12273" s="2"/>
      <c r="F12273" s="2"/>
      <c r="G12273" s="3"/>
      <c r="H12273" s="3"/>
      <c r="I12273" s="2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 s="2"/>
    </row>
    <row r="12274" spans="2:22" x14ac:dyDescent="0.2">
      <c r="B12274" s="2"/>
      <c r="C12274" s="2"/>
      <c r="D12274" s="2"/>
      <c r="E12274" s="2"/>
      <c r="F12274" s="2"/>
      <c r="G12274" s="3"/>
      <c r="H12274" s="3"/>
      <c r="I12274" s="2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 s="2"/>
    </row>
    <row r="12275" spans="2:22" x14ac:dyDescent="0.2">
      <c r="B12275" s="2"/>
      <c r="C12275" s="2"/>
      <c r="D12275" s="2"/>
      <c r="E12275" s="2"/>
      <c r="F12275" s="2"/>
      <c r="G12275" s="3"/>
      <c r="H12275" s="3"/>
      <c r="I12275" s="2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 s="2"/>
    </row>
    <row r="12276" spans="2:22" x14ac:dyDescent="0.2">
      <c r="B12276" s="2"/>
      <c r="C12276" s="2"/>
      <c r="D12276" s="2"/>
      <c r="E12276" s="2"/>
      <c r="F12276" s="2"/>
      <c r="G12276" s="3"/>
      <c r="H12276" s="3"/>
      <c r="I12276" s="2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 s="2"/>
    </row>
    <row r="12277" spans="2:22" x14ac:dyDescent="0.2">
      <c r="B12277" s="2"/>
      <c r="C12277" s="2"/>
      <c r="D12277" s="2"/>
      <c r="E12277" s="2"/>
      <c r="F12277" s="2"/>
      <c r="G12277" s="3"/>
      <c r="H12277" s="3"/>
      <c r="I12277" s="2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 s="2"/>
    </row>
    <row r="12278" spans="2:22" x14ac:dyDescent="0.2">
      <c r="B12278" s="2"/>
      <c r="C12278" s="2"/>
      <c r="D12278" s="2"/>
      <c r="E12278" s="2"/>
      <c r="F12278" s="2"/>
      <c r="G12278" s="3"/>
      <c r="H12278" s="3"/>
      <c r="I12278" s="2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 s="2"/>
    </row>
    <row r="12279" spans="2:22" x14ac:dyDescent="0.2">
      <c r="B12279" s="2"/>
      <c r="C12279" s="2"/>
      <c r="D12279" s="2"/>
      <c r="E12279" s="2"/>
      <c r="F12279" s="2"/>
      <c r="G12279" s="3"/>
      <c r="H12279" s="3"/>
      <c r="I12279" s="2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 s="2"/>
    </row>
    <row r="12280" spans="2:22" x14ac:dyDescent="0.2">
      <c r="B12280" s="2"/>
      <c r="C12280" s="2"/>
      <c r="D12280" s="2"/>
      <c r="E12280" s="2"/>
      <c r="F12280" s="2"/>
      <c r="G12280" s="3"/>
      <c r="H12280" s="3"/>
      <c r="I12280" s="2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 s="2"/>
    </row>
    <row r="12281" spans="2:22" x14ac:dyDescent="0.2">
      <c r="B12281" s="2"/>
      <c r="C12281" s="2"/>
      <c r="D12281" s="2"/>
      <c r="E12281" s="2"/>
      <c r="F12281" s="2"/>
      <c r="G12281" s="3"/>
      <c r="H12281" s="3"/>
      <c r="I12281" s="2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 s="2"/>
    </row>
    <row r="12282" spans="2:22" x14ac:dyDescent="0.2">
      <c r="B12282" s="2"/>
      <c r="C12282" s="2"/>
      <c r="D12282" s="2"/>
      <c r="E12282" s="2"/>
      <c r="F12282" s="2"/>
      <c r="G12282" s="3"/>
      <c r="H12282" s="3"/>
      <c r="I12282" s="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 s="2"/>
    </row>
    <row r="12283" spans="2:22" x14ac:dyDescent="0.2">
      <c r="B12283" s="2"/>
      <c r="C12283" s="2"/>
      <c r="D12283" s="2"/>
      <c r="E12283" s="2"/>
      <c r="F12283" s="2"/>
      <c r="G12283" s="3"/>
      <c r="H12283" s="3"/>
      <c r="I12283" s="2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 s="2"/>
    </row>
    <row r="12284" spans="2:22" x14ac:dyDescent="0.2">
      <c r="B12284" s="2"/>
      <c r="C12284" s="2"/>
      <c r="D12284" s="2"/>
      <c r="E12284" s="2"/>
      <c r="F12284" s="2"/>
      <c r="G12284" s="3"/>
      <c r="H12284" s="3"/>
      <c r="I12284" s="2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 s="2"/>
    </row>
    <row r="12285" spans="2:22" x14ac:dyDescent="0.2">
      <c r="B12285" s="2"/>
      <c r="C12285" s="2"/>
      <c r="D12285" s="2"/>
      <c r="E12285" s="2"/>
      <c r="F12285" s="2"/>
      <c r="G12285" s="3"/>
      <c r="H12285" s="3"/>
      <c r="I12285" s="2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 s="2"/>
    </row>
    <row r="12286" spans="2:22" x14ac:dyDescent="0.2">
      <c r="B12286" s="2"/>
      <c r="C12286" s="2"/>
      <c r="D12286" s="2"/>
      <c r="E12286" s="2"/>
      <c r="F12286" s="2"/>
      <c r="G12286" s="3"/>
      <c r="H12286" s="3"/>
      <c r="I12286" s="2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 s="2"/>
    </row>
    <row r="12287" spans="2:22" x14ac:dyDescent="0.2">
      <c r="B12287" s="2"/>
      <c r="C12287" s="2"/>
      <c r="D12287" s="2"/>
      <c r="E12287" s="2"/>
      <c r="F12287" s="2"/>
      <c r="G12287" s="3"/>
      <c r="H12287" s="3"/>
      <c r="I12287" s="2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 s="2"/>
    </row>
    <row r="12288" spans="2:22" x14ac:dyDescent="0.2">
      <c r="B12288" s="2"/>
      <c r="C12288" s="2"/>
      <c r="D12288" s="2"/>
      <c r="E12288" s="2"/>
      <c r="F12288" s="2"/>
      <c r="G12288" s="3"/>
      <c r="H12288" s="3"/>
      <c r="I12288" s="2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 s="2"/>
    </row>
    <row r="12289" spans="2:22" x14ac:dyDescent="0.2">
      <c r="B12289" s="2"/>
      <c r="C12289" s="2"/>
      <c r="D12289" s="2"/>
      <c r="E12289" s="2"/>
      <c r="F12289" s="2"/>
      <c r="G12289" s="3"/>
      <c r="H12289" s="3"/>
      <c r="I12289" s="2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 s="2"/>
    </row>
    <row r="12290" spans="2:22" x14ac:dyDescent="0.2">
      <c r="B12290" s="2"/>
      <c r="C12290" s="2"/>
      <c r="D12290" s="2"/>
      <c r="E12290" s="2"/>
      <c r="F12290" s="2"/>
      <c r="G12290" s="3"/>
      <c r="H12290" s="3"/>
      <c r="I12290" s="2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 s="2"/>
    </row>
    <row r="12291" spans="2:22" x14ac:dyDescent="0.2">
      <c r="B12291" s="2"/>
      <c r="C12291" s="2"/>
      <c r="D12291" s="2"/>
      <c r="E12291" s="2"/>
      <c r="F12291" s="2"/>
      <c r="G12291" s="3"/>
      <c r="H12291" s="3"/>
      <c r="I12291" s="2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 s="2"/>
    </row>
    <row r="12292" spans="2:22" x14ac:dyDescent="0.2">
      <c r="B12292" s="2"/>
      <c r="C12292" s="2"/>
      <c r="D12292" s="2"/>
      <c r="E12292" s="2"/>
      <c r="F12292" s="2"/>
      <c r="G12292" s="3"/>
      <c r="H12292" s="3"/>
      <c r="I12292" s="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 s="2"/>
    </row>
    <row r="12293" spans="2:22" x14ac:dyDescent="0.2">
      <c r="B12293" s="2"/>
      <c r="C12293" s="2"/>
      <c r="D12293" s="2"/>
      <c r="E12293" s="2"/>
      <c r="F12293" s="2"/>
      <c r="G12293" s="3"/>
      <c r="H12293" s="3"/>
      <c r="I12293" s="2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 s="2"/>
    </row>
    <row r="12294" spans="2:22" x14ac:dyDescent="0.2">
      <c r="B12294" s="2"/>
      <c r="C12294" s="2"/>
      <c r="D12294" s="2"/>
      <c r="E12294" s="2"/>
      <c r="F12294" s="2"/>
      <c r="G12294" s="3"/>
      <c r="H12294" s="3"/>
      <c r="I12294" s="2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 s="2"/>
    </row>
    <row r="12295" spans="2:22" x14ac:dyDescent="0.2">
      <c r="B12295" s="2"/>
      <c r="C12295" s="2"/>
      <c r="D12295" s="2"/>
      <c r="E12295" s="2"/>
      <c r="F12295" s="2"/>
      <c r="G12295" s="3"/>
      <c r="H12295" s="3"/>
      <c r="I12295" s="2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 s="2"/>
    </row>
    <row r="12296" spans="2:22" x14ac:dyDescent="0.2">
      <c r="B12296" s="2"/>
      <c r="C12296" s="2"/>
      <c r="D12296" s="2"/>
      <c r="E12296" s="2"/>
      <c r="F12296" s="2"/>
      <c r="G12296" s="3"/>
      <c r="H12296" s="3"/>
      <c r="I12296" s="2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 s="2"/>
    </row>
    <row r="12297" spans="2:22" x14ac:dyDescent="0.2">
      <c r="B12297" s="2"/>
      <c r="C12297" s="2"/>
      <c r="D12297" s="2"/>
      <c r="E12297" s="2"/>
      <c r="F12297" s="2"/>
      <c r="G12297" s="3"/>
      <c r="H12297" s="3"/>
      <c r="I12297" s="2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 s="2"/>
    </row>
    <row r="12298" spans="2:22" x14ac:dyDescent="0.2">
      <c r="B12298" s="2"/>
      <c r="C12298" s="2"/>
      <c r="D12298" s="2"/>
      <c r="E12298" s="2"/>
      <c r="F12298" s="2"/>
      <c r="G12298" s="3"/>
      <c r="H12298" s="3"/>
      <c r="I12298" s="2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 s="2"/>
    </row>
    <row r="12299" spans="2:22" x14ac:dyDescent="0.2">
      <c r="B12299" s="2"/>
      <c r="C12299" s="2"/>
      <c r="D12299" s="2"/>
      <c r="E12299" s="2"/>
      <c r="F12299" s="2"/>
      <c r="G12299" s="3"/>
      <c r="H12299" s="3"/>
      <c r="I12299" s="2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 s="2"/>
    </row>
    <row r="12300" spans="2:22" x14ac:dyDescent="0.2">
      <c r="B12300" s="2"/>
      <c r="C12300" s="2"/>
      <c r="D12300" s="2"/>
      <c r="E12300" s="2"/>
      <c r="F12300" s="2"/>
      <c r="G12300" s="3"/>
      <c r="H12300" s="3"/>
      <c r="I12300" s="2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 s="2"/>
    </row>
    <row r="12301" spans="2:22" x14ac:dyDescent="0.2">
      <c r="B12301" s="2"/>
      <c r="C12301" s="2"/>
      <c r="D12301" s="2"/>
      <c r="E12301" s="2"/>
      <c r="F12301" s="2"/>
      <c r="G12301" s="3"/>
      <c r="H12301" s="3"/>
      <c r="I12301" s="2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 s="2"/>
    </row>
    <row r="12302" spans="2:22" x14ac:dyDescent="0.2">
      <c r="B12302" s="2"/>
      <c r="C12302" s="2"/>
      <c r="D12302" s="2"/>
      <c r="E12302" s="2"/>
      <c r="F12302" s="2"/>
      <c r="G12302" s="3"/>
      <c r="H12302" s="3"/>
      <c r="I12302" s="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 s="2"/>
    </row>
    <row r="12303" spans="2:22" x14ac:dyDescent="0.2">
      <c r="B12303" s="2"/>
      <c r="C12303" s="2"/>
      <c r="D12303" s="2"/>
      <c r="E12303" s="2"/>
      <c r="F12303" s="2"/>
      <c r="G12303" s="3"/>
      <c r="H12303" s="3"/>
      <c r="I12303" s="2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 s="2"/>
    </row>
    <row r="12304" spans="2:22" x14ac:dyDescent="0.2">
      <c r="B12304" s="2"/>
      <c r="C12304" s="2"/>
      <c r="D12304" s="2"/>
      <c r="E12304" s="2"/>
      <c r="F12304" s="2"/>
      <c r="G12304" s="3"/>
      <c r="H12304" s="3"/>
      <c r="I12304" s="2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 s="2"/>
    </row>
    <row r="12305" spans="2:22" x14ac:dyDescent="0.2">
      <c r="B12305" s="2"/>
      <c r="C12305" s="2"/>
      <c r="D12305" s="2"/>
      <c r="E12305" s="2"/>
      <c r="F12305" s="2"/>
      <c r="G12305" s="3"/>
      <c r="H12305" s="3"/>
      <c r="I12305" s="2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 s="2"/>
    </row>
    <row r="12306" spans="2:22" x14ac:dyDescent="0.2">
      <c r="B12306" s="2"/>
      <c r="C12306" s="2"/>
      <c r="D12306" s="2"/>
      <c r="E12306" s="2"/>
      <c r="F12306" s="2"/>
      <c r="G12306" s="3"/>
      <c r="H12306" s="3"/>
      <c r="I12306" s="2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 s="2"/>
    </row>
    <row r="12307" spans="2:22" x14ac:dyDescent="0.2">
      <c r="B12307" s="2"/>
      <c r="C12307" s="2"/>
      <c r="D12307" s="2"/>
      <c r="E12307" s="2"/>
      <c r="F12307" s="2"/>
      <c r="G12307" s="3"/>
      <c r="H12307" s="3"/>
      <c r="I12307" s="2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 s="2"/>
    </row>
    <row r="12308" spans="2:22" x14ac:dyDescent="0.2">
      <c r="B12308" s="2"/>
      <c r="C12308" s="2"/>
      <c r="D12308" s="2"/>
      <c r="E12308" s="2"/>
      <c r="F12308" s="2"/>
      <c r="G12308" s="3"/>
      <c r="H12308" s="3"/>
      <c r="I12308" s="2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 s="2"/>
    </row>
    <row r="12309" spans="2:22" x14ac:dyDescent="0.2">
      <c r="B12309" s="2"/>
      <c r="C12309" s="2"/>
      <c r="D12309" s="2"/>
      <c r="E12309" s="2"/>
      <c r="F12309" s="2"/>
      <c r="G12309" s="3"/>
      <c r="H12309" s="3"/>
      <c r="I12309" s="2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 s="2"/>
    </row>
    <row r="12310" spans="2:22" x14ac:dyDescent="0.2">
      <c r="B12310" s="2"/>
      <c r="C12310" s="2"/>
      <c r="D12310" s="2"/>
      <c r="E12310" s="2"/>
      <c r="F12310" s="2"/>
      <c r="G12310" s="3"/>
      <c r="H12310" s="3"/>
      <c r="I12310" s="2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 s="2"/>
    </row>
    <row r="12311" spans="2:22" x14ac:dyDescent="0.2">
      <c r="B12311" s="2"/>
      <c r="C12311" s="2"/>
      <c r="D12311" s="2"/>
      <c r="E12311" s="2"/>
      <c r="F12311" s="2"/>
      <c r="G12311" s="3"/>
      <c r="H12311" s="3"/>
      <c r="I12311" s="2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 s="2"/>
    </row>
    <row r="12312" spans="2:22" x14ac:dyDescent="0.2">
      <c r="B12312" s="2"/>
      <c r="C12312" s="2"/>
      <c r="D12312" s="2"/>
      <c r="E12312" s="2"/>
      <c r="F12312" s="2"/>
      <c r="G12312" s="3"/>
      <c r="H12312" s="3"/>
      <c r="I12312" s="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 s="2"/>
    </row>
    <row r="12313" spans="2:22" x14ac:dyDescent="0.2">
      <c r="B12313" s="2"/>
      <c r="C12313" s="2"/>
      <c r="D12313" s="2"/>
      <c r="E12313" s="2"/>
      <c r="F12313" s="2"/>
      <c r="G12313" s="3"/>
      <c r="H12313" s="3"/>
      <c r="I12313" s="2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 s="2"/>
    </row>
    <row r="12314" spans="2:22" x14ac:dyDescent="0.2">
      <c r="B12314" s="2"/>
      <c r="C12314" s="2"/>
      <c r="D12314" s="2"/>
      <c r="E12314" s="2"/>
      <c r="F12314" s="2"/>
      <c r="G12314" s="3"/>
      <c r="H12314" s="3"/>
      <c r="I12314" s="2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 s="2"/>
    </row>
    <row r="12315" spans="2:22" x14ac:dyDescent="0.2">
      <c r="B12315" s="2"/>
      <c r="C12315" s="2"/>
      <c r="D12315" s="2"/>
      <c r="E12315" s="2"/>
      <c r="F12315" s="2"/>
      <c r="G12315" s="3"/>
      <c r="H12315" s="3"/>
      <c r="I12315" s="2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 s="2"/>
    </row>
    <row r="12316" spans="2:22" x14ac:dyDescent="0.2">
      <c r="B12316" s="2"/>
      <c r="C12316" s="2"/>
      <c r="D12316" s="2"/>
      <c r="E12316" s="2"/>
      <c r="F12316" s="2"/>
      <c r="G12316" s="3"/>
      <c r="H12316" s="3"/>
      <c r="I12316" s="2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 s="2"/>
    </row>
    <row r="12317" spans="2:22" x14ac:dyDescent="0.2">
      <c r="B12317" s="2"/>
      <c r="C12317" s="2"/>
      <c r="D12317" s="2"/>
      <c r="E12317" s="2"/>
      <c r="F12317" s="2"/>
      <c r="G12317" s="3"/>
      <c r="H12317" s="3"/>
      <c r="I12317" s="2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 s="2"/>
    </row>
    <row r="12318" spans="2:22" x14ac:dyDescent="0.2">
      <c r="B12318" s="2"/>
      <c r="C12318" s="2"/>
      <c r="D12318" s="2"/>
      <c r="E12318" s="2"/>
      <c r="F12318" s="2"/>
      <c r="G12318" s="3"/>
      <c r="H12318" s="3"/>
      <c r="I12318" s="2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 s="2"/>
    </row>
    <row r="12319" spans="2:22" x14ac:dyDescent="0.2">
      <c r="B12319" s="2"/>
      <c r="C12319" s="2"/>
      <c r="D12319" s="2"/>
      <c r="E12319" s="2"/>
      <c r="F12319" s="2"/>
      <c r="G12319" s="3"/>
      <c r="H12319" s="3"/>
      <c r="I12319" s="2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 s="2"/>
    </row>
    <row r="12320" spans="2:22" x14ac:dyDescent="0.2">
      <c r="B12320" s="2"/>
      <c r="C12320" s="2"/>
      <c r="D12320" s="2"/>
      <c r="E12320" s="2"/>
      <c r="F12320" s="2"/>
      <c r="G12320" s="3"/>
      <c r="H12320" s="3"/>
      <c r="I12320" s="2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 s="2"/>
    </row>
    <row r="12321" spans="2:22" x14ac:dyDescent="0.2">
      <c r="B12321" s="2"/>
      <c r="C12321" s="2"/>
      <c r="D12321" s="2"/>
      <c r="E12321" s="2"/>
      <c r="F12321" s="2"/>
      <c r="G12321" s="3"/>
      <c r="H12321" s="3"/>
      <c r="I12321" s="2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 s="2"/>
    </row>
    <row r="12322" spans="2:22" x14ac:dyDescent="0.2">
      <c r="B12322" s="2"/>
      <c r="C12322" s="2"/>
      <c r="D12322" s="2"/>
      <c r="E12322" s="2"/>
      <c r="F12322" s="2"/>
      <c r="G12322" s="3"/>
      <c r="H12322" s="3"/>
      <c r="I12322" s="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 s="2"/>
    </row>
    <row r="12323" spans="2:22" x14ac:dyDescent="0.2">
      <c r="B12323" s="2"/>
      <c r="C12323" s="2"/>
      <c r="D12323" s="2"/>
      <c r="E12323" s="2"/>
      <c r="F12323" s="2"/>
      <c r="G12323" s="3"/>
      <c r="H12323" s="3"/>
      <c r="I12323" s="2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 s="2"/>
    </row>
    <row r="12324" spans="2:22" x14ac:dyDescent="0.2">
      <c r="B12324" s="2"/>
      <c r="C12324" s="2"/>
      <c r="D12324" s="2"/>
      <c r="E12324" s="2"/>
      <c r="F12324" s="2"/>
      <c r="G12324" s="3"/>
      <c r="H12324" s="3"/>
      <c r="I12324" s="2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 s="2"/>
    </row>
    <row r="12325" spans="2:22" x14ac:dyDescent="0.2">
      <c r="B12325" s="2"/>
      <c r="C12325" s="2"/>
      <c r="D12325" s="2"/>
      <c r="E12325" s="2"/>
      <c r="F12325" s="2"/>
      <c r="G12325" s="3"/>
      <c r="H12325" s="3"/>
      <c r="I12325" s="2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 s="2"/>
    </row>
    <row r="12326" spans="2:22" x14ac:dyDescent="0.2">
      <c r="B12326" s="2"/>
      <c r="C12326" s="2"/>
      <c r="D12326" s="2"/>
      <c r="E12326" s="2"/>
      <c r="F12326" s="2"/>
      <c r="G12326" s="3"/>
      <c r="H12326" s="3"/>
      <c r="I12326" s="2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 s="2"/>
    </row>
    <row r="12327" spans="2:22" x14ac:dyDescent="0.2">
      <c r="B12327" s="2"/>
      <c r="C12327" s="2"/>
      <c r="D12327" s="2"/>
      <c r="E12327" s="2"/>
      <c r="F12327" s="2"/>
      <c r="G12327" s="3"/>
      <c r="H12327" s="3"/>
      <c r="I12327" s="2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 s="2"/>
    </row>
    <row r="12328" spans="2:22" x14ac:dyDescent="0.2">
      <c r="B12328" s="2"/>
      <c r="C12328" s="2"/>
      <c r="D12328" s="2"/>
      <c r="E12328" s="2"/>
      <c r="F12328" s="2"/>
      <c r="G12328" s="3"/>
      <c r="H12328" s="3"/>
      <c r="I12328" s="2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 s="2"/>
    </row>
    <row r="12329" spans="2:22" x14ac:dyDescent="0.2">
      <c r="B12329" s="2"/>
      <c r="C12329" s="2"/>
      <c r="D12329" s="2"/>
      <c r="E12329" s="2"/>
      <c r="F12329" s="2"/>
      <c r="G12329" s="3"/>
      <c r="H12329" s="3"/>
      <c r="I12329" s="2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 s="2"/>
    </row>
    <row r="12330" spans="2:22" x14ac:dyDescent="0.2">
      <c r="B12330" s="2"/>
      <c r="C12330" s="2"/>
      <c r="D12330" s="2"/>
      <c r="E12330" s="2"/>
      <c r="F12330" s="2"/>
      <c r="G12330" s="3"/>
      <c r="H12330" s="3"/>
      <c r="I12330" s="2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 s="2"/>
    </row>
    <row r="12331" spans="2:22" x14ac:dyDescent="0.2">
      <c r="B12331" s="2"/>
      <c r="C12331" s="2"/>
      <c r="D12331" s="2"/>
      <c r="E12331" s="2"/>
      <c r="F12331" s="2"/>
      <c r="G12331" s="3"/>
      <c r="H12331" s="3"/>
      <c r="I12331" s="2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 s="2"/>
    </row>
    <row r="12332" spans="2:22" x14ac:dyDescent="0.2">
      <c r="B12332" s="2"/>
      <c r="C12332" s="2"/>
      <c r="D12332" s="2"/>
      <c r="E12332" s="2"/>
      <c r="F12332" s="2"/>
      <c r="G12332" s="3"/>
      <c r="H12332" s="3"/>
      <c r="I12332" s="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 s="2"/>
    </row>
    <row r="12333" spans="2:22" x14ac:dyDescent="0.2">
      <c r="B12333" s="2"/>
      <c r="C12333" s="2"/>
      <c r="D12333" s="2"/>
      <c r="E12333" s="2"/>
      <c r="F12333" s="2"/>
      <c r="G12333" s="3"/>
      <c r="H12333" s="3"/>
      <c r="I12333" s="2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 s="2"/>
    </row>
    <row r="12334" spans="2:22" x14ac:dyDescent="0.2">
      <c r="B12334" s="2"/>
      <c r="C12334" s="2"/>
      <c r="D12334" s="2"/>
      <c r="E12334" s="2"/>
      <c r="F12334" s="2"/>
      <c r="G12334" s="3"/>
      <c r="H12334" s="3"/>
      <c r="I12334" s="2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 s="2"/>
    </row>
    <row r="12335" spans="2:22" x14ac:dyDescent="0.2">
      <c r="B12335" s="2"/>
      <c r="C12335" s="2"/>
      <c r="D12335" s="2"/>
      <c r="E12335" s="2"/>
      <c r="F12335" s="2"/>
      <c r="G12335" s="3"/>
      <c r="H12335" s="3"/>
      <c r="I12335" s="2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 s="2"/>
    </row>
    <row r="12336" spans="2:22" x14ac:dyDescent="0.2">
      <c r="B12336" s="2"/>
      <c r="C12336" s="2"/>
      <c r="D12336" s="2"/>
      <c r="E12336" s="2"/>
      <c r="F12336" s="2"/>
      <c r="G12336" s="3"/>
      <c r="H12336" s="3"/>
      <c r="I12336" s="2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 s="2"/>
    </row>
    <row r="12337" spans="2:22" x14ac:dyDescent="0.2">
      <c r="B12337" s="2"/>
      <c r="C12337" s="2"/>
      <c r="D12337" s="2"/>
      <c r="E12337" s="2"/>
      <c r="F12337" s="2"/>
      <c r="G12337" s="3"/>
      <c r="H12337" s="3"/>
      <c r="I12337" s="2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 s="2"/>
    </row>
    <row r="12338" spans="2:22" x14ac:dyDescent="0.2">
      <c r="B12338" s="2"/>
      <c r="C12338" s="2"/>
      <c r="D12338" s="2"/>
      <c r="E12338" s="2"/>
      <c r="F12338" s="2"/>
      <c r="G12338" s="3"/>
      <c r="H12338" s="3"/>
      <c r="I12338" s="2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 s="2"/>
    </row>
    <row r="12339" spans="2:22" x14ac:dyDescent="0.2">
      <c r="B12339" s="2"/>
      <c r="C12339" s="2"/>
      <c r="D12339" s="2"/>
      <c r="E12339" s="2"/>
      <c r="F12339" s="2"/>
      <c r="G12339" s="3"/>
      <c r="H12339" s="3"/>
      <c r="I12339" s="2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 s="2"/>
    </row>
    <row r="12340" spans="2:22" x14ac:dyDescent="0.2">
      <c r="B12340" s="2"/>
      <c r="C12340" s="2"/>
      <c r="D12340" s="2"/>
      <c r="E12340" s="2"/>
      <c r="F12340" s="2"/>
      <c r="G12340" s="3"/>
      <c r="H12340" s="3"/>
      <c r="I12340" s="2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 s="2"/>
    </row>
    <row r="12341" spans="2:22" x14ac:dyDescent="0.2">
      <c r="B12341" s="2"/>
      <c r="C12341" s="2"/>
      <c r="D12341" s="2"/>
      <c r="E12341" s="2"/>
      <c r="F12341" s="2"/>
      <c r="G12341" s="3"/>
      <c r="H12341" s="3"/>
      <c r="I12341" s="2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 s="2"/>
    </row>
    <row r="12342" spans="2:22" x14ac:dyDescent="0.2">
      <c r="B12342" s="2"/>
      <c r="C12342" s="2"/>
      <c r="D12342" s="2"/>
      <c r="E12342" s="2"/>
      <c r="F12342" s="2"/>
      <c r="G12342" s="3"/>
      <c r="H12342" s="3"/>
      <c r="I12342" s="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 s="2"/>
    </row>
    <row r="12343" spans="2:22" x14ac:dyDescent="0.2">
      <c r="B12343" s="2"/>
      <c r="C12343" s="2"/>
      <c r="D12343" s="2"/>
      <c r="E12343" s="2"/>
      <c r="F12343" s="2"/>
      <c r="G12343" s="3"/>
      <c r="H12343" s="3"/>
      <c r="I12343" s="2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 s="2"/>
    </row>
    <row r="12344" spans="2:22" x14ac:dyDescent="0.2">
      <c r="B12344" s="2"/>
      <c r="C12344" s="2"/>
      <c r="D12344" s="2"/>
      <c r="E12344" s="2"/>
      <c r="F12344" s="2"/>
      <c r="G12344" s="3"/>
      <c r="H12344" s="3"/>
      <c r="I12344" s="2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 s="2"/>
    </row>
    <row r="12345" spans="2:22" x14ac:dyDescent="0.2">
      <c r="B12345" s="2"/>
      <c r="C12345" s="2"/>
      <c r="D12345" s="2"/>
      <c r="E12345" s="2"/>
      <c r="F12345" s="2"/>
      <c r="G12345" s="3"/>
      <c r="H12345" s="3"/>
      <c r="I12345" s="2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 s="2"/>
    </row>
    <row r="12346" spans="2:22" x14ac:dyDescent="0.2">
      <c r="B12346" s="2"/>
      <c r="C12346" s="2"/>
      <c r="D12346" s="2"/>
      <c r="E12346" s="2"/>
      <c r="F12346" s="2"/>
      <c r="G12346" s="3"/>
      <c r="H12346" s="3"/>
      <c r="I12346" s="2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 s="2"/>
    </row>
    <row r="12347" spans="2:22" x14ac:dyDescent="0.2">
      <c r="B12347" s="2"/>
      <c r="C12347" s="2"/>
      <c r="D12347" s="2"/>
      <c r="E12347" s="2"/>
      <c r="F12347" s="2"/>
      <c r="G12347" s="3"/>
      <c r="H12347" s="3"/>
      <c r="I12347" s="2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 s="2"/>
    </row>
    <row r="12348" spans="2:22" x14ac:dyDescent="0.2">
      <c r="B12348" s="2"/>
      <c r="C12348" s="2"/>
      <c r="D12348" s="2"/>
      <c r="E12348" s="2"/>
      <c r="F12348" s="2"/>
      <c r="G12348" s="3"/>
      <c r="H12348" s="3"/>
      <c r="I12348" s="2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 s="2"/>
    </row>
    <row r="12349" spans="2:22" x14ac:dyDescent="0.2">
      <c r="B12349" s="2"/>
      <c r="C12349" s="2"/>
      <c r="D12349" s="2"/>
      <c r="E12349" s="2"/>
      <c r="F12349" s="2"/>
      <c r="G12349" s="3"/>
      <c r="H12349" s="3"/>
      <c r="I12349" s="2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 s="2"/>
    </row>
    <row r="12350" spans="2:22" x14ac:dyDescent="0.2">
      <c r="B12350" s="2"/>
      <c r="C12350" s="2"/>
      <c r="D12350" s="2"/>
      <c r="E12350" s="2"/>
      <c r="F12350" s="2"/>
      <c r="G12350" s="3"/>
      <c r="H12350" s="3"/>
      <c r="I12350" s="2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 s="2"/>
    </row>
    <row r="12351" spans="2:22" x14ac:dyDescent="0.2">
      <c r="B12351" s="2"/>
      <c r="C12351" s="2"/>
      <c r="D12351" s="2"/>
      <c r="E12351" s="2"/>
      <c r="F12351" s="2"/>
      <c r="G12351" s="3"/>
      <c r="H12351" s="3"/>
      <c r="I12351" s="2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 s="2"/>
    </row>
    <row r="12352" spans="2:22" x14ac:dyDescent="0.2">
      <c r="B12352" s="2"/>
      <c r="C12352" s="2"/>
      <c r="D12352" s="2"/>
      <c r="E12352" s="2"/>
      <c r="F12352" s="2"/>
      <c r="G12352" s="3"/>
      <c r="H12352" s="3"/>
      <c r="I12352" s="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 s="2"/>
    </row>
    <row r="12353" spans="2:22" x14ac:dyDescent="0.2">
      <c r="B12353" s="2"/>
      <c r="C12353" s="2"/>
      <c r="D12353" s="2"/>
      <c r="E12353" s="2"/>
      <c r="F12353" s="2"/>
      <c r="G12353" s="3"/>
      <c r="H12353" s="3"/>
      <c r="I12353" s="2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 s="2"/>
    </row>
    <row r="12354" spans="2:22" x14ac:dyDescent="0.2">
      <c r="B12354" s="2"/>
      <c r="C12354" s="2"/>
      <c r="D12354" s="2"/>
      <c r="E12354" s="2"/>
      <c r="F12354" s="2"/>
      <c r="G12354" s="3"/>
      <c r="H12354" s="3"/>
      <c r="I12354" s="2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 s="2"/>
    </row>
    <row r="12355" spans="2:22" x14ac:dyDescent="0.2">
      <c r="B12355" s="2"/>
      <c r="C12355" s="2"/>
      <c r="D12355" s="2"/>
      <c r="E12355" s="2"/>
      <c r="F12355" s="2"/>
      <c r="G12355" s="3"/>
      <c r="H12355" s="3"/>
      <c r="I12355" s="2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 s="2"/>
    </row>
    <row r="12356" spans="2:22" x14ac:dyDescent="0.2">
      <c r="B12356" s="2"/>
      <c r="C12356" s="2"/>
      <c r="D12356" s="2"/>
      <c r="E12356" s="2"/>
      <c r="F12356" s="2"/>
      <c r="G12356" s="3"/>
      <c r="H12356" s="3"/>
      <c r="I12356" s="2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 s="2"/>
    </row>
    <row r="12357" spans="2:22" x14ac:dyDescent="0.2">
      <c r="B12357" s="2"/>
      <c r="C12357" s="2"/>
      <c r="D12357" s="2"/>
      <c r="E12357" s="2"/>
      <c r="F12357" s="2"/>
      <c r="G12357" s="3"/>
      <c r="H12357" s="3"/>
      <c r="I12357" s="2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 s="2"/>
    </row>
    <row r="12358" spans="2:22" x14ac:dyDescent="0.2">
      <c r="B12358" s="2"/>
      <c r="C12358" s="2"/>
      <c r="D12358" s="2"/>
      <c r="E12358" s="2"/>
      <c r="F12358" s="2"/>
      <c r="G12358" s="3"/>
      <c r="H12358" s="3"/>
      <c r="I12358" s="2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 s="2"/>
    </row>
    <row r="12359" spans="2:22" x14ac:dyDescent="0.2">
      <c r="B12359" s="2"/>
      <c r="C12359" s="2"/>
      <c r="D12359" s="2"/>
      <c r="E12359" s="2"/>
      <c r="F12359" s="2"/>
      <c r="G12359" s="3"/>
      <c r="H12359" s="3"/>
      <c r="I12359" s="2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 s="2"/>
    </row>
    <row r="12360" spans="2:22" x14ac:dyDescent="0.2">
      <c r="B12360" s="2"/>
      <c r="C12360" s="2"/>
      <c r="D12360" s="2"/>
      <c r="E12360" s="2"/>
      <c r="F12360" s="2"/>
      <c r="G12360" s="3"/>
      <c r="H12360" s="3"/>
      <c r="I12360" s="2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 s="2"/>
    </row>
    <row r="12361" spans="2:22" x14ac:dyDescent="0.2">
      <c r="B12361" s="2"/>
      <c r="C12361" s="2"/>
      <c r="D12361" s="2"/>
      <c r="E12361" s="2"/>
      <c r="F12361" s="2"/>
      <c r="G12361" s="3"/>
      <c r="H12361" s="3"/>
      <c r="I12361" s="2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 s="2"/>
    </row>
    <row r="12362" spans="2:22" x14ac:dyDescent="0.2">
      <c r="B12362" s="2"/>
      <c r="C12362" s="2"/>
      <c r="D12362" s="2"/>
      <c r="E12362" s="2"/>
      <c r="F12362" s="2"/>
      <c r="G12362" s="3"/>
      <c r="H12362" s="3"/>
      <c r="I12362" s="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 s="2"/>
    </row>
    <row r="12363" spans="2:22" x14ac:dyDescent="0.2">
      <c r="B12363" s="2"/>
      <c r="C12363" s="2"/>
      <c r="D12363" s="2"/>
      <c r="E12363" s="2"/>
      <c r="F12363" s="2"/>
      <c r="G12363" s="3"/>
      <c r="H12363" s="3"/>
      <c r="I12363" s="2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 s="2"/>
    </row>
    <row r="12364" spans="2:22" x14ac:dyDescent="0.2">
      <c r="B12364" s="2"/>
      <c r="C12364" s="2"/>
      <c r="D12364" s="2"/>
      <c r="E12364" s="2"/>
      <c r="F12364" s="2"/>
      <c r="G12364" s="3"/>
      <c r="H12364" s="3"/>
      <c r="I12364" s="2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 s="2"/>
    </row>
    <row r="12365" spans="2:22" x14ac:dyDescent="0.2">
      <c r="B12365" s="2"/>
      <c r="C12365" s="2"/>
      <c r="D12365" s="2"/>
      <c r="E12365" s="2"/>
      <c r="F12365" s="2"/>
      <c r="G12365" s="3"/>
      <c r="H12365" s="3"/>
      <c r="I12365" s="2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 s="2"/>
    </row>
    <row r="12366" spans="2:22" x14ac:dyDescent="0.2">
      <c r="B12366" s="2"/>
      <c r="C12366" s="2"/>
      <c r="D12366" s="2"/>
      <c r="E12366" s="2"/>
      <c r="F12366" s="2"/>
      <c r="G12366" s="3"/>
      <c r="H12366" s="3"/>
      <c r="I12366" s="2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 s="2"/>
    </row>
    <row r="12367" spans="2:22" x14ac:dyDescent="0.2">
      <c r="B12367" s="2"/>
      <c r="C12367" s="2"/>
      <c r="D12367" s="2"/>
      <c r="E12367" s="2"/>
      <c r="F12367" s="2"/>
      <c r="G12367" s="3"/>
      <c r="H12367" s="3"/>
      <c r="I12367" s="2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 s="2"/>
    </row>
    <row r="12368" spans="2:22" x14ac:dyDescent="0.2">
      <c r="B12368" s="2"/>
      <c r="C12368" s="2"/>
      <c r="D12368" s="2"/>
      <c r="E12368" s="2"/>
      <c r="F12368" s="2"/>
      <c r="G12368" s="3"/>
      <c r="H12368" s="3"/>
      <c r="I12368" s="2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 s="2"/>
    </row>
    <row r="12369" spans="2:22" x14ac:dyDescent="0.2">
      <c r="B12369" s="2"/>
      <c r="C12369" s="2"/>
      <c r="D12369" s="2"/>
      <c r="E12369" s="2"/>
      <c r="F12369" s="2"/>
      <c r="G12369" s="3"/>
      <c r="H12369" s="3"/>
      <c r="I12369" s="2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 s="2"/>
    </row>
    <row r="12370" spans="2:22" x14ac:dyDescent="0.2">
      <c r="B12370" s="2"/>
      <c r="C12370" s="2"/>
      <c r="D12370" s="2"/>
      <c r="E12370" s="2"/>
      <c r="F12370" s="2"/>
      <c r="G12370" s="3"/>
      <c r="H12370" s="3"/>
      <c r="I12370" s="2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 s="2"/>
    </row>
    <row r="12371" spans="2:22" x14ac:dyDescent="0.2">
      <c r="B12371" s="2"/>
      <c r="C12371" s="2"/>
      <c r="D12371" s="2"/>
      <c r="E12371" s="2"/>
      <c r="F12371" s="2"/>
      <c r="G12371" s="3"/>
      <c r="H12371" s="3"/>
      <c r="I12371" s="2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 s="2"/>
    </row>
    <row r="12372" spans="2:22" x14ac:dyDescent="0.2">
      <c r="B12372" s="2"/>
      <c r="C12372" s="2"/>
      <c r="D12372" s="2"/>
      <c r="E12372" s="2"/>
      <c r="F12372" s="2"/>
      <c r="G12372" s="3"/>
      <c r="H12372" s="3"/>
      <c r="I12372" s="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 s="2"/>
    </row>
    <row r="12373" spans="2:22" x14ac:dyDescent="0.2">
      <c r="B12373" s="2"/>
      <c r="C12373" s="2"/>
      <c r="D12373" s="2"/>
      <c r="E12373" s="2"/>
      <c r="F12373" s="2"/>
      <c r="G12373" s="3"/>
      <c r="H12373" s="3"/>
      <c r="I12373" s="2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 s="2"/>
    </row>
    <row r="12374" spans="2:22" x14ac:dyDescent="0.2">
      <c r="B12374" s="2"/>
      <c r="C12374" s="2"/>
      <c r="D12374" s="2"/>
      <c r="E12374" s="2"/>
      <c r="F12374" s="2"/>
      <c r="G12374" s="3"/>
      <c r="H12374" s="3"/>
      <c r="I12374" s="2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 s="2"/>
    </row>
    <row r="12375" spans="2:22" x14ac:dyDescent="0.2">
      <c r="B12375" s="2"/>
      <c r="C12375" s="2"/>
      <c r="D12375" s="2"/>
      <c r="E12375" s="2"/>
      <c r="F12375" s="2"/>
      <c r="G12375" s="3"/>
      <c r="H12375" s="3"/>
      <c r="I12375" s="2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 s="2"/>
    </row>
    <row r="12376" spans="2:22" x14ac:dyDescent="0.2">
      <c r="B12376" s="2"/>
      <c r="C12376" s="2"/>
      <c r="D12376" s="2"/>
      <c r="E12376" s="2"/>
      <c r="F12376" s="2"/>
      <c r="G12376" s="3"/>
      <c r="H12376" s="3"/>
      <c r="I12376" s="2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 s="2"/>
    </row>
    <row r="12377" spans="2:22" x14ac:dyDescent="0.2">
      <c r="B12377" s="2"/>
      <c r="C12377" s="2"/>
      <c r="D12377" s="2"/>
      <c r="E12377" s="2"/>
      <c r="F12377" s="2"/>
      <c r="G12377" s="3"/>
      <c r="H12377" s="3"/>
      <c r="I12377" s="2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 s="2"/>
    </row>
    <row r="12378" spans="2:22" x14ac:dyDescent="0.2">
      <c r="B12378" s="2"/>
      <c r="C12378" s="2"/>
      <c r="D12378" s="2"/>
      <c r="E12378" s="2"/>
      <c r="F12378" s="2"/>
      <c r="G12378" s="3"/>
      <c r="H12378" s="3"/>
      <c r="I12378" s="2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 s="2"/>
    </row>
    <row r="12379" spans="2:22" x14ac:dyDescent="0.2">
      <c r="B12379" s="2"/>
      <c r="C12379" s="2"/>
      <c r="D12379" s="2"/>
      <c r="E12379" s="2"/>
      <c r="F12379" s="2"/>
      <c r="G12379" s="3"/>
      <c r="H12379" s="3"/>
      <c r="I12379" s="2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 s="2"/>
    </row>
    <row r="12380" spans="2:22" x14ac:dyDescent="0.2">
      <c r="B12380" s="2"/>
      <c r="C12380" s="2"/>
      <c r="D12380" s="2"/>
      <c r="E12380" s="2"/>
      <c r="F12380" s="2"/>
      <c r="G12380" s="3"/>
      <c r="H12380" s="3"/>
      <c r="I12380" s="2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 s="2"/>
    </row>
    <row r="12381" spans="2:22" x14ac:dyDescent="0.2">
      <c r="B12381" s="2"/>
      <c r="C12381" s="2"/>
      <c r="D12381" s="2"/>
      <c r="E12381" s="2"/>
      <c r="F12381" s="2"/>
      <c r="G12381" s="3"/>
      <c r="H12381" s="3"/>
      <c r="I12381" s="2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 s="2"/>
    </row>
    <row r="12382" spans="2:22" x14ac:dyDescent="0.2">
      <c r="B12382" s="2"/>
      <c r="C12382" s="2"/>
      <c r="D12382" s="2"/>
      <c r="E12382" s="2"/>
      <c r="F12382" s="2"/>
      <c r="G12382" s="3"/>
      <c r="H12382" s="3"/>
      <c r="I12382" s="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 s="2"/>
    </row>
    <row r="12383" spans="2:22" x14ac:dyDescent="0.2">
      <c r="B12383" s="2"/>
      <c r="C12383" s="2"/>
      <c r="D12383" s="2"/>
      <c r="E12383" s="2"/>
      <c r="F12383" s="2"/>
      <c r="G12383" s="3"/>
      <c r="H12383" s="3"/>
      <c r="I12383" s="2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 s="2"/>
    </row>
    <row r="12384" spans="2:22" x14ac:dyDescent="0.2">
      <c r="B12384" s="2"/>
      <c r="C12384" s="2"/>
      <c r="D12384" s="2"/>
      <c r="E12384" s="2"/>
      <c r="F12384" s="2"/>
      <c r="G12384" s="3"/>
      <c r="H12384" s="3"/>
      <c r="I12384" s="2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 s="2"/>
    </row>
    <row r="12385" spans="2:22" x14ac:dyDescent="0.2">
      <c r="B12385" s="2"/>
      <c r="C12385" s="2"/>
      <c r="D12385" s="2"/>
      <c r="E12385" s="2"/>
      <c r="F12385" s="2"/>
      <c r="G12385" s="3"/>
      <c r="H12385" s="3"/>
      <c r="I12385" s="2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 s="2"/>
    </row>
    <row r="12386" spans="2:22" x14ac:dyDescent="0.2">
      <c r="B12386" s="2"/>
      <c r="C12386" s="2"/>
      <c r="D12386" s="2"/>
      <c r="E12386" s="2"/>
      <c r="F12386" s="2"/>
      <c r="G12386" s="3"/>
      <c r="H12386" s="3"/>
      <c r="I12386" s="2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 s="2"/>
    </row>
    <row r="12387" spans="2:22" x14ac:dyDescent="0.2">
      <c r="B12387" s="2"/>
      <c r="C12387" s="2"/>
      <c r="D12387" s="2"/>
      <c r="E12387" s="2"/>
      <c r="F12387" s="2"/>
      <c r="G12387" s="3"/>
      <c r="H12387" s="3"/>
      <c r="I12387" s="2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 s="2"/>
    </row>
    <row r="12388" spans="2:22" x14ac:dyDescent="0.2">
      <c r="B12388" s="2"/>
      <c r="C12388" s="2"/>
      <c r="D12388" s="2"/>
      <c r="E12388" s="2"/>
      <c r="F12388" s="2"/>
      <c r="G12388" s="3"/>
      <c r="H12388" s="3"/>
      <c r="I12388" s="2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 s="2"/>
    </row>
    <row r="12389" spans="2:22" x14ac:dyDescent="0.2">
      <c r="B12389" s="2"/>
      <c r="C12389" s="2"/>
      <c r="D12389" s="2"/>
      <c r="E12389" s="2"/>
      <c r="F12389" s="2"/>
      <c r="G12389" s="3"/>
      <c r="H12389" s="3"/>
      <c r="I12389" s="2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 s="2"/>
    </row>
    <row r="12390" spans="2:22" x14ac:dyDescent="0.2">
      <c r="B12390" s="2"/>
      <c r="C12390" s="2"/>
      <c r="D12390" s="2"/>
      <c r="E12390" s="2"/>
      <c r="F12390" s="2"/>
      <c r="G12390" s="3"/>
      <c r="H12390" s="3"/>
      <c r="I12390" s="2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 s="2"/>
    </row>
    <row r="12391" spans="2:22" x14ac:dyDescent="0.2">
      <c r="B12391" s="2"/>
      <c r="C12391" s="2"/>
      <c r="D12391" s="2"/>
      <c r="E12391" s="2"/>
      <c r="F12391" s="2"/>
      <c r="G12391" s="3"/>
      <c r="H12391" s="3"/>
      <c r="I12391" s="2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 s="2"/>
    </row>
    <row r="12392" spans="2:22" x14ac:dyDescent="0.2">
      <c r="B12392" s="2"/>
      <c r="C12392" s="2"/>
      <c r="D12392" s="2"/>
      <c r="E12392" s="2"/>
      <c r="F12392" s="2"/>
      <c r="G12392" s="3"/>
      <c r="H12392" s="3"/>
      <c r="I12392" s="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 s="2"/>
    </row>
    <row r="12393" spans="2:22" x14ac:dyDescent="0.2">
      <c r="B12393" s="2"/>
      <c r="C12393" s="2"/>
      <c r="D12393" s="2"/>
      <c r="E12393" s="2"/>
      <c r="F12393" s="2"/>
      <c r="G12393" s="3"/>
      <c r="H12393" s="3"/>
      <c r="I12393" s="2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 s="2"/>
    </row>
    <row r="12394" spans="2:22" x14ac:dyDescent="0.2">
      <c r="B12394" s="2"/>
      <c r="C12394" s="2"/>
      <c r="D12394" s="2"/>
      <c r="E12394" s="2"/>
      <c r="F12394" s="2"/>
      <c r="G12394" s="3"/>
      <c r="H12394" s="3"/>
      <c r="I12394" s="2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 s="2"/>
    </row>
    <row r="12395" spans="2:22" x14ac:dyDescent="0.2">
      <c r="B12395" s="2"/>
      <c r="C12395" s="2"/>
      <c r="D12395" s="2"/>
      <c r="E12395" s="2"/>
      <c r="F12395" s="2"/>
      <c r="G12395" s="3"/>
      <c r="H12395" s="3"/>
      <c r="I12395" s="2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 s="2"/>
    </row>
    <row r="12396" spans="2:22" x14ac:dyDescent="0.2">
      <c r="B12396" s="2"/>
      <c r="C12396" s="2"/>
      <c r="D12396" s="2"/>
      <c r="E12396" s="2"/>
      <c r="F12396" s="2"/>
      <c r="G12396" s="3"/>
      <c r="H12396" s="3"/>
      <c r="I12396" s="2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 s="2"/>
    </row>
    <row r="12397" spans="2:22" x14ac:dyDescent="0.2">
      <c r="B12397" s="2"/>
      <c r="C12397" s="2"/>
      <c r="D12397" s="2"/>
      <c r="E12397" s="2"/>
      <c r="F12397" s="2"/>
      <c r="G12397" s="3"/>
      <c r="H12397" s="3"/>
      <c r="I12397" s="2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 s="2"/>
    </row>
    <row r="12398" spans="2:22" x14ac:dyDescent="0.2">
      <c r="B12398" s="2"/>
      <c r="C12398" s="2"/>
      <c r="D12398" s="2"/>
      <c r="E12398" s="2"/>
      <c r="F12398" s="2"/>
      <c r="G12398" s="3"/>
      <c r="H12398" s="3"/>
      <c r="I12398" s="2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 s="2"/>
    </row>
    <row r="12399" spans="2:22" x14ac:dyDescent="0.2">
      <c r="B12399" s="2"/>
      <c r="C12399" s="2"/>
      <c r="D12399" s="2"/>
      <c r="E12399" s="2"/>
      <c r="F12399" s="2"/>
      <c r="G12399" s="3"/>
      <c r="H12399" s="3"/>
      <c r="I12399" s="2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 s="2"/>
    </row>
    <row r="12400" spans="2:22" x14ac:dyDescent="0.2">
      <c r="B12400" s="2"/>
      <c r="C12400" s="2"/>
      <c r="D12400" s="2"/>
      <c r="E12400" s="2"/>
      <c r="F12400" s="2"/>
      <c r="G12400" s="3"/>
      <c r="H12400" s="3"/>
      <c r="I12400" s="2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 s="2"/>
    </row>
    <row r="12401" spans="2:22" x14ac:dyDescent="0.2">
      <c r="B12401" s="2"/>
      <c r="C12401" s="2"/>
      <c r="D12401" s="2"/>
      <c r="E12401" s="2"/>
      <c r="F12401" s="2"/>
      <c r="G12401" s="3"/>
      <c r="H12401" s="3"/>
      <c r="I12401" s="2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 s="2"/>
    </row>
    <row r="12402" spans="2:22" x14ac:dyDescent="0.2">
      <c r="B12402" s="2"/>
      <c r="C12402" s="2"/>
      <c r="D12402" s="2"/>
      <c r="E12402" s="2"/>
      <c r="F12402" s="2"/>
      <c r="G12402" s="3"/>
      <c r="H12402" s="3"/>
      <c r="I12402" s="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 s="2"/>
    </row>
    <row r="12403" spans="2:22" x14ac:dyDescent="0.2">
      <c r="B12403" s="2"/>
      <c r="C12403" s="2"/>
      <c r="D12403" s="2"/>
      <c r="E12403" s="2"/>
      <c r="F12403" s="2"/>
      <c r="G12403" s="3"/>
      <c r="H12403" s="3"/>
      <c r="I12403" s="2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 s="2"/>
    </row>
    <row r="12404" spans="2:22" x14ac:dyDescent="0.2">
      <c r="B12404" s="2"/>
      <c r="C12404" s="2"/>
      <c r="D12404" s="2"/>
      <c r="E12404" s="2"/>
      <c r="F12404" s="2"/>
      <c r="G12404" s="3"/>
      <c r="H12404" s="3"/>
      <c r="I12404" s="2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 s="2"/>
    </row>
    <row r="12405" spans="2:22" x14ac:dyDescent="0.2">
      <c r="B12405" s="2"/>
      <c r="C12405" s="2"/>
      <c r="D12405" s="2"/>
      <c r="E12405" s="2"/>
      <c r="F12405" s="2"/>
      <c r="G12405" s="3"/>
      <c r="H12405" s="3"/>
      <c r="I12405" s="2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 s="2"/>
    </row>
    <row r="12406" spans="2:22" x14ac:dyDescent="0.2">
      <c r="B12406" s="2"/>
      <c r="C12406" s="2"/>
      <c r="D12406" s="2"/>
      <c r="E12406" s="2"/>
      <c r="F12406" s="2"/>
      <c r="G12406" s="3"/>
      <c r="H12406" s="3"/>
      <c r="I12406" s="2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 s="2"/>
    </row>
    <row r="12407" spans="2:22" x14ac:dyDescent="0.2">
      <c r="B12407" s="2"/>
      <c r="C12407" s="2"/>
      <c r="D12407" s="2"/>
      <c r="E12407" s="2"/>
      <c r="F12407" s="2"/>
      <c r="G12407" s="3"/>
      <c r="H12407" s="3"/>
      <c r="I12407" s="2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 s="2"/>
    </row>
    <row r="12408" spans="2:22" x14ac:dyDescent="0.2">
      <c r="B12408" s="2"/>
      <c r="C12408" s="2"/>
      <c r="D12408" s="2"/>
      <c r="E12408" s="2"/>
      <c r="F12408" s="2"/>
      <c r="G12408" s="3"/>
      <c r="H12408" s="3"/>
      <c r="I12408" s="2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 s="2"/>
    </row>
    <row r="12409" spans="2:22" x14ac:dyDescent="0.2">
      <c r="B12409" s="2"/>
      <c r="C12409" s="2"/>
      <c r="D12409" s="2"/>
      <c r="E12409" s="2"/>
      <c r="F12409" s="2"/>
      <c r="G12409" s="3"/>
      <c r="H12409" s="3"/>
      <c r="I12409" s="2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 s="2"/>
    </row>
    <row r="12410" spans="2:22" x14ac:dyDescent="0.2">
      <c r="B12410" s="2"/>
      <c r="C12410" s="2"/>
      <c r="D12410" s="2"/>
      <c r="E12410" s="2"/>
      <c r="F12410" s="2"/>
      <c r="G12410" s="3"/>
      <c r="H12410" s="3"/>
      <c r="I12410" s="2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 s="2"/>
    </row>
    <row r="12411" spans="2:22" x14ac:dyDescent="0.2">
      <c r="B12411" s="2"/>
      <c r="C12411" s="2"/>
      <c r="D12411" s="2"/>
      <c r="E12411" s="2"/>
      <c r="F12411" s="2"/>
      <c r="G12411" s="3"/>
      <c r="H12411" s="3"/>
      <c r="I12411" s="2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 s="2"/>
    </row>
    <row r="12412" spans="2:22" x14ac:dyDescent="0.2">
      <c r="B12412" s="2"/>
      <c r="C12412" s="2"/>
      <c r="D12412" s="2"/>
      <c r="E12412" s="2"/>
      <c r="F12412" s="2"/>
      <c r="G12412" s="3"/>
      <c r="H12412" s="3"/>
      <c r="I12412" s="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 s="2"/>
    </row>
    <row r="12413" spans="2:22" x14ac:dyDescent="0.2">
      <c r="B12413" s="2"/>
      <c r="C12413" s="2"/>
      <c r="D12413" s="2"/>
      <c r="E12413" s="2"/>
      <c r="F12413" s="2"/>
      <c r="G12413" s="3"/>
      <c r="H12413" s="3"/>
      <c r="I12413" s="2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 s="2"/>
    </row>
    <row r="12414" spans="2:22" x14ac:dyDescent="0.2">
      <c r="B12414" s="2"/>
      <c r="C12414" s="2"/>
      <c r="D12414" s="2"/>
      <c r="E12414" s="2"/>
      <c r="F12414" s="2"/>
      <c r="G12414" s="3"/>
      <c r="H12414" s="3"/>
      <c r="I12414" s="2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 s="2"/>
    </row>
    <row r="12415" spans="2:22" x14ac:dyDescent="0.2">
      <c r="B12415" s="2"/>
      <c r="C12415" s="2"/>
      <c r="D12415" s="2"/>
      <c r="E12415" s="2"/>
      <c r="F12415" s="2"/>
      <c r="G12415" s="3"/>
      <c r="H12415" s="3"/>
      <c r="I12415" s="2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 s="2"/>
    </row>
    <row r="12416" spans="2:22" x14ac:dyDescent="0.2">
      <c r="B12416" s="2"/>
      <c r="C12416" s="2"/>
      <c r="D12416" s="2"/>
      <c r="E12416" s="2"/>
      <c r="F12416" s="2"/>
      <c r="G12416" s="3"/>
      <c r="H12416" s="3"/>
      <c r="I12416" s="2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 s="2"/>
    </row>
    <row r="12417" spans="2:22" x14ac:dyDescent="0.2">
      <c r="B12417" s="2"/>
      <c r="C12417" s="2"/>
      <c r="D12417" s="2"/>
      <c r="E12417" s="2"/>
      <c r="F12417" s="2"/>
      <c r="G12417" s="3"/>
      <c r="H12417" s="3"/>
      <c r="I12417" s="2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 s="2"/>
    </row>
    <row r="12418" spans="2:22" x14ac:dyDescent="0.2">
      <c r="B12418" s="2"/>
      <c r="C12418" s="2"/>
      <c r="D12418" s="2"/>
      <c r="E12418" s="2"/>
      <c r="F12418" s="2"/>
      <c r="G12418" s="3"/>
      <c r="H12418" s="3"/>
      <c r="I12418" s="2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 s="2"/>
    </row>
    <row r="12419" spans="2:22" x14ac:dyDescent="0.2">
      <c r="B12419" s="2"/>
      <c r="C12419" s="2"/>
      <c r="D12419" s="2"/>
      <c r="E12419" s="2"/>
      <c r="F12419" s="2"/>
      <c r="G12419" s="3"/>
      <c r="H12419" s="3"/>
      <c r="I12419" s="2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 s="2"/>
    </row>
    <row r="12420" spans="2:22" x14ac:dyDescent="0.2">
      <c r="B12420" s="2"/>
      <c r="C12420" s="2"/>
      <c r="D12420" s="2"/>
      <c r="E12420" s="2"/>
      <c r="F12420" s="2"/>
      <c r="G12420" s="3"/>
      <c r="H12420" s="3"/>
      <c r="I12420" s="2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 s="2"/>
    </row>
    <row r="12421" spans="2:22" x14ac:dyDescent="0.2">
      <c r="B12421" s="2"/>
      <c r="C12421" s="2"/>
      <c r="D12421" s="2"/>
      <c r="E12421" s="2"/>
      <c r="F12421" s="2"/>
      <c r="G12421" s="3"/>
      <c r="H12421" s="3"/>
      <c r="I12421" s="2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 s="2"/>
    </row>
    <row r="12422" spans="2:22" x14ac:dyDescent="0.2">
      <c r="B12422" s="2"/>
      <c r="C12422" s="2"/>
      <c r="D12422" s="2"/>
      <c r="E12422" s="2"/>
      <c r="F12422" s="2"/>
      <c r="G12422" s="3"/>
      <c r="H12422" s="3"/>
      <c r="I12422" s="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 s="2"/>
    </row>
    <row r="12423" spans="2:22" x14ac:dyDescent="0.2">
      <c r="B12423" s="2"/>
      <c r="C12423" s="2"/>
      <c r="D12423" s="2"/>
      <c r="E12423" s="2"/>
      <c r="F12423" s="2"/>
      <c r="G12423" s="3"/>
      <c r="H12423" s="3"/>
      <c r="I12423" s="2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 s="2"/>
    </row>
    <row r="12424" spans="2:22" x14ac:dyDescent="0.2">
      <c r="B12424" s="2"/>
      <c r="C12424" s="2"/>
      <c r="D12424" s="2"/>
      <c r="E12424" s="2"/>
      <c r="F12424" s="2"/>
      <c r="G12424" s="3"/>
      <c r="H12424" s="3"/>
      <c r="I12424" s="2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 s="2"/>
    </row>
    <row r="12425" spans="2:22" x14ac:dyDescent="0.2">
      <c r="B12425" s="2"/>
      <c r="C12425" s="2"/>
      <c r="D12425" s="2"/>
      <c r="E12425" s="2"/>
      <c r="F12425" s="2"/>
      <c r="G12425" s="3"/>
      <c r="H12425" s="3"/>
      <c r="I12425" s="2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 s="2"/>
    </row>
    <row r="12426" spans="2:22" x14ac:dyDescent="0.2">
      <c r="B12426" s="2"/>
      <c r="C12426" s="2"/>
      <c r="D12426" s="2"/>
      <c r="E12426" s="2"/>
      <c r="F12426" s="2"/>
      <c r="G12426" s="3"/>
      <c r="H12426" s="3"/>
      <c r="I12426" s="2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 s="2"/>
    </row>
    <row r="12427" spans="2:22" x14ac:dyDescent="0.2">
      <c r="B12427" s="2"/>
      <c r="C12427" s="2"/>
      <c r="D12427" s="2"/>
      <c r="E12427" s="2"/>
      <c r="F12427" s="2"/>
      <c r="G12427" s="3"/>
      <c r="H12427" s="3"/>
      <c r="I12427" s="2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 s="2"/>
    </row>
    <row r="12428" spans="2:22" x14ac:dyDescent="0.2">
      <c r="B12428" s="2"/>
      <c r="C12428" s="2"/>
      <c r="D12428" s="2"/>
      <c r="E12428" s="2"/>
      <c r="F12428" s="2"/>
      <c r="G12428" s="3"/>
      <c r="H12428" s="3"/>
      <c r="I12428" s="2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 s="2"/>
    </row>
    <row r="12429" spans="2:22" x14ac:dyDescent="0.2">
      <c r="B12429" s="2"/>
      <c r="C12429" s="2"/>
      <c r="D12429" s="2"/>
      <c r="E12429" s="2"/>
      <c r="F12429" s="2"/>
      <c r="G12429" s="3"/>
      <c r="H12429" s="3"/>
      <c r="I12429" s="2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 s="2"/>
    </row>
    <row r="12430" spans="2:22" x14ac:dyDescent="0.2">
      <c r="B12430" s="2"/>
      <c r="C12430" s="2"/>
      <c r="D12430" s="2"/>
      <c r="E12430" s="2"/>
      <c r="F12430" s="2"/>
      <c r="G12430" s="3"/>
      <c r="H12430" s="3"/>
      <c r="I12430" s="2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 s="2"/>
    </row>
    <row r="12431" spans="2:22" x14ac:dyDescent="0.2">
      <c r="B12431" s="2"/>
      <c r="C12431" s="2"/>
      <c r="D12431" s="2"/>
      <c r="E12431" s="2"/>
      <c r="F12431" s="2"/>
      <c r="G12431" s="3"/>
      <c r="H12431" s="3"/>
      <c r="I12431" s="2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 s="2"/>
    </row>
    <row r="12432" spans="2:22" x14ac:dyDescent="0.2">
      <c r="B12432" s="2"/>
      <c r="C12432" s="2"/>
      <c r="D12432" s="2"/>
      <c r="E12432" s="2"/>
      <c r="F12432" s="2"/>
      <c r="G12432" s="3"/>
      <c r="H12432" s="3"/>
      <c r="I12432" s="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 s="2"/>
    </row>
    <row r="12433" spans="2:22" x14ac:dyDescent="0.2">
      <c r="B12433" s="2"/>
      <c r="C12433" s="2"/>
      <c r="D12433" s="2"/>
      <c r="E12433" s="2"/>
      <c r="F12433" s="2"/>
      <c r="G12433" s="3"/>
      <c r="H12433" s="3"/>
      <c r="I12433" s="2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 s="2"/>
    </row>
    <row r="12434" spans="2:22" x14ac:dyDescent="0.2">
      <c r="B12434" s="2"/>
      <c r="C12434" s="2"/>
      <c r="D12434" s="2"/>
      <c r="E12434" s="2"/>
      <c r="F12434" s="2"/>
      <c r="G12434" s="3"/>
      <c r="H12434" s="3"/>
      <c r="I12434" s="2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 s="2"/>
    </row>
    <row r="12435" spans="2:22" x14ac:dyDescent="0.2">
      <c r="B12435" s="2"/>
      <c r="C12435" s="2"/>
      <c r="D12435" s="2"/>
      <c r="E12435" s="2"/>
      <c r="F12435" s="2"/>
      <c r="G12435" s="3"/>
      <c r="H12435" s="3"/>
      <c r="I12435" s="2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 s="2"/>
    </row>
    <row r="12436" spans="2:22" x14ac:dyDescent="0.2">
      <c r="B12436" s="2"/>
      <c r="C12436" s="2"/>
      <c r="D12436" s="2"/>
      <c r="E12436" s="2"/>
      <c r="F12436" s="2"/>
      <c r="G12436" s="3"/>
      <c r="H12436" s="3"/>
      <c r="I12436" s="2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 s="2"/>
    </row>
    <row r="12437" spans="2:22" x14ac:dyDescent="0.2">
      <c r="B12437" s="2"/>
      <c r="C12437" s="2"/>
      <c r="D12437" s="2"/>
      <c r="E12437" s="2"/>
      <c r="F12437" s="2"/>
      <c r="G12437" s="3"/>
      <c r="H12437" s="3"/>
      <c r="I12437" s="2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 s="2"/>
    </row>
    <row r="12438" spans="2:22" x14ac:dyDescent="0.2">
      <c r="B12438" s="2"/>
      <c r="C12438" s="2"/>
      <c r="D12438" s="2"/>
      <c r="E12438" s="2"/>
      <c r="F12438" s="2"/>
      <c r="G12438" s="3"/>
      <c r="H12438" s="3"/>
      <c r="I12438" s="2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 s="2"/>
    </row>
    <row r="12439" spans="2:22" x14ac:dyDescent="0.2">
      <c r="B12439" s="2"/>
      <c r="C12439" s="2"/>
      <c r="D12439" s="2"/>
      <c r="E12439" s="2"/>
      <c r="F12439" s="2"/>
      <c r="G12439" s="3"/>
      <c r="H12439" s="3"/>
      <c r="I12439" s="2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 s="2"/>
    </row>
    <row r="12440" spans="2:22" x14ac:dyDescent="0.2">
      <c r="B12440" s="2"/>
      <c r="C12440" s="2"/>
      <c r="D12440" s="2"/>
      <c r="E12440" s="2"/>
      <c r="F12440" s="2"/>
      <c r="G12440" s="3"/>
      <c r="H12440" s="3"/>
      <c r="I12440" s="2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 s="2"/>
    </row>
    <row r="12441" spans="2:22" x14ac:dyDescent="0.2">
      <c r="B12441" s="2"/>
      <c r="C12441" s="2"/>
      <c r="D12441" s="2"/>
      <c r="E12441" s="2"/>
      <c r="F12441" s="2"/>
      <c r="G12441" s="3"/>
      <c r="H12441" s="3"/>
      <c r="I12441" s="2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 s="2"/>
    </row>
    <row r="12442" spans="2:22" x14ac:dyDescent="0.2">
      <c r="B12442" s="2"/>
      <c r="C12442" s="2"/>
      <c r="D12442" s="2"/>
      <c r="E12442" s="2"/>
      <c r="F12442" s="2"/>
      <c r="G12442" s="3"/>
      <c r="H12442" s="3"/>
      <c r="I12442" s="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 s="2"/>
    </row>
    <row r="12443" spans="2:22" x14ac:dyDescent="0.2">
      <c r="B12443" s="2"/>
      <c r="C12443" s="2"/>
      <c r="D12443" s="2"/>
      <c r="E12443" s="2"/>
      <c r="F12443" s="2"/>
      <c r="G12443" s="3"/>
      <c r="H12443" s="3"/>
      <c r="I12443" s="2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 s="2"/>
    </row>
    <row r="12444" spans="2:22" x14ac:dyDescent="0.2">
      <c r="B12444" s="2"/>
      <c r="C12444" s="2"/>
      <c r="D12444" s="2"/>
      <c r="E12444" s="2"/>
      <c r="F12444" s="2"/>
      <c r="G12444" s="3"/>
      <c r="H12444" s="3"/>
      <c r="I12444" s="2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 s="2"/>
    </row>
    <row r="12445" spans="2:22" x14ac:dyDescent="0.2">
      <c r="B12445" s="2"/>
      <c r="C12445" s="2"/>
      <c r="D12445" s="2"/>
      <c r="E12445" s="2"/>
      <c r="F12445" s="2"/>
      <c r="G12445" s="3"/>
      <c r="H12445" s="3"/>
      <c r="I12445" s="2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 s="2"/>
    </row>
    <row r="12446" spans="2:22" x14ac:dyDescent="0.2">
      <c r="B12446" s="2"/>
      <c r="C12446" s="2"/>
      <c r="D12446" s="2"/>
      <c r="E12446" s="2"/>
      <c r="F12446" s="2"/>
      <c r="G12446" s="3"/>
      <c r="H12446" s="3"/>
      <c r="I12446" s="2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 s="2"/>
    </row>
    <row r="12447" spans="2:22" x14ac:dyDescent="0.2">
      <c r="B12447" s="2"/>
      <c r="C12447" s="2"/>
      <c r="D12447" s="2"/>
      <c r="E12447" s="2"/>
      <c r="F12447" s="2"/>
      <c r="G12447" s="3"/>
      <c r="H12447" s="3"/>
      <c r="I12447" s="2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 s="2"/>
    </row>
    <row r="12448" spans="2:22" x14ac:dyDescent="0.2">
      <c r="B12448" s="2"/>
      <c r="C12448" s="2"/>
      <c r="D12448" s="2"/>
      <c r="E12448" s="2"/>
      <c r="F12448" s="2"/>
      <c r="G12448" s="3"/>
      <c r="H12448" s="3"/>
      <c r="I12448" s="2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 s="2"/>
    </row>
    <row r="12449" spans="2:22" x14ac:dyDescent="0.2">
      <c r="B12449" s="2"/>
      <c r="C12449" s="2"/>
      <c r="D12449" s="2"/>
      <c r="E12449" s="2"/>
      <c r="F12449" s="2"/>
      <c r="G12449" s="3"/>
      <c r="H12449" s="3"/>
      <c r="I12449" s="2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 s="2"/>
    </row>
    <row r="12450" spans="2:22" x14ac:dyDescent="0.2">
      <c r="B12450" s="2"/>
      <c r="C12450" s="2"/>
      <c r="D12450" s="2"/>
      <c r="E12450" s="2"/>
      <c r="F12450" s="2"/>
      <c r="G12450" s="3"/>
      <c r="H12450" s="3"/>
      <c r="I12450" s="2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 s="2"/>
    </row>
    <row r="12451" spans="2:22" x14ac:dyDescent="0.2">
      <c r="B12451" s="2"/>
      <c r="C12451" s="2"/>
      <c r="D12451" s="2"/>
      <c r="E12451" s="2"/>
      <c r="F12451" s="2"/>
      <c r="G12451" s="3"/>
      <c r="H12451" s="3"/>
      <c r="I12451" s="2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 s="2"/>
    </row>
    <row r="12452" spans="2:22" x14ac:dyDescent="0.2">
      <c r="B12452" s="2"/>
      <c r="C12452" s="2"/>
      <c r="D12452" s="2"/>
      <c r="E12452" s="2"/>
      <c r="F12452" s="2"/>
      <c r="G12452" s="3"/>
      <c r="H12452" s="3"/>
      <c r="I12452" s="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 s="2"/>
    </row>
    <row r="12453" spans="2:22" x14ac:dyDescent="0.2">
      <c r="B12453" s="2"/>
      <c r="C12453" s="2"/>
      <c r="D12453" s="2"/>
      <c r="E12453" s="2"/>
      <c r="F12453" s="2"/>
      <c r="G12453" s="3"/>
      <c r="H12453" s="3"/>
      <c r="I12453" s="2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 s="2"/>
    </row>
    <row r="12454" spans="2:22" x14ac:dyDescent="0.2">
      <c r="B12454" s="2"/>
      <c r="C12454" s="2"/>
      <c r="D12454" s="2"/>
      <c r="E12454" s="2"/>
      <c r="F12454" s="2"/>
      <c r="G12454" s="3"/>
      <c r="H12454" s="3"/>
      <c r="I12454" s="2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 s="2"/>
    </row>
    <row r="12455" spans="2:22" x14ac:dyDescent="0.2">
      <c r="B12455" s="2"/>
      <c r="C12455" s="2"/>
      <c r="D12455" s="2"/>
      <c r="E12455" s="2"/>
      <c r="F12455" s="2"/>
      <c r="G12455" s="3"/>
      <c r="H12455" s="3"/>
      <c r="I12455" s="2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 s="2"/>
    </row>
    <row r="12456" spans="2:22" x14ac:dyDescent="0.2">
      <c r="B12456" s="2"/>
      <c r="C12456" s="2"/>
      <c r="D12456" s="2"/>
      <c r="E12456" s="2"/>
      <c r="F12456" s="2"/>
      <c r="G12456" s="3"/>
      <c r="H12456" s="3"/>
      <c r="I12456" s="2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 s="2"/>
    </row>
    <row r="12457" spans="2:22" x14ac:dyDescent="0.2">
      <c r="B12457" s="2"/>
      <c r="C12457" s="2"/>
      <c r="D12457" s="2"/>
      <c r="E12457" s="2"/>
      <c r="F12457" s="2"/>
      <c r="G12457" s="3"/>
      <c r="H12457" s="3"/>
      <c r="I12457" s="2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 s="2"/>
    </row>
    <row r="12458" spans="2:22" x14ac:dyDescent="0.2">
      <c r="B12458" s="2"/>
      <c r="C12458" s="2"/>
      <c r="D12458" s="2"/>
      <c r="E12458" s="2"/>
      <c r="F12458" s="2"/>
      <c r="G12458" s="3"/>
      <c r="H12458" s="3"/>
      <c r="I12458" s="2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 s="2"/>
    </row>
    <row r="12459" spans="2:22" x14ac:dyDescent="0.2">
      <c r="B12459" s="2"/>
      <c r="C12459" s="2"/>
      <c r="D12459" s="2"/>
      <c r="E12459" s="2"/>
      <c r="F12459" s="2"/>
      <c r="G12459" s="3"/>
      <c r="H12459" s="3"/>
      <c r="I12459" s="2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 s="2"/>
    </row>
    <row r="12460" spans="2:22" x14ac:dyDescent="0.2">
      <c r="B12460" s="2"/>
      <c r="C12460" s="2"/>
      <c r="D12460" s="2"/>
      <c r="E12460" s="2"/>
      <c r="F12460" s="2"/>
      <c r="G12460" s="3"/>
      <c r="H12460" s="3"/>
      <c r="I12460" s="2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 s="2"/>
    </row>
    <row r="12461" spans="2:22" x14ac:dyDescent="0.2">
      <c r="B12461" s="2"/>
      <c r="C12461" s="2"/>
      <c r="D12461" s="2"/>
      <c r="E12461" s="2"/>
      <c r="F12461" s="2"/>
      <c r="G12461" s="3"/>
      <c r="H12461" s="3"/>
      <c r="I12461" s="2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 s="2"/>
    </row>
    <row r="12462" spans="2:22" x14ac:dyDescent="0.2">
      <c r="B12462" s="2"/>
      <c r="C12462" s="2"/>
      <c r="D12462" s="2"/>
      <c r="E12462" s="2"/>
      <c r="F12462" s="2"/>
      <c r="G12462" s="3"/>
      <c r="H12462" s="3"/>
      <c r="I12462" s="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 s="2"/>
    </row>
    <row r="12463" spans="2:22" x14ac:dyDescent="0.2">
      <c r="B12463" s="2"/>
      <c r="C12463" s="2"/>
      <c r="D12463" s="2"/>
      <c r="E12463" s="2"/>
      <c r="F12463" s="2"/>
      <c r="G12463" s="3"/>
      <c r="H12463" s="3"/>
      <c r="I12463" s="2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 s="2"/>
    </row>
    <row r="12464" spans="2:22" x14ac:dyDescent="0.2">
      <c r="B12464" s="2"/>
      <c r="C12464" s="2"/>
      <c r="D12464" s="2"/>
      <c r="E12464" s="2"/>
      <c r="F12464" s="2"/>
      <c r="G12464" s="3"/>
      <c r="H12464" s="3"/>
      <c r="I12464" s="2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 s="2"/>
    </row>
    <row r="12465" spans="2:22" x14ac:dyDescent="0.2">
      <c r="B12465" s="2"/>
      <c r="C12465" s="2"/>
      <c r="D12465" s="2"/>
      <c r="E12465" s="2"/>
      <c r="F12465" s="2"/>
      <c r="G12465" s="3"/>
      <c r="H12465" s="3"/>
      <c r="I12465" s="2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 s="2"/>
    </row>
    <row r="12466" spans="2:22" x14ac:dyDescent="0.2">
      <c r="B12466" s="2"/>
      <c r="C12466" s="2"/>
      <c r="D12466" s="2"/>
      <c r="E12466" s="2"/>
      <c r="F12466" s="2"/>
      <c r="G12466" s="3"/>
      <c r="H12466" s="3"/>
      <c r="I12466" s="2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 s="2"/>
    </row>
    <row r="12467" spans="2:22" x14ac:dyDescent="0.2">
      <c r="B12467" s="2"/>
      <c r="C12467" s="2"/>
      <c r="D12467" s="2"/>
      <c r="E12467" s="2"/>
      <c r="F12467" s="2"/>
      <c r="G12467" s="3"/>
      <c r="H12467" s="3"/>
      <c r="I12467" s="2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 s="2"/>
    </row>
    <row r="12468" spans="2:22" x14ac:dyDescent="0.2">
      <c r="B12468" s="2"/>
      <c r="C12468" s="2"/>
      <c r="D12468" s="2"/>
      <c r="E12468" s="2"/>
      <c r="F12468" s="2"/>
      <c r="G12468" s="3"/>
      <c r="H12468" s="3"/>
      <c r="I12468" s="2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 s="2"/>
    </row>
    <row r="12469" spans="2:22" x14ac:dyDescent="0.2">
      <c r="B12469" s="2"/>
      <c r="C12469" s="2"/>
      <c r="D12469" s="2"/>
      <c r="E12469" s="2"/>
      <c r="F12469" s="2"/>
      <c r="G12469" s="3"/>
      <c r="H12469" s="3"/>
      <c r="I12469" s="2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 s="2"/>
    </row>
    <row r="12470" spans="2:22" x14ac:dyDescent="0.2">
      <c r="B12470" s="2"/>
      <c r="C12470" s="2"/>
      <c r="D12470" s="2"/>
      <c r="E12470" s="2"/>
      <c r="F12470" s="2"/>
      <c r="G12470" s="3"/>
      <c r="H12470" s="3"/>
      <c r="I12470" s="2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 s="2"/>
    </row>
    <row r="12471" spans="2:22" x14ac:dyDescent="0.2">
      <c r="B12471" s="2"/>
      <c r="C12471" s="2"/>
      <c r="D12471" s="2"/>
      <c r="E12471" s="2"/>
      <c r="F12471" s="2"/>
      <c r="G12471" s="3"/>
      <c r="H12471" s="3"/>
      <c r="I12471" s="2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 s="2"/>
    </row>
    <row r="12472" spans="2:22" x14ac:dyDescent="0.2">
      <c r="B12472" s="2"/>
      <c r="C12472" s="2"/>
      <c r="D12472" s="2"/>
      <c r="E12472" s="2"/>
      <c r="F12472" s="2"/>
      <c r="G12472" s="3"/>
      <c r="H12472" s="3"/>
      <c r="I12472" s="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 s="2"/>
    </row>
    <row r="12473" spans="2:22" x14ac:dyDescent="0.2">
      <c r="B12473" s="2"/>
      <c r="C12473" s="2"/>
      <c r="D12473" s="2"/>
      <c r="E12473" s="2"/>
      <c r="F12473" s="2"/>
      <c r="G12473" s="3"/>
      <c r="H12473" s="3"/>
      <c r="I12473" s="2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 s="2"/>
    </row>
    <row r="12474" spans="2:22" x14ac:dyDescent="0.2">
      <c r="B12474" s="2"/>
      <c r="C12474" s="2"/>
      <c r="D12474" s="2"/>
      <c r="E12474" s="2"/>
      <c r="F12474" s="2"/>
      <c r="G12474" s="3"/>
      <c r="H12474" s="3"/>
      <c r="I12474" s="2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 s="2"/>
    </row>
    <row r="12475" spans="2:22" x14ac:dyDescent="0.2">
      <c r="B12475" s="2"/>
      <c r="C12475" s="2"/>
      <c r="D12475" s="2"/>
      <c r="E12475" s="2"/>
      <c r="F12475" s="2"/>
      <c r="G12475" s="3"/>
      <c r="H12475" s="3"/>
      <c r="I12475" s="2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 s="2"/>
    </row>
    <row r="12476" spans="2:22" x14ac:dyDescent="0.2">
      <c r="B12476" s="2"/>
      <c r="C12476" s="2"/>
      <c r="D12476" s="2"/>
      <c r="E12476" s="2"/>
      <c r="F12476" s="2"/>
      <c r="G12476" s="3"/>
      <c r="H12476" s="3"/>
      <c r="I12476" s="2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 s="2"/>
    </row>
    <row r="12477" spans="2:22" x14ac:dyDescent="0.2">
      <c r="B12477" s="2"/>
      <c r="C12477" s="2"/>
      <c r="D12477" s="2"/>
      <c r="E12477" s="2"/>
      <c r="F12477" s="2"/>
      <c r="G12477" s="3"/>
      <c r="H12477" s="3"/>
      <c r="I12477" s="2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 s="2"/>
    </row>
    <row r="12478" spans="2:22" x14ac:dyDescent="0.2">
      <c r="B12478" s="2"/>
      <c r="C12478" s="2"/>
      <c r="D12478" s="2"/>
      <c r="E12478" s="2"/>
      <c r="F12478" s="2"/>
      <c r="G12478" s="3"/>
      <c r="H12478" s="3"/>
      <c r="I12478" s="2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 s="2"/>
    </row>
    <row r="12479" spans="2:22" x14ac:dyDescent="0.2">
      <c r="B12479" s="2"/>
      <c r="C12479" s="2"/>
      <c r="D12479" s="2"/>
      <c r="E12479" s="2"/>
      <c r="F12479" s="2"/>
      <c r="G12479" s="3"/>
      <c r="H12479" s="3"/>
      <c r="I12479" s="2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 s="2"/>
    </row>
    <row r="12480" spans="2:22" x14ac:dyDescent="0.2">
      <c r="B12480" s="2"/>
      <c r="C12480" s="2"/>
      <c r="D12480" s="2"/>
      <c r="E12480" s="2"/>
      <c r="F12480" s="2"/>
      <c r="G12480" s="3"/>
      <c r="H12480" s="3"/>
      <c r="I12480" s="2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 s="2"/>
    </row>
    <row r="12481" spans="2:22" x14ac:dyDescent="0.2">
      <c r="B12481" s="2"/>
      <c r="C12481" s="2"/>
      <c r="D12481" s="2"/>
      <c r="E12481" s="2"/>
      <c r="F12481" s="2"/>
      <c r="G12481" s="3"/>
      <c r="H12481" s="3"/>
      <c r="I12481" s="2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 s="2"/>
    </row>
    <row r="12482" spans="2:22" x14ac:dyDescent="0.2">
      <c r="B12482" s="2"/>
      <c r="C12482" s="2"/>
      <c r="D12482" s="2"/>
      <c r="E12482" s="2"/>
      <c r="F12482" s="2"/>
      <c r="G12482" s="3"/>
      <c r="H12482" s="3"/>
      <c r="I12482" s="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 s="2"/>
    </row>
    <row r="12483" spans="2:22" x14ac:dyDescent="0.2">
      <c r="B12483" s="2"/>
      <c r="C12483" s="2"/>
      <c r="D12483" s="2"/>
      <c r="E12483" s="2"/>
      <c r="F12483" s="2"/>
      <c r="G12483" s="3"/>
      <c r="H12483" s="3"/>
      <c r="I12483" s="2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 s="2"/>
    </row>
    <row r="12484" spans="2:22" x14ac:dyDescent="0.2">
      <c r="B12484" s="2"/>
      <c r="C12484" s="2"/>
      <c r="D12484" s="2"/>
      <c r="E12484" s="2"/>
      <c r="F12484" s="2"/>
      <c r="G12484" s="3"/>
      <c r="H12484" s="3"/>
      <c r="I12484" s="2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 s="2"/>
    </row>
    <row r="12485" spans="2:22" x14ac:dyDescent="0.2">
      <c r="B12485" s="2"/>
      <c r="C12485" s="2"/>
      <c r="D12485" s="2"/>
      <c r="E12485" s="2"/>
      <c r="F12485" s="2"/>
      <c r="G12485" s="3"/>
      <c r="H12485" s="3"/>
      <c r="I12485" s="2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 s="2"/>
    </row>
    <row r="12486" spans="2:22" x14ac:dyDescent="0.2">
      <c r="B12486" s="2"/>
      <c r="C12486" s="2"/>
      <c r="D12486" s="2"/>
      <c r="E12486" s="2"/>
      <c r="F12486" s="2"/>
      <c r="G12486" s="3"/>
      <c r="H12486" s="3"/>
      <c r="I12486" s="2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 s="2"/>
    </row>
    <row r="12487" spans="2:22" x14ac:dyDescent="0.2">
      <c r="B12487" s="2"/>
      <c r="C12487" s="2"/>
      <c r="D12487" s="2"/>
      <c r="E12487" s="2"/>
      <c r="F12487" s="2"/>
      <c r="G12487" s="3"/>
      <c r="H12487" s="3"/>
      <c r="I12487" s="2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 s="2"/>
    </row>
    <row r="12488" spans="2:22" x14ac:dyDescent="0.2">
      <c r="B12488" s="2"/>
      <c r="C12488" s="2"/>
      <c r="D12488" s="2"/>
      <c r="E12488" s="2"/>
      <c r="F12488" s="2"/>
      <c r="G12488" s="3"/>
      <c r="H12488" s="3"/>
      <c r="I12488" s="2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 s="2"/>
    </row>
    <row r="12489" spans="2:22" x14ac:dyDescent="0.2">
      <c r="B12489" s="2"/>
      <c r="C12489" s="2"/>
      <c r="D12489" s="2"/>
      <c r="E12489" s="2"/>
      <c r="F12489" s="2"/>
      <c r="G12489" s="3"/>
      <c r="H12489" s="3"/>
      <c r="I12489" s="2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 s="2"/>
    </row>
    <row r="12490" spans="2:22" x14ac:dyDescent="0.2">
      <c r="B12490" s="2"/>
      <c r="C12490" s="2"/>
      <c r="D12490" s="2"/>
      <c r="E12490" s="2"/>
      <c r="F12490" s="2"/>
      <c r="G12490" s="3"/>
      <c r="H12490" s="3"/>
      <c r="I12490" s="2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 s="2"/>
    </row>
    <row r="12491" spans="2:22" x14ac:dyDescent="0.2">
      <c r="B12491" s="2"/>
      <c r="C12491" s="2"/>
      <c r="D12491" s="2"/>
      <c r="E12491" s="2"/>
      <c r="F12491" s="2"/>
      <c r="G12491" s="3"/>
      <c r="H12491" s="3"/>
      <c r="I12491" s="2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 s="2"/>
    </row>
    <row r="12492" spans="2:22" x14ac:dyDescent="0.2">
      <c r="B12492" s="2"/>
      <c r="C12492" s="2"/>
      <c r="D12492" s="2"/>
      <c r="E12492" s="2"/>
      <c r="F12492" s="2"/>
      <c r="G12492" s="3"/>
      <c r="H12492" s="3"/>
      <c r="I12492" s="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 s="2"/>
    </row>
    <row r="12493" spans="2:22" x14ac:dyDescent="0.2">
      <c r="B12493" s="2"/>
      <c r="C12493" s="2"/>
      <c r="D12493" s="2"/>
      <c r="E12493" s="2"/>
      <c r="F12493" s="2"/>
      <c r="G12493" s="3"/>
      <c r="H12493" s="3"/>
      <c r="I12493" s="2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 s="2"/>
    </row>
    <row r="12494" spans="2:22" x14ac:dyDescent="0.2">
      <c r="B12494" s="2"/>
      <c r="C12494" s="2"/>
      <c r="D12494" s="2"/>
      <c r="E12494" s="2"/>
      <c r="F12494" s="2"/>
      <c r="G12494" s="3"/>
      <c r="H12494" s="3"/>
      <c r="I12494" s="2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 s="2"/>
    </row>
    <row r="12495" spans="2:22" x14ac:dyDescent="0.2">
      <c r="B12495" s="2"/>
      <c r="C12495" s="2"/>
      <c r="D12495" s="2"/>
      <c r="E12495" s="2"/>
      <c r="F12495" s="2"/>
      <c r="G12495" s="3"/>
      <c r="H12495" s="3"/>
      <c r="I12495" s="2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 s="2"/>
    </row>
    <row r="12496" spans="2:22" x14ac:dyDescent="0.2">
      <c r="B12496" s="2"/>
      <c r="C12496" s="2"/>
      <c r="D12496" s="2"/>
      <c r="E12496" s="2"/>
      <c r="F12496" s="2"/>
      <c r="G12496" s="3"/>
      <c r="H12496" s="3"/>
      <c r="I12496" s="2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 s="2"/>
    </row>
    <row r="12497" spans="2:22" x14ac:dyDescent="0.2">
      <c r="B12497" s="2"/>
      <c r="C12497" s="2"/>
      <c r="D12497" s="2"/>
      <c r="E12497" s="2"/>
      <c r="F12497" s="2"/>
      <c r="G12497" s="3"/>
      <c r="H12497" s="3"/>
      <c r="I12497" s="2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 s="2"/>
    </row>
    <row r="12498" spans="2:22" x14ac:dyDescent="0.2">
      <c r="B12498" s="2"/>
      <c r="C12498" s="2"/>
      <c r="D12498" s="2"/>
      <c r="E12498" s="2"/>
      <c r="F12498" s="2"/>
      <c r="G12498" s="3"/>
      <c r="H12498" s="3"/>
      <c r="I12498" s="2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 s="2"/>
    </row>
    <row r="12499" spans="2:22" x14ac:dyDescent="0.2">
      <c r="B12499" s="2"/>
      <c r="C12499" s="2"/>
      <c r="D12499" s="2"/>
      <c r="E12499" s="2"/>
      <c r="F12499" s="2"/>
      <c r="G12499" s="3"/>
      <c r="H12499" s="3"/>
      <c r="I12499" s="2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 s="2"/>
    </row>
    <row r="12500" spans="2:22" x14ac:dyDescent="0.2">
      <c r="B12500" s="2"/>
      <c r="C12500" s="2"/>
      <c r="D12500" s="2"/>
      <c r="E12500" s="2"/>
      <c r="F12500" s="2"/>
      <c r="G12500" s="3"/>
      <c r="H12500" s="3"/>
      <c r="I12500" s="2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 s="2"/>
    </row>
    <row r="12501" spans="2:22" x14ac:dyDescent="0.2">
      <c r="B12501" s="2"/>
      <c r="C12501" s="2"/>
      <c r="D12501" s="2"/>
      <c r="E12501" s="2"/>
      <c r="F12501" s="2"/>
      <c r="G12501" s="3"/>
      <c r="H12501" s="3"/>
      <c r="I12501" s="2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 s="2"/>
    </row>
    <row r="12502" spans="2:22" x14ac:dyDescent="0.2">
      <c r="B12502" s="2"/>
      <c r="C12502" s="2"/>
      <c r="D12502" s="2"/>
      <c r="E12502" s="2"/>
      <c r="F12502" s="2"/>
      <c r="G12502" s="3"/>
      <c r="H12502" s="3"/>
      <c r="I12502" s="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 s="2"/>
    </row>
    <row r="12503" spans="2:22" x14ac:dyDescent="0.2">
      <c r="B12503" s="2"/>
      <c r="C12503" s="2"/>
      <c r="D12503" s="2"/>
      <c r="E12503" s="2"/>
      <c r="F12503" s="2"/>
      <c r="G12503" s="3"/>
      <c r="H12503" s="3"/>
      <c r="I12503" s="2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 s="2"/>
    </row>
    <row r="12504" spans="2:22" x14ac:dyDescent="0.2">
      <c r="B12504" s="2"/>
      <c r="C12504" s="2"/>
      <c r="D12504" s="2"/>
      <c r="E12504" s="2"/>
      <c r="F12504" s="2"/>
      <c r="G12504" s="3"/>
      <c r="H12504" s="3"/>
      <c r="I12504" s="2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 s="2"/>
    </row>
    <row r="12505" spans="2:22" x14ac:dyDescent="0.2">
      <c r="B12505" s="2"/>
      <c r="C12505" s="2"/>
      <c r="D12505" s="2"/>
      <c r="E12505" s="2"/>
      <c r="F12505" s="2"/>
      <c r="G12505" s="3"/>
      <c r="H12505" s="3"/>
      <c r="I12505" s="2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 s="2"/>
    </row>
    <row r="12506" spans="2:22" x14ac:dyDescent="0.2">
      <c r="B12506" s="2"/>
      <c r="C12506" s="2"/>
      <c r="D12506" s="2"/>
      <c r="E12506" s="2"/>
      <c r="F12506" s="2"/>
      <c r="G12506" s="3"/>
      <c r="H12506" s="3"/>
      <c r="I12506" s="2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 s="2"/>
    </row>
    <row r="12507" spans="2:22" x14ac:dyDescent="0.2">
      <c r="B12507" s="2"/>
      <c r="C12507" s="2"/>
      <c r="D12507" s="2"/>
      <c r="E12507" s="2"/>
      <c r="F12507" s="2"/>
      <c r="G12507" s="3"/>
      <c r="H12507" s="3"/>
      <c r="I12507" s="2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 s="2"/>
    </row>
    <row r="12508" spans="2:22" x14ac:dyDescent="0.2">
      <c r="B12508" s="2"/>
      <c r="C12508" s="2"/>
      <c r="D12508" s="2"/>
      <c r="E12508" s="2"/>
      <c r="F12508" s="2"/>
      <c r="G12508" s="3"/>
      <c r="H12508" s="3"/>
      <c r="I12508" s="2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 s="2"/>
    </row>
    <row r="12509" spans="2:22" x14ac:dyDescent="0.2">
      <c r="B12509" s="2"/>
      <c r="C12509" s="2"/>
      <c r="D12509" s="2"/>
      <c r="E12509" s="2"/>
      <c r="F12509" s="2"/>
      <c r="G12509" s="3"/>
      <c r="H12509" s="3"/>
      <c r="I12509" s="2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 s="2"/>
    </row>
    <row r="12510" spans="2:22" x14ac:dyDescent="0.2">
      <c r="B12510" s="2"/>
      <c r="C12510" s="2"/>
      <c r="D12510" s="2"/>
      <c r="E12510" s="2"/>
      <c r="F12510" s="2"/>
      <c r="G12510" s="3"/>
      <c r="H12510" s="3"/>
      <c r="I12510" s="2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 s="2"/>
    </row>
    <row r="12511" spans="2:22" x14ac:dyDescent="0.2">
      <c r="B12511" s="2"/>
      <c r="C12511" s="2"/>
      <c r="D12511" s="2"/>
      <c r="E12511" s="2"/>
      <c r="F12511" s="2"/>
      <c r="G12511" s="3"/>
      <c r="H12511" s="3"/>
      <c r="I12511" s="2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 s="2"/>
    </row>
    <row r="12512" spans="2:22" x14ac:dyDescent="0.2">
      <c r="B12512" s="2"/>
      <c r="C12512" s="2"/>
      <c r="D12512" s="2"/>
      <c r="E12512" s="2"/>
      <c r="F12512" s="2"/>
      <c r="G12512" s="3"/>
      <c r="H12512" s="3"/>
      <c r="I12512" s="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 s="2"/>
    </row>
    <row r="12513" spans="2:22" x14ac:dyDescent="0.2">
      <c r="B12513" s="2"/>
      <c r="C12513" s="2"/>
      <c r="D12513" s="2"/>
      <c r="E12513" s="2"/>
      <c r="F12513" s="2"/>
      <c r="G12513" s="3"/>
      <c r="H12513" s="3"/>
      <c r="I12513" s="2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 s="2"/>
    </row>
    <row r="12514" spans="2:22" x14ac:dyDescent="0.2">
      <c r="B12514" s="2"/>
      <c r="C12514" s="2"/>
      <c r="D12514" s="2"/>
      <c r="E12514" s="2"/>
      <c r="F12514" s="2"/>
      <c r="G12514" s="3"/>
      <c r="H12514" s="3"/>
      <c r="I12514" s="2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 s="2"/>
    </row>
    <row r="12515" spans="2:22" x14ac:dyDescent="0.2">
      <c r="B12515" s="2"/>
      <c r="C12515" s="2"/>
      <c r="D12515" s="2"/>
      <c r="E12515" s="2"/>
      <c r="F12515" s="2"/>
      <c r="G12515" s="3"/>
      <c r="H12515" s="3"/>
      <c r="I12515" s="2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 s="2"/>
    </row>
    <row r="12516" spans="2:22" x14ac:dyDescent="0.2">
      <c r="B12516" s="2"/>
      <c r="C12516" s="2"/>
      <c r="D12516" s="2"/>
      <c r="E12516" s="2"/>
      <c r="F12516" s="2"/>
      <c r="G12516" s="3"/>
      <c r="H12516" s="3"/>
      <c r="I12516" s="2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 s="2"/>
    </row>
    <row r="12517" spans="2:22" x14ac:dyDescent="0.2">
      <c r="B12517" s="2"/>
      <c r="C12517" s="2"/>
      <c r="D12517" s="2"/>
      <c r="E12517" s="2"/>
      <c r="F12517" s="2"/>
      <c r="G12517" s="3"/>
      <c r="H12517" s="3"/>
      <c r="I12517" s="2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 s="2"/>
    </row>
    <row r="12518" spans="2:22" x14ac:dyDescent="0.2">
      <c r="B12518" s="2"/>
      <c r="C12518" s="2"/>
      <c r="D12518" s="2"/>
      <c r="E12518" s="2"/>
      <c r="F12518" s="2"/>
      <c r="G12518" s="3"/>
      <c r="H12518" s="3"/>
      <c r="I12518" s="2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 s="2"/>
    </row>
    <row r="12519" spans="2:22" x14ac:dyDescent="0.2">
      <c r="B12519" s="2"/>
      <c r="C12519" s="2"/>
      <c r="D12519" s="2"/>
      <c r="E12519" s="2"/>
      <c r="F12519" s="2"/>
      <c r="G12519" s="3"/>
      <c r="H12519" s="3"/>
      <c r="I12519" s="2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 s="2"/>
    </row>
    <row r="12520" spans="2:22" x14ac:dyDescent="0.2">
      <c r="B12520" s="2"/>
      <c r="C12520" s="2"/>
      <c r="D12520" s="2"/>
      <c r="E12520" s="2"/>
      <c r="F12520" s="2"/>
      <c r="G12520" s="3"/>
      <c r="H12520" s="3"/>
      <c r="I12520" s="2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 s="2"/>
    </row>
    <row r="12521" spans="2:22" x14ac:dyDescent="0.2">
      <c r="B12521" s="2"/>
      <c r="C12521" s="2"/>
      <c r="D12521" s="2"/>
      <c r="E12521" s="2"/>
      <c r="F12521" s="2"/>
      <c r="G12521" s="3"/>
      <c r="H12521" s="3"/>
      <c r="I12521" s="2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 s="2"/>
    </row>
    <row r="12522" spans="2:22" x14ac:dyDescent="0.2">
      <c r="B12522" s="2"/>
      <c r="C12522" s="2"/>
      <c r="D12522" s="2"/>
      <c r="E12522" s="2"/>
      <c r="F12522" s="2"/>
      <c r="G12522" s="3"/>
      <c r="H12522" s="3"/>
      <c r="I12522" s="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 s="2"/>
    </row>
    <row r="12523" spans="2:22" x14ac:dyDescent="0.2">
      <c r="B12523" s="2"/>
      <c r="C12523" s="2"/>
      <c r="D12523" s="2"/>
      <c r="E12523" s="2"/>
      <c r="F12523" s="2"/>
      <c r="G12523" s="3"/>
      <c r="H12523" s="3"/>
      <c r="I12523" s="2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 s="2"/>
    </row>
    <row r="12524" spans="2:22" x14ac:dyDescent="0.2">
      <c r="B12524" s="2"/>
      <c r="C12524" s="2"/>
      <c r="D12524" s="2"/>
      <c r="E12524" s="2"/>
      <c r="F12524" s="2"/>
      <c r="G12524" s="3"/>
      <c r="H12524" s="3"/>
      <c r="I12524" s="2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 s="2"/>
    </row>
    <row r="12525" spans="2:22" x14ac:dyDescent="0.2">
      <c r="B12525" s="2"/>
      <c r="C12525" s="2"/>
      <c r="D12525" s="2"/>
      <c r="E12525" s="2"/>
      <c r="F12525" s="2"/>
      <c r="G12525" s="3"/>
      <c r="H12525" s="3"/>
      <c r="I12525" s="2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 s="2"/>
    </row>
    <row r="12526" spans="2:22" x14ac:dyDescent="0.2">
      <c r="B12526" s="2"/>
      <c r="C12526" s="2"/>
      <c r="D12526" s="2"/>
      <c r="E12526" s="2"/>
      <c r="F12526" s="2"/>
      <c r="G12526" s="3"/>
      <c r="H12526" s="3"/>
      <c r="I12526" s="2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 s="2"/>
    </row>
    <row r="12527" spans="2:22" x14ac:dyDescent="0.2">
      <c r="B12527" s="2"/>
      <c r="C12527" s="2"/>
      <c r="D12527" s="2"/>
      <c r="E12527" s="2"/>
      <c r="F12527" s="2"/>
      <c r="G12527" s="3"/>
      <c r="H12527" s="3"/>
      <c r="I12527" s="2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 s="2"/>
    </row>
    <row r="12528" spans="2:22" x14ac:dyDescent="0.2">
      <c r="B12528" s="2"/>
      <c r="C12528" s="2"/>
      <c r="D12528" s="2"/>
      <c r="E12528" s="2"/>
      <c r="F12528" s="2"/>
      <c r="G12528" s="3"/>
      <c r="H12528" s="3"/>
      <c r="I12528" s="2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 s="2"/>
    </row>
    <row r="12529" spans="2:22" x14ac:dyDescent="0.2">
      <c r="B12529" s="2"/>
      <c r="C12529" s="2"/>
      <c r="D12529" s="2"/>
      <c r="E12529" s="2"/>
      <c r="F12529" s="2"/>
      <c r="G12529" s="3"/>
      <c r="H12529" s="3"/>
      <c r="I12529" s="2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 s="2"/>
    </row>
    <row r="12530" spans="2:22" x14ac:dyDescent="0.2">
      <c r="B12530" s="2"/>
      <c r="C12530" s="2"/>
      <c r="D12530" s="2"/>
      <c r="E12530" s="2"/>
      <c r="F12530" s="2"/>
      <c r="G12530" s="3"/>
      <c r="H12530" s="3"/>
      <c r="I12530" s="2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 s="2"/>
    </row>
    <row r="12531" spans="2:22" x14ac:dyDescent="0.2">
      <c r="B12531" s="2"/>
      <c r="C12531" s="2"/>
      <c r="D12531" s="2"/>
      <c r="E12531" s="2"/>
      <c r="F12531" s="2"/>
      <c r="G12531" s="3"/>
      <c r="H12531" s="3"/>
      <c r="I12531" s="2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 s="2"/>
    </row>
    <row r="12532" spans="2:22" x14ac:dyDescent="0.2">
      <c r="B12532" s="2"/>
      <c r="C12532" s="2"/>
      <c r="D12532" s="2"/>
      <c r="E12532" s="2"/>
      <c r="F12532" s="2"/>
      <c r="G12532" s="3"/>
      <c r="H12532" s="3"/>
      <c r="I12532" s="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 s="2"/>
    </row>
    <row r="12533" spans="2:22" x14ac:dyDescent="0.2">
      <c r="B12533" s="2"/>
      <c r="C12533" s="2"/>
      <c r="D12533" s="2"/>
      <c r="E12533" s="2"/>
      <c r="F12533" s="2"/>
      <c r="G12533" s="3"/>
      <c r="H12533" s="3"/>
      <c r="I12533" s="2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 s="2"/>
    </row>
    <row r="12534" spans="2:22" x14ac:dyDescent="0.2">
      <c r="B12534" s="2"/>
      <c r="C12534" s="2"/>
      <c r="D12534" s="2"/>
      <c r="E12534" s="2"/>
      <c r="F12534" s="2"/>
      <c r="G12534" s="3"/>
      <c r="H12534" s="3"/>
      <c r="I12534" s="2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 s="2"/>
    </row>
    <row r="12535" spans="2:22" x14ac:dyDescent="0.2">
      <c r="B12535" s="2"/>
      <c r="C12535" s="2"/>
      <c r="D12535" s="2"/>
      <c r="E12535" s="2"/>
      <c r="F12535" s="2"/>
      <c r="G12535" s="3"/>
      <c r="H12535" s="3"/>
      <c r="I12535" s="2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 s="2"/>
    </row>
    <row r="12536" spans="2:22" x14ac:dyDescent="0.2">
      <c r="B12536" s="2"/>
      <c r="C12536" s="2"/>
      <c r="D12536" s="2"/>
      <c r="E12536" s="2"/>
      <c r="F12536" s="2"/>
      <c r="G12536" s="3"/>
      <c r="H12536" s="3"/>
      <c r="I12536" s="2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 s="2"/>
    </row>
    <row r="12537" spans="2:22" x14ac:dyDescent="0.2">
      <c r="B12537" s="2"/>
      <c r="C12537" s="2"/>
      <c r="D12537" s="2"/>
      <c r="E12537" s="2"/>
      <c r="F12537" s="2"/>
      <c r="G12537" s="3"/>
      <c r="H12537" s="3"/>
      <c r="I12537" s="2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 s="2"/>
    </row>
    <row r="12538" spans="2:22" x14ac:dyDescent="0.2">
      <c r="B12538" s="2"/>
      <c r="C12538" s="2"/>
      <c r="D12538" s="2"/>
      <c r="E12538" s="2"/>
      <c r="F12538" s="2"/>
      <c r="G12538" s="3"/>
      <c r="H12538" s="3"/>
      <c r="I12538" s="2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 s="2"/>
    </row>
    <row r="12539" spans="2:22" x14ac:dyDescent="0.2">
      <c r="B12539" s="2"/>
      <c r="C12539" s="2"/>
      <c r="D12539" s="2"/>
      <c r="E12539" s="2"/>
      <c r="F12539" s="2"/>
      <c r="G12539" s="3"/>
      <c r="H12539" s="3"/>
      <c r="I12539" s="2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 s="2"/>
    </row>
    <row r="12540" spans="2:22" x14ac:dyDescent="0.2">
      <c r="B12540" s="2"/>
      <c r="C12540" s="2"/>
      <c r="D12540" s="2"/>
      <c r="E12540" s="2"/>
      <c r="F12540" s="2"/>
      <c r="G12540" s="3"/>
      <c r="H12540" s="3"/>
      <c r="I12540" s="2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 s="2"/>
    </row>
    <row r="12541" spans="2:22" x14ac:dyDescent="0.2">
      <c r="B12541" s="2"/>
      <c r="C12541" s="2"/>
      <c r="D12541" s="2"/>
      <c r="E12541" s="2"/>
      <c r="F12541" s="2"/>
      <c r="G12541" s="3"/>
      <c r="H12541" s="3"/>
      <c r="I12541" s="2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 s="2"/>
    </row>
    <row r="12542" spans="2:22" x14ac:dyDescent="0.2">
      <c r="B12542" s="2"/>
      <c r="C12542" s="2"/>
      <c r="D12542" s="2"/>
      <c r="E12542" s="2"/>
      <c r="F12542" s="2"/>
      <c r="G12542" s="3"/>
      <c r="H12542" s="3"/>
      <c r="I12542" s="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 s="2"/>
    </row>
    <row r="12543" spans="2:22" x14ac:dyDescent="0.2">
      <c r="B12543" s="2"/>
      <c r="C12543" s="2"/>
      <c r="D12543" s="2"/>
      <c r="E12543" s="2"/>
      <c r="F12543" s="2"/>
      <c r="G12543" s="3"/>
      <c r="H12543" s="3"/>
      <c r="I12543" s="2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 s="2"/>
    </row>
    <row r="12544" spans="2:22" x14ac:dyDescent="0.2">
      <c r="B12544" s="2"/>
      <c r="C12544" s="2"/>
      <c r="D12544" s="2"/>
      <c r="E12544" s="2"/>
      <c r="F12544" s="2"/>
      <c r="G12544" s="3"/>
      <c r="H12544" s="3"/>
      <c r="I12544" s="2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 s="2"/>
    </row>
    <row r="12545" spans="2:22" x14ac:dyDescent="0.2">
      <c r="B12545" s="2"/>
      <c r="C12545" s="2"/>
      <c r="D12545" s="2"/>
      <c r="E12545" s="2"/>
      <c r="F12545" s="2"/>
      <c r="G12545" s="3"/>
      <c r="H12545" s="3"/>
      <c r="I12545" s="2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 s="2"/>
    </row>
    <row r="12546" spans="2:22" x14ac:dyDescent="0.2">
      <c r="B12546" s="2"/>
      <c r="C12546" s="2"/>
      <c r="D12546" s="2"/>
      <c r="E12546" s="2"/>
      <c r="F12546" s="2"/>
      <c r="G12546" s="3"/>
      <c r="H12546" s="3"/>
      <c r="I12546" s="2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 s="2"/>
    </row>
    <row r="12547" spans="2:22" x14ac:dyDescent="0.2">
      <c r="B12547" s="2"/>
      <c r="C12547" s="2"/>
      <c r="D12547" s="2"/>
      <c r="E12547" s="2"/>
      <c r="F12547" s="2"/>
      <c r="G12547" s="3"/>
      <c r="H12547" s="3"/>
      <c r="I12547" s="2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 s="2"/>
    </row>
    <row r="12548" spans="2:22" x14ac:dyDescent="0.2">
      <c r="B12548" s="2"/>
      <c r="C12548" s="2"/>
      <c r="D12548" s="2"/>
      <c r="E12548" s="2"/>
      <c r="F12548" s="2"/>
      <c r="G12548" s="3"/>
      <c r="H12548" s="3"/>
      <c r="I12548" s="2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 s="2"/>
    </row>
    <row r="12549" spans="2:22" x14ac:dyDescent="0.2">
      <c r="B12549" s="2"/>
      <c r="C12549" s="2"/>
      <c r="D12549" s="2"/>
      <c r="E12549" s="2"/>
      <c r="F12549" s="2"/>
      <c r="G12549" s="3"/>
      <c r="H12549" s="3"/>
      <c r="I12549" s="2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 s="2"/>
    </row>
    <row r="12550" spans="2:22" x14ac:dyDescent="0.2">
      <c r="B12550" s="2"/>
      <c r="C12550" s="2"/>
      <c r="D12550" s="2"/>
      <c r="E12550" s="2"/>
      <c r="F12550" s="2"/>
      <c r="G12550" s="3"/>
      <c r="H12550" s="3"/>
      <c r="I12550" s="2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 s="2"/>
    </row>
    <row r="12551" spans="2:22" x14ac:dyDescent="0.2">
      <c r="B12551" s="2"/>
      <c r="C12551" s="2"/>
      <c r="D12551" s="2"/>
      <c r="E12551" s="2"/>
      <c r="F12551" s="2"/>
      <c r="G12551" s="3"/>
      <c r="H12551" s="3"/>
      <c r="I12551" s="2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 s="2"/>
    </row>
    <row r="12552" spans="2:22" x14ac:dyDescent="0.2">
      <c r="B12552" s="2"/>
      <c r="C12552" s="2"/>
      <c r="D12552" s="2"/>
      <c r="E12552" s="2"/>
      <c r="F12552" s="2"/>
      <c r="G12552" s="3"/>
      <c r="H12552" s="3"/>
      <c r="I12552" s="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 s="2"/>
    </row>
    <row r="12553" spans="2:22" x14ac:dyDescent="0.2">
      <c r="B12553" s="2"/>
      <c r="C12553" s="2"/>
      <c r="D12553" s="2"/>
      <c r="E12553" s="2"/>
      <c r="F12553" s="2"/>
      <c r="G12553" s="3"/>
      <c r="H12553" s="3"/>
      <c r="I12553" s="2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 s="2"/>
    </row>
    <row r="12554" spans="2:22" x14ac:dyDescent="0.2">
      <c r="B12554" s="2"/>
      <c r="C12554" s="2"/>
      <c r="D12554" s="2"/>
      <c r="E12554" s="2"/>
      <c r="F12554" s="2"/>
      <c r="G12554" s="3"/>
      <c r="H12554" s="3"/>
      <c r="I12554" s="2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 s="2"/>
    </row>
    <row r="12555" spans="2:22" x14ac:dyDescent="0.2">
      <c r="B12555" s="2"/>
      <c r="C12555" s="2"/>
      <c r="D12555" s="2"/>
      <c r="E12555" s="2"/>
      <c r="F12555" s="2"/>
      <c r="G12555" s="3"/>
      <c r="H12555" s="3"/>
      <c r="I12555" s="2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 s="2"/>
    </row>
    <row r="12556" spans="2:22" x14ac:dyDescent="0.2">
      <c r="B12556" s="2"/>
      <c r="C12556" s="2"/>
      <c r="D12556" s="2"/>
      <c r="E12556" s="2"/>
      <c r="F12556" s="2"/>
      <c r="G12556" s="3"/>
      <c r="H12556" s="3"/>
      <c r="I12556" s="2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 s="2"/>
    </row>
    <row r="12557" spans="2:22" x14ac:dyDescent="0.2">
      <c r="B12557" s="2"/>
      <c r="C12557" s="2"/>
      <c r="D12557" s="2"/>
      <c r="E12557" s="2"/>
      <c r="F12557" s="2"/>
      <c r="G12557" s="3"/>
      <c r="H12557" s="3"/>
      <c r="I12557" s="2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 s="2"/>
    </row>
    <row r="12558" spans="2:22" x14ac:dyDescent="0.2">
      <c r="B12558" s="2"/>
      <c r="C12558" s="2"/>
      <c r="D12558" s="2"/>
      <c r="E12558" s="2"/>
      <c r="F12558" s="2"/>
      <c r="G12558" s="3"/>
      <c r="H12558" s="3"/>
      <c r="I12558" s="2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 s="2"/>
    </row>
    <row r="12559" spans="2:22" x14ac:dyDescent="0.2">
      <c r="B12559" s="2"/>
      <c r="C12559" s="2"/>
      <c r="D12559" s="2"/>
      <c r="E12559" s="2"/>
      <c r="F12559" s="2"/>
      <c r="G12559" s="3"/>
      <c r="H12559" s="3"/>
      <c r="I12559" s="2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 s="2"/>
    </row>
    <row r="12560" spans="2:22" x14ac:dyDescent="0.2">
      <c r="B12560" s="2"/>
      <c r="C12560" s="2"/>
      <c r="D12560" s="2"/>
      <c r="E12560" s="2"/>
      <c r="F12560" s="2"/>
      <c r="G12560" s="3"/>
      <c r="H12560" s="3"/>
      <c r="I12560" s="2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 s="2"/>
    </row>
    <row r="12561" spans="2:22" x14ac:dyDescent="0.2">
      <c r="B12561" s="2"/>
      <c r="C12561" s="2"/>
      <c r="D12561" s="2"/>
      <c r="E12561" s="2"/>
      <c r="F12561" s="2"/>
      <c r="G12561" s="3"/>
      <c r="H12561" s="3"/>
      <c r="I12561" s="2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 s="2"/>
    </row>
    <row r="12562" spans="2:22" x14ac:dyDescent="0.2">
      <c r="B12562" s="2"/>
      <c r="C12562" s="2"/>
      <c r="D12562" s="2"/>
      <c r="E12562" s="2"/>
      <c r="F12562" s="2"/>
      <c r="G12562" s="3"/>
      <c r="H12562" s="3"/>
      <c r="I12562" s="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 s="2"/>
    </row>
    <row r="12563" spans="2:22" x14ac:dyDescent="0.2">
      <c r="B12563" s="2"/>
      <c r="C12563" s="2"/>
      <c r="D12563" s="2"/>
      <c r="E12563" s="2"/>
      <c r="F12563" s="2"/>
      <c r="G12563" s="3"/>
      <c r="H12563" s="3"/>
      <c r="I12563" s="2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 s="2"/>
    </row>
    <row r="12564" spans="2:22" x14ac:dyDescent="0.2">
      <c r="B12564" s="2"/>
      <c r="C12564" s="2"/>
      <c r="D12564" s="2"/>
      <c r="E12564" s="2"/>
      <c r="F12564" s="2"/>
      <c r="G12564" s="3"/>
      <c r="H12564" s="3"/>
      <c r="I12564" s="2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 s="2"/>
    </row>
    <row r="12565" spans="2:22" x14ac:dyDescent="0.2">
      <c r="B12565" s="2"/>
      <c r="C12565" s="2"/>
      <c r="D12565" s="2"/>
      <c r="E12565" s="2"/>
      <c r="F12565" s="2"/>
      <c r="G12565" s="3"/>
      <c r="H12565" s="3"/>
      <c r="I12565" s="2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 s="2"/>
    </row>
    <row r="12566" spans="2:22" x14ac:dyDescent="0.2">
      <c r="B12566" s="2"/>
      <c r="C12566" s="2"/>
      <c r="D12566" s="2"/>
      <c r="E12566" s="2"/>
      <c r="F12566" s="2"/>
      <c r="G12566" s="3"/>
      <c r="H12566" s="3"/>
      <c r="I12566" s="2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 s="2"/>
    </row>
    <row r="12567" spans="2:22" x14ac:dyDescent="0.2">
      <c r="B12567" s="2"/>
      <c r="C12567" s="2"/>
      <c r="D12567" s="2"/>
      <c r="E12567" s="2"/>
      <c r="F12567" s="2"/>
      <c r="G12567" s="3"/>
      <c r="H12567" s="3"/>
      <c r="I12567" s="2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 s="2"/>
    </row>
    <row r="12568" spans="2:22" x14ac:dyDescent="0.2">
      <c r="B12568" s="2"/>
      <c r="C12568" s="2"/>
      <c r="D12568" s="2"/>
      <c r="E12568" s="2"/>
      <c r="F12568" s="2"/>
      <c r="G12568" s="3"/>
      <c r="H12568" s="3"/>
      <c r="I12568" s="2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 s="2"/>
    </row>
    <row r="12569" spans="2:22" x14ac:dyDescent="0.2">
      <c r="B12569" s="2"/>
      <c r="C12569" s="2"/>
      <c r="D12569" s="2"/>
      <c r="E12569" s="2"/>
      <c r="F12569" s="2"/>
      <c r="G12569" s="3"/>
      <c r="H12569" s="3"/>
      <c r="I12569" s="2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 s="2"/>
    </row>
    <row r="12570" spans="2:22" x14ac:dyDescent="0.2">
      <c r="B12570" s="2"/>
      <c r="C12570" s="2"/>
      <c r="D12570" s="2"/>
      <c r="E12570" s="2"/>
      <c r="F12570" s="2"/>
      <c r="G12570" s="3"/>
      <c r="H12570" s="3"/>
      <c r="I12570" s="2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 s="2"/>
    </row>
    <row r="12571" spans="2:22" x14ac:dyDescent="0.2">
      <c r="B12571" s="2"/>
      <c r="C12571" s="2"/>
      <c r="D12571" s="2"/>
      <c r="E12571" s="2"/>
      <c r="F12571" s="2"/>
      <c r="G12571" s="3"/>
      <c r="H12571" s="3"/>
      <c r="I12571" s="2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 s="2"/>
    </row>
    <row r="12572" spans="2:22" x14ac:dyDescent="0.2">
      <c r="B12572" s="2"/>
      <c r="C12572" s="2"/>
      <c r="D12572" s="2"/>
      <c r="E12572" s="2"/>
      <c r="F12572" s="2"/>
      <c r="G12572" s="3"/>
      <c r="H12572" s="3"/>
      <c r="I12572" s="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 s="2"/>
    </row>
    <row r="12573" spans="2:22" x14ac:dyDescent="0.2">
      <c r="B12573" s="2"/>
      <c r="C12573" s="2"/>
      <c r="D12573" s="2"/>
      <c r="E12573" s="2"/>
      <c r="F12573" s="2"/>
      <c r="G12573" s="3"/>
      <c r="H12573" s="3"/>
      <c r="I12573" s="2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 s="2"/>
    </row>
    <row r="12574" spans="2:22" x14ac:dyDescent="0.2">
      <c r="B12574" s="2"/>
      <c r="C12574" s="2"/>
      <c r="D12574" s="2"/>
      <c r="E12574" s="2"/>
      <c r="F12574" s="2"/>
      <c r="G12574" s="3"/>
      <c r="H12574" s="3"/>
      <c r="I12574" s="2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 s="2"/>
    </row>
    <row r="12575" spans="2:22" x14ac:dyDescent="0.2">
      <c r="B12575" s="2"/>
      <c r="C12575" s="2"/>
      <c r="D12575" s="2"/>
      <c r="E12575" s="2"/>
      <c r="F12575" s="2"/>
      <c r="G12575" s="3"/>
      <c r="H12575" s="3"/>
      <c r="I12575" s="2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 s="2"/>
    </row>
    <row r="12576" spans="2:22" x14ac:dyDescent="0.2">
      <c r="B12576" s="2"/>
      <c r="C12576" s="2"/>
      <c r="D12576" s="2"/>
      <c r="E12576" s="2"/>
      <c r="F12576" s="2"/>
      <c r="G12576" s="3"/>
      <c r="H12576" s="3"/>
      <c r="I12576" s="2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 s="2"/>
    </row>
    <row r="12577" spans="2:22" x14ac:dyDescent="0.2">
      <c r="B12577" s="2"/>
      <c r="C12577" s="2"/>
      <c r="D12577" s="2"/>
      <c r="E12577" s="2"/>
      <c r="F12577" s="2"/>
      <c r="G12577" s="3"/>
      <c r="H12577" s="3"/>
      <c r="I12577" s="2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 s="2"/>
    </row>
    <row r="12578" spans="2:22" x14ac:dyDescent="0.2">
      <c r="B12578" s="2"/>
      <c r="C12578" s="2"/>
      <c r="D12578" s="2"/>
      <c r="E12578" s="2"/>
      <c r="F12578" s="2"/>
      <c r="G12578" s="3"/>
      <c r="H12578" s="3"/>
      <c r="I12578" s="2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 s="2"/>
    </row>
    <row r="12579" spans="2:22" x14ac:dyDescent="0.2">
      <c r="B12579" s="2"/>
      <c r="C12579" s="2"/>
      <c r="D12579" s="2"/>
      <c r="E12579" s="2"/>
      <c r="F12579" s="2"/>
      <c r="G12579" s="3"/>
      <c r="H12579" s="3"/>
      <c r="I12579" s="2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 s="2"/>
    </row>
    <row r="12580" spans="2:22" x14ac:dyDescent="0.2">
      <c r="B12580" s="2"/>
      <c r="C12580" s="2"/>
      <c r="D12580" s="2"/>
      <c r="E12580" s="2"/>
      <c r="F12580" s="2"/>
      <c r="G12580" s="3"/>
      <c r="H12580" s="3"/>
      <c r="I12580" s="2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 s="2"/>
    </row>
    <row r="12581" spans="2:22" x14ac:dyDescent="0.2">
      <c r="B12581" s="2"/>
      <c r="C12581" s="2"/>
      <c r="D12581" s="2"/>
      <c r="E12581" s="2"/>
      <c r="F12581" s="2"/>
      <c r="G12581" s="3"/>
      <c r="H12581" s="3"/>
      <c r="I12581" s="2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 s="2"/>
    </row>
    <row r="12582" spans="2:22" x14ac:dyDescent="0.2">
      <c r="B12582" s="2"/>
      <c r="C12582" s="2"/>
      <c r="D12582" s="2"/>
      <c r="E12582" s="2"/>
      <c r="F12582" s="2"/>
      <c r="G12582" s="3"/>
      <c r="H12582" s="3"/>
      <c r="I12582" s="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 s="2"/>
    </row>
    <row r="12583" spans="2:22" x14ac:dyDescent="0.2">
      <c r="B12583" s="2"/>
      <c r="C12583" s="2"/>
      <c r="D12583" s="2"/>
      <c r="E12583" s="2"/>
      <c r="F12583" s="2"/>
      <c r="G12583" s="3"/>
      <c r="H12583" s="3"/>
      <c r="I12583" s="2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 s="2"/>
    </row>
    <row r="12584" spans="2:22" x14ac:dyDescent="0.2">
      <c r="B12584" s="2"/>
      <c r="C12584" s="2"/>
      <c r="D12584" s="2"/>
      <c r="E12584" s="2"/>
      <c r="F12584" s="2"/>
      <c r="G12584" s="3"/>
      <c r="H12584" s="3"/>
      <c r="I12584" s="2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 s="2"/>
    </row>
    <row r="12585" spans="2:22" x14ac:dyDescent="0.2">
      <c r="B12585" s="2"/>
      <c r="C12585" s="2"/>
      <c r="D12585" s="2"/>
      <c r="E12585" s="2"/>
      <c r="F12585" s="2"/>
      <c r="G12585" s="3"/>
      <c r="H12585" s="3"/>
      <c r="I12585" s="2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 s="2"/>
    </row>
    <row r="12586" spans="2:22" x14ac:dyDescent="0.2">
      <c r="B12586" s="2"/>
      <c r="C12586" s="2"/>
      <c r="D12586" s="2"/>
      <c r="E12586" s="2"/>
      <c r="F12586" s="2"/>
      <c r="G12586" s="3"/>
      <c r="H12586" s="3"/>
      <c r="I12586" s="2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 s="2"/>
    </row>
    <row r="12587" spans="2:22" x14ac:dyDescent="0.2">
      <c r="B12587" s="2"/>
      <c r="C12587" s="2"/>
      <c r="D12587" s="2"/>
      <c r="E12587" s="2"/>
      <c r="F12587" s="2"/>
      <c r="G12587" s="3"/>
      <c r="H12587" s="3"/>
      <c r="I12587" s="2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 s="2"/>
    </row>
    <row r="12588" spans="2:22" x14ac:dyDescent="0.2">
      <c r="B12588" s="2"/>
      <c r="C12588" s="2"/>
      <c r="D12588" s="2"/>
      <c r="E12588" s="2"/>
      <c r="F12588" s="2"/>
      <c r="G12588" s="3"/>
      <c r="H12588" s="3"/>
      <c r="I12588" s="2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 s="2"/>
    </row>
    <row r="12589" spans="2:22" x14ac:dyDescent="0.2">
      <c r="B12589" s="2"/>
      <c r="C12589" s="2"/>
      <c r="D12589" s="2"/>
      <c r="E12589" s="2"/>
      <c r="F12589" s="2"/>
      <c r="G12589" s="3"/>
      <c r="H12589" s="3"/>
      <c r="I12589" s="2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 s="2"/>
    </row>
    <row r="12590" spans="2:22" x14ac:dyDescent="0.2">
      <c r="B12590" s="2"/>
      <c r="C12590" s="2"/>
      <c r="D12590" s="2"/>
      <c r="E12590" s="2"/>
      <c r="F12590" s="2"/>
      <c r="G12590" s="3"/>
      <c r="H12590" s="3"/>
      <c r="I12590" s="2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 s="2"/>
    </row>
    <row r="12591" spans="2:22" x14ac:dyDescent="0.2">
      <c r="B12591" s="2"/>
      <c r="C12591" s="2"/>
      <c r="D12591" s="2"/>
      <c r="E12591" s="2"/>
      <c r="F12591" s="2"/>
      <c r="G12591" s="3"/>
      <c r="H12591" s="3"/>
      <c r="I12591" s="2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 s="2"/>
    </row>
    <row r="12592" spans="2:22" x14ac:dyDescent="0.2">
      <c r="B12592" s="2"/>
      <c r="C12592" s="2"/>
      <c r="D12592" s="2"/>
      <c r="E12592" s="2"/>
      <c r="F12592" s="2"/>
      <c r="G12592" s="3"/>
      <c r="H12592" s="3"/>
      <c r="I12592" s="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 s="2"/>
    </row>
    <row r="12593" spans="2:22" x14ac:dyDescent="0.2">
      <c r="B12593" s="2"/>
      <c r="C12593" s="2"/>
      <c r="D12593" s="2"/>
      <c r="E12593" s="2"/>
      <c r="F12593" s="2"/>
      <c r="G12593" s="3"/>
      <c r="H12593" s="3"/>
      <c r="I12593" s="2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 s="2"/>
    </row>
    <row r="12594" spans="2:22" x14ac:dyDescent="0.2">
      <c r="B12594" s="2"/>
      <c r="C12594" s="2"/>
      <c r="D12594" s="2"/>
      <c r="E12594" s="2"/>
      <c r="F12594" s="2"/>
      <c r="G12594" s="3"/>
      <c r="H12594" s="3"/>
      <c r="I12594" s="2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 s="2"/>
    </row>
    <row r="12595" spans="2:22" x14ac:dyDescent="0.2">
      <c r="B12595" s="2"/>
      <c r="C12595" s="2"/>
      <c r="D12595" s="2"/>
      <c r="E12595" s="2"/>
      <c r="F12595" s="2"/>
      <c r="G12595" s="3"/>
      <c r="H12595" s="3"/>
      <c r="I12595" s="2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 s="2"/>
    </row>
    <row r="12596" spans="2:22" x14ac:dyDescent="0.2">
      <c r="B12596" s="2"/>
      <c r="C12596" s="2"/>
      <c r="D12596" s="2"/>
      <c r="E12596" s="2"/>
      <c r="F12596" s="2"/>
      <c r="G12596" s="3"/>
      <c r="H12596" s="3"/>
      <c r="I12596" s="2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 s="2"/>
    </row>
    <row r="12597" spans="2:22" x14ac:dyDescent="0.2">
      <c r="B12597" s="2"/>
      <c r="C12597" s="2"/>
      <c r="D12597" s="2"/>
      <c r="E12597" s="2"/>
      <c r="F12597" s="2"/>
      <c r="G12597" s="3"/>
      <c r="H12597" s="3"/>
      <c r="I12597" s="2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 s="2"/>
    </row>
    <row r="12598" spans="2:22" x14ac:dyDescent="0.2">
      <c r="B12598" s="2"/>
      <c r="C12598" s="2"/>
      <c r="D12598" s="2"/>
      <c r="E12598" s="2"/>
      <c r="F12598" s="2"/>
      <c r="G12598" s="3"/>
      <c r="H12598" s="3"/>
      <c r="I12598" s="2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 s="2"/>
    </row>
    <row r="12599" spans="2:22" x14ac:dyDescent="0.2">
      <c r="B12599" s="2"/>
      <c r="C12599" s="2"/>
      <c r="D12599" s="2"/>
      <c r="E12599" s="2"/>
      <c r="F12599" s="2"/>
      <c r="G12599" s="3"/>
      <c r="H12599" s="3"/>
      <c r="I12599" s="2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 s="2"/>
    </row>
    <row r="12600" spans="2:22" x14ac:dyDescent="0.2">
      <c r="B12600" s="2"/>
      <c r="C12600" s="2"/>
      <c r="D12600" s="2"/>
      <c r="E12600" s="2"/>
      <c r="F12600" s="2"/>
      <c r="G12600" s="3"/>
      <c r="H12600" s="3"/>
      <c r="I12600" s="2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 s="2"/>
    </row>
    <row r="12601" spans="2:22" x14ac:dyDescent="0.2">
      <c r="B12601" s="2"/>
      <c r="C12601" s="2"/>
      <c r="D12601" s="2"/>
      <c r="E12601" s="2"/>
      <c r="F12601" s="2"/>
      <c r="G12601" s="3"/>
      <c r="H12601" s="3"/>
      <c r="I12601" s="2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 s="2"/>
    </row>
    <row r="12602" spans="2:22" x14ac:dyDescent="0.2">
      <c r="B12602" s="2"/>
      <c r="C12602" s="2"/>
      <c r="D12602" s="2"/>
      <c r="E12602" s="2"/>
      <c r="F12602" s="2"/>
      <c r="G12602" s="3"/>
      <c r="H12602" s="3"/>
      <c r="I12602" s="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 s="2"/>
    </row>
    <row r="12603" spans="2:22" x14ac:dyDescent="0.2">
      <c r="B12603" s="2"/>
      <c r="C12603" s="2"/>
      <c r="D12603" s="2"/>
      <c r="E12603" s="2"/>
      <c r="F12603" s="2"/>
      <c r="G12603" s="3"/>
      <c r="H12603" s="3"/>
      <c r="I12603" s="2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 s="2"/>
    </row>
    <row r="12604" spans="2:22" x14ac:dyDescent="0.2">
      <c r="B12604" s="2"/>
      <c r="C12604" s="2"/>
      <c r="D12604" s="2"/>
      <c r="E12604" s="2"/>
      <c r="F12604" s="2"/>
      <c r="G12604" s="3"/>
      <c r="H12604" s="3"/>
      <c r="I12604" s="2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 s="2"/>
    </row>
    <row r="12605" spans="2:22" x14ac:dyDescent="0.2">
      <c r="B12605" s="2"/>
      <c r="C12605" s="2"/>
      <c r="D12605" s="2"/>
      <c r="E12605" s="2"/>
      <c r="F12605" s="2"/>
      <c r="G12605" s="3"/>
      <c r="H12605" s="3"/>
      <c r="I12605" s="2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 s="2"/>
    </row>
    <row r="12606" spans="2:22" x14ac:dyDescent="0.2">
      <c r="B12606" s="2"/>
      <c r="C12606" s="2"/>
      <c r="D12606" s="2"/>
      <c r="E12606" s="2"/>
      <c r="F12606" s="2"/>
      <c r="G12606" s="3"/>
      <c r="H12606" s="3"/>
      <c r="I12606" s="2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 s="2"/>
    </row>
    <row r="12607" spans="2:22" x14ac:dyDescent="0.2">
      <c r="B12607" s="2"/>
      <c r="C12607" s="2"/>
      <c r="D12607" s="2"/>
      <c r="E12607" s="2"/>
      <c r="F12607" s="2"/>
      <c r="G12607" s="3"/>
      <c r="H12607" s="3"/>
      <c r="I12607" s="2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 s="2"/>
    </row>
    <row r="12608" spans="2:22" x14ac:dyDescent="0.2">
      <c r="B12608" s="2"/>
      <c r="C12608" s="2"/>
      <c r="D12608" s="2"/>
      <c r="E12608" s="2"/>
      <c r="F12608" s="2"/>
      <c r="G12608" s="3"/>
      <c r="H12608" s="3"/>
      <c r="I12608" s="2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 s="2"/>
    </row>
    <row r="12609" spans="2:22" x14ac:dyDescent="0.2">
      <c r="B12609" s="2"/>
      <c r="C12609" s="2"/>
      <c r="D12609" s="2"/>
      <c r="E12609" s="2"/>
      <c r="F12609" s="2"/>
      <c r="G12609" s="3"/>
      <c r="H12609" s="3"/>
      <c r="I12609" s="2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 s="2"/>
    </row>
    <row r="12610" spans="2:22" x14ac:dyDescent="0.2">
      <c r="B12610" s="2"/>
      <c r="C12610" s="2"/>
      <c r="D12610" s="2"/>
      <c r="E12610" s="2"/>
      <c r="F12610" s="2"/>
      <c r="G12610" s="3"/>
      <c r="H12610" s="3"/>
      <c r="I12610" s="2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 s="2"/>
    </row>
    <row r="12611" spans="2:22" x14ac:dyDescent="0.2">
      <c r="B12611" s="2"/>
      <c r="C12611" s="2"/>
      <c r="D12611" s="2"/>
      <c r="E12611" s="2"/>
      <c r="F12611" s="2"/>
      <c r="G12611" s="3"/>
      <c r="H12611" s="3"/>
      <c r="I12611" s="2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 s="2"/>
    </row>
    <row r="12612" spans="2:22" x14ac:dyDescent="0.2">
      <c r="B12612" s="2"/>
      <c r="C12612" s="2"/>
      <c r="D12612" s="2"/>
      <c r="E12612" s="2"/>
      <c r="F12612" s="2"/>
      <c r="G12612" s="3"/>
      <c r="H12612" s="3"/>
      <c r="I12612" s="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 s="2"/>
    </row>
    <row r="12613" spans="2:22" x14ac:dyDescent="0.2">
      <c r="B12613" s="2"/>
      <c r="C12613" s="2"/>
      <c r="D12613" s="2"/>
      <c r="E12613" s="2"/>
      <c r="F12613" s="2"/>
      <c r="G12613" s="3"/>
      <c r="H12613" s="3"/>
      <c r="I12613" s="2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 s="2"/>
    </row>
    <row r="12614" spans="2:22" x14ac:dyDescent="0.2">
      <c r="B12614" s="2"/>
      <c r="C12614" s="2"/>
      <c r="D12614" s="2"/>
      <c r="E12614" s="2"/>
      <c r="F12614" s="2"/>
      <c r="G12614" s="3"/>
      <c r="H12614" s="3"/>
      <c r="I12614" s="2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 s="2"/>
    </row>
    <row r="12615" spans="2:22" x14ac:dyDescent="0.2">
      <c r="B12615" s="2"/>
      <c r="C12615" s="2"/>
      <c r="D12615" s="2"/>
      <c r="E12615" s="2"/>
      <c r="F12615" s="2"/>
      <c r="G12615" s="3"/>
      <c r="H12615" s="3"/>
      <c r="I12615" s="2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 s="2"/>
    </row>
    <row r="12616" spans="2:22" x14ac:dyDescent="0.2">
      <c r="B12616" s="2"/>
      <c r="C12616" s="2"/>
      <c r="D12616" s="2"/>
      <c r="E12616" s="2"/>
      <c r="F12616" s="2"/>
      <c r="G12616" s="3"/>
      <c r="H12616" s="3"/>
      <c r="I12616" s="2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 s="2"/>
    </row>
    <row r="12617" spans="2:22" x14ac:dyDescent="0.2">
      <c r="B12617" s="2"/>
      <c r="C12617" s="2"/>
      <c r="D12617" s="2"/>
      <c r="E12617" s="2"/>
      <c r="F12617" s="2"/>
      <c r="G12617" s="3"/>
      <c r="H12617" s="3"/>
      <c r="I12617" s="2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 s="2"/>
    </row>
    <row r="12618" spans="2:22" x14ac:dyDescent="0.2">
      <c r="B12618" s="2"/>
      <c r="C12618" s="2"/>
      <c r="D12618" s="2"/>
      <c r="E12618" s="2"/>
      <c r="F12618" s="2"/>
      <c r="G12618" s="3"/>
      <c r="H12618" s="3"/>
      <c r="I12618" s="2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 s="2"/>
    </row>
    <row r="12619" spans="2:22" x14ac:dyDescent="0.2">
      <c r="B12619" s="2"/>
      <c r="C12619" s="2"/>
      <c r="D12619" s="2"/>
      <c r="E12619" s="2"/>
      <c r="F12619" s="2"/>
      <c r="G12619" s="3"/>
      <c r="H12619" s="3"/>
      <c r="I12619" s="2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 s="2"/>
    </row>
    <row r="12620" spans="2:22" x14ac:dyDescent="0.2">
      <c r="B12620" s="2"/>
      <c r="C12620" s="2"/>
      <c r="D12620" s="2"/>
      <c r="E12620" s="2"/>
      <c r="F12620" s="2"/>
      <c r="G12620" s="3"/>
      <c r="H12620" s="3"/>
      <c r="I12620" s="2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 s="2"/>
    </row>
    <row r="12621" spans="2:22" x14ac:dyDescent="0.2">
      <c r="B12621" s="2"/>
      <c r="C12621" s="2"/>
      <c r="D12621" s="2"/>
      <c r="E12621" s="2"/>
      <c r="F12621" s="2"/>
      <c r="G12621" s="3"/>
      <c r="H12621" s="3"/>
      <c r="I12621" s="2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 s="2"/>
    </row>
    <row r="12622" spans="2:22" x14ac:dyDescent="0.2">
      <c r="B12622" s="2"/>
      <c r="C12622" s="2"/>
      <c r="D12622" s="2"/>
      <c r="E12622" s="2"/>
      <c r="F12622" s="2"/>
      <c r="G12622" s="3"/>
      <c r="H12622" s="3"/>
      <c r="I12622" s="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 s="2"/>
    </row>
    <row r="12623" spans="2:22" x14ac:dyDescent="0.2">
      <c r="B12623" s="2"/>
      <c r="C12623" s="2"/>
      <c r="D12623" s="2"/>
      <c r="E12623" s="2"/>
      <c r="F12623" s="2"/>
      <c r="G12623" s="3"/>
      <c r="H12623" s="3"/>
      <c r="I12623" s="2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 s="2"/>
    </row>
    <row r="12624" spans="2:22" x14ac:dyDescent="0.2">
      <c r="B12624" s="2"/>
      <c r="C12624" s="2"/>
      <c r="D12624" s="2"/>
      <c r="E12624" s="2"/>
      <c r="F12624" s="2"/>
      <c r="G12624" s="3"/>
      <c r="H12624" s="3"/>
      <c r="I12624" s="2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 s="2"/>
    </row>
    <row r="12625" spans="2:22" x14ac:dyDescent="0.2">
      <c r="B12625" s="2"/>
      <c r="C12625" s="2"/>
      <c r="D12625" s="2"/>
      <c r="E12625" s="2"/>
      <c r="F12625" s="2"/>
      <c r="G12625" s="3"/>
      <c r="H12625" s="3"/>
      <c r="I12625" s="2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 s="2"/>
    </row>
    <row r="12626" spans="2:22" x14ac:dyDescent="0.2">
      <c r="B12626" s="2"/>
      <c r="C12626" s="2"/>
      <c r="D12626" s="2"/>
      <c r="E12626" s="2"/>
      <c r="F12626" s="2"/>
      <c r="G12626" s="3"/>
      <c r="H12626" s="3"/>
      <c r="I12626" s="2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 s="2"/>
    </row>
    <row r="12627" spans="2:22" x14ac:dyDescent="0.2">
      <c r="B12627" s="2"/>
      <c r="C12627" s="2"/>
      <c r="D12627" s="2"/>
      <c r="E12627" s="2"/>
      <c r="F12627" s="2"/>
      <c r="G12627" s="3"/>
      <c r="H12627" s="3"/>
      <c r="I12627" s="2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 s="2"/>
    </row>
    <row r="12628" spans="2:22" x14ac:dyDescent="0.2">
      <c r="B12628" s="2"/>
      <c r="C12628" s="2"/>
      <c r="D12628" s="2"/>
      <c r="E12628" s="2"/>
      <c r="F12628" s="2"/>
      <c r="G12628" s="3"/>
      <c r="H12628" s="3"/>
      <c r="I12628" s="2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 s="2"/>
    </row>
    <row r="12629" spans="2:22" x14ac:dyDescent="0.2">
      <c r="B12629" s="2"/>
      <c r="C12629" s="2"/>
      <c r="D12629" s="2"/>
      <c r="E12629" s="2"/>
      <c r="F12629" s="2"/>
      <c r="G12629" s="3"/>
      <c r="H12629" s="3"/>
      <c r="I12629" s="2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 s="2"/>
    </row>
    <row r="12630" spans="2:22" x14ac:dyDescent="0.2">
      <c r="B12630" s="2"/>
      <c r="C12630" s="2"/>
      <c r="D12630" s="2"/>
      <c r="E12630" s="2"/>
      <c r="F12630" s="2"/>
      <c r="G12630" s="3"/>
      <c r="H12630" s="3"/>
      <c r="I12630" s="2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 s="2"/>
    </row>
    <row r="12631" spans="2:22" x14ac:dyDescent="0.2">
      <c r="B12631" s="2"/>
      <c r="C12631" s="2"/>
      <c r="D12631" s="2"/>
      <c r="E12631" s="2"/>
      <c r="F12631" s="2"/>
      <c r="G12631" s="3"/>
      <c r="H12631" s="3"/>
      <c r="I12631" s="2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 s="2"/>
    </row>
    <row r="12632" spans="2:22" x14ac:dyDescent="0.2">
      <c r="B12632" s="2"/>
      <c r="C12632" s="2"/>
      <c r="D12632" s="2"/>
      <c r="E12632" s="2"/>
      <c r="F12632" s="2"/>
      <c r="G12632" s="3"/>
      <c r="H12632" s="3"/>
      <c r="I12632" s="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 s="2"/>
    </row>
    <row r="12633" spans="2:22" x14ac:dyDescent="0.2">
      <c r="B12633" s="2"/>
      <c r="C12633" s="2"/>
      <c r="D12633" s="2"/>
      <c r="E12633" s="2"/>
      <c r="F12633" s="2"/>
      <c r="G12633" s="3"/>
      <c r="H12633" s="3"/>
      <c r="I12633" s="2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 s="2"/>
    </row>
    <row r="12634" spans="2:22" x14ac:dyDescent="0.2">
      <c r="B12634" s="2"/>
      <c r="C12634" s="2"/>
      <c r="D12634" s="2"/>
      <c r="E12634" s="2"/>
      <c r="F12634" s="2"/>
      <c r="G12634" s="3"/>
      <c r="H12634" s="3"/>
      <c r="I12634" s="2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 s="2"/>
    </row>
    <row r="12635" spans="2:22" x14ac:dyDescent="0.2">
      <c r="B12635" s="2"/>
      <c r="C12635" s="2"/>
      <c r="D12635" s="2"/>
      <c r="E12635" s="2"/>
      <c r="F12635" s="2"/>
      <c r="G12635" s="3"/>
      <c r="H12635" s="3"/>
      <c r="I12635" s="2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 s="2"/>
    </row>
    <row r="12636" spans="2:22" x14ac:dyDescent="0.2">
      <c r="B12636" s="2"/>
      <c r="C12636" s="2"/>
      <c r="D12636" s="2"/>
      <c r="E12636" s="2"/>
      <c r="F12636" s="2"/>
      <c r="G12636" s="3"/>
      <c r="H12636" s="3"/>
      <c r="I12636" s="2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 s="2"/>
    </row>
    <row r="12637" spans="2:22" x14ac:dyDescent="0.2">
      <c r="B12637" s="2"/>
      <c r="C12637" s="2"/>
      <c r="D12637" s="2"/>
      <c r="E12637" s="2"/>
      <c r="F12637" s="2"/>
      <c r="G12637" s="3"/>
      <c r="H12637" s="3"/>
      <c r="I12637" s="2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 s="2"/>
    </row>
    <row r="12638" spans="2:22" x14ac:dyDescent="0.2">
      <c r="B12638" s="2"/>
      <c r="C12638" s="2"/>
      <c r="D12638" s="2"/>
      <c r="E12638" s="2"/>
      <c r="F12638" s="2"/>
      <c r="G12638" s="3"/>
      <c r="H12638" s="3"/>
      <c r="I12638" s="2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 s="2"/>
    </row>
    <row r="12639" spans="2:22" x14ac:dyDescent="0.2">
      <c r="B12639" s="2"/>
      <c r="C12639" s="2"/>
      <c r="D12639" s="2"/>
      <c r="E12639" s="2"/>
      <c r="F12639" s="2"/>
      <c r="G12639" s="3"/>
      <c r="H12639" s="3"/>
      <c r="I12639" s="2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 s="2"/>
    </row>
    <row r="12640" spans="2:22" x14ac:dyDescent="0.2">
      <c r="B12640" s="2"/>
      <c r="C12640" s="2"/>
      <c r="D12640" s="2"/>
      <c r="E12640" s="2"/>
      <c r="F12640" s="2"/>
      <c r="G12640" s="3"/>
      <c r="H12640" s="3"/>
      <c r="I12640" s="2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 s="2"/>
    </row>
    <row r="12641" spans="2:22" x14ac:dyDescent="0.2">
      <c r="B12641" s="2"/>
      <c r="C12641" s="2"/>
      <c r="D12641" s="2"/>
      <c r="E12641" s="2"/>
      <c r="F12641" s="2"/>
      <c r="G12641" s="3"/>
      <c r="H12641" s="3"/>
      <c r="I12641" s="2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 s="2"/>
    </row>
    <row r="12642" spans="2:22" x14ac:dyDescent="0.2">
      <c r="B12642" s="2"/>
      <c r="C12642" s="2"/>
      <c r="D12642" s="2"/>
      <c r="E12642" s="2"/>
      <c r="F12642" s="2"/>
      <c r="G12642" s="3"/>
      <c r="H12642" s="3"/>
      <c r="I12642" s="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 s="2"/>
    </row>
    <row r="12643" spans="2:22" x14ac:dyDescent="0.2">
      <c r="B12643" s="2"/>
      <c r="C12643" s="2"/>
      <c r="D12643" s="2"/>
      <c r="E12643" s="2"/>
      <c r="F12643" s="2"/>
      <c r="G12643" s="3"/>
      <c r="H12643" s="3"/>
      <c r="I12643" s="2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 s="2"/>
    </row>
    <row r="12644" spans="2:22" x14ac:dyDescent="0.2">
      <c r="B12644" s="2"/>
      <c r="C12644" s="2"/>
      <c r="D12644" s="2"/>
      <c r="E12644" s="2"/>
      <c r="F12644" s="2"/>
      <c r="G12644" s="3"/>
      <c r="H12644" s="3"/>
      <c r="I12644" s="2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 s="2"/>
    </row>
    <row r="12645" spans="2:22" x14ac:dyDescent="0.2">
      <c r="B12645" s="2"/>
      <c r="C12645" s="2"/>
      <c r="D12645" s="2"/>
      <c r="E12645" s="2"/>
      <c r="F12645" s="2"/>
      <c r="G12645" s="3"/>
      <c r="H12645" s="3"/>
      <c r="I12645" s="2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 s="2"/>
    </row>
    <row r="12646" spans="2:22" x14ac:dyDescent="0.2">
      <c r="B12646" s="2"/>
      <c r="C12646" s="2"/>
      <c r="D12646" s="2"/>
      <c r="E12646" s="2"/>
      <c r="F12646" s="2"/>
      <c r="G12646" s="3"/>
      <c r="H12646" s="3"/>
      <c r="I12646" s="2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 s="2"/>
    </row>
    <row r="12647" spans="2:22" x14ac:dyDescent="0.2">
      <c r="B12647" s="2"/>
      <c r="C12647" s="2"/>
      <c r="D12647" s="2"/>
      <c r="E12647" s="2"/>
      <c r="F12647" s="2"/>
      <c r="G12647" s="3"/>
      <c r="H12647" s="3"/>
      <c r="I12647" s="2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 s="2"/>
    </row>
    <row r="12648" spans="2:22" x14ac:dyDescent="0.2">
      <c r="B12648" s="2"/>
      <c r="C12648" s="2"/>
      <c r="D12648" s="2"/>
      <c r="E12648" s="2"/>
      <c r="F12648" s="2"/>
      <c r="G12648" s="3"/>
      <c r="H12648" s="3"/>
      <c r="I12648" s="2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 s="2"/>
    </row>
    <row r="12649" spans="2:22" x14ac:dyDescent="0.2">
      <c r="B12649" s="2"/>
      <c r="C12649" s="2"/>
      <c r="D12649" s="2"/>
      <c r="E12649" s="2"/>
      <c r="F12649" s="2"/>
      <c r="G12649" s="3"/>
      <c r="H12649" s="3"/>
      <c r="I12649" s="2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 s="2"/>
    </row>
    <row r="12650" spans="2:22" x14ac:dyDescent="0.2">
      <c r="B12650" s="2"/>
      <c r="C12650" s="2"/>
      <c r="D12650" s="2"/>
      <c r="E12650" s="2"/>
      <c r="F12650" s="2"/>
      <c r="G12650" s="3"/>
      <c r="H12650" s="3"/>
      <c r="I12650" s="2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 s="2"/>
    </row>
    <row r="12651" spans="2:22" x14ac:dyDescent="0.2">
      <c r="B12651" s="2"/>
      <c r="C12651" s="2"/>
      <c r="D12651" s="2"/>
      <c r="E12651" s="2"/>
      <c r="F12651" s="2"/>
      <c r="G12651" s="3"/>
      <c r="H12651" s="3"/>
      <c r="I12651" s="2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 s="2"/>
    </row>
    <row r="12652" spans="2:22" x14ac:dyDescent="0.2">
      <c r="B12652" s="2"/>
      <c r="C12652" s="2"/>
      <c r="D12652" s="2"/>
      <c r="E12652" s="2"/>
      <c r="F12652" s="2"/>
      <c r="G12652" s="3"/>
      <c r="H12652" s="3"/>
      <c r="I12652" s="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 s="2"/>
    </row>
    <row r="12653" spans="2:22" x14ac:dyDescent="0.2">
      <c r="B12653" s="2"/>
      <c r="C12653" s="2"/>
      <c r="D12653" s="2"/>
      <c r="E12653" s="2"/>
      <c r="F12653" s="2"/>
      <c r="G12653" s="3"/>
      <c r="H12653" s="3"/>
      <c r="I12653" s="2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 s="2"/>
    </row>
    <row r="12654" spans="2:22" x14ac:dyDescent="0.2">
      <c r="B12654" s="2"/>
      <c r="C12654" s="2"/>
      <c r="D12654" s="2"/>
      <c r="E12654" s="2"/>
      <c r="F12654" s="2"/>
      <c r="G12654" s="3"/>
      <c r="H12654" s="3"/>
      <c r="I12654" s="2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 s="2"/>
    </row>
    <row r="12655" spans="2:22" x14ac:dyDescent="0.2">
      <c r="B12655" s="2"/>
      <c r="C12655" s="2"/>
      <c r="D12655" s="2"/>
      <c r="E12655" s="2"/>
      <c r="F12655" s="2"/>
      <c r="G12655" s="3"/>
      <c r="H12655" s="3"/>
      <c r="I12655" s="2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 s="2"/>
    </row>
    <row r="12656" spans="2:22" x14ac:dyDescent="0.2">
      <c r="B12656" s="2"/>
      <c r="C12656" s="2"/>
      <c r="D12656" s="2"/>
      <c r="E12656" s="2"/>
      <c r="F12656" s="2"/>
      <c r="G12656" s="3"/>
      <c r="H12656" s="3"/>
      <c r="I12656" s="2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 s="2"/>
    </row>
    <row r="12657" spans="2:22" x14ac:dyDescent="0.2">
      <c r="B12657" s="2"/>
      <c r="C12657" s="2"/>
      <c r="D12657" s="2"/>
      <c r="E12657" s="2"/>
      <c r="F12657" s="2"/>
      <c r="G12657" s="3"/>
      <c r="H12657" s="3"/>
      <c r="I12657" s="2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 s="2"/>
    </row>
    <row r="12658" spans="2:22" x14ac:dyDescent="0.2">
      <c r="B12658" s="2"/>
      <c r="C12658" s="2"/>
      <c r="D12658" s="2"/>
      <c r="E12658" s="2"/>
      <c r="F12658" s="2"/>
      <c r="G12658" s="3"/>
      <c r="H12658" s="3"/>
      <c r="I12658" s="2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 s="2"/>
    </row>
    <row r="12659" spans="2:22" x14ac:dyDescent="0.2">
      <c r="B12659" s="2"/>
      <c r="C12659" s="2"/>
      <c r="D12659" s="2"/>
      <c r="E12659" s="2"/>
      <c r="F12659" s="2"/>
      <c r="G12659" s="3"/>
      <c r="H12659" s="3"/>
      <c r="I12659" s="2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 s="2"/>
    </row>
    <row r="12660" spans="2:22" x14ac:dyDescent="0.2">
      <c r="B12660" s="2"/>
      <c r="C12660" s="2"/>
      <c r="D12660" s="2"/>
      <c r="E12660" s="2"/>
      <c r="F12660" s="2"/>
      <c r="G12660" s="3"/>
      <c r="H12660" s="3"/>
      <c r="I12660" s="2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 s="2"/>
    </row>
    <row r="12661" spans="2:22" x14ac:dyDescent="0.2">
      <c r="B12661" s="2"/>
      <c r="C12661" s="2"/>
      <c r="D12661" s="2"/>
      <c r="E12661" s="2"/>
      <c r="F12661" s="2"/>
      <c r="G12661" s="3"/>
      <c r="H12661" s="3"/>
      <c r="I12661" s="2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 s="2"/>
    </row>
    <row r="12662" spans="2:22" x14ac:dyDescent="0.2">
      <c r="B12662" s="2"/>
      <c r="C12662" s="2"/>
      <c r="D12662" s="2"/>
      <c r="E12662" s="2"/>
      <c r="F12662" s="2"/>
      <c r="G12662" s="3"/>
      <c r="H12662" s="3"/>
      <c r="I12662" s="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 s="2"/>
    </row>
    <row r="12663" spans="2:22" x14ac:dyDescent="0.2">
      <c r="B12663" s="2"/>
      <c r="C12663" s="2"/>
      <c r="D12663" s="2"/>
      <c r="E12663" s="2"/>
      <c r="F12663" s="2"/>
      <c r="G12663" s="3"/>
      <c r="H12663" s="3"/>
      <c r="I12663" s="2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 s="2"/>
    </row>
    <row r="12664" spans="2:22" x14ac:dyDescent="0.2">
      <c r="B12664" s="2"/>
      <c r="C12664" s="2"/>
      <c r="D12664" s="2"/>
      <c r="E12664" s="2"/>
      <c r="F12664" s="2"/>
      <c r="G12664" s="3"/>
      <c r="H12664" s="3"/>
      <c r="I12664" s="2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 s="2"/>
    </row>
    <row r="12665" spans="2:22" x14ac:dyDescent="0.2">
      <c r="B12665" s="2"/>
      <c r="C12665" s="2"/>
      <c r="D12665" s="2"/>
      <c r="E12665" s="2"/>
      <c r="F12665" s="2"/>
      <c r="G12665" s="3"/>
      <c r="H12665" s="3"/>
      <c r="I12665" s="2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 s="2"/>
    </row>
    <row r="12666" spans="2:22" x14ac:dyDescent="0.2">
      <c r="B12666" s="2"/>
      <c r="C12666" s="2"/>
      <c r="D12666" s="2"/>
      <c r="E12666" s="2"/>
      <c r="F12666" s="2"/>
      <c r="G12666" s="3"/>
      <c r="H12666" s="3"/>
      <c r="I12666" s="2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 s="2"/>
    </row>
    <row r="12667" spans="2:22" x14ac:dyDescent="0.2">
      <c r="B12667" s="2"/>
      <c r="C12667" s="2"/>
      <c r="D12667" s="2"/>
      <c r="E12667" s="2"/>
      <c r="F12667" s="2"/>
      <c r="G12667" s="3"/>
      <c r="H12667" s="3"/>
      <c r="I12667" s="2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 s="2"/>
    </row>
    <row r="12668" spans="2:22" x14ac:dyDescent="0.2">
      <c r="B12668" s="2"/>
      <c r="C12668" s="2"/>
      <c r="D12668" s="2"/>
      <c r="E12668" s="2"/>
      <c r="F12668" s="2"/>
      <c r="G12668" s="3"/>
      <c r="H12668" s="3"/>
      <c r="I12668" s="2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 s="2"/>
    </row>
    <row r="12669" spans="2:22" x14ac:dyDescent="0.2">
      <c r="B12669" s="2"/>
      <c r="C12669" s="2"/>
      <c r="D12669" s="2"/>
      <c r="E12669" s="2"/>
      <c r="F12669" s="2"/>
      <c r="G12669" s="3"/>
      <c r="H12669" s="3"/>
      <c r="I12669" s="2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 s="2"/>
    </row>
    <row r="12670" spans="2:22" x14ac:dyDescent="0.2">
      <c r="B12670" s="2"/>
      <c r="C12670" s="2"/>
      <c r="D12670" s="2"/>
      <c r="E12670" s="2"/>
      <c r="F12670" s="2"/>
      <c r="G12670" s="3"/>
      <c r="H12670" s="3"/>
      <c r="I12670" s="2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 s="2"/>
    </row>
    <row r="12671" spans="2:22" x14ac:dyDescent="0.2">
      <c r="B12671" s="2"/>
      <c r="C12671" s="2"/>
      <c r="D12671" s="2"/>
      <c r="E12671" s="2"/>
      <c r="F12671" s="2"/>
      <c r="G12671" s="3"/>
      <c r="H12671" s="3"/>
      <c r="I12671" s="2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 s="2"/>
    </row>
    <row r="12672" spans="2:22" x14ac:dyDescent="0.2">
      <c r="B12672" s="2"/>
      <c r="C12672" s="2"/>
      <c r="D12672" s="2"/>
      <c r="E12672" s="2"/>
      <c r="F12672" s="2"/>
      <c r="G12672" s="3"/>
      <c r="H12672" s="3"/>
      <c r="I12672" s="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 s="2"/>
    </row>
    <row r="12673" spans="2:22" x14ac:dyDescent="0.2">
      <c r="B12673" s="2"/>
      <c r="C12673" s="2"/>
      <c r="D12673" s="2"/>
      <c r="E12673" s="2"/>
      <c r="F12673" s="2"/>
      <c r="G12673" s="3"/>
      <c r="H12673" s="3"/>
      <c r="I12673" s="2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 s="2"/>
    </row>
    <row r="12674" spans="2:22" x14ac:dyDescent="0.2">
      <c r="B12674" s="2"/>
      <c r="C12674" s="2"/>
      <c r="D12674" s="2"/>
      <c r="E12674" s="2"/>
      <c r="F12674" s="2"/>
      <c r="G12674" s="3"/>
      <c r="H12674" s="3"/>
      <c r="I12674" s="2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 s="2"/>
    </row>
    <row r="12675" spans="2:22" x14ac:dyDescent="0.2">
      <c r="B12675" s="2"/>
      <c r="C12675" s="2"/>
      <c r="D12675" s="2"/>
      <c r="E12675" s="2"/>
      <c r="F12675" s="2"/>
      <c r="G12675" s="3"/>
      <c r="H12675" s="3"/>
      <c r="I12675" s="2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 s="2"/>
    </row>
    <row r="12676" spans="2:22" x14ac:dyDescent="0.2">
      <c r="B12676" s="2"/>
      <c r="C12676" s="2"/>
      <c r="D12676" s="2"/>
      <c r="E12676" s="2"/>
      <c r="F12676" s="2"/>
      <c r="G12676" s="3"/>
      <c r="H12676" s="3"/>
      <c r="I12676" s="2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 s="2"/>
    </row>
    <row r="12677" spans="2:22" x14ac:dyDescent="0.2">
      <c r="B12677" s="2"/>
      <c r="C12677" s="2"/>
      <c r="D12677" s="2"/>
      <c r="E12677" s="2"/>
      <c r="F12677" s="2"/>
      <c r="G12677" s="3"/>
      <c r="H12677" s="3"/>
      <c r="I12677" s="2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 s="2"/>
    </row>
    <row r="12678" spans="2:22" x14ac:dyDescent="0.2">
      <c r="B12678" s="2"/>
      <c r="C12678" s="2"/>
      <c r="D12678" s="2"/>
      <c r="E12678" s="2"/>
      <c r="F12678" s="2"/>
      <c r="G12678" s="3"/>
      <c r="H12678" s="3"/>
      <c r="I12678" s="2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 s="2"/>
    </row>
    <row r="12679" spans="2:22" x14ac:dyDescent="0.2">
      <c r="B12679" s="2"/>
      <c r="C12679" s="2"/>
      <c r="D12679" s="2"/>
      <c r="E12679" s="2"/>
      <c r="F12679" s="2"/>
      <c r="G12679" s="3"/>
      <c r="H12679" s="3"/>
      <c r="I12679" s="2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 s="2"/>
    </row>
    <row r="12680" spans="2:22" x14ac:dyDescent="0.2">
      <c r="B12680" s="2"/>
      <c r="C12680" s="2"/>
      <c r="D12680" s="2"/>
      <c r="E12680" s="2"/>
      <c r="F12680" s="2"/>
      <c r="G12680" s="3"/>
      <c r="H12680" s="3"/>
      <c r="I12680" s="2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 s="2"/>
    </row>
    <row r="12681" spans="2:22" x14ac:dyDescent="0.2">
      <c r="B12681" s="2"/>
      <c r="C12681" s="2"/>
      <c r="D12681" s="2"/>
      <c r="E12681" s="2"/>
      <c r="F12681" s="2"/>
      <c r="G12681" s="3"/>
      <c r="H12681" s="3"/>
      <c r="I12681" s="2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 s="2"/>
    </row>
    <row r="12682" spans="2:22" x14ac:dyDescent="0.2">
      <c r="B12682" s="2"/>
      <c r="C12682" s="2"/>
      <c r="D12682" s="2"/>
      <c r="E12682" s="2"/>
      <c r="F12682" s="2"/>
      <c r="G12682" s="3"/>
      <c r="H12682" s="3"/>
      <c r="I12682" s="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 s="2"/>
    </row>
    <row r="12683" spans="2:22" x14ac:dyDescent="0.2">
      <c r="B12683" s="2"/>
      <c r="C12683" s="2"/>
      <c r="D12683" s="2"/>
      <c r="E12683" s="2"/>
      <c r="F12683" s="2"/>
      <c r="G12683" s="3"/>
      <c r="H12683" s="3"/>
      <c r="I12683" s="2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 s="2"/>
    </row>
    <row r="12684" spans="2:22" x14ac:dyDescent="0.2">
      <c r="B12684" s="2"/>
      <c r="C12684" s="2"/>
      <c r="D12684" s="2"/>
      <c r="E12684" s="2"/>
      <c r="F12684" s="2"/>
      <c r="G12684" s="3"/>
      <c r="H12684" s="3"/>
      <c r="I12684" s="2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 s="2"/>
    </row>
    <row r="12685" spans="2:22" x14ac:dyDescent="0.2">
      <c r="B12685" s="2"/>
      <c r="C12685" s="2"/>
      <c r="D12685" s="2"/>
      <c r="E12685" s="2"/>
      <c r="F12685" s="2"/>
      <c r="G12685" s="3"/>
      <c r="H12685" s="3"/>
      <c r="I12685" s="2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 s="2"/>
    </row>
    <row r="12686" spans="2:22" x14ac:dyDescent="0.2">
      <c r="B12686" s="2"/>
      <c r="C12686" s="2"/>
      <c r="D12686" s="2"/>
      <c r="E12686" s="2"/>
      <c r="F12686" s="2"/>
      <c r="G12686" s="3"/>
      <c r="H12686" s="3"/>
      <c r="I12686" s="2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 s="2"/>
    </row>
    <row r="12687" spans="2:22" x14ac:dyDescent="0.2">
      <c r="B12687" s="2"/>
      <c r="C12687" s="2"/>
      <c r="D12687" s="2"/>
      <c r="E12687" s="2"/>
      <c r="F12687" s="2"/>
      <c r="G12687" s="3"/>
      <c r="H12687" s="3"/>
      <c r="I12687" s="2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 s="2"/>
    </row>
    <row r="12688" spans="2:22" x14ac:dyDescent="0.2">
      <c r="B12688" s="2"/>
      <c r="C12688" s="2"/>
      <c r="D12688" s="2"/>
      <c r="E12688" s="2"/>
      <c r="F12688" s="2"/>
      <c r="G12688" s="3"/>
      <c r="H12688" s="3"/>
      <c r="I12688" s="2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 s="2"/>
    </row>
    <row r="12689" spans="2:22" x14ac:dyDescent="0.2">
      <c r="B12689" s="2"/>
      <c r="C12689" s="2"/>
      <c r="D12689" s="2"/>
      <c r="E12689" s="2"/>
      <c r="F12689" s="2"/>
      <c r="G12689" s="3"/>
      <c r="H12689" s="3"/>
      <c r="I12689" s="2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 s="2"/>
    </row>
    <row r="12690" spans="2:22" x14ac:dyDescent="0.2">
      <c r="B12690" s="2"/>
      <c r="C12690" s="2"/>
      <c r="D12690" s="2"/>
      <c r="E12690" s="2"/>
      <c r="F12690" s="2"/>
      <c r="G12690" s="3"/>
      <c r="H12690" s="3"/>
      <c r="I12690" s="2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 s="2"/>
    </row>
    <row r="12691" spans="2:22" x14ac:dyDescent="0.2">
      <c r="B12691" s="2"/>
      <c r="C12691" s="2"/>
      <c r="D12691" s="2"/>
      <c r="E12691" s="2"/>
      <c r="F12691" s="2"/>
      <c r="G12691" s="3"/>
      <c r="H12691" s="3"/>
      <c r="I12691" s="2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 s="2"/>
    </row>
    <row r="12692" spans="2:22" x14ac:dyDescent="0.2">
      <c r="B12692" s="2"/>
      <c r="C12692" s="2"/>
      <c r="D12692" s="2"/>
      <c r="E12692" s="2"/>
      <c r="F12692" s="2"/>
      <c r="G12692" s="3"/>
      <c r="H12692" s="3"/>
      <c r="I12692" s="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 s="2"/>
    </row>
    <row r="12693" spans="2:22" x14ac:dyDescent="0.2">
      <c r="B12693" s="2"/>
      <c r="C12693" s="2"/>
      <c r="D12693" s="2"/>
      <c r="E12693" s="2"/>
      <c r="F12693" s="2"/>
      <c r="G12693" s="3"/>
      <c r="H12693" s="3"/>
      <c r="I12693" s="2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 s="2"/>
    </row>
    <row r="12694" spans="2:22" x14ac:dyDescent="0.2">
      <c r="B12694" s="2"/>
      <c r="C12694" s="2"/>
      <c r="D12694" s="2"/>
      <c r="E12694" s="2"/>
      <c r="F12694" s="2"/>
      <c r="G12694" s="3"/>
      <c r="H12694" s="3"/>
      <c r="I12694" s="2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 s="2"/>
    </row>
    <row r="12695" spans="2:22" x14ac:dyDescent="0.2">
      <c r="B12695" s="2"/>
      <c r="C12695" s="2"/>
      <c r="D12695" s="2"/>
      <c r="E12695" s="2"/>
      <c r="F12695" s="2"/>
      <c r="G12695" s="3"/>
      <c r="H12695" s="3"/>
      <c r="I12695" s="2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 s="2"/>
    </row>
    <row r="12696" spans="2:22" x14ac:dyDescent="0.2">
      <c r="B12696" s="2"/>
      <c r="C12696" s="2"/>
      <c r="D12696" s="2"/>
      <c r="E12696" s="2"/>
      <c r="F12696" s="2"/>
      <c r="G12696" s="3"/>
      <c r="H12696" s="3"/>
      <c r="I12696" s="2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 s="2"/>
    </row>
    <row r="12697" spans="2:22" x14ac:dyDescent="0.2">
      <c r="B12697" s="2"/>
      <c r="C12697" s="2"/>
      <c r="D12697" s="2"/>
      <c r="E12697" s="2"/>
      <c r="F12697" s="2"/>
      <c r="G12697" s="3"/>
      <c r="H12697" s="3"/>
      <c r="I12697" s="2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 s="2"/>
    </row>
    <row r="12698" spans="2:22" x14ac:dyDescent="0.2">
      <c r="B12698" s="2"/>
      <c r="C12698" s="2"/>
      <c r="D12698" s="2"/>
      <c r="E12698" s="2"/>
      <c r="F12698" s="2"/>
      <c r="G12698" s="3"/>
      <c r="H12698" s="3"/>
      <c r="I12698" s="2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 s="2"/>
    </row>
    <row r="12699" spans="2:22" x14ac:dyDescent="0.2">
      <c r="B12699" s="2"/>
      <c r="C12699" s="2"/>
      <c r="D12699" s="2"/>
      <c r="E12699" s="2"/>
      <c r="F12699" s="2"/>
      <c r="G12699" s="3"/>
      <c r="H12699" s="3"/>
      <c r="I12699" s="2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 s="2"/>
    </row>
    <row r="12700" spans="2:22" x14ac:dyDescent="0.2">
      <c r="B12700" s="2"/>
      <c r="C12700" s="2"/>
      <c r="D12700" s="2"/>
      <c r="E12700" s="2"/>
      <c r="F12700" s="2"/>
      <c r="G12700" s="3"/>
      <c r="H12700" s="3"/>
      <c r="I12700" s="2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 s="2"/>
    </row>
    <row r="12701" spans="2:22" x14ac:dyDescent="0.2">
      <c r="B12701" s="2"/>
      <c r="C12701" s="2"/>
      <c r="D12701" s="2"/>
      <c r="E12701" s="2"/>
      <c r="F12701" s="2"/>
      <c r="G12701" s="3"/>
      <c r="H12701" s="3"/>
      <c r="I12701" s="2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 s="2"/>
    </row>
    <row r="12702" spans="2:22" x14ac:dyDescent="0.2">
      <c r="B12702" s="2"/>
      <c r="C12702" s="2"/>
      <c r="D12702" s="2"/>
      <c r="E12702" s="2"/>
      <c r="F12702" s="2"/>
      <c r="G12702" s="3"/>
      <c r="H12702" s="3"/>
      <c r="I12702" s="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 s="2"/>
    </row>
    <row r="12703" spans="2:22" x14ac:dyDescent="0.2">
      <c r="B12703" s="2"/>
      <c r="C12703" s="2"/>
      <c r="D12703" s="2"/>
      <c r="E12703" s="2"/>
      <c r="F12703" s="2"/>
      <c r="G12703" s="3"/>
      <c r="H12703" s="3"/>
      <c r="I12703" s="2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 s="2"/>
    </row>
    <row r="12704" spans="2:22" x14ac:dyDescent="0.2">
      <c r="B12704" s="2"/>
      <c r="C12704" s="2"/>
      <c r="D12704" s="2"/>
      <c r="E12704" s="2"/>
      <c r="F12704" s="2"/>
      <c r="G12704" s="3"/>
      <c r="H12704" s="3"/>
      <c r="I12704" s="2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 s="2"/>
    </row>
    <row r="12705" spans="2:22" x14ac:dyDescent="0.2">
      <c r="B12705" s="2"/>
      <c r="C12705" s="2"/>
      <c r="D12705" s="2"/>
      <c r="E12705" s="2"/>
      <c r="F12705" s="2"/>
      <c r="G12705" s="3"/>
      <c r="H12705" s="3"/>
      <c r="I12705" s="2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 s="2"/>
    </row>
    <row r="12706" spans="2:22" x14ac:dyDescent="0.2">
      <c r="B12706" s="2"/>
      <c r="C12706" s="2"/>
      <c r="D12706" s="2"/>
      <c r="E12706" s="2"/>
      <c r="F12706" s="2"/>
      <c r="G12706" s="3"/>
      <c r="H12706" s="3"/>
      <c r="I12706" s="2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 s="2"/>
    </row>
    <row r="12707" spans="2:22" x14ac:dyDescent="0.2">
      <c r="B12707" s="2"/>
      <c r="C12707" s="2"/>
      <c r="D12707" s="2"/>
      <c r="E12707" s="2"/>
      <c r="F12707" s="2"/>
      <c r="G12707" s="3"/>
      <c r="H12707" s="3"/>
      <c r="I12707" s="2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 s="2"/>
    </row>
    <row r="12708" spans="2:22" x14ac:dyDescent="0.2">
      <c r="B12708" s="2"/>
      <c r="C12708" s="2"/>
      <c r="D12708" s="2"/>
      <c r="E12708" s="2"/>
      <c r="F12708" s="2"/>
      <c r="G12708" s="3"/>
      <c r="H12708" s="3"/>
      <c r="I12708" s="2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 s="2"/>
    </row>
    <row r="12709" spans="2:22" x14ac:dyDescent="0.2">
      <c r="B12709" s="2"/>
      <c r="C12709" s="2"/>
      <c r="D12709" s="2"/>
      <c r="E12709" s="2"/>
      <c r="F12709" s="2"/>
      <c r="G12709" s="3"/>
      <c r="H12709" s="3"/>
      <c r="I12709" s="2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 s="2"/>
    </row>
    <row r="12710" spans="2:22" x14ac:dyDescent="0.2">
      <c r="B12710" s="2"/>
      <c r="C12710" s="2"/>
      <c r="D12710" s="2"/>
      <c r="E12710" s="2"/>
      <c r="F12710" s="2"/>
      <c r="G12710" s="3"/>
      <c r="H12710" s="3"/>
      <c r="I12710" s="2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 s="2"/>
    </row>
    <row r="12711" spans="2:22" x14ac:dyDescent="0.2">
      <c r="B12711" s="2"/>
      <c r="C12711" s="2"/>
      <c r="D12711" s="2"/>
      <c r="E12711" s="2"/>
      <c r="F12711" s="2"/>
      <c r="G12711" s="3"/>
      <c r="H12711" s="3"/>
      <c r="I12711" s="2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 s="2"/>
    </row>
    <row r="12712" spans="2:22" x14ac:dyDescent="0.2">
      <c r="B12712" s="2"/>
      <c r="C12712" s="2"/>
      <c r="D12712" s="2"/>
      <c r="E12712" s="2"/>
      <c r="F12712" s="2"/>
      <c r="G12712" s="3"/>
      <c r="H12712" s="3"/>
      <c r="I12712" s="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 s="2"/>
    </row>
    <row r="12713" spans="2:22" x14ac:dyDescent="0.2">
      <c r="B12713" s="2"/>
      <c r="C12713" s="2"/>
      <c r="D12713" s="2"/>
      <c r="E12713" s="2"/>
      <c r="F12713" s="2"/>
      <c r="G12713" s="3"/>
      <c r="H12713" s="3"/>
      <c r="I12713" s="2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 s="2"/>
    </row>
    <row r="12714" spans="2:22" x14ac:dyDescent="0.2">
      <c r="B12714" s="2"/>
      <c r="C12714" s="2"/>
      <c r="D12714" s="2"/>
      <c r="E12714" s="2"/>
      <c r="F12714" s="2"/>
      <c r="G12714" s="3"/>
      <c r="H12714" s="3"/>
      <c r="I12714" s="2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 s="2"/>
    </row>
    <row r="12715" spans="2:22" x14ac:dyDescent="0.2">
      <c r="B12715" s="2"/>
      <c r="C12715" s="2"/>
      <c r="D12715" s="2"/>
      <c r="E12715" s="2"/>
      <c r="F12715" s="2"/>
      <c r="G12715" s="3"/>
      <c r="H12715" s="3"/>
      <c r="I12715" s="2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 s="2"/>
    </row>
    <row r="12716" spans="2:22" x14ac:dyDescent="0.2">
      <c r="B12716" s="2"/>
      <c r="C12716" s="2"/>
      <c r="D12716" s="2"/>
      <c r="E12716" s="2"/>
      <c r="F12716" s="2"/>
      <c r="G12716" s="3"/>
      <c r="H12716" s="3"/>
      <c r="I12716" s="2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 s="2"/>
    </row>
    <row r="12717" spans="2:22" x14ac:dyDescent="0.2">
      <c r="B12717" s="2"/>
      <c r="C12717" s="2"/>
      <c r="D12717" s="2"/>
      <c r="E12717" s="2"/>
      <c r="F12717" s="2"/>
      <c r="G12717" s="3"/>
      <c r="H12717" s="3"/>
      <c r="I12717" s="2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 s="2"/>
    </row>
    <row r="12718" spans="2:22" x14ac:dyDescent="0.2">
      <c r="B12718" s="2"/>
      <c r="C12718" s="2"/>
      <c r="D12718" s="2"/>
      <c r="E12718" s="2"/>
      <c r="F12718" s="2"/>
      <c r="G12718" s="3"/>
      <c r="H12718" s="3"/>
      <c r="I12718" s="2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 s="2"/>
    </row>
    <row r="12719" spans="2:22" x14ac:dyDescent="0.2">
      <c r="B12719" s="2"/>
      <c r="C12719" s="2"/>
      <c r="D12719" s="2"/>
      <c r="E12719" s="2"/>
      <c r="F12719" s="2"/>
      <c r="G12719" s="3"/>
      <c r="H12719" s="3"/>
      <c r="I12719" s="2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 s="2"/>
    </row>
    <row r="12720" spans="2:22" x14ac:dyDescent="0.2">
      <c r="B12720" s="2"/>
      <c r="C12720" s="2"/>
      <c r="D12720" s="2"/>
      <c r="E12720" s="2"/>
      <c r="F12720" s="2"/>
      <c r="G12720" s="3"/>
      <c r="H12720" s="3"/>
      <c r="I12720" s="2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 s="2"/>
    </row>
    <row r="12721" spans="2:22" x14ac:dyDescent="0.2">
      <c r="B12721" s="2"/>
      <c r="C12721" s="2"/>
      <c r="D12721" s="2"/>
      <c r="E12721" s="2"/>
      <c r="F12721" s="2"/>
      <c r="G12721" s="3"/>
      <c r="H12721" s="3"/>
      <c r="I12721" s="2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 s="2"/>
    </row>
    <row r="12722" spans="2:22" x14ac:dyDescent="0.2">
      <c r="B12722" s="2"/>
      <c r="C12722" s="2"/>
      <c r="D12722" s="2"/>
      <c r="E12722" s="2"/>
      <c r="F12722" s="2"/>
      <c r="G12722" s="3"/>
      <c r="H12722" s="3"/>
      <c r="I12722" s="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 s="2"/>
    </row>
    <row r="12723" spans="2:22" x14ac:dyDescent="0.2">
      <c r="B12723" s="2"/>
      <c r="C12723" s="2"/>
      <c r="D12723" s="2"/>
      <c r="E12723" s="2"/>
      <c r="F12723" s="2"/>
      <c r="G12723" s="3"/>
      <c r="H12723" s="3"/>
      <c r="I12723" s="2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 s="2"/>
    </row>
    <row r="12724" spans="2:22" x14ac:dyDescent="0.2">
      <c r="B12724" s="2"/>
      <c r="C12724" s="2"/>
      <c r="D12724" s="2"/>
      <c r="E12724" s="2"/>
      <c r="F12724" s="2"/>
      <c r="G12724" s="3"/>
      <c r="H12724" s="3"/>
      <c r="I12724" s="2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 s="2"/>
    </row>
    <row r="12725" spans="2:22" x14ac:dyDescent="0.2">
      <c r="B12725" s="2"/>
      <c r="C12725" s="2"/>
      <c r="D12725" s="2"/>
      <c r="E12725" s="2"/>
      <c r="F12725" s="2"/>
      <c r="G12725" s="3"/>
      <c r="H12725" s="3"/>
      <c r="I12725" s="2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 s="2"/>
    </row>
    <row r="12726" spans="2:22" x14ac:dyDescent="0.2">
      <c r="B12726" s="2"/>
      <c r="C12726" s="2"/>
      <c r="D12726" s="2"/>
      <c r="E12726" s="2"/>
      <c r="F12726" s="2"/>
      <c r="G12726" s="3"/>
      <c r="H12726" s="3"/>
      <c r="I12726" s="2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 s="2"/>
    </row>
    <row r="12727" spans="2:22" x14ac:dyDescent="0.2">
      <c r="B12727" s="2"/>
      <c r="C12727" s="2"/>
      <c r="D12727" s="2"/>
      <c r="E12727" s="2"/>
      <c r="F12727" s="2"/>
      <c r="G12727" s="3"/>
      <c r="H12727" s="3"/>
      <c r="I12727" s="2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 s="2"/>
    </row>
    <row r="12728" spans="2:22" x14ac:dyDescent="0.2">
      <c r="B12728" s="2"/>
      <c r="C12728" s="2"/>
      <c r="D12728" s="2"/>
      <c r="E12728" s="2"/>
      <c r="F12728" s="2"/>
      <c r="G12728" s="3"/>
      <c r="H12728" s="3"/>
      <c r="I12728" s="2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 s="2"/>
    </row>
    <row r="12729" spans="2:22" x14ac:dyDescent="0.2">
      <c r="B12729" s="2"/>
      <c r="C12729" s="2"/>
      <c r="D12729" s="2"/>
      <c r="E12729" s="2"/>
      <c r="F12729" s="2"/>
      <c r="G12729" s="3"/>
      <c r="H12729" s="3"/>
      <c r="I12729" s="2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 s="2"/>
    </row>
    <row r="12730" spans="2:22" x14ac:dyDescent="0.2">
      <c r="B12730" s="2"/>
      <c r="C12730" s="2"/>
      <c r="D12730" s="2"/>
      <c r="E12730" s="2"/>
      <c r="F12730" s="2"/>
      <c r="G12730" s="3"/>
      <c r="H12730" s="3"/>
      <c r="I12730" s="2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 s="2"/>
    </row>
    <row r="12731" spans="2:22" x14ac:dyDescent="0.2">
      <c r="B12731" s="2"/>
      <c r="C12731" s="2"/>
      <c r="D12731" s="2"/>
      <c r="E12731" s="2"/>
      <c r="F12731" s="2"/>
      <c r="G12731" s="3"/>
      <c r="H12731" s="3"/>
      <c r="I12731" s="2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 s="2"/>
    </row>
    <row r="12732" spans="2:22" x14ac:dyDescent="0.2">
      <c r="B12732" s="2"/>
      <c r="C12732" s="2"/>
      <c r="D12732" s="2"/>
      <c r="E12732" s="2"/>
      <c r="F12732" s="2"/>
      <c r="G12732" s="3"/>
      <c r="H12732" s="3"/>
      <c r="I12732" s="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 s="2"/>
    </row>
    <row r="12733" spans="2:22" x14ac:dyDescent="0.2">
      <c r="B12733" s="2"/>
      <c r="C12733" s="2"/>
      <c r="D12733" s="2"/>
      <c r="E12733" s="2"/>
      <c r="F12733" s="2"/>
      <c r="G12733" s="3"/>
      <c r="H12733" s="3"/>
      <c r="I12733" s="2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 s="2"/>
    </row>
    <row r="12734" spans="2:22" x14ac:dyDescent="0.2">
      <c r="B12734" s="2"/>
      <c r="C12734" s="2"/>
      <c r="D12734" s="2"/>
      <c r="E12734" s="2"/>
      <c r="F12734" s="2"/>
      <c r="G12734" s="3"/>
      <c r="H12734" s="3"/>
      <c r="I12734" s="2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 s="2"/>
    </row>
    <row r="12735" spans="2:22" x14ac:dyDescent="0.2">
      <c r="B12735" s="2"/>
      <c r="C12735" s="2"/>
      <c r="D12735" s="2"/>
      <c r="E12735" s="2"/>
      <c r="F12735" s="2"/>
      <c r="G12735" s="3"/>
      <c r="H12735" s="3"/>
      <c r="I12735" s="2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 s="2"/>
    </row>
    <row r="12736" spans="2:22" x14ac:dyDescent="0.2">
      <c r="B12736" s="2"/>
      <c r="C12736" s="2"/>
      <c r="D12736" s="2"/>
      <c r="E12736" s="2"/>
      <c r="F12736" s="2"/>
      <c r="G12736" s="3"/>
      <c r="H12736" s="3"/>
      <c r="I12736" s="2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 s="2"/>
    </row>
    <row r="12737" spans="2:22" x14ac:dyDescent="0.2">
      <c r="B12737" s="2"/>
      <c r="C12737" s="2"/>
      <c r="D12737" s="2"/>
      <c r="E12737" s="2"/>
      <c r="F12737" s="2"/>
      <c r="G12737" s="3"/>
      <c r="H12737" s="3"/>
      <c r="I12737" s="2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 s="2"/>
    </row>
    <row r="12738" spans="2:22" x14ac:dyDescent="0.2">
      <c r="B12738" s="2"/>
      <c r="C12738" s="2"/>
      <c r="D12738" s="2"/>
      <c r="E12738" s="2"/>
      <c r="F12738" s="2"/>
      <c r="G12738" s="3"/>
      <c r="H12738" s="3"/>
      <c r="I12738" s="2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 s="2"/>
    </row>
    <row r="12739" spans="2:22" x14ac:dyDescent="0.2">
      <c r="B12739" s="2"/>
      <c r="C12739" s="2"/>
      <c r="D12739" s="2"/>
      <c r="E12739" s="2"/>
      <c r="F12739" s="2"/>
      <c r="G12739" s="3"/>
      <c r="H12739" s="3"/>
      <c r="I12739" s="2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 s="2"/>
    </row>
    <row r="12740" spans="2:22" x14ac:dyDescent="0.2">
      <c r="B12740" s="2"/>
      <c r="C12740" s="2"/>
      <c r="D12740" s="2"/>
      <c r="E12740" s="2"/>
      <c r="F12740" s="2"/>
      <c r="G12740" s="3"/>
      <c r="H12740" s="3"/>
      <c r="I12740" s="2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 s="2"/>
    </row>
    <row r="12741" spans="2:22" x14ac:dyDescent="0.2">
      <c r="B12741" s="2"/>
      <c r="C12741" s="2"/>
      <c r="D12741" s="2"/>
      <c r="E12741" s="2"/>
      <c r="F12741" s="2"/>
      <c r="G12741" s="3"/>
      <c r="H12741" s="3"/>
      <c r="I12741" s="2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 s="2"/>
    </row>
    <row r="12742" spans="2:22" x14ac:dyDescent="0.2">
      <c r="B12742" s="2"/>
      <c r="C12742" s="2"/>
      <c r="D12742" s="2"/>
      <c r="E12742" s="2"/>
      <c r="F12742" s="2"/>
      <c r="G12742" s="3"/>
      <c r="H12742" s="3"/>
      <c r="I12742" s="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 s="2"/>
    </row>
    <row r="12743" spans="2:22" x14ac:dyDescent="0.2">
      <c r="B12743" s="2"/>
      <c r="C12743" s="2"/>
      <c r="D12743" s="2"/>
      <c r="E12743" s="2"/>
      <c r="F12743" s="2"/>
      <c r="G12743" s="3"/>
      <c r="H12743" s="3"/>
      <c r="I12743" s="2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 s="2"/>
    </row>
    <row r="12744" spans="2:22" x14ac:dyDescent="0.2">
      <c r="B12744" s="2"/>
      <c r="C12744" s="2"/>
      <c r="D12744" s="2"/>
      <c r="E12744" s="2"/>
      <c r="F12744" s="2"/>
      <c r="G12744" s="3"/>
      <c r="H12744" s="3"/>
      <c r="I12744" s="2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 s="2"/>
    </row>
    <row r="12745" spans="2:22" x14ac:dyDescent="0.2">
      <c r="B12745" s="2"/>
      <c r="C12745" s="2"/>
      <c r="D12745" s="2"/>
      <c r="E12745" s="2"/>
      <c r="F12745" s="2"/>
      <c r="G12745" s="3"/>
      <c r="H12745" s="3"/>
      <c r="I12745" s="2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 s="2"/>
    </row>
    <row r="12746" spans="2:22" x14ac:dyDescent="0.2">
      <c r="B12746" s="2"/>
      <c r="C12746" s="2"/>
      <c r="D12746" s="2"/>
      <c r="E12746" s="2"/>
      <c r="F12746" s="2"/>
      <c r="G12746" s="3"/>
      <c r="H12746" s="3"/>
      <c r="I12746" s="2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 s="2"/>
    </row>
    <row r="12747" spans="2:22" x14ac:dyDescent="0.2">
      <c r="B12747" s="2"/>
      <c r="C12747" s="2"/>
      <c r="D12747" s="2"/>
      <c r="E12747" s="2"/>
      <c r="F12747" s="2"/>
      <c r="G12747" s="3"/>
      <c r="H12747" s="3"/>
      <c r="I12747" s="2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 s="2"/>
    </row>
    <row r="12748" spans="2:22" x14ac:dyDescent="0.2">
      <c r="B12748" s="2"/>
      <c r="C12748" s="2"/>
      <c r="D12748" s="2"/>
      <c r="E12748" s="2"/>
      <c r="F12748" s="2"/>
      <c r="G12748" s="3"/>
      <c r="H12748" s="3"/>
      <c r="I12748" s="2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 s="2"/>
    </row>
    <row r="12749" spans="2:22" x14ac:dyDescent="0.2">
      <c r="B12749" s="2"/>
      <c r="C12749" s="2"/>
      <c r="D12749" s="2"/>
      <c r="E12749" s="2"/>
      <c r="F12749" s="2"/>
      <c r="G12749" s="3"/>
      <c r="H12749" s="3"/>
      <c r="I12749" s="2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 s="2"/>
    </row>
    <row r="12750" spans="2:22" x14ac:dyDescent="0.2">
      <c r="B12750" s="2"/>
      <c r="C12750" s="2"/>
      <c r="D12750" s="2"/>
      <c r="E12750" s="2"/>
      <c r="F12750" s="2"/>
      <c r="G12750" s="3"/>
      <c r="H12750" s="3"/>
      <c r="I12750" s="2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 s="2"/>
    </row>
    <row r="12751" spans="2:22" x14ac:dyDescent="0.2">
      <c r="B12751" s="2"/>
      <c r="C12751" s="2"/>
      <c r="D12751" s="2"/>
      <c r="E12751" s="2"/>
      <c r="F12751" s="2"/>
      <c r="G12751" s="3"/>
      <c r="H12751" s="3"/>
      <c r="I12751" s="2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 s="2"/>
    </row>
    <row r="12752" spans="2:22" x14ac:dyDescent="0.2">
      <c r="B12752" s="2"/>
      <c r="C12752" s="2"/>
      <c r="D12752" s="2"/>
      <c r="E12752" s="2"/>
      <c r="F12752" s="2"/>
      <c r="G12752" s="3"/>
      <c r="H12752" s="3"/>
      <c r="I12752" s="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 s="2"/>
    </row>
    <row r="12753" spans="2:22" x14ac:dyDescent="0.2">
      <c r="B12753" s="2"/>
      <c r="C12753" s="2"/>
      <c r="D12753" s="2"/>
      <c r="E12753" s="2"/>
      <c r="F12753" s="2"/>
      <c r="G12753" s="3"/>
      <c r="H12753" s="3"/>
      <c r="I12753" s="2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 s="2"/>
    </row>
    <row r="12754" spans="2:22" x14ac:dyDescent="0.2">
      <c r="B12754" s="2"/>
      <c r="C12754" s="2"/>
      <c r="D12754" s="2"/>
      <c r="E12754" s="2"/>
      <c r="F12754" s="2"/>
      <c r="G12754" s="3"/>
      <c r="H12754" s="3"/>
      <c r="I12754" s="2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 s="2"/>
    </row>
    <row r="12755" spans="2:22" x14ac:dyDescent="0.2">
      <c r="B12755" s="2"/>
      <c r="C12755" s="2"/>
      <c r="D12755" s="2"/>
      <c r="E12755" s="2"/>
      <c r="F12755" s="2"/>
      <c r="G12755" s="3"/>
      <c r="H12755" s="3"/>
      <c r="I12755" s="2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 s="2"/>
    </row>
    <row r="12756" spans="2:22" x14ac:dyDescent="0.2">
      <c r="B12756" s="2"/>
      <c r="C12756" s="2"/>
      <c r="D12756" s="2"/>
      <c r="E12756" s="2"/>
      <c r="F12756" s="2"/>
      <c r="G12756" s="3"/>
      <c r="H12756" s="3"/>
      <c r="I12756" s="2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 s="2"/>
    </row>
    <row r="12757" spans="2:22" x14ac:dyDescent="0.2">
      <c r="B12757" s="2"/>
      <c r="C12757" s="2"/>
      <c r="D12757" s="2"/>
      <c r="E12757" s="2"/>
      <c r="F12757" s="2"/>
      <c r="G12757" s="3"/>
      <c r="H12757" s="3"/>
      <c r="I12757" s="2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 s="2"/>
    </row>
    <row r="12758" spans="2:22" x14ac:dyDescent="0.2">
      <c r="B12758" s="2"/>
      <c r="C12758" s="2"/>
      <c r="D12758" s="2"/>
      <c r="E12758" s="2"/>
      <c r="F12758" s="2"/>
      <c r="G12758" s="3"/>
      <c r="H12758" s="3"/>
      <c r="I12758" s="2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 s="2"/>
    </row>
    <row r="12759" spans="2:22" x14ac:dyDescent="0.2">
      <c r="B12759" s="2"/>
      <c r="C12759" s="2"/>
      <c r="D12759" s="2"/>
      <c r="E12759" s="2"/>
      <c r="F12759" s="2"/>
      <c r="G12759" s="3"/>
      <c r="H12759" s="3"/>
      <c r="I12759" s="2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 s="2"/>
    </row>
    <row r="12760" spans="2:22" x14ac:dyDescent="0.2">
      <c r="B12760" s="2"/>
      <c r="C12760" s="2"/>
      <c r="D12760" s="2"/>
      <c r="E12760" s="2"/>
      <c r="F12760" s="2"/>
      <c r="G12760" s="3"/>
      <c r="H12760" s="3"/>
      <c r="I12760" s="2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 s="2"/>
    </row>
    <row r="12761" spans="2:22" x14ac:dyDescent="0.2">
      <c r="B12761" s="2"/>
      <c r="C12761" s="2"/>
      <c r="D12761" s="2"/>
      <c r="E12761" s="2"/>
      <c r="F12761" s="2"/>
      <c r="G12761" s="3"/>
      <c r="H12761" s="3"/>
      <c r="I12761" s="2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 s="2"/>
    </row>
    <row r="12762" spans="2:22" x14ac:dyDescent="0.2">
      <c r="B12762" s="2"/>
      <c r="C12762" s="2"/>
      <c r="D12762" s="2"/>
      <c r="E12762" s="2"/>
      <c r="F12762" s="2"/>
      <c r="G12762" s="3"/>
      <c r="H12762" s="3"/>
      <c r="I12762" s="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 s="2"/>
    </row>
    <row r="12763" spans="2:22" x14ac:dyDescent="0.2">
      <c r="B12763" s="2"/>
      <c r="C12763" s="2"/>
      <c r="D12763" s="2"/>
      <c r="E12763" s="2"/>
      <c r="F12763" s="2"/>
      <c r="G12763" s="3"/>
      <c r="H12763" s="3"/>
      <c r="I12763" s="2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 s="2"/>
    </row>
    <row r="12764" spans="2:22" x14ac:dyDescent="0.2">
      <c r="B12764" s="2"/>
      <c r="C12764" s="2"/>
      <c r="D12764" s="2"/>
      <c r="E12764" s="2"/>
      <c r="F12764" s="2"/>
      <c r="G12764" s="3"/>
      <c r="H12764" s="3"/>
      <c r="I12764" s="2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 s="2"/>
    </row>
    <row r="12765" spans="2:22" x14ac:dyDescent="0.2">
      <c r="B12765" s="2"/>
      <c r="C12765" s="2"/>
      <c r="D12765" s="2"/>
      <c r="E12765" s="2"/>
      <c r="F12765" s="2"/>
      <c r="G12765" s="3"/>
      <c r="H12765" s="3"/>
      <c r="I12765" s="2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 s="2"/>
    </row>
    <row r="12766" spans="2:22" x14ac:dyDescent="0.2">
      <c r="B12766" s="2"/>
      <c r="C12766" s="2"/>
      <c r="D12766" s="2"/>
      <c r="E12766" s="2"/>
      <c r="F12766" s="2"/>
      <c r="G12766" s="3"/>
      <c r="H12766" s="3"/>
      <c r="I12766" s="2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 s="2"/>
    </row>
    <row r="12767" spans="2:22" x14ac:dyDescent="0.2">
      <c r="B12767" s="2"/>
      <c r="C12767" s="2"/>
      <c r="D12767" s="2"/>
      <c r="E12767" s="2"/>
      <c r="F12767" s="2"/>
      <c r="G12767" s="3"/>
      <c r="H12767" s="3"/>
      <c r="I12767" s="2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 s="2"/>
    </row>
    <row r="12768" spans="2:22" x14ac:dyDescent="0.2">
      <c r="B12768" s="2"/>
      <c r="C12768" s="2"/>
      <c r="D12768" s="2"/>
      <c r="E12768" s="2"/>
      <c r="F12768" s="2"/>
      <c r="G12768" s="3"/>
      <c r="H12768" s="3"/>
      <c r="I12768" s="2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 s="2"/>
    </row>
    <row r="12769" spans="2:22" x14ac:dyDescent="0.2">
      <c r="B12769" s="2"/>
      <c r="C12769" s="2"/>
      <c r="D12769" s="2"/>
      <c r="E12769" s="2"/>
      <c r="F12769" s="2"/>
      <c r="G12769" s="3"/>
      <c r="H12769" s="3"/>
      <c r="I12769" s="2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 s="2"/>
    </row>
    <row r="12770" spans="2:22" x14ac:dyDescent="0.2">
      <c r="B12770" s="2"/>
      <c r="C12770" s="2"/>
      <c r="D12770" s="2"/>
      <c r="E12770" s="2"/>
      <c r="F12770" s="2"/>
      <c r="G12770" s="3"/>
      <c r="H12770" s="3"/>
      <c r="I12770" s="2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 s="2"/>
    </row>
    <row r="12771" spans="2:22" x14ac:dyDescent="0.2">
      <c r="B12771" s="2"/>
      <c r="C12771" s="2"/>
      <c r="D12771" s="2"/>
      <c r="E12771" s="2"/>
      <c r="F12771" s="2"/>
      <c r="G12771" s="3"/>
      <c r="H12771" s="3"/>
      <c r="I12771" s="2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 s="2"/>
    </row>
    <row r="12772" spans="2:22" x14ac:dyDescent="0.2">
      <c r="B12772" s="2"/>
      <c r="C12772" s="2"/>
      <c r="D12772" s="2"/>
      <c r="E12772" s="2"/>
      <c r="F12772" s="2"/>
      <c r="G12772" s="3"/>
      <c r="H12772" s="3"/>
      <c r="I12772" s="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 s="2"/>
    </row>
    <row r="12773" spans="2:22" x14ac:dyDescent="0.2">
      <c r="B12773" s="2"/>
      <c r="C12773" s="2"/>
      <c r="D12773" s="2"/>
      <c r="E12773" s="2"/>
      <c r="F12773" s="2"/>
      <c r="G12773" s="3"/>
      <c r="H12773" s="3"/>
      <c r="I12773" s="2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 s="2"/>
    </row>
    <row r="12774" spans="2:22" x14ac:dyDescent="0.2">
      <c r="B12774" s="2"/>
      <c r="C12774" s="2"/>
      <c r="D12774" s="2"/>
      <c r="E12774" s="2"/>
      <c r="F12774" s="2"/>
      <c r="G12774" s="3"/>
      <c r="H12774" s="3"/>
      <c r="I12774" s="2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 s="2"/>
    </row>
    <row r="12775" spans="2:22" x14ac:dyDescent="0.2">
      <c r="B12775" s="2"/>
      <c r="C12775" s="2"/>
      <c r="D12775" s="2"/>
      <c r="E12775" s="2"/>
      <c r="F12775" s="2"/>
      <c r="G12775" s="3"/>
      <c r="H12775" s="3"/>
      <c r="I12775" s="2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 s="2"/>
    </row>
    <row r="12776" spans="2:22" x14ac:dyDescent="0.2">
      <c r="B12776" s="2"/>
      <c r="C12776" s="2"/>
      <c r="D12776" s="2"/>
      <c r="E12776" s="2"/>
      <c r="F12776" s="2"/>
      <c r="G12776" s="3"/>
      <c r="H12776" s="3"/>
      <c r="I12776" s="2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 s="2"/>
    </row>
    <row r="12777" spans="2:22" x14ac:dyDescent="0.2">
      <c r="B12777" s="2"/>
      <c r="C12777" s="2"/>
      <c r="D12777" s="2"/>
      <c r="E12777" s="2"/>
      <c r="F12777" s="2"/>
      <c r="G12777" s="3"/>
      <c r="H12777" s="3"/>
      <c r="I12777" s="2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 s="2"/>
    </row>
    <row r="12778" spans="2:22" x14ac:dyDescent="0.2">
      <c r="B12778" s="2"/>
      <c r="C12778" s="2"/>
      <c r="D12778" s="2"/>
      <c r="E12778" s="2"/>
      <c r="F12778" s="2"/>
      <c r="G12778" s="3"/>
      <c r="H12778" s="3"/>
      <c r="I12778" s="2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 s="2"/>
    </row>
    <row r="12779" spans="2:22" x14ac:dyDescent="0.2">
      <c r="B12779" s="2"/>
      <c r="C12779" s="2"/>
      <c r="D12779" s="2"/>
      <c r="E12779" s="2"/>
      <c r="F12779" s="2"/>
      <c r="G12779" s="3"/>
      <c r="H12779" s="3"/>
      <c r="I12779" s="2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 s="2"/>
    </row>
    <row r="12780" spans="2:22" x14ac:dyDescent="0.2">
      <c r="B12780" s="2"/>
      <c r="C12780" s="2"/>
      <c r="D12780" s="2"/>
      <c r="E12780" s="2"/>
      <c r="F12780" s="2"/>
      <c r="G12780" s="3"/>
      <c r="H12780" s="3"/>
      <c r="I12780" s="2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 s="2"/>
    </row>
    <row r="12781" spans="2:22" x14ac:dyDescent="0.2">
      <c r="B12781" s="2"/>
      <c r="C12781" s="2"/>
      <c r="D12781" s="2"/>
      <c r="E12781" s="2"/>
      <c r="F12781" s="2"/>
      <c r="G12781" s="3"/>
      <c r="H12781" s="3"/>
      <c r="I12781" s="2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 s="2"/>
    </row>
    <row r="12782" spans="2:22" x14ac:dyDescent="0.2">
      <c r="B12782" s="2"/>
      <c r="C12782" s="2"/>
      <c r="D12782" s="2"/>
      <c r="E12782" s="2"/>
      <c r="F12782" s="2"/>
      <c r="G12782" s="3"/>
      <c r="H12782" s="3"/>
      <c r="I12782" s="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 s="2"/>
    </row>
    <row r="12783" spans="2:22" x14ac:dyDescent="0.2">
      <c r="B12783" s="2"/>
      <c r="C12783" s="2"/>
      <c r="D12783" s="2"/>
      <c r="E12783" s="2"/>
      <c r="F12783" s="2"/>
      <c r="G12783" s="3"/>
      <c r="H12783" s="3"/>
      <c r="I12783" s="2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 s="2"/>
    </row>
    <row r="12784" spans="2:22" x14ac:dyDescent="0.2">
      <c r="B12784" s="2"/>
      <c r="C12784" s="2"/>
      <c r="D12784" s="2"/>
      <c r="E12784" s="2"/>
      <c r="F12784" s="2"/>
      <c r="G12784" s="3"/>
      <c r="H12784" s="3"/>
      <c r="I12784" s="2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 s="2"/>
    </row>
    <row r="12785" spans="2:22" x14ac:dyDescent="0.2">
      <c r="B12785" s="2"/>
      <c r="C12785" s="2"/>
      <c r="D12785" s="2"/>
      <c r="E12785" s="2"/>
      <c r="F12785" s="2"/>
      <c r="G12785" s="3"/>
      <c r="H12785" s="3"/>
      <c r="I12785" s="2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 s="2"/>
    </row>
    <row r="12786" spans="2:22" x14ac:dyDescent="0.2">
      <c r="B12786" s="2"/>
      <c r="C12786" s="2"/>
      <c r="D12786" s="2"/>
      <c r="E12786" s="2"/>
      <c r="F12786" s="2"/>
      <c r="G12786" s="3"/>
      <c r="H12786" s="3"/>
      <c r="I12786" s="2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 s="2"/>
    </row>
    <row r="12787" spans="2:22" x14ac:dyDescent="0.2">
      <c r="B12787" s="2"/>
      <c r="C12787" s="2"/>
      <c r="D12787" s="2"/>
      <c r="E12787" s="2"/>
      <c r="F12787" s="2"/>
      <c r="G12787" s="3"/>
      <c r="H12787" s="3"/>
      <c r="I12787" s="2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 s="2"/>
    </row>
    <row r="12788" spans="2:22" x14ac:dyDescent="0.2">
      <c r="B12788" s="2"/>
      <c r="C12788" s="2"/>
      <c r="D12788" s="2"/>
      <c r="E12788" s="2"/>
      <c r="F12788" s="2"/>
      <c r="G12788" s="3"/>
      <c r="H12788" s="3"/>
      <c r="I12788" s="2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 s="2"/>
    </row>
    <row r="12789" spans="2:22" x14ac:dyDescent="0.2">
      <c r="B12789" s="2"/>
      <c r="C12789" s="2"/>
      <c r="D12789" s="2"/>
      <c r="E12789" s="2"/>
      <c r="F12789" s="2"/>
      <c r="G12789" s="3"/>
      <c r="H12789" s="3"/>
      <c r="I12789" s="2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 s="2"/>
    </row>
    <row r="12790" spans="2:22" x14ac:dyDescent="0.2">
      <c r="B12790" s="2"/>
      <c r="C12790" s="2"/>
      <c r="D12790" s="2"/>
      <c r="E12790" s="2"/>
      <c r="F12790" s="2"/>
      <c r="G12790" s="3"/>
      <c r="H12790" s="3"/>
      <c r="I12790" s="2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 s="2"/>
    </row>
    <row r="12791" spans="2:22" x14ac:dyDescent="0.2">
      <c r="B12791" s="2"/>
      <c r="C12791" s="2"/>
      <c r="D12791" s="2"/>
      <c r="E12791" s="2"/>
      <c r="F12791" s="2"/>
      <c r="G12791" s="3"/>
      <c r="H12791" s="3"/>
      <c r="I12791" s="2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 s="2"/>
    </row>
    <row r="12792" spans="2:22" x14ac:dyDescent="0.2">
      <c r="B12792" s="2"/>
      <c r="C12792" s="2"/>
      <c r="D12792" s="2"/>
      <c r="E12792" s="2"/>
      <c r="F12792" s="2"/>
      <c r="G12792" s="3"/>
      <c r="H12792" s="3"/>
      <c r="I12792" s="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 s="2"/>
    </row>
    <row r="12793" spans="2:22" x14ac:dyDescent="0.2">
      <c r="B12793" s="2"/>
      <c r="C12793" s="2"/>
      <c r="D12793" s="2"/>
      <c r="E12793" s="2"/>
      <c r="F12793" s="2"/>
      <c r="G12793" s="3"/>
      <c r="H12793" s="3"/>
      <c r="I12793" s="2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 s="2"/>
    </row>
    <row r="12794" spans="2:22" x14ac:dyDescent="0.2">
      <c r="B12794" s="2"/>
      <c r="C12794" s="2"/>
      <c r="D12794" s="2"/>
      <c r="E12794" s="2"/>
      <c r="F12794" s="2"/>
      <c r="G12794" s="3"/>
      <c r="H12794" s="3"/>
      <c r="I12794" s="2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 s="2"/>
    </row>
    <row r="12795" spans="2:22" x14ac:dyDescent="0.2">
      <c r="B12795" s="2"/>
      <c r="C12795" s="2"/>
      <c r="D12795" s="2"/>
      <c r="E12795" s="2"/>
      <c r="F12795" s="2"/>
      <c r="G12795" s="3"/>
      <c r="H12795" s="3"/>
      <c r="I12795" s="2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 s="2"/>
    </row>
    <row r="12796" spans="2:22" x14ac:dyDescent="0.2">
      <c r="B12796" s="2"/>
      <c r="C12796" s="2"/>
      <c r="D12796" s="2"/>
      <c r="E12796" s="2"/>
      <c r="F12796" s="2"/>
      <c r="G12796" s="3"/>
      <c r="H12796" s="3"/>
      <c r="I12796" s="2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 s="2"/>
    </row>
    <row r="12797" spans="2:22" x14ac:dyDescent="0.2">
      <c r="B12797" s="2"/>
      <c r="C12797" s="2"/>
      <c r="D12797" s="2"/>
      <c r="E12797" s="2"/>
      <c r="F12797" s="2"/>
      <c r="G12797" s="3"/>
      <c r="H12797" s="3"/>
      <c r="I12797" s="2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 s="2"/>
    </row>
    <row r="12798" spans="2:22" x14ac:dyDescent="0.2">
      <c r="B12798" s="2"/>
      <c r="C12798" s="2"/>
      <c r="D12798" s="2"/>
      <c r="E12798" s="2"/>
      <c r="F12798" s="2"/>
      <c r="G12798" s="3"/>
      <c r="H12798" s="3"/>
      <c r="I12798" s="2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 s="2"/>
    </row>
    <row r="12799" spans="2:22" x14ac:dyDescent="0.2">
      <c r="B12799" s="2"/>
      <c r="C12799" s="2"/>
      <c r="D12799" s="2"/>
      <c r="E12799" s="2"/>
      <c r="F12799" s="2"/>
      <c r="G12799" s="3"/>
      <c r="H12799" s="3"/>
      <c r="I12799" s="2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 s="2"/>
    </row>
    <row r="12800" spans="2:22" x14ac:dyDescent="0.2">
      <c r="B12800" s="2"/>
      <c r="C12800" s="2"/>
      <c r="D12800" s="2"/>
      <c r="E12800" s="2"/>
      <c r="F12800" s="2"/>
      <c r="G12800" s="3"/>
      <c r="H12800" s="3"/>
      <c r="I12800" s="2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 s="2"/>
    </row>
    <row r="12801" spans="2:22" x14ac:dyDescent="0.2">
      <c r="B12801" s="2"/>
      <c r="C12801" s="2"/>
      <c r="D12801" s="2"/>
      <c r="E12801" s="2"/>
      <c r="F12801" s="2"/>
      <c r="G12801" s="3"/>
      <c r="H12801" s="3"/>
      <c r="I12801" s="2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 s="2"/>
    </row>
    <row r="12802" spans="2:22" x14ac:dyDescent="0.2">
      <c r="B12802" s="2"/>
      <c r="C12802" s="2"/>
      <c r="D12802" s="2"/>
      <c r="E12802" s="2"/>
      <c r="F12802" s="2"/>
      <c r="G12802" s="3"/>
      <c r="H12802" s="3"/>
      <c r="I12802" s="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 s="2"/>
    </row>
    <row r="12803" spans="2:22" x14ac:dyDescent="0.2">
      <c r="B12803" s="2"/>
      <c r="C12803" s="2"/>
      <c r="D12803" s="2"/>
      <c r="E12803" s="2"/>
      <c r="F12803" s="2"/>
      <c r="G12803" s="3"/>
      <c r="H12803" s="3"/>
      <c r="I12803" s="2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 s="2"/>
    </row>
    <row r="12804" spans="2:22" x14ac:dyDescent="0.2">
      <c r="B12804" s="2"/>
      <c r="C12804" s="2"/>
      <c r="D12804" s="2"/>
      <c r="E12804" s="2"/>
      <c r="F12804" s="2"/>
      <c r="G12804" s="3"/>
      <c r="H12804" s="3"/>
      <c r="I12804" s="2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 s="2"/>
    </row>
    <row r="12805" spans="2:22" x14ac:dyDescent="0.2">
      <c r="B12805" s="2"/>
      <c r="C12805" s="2"/>
      <c r="D12805" s="2"/>
      <c r="E12805" s="2"/>
      <c r="F12805" s="2"/>
      <c r="G12805" s="3"/>
      <c r="H12805" s="3"/>
      <c r="I12805" s="2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 s="2"/>
    </row>
    <row r="12806" spans="2:22" x14ac:dyDescent="0.2">
      <c r="B12806" s="2"/>
      <c r="C12806" s="2"/>
      <c r="D12806" s="2"/>
      <c r="E12806" s="2"/>
      <c r="F12806" s="2"/>
      <c r="G12806" s="3"/>
      <c r="H12806" s="3"/>
      <c r="I12806" s="2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 s="2"/>
    </row>
    <row r="12807" spans="2:22" x14ac:dyDescent="0.2">
      <c r="B12807" s="2"/>
      <c r="C12807" s="2"/>
      <c r="D12807" s="2"/>
      <c r="E12807" s="2"/>
      <c r="F12807" s="2"/>
      <c r="G12807" s="3"/>
      <c r="H12807" s="3"/>
      <c r="I12807" s="2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 s="2"/>
    </row>
    <row r="12808" spans="2:22" x14ac:dyDescent="0.2">
      <c r="B12808" s="2"/>
      <c r="C12808" s="2"/>
      <c r="D12808" s="2"/>
      <c r="E12808" s="2"/>
      <c r="F12808" s="2"/>
      <c r="G12808" s="3"/>
      <c r="H12808" s="3"/>
      <c r="I12808" s="2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 s="2"/>
    </row>
    <row r="12809" spans="2:22" x14ac:dyDescent="0.2">
      <c r="B12809" s="2"/>
      <c r="C12809" s="2"/>
      <c r="D12809" s="2"/>
      <c r="E12809" s="2"/>
      <c r="F12809" s="2"/>
      <c r="G12809" s="3"/>
      <c r="H12809" s="3"/>
      <c r="I12809" s="2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 s="2"/>
    </row>
    <row r="12810" spans="2:22" x14ac:dyDescent="0.2">
      <c r="B12810" s="2"/>
      <c r="C12810" s="2"/>
      <c r="D12810" s="2"/>
      <c r="E12810" s="2"/>
      <c r="F12810" s="2"/>
      <c r="G12810" s="3"/>
      <c r="H12810" s="3"/>
      <c r="I12810" s="2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 s="2"/>
    </row>
    <row r="12811" spans="2:22" x14ac:dyDescent="0.2">
      <c r="B12811" s="2"/>
      <c r="C12811" s="2"/>
      <c r="D12811" s="2"/>
      <c r="E12811" s="2"/>
      <c r="F12811" s="2"/>
      <c r="G12811" s="3"/>
      <c r="H12811" s="3"/>
      <c r="I12811" s="2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 s="2"/>
    </row>
    <row r="12812" spans="2:22" x14ac:dyDescent="0.2">
      <c r="B12812" s="2"/>
      <c r="C12812" s="2"/>
      <c r="D12812" s="2"/>
      <c r="E12812" s="2"/>
      <c r="F12812" s="2"/>
      <c r="G12812" s="3"/>
      <c r="H12812" s="3"/>
      <c r="I12812" s="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 s="2"/>
    </row>
    <row r="12813" spans="2:22" x14ac:dyDescent="0.2">
      <c r="B12813" s="2"/>
      <c r="C12813" s="2"/>
      <c r="D12813" s="2"/>
      <c r="E12813" s="2"/>
      <c r="F12813" s="2"/>
      <c r="G12813" s="3"/>
      <c r="H12813" s="3"/>
      <c r="I12813" s="2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 s="2"/>
    </row>
    <row r="12814" spans="2:22" x14ac:dyDescent="0.2">
      <c r="B12814" s="2"/>
      <c r="C12814" s="2"/>
      <c r="D12814" s="2"/>
      <c r="E12814" s="2"/>
      <c r="F12814" s="2"/>
      <c r="G12814" s="3"/>
      <c r="H12814" s="3"/>
      <c r="I12814" s="2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 s="2"/>
    </row>
    <row r="12815" spans="2:22" x14ac:dyDescent="0.2">
      <c r="B12815" s="2"/>
      <c r="C12815" s="2"/>
      <c r="D12815" s="2"/>
      <c r="E12815" s="2"/>
      <c r="F12815" s="2"/>
      <c r="G12815" s="3"/>
      <c r="H12815" s="3"/>
      <c r="I12815" s="2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 s="2"/>
    </row>
    <row r="12816" spans="2:22" x14ac:dyDescent="0.2">
      <c r="B12816" s="2"/>
      <c r="C12816" s="2"/>
      <c r="D12816" s="2"/>
      <c r="E12816" s="2"/>
      <c r="F12816" s="2"/>
      <c r="G12816" s="3"/>
      <c r="H12816" s="3"/>
      <c r="I12816" s="2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 s="2"/>
    </row>
    <row r="12817" spans="2:22" x14ac:dyDescent="0.2">
      <c r="B12817" s="2"/>
      <c r="C12817" s="2"/>
      <c r="D12817" s="2"/>
      <c r="E12817" s="2"/>
      <c r="F12817" s="2"/>
      <c r="G12817" s="3"/>
      <c r="H12817" s="3"/>
      <c r="I12817" s="2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 s="2"/>
    </row>
    <row r="12818" spans="2:22" x14ac:dyDescent="0.2">
      <c r="B12818" s="2"/>
      <c r="C12818" s="2"/>
      <c r="D12818" s="2"/>
      <c r="E12818" s="2"/>
      <c r="F12818" s="2"/>
      <c r="G12818" s="3"/>
      <c r="H12818" s="3"/>
      <c r="I12818" s="2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 s="2"/>
    </row>
    <row r="12819" spans="2:22" x14ac:dyDescent="0.2">
      <c r="B12819" s="2"/>
      <c r="C12819" s="2"/>
      <c r="D12819" s="2"/>
      <c r="E12819" s="2"/>
      <c r="F12819" s="2"/>
      <c r="G12819" s="3"/>
      <c r="H12819" s="3"/>
      <c r="I12819" s="2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 s="2"/>
    </row>
    <row r="12820" spans="2:22" x14ac:dyDescent="0.2">
      <c r="B12820" s="2"/>
      <c r="C12820" s="2"/>
      <c r="D12820" s="2"/>
      <c r="E12820" s="2"/>
      <c r="F12820" s="2"/>
      <c r="G12820" s="3"/>
      <c r="H12820" s="3"/>
      <c r="I12820" s="2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 s="2"/>
    </row>
    <row r="12821" spans="2:22" x14ac:dyDescent="0.2">
      <c r="B12821" s="2"/>
      <c r="C12821" s="2"/>
      <c r="D12821" s="2"/>
      <c r="E12821" s="2"/>
      <c r="F12821" s="2"/>
      <c r="G12821" s="3"/>
      <c r="H12821" s="3"/>
      <c r="I12821" s="2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 s="2"/>
    </row>
    <row r="12822" spans="2:22" x14ac:dyDescent="0.2">
      <c r="B12822" s="2"/>
      <c r="C12822" s="2"/>
      <c r="D12822" s="2"/>
      <c r="E12822" s="2"/>
      <c r="F12822" s="2"/>
      <c r="G12822" s="3"/>
      <c r="H12822" s="3"/>
      <c r="I12822" s="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 s="2"/>
    </row>
    <row r="12823" spans="2:22" x14ac:dyDescent="0.2">
      <c r="B12823" s="2"/>
      <c r="C12823" s="2"/>
      <c r="D12823" s="2"/>
      <c r="E12823" s="2"/>
      <c r="F12823" s="2"/>
      <c r="G12823" s="3"/>
      <c r="H12823" s="3"/>
      <c r="I12823" s="2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 s="2"/>
    </row>
    <row r="12824" spans="2:22" x14ac:dyDescent="0.2">
      <c r="B12824" s="2"/>
      <c r="C12824" s="2"/>
      <c r="D12824" s="2"/>
      <c r="E12824" s="2"/>
      <c r="F12824" s="2"/>
      <c r="G12824" s="3"/>
      <c r="H12824" s="3"/>
      <c r="I12824" s="2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 s="2"/>
    </row>
    <row r="12825" spans="2:22" x14ac:dyDescent="0.2">
      <c r="B12825" s="2"/>
      <c r="C12825" s="2"/>
      <c r="D12825" s="2"/>
      <c r="E12825" s="2"/>
      <c r="F12825" s="2"/>
      <c r="G12825" s="3"/>
      <c r="H12825" s="3"/>
      <c r="I12825" s="2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 s="2"/>
    </row>
    <row r="12826" spans="2:22" x14ac:dyDescent="0.2">
      <c r="B12826" s="2"/>
      <c r="C12826" s="2"/>
      <c r="D12826" s="2"/>
      <c r="E12826" s="2"/>
      <c r="F12826" s="2"/>
      <c r="G12826" s="3"/>
      <c r="H12826" s="3"/>
      <c r="I12826" s="2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 s="2"/>
    </row>
    <row r="12827" spans="2:22" x14ac:dyDescent="0.2">
      <c r="B12827" s="2"/>
      <c r="C12827" s="2"/>
      <c r="D12827" s="2"/>
      <c r="E12827" s="2"/>
      <c r="F12827" s="2"/>
      <c r="G12827" s="3"/>
      <c r="H12827" s="3"/>
      <c r="I12827" s="2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 s="2"/>
    </row>
    <row r="12828" spans="2:22" x14ac:dyDescent="0.2">
      <c r="B12828" s="2"/>
      <c r="C12828" s="2"/>
      <c r="D12828" s="2"/>
      <c r="E12828" s="2"/>
      <c r="F12828" s="2"/>
      <c r="G12828" s="3"/>
      <c r="H12828" s="3"/>
      <c r="I12828" s="2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 s="2"/>
    </row>
    <row r="12829" spans="2:22" x14ac:dyDescent="0.2">
      <c r="B12829" s="2"/>
      <c r="C12829" s="2"/>
      <c r="D12829" s="2"/>
      <c r="E12829" s="2"/>
      <c r="F12829" s="2"/>
      <c r="G12829" s="3"/>
      <c r="H12829" s="3"/>
      <c r="I12829" s="2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 s="2"/>
    </row>
    <row r="12830" spans="2:22" x14ac:dyDescent="0.2">
      <c r="B12830" s="2"/>
      <c r="C12830" s="2"/>
      <c r="D12830" s="2"/>
      <c r="E12830" s="2"/>
      <c r="F12830" s="2"/>
      <c r="G12830" s="3"/>
      <c r="H12830" s="3"/>
      <c r="I12830" s="2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 s="2"/>
    </row>
    <row r="12831" spans="2:22" x14ac:dyDescent="0.2">
      <c r="B12831" s="2"/>
      <c r="C12831" s="2"/>
      <c r="D12831" s="2"/>
      <c r="E12831" s="2"/>
      <c r="F12831" s="2"/>
      <c r="G12831" s="3"/>
      <c r="H12831" s="3"/>
      <c r="I12831" s="2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 s="2"/>
    </row>
    <row r="12832" spans="2:22" x14ac:dyDescent="0.2">
      <c r="B12832" s="2"/>
      <c r="C12832" s="2"/>
      <c r="D12832" s="2"/>
      <c r="E12832" s="2"/>
      <c r="F12832" s="2"/>
      <c r="G12832" s="3"/>
      <c r="H12832" s="3"/>
      <c r="I12832" s="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 s="2"/>
    </row>
    <row r="12833" spans="2:22" x14ac:dyDescent="0.2">
      <c r="B12833" s="2"/>
      <c r="C12833" s="2"/>
      <c r="D12833" s="2"/>
      <c r="E12833" s="2"/>
      <c r="F12833" s="2"/>
      <c r="G12833" s="3"/>
      <c r="H12833" s="3"/>
      <c r="I12833" s="2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 s="2"/>
    </row>
    <row r="12834" spans="2:22" x14ac:dyDescent="0.2">
      <c r="B12834" s="2"/>
      <c r="C12834" s="2"/>
      <c r="D12834" s="2"/>
      <c r="E12834" s="2"/>
      <c r="F12834" s="2"/>
      <c r="G12834" s="3"/>
      <c r="H12834" s="3"/>
      <c r="I12834" s="2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 s="2"/>
    </row>
    <row r="12835" spans="2:22" x14ac:dyDescent="0.2">
      <c r="B12835" s="2"/>
      <c r="C12835" s="2"/>
      <c r="D12835" s="2"/>
      <c r="E12835" s="2"/>
      <c r="F12835" s="2"/>
      <c r="G12835" s="3"/>
      <c r="H12835" s="3"/>
      <c r="I12835" s="2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 s="2"/>
    </row>
    <row r="12836" spans="2:22" x14ac:dyDescent="0.2">
      <c r="B12836" s="2"/>
      <c r="C12836" s="2"/>
      <c r="D12836" s="2"/>
      <c r="E12836" s="2"/>
      <c r="F12836" s="2"/>
      <c r="G12836" s="3"/>
      <c r="H12836" s="3"/>
      <c r="I12836" s="2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 s="2"/>
    </row>
    <row r="12837" spans="2:22" x14ac:dyDescent="0.2">
      <c r="B12837" s="2"/>
      <c r="C12837" s="2"/>
      <c r="D12837" s="2"/>
      <c r="E12837" s="2"/>
      <c r="F12837" s="2"/>
      <c r="G12837" s="3"/>
      <c r="H12837" s="3"/>
      <c r="I12837" s="2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 s="2"/>
    </row>
    <row r="12838" spans="2:22" x14ac:dyDescent="0.2">
      <c r="B12838" s="2"/>
      <c r="C12838" s="2"/>
      <c r="D12838" s="2"/>
      <c r="E12838" s="2"/>
      <c r="F12838" s="2"/>
      <c r="G12838" s="3"/>
      <c r="H12838" s="3"/>
      <c r="I12838" s="2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 s="2"/>
    </row>
    <row r="12839" spans="2:22" x14ac:dyDescent="0.2">
      <c r="B12839" s="2"/>
      <c r="C12839" s="2"/>
      <c r="D12839" s="2"/>
      <c r="E12839" s="2"/>
      <c r="F12839" s="2"/>
      <c r="G12839" s="3"/>
      <c r="H12839" s="3"/>
      <c r="I12839" s="2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 s="2"/>
    </row>
    <row r="12840" spans="2:22" x14ac:dyDescent="0.2">
      <c r="B12840" s="2"/>
      <c r="C12840" s="2"/>
      <c r="D12840" s="2"/>
      <c r="E12840" s="2"/>
      <c r="F12840" s="2"/>
      <c r="G12840" s="3"/>
      <c r="H12840" s="3"/>
      <c r="I12840" s="2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 s="2"/>
    </row>
    <row r="12841" spans="2:22" x14ac:dyDescent="0.2">
      <c r="B12841" s="2"/>
      <c r="C12841" s="2"/>
      <c r="D12841" s="2"/>
      <c r="E12841" s="2"/>
      <c r="F12841" s="2"/>
      <c r="G12841" s="3"/>
      <c r="H12841" s="3"/>
      <c r="I12841" s="2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 s="2"/>
    </row>
    <row r="12842" spans="2:22" x14ac:dyDescent="0.2">
      <c r="B12842" s="2"/>
      <c r="C12842" s="2"/>
      <c r="D12842" s="2"/>
      <c r="E12842" s="2"/>
      <c r="F12842" s="2"/>
      <c r="G12842" s="3"/>
      <c r="H12842" s="3"/>
      <c r="I12842" s="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 s="2"/>
    </row>
    <row r="12843" spans="2:22" x14ac:dyDescent="0.2">
      <c r="B12843" s="2"/>
      <c r="C12843" s="2"/>
      <c r="D12843" s="2"/>
      <c r="E12843" s="2"/>
      <c r="F12843" s="2"/>
      <c r="G12843" s="3"/>
      <c r="H12843" s="3"/>
      <c r="I12843" s="2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 s="2"/>
    </row>
    <row r="12844" spans="2:22" x14ac:dyDescent="0.2">
      <c r="B12844" s="2"/>
      <c r="C12844" s="2"/>
      <c r="D12844" s="2"/>
      <c r="E12844" s="2"/>
      <c r="F12844" s="2"/>
      <c r="G12844" s="3"/>
      <c r="H12844" s="3"/>
      <c r="I12844" s="2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 s="2"/>
    </row>
    <row r="12845" spans="2:22" x14ac:dyDescent="0.2">
      <c r="B12845" s="2"/>
      <c r="C12845" s="2"/>
      <c r="D12845" s="2"/>
      <c r="E12845" s="2"/>
      <c r="F12845" s="2"/>
      <c r="G12845" s="3"/>
      <c r="H12845" s="3"/>
      <c r="I12845" s="2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 s="2"/>
    </row>
    <row r="12846" spans="2:22" x14ac:dyDescent="0.2">
      <c r="B12846" s="2"/>
      <c r="C12846" s="2"/>
      <c r="D12846" s="2"/>
      <c r="E12846" s="2"/>
      <c r="F12846" s="2"/>
      <c r="G12846" s="3"/>
      <c r="H12846" s="3"/>
      <c r="I12846" s="2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 s="2"/>
    </row>
    <row r="12847" spans="2:22" x14ac:dyDescent="0.2">
      <c r="B12847" s="2"/>
      <c r="C12847" s="2"/>
      <c r="D12847" s="2"/>
      <c r="E12847" s="2"/>
      <c r="F12847" s="2"/>
      <c r="G12847" s="3"/>
      <c r="H12847" s="3"/>
      <c r="I12847" s="2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 s="2"/>
    </row>
    <row r="12848" spans="2:22" x14ac:dyDescent="0.2">
      <c r="B12848" s="2"/>
      <c r="C12848" s="2"/>
      <c r="D12848" s="2"/>
      <c r="E12848" s="2"/>
      <c r="F12848" s="2"/>
      <c r="G12848" s="3"/>
      <c r="H12848" s="3"/>
      <c r="I12848" s="2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 s="2"/>
    </row>
    <row r="12849" spans="2:22" x14ac:dyDescent="0.2">
      <c r="B12849" s="2"/>
      <c r="C12849" s="2"/>
      <c r="D12849" s="2"/>
      <c r="E12849" s="2"/>
      <c r="F12849" s="2"/>
      <c r="G12849" s="3"/>
      <c r="H12849" s="3"/>
      <c r="I12849" s="2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 s="2"/>
    </row>
    <row r="12850" spans="2:22" x14ac:dyDescent="0.2">
      <c r="B12850" s="2"/>
      <c r="C12850" s="2"/>
      <c r="D12850" s="2"/>
      <c r="E12850" s="2"/>
      <c r="F12850" s="2"/>
      <c r="G12850" s="3"/>
      <c r="H12850" s="3"/>
      <c r="I12850" s="2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 s="2"/>
    </row>
    <row r="12851" spans="2:22" x14ac:dyDescent="0.2">
      <c r="B12851" s="2"/>
      <c r="C12851" s="2"/>
      <c r="D12851" s="2"/>
      <c r="E12851" s="2"/>
      <c r="F12851" s="2"/>
      <c r="G12851" s="3"/>
      <c r="H12851" s="3"/>
      <c r="I12851" s="2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 s="2"/>
    </row>
    <row r="12852" spans="2:22" x14ac:dyDescent="0.2">
      <c r="B12852" s="2"/>
      <c r="C12852" s="2"/>
      <c r="D12852" s="2"/>
      <c r="E12852" s="2"/>
      <c r="F12852" s="2"/>
      <c r="G12852" s="3"/>
      <c r="H12852" s="3"/>
      <c r="I12852" s="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 s="2"/>
    </row>
    <row r="12853" spans="2:22" x14ac:dyDescent="0.2">
      <c r="B12853" s="2"/>
      <c r="C12853" s="2"/>
      <c r="D12853" s="2"/>
      <c r="E12853" s="2"/>
      <c r="F12853" s="2"/>
      <c r="G12853" s="3"/>
      <c r="H12853" s="3"/>
      <c r="I12853" s="2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 s="2"/>
    </row>
    <row r="12854" spans="2:22" x14ac:dyDescent="0.2">
      <c r="B12854" s="2"/>
      <c r="C12854" s="2"/>
      <c r="D12854" s="2"/>
      <c r="E12854" s="2"/>
      <c r="F12854" s="2"/>
      <c r="G12854" s="3"/>
      <c r="H12854" s="3"/>
      <c r="I12854" s="2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 s="2"/>
    </row>
    <row r="12855" spans="2:22" x14ac:dyDescent="0.2">
      <c r="B12855" s="2"/>
      <c r="C12855" s="2"/>
      <c r="D12855" s="2"/>
      <c r="E12855" s="2"/>
      <c r="F12855" s="2"/>
      <c r="G12855" s="3"/>
      <c r="H12855" s="3"/>
      <c r="I12855" s="2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 s="2"/>
    </row>
    <row r="12856" spans="2:22" x14ac:dyDescent="0.2">
      <c r="B12856" s="2"/>
      <c r="C12856" s="2"/>
      <c r="D12856" s="2"/>
      <c r="E12856" s="2"/>
      <c r="F12856" s="2"/>
      <c r="G12856" s="3"/>
      <c r="H12856" s="3"/>
      <c r="I12856" s="2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 s="2"/>
    </row>
    <row r="12857" spans="2:22" x14ac:dyDescent="0.2">
      <c r="B12857" s="2"/>
      <c r="C12857" s="2"/>
      <c r="D12857" s="2"/>
      <c r="E12857" s="2"/>
      <c r="F12857" s="2"/>
      <c r="G12857" s="3"/>
      <c r="H12857" s="3"/>
      <c r="I12857" s="2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 s="2"/>
    </row>
    <row r="12858" spans="2:22" x14ac:dyDescent="0.2">
      <c r="B12858" s="2"/>
      <c r="C12858" s="2"/>
      <c r="D12858" s="2"/>
      <c r="E12858" s="2"/>
      <c r="F12858" s="2"/>
      <c r="G12858" s="3"/>
      <c r="H12858" s="3"/>
      <c r="I12858" s="2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 s="2"/>
    </row>
    <row r="12859" spans="2:22" x14ac:dyDescent="0.2">
      <c r="B12859" s="2"/>
      <c r="C12859" s="2"/>
      <c r="D12859" s="2"/>
      <c r="E12859" s="2"/>
      <c r="F12859" s="2"/>
      <c r="G12859" s="3"/>
      <c r="H12859" s="3"/>
      <c r="I12859" s="2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 s="2"/>
    </row>
    <row r="12860" spans="2:22" x14ac:dyDescent="0.2">
      <c r="B12860" s="2"/>
      <c r="C12860" s="2"/>
      <c r="D12860" s="2"/>
      <c r="E12860" s="2"/>
      <c r="F12860" s="2"/>
      <c r="G12860" s="3"/>
      <c r="H12860" s="3"/>
      <c r="I12860" s="2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 s="2"/>
    </row>
    <row r="12861" spans="2:22" x14ac:dyDescent="0.2">
      <c r="B12861" s="2"/>
      <c r="C12861" s="2"/>
      <c r="D12861" s="2"/>
      <c r="E12861" s="2"/>
      <c r="F12861" s="2"/>
      <c r="G12861" s="3"/>
      <c r="H12861" s="3"/>
      <c r="I12861" s="2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 s="2"/>
    </row>
    <row r="12862" spans="2:22" x14ac:dyDescent="0.2">
      <c r="B12862" s="2"/>
      <c r="C12862" s="2"/>
      <c r="D12862" s="2"/>
      <c r="E12862" s="2"/>
      <c r="F12862" s="2"/>
      <c r="G12862" s="3"/>
      <c r="H12862" s="3"/>
      <c r="I12862" s="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 s="2"/>
    </row>
    <row r="12863" spans="2:22" x14ac:dyDescent="0.2">
      <c r="B12863" s="2"/>
      <c r="C12863" s="2"/>
      <c r="D12863" s="2"/>
      <c r="E12863" s="2"/>
      <c r="F12863" s="2"/>
      <c r="G12863" s="3"/>
      <c r="H12863" s="3"/>
      <c r="I12863" s="2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 s="2"/>
    </row>
    <row r="12864" spans="2:22" x14ac:dyDescent="0.2">
      <c r="B12864" s="2"/>
      <c r="C12864" s="2"/>
      <c r="D12864" s="2"/>
      <c r="E12864" s="2"/>
      <c r="F12864" s="2"/>
      <c r="G12864" s="3"/>
      <c r="H12864" s="3"/>
      <c r="I12864" s="2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 s="2"/>
    </row>
    <row r="12865" spans="2:22" x14ac:dyDescent="0.2">
      <c r="B12865" s="2"/>
      <c r="C12865" s="2"/>
      <c r="D12865" s="2"/>
      <c r="E12865" s="2"/>
      <c r="F12865" s="2"/>
      <c r="G12865" s="3"/>
      <c r="H12865" s="3"/>
      <c r="I12865" s="2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 s="2"/>
    </row>
    <row r="12866" spans="2:22" x14ac:dyDescent="0.2">
      <c r="B12866" s="2"/>
      <c r="C12866" s="2"/>
      <c r="D12866" s="2"/>
      <c r="E12866" s="2"/>
      <c r="F12866" s="2"/>
      <c r="G12866" s="3"/>
      <c r="H12866" s="3"/>
      <c r="I12866" s="2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 s="2"/>
    </row>
    <row r="12867" spans="2:22" x14ac:dyDescent="0.2">
      <c r="B12867" s="2"/>
      <c r="C12867" s="2"/>
      <c r="D12867" s="2"/>
      <c r="E12867" s="2"/>
      <c r="F12867" s="2"/>
      <c r="G12867" s="3"/>
      <c r="H12867" s="3"/>
      <c r="I12867" s="2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 s="2"/>
    </row>
    <row r="12868" spans="2:22" x14ac:dyDescent="0.2">
      <c r="B12868" s="2"/>
      <c r="C12868" s="2"/>
      <c r="D12868" s="2"/>
      <c r="E12868" s="2"/>
      <c r="F12868" s="2"/>
      <c r="G12868" s="3"/>
      <c r="H12868" s="3"/>
      <c r="I12868" s="2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 s="2"/>
    </row>
    <row r="12869" spans="2:22" x14ac:dyDescent="0.2">
      <c r="B12869" s="2"/>
      <c r="C12869" s="2"/>
      <c r="D12869" s="2"/>
      <c r="E12869" s="2"/>
      <c r="F12869" s="2"/>
      <c r="G12869" s="3"/>
      <c r="H12869" s="3"/>
      <c r="I12869" s="2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 s="2"/>
    </row>
    <row r="12870" spans="2:22" x14ac:dyDescent="0.2">
      <c r="B12870" s="2"/>
      <c r="C12870" s="2"/>
      <c r="D12870" s="2"/>
      <c r="E12870" s="2"/>
      <c r="F12870" s="2"/>
      <c r="G12870" s="3"/>
      <c r="H12870" s="3"/>
      <c r="I12870" s="2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 s="2"/>
    </row>
    <row r="12871" spans="2:22" x14ac:dyDescent="0.2">
      <c r="B12871" s="2"/>
      <c r="C12871" s="2"/>
      <c r="D12871" s="2"/>
      <c r="E12871" s="2"/>
      <c r="F12871" s="2"/>
      <c r="G12871" s="3"/>
      <c r="H12871" s="3"/>
      <c r="I12871" s="2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 s="2"/>
    </row>
    <row r="12872" spans="2:22" x14ac:dyDescent="0.2">
      <c r="B12872" s="2"/>
      <c r="C12872" s="2"/>
      <c r="D12872" s="2"/>
      <c r="E12872" s="2"/>
      <c r="F12872" s="2"/>
      <c r="G12872" s="3"/>
      <c r="H12872" s="3"/>
      <c r="I12872" s="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 s="2"/>
    </row>
    <row r="12873" spans="2:22" x14ac:dyDescent="0.2">
      <c r="B12873" s="2"/>
      <c r="C12873" s="2"/>
      <c r="D12873" s="2"/>
      <c r="E12873" s="2"/>
      <c r="F12873" s="2"/>
      <c r="G12873" s="3"/>
      <c r="H12873" s="3"/>
      <c r="I12873" s="2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 s="2"/>
    </row>
    <row r="12874" spans="2:22" x14ac:dyDescent="0.2">
      <c r="B12874" s="2"/>
      <c r="C12874" s="2"/>
      <c r="D12874" s="2"/>
      <c r="E12874" s="2"/>
      <c r="F12874" s="2"/>
      <c r="G12874" s="3"/>
      <c r="H12874" s="3"/>
      <c r="I12874" s="2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 s="2"/>
    </row>
    <row r="12875" spans="2:22" x14ac:dyDescent="0.2">
      <c r="B12875" s="2"/>
      <c r="C12875" s="2"/>
      <c r="D12875" s="2"/>
      <c r="E12875" s="2"/>
      <c r="F12875" s="2"/>
      <c r="G12875" s="3"/>
      <c r="H12875" s="3"/>
      <c r="I12875" s="2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 s="2"/>
    </row>
    <row r="12876" spans="2:22" x14ac:dyDescent="0.2">
      <c r="B12876" s="2"/>
      <c r="C12876" s="2"/>
      <c r="D12876" s="2"/>
      <c r="E12876" s="2"/>
      <c r="F12876" s="2"/>
      <c r="G12876" s="3"/>
      <c r="H12876" s="3"/>
      <c r="I12876" s="2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 s="2"/>
    </row>
    <row r="12877" spans="2:22" x14ac:dyDescent="0.2">
      <c r="B12877" s="2"/>
      <c r="C12877" s="2"/>
      <c r="D12877" s="2"/>
      <c r="E12877" s="2"/>
      <c r="F12877" s="2"/>
      <c r="G12877" s="3"/>
      <c r="H12877" s="3"/>
      <c r="I12877" s="2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 s="2"/>
    </row>
    <row r="12878" spans="2:22" x14ac:dyDescent="0.2">
      <c r="B12878" s="2"/>
      <c r="C12878" s="2"/>
      <c r="D12878" s="2"/>
      <c r="E12878" s="2"/>
      <c r="F12878" s="2"/>
      <c r="G12878" s="3"/>
      <c r="H12878" s="3"/>
      <c r="I12878" s="2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 s="2"/>
    </row>
    <row r="12879" spans="2:22" x14ac:dyDescent="0.2">
      <c r="B12879" s="2"/>
      <c r="C12879" s="2"/>
      <c r="D12879" s="2"/>
      <c r="E12879" s="2"/>
      <c r="F12879" s="2"/>
      <c r="G12879" s="3"/>
      <c r="H12879" s="3"/>
      <c r="I12879" s="2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 s="2"/>
    </row>
    <row r="12880" spans="2:22" x14ac:dyDescent="0.2">
      <c r="B12880" s="2"/>
      <c r="C12880" s="2"/>
      <c r="D12880" s="2"/>
      <c r="E12880" s="2"/>
      <c r="F12880" s="2"/>
      <c r="G12880" s="3"/>
      <c r="H12880" s="3"/>
      <c r="I12880" s="2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 s="2"/>
    </row>
    <row r="12881" spans="2:22" x14ac:dyDescent="0.2">
      <c r="B12881" s="2"/>
      <c r="C12881" s="2"/>
      <c r="D12881" s="2"/>
      <c r="E12881" s="2"/>
      <c r="F12881" s="2"/>
      <c r="G12881" s="3"/>
      <c r="H12881" s="3"/>
      <c r="I12881" s="2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 s="2"/>
    </row>
    <row r="12882" spans="2:22" x14ac:dyDescent="0.2">
      <c r="B12882" s="2"/>
      <c r="C12882" s="2"/>
      <c r="D12882" s="2"/>
      <c r="E12882" s="2"/>
      <c r="F12882" s="2"/>
      <c r="G12882" s="3"/>
      <c r="H12882" s="3"/>
      <c r="I12882" s="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 s="2"/>
    </row>
    <row r="12883" spans="2:22" x14ac:dyDescent="0.2">
      <c r="B12883" s="2"/>
      <c r="C12883" s="2"/>
      <c r="D12883" s="2"/>
      <c r="E12883" s="2"/>
      <c r="F12883" s="2"/>
      <c r="G12883" s="3"/>
      <c r="H12883" s="3"/>
      <c r="I12883" s="2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 s="2"/>
    </row>
    <row r="12884" spans="2:22" x14ac:dyDescent="0.2">
      <c r="B12884" s="2"/>
      <c r="C12884" s="2"/>
      <c r="D12884" s="2"/>
      <c r="E12884" s="2"/>
      <c r="F12884" s="2"/>
      <c r="G12884" s="3"/>
      <c r="H12884" s="3"/>
      <c r="I12884" s="2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 s="2"/>
    </row>
    <row r="12885" spans="2:22" x14ac:dyDescent="0.2">
      <c r="B12885" s="2"/>
      <c r="C12885" s="2"/>
      <c r="D12885" s="2"/>
      <c r="E12885" s="2"/>
      <c r="F12885" s="2"/>
      <c r="G12885" s="3"/>
      <c r="H12885" s="3"/>
      <c r="I12885" s="2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 s="2"/>
    </row>
    <row r="12886" spans="2:22" x14ac:dyDescent="0.2">
      <c r="B12886" s="2"/>
      <c r="C12886" s="2"/>
      <c r="D12886" s="2"/>
      <c r="E12886" s="2"/>
      <c r="F12886" s="2"/>
      <c r="G12886" s="3"/>
      <c r="H12886" s="3"/>
      <c r="I12886" s="2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 s="2"/>
    </row>
    <row r="12887" spans="2:22" x14ac:dyDescent="0.2">
      <c r="B12887" s="2"/>
      <c r="C12887" s="2"/>
      <c r="D12887" s="2"/>
      <c r="E12887" s="2"/>
      <c r="F12887" s="2"/>
      <c r="G12887" s="3"/>
      <c r="H12887" s="3"/>
      <c r="I12887" s="2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 s="2"/>
    </row>
    <row r="12888" spans="2:22" x14ac:dyDescent="0.2">
      <c r="B12888" s="2"/>
      <c r="C12888" s="2"/>
      <c r="D12888" s="2"/>
      <c r="E12888" s="2"/>
      <c r="F12888" s="2"/>
      <c r="G12888" s="3"/>
      <c r="H12888" s="3"/>
      <c r="I12888" s="2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 s="2"/>
    </row>
    <row r="12889" spans="2:22" x14ac:dyDescent="0.2">
      <c r="B12889" s="2"/>
      <c r="C12889" s="2"/>
      <c r="D12889" s="2"/>
      <c r="E12889" s="2"/>
      <c r="F12889" s="2"/>
      <c r="G12889" s="3"/>
      <c r="H12889" s="3"/>
      <c r="I12889" s="2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 s="2"/>
    </row>
    <row r="12890" spans="2:22" x14ac:dyDescent="0.2">
      <c r="B12890" s="2"/>
      <c r="C12890" s="2"/>
      <c r="D12890" s="2"/>
      <c r="E12890" s="2"/>
      <c r="F12890" s="2"/>
      <c r="G12890" s="3"/>
      <c r="H12890" s="3"/>
      <c r="I12890" s="2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 s="2"/>
    </row>
    <row r="12891" spans="2:22" x14ac:dyDescent="0.2">
      <c r="B12891" s="2"/>
      <c r="C12891" s="2"/>
      <c r="D12891" s="2"/>
      <c r="E12891" s="2"/>
      <c r="F12891" s="2"/>
      <c r="G12891" s="3"/>
      <c r="H12891" s="3"/>
      <c r="I12891" s="2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 s="2"/>
    </row>
    <row r="12892" spans="2:22" x14ac:dyDescent="0.2">
      <c r="B12892" s="2"/>
      <c r="C12892" s="2"/>
      <c r="D12892" s="2"/>
      <c r="E12892" s="2"/>
      <c r="F12892" s="2"/>
      <c r="G12892" s="3"/>
      <c r="H12892" s="3"/>
      <c r="I12892" s="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 s="2"/>
    </row>
    <row r="12893" spans="2:22" x14ac:dyDescent="0.2">
      <c r="B12893" s="2"/>
      <c r="C12893" s="2"/>
      <c r="D12893" s="2"/>
      <c r="E12893" s="2"/>
      <c r="F12893" s="2"/>
      <c r="G12893" s="3"/>
      <c r="H12893" s="3"/>
      <c r="I12893" s="2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 s="2"/>
    </row>
    <row r="12894" spans="2:22" x14ac:dyDescent="0.2">
      <c r="B12894" s="2"/>
      <c r="C12894" s="2"/>
      <c r="D12894" s="2"/>
      <c r="E12894" s="2"/>
      <c r="F12894" s="2"/>
      <c r="G12894" s="3"/>
      <c r="H12894" s="3"/>
      <c r="I12894" s="2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 s="2"/>
    </row>
    <row r="12895" spans="2:22" x14ac:dyDescent="0.2">
      <c r="B12895" s="2"/>
      <c r="C12895" s="2"/>
      <c r="D12895" s="2"/>
      <c r="E12895" s="2"/>
      <c r="F12895" s="2"/>
      <c r="G12895" s="3"/>
      <c r="H12895" s="3"/>
      <c r="I12895" s="2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 s="2"/>
    </row>
    <row r="12896" spans="2:22" x14ac:dyDescent="0.2">
      <c r="B12896" s="2"/>
      <c r="C12896" s="2"/>
      <c r="D12896" s="2"/>
      <c r="E12896" s="2"/>
      <c r="F12896" s="2"/>
      <c r="G12896" s="3"/>
      <c r="H12896" s="3"/>
      <c r="I12896" s="2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 s="2"/>
    </row>
    <row r="12897" spans="2:22" x14ac:dyDescent="0.2">
      <c r="B12897" s="2"/>
      <c r="C12897" s="2"/>
      <c r="D12897" s="2"/>
      <c r="E12897" s="2"/>
      <c r="F12897" s="2"/>
      <c r="G12897" s="3"/>
      <c r="H12897" s="3"/>
      <c r="I12897" s="2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 s="2"/>
    </row>
    <row r="12898" spans="2:22" x14ac:dyDescent="0.2">
      <c r="B12898" s="2"/>
      <c r="C12898" s="2"/>
      <c r="D12898" s="2"/>
      <c r="E12898" s="2"/>
      <c r="F12898" s="2"/>
      <c r="G12898" s="3"/>
      <c r="H12898" s="3"/>
      <c r="I12898" s="2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 s="2"/>
    </row>
    <row r="12899" spans="2:22" x14ac:dyDescent="0.2">
      <c r="B12899" s="2"/>
      <c r="C12899" s="2"/>
      <c r="D12899" s="2"/>
      <c r="E12899" s="2"/>
      <c r="F12899" s="2"/>
      <c r="G12899" s="3"/>
      <c r="H12899" s="3"/>
      <c r="I12899" s="2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 s="2"/>
    </row>
    <row r="12900" spans="2:22" x14ac:dyDescent="0.2">
      <c r="B12900" s="2"/>
      <c r="C12900" s="2"/>
      <c r="D12900" s="2"/>
      <c r="E12900" s="2"/>
      <c r="F12900" s="2"/>
      <c r="G12900" s="3"/>
      <c r="H12900" s="3"/>
      <c r="I12900" s="2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 s="2"/>
    </row>
    <row r="12901" spans="2:22" x14ac:dyDescent="0.2">
      <c r="B12901" s="2"/>
      <c r="C12901" s="2"/>
      <c r="D12901" s="2"/>
      <c r="E12901" s="2"/>
      <c r="F12901" s="2"/>
      <c r="G12901" s="3"/>
      <c r="H12901" s="3"/>
      <c r="I12901" s="2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 s="2"/>
    </row>
    <row r="12902" spans="2:22" x14ac:dyDescent="0.2">
      <c r="B12902" s="2"/>
      <c r="C12902" s="2"/>
      <c r="D12902" s="2"/>
      <c r="E12902" s="2"/>
      <c r="F12902" s="2"/>
      <c r="G12902" s="3"/>
      <c r="H12902" s="3"/>
      <c r="I12902" s="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 s="2"/>
    </row>
    <row r="12903" spans="2:22" x14ac:dyDescent="0.2">
      <c r="B12903" s="2"/>
      <c r="C12903" s="2"/>
      <c r="D12903" s="2"/>
      <c r="E12903" s="2"/>
      <c r="F12903" s="2"/>
      <c r="G12903" s="3"/>
      <c r="H12903" s="3"/>
      <c r="I12903" s="2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 s="2"/>
    </row>
    <row r="12904" spans="2:22" x14ac:dyDescent="0.2">
      <c r="B12904" s="2"/>
      <c r="C12904" s="2"/>
      <c r="D12904" s="2"/>
      <c r="E12904" s="2"/>
      <c r="F12904" s="2"/>
      <c r="G12904" s="3"/>
      <c r="H12904" s="3"/>
      <c r="I12904" s="2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 s="2"/>
    </row>
    <row r="12905" spans="2:22" x14ac:dyDescent="0.2">
      <c r="B12905" s="2"/>
      <c r="C12905" s="2"/>
      <c r="D12905" s="2"/>
      <c r="E12905" s="2"/>
      <c r="F12905" s="2"/>
      <c r="G12905" s="3"/>
      <c r="H12905" s="3"/>
      <c r="I12905" s="2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 s="2"/>
    </row>
    <row r="12906" spans="2:22" x14ac:dyDescent="0.2">
      <c r="B12906" s="2"/>
      <c r="C12906" s="2"/>
      <c r="D12906" s="2"/>
      <c r="E12906" s="2"/>
      <c r="F12906" s="2"/>
      <c r="G12906" s="3"/>
      <c r="H12906" s="3"/>
      <c r="I12906" s="2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 s="2"/>
    </row>
    <row r="12907" spans="2:22" x14ac:dyDescent="0.2">
      <c r="B12907" s="2"/>
      <c r="C12907" s="2"/>
      <c r="D12907" s="2"/>
      <c r="E12907" s="2"/>
      <c r="F12907" s="2"/>
      <c r="G12907" s="3"/>
      <c r="H12907" s="3"/>
      <c r="I12907" s="2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 s="2"/>
    </row>
    <row r="12908" spans="2:22" x14ac:dyDescent="0.2">
      <c r="B12908" s="2"/>
      <c r="C12908" s="2"/>
      <c r="D12908" s="2"/>
      <c r="E12908" s="2"/>
      <c r="F12908" s="2"/>
      <c r="G12908" s="3"/>
      <c r="H12908" s="3"/>
      <c r="I12908" s="2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 s="2"/>
    </row>
    <row r="12909" spans="2:22" x14ac:dyDescent="0.2">
      <c r="B12909" s="2"/>
      <c r="C12909" s="2"/>
      <c r="D12909" s="2"/>
      <c r="E12909" s="2"/>
      <c r="F12909" s="2"/>
      <c r="G12909" s="3"/>
      <c r="H12909" s="3"/>
      <c r="I12909" s="2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 s="2"/>
    </row>
    <row r="12910" spans="2:22" x14ac:dyDescent="0.2">
      <c r="B12910" s="2"/>
      <c r="C12910" s="2"/>
      <c r="D12910" s="2"/>
      <c r="E12910" s="2"/>
      <c r="F12910" s="2"/>
      <c r="G12910" s="3"/>
      <c r="H12910" s="3"/>
      <c r="I12910" s="2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 s="2"/>
    </row>
    <row r="12911" spans="2:22" x14ac:dyDescent="0.2">
      <c r="B12911" s="2"/>
      <c r="C12911" s="2"/>
      <c r="D12911" s="2"/>
      <c r="E12911" s="2"/>
      <c r="F12911" s="2"/>
      <c r="G12911" s="3"/>
      <c r="H12911" s="3"/>
      <c r="I12911" s="2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 s="2"/>
    </row>
    <row r="12912" spans="2:22" x14ac:dyDescent="0.2">
      <c r="B12912" s="2"/>
      <c r="C12912" s="2"/>
      <c r="D12912" s="2"/>
      <c r="E12912" s="2"/>
      <c r="F12912" s="2"/>
      <c r="G12912" s="3"/>
      <c r="H12912" s="3"/>
      <c r="I12912" s="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 s="2"/>
    </row>
    <row r="12913" spans="2:22" x14ac:dyDescent="0.2">
      <c r="B12913" s="2"/>
      <c r="C12913" s="2"/>
      <c r="D12913" s="2"/>
      <c r="E12913" s="2"/>
      <c r="F12913" s="2"/>
      <c r="G12913" s="3"/>
      <c r="H12913" s="3"/>
      <c r="I12913" s="2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 s="2"/>
    </row>
    <row r="12914" spans="2:22" x14ac:dyDescent="0.2">
      <c r="B12914" s="2"/>
      <c r="C12914" s="2"/>
      <c r="D12914" s="2"/>
      <c r="E12914" s="2"/>
      <c r="F12914" s="2"/>
      <c r="G12914" s="3"/>
      <c r="H12914" s="3"/>
      <c r="I12914" s="2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 s="2"/>
    </row>
    <row r="12915" spans="2:22" x14ac:dyDescent="0.2">
      <c r="B12915" s="2"/>
      <c r="C12915" s="2"/>
      <c r="D12915" s="2"/>
      <c r="E12915" s="2"/>
      <c r="F12915" s="2"/>
      <c r="G12915" s="3"/>
      <c r="H12915" s="3"/>
      <c r="I12915" s="2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 s="2"/>
    </row>
    <row r="12916" spans="2:22" x14ac:dyDescent="0.2">
      <c r="B12916" s="2"/>
      <c r="C12916" s="2"/>
      <c r="D12916" s="2"/>
      <c r="E12916" s="2"/>
      <c r="F12916" s="2"/>
      <c r="G12916" s="3"/>
      <c r="H12916" s="3"/>
      <c r="I12916" s="2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 s="2"/>
    </row>
    <row r="12917" spans="2:22" x14ac:dyDescent="0.2">
      <c r="B12917" s="2"/>
      <c r="C12917" s="2"/>
      <c r="D12917" s="2"/>
      <c r="E12917" s="2"/>
      <c r="F12917" s="2"/>
      <c r="G12917" s="3"/>
      <c r="H12917" s="3"/>
      <c r="I12917" s="2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 s="2"/>
    </row>
    <row r="12918" spans="2:22" x14ac:dyDescent="0.2">
      <c r="B12918" s="2"/>
      <c r="C12918" s="2"/>
      <c r="D12918" s="2"/>
      <c r="E12918" s="2"/>
      <c r="F12918" s="2"/>
      <c r="G12918" s="3"/>
      <c r="H12918" s="3"/>
      <c r="I12918" s="2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 s="2"/>
    </row>
    <row r="12919" spans="2:22" x14ac:dyDescent="0.2">
      <c r="B12919" s="2"/>
      <c r="C12919" s="2"/>
      <c r="D12919" s="2"/>
      <c r="E12919" s="2"/>
      <c r="F12919" s="2"/>
      <c r="G12919" s="3"/>
      <c r="H12919" s="3"/>
      <c r="I12919" s="2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 s="2"/>
    </row>
    <row r="12920" spans="2:22" x14ac:dyDescent="0.2">
      <c r="B12920" s="2"/>
      <c r="C12920" s="2"/>
      <c r="D12920" s="2"/>
      <c r="E12920" s="2"/>
      <c r="F12920" s="2"/>
      <c r="G12920" s="3"/>
      <c r="H12920" s="3"/>
      <c r="I12920" s="2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 s="2"/>
    </row>
    <row r="12921" spans="2:22" x14ac:dyDescent="0.2">
      <c r="B12921" s="2"/>
      <c r="C12921" s="2"/>
      <c r="D12921" s="2"/>
      <c r="E12921" s="2"/>
      <c r="F12921" s="2"/>
      <c r="G12921" s="3"/>
      <c r="H12921" s="3"/>
      <c r="I12921" s="2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 s="2"/>
    </row>
    <row r="12922" spans="2:22" x14ac:dyDescent="0.2">
      <c r="B12922" s="2"/>
      <c r="C12922" s="2"/>
      <c r="D12922" s="2"/>
      <c r="E12922" s="2"/>
      <c r="F12922" s="2"/>
      <c r="G12922" s="3"/>
      <c r="H12922" s="3"/>
      <c r="I12922" s="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 s="2"/>
    </row>
    <row r="12923" spans="2:22" x14ac:dyDescent="0.2">
      <c r="B12923" s="2"/>
      <c r="C12923" s="2"/>
      <c r="D12923" s="2"/>
      <c r="E12923" s="2"/>
      <c r="F12923" s="2"/>
      <c r="G12923" s="3"/>
      <c r="H12923" s="3"/>
      <c r="I12923" s="2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 s="2"/>
    </row>
    <row r="12924" spans="2:22" x14ac:dyDescent="0.2">
      <c r="B12924" s="2"/>
      <c r="C12924" s="2"/>
      <c r="D12924" s="2"/>
      <c r="E12924" s="2"/>
      <c r="F12924" s="2"/>
      <c r="G12924" s="3"/>
      <c r="H12924" s="3"/>
      <c r="I12924" s="2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 s="2"/>
    </row>
    <row r="12925" spans="2:22" x14ac:dyDescent="0.2">
      <c r="B12925" s="2"/>
      <c r="C12925" s="2"/>
      <c r="D12925" s="2"/>
      <c r="E12925" s="2"/>
      <c r="F12925" s="2"/>
      <c r="G12925" s="3"/>
      <c r="H12925" s="3"/>
      <c r="I12925" s="2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 s="2"/>
    </row>
    <row r="12926" spans="2:22" x14ac:dyDescent="0.2">
      <c r="B12926" s="2"/>
      <c r="C12926" s="2"/>
      <c r="D12926" s="2"/>
      <c r="E12926" s="2"/>
      <c r="F12926" s="2"/>
      <c r="G12926" s="3"/>
      <c r="H12926" s="3"/>
      <c r="I12926" s="2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 s="2"/>
    </row>
    <row r="12927" spans="2:22" x14ac:dyDescent="0.2">
      <c r="B12927" s="2"/>
      <c r="C12927" s="2"/>
      <c r="D12927" s="2"/>
      <c r="E12927" s="2"/>
      <c r="F12927" s="2"/>
      <c r="G12927" s="3"/>
      <c r="H12927" s="3"/>
      <c r="I12927" s="2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 s="2"/>
    </row>
    <row r="12928" spans="2:22" x14ac:dyDescent="0.2">
      <c r="B12928" s="2"/>
      <c r="C12928" s="2"/>
      <c r="D12928" s="2"/>
      <c r="E12928" s="2"/>
      <c r="F12928" s="2"/>
      <c r="G12928" s="3"/>
      <c r="H12928" s="3"/>
      <c r="I12928" s="2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 s="2"/>
    </row>
    <row r="12929" spans="2:22" x14ac:dyDescent="0.2">
      <c r="B12929" s="2"/>
      <c r="C12929" s="2"/>
      <c r="D12929" s="2"/>
      <c r="E12929" s="2"/>
      <c r="F12929" s="2"/>
      <c r="G12929" s="3"/>
      <c r="H12929" s="3"/>
      <c r="I12929" s="2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 s="2"/>
    </row>
    <row r="12930" spans="2:22" x14ac:dyDescent="0.2">
      <c r="B12930" s="2"/>
      <c r="C12930" s="2"/>
      <c r="D12930" s="2"/>
      <c r="E12930" s="2"/>
      <c r="F12930" s="2"/>
      <c r="G12930" s="3"/>
      <c r="H12930" s="3"/>
      <c r="I12930" s="2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 s="2"/>
    </row>
    <row r="12931" spans="2:22" x14ac:dyDescent="0.2">
      <c r="B12931" s="2"/>
      <c r="C12931" s="2"/>
      <c r="D12931" s="2"/>
      <c r="E12931" s="2"/>
      <c r="F12931" s="2"/>
      <c r="G12931" s="3"/>
      <c r="H12931" s="3"/>
      <c r="I12931" s="2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 s="2"/>
    </row>
    <row r="12932" spans="2:22" x14ac:dyDescent="0.2">
      <c r="B12932" s="2"/>
      <c r="C12932" s="2"/>
      <c r="D12932" s="2"/>
      <c r="E12932" s="2"/>
      <c r="F12932" s="2"/>
      <c r="G12932" s="3"/>
      <c r="H12932" s="3"/>
      <c r="I12932" s="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 s="2"/>
    </row>
    <row r="12933" spans="2:22" x14ac:dyDescent="0.2">
      <c r="B12933" s="2"/>
      <c r="C12933" s="2"/>
      <c r="D12933" s="2"/>
      <c r="E12933" s="2"/>
      <c r="F12933" s="2"/>
      <c r="G12933" s="3"/>
      <c r="H12933" s="3"/>
      <c r="I12933" s="2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 s="2"/>
    </row>
    <row r="12934" spans="2:22" x14ac:dyDescent="0.2">
      <c r="B12934" s="2"/>
      <c r="C12934" s="2"/>
      <c r="D12934" s="2"/>
      <c r="E12934" s="2"/>
      <c r="F12934" s="2"/>
      <c r="G12934" s="3"/>
      <c r="H12934" s="3"/>
      <c r="I12934" s="2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 s="2"/>
    </row>
    <row r="12935" spans="2:22" x14ac:dyDescent="0.2">
      <c r="B12935" s="2"/>
      <c r="C12935" s="2"/>
      <c r="D12935" s="2"/>
      <c r="E12935" s="2"/>
      <c r="F12935" s="2"/>
      <c r="G12935" s="3"/>
      <c r="H12935" s="3"/>
      <c r="I12935" s="2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 s="2"/>
    </row>
    <row r="12936" spans="2:22" x14ac:dyDescent="0.2">
      <c r="B12936" s="2"/>
      <c r="C12936" s="2"/>
      <c r="D12936" s="2"/>
      <c r="E12936" s="2"/>
      <c r="F12936" s="2"/>
      <c r="G12936" s="3"/>
      <c r="H12936" s="3"/>
      <c r="I12936" s="2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 s="2"/>
    </row>
    <row r="12937" spans="2:22" x14ac:dyDescent="0.2">
      <c r="B12937" s="2"/>
      <c r="C12937" s="2"/>
      <c r="D12937" s="2"/>
      <c r="E12937" s="2"/>
      <c r="F12937" s="2"/>
      <c r="G12937" s="3"/>
      <c r="H12937" s="3"/>
      <c r="I12937" s="2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 s="2"/>
    </row>
    <row r="12938" spans="2:22" x14ac:dyDescent="0.2">
      <c r="B12938" s="2"/>
      <c r="C12938" s="2"/>
      <c r="D12938" s="2"/>
      <c r="E12938" s="2"/>
      <c r="F12938" s="2"/>
      <c r="G12938" s="3"/>
      <c r="H12938" s="3"/>
      <c r="I12938" s="2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 s="2"/>
    </row>
    <row r="12939" spans="2:22" x14ac:dyDescent="0.2">
      <c r="B12939" s="2"/>
      <c r="C12939" s="2"/>
      <c r="D12939" s="2"/>
      <c r="E12939" s="2"/>
      <c r="F12939" s="2"/>
      <c r="G12939" s="3"/>
      <c r="H12939" s="3"/>
      <c r="I12939" s="2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 s="2"/>
    </row>
    <row r="12940" spans="2:22" x14ac:dyDescent="0.2">
      <c r="B12940" s="2"/>
      <c r="C12940" s="2"/>
      <c r="D12940" s="2"/>
      <c r="E12940" s="2"/>
      <c r="F12940" s="2"/>
      <c r="G12940" s="3"/>
      <c r="H12940" s="3"/>
      <c r="I12940" s="2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 s="2"/>
    </row>
    <row r="12941" spans="2:22" x14ac:dyDescent="0.2">
      <c r="B12941" s="2"/>
      <c r="C12941" s="2"/>
      <c r="D12941" s="2"/>
      <c r="E12941" s="2"/>
      <c r="F12941" s="2"/>
      <c r="G12941" s="3"/>
      <c r="H12941" s="3"/>
      <c r="I12941" s="2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 s="2"/>
    </row>
    <row r="12942" spans="2:22" x14ac:dyDescent="0.2">
      <c r="B12942" s="2"/>
      <c r="C12942" s="2"/>
      <c r="D12942" s="2"/>
      <c r="E12942" s="2"/>
      <c r="F12942" s="2"/>
      <c r="G12942" s="3"/>
      <c r="H12942" s="3"/>
      <c r="I12942" s="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 s="2"/>
    </row>
    <row r="12943" spans="2:22" x14ac:dyDescent="0.2">
      <c r="B12943" s="2"/>
      <c r="C12943" s="2"/>
      <c r="D12943" s="2"/>
      <c r="E12943" s="2"/>
      <c r="F12943" s="2"/>
      <c r="G12943" s="3"/>
      <c r="H12943" s="3"/>
      <c r="I12943" s="2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 s="2"/>
    </row>
    <row r="12944" spans="2:22" x14ac:dyDescent="0.2">
      <c r="B12944" s="2"/>
      <c r="C12944" s="2"/>
      <c r="D12944" s="2"/>
      <c r="E12944" s="2"/>
      <c r="F12944" s="2"/>
      <c r="G12944" s="3"/>
      <c r="H12944" s="3"/>
      <c r="I12944" s="2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 s="2"/>
    </row>
    <row r="12945" spans="2:22" x14ac:dyDescent="0.2">
      <c r="B12945" s="2"/>
      <c r="C12945" s="2"/>
      <c r="D12945" s="2"/>
      <c r="E12945" s="2"/>
      <c r="F12945" s="2"/>
      <c r="G12945" s="3"/>
      <c r="H12945" s="3"/>
      <c r="I12945" s="2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 s="2"/>
    </row>
    <row r="12946" spans="2:22" x14ac:dyDescent="0.2">
      <c r="B12946" s="2"/>
      <c r="C12946" s="2"/>
      <c r="D12946" s="2"/>
      <c r="E12946" s="2"/>
      <c r="F12946" s="2"/>
      <c r="G12946" s="3"/>
      <c r="H12946" s="3"/>
      <c r="I12946" s="2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 s="2"/>
    </row>
    <row r="12947" spans="2:22" x14ac:dyDescent="0.2">
      <c r="B12947" s="2"/>
      <c r="C12947" s="2"/>
      <c r="D12947" s="2"/>
      <c r="E12947" s="2"/>
      <c r="F12947" s="2"/>
      <c r="G12947" s="3"/>
      <c r="H12947" s="3"/>
      <c r="I12947" s="2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 s="2"/>
    </row>
    <row r="12948" spans="2:22" x14ac:dyDescent="0.2">
      <c r="B12948" s="2"/>
      <c r="C12948" s="2"/>
      <c r="D12948" s="2"/>
      <c r="E12948" s="2"/>
      <c r="F12948" s="2"/>
      <c r="G12948" s="3"/>
      <c r="H12948" s="3"/>
      <c r="I12948" s="2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 s="2"/>
    </row>
    <row r="12949" spans="2:22" x14ac:dyDescent="0.2">
      <c r="B12949" s="2"/>
      <c r="C12949" s="2"/>
      <c r="D12949" s="2"/>
      <c r="E12949" s="2"/>
      <c r="F12949" s="2"/>
      <c r="G12949" s="3"/>
      <c r="H12949" s="3"/>
      <c r="I12949" s="2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 s="2"/>
    </row>
    <row r="12950" spans="2:22" x14ac:dyDescent="0.2">
      <c r="B12950" s="2"/>
      <c r="C12950" s="2"/>
      <c r="D12950" s="2"/>
      <c r="E12950" s="2"/>
      <c r="F12950" s="2"/>
      <c r="G12950" s="3"/>
      <c r="H12950" s="3"/>
      <c r="I12950" s="2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 s="2"/>
    </row>
    <row r="12951" spans="2:22" x14ac:dyDescent="0.2">
      <c r="B12951" s="2"/>
      <c r="C12951" s="2"/>
      <c r="D12951" s="2"/>
      <c r="E12951" s="2"/>
      <c r="F12951" s="2"/>
      <c r="G12951" s="3"/>
      <c r="H12951" s="3"/>
      <c r="I12951" s="2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 s="2"/>
    </row>
    <row r="12952" spans="2:22" x14ac:dyDescent="0.2">
      <c r="B12952" s="2"/>
      <c r="C12952" s="2"/>
      <c r="D12952" s="2"/>
      <c r="E12952" s="2"/>
      <c r="F12952" s="2"/>
      <c r="G12952" s="3"/>
      <c r="H12952" s="3"/>
      <c r="I12952" s="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 s="2"/>
    </row>
    <row r="12953" spans="2:22" x14ac:dyDescent="0.2">
      <c r="B12953" s="2"/>
      <c r="C12953" s="2"/>
      <c r="D12953" s="2"/>
      <c r="E12953" s="2"/>
      <c r="F12953" s="2"/>
      <c r="G12953" s="3"/>
      <c r="H12953" s="3"/>
      <c r="I12953" s="2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 s="2"/>
    </row>
    <row r="12954" spans="2:22" x14ac:dyDescent="0.2">
      <c r="B12954" s="2"/>
      <c r="C12954" s="2"/>
      <c r="D12954" s="2"/>
      <c r="E12954" s="2"/>
      <c r="F12954" s="2"/>
      <c r="G12954" s="3"/>
      <c r="H12954" s="3"/>
      <c r="I12954" s="2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 s="2"/>
    </row>
    <row r="12955" spans="2:22" x14ac:dyDescent="0.2">
      <c r="B12955" s="2"/>
      <c r="C12955" s="2"/>
      <c r="D12955" s="2"/>
      <c r="E12955" s="2"/>
      <c r="F12955" s="2"/>
      <c r="G12955" s="3"/>
      <c r="H12955" s="3"/>
      <c r="I12955" s="2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 s="2"/>
    </row>
    <row r="12956" spans="2:22" x14ac:dyDescent="0.2">
      <c r="B12956" s="2"/>
      <c r="C12956" s="2"/>
      <c r="D12956" s="2"/>
      <c r="E12956" s="2"/>
      <c r="F12956" s="2"/>
      <c r="G12956" s="3"/>
      <c r="H12956" s="3"/>
      <c r="I12956" s="2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 s="2"/>
    </row>
    <row r="12957" spans="2:22" x14ac:dyDescent="0.2">
      <c r="B12957" s="2"/>
      <c r="C12957" s="2"/>
      <c r="D12957" s="2"/>
      <c r="E12957" s="2"/>
      <c r="F12957" s="2"/>
      <c r="G12957" s="3"/>
      <c r="H12957" s="3"/>
      <c r="I12957" s="2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 s="2"/>
    </row>
    <row r="12958" spans="2:22" x14ac:dyDescent="0.2">
      <c r="B12958" s="2"/>
      <c r="C12958" s="2"/>
      <c r="D12958" s="2"/>
      <c r="E12958" s="2"/>
      <c r="F12958" s="2"/>
      <c r="G12958" s="3"/>
      <c r="H12958" s="3"/>
      <c r="I12958" s="2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 s="2"/>
    </row>
    <row r="12959" spans="2:22" x14ac:dyDescent="0.2">
      <c r="B12959" s="2"/>
      <c r="C12959" s="2"/>
      <c r="D12959" s="2"/>
      <c r="E12959" s="2"/>
      <c r="F12959" s="2"/>
      <c r="G12959" s="3"/>
      <c r="H12959" s="3"/>
      <c r="I12959" s="2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 s="2"/>
    </row>
    <row r="12960" spans="2:22" x14ac:dyDescent="0.2">
      <c r="B12960" s="2"/>
      <c r="C12960" s="2"/>
      <c r="D12960" s="2"/>
      <c r="E12960" s="2"/>
      <c r="F12960" s="2"/>
      <c r="G12960" s="3"/>
      <c r="H12960" s="3"/>
      <c r="I12960" s="2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 s="2"/>
    </row>
    <row r="12961" spans="2:22" x14ac:dyDescent="0.2">
      <c r="B12961" s="2"/>
      <c r="C12961" s="2"/>
      <c r="D12961" s="2"/>
      <c r="E12961" s="2"/>
      <c r="F12961" s="2"/>
      <c r="G12961" s="3"/>
      <c r="H12961" s="3"/>
      <c r="I12961" s="2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 s="2"/>
    </row>
    <row r="12962" spans="2:22" x14ac:dyDescent="0.2">
      <c r="B12962" s="2"/>
      <c r="C12962" s="2"/>
      <c r="D12962" s="2"/>
      <c r="E12962" s="2"/>
      <c r="F12962" s="2"/>
      <c r="G12962" s="3"/>
      <c r="H12962" s="3"/>
      <c r="I12962" s="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 s="2"/>
    </row>
    <row r="12963" spans="2:22" x14ac:dyDescent="0.2">
      <c r="B12963" s="2"/>
      <c r="C12963" s="2"/>
      <c r="D12963" s="2"/>
      <c r="E12963" s="2"/>
      <c r="F12963" s="2"/>
      <c r="G12963" s="3"/>
      <c r="H12963" s="3"/>
      <c r="I12963" s="2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 s="2"/>
    </row>
    <row r="12964" spans="2:22" x14ac:dyDescent="0.2">
      <c r="B12964" s="2"/>
      <c r="C12964" s="2"/>
      <c r="D12964" s="2"/>
      <c r="E12964" s="2"/>
      <c r="F12964" s="2"/>
      <c r="G12964" s="3"/>
      <c r="H12964" s="3"/>
      <c r="I12964" s="2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 s="2"/>
    </row>
    <row r="12965" spans="2:22" x14ac:dyDescent="0.2">
      <c r="B12965" s="2"/>
      <c r="C12965" s="2"/>
      <c r="D12965" s="2"/>
      <c r="E12965" s="2"/>
      <c r="F12965" s="2"/>
      <c r="G12965" s="3"/>
      <c r="H12965" s="3"/>
      <c r="I12965" s="2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 s="2"/>
    </row>
    <row r="12966" spans="2:22" x14ac:dyDescent="0.2">
      <c r="B12966" s="2"/>
      <c r="C12966" s="2"/>
      <c r="D12966" s="2"/>
      <c r="E12966" s="2"/>
      <c r="F12966" s="2"/>
      <c r="G12966" s="3"/>
      <c r="H12966" s="3"/>
      <c r="I12966" s="2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 s="2"/>
    </row>
    <row r="12967" spans="2:22" x14ac:dyDescent="0.2">
      <c r="B12967" s="2"/>
      <c r="C12967" s="2"/>
      <c r="D12967" s="2"/>
      <c r="E12967" s="2"/>
      <c r="F12967" s="2"/>
      <c r="G12967" s="3"/>
      <c r="H12967" s="3"/>
      <c r="I12967" s="2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 s="2"/>
    </row>
    <row r="12968" spans="2:22" x14ac:dyDescent="0.2">
      <c r="B12968" s="2"/>
      <c r="C12968" s="2"/>
      <c r="D12968" s="2"/>
      <c r="E12968" s="2"/>
      <c r="F12968" s="2"/>
      <c r="G12968" s="3"/>
      <c r="H12968" s="3"/>
      <c r="I12968" s="2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 s="2"/>
    </row>
    <row r="12969" spans="2:22" x14ac:dyDescent="0.2">
      <c r="B12969" s="2"/>
      <c r="C12969" s="2"/>
      <c r="D12969" s="2"/>
      <c r="E12969" s="2"/>
      <c r="F12969" s="2"/>
      <c r="G12969" s="3"/>
      <c r="H12969" s="3"/>
      <c r="I12969" s="2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 s="2"/>
    </row>
    <row r="12970" spans="2:22" x14ac:dyDescent="0.2">
      <c r="B12970" s="2"/>
      <c r="C12970" s="2"/>
      <c r="D12970" s="2"/>
      <c r="E12970" s="2"/>
      <c r="F12970" s="2"/>
      <c r="G12970" s="3"/>
      <c r="H12970" s="3"/>
      <c r="I12970" s="2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 s="2"/>
    </row>
    <row r="12971" spans="2:22" x14ac:dyDescent="0.2">
      <c r="B12971" s="2"/>
      <c r="C12971" s="2"/>
      <c r="D12971" s="2"/>
      <c r="E12971" s="2"/>
      <c r="F12971" s="2"/>
      <c r="G12971" s="3"/>
      <c r="H12971" s="3"/>
      <c r="I12971" s="2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 s="2"/>
    </row>
    <row r="12972" spans="2:22" x14ac:dyDescent="0.2">
      <c r="B12972" s="2"/>
      <c r="C12972" s="2"/>
      <c r="D12972" s="2"/>
      <c r="E12972" s="2"/>
      <c r="F12972" s="2"/>
      <c r="G12972" s="3"/>
      <c r="H12972" s="3"/>
      <c r="I12972" s="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 s="2"/>
    </row>
    <row r="12973" spans="2:22" x14ac:dyDescent="0.2">
      <c r="B12973" s="2"/>
      <c r="C12973" s="2"/>
      <c r="D12973" s="2"/>
      <c r="E12973" s="2"/>
      <c r="F12973" s="2"/>
      <c r="G12973" s="3"/>
      <c r="H12973" s="3"/>
      <c r="I12973" s="2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 s="2"/>
    </row>
    <row r="12974" spans="2:22" x14ac:dyDescent="0.2">
      <c r="B12974" s="2"/>
      <c r="C12974" s="2"/>
      <c r="D12974" s="2"/>
      <c r="E12974" s="2"/>
      <c r="F12974" s="2"/>
      <c r="G12974" s="3"/>
      <c r="H12974" s="3"/>
      <c r="I12974" s="2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 s="2"/>
    </row>
    <row r="12975" spans="2:22" x14ac:dyDescent="0.2">
      <c r="B12975" s="2"/>
      <c r="C12975" s="2"/>
      <c r="D12975" s="2"/>
      <c r="E12975" s="2"/>
      <c r="F12975" s="2"/>
      <c r="G12975" s="3"/>
      <c r="H12975" s="3"/>
      <c r="I12975" s="2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 s="2"/>
    </row>
    <row r="12976" spans="2:22" x14ac:dyDescent="0.2">
      <c r="B12976" s="2"/>
      <c r="C12976" s="2"/>
      <c r="D12976" s="2"/>
      <c r="E12976" s="2"/>
      <c r="F12976" s="2"/>
      <c r="G12976" s="3"/>
      <c r="H12976" s="3"/>
      <c r="I12976" s="2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 s="2"/>
    </row>
    <row r="12977" spans="2:22" x14ac:dyDescent="0.2">
      <c r="B12977" s="2"/>
      <c r="C12977" s="2"/>
      <c r="D12977" s="2"/>
      <c r="E12977" s="2"/>
      <c r="F12977" s="2"/>
      <c r="G12977" s="3"/>
      <c r="H12977" s="3"/>
      <c r="I12977" s="2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 s="2"/>
    </row>
    <row r="12978" spans="2:22" x14ac:dyDescent="0.2">
      <c r="B12978" s="2"/>
      <c r="C12978" s="2"/>
      <c r="D12978" s="2"/>
      <c r="E12978" s="2"/>
      <c r="F12978" s="2"/>
      <c r="G12978" s="3"/>
      <c r="H12978" s="3"/>
      <c r="I12978" s="2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 s="2"/>
    </row>
    <row r="12979" spans="2:22" x14ac:dyDescent="0.2">
      <c r="B12979" s="2"/>
      <c r="C12979" s="2"/>
      <c r="D12979" s="2"/>
      <c r="E12979" s="2"/>
      <c r="F12979" s="2"/>
      <c r="G12979" s="3"/>
      <c r="H12979" s="3"/>
      <c r="I12979" s="2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 s="2"/>
    </row>
    <row r="12980" spans="2:22" x14ac:dyDescent="0.2">
      <c r="B12980" s="2"/>
      <c r="C12980" s="2"/>
      <c r="D12980" s="2"/>
      <c r="E12980" s="2"/>
      <c r="F12980" s="2"/>
      <c r="G12980" s="3"/>
      <c r="H12980" s="3"/>
      <c r="I12980" s="2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 s="2"/>
    </row>
    <row r="12981" spans="2:22" x14ac:dyDescent="0.2">
      <c r="B12981" s="2"/>
      <c r="C12981" s="2"/>
      <c r="D12981" s="2"/>
      <c r="E12981" s="2"/>
      <c r="F12981" s="2"/>
      <c r="G12981" s="3"/>
      <c r="H12981" s="3"/>
      <c r="I12981" s="2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 s="2"/>
    </row>
    <row r="12982" spans="2:22" x14ac:dyDescent="0.2">
      <c r="B12982" s="2"/>
      <c r="C12982" s="2"/>
      <c r="D12982" s="2"/>
      <c r="E12982" s="2"/>
      <c r="F12982" s="2"/>
      <c r="G12982" s="3"/>
      <c r="H12982" s="3"/>
      <c r="I12982" s="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 s="2"/>
    </row>
    <row r="12983" spans="2:22" x14ac:dyDescent="0.2">
      <c r="B12983" s="2"/>
      <c r="C12983" s="2"/>
      <c r="D12983" s="2"/>
      <c r="E12983" s="2"/>
      <c r="F12983" s="2"/>
      <c r="G12983" s="3"/>
      <c r="H12983" s="3"/>
      <c r="I12983" s="2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 s="2"/>
    </row>
    <row r="12984" spans="2:22" x14ac:dyDescent="0.2">
      <c r="B12984" s="2"/>
      <c r="C12984" s="2"/>
      <c r="D12984" s="2"/>
      <c r="E12984" s="2"/>
      <c r="F12984" s="2"/>
      <c r="G12984" s="3"/>
      <c r="H12984" s="3"/>
      <c r="I12984" s="2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 s="2"/>
    </row>
    <row r="12985" spans="2:22" x14ac:dyDescent="0.2">
      <c r="B12985" s="2"/>
      <c r="C12985" s="2"/>
      <c r="D12985" s="2"/>
      <c r="E12985" s="2"/>
      <c r="F12985" s="2"/>
      <c r="G12985" s="3"/>
      <c r="H12985" s="3"/>
      <c r="I12985" s="2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 s="2"/>
    </row>
    <row r="12986" spans="2:22" x14ac:dyDescent="0.2">
      <c r="B12986" s="2"/>
      <c r="C12986" s="2"/>
      <c r="D12986" s="2"/>
      <c r="E12986" s="2"/>
      <c r="F12986" s="2"/>
      <c r="G12986" s="3"/>
      <c r="H12986" s="3"/>
      <c r="I12986" s="2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 s="2"/>
    </row>
    <row r="12987" spans="2:22" x14ac:dyDescent="0.2">
      <c r="B12987" s="2"/>
      <c r="C12987" s="2"/>
      <c r="D12987" s="2"/>
      <c r="E12987" s="2"/>
      <c r="F12987" s="2"/>
      <c r="G12987" s="3"/>
      <c r="H12987" s="3"/>
      <c r="I12987" s="2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 s="2"/>
    </row>
    <row r="12988" spans="2:22" x14ac:dyDescent="0.2">
      <c r="B12988" s="2"/>
      <c r="C12988" s="2"/>
      <c r="D12988" s="2"/>
      <c r="E12988" s="2"/>
      <c r="F12988" s="2"/>
      <c r="G12988" s="3"/>
      <c r="H12988" s="3"/>
      <c r="I12988" s="2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 s="2"/>
    </row>
    <row r="12989" spans="2:22" x14ac:dyDescent="0.2">
      <c r="B12989" s="2"/>
      <c r="C12989" s="2"/>
      <c r="D12989" s="2"/>
      <c r="E12989" s="2"/>
      <c r="F12989" s="2"/>
      <c r="G12989" s="3"/>
      <c r="H12989" s="3"/>
      <c r="I12989" s="2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 s="2"/>
    </row>
    <row r="12990" spans="2:22" x14ac:dyDescent="0.2">
      <c r="B12990" s="2"/>
      <c r="C12990" s="2"/>
      <c r="D12990" s="2"/>
      <c r="E12990" s="2"/>
      <c r="F12990" s="2"/>
      <c r="G12990" s="3"/>
      <c r="H12990" s="3"/>
      <c r="I12990" s="2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 s="2"/>
    </row>
    <row r="12991" spans="2:22" x14ac:dyDescent="0.2">
      <c r="B12991" s="2"/>
      <c r="C12991" s="2"/>
      <c r="D12991" s="2"/>
      <c r="E12991" s="2"/>
      <c r="F12991" s="2"/>
      <c r="G12991" s="3"/>
      <c r="H12991" s="3"/>
      <c r="I12991" s="2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 s="2"/>
    </row>
    <row r="12992" spans="2:22" x14ac:dyDescent="0.2">
      <c r="B12992" s="2"/>
      <c r="C12992" s="2"/>
      <c r="D12992" s="2"/>
      <c r="E12992" s="2"/>
      <c r="F12992" s="2"/>
      <c r="G12992" s="3"/>
      <c r="H12992" s="3"/>
      <c r="I12992" s="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 s="2"/>
    </row>
    <row r="12993" spans="2:22" x14ac:dyDescent="0.2">
      <c r="B12993" s="2"/>
      <c r="C12993" s="2"/>
      <c r="D12993" s="2"/>
      <c r="E12993" s="2"/>
      <c r="F12993" s="2"/>
      <c r="G12993" s="3"/>
      <c r="H12993" s="3"/>
      <c r="I12993" s="2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 s="2"/>
    </row>
    <row r="12994" spans="2:22" x14ac:dyDescent="0.2">
      <c r="B12994" s="2"/>
      <c r="C12994" s="2"/>
      <c r="D12994" s="2"/>
      <c r="E12994" s="2"/>
      <c r="F12994" s="2"/>
      <c r="G12994" s="3"/>
      <c r="H12994" s="3"/>
      <c r="I12994" s="2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 s="2"/>
    </row>
    <row r="12995" spans="2:22" x14ac:dyDescent="0.2">
      <c r="B12995" s="2"/>
      <c r="C12995" s="2"/>
      <c r="D12995" s="2"/>
      <c r="E12995" s="2"/>
      <c r="F12995" s="2"/>
      <c r="G12995" s="3"/>
      <c r="H12995" s="3"/>
      <c r="I12995" s="2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 s="2"/>
    </row>
    <row r="12996" spans="2:22" x14ac:dyDescent="0.2">
      <c r="B12996" s="2"/>
      <c r="C12996" s="2"/>
      <c r="D12996" s="2"/>
      <c r="E12996" s="2"/>
      <c r="F12996" s="2"/>
      <c r="G12996" s="3"/>
      <c r="H12996" s="3"/>
      <c r="I12996" s="2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 s="2"/>
    </row>
    <row r="12997" spans="2:22" x14ac:dyDescent="0.2">
      <c r="B12997" s="2"/>
      <c r="C12997" s="2"/>
      <c r="D12997" s="2"/>
      <c r="E12997" s="2"/>
      <c r="F12997" s="2"/>
      <c r="G12997" s="3"/>
      <c r="H12997" s="3"/>
      <c r="I12997" s="2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 s="2"/>
    </row>
    <row r="12998" spans="2:22" x14ac:dyDescent="0.2">
      <c r="B12998" s="2"/>
      <c r="C12998" s="2"/>
      <c r="D12998" s="2"/>
      <c r="E12998" s="2"/>
      <c r="F12998" s="2"/>
      <c r="G12998" s="3"/>
      <c r="H12998" s="3"/>
      <c r="I12998" s="2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 s="2"/>
    </row>
    <row r="12999" spans="2:22" x14ac:dyDescent="0.2">
      <c r="B12999" s="2"/>
      <c r="C12999" s="2"/>
      <c r="D12999" s="2"/>
      <c r="E12999" s="2"/>
      <c r="F12999" s="2"/>
      <c r="G12999" s="3"/>
      <c r="H12999" s="3"/>
      <c r="I12999" s="2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 s="2"/>
    </row>
    <row r="13000" spans="2:22" x14ac:dyDescent="0.2">
      <c r="B13000" s="2"/>
      <c r="C13000" s="2"/>
      <c r="D13000" s="2"/>
      <c r="E13000" s="2"/>
      <c r="F13000" s="2"/>
      <c r="G13000" s="3"/>
      <c r="H13000" s="3"/>
      <c r="I13000" s="2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 s="2"/>
    </row>
    <row r="13001" spans="2:22" x14ac:dyDescent="0.2">
      <c r="B13001" s="2"/>
      <c r="C13001" s="2"/>
      <c r="D13001" s="2"/>
      <c r="E13001" s="2"/>
      <c r="F13001" s="2"/>
      <c r="G13001" s="3"/>
      <c r="H13001" s="3"/>
      <c r="I13001" s="2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 s="2"/>
    </row>
    <row r="13002" spans="2:22" x14ac:dyDescent="0.2">
      <c r="B13002" s="2"/>
      <c r="C13002" s="2"/>
      <c r="D13002" s="2"/>
      <c r="E13002" s="2"/>
      <c r="F13002" s="2"/>
      <c r="G13002" s="3"/>
      <c r="H13002" s="3"/>
      <c r="I13002" s="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 s="2"/>
    </row>
    <row r="13003" spans="2:22" x14ac:dyDescent="0.2">
      <c r="B13003" s="2"/>
      <c r="C13003" s="2"/>
      <c r="D13003" s="2"/>
      <c r="E13003" s="2"/>
      <c r="F13003" s="2"/>
      <c r="G13003" s="3"/>
      <c r="H13003" s="3"/>
      <c r="I13003" s="2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 s="2"/>
    </row>
    <row r="13004" spans="2:22" x14ac:dyDescent="0.2">
      <c r="B13004" s="2"/>
      <c r="C13004" s="2"/>
      <c r="D13004" s="2"/>
      <c r="E13004" s="2"/>
      <c r="F13004" s="2"/>
      <c r="G13004" s="3"/>
      <c r="H13004" s="3"/>
      <c r="I13004" s="2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 s="2"/>
    </row>
    <row r="13005" spans="2:22" x14ac:dyDescent="0.2">
      <c r="B13005" s="2"/>
      <c r="C13005" s="2"/>
      <c r="D13005" s="2"/>
      <c r="E13005" s="2"/>
      <c r="F13005" s="2"/>
      <c r="G13005" s="3"/>
      <c r="H13005" s="3"/>
      <c r="I13005" s="2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 s="2"/>
    </row>
    <row r="13006" spans="2:22" x14ac:dyDescent="0.2">
      <c r="B13006" s="2"/>
      <c r="C13006" s="2"/>
      <c r="D13006" s="2"/>
      <c r="E13006" s="2"/>
      <c r="F13006" s="2"/>
      <c r="G13006" s="3"/>
      <c r="H13006" s="3"/>
      <c r="I13006" s="2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 s="2"/>
    </row>
    <row r="13007" spans="2:22" x14ac:dyDescent="0.2">
      <c r="B13007" s="2"/>
      <c r="C13007" s="2"/>
      <c r="D13007" s="2"/>
      <c r="E13007" s="2"/>
      <c r="F13007" s="2"/>
      <c r="G13007" s="3"/>
      <c r="H13007" s="3"/>
      <c r="I13007" s="2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 s="2"/>
    </row>
    <row r="13008" spans="2:22" x14ac:dyDescent="0.2">
      <c r="B13008" s="2"/>
      <c r="C13008" s="2"/>
      <c r="D13008" s="2"/>
      <c r="E13008" s="2"/>
      <c r="F13008" s="2"/>
      <c r="G13008" s="3"/>
      <c r="H13008" s="3"/>
      <c r="I13008" s="2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 s="2"/>
    </row>
    <row r="13009" spans="2:22" x14ac:dyDescent="0.2">
      <c r="B13009" s="2"/>
      <c r="C13009" s="2"/>
      <c r="D13009" s="2"/>
      <c r="E13009" s="2"/>
      <c r="F13009" s="2"/>
      <c r="G13009" s="3"/>
      <c r="H13009" s="3"/>
      <c r="I13009" s="2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 s="2"/>
    </row>
    <row r="13010" spans="2:22" x14ac:dyDescent="0.2">
      <c r="B13010" s="2"/>
      <c r="C13010" s="2"/>
      <c r="D13010" s="2"/>
      <c r="E13010" s="2"/>
      <c r="F13010" s="2"/>
      <c r="G13010" s="3"/>
      <c r="H13010" s="3"/>
      <c r="I13010" s="2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 s="2"/>
    </row>
    <row r="13011" spans="2:22" x14ac:dyDescent="0.2">
      <c r="B13011" s="2"/>
      <c r="C13011" s="2"/>
      <c r="D13011" s="2"/>
      <c r="E13011" s="2"/>
      <c r="F13011" s="2"/>
      <c r="G13011" s="3"/>
      <c r="H13011" s="3"/>
      <c r="I13011" s="2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 s="2"/>
    </row>
    <row r="13012" spans="2:22" x14ac:dyDescent="0.2">
      <c r="B13012" s="2"/>
      <c r="C13012" s="2"/>
      <c r="D13012" s="2"/>
      <c r="E13012" s="2"/>
      <c r="F13012" s="2"/>
      <c r="G13012" s="3"/>
      <c r="H13012" s="3"/>
      <c r="I13012" s="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 s="2"/>
    </row>
    <row r="13013" spans="2:22" x14ac:dyDescent="0.2">
      <c r="B13013" s="2"/>
      <c r="C13013" s="2"/>
      <c r="D13013" s="2"/>
      <c r="E13013" s="2"/>
      <c r="F13013" s="2"/>
      <c r="G13013" s="3"/>
      <c r="H13013" s="3"/>
      <c r="I13013" s="2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 s="2"/>
    </row>
    <row r="13014" spans="2:22" x14ac:dyDescent="0.2">
      <c r="B13014" s="2"/>
      <c r="C13014" s="2"/>
      <c r="D13014" s="2"/>
      <c r="E13014" s="2"/>
      <c r="F13014" s="2"/>
      <c r="G13014" s="3"/>
      <c r="H13014" s="3"/>
      <c r="I13014" s="2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 s="2"/>
    </row>
    <row r="13015" spans="2:22" x14ac:dyDescent="0.2">
      <c r="B13015" s="2"/>
      <c r="C13015" s="2"/>
      <c r="D13015" s="2"/>
      <c r="E13015" s="2"/>
      <c r="F13015" s="2"/>
      <c r="G13015" s="3"/>
      <c r="H13015" s="3"/>
      <c r="I13015" s="2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 s="2"/>
    </row>
    <row r="13016" spans="2:22" x14ac:dyDescent="0.2">
      <c r="B13016" s="2"/>
      <c r="C13016" s="2"/>
      <c r="D13016" s="2"/>
      <c r="E13016" s="2"/>
      <c r="F13016" s="2"/>
      <c r="G13016" s="3"/>
      <c r="H13016" s="3"/>
      <c r="I13016" s="2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 s="2"/>
    </row>
    <row r="13017" spans="2:22" x14ac:dyDescent="0.2">
      <c r="B13017" s="2"/>
      <c r="C13017" s="2"/>
      <c r="D13017" s="2"/>
      <c r="E13017" s="2"/>
      <c r="F13017" s="2"/>
      <c r="G13017" s="3"/>
      <c r="H13017" s="3"/>
      <c r="I13017" s="2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 s="2"/>
    </row>
    <row r="13018" spans="2:22" x14ac:dyDescent="0.2">
      <c r="B13018" s="2"/>
      <c r="C13018" s="2"/>
      <c r="D13018" s="2"/>
      <c r="E13018" s="2"/>
      <c r="F13018" s="2"/>
      <c r="G13018" s="3"/>
      <c r="H13018" s="3"/>
      <c r="I13018" s="2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 s="2"/>
    </row>
    <row r="13019" spans="2:22" x14ac:dyDescent="0.2">
      <c r="B13019" s="2"/>
      <c r="C13019" s="2"/>
      <c r="D13019" s="2"/>
      <c r="E13019" s="2"/>
      <c r="F13019" s="2"/>
      <c r="G13019" s="3"/>
      <c r="H13019" s="3"/>
      <c r="I13019" s="2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 s="2"/>
    </row>
    <row r="13020" spans="2:22" x14ac:dyDescent="0.2">
      <c r="B13020" s="2"/>
      <c r="C13020" s="2"/>
      <c r="D13020" s="2"/>
      <c r="E13020" s="2"/>
      <c r="F13020" s="2"/>
      <c r="G13020" s="3"/>
      <c r="H13020" s="3"/>
      <c r="I13020" s="2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 s="2"/>
    </row>
    <row r="13021" spans="2:22" x14ac:dyDescent="0.2">
      <c r="B13021" s="2"/>
      <c r="C13021" s="2"/>
      <c r="D13021" s="2"/>
      <c r="E13021" s="2"/>
      <c r="F13021" s="2"/>
      <c r="G13021" s="3"/>
      <c r="H13021" s="3"/>
      <c r="I13021" s="2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 s="2"/>
    </row>
    <row r="13022" spans="2:22" x14ac:dyDescent="0.2">
      <c r="B13022" s="2"/>
      <c r="C13022" s="2"/>
      <c r="D13022" s="2"/>
      <c r="E13022" s="2"/>
      <c r="F13022" s="2"/>
      <c r="G13022" s="3"/>
      <c r="H13022" s="3"/>
      <c r="I13022" s="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 s="2"/>
    </row>
    <row r="13023" spans="2:22" x14ac:dyDescent="0.2">
      <c r="B13023" s="2"/>
      <c r="C13023" s="2"/>
      <c r="D13023" s="2"/>
      <c r="E13023" s="2"/>
      <c r="F13023" s="2"/>
      <c r="G13023" s="3"/>
      <c r="H13023" s="3"/>
      <c r="I13023" s="2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 s="2"/>
    </row>
    <row r="13024" spans="2:22" x14ac:dyDescent="0.2">
      <c r="B13024" s="2"/>
      <c r="C13024" s="2"/>
      <c r="D13024" s="2"/>
      <c r="E13024" s="2"/>
      <c r="F13024" s="2"/>
      <c r="G13024" s="3"/>
      <c r="H13024" s="3"/>
      <c r="I13024" s="2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 s="2"/>
    </row>
    <row r="13025" spans="2:22" x14ac:dyDescent="0.2">
      <c r="B13025" s="2"/>
      <c r="C13025" s="2"/>
      <c r="D13025" s="2"/>
      <c r="E13025" s="2"/>
      <c r="F13025" s="2"/>
      <c r="G13025" s="3"/>
      <c r="H13025" s="3"/>
      <c r="I13025" s="2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 s="2"/>
    </row>
    <row r="13026" spans="2:22" x14ac:dyDescent="0.2">
      <c r="B13026" s="2"/>
      <c r="C13026" s="2"/>
      <c r="D13026" s="2"/>
      <c r="E13026" s="2"/>
      <c r="F13026" s="2"/>
      <c r="G13026" s="3"/>
      <c r="H13026" s="3"/>
      <c r="I13026" s="2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 s="2"/>
    </row>
    <row r="13027" spans="2:22" x14ac:dyDescent="0.2">
      <c r="B13027" s="2"/>
      <c r="C13027" s="2"/>
      <c r="D13027" s="2"/>
      <c r="E13027" s="2"/>
      <c r="F13027" s="2"/>
      <c r="G13027" s="3"/>
      <c r="H13027" s="3"/>
      <c r="I13027" s="2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 s="2"/>
    </row>
    <row r="13028" spans="2:22" x14ac:dyDescent="0.2">
      <c r="B13028" s="2"/>
      <c r="C13028" s="2"/>
      <c r="D13028" s="2"/>
      <c r="E13028" s="2"/>
      <c r="F13028" s="2"/>
      <c r="G13028" s="3"/>
      <c r="H13028" s="3"/>
      <c r="I13028" s="2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 s="2"/>
    </row>
    <row r="13029" spans="2:22" x14ac:dyDescent="0.2">
      <c r="B13029" s="2"/>
      <c r="C13029" s="2"/>
      <c r="D13029" s="2"/>
      <c r="E13029" s="2"/>
      <c r="F13029" s="2"/>
      <c r="G13029" s="3"/>
      <c r="H13029" s="3"/>
      <c r="I13029" s="2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 s="2"/>
    </row>
    <row r="13030" spans="2:22" x14ac:dyDescent="0.2">
      <c r="B13030" s="2"/>
      <c r="C13030" s="2"/>
      <c r="D13030" s="2"/>
      <c r="E13030" s="2"/>
      <c r="F13030" s="2"/>
      <c r="G13030" s="3"/>
      <c r="H13030" s="3"/>
      <c r="I13030" s="2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 s="2"/>
    </row>
    <row r="13031" spans="2:22" x14ac:dyDescent="0.2">
      <c r="B13031" s="2"/>
      <c r="C13031" s="2"/>
      <c r="D13031" s="2"/>
      <c r="E13031" s="2"/>
      <c r="F13031" s="2"/>
      <c r="G13031" s="3"/>
      <c r="H13031" s="3"/>
      <c r="I13031" s="2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 s="2"/>
    </row>
    <row r="13032" spans="2:22" x14ac:dyDescent="0.2">
      <c r="B13032" s="2"/>
      <c r="C13032" s="2"/>
      <c r="D13032" s="2"/>
      <c r="E13032" s="2"/>
      <c r="F13032" s="2"/>
      <c r="G13032" s="3"/>
      <c r="H13032" s="3"/>
      <c r="I13032" s="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 s="2"/>
    </row>
    <row r="13033" spans="2:22" x14ac:dyDescent="0.2">
      <c r="B13033" s="2"/>
      <c r="C13033" s="2"/>
      <c r="D13033" s="2"/>
      <c r="E13033" s="2"/>
      <c r="F13033" s="2"/>
      <c r="G13033" s="3"/>
      <c r="H13033" s="3"/>
      <c r="I13033" s="2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 s="2"/>
    </row>
    <row r="13034" spans="2:22" x14ac:dyDescent="0.2">
      <c r="B13034" s="2"/>
      <c r="C13034" s="2"/>
      <c r="D13034" s="2"/>
      <c r="E13034" s="2"/>
      <c r="F13034" s="2"/>
      <c r="G13034" s="3"/>
      <c r="H13034" s="3"/>
      <c r="I13034" s="2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 s="2"/>
    </row>
    <row r="13035" spans="2:22" x14ac:dyDescent="0.2">
      <c r="B13035" s="2"/>
      <c r="C13035" s="2"/>
      <c r="D13035" s="2"/>
      <c r="E13035" s="2"/>
      <c r="F13035" s="2"/>
      <c r="G13035" s="3"/>
      <c r="H13035" s="3"/>
      <c r="I13035" s="2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 s="2"/>
    </row>
    <row r="13036" spans="2:22" x14ac:dyDescent="0.2">
      <c r="B13036" s="2"/>
      <c r="C13036" s="2"/>
      <c r="D13036" s="2"/>
      <c r="E13036" s="2"/>
      <c r="F13036" s="2"/>
      <c r="G13036" s="3"/>
      <c r="H13036" s="3"/>
      <c r="I13036" s="2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 s="2"/>
    </row>
    <row r="13037" spans="2:22" x14ac:dyDescent="0.2">
      <c r="B13037" s="2"/>
      <c r="C13037" s="2"/>
      <c r="D13037" s="2"/>
      <c r="E13037" s="2"/>
      <c r="F13037" s="2"/>
      <c r="G13037" s="3"/>
      <c r="H13037" s="3"/>
      <c r="I13037" s="2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 s="2"/>
    </row>
    <row r="13038" spans="2:22" x14ac:dyDescent="0.2">
      <c r="B13038" s="2"/>
      <c r="C13038" s="2"/>
      <c r="D13038" s="2"/>
      <c r="E13038" s="2"/>
      <c r="F13038" s="2"/>
      <c r="G13038" s="3"/>
      <c r="H13038" s="3"/>
      <c r="I13038" s="2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 s="2"/>
    </row>
    <row r="13039" spans="2:22" x14ac:dyDescent="0.2">
      <c r="B13039" s="2"/>
      <c r="C13039" s="2"/>
      <c r="D13039" s="2"/>
      <c r="E13039" s="2"/>
      <c r="F13039" s="2"/>
      <c r="G13039" s="3"/>
      <c r="H13039" s="3"/>
      <c r="I13039" s="2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 s="2"/>
    </row>
    <row r="13040" spans="2:22" x14ac:dyDescent="0.2">
      <c r="B13040" s="2"/>
      <c r="C13040" s="2"/>
      <c r="D13040" s="2"/>
      <c r="E13040" s="2"/>
      <c r="F13040" s="2"/>
      <c r="G13040" s="3"/>
      <c r="H13040" s="3"/>
      <c r="I13040" s="2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 s="2"/>
    </row>
    <row r="13041" spans="2:22" x14ac:dyDescent="0.2">
      <c r="B13041" s="2"/>
      <c r="C13041" s="2"/>
      <c r="D13041" s="2"/>
      <c r="E13041" s="2"/>
      <c r="F13041" s="2"/>
      <c r="G13041" s="3"/>
      <c r="H13041" s="3"/>
      <c r="I13041" s="2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 s="2"/>
    </row>
    <row r="13042" spans="2:22" x14ac:dyDescent="0.2">
      <c r="B13042" s="2"/>
      <c r="C13042" s="2"/>
      <c r="D13042" s="2"/>
      <c r="E13042" s="2"/>
      <c r="F13042" s="2"/>
      <c r="G13042" s="3"/>
      <c r="H13042" s="3"/>
      <c r="I13042" s="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 s="2"/>
    </row>
    <row r="13043" spans="2:22" x14ac:dyDescent="0.2">
      <c r="B13043" s="2"/>
      <c r="C13043" s="2"/>
      <c r="D13043" s="2"/>
      <c r="E13043" s="2"/>
      <c r="F13043" s="2"/>
      <c r="G13043" s="3"/>
      <c r="H13043" s="3"/>
      <c r="I13043" s="2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 s="2"/>
    </row>
    <row r="13044" spans="2:22" x14ac:dyDescent="0.2">
      <c r="B13044" s="2"/>
      <c r="C13044" s="2"/>
      <c r="D13044" s="2"/>
      <c r="E13044" s="2"/>
      <c r="F13044" s="2"/>
      <c r="G13044" s="3"/>
      <c r="H13044" s="3"/>
      <c r="I13044" s="2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 s="2"/>
    </row>
    <row r="13045" spans="2:22" x14ac:dyDescent="0.2">
      <c r="B13045" s="2"/>
      <c r="C13045" s="2"/>
      <c r="D13045" s="2"/>
      <c r="E13045" s="2"/>
      <c r="F13045" s="2"/>
      <c r="G13045" s="3"/>
      <c r="H13045" s="3"/>
      <c r="I13045" s="2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 s="2"/>
    </row>
    <row r="13046" spans="2:22" x14ac:dyDescent="0.2">
      <c r="B13046" s="2"/>
      <c r="C13046" s="2"/>
      <c r="D13046" s="2"/>
      <c r="E13046" s="2"/>
      <c r="F13046" s="2"/>
      <c r="G13046" s="3"/>
      <c r="H13046" s="3"/>
      <c r="I13046" s="2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 s="2"/>
    </row>
    <row r="13047" spans="2:22" x14ac:dyDescent="0.2">
      <c r="B13047" s="2"/>
      <c r="C13047" s="2"/>
      <c r="D13047" s="2"/>
      <c r="E13047" s="2"/>
      <c r="F13047" s="2"/>
      <c r="G13047" s="3"/>
      <c r="H13047" s="3"/>
      <c r="I13047" s="2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 s="2"/>
    </row>
    <row r="13048" spans="2:22" x14ac:dyDescent="0.2">
      <c r="B13048" s="2"/>
      <c r="C13048" s="2"/>
      <c r="D13048" s="2"/>
      <c r="E13048" s="2"/>
      <c r="F13048" s="2"/>
      <c r="G13048" s="3"/>
      <c r="H13048" s="3"/>
      <c r="I13048" s="2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 s="2"/>
    </row>
    <row r="13049" spans="2:22" x14ac:dyDescent="0.2">
      <c r="B13049" s="2"/>
      <c r="C13049" s="2"/>
      <c r="D13049" s="2"/>
      <c r="E13049" s="2"/>
      <c r="F13049" s="2"/>
      <c r="G13049" s="3"/>
      <c r="H13049" s="3"/>
      <c r="I13049" s="2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 s="2"/>
    </row>
    <row r="13050" spans="2:22" x14ac:dyDescent="0.2">
      <c r="B13050" s="2"/>
      <c r="C13050" s="2"/>
      <c r="D13050" s="2"/>
      <c r="E13050" s="2"/>
      <c r="F13050" s="2"/>
      <c r="G13050" s="3"/>
      <c r="H13050" s="3"/>
      <c r="I13050" s="2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 s="2"/>
    </row>
    <row r="13051" spans="2:22" x14ac:dyDescent="0.2">
      <c r="B13051" s="2"/>
      <c r="C13051" s="2"/>
      <c r="D13051" s="2"/>
      <c r="E13051" s="2"/>
      <c r="F13051" s="2"/>
      <c r="G13051" s="3"/>
      <c r="H13051" s="3"/>
      <c r="I13051" s="2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 s="2"/>
    </row>
    <row r="13052" spans="2:22" x14ac:dyDescent="0.2">
      <c r="B13052" s="2"/>
      <c r="C13052" s="2"/>
      <c r="D13052" s="2"/>
      <c r="E13052" s="2"/>
      <c r="F13052" s="2"/>
      <c r="G13052" s="3"/>
      <c r="H13052" s="3"/>
      <c r="I13052" s="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 s="2"/>
    </row>
    <row r="13053" spans="2:22" x14ac:dyDescent="0.2">
      <c r="B13053" s="2"/>
      <c r="C13053" s="2"/>
      <c r="D13053" s="2"/>
      <c r="E13053" s="2"/>
      <c r="F13053" s="2"/>
      <c r="G13053" s="3"/>
      <c r="H13053" s="3"/>
      <c r="I13053" s="2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 s="2"/>
    </row>
    <row r="13054" spans="2:22" x14ac:dyDescent="0.2">
      <c r="B13054" s="2"/>
      <c r="C13054" s="2"/>
      <c r="D13054" s="2"/>
      <c r="E13054" s="2"/>
      <c r="F13054" s="2"/>
      <c r="G13054" s="3"/>
      <c r="H13054" s="3"/>
      <c r="I13054" s="2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 s="2"/>
    </row>
    <row r="13055" spans="2:22" x14ac:dyDescent="0.2">
      <c r="B13055" s="2"/>
      <c r="C13055" s="2"/>
      <c r="D13055" s="2"/>
      <c r="E13055" s="2"/>
      <c r="F13055" s="2"/>
      <c r="G13055" s="3"/>
      <c r="H13055" s="3"/>
      <c r="I13055" s="2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 s="2"/>
    </row>
    <row r="13056" spans="2:22" x14ac:dyDescent="0.2">
      <c r="B13056" s="2"/>
      <c r="C13056" s="2"/>
      <c r="D13056" s="2"/>
      <c r="E13056" s="2"/>
      <c r="F13056" s="2"/>
      <c r="G13056" s="3"/>
      <c r="H13056" s="3"/>
      <c r="I13056" s="2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 s="2"/>
    </row>
    <row r="13057" spans="2:22" x14ac:dyDescent="0.2">
      <c r="B13057" s="2"/>
      <c r="C13057" s="2"/>
      <c r="D13057" s="2"/>
      <c r="E13057" s="2"/>
      <c r="F13057" s="2"/>
      <c r="G13057" s="3"/>
      <c r="H13057" s="3"/>
      <c r="I13057" s="2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 s="2"/>
    </row>
    <row r="13058" spans="2:22" x14ac:dyDescent="0.2">
      <c r="B13058" s="2"/>
      <c r="C13058" s="2"/>
      <c r="D13058" s="2"/>
      <c r="E13058" s="2"/>
      <c r="F13058" s="2"/>
      <c r="G13058" s="3"/>
      <c r="H13058" s="3"/>
      <c r="I13058" s="2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 s="2"/>
    </row>
    <row r="13059" spans="2:22" x14ac:dyDescent="0.2">
      <c r="B13059" s="2"/>
      <c r="C13059" s="2"/>
      <c r="D13059" s="2"/>
      <c r="E13059" s="2"/>
      <c r="F13059" s="2"/>
      <c r="G13059" s="3"/>
      <c r="H13059" s="3"/>
      <c r="I13059" s="2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 s="2"/>
    </row>
    <row r="13060" spans="2:22" x14ac:dyDescent="0.2">
      <c r="B13060" s="2"/>
      <c r="C13060" s="2"/>
      <c r="D13060" s="2"/>
      <c r="E13060" s="2"/>
      <c r="F13060" s="2"/>
      <c r="G13060" s="3"/>
      <c r="H13060" s="3"/>
      <c r="I13060" s="2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 s="2"/>
    </row>
    <row r="13061" spans="2:22" x14ac:dyDescent="0.2">
      <c r="B13061" s="2"/>
      <c r="C13061" s="2"/>
      <c r="D13061" s="2"/>
      <c r="E13061" s="2"/>
      <c r="F13061" s="2"/>
      <c r="G13061" s="3"/>
      <c r="H13061" s="3"/>
      <c r="I13061" s="2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 s="2"/>
    </row>
    <row r="13062" spans="2:22" x14ac:dyDescent="0.2">
      <c r="B13062" s="2"/>
      <c r="C13062" s="2"/>
      <c r="D13062" s="2"/>
      <c r="E13062" s="2"/>
      <c r="F13062" s="2"/>
      <c r="G13062" s="3"/>
      <c r="H13062" s="3"/>
      <c r="I13062" s="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 s="2"/>
    </row>
    <row r="13063" spans="2:22" x14ac:dyDescent="0.2">
      <c r="B13063" s="2"/>
      <c r="C13063" s="2"/>
      <c r="D13063" s="2"/>
      <c r="E13063" s="2"/>
      <c r="F13063" s="2"/>
      <c r="G13063" s="3"/>
      <c r="H13063" s="3"/>
      <c r="I13063" s="2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 s="2"/>
    </row>
    <row r="13064" spans="2:22" x14ac:dyDescent="0.2">
      <c r="B13064" s="2"/>
      <c r="C13064" s="2"/>
      <c r="D13064" s="2"/>
      <c r="E13064" s="2"/>
      <c r="F13064" s="2"/>
      <c r="G13064" s="3"/>
      <c r="H13064" s="3"/>
      <c r="I13064" s="2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 s="2"/>
    </row>
    <row r="13065" spans="2:22" x14ac:dyDescent="0.2">
      <c r="B13065" s="2"/>
      <c r="C13065" s="2"/>
      <c r="D13065" s="2"/>
      <c r="E13065" s="2"/>
      <c r="F13065" s="2"/>
      <c r="G13065" s="3"/>
      <c r="H13065" s="3"/>
      <c r="I13065" s="2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 s="2"/>
    </row>
    <row r="13066" spans="2:22" x14ac:dyDescent="0.2">
      <c r="B13066" s="2"/>
      <c r="C13066" s="2"/>
      <c r="D13066" s="2"/>
      <c r="E13066" s="2"/>
      <c r="F13066" s="2"/>
      <c r="G13066" s="3"/>
      <c r="H13066" s="3"/>
      <c r="I13066" s="2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 s="2"/>
    </row>
    <row r="13067" spans="2:22" x14ac:dyDescent="0.2">
      <c r="B13067" s="2"/>
      <c r="C13067" s="2"/>
      <c r="D13067" s="2"/>
      <c r="E13067" s="2"/>
      <c r="F13067" s="2"/>
      <c r="G13067" s="3"/>
      <c r="H13067" s="3"/>
      <c r="I13067" s="2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 s="2"/>
    </row>
    <row r="13068" spans="2:22" x14ac:dyDescent="0.2">
      <c r="B13068" s="2"/>
      <c r="C13068" s="2"/>
      <c r="D13068" s="2"/>
      <c r="E13068" s="2"/>
      <c r="F13068" s="2"/>
      <c r="G13068" s="3"/>
      <c r="H13068" s="3"/>
      <c r="I13068" s="2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 s="2"/>
    </row>
    <row r="13069" spans="2:22" x14ac:dyDescent="0.2">
      <c r="B13069" s="2"/>
      <c r="C13069" s="2"/>
      <c r="D13069" s="2"/>
      <c r="E13069" s="2"/>
      <c r="F13069" s="2"/>
      <c r="G13069" s="3"/>
      <c r="H13069" s="3"/>
      <c r="I13069" s="2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 s="2"/>
    </row>
    <row r="13070" spans="2:22" x14ac:dyDescent="0.2">
      <c r="B13070" s="2"/>
      <c r="C13070" s="2"/>
      <c r="D13070" s="2"/>
      <c r="E13070" s="2"/>
      <c r="F13070" s="2"/>
      <c r="G13070" s="3"/>
      <c r="H13070" s="3"/>
      <c r="I13070" s="2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 s="2"/>
    </row>
    <row r="13071" spans="2:22" x14ac:dyDescent="0.2">
      <c r="B13071" s="2"/>
      <c r="C13071" s="2"/>
      <c r="D13071" s="2"/>
      <c r="E13071" s="2"/>
      <c r="F13071" s="2"/>
      <c r="G13071" s="3"/>
      <c r="H13071" s="3"/>
      <c r="I13071" s="2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 s="2"/>
    </row>
    <row r="13072" spans="2:22" x14ac:dyDescent="0.2">
      <c r="B13072" s="2"/>
      <c r="C13072" s="2"/>
      <c r="D13072" s="2"/>
      <c r="E13072" s="2"/>
      <c r="F13072" s="2"/>
      <c r="G13072" s="3"/>
      <c r="H13072" s="3"/>
      <c r="I13072" s="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 s="2"/>
    </row>
    <row r="13073" spans="2:22" x14ac:dyDescent="0.2">
      <c r="B13073" s="2"/>
      <c r="C13073" s="2"/>
      <c r="D13073" s="2"/>
      <c r="E13073" s="2"/>
      <c r="F13073" s="2"/>
      <c r="G13073" s="3"/>
      <c r="H13073" s="3"/>
      <c r="I13073" s="2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 s="2"/>
    </row>
    <row r="13074" spans="2:22" x14ac:dyDescent="0.2">
      <c r="B13074" s="2"/>
      <c r="C13074" s="2"/>
      <c r="D13074" s="2"/>
      <c r="E13074" s="2"/>
      <c r="F13074" s="2"/>
      <c r="G13074" s="3"/>
      <c r="H13074" s="3"/>
      <c r="I13074" s="2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 s="2"/>
    </row>
    <row r="13075" spans="2:22" x14ac:dyDescent="0.2">
      <c r="B13075" s="2"/>
      <c r="C13075" s="2"/>
      <c r="D13075" s="2"/>
      <c r="E13075" s="2"/>
      <c r="F13075" s="2"/>
      <c r="G13075" s="3"/>
      <c r="H13075" s="3"/>
      <c r="I13075" s="2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 s="2"/>
    </row>
    <row r="13076" spans="2:22" x14ac:dyDescent="0.2">
      <c r="B13076" s="2"/>
      <c r="C13076" s="2"/>
      <c r="D13076" s="2"/>
      <c r="E13076" s="2"/>
      <c r="F13076" s="2"/>
      <c r="G13076" s="3"/>
      <c r="H13076" s="3"/>
      <c r="I13076" s="2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 s="2"/>
    </row>
    <row r="13077" spans="2:22" x14ac:dyDescent="0.2">
      <c r="B13077" s="2"/>
      <c r="C13077" s="2"/>
      <c r="D13077" s="2"/>
      <c r="E13077" s="2"/>
      <c r="F13077" s="2"/>
      <c r="G13077" s="3"/>
      <c r="H13077" s="3"/>
      <c r="I13077" s="2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 s="2"/>
    </row>
    <row r="13078" spans="2:22" x14ac:dyDescent="0.2">
      <c r="B13078" s="2"/>
      <c r="C13078" s="2"/>
      <c r="D13078" s="2"/>
      <c r="E13078" s="2"/>
      <c r="F13078" s="2"/>
      <c r="G13078" s="3"/>
      <c r="H13078" s="3"/>
      <c r="I13078" s="2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 s="2"/>
    </row>
    <row r="13079" spans="2:22" x14ac:dyDescent="0.2">
      <c r="B13079" s="2"/>
      <c r="C13079" s="2"/>
      <c r="D13079" s="2"/>
      <c r="E13079" s="2"/>
      <c r="F13079" s="2"/>
      <c r="G13079" s="3"/>
      <c r="H13079" s="3"/>
      <c r="I13079" s="2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 s="2"/>
    </row>
    <row r="13080" spans="2:22" x14ac:dyDescent="0.2">
      <c r="B13080" s="2"/>
      <c r="C13080" s="2"/>
      <c r="D13080" s="2"/>
      <c r="E13080" s="2"/>
      <c r="F13080" s="2"/>
      <c r="G13080" s="3"/>
      <c r="H13080" s="3"/>
      <c r="I13080" s="2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 s="2"/>
    </row>
    <row r="13081" spans="2:22" x14ac:dyDescent="0.2">
      <c r="B13081" s="2"/>
      <c r="C13081" s="2"/>
      <c r="D13081" s="2"/>
      <c r="E13081" s="2"/>
      <c r="F13081" s="2"/>
      <c r="G13081" s="3"/>
      <c r="H13081" s="3"/>
      <c r="I13081" s="2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 s="2"/>
    </row>
    <row r="13082" spans="2:22" x14ac:dyDescent="0.2">
      <c r="B13082" s="2"/>
      <c r="C13082" s="2"/>
      <c r="D13082" s="2"/>
      <c r="E13082" s="2"/>
      <c r="F13082" s="2"/>
      <c r="G13082" s="3"/>
      <c r="H13082" s="3"/>
      <c r="I13082" s="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 s="2"/>
    </row>
    <row r="13083" spans="2:22" x14ac:dyDescent="0.2">
      <c r="B13083" s="2"/>
      <c r="C13083" s="2"/>
      <c r="D13083" s="2"/>
      <c r="E13083" s="2"/>
      <c r="F13083" s="2"/>
      <c r="G13083" s="3"/>
      <c r="H13083" s="3"/>
      <c r="I13083" s="2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 s="2"/>
    </row>
    <row r="13084" spans="2:22" x14ac:dyDescent="0.2">
      <c r="B13084" s="2"/>
      <c r="C13084" s="2"/>
      <c r="D13084" s="2"/>
      <c r="E13084" s="2"/>
      <c r="F13084" s="2"/>
      <c r="G13084" s="3"/>
      <c r="H13084" s="3"/>
      <c r="I13084" s="2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 s="2"/>
    </row>
    <row r="13085" spans="2:22" x14ac:dyDescent="0.2">
      <c r="B13085" s="2"/>
      <c r="C13085" s="2"/>
      <c r="D13085" s="2"/>
      <c r="E13085" s="2"/>
      <c r="F13085" s="2"/>
      <c r="G13085" s="3"/>
      <c r="H13085" s="3"/>
      <c r="I13085" s="2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 s="2"/>
    </row>
    <row r="13086" spans="2:22" x14ac:dyDescent="0.2">
      <c r="B13086" s="2"/>
      <c r="C13086" s="2"/>
      <c r="D13086" s="2"/>
      <c r="E13086" s="2"/>
      <c r="F13086" s="2"/>
      <c r="G13086" s="3"/>
      <c r="H13086" s="3"/>
      <c r="I13086" s="2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 s="2"/>
    </row>
    <row r="13087" spans="2:22" x14ac:dyDescent="0.2">
      <c r="B13087" s="2"/>
      <c r="C13087" s="2"/>
      <c r="D13087" s="2"/>
      <c r="E13087" s="2"/>
      <c r="F13087" s="2"/>
      <c r="G13087" s="3"/>
      <c r="H13087" s="3"/>
      <c r="I13087" s="2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 s="2"/>
    </row>
    <row r="13088" spans="2:22" x14ac:dyDescent="0.2">
      <c r="B13088" s="2"/>
      <c r="C13088" s="2"/>
      <c r="D13088" s="2"/>
      <c r="E13088" s="2"/>
      <c r="F13088" s="2"/>
      <c r="G13088" s="3"/>
      <c r="H13088" s="3"/>
      <c r="I13088" s="2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 s="2"/>
    </row>
    <row r="13089" spans="2:22" x14ac:dyDescent="0.2">
      <c r="B13089" s="2"/>
      <c r="C13089" s="2"/>
      <c r="D13089" s="2"/>
      <c r="E13089" s="2"/>
      <c r="F13089" s="2"/>
      <c r="G13089" s="3"/>
      <c r="H13089" s="3"/>
      <c r="I13089" s="2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 s="2"/>
    </row>
    <row r="13090" spans="2:22" x14ac:dyDescent="0.2">
      <c r="B13090" s="2"/>
      <c r="C13090" s="2"/>
      <c r="D13090" s="2"/>
      <c r="E13090" s="2"/>
      <c r="F13090" s="2"/>
      <c r="G13090" s="3"/>
      <c r="H13090" s="3"/>
      <c r="I13090" s="2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 s="2"/>
    </row>
    <row r="13091" spans="2:22" x14ac:dyDescent="0.2">
      <c r="B13091" s="2"/>
      <c r="C13091" s="2"/>
      <c r="D13091" s="2"/>
      <c r="E13091" s="2"/>
      <c r="F13091" s="2"/>
      <c r="G13091" s="3"/>
      <c r="H13091" s="3"/>
      <c r="I13091" s="2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 s="2"/>
    </row>
    <row r="13092" spans="2:22" x14ac:dyDescent="0.2">
      <c r="B13092" s="2"/>
      <c r="C13092" s="2"/>
      <c r="D13092" s="2"/>
      <c r="E13092" s="2"/>
      <c r="F13092" s="2"/>
      <c r="G13092" s="3"/>
      <c r="H13092" s="3"/>
      <c r="I13092" s="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 s="2"/>
    </row>
    <row r="13093" spans="2:22" x14ac:dyDescent="0.2">
      <c r="B13093" s="2"/>
      <c r="C13093" s="2"/>
      <c r="D13093" s="2"/>
      <c r="E13093" s="2"/>
      <c r="F13093" s="2"/>
      <c r="G13093" s="3"/>
      <c r="H13093" s="3"/>
      <c r="I13093" s="2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 s="2"/>
    </row>
    <row r="13094" spans="2:22" x14ac:dyDescent="0.2">
      <c r="B13094" s="2"/>
      <c r="C13094" s="2"/>
      <c r="D13094" s="2"/>
      <c r="E13094" s="2"/>
      <c r="F13094" s="2"/>
      <c r="G13094" s="3"/>
      <c r="H13094" s="3"/>
      <c r="I13094" s="2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 s="2"/>
    </row>
    <row r="13095" spans="2:22" x14ac:dyDescent="0.2">
      <c r="B13095" s="2"/>
      <c r="C13095" s="2"/>
      <c r="D13095" s="2"/>
      <c r="E13095" s="2"/>
      <c r="F13095" s="2"/>
      <c r="G13095" s="3"/>
      <c r="H13095" s="3"/>
      <c r="I13095" s="2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 s="2"/>
    </row>
    <row r="13096" spans="2:22" x14ac:dyDescent="0.2">
      <c r="B13096" s="2"/>
      <c r="C13096" s="2"/>
      <c r="D13096" s="2"/>
      <c r="E13096" s="2"/>
      <c r="F13096" s="2"/>
      <c r="G13096" s="3"/>
      <c r="H13096" s="3"/>
      <c r="I13096" s="2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 s="2"/>
    </row>
    <row r="13097" spans="2:22" x14ac:dyDescent="0.2">
      <c r="B13097" s="2"/>
      <c r="C13097" s="2"/>
      <c r="D13097" s="2"/>
      <c r="E13097" s="2"/>
      <c r="F13097" s="2"/>
      <c r="G13097" s="3"/>
      <c r="H13097" s="3"/>
      <c r="I13097" s="2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 s="2"/>
    </row>
    <row r="13098" spans="2:22" x14ac:dyDescent="0.2">
      <c r="B13098" s="2"/>
      <c r="C13098" s="2"/>
      <c r="D13098" s="2"/>
      <c r="E13098" s="2"/>
      <c r="F13098" s="2"/>
      <c r="G13098" s="3"/>
      <c r="H13098" s="3"/>
      <c r="I13098" s="2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 s="2"/>
    </row>
    <row r="13099" spans="2:22" x14ac:dyDescent="0.2">
      <c r="B13099" s="2"/>
      <c r="C13099" s="2"/>
      <c r="D13099" s="2"/>
      <c r="E13099" s="2"/>
      <c r="F13099" s="2"/>
      <c r="G13099" s="3"/>
      <c r="H13099" s="3"/>
      <c r="I13099" s="2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 s="2"/>
    </row>
    <row r="13100" spans="2:22" x14ac:dyDescent="0.2">
      <c r="B13100" s="2"/>
      <c r="C13100" s="2"/>
      <c r="D13100" s="2"/>
      <c r="E13100" s="2"/>
      <c r="F13100" s="2"/>
      <c r="G13100" s="3"/>
      <c r="H13100" s="3"/>
      <c r="I13100" s="2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 s="2"/>
    </row>
    <row r="13101" spans="2:22" x14ac:dyDescent="0.2">
      <c r="B13101" s="2"/>
      <c r="C13101" s="2"/>
      <c r="D13101" s="2"/>
      <c r="E13101" s="2"/>
      <c r="F13101" s="2"/>
      <c r="G13101" s="3"/>
      <c r="H13101" s="3"/>
      <c r="I13101" s="2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 s="2"/>
    </row>
    <row r="13102" spans="2:22" x14ac:dyDescent="0.2">
      <c r="B13102" s="2"/>
      <c r="C13102" s="2"/>
      <c r="D13102" s="2"/>
      <c r="E13102" s="2"/>
      <c r="F13102" s="2"/>
      <c r="G13102" s="3"/>
      <c r="H13102" s="3"/>
      <c r="I13102" s="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 s="2"/>
    </row>
    <row r="13103" spans="2:22" x14ac:dyDescent="0.2">
      <c r="B13103" s="2"/>
      <c r="C13103" s="2"/>
      <c r="D13103" s="2"/>
      <c r="E13103" s="2"/>
      <c r="F13103" s="2"/>
      <c r="G13103" s="3"/>
      <c r="H13103" s="3"/>
      <c r="I13103" s="2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 s="2"/>
    </row>
    <row r="13104" spans="2:22" x14ac:dyDescent="0.2">
      <c r="B13104" s="2"/>
      <c r="C13104" s="2"/>
      <c r="D13104" s="2"/>
      <c r="E13104" s="2"/>
      <c r="F13104" s="2"/>
      <c r="G13104" s="3"/>
      <c r="H13104" s="3"/>
      <c r="I13104" s="2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 s="2"/>
    </row>
    <row r="13105" spans="2:22" x14ac:dyDescent="0.2">
      <c r="B13105" s="2"/>
      <c r="C13105" s="2"/>
      <c r="D13105" s="2"/>
      <c r="E13105" s="2"/>
      <c r="F13105" s="2"/>
      <c r="G13105" s="3"/>
      <c r="H13105" s="3"/>
      <c r="I13105" s="2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 s="2"/>
    </row>
    <row r="13106" spans="2:22" x14ac:dyDescent="0.2">
      <c r="B13106" s="2"/>
      <c r="C13106" s="2"/>
      <c r="D13106" s="2"/>
      <c r="E13106" s="2"/>
      <c r="F13106" s="2"/>
      <c r="G13106" s="3"/>
      <c r="H13106" s="3"/>
      <c r="I13106" s="2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 s="2"/>
    </row>
    <row r="13107" spans="2:22" x14ac:dyDescent="0.2">
      <c r="B13107" s="2"/>
      <c r="C13107" s="2"/>
      <c r="D13107" s="2"/>
      <c r="E13107" s="2"/>
      <c r="F13107" s="2"/>
      <c r="G13107" s="3"/>
      <c r="H13107" s="3"/>
      <c r="I13107" s="2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 s="2"/>
    </row>
    <row r="13108" spans="2:22" x14ac:dyDescent="0.2">
      <c r="B13108" s="2"/>
      <c r="C13108" s="2"/>
      <c r="D13108" s="2"/>
      <c r="E13108" s="2"/>
      <c r="F13108" s="2"/>
      <c r="G13108" s="3"/>
      <c r="H13108" s="3"/>
      <c r="I13108" s="2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 s="2"/>
    </row>
    <row r="13109" spans="2:22" x14ac:dyDescent="0.2">
      <c r="B13109" s="2"/>
      <c r="C13109" s="2"/>
      <c r="D13109" s="2"/>
      <c r="E13109" s="2"/>
      <c r="F13109" s="2"/>
      <c r="G13109" s="3"/>
      <c r="H13109" s="3"/>
      <c r="I13109" s="2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 s="2"/>
    </row>
    <row r="13110" spans="2:22" x14ac:dyDescent="0.2">
      <c r="B13110" s="2"/>
      <c r="C13110" s="2"/>
      <c r="D13110" s="2"/>
      <c r="E13110" s="2"/>
      <c r="F13110" s="2"/>
      <c r="G13110" s="3"/>
      <c r="H13110" s="3"/>
      <c r="I13110" s="2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 s="2"/>
    </row>
    <row r="13111" spans="2:22" x14ac:dyDescent="0.2">
      <c r="B13111" s="2"/>
      <c r="C13111" s="2"/>
      <c r="D13111" s="2"/>
      <c r="E13111" s="2"/>
      <c r="F13111" s="2"/>
      <c r="G13111" s="3"/>
      <c r="H13111" s="3"/>
      <c r="I13111" s="2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 s="2"/>
    </row>
    <row r="13112" spans="2:22" x14ac:dyDescent="0.2">
      <c r="B13112" s="2"/>
      <c r="C13112" s="2"/>
      <c r="D13112" s="2"/>
      <c r="E13112" s="2"/>
      <c r="F13112" s="2"/>
      <c r="G13112" s="3"/>
      <c r="H13112" s="3"/>
      <c r="I13112" s="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 s="2"/>
    </row>
    <row r="13113" spans="2:22" x14ac:dyDescent="0.2">
      <c r="B13113" s="2"/>
      <c r="C13113" s="2"/>
      <c r="D13113" s="2"/>
      <c r="E13113" s="2"/>
      <c r="F13113" s="2"/>
      <c r="G13113" s="3"/>
      <c r="H13113" s="3"/>
      <c r="I13113" s="2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 s="2"/>
    </row>
    <row r="13114" spans="2:22" x14ac:dyDescent="0.2">
      <c r="B13114" s="2"/>
      <c r="C13114" s="2"/>
      <c r="D13114" s="2"/>
      <c r="E13114" s="2"/>
      <c r="F13114" s="2"/>
      <c r="G13114" s="3"/>
      <c r="H13114" s="3"/>
      <c r="I13114" s="2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 s="2"/>
    </row>
    <row r="13115" spans="2:22" x14ac:dyDescent="0.2">
      <c r="B13115" s="2"/>
      <c r="C13115" s="2"/>
      <c r="D13115" s="2"/>
      <c r="E13115" s="2"/>
      <c r="F13115" s="2"/>
      <c r="G13115" s="3"/>
      <c r="H13115" s="3"/>
      <c r="I13115" s="2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 s="2"/>
    </row>
    <row r="13116" spans="2:22" x14ac:dyDescent="0.2">
      <c r="B13116" s="2"/>
      <c r="C13116" s="2"/>
      <c r="D13116" s="2"/>
      <c r="E13116" s="2"/>
      <c r="F13116" s="2"/>
      <c r="G13116" s="3"/>
      <c r="H13116" s="3"/>
      <c r="I13116" s="2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 s="2"/>
    </row>
    <row r="13117" spans="2:22" x14ac:dyDescent="0.2">
      <c r="B13117" s="2"/>
      <c r="C13117" s="2"/>
      <c r="D13117" s="2"/>
      <c r="E13117" s="2"/>
      <c r="F13117" s="2"/>
      <c r="G13117" s="3"/>
      <c r="H13117" s="3"/>
      <c r="I13117" s="2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 s="2"/>
    </row>
    <row r="13118" spans="2:22" x14ac:dyDescent="0.2">
      <c r="B13118" s="2"/>
      <c r="C13118" s="2"/>
      <c r="D13118" s="2"/>
      <c r="E13118" s="2"/>
      <c r="F13118" s="2"/>
      <c r="G13118" s="3"/>
      <c r="H13118" s="3"/>
      <c r="I13118" s="2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 s="2"/>
    </row>
    <row r="13119" spans="2:22" x14ac:dyDescent="0.2">
      <c r="B13119" s="2"/>
      <c r="C13119" s="2"/>
      <c r="D13119" s="2"/>
      <c r="E13119" s="2"/>
      <c r="F13119" s="2"/>
      <c r="G13119" s="3"/>
      <c r="H13119" s="3"/>
      <c r="I13119" s="2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 s="2"/>
    </row>
    <row r="13120" spans="2:22" x14ac:dyDescent="0.2">
      <c r="B13120" s="2"/>
      <c r="C13120" s="2"/>
      <c r="D13120" s="2"/>
      <c r="E13120" s="2"/>
      <c r="F13120" s="2"/>
      <c r="G13120" s="3"/>
      <c r="H13120" s="3"/>
      <c r="I13120" s="2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 s="2"/>
    </row>
    <row r="13121" spans="2:22" x14ac:dyDescent="0.2">
      <c r="B13121" s="2"/>
      <c r="C13121" s="2"/>
      <c r="D13121" s="2"/>
      <c r="E13121" s="2"/>
      <c r="F13121" s="2"/>
      <c r="G13121" s="3"/>
      <c r="H13121" s="3"/>
      <c r="I13121" s="2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 s="2"/>
    </row>
    <row r="13122" spans="2:22" x14ac:dyDescent="0.2">
      <c r="B13122" s="2"/>
      <c r="C13122" s="2"/>
      <c r="D13122" s="2"/>
      <c r="E13122" s="2"/>
      <c r="F13122" s="2"/>
      <c r="G13122" s="3"/>
      <c r="H13122" s="3"/>
      <c r="I13122" s="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 s="2"/>
    </row>
    <row r="13123" spans="2:22" x14ac:dyDescent="0.2">
      <c r="B13123" s="2"/>
      <c r="C13123" s="2"/>
      <c r="D13123" s="2"/>
      <c r="E13123" s="2"/>
      <c r="F13123" s="2"/>
      <c r="G13123" s="3"/>
      <c r="H13123" s="3"/>
      <c r="I13123" s="2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 s="2"/>
    </row>
    <row r="13124" spans="2:22" x14ac:dyDescent="0.2">
      <c r="B13124" s="2"/>
      <c r="C13124" s="2"/>
      <c r="D13124" s="2"/>
      <c r="E13124" s="2"/>
      <c r="F13124" s="2"/>
      <c r="G13124" s="3"/>
      <c r="H13124" s="3"/>
      <c r="I13124" s="2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 s="2"/>
    </row>
    <row r="13125" spans="2:22" x14ac:dyDescent="0.2">
      <c r="B13125" s="2"/>
      <c r="C13125" s="2"/>
      <c r="D13125" s="2"/>
      <c r="E13125" s="2"/>
      <c r="F13125" s="2"/>
      <c r="G13125" s="3"/>
      <c r="H13125" s="3"/>
      <c r="I13125" s="2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 s="2"/>
    </row>
    <row r="13126" spans="2:22" x14ac:dyDescent="0.2">
      <c r="B13126" s="2"/>
      <c r="C13126" s="2"/>
      <c r="D13126" s="2"/>
      <c r="E13126" s="2"/>
      <c r="F13126" s="2"/>
      <c r="G13126" s="3"/>
      <c r="H13126" s="3"/>
      <c r="I13126" s="2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 s="2"/>
    </row>
    <row r="13127" spans="2:22" x14ac:dyDescent="0.2">
      <c r="B13127" s="2"/>
      <c r="C13127" s="2"/>
      <c r="D13127" s="2"/>
      <c r="E13127" s="2"/>
      <c r="F13127" s="2"/>
      <c r="G13127" s="3"/>
      <c r="H13127" s="3"/>
      <c r="I13127" s="2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 s="2"/>
    </row>
    <row r="13128" spans="2:22" x14ac:dyDescent="0.2">
      <c r="B13128" s="2"/>
      <c r="C13128" s="2"/>
      <c r="D13128" s="2"/>
      <c r="E13128" s="2"/>
      <c r="F13128" s="2"/>
      <c r="G13128" s="3"/>
      <c r="H13128" s="3"/>
      <c r="I13128" s="2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 s="2"/>
    </row>
    <row r="13129" spans="2:22" x14ac:dyDescent="0.2">
      <c r="B13129" s="2"/>
      <c r="C13129" s="2"/>
      <c r="D13129" s="2"/>
      <c r="E13129" s="2"/>
      <c r="F13129" s="2"/>
      <c r="G13129" s="3"/>
      <c r="H13129" s="3"/>
      <c r="I13129" s="2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 s="2"/>
    </row>
    <row r="13130" spans="2:22" x14ac:dyDescent="0.2">
      <c r="B13130" s="2"/>
      <c r="C13130" s="2"/>
      <c r="D13130" s="2"/>
      <c r="E13130" s="2"/>
      <c r="F13130" s="2"/>
      <c r="G13130" s="3"/>
      <c r="H13130" s="3"/>
      <c r="I13130" s="2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 s="2"/>
    </row>
    <row r="13131" spans="2:22" x14ac:dyDescent="0.2">
      <c r="B13131" s="2"/>
      <c r="C13131" s="2"/>
      <c r="D13131" s="2"/>
      <c r="E13131" s="2"/>
      <c r="F13131" s="2"/>
      <c r="G13131" s="3"/>
      <c r="H13131" s="3"/>
      <c r="I13131" s="2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 s="2"/>
    </row>
    <row r="13132" spans="2:22" x14ac:dyDescent="0.2">
      <c r="B13132" s="2"/>
      <c r="C13132" s="2"/>
      <c r="D13132" s="2"/>
      <c r="E13132" s="2"/>
      <c r="F13132" s="2"/>
      <c r="G13132" s="3"/>
      <c r="H13132" s="3"/>
      <c r="I13132" s="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 s="2"/>
    </row>
    <row r="13133" spans="2:22" x14ac:dyDescent="0.2">
      <c r="B13133" s="2"/>
      <c r="C13133" s="2"/>
      <c r="D13133" s="2"/>
      <c r="E13133" s="2"/>
      <c r="F13133" s="2"/>
      <c r="G13133" s="3"/>
      <c r="H13133" s="3"/>
      <c r="I13133" s="2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 s="2"/>
    </row>
    <row r="13134" spans="2:22" x14ac:dyDescent="0.2">
      <c r="B13134" s="2"/>
      <c r="C13134" s="2"/>
      <c r="D13134" s="2"/>
      <c r="E13134" s="2"/>
      <c r="F13134" s="2"/>
      <c r="G13134" s="3"/>
      <c r="H13134" s="3"/>
      <c r="I13134" s="2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 s="2"/>
    </row>
    <row r="13135" spans="2:22" x14ac:dyDescent="0.2">
      <c r="B13135" s="2"/>
      <c r="C13135" s="2"/>
      <c r="D13135" s="2"/>
      <c r="E13135" s="2"/>
      <c r="F13135" s="2"/>
      <c r="G13135" s="3"/>
      <c r="H13135" s="3"/>
      <c r="I13135" s="2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 s="2"/>
    </row>
    <row r="13136" spans="2:22" x14ac:dyDescent="0.2">
      <c r="B13136" s="2"/>
      <c r="C13136" s="2"/>
      <c r="D13136" s="2"/>
      <c r="E13136" s="2"/>
      <c r="F13136" s="2"/>
      <c r="G13136" s="3"/>
      <c r="H13136" s="3"/>
      <c r="I13136" s="2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 s="2"/>
    </row>
    <row r="13137" spans="2:22" x14ac:dyDescent="0.2">
      <c r="B13137" s="2"/>
      <c r="C13137" s="2"/>
      <c r="D13137" s="2"/>
      <c r="E13137" s="2"/>
      <c r="F13137" s="2"/>
      <c r="G13137" s="3"/>
      <c r="H13137" s="3"/>
      <c r="I13137" s="2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 s="2"/>
    </row>
    <row r="13138" spans="2:22" x14ac:dyDescent="0.2">
      <c r="B13138" s="2"/>
      <c r="C13138" s="2"/>
      <c r="D13138" s="2"/>
      <c r="E13138" s="2"/>
      <c r="F13138" s="2"/>
      <c r="G13138" s="3"/>
      <c r="H13138" s="3"/>
      <c r="I13138" s="2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 s="2"/>
    </row>
    <row r="13139" spans="2:22" x14ac:dyDescent="0.2">
      <c r="B13139" s="2"/>
      <c r="C13139" s="2"/>
      <c r="D13139" s="2"/>
      <c r="E13139" s="2"/>
      <c r="F13139" s="2"/>
      <c r="G13139" s="3"/>
      <c r="H13139" s="3"/>
      <c r="I13139" s="2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 s="2"/>
    </row>
    <row r="13140" spans="2:22" x14ac:dyDescent="0.2">
      <c r="B13140" s="2"/>
      <c r="C13140" s="2"/>
      <c r="D13140" s="2"/>
      <c r="E13140" s="2"/>
      <c r="F13140" s="2"/>
      <c r="G13140" s="3"/>
      <c r="H13140" s="3"/>
      <c r="I13140" s="2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 s="2"/>
    </row>
    <row r="13141" spans="2:22" x14ac:dyDescent="0.2">
      <c r="B13141" s="2"/>
      <c r="C13141" s="2"/>
      <c r="D13141" s="2"/>
      <c r="E13141" s="2"/>
      <c r="F13141" s="2"/>
      <c r="G13141" s="3"/>
      <c r="H13141" s="3"/>
      <c r="I13141" s="2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 s="2"/>
    </row>
    <row r="13142" spans="2:22" x14ac:dyDescent="0.2">
      <c r="B13142" s="2"/>
      <c r="C13142" s="2"/>
      <c r="D13142" s="2"/>
      <c r="E13142" s="2"/>
      <c r="F13142" s="2"/>
      <c r="G13142" s="3"/>
      <c r="H13142" s="3"/>
      <c r="I13142" s="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 s="2"/>
    </row>
    <row r="13143" spans="2:22" x14ac:dyDescent="0.2">
      <c r="B13143" s="2"/>
      <c r="C13143" s="2"/>
      <c r="D13143" s="2"/>
      <c r="E13143" s="2"/>
      <c r="F13143" s="2"/>
      <c r="G13143" s="3"/>
      <c r="H13143" s="3"/>
      <c r="I13143" s="2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 s="2"/>
    </row>
    <row r="13144" spans="2:22" x14ac:dyDescent="0.2">
      <c r="B13144" s="2"/>
      <c r="C13144" s="2"/>
      <c r="D13144" s="2"/>
      <c r="E13144" s="2"/>
      <c r="F13144" s="2"/>
      <c r="G13144" s="3"/>
      <c r="H13144" s="3"/>
      <c r="I13144" s="2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 s="2"/>
    </row>
    <row r="13145" spans="2:22" x14ac:dyDescent="0.2">
      <c r="B13145" s="2"/>
      <c r="C13145" s="2"/>
      <c r="D13145" s="2"/>
      <c r="E13145" s="2"/>
      <c r="F13145" s="2"/>
      <c r="G13145" s="3"/>
      <c r="H13145" s="3"/>
      <c r="I13145" s="2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 s="2"/>
    </row>
    <row r="13146" spans="2:22" x14ac:dyDescent="0.2">
      <c r="B13146" s="2"/>
      <c r="C13146" s="2"/>
      <c r="D13146" s="2"/>
      <c r="E13146" s="2"/>
      <c r="F13146" s="2"/>
      <c r="G13146" s="3"/>
      <c r="H13146" s="3"/>
      <c r="I13146" s="2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 s="2"/>
    </row>
    <row r="13147" spans="2:22" x14ac:dyDescent="0.2">
      <c r="B13147" s="2"/>
      <c r="C13147" s="2"/>
      <c r="D13147" s="2"/>
      <c r="E13147" s="2"/>
      <c r="F13147" s="2"/>
      <c r="G13147" s="3"/>
      <c r="H13147" s="3"/>
      <c r="I13147" s="2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 s="2"/>
    </row>
    <row r="13148" spans="2:22" x14ac:dyDescent="0.2">
      <c r="B13148" s="2"/>
      <c r="C13148" s="2"/>
      <c r="D13148" s="2"/>
      <c r="E13148" s="2"/>
      <c r="F13148" s="2"/>
      <c r="G13148" s="3"/>
      <c r="H13148" s="3"/>
      <c r="I13148" s="2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 s="2"/>
    </row>
    <row r="13149" spans="2:22" x14ac:dyDescent="0.2">
      <c r="B13149" s="2"/>
      <c r="C13149" s="2"/>
      <c r="D13149" s="2"/>
      <c r="E13149" s="2"/>
      <c r="F13149" s="2"/>
      <c r="G13149" s="3"/>
      <c r="H13149" s="3"/>
      <c r="I13149" s="2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 s="2"/>
    </row>
    <row r="13150" spans="2:22" x14ac:dyDescent="0.2">
      <c r="B13150" s="2"/>
      <c r="C13150" s="2"/>
      <c r="D13150" s="2"/>
      <c r="E13150" s="2"/>
      <c r="F13150" s="2"/>
      <c r="G13150" s="3"/>
      <c r="H13150" s="3"/>
      <c r="I13150" s="2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 s="2"/>
    </row>
    <row r="13151" spans="2:22" x14ac:dyDescent="0.2">
      <c r="B13151" s="2"/>
      <c r="C13151" s="2"/>
      <c r="D13151" s="2"/>
      <c r="E13151" s="2"/>
      <c r="F13151" s="2"/>
      <c r="G13151" s="3"/>
      <c r="H13151" s="3"/>
      <c r="I13151" s="2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 s="2"/>
    </row>
    <row r="13152" spans="2:22" x14ac:dyDescent="0.2">
      <c r="B13152" s="2"/>
      <c r="C13152" s="2"/>
      <c r="D13152" s="2"/>
      <c r="E13152" s="2"/>
      <c r="F13152" s="2"/>
      <c r="G13152" s="3"/>
      <c r="H13152" s="3"/>
      <c r="I13152" s="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 s="2"/>
    </row>
    <row r="13153" spans="2:22" x14ac:dyDescent="0.2">
      <c r="B13153" s="2"/>
      <c r="C13153" s="2"/>
      <c r="D13153" s="2"/>
      <c r="E13153" s="2"/>
      <c r="F13153" s="2"/>
      <c r="G13153" s="3"/>
      <c r="H13153" s="3"/>
      <c r="I13153" s="2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 s="2"/>
    </row>
    <row r="13154" spans="2:22" x14ac:dyDescent="0.2">
      <c r="B13154" s="2"/>
      <c r="C13154" s="2"/>
      <c r="D13154" s="2"/>
      <c r="E13154" s="2"/>
      <c r="F13154" s="2"/>
      <c r="G13154" s="3"/>
      <c r="H13154" s="3"/>
      <c r="I13154" s="2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 s="2"/>
    </row>
    <row r="13155" spans="2:22" x14ac:dyDescent="0.2">
      <c r="B13155" s="2"/>
      <c r="C13155" s="2"/>
      <c r="D13155" s="2"/>
      <c r="E13155" s="2"/>
      <c r="F13155" s="2"/>
      <c r="G13155" s="3"/>
      <c r="H13155" s="3"/>
      <c r="I13155" s="2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 s="2"/>
    </row>
    <row r="13156" spans="2:22" x14ac:dyDescent="0.2">
      <c r="B13156" s="2"/>
      <c r="C13156" s="2"/>
      <c r="D13156" s="2"/>
      <c r="E13156" s="2"/>
      <c r="F13156" s="2"/>
      <c r="G13156" s="3"/>
      <c r="H13156" s="3"/>
      <c r="I13156" s="2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 s="2"/>
    </row>
    <row r="13157" spans="2:22" x14ac:dyDescent="0.2">
      <c r="B13157" s="2"/>
      <c r="C13157" s="2"/>
      <c r="D13157" s="2"/>
      <c r="E13157" s="2"/>
      <c r="F13157" s="2"/>
      <c r="G13157" s="3"/>
      <c r="H13157" s="3"/>
      <c r="I13157" s="2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 s="2"/>
    </row>
    <row r="13158" spans="2:22" x14ac:dyDescent="0.2">
      <c r="B13158" s="2"/>
      <c r="C13158" s="2"/>
      <c r="D13158" s="2"/>
      <c r="E13158" s="2"/>
      <c r="F13158" s="2"/>
      <c r="G13158" s="3"/>
      <c r="H13158" s="3"/>
      <c r="I13158" s="2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 s="2"/>
    </row>
    <row r="13159" spans="2:22" x14ac:dyDescent="0.2">
      <c r="B13159" s="2"/>
      <c r="C13159" s="2"/>
      <c r="D13159" s="2"/>
      <c r="E13159" s="2"/>
      <c r="F13159" s="2"/>
      <c r="G13159" s="3"/>
      <c r="H13159" s="3"/>
      <c r="I13159" s="2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 s="2"/>
    </row>
    <row r="13160" spans="2:22" x14ac:dyDescent="0.2">
      <c r="B13160" s="2"/>
      <c r="C13160" s="2"/>
      <c r="D13160" s="2"/>
      <c r="E13160" s="2"/>
      <c r="F13160" s="2"/>
      <c r="G13160" s="3"/>
      <c r="H13160" s="3"/>
      <c r="I13160" s="2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 s="2"/>
    </row>
    <row r="13161" spans="2:22" x14ac:dyDescent="0.2">
      <c r="B13161" s="2"/>
      <c r="C13161" s="2"/>
      <c r="D13161" s="2"/>
      <c r="E13161" s="2"/>
      <c r="F13161" s="2"/>
      <c r="G13161" s="3"/>
      <c r="H13161" s="3"/>
      <c r="I13161" s="2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 s="2"/>
    </row>
    <row r="13162" spans="2:22" x14ac:dyDescent="0.2">
      <c r="B13162" s="2"/>
      <c r="C13162" s="2"/>
      <c r="D13162" s="2"/>
      <c r="E13162" s="2"/>
      <c r="F13162" s="2"/>
      <c r="G13162" s="3"/>
      <c r="H13162" s="3"/>
      <c r="I13162" s="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 s="2"/>
    </row>
    <row r="13163" spans="2:22" x14ac:dyDescent="0.2">
      <c r="B13163" s="2"/>
      <c r="C13163" s="2"/>
      <c r="D13163" s="2"/>
      <c r="E13163" s="2"/>
      <c r="F13163" s="2"/>
      <c r="G13163" s="3"/>
      <c r="H13163" s="3"/>
      <c r="I13163" s="2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 s="2"/>
    </row>
    <row r="13164" spans="2:22" x14ac:dyDescent="0.2">
      <c r="B13164" s="2"/>
      <c r="C13164" s="2"/>
      <c r="D13164" s="2"/>
      <c r="E13164" s="2"/>
      <c r="F13164" s="2"/>
      <c r="G13164" s="3"/>
      <c r="H13164" s="3"/>
      <c r="I13164" s="2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 s="2"/>
    </row>
    <row r="13165" spans="2:22" x14ac:dyDescent="0.2">
      <c r="B13165" s="2"/>
      <c r="C13165" s="2"/>
      <c r="D13165" s="2"/>
      <c r="E13165" s="2"/>
      <c r="F13165" s="2"/>
      <c r="G13165" s="3"/>
      <c r="H13165" s="3"/>
      <c r="I13165" s="2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 s="2"/>
    </row>
    <row r="13166" spans="2:22" x14ac:dyDescent="0.2">
      <c r="B13166" s="2"/>
      <c r="C13166" s="2"/>
      <c r="D13166" s="2"/>
      <c r="E13166" s="2"/>
      <c r="F13166" s="2"/>
      <c r="G13166" s="3"/>
      <c r="H13166" s="3"/>
      <c r="I13166" s="2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 s="2"/>
    </row>
    <row r="13167" spans="2:22" x14ac:dyDescent="0.2">
      <c r="B13167" s="2"/>
      <c r="C13167" s="2"/>
      <c r="D13167" s="2"/>
      <c r="E13167" s="2"/>
      <c r="F13167" s="2"/>
      <c r="G13167" s="3"/>
      <c r="H13167" s="3"/>
      <c r="I13167" s="2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 s="2"/>
    </row>
    <row r="13168" spans="2:22" x14ac:dyDescent="0.2">
      <c r="B13168" s="2"/>
      <c r="C13168" s="2"/>
      <c r="D13168" s="2"/>
      <c r="E13168" s="2"/>
      <c r="F13168" s="2"/>
      <c r="G13168" s="3"/>
      <c r="H13168" s="3"/>
      <c r="I13168" s="2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 s="2"/>
    </row>
    <row r="13169" spans="2:22" x14ac:dyDescent="0.2">
      <c r="B13169" s="2"/>
      <c r="C13169" s="2"/>
      <c r="D13169" s="2"/>
      <c r="E13169" s="2"/>
      <c r="F13169" s="2"/>
      <c r="G13169" s="3"/>
      <c r="H13169" s="3"/>
      <c r="I13169" s="2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 s="2"/>
    </row>
    <row r="13170" spans="2:22" x14ac:dyDescent="0.2">
      <c r="B13170" s="2"/>
      <c r="C13170" s="2"/>
      <c r="D13170" s="2"/>
      <c r="E13170" s="2"/>
      <c r="F13170" s="2"/>
      <c r="G13170" s="3"/>
      <c r="H13170" s="3"/>
      <c r="I13170" s="2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 s="2"/>
    </row>
    <row r="13171" spans="2:22" x14ac:dyDescent="0.2">
      <c r="B13171" s="2"/>
      <c r="C13171" s="2"/>
      <c r="D13171" s="2"/>
      <c r="E13171" s="2"/>
      <c r="F13171" s="2"/>
      <c r="G13171" s="3"/>
      <c r="H13171" s="3"/>
      <c r="I13171" s="2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 s="2"/>
    </row>
    <row r="13172" spans="2:22" x14ac:dyDescent="0.2">
      <c r="B13172" s="2"/>
      <c r="C13172" s="2"/>
      <c r="D13172" s="2"/>
      <c r="E13172" s="2"/>
      <c r="F13172" s="2"/>
      <c r="G13172" s="3"/>
      <c r="H13172" s="3"/>
      <c r="I13172" s="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 s="2"/>
    </row>
    <row r="13173" spans="2:22" x14ac:dyDescent="0.2">
      <c r="B13173" s="2"/>
      <c r="C13173" s="2"/>
      <c r="D13173" s="2"/>
      <c r="E13173" s="2"/>
      <c r="F13173" s="2"/>
      <c r="G13173" s="3"/>
      <c r="H13173" s="3"/>
      <c r="I13173" s="2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 s="2"/>
    </row>
    <row r="13174" spans="2:22" x14ac:dyDescent="0.2">
      <c r="B13174" s="2"/>
      <c r="C13174" s="2"/>
      <c r="D13174" s="2"/>
      <c r="E13174" s="2"/>
      <c r="F13174" s="2"/>
      <c r="G13174" s="3"/>
      <c r="H13174" s="3"/>
      <c r="I13174" s="2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 s="2"/>
    </row>
    <row r="13175" spans="2:22" x14ac:dyDescent="0.2">
      <c r="B13175" s="2"/>
      <c r="C13175" s="2"/>
      <c r="D13175" s="2"/>
      <c r="E13175" s="2"/>
      <c r="F13175" s="2"/>
      <c r="G13175" s="3"/>
      <c r="H13175" s="3"/>
      <c r="I13175" s="2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 s="2"/>
    </row>
    <row r="13176" spans="2:22" x14ac:dyDescent="0.2">
      <c r="B13176" s="2"/>
      <c r="C13176" s="2"/>
      <c r="D13176" s="2"/>
      <c r="E13176" s="2"/>
      <c r="F13176" s="2"/>
      <c r="G13176" s="3"/>
      <c r="H13176" s="3"/>
      <c r="I13176" s="2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 s="2"/>
    </row>
    <row r="13177" spans="2:22" x14ac:dyDescent="0.2">
      <c r="B13177" s="2"/>
      <c r="C13177" s="2"/>
      <c r="D13177" s="2"/>
      <c r="E13177" s="2"/>
      <c r="F13177" s="2"/>
      <c r="G13177" s="3"/>
      <c r="H13177" s="3"/>
      <c r="I13177" s="2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 s="2"/>
    </row>
    <row r="13178" spans="2:22" x14ac:dyDescent="0.2">
      <c r="B13178" s="2"/>
      <c r="C13178" s="2"/>
      <c r="D13178" s="2"/>
      <c r="E13178" s="2"/>
      <c r="F13178" s="2"/>
      <c r="G13178" s="3"/>
      <c r="H13178" s="3"/>
      <c r="I13178" s="2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 s="2"/>
    </row>
    <row r="13179" spans="2:22" x14ac:dyDescent="0.2">
      <c r="B13179" s="2"/>
      <c r="C13179" s="2"/>
      <c r="D13179" s="2"/>
      <c r="E13179" s="2"/>
      <c r="F13179" s="2"/>
      <c r="G13179" s="3"/>
      <c r="H13179" s="3"/>
      <c r="I13179" s="2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 s="2"/>
    </row>
    <row r="13180" spans="2:22" x14ac:dyDescent="0.2">
      <c r="B13180" s="2"/>
      <c r="C13180" s="2"/>
      <c r="D13180" s="2"/>
      <c r="E13180" s="2"/>
      <c r="F13180" s="2"/>
      <c r="G13180" s="3"/>
      <c r="H13180" s="3"/>
      <c r="I13180" s="2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 s="2"/>
    </row>
    <row r="13181" spans="2:22" x14ac:dyDescent="0.2">
      <c r="B13181" s="2"/>
      <c r="C13181" s="2"/>
      <c r="D13181" s="2"/>
      <c r="E13181" s="2"/>
      <c r="F13181" s="2"/>
      <c r="G13181" s="3"/>
      <c r="H13181" s="3"/>
      <c r="I13181" s="2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 s="2"/>
    </row>
    <row r="13182" spans="2:22" x14ac:dyDescent="0.2">
      <c r="B13182" s="2"/>
      <c r="C13182" s="2"/>
      <c r="D13182" s="2"/>
      <c r="E13182" s="2"/>
      <c r="F13182" s="2"/>
      <c r="G13182" s="3"/>
      <c r="H13182" s="3"/>
      <c r="I13182" s="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 s="2"/>
    </row>
    <row r="13183" spans="2:22" x14ac:dyDescent="0.2">
      <c r="B13183" s="2"/>
      <c r="C13183" s="2"/>
      <c r="D13183" s="2"/>
      <c r="E13183" s="2"/>
      <c r="F13183" s="2"/>
      <c r="G13183" s="3"/>
      <c r="H13183" s="3"/>
      <c r="I13183" s="2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 s="2"/>
    </row>
    <row r="13184" spans="2:22" x14ac:dyDescent="0.2">
      <c r="B13184" s="2"/>
      <c r="C13184" s="2"/>
      <c r="D13184" s="2"/>
      <c r="E13184" s="2"/>
      <c r="F13184" s="2"/>
      <c r="G13184" s="3"/>
      <c r="H13184" s="3"/>
      <c r="I13184" s="2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 s="2"/>
    </row>
    <row r="13185" spans="2:22" x14ac:dyDescent="0.2">
      <c r="B13185" s="2"/>
      <c r="C13185" s="2"/>
      <c r="D13185" s="2"/>
      <c r="E13185" s="2"/>
      <c r="F13185" s="2"/>
      <c r="G13185" s="3"/>
      <c r="H13185" s="3"/>
      <c r="I13185" s="2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 s="2"/>
    </row>
    <row r="13186" spans="2:22" x14ac:dyDescent="0.2">
      <c r="B13186" s="2"/>
      <c r="C13186" s="2"/>
      <c r="D13186" s="2"/>
      <c r="E13186" s="2"/>
      <c r="F13186" s="2"/>
      <c r="G13186" s="3"/>
      <c r="H13186" s="3"/>
      <c r="I13186" s="2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 s="2"/>
    </row>
    <row r="13187" spans="2:22" x14ac:dyDescent="0.2">
      <c r="B13187" s="2"/>
      <c r="C13187" s="2"/>
      <c r="D13187" s="2"/>
      <c r="E13187" s="2"/>
      <c r="F13187" s="2"/>
      <c r="G13187" s="3"/>
      <c r="H13187" s="3"/>
      <c r="I13187" s="2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 s="2"/>
    </row>
    <row r="13188" spans="2:22" x14ac:dyDescent="0.2">
      <c r="B13188" s="2"/>
      <c r="C13188" s="2"/>
      <c r="D13188" s="2"/>
      <c r="E13188" s="2"/>
      <c r="F13188" s="2"/>
      <c r="G13188" s="3"/>
      <c r="H13188" s="3"/>
      <c r="I13188" s="2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 s="2"/>
    </row>
    <row r="13189" spans="2:22" x14ac:dyDescent="0.2">
      <c r="B13189" s="2"/>
      <c r="C13189" s="2"/>
      <c r="D13189" s="2"/>
      <c r="E13189" s="2"/>
      <c r="F13189" s="2"/>
      <c r="G13189" s="3"/>
      <c r="H13189" s="3"/>
      <c r="I13189" s="2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 s="2"/>
    </row>
    <row r="13190" spans="2:22" x14ac:dyDescent="0.2">
      <c r="B13190" s="2"/>
      <c r="C13190" s="2"/>
      <c r="D13190" s="2"/>
      <c r="E13190" s="2"/>
      <c r="F13190" s="2"/>
      <c r="G13190" s="3"/>
      <c r="H13190" s="3"/>
      <c r="I13190" s="2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 s="2"/>
    </row>
    <row r="13191" spans="2:22" x14ac:dyDescent="0.2">
      <c r="B13191" s="2"/>
      <c r="C13191" s="2"/>
      <c r="D13191" s="2"/>
      <c r="E13191" s="2"/>
      <c r="F13191" s="2"/>
      <c r="G13191" s="3"/>
      <c r="H13191" s="3"/>
      <c r="I13191" s="2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 s="2"/>
    </row>
    <row r="13192" spans="2:22" x14ac:dyDescent="0.2">
      <c r="B13192" s="2"/>
      <c r="C13192" s="2"/>
      <c r="D13192" s="2"/>
      <c r="E13192" s="2"/>
      <c r="F13192" s="2"/>
      <c r="G13192" s="3"/>
      <c r="H13192" s="3"/>
      <c r="I13192" s="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 s="2"/>
    </row>
    <row r="13193" spans="2:22" x14ac:dyDescent="0.2">
      <c r="B13193" s="2"/>
      <c r="C13193" s="2"/>
      <c r="D13193" s="2"/>
      <c r="E13193" s="2"/>
      <c r="F13193" s="2"/>
      <c r="G13193" s="3"/>
      <c r="H13193" s="3"/>
      <c r="I13193" s="2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 s="2"/>
    </row>
    <row r="13194" spans="2:22" x14ac:dyDescent="0.2">
      <c r="B13194" s="2"/>
      <c r="C13194" s="2"/>
      <c r="D13194" s="2"/>
      <c r="E13194" s="2"/>
      <c r="F13194" s="2"/>
      <c r="G13194" s="3"/>
      <c r="H13194" s="3"/>
      <c r="I13194" s="2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 s="2"/>
    </row>
    <row r="13195" spans="2:22" x14ac:dyDescent="0.2">
      <c r="B13195" s="2"/>
      <c r="C13195" s="2"/>
      <c r="D13195" s="2"/>
      <c r="E13195" s="2"/>
      <c r="F13195" s="2"/>
      <c r="G13195" s="3"/>
      <c r="H13195" s="3"/>
      <c r="I13195" s="2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 s="2"/>
    </row>
    <row r="13196" spans="2:22" x14ac:dyDescent="0.2">
      <c r="B13196" s="2"/>
      <c r="C13196" s="2"/>
      <c r="D13196" s="2"/>
      <c r="E13196" s="2"/>
      <c r="F13196" s="2"/>
      <c r="G13196" s="3"/>
      <c r="H13196" s="3"/>
      <c r="I13196" s="2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 s="2"/>
    </row>
    <row r="13197" spans="2:22" x14ac:dyDescent="0.2">
      <c r="B13197" s="2"/>
      <c r="C13197" s="2"/>
      <c r="D13197" s="2"/>
      <c r="E13197" s="2"/>
      <c r="F13197" s="2"/>
      <c r="G13197" s="3"/>
      <c r="H13197" s="3"/>
      <c r="I13197" s="2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 s="2"/>
    </row>
    <row r="13198" spans="2:22" x14ac:dyDescent="0.2">
      <c r="B13198" s="2"/>
      <c r="C13198" s="2"/>
      <c r="D13198" s="2"/>
      <c r="E13198" s="2"/>
      <c r="F13198" s="2"/>
      <c r="G13198" s="3"/>
      <c r="H13198" s="3"/>
      <c r="I13198" s="2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 s="2"/>
    </row>
    <row r="13199" spans="2:22" x14ac:dyDescent="0.2">
      <c r="B13199" s="2"/>
      <c r="C13199" s="2"/>
      <c r="D13199" s="2"/>
      <c r="E13199" s="2"/>
      <c r="F13199" s="2"/>
      <c r="G13199" s="3"/>
      <c r="H13199" s="3"/>
      <c r="I13199" s="2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 s="2"/>
    </row>
    <row r="13200" spans="2:22" x14ac:dyDescent="0.2">
      <c r="B13200" s="2"/>
      <c r="C13200" s="2"/>
      <c r="D13200" s="2"/>
      <c r="E13200" s="2"/>
      <c r="F13200" s="2"/>
      <c r="G13200" s="3"/>
      <c r="H13200" s="3"/>
      <c r="I13200" s="2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 s="2"/>
    </row>
    <row r="13201" spans="2:22" x14ac:dyDescent="0.2">
      <c r="B13201" s="2"/>
      <c r="C13201" s="2"/>
      <c r="D13201" s="2"/>
      <c r="E13201" s="2"/>
      <c r="F13201" s="2"/>
      <c r="G13201" s="3"/>
      <c r="H13201" s="3"/>
      <c r="I13201" s="2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 s="2"/>
    </row>
    <row r="13202" spans="2:22" x14ac:dyDescent="0.2">
      <c r="B13202" s="2"/>
      <c r="C13202" s="2"/>
      <c r="D13202" s="2"/>
      <c r="E13202" s="2"/>
      <c r="F13202" s="2"/>
      <c r="G13202" s="3"/>
      <c r="H13202" s="3"/>
      <c r="I13202" s="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 s="2"/>
    </row>
    <row r="13203" spans="2:22" x14ac:dyDescent="0.2">
      <c r="B13203" s="2"/>
      <c r="C13203" s="2"/>
      <c r="D13203" s="2"/>
      <c r="E13203" s="2"/>
      <c r="F13203" s="2"/>
      <c r="G13203" s="3"/>
      <c r="H13203" s="3"/>
      <c r="I13203" s="2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 s="2"/>
    </row>
    <row r="13204" spans="2:22" x14ac:dyDescent="0.2">
      <c r="B13204" s="2"/>
      <c r="C13204" s="2"/>
      <c r="D13204" s="2"/>
      <c r="E13204" s="2"/>
      <c r="F13204" s="2"/>
      <c r="G13204" s="3"/>
      <c r="H13204" s="3"/>
      <c r="I13204" s="2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 s="2"/>
    </row>
    <row r="13205" spans="2:22" x14ac:dyDescent="0.2">
      <c r="B13205" s="2"/>
      <c r="C13205" s="2"/>
      <c r="D13205" s="2"/>
      <c r="E13205" s="2"/>
      <c r="F13205" s="2"/>
      <c r="G13205" s="3"/>
      <c r="H13205" s="3"/>
      <c r="I13205" s="2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 s="2"/>
    </row>
    <row r="13206" spans="2:22" x14ac:dyDescent="0.2">
      <c r="B13206" s="2"/>
      <c r="C13206" s="2"/>
      <c r="D13206" s="2"/>
      <c r="E13206" s="2"/>
      <c r="F13206" s="2"/>
      <c r="G13206" s="3"/>
      <c r="H13206" s="3"/>
      <c r="I13206" s="2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 s="2"/>
    </row>
    <row r="13207" spans="2:22" x14ac:dyDescent="0.2">
      <c r="B13207" s="2"/>
      <c r="C13207" s="2"/>
      <c r="D13207" s="2"/>
      <c r="E13207" s="2"/>
      <c r="F13207" s="2"/>
      <c r="G13207" s="3"/>
      <c r="H13207" s="3"/>
      <c r="I13207" s="2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 s="2"/>
    </row>
    <row r="13208" spans="2:22" x14ac:dyDescent="0.2">
      <c r="B13208" s="2"/>
      <c r="C13208" s="2"/>
      <c r="D13208" s="2"/>
      <c r="E13208" s="2"/>
      <c r="F13208" s="2"/>
      <c r="G13208" s="3"/>
      <c r="H13208" s="3"/>
      <c r="I13208" s="2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 s="2"/>
    </row>
    <row r="13209" spans="2:22" x14ac:dyDescent="0.2">
      <c r="B13209" s="2"/>
      <c r="C13209" s="2"/>
      <c r="D13209" s="2"/>
      <c r="E13209" s="2"/>
      <c r="F13209" s="2"/>
      <c r="G13209" s="3"/>
      <c r="H13209" s="3"/>
      <c r="I13209" s="2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 s="2"/>
    </row>
    <row r="13210" spans="2:22" x14ac:dyDescent="0.2">
      <c r="B13210" s="2"/>
      <c r="C13210" s="2"/>
      <c r="D13210" s="2"/>
      <c r="E13210" s="2"/>
      <c r="F13210" s="2"/>
      <c r="G13210" s="3"/>
      <c r="H13210" s="3"/>
      <c r="I13210" s="2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 s="2"/>
    </row>
    <row r="13211" spans="2:22" x14ac:dyDescent="0.2">
      <c r="B13211" s="2"/>
      <c r="C13211" s="2"/>
      <c r="D13211" s="2"/>
      <c r="E13211" s="2"/>
      <c r="F13211" s="2"/>
      <c r="G13211" s="3"/>
      <c r="H13211" s="3"/>
      <c r="I13211" s="2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 s="2"/>
    </row>
    <row r="13212" spans="2:22" x14ac:dyDescent="0.2">
      <c r="B13212" s="2"/>
      <c r="C13212" s="2"/>
      <c r="D13212" s="2"/>
      <c r="E13212" s="2"/>
      <c r="F13212" s="2"/>
      <c r="G13212" s="3"/>
      <c r="H13212" s="3"/>
      <c r="I13212" s="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 s="2"/>
    </row>
    <row r="13213" spans="2:22" x14ac:dyDescent="0.2">
      <c r="B13213" s="2"/>
      <c r="C13213" s="2"/>
      <c r="D13213" s="2"/>
      <c r="E13213" s="2"/>
      <c r="F13213" s="2"/>
      <c r="G13213" s="3"/>
      <c r="H13213" s="3"/>
      <c r="I13213" s="2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 s="2"/>
    </row>
    <row r="13214" spans="2:22" x14ac:dyDescent="0.2">
      <c r="B13214" s="2"/>
      <c r="C13214" s="2"/>
      <c r="D13214" s="2"/>
      <c r="E13214" s="2"/>
      <c r="F13214" s="2"/>
      <c r="G13214" s="3"/>
      <c r="H13214" s="3"/>
      <c r="I13214" s="2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 s="2"/>
    </row>
    <row r="13215" spans="2:22" x14ac:dyDescent="0.2">
      <c r="B13215" s="2"/>
      <c r="C13215" s="2"/>
      <c r="D13215" s="2"/>
      <c r="E13215" s="2"/>
      <c r="F13215" s="2"/>
      <c r="G13215" s="3"/>
      <c r="H13215" s="3"/>
      <c r="I13215" s="2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 s="2"/>
    </row>
    <row r="13216" spans="2:22" x14ac:dyDescent="0.2">
      <c r="B13216" s="2"/>
      <c r="C13216" s="2"/>
      <c r="D13216" s="2"/>
      <c r="E13216" s="2"/>
      <c r="F13216" s="2"/>
      <c r="G13216" s="3"/>
      <c r="H13216" s="3"/>
      <c r="I13216" s="2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 s="2"/>
    </row>
    <row r="13217" spans="2:22" x14ac:dyDescent="0.2">
      <c r="B13217" s="2"/>
      <c r="C13217" s="2"/>
      <c r="D13217" s="2"/>
      <c r="E13217" s="2"/>
      <c r="F13217" s="2"/>
      <c r="G13217" s="3"/>
      <c r="H13217" s="3"/>
      <c r="I13217" s="2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 s="2"/>
    </row>
    <row r="13218" spans="2:22" x14ac:dyDescent="0.2">
      <c r="B13218" s="2"/>
      <c r="C13218" s="2"/>
      <c r="D13218" s="2"/>
      <c r="E13218" s="2"/>
      <c r="F13218" s="2"/>
      <c r="G13218" s="3"/>
      <c r="H13218" s="3"/>
      <c r="I13218" s="2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 s="2"/>
    </row>
    <row r="13219" spans="2:22" x14ac:dyDescent="0.2">
      <c r="B13219" s="2"/>
      <c r="C13219" s="2"/>
      <c r="D13219" s="2"/>
      <c r="E13219" s="2"/>
      <c r="F13219" s="2"/>
      <c r="G13219" s="3"/>
      <c r="H13219" s="3"/>
      <c r="I13219" s="2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 s="2"/>
    </row>
    <row r="13220" spans="2:22" x14ac:dyDescent="0.2">
      <c r="B13220" s="2"/>
      <c r="C13220" s="2"/>
      <c r="D13220" s="2"/>
      <c r="E13220" s="2"/>
      <c r="F13220" s="2"/>
      <c r="G13220" s="3"/>
      <c r="H13220" s="3"/>
      <c r="I13220" s="2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 s="2"/>
    </row>
    <row r="13221" spans="2:22" x14ac:dyDescent="0.2">
      <c r="B13221" s="2"/>
      <c r="C13221" s="2"/>
      <c r="D13221" s="2"/>
      <c r="E13221" s="2"/>
      <c r="F13221" s="2"/>
      <c r="G13221" s="3"/>
      <c r="H13221" s="3"/>
      <c r="I13221" s="2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 s="2"/>
    </row>
    <row r="13222" spans="2:22" x14ac:dyDescent="0.2">
      <c r="B13222" s="2"/>
      <c r="C13222" s="2"/>
      <c r="D13222" s="2"/>
      <c r="E13222" s="2"/>
      <c r="F13222" s="2"/>
      <c r="G13222" s="3"/>
      <c r="H13222" s="3"/>
      <c r="I13222" s="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 s="2"/>
    </row>
    <row r="13223" spans="2:22" x14ac:dyDescent="0.2">
      <c r="B13223" s="2"/>
      <c r="C13223" s="2"/>
      <c r="D13223" s="2"/>
      <c r="E13223" s="2"/>
      <c r="F13223" s="2"/>
      <c r="G13223" s="3"/>
      <c r="H13223" s="3"/>
      <c r="I13223" s="2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 s="2"/>
    </row>
    <row r="13224" spans="2:22" x14ac:dyDescent="0.2">
      <c r="B13224" s="2"/>
      <c r="C13224" s="2"/>
      <c r="D13224" s="2"/>
      <c r="E13224" s="2"/>
      <c r="F13224" s="2"/>
      <c r="G13224" s="3"/>
      <c r="H13224" s="3"/>
      <c r="I13224" s="2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 s="2"/>
    </row>
    <row r="13225" spans="2:22" x14ac:dyDescent="0.2">
      <c r="B13225" s="2"/>
      <c r="C13225" s="2"/>
      <c r="D13225" s="2"/>
      <c r="E13225" s="2"/>
      <c r="F13225" s="2"/>
      <c r="G13225" s="3"/>
      <c r="H13225" s="3"/>
      <c r="I13225" s="2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 s="2"/>
    </row>
    <row r="13226" spans="2:22" x14ac:dyDescent="0.2">
      <c r="B13226" s="2"/>
      <c r="C13226" s="2"/>
      <c r="D13226" s="2"/>
      <c r="E13226" s="2"/>
      <c r="F13226" s="2"/>
      <c r="G13226" s="3"/>
      <c r="H13226" s="3"/>
      <c r="I13226" s="2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 s="2"/>
    </row>
    <row r="13227" spans="2:22" x14ac:dyDescent="0.2">
      <c r="B13227" s="2"/>
      <c r="C13227" s="2"/>
      <c r="D13227" s="2"/>
      <c r="E13227" s="2"/>
      <c r="F13227" s="2"/>
      <c r="G13227" s="3"/>
      <c r="H13227" s="3"/>
      <c r="I13227" s="2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 s="2"/>
    </row>
    <row r="13228" spans="2:22" x14ac:dyDescent="0.2">
      <c r="B13228" s="2"/>
      <c r="C13228" s="2"/>
      <c r="D13228" s="2"/>
      <c r="E13228" s="2"/>
      <c r="F13228" s="2"/>
      <c r="G13228" s="3"/>
      <c r="H13228" s="3"/>
      <c r="I13228" s="2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 s="2"/>
    </row>
    <row r="13229" spans="2:22" x14ac:dyDescent="0.2">
      <c r="B13229" s="2"/>
      <c r="C13229" s="2"/>
      <c r="D13229" s="2"/>
      <c r="E13229" s="2"/>
      <c r="F13229" s="2"/>
      <c r="G13229" s="3"/>
      <c r="H13229" s="3"/>
      <c r="I13229" s="2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 s="2"/>
    </row>
    <row r="13230" spans="2:22" x14ac:dyDescent="0.2">
      <c r="B13230" s="2"/>
      <c r="C13230" s="2"/>
      <c r="D13230" s="2"/>
      <c r="E13230" s="2"/>
      <c r="F13230" s="2"/>
      <c r="G13230" s="3"/>
      <c r="H13230" s="3"/>
      <c r="I13230" s="2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 s="2"/>
    </row>
    <row r="13231" spans="2:22" x14ac:dyDescent="0.2">
      <c r="B13231" s="2"/>
      <c r="C13231" s="2"/>
      <c r="D13231" s="2"/>
      <c r="E13231" s="2"/>
      <c r="F13231" s="2"/>
      <c r="G13231" s="3"/>
      <c r="H13231" s="3"/>
      <c r="I13231" s="2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 s="2"/>
    </row>
    <row r="13232" spans="2:22" x14ac:dyDescent="0.2">
      <c r="B13232" s="2"/>
      <c r="C13232" s="2"/>
      <c r="D13232" s="2"/>
      <c r="E13232" s="2"/>
      <c r="F13232" s="2"/>
      <c r="G13232" s="3"/>
      <c r="H13232" s="3"/>
      <c r="I13232" s="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 s="2"/>
    </row>
    <row r="13233" spans="2:22" x14ac:dyDescent="0.2">
      <c r="B13233" s="2"/>
      <c r="C13233" s="2"/>
      <c r="D13233" s="2"/>
      <c r="E13233" s="2"/>
      <c r="F13233" s="2"/>
      <c r="G13233" s="3"/>
      <c r="H13233" s="3"/>
      <c r="I13233" s="2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 s="2"/>
    </row>
    <row r="13234" spans="2:22" x14ac:dyDescent="0.2">
      <c r="B13234" s="2"/>
      <c r="C13234" s="2"/>
      <c r="D13234" s="2"/>
      <c r="E13234" s="2"/>
      <c r="F13234" s="2"/>
      <c r="G13234" s="3"/>
      <c r="H13234" s="3"/>
      <c r="I13234" s="2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 s="2"/>
    </row>
    <row r="13235" spans="2:22" x14ac:dyDescent="0.2">
      <c r="B13235" s="2"/>
      <c r="C13235" s="2"/>
      <c r="D13235" s="2"/>
      <c r="E13235" s="2"/>
      <c r="F13235" s="2"/>
      <c r="G13235" s="3"/>
      <c r="H13235" s="3"/>
      <c r="I13235" s="2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 s="2"/>
    </row>
    <row r="13236" spans="2:22" x14ac:dyDescent="0.2">
      <c r="B13236" s="2"/>
      <c r="C13236" s="2"/>
      <c r="D13236" s="2"/>
      <c r="E13236" s="2"/>
      <c r="F13236" s="2"/>
      <c r="G13236" s="3"/>
      <c r="H13236" s="3"/>
      <c r="I13236" s="2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 s="2"/>
    </row>
    <row r="13237" spans="2:22" x14ac:dyDescent="0.2">
      <c r="B13237" s="2"/>
      <c r="C13237" s="2"/>
      <c r="D13237" s="2"/>
      <c r="E13237" s="2"/>
      <c r="F13237" s="2"/>
      <c r="G13237" s="3"/>
      <c r="H13237" s="3"/>
      <c r="I13237" s="2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 s="2"/>
    </row>
    <row r="13238" spans="2:22" x14ac:dyDescent="0.2">
      <c r="B13238" s="2"/>
      <c r="C13238" s="2"/>
      <c r="D13238" s="2"/>
      <c r="E13238" s="2"/>
      <c r="F13238" s="2"/>
      <c r="G13238" s="3"/>
      <c r="H13238" s="3"/>
      <c r="I13238" s="2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 s="2"/>
    </row>
    <row r="13239" spans="2:22" x14ac:dyDescent="0.2">
      <c r="B13239" s="2"/>
      <c r="C13239" s="2"/>
      <c r="D13239" s="2"/>
      <c r="E13239" s="2"/>
      <c r="F13239" s="2"/>
      <c r="G13239" s="3"/>
      <c r="H13239" s="3"/>
      <c r="I13239" s="2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 s="2"/>
    </row>
    <row r="13240" spans="2:22" x14ac:dyDescent="0.2">
      <c r="B13240" s="2"/>
      <c r="C13240" s="2"/>
      <c r="D13240" s="2"/>
      <c r="E13240" s="2"/>
      <c r="F13240" s="2"/>
      <c r="G13240" s="3"/>
      <c r="H13240" s="3"/>
      <c r="I13240" s="2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 s="2"/>
    </row>
    <row r="13241" spans="2:22" x14ac:dyDescent="0.2">
      <c r="B13241" s="2"/>
      <c r="C13241" s="2"/>
      <c r="D13241" s="2"/>
      <c r="E13241" s="2"/>
      <c r="F13241" s="2"/>
      <c r="G13241" s="3"/>
      <c r="H13241" s="3"/>
      <c r="I13241" s="2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 s="2"/>
    </row>
    <row r="13242" spans="2:22" x14ac:dyDescent="0.2">
      <c r="B13242" s="2"/>
      <c r="C13242" s="2"/>
      <c r="D13242" s="2"/>
      <c r="E13242" s="2"/>
      <c r="F13242" s="2"/>
      <c r="G13242" s="3"/>
      <c r="H13242" s="3"/>
      <c r="I13242" s="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 s="2"/>
    </row>
    <row r="13243" spans="2:22" x14ac:dyDescent="0.2">
      <c r="B13243" s="2"/>
      <c r="C13243" s="2"/>
      <c r="D13243" s="2"/>
      <c r="E13243" s="2"/>
      <c r="F13243" s="2"/>
      <c r="G13243" s="3"/>
      <c r="H13243" s="3"/>
      <c r="I13243" s="2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 s="2"/>
    </row>
    <row r="13244" spans="2:22" x14ac:dyDescent="0.2">
      <c r="B13244" s="2"/>
      <c r="C13244" s="2"/>
      <c r="D13244" s="2"/>
      <c r="E13244" s="2"/>
      <c r="F13244" s="2"/>
      <c r="G13244" s="3"/>
      <c r="H13244" s="3"/>
      <c r="I13244" s="2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 s="2"/>
    </row>
    <row r="13245" spans="2:22" x14ac:dyDescent="0.2">
      <c r="B13245" s="2"/>
      <c r="C13245" s="2"/>
      <c r="D13245" s="2"/>
      <c r="E13245" s="2"/>
      <c r="F13245" s="2"/>
      <c r="G13245" s="3"/>
      <c r="H13245" s="3"/>
      <c r="I13245" s="2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 s="2"/>
    </row>
    <row r="13246" spans="2:22" x14ac:dyDescent="0.2">
      <c r="B13246" s="2"/>
      <c r="C13246" s="2"/>
      <c r="D13246" s="2"/>
      <c r="E13246" s="2"/>
      <c r="F13246" s="2"/>
      <c r="G13246" s="3"/>
      <c r="H13246" s="3"/>
      <c r="I13246" s="2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 s="2"/>
    </row>
    <row r="13247" spans="2:22" x14ac:dyDescent="0.2">
      <c r="B13247" s="2"/>
      <c r="C13247" s="2"/>
      <c r="D13247" s="2"/>
      <c r="E13247" s="2"/>
      <c r="F13247" s="2"/>
      <c r="G13247" s="3"/>
      <c r="H13247" s="3"/>
      <c r="I13247" s="2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 s="2"/>
    </row>
    <row r="13248" spans="2:22" x14ac:dyDescent="0.2">
      <c r="B13248" s="2"/>
      <c r="C13248" s="2"/>
      <c r="D13248" s="2"/>
      <c r="E13248" s="2"/>
      <c r="F13248" s="2"/>
      <c r="G13248" s="3"/>
      <c r="H13248" s="3"/>
      <c r="I13248" s="2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 s="2"/>
    </row>
    <row r="13249" spans="2:22" x14ac:dyDescent="0.2">
      <c r="B13249" s="2"/>
      <c r="C13249" s="2"/>
      <c r="D13249" s="2"/>
      <c r="E13249" s="2"/>
      <c r="F13249" s="2"/>
      <c r="G13249" s="3"/>
      <c r="H13249" s="3"/>
      <c r="I13249" s="2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 s="2"/>
    </row>
    <row r="13250" spans="2:22" x14ac:dyDescent="0.2">
      <c r="B13250" s="2"/>
      <c r="C13250" s="2"/>
      <c r="D13250" s="2"/>
      <c r="E13250" s="2"/>
      <c r="F13250" s="2"/>
      <c r="G13250" s="3"/>
      <c r="H13250" s="3"/>
      <c r="I13250" s="2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 s="2"/>
    </row>
    <row r="13251" spans="2:22" x14ac:dyDescent="0.2">
      <c r="B13251" s="2"/>
      <c r="C13251" s="2"/>
      <c r="D13251" s="2"/>
      <c r="E13251" s="2"/>
      <c r="F13251" s="2"/>
      <c r="G13251" s="3"/>
      <c r="H13251" s="3"/>
      <c r="I13251" s="2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 s="2"/>
    </row>
    <row r="13252" spans="2:22" x14ac:dyDescent="0.2">
      <c r="B13252" s="2"/>
      <c r="C13252" s="2"/>
      <c r="D13252" s="2"/>
      <c r="E13252" s="2"/>
      <c r="F13252" s="2"/>
      <c r="G13252" s="3"/>
      <c r="H13252" s="3"/>
      <c r="I13252" s="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 s="2"/>
    </row>
    <row r="13253" spans="2:22" x14ac:dyDescent="0.2">
      <c r="B13253" s="2"/>
      <c r="C13253" s="2"/>
      <c r="D13253" s="2"/>
      <c r="E13253" s="2"/>
      <c r="F13253" s="2"/>
      <c r="G13253" s="3"/>
      <c r="H13253" s="3"/>
      <c r="I13253" s="2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 s="2"/>
    </row>
    <row r="13254" spans="2:22" x14ac:dyDescent="0.2">
      <c r="B13254" s="2"/>
      <c r="C13254" s="2"/>
      <c r="D13254" s="2"/>
      <c r="E13254" s="2"/>
      <c r="F13254" s="2"/>
      <c r="G13254" s="3"/>
      <c r="H13254" s="3"/>
      <c r="I13254" s="2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 s="2"/>
    </row>
    <row r="13255" spans="2:22" x14ac:dyDescent="0.2">
      <c r="B13255" s="2"/>
      <c r="C13255" s="2"/>
      <c r="D13255" s="2"/>
      <c r="E13255" s="2"/>
      <c r="F13255" s="2"/>
      <c r="G13255" s="3"/>
      <c r="H13255" s="3"/>
      <c r="I13255" s="2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 s="2"/>
    </row>
    <row r="13256" spans="2:22" x14ac:dyDescent="0.2">
      <c r="B13256" s="2"/>
      <c r="C13256" s="2"/>
      <c r="D13256" s="2"/>
      <c r="E13256" s="2"/>
      <c r="F13256" s="2"/>
      <c r="G13256" s="3"/>
      <c r="H13256" s="3"/>
      <c r="I13256" s="2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 s="2"/>
    </row>
    <row r="13257" spans="2:22" x14ac:dyDescent="0.2">
      <c r="B13257" s="2"/>
      <c r="C13257" s="2"/>
      <c r="D13257" s="2"/>
      <c r="E13257" s="2"/>
      <c r="F13257" s="2"/>
      <c r="G13257" s="3"/>
      <c r="H13257" s="3"/>
      <c r="I13257" s="2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 s="2"/>
    </row>
    <row r="13258" spans="2:22" x14ac:dyDescent="0.2">
      <c r="B13258" s="2"/>
      <c r="C13258" s="2"/>
      <c r="D13258" s="2"/>
      <c r="E13258" s="2"/>
      <c r="F13258" s="2"/>
      <c r="G13258" s="3"/>
      <c r="H13258" s="3"/>
      <c r="I13258" s="2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 s="2"/>
    </row>
    <row r="13259" spans="2:22" x14ac:dyDescent="0.2">
      <c r="B13259" s="2"/>
      <c r="C13259" s="2"/>
      <c r="D13259" s="2"/>
      <c r="E13259" s="2"/>
      <c r="F13259" s="2"/>
      <c r="G13259" s="3"/>
      <c r="H13259" s="3"/>
      <c r="I13259" s="2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 s="2"/>
    </row>
    <row r="13260" spans="2:22" x14ac:dyDescent="0.2">
      <c r="B13260" s="2"/>
      <c r="C13260" s="2"/>
      <c r="D13260" s="2"/>
      <c r="E13260" s="2"/>
      <c r="F13260" s="2"/>
      <c r="G13260" s="3"/>
      <c r="H13260" s="3"/>
      <c r="I13260" s="2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 s="2"/>
    </row>
    <row r="13261" spans="2:22" x14ac:dyDescent="0.2">
      <c r="B13261" s="2"/>
      <c r="C13261" s="2"/>
      <c r="D13261" s="2"/>
      <c r="E13261" s="2"/>
      <c r="F13261" s="2"/>
      <c r="G13261" s="3"/>
      <c r="H13261" s="3"/>
      <c r="I13261" s="2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 s="2"/>
    </row>
    <row r="13262" spans="2:22" x14ac:dyDescent="0.2">
      <c r="B13262" s="2"/>
      <c r="C13262" s="2"/>
      <c r="D13262" s="2"/>
      <c r="E13262" s="2"/>
      <c r="F13262" s="2"/>
      <c r="G13262" s="3"/>
      <c r="H13262" s="3"/>
      <c r="I13262" s="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 s="2"/>
    </row>
    <row r="13263" spans="2:22" x14ac:dyDescent="0.2">
      <c r="B13263" s="2"/>
      <c r="C13263" s="2"/>
      <c r="D13263" s="2"/>
      <c r="E13263" s="2"/>
      <c r="F13263" s="2"/>
      <c r="G13263" s="3"/>
      <c r="H13263" s="3"/>
      <c r="I13263" s="2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 s="2"/>
    </row>
    <row r="13264" spans="2:22" x14ac:dyDescent="0.2">
      <c r="B13264" s="2"/>
      <c r="C13264" s="2"/>
      <c r="D13264" s="2"/>
      <c r="E13264" s="2"/>
      <c r="F13264" s="2"/>
      <c r="G13264" s="3"/>
      <c r="H13264" s="3"/>
      <c r="I13264" s="2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 s="2"/>
    </row>
    <row r="13265" spans="2:22" x14ac:dyDescent="0.2">
      <c r="B13265" s="2"/>
      <c r="C13265" s="2"/>
      <c r="D13265" s="2"/>
      <c r="E13265" s="2"/>
      <c r="F13265" s="2"/>
      <c r="G13265" s="3"/>
      <c r="H13265" s="3"/>
      <c r="I13265" s="2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 s="2"/>
    </row>
    <row r="13266" spans="2:22" x14ac:dyDescent="0.2">
      <c r="B13266" s="2"/>
      <c r="C13266" s="2"/>
      <c r="D13266" s="2"/>
      <c r="E13266" s="2"/>
      <c r="F13266" s="2"/>
      <c r="G13266" s="3"/>
      <c r="H13266" s="3"/>
      <c r="I13266" s="2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 s="2"/>
    </row>
    <row r="13267" spans="2:22" x14ac:dyDescent="0.2">
      <c r="B13267" s="2"/>
      <c r="C13267" s="2"/>
      <c r="D13267" s="2"/>
      <c r="E13267" s="2"/>
      <c r="F13267" s="2"/>
      <c r="G13267" s="3"/>
      <c r="H13267" s="3"/>
      <c r="I13267" s="2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 s="2"/>
    </row>
    <row r="13268" spans="2:22" x14ac:dyDescent="0.2">
      <c r="B13268" s="2"/>
      <c r="C13268" s="2"/>
      <c r="D13268" s="2"/>
      <c r="E13268" s="2"/>
      <c r="F13268" s="2"/>
      <c r="G13268" s="3"/>
      <c r="H13268" s="3"/>
      <c r="I13268" s="2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 s="2"/>
    </row>
    <row r="13269" spans="2:22" x14ac:dyDescent="0.2">
      <c r="B13269" s="2"/>
      <c r="C13269" s="2"/>
      <c r="D13269" s="2"/>
      <c r="E13269" s="2"/>
      <c r="F13269" s="2"/>
      <c r="G13269" s="3"/>
      <c r="H13269" s="3"/>
      <c r="I13269" s="2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 s="2"/>
    </row>
    <row r="13270" spans="2:22" x14ac:dyDescent="0.2">
      <c r="B13270" s="2"/>
      <c r="C13270" s="2"/>
      <c r="D13270" s="2"/>
      <c r="E13270" s="2"/>
      <c r="F13270" s="2"/>
      <c r="G13270" s="3"/>
      <c r="H13270" s="3"/>
      <c r="I13270" s="2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 s="2"/>
    </row>
    <row r="13271" spans="2:22" x14ac:dyDescent="0.2">
      <c r="B13271" s="2"/>
      <c r="C13271" s="2"/>
      <c r="D13271" s="2"/>
      <c r="E13271" s="2"/>
      <c r="F13271" s="2"/>
      <c r="G13271" s="3"/>
      <c r="H13271" s="3"/>
      <c r="I13271" s="2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 s="2"/>
    </row>
    <row r="13272" spans="2:22" x14ac:dyDescent="0.2">
      <c r="B13272" s="2"/>
      <c r="C13272" s="2"/>
      <c r="D13272" s="2"/>
      <c r="E13272" s="2"/>
      <c r="F13272" s="2"/>
      <c r="G13272" s="3"/>
      <c r="H13272" s="3"/>
      <c r="I13272" s="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 s="2"/>
    </row>
    <row r="13273" spans="2:22" x14ac:dyDescent="0.2">
      <c r="B13273" s="2"/>
      <c r="C13273" s="2"/>
      <c r="D13273" s="2"/>
      <c r="E13273" s="2"/>
      <c r="F13273" s="2"/>
      <c r="G13273" s="3"/>
      <c r="H13273" s="3"/>
      <c r="I13273" s="2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 s="2"/>
    </row>
    <row r="13274" spans="2:22" x14ac:dyDescent="0.2">
      <c r="B13274" s="2"/>
      <c r="C13274" s="2"/>
      <c r="D13274" s="2"/>
      <c r="E13274" s="2"/>
      <c r="F13274" s="2"/>
      <c r="G13274" s="3"/>
      <c r="H13274" s="3"/>
      <c r="I13274" s="2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 s="2"/>
    </row>
    <row r="13275" spans="2:22" x14ac:dyDescent="0.2">
      <c r="B13275" s="2"/>
      <c r="C13275" s="2"/>
      <c r="D13275" s="2"/>
      <c r="E13275" s="2"/>
      <c r="F13275" s="2"/>
      <c r="G13275" s="3"/>
      <c r="H13275" s="3"/>
      <c r="I13275" s="2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 s="2"/>
    </row>
    <row r="13276" spans="2:22" x14ac:dyDescent="0.2">
      <c r="B13276" s="2"/>
      <c r="C13276" s="2"/>
      <c r="D13276" s="2"/>
      <c r="E13276" s="2"/>
      <c r="F13276" s="2"/>
      <c r="G13276" s="3"/>
      <c r="H13276" s="3"/>
      <c r="I13276" s="2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 s="2"/>
    </row>
    <row r="13277" spans="2:22" x14ac:dyDescent="0.2">
      <c r="B13277" s="2"/>
      <c r="C13277" s="2"/>
      <c r="D13277" s="2"/>
      <c r="E13277" s="2"/>
      <c r="F13277" s="2"/>
      <c r="G13277" s="3"/>
      <c r="H13277" s="3"/>
      <c r="I13277" s="2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 s="2"/>
    </row>
    <row r="13278" spans="2:22" x14ac:dyDescent="0.2">
      <c r="B13278" s="2"/>
      <c r="C13278" s="2"/>
      <c r="D13278" s="2"/>
      <c r="E13278" s="2"/>
      <c r="F13278" s="2"/>
      <c r="G13278" s="3"/>
      <c r="H13278" s="3"/>
      <c r="I13278" s="2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 s="2"/>
    </row>
    <row r="13279" spans="2:22" x14ac:dyDescent="0.2">
      <c r="B13279" s="2"/>
      <c r="C13279" s="2"/>
      <c r="D13279" s="2"/>
      <c r="E13279" s="2"/>
      <c r="F13279" s="2"/>
      <c r="G13279" s="3"/>
      <c r="H13279" s="3"/>
      <c r="I13279" s="2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 s="2"/>
    </row>
    <row r="13280" spans="2:22" x14ac:dyDescent="0.2">
      <c r="B13280" s="2"/>
      <c r="C13280" s="2"/>
      <c r="D13280" s="2"/>
      <c r="E13280" s="2"/>
      <c r="F13280" s="2"/>
      <c r="G13280" s="3"/>
      <c r="H13280" s="3"/>
      <c r="I13280" s="2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 s="2"/>
    </row>
    <row r="13281" spans="2:22" x14ac:dyDescent="0.2">
      <c r="B13281" s="2"/>
      <c r="C13281" s="2"/>
      <c r="D13281" s="2"/>
      <c r="E13281" s="2"/>
      <c r="F13281" s="2"/>
      <c r="G13281" s="3"/>
      <c r="H13281" s="3"/>
      <c r="I13281" s="2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 s="2"/>
    </row>
    <row r="13282" spans="2:22" x14ac:dyDescent="0.2">
      <c r="B13282" s="2"/>
      <c r="C13282" s="2"/>
      <c r="D13282" s="2"/>
      <c r="E13282" s="2"/>
      <c r="F13282" s="2"/>
      <c r="G13282" s="3"/>
      <c r="H13282" s="3"/>
      <c r="I13282" s="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 s="2"/>
    </row>
    <row r="13283" spans="2:22" x14ac:dyDescent="0.2">
      <c r="B13283" s="2"/>
      <c r="C13283" s="2"/>
      <c r="D13283" s="2"/>
      <c r="E13283" s="2"/>
      <c r="F13283" s="2"/>
      <c r="G13283" s="3"/>
      <c r="H13283" s="3"/>
      <c r="I13283" s="2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 s="2"/>
    </row>
    <row r="13284" spans="2:22" x14ac:dyDescent="0.2">
      <c r="B13284" s="2"/>
      <c r="C13284" s="2"/>
      <c r="D13284" s="2"/>
      <c r="E13284" s="2"/>
      <c r="F13284" s="2"/>
      <c r="G13284" s="3"/>
      <c r="H13284" s="3"/>
      <c r="I13284" s="2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 s="2"/>
    </row>
    <row r="13285" spans="2:22" x14ac:dyDescent="0.2">
      <c r="B13285" s="2"/>
      <c r="C13285" s="2"/>
      <c r="D13285" s="2"/>
      <c r="E13285" s="2"/>
      <c r="F13285" s="2"/>
      <c r="G13285" s="3"/>
      <c r="H13285" s="3"/>
      <c r="I13285" s="2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 s="2"/>
    </row>
    <row r="13286" spans="2:22" x14ac:dyDescent="0.2">
      <c r="B13286" s="2"/>
      <c r="C13286" s="2"/>
      <c r="D13286" s="2"/>
      <c r="E13286" s="2"/>
      <c r="F13286" s="2"/>
      <c r="G13286" s="3"/>
      <c r="H13286" s="3"/>
      <c r="I13286" s="2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 s="2"/>
    </row>
    <row r="13287" spans="2:22" x14ac:dyDescent="0.2">
      <c r="B13287" s="2"/>
      <c r="C13287" s="2"/>
      <c r="D13287" s="2"/>
      <c r="E13287" s="2"/>
      <c r="F13287" s="2"/>
      <c r="G13287" s="3"/>
      <c r="H13287" s="3"/>
      <c r="I13287" s="2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 s="2"/>
    </row>
    <row r="13288" spans="2:22" x14ac:dyDescent="0.2">
      <c r="B13288" s="2"/>
      <c r="C13288" s="2"/>
      <c r="D13288" s="2"/>
      <c r="E13288" s="2"/>
      <c r="F13288" s="2"/>
      <c r="G13288" s="3"/>
      <c r="H13288" s="3"/>
      <c r="I13288" s="2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 s="2"/>
    </row>
    <row r="13289" spans="2:22" x14ac:dyDescent="0.2">
      <c r="B13289" s="2"/>
      <c r="C13289" s="2"/>
      <c r="D13289" s="2"/>
      <c r="E13289" s="2"/>
      <c r="F13289" s="2"/>
      <c r="G13289" s="3"/>
      <c r="H13289" s="3"/>
      <c r="I13289" s="2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 s="2"/>
    </row>
    <row r="13290" spans="2:22" x14ac:dyDescent="0.2">
      <c r="B13290" s="2"/>
      <c r="C13290" s="2"/>
      <c r="D13290" s="2"/>
      <c r="E13290" s="2"/>
      <c r="F13290" s="2"/>
      <c r="G13290" s="3"/>
      <c r="H13290" s="3"/>
      <c r="I13290" s="2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 s="2"/>
    </row>
    <row r="13291" spans="2:22" x14ac:dyDescent="0.2">
      <c r="B13291" s="2"/>
      <c r="C13291" s="2"/>
      <c r="D13291" s="2"/>
      <c r="E13291" s="2"/>
      <c r="F13291" s="2"/>
      <c r="G13291" s="3"/>
      <c r="H13291" s="3"/>
      <c r="I13291" s="2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 s="2"/>
    </row>
    <row r="13292" spans="2:22" x14ac:dyDescent="0.2">
      <c r="B13292" s="2"/>
      <c r="C13292" s="2"/>
      <c r="D13292" s="2"/>
      <c r="E13292" s="2"/>
      <c r="F13292" s="2"/>
      <c r="G13292" s="3"/>
      <c r="H13292" s="3"/>
      <c r="I13292" s="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 s="2"/>
    </row>
    <row r="13293" spans="2:22" x14ac:dyDescent="0.2">
      <c r="B13293" s="2"/>
      <c r="C13293" s="2"/>
      <c r="D13293" s="2"/>
      <c r="E13293" s="2"/>
      <c r="F13293" s="2"/>
      <c r="G13293" s="3"/>
      <c r="H13293" s="3"/>
      <c r="I13293" s="2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 s="2"/>
    </row>
    <row r="13294" spans="2:22" x14ac:dyDescent="0.2">
      <c r="B13294" s="2"/>
      <c r="C13294" s="2"/>
      <c r="D13294" s="2"/>
      <c r="E13294" s="2"/>
      <c r="F13294" s="2"/>
      <c r="G13294" s="3"/>
      <c r="H13294" s="3"/>
      <c r="I13294" s="2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 s="2"/>
    </row>
    <row r="13295" spans="2:22" x14ac:dyDescent="0.2">
      <c r="B13295" s="2"/>
      <c r="C13295" s="2"/>
      <c r="D13295" s="2"/>
      <c r="E13295" s="2"/>
      <c r="F13295" s="2"/>
      <c r="G13295" s="3"/>
      <c r="H13295" s="3"/>
      <c r="I13295" s="2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 s="2"/>
    </row>
    <row r="13296" spans="2:22" x14ac:dyDescent="0.2">
      <c r="B13296" s="2"/>
      <c r="C13296" s="2"/>
      <c r="D13296" s="2"/>
      <c r="E13296" s="2"/>
      <c r="F13296" s="2"/>
      <c r="G13296" s="3"/>
      <c r="H13296" s="3"/>
      <c r="I13296" s="2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 s="2"/>
    </row>
    <row r="13297" spans="2:22" x14ac:dyDescent="0.2">
      <c r="B13297" s="2"/>
      <c r="C13297" s="2"/>
      <c r="D13297" s="2"/>
      <c r="E13297" s="2"/>
      <c r="F13297" s="2"/>
      <c r="G13297" s="3"/>
      <c r="H13297" s="3"/>
      <c r="I13297" s="2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 s="2"/>
    </row>
    <row r="13298" spans="2:22" x14ac:dyDescent="0.2">
      <c r="B13298" s="2"/>
      <c r="C13298" s="2"/>
      <c r="D13298" s="2"/>
      <c r="E13298" s="2"/>
      <c r="F13298" s="2"/>
      <c r="G13298" s="3"/>
      <c r="H13298" s="3"/>
      <c r="I13298" s="2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 s="2"/>
    </row>
    <row r="13299" spans="2:22" x14ac:dyDescent="0.2">
      <c r="B13299" s="2"/>
      <c r="C13299" s="2"/>
      <c r="D13299" s="2"/>
      <c r="E13299" s="2"/>
      <c r="F13299" s="2"/>
      <c r="G13299" s="3"/>
      <c r="H13299" s="3"/>
      <c r="I13299" s="2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 s="2"/>
    </row>
    <row r="13300" spans="2:22" x14ac:dyDescent="0.2">
      <c r="B13300" s="2"/>
      <c r="C13300" s="2"/>
      <c r="D13300" s="2"/>
      <c r="E13300" s="2"/>
      <c r="F13300" s="2"/>
      <c r="G13300" s="3"/>
      <c r="H13300" s="3"/>
      <c r="I13300" s="2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 s="2"/>
    </row>
    <row r="13301" spans="2:22" x14ac:dyDescent="0.2">
      <c r="B13301" s="2"/>
      <c r="C13301" s="2"/>
      <c r="D13301" s="2"/>
      <c r="E13301" s="2"/>
      <c r="F13301" s="2"/>
      <c r="G13301" s="3"/>
      <c r="H13301" s="3"/>
      <c r="I13301" s="2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 s="2"/>
    </row>
    <row r="13302" spans="2:22" x14ac:dyDescent="0.2">
      <c r="B13302" s="2"/>
      <c r="C13302" s="2"/>
      <c r="D13302" s="2"/>
      <c r="E13302" s="2"/>
      <c r="F13302" s="2"/>
      <c r="G13302" s="3"/>
      <c r="H13302" s="3"/>
      <c r="I13302" s="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 s="2"/>
    </row>
    <row r="13303" spans="2:22" x14ac:dyDescent="0.2">
      <c r="B13303" s="2"/>
      <c r="C13303" s="2"/>
      <c r="D13303" s="2"/>
      <c r="E13303" s="2"/>
      <c r="F13303" s="2"/>
      <c r="G13303" s="3"/>
      <c r="H13303" s="3"/>
      <c r="I13303" s="2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 s="2"/>
    </row>
    <row r="13304" spans="2:22" x14ac:dyDescent="0.2">
      <c r="B13304" s="2"/>
      <c r="C13304" s="2"/>
      <c r="D13304" s="2"/>
      <c r="E13304" s="2"/>
      <c r="F13304" s="2"/>
      <c r="G13304" s="3"/>
      <c r="H13304" s="3"/>
      <c r="I13304" s="2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 s="2"/>
    </row>
    <row r="13305" spans="2:22" x14ac:dyDescent="0.2">
      <c r="B13305" s="2"/>
      <c r="C13305" s="2"/>
      <c r="D13305" s="2"/>
      <c r="E13305" s="2"/>
      <c r="F13305" s="2"/>
      <c r="G13305" s="3"/>
      <c r="H13305" s="3"/>
      <c r="I13305" s="2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 s="2"/>
    </row>
    <row r="13306" spans="2:22" x14ac:dyDescent="0.2">
      <c r="B13306" s="2"/>
      <c r="C13306" s="2"/>
      <c r="D13306" s="2"/>
      <c r="E13306" s="2"/>
      <c r="F13306" s="2"/>
      <c r="G13306" s="3"/>
      <c r="H13306" s="3"/>
      <c r="I13306" s="2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 s="2"/>
    </row>
    <row r="13307" spans="2:22" x14ac:dyDescent="0.2">
      <c r="B13307" s="2"/>
      <c r="C13307" s="2"/>
      <c r="D13307" s="2"/>
      <c r="E13307" s="2"/>
      <c r="F13307" s="2"/>
      <c r="G13307" s="3"/>
      <c r="H13307" s="3"/>
      <c r="I13307" s="2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 s="2"/>
    </row>
    <row r="13308" spans="2:22" x14ac:dyDescent="0.2">
      <c r="B13308" s="2"/>
      <c r="C13308" s="2"/>
      <c r="D13308" s="2"/>
      <c r="E13308" s="2"/>
      <c r="F13308" s="2"/>
      <c r="G13308" s="3"/>
      <c r="H13308" s="3"/>
      <c r="I13308" s="2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 s="2"/>
    </row>
    <row r="13309" spans="2:22" x14ac:dyDescent="0.2">
      <c r="B13309" s="2"/>
      <c r="C13309" s="2"/>
      <c r="D13309" s="2"/>
      <c r="E13309" s="2"/>
      <c r="F13309" s="2"/>
      <c r="G13309" s="3"/>
      <c r="H13309" s="3"/>
      <c r="I13309" s="2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 s="2"/>
    </row>
    <row r="13310" spans="2:22" x14ac:dyDescent="0.2">
      <c r="B13310" s="2"/>
      <c r="C13310" s="2"/>
      <c r="D13310" s="2"/>
      <c r="E13310" s="2"/>
      <c r="F13310" s="2"/>
      <c r="G13310" s="3"/>
      <c r="H13310" s="3"/>
      <c r="I13310" s="2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 s="2"/>
    </row>
    <row r="13311" spans="2:22" x14ac:dyDescent="0.2">
      <c r="B13311" s="2"/>
      <c r="C13311" s="2"/>
      <c r="D13311" s="2"/>
      <c r="E13311" s="2"/>
      <c r="F13311" s="2"/>
      <c r="G13311" s="3"/>
      <c r="H13311" s="3"/>
      <c r="I13311" s="2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 s="2"/>
    </row>
    <row r="13312" spans="2:22" x14ac:dyDescent="0.2">
      <c r="B13312" s="2"/>
      <c r="C13312" s="2"/>
      <c r="D13312" s="2"/>
      <c r="E13312" s="2"/>
      <c r="F13312" s="2"/>
      <c r="G13312" s="3"/>
      <c r="H13312" s="3"/>
      <c r="I13312" s="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 s="2"/>
    </row>
    <row r="13313" spans="2:22" x14ac:dyDescent="0.2">
      <c r="B13313" s="2"/>
      <c r="C13313" s="2"/>
      <c r="D13313" s="2"/>
      <c r="E13313" s="2"/>
      <c r="F13313" s="2"/>
      <c r="G13313" s="3"/>
      <c r="H13313" s="3"/>
      <c r="I13313" s="2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 s="2"/>
    </row>
    <row r="13314" spans="2:22" x14ac:dyDescent="0.2">
      <c r="B13314" s="2"/>
      <c r="C13314" s="2"/>
      <c r="D13314" s="2"/>
      <c r="E13314" s="2"/>
      <c r="F13314" s="2"/>
      <c r="G13314" s="3"/>
      <c r="H13314" s="3"/>
      <c r="I13314" s="2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 s="2"/>
    </row>
    <row r="13315" spans="2:22" x14ac:dyDescent="0.2">
      <c r="B13315" s="2"/>
      <c r="C13315" s="2"/>
      <c r="D13315" s="2"/>
      <c r="E13315" s="2"/>
      <c r="F13315" s="2"/>
      <c r="G13315" s="3"/>
      <c r="H13315" s="3"/>
      <c r="I13315" s="2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 s="2"/>
    </row>
    <row r="13316" spans="2:22" x14ac:dyDescent="0.2">
      <c r="B13316" s="2"/>
      <c r="C13316" s="2"/>
      <c r="D13316" s="2"/>
      <c r="E13316" s="2"/>
      <c r="F13316" s="2"/>
      <c r="G13316" s="3"/>
      <c r="H13316" s="3"/>
      <c r="I13316" s="2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 s="2"/>
    </row>
    <row r="13317" spans="2:22" x14ac:dyDescent="0.2">
      <c r="B13317" s="2"/>
      <c r="C13317" s="2"/>
      <c r="D13317" s="2"/>
      <c r="E13317" s="2"/>
      <c r="F13317" s="2"/>
      <c r="G13317" s="3"/>
      <c r="H13317" s="3"/>
      <c r="I13317" s="2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 s="2"/>
    </row>
    <row r="13318" spans="2:22" x14ac:dyDescent="0.2">
      <c r="B13318" s="2"/>
      <c r="C13318" s="2"/>
      <c r="D13318" s="2"/>
      <c r="E13318" s="2"/>
      <c r="F13318" s="2"/>
      <c r="G13318" s="3"/>
      <c r="H13318" s="3"/>
      <c r="I13318" s="2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 s="2"/>
    </row>
    <row r="13319" spans="2:22" x14ac:dyDescent="0.2">
      <c r="B13319" s="2"/>
      <c r="C13319" s="2"/>
      <c r="D13319" s="2"/>
      <c r="E13319" s="2"/>
      <c r="F13319" s="2"/>
      <c r="G13319" s="3"/>
      <c r="H13319" s="3"/>
      <c r="I13319" s="2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 s="2"/>
    </row>
    <row r="13320" spans="2:22" x14ac:dyDescent="0.2">
      <c r="B13320" s="2"/>
      <c r="C13320" s="2"/>
      <c r="D13320" s="2"/>
      <c r="E13320" s="2"/>
      <c r="F13320" s="2"/>
      <c r="G13320" s="3"/>
      <c r="H13320" s="3"/>
      <c r="I13320" s="2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 s="2"/>
    </row>
    <row r="13321" spans="2:22" x14ac:dyDescent="0.2">
      <c r="B13321" s="2"/>
      <c r="C13321" s="2"/>
      <c r="D13321" s="2"/>
      <c r="E13321" s="2"/>
      <c r="F13321" s="2"/>
      <c r="G13321" s="3"/>
      <c r="H13321" s="3"/>
      <c r="I13321" s="2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 s="2"/>
    </row>
    <row r="13322" spans="2:22" x14ac:dyDescent="0.2">
      <c r="B13322" s="2"/>
      <c r="C13322" s="2"/>
      <c r="D13322" s="2"/>
      <c r="E13322" s="2"/>
      <c r="F13322" s="2"/>
      <c r="G13322" s="3"/>
      <c r="H13322" s="3"/>
      <c r="I13322" s="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 s="2"/>
    </row>
    <row r="13323" spans="2:22" x14ac:dyDescent="0.2">
      <c r="B13323" s="2"/>
      <c r="C13323" s="2"/>
      <c r="D13323" s="2"/>
      <c r="E13323" s="2"/>
      <c r="F13323" s="2"/>
      <c r="G13323" s="3"/>
      <c r="H13323" s="3"/>
      <c r="I13323" s="2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 s="2"/>
    </row>
    <row r="13324" spans="2:22" x14ac:dyDescent="0.2">
      <c r="B13324" s="2"/>
      <c r="C13324" s="2"/>
      <c r="D13324" s="2"/>
      <c r="E13324" s="2"/>
      <c r="F13324" s="2"/>
      <c r="G13324" s="3"/>
      <c r="H13324" s="3"/>
      <c r="I13324" s="2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 s="2"/>
    </row>
    <row r="13325" spans="2:22" x14ac:dyDescent="0.2">
      <c r="B13325" s="2"/>
      <c r="C13325" s="2"/>
      <c r="D13325" s="2"/>
      <c r="E13325" s="2"/>
      <c r="F13325" s="2"/>
      <c r="G13325" s="3"/>
      <c r="H13325" s="3"/>
      <c r="I13325" s="2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 s="2"/>
    </row>
    <row r="13326" spans="2:22" x14ac:dyDescent="0.2">
      <c r="B13326" s="2"/>
      <c r="C13326" s="2"/>
      <c r="D13326" s="2"/>
      <c r="E13326" s="2"/>
      <c r="F13326" s="2"/>
      <c r="G13326" s="3"/>
      <c r="H13326" s="3"/>
      <c r="I13326" s="2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 s="2"/>
    </row>
    <row r="13327" spans="2:22" x14ac:dyDescent="0.2">
      <c r="B13327" s="2"/>
      <c r="C13327" s="2"/>
      <c r="D13327" s="2"/>
      <c r="E13327" s="2"/>
      <c r="F13327" s="2"/>
      <c r="G13327" s="3"/>
      <c r="H13327" s="3"/>
      <c r="I13327" s="2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 s="2"/>
    </row>
    <row r="13328" spans="2:22" x14ac:dyDescent="0.2">
      <c r="B13328" s="2"/>
      <c r="C13328" s="2"/>
      <c r="D13328" s="2"/>
      <c r="E13328" s="2"/>
      <c r="F13328" s="2"/>
      <c r="G13328" s="3"/>
      <c r="H13328" s="3"/>
      <c r="I13328" s="2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 s="2"/>
    </row>
    <row r="13329" spans="2:22" x14ac:dyDescent="0.2">
      <c r="B13329" s="2"/>
      <c r="C13329" s="2"/>
      <c r="D13329" s="2"/>
      <c r="E13329" s="2"/>
      <c r="F13329" s="2"/>
      <c r="G13329" s="3"/>
      <c r="H13329" s="3"/>
      <c r="I13329" s="2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 s="2"/>
    </row>
    <row r="13330" spans="2:22" x14ac:dyDescent="0.2">
      <c r="B13330" s="2"/>
      <c r="C13330" s="2"/>
      <c r="D13330" s="2"/>
      <c r="E13330" s="2"/>
      <c r="F13330" s="2"/>
      <c r="G13330" s="3"/>
      <c r="H13330" s="3"/>
      <c r="I13330" s="2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 s="2"/>
    </row>
    <row r="13331" spans="2:22" x14ac:dyDescent="0.2">
      <c r="B13331" s="2"/>
      <c r="C13331" s="2"/>
      <c r="D13331" s="2"/>
      <c r="E13331" s="2"/>
      <c r="F13331" s="2"/>
      <c r="G13331" s="3"/>
      <c r="H13331" s="3"/>
      <c r="I13331" s="2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 s="2"/>
    </row>
    <row r="13332" spans="2:22" x14ac:dyDescent="0.2">
      <c r="B13332" s="2"/>
      <c r="C13332" s="2"/>
      <c r="D13332" s="2"/>
      <c r="E13332" s="2"/>
      <c r="F13332" s="2"/>
      <c r="G13332" s="3"/>
      <c r="H13332" s="3"/>
      <c r="I13332" s="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 s="2"/>
    </row>
    <row r="13333" spans="2:22" x14ac:dyDescent="0.2">
      <c r="B13333" s="2"/>
      <c r="C13333" s="2"/>
      <c r="D13333" s="2"/>
      <c r="E13333" s="2"/>
      <c r="F13333" s="2"/>
      <c r="G13333" s="3"/>
      <c r="H13333" s="3"/>
      <c r="I13333" s="2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 s="2"/>
    </row>
    <row r="13334" spans="2:22" x14ac:dyDescent="0.2">
      <c r="B13334" s="2"/>
      <c r="C13334" s="2"/>
      <c r="D13334" s="2"/>
      <c r="E13334" s="2"/>
      <c r="F13334" s="2"/>
      <c r="G13334" s="3"/>
      <c r="H13334" s="3"/>
      <c r="I13334" s="2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 s="2"/>
    </row>
    <row r="13335" spans="2:22" x14ac:dyDescent="0.2">
      <c r="B13335" s="2"/>
      <c r="C13335" s="2"/>
      <c r="D13335" s="2"/>
      <c r="E13335" s="2"/>
      <c r="F13335" s="2"/>
      <c r="G13335" s="3"/>
      <c r="H13335" s="3"/>
      <c r="I13335" s="2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 s="2"/>
    </row>
    <row r="13336" spans="2:22" x14ac:dyDescent="0.2">
      <c r="B13336" s="2"/>
      <c r="C13336" s="2"/>
      <c r="D13336" s="2"/>
      <c r="E13336" s="2"/>
      <c r="F13336" s="2"/>
      <c r="G13336" s="3"/>
      <c r="H13336" s="3"/>
      <c r="I13336" s="2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 s="2"/>
    </row>
    <row r="13337" spans="2:22" x14ac:dyDescent="0.2">
      <c r="B13337" s="2"/>
      <c r="C13337" s="2"/>
      <c r="D13337" s="2"/>
      <c r="E13337" s="2"/>
      <c r="F13337" s="2"/>
      <c r="G13337" s="3"/>
      <c r="H13337" s="3"/>
      <c r="I13337" s="2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 s="2"/>
    </row>
    <row r="13338" spans="2:22" x14ac:dyDescent="0.2">
      <c r="B13338" s="2"/>
      <c r="C13338" s="2"/>
      <c r="D13338" s="2"/>
      <c r="E13338" s="2"/>
      <c r="F13338" s="2"/>
      <c r="G13338" s="3"/>
      <c r="H13338" s="3"/>
      <c r="I13338" s="2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 s="2"/>
    </row>
    <row r="13339" spans="2:22" x14ac:dyDescent="0.2">
      <c r="B13339" s="2"/>
      <c r="C13339" s="2"/>
      <c r="D13339" s="2"/>
      <c r="E13339" s="2"/>
      <c r="F13339" s="2"/>
      <c r="G13339" s="3"/>
      <c r="H13339" s="3"/>
      <c r="I13339" s="2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 s="2"/>
    </row>
    <row r="13340" spans="2:22" x14ac:dyDescent="0.2">
      <c r="B13340" s="2"/>
      <c r="C13340" s="2"/>
      <c r="D13340" s="2"/>
      <c r="E13340" s="2"/>
      <c r="F13340" s="2"/>
      <c r="G13340" s="3"/>
      <c r="H13340" s="3"/>
      <c r="I13340" s="2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 s="2"/>
    </row>
    <row r="13341" spans="2:22" x14ac:dyDescent="0.2">
      <c r="B13341" s="2"/>
      <c r="C13341" s="2"/>
      <c r="D13341" s="2"/>
      <c r="E13341" s="2"/>
      <c r="F13341" s="2"/>
      <c r="G13341" s="3"/>
      <c r="H13341" s="3"/>
      <c r="I13341" s="2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 s="2"/>
    </row>
    <row r="13342" spans="2:22" x14ac:dyDescent="0.2">
      <c r="B13342" s="2"/>
      <c r="C13342" s="2"/>
      <c r="D13342" s="2"/>
      <c r="E13342" s="2"/>
      <c r="F13342" s="2"/>
      <c r="G13342" s="3"/>
      <c r="H13342" s="3"/>
      <c r="I13342" s="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 s="2"/>
    </row>
    <row r="13343" spans="2:22" x14ac:dyDescent="0.2">
      <c r="B13343" s="2"/>
      <c r="C13343" s="2"/>
      <c r="D13343" s="2"/>
      <c r="E13343" s="2"/>
      <c r="F13343" s="2"/>
      <c r="G13343" s="3"/>
      <c r="H13343" s="3"/>
      <c r="I13343" s="2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 s="2"/>
    </row>
    <row r="13344" spans="2:22" x14ac:dyDescent="0.2">
      <c r="B13344" s="2"/>
      <c r="C13344" s="2"/>
      <c r="D13344" s="2"/>
      <c r="E13344" s="2"/>
      <c r="F13344" s="2"/>
      <c r="G13344" s="3"/>
      <c r="H13344" s="3"/>
      <c r="I13344" s="2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 s="2"/>
    </row>
    <row r="13345" spans="2:22" x14ac:dyDescent="0.2">
      <c r="B13345" s="2"/>
      <c r="C13345" s="2"/>
      <c r="D13345" s="2"/>
      <c r="E13345" s="2"/>
      <c r="F13345" s="2"/>
      <c r="G13345" s="3"/>
      <c r="H13345" s="3"/>
      <c r="I13345" s="2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 s="2"/>
    </row>
    <row r="13346" spans="2:22" x14ac:dyDescent="0.2">
      <c r="B13346" s="2"/>
      <c r="C13346" s="2"/>
      <c r="D13346" s="2"/>
      <c r="E13346" s="2"/>
      <c r="F13346" s="2"/>
      <c r="G13346" s="3"/>
      <c r="H13346" s="3"/>
      <c r="I13346" s="2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 s="2"/>
    </row>
    <row r="13347" spans="2:22" x14ac:dyDescent="0.2">
      <c r="B13347" s="2"/>
      <c r="C13347" s="2"/>
      <c r="D13347" s="2"/>
      <c r="E13347" s="2"/>
      <c r="F13347" s="2"/>
      <c r="G13347" s="3"/>
      <c r="H13347" s="3"/>
      <c r="I13347" s="2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 s="2"/>
    </row>
    <row r="13348" spans="2:22" x14ac:dyDescent="0.2">
      <c r="B13348" s="2"/>
      <c r="C13348" s="2"/>
      <c r="D13348" s="2"/>
      <c r="E13348" s="2"/>
      <c r="F13348" s="2"/>
      <c r="G13348" s="3"/>
      <c r="H13348" s="3"/>
      <c r="I13348" s="2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 s="2"/>
    </row>
    <row r="13349" spans="2:22" x14ac:dyDescent="0.2">
      <c r="B13349" s="2"/>
      <c r="C13349" s="2"/>
      <c r="D13349" s="2"/>
      <c r="E13349" s="2"/>
      <c r="F13349" s="2"/>
      <c r="G13349" s="3"/>
      <c r="H13349" s="3"/>
      <c r="I13349" s="2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 s="2"/>
    </row>
    <row r="13350" spans="2:22" x14ac:dyDescent="0.2">
      <c r="B13350" s="2"/>
      <c r="C13350" s="2"/>
      <c r="D13350" s="2"/>
      <c r="E13350" s="2"/>
      <c r="F13350" s="2"/>
      <c r="G13350" s="3"/>
      <c r="H13350" s="3"/>
      <c r="I13350" s="2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 s="2"/>
    </row>
    <row r="13351" spans="2:22" x14ac:dyDescent="0.2">
      <c r="B13351" s="2"/>
      <c r="C13351" s="2"/>
      <c r="D13351" s="2"/>
      <c r="E13351" s="2"/>
      <c r="F13351" s="2"/>
      <c r="G13351" s="3"/>
      <c r="H13351" s="3"/>
      <c r="I13351" s="2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 s="2"/>
    </row>
    <row r="13352" spans="2:22" x14ac:dyDescent="0.2">
      <c r="B13352" s="2"/>
      <c r="C13352" s="2"/>
      <c r="D13352" s="2"/>
      <c r="E13352" s="2"/>
      <c r="F13352" s="2"/>
      <c r="G13352" s="3"/>
      <c r="H13352" s="3"/>
      <c r="I13352" s="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 s="2"/>
    </row>
    <row r="13353" spans="2:22" x14ac:dyDescent="0.2">
      <c r="B13353" s="2"/>
      <c r="C13353" s="2"/>
      <c r="D13353" s="2"/>
      <c r="E13353" s="2"/>
      <c r="F13353" s="2"/>
      <c r="G13353" s="3"/>
      <c r="H13353" s="3"/>
      <c r="I13353" s="2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 s="2"/>
    </row>
    <row r="13354" spans="2:22" x14ac:dyDescent="0.2">
      <c r="B13354" s="2"/>
      <c r="C13354" s="2"/>
      <c r="D13354" s="2"/>
      <c r="E13354" s="2"/>
      <c r="F13354" s="2"/>
      <c r="G13354" s="3"/>
      <c r="H13354" s="3"/>
      <c r="I13354" s="2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 s="2"/>
    </row>
    <row r="13355" spans="2:22" x14ac:dyDescent="0.2">
      <c r="B13355" s="2"/>
      <c r="C13355" s="2"/>
      <c r="D13355" s="2"/>
      <c r="E13355" s="2"/>
      <c r="F13355" s="2"/>
      <c r="G13355" s="3"/>
      <c r="H13355" s="3"/>
      <c r="I13355" s="2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 s="2"/>
    </row>
    <row r="13356" spans="2:22" x14ac:dyDescent="0.2">
      <c r="B13356" s="2"/>
      <c r="C13356" s="2"/>
      <c r="D13356" s="2"/>
      <c r="E13356" s="2"/>
      <c r="F13356" s="2"/>
      <c r="G13356" s="3"/>
      <c r="H13356" s="3"/>
      <c r="I13356" s="2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 s="2"/>
    </row>
    <row r="13357" spans="2:22" x14ac:dyDescent="0.2">
      <c r="B13357" s="2"/>
      <c r="C13357" s="2"/>
      <c r="D13357" s="2"/>
      <c r="E13357" s="2"/>
      <c r="F13357" s="2"/>
      <c r="G13357" s="3"/>
      <c r="H13357" s="3"/>
      <c r="I13357" s="2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 s="2"/>
    </row>
    <row r="13358" spans="2:22" x14ac:dyDescent="0.2">
      <c r="B13358" s="2"/>
      <c r="C13358" s="2"/>
      <c r="D13358" s="2"/>
      <c r="E13358" s="2"/>
      <c r="F13358" s="2"/>
      <c r="G13358" s="3"/>
      <c r="H13358" s="3"/>
      <c r="I13358" s="2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 s="2"/>
    </row>
    <row r="13359" spans="2:22" x14ac:dyDescent="0.2">
      <c r="B13359" s="2"/>
      <c r="C13359" s="2"/>
      <c r="D13359" s="2"/>
      <c r="E13359" s="2"/>
      <c r="F13359" s="2"/>
      <c r="G13359" s="3"/>
      <c r="H13359" s="3"/>
      <c r="I13359" s="2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 s="2"/>
    </row>
    <row r="13360" spans="2:22" x14ac:dyDescent="0.2">
      <c r="B13360" s="2"/>
      <c r="C13360" s="2"/>
      <c r="D13360" s="2"/>
      <c r="E13360" s="2"/>
      <c r="F13360" s="2"/>
      <c r="G13360" s="3"/>
      <c r="H13360" s="3"/>
      <c r="I13360" s="2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 s="2"/>
    </row>
    <row r="13361" spans="2:22" x14ac:dyDescent="0.2">
      <c r="B13361" s="2"/>
      <c r="C13361" s="2"/>
      <c r="D13361" s="2"/>
      <c r="E13361" s="2"/>
      <c r="F13361" s="2"/>
      <c r="G13361" s="3"/>
      <c r="H13361" s="3"/>
      <c r="I13361" s="2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 s="2"/>
    </row>
    <row r="13362" spans="2:22" x14ac:dyDescent="0.2">
      <c r="B13362" s="2"/>
      <c r="C13362" s="2"/>
      <c r="D13362" s="2"/>
      <c r="E13362" s="2"/>
      <c r="F13362" s="2"/>
      <c r="G13362" s="3"/>
      <c r="H13362" s="3"/>
      <c r="I13362" s="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 s="2"/>
    </row>
    <row r="13363" spans="2:22" x14ac:dyDescent="0.2">
      <c r="B13363" s="2"/>
      <c r="C13363" s="2"/>
      <c r="D13363" s="2"/>
      <c r="E13363" s="2"/>
      <c r="F13363" s="2"/>
      <c r="G13363" s="3"/>
      <c r="H13363" s="3"/>
      <c r="I13363" s="2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 s="2"/>
    </row>
    <row r="13364" spans="2:22" x14ac:dyDescent="0.2">
      <c r="B13364" s="2"/>
      <c r="C13364" s="2"/>
      <c r="D13364" s="2"/>
      <c r="E13364" s="2"/>
      <c r="F13364" s="2"/>
      <c r="G13364" s="3"/>
      <c r="H13364" s="3"/>
      <c r="I13364" s="2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 s="2"/>
    </row>
    <row r="13365" spans="2:22" x14ac:dyDescent="0.2">
      <c r="B13365" s="2"/>
      <c r="C13365" s="2"/>
      <c r="D13365" s="2"/>
      <c r="E13365" s="2"/>
      <c r="F13365" s="2"/>
      <c r="G13365" s="3"/>
      <c r="H13365" s="3"/>
      <c r="I13365" s="2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 s="2"/>
    </row>
    <row r="13366" spans="2:22" x14ac:dyDescent="0.2">
      <c r="B13366" s="2"/>
      <c r="C13366" s="2"/>
      <c r="D13366" s="2"/>
      <c r="E13366" s="2"/>
      <c r="F13366" s="2"/>
      <c r="G13366" s="3"/>
      <c r="H13366" s="3"/>
      <c r="I13366" s="2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 s="2"/>
    </row>
    <row r="13367" spans="2:22" x14ac:dyDescent="0.2">
      <c r="B13367" s="2"/>
      <c r="C13367" s="2"/>
      <c r="D13367" s="2"/>
      <c r="E13367" s="2"/>
      <c r="F13367" s="2"/>
      <c r="G13367" s="3"/>
      <c r="H13367" s="3"/>
      <c r="I13367" s="2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 s="2"/>
    </row>
    <row r="13368" spans="2:22" x14ac:dyDescent="0.2">
      <c r="B13368" s="2"/>
      <c r="C13368" s="2"/>
      <c r="D13368" s="2"/>
      <c r="E13368" s="2"/>
      <c r="F13368" s="2"/>
      <c r="G13368" s="3"/>
      <c r="H13368" s="3"/>
      <c r="I13368" s="2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 s="2"/>
    </row>
    <row r="13369" spans="2:22" x14ac:dyDescent="0.2">
      <c r="B13369" s="2"/>
      <c r="C13369" s="2"/>
      <c r="D13369" s="2"/>
      <c r="E13369" s="2"/>
      <c r="F13369" s="2"/>
      <c r="G13369" s="3"/>
      <c r="H13369" s="3"/>
      <c r="I13369" s="2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 s="2"/>
    </row>
    <row r="13370" spans="2:22" x14ac:dyDescent="0.2">
      <c r="B13370" s="2"/>
      <c r="C13370" s="2"/>
      <c r="D13370" s="2"/>
      <c r="E13370" s="2"/>
      <c r="F13370" s="2"/>
      <c r="G13370" s="3"/>
      <c r="H13370" s="3"/>
      <c r="I13370" s="2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 s="2"/>
    </row>
    <row r="13371" spans="2:22" x14ac:dyDescent="0.2">
      <c r="B13371" s="2"/>
      <c r="C13371" s="2"/>
      <c r="D13371" s="2"/>
      <c r="E13371" s="2"/>
      <c r="F13371" s="2"/>
      <c r="G13371" s="3"/>
      <c r="H13371" s="3"/>
      <c r="I13371" s="2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 s="2"/>
    </row>
    <row r="13372" spans="2:22" x14ac:dyDescent="0.2">
      <c r="B13372" s="2"/>
      <c r="C13372" s="2"/>
      <c r="D13372" s="2"/>
      <c r="E13372" s="2"/>
      <c r="F13372" s="2"/>
      <c r="G13372" s="3"/>
      <c r="H13372" s="3"/>
      <c r="I13372" s="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 s="2"/>
    </row>
    <row r="13373" spans="2:22" x14ac:dyDescent="0.2">
      <c r="B13373" s="2"/>
      <c r="C13373" s="2"/>
      <c r="D13373" s="2"/>
      <c r="E13373" s="2"/>
      <c r="F13373" s="2"/>
      <c r="G13373" s="3"/>
      <c r="H13373" s="3"/>
      <c r="I13373" s="2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 s="2"/>
    </row>
    <row r="13374" spans="2:22" x14ac:dyDescent="0.2">
      <c r="B13374" s="2"/>
      <c r="C13374" s="2"/>
      <c r="D13374" s="2"/>
      <c r="E13374" s="2"/>
      <c r="F13374" s="2"/>
      <c r="G13374" s="3"/>
      <c r="H13374" s="3"/>
      <c r="I13374" s="2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 s="2"/>
    </row>
    <row r="13375" spans="2:22" x14ac:dyDescent="0.2">
      <c r="B13375" s="2"/>
      <c r="C13375" s="2"/>
      <c r="D13375" s="2"/>
      <c r="E13375" s="2"/>
      <c r="F13375" s="2"/>
      <c r="G13375" s="3"/>
      <c r="H13375" s="3"/>
      <c r="I13375" s="2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 s="2"/>
    </row>
    <row r="13376" spans="2:22" x14ac:dyDescent="0.2">
      <c r="B13376" s="2"/>
      <c r="C13376" s="2"/>
      <c r="D13376" s="2"/>
      <c r="E13376" s="2"/>
      <c r="F13376" s="2"/>
      <c r="G13376" s="3"/>
      <c r="H13376" s="3"/>
      <c r="I13376" s="2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 s="2"/>
    </row>
    <row r="13377" spans="2:22" x14ac:dyDescent="0.2">
      <c r="B13377" s="2"/>
      <c r="C13377" s="2"/>
      <c r="D13377" s="2"/>
      <c r="E13377" s="2"/>
      <c r="F13377" s="2"/>
      <c r="G13377" s="3"/>
      <c r="H13377" s="3"/>
      <c r="I13377" s="2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 s="2"/>
    </row>
    <row r="13378" spans="2:22" x14ac:dyDescent="0.2">
      <c r="B13378" s="2"/>
      <c r="C13378" s="2"/>
      <c r="D13378" s="2"/>
      <c r="E13378" s="2"/>
      <c r="F13378" s="2"/>
      <c r="G13378" s="3"/>
      <c r="H13378" s="3"/>
      <c r="I13378" s="2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 s="2"/>
    </row>
    <row r="13379" spans="2:22" x14ac:dyDescent="0.2">
      <c r="B13379" s="2"/>
      <c r="C13379" s="2"/>
      <c r="D13379" s="2"/>
      <c r="E13379" s="2"/>
      <c r="F13379" s="2"/>
      <c r="G13379" s="3"/>
      <c r="H13379" s="3"/>
      <c r="I13379" s="2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 s="2"/>
    </row>
    <row r="13380" spans="2:22" x14ac:dyDescent="0.2">
      <c r="B13380" s="2"/>
      <c r="C13380" s="2"/>
      <c r="D13380" s="2"/>
      <c r="E13380" s="2"/>
      <c r="F13380" s="2"/>
      <c r="G13380" s="3"/>
      <c r="H13380" s="3"/>
      <c r="I13380" s="2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 s="2"/>
    </row>
    <row r="13381" spans="2:22" x14ac:dyDescent="0.2">
      <c r="B13381" s="2"/>
      <c r="C13381" s="2"/>
      <c r="D13381" s="2"/>
      <c r="E13381" s="2"/>
      <c r="F13381" s="2"/>
      <c r="G13381" s="3"/>
      <c r="H13381" s="3"/>
      <c r="I13381" s="2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 s="2"/>
    </row>
    <row r="13382" spans="2:22" x14ac:dyDescent="0.2">
      <c r="B13382" s="2"/>
      <c r="C13382" s="2"/>
      <c r="D13382" s="2"/>
      <c r="E13382" s="2"/>
      <c r="F13382" s="2"/>
      <c r="G13382" s="3"/>
      <c r="H13382" s="3"/>
      <c r="I13382" s="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 s="2"/>
    </row>
    <row r="13383" spans="2:22" x14ac:dyDescent="0.2">
      <c r="B13383" s="2"/>
      <c r="C13383" s="2"/>
      <c r="D13383" s="2"/>
      <c r="E13383" s="2"/>
      <c r="F13383" s="2"/>
      <c r="G13383" s="3"/>
      <c r="H13383" s="3"/>
      <c r="I13383" s="2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 s="2"/>
    </row>
    <row r="13384" spans="2:22" x14ac:dyDescent="0.2">
      <c r="B13384" s="2"/>
      <c r="C13384" s="2"/>
      <c r="D13384" s="2"/>
      <c r="E13384" s="2"/>
      <c r="F13384" s="2"/>
      <c r="G13384" s="3"/>
      <c r="H13384" s="3"/>
      <c r="I13384" s="2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 s="2"/>
    </row>
    <row r="13385" spans="2:22" x14ac:dyDescent="0.2">
      <c r="B13385" s="2"/>
      <c r="C13385" s="2"/>
      <c r="D13385" s="2"/>
      <c r="E13385" s="2"/>
      <c r="F13385" s="2"/>
      <c r="G13385" s="3"/>
      <c r="H13385" s="3"/>
      <c r="I13385" s="2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 s="2"/>
    </row>
    <row r="13386" spans="2:22" x14ac:dyDescent="0.2">
      <c r="B13386" s="2"/>
      <c r="C13386" s="2"/>
      <c r="D13386" s="2"/>
      <c r="E13386" s="2"/>
      <c r="F13386" s="2"/>
      <c r="G13386" s="3"/>
      <c r="H13386" s="3"/>
      <c r="I13386" s="2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 s="2"/>
    </row>
    <row r="13387" spans="2:22" x14ac:dyDescent="0.2">
      <c r="B13387" s="2"/>
      <c r="C13387" s="2"/>
      <c r="D13387" s="2"/>
      <c r="E13387" s="2"/>
      <c r="F13387" s="2"/>
      <c r="G13387" s="3"/>
      <c r="H13387" s="3"/>
      <c r="I13387" s="2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 s="2"/>
    </row>
    <row r="13388" spans="2:22" x14ac:dyDescent="0.2">
      <c r="B13388" s="2"/>
      <c r="C13388" s="2"/>
      <c r="D13388" s="2"/>
      <c r="E13388" s="2"/>
      <c r="F13388" s="2"/>
      <c r="G13388" s="3"/>
      <c r="H13388" s="3"/>
      <c r="I13388" s="2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 s="2"/>
    </row>
    <row r="13389" spans="2:22" x14ac:dyDescent="0.2">
      <c r="B13389" s="2"/>
      <c r="C13389" s="2"/>
      <c r="D13389" s="2"/>
      <c r="E13389" s="2"/>
      <c r="F13389" s="2"/>
      <c r="G13389" s="3"/>
      <c r="H13389" s="3"/>
      <c r="I13389" s="2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 s="2"/>
    </row>
    <row r="13390" spans="2:22" x14ac:dyDescent="0.2">
      <c r="B13390" s="2"/>
      <c r="C13390" s="2"/>
      <c r="D13390" s="2"/>
      <c r="E13390" s="2"/>
      <c r="F13390" s="2"/>
      <c r="G13390" s="3"/>
      <c r="H13390" s="3"/>
      <c r="I13390" s="2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 s="2"/>
    </row>
    <row r="13391" spans="2:22" x14ac:dyDescent="0.2">
      <c r="B13391" s="2"/>
      <c r="C13391" s="2"/>
      <c r="D13391" s="2"/>
      <c r="E13391" s="2"/>
      <c r="F13391" s="2"/>
      <c r="G13391" s="3"/>
      <c r="H13391" s="3"/>
      <c r="I13391" s="2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 s="2"/>
    </row>
    <row r="13392" spans="2:22" x14ac:dyDescent="0.2">
      <c r="B13392" s="2"/>
      <c r="C13392" s="2"/>
      <c r="D13392" s="2"/>
      <c r="E13392" s="2"/>
      <c r="F13392" s="2"/>
      <c r="G13392" s="3"/>
      <c r="H13392" s="3"/>
      <c r="I13392" s="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 s="2"/>
    </row>
    <row r="13393" spans="2:22" x14ac:dyDescent="0.2">
      <c r="B13393" s="2"/>
      <c r="C13393" s="2"/>
      <c r="D13393" s="2"/>
      <c r="E13393" s="2"/>
      <c r="F13393" s="2"/>
      <c r="G13393" s="3"/>
      <c r="H13393" s="3"/>
      <c r="I13393" s="2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 s="2"/>
    </row>
    <row r="13394" spans="2:22" x14ac:dyDescent="0.2">
      <c r="B13394" s="2"/>
      <c r="C13394" s="2"/>
      <c r="D13394" s="2"/>
      <c r="E13394" s="2"/>
      <c r="F13394" s="2"/>
      <c r="G13394" s="3"/>
      <c r="H13394" s="3"/>
      <c r="I13394" s="2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 s="2"/>
    </row>
    <row r="13395" spans="2:22" x14ac:dyDescent="0.2">
      <c r="B13395" s="2"/>
      <c r="C13395" s="2"/>
      <c r="D13395" s="2"/>
      <c r="E13395" s="2"/>
      <c r="F13395" s="2"/>
      <c r="G13395" s="3"/>
      <c r="H13395" s="3"/>
      <c r="I13395" s="2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 s="2"/>
    </row>
    <row r="13396" spans="2:22" x14ac:dyDescent="0.2">
      <c r="B13396" s="2"/>
      <c r="C13396" s="2"/>
      <c r="D13396" s="2"/>
      <c r="E13396" s="2"/>
      <c r="F13396" s="2"/>
      <c r="G13396" s="3"/>
      <c r="H13396" s="3"/>
      <c r="I13396" s="2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 s="2"/>
    </row>
    <row r="13397" spans="2:22" x14ac:dyDescent="0.2">
      <c r="B13397" s="2"/>
      <c r="C13397" s="2"/>
      <c r="D13397" s="2"/>
      <c r="E13397" s="2"/>
      <c r="F13397" s="2"/>
      <c r="G13397" s="3"/>
      <c r="H13397" s="3"/>
      <c r="I13397" s="2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 s="2"/>
    </row>
    <row r="13398" spans="2:22" x14ac:dyDescent="0.2">
      <c r="B13398" s="2"/>
      <c r="C13398" s="2"/>
      <c r="D13398" s="2"/>
      <c r="E13398" s="2"/>
      <c r="F13398" s="2"/>
      <c r="G13398" s="3"/>
      <c r="H13398" s="3"/>
      <c r="I13398" s="2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 s="2"/>
    </row>
    <row r="13399" spans="2:22" x14ac:dyDescent="0.2">
      <c r="B13399" s="2"/>
      <c r="C13399" s="2"/>
      <c r="D13399" s="2"/>
      <c r="E13399" s="2"/>
      <c r="F13399" s="2"/>
      <c r="G13399" s="3"/>
      <c r="H13399" s="3"/>
      <c r="I13399" s="2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 s="2"/>
    </row>
    <row r="13400" spans="2:22" x14ac:dyDescent="0.2">
      <c r="B13400" s="2"/>
      <c r="C13400" s="2"/>
      <c r="D13400" s="2"/>
      <c r="E13400" s="2"/>
      <c r="F13400" s="2"/>
      <c r="G13400" s="3"/>
      <c r="H13400" s="3"/>
      <c r="I13400" s="2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 s="2"/>
    </row>
    <row r="13401" spans="2:22" x14ac:dyDescent="0.2">
      <c r="B13401" s="2"/>
      <c r="C13401" s="2"/>
      <c r="D13401" s="2"/>
      <c r="E13401" s="2"/>
      <c r="F13401" s="2"/>
      <c r="G13401" s="3"/>
      <c r="H13401" s="3"/>
      <c r="I13401" s="2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 s="2"/>
    </row>
    <row r="13402" spans="2:22" x14ac:dyDescent="0.2">
      <c r="B13402" s="2"/>
      <c r="C13402" s="2"/>
      <c r="D13402" s="2"/>
      <c r="E13402" s="2"/>
      <c r="F13402" s="2"/>
      <c r="G13402" s="3"/>
      <c r="H13402" s="3"/>
      <c r="I13402" s="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 s="2"/>
    </row>
    <row r="13403" spans="2:22" x14ac:dyDescent="0.2">
      <c r="B13403" s="2"/>
      <c r="C13403" s="2"/>
      <c r="D13403" s="2"/>
      <c r="E13403" s="2"/>
      <c r="F13403" s="2"/>
      <c r="G13403" s="3"/>
      <c r="H13403" s="3"/>
      <c r="I13403" s="2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 s="2"/>
    </row>
    <row r="13404" spans="2:22" x14ac:dyDescent="0.2">
      <c r="B13404" s="2"/>
      <c r="C13404" s="2"/>
      <c r="D13404" s="2"/>
      <c r="E13404" s="2"/>
      <c r="F13404" s="2"/>
      <c r="G13404" s="3"/>
      <c r="H13404" s="3"/>
      <c r="I13404" s="2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 s="2"/>
    </row>
    <row r="13405" spans="2:22" x14ac:dyDescent="0.2">
      <c r="B13405" s="2"/>
      <c r="C13405" s="2"/>
      <c r="D13405" s="2"/>
      <c r="E13405" s="2"/>
      <c r="F13405" s="2"/>
      <c r="G13405" s="3"/>
      <c r="H13405" s="3"/>
      <c r="I13405" s="2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 s="2"/>
    </row>
    <row r="13406" spans="2:22" x14ac:dyDescent="0.2">
      <c r="B13406" s="2"/>
      <c r="C13406" s="2"/>
      <c r="D13406" s="2"/>
      <c r="E13406" s="2"/>
      <c r="F13406" s="2"/>
      <c r="G13406" s="3"/>
      <c r="H13406" s="3"/>
      <c r="I13406" s="2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 s="2"/>
    </row>
    <row r="13407" spans="2:22" x14ac:dyDescent="0.2">
      <c r="B13407" s="2"/>
      <c r="C13407" s="2"/>
      <c r="D13407" s="2"/>
      <c r="E13407" s="2"/>
      <c r="F13407" s="2"/>
      <c r="G13407" s="3"/>
      <c r="H13407" s="3"/>
      <c r="I13407" s="2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 s="2"/>
    </row>
    <row r="13408" spans="2:22" x14ac:dyDescent="0.2">
      <c r="B13408" s="2"/>
      <c r="C13408" s="2"/>
      <c r="D13408" s="2"/>
      <c r="E13408" s="2"/>
      <c r="F13408" s="2"/>
      <c r="G13408" s="3"/>
      <c r="H13408" s="3"/>
      <c r="I13408" s="2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 s="2"/>
    </row>
    <row r="13409" spans="2:22" x14ac:dyDescent="0.2">
      <c r="B13409" s="2"/>
      <c r="C13409" s="2"/>
      <c r="D13409" s="2"/>
      <c r="E13409" s="2"/>
      <c r="F13409" s="2"/>
      <c r="G13409" s="3"/>
      <c r="H13409" s="3"/>
      <c r="I13409" s="2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 s="2"/>
    </row>
    <row r="13410" spans="2:22" x14ac:dyDescent="0.2">
      <c r="B13410" s="2"/>
      <c r="C13410" s="2"/>
      <c r="D13410" s="2"/>
      <c r="E13410" s="2"/>
      <c r="F13410" s="2"/>
      <c r="G13410" s="3"/>
      <c r="H13410" s="3"/>
      <c r="I13410" s="2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 s="2"/>
    </row>
    <row r="13411" spans="2:22" x14ac:dyDescent="0.2">
      <c r="B13411" s="2"/>
      <c r="C13411" s="2"/>
      <c r="D13411" s="2"/>
      <c r="E13411" s="2"/>
      <c r="F13411" s="2"/>
      <c r="G13411" s="3"/>
      <c r="H13411" s="3"/>
      <c r="I13411" s="2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 s="2"/>
    </row>
    <row r="13412" spans="2:22" x14ac:dyDescent="0.2">
      <c r="B13412" s="2"/>
      <c r="C13412" s="2"/>
      <c r="D13412" s="2"/>
      <c r="E13412" s="2"/>
      <c r="F13412" s="2"/>
      <c r="G13412" s="3"/>
      <c r="H13412" s="3"/>
      <c r="I13412" s="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 s="2"/>
    </row>
    <row r="13413" spans="2:22" x14ac:dyDescent="0.2">
      <c r="B13413" s="2"/>
      <c r="C13413" s="2"/>
      <c r="D13413" s="2"/>
      <c r="E13413" s="2"/>
      <c r="F13413" s="2"/>
      <c r="G13413" s="3"/>
      <c r="H13413" s="3"/>
      <c r="I13413" s="2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 s="2"/>
    </row>
    <row r="13414" spans="2:22" x14ac:dyDescent="0.2">
      <c r="B13414" s="2"/>
      <c r="C13414" s="2"/>
      <c r="D13414" s="2"/>
      <c r="E13414" s="2"/>
      <c r="F13414" s="2"/>
      <c r="G13414" s="3"/>
      <c r="H13414" s="3"/>
      <c r="I13414" s="2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 s="2"/>
    </row>
    <row r="13415" spans="2:22" x14ac:dyDescent="0.2">
      <c r="B13415" s="2"/>
      <c r="C13415" s="2"/>
      <c r="D13415" s="2"/>
      <c r="E13415" s="2"/>
      <c r="F13415" s="2"/>
      <c r="G13415" s="3"/>
      <c r="H13415" s="3"/>
      <c r="I13415" s="2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 s="2"/>
    </row>
    <row r="13416" spans="2:22" x14ac:dyDescent="0.2">
      <c r="B13416" s="2"/>
      <c r="C13416" s="2"/>
      <c r="D13416" s="2"/>
      <c r="E13416" s="2"/>
      <c r="F13416" s="2"/>
      <c r="G13416" s="3"/>
      <c r="H13416" s="3"/>
      <c r="I13416" s="2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 s="2"/>
    </row>
    <row r="13417" spans="2:22" x14ac:dyDescent="0.2">
      <c r="B13417" s="2"/>
      <c r="C13417" s="2"/>
      <c r="D13417" s="2"/>
      <c r="E13417" s="2"/>
      <c r="F13417" s="2"/>
      <c r="G13417" s="3"/>
      <c r="H13417" s="3"/>
      <c r="I13417" s="2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 s="2"/>
    </row>
    <row r="13418" spans="2:22" x14ac:dyDescent="0.2">
      <c r="B13418" s="2"/>
      <c r="C13418" s="2"/>
      <c r="D13418" s="2"/>
      <c r="E13418" s="2"/>
      <c r="F13418" s="2"/>
      <c r="G13418" s="3"/>
      <c r="H13418" s="3"/>
      <c r="I13418" s="2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 s="2"/>
    </row>
    <row r="13419" spans="2:22" x14ac:dyDescent="0.2">
      <c r="B13419" s="2"/>
      <c r="C13419" s="2"/>
      <c r="D13419" s="2"/>
      <c r="E13419" s="2"/>
      <c r="F13419" s="2"/>
      <c r="G13419" s="3"/>
      <c r="H13419" s="3"/>
      <c r="I13419" s="2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 s="2"/>
    </row>
    <row r="13420" spans="2:22" x14ac:dyDescent="0.2">
      <c r="B13420" s="2"/>
      <c r="C13420" s="2"/>
      <c r="D13420" s="2"/>
      <c r="E13420" s="2"/>
      <c r="F13420" s="2"/>
      <c r="G13420" s="3"/>
      <c r="H13420" s="3"/>
      <c r="I13420" s="2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 s="2"/>
    </row>
    <row r="13421" spans="2:22" x14ac:dyDescent="0.2">
      <c r="B13421" s="2"/>
      <c r="C13421" s="2"/>
      <c r="D13421" s="2"/>
      <c r="E13421" s="2"/>
      <c r="F13421" s="2"/>
      <c r="G13421" s="3"/>
      <c r="H13421" s="3"/>
      <c r="I13421" s="2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 s="2"/>
    </row>
    <row r="13422" spans="2:22" x14ac:dyDescent="0.2">
      <c r="B13422" s="2"/>
      <c r="C13422" s="2"/>
      <c r="D13422" s="2"/>
      <c r="E13422" s="2"/>
      <c r="F13422" s="2"/>
      <c r="G13422" s="3"/>
      <c r="H13422" s="3"/>
      <c r="I13422" s="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 s="2"/>
    </row>
    <row r="13423" spans="2:22" x14ac:dyDescent="0.2">
      <c r="B13423" s="2"/>
      <c r="C13423" s="2"/>
      <c r="D13423" s="2"/>
      <c r="E13423" s="2"/>
      <c r="F13423" s="2"/>
      <c r="G13423" s="3"/>
      <c r="H13423" s="3"/>
      <c r="I13423" s="2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 s="2"/>
    </row>
    <row r="13424" spans="2:22" x14ac:dyDescent="0.2">
      <c r="B13424" s="2"/>
      <c r="C13424" s="2"/>
      <c r="D13424" s="2"/>
      <c r="E13424" s="2"/>
      <c r="F13424" s="2"/>
      <c r="G13424" s="3"/>
      <c r="H13424" s="3"/>
      <c r="I13424" s="2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 s="2"/>
    </row>
    <row r="13425" spans="2:22" x14ac:dyDescent="0.2">
      <c r="B13425" s="2"/>
      <c r="C13425" s="2"/>
      <c r="D13425" s="2"/>
      <c r="E13425" s="2"/>
      <c r="F13425" s="2"/>
      <c r="G13425" s="3"/>
      <c r="H13425" s="3"/>
      <c r="I13425" s="2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 s="2"/>
    </row>
    <row r="13426" spans="2:22" x14ac:dyDescent="0.2">
      <c r="B13426" s="2"/>
      <c r="C13426" s="2"/>
      <c r="D13426" s="2"/>
      <c r="E13426" s="2"/>
      <c r="F13426" s="2"/>
      <c r="G13426" s="3"/>
      <c r="H13426" s="3"/>
      <c r="I13426" s="2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 s="2"/>
    </row>
    <row r="13427" spans="2:22" x14ac:dyDescent="0.2">
      <c r="B13427" s="2"/>
      <c r="C13427" s="2"/>
      <c r="D13427" s="2"/>
      <c r="E13427" s="2"/>
      <c r="F13427" s="2"/>
      <c r="G13427" s="3"/>
      <c r="H13427" s="3"/>
      <c r="I13427" s="2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 s="2"/>
    </row>
    <row r="13428" spans="2:22" x14ac:dyDescent="0.2">
      <c r="B13428" s="2"/>
      <c r="C13428" s="2"/>
      <c r="D13428" s="2"/>
      <c r="E13428" s="2"/>
      <c r="F13428" s="2"/>
      <c r="G13428" s="3"/>
      <c r="H13428" s="3"/>
      <c r="I13428" s="2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 s="2"/>
    </row>
    <row r="13429" spans="2:22" x14ac:dyDescent="0.2">
      <c r="B13429" s="2"/>
      <c r="C13429" s="2"/>
      <c r="D13429" s="2"/>
      <c r="E13429" s="2"/>
      <c r="F13429" s="2"/>
      <c r="G13429" s="3"/>
      <c r="H13429" s="3"/>
      <c r="I13429" s="2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 s="2"/>
    </row>
    <row r="13430" spans="2:22" x14ac:dyDescent="0.2">
      <c r="B13430" s="2"/>
      <c r="C13430" s="2"/>
      <c r="D13430" s="2"/>
      <c r="E13430" s="2"/>
      <c r="F13430" s="2"/>
      <c r="G13430" s="3"/>
      <c r="H13430" s="3"/>
      <c r="I13430" s="2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 s="2"/>
    </row>
    <row r="13431" spans="2:22" x14ac:dyDescent="0.2">
      <c r="B13431" s="2"/>
      <c r="C13431" s="2"/>
      <c r="D13431" s="2"/>
      <c r="E13431" s="2"/>
      <c r="F13431" s="2"/>
      <c r="G13431" s="3"/>
      <c r="H13431" s="3"/>
      <c r="I13431" s="2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 s="2"/>
    </row>
    <row r="13432" spans="2:22" x14ac:dyDescent="0.2">
      <c r="B13432" s="2"/>
      <c r="C13432" s="2"/>
      <c r="D13432" s="2"/>
      <c r="E13432" s="2"/>
      <c r="F13432" s="2"/>
      <c r="G13432" s="3"/>
      <c r="H13432" s="3"/>
      <c r="I13432" s="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 s="2"/>
    </row>
    <row r="13433" spans="2:22" x14ac:dyDescent="0.2">
      <c r="B13433" s="2"/>
      <c r="C13433" s="2"/>
      <c r="D13433" s="2"/>
      <c r="E13433" s="2"/>
      <c r="F13433" s="2"/>
      <c r="G13433" s="3"/>
      <c r="H13433" s="3"/>
      <c r="I13433" s="2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 s="2"/>
    </row>
    <row r="13434" spans="2:22" x14ac:dyDescent="0.2">
      <c r="B13434" s="2"/>
      <c r="C13434" s="2"/>
      <c r="D13434" s="2"/>
      <c r="E13434" s="2"/>
      <c r="F13434" s="2"/>
      <c r="G13434" s="3"/>
      <c r="H13434" s="3"/>
      <c r="I13434" s="2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 s="2"/>
    </row>
    <row r="13435" spans="2:22" x14ac:dyDescent="0.2">
      <c r="B13435" s="2"/>
      <c r="C13435" s="2"/>
      <c r="D13435" s="2"/>
      <c r="E13435" s="2"/>
      <c r="F13435" s="2"/>
      <c r="G13435" s="3"/>
      <c r="H13435" s="3"/>
      <c r="I13435" s="2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 s="2"/>
    </row>
    <row r="13436" spans="2:22" x14ac:dyDescent="0.2">
      <c r="B13436" s="2"/>
      <c r="C13436" s="2"/>
      <c r="D13436" s="2"/>
      <c r="E13436" s="2"/>
      <c r="F13436" s="2"/>
      <c r="G13436" s="3"/>
      <c r="H13436" s="3"/>
      <c r="I13436" s="2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 s="2"/>
    </row>
    <row r="13437" spans="2:22" x14ac:dyDescent="0.2">
      <c r="B13437" s="2"/>
      <c r="C13437" s="2"/>
      <c r="D13437" s="2"/>
      <c r="E13437" s="2"/>
      <c r="F13437" s="2"/>
      <c r="G13437" s="3"/>
      <c r="H13437" s="3"/>
      <c r="I13437" s="2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 s="2"/>
    </row>
    <row r="13438" spans="2:22" x14ac:dyDescent="0.2">
      <c r="B13438" s="2"/>
      <c r="C13438" s="2"/>
      <c r="D13438" s="2"/>
      <c r="E13438" s="2"/>
      <c r="F13438" s="2"/>
      <c r="G13438" s="3"/>
      <c r="H13438" s="3"/>
      <c r="I13438" s="2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 s="2"/>
    </row>
    <row r="13439" spans="2:22" x14ac:dyDescent="0.2">
      <c r="B13439" s="2"/>
      <c r="C13439" s="2"/>
      <c r="D13439" s="2"/>
      <c r="E13439" s="2"/>
      <c r="F13439" s="2"/>
      <c r="G13439" s="3"/>
      <c r="H13439" s="3"/>
      <c r="I13439" s="2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 s="2"/>
    </row>
    <row r="13440" spans="2:22" x14ac:dyDescent="0.2">
      <c r="B13440" s="2"/>
      <c r="C13440" s="2"/>
      <c r="D13440" s="2"/>
      <c r="E13440" s="2"/>
      <c r="F13440" s="2"/>
      <c r="G13440" s="3"/>
      <c r="H13440" s="3"/>
      <c r="I13440" s="2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 s="2"/>
    </row>
    <row r="13441" spans="2:22" x14ac:dyDescent="0.2">
      <c r="B13441" s="2"/>
      <c r="C13441" s="2"/>
      <c r="D13441" s="2"/>
      <c r="E13441" s="2"/>
      <c r="F13441" s="2"/>
      <c r="G13441" s="3"/>
      <c r="H13441" s="3"/>
      <c r="I13441" s="2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 s="2"/>
    </row>
    <row r="13442" spans="2:22" x14ac:dyDescent="0.2">
      <c r="B13442" s="2"/>
      <c r="C13442" s="2"/>
      <c r="D13442" s="2"/>
      <c r="E13442" s="2"/>
      <c r="F13442" s="2"/>
      <c r="G13442" s="3"/>
      <c r="H13442" s="3"/>
      <c r="I13442" s="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 s="2"/>
    </row>
    <row r="13443" spans="2:22" x14ac:dyDescent="0.2">
      <c r="B13443" s="2"/>
      <c r="C13443" s="2"/>
      <c r="D13443" s="2"/>
      <c r="E13443" s="2"/>
      <c r="F13443" s="2"/>
      <c r="G13443" s="3"/>
      <c r="H13443" s="3"/>
      <c r="I13443" s="2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 s="2"/>
    </row>
    <row r="13444" spans="2:22" x14ac:dyDescent="0.2">
      <c r="B13444" s="2"/>
      <c r="C13444" s="2"/>
      <c r="D13444" s="2"/>
      <c r="E13444" s="2"/>
      <c r="F13444" s="2"/>
      <c r="G13444" s="3"/>
      <c r="H13444" s="3"/>
      <c r="I13444" s="2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 s="2"/>
    </row>
    <row r="13445" spans="2:22" x14ac:dyDescent="0.2">
      <c r="B13445" s="2"/>
      <c r="C13445" s="2"/>
      <c r="D13445" s="2"/>
      <c r="E13445" s="2"/>
      <c r="F13445" s="2"/>
      <c r="G13445" s="3"/>
      <c r="H13445" s="3"/>
      <c r="I13445" s="2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 s="2"/>
    </row>
    <row r="13446" spans="2:22" x14ac:dyDescent="0.2">
      <c r="B13446" s="2"/>
      <c r="C13446" s="2"/>
      <c r="D13446" s="2"/>
      <c r="E13446" s="2"/>
      <c r="F13446" s="2"/>
      <c r="G13446" s="3"/>
      <c r="H13446" s="3"/>
      <c r="I13446" s="2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 s="2"/>
    </row>
    <row r="13447" spans="2:22" x14ac:dyDescent="0.2">
      <c r="B13447" s="2"/>
      <c r="C13447" s="2"/>
      <c r="D13447" s="2"/>
      <c r="E13447" s="2"/>
      <c r="F13447" s="2"/>
      <c r="G13447" s="3"/>
      <c r="H13447" s="3"/>
      <c r="I13447" s="2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 s="2"/>
    </row>
    <row r="13448" spans="2:22" x14ac:dyDescent="0.2">
      <c r="B13448" s="2"/>
      <c r="C13448" s="2"/>
      <c r="D13448" s="2"/>
      <c r="E13448" s="2"/>
      <c r="F13448" s="2"/>
      <c r="G13448" s="3"/>
      <c r="H13448" s="3"/>
      <c r="I13448" s="2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 s="2"/>
    </row>
    <row r="13449" spans="2:22" x14ac:dyDescent="0.2">
      <c r="B13449" s="2"/>
      <c r="C13449" s="2"/>
      <c r="D13449" s="2"/>
      <c r="E13449" s="2"/>
      <c r="F13449" s="2"/>
      <c r="G13449" s="3"/>
      <c r="H13449" s="3"/>
      <c r="I13449" s="2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 s="2"/>
    </row>
    <row r="13450" spans="2:22" x14ac:dyDescent="0.2">
      <c r="B13450" s="2"/>
      <c r="C13450" s="2"/>
      <c r="D13450" s="2"/>
      <c r="E13450" s="2"/>
      <c r="F13450" s="2"/>
      <c r="G13450" s="3"/>
      <c r="H13450" s="3"/>
      <c r="I13450" s="2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 s="2"/>
    </row>
    <row r="13451" spans="2:22" x14ac:dyDescent="0.2">
      <c r="B13451" s="2"/>
      <c r="C13451" s="2"/>
      <c r="D13451" s="2"/>
      <c r="E13451" s="2"/>
      <c r="F13451" s="2"/>
      <c r="G13451" s="3"/>
      <c r="H13451" s="3"/>
      <c r="I13451" s="2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 s="2"/>
    </row>
    <row r="13452" spans="2:22" x14ac:dyDescent="0.2">
      <c r="B13452" s="2"/>
      <c r="C13452" s="2"/>
      <c r="D13452" s="2"/>
      <c r="E13452" s="2"/>
      <c r="F13452" s="2"/>
      <c r="G13452" s="3"/>
      <c r="H13452" s="3"/>
      <c r="I13452" s="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 s="2"/>
    </row>
    <row r="13453" spans="2:22" x14ac:dyDescent="0.2">
      <c r="B13453" s="2"/>
      <c r="C13453" s="2"/>
      <c r="D13453" s="2"/>
      <c r="E13453" s="2"/>
      <c r="F13453" s="2"/>
      <c r="G13453" s="3"/>
      <c r="H13453" s="3"/>
      <c r="I13453" s="2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 s="2"/>
    </row>
    <row r="13454" spans="2:22" x14ac:dyDescent="0.2">
      <c r="B13454" s="2"/>
      <c r="C13454" s="2"/>
      <c r="D13454" s="2"/>
      <c r="E13454" s="2"/>
      <c r="F13454" s="2"/>
      <c r="G13454" s="3"/>
      <c r="H13454" s="3"/>
      <c r="I13454" s="2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 s="2"/>
    </row>
    <row r="13455" spans="2:22" x14ac:dyDescent="0.2">
      <c r="B13455" s="2"/>
      <c r="C13455" s="2"/>
      <c r="D13455" s="2"/>
      <c r="E13455" s="2"/>
      <c r="F13455" s="2"/>
      <c r="G13455" s="3"/>
      <c r="H13455" s="3"/>
      <c r="I13455" s="2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 s="2"/>
    </row>
    <row r="13456" spans="2:22" x14ac:dyDescent="0.2">
      <c r="B13456" s="2"/>
      <c r="C13456" s="2"/>
      <c r="D13456" s="2"/>
      <c r="E13456" s="2"/>
      <c r="F13456" s="2"/>
      <c r="G13456" s="3"/>
      <c r="H13456" s="3"/>
      <c r="I13456" s="2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 s="2"/>
    </row>
    <row r="13457" spans="2:22" x14ac:dyDescent="0.2">
      <c r="B13457" s="2"/>
      <c r="C13457" s="2"/>
      <c r="D13457" s="2"/>
      <c r="E13457" s="2"/>
      <c r="F13457" s="2"/>
      <c r="G13457" s="3"/>
      <c r="H13457" s="3"/>
      <c r="I13457" s="2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 s="2"/>
    </row>
    <row r="13458" spans="2:22" x14ac:dyDescent="0.2">
      <c r="B13458" s="2"/>
      <c r="C13458" s="2"/>
      <c r="D13458" s="2"/>
      <c r="E13458" s="2"/>
      <c r="F13458" s="2"/>
      <c r="G13458" s="3"/>
      <c r="H13458" s="3"/>
      <c r="I13458" s="2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 s="2"/>
    </row>
    <row r="13459" spans="2:22" x14ac:dyDescent="0.2">
      <c r="B13459" s="2"/>
      <c r="C13459" s="2"/>
      <c r="D13459" s="2"/>
      <c r="E13459" s="2"/>
      <c r="F13459" s="2"/>
      <c r="G13459" s="3"/>
      <c r="H13459" s="3"/>
      <c r="I13459" s="2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 s="2"/>
    </row>
    <row r="13460" spans="2:22" x14ac:dyDescent="0.2">
      <c r="B13460" s="2"/>
      <c r="C13460" s="2"/>
      <c r="D13460" s="2"/>
      <c r="E13460" s="2"/>
      <c r="F13460" s="2"/>
      <c r="G13460" s="3"/>
      <c r="H13460" s="3"/>
      <c r="I13460" s="2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 s="2"/>
    </row>
    <row r="13461" spans="2:22" x14ac:dyDescent="0.2">
      <c r="B13461" s="2"/>
      <c r="C13461" s="2"/>
      <c r="D13461" s="2"/>
      <c r="E13461" s="2"/>
      <c r="F13461" s="2"/>
      <c r="G13461" s="3"/>
      <c r="H13461" s="3"/>
      <c r="I13461" s="2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 s="2"/>
    </row>
    <row r="13462" spans="2:22" x14ac:dyDescent="0.2">
      <c r="B13462" s="2"/>
      <c r="C13462" s="2"/>
      <c r="D13462" s="2"/>
      <c r="E13462" s="2"/>
      <c r="F13462" s="2"/>
      <c r="G13462" s="3"/>
      <c r="H13462" s="3"/>
      <c r="I13462" s="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 s="2"/>
    </row>
    <row r="13463" spans="2:22" x14ac:dyDescent="0.2">
      <c r="B13463" s="2"/>
      <c r="C13463" s="2"/>
      <c r="D13463" s="2"/>
      <c r="E13463" s="2"/>
      <c r="F13463" s="2"/>
      <c r="G13463" s="3"/>
      <c r="H13463" s="3"/>
      <c r="I13463" s="2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 s="2"/>
    </row>
    <row r="13464" spans="2:22" x14ac:dyDescent="0.2">
      <c r="B13464" s="2"/>
      <c r="C13464" s="2"/>
      <c r="D13464" s="2"/>
      <c r="E13464" s="2"/>
      <c r="F13464" s="2"/>
      <c r="G13464" s="3"/>
      <c r="H13464" s="3"/>
      <c r="I13464" s="2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 s="2"/>
    </row>
    <row r="13465" spans="2:22" x14ac:dyDescent="0.2">
      <c r="B13465" s="2"/>
      <c r="C13465" s="2"/>
      <c r="D13465" s="2"/>
      <c r="E13465" s="2"/>
      <c r="F13465" s="2"/>
      <c r="G13465" s="3"/>
      <c r="H13465" s="3"/>
      <c r="I13465" s="2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 s="2"/>
    </row>
    <row r="13466" spans="2:22" x14ac:dyDescent="0.2">
      <c r="B13466" s="2"/>
      <c r="C13466" s="2"/>
      <c r="D13466" s="2"/>
      <c r="E13466" s="2"/>
      <c r="F13466" s="2"/>
      <c r="G13466" s="3"/>
      <c r="H13466" s="3"/>
      <c r="I13466" s="2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 s="2"/>
    </row>
    <row r="13467" spans="2:22" x14ac:dyDescent="0.2">
      <c r="B13467" s="2"/>
      <c r="C13467" s="2"/>
      <c r="D13467" s="2"/>
      <c r="E13467" s="2"/>
      <c r="F13467" s="2"/>
      <c r="G13467" s="3"/>
      <c r="H13467" s="3"/>
      <c r="I13467" s="2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 s="2"/>
    </row>
    <row r="13468" spans="2:22" x14ac:dyDescent="0.2">
      <c r="B13468" s="2"/>
      <c r="C13468" s="2"/>
      <c r="D13468" s="2"/>
      <c r="E13468" s="2"/>
      <c r="F13468" s="2"/>
      <c r="G13468" s="3"/>
      <c r="H13468" s="3"/>
      <c r="I13468" s="2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 s="2"/>
    </row>
    <row r="13469" spans="2:22" x14ac:dyDescent="0.2">
      <c r="B13469" s="2"/>
      <c r="C13469" s="2"/>
      <c r="D13469" s="2"/>
      <c r="E13469" s="2"/>
      <c r="F13469" s="2"/>
      <c r="G13469" s="3"/>
      <c r="H13469" s="3"/>
      <c r="I13469" s="2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 s="2"/>
    </row>
    <row r="13470" spans="2:22" x14ac:dyDescent="0.2">
      <c r="B13470" s="2"/>
      <c r="C13470" s="2"/>
      <c r="D13470" s="2"/>
      <c r="E13470" s="2"/>
      <c r="F13470" s="2"/>
      <c r="G13470" s="3"/>
      <c r="H13470" s="3"/>
      <c r="I13470" s="2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 s="2"/>
    </row>
    <row r="13471" spans="2:22" x14ac:dyDescent="0.2">
      <c r="B13471" s="2"/>
      <c r="C13471" s="2"/>
      <c r="D13471" s="2"/>
      <c r="E13471" s="2"/>
      <c r="F13471" s="2"/>
      <c r="G13471" s="3"/>
      <c r="H13471" s="3"/>
      <c r="I13471" s="2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 s="2"/>
    </row>
    <row r="13472" spans="2:22" x14ac:dyDescent="0.2">
      <c r="B13472" s="2"/>
      <c r="C13472" s="2"/>
      <c r="D13472" s="2"/>
      <c r="E13472" s="2"/>
      <c r="F13472" s="2"/>
      <c r="G13472" s="3"/>
      <c r="H13472" s="3"/>
      <c r="I13472" s="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 s="2"/>
    </row>
    <row r="13473" spans="2:22" x14ac:dyDescent="0.2">
      <c r="B13473" s="2"/>
      <c r="C13473" s="2"/>
      <c r="D13473" s="2"/>
      <c r="E13473" s="2"/>
      <c r="F13473" s="2"/>
      <c r="G13473" s="3"/>
      <c r="H13473" s="3"/>
      <c r="I13473" s="2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 s="2"/>
    </row>
    <row r="13474" spans="2:22" x14ac:dyDescent="0.2">
      <c r="B13474" s="2"/>
      <c r="C13474" s="2"/>
      <c r="D13474" s="2"/>
      <c r="E13474" s="2"/>
      <c r="F13474" s="2"/>
      <c r="G13474" s="3"/>
      <c r="H13474" s="3"/>
      <c r="I13474" s="2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 s="2"/>
    </row>
    <row r="13475" spans="2:22" x14ac:dyDescent="0.2">
      <c r="B13475" s="2"/>
      <c r="C13475" s="2"/>
      <c r="D13475" s="2"/>
      <c r="E13475" s="2"/>
      <c r="F13475" s="2"/>
      <c r="G13475" s="3"/>
      <c r="H13475" s="3"/>
      <c r="I13475" s="2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 s="2"/>
    </row>
    <row r="13476" spans="2:22" x14ac:dyDescent="0.2">
      <c r="B13476" s="2"/>
      <c r="C13476" s="2"/>
      <c r="D13476" s="2"/>
      <c r="E13476" s="2"/>
      <c r="F13476" s="2"/>
      <c r="G13476" s="3"/>
      <c r="H13476" s="3"/>
      <c r="I13476" s="2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 s="2"/>
    </row>
    <row r="13477" spans="2:22" x14ac:dyDescent="0.2">
      <c r="B13477" s="2"/>
      <c r="C13477" s="2"/>
      <c r="D13477" s="2"/>
      <c r="E13477" s="2"/>
      <c r="F13477" s="2"/>
      <c r="G13477" s="3"/>
      <c r="H13477" s="3"/>
      <c r="I13477" s="2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 s="2"/>
    </row>
    <row r="13478" spans="2:22" x14ac:dyDescent="0.2">
      <c r="B13478" s="2"/>
      <c r="C13478" s="2"/>
      <c r="D13478" s="2"/>
      <c r="E13478" s="2"/>
      <c r="F13478" s="2"/>
      <c r="G13478" s="3"/>
      <c r="H13478" s="3"/>
      <c r="I13478" s="2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 s="2"/>
    </row>
    <row r="13479" spans="2:22" x14ac:dyDescent="0.2">
      <c r="B13479" s="2"/>
      <c r="C13479" s="2"/>
      <c r="D13479" s="2"/>
      <c r="E13479" s="2"/>
      <c r="F13479" s="2"/>
      <c r="G13479" s="3"/>
      <c r="H13479" s="3"/>
      <c r="I13479" s="2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 s="2"/>
    </row>
    <row r="13480" spans="2:22" x14ac:dyDescent="0.2">
      <c r="B13480" s="2"/>
      <c r="C13480" s="2"/>
      <c r="D13480" s="2"/>
      <c r="E13480" s="2"/>
      <c r="F13480" s="2"/>
      <c r="G13480" s="3"/>
      <c r="H13480" s="3"/>
      <c r="I13480" s="2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 s="2"/>
    </row>
    <row r="13481" spans="2:22" x14ac:dyDescent="0.2">
      <c r="B13481" s="2"/>
      <c r="C13481" s="2"/>
      <c r="D13481" s="2"/>
      <c r="E13481" s="2"/>
      <c r="F13481" s="2"/>
      <c r="G13481" s="3"/>
      <c r="H13481" s="3"/>
      <c r="I13481" s="2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 s="2"/>
    </row>
    <row r="13482" spans="2:22" x14ac:dyDescent="0.2">
      <c r="B13482" s="2"/>
      <c r="C13482" s="2"/>
      <c r="D13482" s="2"/>
      <c r="E13482" s="2"/>
      <c r="F13482" s="2"/>
      <c r="G13482" s="3"/>
      <c r="H13482" s="3"/>
      <c r="I13482" s="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 s="2"/>
    </row>
    <row r="13483" spans="2:22" x14ac:dyDescent="0.2">
      <c r="B13483" s="2"/>
      <c r="C13483" s="2"/>
      <c r="D13483" s="2"/>
      <c r="E13483" s="2"/>
      <c r="F13483" s="2"/>
      <c r="G13483" s="3"/>
      <c r="H13483" s="3"/>
      <c r="I13483" s="2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 s="2"/>
    </row>
    <row r="13484" spans="2:22" x14ac:dyDescent="0.2">
      <c r="B13484" s="2"/>
      <c r="C13484" s="2"/>
      <c r="D13484" s="2"/>
      <c r="E13484" s="2"/>
      <c r="F13484" s="2"/>
      <c r="G13484" s="3"/>
      <c r="H13484" s="3"/>
      <c r="I13484" s="2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 s="2"/>
    </row>
    <row r="13485" spans="2:22" x14ac:dyDescent="0.2">
      <c r="B13485" s="2"/>
      <c r="C13485" s="2"/>
      <c r="D13485" s="2"/>
      <c r="E13485" s="2"/>
      <c r="F13485" s="2"/>
      <c r="G13485" s="3"/>
      <c r="H13485" s="3"/>
      <c r="I13485" s="2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 s="2"/>
    </row>
    <row r="13486" spans="2:22" x14ac:dyDescent="0.2">
      <c r="B13486" s="2"/>
      <c r="C13486" s="2"/>
      <c r="D13486" s="2"/>
      <c r="E13486" s="2"/>
      <c r="F13486" s="2"/>
      <c r="G13486" s="3"/>
      <c r="H13486" s="3"/>
      <c r="I13486" s="2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 s="2"/>
    </row>
    <row r="13487" spans="2:22" x14ac:dyDescent="0.2">
      <c r="B13487" s="2"/>
      <c r="C13487" s="2"/>
      <c r="D13487" s="2"/>
      <c r="E13487" s="2"/>
      <c r="F13487" s="2"/>
      <c r="G13487" s="3"/>
      <c r="H13487" s="3"/>
      <c r="I13487" s="2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 s="2"/>
    </row>
    <row r="13488" spans="2:22" x14ac:dyDescent="0.2">
      <c r="B13488" s="2"/>
      <c r="C13488" s="2"/>
      <c r="D13488" s="2"/>
      <c r="E13488" s="2"/>
      <c r="F13488" s="2"/>
      <c r="G13488" s="3"/>
      <c r="H13488" s="3"/>
      <c r="I13488" s="2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 s="2"/>
    </row>
    <row r="13489" spans="2:22" x14ac:dyDescent="0.2">
      <c r="B13489" s="2"/>
      <c r="C13489" s="2"/>
      <c r="D13489" s="2"/>
      <c r="E13489" s="2"/>
      <c r="F13489" s="2"/>
      <c r="G13489" s="3"/>
      <c r="H13489" s="3"/>
      <c r="I13489" s="2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 s="2"/>
    </row>
    <row r="13490" spans="2:22" x14ac:dyDescent="0.2">
      <c r="B13490" s="2"/>
      <c r="C13490" s="2"/>
      <c r="D13490" s="2"/>
      <c r="E13490" s="2"/>
      <c r="F13490" s="2"/>
      <c r="G13490" s="3"/>
      <c r="H13490" s="3"/>
      <c r="I13490" s="2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 s="2"/>
    </row>
    <row r="13491" spans="2:22" x14ac:dyDescent="0.2">
      <c r="B13491" s="2"/>
      <c r="C13491" s="2"/>
      <c r="D13491" s="2"/>
      <c r="E13491" s="2"/>
      <c r="F13491" s="2"/>
      <c r="G13491" s="3"/>
      <c r="H13491" s="3"/>
      <c r="I13491" s="2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 s="2"/>
    </row>
    <row r="13492" spans="2:22" x14ac:dyDescent="0.2">
      <c r="B13492" s="2"/>
      <c r="C13492" s="2"/>
      <c r="D13492" s="2"/>
      <c r="E13492" s="2"/>
      <c r="F13492" s="2"/>
      <c r="G13492" s="3"/>
      <c r="H13492" s="3"/>
      <c r="I13492" s="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 s="2"/>
    </row>
    <row r="13493" spans="2:22" x14ac:dyDescent="0.2">
      <c r="B13493" s="2"/>
      <c r="C13493" s="2"/>
      <c r="D13493" s="2"/>
      <c r="E13493" s="2"/>
      <c r="F13493" s="2"/>
      <c r="G13493" s="3"/>
      <c r="H13493" s="3"/>
      <c r="I13493" s="2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 s="2"/>
    </row>
    <row r="13494" spans="2:22" x14ac:dyDescent="0.2">
      <c r="B13494" s="2"/>
      <c r="C13494" s="2"/>
      <c r="D13494" s="2"/>
      <c r="E13494" s="2"/>
      <c r="F13494" s="2"/>
      <c r="G13494" s="3"/>
      <c r="H13494" s="3"/>
      <c r="I13494" s="2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 s="2"/>
    </row>
    <row r="13495" spans="2:22" x14ac:dyDescent="0.2">
      <c r="B13495" s="2"/>
      <c r="C13495" s="2"/>
      <c r="D13495" s="2"/>
      <c r="E13495" s="2"/>
      <c r="F13495" s="2"/>
      <c r="G13495" s="3"/>
      <c r="H13495" s="3"/>
      <c r="I13495" s="2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 s="2"/>
    </row>
    <row r="13496" spans="2:22" x14ac:dyDescent="0.2">
      <c r="B13496" s="2"/>
      <c r="C13496" s="2"/>
      <c r="D13496" s="2"/>
      <c r="E13496" s="2"/>
      <c r="F13496" s="2"/>
      <c r="G13496" s="3"/>
      <c r="H13496" s="3"/>
      <c r="I13496" s="2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 s="2"/>
    </row>
    <row r="13497" spans="2:22" x14ac:dyDescent="0.2">
      <c r="B13497" s="2"/>
      <c r="C13497" s="2"/>
      <c r="D13497" s="2"/>
      <c r="E13497" s="2"/>
      <c r="F13497" s="2"/>
      <c r="G13497" s="3"/>
      <c r="H13497" s="3"/>
      <c r="I13497" s="2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 s="2"/>
    </row>
    <row r="13498" spans="2:22" x14ac:dyDescent="0.2">
      <c r="B13498" s="2"/>
      <c r="C13498" s="2"/>
      <c r="D13498" s="2"/>
      <c r="E13498" s="2"/>
      <c r="F13498" s="2"/>
      <c r="G13498" s="3"/>
      <c r="H13498" s="3"/>
      <c r="I13498" s="2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 s="2"/>
    </row>
    <row r="13499" spans="2:22" x14ac:dyDescent="0.2">
      <c r="B13499" s="2"/>
      <c r="C13499" s="2"/>
      <c r="D13499" s="2"/>
      <c r="E13499" s="2"/>
      <c r="F13499" s="2"/>
      <c r="G13499" s="3"/>
      <c r="H13499" s="3"/>
      <c r="I13499" s="2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 s="2"/>
    </row>
    <row r="13500" spans="2:22" x14ac:dyDescent="0.2">
      <c r="B13500" s="2"/>
      <c r="C13500" s="2"/>
      <c r="D13500" s="2"/>
      <c r="E13500" s="2"/>
      <c r="F13500" s="2"/>
      <c r="G13500" s="3"/>
      <c r="H13500" s="3"/>
      <c r="I13500" s="2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 s="2"/>
    </row>
    <row r="13501" spans="2:22" x14ac:dyDescent="0.2">
      <c r="B13501" s="2"/>
      <c r="C13501" s="2"/>
      <c r="D13501" s="2"/>
      <c r="E13501" s="2"/>
      <c r="F13501" s="2"/>
      <c r="G13501" s="3"/>
      <c r="H13501" s="3"/>
      <c r="I13501" s="2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 s="2"/>
    </row>
    <row r="13502" spans="2:22" x14ac:dyDescent="0.2">
      <c r="B13502" s="2"/>
      <c r="C13502" s="2"/>
      <c r="D13502" s="2"/>
      <c r="E13502" s="2"/>
      <c r="F13502" s="2"/>
      <c r="G13502" s="3"/>
      <c r="H13502" s="3"/>
      <c r="I13502" s="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 s="2"/>
    </row>
    <row r="13503" spans="2:22" x14ac:dyDescent="0.2">
      <c r="B13503" s="2"/>
      <c r="C13503" s="2"/>
      <c r="D13503" s="2"/>
      <c r="E13503" s="2"/>
      <c r="F13503" s="2"/>
      <c r="G13503" s="3"/>
      <c r="H13503" s="3"/>
      <c r="I13503" s="2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 s="2"/>
    </row>
    <row r="13504" spans="2:22" x14ac:dyDescent="0.2">
      <c r="B13504" s="2"/>
      <c r="C13504" s="2"/>
      <c r="D13504" s="2"/>
      <c r="E13504" s="2"/>
      <c r="F13504" s="2"/>
      <c r="G13504" s="3"/>
      <c r="H13504" s="3"/>
      <c r="I13504" s="2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 s="2"/>
    </row>
    <row r="13505" spans="2:22" x14ac:dyDescent="0.2">
      <c r="B13505" s="2"/>
      <c r="C13505" s="2"/>
      <c r="D13505" s="2"/>
      <c r="E13505" s="2"/>
      <c r="F13505" s="2"/>
      <c r="G13505" s="3"/>
      <c r="H13505" s="3"/>
      <c r="I13505" s="2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 s="2"/>
    </row>
    <row r="13506" spans="2:22" x14ac:dyDescent="0.2">
      <c r="B13506" s="2"/>
      <c r="C13506" s="2"/>
      <c r="D13506" s="2"/>
      <c r="E13506" s="2"/>
      <c r="F13506" s="2"/>
      <c r="G13506" s="3"/>
      <c r="H13506" s="3"/>
      <c r="I13506" s="2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 s="2"/>
    </row>
    <row r="13507" spans="2:22" x14ac:dyDescent="0.2">
      <c r="B13507" s="2"/>
      <c r="C13507" s="2"/>
      <c r="D13507" s="2"/>
      <c r="E13507" s="2"/>
      <c r="F13507" s="2"/>
      <c r="G13507" s="3"/>
      <c r="H13507" s="3"/>
      <c r="I13507" s="2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 s="2"/>
    </row>
    <row r="13508" spans="2:22" x14ac:dyDescent="0.2">
      <c r="B13508" s="2"/>
      <c r="C13508" s="2"/>
      <c r="D13508" s="2"/>
      <c r="E13508" s="2"/>
      <c r="F13508" s="2"/>
      <c r="G13508" s="3"/>
      <c r="H13508" s="3"/>
      <c r="I13508" s="2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 s="2"/>
    </row>
    <row r="13509" spans="2:22" x14ac:dyDescent="0.2">
      <c r="B13509" s="2"/>
      <c r="C13509" s="2"/>
      <c r="D13509" s="2"/>
      <c r="E13509" s="2"/>
      <c r="F13509" s="2"/>
      <c r="G13509" s="3"/>
      <c r="H13509" s="3"/>
      <c r="I13509" s="2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 s="2"/>
    </row>
    <row r="13510" spans="2:22" x14ac:dyDescent="0.2">
      <c r="B13510" s="2"/>
      <c r="C13510" s="2"/>
      <c r="D13510" s="2"/>
      <c r="E13510" s="2"/>
      <c r="F13510" s="2"/>
      <c r="G13510" s="3"/>
      <c r="H13510" s="3"/>
      <c r="I13510" s="2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 s="2"/>
    </row>
    <row r="13511" spans="2:22" x14ac:dyDescent="0.2">
      <c r="B13511" s="2"/>
      <c r="C13511" s="2"/>
      <c r="D13511" s="2"/>
      <c r="E13511" s="2"/>
      <c r="F13511" s="2"/>
      <c r="G13511" s="3"/>
      <c r="H13511" s="3"/>
      <c r="I13511" s="2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 s="2"/>
    </row>
    <row r="13512" spans="2:22" x14ac:dyDescent="0.2">
      <c r="B13512" s="2"/>
      <c r="C13512" s="2"/>
      <c r="D13512" s="2"/>
      <c r="E13512" s="2"/>
      <c r="F13512" s="2"/>
      <c r="G13512" s="3"/>
      <c r="H13512" s="3"/>
      <c r="I13512" s="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 s="2"/>
    </row>
    <row r="13513" spans="2:22" x14ac:dyDescent="0.2">
      <c r="B13513" s="2"/>
      <c r="C13513" s="2"/>
      <c r="D13513" s="2"/>
      <c r="E13513" s="2"/>
      <c r="F13513" s="2"/>
      <c r="G13513" s="3"/>
      <c r="H13513" s="3"/>
      <c r="I13513" s="2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 s="2"/>
    </row>
    <row r="13514" spans="2:22" x14ac:dyDescent="0.2">
      <c r="B13514" s="2"/>
      <c r="C13514" s="2"/>
      <c r="D13514" s="2"/>
      <c r="E13514" s="2"/>
      <c r="F13514" s="2"/>
      <c r="G13514" s="3"/>
      <c r="H13514" s="3"/>
      <c r="I13514" s="2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 s="2"/>
    </row>
    <row r="13515" spans="2:22" x14ac:dyDescent="0.2">
      <c r="B13515" s="2"/>
      <c r="C13515" s="2"/>
      <c r="D13515" s="2"/>
      <c r="E13515" s="2"/>
      <c r="F13515" s="2"/>
      <c r="G13515" s="3"/>
      <c r="H13515" s="3"/>
      <c r="I13515" s="2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 s="2"/>
    </row>
    <row r="13516" spans="2:22" x14ac:dyDescent="0.2">
      <c r="B13516" s="2"/>
      <c r="C13516" s="2"/>
      <c r="D13516" s="2"/>
      <c r="E13516" s="2"/>
      <c r="F13516" s="2"/>
      <c r="G13516" s="3"/>
      <c r="H13516" s="3"/>
      <c r="I13516" s="2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 s="2"/>
    </row>
    <row r="13517" spans="2:22" x14ac:dyDescent="0.2">
      <c r="B13517" s="2"/>
      <c r="C13517" s="2"/>
      <c r="D13517" s="2"/>
      <c r="E13517" s="2"/>
      <c r="F13517" s="2"/>
      <c r="G13517" s="3"/>
      <c r="H13517" s="3"/>
      <c r="I13517" s="2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 s="2"/>
    </row>
    <row r="13518" spans="2:22" x14ac:dyDescent="0.2">
      <c r="B13518" s="2"/>
      <c r="C13518" s="2"/>
      <c r="D13518" s="2"/>
      <c r="E13518" s="2"/>
      <c r="F13518" s="2"/>
      <c r="G13518" s="3"/>
      <c r="H13518" s="3"/>
      <c r="I13518" s="2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 s="2"/>
    </row>
    <row r="13519" spans="2:22" x14ac:dyDescent="0.2">
      <c r="B13519" s="2"/>
      <c r="C13519" s="2"/>
      <c r="D13519" s="2"/>
      <c r="E13519" s="2"/>
      <c r="F13519" s="2"/>
      <c r="G13519" s="3"/>
      <c r="H13519" s="3"/>
      <c r="I13519" s="2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 s="2"/>
    </row>
    <row r="13520" spans="2:22" x14ac:dyDescent="0.2">
      <c r="B13520" s="2"/>
      <c r="C13520" s="2"/>
      <c r="D13520" s="2"/>
      <c r="E13520" s="2"/>
      <c r="F13520" s="2"/>
      <c r="G13520" s="3"/>
      <c r="H13520" s="3"/>
      <c r="I13520" s="2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 s="2"/>
    </row>
    <row r="13521" spans="2:22" x14ac:dyDescent="0.2">
      <c r="B13521" s="2"/>
      <c r="C13521" s="2"/>
      <c r="D13521" s="2"/>
      <c r="E13521" s="2"/>
      <c r="F13521" s="2"/>
      <c r="G13521" s="3"/>
      <c r="H13521" s="3"/>
      <c r="I13521" s="2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 s="2"/>
    </row>
    <row r="13522" spans="2:22" x14ac:dyDescent="0.2">
      <c r="B13522" s="2"/>
      <c r="C13522" s="2"/>
      <c r="D13522" s="2"/>
      <c r="E13522" s="2"/>
      <c r="F13522" s="2"/>
      <c r="G13522" s="3"/>
      <c r="H13522" s="3"/>
      <c r="I13522" s="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 s="2"/>
    </row>
    <row r="13523" spans="2:22" x14ac:dyDescent="0.2">
      <c r="B13523" s="2"/>
      <c r="C13523" s="2"/>
      <c r="D13523" s="2"/>
      <c r="E13523" s="2"/>
      <c r="F13523" s="2"/>
      <c r="G13523" s="3"/>
      <c r="H13523" s="3"/>
      <c r="I13523" s="2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 s="2"/>
    </row>
    <row r="13524" spans="2:22" x14ac:dyDescent="0.2">
      <c r="B13524" s="2"/>
      <c r="C13524" s="2"/>
      <c r="D13524" s="2"/>
      <c r="E13524" s="2"/>
      <c r="F13524" s="2"/>
      <c r="G13524" s="3"/>
      <c r="H13524" s="3"/>
      <c r="I13524" s="2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 s="2"/>
    </row>
    <row r="13525" spans="2:22" x14ac:dyDescent="0.2">
      <c r="B13525" s="2"/>
      <c r="C13525" s="2"/>
      <c r="D13525" s="2"/>
      <c r="E13525" s="2"/>
      <c r="F13525" s="2"/>
      <c r="G13525" s="3"/>
      <c r="H13525" s="3"/>
      <c r="I13525" s="2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 s="2"/>
    </row>
    <row r="13526" spans="2:22" x14ac:dyDescent="0.2">
      <c r="B13526" s="2"/>
      <c r="C13526" s="2"/>
      <c r="D13526" s="2"/>
      <c r="E13526" s="2"/>
      <c r="F13526" s="2"/>
      <c r="G13526" s="3"/>
      <c r="H13526" s="3"/>
      <c r="I13526" s="2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 s="2"/>
    </row>
    <row r="13527" spans="2:22" x14ac:dyDescent="0.2">
      <c r="B13527" s="2"/>
      <c r="C13527" s="2"/>
      <c r="D13527" s="2"/>
      <c r="E13527" s="2"/>
      <c r="F13527" s="2"/>
      <c r="G13527" s="3"/>
      <c r="H13527" s="3"/>
      <c r="I13527" s="2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 s="2"/>
    </row>
    <row r="13528" spans="2:22" x14ac:dyDescent="0.2">
      <c r="B13528" s="2"/>
      <c r="C13528" s="2"/>
      <c r="D13528" s="2"/>
      <c r="E13528" s="2"/>
      <c r="F13528" s="2"/>
      <c r="G13528" s="3"/>
      <c r="H13528" s="3"/>
      <c r="I13528" s="2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 s="2"/>
    </row>
    <row r="13529" spans="2:22" x14ac:dyDescent="0.2">
      <c r="B13529" s="2"/>
      <c r="C13529" s="2"/>
      <c r="D13529" s="2"/>
      <c r="E13529" s="2"/>
      <c r="F13529" s="2"/>
      <c r="G13529" s="3"/>
      <c r="H13529" s="3"/>
      <c r="I13529" s="2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 s="2"/>
    </row>
    <row r="13530" spans="2:22" x14ac:dyDescent="0.2">
      <c r="B13530" s="2"/>
      <c r="C13530" s="2"/>
      <c r="D13530" s="2"/>
      <c r="E13530" s="2"/>
      <c r="F13530" s="2"/>
      <c r="G13530" s="3"/>
      <c r="H13530" s="3"/>
      <c r="I13530" s="2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 s="2"/>
    </row>
    <row r="13531" spans="2:22" x14ac:dyDescent="0.2">
      <c r="B13531" s="2"/>
      <c r="C13531" s="2"/>
      <c r="D13531" s="2"/>
      <c r="E13531" s="2"/>
      <c r="F13531" s="2"/>
      <c r="G13531" s="3"/>
      <c r="H13531" s="3"/>
      <c r="I13531" s="2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 s="2"/>
    </row>
    <row r="13532" spans="2:22" x14ac:dyDescent="0.2">
      <c r="B13532" s="2"/>
      <c r="C13532" s="2"/>
      <c r="D13532" s="2"/>
      <c r="E13532" s="2"/>
      <c r="F13532" s="2"/>
      <c r="G13532" s="3"/>
      <c r="H13532" s="3"/>
      <c r="I13532" s="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 s="2"/>
    </row>
    <row r="13533" spans="2:22" x14ac:dyDescent="0.2">
      <c r="B13533" s="2"/>
      <c r="C13533" s="2"/>
      <c r="D13533" s="2"/>
      <c r="E13533" s="2"/>
      <c r="F13533" s="2"/>
      <c r="G13533" s="3"/>
      <c r="H13533" s="3"/>
      <c r="I13533" s="2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 s="2"/>
    </row>
    <row r="13534" spans="2:22" x14ac:dyDescent="0.2">
      <c r="B13534" s="2"/>
      <c r="C13534" s="2"/>
      <c r="D13534" s="2"/>
      <c r="E13534" s="2"/>
      <c r="F13534" s="2"/>
      <c r="G13534" s="3"/>
      <c r="H13534" s="3"/>
      <c r="I13534" s="2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 s="2"/>
    </row>
    <row r="13535" spans="2:22" x14ac:dyDescent="0.2">
      <c r="B13535" s="2"/>
      <c r="C13535" s="2"/>
      <c r="D13535" s="2"/>
      <c r="E13535" s="2"/>
      <c r="F13535" s="2"/>
      <c r="G13535" s="3"/>
      <c r="H13535" s="3"/>
      <c r="I13535" s="2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 s="2"/>
    </row>
    <row r="13536" spans="2:22" x14ac:dyDescent="0.2">
      <c r="B13536" s="2"/>
      <c r="C13536" s="2"/>
      <c r="D13536" s="2"/>
      <c r="E13536" s="2"/>
      <c r="F13536" s="2"/>
      <c r="G13536" s="3"/>
      <c r="H13536" s="3"/>
      <c r="I13536" s="2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 s="2"/>
    </row>
    <row r="13537" spans="2:22" x14ac:dyDescent="0.2">
      <c r="B13537" s="2"/>
      <c r="C13537" s="2"/>
      <c r="D13537" s="2"/>
      <c r="E13537" s="2"/>
      <c r="F13537" s="2"/>
      <c r="G13537" s="3"/>
      <c r="H13537" s="3"/>
      <c r="I13537" s="2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 s="2"/>
    </row>
    <row r="13538" spans="2:22" x14ac:dyDescent="0.2">
      <c r="B13538" s="2"/>
      <c r="C13538" s="2"/>
      <c r="D13538" s="2"/>
      <c r="E13538" s="2"/>
      <c r="F13538" s="2"/>
      <c r="G13538" s="3"/>
      <c r="H13538" s="3"/>
      <c r="I13538" s="2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 s="2"/>
    </row>
    <row r="13539" spans="2:22" x14ac:dyDescent="0.2">
      <c r="B13539" s="2"/>
      <c r="C13539" s="2"/>
      <c r="D13539" s="2"/>
      <c r="E13539" s="2"/>
      <c r="F13539" s="2"/>
      <c r="G13539" s="3"/>
      <c r="H13539" s="3"/>
      <c r="I13539" s="2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 s="2"/>
    </row>
    <row r="13540" spans="2:22" x14ac:dyDescent="0.2">
      <c r="B13540" s="2"/>
      <c r="C13540" s="2"/>
      <c r="D13540" s="2"/>
      <c r="E13540" s="2"/>
      <c r="F13540" s="2"/>
      <c r="G13540" s="3"/>
      <c r="H13540" s="3"/>
      <c r="I13540" s="2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 s="2"/>
    </row>
    <row r="13541" spans="2:22" x14ac:dyDescent="0.2">
      <c r="B13541" s="2"/>
      <c r="C13541" s="2"/>
      <c r="D13541" s="2"/>
      <c r="E13541" s="2"/>
      <c r="F13541" s="2"/>
      <c r="G13541" s="3"/>
      <c r="H13541" s="3"/>
      <c r="I13541" s="2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 s="2"/>
    </row>
    <row r="13542" spans="2:22" x14ac:dyDescent="0.2">
      <c r="B13542" s="2"/>
      <c r="C13542" s="2"/>
      <c r="D13542" s="2"/>
      <c r="E13542" s="2"/>
      <c r="F13542" s="2"/>
      <c r="G13542" s="3"/>
      <c r="H13542" s="3"/>
      <c r="I13542" s="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 s="2"/>
    </row>
    <row r="13543" spans="2:22" x14ac:dyDescent="0.2">
      <c r="B13543" s="2"/>
      <c r="C13543" s="2"/>
      <c r="D13543" s="2"/>
      <c r="E13543" s="2"/>
      <c r="F13543" s="2"/>
      <c r="G13543" s="3"/>
      <c r="H13543" s="3"/>
      <c r="I13543" s="2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 s="2"/>
    </row>
    <row r="13544" spans="2:22" x14ac:dyDescent="0.2">
      <c r="B13544" s="2"/>
      <c r="C13544" s="2"/>
      <c r="D13544" s="2"/>
      <c r="E13544" s="2"/>
      <c r="F13544" s="2"/>
      <c r="G13544" s="3"/>
      <c r="H13544" s="3"/>
      <c r="I13544" s="2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 s="2"/>
    </row>
    <row r="13545" spans="2:22" x14ac:dyDescent="0.2">
      <c r="B13545" s="2"/>
      <c r="C13545" s="2"/>
      <c r="D13545" s="2"/>
      <c r="E13545" s="2"/>
      <c r="F13545" s="2"/>
      <c r="G13545" s="3"/>
      <c r="H13545" s="3"/>
      <c r="I13545" s="2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 s="2"/>
    </row>
    <row r="13546" spans="2:22" x14ac:dyDescent="0.2">
      <c r="B13546" s="2"/>
      <c r="C13546" s="2"/>
      <c r="D13546" s="2"/>
      <c r="E13546" s="2"/>
      <c r="F13546" s="2"/>
      <c r="G13546" s="3"/>
      <c r="H13546" s="3"/>
      <c r="I13546" s="2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 s="2"/>
    </row>
    <row r="13547" spans="2:22" x14ac:dyDescent="0.2">
      <c r="B13547" s="2"/>
      <c r="C13547" s="2"/>
      <c r="D13547" s="2"/>
      <c r="E13547" s="2"/>
      <c r="F13547" s="2"/>
      <c r="G13547" s="3"/>
      <c r="H13547" s="3"/>
      <c r="I13547" s="2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 s="2"/>
    </row>
    <row r="13548" spans="2:22" x14ac:dyDescent="0.2">
      <c r="B13548" s="2"/>
      <c r="C13548" s="2"/>
      <c r="D13548" s="2"/>
      <c r="E13548" s="2"/>
      <c r="F13548" s="2"/>
      <c r="G13548" s="3"/>
      <c r="H13548" s="3"/>
      <c r="I13548" s="2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 s="2"/>
    </row>
    <row r="13549" spans="2:22" x14ac:dyDescent="0.2">
      <c r="B13549" s="2"/>
      <c r="C13549" s="2"/>
      <c r="D13549" s="2"/>
      <c r="E13549" s="2"/>
      <c r="F13549" s="2"/>
      <c r="G13549" s="3"/>
      <c r="H13549" s="3"/>
      <c r="I13549" s="2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 s="2"/>
    </row>
    <row r="13550" spans="2:22" x14ac:dyDescent="0.2">
      <c r="B13550" s="2"/>
      <c r="C13550" s="2"/>
      <c r="D13550" s="2"/>
      <c r="E13550" s="2"/>
      <c r="F13550" s="2"/>
      <c r="G13550" s="3"/>
      <c r="H13550" s="3"/>
      <c r="I13550" s="2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 s="2"/>
    </row>
    <row r="13551" spans="2:22" x14ac:dyDescent="0.2">
      <c r="B13551" s="2"/>
      <c r="C13551" s="2"/>
      <c r="D13551" s="2"/>
      <c r="E13551" s="2"/>
      <c r="F13551" s="2"/>
      <c r="G13551" s="3"/>
      <c r="H13551" s="3"/>
      <c r="I13551" s="2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 s="2"/>
    </row>
    <row r="13552" spans="2:22" x14ac:dyDescent="0.2">
      <c r="B13552" s="2"/>
      <c r="C13552" s="2"/>
      <c r="D13552" s="2"/>
      <c r="E13552" s="2"/>
      <c r="F13552" s="2"/>
      <c r="G13552" s="3"/>
      <c r="H13552" s="3"/>
      <c r="I13552" s="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 s="2"/>
    </row>
    <row r="13553" spans="2:22" x14ac:dyDescent="0.2">
      <c r="B13553" s="2"/>
      <c r="C13553" s="2"/>
      <c r="D13553" s="2"/>
      <c r="E13553" s="2"/>
      <c r="F13553" s="2"/>
      <c r="G13553" s="3"/>
      <c r="H13553" s="3"/>
      <c r="I13553" s="2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 s="2"/>
    </row>
    <row r="13554" spans="2:22" x14ac:dyDescent="0.2">
      <c r="B13554" s="2"/>
      <c r="C13554" s="2"/>
      <c r="D13554" s="2"/>
      <c r="E13554" s="2"/>
      <c r="F13554" s="2"/>
      <c r="G13554" s="3"/>
      <c r="H13554" s="3"/>
      <c r="I13554" s="2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 s="2"/>
    </row>
    <row r="13555" spans="2:22" x14ac:dyDescent="0.2">
      <c r="B13555" s="2"/>
      <c r="C13555" s="2"/>
      <c r="D13555" s="2"/>
      <c r="E13555" s="2"/>
      <c r="F13555" s="2"/>
      <c r="G13555" s="3"/>
      <c r="H13555" s="3"/>
      <c r="I13555" s="2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 s="2"/>
    </row>
    <row r="13556" spans="2:22" x14ac:dyDescent="0.2">
      <c r="B13556" s="2"/>
      <c r="C13556" s="2"/>
      <c r="D13556" s="2"/>
      <c r="E13556" s="2"/>
      <c r="F13556" s="2"/>
      <c r="G13556" s="3"/>
      <c r="H13556" s="3"/>
      <c r="I13556" s="2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 s="2"/>
    </row>
    <row r="13557" spans="2:22" x14ac:dyDescent="0.2">
      <c r="B13557" s="2"/>
      <c r="C13557" s="2"/>
      <c r="D13557" s="2"/>
      <c r="E13557" s="2"/>
      <c r="F13557" s="2"/>
      <c r="G13557" s="3"/>
      <c r="H13557" s="3"/>
      <c r="I13557" s="2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 s="2"/>
    </row>
    <row r="13558" spans="2:22" x14ac:dyDescent="0.2">
      <c r="B13558" s="2"/>
      <c r="C13558" s="2"/>
      <c r="D13558" s="2"/>
      <c r="E13558" s="2"/>
      <c r="F13558" s="2"/>
      <c r="G13558" s="3"/>
      <c r="H13558" s="3"/>
      <c r="I13558" s="2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 s="2"/>
    </row>
    <row r="13559" spans="2:22" x14ac:dyDescent="0.2">
      <c r="B13559" s="2"/>
      <c r="C13559" s="2"/>
      <c r="D13559" s="2"/>
      <c r="E13559" s="2"/>
      <c r="F13559" s="2"/>
      <c r="G13559" s="3"/>
      <c r="H13559" s="3"/>
      <c r="I13559" s="2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 s="2"/>
    </row>
    <row r="13560" spans="2:22" x14ac:dyDescent="0.2">
      <c r="B13560" s="2"/>
      <c r="C13560" s="2"/>
      <c r="D13560" s="2"/>
      <c r="E13560" s="2"/>
      <c r="F13560" s="2"/>
      <c r="G13560" s="3"/>
      <c r="H13560" s="3"/>
      <c r="I13560" s="2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 s="2"/>
    </row>
    <row r="13561" spans="2:22" x14ac:dyDescent="0.2">
      <c r="B13561" s="2"/>
      <c r="C13561" s="2"/>
      <c r="D13561" s="2"/>
      <c r="E13561" s="2"/>
      <c r="F13561" s="2"/>
      <c r="G13561" s="3"/>
      <c r="H13561" s="3"/>
      <c r="I13561" s="2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 s="2"/>
    </row>
    <row r="13562" spans="2:22" x14ac:dyDescent="0.2">
      <c r="B13562" s="2"/>
      <c r="C13562" s="2"/>
      <c r="D13562" s="2"/>
      <c r="E13562" s="2"/>
      <c r="F13562" s="2"/>
      <c r="G13562" s="3"/>
      <c r="H13562" s="3"/>
      <c r="I13562" s="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 s="2"/>
    </row>
    <row r="13563" spans="2:22" x14ac:dyDescent="0.2">
      <c r="B13563" s="2"/>
      <c r="C13563" s="2"/>
      <c r="D13563" s="2"/>
      <c r="E13563" s="2"/>
      <c r="F13563" s="2"/>
      <c r="G13563" s="3"/>
      <c r="H13563" s="3"/>
      <c r="I13563" s="2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 s="2"/>
    </row>
    <row r="13564" spans="2:22" x14ac:dyDescent="0.2">
      <c r="B13564" s="2"/>
      <c r="C13564" s="2"/>
      <c r="D13564" s="2"/>
      <c r="E13564" s="2"/>
      <c r="F13564" s="2"/>
      <c r="G13564" s="3"/>
      <c r="H13564" s="3"/>
      <c r="I13564" s="2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 s="2"/>
    </row>
    <row r="13565" spans="2:22" x14ac:dyDescent="0.2">
      <c r="B13565" s="2"/>
      <c r="C13565" s="2"/>
      <c r="D13565" s="2"/>
      <c r="E13565" s="2"/>
      <c r="F13565" s="2"/>
      <c r="G13565" s="3"/>
      <c r="H13565" s="3"/>
      <c r="I13565" s="2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 s="2"/>
    </row>
    <row r="13566" spans="2:22" x14ac:dyDescent="0.2">
      <c r="B13566" s="2"/>
      <c r="C13566" s="2"/>
      <c r="D13566" s="2"/>
      <c r="E13566" s="2"/>
      <c r="F13566" s="2"/>
      <c r="G13566" s="3"/>
      <c r="H13566" s="3"/>
      <c r="I13566" s="2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 s="2"/>
    </row>
    <row r="13567" spans="2:22" x14ac:dyDescent="0.2">
      <c r="B13567" s="2"/>
      <c r="C13567" s="2"/>
      <c r="D13567" s="2"/>
      <c r="E13567" s="2"/>
      <c r="F13567" s="2"/>
      <c r="G13567" s="3"/>
      <c r="H13567" s="3"/>
      <c r="I13567" s="2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 s="2"/>
    </row>
    <row r="13568" spans="2:22" x14ac:dyDescent="0.2">
      <c r="B13568" s="2"/>
      <c r="C13568" s="2"/>
      <c r="D13568" s="2"/>
      <c r="E13568" s="2"/>
      <c r="F13568" s="2"/>
      <c r="G13568" s="3"/>
      <c r="H13568" s="3"/>
      <c r="I13568" s="2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 s="2"/>
    </row>
    <row r="13569" spans="2:22" x14ac:dyDescent="0.2">
      <c r="B13569" s="2"/>
      <c r="C13569" s="2"/>
      <c r="D13569" s="2"/>
      <c r="E13569" s="2"/>
      <c r="F13569" s="2"/>
      <c r="G13569" s="3"/>
      <c r="H13569" s="3"/>
      <c r="I13569" s="2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 s="2"/>
    </row>
    <row r="13570" spans="2:22" x14ac:dyDescent="0.2">
      <c r="B13570" s="2"/>
      <c r="C13570" s="2"/>
      <c r="D13570" s="2"/>
      <c r="E13570" s="2"/>
      <c r="F13570" s="2"/>
      <c r="G13570" s="3"/>
      <c r="H13570" s="3"/>
      <c r="I13570" s="2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 s="2"/>
    </row>
    <row r="13571" spans="2:22" x14ac:dyDescent="0.2">
      <c r="B13571" s="2"/>
      <c r="C13571" s="2"/>
      <c r="D13571" s="2"/>
      <c r="E13571" s="2"/>
      <c r="F13571" s="2"/>
      <c r="G13571" s="3"/>
      <c r="H13571" s="3"/>
      <c r="I13571" s="2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 s="2"/>
    </row>
    <row r="13572" spans="2:22" x14ac:dyDescent="0.2">
      <c r="B13572" s="2"/>
      <c r="C13572" s="2"/>
      <c r="D13572" s="2"/>
      <c r="E13572" s="2"/>
      <c r="F13572" s="2"/>
      <c r="G13572" s="3"/>
      <c r="H13572" s="3"/>
      <c r="I13572" s="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 s="2"/>
    </row>
    <row r="13573" spans="2:22" x14ac:dyDescent="0.2">
      <c r="B13573" s="2"/>
      <c r="C13573" s="2"/>
      <c r="D13573" s="2"/>
      <c r="E13573" s="2"/>
      <c r="F13573" s="2"/>
      <c r="G13573" s="3"/>
      <c r="H13573" s="3"/>
      <c r="I13573" s="2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 s="2"/>
    </row>
    <row r="13574" spans="2:22" x14ac:dyDescent="0.2">
      <c r="B13574" s="2"/>
      <c r="C13574" s="2"/>
      <c r="D13574" s="2"/>
      <c r="E13574" s="2"/>
      <c r="F13574" s="2"/>
      <c r="G13574" s="3"/>
      <c r="H13574" s="3"/>
      <c r="I13574" s="2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 s="2"/>
    </row>
    <row r="13575" spans="2:22" x14ac:dyDescent="0.2">
      <c r="B13575" s="2"/>
      <c r="C13575" s="2"/>
      <c r="D13575" s="2"/>
      <c r="E13575" s="2"/>
      <c r="F13575" s="2"/>
      <c r="G13575" s="3"/>
      <c r="H13575" s="3"/>
      <c r="I13575" s="2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 s="2"/>
    </row>
    <row r="13576" spans="2:22" x14ac:dyDescent="0.2">
      <c r="B13576" s="2"/>
      <c r="C13576" s="2"/>
      <c r="D13576" s="2"/>
      <c r="E13576" s="2"/>
      <c r="F13576" s="2"/>
      <c r="G13576" s="3"/>
      <c r="H13576" s="3"/>
      <c r="I13576" s="2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 s="2"/>
    </row>
    <row r="13577" spans="2:22" x14ac:dyDescent="0.2">
      <c r="B13577" s="2"/>
      <c r="C13577" s="2"/>
      <c r="D13577" s="2"/>
      <c r="E13577" s="2"/>
      <c r="F13577" s="2"/>
      <c r="G13577" s="3"/>
      <c r="H13577" s="3"/>
      <c r="I13577" s="2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 s="2"/>
    </row>
    <row r="13578" spans="2:22" x14ac:dyDescent="0.2">
      <c r="B13578" s="2"/>
      <c r="C13578" s="2"/>
      <c r="D13578" s="2"/>
      <c r="E13578" s="2"/>
      <c r="F13578" s="2"/>
      <c r="G13578" s="3"/>
      <c r="H13578" s="3"/>
      <c r="I13578" s="2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 s="2"/>
    </row>
    <row r="13579" spans="2:22" x14ac:dyDescent="0.2">
      <c r="B13579" s="2"/>
      <c r="C13579" s="2"/>
      <c r="D13579" s="2"/>
      <c r="E13579" s="2"/>
      <c r="F13579" s="2"/>
      <c r="G13579" s="3"/>
      <c r="H13579" s="3"/>
      <c r="I13579" s="2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 s="2"/>
    </row>
    <row r="13580" spans="2:22" x14ac:dyDescent="0.2">
      <c r="B13580" s="2"/>
      <c r="C13580" s="2"/>
      <c r="D13580" s="2"/>
      <c r="E13580" s="2"/>
      <c r="F13580" s="2"/>
      <c r="G13580" s="3"/>
      <c r="H13580" s="3"/>
      <c r="I13580" s="2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 s="2"/>
    </row>
    <row r="13581" spans="2:22" x14ac:dyDescent="0.2">
      <c r="B13581" s="2"/>
      <c r="C13581" s="2"/>
      <c r="D13581" s="2"/>
      <c r="E13581" s="2"/>
      <c r="F13581" s="2"/>
      <c r="G13581" s="3"/>
      <c r="H13581" s="3"/>
      <c r="I13581" s="2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 s="2"/>
    </row>
    <row r="13582" spans="2:22" x14ac:dyDescent="0.2">
      <c r="B13582" s="2"/>
      <c r="C13582" s="2"/>
      <c r="D13582" s="2"/>
      <c r="E13582" s="2"/>
      <c r="F13582" s="2"/>
      <c r="G13582" s="3"/>
      <c r="H13582" s="3"/>
      <c r="I13582" s="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 s="2"/>
    </row>
    <row r="13583" spans="2:22" x14ac:dyDescent="0.2">
      <c r="B13583" s="2"/>
      <c r="C13583" s="2"/>
      <c r="D13583" s="2"/>
      <c r="E13583" s="2"/>
      <c r="F13583" s="2"/>
      <c r="G13583" s="3"/>
      <c r="H13583" s="3"/>
      <c r="I13583" s="2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 s="2"/>
    </row>
    <row r="13584" spans="2:22" x14ac:dyDescent="0.2">
      <c r="B13584" s="2"/>
      <c r="C13584" s="2"/>
      <c r="D13584" s="2"/>
      <c r="E13584" s="2"/>
      <c r="F13584" s="2"/>
      <c r="G13584" s="3"/>
      <c r="H13584" s="3"/>
      <c r="I13584" s="2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 s="2"/>
    </row>
    <row r="13585" spans="2:22" x14ac:dyDescent="0.2">
      <c r="B13585" s="2"/>
      <c r="C13585" s="2"/>
      <c r="D13585" s="2"/>
      <c r="E13585" s="2"/>
      <c r="F13585" s="2"/>
      <c r="G13585" s="3"/>
      <c r="H13585" s="3"/>
      <c r="I13585" s="2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 s="2"/>
    </row>
    <row r="13586" spans="2:22" x14ac:dyDescent="0.2">
      <c r="B13586" s="2"/>
      <c r="C13586" s="2"/>
      <c r="D13586" s="2"/>
      <c r="E13586" s="2"/>
      <c r="F13586" s="2"/>
      <c r="G13586" s="3"/>
      <c r="H13586" s="3"/>
      <c r="I13586" s="2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 s="2"/>
    </row>
    <row r="13587" spans="2:22" x14ac:dyDescent="0.2">
      <c r="B13587" s="2"/>
      <c r="C13587" s="2"/>
      <c r="D13587" s="2"/>
      <c r="E13587" s="2"/>
      <c r="F13587" s="2"/>
      <c r="G13587" s="3"/>
      <c r="H13587" s="3"/>
      <c r="I13587" s="2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 s="2"/>
    </row>
    <row r="13588" spans="2:22" x14ac:dyDescent="0.2">
      <c r="B13588" s="2"/>
      <c r="C13588" s="2"/>
      <c r="D13588" s="2"/>
      <c r="E13588" s="2"/>
      <c r="F13588" s="2"/>
      <c r="G13588" s="3"/>
      <c r="H13588" s="3"/>
      <c r="I13588" s="2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 s="2"/>
    </row>
    <row r="13589" spans="2:22" x14ac:dyDescent="0.2">
      <c r="B13589" s="2"/>
      <c r="C13589" s="2"/>
      <c r="D13589" s="2"/>
      <c r="E13589" s="2"/>
      <c r="F13589" s="2"/>
      <c r="G13589" s="3"/>
      <c r="H13589" s="3"/>
      <c r="I13589" s="2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 s="2"/>
    </row>
    <row r="13590" spans="2:22" x14ac:dyDescent="0.2">
      <c r="B13590" s="2"/>
      <c r="C13590" s="2"/>
      <c r="D13590" s="2"/>
      <c r="E13590" s="2"/>
      <c r="F13590" s="2"/>
      <c r="G13590" s="3"/>
      <c r="H13590" s="3"/>
      <c r="I13590" s="2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 s="2"/>
    </row>
    <row r="13591" spans="2:22" x14ac:dyDescent="0.2">
      <c r="B13591" s="2"/>
      <c r="C13591" s="2"/>
      <c r="D13591" s="2"/>
      <c r="E13591" s="2"/>
      <c r="F13591" s="2"/>
      <c r="G13591" s="3"/>
      <c r="H13591" s="3"/>
      <c r="I13591" s="2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 s="2"/>
    </row>
    <row r="13592" spans="2:22" x14ac:dyDescent="0.2">
      <c r="B13592" s="2"/>
      <c r="C13592" s="2"/>
      <c r="D13592" s="2"/>
      <c r="E13592" s="2"/>
      <c r="F13592" s="2"/>
      <c r="G13592" s="3"/>
      <c r="H13592" s="3"/>
      <c r="I13592" s="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 s="2"/>
    </row>
    <row r="13593" spans="2:22" x14ac:dyDescent="0.2">
      <c r="B13593" s="2"/>
      <c r="C13593" s="2"/>
      <c r="D13593" s="2"/>
      <c r="E13593" s="2"/>
      <c r="F13593" s="2"/>
      <c r="G13593" s="3"/>
      <c r="H13593" s="3"/>
      <c r="I13593" s="2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 s="2"/>
    </row>
    <row r="13594" spans="2:22" x14ac:dyDescent="0.2">
      <c r="B13594" s="2"/>
      <c r="C13594" s="2"/>
      <c r="D13594" s="2"/>
      <c r="E13594" s="2"/>
      <c r="F13594" s="2"/>
      <c r="G13594" s="3"/>
      <c r="H13594" s="3"/>
      <c r="I13594" s="2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 s="2"/>
    </row>
    <row r="13595" spans="2:22" x14ac:dyDescent="0.2">
      <c r="B13595" s="2"/>
      <c r="C13595" s="2"/>
      <c r="D13595" s="2"/>
      <c r="E13595" s="2"/>
      <c r="F13595" s="2"/>
      <c r="G13595" s="3"/>
      <c r="H13595" s="3"/>
      <c r="I13595" s="2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 s="2"/>
    </row>
    <row r="13596" spans="2:22" x14ac:dyDescent="0.2">
      <c r="B13596" s="2"/>
      <c r="C13596" s="2"/>
      <c r="D13596" s="2"/>
      <c r="E13596" s="2"/>
      <c r="F13596" s="2"/>
      <c r="G13596" s="3"/>
      <c r="H13596" s="3"/>
      <c r="I13596" s="2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 s="2"/>
    </row>
    <row r="13597" spans="2:22" x14ac:dyDescent="0.2">
      <c r="B13597" s="2"/>
      <c r="C13597" s="2"/>
      <c r="D13597" s="2"/>
      <c r="E13597" s="2"/>
      <c r="F13597" s="2"/>
      <c r="G13597" s="3"/>
      <c r="H13597" s="3"/>
      <c r="I13597" s="2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 s="2"/>
    </row>
    <row r="13598" spans="2:22" x14ac:dyDescent="0.2">
      <c r="B13598" s="2"/>
      <c r="C13598" s="2"/>
      <c r="D13598" s="2"/>
      <c r="E13598" s="2"/>
      <c r="F13598" s="2"/>
      <c r="G13598" s="3"/>
      <c r="H13598" s="3"/>
      <c r="I13598" s="2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 s="2"/>
    </row>
    <row r="13599" spans="2:22" x14ac:dyDescent="0.2">
      <c r="B13599" s="2"/>
      <c r="C13599" s="2"/>
      <c r="D13599" s="2"/>
      <c r="E13599" s="2"/>
      <c r="F13599" s="2"/>
      <c r="G13599" s="3"/>
      <c r="H13599" s="3"/>
      <c r="I13599" s="2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 s="2"/>
    </row>
    <row r="13600" spans="2:22" x14ac:dyDescent="0.2">
      <c r="B13600" s="2"/>
      <c r="C13600" s="2"/>
      <c r="D13600" s="2"/>
      <c r="E13600" s="2"/>
      <c r="F13600" s="2"/>
      <c r="G13600" s="3"/>
      <c r="H13600" s="3"/>
      <c r="I13600" s="2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 s="2"/>
    </row>
    <row r="13601" spans="2:22" x14ac:dyDescent="0.2">
      <c r="B13601" s="2"/>
      <c r="C13601" s="2"/>
      <c r="D13601" s="2"/>
      <c r="E13601" s="2"/>
      <c r="F13601" s="2"/>
      <c r="G13601" s="3"/>
      <c r="H13601" s="3"/>
      <c r="I13601" s="2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 s="2"/>
    </row>
    <row r="13602" spans="2:22" x14ac:dyDescent="0.2">
      <c r="B13602" s="2"/>
      <c r="C13602" s="2"/>
      <c r="D13602" s="2"/>
      <c r="E13602" s="2"/>
      <c r="F13602" s="2"/>
      <c r="G13602" s="3"/>
      <c r="H13602" s="3"/>
      <c r="I13602" s="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 s="2"/>
    </row>
    <row r="13603" spans="2:22" x14ac:dyDescent="0.2">
      <c r="B13603" s="2"/>
      <c r="C13603" s="2"/>
      <c r="D13603" s="2"/>
      <c r="E13603" s="2"/>
      <c r="F13603" s="2"/>
      <c r="G13603" s="3"/>
      <c r="H13603" s="3"/>
      <c r="I13603" s="2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 s="2"/>
    </row>
    <row r="13604" spans="2:22" x14ac:dyDescent="0.2">
      <c r="B13604" s="2"/>
      <c r="C13604" s="2"/>
      <c r="D13604" s="2"/>
      <c r="E13604" s="2"/>
      <c r="F13604" s="2"/>
      <c r="G13604" s="3"/>
      <c r="H13604" s="3"/>
      <c r="I13604" s="2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 s="2"/>
    </row>
    <row r="13605" spans="2:22" x14ac:dyDescent="0.2">
      <c r="B13605" s="2"/>
      <c r="C13605" s="2"/>
      <c r="D13605" s="2"/>
      <c r="E13605" s="2"/>
      <c r="F13605" s="2"/>
      <c r="G13605" s="3"/>
      <c r="H13605" s="3"/>
      <c r="I13605" s="2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 s="2"/>
    </row>
    <row r="13606" spans="2:22" x14ac:dyDescent="0.2">
      <c r="B13606" s="2"/>
      <c r="C13606" s="2"/>
      <c r="D13606" s="2"/>
      <c r="E13606" s="2"/>
      <c r="F13606" s="2"/>
      <c r="G13606" s="3"/>
      <c r="H13606" s="3"/>
      <c r="I13606" s="2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 s="2"/>
    </row>
    <row r="13607" spans="2:22" x14ac:dyDescent="0.2">
      <c r="B13607" s="2"/>
      <c r="C13607" s="2"/>
      <c r="D13607" s="2"/>
      <c r="E13607" s="2"/>
      <c r="F13607" s="2"/>
      <c r="G13607" s="3"/>
      <c r="H13607" s="3"/>
      <c r="I13607" s="2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 s="2"/>
    </row>
    <row r="13608" spans="2:22" x14ac:dyDescent="0.2">
      <c r="B13608" s="2"/>
      <c r="C13608" s="2"/>
      <c r="D13608" s="2"/>
      <c r="E13608" s="2"/>
      <c r="F13608" s="2"/>
      <c r="G13608" s="3"/>
      <c r="H13608" s="3"/>
      <c r="I13608" s="2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 s="2"/>
    </row>
    <row r="13609" spans="2:22" x14ac:dyDescent="0.2">
      <c r="B13609" s="2"/>
      <c r="C13609" s="2"/>
      <c r="D13609" s="2"/>
      <c r="E13609" s="2"/>
      <c r="F13609" s="2"/>
      <c r="G13609" s="3"/>
      <c r="H13609" s="3"/>
      <c r="I13609" s="2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 s="2"/>
    </row>
    <row r="13610" spans="2:22" x14ac:dyDescent="0.2">
      <c r="B13610" s="2"/>
      <c r="C13610" s="2"/>
      <c r="D13610" s="2"/>
      <c r="E13610" s="2"/>
      <c r="F13610" s="2"/>
      <c r="G13610" s="3"/>
      <c r="H13610" s="3"/>
      <c r="I13610" s="2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 s="2"/>
    </row>
    <row r="13611" spans="2:22" x14ac:dyDescent="0.2">
      <c r="B13611" s="2"/>
      <c r="C13611" s="2"/>
      <c r="D13611" s="2"/>
      <c r="E13611" s="2"/>
      <c r="F13611" s="2"/>
      <c r="G13611" s="3"/>
      <c r="H13611" s="3"/>
      <c r="I13611" s="2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 s="2"/>
    </row>
    <row r="13612" spans="2:22" x14ac:dyDescent="0.2">
      <c r="B13612" s="2"/>
      <c r="C13612" s="2"/>
      <c r="D13612" s="2"/>
      <c r="E13612" s="2"/>
      <c r="F13612" s="2"/>
      <c r="G13612" s="3"/>
      <c r="H13612" s="3"/>
      <c r="I13612" s="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 s="2"/>
    </row>
    <row r="13613" spans="2:22" x14ac:dyDescent="0.2">
      <c r="B13613" s="2"/>
      <c r="C13613" s="2"/>
      <c r="D13613" s="2"/>
      <c r="E13613" s="2"/>
      <c r="F13613" s="2"/>
      <c r="G13613" s="3"/>
      <c r="H13613" s="3"/>
      <c r="I13613" s="2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 s="2"/>
    </row>
    <row r="13614" spans="2:22" x14ac:dyDescent="0.2">
      <c r="B13614" s="2"/>
      <c r="C13614" s="2"/>
      <c r="D13614" s="2"/>
      <c r="E13614" s="2"/>
      <c r="F13614" s="2"/>
      <c r="G13614" s="3"/>
      <c r="H13614" s="3"/>
      <c r="I13614" s="2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 s="2"/>
    </row>
    <row r="13615" spans="2:22" x14ac:dyDescent="0.2">
      <c r="B13615" s="2"/>
      <c r="C13615" s="2"/>
      <c r="D13615" s="2"/>
      <c r="E13615" s="2"/>
      <c r="F13615" s="2"/>
      <c r="G13615" s="3"/>
      <c r="H13615" s="3"/>
      <c r="I13615" s="2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 s="2"/>
    </row>
    <row r="13616" spans="2:22" x14ac:dyDescent="0.2">
      <c r="B13616" s="2"/>
      <c r="C13616" s="2"/>
      <c r="D13616" s="2"/>
      <c r="E13616" s="2"/>
      <c r="F13616" s="2"/>
      <c r="G13616" s="3"/>
      <c r="H13616" s="3"/>
      <c r="I13616" s="2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 s="2"/>
    </row>
    <row r="13617" spans="2:22" x14ac:dyDescent="0.2">
      <c r="B13617" s="2"/>
      <c r="C13617" s="2"/>
      <c r="D13617" s="2"/>
      <c r="E13617" s="2"/>
      <c r="F13617" s="2"/>
      <c r="G13617" s="3"/>
      <c r="H13617" s="3"/>
      <c r="I13617" s="2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 s="2"/>
    </row>
    <row r="13618" spans="2:22" x14ac:dyDescent="0.2">
      <c r="B13618" s="2"/>
      <c r="C13618" s="2"/>
      <c r="D13618" s="2"/>
      <c r="E13618" s="2"/>
      <c r="F13618" s="2"/>
      <c r="G13618" s="3"/>
      <c r="H13618" s="3"/>
      <c r="I13618" s="2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 s="2"/>
    </row>
    <row r="13619" spans="2:22" x14ac:dyDescent="0.2">
      <c r="B13619" s="2"/>
      <c r="C13619" s="2"/>
      <c r="D13619" s="2"/>
      <c r="E13619" s="2"/>
      <c r="F13619" s="2"/>
      <c r="G13619" s="3"/>
      <c r="H13619" s="3"/>
      <c r="I13619" s="2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 s="2"/>
    </row>
    <row r="13620" spans="2:22" x14ac:dyDescent="0.2">
      <c r="B13620" s="2"/>
      <c r="C13620" s="2"/>
      <c r="D13620" s="2"/>
      <c r="E13620" s="2"/>
      <c r="F13620" s="2"/>
      <c r="G13620" s="3"/>
      <c r="H13620" s="3"/>
      <c r="I13620" s="2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 s="2"/>
    </row>
    <row r="13621" spans="2:22" x14ac:dyDescent="0.2">
      <c r="B13621" s="2"/>
      <c r="C13621" s="2"/>
      <c r="D13621" s="2"/>
      <c r="E13621" s="2"/>
      <c r="F13621" s="2"/>
      <c r="G13621" s="3"/>
      <c r="H13621" s="3"/>
      <c r="I13621" s="2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 s="2"/>
    </row>
    <row r="13622" spans="2:22" x14ac:dyDescent="0.2">
      <c r="B13622" s="2"/>
      <c r="C13622" s="2"/>
      <c r="D13622" s="2"/>
      <c r="E13622" s="2"/>
      <c r="F13622" s="2"/>
      <c r="G13622" s="3"/>
      <c r="H13622" s="3"/>
      <c r="I13622" s="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 s="2"/>
    </row>
    <row r="13623" spans="2:22" x14ac:dyDescent="0.2">
      <c r="B13623" s="2"/>
      <c r="C13623" s="2"/>
      <c r="D13623" s="2"/>
      <c r="E13623" s="2"/>
      <c r="F13623" s="2"/>
      <c r="G13623" s="3"/>
      <c r="H13623" s="3"/>
      <c r="I13623" s="2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 s="2"/>
    </row>
    <row r="13624" spans="2:22" x14ac:dyDescent="0.2">
      <c r="B13624" s="2"/>
      <c r="C13624" s="2"/>
      <c r="D13624" s="2"/>
      <c r="E13624" s="2"/>
      <c r="F13624" s="2"/>
      <c r="G13624" s="3"/>
      <c r="H13624" s="3"/>
      <c r="I13624" s="2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 s="2"/>
    </row>
    <row r="13625" spans="2:22" x14ac:dyDescent="0.2">
      <c r="B13625" s="2"/>
      <c r="C13625" s="2"/>
      <c r="D13625" s="2"/>
      <c r="E13625" s="2"/>
      <c r="F13625" s="2"/>
      <c r="G13625" s="3"/>
      <c r="H13625" s="3"/>
      <c r="I13625" s="2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 s="2"/>
    </row>
    <row r="13626" spans="2:22" x14ac:dyDescent="0.2">
      <c r="B13626" s="2"/>
      <c r="C13626" s="2"/>
      <c r="D13626" s="2"/>
      <c r="E13626" s="2"/>
      <c r="F13626" s="2"/>
      <c r="G13626" s="3"/>
      <c r="H13626" s="3"/>
      <c r="I13626" s="2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 s="2"/>
    </row>
    <row r="13627" spans="2:22" x14ac:dyDescent="0.2">
      <c r="B13627" s="2"/>
      <c r="C13627" s="2"/>
      <c r="D13627" s="2"/>
      <c r="E13627" s="2"/>
      <c r="F13627" s="2"/>
      <c r="G13627" s="3"/>
      <c r="H13627" s="3"/>
      <c r="I13627" s="2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 s="2"/>
    </row>
    <row r="13628" spans="2:22" x14ac:dyDescent="0.2">
      <c r="B13628" s="2"/>
      <c r="C13628" s="2"/>
      <c r="D13628" s="2"/>
      <c r="E13628" s="2"/>
      <c r="F13628" s="2"/>
      <c r="G13628" s="3"/>
      <c r="H13628" s="3"/>
      <c r="I13628" s="2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 s="2"/>
    </row>
    <row r="13629" spans="2:22" x14ac:dyDescent="0.2">
      <c r="B13629" s="2"/>
      <c r="C13629" s="2"/>
      <c r="D13629" s="2"/>
      <c r="E13629" s="2"/>
      <c r="F13629" s="2"/>
      <c r="G13629" s="3"/>
      <c r="H13629" s="3"/>
      <c r="I13629" s="2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 s="2"/>
    </row>
    <row r="13630" spans="2:22" x14ac:dyDescent="0.2">
      <c r="B13630" s="2"/>
      <c r="C13630" s="2"/>
      <c r="D13630" s="2"/>
      <c r="E13630" s="2"/>
      <c r="F13630" s="2"/>
      <c r="G13630" s="3"/>
      <c r="H13630" s="3"/>
      <c r="I13630" s="2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 s="2"/>
    </row>
    <row r="13631" spans="2:22" x14ac:dyDescent="0.2">
      <c r="B13631" s="2"/>
      <c r="C13631" s="2"/>
      <c r="D13631" s="2"/>
      <c r="E13631" s="2"/>
      <c r="F13631" s="2"/>
      <c r="G13631" s="3"/>
      <c r="H13631" s="3"/>
      <c r="I13631" s="2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 s="2"/>
    </row>
    <row r="13632" spans="2:22" x14ac:dyDescent="0.2">
      <c r="B13632" s="2"/>
      <c r="C13632" s="2"/>
      <c r="D13632" s="2"/>
      <c r="E13632" s="2"/>
      <c r="F13632" s="2"/>
      <c r="G13632" s="3"/>
      <c r="H13632" s="3"/>
      <c r="I13632" s="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 s="2"/>
    </row>
    <row r="13633" spans="2:22" x14ac:dyDescent="0.2">
      <c r="B13633" s="2"/>
      <c r="C13633" s="2"/>
      <c r="D13633" s="2"/>
      <c r="E13633" s="2"/>
      <c r="F13633" s="2"/>
      <c r="G13633" s="3"/>
      <c r="H13633" s="3"/>
      <c r="I13633" s="2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 s="2"/>
    </row>
    <row r="13634" spans="2:22" x14ac:dyDescent="0.2">
      <c r="B13634" s="2"/>
      <c r="C13634" s="2"/>
      <c r="D13634" s="2"/>
      <c r="E13634" s="2"/>
      <c r="F13634" s="2"/>
      <c r="G13634" s="3"/>
      <c r="H13634" s="3"/>
      <c r="I13634" s="2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 s="2"/>
    </row>
    <row r="13635" spans="2:22" x14ac:dyDescent="0.2">
      <c r="B13635" s="2"/>
      <c r="C13635" s="2"/>
      <c r="D13635" s="2"/>
      <c r="E13635" s="2"/>
      <c r="F13635" s="2"/>
      <c r="G13635" s="3"/>
      <c r="H13635" s="3"/>
      <c r="I13635" s="2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 s="2"/>
    </row>
    <row r="13636" spans="2:22" x14ac:dyDescent="0.2">
      <c r="B13636" s="2"/>
      <c r="C13636" s="2"/>
      <c r="D13636" s="2"/>
      <c r="E13636" s="2"/>
      <c r="F13636" s="2"/>
      <c r="G13636" s="3"/>
      <c r="H13636" s="3"/>
      <c r="I13636" s="2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 s="2"/>
    </row>
    <row r="13637" spans="2:22" x14ac:dyDescent="0.2">
      <c r="B13637" s="2"/>
      <c r="C13637" s="2"/>
      <c r="D13637" s="2"/>
      <c r="E13637" s="2"/>
      <c r="F13637" s="2"/>
      <c r="G13637" s="3"/>
      <c r="H13637" s="3"/>
      <c r="I13637" s="2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 s="2"/>
    </row>
    <row r="13638" spans="2:22" x14ac:dyDescent="0.2">
      <c r="B13638" s="2"/>
      <c r="C13638" s="2"/>
      <c r="D13638" s="2"/>
      <c r="E13638" s="2"/>
      <c r="F13638" s="2"/>
      <c r="G13638" s="3"/>
      <c r="H13638" s="3"/>
      <c r="I13638" s="2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 s="2"/>
    </row>
    <row r="13639" spans="2:22" x14ac:dyDescent="0.2">
      <c r="B13639" s="2"/>
      <c r="C13639" s="2"/>
      <c r="D13639" s="2"/>
      <c r="E13639" s="2"/>
      <c r="F13639" s="2"/>
      <c r="G13639" s="3"/>
      <c r="H13639" s="3"/>
      <c r="I13639" s="2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 s="2"/>
    </row>
    <row r="13640" spans="2:22" x14ac:dyDescent="0.2">
      <c r="B13640" s="2"/>
      <c r="C13640" s="2"/>
      <c r="D13640" s="2"/>
      <c r="E13640" s="2"/>
      <c r="F13640" s="2"/>
      <c r="G13640" s="3"/>
      <c r="H13640" s="3"/>
      <c r="I13640" s="2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 s="2"/>
    </row>
    <row r="13641" spans="2:22" x14ac:dyDescent="0.2">
      <c r="B13641" s="2"/>
      <c r="C13641" s="2"/>
      <c r="D13641" s="2"/>
      <c r="E13641" s="2"/>
      <c r="F13641" s="2"/>
      <c r="G13641" s="3"/>
      <c r="H13641" s="3"/>
      <c r="I13641" s="2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 s="2"/>
    </row>
    <row r="13642" spans="2:22" x14ac:dyDescent="0.2">
      <c r="B13642" s="2"/>
      <c r="C13642" s="2"/>
      <c r="D13642" s="2"/>
      <c r="E13642" s="2"/>
      <c r="F13642" s="2"/>
      <c r="G13642" s="3"/>
      <c r="H13642" s="3"/>
      <c r="I13642" s="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 s="2"/>
    </row>
    <row r="13643" spans="2:22" x14ac:dyDescent="0.2">
      <c r="B13643" s="2"/>
      <c r="C13643" s="2"/>
      <c r="D13643" s="2"/>
      <c r="E13643" s="2"/>
      <c r="F13643" s="2"/>
      <c r="G13643" s="3"/>
      <c r="H13643" s="3"/>
      <c r="I13643" s="2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 s="2"/>
    </row>
    <row r="13644" spans="2:22" x14ac:dyDescent="0.2">
      <c r="B13644" s="2"/>
      <c r="C13644" s="2"/>
      <c r="D13644" s="2"/>
      <c r="E13644" s="2"/>
      <c r="F13644" s="2"/>
      <c r="G13644" s="3"/>
      <c r="H13644" s="3"/>
      <c r="I13644" s="2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 s="2"/>
    </row>
    <row r="13645" spans="2:22" x14ac:dyDescent="0.2">
      <c r="B13645" s="2"/>
      <c r="C13645" s="2"/>
      <c r="D13645" s="2"/>
      <c r="E13645" s="2"/>
      <c r="F13645" s="2"/>
      <c r="G13645" s="3"/>
      <c r="H13645" s="3"/>
      <c r="I13645" s="2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 s="2"/>
    </row>
    <row r="13646" spans="2:22" x14ac:dyDescent="0.2">
      <c r="B13646" s="2"/>
      <c r="C13646" s="2"/>
      <c r="D13646" s="2"/>
      <c r="E13646" s="2"/>
      <c r="F13646" s="2"/>
      <c r="G13646" s="3"/>
      <c r="H13646" s="3"/>
      <c r="I13646" s="2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 s="2"/>
    </row>
    <row r="13647" spans="2:22" x14ac:dyDescent="0.2">
      <c r="B13647" s="2"/>
      <c r="C13647" s="2"/>
      <c r="D13647" s="2"/>
      <c r="E13647" s="2"/>
      <c r="F13647" s="2"/>
      <c r="G13647" s="3"/>
      <c r="H13647" s="3"/>
      <c r="I13647" s="2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 s="2"/>
    </row>
    <row r="13648" spans="2:22" x14ac:dyDescent="0.2">
      <c r="B13648" s="2"/>
      <c r="C13648" s="2"/>
      <c r="D13648" s="2"/>
      <c r="E13648" s="2"/>
      <c r="F13648" s="2"/>
      <c r="G13648" s="3"/>
      <c r="H13648" s="3"/>
      <c r="I13648" s="2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 s="2"/>
    </row>
    <row r="13649" spans="2:22" x14ac:dyDescent="0.2">
      <c r="B13649" s="2"/>
      <c r="C13649" s="2"/>
      <c r="D13649" s="2"/>
      <c r="E13649" s="2"/>
      <c r="F13649" s="2"/>
      <c r="G13649" s="3"/>
      <c r="H13649" s="3"/>
      <c r="I13649" s="2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 s="2"/>
    </row>
    <row r="13650" spans="2:22" x14ac:dyDescent="0.2">
      <c r="B13650" s="2"/>
      <c r="C13650" s="2"/>
      <c r="D13650" s="2"/>
      <c r="E13650" s="2"/>
      <c r="F13650" s="2"/>
      <c r="G13650" s="3"/>
      <c r="H13650" s="3"/>
      <c r="I13650" s="2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 s="2"/>
    </row>
    <row r="13651" spans="2:22" x14ac:dyDescent="0.2">
      <c r="B13651" s="2"/>
      <c r="C13651" s="2"/>
      <c r="D13651" s="2"/>
      <c r="E13651" s="2"/>
      <c r="F13651" s="2"/>
      <c r="G13651" s="3"/>
      <c r="H13651" s="3"/>
      <c r="I13651" s="2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 s="2"/>
    </row>
    <row r="13652" spans="2:22" x14ac:dyDescent="0.2">
      <c r="B13652" s="2"/>
      <c r="C13652" s="2"/>
      <c r="D13652" s="2"/>
      <c r="E13652" s="2"/>
      <c r="F13652" s="2"/>
      <c r="G13652" s="3"/>
      <c r="H13652" s="3"/>
      <c r="I13652" s="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 s="2"/>
    </row>
    <row r="13653" spans="2:22" x14ac:dyDescent="0.2">
      <c r="B13653" s="2"/>
      <c r="C13653" s="2"/>
      <c r="D13653" s="2"/>
      <c r="E13653" s="2"/>
      <c r="F13653" s="2"/>
      <c r="G13653" s="3"/>
      <c r="H13653" s="3"/>
      <c r="I13653" s="2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 s="2"/>
    </row>
    <row r="13654" spans="2:22" x14ac:dyDescent="0.2">
      <c r="B13654" s="2"/>
      <c r="C13654" s="2"/>
      <c r="D13654" s="2"/>
      <c r="E13654" s="2"/>
      <c r="F13654" s="2"/>
      <c r="G13654" s="3"/>
      <c r="H13654" s="3"/>
      <c r="I13654" s="2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 s="2"/>
    </row>
    <row r="13655" spans="2:22" x14ac:dyDescent="0.2">
      <c r="B13655" s="2"/>
      <c r="C13655" s="2"/>
      <c r="D13655" s="2"/>
      <c r="E13655" s="2"/>
      <c r="F13655" s="2"/>
      <c r="G13655" s="3"/>
      <c r="H13655" s="3"/>
      <c r="I13655" s="2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 s="2"/>
    </row>
    <row r="13656" spans="2:22" x14ac:dyDescent="0.2">
      <c r="B13656" s="2"/>
      <c r="C13656" s="2"/>
      <c r="D13656" s="2"/>
      <c r="E13656" s="2"/>
      <c r="F13656" s="2"/>
      <c r="G13656" s="3"/>
      <c r="H13656" s="3"/>
      <c r="I13656" s="2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 s="2"/>
    </row>
    <row r="13657" spans="2:22" x14ac:dyDescent="0.2">
      <c r="B13657" s="2"/>
      <c r="C13657" s="2"/>
      <c r="D13657" s="2"/>
      <c r="E13657" s="2"/>
      <c r="F13657" s="2"/>
      <c r="G13657" s="3"/>
      <c r="H13657" s="3"/>
      <c r="I13657" s="2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 s="2"/>
    </row>
    <row r="13658" spans="2:22" x14ac:dyDescent="0.2">
      <c r="B13658" s="2"/>
      <c r="C13658" s="2"/>
      <c r="D13658" s="2"/>
      <c r="E13658" s="2"/>
      <c r="F13658" s="2"/>
      <c r="G13658" s="3"/>
      <c r="H13658" s="3"/>
      <c r="I13658" s="2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 s="2"/>
    </row>
    <row r="13659" spans="2:22" x14ac:dyDescent="0.2">
      <c r="B13659" s="2"/>
      <c r="C13659" s="2"/>
      <c r="D13659" s="2"/>
      <c r="E13659" s="2"/>
      <c r="F13659" s="2"/>
      <c r="G13659" s="3"/>
      <c r="H13659" s="3"/>
      <c r="I13659" s="2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 s="2"/>
    </row>
    <row r="13660" spans="2:22" x14ac:dyDescent="0.2">
      <c r="B13660" s="2"/>
      <c r="C13660" s="2"/>
      <c r="D13660" s="2"/>
      <c r="E13660" s="2"/>
      <c r="F13660" s="2"/>
      <c r="G13660" s="3"/>
      <c r="H13660" s="3"/>
      <c r="I13660" s="2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 s="2"/>
    </row>
    <row r="13661" spans="2:22" x14ac:dyDescent="0.2">
      <c r="B13661" s="2"/>
      <c r="C13661" s="2"/>
      <c r="D13661" s="2"/>
      <c r="E13661" s="2"/>
      <c r="F13661" s="2"/>
      <c r="G13661" s="3"/>
      <c r="H13661" s="3"/>
      <c r="I13661" s="2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 s="2"/>
    </row>
    <row r="13662" spans="2:22" x14ac:dyDescent="0.2">
      <c r="B13662" s="2"/>
      <c r="C13662" s="2"/>
      <c r="D13662" s="2"/>
      <c r="E13662" s="2"/>
      <c r="F13662" s="2"/>
      <c r="G13662" s="3"/>
      <c r="H13662" s="3"/>
      <c r="I13662" s="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 s="2"/>
    </row>
    <row r="13663" spans="2:22" x14ac:dyDescent="0.2">
      <c r="B13663" s="2"/>
      <c r="C13663" s="2"/>
      <c r="D13663" s="2"/>
      <c r="E13663" s="2"/>
      <c r="F13663" s="2"/>
      <c r="G13663" s="3"/>
      <c r="H13663" s="3"/>
      <c r="I13663" s="2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 s="2"/>
    </row>
    <row r="13664" spans="2:22" x14ac:dyDescent="0.2">
      <c r="B13664" s="2"/>
      <c r="C13664" s="2"/>
      <c r="D13664" s="2"/>
      <c r="E13664" s="2"/>
      <c r="F13664" s="2"/>
      <c r="G13664" s="3"/>
      <c r="H13664" s="3"/>
      <c r="I13664" s="2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 s="2"/>
    </row>
    <row r="13665" spans="2:22" x14ac:dyDescent="0.2">
      <c r="B13665" s="2"/>
      <c r="C13665" s="2"/>
      <c r="D13665" s="2"/>
      <c r="E13665" s="2"/>
      <c r="F13665" s="2"/>
      <c r="G13665" s="3"/>
      <c r="H13665" s="3"/>
      <c r="I13665" s="2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 s="2"/>
    </row>
    <row r="13666" spans="2:22" x14ac:dyDescent="0.2">
      <c r="B13666" s="2"/>
      <c r="C13666" s="2"/>
      <c r="D13666" s="2"/>
      <c r="E13666" s="2"/>
      <c r="F13666" s="2"/>
      <c r="G13666" s="3"/>
      <c r="H13666" s="3"/>
      <c r="I13666" s="2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 s="2"/>
    </row>
    <row r="13667" spans="2:22" x14ac:dyDescent="0.2">
      <c r="B13667" s="2"/>
      <c r="C13667" s="2"/>
      <c r="D13667" s="2"/>
      <c r="E13667" s="2"/>
      <c r="F13667" s="2"/>
      <c r="G13667" s="3"/>
      <c r="H13667" s="3"/>
      <c r="I13667" s="2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 s="2"/>
    </row>
    <row r="13668" spans="2:22" x14ac:dyDescent="0.2">
      <c r="B13668" s="2"/>
      <c r="C13668" s="2"/>
      <c r="D13668" s="2"/>
      <c r="E13668" s="2"/>
      <c r="F13668" s="2"/>
      <c r="G13668" s="3"/>
      <c r="H13668" s="3"/>
      <c r="I13668" s="2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 s="2"/>
    </row>
    <row r="13669" spans="2:22" x14ac:dyDescent="0.2">
      <c r="B13669" s="2"/>
      <c r="C13669" s="2"/>
      <c r="D13669" s="2"/>
      <c r="E13669" s="2"/>
      <c r="F13669" s="2"/>
      <c r="G13669" s="3"/>
      <c r="H13669" s="3"/>
      <c r="I13669" s="2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 s="2"/>
    </row>
    <row r="13670" spans="2:22" x14ac:dyDescent="0.2">
      <c r="B13670" s="2"/>
      <c r="C13670" s="2"/>
      <c r="D13670" s="2"/>
      <c r="E13670" s="2"/>
      <c r="F13670" s="2"/>
      <c r="G13670" s="3"/>
      <c r="H13670" s="3"/>
      <c r="I13670" s="2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 s="2"/>
    </row>
    <row r="13671" spans="2:22" x14ac:dyDescent="0.2">
      <c r="B13671" s="2"/>
      <c r="C13671" s="2"/>
      <c r="D13671" s="2"/>
      <c r="E13671" s="2"/>
      <c r="F13671" s="2"/>
      <c r="G13671" s="3"/>
      <c r="H13671" s="3"/>
      <c r="I13671" s="2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 s="2"/>
    </row>
    <row r="13672" spans="2:22" x14ac:dyDescent="0.2">
      <c r="B13672" s="2"/>
      <c r="C13672" s="2"/>
      <c r="D13672" s="2"/>
      <c r="E13672" s="2"/>
      <c r="F13672" s="2"/>
      <c r="G13672" s="3"/>
      <c r="H13672" s="3"/>
      <c r="I13672" s="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 s="2"/>
    </row>
    <row r="13673" spans="2:22" x14ac:dyDescent="0.2">
      <c r="B13673" s="2"/>
      <c r="C13673" s="2"/>
      <c r="D13673" s="2"/>
      <c r="E13673" s="2"/>
      <c r="F13673" s="2"/>
      <c r="G13673" s="3"/>
      <c r="H13673" s="3"/>
      <c r="I13673" s="2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 s="2"/>
    </row>
    <row r="13674" spans="2:22" x14ac:dyDescent="0.2">
      <c r="B13674" s="2"/>
      <c r="C13674" s="2"/>
      <c r="D13674" s="2"/>
      <c r="E13674" s="2"/>
      <c r="F13674" s="2"/>
      <c r="G13674" s="3"/>
      <c r="H13674" s="3"/>
      <c r="I13674" s="2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 s="2"/>
    </row>
    <row r="13675" spans="2:22" x14ac:dyDescent="0.2">
      <c r="B13675" s="2"/>
      <c r="C13675" s="2"/>
      <c r="D13675" s="2"/>
      <c r="E13675" s="2"/>
      <c r="F13675" s="2"/>
      <c r="G13675" s="3"/>
      <c r="H13675" s="3"/>
      <c r="I13675" s="2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 s="2"/>
    </row>
    <row r="13676" spans="2:22" x14ac:dyDescent="0.2">
      <c r="B13676" s="2"/>
      <c r="C13676" s="2"/>
      <c r="D13676" s="2"/>
      <c r="E13676" s="2"/>
      <c r="F13676" s="2"/>
      <c r="G13676" s="3"/>
      <c r="H13676" s="3"/>
      <c r="I13676" s="2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 s="2"/>
    </row>
    <row r="13677" spans="2:22" x14ac:dyDescent="0.2">
      <c r="B13677" s="2"/>
      <c r="C13677" s="2"/>
      <c r="D13677" s="2"/>
      <c r="E13677" s="2"/>
      <c r="F13677" s="2"/>
      <c r="G13677" s="3"/>
      <c r="H13677" s="3"/>
      <c r="I13677" s="2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 s="2"/>
    </row>
    <row r="13678" spans="2:22" x14ac:dyDescent="0.2">
      <c r="B13678" s="2"/>
      <c r="C13678" s="2"/>
      <c r="D13678" s="2"/>
      <c r="E13678" s="2"/>
      <c r="F13678" s="2"/>
      <c r="G13678" s="3"/>
      <c r="H13678" s="3"/>
      <c r="I13678" s="2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 s="2"/>
    </row>
    <row r="13679" spans="2:22" x14ac:dyDescent="0.2">
      <c r="B13679" s="2"/>
      <c r="C13679" s="2"/>
      <c r="D13679" s="2"/>
      <c r="E13679" s="2"/>
      <c r="F13679" s="2"/>
      <c r="G13679" s="3"/>
      <c r="H13679" s="3"/>
      <c r="I13679" s="2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 s="2"/>
    </row>
    <row r="13680" spans="2:22" x14ac:dyDescent="0.2">
      <c r="B13680" s="2"/>
      <c r="C13680" s="2"/>
      <c r="D13680" s="2"/>
      <c r="E13680" s="2"/>
      <c r="F13680" s="2"/>
      <c r="G13680" s="3"/>
      <c r="H13680" s="3"/>
      <c r="I13680" s="2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 s="2"/>
    </row>
    <row r="13681" spans="2:22" x14ac:dyDescent="0.2">
      <c r="B13681" s="2"/>
      <c r="C13681" s="2"/>
      <c r="D13681" s="2"/>
      <c r="E13681" s="2"/>
      <c r="F13681" s="2"/>
      <c r="G13681" s="3"/>
      <c r="H13681" s="3"/>
      <c r="I13681" s="2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 s="2"/>
    </row>
    <row r="13682" spans="2:22" x14ac:dyDescent="0.2">
      <c r="B13682" s="2"/>
      <c r="C13682" s="2"/>
      <c r="D13682" s="2"/>
      <c r="E13682" s="2"/>
      <c r="F13682" s="2"/>
      <c r="G13682" s="3"/>
      <c r="H13682" s="3"/>
      <c r="I13682" s="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 s="2"/>
    </row>
    <row r="13683" spans="2:22" x14ac:dyDescent="0.2">
      <c r="B13683" s="2"/>
      <c r="C13683" s="2"/>
      <c r="D13683" s="2"/>
      <c r="E13683" s="2"/>
      <c r="F13683" s="2"/>
      <c r="G13683" s="3"/>
      <c r="H13683" s="3"/>
      <c r="I13683" s="2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 s="2"/>
    </row>
    <row r="13684" spans="2:22" x14ac:dyDescent="0.2">
      <c r="B13684" s="2"/>
      <c r="C13684" s="2"/>
      <c r="D13684" s="2"/>
      <c r="E13684" s="2"/>
      <c r="F13684" s="2"/>
      <c r="G13684" s="3"/>
      <c r="H13684" s="3"/>
      <c r="I13684" s="2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 s="2"/>
    </row>
    <row r="13685" spans="2:22" x14ac:dyDescent="0.2">
      <c r="B13685" s="2"/>
      <c r="C13685" s="2"/>
      <c r="D13685" s="2"/>
      <c r="E13685" s="2"/>
      <c r="F13685" s="2"/>
      <c r="G13685" s="3"/>
      <c r="H13685" s="3"/>
      <c r="I13685" s="2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 s="2"/>
    </row>
    <row r="13686" spans="2:22" x14ac:dyDescent="0.2">
      <c r="B13686" s="2"/>
      <c r="C13686" s="2"/>
      <c r="D13686" s="2"/>
      <c r="E13686" s="2"/>
      <c r="F13686" s="2"/>
      <c r="G13686" s="3"/>
      <c r="H13686" s="3"/>
      <c r="I13686" s="2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 s="2"/>
    </row>
    <row r="13687" spans="2:22" x14ac:dyDescent="0.2">
      <c r="B13687" s="2"/>
      <c r="C13687" s="2"/>
      <c r="D13687" s="2"/>
      <c r="E13687" s="2"/>
      <c r="F13687" s="2"/>
      <c r="G13687" s="3"/>
      <c r="H13687" s="3"/>
      <c r="I13687" s="2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 s="2"/>
    </row>
    <row r="13688" spans="2:22" x14ac:dyDescent="0.2">
      <c r="B13688" s="2"/>
      <c r="C13688" s="2"/>
      <c r="D13688" s="2"/>
      <c r="E13688" s="2"/>
      <c r="F13688" s="2"/>
      <c r="G13688" s="3"/>
      <c r="H13688" s="3"/>
      <c r="I13688" s="2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 s="2"/>
    </row>
    <row r="13689" spans="2:22" x14ac:dyDescent="0.2">
      <c r="B13689" s="2"/>
      <c r="C13689" s="2"/>
      <c r="D13689" s="2"/>
      <c r="E13689" s="2"/>
      <c r="F13689" s="2"/>
      <c r="G13689" s="3"/>
      <c r="H13689" s="3"/>
      <c r="I13689" s="2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 s="2"/>
    </row>
    <row r="13690" spans="2:22" x14ac:dyDescent="0.2">
      <c r="B13690" s="2"/>
      <c r="C13690" s="2"/>
      <c r="D13690" s="2"/>
      <c r="E13690" s="2"/>
      <c r="F13690" s="2"/>
      <c r="G13690" s="3"/>
      <c r="H13690" s="3"/>
      <c r="I13690" s="2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 s="2"/>
    </row>
    <row r="13691" spans="2:22" x14ac:dyDescent="0.2">
      <c r="B13691" s="2"/>
      <c r="C13691" s="2"/>
      <c r="D13691" s="2"/>
      <c r="E13691" s="2"/>
      <c r="F13691" s="2"/>
      <c r="G13691" s="3"/>
      <c r="H13691" s="3"/>
      <c r="I13691" s="2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 s="2"/>
    </row>
    <row r="13692" spans="2:22" x14ac:dyDescent="0.2">
      <c r="B13692" s="2"/>
      <c r="C13692" s="2"/>
      <c r="D13692" s="2"/>
      <c r="E13692" s="2"/>
      <c r="F13692" s="2"/>
      <c r="G13692" s="3"/>
      <c r="H13692" s="3"/>
      <c r="I13692" s="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 s="2"/>
    </row>
    <row r="13693" spans="2:22" x14ac:dyDescent="0.2">
      <c r="B13693" s="2"/>
      <c r="C13693" s="2"/>
      <c r="D13693" s="2"/>
      <c r="E13693" s="2"/>
      <c r="F13693" s="2"/>
      <c r="G13693" s="3"/>
      <c r="H13693" s="3"/>
      <c r="I13693" s="2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 s="2"/>
    </row>
    <row r="13694" spans="2:22" x14ac:dyDescent="0.2">
      <c r="B13694" s="2"/>
      <c r="C13694" s="2"/>
      <c r="D13694" s="2"/>
      <c r="E13694" s="2"/>
      <c r="F13694" s="2"/>
      <c r="G13694" s="3"/>
      <c r="H13694" s="3"/>
      <c r="I13694" s="2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 s="2"/>
    </row>
    <row r="13695" spans="2:22" x14ac:dyDescent="0.2">
      <c r="B13695" s="2"/>
      <c r="C13695" s="2"/>
      <c r="D13695" s="2"/>
      <c r="E13695" s="2"/>
      <c r="F13695" s="2"/>
      <c r="G13695" s="3"/>
      <c r="H13695" s="3"/>
      <c r="I13695" s="2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 s="2"/>
    </row>
    <row r="13696" spans="2:22" x14ac:dyDescent="0.2">
      <c r="B13696" s="2"/>
      <c r="C13696" s="2"/>
      <c r="D13696" s="2"/>
      <c r="E13696" s="2"/>
      <c r="F13696" s="2"/>
      <c r="G13696" s="3"/>
      <c r="H13696" s="3"/>
      <c r="I13696" s="2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 s="2"/>
    </row>
    <row r="13697" spans="2:22" x14ac:dyDescent="0.2">
      <c r="B13697" s="2"/>
      <c r="C13697" s="2"/>
      <c r="D13697" s="2"/>
      <c r="E13697" s="2"/>
      <c r="F13697" s="2"/>
      <c r="G13697" s="3"/>
      <c r="H13697" s="3"/>
      <c r="I13697" s="2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 s="2"/>
    </row>
    <row r="13698" spans="2:22" x14ac:dyDescent="0.2">
      <c r="B13698" s="2"/>
      <c r="C13698" s="2"/>
      <c r="D13698" s="2"/>
      <c r="E13698" s="2"/>
      <c r="F13698" s="2"/>
      <c r="G13698" s="3"/>
      <c r="H13698" s="3"/>
      <c r="I13698" s="2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 s="2"/>
    </row>
    <row r="13699" spans="2:22" x14ac:dyDescent="0.2">
      <c r="B13699" s="2"/>
      <c r="C13699" s="2"/>
      <c r="D13699" s="2"/>
      <c r="E13699" s="2"/>
      <c r="F13699" s="2"/>
      <c r="G13699" s="3"/>
      <c r="H13699" s="3"/>
      <c r="I13699" s="2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 s="2"/>
    </row>
    <row r="13700" spans="2:22" x14ac:dyDescent="0.2">
      <c r="B13700" s="2"/>
      <c r="C13700" s="2"/>
      <c r="D13700" s="2"/>
      <c r="E13700" s="2"/>
      <c r="F13700" s="2"/>
      <c r="G13700" s="3"/>
      <c r="H13700" s="3"/>
      <c r="I13700" s="2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 s="2"/>
    </row>
    <row r="13701" spans="2:22" x14ac:dyDescent="0.2">
      <c r="B13701" s="2"/>
      <c r="C13701" s="2"/>
      <c r="D13701" s="2"/>
      <c r="E13701" s="2"/>
      <c r="F13701" s="2"/>
      <c r="G13701" s="3"/>
      <c r="H13701" s="3"/>
      <c r="I13701" s="2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 s="2"/>
    </row>
    <row r="13702" spans="2:22" x14ac:dyDescent="0.2">
      <c r="B13702" s="2"/>
      <c r="C13702" s="2"/>
      <c r="D13702" s="2"/>
      <c r="E13702" s="2"/>
      <c r="F13702" s="2"/>
      <c r="G13702" s="3"/>
      <c r="H13702" s="3"/>
      <c r="I13702" s="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 s="2"/>
    </row>
    <row r="13703" spans="2:22" x14ac:dyDescent="0.2">
      <c r="B13703" s="2"/>
      <c r="C13703" s="2"/>
      <c r="D13703" s="2"/>
      <c r="E13703" s="2"/>
      <c r="F13703" s="2"/>
      <c r="G13703" s="3"/>
      <c r="H13703" s="3"/>
      <c r="I13703" s="2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 s="2"/>
    </row>
    <row r="13704" spans="2:22" x14ac:dyDescent="0.2">
      <c r="B13704" s="2"/>
      <c r="C13704" s="2"/>
      <c r="D13704" s="2"/>
      <c r="E13704" s="2"/>
      <c r="F13704" s="2"/>
      <c r="G13704" s="3"/>
      <c r="H13704" s="3"/>
      <c r="I13704" s="2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 s="2"/>
    </row>
    <row r="13705" spans="2:22" x14ac:dyDescent="0.2">
      <c r="B13705" s="2"/>
      <c r="C13705" s="2"/>
      <c r="D13705" s="2"/>
      <c r="E13705" s="2"/>
      <c r="F13705" s="2"/>
      <c r="G13705" s="3"/>
      <c r="H13705" s="3"/>
      <c r="I13705" s="2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 s="2"/>
    </row>
    <row r="13706" spans="2:22" x14ac:dyDescent="0.2">
      <c r="B13706" s="2"/>
      <c r="C13706" s="2"/>
      <c r="D13706" s="2"/>
      <c r="E13706" s="2"/>
      <c r="F13706" s="2"/>
      <c r="G13706" s="3"/>
      <c r="H13706" s="3"/>
      <c r="I13706" s="2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 s="2"/>
    </row>
    <row r="13707" spans="2:22" x14ac:dyDescent="0.2">
      <c r="B13707" s="2"/>
      <c r="C13707" s="2"/>
      <c r="D13707" s="2"/>
      <c r="E13707" s="2"/>
      <c r="F13707" s="2"/>
      <c r="G13707" s="3"/>
      <c r="H13707" s="3"/>
      <c r="I13707" s="2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 s="2"/>
    </row>
    <row r="13708" spans="2:22" x14ac:dyDescent="0.2">
      <c r="B13708" s="2"/>
      <c r="C13708" s="2"/>
      <c r="D13708" s="2"/>
      <c r="E13708" s="2"/>
      <c r="F13708" s="2"/>
      <c r="G13708" s="3"/>
      <c r="H13708" s="3"/>
      <c r="I13708" s="2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 s="2"/>
    </row>
    <row r="13709" spans="2:22" x14ac:dyDescent="0.2">
      <c r="B13709" s="2"/>
      <c r="C13709" s="2"/>
      <c r="D13709" s="2"/>
      <c r="E13709" s="2"/>
      <c r="F13709" s="2"/>
      <c r="G13709" s="3"/>
      <c r="H13709" s="3"/>
      <c r="I13709" s="2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 s="2"/>
    </row>
    <row r="13710" spans="2:22" x14ac:dyDescent="0.2">
      <c r="B13710" s="2"/>
      <c r="C13710" s="2"/>
      <c r="D13710" s="2"/>
      <c r="E13710" s="2"/>
      <c r="F13710" s="2"/>
      <c r="G13710" s="3"/>
      <c r="H13710" s="3"/>
      <c r="I13710" s="2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 s="2"/>
    </row>
    <row r="13711" spans="2:22" x14ac:dyDescent="0.2">
      <c r="B13711" s="2"/>
      <c r="C13711" s="2"/>
      <c r="D13711" s="2"/>
      <c r="E13711" s="2"/>
      <c r="F13711" s="2"/>
      <c r="G13711" s="3"/>
      <c r="H13711" s="3"/>
      <c r="I13711" s="2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 s="2"/>
    </row>
    <row r="13712" spans="2:22" x14ac:dyDescent="0.2">
      <c r="B13712" s="2"/>
      <c r="C13712" s="2"/>
      <c r="D13712" s="2"/>
      <c r="E13712" s="2"/>
      <c r="F13712" s="2"/>
      <c r="G13712" s="3"/>
      <c r="H13712" s="3"/>
      <c r="I13712" s="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 s="2"/>
    </row>
    <row r="13713" spans="2:22" x14ac:dyDescent="0.2">
      <c r="B13713" s="2"/>
      <c r="C13713" s="2"/>
      <c r="D13713" s="2"/>
      <c r="E13713" s="2"/>
      <c r="F13713" s="2"/>
      <c r="G13713" s="3"/>
      <c r="H13713" s="3"/>
      <c r="I13713" s="2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 s="2"/>
    </row>
    <row r="13714" spans="2:22" x14ac:dyDescent="0.2">
      <c r="B13714" s="2"/>
      <c r="C13714" s="2"/>
      <c r="D13714" s="2"/>
      <c r="E13714" s="2"/>
      <c r="F13714" s="2"/>
      <c r="G13714" s="3"/>
      <c r="H13714" s="3"/>
      <c r="I13714" s="2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 s="2"/>
    </row>
    <row r="13715" spans="2:22" x14ac:dyDescent="0.2">
      <c r="B13715" s="2"/>
      <c r="C13715" s="2"/>
      <c r="D13715" s="2"/>
      <c r="E13715" s="2"/>
      <c r="F13715" s="2"/>
      <c r="G13715" s="3"/>
      <c r="H13715" s="3"/>
      <c r="I13715" s="2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 s="2"/>
    </row>
    <row r="13716" spans="2:22" x14ac:dyDescent="0.2">
      <c r="B13716" s="2"/>
      <c r="C13716" s="2"/>
      <c r="D13716" s="2"/>
      <c r="E13716" s="2"/>
      <c r="F13716" s="2"/>
      <c r="G13716" s="3"/>
      <c r="H13716" s="3"/>
      <c r="I13716" s="2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 s="2"/>
    </row>
    <row r="13717" spans="2:22" x14ac:dyDescent="0.2">
      <c r="B13717" s="2"/>
      <c r="C13717" s="2"/>
      <c r="D13717" s="2"/>
      <c r="E13717" s="2"/>
      <c r="F13717" s="2"/>
      <c r="G13717" s="3"/>
      <c r="H13717" s="3"/>
      <c r="I13717" s="2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 s="2"/>
    </row>
    <row r="13718" spans="2:22" x14ac:dyDescent="0.2">
      <c r="B13718" s="2"/>
      <c r="C13718" s="2"/>
      <c r="D13718" s="2"/>
      <c r="E13718" s="2"/>
      <c r="F13718" s="2"/>
      <c r="G13718" s="3"/>
      <c r="H13718" s="3"/>
      <c r="I13718" s="2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 s="2"/>
    </row>
    <row r="13719" spans="2:22" x14ac:dyDescent="0.2">
      <c r="B13719" s="2"/>
      <c r="C13719" s="2"/>
      <c r="D13719" s="2"/>
      <c r="E13719" s="2"/>
      <c r="F13719" s="2"/>
      <c r="G13719" s="3"/>
      <c r="H13719" s="3"/>
      <c r="I13719" s="2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 s="2"/>
    </row>
    <row r="13720" spans="2:22" x14ac:dyDescent="0.2">
      <c r="B13720" s="2"/>
      <c r="C13720" s="2"/>
      <c r="D13720" s="2"/>
      <c r="E13720" s="2"/>
      <c r="F13720" s="2"/>
      <c r="G13720" s="3"/>
      <c r="H13720" s="3"/>
      <c r="I13720" s="2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 s="2"/>
    </row>
    <row r="13721" spans="2:22" x14ac:dyDescent="0.2">
      <c r="B13721" s="2"/>
      <c r="C13721" s="2"/>
      <c r="D13721" s="2"/>
      <c r="E13721" s="2"/>
      <c r="F13721" s="2"/>
      <c r="G13721" s="3"/>
      <c r="H13721" s="3"/>
      <c r="I13721" s="2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 s="2"/>
    </row>
    <row r="13722" spans="2:22" x14ac:dyDescent="0.2">
      <c r="B13722" s="2"/>
      <c r="C13722" s="2"/>
      <c r="D13722" s="2"/>
      <c r="E13722" s="2"/>
      <c r="F13722" s="2"/>
      <c r="G13722" s="3"/>
      <c r="H13722" s="3"/>
      <c r="I13722" s="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 s="2"/>
    </row>
    <row r="13723" spans="2:22" x14ac:dyDescent="0.2">
      <c r="B13723" s="2"/>
      <c r="C13723" s="2"/>
      <c r="D13723" s="2"/>
      <c r="E13723" s="2"/>
      <c r="F13723" s="2"/>
      <c r="G13723" s="3"/>
      <c r="H13723" s="3"/>
      <c r="I13723" s="2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 s="2"/>
    </row>
    <row r="13724" spans="2:22" x14ac:dyDescent="0.2">
      <c r="B13724" s="2"/>
      <c r="C13724" s="2"/>
      <c r="D13724" s="2"/>
      <c r="E13724" s="2"/>
      <c r="F13724" s="2"/>
      <c r="G13724" s="3"/>
      <c r="H13724" s="3"/>
      <c r="I13724" s="2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 s="2"/>
    </row>
    <row r="13725" spans="2:22" x14ac:dyDescent="0.2">
      <c r="B13725" s="2"/>
      <c r="C13725" s="2"/>
      <c r="D13725" s="2"/>
      <c r="E13725" s="2"/>
      <c r="F13725" s="2"/>
      <c r="G13725" s="3"/>
      <c r="H13725" s="3"/>
      <c r="I13725" s="2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 s="2"/>
    </row>
    <row r="13726" spans="2:22" x14ac:dyDescent="0.2">
      <c r="B13726" s="2"/>
      <c r="C13726" s="2"/>
      <c r="D13726" s="2"/>
      <c r="E13726" s="2"/>
      <c r="F13726" s="2"/>
      <c r="G13726" s="3"/>
      <c r="H13726" s="3"/>
      <c r="I13726" s="2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 s="2"/>
    </row>
    <row r="13727" spans="2:22" x14ac:dyDescent="0.2">
      <c r="B13727" s="2"/>
      <c r="C13727" s="2"/>
      <c r="D13727" s="2"/>
      <c r="E13727" s="2"/>
      <c r="F13727" s="2"/>
      <c r="G13727" s="3"/>
      <c r="H13727" s="3"/>
      <c r="I13727" s="2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 s="2"/>
    </row>
    <row r="13728" spans="2:22" x14ac:dyDescent="0.2">
      <c r="B13728" s="2"/>
      <c r="C13728" s="2"/>
      <c r="D13728" s="2"/>
      <c r="E13728" s="2"/>
      <c r="F13728" s="2"/>
      <c r="G13728" s="3"/>
      <c r="H13728" s="3"/>
      <c r="I13728" s="2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 s="2"/>
    </row>
    <row r="13729" spans="2:22" x14ac:dyDescent="0.2">
      <c r="B13729" s="2"/>
      <c r="C13729" s="2"/>
      <c r="D13729" s="2"/>
      <c r="E13729" s="2"/>
      <c r="F13729" s="2"/>
      <c r="G13729" s="3"/>
      <c r="H13729" s="3"/>
      <c r="I13729" s="2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 s="2"/>
    </row>
    <row r="13730" spans="2:22" x14ac:dyDescent="0.2">
      <c r="B13730" s="2"/>
      <c r="C13730" s="2"/>
      <c r="D13730" s="2"/>
      <c r="E13730" s="2"/>
      <c r="F13730" s="2"/>
      <c r="G13730" s="3"/>
      <c r="H13730" s="3"/>
      <c r="I13730" s="2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 s="2"/>
    </row>
    <row r="13731" spans="2:22" x14ac:dyDescent="0.2">
      <c r="B13731" s="2"/>
      <c r="C13731" s="2"/>
      <c r="D13731" s="2"/>
      <c r="E13731" s="2"/>
      <c r="F13731" s="2"/>
      <c r="G13731" s="3"/>
      <c r="H13731" s="3"/>
      <c r="I13731" s="2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 s="2"/>
    </row>
    <row r="13732" spans="2:22" x14ac:dyDescent="0.2">
      <c r="B13732" s="2"/>
      <c r="C13732" s="2"/>
      <c r="D13732" s="2"/>
      <c r="E13732" s="2"/>
      <c r="F13732" s="2"/>
      <c r="G13732" s="3"/>
      <c r="H13732" s="3"/>
      <c r="I13732" s="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 s="2"/>
    </row>
    <row r="13733" spans="2:22" x14ac:dyDescent="0.2">
      <c r="B13733" s="2"/>
      <c r="C13733" s="2"/>
      <c r="D13733" s="2"/>
      <c r="E13733" s="2"/>
      <c r="F13733" s="2"/>
      <c r="G13733" s="3"/>
      <c r="H13733" s="3"/>
      <c r="I13733" s="2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 s="2"/>
    </row>
    <row r="13734" spans="2:22" x14ac:dyDescent="0.2">
      <c r="B13734" s="2"/>
      <c r="C13734" s="2"/>
      <c r="D13734" s="2"/>
      <c r="E13734" s="2"/>
      <c r="F13734" s="2"/>
      <c r="G13734" s="3"/>
      <c r="H13734" s="3"/>
      <c r="I13734" s="2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 s="2"/>
    </row>
    <row r="13735" spans="2:22" x14ac:dyDescent="0.2">
      <c r="B13735" s="2"/>
      <c r="C13735" s="2"/>
      <c r="D13735" s="2"/>
      <c r="E13735" s="2"/>
      <c r="F13735" s="2"/>
      <c r="G13735" s="3"/>
      <c r="H13735" s="3"/>
      <c r="I13735" s="2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 s="2"/>
    </row>
    <row r="13736" spans="2:22" x14ac:dyDescent="0.2">
      <c r="B13736" s="2"/>
      <c r="C13736" s="2"/>
      <c r="D13736" s="2"/>
      <c r="E13736" s="2"/>
      <c r="F13736" s="2"/>
      <c r="G13736" s="3"/>
      <c r="H13736" s="3"/>
      <c r="I13736" s="2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 s="2"/>
    </row>
    <row r="13737" spans="2:22" x14ac:dyDescent="0.2">
      <c r="B13737" s="2"/>
      <c r="C13737" s="2"/>
      <c r="D13737" s="2"/>
      <c r="E13737" s="2"/>
      <c r="F13737" s="2"/>
      <c r="G13737" s="3"/>
      <c r="H13737" s="3"/>
      <c r="I13737" s="2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 s="2"/>
    </row>
    <row r="13738" spans="2:22" x14ac:dyDescent="0.2">
      <c r="B13738" s="2"/>
      <c r="C13738" s="2"/>
      <c r="D13738" s="2"/>
      <c r="E13738" s="2"/>
      <c r="F13738" s="2"/>
      <c r="G13738" s="3"/>
      <c r="H13738" s="3"/>
      <c r="I13738" s="2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 s="2"/>
    </row>
    <row r="13739" spans="2:22" x14ac:dyDescent="0.2">
      <c r="B13739" s="2"/>
      <c r="C13739" s="2"/>
      <c r="D13739" s="2"/>
      <c r="E13739" s="2"/>
      <c r="F13739" s="2"/>
      <c r="G13739" s="3"/>
      <c r="H13739" s="3"/>
      <c r="I13739" s="2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 s="2"/>
    </row>
    <row r="13740" spans="2:22" x14ac:dyDescent="0.2">
      <c r="B13740" s="2"/>
      <c r="C13740" s="2"/>
      <c r="D13740" s="2"/>
      <c r="E13740" s="2"/>
      <c r="F13740" s="2"/>
      <c r="G13740" s="3"/>
      <c r="H13740" s="3"/>
      <c r="I13740" s="2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 s="2"/>
    </row>
    <row r="13741" spans="2:22" x14ac:dyDescent="0.2">
      <c r="B13741" s="2"/>
      <c r="C13741" s="2"/>
      <c r="D13741" s="2"/>
      <c r="E13741" s="2"/>
      <c r="F13741" s="2"/>
      <c r="G13741" s="3"/>
      <c r="H13741" s="3"/>
      <c r="I13741" s="2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 s="2"/>
    </row>
    <row r="13742" spans="2:22" x14ac:dyDescent="0.2">
      <c r="B13742" s="2"/>
      <c r="C13742" s="2"/>
      <c r="D13742" s="2"/>
      <c r="E13742" s="2"/>
      <c r="F13742" s="2"/>
      <c r="G13742" s="3"/>
      <c r="H13742" s="3"/>
      <c r="I13742" s="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 s="2"/>
    </row>
    <row r="13743" spans="2:22" x14ac:dyDescent="0.2">
      <c r="B13743" s="2"/>
      <c r="C13743" s="2"/>
      <c r="D13743" s="2"/>
      <c r="E13743" s="2"/>
      <c r="F13743" s="2"/>
      <c r="G13743" s="3"/>
      <c r="H13743" s="3"/>
      <c r="I13743" s="2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 s="2"/>
    </row>
    <row r="13744" spans="2:22" x14ac:dyDescent="0.2">
      <c r="B13744" s="2"/>
      <c r="C13744" s="2"/>
      <c r="D13744" s="2"/>
      <c r="E13744" s="2"/>
      <c r="F13744" s="2"/>
      <c r="G13744" s="3"/>
      <c r="H13744" s="3"/>
      <c r="I13744" s="2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 s="2"/>
    </row>
    <row r="13745" spans="2:22" x14ac:dyDescent="0.2">
      <c r="B13745" s="2"/>
      <c r="C13745" s="2"/>
      <c r="D13745" s="2"/>
      <c r="E13745" s="2"/>
      <c r="F13745" s="2"/>
      <c r="G13745" s="3"/>
      <c r="H13745" s="3"/>
      <c r="I13745" s="2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 s="2"/>
    </row>
    <row r="13746" spans="2:22" x14ac:dyDescent="0.2">
      <c r="B13746" s="2"/>
      <c r="C13746" s="2"/>
      <c r="D13746" s="2"/>
      <c r="E13746" s="2"/>
      <c r="F13746" s="2"/>
      <c r="G13746" s="3"/>
      <c r="H13746" s="3"/>
      <c r="I13746" s="2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 s="2"/>
    </row>
    <row r="13747" spans="2:22" x14ac:dyDescent="0.2">
      <c r="B13747" s="2"/>
      <c r="C13747" s="2"/>
      <c r="D13747" s="2"/>
      <c r="E13747" s="2"/>
      <c r="F13747" s="2"/>
      <c r="G13747" s="3"/>
      <c r="H13747" s="3"/>
      <c r="I13747" s="2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 s="2"/>
    </row>
    <row r="13748" spans="2:22" x14ac:dyDescent="0.2">
      <c r="B13748" s="2"/>
      <c r="C13748" s="2"/>
      <c r="D13748" s="2"/>
      <c r="E13748" s="2"/>
      <c r="F13748" s="2"/>
      <c r="G13748" s="3"/>
      <c r="H13748" s="3"/>
      <c r="I13748" s="2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 s="2"/>
    </row>
    <row r="13749" spans="2:22" x14ac:dyDescent="0.2">
      <c r="B13749" s="2"/>
      <c r="C13749" s="2"/>
      <c r="D13749" s="2"/>
      <c r="E13749" s="2"/>
      <c r="F13749" s="2"/>
      <c r="G13749" s="3"/>
      <c r="H13749" s="3"/>
      <c r="I13749" s="2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 s="2"/>
    </row>
    <row r="13750" spans="2:22" x14ac:dyDescent="0.2">
      <c r="B13750" s="2"/>
      <c r="C13750" s="2"/>
      <c r="D13750" s="2"/>
      <c r="E13750" s="2"/>
      <c r="F13750" s="2"/>
      <c r="G13750" s="3"/>
      <c r="H13750" s="3"/>
      <c r="I13750" s="2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 s="2"/>
    </row>
    <row r="13751" spans="2:22" x14ac:dyDescent="0.2">
      <c r="B13751" s="2"/>
      <c r="C13751" s="2"/>
      <c r="D13751" s="2"/>
      <c r="E13751" s="2"/>
      <c r="F13751" s="2"/>
      <c r="G13751" s="3"/>
      <c r="H13751" s="3"/>
      <c r="I13751" s="2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 s="2"/>
    </row>
    <row r="13752" spans="2:22" x14ac:dyDescent="0.2">
      <c r="B13752" s="2"/>
      <c r="C13752" s="2"/>
      <c r="D13752" s="2"/>
      <c r="E13752" s="2"/>
      <c r="F13752" s="2"/>
      <c r="G13752" s="3"/>
      <c r="H13752" s="3"/>
      <c r="I13752" s="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 s="2"/>
    </row>
    <row r="13753" spans="2:22" x14ac:dyDescent="0.2">
      <c r="B13753" s="2"/>
      <c r="C13753" s="2"/>
      <c r="D13753" s="2"/>
      <c r="E13753" s="2"/>
      <c r="F13753" s="2"/>
      <c r="G13753" s="3"/>
      <c r="H13753" s="3"/>
      <c r="I13753" s="2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 s="2"/>
    </row>
    <row r="13754" spans="2:22" x14ac:dyDescent="0.2">
      <c r="B13754" s="2"/>
      <c r="C13754" s="2"/>
      <c r="D13754" s="2"/>
      <c r="E13754" s="2"/>
      <c r="F13754" s="2"/>
      <c r="G13754" s="3"/>
      <c r="H13754" s="3"/>
      <c r="I13754" s="2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 s="2"/>
    </row>
    <row r="13755" spans="2:22" x14ac:dyDescent="0.2">
      <c r="B13755" s="2"/>
      <c r="C13755" s="2"/>
      <c r="D13755" s="2"/>
      <c r="E13755" s="2"/>
      <c r="F13755" s="2"/>
      <c r="G13755" s="3"/>
      <c r="H13755" s="3"/>
      <c r="I13755" s="2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 s="2"/>
    </row>
    <row r="13756" spans="2:22" x14ac:dyDescent="0.2">
      <c r="B13756" s="2"/>
      <c r="C13756" s="2"/>
      <c r="D13756" s="2"/>
      <c r="E13756" s="2"/>
      <c r="F13756" s="2"/>
      <c r="G13756" s="3"/>
      <c r="H13756" s="3"/>
      <c r="I13756" s="2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 s="2"/>
    </row>
    <row r="13757" spans="2:22" x14ac:dyDescent="0.2">
      <c r="B13757" s="2"/>
      <c r="C13757" s="2"/>
      <c r="D13757" s="2"/>
      <c r="E13757" s="2"/>
      <c r="F13757" s="2"/>
      <c r="G13757" s="3"/>
      <c r="H13757" s="3"/>
      <c r="I13757" s="2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 s="2"/>
    </row>
    <row r="13758" spans="2:22" x14ac:dyDescent="0.2">
      <c r="B13758" s="2"/>
      <c r="C13758" s="2"/>
      <c r="D13758" s="2"/>
      <c r="E13758" s="2"/>
      <c r="F13758" s="2"/>
      <c r="G13758" s="3"/>
      <c r="H13758" s="3"/>
      <c r="I13758" s="2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 s="2"/>
    </row>
    <row r="13759" spans="2:22" x14ac:dyDescent="0.2">
      <c r="B13759" s="2"/>
      <c r="C13759" s="2"/>
      <c r="D13759" s="2"/>
      <c r="E13759" s="2"/>
      <c r="F13759" s="2"/>
      <c r="G13759" s="3"/>
      <c r="H13759" s="3"/>
      <c r="I13759" s="2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 s="2"/>
    </row>
    <row r="13760" spans="2:22" x14ac:dyDescent="0.2">
      <c r="B13760" s="2"/>
      <c r="C13760" s="2"/>
      <c r="D13760" s="2"/>
      <c r="E13760" s="2"/>
      <c r="F13760" s="2"/>
      <c r="G13760" s="3"/>
      <c r="H13760" s="3"/>
      <c r="I13760" s="2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 s="2"/>
    </row>
    <row r="13761" spans="2:22" x14ac:dyDescent="0.2">
      <c r="B13761" s="2"/>
      <c r="C13761" s="2"/>
      <c r="D13761" s="2"/>
      <c r="E13761" s="2"/>
      <c r="F13761" s="2"/>
      <c r="G13761" s="3"/>
      <c r="H13761" s="3"/>
      <c r="I13761" s="2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 s="2"/>
    </row>
    <row r="13762" spans="2:22" x14ac:dyDescent="0.2">
      <c r="B13762" s="2"/>
      <c r="C13762" s="2"/>
      <c r="D13762" s="2"/>
      <c r="E13762" s="2"/>
      <c r="F13762" s="2"/>
      <c r="G13762" s="3"/>
      <c r="H13762" s="3"/>
      <c r="I13762" s="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 s="2"/>
    </row>
    <row r="13763" spans="2:22" x14ac:dyDescent="0.2">
      <c r="B13763" s="2"/>
      <c r="C13763" s="2"/>
      <c r="D13763" s="2"/>
      <c r="E13763" s="2"/>
      <c r="F13763" s="2"/>
      <c r="G13763" s="3"/>
      <c r="H13763" s="3"/>
      <c r="I13763" s="2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 s="2"/>
    </row>
    <row r="13764" spans="2:22" x14ac:dyDescent="0.2">
      <c r="B13764" s="2"/>
      <c r="C13764" s="2"/>
      <c r="D13764" s="2"/>
      <c r="E13764" s="2"/>
      <c r="F13764" s="2"/>
      <c r="G13764" s="3"/>
      <c r="H13764" s="3"/>
      <c r="I13764" s="2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 s="2"/>
    </row>
    <row r="13765" spans="2:22" x14ac:dyDescent="0.2">
      <c r="B13765" s="2"/>
      <c r="C13765" s="2"/>
      <c r="D13765" s="2"/>
      <c r="E13765" s="2"/>
      <c r="F13765" s="2"/>
      <c r="G13765" s="3"/>
      <c r="H13765" s="3"/>
      <c r="I13765" s="2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 s="2"/>
    </row>
    <row r="13766" spans="2:22" x14ac:dyDescent="0.2">
      <c r="B13766" s="2"/>
      <c r="C13766" s="2"/>
      <c r="D13766" s="2"/>
      <c r="E13766" s="2"/>
      <c r="F13766" s="2"/>
      <c r="G13766" s="3"/>
      <c r="H13766" s="3"/>
      <c r="I13766" s="2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 s="2"/>
    </row>
    <row r="13767" spans="2:22" x14ac:dyDescent="0.2">
      <c r="B13767" s="2"/>
      <c r="C13767" s="2"/>
      <c r="D13767" s="2"/>
      <c r="E13767" s="2"/>
      <c r="F13767" s="2"/>
      <c r="G13767" s="3"/>
      <c r="H13767" s="3"/>
      <c r="I13767" s="2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 s="2"/>
    </row>
    <row r="13768" spans="2:22" x14ac:dyDescent="0.2">
      <c r="B13768" s="2"/>
      <c r="C13768" s="2"/>
      <c r="D13768" s="2"/>
      <c r="E13768" s="2"/>
      <c r="F13768" s="2"/>
      <c r="G13768" s="3"/>
      <c r="H13768" s="3"/>
      <c r="I13768" s="2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 s="2"/>
    </row>
    <row r="13769" spans="2:22" x14ac:dyDescent="0.2">
      <c r="B13769" s="2"/>
      <c r="C13769" s="2"/>
      <c r="D13769" s="2"/>
      <c r="E13769" s="2"/>
      <c r="F13769" s="2"/>
      <c r="G13769" s="3"/>
      <c r="H13769" s="3"/>
      <c r="I13769" s="2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 s="2"/>
    </row>
    <row r="13770" spans="2:22" x14ac:dyDescent="0.2">
      <c r="B13770" s="2"/>
      <c r="C13770" s="2"/>
      <c r="D13770" s="2"/>
      <c r="E13770" s="2"/>
      <c r="F13770" s="2"/>
      <c r="G13770" s="3"/>
      <c r="H13770" s="3"/>
      <c r="I13770" s="2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 s="2"/>
    </row>
    <row r="13771" spans="2:22" x14ac:dyDescent="0.2">
      <c r="B13771" s="2"/>
      <c r="C13771" s="2"/>
      <c r="D13771" s="2"/>
      <c r="E13771" s="2"/>
      <c r="F13771" s="2"/>
      <c r="G13771" s="3"/>
      <c r="H13771" s="3"/>
      <c r="I13771" s="2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 s="2"/>
    </row>
    <row r="13772" spans="2:22" x14ac:dyDescent="0.2">
      <c r="B13772" s="2"/>
      <c r="C13772" s="2"/>
      <c r="D13772" s="2"/>
      <c r="E13772" s="2"/>
      <c r="F13772" s="2"/>
      <c r="G13772" s="3"/>
      <c r="H13772" s="3"/>
      <c r="I13772" s="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 s="2"/>
    </row>
    <row r="13773" spans="2:22" x14ac:dyDescent="0.2">
      <c r="B13773" s="2"/>
      <c r="C13773" s="2"/>
      <c r="D13773" s="2"/>
      <c r="E13773" s="2"/>
      <c r="F13773" s="2"/>
      <c r="G13773" s="3"/>
      <c r="H13773" s="3"/>
      <c r="I13773" s="2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 s="2"/>
    </row>
    <row r="13774" spans="2:22" x14ac:dyDescent="0.2">
      <c r="B13774" s="2"/>
      <c r="C13774" s="2"/>
      <c r="D13774" s="2"/>
      <c r="E13774" s="2"/>
      <c r="F13774" s="2"/>
      <c r="G13774" s="3"/>
      <c r="H13774" s="3"/>
      <c r="I13774" s="2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 s="2"/>
    </row>
    <row r="13775" spans="2:22" x14ac:dyDescent="0.2">
      <c r="B13775" s="2"/>
      <c r="C13775" s="2"/>
      <c r="D13775" s="2"/>
      <c r="E13775" s="2"/>
      <c r="F13775" s="2"/>
      <c r="G13775" s="3"/>
      <c r="H13775" s="3"/>
      <c r="I13775" s="2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 s="2"/>
    </row>
    <row r="13776" spans="2:22" x14ac:dyDescent="0.2">
      <c r="B13776" s="2"/>
      <c r="C13776" s="2"/>
      <c r="D13776" s="2"/>
      <c r="E13776" s="2"/>
      <c r="F13776" s="2"/>
      <c r="G13776" s="3"/>
      <c r="H13776" s="3"/>
      <c r="I13776" s="2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 s="2"/>
    </row>
    <row r="13777" spans="2:22" x14ac:dyDescent="0.2">
      <c r="B13777" s="2"/>
      <c r="C13777" s="2"/>
      <c r="D13777" s="2"/>
      <c r="E13777" s="2"/>
      <c r="F13777" s="2"/>
      <c r="G13777" s="3"/>
      <c r="H13777" s="3"/>
      <c r="I13777" s="2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 s="2"/>
    </row>
    <row r="13778" spans="2:22" x14ac:dyDescent="0.2">
      <c r="B13778" s="2"/>
      <c r="C13778" s="2"/>
      <c r="D13778" s="2"/>
      <c r="E13778" s="2"/>
      <c r="F13778" s="2"/>
      <c r="G13778" s="3"/>
      <c r="H13778" s="3"/>
      <c r="I13778" s="2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 s="2"/>
    </row>
    <row r="13779" spans="2:22" x14ac:dyDescent="0.2">
      <c r="B13779" s="2"/>
      <c r="C13779" s="2"/>
      <c r="D13779" s="2"/>
      <c r="E13779" s="2"/>
      <c r="F13779" s="2"/>
      <c r="G13779" s="3"/>
      <c r="H13779" s="3"/>
      <c r="I13779" s="2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 s="2"/>
    </row>
    <row r="13780" spans="2:22" x14ac:dyDescent="0.2">
      <c r="B13780" s="2"/>
      <c r="C13780" s="2"/>
      <c r="D13780" s="2"/>
      <c r="E13780" s="2"/>
      <c r="F13780" s="2"/>
      <c r="G13780" s="3"/>
      <c r="H13780" s="3"/>
      <c r="I13780" s="2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 s="2"/>
    </row>
    <row r="13781" spans="2:22" x14ac:dyDescent="0.2">
      <c r="B13781" s="2"/>
      <c r="C13781" s="2"/>
      <c r="D13781" s="2"/>
      <c r="E13781" s="2"/>
      <c r="F13781" s="2"/>
      <c r="G13781" s="3"/>
      <c r="H13781" s="3"/>
      <c r="I13781" s="2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 s="2"/>
    </row>
    <row r="13782" spans="2:22" x14ac:dyDescent="0.2">
      <c r="B13782" s="2"/>
      <c r="C13782" s="2"/>
      <c r="D13782" s="2"/>
      <c r="E13782" s="2"/>
      <c r="F13782" s="2"/>
      <c r="G13782" s="3"/>
      <c r="H13782" s="3"/>
      <c r="I13782" s="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 s="2"/>
    </row>
    <row r="13783" spans="2:22" x14ac:dyDescent="0.2">
      <c r="B13783" s="2"/>
      <c r="C13783" s="2"/>
      <c r="D13783" s="2"/>
      <c r="E13783" s="2"/>
      <c r="F13783" s="2"/>
      <c r="G13783" s="3"/>
      <c r="H13783" s="3"/>
      <c r="I13783" s="2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 s="2"/>
    </row>
    <row r="13784" spans="2:22" x14ac:dyDescent="0.2">
      <c r="B13784" s="2"/>
      <c r="C13784" s="2"/>
      <c r="D13784" s="2"/>
      <c r="E13784" s="2"/>
      <c r="F13784" s="2"/>
      <c r="G13784" s="3"/>
      <c r="H13784" s="3"/>
      <c r="I13784" s="2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 s="2"/>
    </row>
    <row r="13785" spans="2:22" x14ac:dyDescent="0.2">
      <c r="B13785" s="2"/>
      <c r="C13785" s="2"/>
      <c r="D13785" s="2"/>
      <c r="E13785" s="2"/>
      <c r="F13785" s="2"/>
      <c r="G13785" s="3"/>
      <c r="H13785" s="3"/>
      <c r="I13785" s="2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 s="2"/>
    </row>
    <row r="13786" spans="2:22" x14ac:dyDescent="0.2">
      <c r="B13786" s="2"/>
      <c r="C13786" s="2"/>
      <c r="D13786" s="2"/>
      <c r="E13786" s="2"/>
      <c r="F13786" s="2"/>
      <c r="G13786" s="3"/>
      <c r="H13786" s="3"/>
      <c r="I13786" s="2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 s="2"/>
    </row>
    <row r="13787" spans="2:22" x14ac:dyDescent="0.2">
      <c r="B13787" s="2"/>
      <c r="C13787" s="2"/>
      <c r="D13787" s="2"/>
      <c r="E13787" s="2"/>
      <c r="F13787" s="2"/>
      <c r="G13787" s="3"/>
      <c r="H13787" s="3"/>
      <c r="I13787" s="2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 s="2"/>
    </row>
    <row r="13788" spans="2:22" x14ac:dyDescent="0.2">
      <c r="B13788" s="2"/>
      <c r="C13788" s="2"/>
      <c r="D13788" s="2"/>
      <c r="E13788" s="2"/>
      <c r="F13788" s="2"/>
      <c r="G13788" s="3"/>
      <c r="H13788" s="3"/>
      <c r="I13788" s="2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 s="2"/>
    </row>
    <row r="13789" spans="2:22" x14ac:dyDescent="0.2">
      <c r="B13789" s="2"/>
      <c r="C13789" s="2"/>
      <c r="D13789" s="2"/>
      <c r="E13789" s="2"/>
      <c r="F13789" s="2"/>
      <c r="G13789" s="3"/>
      <c r="H13789" s="3"/>
      <c r="I13789" s="2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 s="2"/>
    </row>
    <row r="13790" spans="2:22" x14ac:dyDescent="0.2">
      <c r="B13790" s="2"/>
      <c r="C13790" s="2"/>
      <c r="D13790" s="2"/>
      <c r="E13790" s="2"/>
      <c r="F13790" s="2"/>
      <c r="G13790" s="3"/>
      <c r="H13790" s="3"/>
      <c r="I13790" s="2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 s="2"/>
    </row>
    <row r="13791" spans="2:22" x14ac:dyDescent="0.2">
      <c r="B13791" s="2"/>
      <c r="C13791" s="2"/>
      <c r="D13791" s="2"/>
      <c r="E13791" s="2"/>
      <c r="F13791" s="2"/>
      <c r="G13791" s="3"/>
      <c r="H13791" s="3"/>
      <c r="I13791" s="2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 s="2"/>
    </row>
    <row r="13792" spans="2:22" x14ac:dyDescent="0.2">
      <c r="B13792" s="2"/>
      <c r="C13792" s="2"/>
      <c r="D13792" s="2"/>
      <c r="E13792" s="2"/>
      <c r="F13792" s="2"/>
      <c r="G13792" s="3"/>
      <c r="H13792" s="3"/>
      <c r="I13792" s="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 s="2"/>
    </row>
    <row r="13793" spans="2:22" x14ac:dyDescent="0.2">
      <c r="B13793" s="2"/>
      <c r="C13793" s="2"/>
      <c r="D13793" s="2"/>
      <c r="E13793" s="2"/>
      <c r="F13793" s="2"/>
      <c r="G13793" s="3"/>
      <c r="H13793" s="3"/>
      <c r="I13793" s="2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 s="2"/>
    </row>
    <row r="13794" spans="2:22" x14ac:dyDescent="0.2">
      <c r="B13794" s="2"/>
      <c r="C13794" s="2"/>
      <c r="D13794" s="2"/>
      <c r="E13794" s="2"/>
      <c r="F13794" s="2"/>
      <c r="G13794" s="3"/>
      <c r="H13794" s="3"/>
      <c r="I13794" s="2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 s="2"/>
    </row>
    <row r="13795" spans="2:22" x14ac:dyDescent="0.2">
      <c r="B13795" s="2"/>
      <c r="C13795" s="2"/>
      <c r="D13795" s="2"/>
      <c r="E13795" s="2"/>
      <c r="F13795" s="2"/>
      <c r="G13795" s="3"/>
      <c r="H13795" s="3"/>
      <c r="I13795" s="2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 s="2"/>
    </row>
    <row r="13796" spans="2:22" x14ac:dyDescent="0.2">
      <c r="B13796" s="2"/>
      <c r="C13796" s="2"/>
      <c r="D13796" s="2"/>
      <c r="E13796" s="2"/>
      <c r="F13796" s="2"/>
      <c r="G13796" s="3"/>
      <c r="H13796" s="3"/>
      <c r="I13796" s="2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 s="2"/>
    </row>
    <row r="13797" spans="2:22" x14ac:dyDescent="0.2">
      <c r="B13797" s="2"/>
      <c r="C13797" s="2"/>
      <c r="D13797" s="2"/>
      <c r="E13797" s="2"/>
      <c r="F13797" s="2"/>
      <c r="G13797" s="3"/>
      <c r="H13797" s="3"/>
      <c r="I13797" s="2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 s="2"/>
    </row>
    <row r="13798" spans="2:22" x14ac:dyDescent="0.2">
      <c r="B13798" s="2"/>
      <c r="C13798" s="2"/>
      <c r="D13798" s="2"/>
      <c r="E13798" s="2"/>
      <c r="F13798" s="2"/>
      <c r="G13798" s="3"/>
      <c r="H13798" s="3"/>
      <c r="I13798" s="2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 s="2"/>
    </row>
    <row r="13799" spans="2:22" x14ac:dyDescent="0.2">
      <c r="B13799" s="2"/>
      <c r="C13799" s="2"/>
      <c r="D13799" s="2"/>
      <c r="E13799" s="2"/>
      <c r="F13799" s="2"/>
      <c r="G13799" s="3"/>
      <c r="H13799" s="3"/>
      <c r="I13799" s="2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 s="2"/>
    </row>
    <row r="13800" spans="2:22" x14ac:dyDescent="0.2">
      <c r="B13800" s="2"/>
      <c r="C13800" s="2"/>
      <c r="D13800" s="2"/>
      <c r="E13800" s="2"/>
      <c r="F13800" s="2"/>
      <c r="G13800" s="3"/>
      <c r="H13800" s="3"/>
      <c r="I13800" s="2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 s="2"/>
    </row>
    <row r="13801" spans="2:22" x14ac:dyDescent="0.2">
      <c r="B13801" s="2"/>
      <c r="C13801" s="2"/>
      <c r="D13801" s="2"/>
      <c r="E13801" s="2"/>
      <c r="F13801" s="2"/>
      <c r="G13801" s="3"/>
      <c r="H13801" s="3"/>
      <c r="I13801" s="2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 s="2"/>
    </row>
    <row r="13802" spans="2:22" x14ac:dyDescent="0.2">
      <c r="B13802" s="2"/>
      <c r="C13802" s="2"/>
      <c r="D13802" s="2"/>
      <c r="E13802" s="2"/>
      <c r="F13802" s="2"/>
      <c r="G13802" s="3"/>
      <c r="H13802" s="3"/>
      <c r="I13802" s="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 s="2"/>
    </row>
    <row r="13803" spans="2:22" x14ac:dyDescent="0.2">
      <c r="B13803" s="2"/>
      <c r="C13803" s="2"/>
      <c r="D13803" s="2"/>
      <c r="E13803" s="2"/>
      <c r="F13803" s="2"/>
      <c r="G13803" s="3"/>
      <c r="H13803" s="3"/>
      <c r="I13803" s="2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 s="2"/>
    </row>
    <row r="13804" spans="2:22" x14ac:dyDescent="0.2">
      <c r="B13804" s="2"/>
      <c r="C13804" s="2"/>
      <c r="D13804" s="2"/>
      <c r="E13804" s="2"/>
      <c r="F13804" s="2"/>
      <c r="G13804" s="3"/>
      <c r="H13804" s="3"/>
      <c r="I13804" s="2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 s="2"/>
    </row>
    <row r="13805" spans="2:22" x14ac:dyDescent="0.2">
      <c r="B13805" s="2"/>
      <c r="C13805" s="2"/>
      <c r="D13805" s="2"/>
      <c r="E13805" s="2"/>
      <c r="F13805" s="2"/>
      <c r="G13805" s="3"/>
      <c r="H13805" s="3"/>
      <c r="I13805" s="2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 s="2"/>
    </row>
    <row r="13806" spans="2:22" x14ac:dyDescent="0.2">
      <c r="B13806" s="2"/>
      <c r="C13806" s="2"/>
      <c r="D13806" s="2"/>
      <c r="E13806" s="2"/>
      <c r="F13806" s="2"/>
      <c r="G13806" s="3"/>
      <c r="H13806" s="3"/>
      <c r="I13806" s="2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 s="2"/>
    </row>
    <row r="13807" spans="2:22" x14ac:dyDescent="0.2">
      <c r="B13807" s="2"/>
      <c r="C13807" s="2"/>
      <c r="D13807" s="2"/>
      <c r="E13807" s="2"/>
      <c r="F13807" s="2"/>
      <c r="G13807" s="3"/>
      <c r="H13807" s="3"/>
      <c r="I13807" s="2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 s="2"/>
    </row>
    <row r="13808" spans="2:22" x14ac:dyDescent="0.2">
      <c r="B13808" s="2"/>
      <c r="C13808" s="2"/>
      <c r="D13808" s="2"/>
      <c r="E13808" s="2"/>
      <c r="F13808" s="2"/>
      <c r="G13808" s="3"/>
      <c r="H13808" s="3"/>
      <c r="I13808" s="2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 s="2"/>
    </row>
    <row r="13809" spans="2:22" x14ac:dyDescent="0.2">
      <c r="B13809" s="2"/>
      <c r="C13809" s="2"/>
      <c r="D13809" s="2"/>
      <c r="E13809" s="2"/>
      <c r="F13809" s="2"/>
      <c r="G13809" s="3"/>
      <c r="H13809" s="3"/>
      <c r="I13809" s="2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 s="2"/>
    </row>
    <row r="13810" spans="2:22" x14ac:dyDescent="0.2">
      <c r="B13810" s="2"/>
      <c r="C13810" s="2"/>
      <c r="D13810" s="2"/>
      <c r="E13810" s="2"/>
      <c r="F13810" s="2"/>
      <c r="G13810" s="3"/>
      <c r="H13810" s="3"/>
      <c r="I13810" s="2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 s="2"/>
    </row>
    <row r="13811" spans="2:22" x14ac:dyDescent="0.2">
      <c r="B13811" s="2"/>
      <c r="C13811" s="2"/>
      <c r="D13811" s="2"/>
      <c r="E13811" s="2"/>
      <c r="F13811" s="2"/>
      <c r="G13811" s="3"/>
      <c r="H13811" s="3"/>
      <c r="I13811" s="2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 s="2"/>
    </row>
    <row r="13812" spans="2:22" x14ac:dyDescent="0.2">
      <c r="B13812" s="2"/>
      <c r="C13812" s="2"/>
      <c r="D13812" s="2"/>
      <c r="E13812" s="2"/>
      <c r="F13812" s="2"/>
      <c r="G13812" s="3"/>
      <c r="H13812" s="3"/>
      <c r="I13812" s="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 s="2"/>
    </row>
    <row r="13813" spans="2:22" x14ac:dyDescent="0.2">
      <c r="B13813" s="2"/>
      <c r="C13813" s="2"/>
      <c r="D13813" s="2"/>
      <c r="E13813" s="2"/>
      <c r="F13813" s="2"/>
      <c r="G13813" s="3"/>
      <c r="H13813" s="3"/>
      <c r="I13813" s="2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 s="2"/>
    </row>
    <row r="13814" spans="2:22" x14ac:dyDescent="0.2">
      <c r="B13814" s="2"/>
      <c r="C13814" s="2"/>
      <c r="D13814" s="2"/>
      <c r="E13814" s="2"/>
      <c r="F13814" s="2"/>
      <c r="G13814" s="3"/>
      <c r="H13814" s="3"/>
      <c r="I13814" s="2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 s="2"/>
    </row>
    <row r="13815" spans="2:22" x14ac:dyDescent="0.2">
      <c r="B13815" s="2"/>
      <c r="C13815" s="2"/>
      <c r="D13815" s="2"/>
      <c r="E13815" s="2"/>
      <c r="F13815" s="2"/>
      <c r="G13815" s="3"/>
      <c r="H13815" s="3"/>
      <c r="I13815" s="2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 s="2"/>
    </row>
    <row r="13816" spans="2:22" x14ac:dyDescent="0.2">
      <c r="B13816" s="2"/>
      <c r="C13816" s="2"/>
      <c r="D13816" s="2"/>
      <c r="E13816" s="2"/>
      <c r="F13816" s="2"/>
      <c r="G13816" s="3"/>
      <c r="H13816" s="3"/>
      <c r="I13816" s="2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 s="2"/>
    </row>
    <row r="13817" spans="2:22" x14ac:dyDescent="0.2">
      <c r="B13817" s="2"/>
      <c r="C13817" s="2"/>
      <c r="D13817" s="2"/>
      <c r="E13817" s="2"/>
      <c r="F13817" s="2"/>
      <c r="G13817" s="3"/>
      <c r="H13817" s="3"/>
      <c r="I13817" s="2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 s="2"/>
    </row>
    <row r="13818" spans="2:22" x14ac:dyDescent="0.2">
      <c r="B13818" s="2"/>
      <c r="C13818" s="2"/>
      <c r="D13818" s="2"/>
      <c r="E13818" s="2"/>
      <c r="F13818" s="2"/>
      <c r="G13818" s="3"/>
      <c r="H13818" s="3"/>
      <c r="I13818" s="2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 s="2"/>
    </row>
    <row r="13819" spans="2:22" x14ac:dyDescent="0.2">
      <c r="B13819" s="2"/>
      <c r="C13819" s="2"/>
      <c r="D13819" s="2"/>
      <c r="E13819" s="2"/>
      <c r="F13819" s="2"/>
      <c r="G13819" s="3"/>
      <c r="H13819" s="3"/>
      <c r="I13819" s="2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 s="2"/>
    </row>
    <row r="13820" spans="2:22" x14ac:dyDescent="0.2">
      <c r="B13820" s="2"/>
      <c r="C13820" s="2"/>
      <c r="D13820" s="2"/>
      <c r="E13820" s="2"/>
      <c r="F13820" s="2"/>
      <c r="G13820" s="3"/>
      <c r="H13820" s="3"/>
      <c r="I13820" s="2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 s="2"/>
    </row>
    <row r="13821" spans="2:22" x14ac:dyDescent="0.2">
      <c r="B13821" s="2"/>
      <c r="C13821" s="2"/>
      <c r="D13821" s="2"/>
      <c r="E13821" s="2"/>
      <c r="F13821" s="2"/>
      <c r="G13821" s="3"/>
      <c r="H13821" s="3"/>
      <c r="I13821" s="2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 s="2"/>
    </row>
    <row r="13822" spans="2:22" x14ac:dyDescent="0.2">
      <c r="B13822" s="2"/>
      <c r="C13822" s="2"/>
      <c r="D13822" s="2"/>
      <c r="E13822" s="2"/>
      <c r="F13822" s="2"/>
      <c r="G13822" s="3"/>
      <c r="H13822" s="3"/>
      <c r="I13822" s="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 s="2"/>
    </row>
    <row r="13823" spans="2:22" x14ac:dyDescent="0.2">
      <c r="B13823" s="2"/>
      <c r="C13823" s="2"/>
      <c r="D13823" s="2"/>
      <c r="E13823" s="2"/>
      <c r="F13823" s="2"/>
      <c r="G13823" s="3"/>
      <c r="H13823" s="3"/>
      <c r="I13823" s="2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 s="2"/>
    </row>
    <row r="13824" spans="2:22" x14ac:dyDescent="0.2">
      <c r="B13824" s="2"/>
      <c r="C13824" s="2"/>
      <c r="D13824" s="2"/>
      <c r="E13824" s="2"/>
      <c r="F13824" s="2"/>
      <c r="G13824" s="3"/>
      <c r="H13824" s="3"/>
      <c r="I13824" s="2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 s="2"/>
    </row>
    <row r="13825" spans="2:22" x14ac:dyDescent="0.2">
      <c r="B13825" s="2"/>
      <c r="C13825" s="2"/>
      <c r="D13825" s="2"/>
      <c r="E13825" s="2"/>
      <c r="F13825" s="2"/>
      <c r="G13825" s="3"/>
      <c r="H13825" s="3"/>
      <c r="I13825" s="2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 s="2"/>
    </row>
    <row r="13826" spans="2:22" x14ac:dyDescent="0.2">
      <c r="B13826" s="2"/>
      <c r="C13826" s="2"/>
      <c r="D13826" s="2"/>
      <c r="E13826" s="2"/>
      <c r="F13826" s="2"/>
      <c r="G13826" s="3"/>
      <c r="H13826" s="3"/>
      <c r="I13826" s="2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 s="2"/>
    </row>
    <row r="13827" spans="2:22" x14ac:dyDescent="0.2">
      <c r="B13827" s="2"/>
      <c r="C13827" s="2"/>
      <c r="D13827" s="2"/>
      <c r="E13827" s="2"/>
      <c r="F13827" s="2"/>
      <c r="G13827" s="3"/>
      <c r="H13827" s="3"/>
      <c r="I13827" s="2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 s="2"/>
    </row>
    <row r="13828" spans="2:22" x14ac:dyDescent="0.2">
      <c r="B13828" s="2"/>
      <c r="C13828" s="2"/>
      <c r="D13828" s="2"/>
      <c r="E13828" s="2"/>
      <c r="F13828" s="2"/>
      <c r="G13828" s="3"/>
      <c r="H13828" s="3"/>
      <c r="I13828" s="2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 s="2"/>
    </row>
    <row r="13829" spans="2:22" x14ac:dyDescent="0.2">
      <c r="B13829" s="2"/>
      <c r="C13829" s="2"/>
      <c r="D13829" s="2"/>
      <c r="E13829" s="2"/>
      <c r="F13829" s="2"/>
      <c r="G13829" s="3"/>
      <c r="H13829" s="3"/>
      <c r="I13829" s="2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 s="2"/>
    </row>
    <row r="13830" spans="2:22" x14ac:dyDescent="0.2">
      <c r="B13830" s="2"/>
      <c r="C13830" s="2"/>
      <c r="D13830" s="2"/>
      <c r="E13830" s="2"/>
      <c r="F13830" s="2"/>
      <c r="G13830" s="3"/>
      <c r="H13830" s="3"/>
      <c r="I13830" s="2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 s="2"/>
    </row>
    <row r="13831" spans="2:22" x14ac:dyDescent="0.2">
      <c r="B13831" s="2"/>
      <c r="C13831" s="2"/>
      <c r="D13831" s="2"/>
      <c r="E13831" s="2"/>
      <c r="F13831" s="2"/>
      <c r="G13831" s="3"/>
      <c r="H13831" s="3"/>
      <c r="I13831" s="2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 s="2"/>
    </row>
    <row r="13832" spans="2:22" x14ac:dyDescent="0.2">
      <c r="B13832" s="2"/>
      <c r="C13832" s="2"/>
      <c r="D13832" s="2"/>
      <c r="E13832" s="2"/>
      <c r="F13832" s="2"/>
      <c r="G13832" s="3"/>
      <c r="H13832" s="3"/>
      <c r="I13832" s="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 s="2"/>
    </row>
    <row r="13833" spans="2:22" x14ac:dyDescent="0.2">
      <c r="B13833" s="2"/>
      <c r="C13833" s="2"/>
      <c r="D13833" s="2"/>
      <c r="E13833" s="2"/>
      <c r="F13833" s="2"/>
      <c r="G13833" s="3"/>
      <c r="H13833" s="3"/>
      <c r="I13833" s="2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 s="2"/>
    </row>
    <row r="13834" spans="2:22" x14ac:dyDescent="0.2">
      <c r="B13834" s="2"/>
      <c r="C13834" s="2"/>
      <c r="D13834" s="2"/>
      <c r="E13834" s="2"/>
      <c r="F13834" s="2"/>
      <c r="G13834" s="3"/>
      <c r="H13834" s="3"/>
      <c r="I13834" s="2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 s="2"/>
    </row>
    <row r="13835" spans="2:22" x14ac:dyDescent="0.2">
      <c r="B13835" s="2"/>
      <c r="C13835" s="2"/>
      <c r="D13835" s="2"/>
      <c r="E13835" s="2"/>
      <c r="F13835" s="2"/>
      <c r="G13835" s="3"/>
      <c r="H13835" s="3"/>
      <c r="I13835" s="2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 s="2"/>
    </row>
    <row r="13836" spans="2:22" x14ac:dyDescent="0.2">
      <c r="B13836" s="2"/>
      <c r="C13836" s="2"/>
      <c r="D13836" s="2"/>
      <c r="E13836" s="2"/>
      <c r="F13836" s="2"/>
      <c r="G13836" s="3"/>
      <c r="H13836" s="3"/>
      <c r="I13836" s="2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 s="2"/>
    </row>
    <row r="13837" spans="2:22" x14ac:dyDescent="0.2">
      <c r="B13837" s="2"/>
      <c r="C13837" s="2"/>
      <c r="D13837" s="2"/>
      <c r="E13837" s="2"/>
      <c r="F13837" s="2"/>
      <c r="G13837" s="3"/>
      <c r="H13837" s="3"/>
      <c r="I13837" s="2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 s="2"/>
    </row>
    <row r="13838" spans="2:22" x14ac:dyDescent="0.2">
      <c r="B13838" s="2"/>
      <c r="C13838" s="2"/>
      <c r="D13838" s="2"/>
      <c r="E13838" s="2"/>
      <c r="F13838" s="2"/>
      <c r="G13838" s="3"/>
      <c r="H13838" s="3"/>
      <c r="I13838" s="2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 s="2"/>
    </row>
    <row r="13839" spans="2:22" x14ac:dyDescent="0.2">
      <c r="B13839" s="2"/>
      <c r="C13839" s="2"/>
      <c r="D13839" s="2"/>
      <c r="E13839" s="2"/>
      <c r="F13839" s="2"/>
      <c r="G13839" s="3"/>
      <c r="H13839" s="3"/>
      <c r="I13839" s="2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 s="2"/>
    </row>
    <row r="13840" spans="2:22" x14ac:dyDescent="0.2">
      <c r="B13840" s="2"/>
      <c r="C13840" s="2"/>
      <c r="D13840" s="2"/>
      <c r="E13840" s="2"/>
      <c r="F13840" s="2"/>
      <c r="G13840" s="3"/>
      <c r="H13840" s="3"/>
      <c r="I13840" s="2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 s="2"/>
    </row>
    <row r="13841" spans="2:22" x14ac:dyDescent="0.2">
      <c r="B13841" s="2"/>
      <c r="C13841" s="2"/>
      <c r="D13841" s="2"/>
      <c r="E13841" s="2"/>
      <c r="F13841" s="2"/>
      <c r="G13841" s="3"/>
      <c r="H13841" s="3"/>
      <c r="I13841" s="2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 s="2"/>
    </row>
    <row r="13842" spans="2:22" x14ac:dyDescent="0.2">
      <c r="B13842" s="2"/>
      <c r="C13842" s="2"/>
      <c r="D13842" s="2"/>
      <c r="E13842" s="2"/>
      <c r="F13842" s="2"/>
      <c r="G13842" s="3"/>
      <c r="H13842" s="3"/>
      <c r="I13842" s="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 s="2"/>
    </row>
    <row r="13843" spans="2:22" x14ac:dyDescent="0.2">
      <c r="B13843" s="2"/>
      <c r="C13843" s="2"/>
      <c r="D13843" s="2"/>
      <c r="E13843" s="2"/>
      <c r="F13843" s="2"/>
      <c r="G13843" s="3"/>
      <c r="H13843" s="3"/>
      <c r="I13843" s="2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 s="2"/>
    </row>
    <row r="13844" spans="2:22" x14ac:dyDescent="0.2">
      <c r="B13844" s="2"/>
      <c r="C13844" s="2"/>
      <c r="D13844" s="2"/>
      <c r="E13844" s="2"/>
      <c r="F13844" s="2"/>
      <c r="G13844" s="3"/>
      <c r="H13844" s="3"/>
      <c r="I13844" s="2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 s="2"/>
    </row>
    <row r="13845" spans="2:22" x14ac:dyDescent="0.2">
      <c r="B13845" s="2"/>
      <c r="C13845" s="2"/>
      <c r="D13845" s="2"/>
      <c r="E13845" s="2"/>
      <c r="F13845" s="2"/>
      <c r="G13845" s="3"/>
      <c r="H13845" s="3"/>
      <c r="I13845" s="2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 s="2"/>
    </row>
    <row r="13846" spans="2:22" x14ac:dyDescent="0.2">
      <c r="B13846" s="2"/>
      <c r="C13846" s="2"/>
      <c r="D13846" s="2"/>
      <c r="E13846" s="2"/>
      <c r="F13846" s="2"/>
      <c r="G13846" s="3"/>
      <c r="H13846" s="3"/>
      <c r="I13846" s="2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 s="2"/>
    </row>
    <row r="13847" spans="2:22" x14ac:dyDescent="0.2">
      <c r="B13847" s="2"/>
      <c r="C13847" s="2"/>
      <c r="D13847" s="2"/>
      <c r="E13847" s="2"/>
      <c r="F13847" s="2"/>
      <c r="G13847" s="3"/>
      <c r="H13847" s="3"/>
      <c r="I13847" s="2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 s="2"/>
    </row>
    <row r="13848" spans="2:22" x14ac:dyDescent="0.2">
      <c r="B13848" s="2"/>
      <c r="C13848" s="2"/>
      <c r="D13848" s="2"/>
      <c r="E13848" s="2"/>
      <c r="F13848" s="2"/>
      <c r="G13848" s="3"/>
      <c r="H13848" s="3"/>
      <c r="I13848" s="2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 s="2"/>
    </row>
    <row r="13849" spans="2:22" x14ac:dyDescent="0.2">
      <c r="B13849" s="2"/>
      <c r="C13849" s="2"/>
      <c r="D13849" s="2"/>
      <c r="E13849" s="2"/>
      <c r="F13849" s="2"/>
      <c r="G13849" s="3"/>
      <c r="H13849" s="3"/>
      <c r="I13849" s="2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 s="2"/>
    </row>
    <row r="13850" spans="2:22" x14ac:dyDescent="0.2">
      <c r="B13850" s="2"/>
      <c r="C13850" s="2"/>
      <c r="D13850" s="2"/>
      <c r="E13850" s="2"/>
      <c r="F13850" s="2"/>
      <c r="G13850" s="3"/>
      <c r="H13850" s="3"/>
      <c r="I13850" s="2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 s="2"/>
    </row>
    <row r="13851" spans="2:22" x14ac:dyDescent="0.2">
      <c r="B13851" s="2"/>
      <c r="C13851" s="2"/>
      <c r="D13851" s="2"/>
      <c r="E13851" s="2"/>
      <c r="F13851" s="2"/>
      <c r="G13851" s="3"/>
      <c r="H13851" s="3"/>
      <c r="I13851" s="2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 s="2"/>
    </row>
    <row r="13852" spans="2:22" x14ac:dyDescent="0.2">
      <c r="B13852" s="2"/>
      <c r="C13852" s="2"/>
      <c r="D13852" s="2"/>
      <c r="E13852" s="2"/>
      <c r="F13852" s="2"/>
      <c r="G13852" s="3"/>
      <c r="H13852" s="3"/>
      <c r="I13852" s="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 s="2"/>
    </row>
    <row r="13853" spans="2:22" x14ac:dyDescent="0.2">
      <c r="B13853" s="2"/>
      <c r="C13853" s="2"/>
      <c r="D13853" s="2"/>
      <c r="E13853" s="2"/>
      <c r="F13853" s="2"/>
      <c r="G13853" s="3"/>
      <c r="H13853" s="3"/>
      <c r="I13853" s="2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 s="2"/>
    </row>
    <row r="13854" spans="2:22" x14ac:dyDescent="0.2">
      <c r="B13854" s="2"/>
      <c r="C13854" s="2"/>
      <c r="D13854" s="2"/>
      <c r="E13854" s="2"/>
      <c r="F13854" s="2"/>
      <c r="G13854" s="3"/>
      <c r="H13854" s="3"/>
      <c r="I13854" s="2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 s="2"/>
    </row>
    <row r="13855" spans="2:22" x14ac:dyDescent="0.2">
      <c r="B13855" s="2"/>
      <c r="C13855" s="2"/>
      <c r="D13855" s="2"/>
      <c r="E13855" s="2"/>
      <c r="F13855" s="2"/>
      <c r="G13855" s="3"/>
      <c r="H13855" s="3"/>
      <c r="I13855" s="2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 s="2"/>
    </row>
    <row r="13856" spans="2:22" x14ac:dyDescent="0.2">
      <c r="B13856" s="2"/>
      <c r="C13856" s="2"/>
      <c r="D13856" s="2"/>
      <c r="E13856" s="2"/>
      <c r="F13856" s="2"/>
      <c r="G13856" s="3"/>
      <c r="H13856" s="3"/>
      <c r="I13856" s="2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 s="2"/>
    </row>
    <row r="13857" spans="2:22" x14ac:dyDescent="0.2">
      <c r="B13857" s="2"/>
      <c r="C13857" s="2"/>
      <c r="D13857" s="2"/>
      <c r="E13857" s="2"/>
      <c r="F13857" s="2"/>
      <c r="G13857" s="3"/>
      <c r="H13857" s="3"/>
      <c r="I13857" s="2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 s="2"/>
    </row>
    <row r="13858" spans="2:22" x14ac:dyDescent="0.2">
      <c r="B13858" s="2"/>
      <c r="C13858" s="2"/>
      <c r="D13858" s="2"/>
      <c r="E13858" s="2"/>
      <c r="F13858" s="2"/>
      <c r="G13858" s="3"/>
      <c r="H13858" s="3"/>
      <c r="I13858" s="2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 s="2"/>
    </row>
    <row r="13859" spans="2:22" x14ac:dyDescent="0.2">
      <c r="B13859" s="2"/>
      <c r="C13859" s="2"/>
      <c r="D13859" s="2"/>
      <c r="E13859" s="2"/>
      <c r="F13859" s="2"/>
      <c r="G13859" s="3"/>
      <c r="H13859" s="3"/>
      <c r="I13859" s="2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 s="2"/>
    </row>
    <row r="13860" spans="2:22" x14ac:dyDescent="0.2">
      <c r="B13860" s="2"/>
      <c r="C13860" s="2"/>
      <c r="D13860" s="2"/>
      <c r="E13860" s="2"/>
      <c r="F13860" s="2"/>
      <c r="G13860" s="3"/>
      <c r="H13860" s="3"/>
      <c r="I13860" s="2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 s="2"/>
    </row>
    <row r="13861" spans="2:22" x14ac:dyDescent="0.2">
      <c r="B13861" s="2"/>
      <c r="C13861" s="2"/>
      <c r="D13861" s="2"/>
      <c r="E13861" s="2"/>
      <c r="F13861" s="2"/>
      <c r="G13861" s="3"/>
      <c r="H13861" s="3"/>
      <c r="I13861" s="2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 s="2"/>
    </row>
    <row r="13862" spans="2:22" x14ac:dyDescent="0.2">
      <c r="B13862" s="2"/>
      <c r="C13862" s="2"/>
      <c r="D13862" s="2"/>
      <c r="E13862" s="2"/>
      <c r="F13862" s="2"/>
      <c r="G13862" s="3"/>
      <c r="H13862" s="3"/>
      <c r="I13862" s="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 s="2"/>
    </row>
    <row r="13863" spans="2:22" x14ac:dyDescent="0.2">
      <c r="B13863" s="2"/>
      <c r="C13863" s="2"/>
      <c r="D13863" s="2"/>
      <c r="E13863" s="2"/>
      <c r="F13863" s="2"/>
      <c r="G13863" s="3"/>
      <c r="H13863" s="3"/>
      <c r="I13863" s="2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 s="2"/>
    </row>
    <row r="13864" spans="2:22" x14ac:dyDescent="0.2">
      <c r="B13864" s="2"/>
      <c r="C13864" s="2"/>
      <c r="D13864" s="2"/>
      <c r="E13864" s="2"/>
      <c r="F13864" s="2"/>
      <c r="G13864" s="3"/>
      <c r="H13864" s="3"/>
      <c r="I13864" s="2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 s="2"/>
    </row>
    <row r="13865" spans="2:22" x14ac:dyDescent="0.2">
      <c r="B13865" s="2"/>
      <c r="C13865" s="2"/>
      <c r="D13865" s="2"/>
      <c r="E13865" s="2"/>
      <c r="F13865" s="2"/>
      <c r="G13865" s="3"/>
      <c r="H13865" s="3"/>
      <c r="I13865" s="2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 s="2"/>
    </row>
    <row r="13866" spans="2:22" x14ac:dyDescent="0.2">
      <c r="B13866" s="2"/>
      <c r="C13866" s="2"/>
      <c r="D13866" s="2"/>
      <c r="E13866" s="2"/>
      <c r="F13866" s="2"/>
      <c r="G13866" s="3"/>
      <c r="H13866" s="3"/>
      <c r="I13866" s="2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 s="2"/>
    </row>
    <row r="13867" spans="2:22" x14ac:dyDescent="0.2">
      <c r="B13867" s="2"/>
      <c r="C13867" s="2"/>
      <c r="D13867" s="2"/>
      <c r="E13867" s="2"/>
      <c r="F13867" s="2"/>
      <c r="G13867" s="3"/>
      <c r="H13867" s="3"/>
      <c r="I13867" s="2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 s="2"/>
    </row>
    <row r="13868" spans="2:22" x14ac:dyDescent="0.2">
      <c r="B13868" s="2"/>
      <c r="C13868" s="2"/>
      <c r="D13868" s="2"/>
      <c r="E13868" s="2"/>
      <c r="F13868" s="2"/>
      <c r="G13868" s="3"/>
      <c r="H13868" s="3"/>
      <c r="I13868" s="2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 s="2"/>
    </row>
    <row r="13869" spans="2:22" x14ac:dyDescent="0.2">
      <c r="B13869" s="2"/>
      <c r="C13869" s="2"/>
      <c r="D13869" s="2"/>
      <c r="E13869" s="2"/>
      <c r="F13869" s="2"/>
      <c r="G13869" s="3"/>
      <c r="H13869" s="3"/>
      <c r="I13869" s="2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 s="2"/>
    </row>
    <row r="13870" spans="2:22" x14ac:dyDescent="0.2">
      <c r="B13870" s="2"/>
      <c r="C13870" s="2"/>
      <c r="D13870" s="2"/>
      <c r="E13870" s="2"/>
      <c r="F13870" s="2"/>
      <c r="G13870" s="3"/>
      <c r="H13870" s="3"/>
      <c r="I13870" s="2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 s="2"/>
    </row>
    <row r="13871" spans="2:22" x14ac:dyDescent="0.2">
      <c r="B13871" s="2"/>
      <c r="C13871" s="2"/>
      <c r="D13871" s="2"/>
      <c r="E13871" s="2"/>
      <c r="F13871" s="2"/>
      <c r="G13871" s="3"/>
      <c r="H13871" s="3"/>
      <c r="I13871" s="2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 s="2"/>
    </row>
    <row r="13872" spans="2:22" x14ac:dyDescent="0.2">
      <c r="B13872" s="2"/>
      <c r="C13872" s="2"/>
      <c r="D13872" s="2"/>
      <c r="E13872" s="2"/>
      <c r="F13872" s="2"/>
      <c r="G13872" s="3"/>
      <c r="H13872" s="3"/>
      <c r="I13872" s="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 s="2"/>
    </row>
    <row r="13873" spans="2:22" x14ac:dyDescent="0.2">
      <c r="B13873" s="2"/>
      <c r="C13873" s="2"/>
      <c r="D13873" s="2"/>
      <c r="E13873" s="2"/>
      <c r="F13873" s="2"/>
      <c r="G13873" s="3"/>
      <c r="H13873" s="3"/>
      <c r="I13873" s="2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 s="2"/>
    </row>
    <row r="13874" spans="2:22" x14ac:dyDescent="0.2">
      <c r="B13874" s="2"/>
      <c r="C13874" s="2"/>
      <c r="D13874" s="2"/>
      <c r="E13874" s="2"/>
      <c r="F13874" s="2"/>
      <c r="G13874" s="3"/>
      <c r="H13874" s="3"/>
      <c r="I13874" s="2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 s="2"/>
    </row>
    <row r="13875" spans="2:22" x14ac:dyDescent="0.2">
      <c r="B13875" s="2"/>
      <c r="C13875" s="2"/>
      <c r="D13875" s="2"/>
      <c r="E13875" s="2"/>
      <c r="F13875" s="2"/>
      <c r="G13875" s="3"/>
      <c r="H13875" s="3"/>
      <c r="I13875" s="2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 s="2"/>
    </row>
    <row r="13876" spans="2:22" x14ac:dyDescent="0.2">
      <c r="B13876" s="2"/>
      <c r="C13876" s="2"/>
      <c r="D13876" s="2"/>
      <c r="E13876" s="2"/>
      <c r="F13876" s="2"/>
      <c r="G13876" s="3"/>
      <c r="H13876" s="3"/>
      <c r="I13876" s="2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 s="2"/>
    </row>
    <row r="13877" spans="2:22" x14ac:dyDescent="0.2">
      <c r="B13877" s="2"/>
      <c r="C13877" s="2"/>
      <c r="D13877" s="2"/>
      <c r="E13877" s="2"/>
      <c r="F13877" s="2"/>
      <c r="G13877" s="3"/>
      <c r="H13877" s="3"/>
      <c r="I13877" s="2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 s="2"/>
    </row>
    <row r="13878" spans="2:22" x14ac:dyDescent="0.2">
      <c r="B13878" s="2"/>
      <c r="C13878" s="2"/>
      <c r="D13878" s="2"/>
      <c r="E13878" s="2"/>
      <c r="F13878" s="2"/>
      <c r="G13878" s="3"/>
      <c r="H13878" s="3"/>
      <c r="I13878" s="2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 s="2"/>
    </row>
    <row r="13879" spans="2:22" x14ac:dyDescent="0.2">
      <c r="B13879" s="2"/>
      <c r="C13879" s="2"/>
      <c r="D13879" s="2"/>
      <c r="E13879" s="2"/>
      <c r="F13879" s="2"/>
      <c r="G13879" s="3"/>
      <c r="H13879" s="3"/>
      <c r="I13879" s="2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 s="2"/>
    </row>
    <row r="13880" spans="2:22" x14ac:dyDescent="0.2">
      <c r="B13880" s="2"/>
      <c r="C13880" s="2"/>
      <c r="D13880" s="2"/>
      <c r="E13880" s="2"/>
      <c r="F13880" s="2"/>
      <c r="G13880" s="3"/>
      <c r="H13880" s="3"/>
      <c r="I13880" s="2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 s="2"/>
    </row>
    <row r="13881" spans="2:22" x14ac:dyDescent="0.2">
      <c r="B13881" s="2"/>
      <c r="C13881" s="2"/>
      <c r="D13881" s="2"/>
      <c r="E13881" s="2"/>
      <c r="F13881" s="2"/>
      <c r="G13881" s="3"/>
      <c r="H13881" s="3"/>
      <c r="I13881" s="2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 s="2"/>
    </row>
    <row r="13882" spans="2:22" x14ac:dyDescent="0.2">
      <c r="B13882" s="2"/>
      <c r="C13882" s="2"/>
      <c r="D13882" s="2"/>
      <c r="E13882" s="2"/>
      <c r="F13882" s="2"/>
      <c r="G13882" s="3"/>
      <c r="H13882" s="3"/>
      <c r="I13882" s="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 s="2"/>
    </row>
    <row r="13883" spans="2:22" x14ac:dyDescent="0.2">
      <c r="B13883" s="2"/>
      <c r="C13883" s="2"/>
      <c r="D13883" s="2"/>
      <c r="E13883" s="2"/>
      <c r="F13883" s="2"/>
      <c r="G13883" s="3"/>
      <c r="H13883" s="3"/>
      <c r="I13883" s="2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 s="2"/>
    </row>
    <row r="13884" spans="2:22" x14ac:dyDescent="0.2">
      <c r="B13884" s="2"/>
      <c r="C13884" s="2"/>
      <c r="D13884" s="2"/>
      <c r="E13884" s="2"/>
      <c r="F13884" s="2"/>
      <c r="G13884" s="3"/>
      <c r="H13884" s="3"/>
      <c r="I13884" s="2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 s="2"/>
    </row>
    <row r="13885" spans="2:22" x14ac:dyDescent="0.2">
      <c r="B13885" s="2"/>
      <c r="C13885" s="2"/>
      <c r="D13885" s="2"/>
      <c r="E13885" s="2"/>
      <c r="F13885" s="2"/>
      <c r="G13885" s="3"/>
      <c r="H13885" s="3"/>
      <c r="I13885" s="2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 s="2"/>
    </row>
    <row r="13886" spans="2:22" x14ac:dyDescent="0.2">
      <c r="B13886" s="2"/>
      <c r="C13886" s="2"/>
      <c r="D13886" s="2"/>
      <c r="E13886" s="2"/>
      <c r="F13886" s="2"/>
      <c r="G13886" s="3"/>
      <c r="H13886" s="3"/>
      <c r="I13886" s="2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 s="2"/>
    </row>
    <row r="13887" spans="2:22" x14ac:dyDescent="0.2">
      <c r="B13887" s="2"/>
      <c r="C13887" s="2"/>
      <c r="D13887" s="2"/>
      <c r="E13887" s="2"/>
      <c r="F13887" s="2"/>
      <c r="G13887" s="3"/>
      <c r="H13887" s="3"/>
      <c r="I13887" s="2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 s="2"/>
    </row>
    <row r="13888" spans="2:22" x14ac:dyDescent="0.2">
      <c r="B13888" s="2"/>
      <c r="C13888" s="2"/>
      <c r="D13888" s="2"/>
      <c r="E13888" s="2"/>
      <c r="F13888" s="2"/>
      <c r="G13888" s="3"/>
      <c r="H13888" s="3"/>
      <c r="I13888" s="2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 s="2"/>
    </row>
    <row r="13889" spans="2:22" x14ac:dyDescent="0.2">
      <c r="B13889" s="2"/>
      <c r="C13889" s="2"/>
      <c r="D13889" s="2"/>
      <c r="E13889" s="2"/>
      <c r="F13889" s="2"/>
      <c r="G13889" s="3"/>
      <c r="H13889" s="3"/>
      <c r="I13889" s="2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 s="2"/>
    </row>
    <row r="13890" spans="2:22" x14ac:dyDescent="0.2">
      <c r="B13890" s="2"/>
      <c r="C13890" s="2"/>
      <c r="D13890" s="2"/>
      <c r="E13890" s="2"/>
      <c r="F13890" s="2"/>
      <c r="G13890" s="3"/>
      <c r="H13890" s="3"/>
      <c r="I13890" s="2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 s="2"/>
    </row>
    <row r="13891" spans="2:22" x14ac:dyDescent="0.2">
      <c r="B13891" s="2"/>
      <c r="C13891" s="2"/>
      <c r="D13891" s="2"/>
      <c r="E13891" s="2"/>
      <c r="F13891" s="2"/>
      <c r="G13891" s="3"/>
      <c r="H13891" s="3"/>
      <c r="I13891" s="2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 s="2"/>
    </row>
    <row r="13892" spans="2:22" x14ac:dyDescent="0.2">
      <c r="B13892" s="2"/>
      <c r="C13892" s="2"/>
      <c r="D13892" s="2"/>
      <c r="E13892" s="2"/>
      <c r="F13892" s="2"/>
      <c r="G13892" s="3"/>
      <c r="H13892" s="3"/>
      <c r="I13892" s="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 s="2"/>
    </row>
    <row r="13893" spans="2:22" x14ac:dyDescent="0.2">
      <c r="B13893" s="2"/>
      <c r="C13893" s="2"/>
      <c r="D13893" s="2"/>
      <c r="E13893" s="2"/>
      <c r="F13893" s="2"/>
      <c r="G13893" s="3"/>
      <c r="H13893" s="3"/>
      <c r="I13893" s="2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 s="2"/>
    </row>
    <row r="13894" spans="2:22" x14ac:dyDescent="0.2">
      <c r="B13894" s="2"/>
      <c r="C13894" s="2"/>
      <c r="D13894" s="2"/>
      <c r="E13894" s="2"/>
      <c r="F13894" s="2"/>
      <c r="G13894" s="3"/>
      <c r="H13894" s="3"/>
      <c r="I13894" s="2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 s="2"/>
    </row>
    <row r="13895" spans="2:22" x14ac:dyDescent="0.2">
      <c r="B13895" s="2"/>
      <c r="C13895" s="2"/>
      <c r="D13895" s="2"/>
      <c r="E13895" s="2"/>
      <c r="F13895" s="2"/>
      <c r="G13895" s="3"/>
      <c r="H13895" s="3"/>
      <c r="I13895" s="2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 s="2"/>
    </row>
    <row r="13896" spans="2:22" x14ac:dyDescent="0.2">
      <c r="B13896" s="2"/>
      <c r="C13896" s="2"/>
      <c r="D13896" s="2"/>
      <c r="E13896" s="2"/>
      <c r="F13896" s="2"/>
      <c r="G13896" s="3"/>
      <c r="H13896" s="3"/>
      <c r="I13896" s="2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 s="2"/>
    </row>
    <row r="13897" spans="2:22" x14ac:dyDescent="0.2">
      <c r="B13897" s="2"/>
      <c r="C13897" s="2"/>
      <c r="D13897" s="2"/>
      <c r="E13897" s="2"/>
      <c r="F13897" s="2"/>
      <c r="G13897" s="3"/>
      <c r="H13897" s="3"/>
      <c r="I13897" s="2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 s="2"/>
    </row>
    <row r="13898" spans="2:22" x14ac:dyDescent="0.2">
      <c r="B13898" s="2"/>
      <c r="C13898" s="2"/>
      <c r="D13898" s="2"/>
      <c r="E13898" s="2"/>
      <c r="F13898" s="2"/>
      <c r="G13898" s="3"/>
      <c r="H13898" s="3"/>
      <c r="I13898" s="2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 s="2"/>
    </row>
    <row r="13899" spans="2:22" x14ac:dyDescent="0.2">
      <c r="B13899" s="2"/>
      <c r="C13899" s="2"/>
      <c r="D13899" s="2"/>
      <c r="E13899" s="2"/>
      <c r="F13899" s="2"/>
      <c r="G13899" s="3"/>
      <c r="H13899" s="3"/>
      <c r="I13899" s="2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 s="2"/>
    </row>
    <row r="13900" spans="2:22" x14ac:dyDescent="0.2">
      <c r="B13900" s="2"/>
      <c r="C13900" s="2"/>
      <c r="D13900" s="2"/>
      <c r="E13900" s="2"/>
      <c r="F13900" s="2"/>
      <c r="G13900" s="3"/>
      <c r="H13900" s="3"/>
      <c r="I13900" s="2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 s="2"/>
    </row>
    <row r="13901" spans="2:22" x14ac:dyDescent="0.2">
      <c r="B13901" s="2"/>
      <c r="C13901" s="2"/>
      <c r="D13901" s="2"/>
      <c r="E13901" s="2"/>
      <c r="F13901" s="2"/>
      <c r="G13901" s="3"/>
      <c r="H13901" s="3"/>
      <c r="I13901" s="2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 s="2"/>
    </row>
    <row r="13902" spans="2:22" x14ac:dyDescent="0.2">
      <c r="B13902" s="2"/>
      <c r="C13902" s="2"/>
      <c r="D13902" s="2"/>
      <c r="E13902" s="2"/>
      <c r="F13902" s="2"/>
      <c r="G13902" s="3"/>
      <c r="H13902" s="3"/>
      <c r="I13902" s="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 s="2"/>
    </row>
    <row r="13903" spans="2:22" x14ac:dyDescent="0.2">
      <c r="B13903" s="2"/>
      <c r="C13903" s="2"/>
      <c r="D13903" s="2"/>
      <c r="E13903" s="2"/>
      <c r="F13903" s="2"/>
      <c r="G13903" s="3"/>
      <c r="H13903" s="3"/>
      <c r="I13903" s="2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 s="2"/>
    </row>
    <row r="13904" spans="2:22" x14ac:dyDescent="0.2">
      <c r="B13904" s="2"/>
      <c r="C13904" s="2"/>
      <c r="D13904" s="2"/>
      <c r="E13904" s="2"/>
      <c r="F13904" s="2"/>
      <c r="G13904" s="3"/>
      <c r="H13904" s="3"/>
      <c r="I13904" s="2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 s="2"/>
    </row>
    <row r="13905" spans="2:22" x14ac:dyDescent="0.2">
      <c r="B13905" s="2"/>
      <c r="C13905" s="2"/>
      <c r="D13905" s="2"/>
      <c r="E13905" s="2"/>
      <c r="F13905" s="2"/>
      <c r="G13905" s="3"/>
      <c r="H13905" s="3"/>
      <c r="I13905" s="2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 s="2"/>
    </row>
    <row r="13906" spans="2:22" x14ac:dyDescent="0.2">
      <c r="B13906" s="2"/>
      <c r="C13906" s="2"/>
      <c r="D13906" s="2"/>
      <c r="E13906" s="2"/>
      <c r="F13906" s="2"/>
      <c r="G13906" s="3"/>
      <c r="H13906" s="3"/>
      <c r="I13906" s="2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 s="2"/>
    </row>
    <row r="13907" spans="2:22" x14ac:dyDescent="0.2">
      <c r="B13907" s="2"/>
      <c r="C13907" s="2"/>
      <c r="D13907" s="2"/>
      <c r="E13907" s="2"/>
      <c r="F13907" s="2"/>
      <c r="G13907" s="3"/>
      <c r="H13907" s="3"/>
      <c r="I13907" s="2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 s="2"/>
    </row>
    <row r="13908" spans="2:22" x14ac:dyDescent="0.2">
      <c r="B13908" s="2"/>
      <c r="C13908" s="2"/>
      <c r="D13908" s="2"/>
      <c r="E13908" s="2"/>
      <c r="F13908" s="2"/>
      <c r="G13908" s="3"/>
      <c r="H13908" s="3"/>
      <c r="I13908" s="2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 s="2"/>
    </row>
    <row r="13909" spans="2:22" x14ac:dyDescent="0.2">
      <c r="B13909" s="2"/>
      <c r="C13909" s="2"/>
      <c r="D13909" s="2"/>
      <c r="E13909" s="2"/>
      <c r="F13909" s="2"/>
      <c r="G13909" s="3"/>
      <c r="H13909" s="3"/>
      <c r="I13909" s="2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 s="2"/>
    </row>
    <row r="13910" spans="2:22" x14ac:dyDescent="0.2">
      <c r="B13910" s="2"/>
      <c r="C13910" s="2"/>
      <c r="D13910" s="2"/>
      <c r="E13910" s="2"/>
      <c r="F13910" s="2"/>
      <c r="G13910" s="3"/>
      <c r="H13910" s="3"/>
      <c r="I13910" s="2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 s="2"/>
    </row>
    <row r="13911" spans="2:22" x14ac:dyDescent="0.2">
      <c r="B13911" s="2"/>
      <c r="C13911" s="2"/>
      <c r="D13911" s="2"/>
      <c r="E13911" s="2"/>
      <c r="F13911" s="2"/>
      <c r="G13911" s="3"/>
      <c r="H13911" s="3"/>
      <c r="I13911" s="2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 s="2"/>
    </row>
    <row r="13912" spans="2:22" x14ac:dyDescent="0.2">
      <c r="B13912" s="2"/>
      <c r="C13912" s="2"/>
      <c r="D13912" s="2"/>
      <c r="E13912" s="2"/>
      <c r="F13912" s="2"/>
      <c r="G13912" s="3"/>
      <c r="H13912" s="3"/>
      <c r="I13912" s="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 s="2"/>
    </row>
    <row r="13913" spans="2:22" x14ac:dyDescent="0.2">
      <c r="B13913" s="2"/>
      <c r="C13913" s="2"/>
      <c r="D13913" s="2"/>
      <c r="E13913" s="2"/>
      <c r="F13913" s="2"/>
      <c r="G13913" s="3"/>
      <c r="H13913" s="3"/>
      <c r="I13913" s="2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 s="2"/>
    </row>
    <row r="13914" spans="2:22" x14ac:dyDescent="0.2">
      <c r="B13914" s="2"/>
      <c r="C13914" s="2"/>
      <c r="D13914" s="2"/>
      <c r="E13914" s="2"/>
      <c r="F13914" s="2"/>
      <c r="G13914" s="3"/>
      <c r="H13914" s="3"/>
      <c r="I13914" s="2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 s="2"/>
    </row>
    <row r="13915" spans="2:22" x14ac:dyDescent="0.2">
      <c r="B13915" s="2"/>
      <c r="C13915" s="2"/>
      <c r="D13915" s="2"/>
      <c r="E13915" s="2"/>
      <c r="F13915" s="2"/>
      <c r="G13915" s="3"/>
      <c r="H13915" s="3"/>
      <c r="I13915" s="2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 s="2"/>
    </row>
    <row r="13916" spans="2:22" x14ac:dyDescent="0.2">
      <c r="B13916" s="2"/>
      <c r="C13916" s="2"/>
      <c r="D13916" s="2"/>
      <c r="E13916" s="2"/>
      <c r="F13916" s="2"/>
      <c r="G13916" s="3"/>
      <c r="H13916" s="3"/>
      <c r="I13916" s="2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 s="2"/>
    </row>
    <row r="13917" spans="2:22" x14ac:dyDescent="0.2">
      <c r="B13917" s="2"/>
      <c r="C13917" s="2"/>
      <c r="D13917" s="2"/>
      <c r="E13917" s="2"/>
      <c r="F13917" s="2"/>
      <c r="G13917" s="3"/>
      <c r="H13917" s="3"/>
      <c r="I13917" s="2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 s="2"/>
    </row>
    <row r="13918" spans="2:22" x14ac:dyDescent="0.2">
      <c r="B13918" s="2"/>
      <c r="C13918" s="2"/>
      <c r="D13918" s="2"/>
      <c r="E13918" s="2"/>
      <c r="F13918" s="2"/>
      <c r="G13918" s="3"/>
      <c r="H13918" s="3"/>
      <c r="I13918" s="2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 s="2"/>
    </row>
    <row r="13919" spans="2:22" x14ac:dyDescent="0.2">
      <c r="B13919" s="2"/>
      <c r="C13919" s="2"/>
      <c r="D13919" s="2"/>
      <c r="E13919" s="2"/>
      <c r="F13919" s="2"/>
      <c r="G13919" s="3"/>
      <c r="H13919" s="3"/>
      <c r="I13919" s="2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 s="2"/>
    </row>
    <row r="13920" spans="2:22" x14ac:dyDescent="0.2">
      <c r="B13920" s="2"/>
      <c r="C13920" s="2"/>
      <c r="D13920" s="2"/>
      <c r="E13920" s="2"/>
      <c r="F13920" s="2"/>
      <c r="G13920" s="3"/>
      <c r="H13920" s="3"/>
      <c r="I13920" s="2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 s="2"/>
    </row>
    <row r="13921" spans="2:22" x14ac:dyDescent="0.2">
      <c r="B13921" s="2"/>
      <c r="C13921" s="2"/>
      <c r="D13921" s="2"/>
      <c r="E13921" s="2"/>
      <c r="F13921" s="2"/>
      <c r="G13921" s="3"/>
      <c r="H13921" s="3"/>
      <c r="I13921" s="2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 s="2"/>
    </row>
    <row r="13922" spans="2:22" x14ac:dyDescent="0.2">
      <c r="B13922" s="2"/>
      <c r="C13922" s="2"/>
      <c r="D13922" s="2"/>
      <c r="E13922" s="2"/>
      <c r="F13922" s="2"/>
      <c r="G13922" s="3"/>
      <c r="H13922" s="3"/>
      <c r="I13922" s="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 s="2"/>
    </row>
    <row r="13923" spans="2:22" x14ac:dyDescent="0.2">
      <c r="B13923" s="2"/>
      <c r="C13923" s="2"/>
      <c r="D13923" s="2"/>
      <c r="E13923" s="2"/>
      <c r="F13923" s="2"/>
      <c r="G13923" s="3"/>
      <c r="H13923" s="3"/>
      <c r="I13923" s="2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 s="2"/>
    </row>
    <row r="13924" spans="2:22" x14ac:dyDescent="0.2">
      <c r="B13924" s="2"/>
      <c r="C13924" s="2"/>
      <c r="D13924" s="2"/>
      <c r="E13924" s="2"/>
      <c r="F13924" s="2"/>
      <c r="G13924" s="3"/>
      <c r="H13924" s="3"/>
      <c r="I13924" s="2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 s="2"/>
    </row>
    <row r="13925" spans="2:22" x14ac:dyDescent="0.2">
      <c r="B13925" s="2"/>
      <c r="C13925" s="2"/>
      <c r="D13925" s="2"/>
      <c r="E13925" s="2"/>
      <c r="F13925" s="2"/>
      <c r="G13925" s="3"/>
      <c r="H13925" s="3"/>
      <c r="I13925" s="2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 s="2"/>
    </row>
    <row r="13926" spans="2:22" x14ac:dyDescent="0.2">
      <c r="B13926" s="2"/>
      <c r="C13926" s="2"/>
      <c r="D13926" s="2"/>
      <c r="E13926" s="2"/>
      <c r="F13926" s="2"/>
      <c r="G13926" s="3"/>
      <c r="H13926" s="3"/>
      <c r="I13926" s="2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 s="2"/>
    </row>
    <row r="13927" spans="2:22" x14ac:dyDescent="0.2">
      <c r="B13927" s="2"/>
      <c r="C13927" s="2"/>
      <c r="D13927" s="2"/>
      <c r="E13927" s="2"/>
      <c r="F13927" s="2"/>
      <c r="G13927" s="3"/>
      <c r="H13927" s="3"/>
      <c r="I13927" s="2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 s="2"/>
    </row>
    <row r="13928" spans="2:22" x14ac:dyDescent="0.2">
      <c r="B13928" s="2"/>
      <c r="C13928" s="2"/>
      <c r="D13928" s="2"/>
      <c r="E13928" s="2"/>
      <c r="F13928" s="2"/>
      <c r="G13928" s="3"/>
      <c r="H13928" s="3"/>
      <c r="I13928" s="2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 s="2"/>
    </row>
    <row r="13929" spans="2:22" x14ac:dyDescent="0.2">
      <c r="B13929" s="2"/>
      <c r="C13929" s="2"/>
      <c r="D13929" s="2"/>
      <c r="E13929" s="2"/>
      <c r="F13929" s="2"/>
      <c r="G13929" s="3"/>
      <c r="H13929" s="3"/>
      <c r="I13929" s="2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 s="2"/>
    </row>
    <row r="13930" spans="2:22" x14ac:dyDescent="0.2">
      <c r="B13930" s="2"/>
      <c r="C13930" s="2"/>
      <c r="D13930" s="2"/>
      <c r="E13930" s="2"/>
      <c r="F13930" s="2"/>
      <c r="G13930" s="3"/>
      <c r="H13930" s="3"/>
      <c r="I13930" s="2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 s="2"/>
    </row>
    <row r="13931" spans="2:22" x14ac:dyDescent="0.2">
      <c r="B13931" s="2"/>
      <c r="C13931" s="2"/>
      <c r="D13931" s="2"/>
      <c r="E13931" s="2"/>
      <c r="F13931" s="2"/>
      <c r="G13931" s="3"/>
      <c r="H13931" s="3"/>
      <c r="I13931" s="2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 s="2"/>
    </row>
    <row r="13932" spans="2:22" x14ac:dyDescent="0.2">
      <c r="B13932" s="2"/>
      <c r="C13932" s="2"/>
      <c r="D13932" s="2"/>
      <c r="E13932" s="2"/>
      <c r="F13932" s="2"/>
      <c r="G13932" s="3"/>
      <c r="H13932" s="3"/>
      <c r="I13932" s="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 s="2"/>
    </row>
    <row r="13933" spans="2:22" x14ac:dyDescent="0.2">
      <c r="B13933" s="2"/>
      <c r="C13933" s="2"/>
      <c r="D13933" s="2"/>
      <c r="E13933" s="2"/>
      <c r="F13933" s="2"/>
      <c r="G13933" s="3"/>
      <c r="H13933" s="3"/>
      <c r="I13933" s="2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 s="2"/>
    </row>
    <row r="13934" spans="2:22" x14ac:dyDescent="0.2">
      <c r="B13934" s="2"/>
      <c r="C13934" s="2"/>
      <c r="D13934" s="2"/>
      <c r="E13934" s="2"/>
      <c r="F13934" s="2"/>
      <c r="G13934" s="3"/>
      <c r="H13934" s="3"/>
      <c r="I13934" s="2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 s="2"/>
    </row>
    <row r="13935" spans="2:22" x14ac:dyDescent="0.2">
      <c r="B13935" s="2"/>
      <c r="C13935" s="2"/>
      <c r="D13935" s="2"/>
      <c r="E13935" s="2"/>
      <c r="F13935" s="2"/>
      <c r="G13935" s="3"/>
      <c r="H13935" s="3"/>
      <c r="I13935" s="2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 s="2"/>
    </row>
    <row r="13936" spans="2:22" x14ac:dyDescent="0.2">
      <c r="B13936" s="2"/>
      <c r="C13936" s="2"/>
      <c r="D13936" s="2"/>
      <c r="E13936" s="2"/>
      <c r="F13936" s="2"/>
      <c r="G13936" s="3"/>
      <c r="H13936" s="3"/>
      <c r="I13936" s="2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 s="2"/>
    </row>
    <row r="13937" spans="2:22" x14ac:dyDescent="0.2">
      <c r="B13937" s="2"/>
      <c r="C13937" s="2"/>
      <c r="D13937" s="2"/>
      <c r="E13937" s="2"/>
      <c r="F13937" s="2"/>
      <c r="G13937" s="3"/>
      <c r="H13937" s="3"/>
      <c r="I13937" s="2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 s="2"/>
    </row>
    <row r="13938" spans="2:22" x14ac:dyDescent="0.2">
      <c r="B13938" s="2"/>
      <c r="C13938" s="2"/>
      <c r="D13938" s="2"/>
      <c r="E13938" s="2"/>
      <c r="F13938" s="2"/>
      <c r="G13938" s="3"/>
      <c r="H13938" s="3"/>
      <c r="I13938" s="2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 s="2"/>
    </row>
    <row r="13939" spans="2:22" x14ac:dyDescent="0.2">
      <c r="B13939" s="2"/>
      <c r="C13939" s="2"/>
      <c r="D13939" s="2"/>
      <c r="E13939" s="2"/>
      <c r="F13939" s="2"/>
      <c r="G13939" s="3"/>
      <c r="H13939" s="3"/>
      <c r="I13939" s="2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 s="2"/>
    </row>
    <row r="13940" spans="2:22" x14ac:dyDescent="0.2">
      <c r="B13940" s="2"/>
      <c r="C13940" s="2"/>
      <c r="D13940" s="2"/>
      <c r="E13940" s="2"/>
      <c r="F13940" s="2"/>
      <c r="G13940" s="3"/>
      <c r="H13940" s="3"/>
      <c r="I13940" s="2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 s="2"/>
    </row>
    <row r="13941" spans="2:22" x14ac:dyDescent="0.2">
      <c r="B13941" s="2"/>
      <c r="C13941" s="2"/>
      <c r="D13941" s="2"/>
      <c r="E13941" s="2"/>
      <c r="F13941" s="2"/>
      <c r="G13941" s="3"/>
      <c r="H13941" s="3"/>
      <c r="I13941" s="2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 s="2"/>
    </row>
    <row r="13942" spans="2:22" x14ac:dyDescent="0.2">
      <c r="B13942" s="2"/>
      <c r="C13942" s="2"/>
      <c r="D13942" s="2"/>
      <c r="E13942" s="2"/>
      <c r="F13942" s="2"/>
      <c r="G13942" s="3"/>
      <c r="H13942" s="3"/>
      <c r="I13942" s="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 s="2"/>
    </row>
    <row r="13943" spans="2:22" x14ac:dyDescent="0.2">
      <c r="B13943" s="2"/>
      <c r="C13943" s="2"/>
      <c r="D13943" s="2"/>
      <c r="E13943" s="2"/>
      <c r="F13943" s="2"/>
      <c r="G13943" s="3"/>
      <c r="H13943" s="3"/>
      <c r="I13943" s="2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 s="2"/>
    </row>
    <row r="13944" spans="2:22" x14ac:dyDescent="0.2">
      <c r="B13944" s="2"/>
      <c r="C13944" s="2"/>
      <c r="D13944" s="2"/>
      <c r="E13944" s="2"/>
      <c r="F13944" s="2"/>
      <c r="G13944" s="3"/>
      <c r="H13944" s="3"/>
      <c r="I13944" s="2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 s="2"/>
    </row>
    <row r="13945" spans="2:22" x14ac:dyDescent="0.2">
      <c r="B13945" s="2"/>
      <c r="C13945" s="2"/>
      <c r="D13945" s="2"/>
      <c r="E13945" s="2"/>
      <c r="F13945" s="2"/>
      <c r="G13945" s="3"/>
      <c r="H13945" s="3"/>
      <c r="I13945" s="2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 s="2"/>
    </row>
    <row r="13946" spans="2:22" x14ac:dyDescent="0.2">
      <c r="B13946" s="2"/>
      <c r="C13946" s="2"/>
      <c r="D13946" s="2"/>
      <c r="E13946" s="2"/>
      <c r="F13946" s="2"/>
      <c r="G13946" s="3"/>
      <c r="H13946" s="3"/>
      <c r="I13946" s="2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 s="2"/>
    </row>
    <row r="13947" spans="2:22" x14ac:dyDescent="0.2">
      <c r="B13947" s="2"/>
      <c r="C13947" s="2"/>
      <c r="D13947" s="2"/>
      <c r="E13947" s="2"/>
      <c r="F13947" s="2"/>
      <c r="G13947" s="3"/>
      <c r="H13947" s="3"/>
      <c r="I13947" s="2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 s="2"/>
    </row>
    <row r="13948" spans="2:22" x14ac:dyDescent="0.2">
      <c r="B13948" s="2"/>
      <c r="C13948" s="2"/>
      <c r="D13948" s="2"/>
      <c r="E13948" s="2"/>
      <c r="F13948" s="2"/>
      <c r="G13948" s="3"/>
      <c r="H13948" s="3"/>
      <c r="I13948" s="2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 s="2"/>
    </row>
    <row r="13949" spans="2:22" x14ac:dyDescent="0.2">
      <c r="B13949" s="2"/>
      <c r="C13949" s="2"/>
      <c r="D13949" s="2"/>
      <c r="E13949" s="2"/>
      <c r="F13949" s="2"/>
      <c r="G13949" s="3"/>
      <c r="H13949" s="3"/>
      <c r="I13949" s="2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 s="2"/>
    </row>
    <row r="13950" spans="2:22" x14ac:dyDescent="0.2">
      <c r="B13950" s="2"/>
      <c r="C13950" s="2"/>
      <c r="D13950" s="2"/>
      <c r="E13950" s="2"/>
      <c r="F13950" s="2"/>
      <c r="G13950" s="3"/>
      <c r="H13950" s="3"/>
      <c r="I13950" s="2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 s="2"/>
    </row>
    <row r="13951" spans="2:22" x14ac:dyDescent="0.2">
      <c r="B13951" s="2"/>
      <c r="C13951" s="2"/>
      <c r="D13951" s="2"/>
      <c r="E13951" s="2"/>
      <c r="F13951" s="2"/>
      <c r="G13951" s="3"/>
      <c r="H13951" s="3"/>
      <c r="I13951" s="2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 s="2"/>
    </row>
    <row r="13952" spans="2:22" x14ac:dyDescent="0.2">
      <c r="B13952" s="2"/>
      <c r="C13952" s="2"/>
      <c r="D13952" s="2"/>
      <c r="E13952" s="2"/>
      <c r="F13952" s="2"/>
      <c r="G13952" s="3"/>
      <c r="H13952" s="3"/>
      <c r="I13952" s="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 s="2"/>
    </row>
    <row r="13953" spans="2:22" x14ac:dyDescent="0.2">
      <c r="B13953" s="2"/>
      <c r="C13953" s="2"/>
      <c r="D13953" s="2"/>
      <c r="E13953" s="2"/>
      <c r="F13953" s="2"/>
      <c r="G13953" s="3"/>
      <c r="H13953" s="3"/>
      <c r="I13953" s="2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 s="2"/>
    </row>
    <row r="13954" spans="2:22" x14ac:dyDescent="0.2">
      <c r="B13954" s="2"/>
      <c r="C13954" s="2"/>
      <c r="D13954" s="2"/>
      <c r="E13954" s="2"/>
      <c r="F13954" s="2"/>
      <c r="G13954" s="3"/>
      <c r="H13954" s="3"/>
      <c r="I13954" s="2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 s="2"/>
    </row>
    <row r="13955" spans="2:22" x14ac:dyDescent="0.2">
      <c r="B13955" s="2"/>
      <c r="C13955" s="2"/>
      <c r="D13955" s="2"/>
      <c r="E13955" s="2"/>
      <c r="F13955" s="2"/>
      <c r="G13955" s="3"/>
      <c r="H13955" s="3"/>
      <c r="I13955" s="2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 s="2"/>
    </row>
    <row r="13956" spans="2:22" x14ac:dyDescent="0.2">
      <c r="B13956" s="2"/>
      <c r="C13956" s="2"/>
      <c r="D13956" s="2"/>
      <c r="E13956" s="2"/>
      <c r="F13956" s="2"/>
      <c r="G13956" s="3"/>
      <c r="H13956" s="3"/>
      <c r="I13956" s="2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 s="2"/>
    </row>
    <row r="13957" spans="2:22" x14ac:dyDescent="0.2">
      <c r="B13957" s="2"/>
      <c r="C13957" s="2"/>
      <c r="D13957" s="2"/>
      <c r="E13957" s="2"/>
      <c r="F13957" s="2"/>
      <c r="G13957" s="3"/>
      <c r="H13957" s="3"/>
      <c r="I13957" s="2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 s="2"/>
    </row>
    <row r="13958" spans="2:22" x14ac:dyDescent="0.2">
      <c r="B13958" s="2"/>
      <c r="C13958" s="2"/>
      <c r="D13958" s="2"/>
      <c r="E13958" s="2"/>
      <c r="F13958" s="2"/>
      <c r="G13958" s="3"/>
      <c r="H13958" s="3"/>
      <c r="I13958" s="2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 s="2"/>
    </row>
    <row r="13959" spans="2:22" x14ac:dyDescent="0.2">
      <c r="B13959" s="2"/>
      <c r="C13959" s="2"/>
      <c r="D13959" s="2"/>
      <c r="E13959" s="2"/>
      <c r="F13959" s="2"/>
      <c r="G13959" s="3"/>
      <c r="H13959" s="3"/>
      <c r="I13959" s="2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 s="2"/>
    </row>
    <row r="13960" spans="2:22" x14ac:dyDescent="0.2">
      <c r="B13960" s="2"/>
      <c r="C13960" s="2"/>
      <c r="D13960" s="2"/>
      <c r="E13960" s="2"/>
      <c r="F13960" s="2"/>
      <c r="G13960" s="3"/>
      <c r="H13960" s="3"/>
      <c r="I13960" s="2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 s="2"/>
    </row>
    <row r="13961" spans="2:22" x14ac:dyDescent="0.2">
      <c r="B13961" s="2"/>
      <c r="C13961" s="2"/>
      <c r="D13961" s="2"/>
      <c r="E13961" s="2"/>
      <c r="F13961" s="2"/>
      <c r="G13961" s="3"/>
      <c r="H13961" s="3"/>
      <c r="I13961" s="2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 s="2"/>
    </row>
    <row r="13962" spans="2:22" x14ac:dyDescent="0.2">
      <c r="B13962" s="2"/>
      <c r="C13962" s="2"/>
      <c r="D13962" s="2"/>
      <c r="E13962" s="2"/>
      <c r="F13962" s="2"/>
      <c r="G13962" s="3"/>
      <c r="H13962" s="3"/>
      <c r="I13962" s="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 s="2"/>
    </row>
    <row r="13963" spans="2:22" x14ac:dyDescent="0.2">
      <c r="B13963" s="2"/>
      <c r="C13963" s="2"/>
      <c r="D13963" s="2"/>
      <c r="E13963" s="2"/>
      <c r="F13963" s="2"/>
      <c r="G13963" s="3"/>
      <c r="H13963" s="3"/>
      <c r="I13963" s="2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 s="2"/>
    </row>
    <row r="13964" spans="2:22" x14ac:dyDescent="0.2">
      <c r="B13964" s="2"/>
      <c r="C13964" s="2"/>
      <c r="D13964" s="2"/>
      <c r="E13964" s="2"/>
      <c r="F13964" s="2"/>
      <c r="G13964" s="3"/>
      <c r="H13964" s="3"/>
      <c r="I13964" s="2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 s="2"/>
    </row>
    <row r="13965" spans="2:22" x14ac:dyDescent="0.2">
      <c r="B13965" s="2"/>
      <c r="C13965" s="2"/>
      <c r="D13965" s="2"/>
      <c r="E13965" s="2"/>
      <c r="F13965" s="2"/>
      <c r="G13965" s="3"/>
      <c r="H13965" s="3"/>
      <c r="I13965" s="2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 s="2"/>
    </row>
    <row r="13966" spans="2:22" x14ac:dyDescent="0.2">
      <c r="B13966" s="2"/>
      <c r="C13966" s="2"/>
      <c r="D13966" s="2"/>
      <c r="E13966" s="2"/>
      <c r="F13966" s="2"/>
      <c r="G13966" s="3"/>
      <c r="H13966" s="3"/>
      <c r="I13966" s="2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 s="2"/>
    </row>
    <row r="13967" spans="2:22" x14ac:dyDescent="0.2">
      <c r="B13967" s="2"/>
      <c r="C13967" s="2"/>
      <c r="D13967" s="2"/>
      <c r="E13967" s="2"/>
      <c r="F13967" s="2"/>
      <c r="G13967" s="3"/>
      <c r="H13967" s="3"/>
      <c r="I13967" s="2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 s="2"/>
    </row>
    <row r="13968" spans="2:22" x14ac:dyDescent="0.2">
      <c r="B13968" s="2"/>
      <c r="C13968" s="2"/>
      <c r="D13968" s="2"/>
      <c r="E13968" s="2"/>
      <c r="F13968" s="2"/>
      <c r="G13968" s="3"/>
      <c r="H13968" s="3"/>
      <c r="I13968" s="2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 s="2"/>
    </row>
    <row r="13969" spans="2:22" x14ac:dyDescent="0.2">
      <c r="B13969" s="2"/>
      <c r="C13969" s="2"/>
      <c r="D13969" s="2"/>
      <c r="E13969" s="2"/>
      <c r="F13969" s="2"/>
      <c r="G13969" s="3"/>
      <c r="H13969" s="3"/>
      <c r="I13969" s="2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 s="2"/>
    </row>
    <row r="13970" spans="2:22" x14ac:dyDescent="0.2">
      <c r="B13970" s="2"/>
      <c r="C13970" s="2"/>
      <c r="D13970" s="2"/>
      <c r="E13970" s="2"/>
      <c r="F13970" s="2"/>
      <c r="G13970" s="3"/>
      <c r="H13970" s="3"/>
      <c r="I13970" s="2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 s="2"/>
    </row>
    <row r="13971" spans="2:22" x14ac:dyDescent="0.2">
      <c r="B13971" s="2"/>
      <c r="C13971" s="2"/>
      <c r="D13971" s="2"/>
      <c r="E13971" s="2"/>
      <c r="F13971" s="2"/>
      <c r="G13971" s="3"/>
      <c r="H13971" s="3"/>
      <c r="I13971" s="2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 s="2"/>
    </row>
    <row r="13972" spans="2:22" x14ac:dyDescent="0.2">
      <c r="B13972" s="2"/>
      <c r="C13972" s="2"/>
      <c r="D13972" s="2"/>
      <c r="E13972" s="2"/>
      <c r="F13972" s="2"/>
      <c r="G13972" s="3"/>
      <c r="H13972" s="3"/>
      <c r="I13972" s="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 s="2"/>
    </row>
    <row r="13973" spans="2:22" x14ac:dyDescent="0.2">
      <c r="B13973" s="2"/>
      <c r="C13973" s="2"/>
      <c r="D13973" s="2"/>
      <c r="E13973" s="2"/>
      <c r="F13973" s="2"/>
      <c r="G13973" s="3"/>
      <c r="H13973" s="3"/>
      <c r="I13973" s="2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 s="2"/>
    </row>
    <row r="13974" spans="2:22" x14ac:dyDescent="0.2">
      <c r="B13974" s="2"/>
      <c r="C13974" s="2"/>
      <c r="D13974" s="2"/>
      <c r="E13974" s="2"/>
      <c r="F13974" s="2"/>
      <c r="G13974" s="3"/>
      <c r="H13974" s="3"/>
      <c r="I13974" s="2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 s="2"/>
    </row>
    <row r="13975" spans="2:22" x14ac:dyDescent="0.2">
      <c r="B13975" s="2"/>
      <c r="C13975" s="2"/>
      <c r="D13975" s="2"/>
      <c r="E13975" s="2"/>
      <c r="F13975" s="2"/>
      <c r="G13975" s="3"/>
      <c r="H13975" s="3"/>
      <c r="I13975" s="2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 s="2"/>
    </row>
    <row r="13976" spans="2:22" x14ac:dyDescent="0.2">
      <c r="B13976" s="2"/>
      <c r="C13976" s="2"/>
      <c r="D13976" s="2"/>
      <c r="E13976" s="2"/>
      <c r="F13976" s="2"/>
      <c r="G13976" s="3"/>
      <c r="H13976" s="3"/>
      <c r="I13976" s="2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 s="2"/>
    </row>
    <row r="13977" spans="2:22" x14ac:dyDescent="0.2">
      <c r="B13977" s="2"/>
      <c r="C13977" s="2"/>
      <c r="D13977" s="2"/>
      <c r="E13977" s="2"/>
      <c r="F13977" s="2"/>
      <c r="G13977" s="3"/>
      <c r="H13977" s="3"/>
      <c r="I13977" s="2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 s="2"/>
    </row>
    <row r="13978" spans="2:22" x14ac:dyDescent="0.2">
      <c r="B13978" s="2"/>
      <c r="C13978" s="2"/>
      <c r="D13978" s="2"/>
      <c r="E13978" s="2"/>
      <c r="F13978" s="2"/>
      <c r="G13978" s="3"/>
      <c r="H13978" s="3"/>
      <c r="I13978" s="2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 s="2"/>
    </row>
    <row r="13979" spans="2:22" x14ac:dyDescent="0.2">
      <c r="B13979" s="2"/>
      <c r="C13979" s="2"/>
      <c r="D13979" s="2"/>
      <c r="E13979" s="2"/>
      <c r="F13979" s="2"/>
      <c r="G13979" s="3"/>
      <c r="H13979" s="3"/>
      <c r="I13979" s="2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 s="2"/>
    </row>
    <row r="13980" spans="2:22" x14ac:dyDescent="0.2">
      <c r="B13980" s="2"/>
      <c r="C13980" s="2"/>
      <c r="D13980" s="2"/>
      <c r="E13980" s="2"/>
      <c r="F13980" s="2"/>
      <c r="G13980" s="3"/>
      <c r="H13980" s="3"/>
      <c r="I13980" s="2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 s="2"/>
    </row>
    <row r="13981" spans="2:22" x14ac:dyDescent="0.2">
      <c r="B13981" s="2"/>
      <c r="C13981" s="2"/>
      <c r="D13981" s="2"/>
      <c r="E13981" s="2"/>
      <c r="F13981" s="2"/>
      <c r="G13981" s="3"/>
      <c r="H13981" s="3"/>
      <c r="I13981" s="2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 s="2"/>
    </row>
    <row r="13982" spans="2:22" x14ac:dyDescent="0.2">
      <c r="B13982" s="2"/>
      <c r="C13982" s="2"/>
      <c r="D13982" s="2"/>
      <c r="E13982" s="2"/>
      <c r="F13982" s="2"/>
      <c r="G13982" s="3"/>
      <c r="H13982" s="3"/>
      <c r="I13982" s="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 s="2"/>
    </row>
    <row r="13983" spans="2:22" x14ac:dyDescent="0.2">
      <c r="B13983" s="2"/>
      <c r="C13983" s="2"/>
      <c r="D13983" s="2"/>
      <c r="E13983" s="2"/>
      <c r="F13983" s="2"/>
      <c r="G13983" s="3"/>
      <c r="H13983" s="3"/>
      <c r="I13983" s="2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 s="2"/>
    </row>
    <row r="13984" spans="2:22" x14ac:dyDescent="0.2">
      <c r="B13984" s="2"/>
      <c r="C13984" s="2"/>
      <c r="D13984" s="2"/>
      <c r="E13984" s="2"/>
      <c r="F13984" s="2"/>
      <c r="G13984" s="3"/>
      <c r="H13984" s="3"/>
      <c r="I13984" s="2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 s="2"/>
    </row>
    <row r="13985" spans="2:22" x14ac:dyDescent="0.2">
      <c r="B13985" s="2"/>
      <c r="C13985" s="2"/>
      <c r="D13985" s="2"/>
      <c r="E13985" s="2"/>
      <c r="F13985" s="2"/>
      <c r="G13985" s="3"/>
      <c r="H13985" s="3"/>
      <c r="I13985" s="2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 s="2"/>
    </row>
    <row r="13986" spans="2:22" x14ac:dyDescent="0.2">
      <c r="B13986" s="2"/>
      <c r="C13986" s="2"/>
      <c r="D13986" s="2"/>
      <c r="E13986" s="2"/>
      <c r="F13986" s="2"/>
      <c r="G13986" s="3"/>
      <c r="H13986" s="3"/>
      <c r="I13986" s="2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 s="2"/>
    </row>
    <row r="13987" spans="2:22" x14ac:dyDescent="0.2">
      <c r="B13987" s="2"/>
      <c r="C13987" s="2"/>
      <c r="D13987" s="2"/>
      <c r="E13987" s="2"/>
      <c r="F13987" s="2"/>
      <c r="G13987" s="3"/>
      <c r="H13987" s="3"/>
      <c r="I13987" s="2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 s="2"/>
    </row>
    <row r="13988" spans="2:22" x14ac:dyDescent="0.2">
      <c r="B13988" s="2"/>
      <c r="C13988" s="2"/>
      <c r="D13988" s="2"/>
      <c r="E13988" s="2"/>
      <c r="F13988" s="2"/>
      <c r="G13988" s="3"/>
      <c r="H13988" s="3"/>
      <c r="I13988" s="2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 s="2"/>
    </row>
    <row r="13989" spans="2:22" x14ac:dyDescent="0.2">
      <c r="B13989" s="2"/>
      <c r="C13989" s="2"/>
      <c r="D13989" s="2"/>
      <c r="E13989" s="2"/>
      <c r="F13989" s="2"/>
      <c r="G13989" s="3"/>
      <c r="H13989" s="3"/>
      <c r="I13989" s="2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 s="2"/>
    </row>
    <row r="13990" spans="2:22" x14ac:dyDescent="0.2">
      <c r="B13990" s="2"/>
      <c r="C13990" s="2"/>
      <c r="D13990" s="2"/>
      <c r="E13990" s="2"/>
      <c r="F13990" s="2"/>
      <c r="G13990" s="3"/>
      <c r="H13990" s="3"/>
      <c r="I13990" s="2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 s="2"/>
    </row>
    <row r="13991" spans="2:22" x14ac:dyDescent="0.2">
      <c r="B13991" s="2"/>
      <c r="C13991" s="2"/>
      <c r="D13991" s="2"/>
      <c r="E13991" s="2"/>
      <c r="F13991" s="2"/>
      <c r="G13991" s="3"/>
      <c r="H13991" s="3"/>
      <c r="I13991" s="2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 s="2"/>
    </row>
    <row r="13992" spans="2:22" x14ac:dyDescent="0.2">
      <c r="B13992" s="2"/>
      <c r="C13992" s="2"/>
      <c r="D13992" s="2"/>
      <c r="E13992" s="2"/>
      <c r="F13992" s="2"/>
      <c r="G13992" s="3"/>
      <c r="H13992" s="3"/>
      <c r="I13992" s="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 s="2"/>
    </row>
    <row r="13993" spans="2:22" x14ac:dyDescent="0.2">
      <c r="B13993" s="2"/>
      <c r="C13993" s="2"/>
      <c r="D13993" s="2"/>
      <c r="E13993" s="2"/>
      <c r="F13993" s="2"/>
      <c r="G13993" s="3"/>
      <c r="H13993" s="3"/>
      <c r="I13993" s="2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 s="2"/>
    </row>
    <row r="13994" spans="2:22" x14ac:dyDescent="0.2">
      <c r="B13994" s="2"/>
      <c r="C13994" s="2"/>
      <c r="D13994" s="2"/>
      <c r="E13994" s="2"/>
      <c r="F13994" s="2"/>
      <c r="G13994" s="3"/>
      <c r="H13994" s="3"/>
      <c r="I13994" s="2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 s="2"/>
    </row>
    <row r="13995" spans="2:22" x14ac:dyDescent="0.2">
      <c r="B13995" s="2"/>
      <c r="C13995" s="2"/>
      <c r="D13995" s="2"/>
      <c r="E13995" s="2"/>
      <c r="F13995" s="2"/>
      <c r="G13995" s="3"/>
      <c r="H13995" s="3"/>
      <c r="I13995" s="2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 s="2"/>
    </row>
    <row r="13996" spans="2:22" x14ac:dyDescent="0.2">
      <c r="B13996" s="2"/>
      <c r="C13996" s="2"/>
      <c r="D13996" s="2"/>
      <c r="E13996" s="2"/>
      <c r="F13996" s="2"/>
      <c r="G13996" s="3"/>
      <c r="H13996" s="3"/>
      <c r="I13996" s="2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 s="2"/>
    </row>
    <row r="13997" spans="2:22" x14ac:dyDescent="0.2">
      <c r="B13997" s="2"/>
      <c r="C13997" s="2"/>
      <c r="D13997" s="2"/>
      <c r="E13997" s="2"/>
      <c r="F13997" s="2"/>
      <c r="G13997" s="3"/>
      <c r="H13997" s="3"/>
      <c r="I13997" s="2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 s="2"/>
    </row>
    <row r="13998" spans="2:22" x14ac:dyDescent="0.2">
      <c r="B13998" s="2"/>
      <c r="C13998" s="2"/>
      <c r="D13998" s="2"/>
      <c r="E13998" s="2"/>
      <c r="F13998" s="2"/>
      <c r="G13998" s="3"/>
      <c r="H13998" s="3"/>
      <c r="I13998" s="2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 s="2"/>
    </row>
    <row r="13999" spans="2:22" x14ac:dyDescent="0.2">
      <c r="B13999" s="2"/>
      <c r="C13999" s="2"/>
      <c r="D13999" s="2"/>
      <c r="E13999" s="2"/>
      <c r="F13999" s="2"/>
      <c r="G13999" s="3"/>
      <c r="H13999" s="3"/>
      <c r="I13999" s="2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 s="2"/>
    </row>
    <row r="14000" spans="2:22" x14ac:dyDescent="0.2">
      <c r="B14000" s="2"/>
      <c r="C14000" s="2"/>
      <c r="D14000" s="2"/>
      <c r="E14000" s="2"/>
      <c r="F14000" s="2"/>
      <c r="G14000" s="3"/>
      <c r="H14000" s="3"/>
      <c r="I14000" s="2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 s="2"/>
    </row>
    <row r="14001" spans="2:22" x14ac:dyDescent="0.2">
      <c r="B14001" s="2"/>
      <c r="C14001" s="2"/>
      <c r="D14001" s="2"/>
      <c r="E14001" s="2"/>
      <c r="F14001" s="2"/>
      <c r="G14001" s="3"/>
      <c r="H14001" s="3"/>
      <c r="I14001" s="2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 s="2"/>
    </row>
    <row r="14002" spans="2:22" x14ac:dyDescent="0.2">
      <c r="B14002" s="2"/>
      <c r="C14002" s="2"/>
      <c r="D14002" s="2"/>
      <c r="E14002" s="2"/>
      <c r="F14002" s="2"/>
      <c r="G14002" s="3"/>
      <c r="H14002" s="3"/>
      <c r="I14002" s="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 s="2"/>
    </row>
    <row r="14003" spans="2:22" x14ac:dyDescent="0.2">
      <c r="B14003" s="2"/>
      <c r="C14003" s="2"/>
      <c r="D14003" s="2"/>
      <c r="E14003" s="2"/>
      <c r="F14003" s="2"/>
      <c r="G14003" s="3"/>
      <c r="H14003" s="3"/>
      <c r="I14003" s="2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 s="2"/>
    </row>
    <row r="14004" spans="2:22" x14ac:dyDescent="0.2">
      <c r="B14004" s="2"/>
      <c r="C14004" s="2"/>
      <c r="D14004" s="2"/>
      <c r="E14004" s="2"/>
      <c r="F14004" s="2"/>
      <c r="G14004" s="3"/>
      <c r="H14004" s="3"/>
      <c r="I14004" s="2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 s="2"/>
    </row>
    <row r="14005" spans="2:22" x14ac:dyDescent="0.2">
      <c r="B14005" s="2"/>
      <c r="C14005" s="2"/>
      <c r="D14005" s="2"/>
      <c r="E14005" s="2"/>
      <c r="F14005" s="2"/>
      <c r="G14005" s="3"/>
      <c r="H14005" s="3"/>
      <c r="I14005" s="2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 s="2"/>
    </row>
    <row r="14006" spans="2:22" x14ac:dyDescent="0.2">
      <c r="B14006" s="2"/>
      <c r="C14006" s="2"/>
      <c r="D14006" s="2"/>
      <c r="E14006" s="2"/>
      <c r="F14006" s="2"/>
      <c r="G14006" s="3"/>
      <c r="H14006" s="3"/>
      <c r="I14006" s="2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 s="2"/>
    </row>
    <row r="14007" spans="2:22" x14ac:dyDescent="0.2">
      <c r="B14007" s="2"/>
      <c r="C14007" s="2"/>
      <c r="D14007" s="2"/>
      <c r="E14007" s="2"/>
      <c r="F14007" s="2"/>
      <c r="G14007" s="3"/>
      <c r="H14007" s="3"/>
      <c r="I14007" s="2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 s="2"/>
    </row>
    <row r="14008" spans="2:22" x14ac:dyDescent="0.2">
      <c r="B14008" s="2"/>
      <c r="C14008" s="2"/>
      <c r="D14008" s="2"/>
      <c r="E14008" s="2"/>
      <c r="F14008" s="2"/>
      <c r="G14008" s="3"/>
      <c r="H14008" s="3"/>
      <c r="I14008" s="2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 s="2"/>
    </row>
    <row r="14009" spans="2:22" x14ac:dyDescent="0.2">
      <c r="B14009" s="2"/>
      <c r="C14009" s="2"/>
      <c r="D14009" s="2"/>
      <c r="E14009" s="2"/>
      <c r="F14009" s="2"/>
      <c r="G14009" s="3"/>
      <c r="H14009" s="3"/>
      <c r="I14009" s="2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 s="2"/>
    </row>
    <row r="14010" spans="2:22" x14ac:dyDescent="0.2">
      <c r="B14010" s="2"/>
      <c r="C14010" s="2"/>
      <c r="D14010" s="2"/>
      <c r="E14010" s="2"/>
      <c r="F14010" s="2"/>
      <c r="G14010" s="3"/>
      <c r="H14010" s="3"/>
      <c r="I14010" s="2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 s="2"/>
    </row>
    <row r="14011" spans="2:22" x14ac:dyDescent="0.2">
      <c r="B14011" s="2"/>
      <c r="C14011" s="2"/>
      <c r="D14011" s="2"/>
      <c r="E14011" s="2"/>
      <c r="F14011" s="2"/>
      <c r="G14011" s="3"/>
      <c r="H14011" s="3"/>
      <c r="I14011" s="2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 s="2"/>
    </row>
    <row r="14012" spans="2:22" x14ac:dyDescent="0.2">
      <c r="B14012" s="2"/>
      <c r="C14012" s="2"/>
      <c r="D14012" s="2"/>
      <c r="E14012" s="2"/>
      <c r="F14012" s="2"/>
      <c r="G14012" s="3"/>
      <c r="H14012" s="3"/>
      <c r="I14012" s="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 s="2"/>
    </row>
    <row r="14013" spans="2:22" x14ac:dyDescent="0.2">
      <c r="B14013" s="2"/>
      <c r="C14013" s="2"/>
      <c r="D14013" s="2"/>
      <c r="E14013" s="2"/>
      <c r="F14013" s="2"/>
      <c r="G14013" s="3"/>
      <c r="H14013" s="3"/>
      <c r="I14013" s="2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 s="2"/>
    </row>
    <row r="14014" spans="2:22" x14ac:dyDescent="0.2">
      <c r="B14014" s="2"/>
      <c r="C14014" s="2"/>
      <c r="D14014" s="2"/>
      <c r="E14014" s="2"/>
      <c r="F14014" s="2"/>
      <c r="G14014" s="3"/>
      <c r="H14014" s="3"/>
      <c r="I14014" s="2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 s="2"/>
    </row>
    <row r="14015" spans="2:22" x14ac:dyDescent="0.2">
      <c r="B14015" s="2"/>
      <c r="C14015" s="2"/>
      <c r="D14015" s="2"/>
      <c r="E14015" s="2"/>
      <c r="F14015" s="2"/>
      <c r="G14015" s="3"/>
      <c r="H14015" s="3"/>
      <c r="I14015" s="2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 s="2"/>
    </row>
    <row r="14016" spans="2:22" x14ac:dyDescent="0.2">
      <c r="B14016" s="2"/>
      <c r="C14016" s="2"/>
      <c r="D14016" s="2"/>
      <c r="E14016" s="2"/>
      <c r="F14016" s="2"/>
      <c r="G14016" s="3"/>
      <c r="H14016" s="3"/>
      <c r="I14016" s="2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 s="2"/>
    </row>
    <row r="14017" spans="2:22" x14ac:dyDescent="0.2">
      <c r="B14017" s="2"/>
      <c r="C14017" s="2"/>
      <c r="D14017" s="2"/>
      <c r="E14017" s="2"/>
      <c r="F14017" s="2"/>
      <c r="G14017" s="3"/>
      <c r="H14017" s="3"/>
      <c r="I14017" s="2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 s="2"/>
    </row>
    <row r="14018" spans="2:22" x14ac:dyDescent="0.2">
      <c r="B14018" s="2"/>
      <c r="C14018" s="2"/>
      <c r="D14018" s="2"/>
      <c r="E14018" s="2"/>
      <c r="F14018" s="2"/>
      <c r="G14018" s="3"/>
      <c r="H14018" s="3"/>
      <c r="I14018" s="2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 s="2"/>
    </row>
    <row r="14019" spans="2:22" x14ac:dyDescent="0.2">
      <c r="B14019" s="2"/>
      <c r="C14019" s="2"/>
      <c r="D14019" s="2"/>
      <c r="E14019" s="2"/>
      <c r="F14019" s="2"/>
      <c r="G14019" s="3"/>
      <c r="H14019" s="3"/>
      <c r="I14019" s="2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 s="2"/>
    </row>
    <row r="14020" spans="2:22" x14ac:dyDescent="0.2">
      <c r="B14020" s="2"/>
      <c r="C14020" s="2"/>
      <c r="D14020" s="2"/>
      <c r="E14020" s="2"/>
      <c r="F14020" s="2"/>
      <c r="G14020" s="3"/>
      <c r="H14020" s="3"/>
      <c r="I14020" s="2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 s="2"/>
    </row>
    <row r="14021" spans="2:22" x14ac:dyDescent="0.2">
      <c r="B14021" s="2"/>
      <c r="C14021" s="2"/>
      <c r="D14021" s="2"/>
      <c r="E14021" s="2"/>
      <c r="F14021" s="2"/>
      <c r="G14021" s="3"/>
      <c r="H14021" s="3"/>
      <c r="I14021" s="2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 s="2"/>
    </row>
    <row r="14022" spans="2:22" x14ac:dyDescent="0.2">
      <c r="B14022" s="2"/>
      <c r="C14022" s="2"/>
      <c r="D14022" s="2"/>
      <c r="E14022" s="2"/>
      <c r="F14022" s="2"/>
      <c r="G14022" s="3"/>
      <c r="H14022" s="3"/>
      <c r="I14022" s="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 s="2"/>
    </row>
    <row r="14023" spans="2:22" x14ac:dyDescent="0.2">
      <c r="B14023" s="2"/>
      <c r="C14023" s="2"/>
      <c r="D14023" s="2"/>
      <c r="E14023" s="2"/>
      <c r="F14023" s="2"/>
      <c r="G14023" s="3"/>
      <c r="H14023" s="3"/>
      <c r="I14023" s="2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 s="2"/>
    </row>
    <row r="14024" spans="2:22" x14ac:dyDescent="0.2">
      <c r="B14024" s="2"/>
      <c r="C14024" s="2"/>
      <c r="D14024" s="2"/>
      <c r="E14024" s="2"/>
      <c r="F14024" s="2"/>
      <c r="G14024" s="3"/>
      <c r="H14024" s="3"/>
      <c r="I14024" s="2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 s="2"/>
    </row>
    <row r="14025" spans="2:22" x14ac:dyDescent="0.2">
      <c r="B14025" s="2"/>
      <c r="C14025" s="2"/>
      <c r="D14025" s="2"/>
      <c r="E14025" s="2"/>
      <c r="F14025" s="2"/>
      <c r="G14025" s="3"/>
      <c r="H14025" s="3"/>
      <c r="I14025" s="2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 s="2"/>
    </row>
    <row r="14026" spans="2:22" x14ac:dyDescent="0.2">
      <c r="B14026" s="2"/>
      <c r="C14026" s="2"/>
      <c r="D14026" s="2"/>
      <c r="E14026" s="2"/>
      <c r="F14026" s="2"/>
      <c r="G14026" s="3"/>
      <c r="H14026" s="3"/>
      <c r="I14026" s="2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 s="2"/>
    </row>
    <row r="14027" spans="2:22" x14ac:dyDescent="0.2">
      <c r="B14027" s="2"/>
      <c r="C14027" s="2"/>
      <c r="D14027" s="2"/>
      <c r="E14027" s="2"/>
      <c r="F14027" s="2"/>
      <c r="G14027" s="3"/>
      <c r="H14027" s="3"/>
      <c r="I14027" s="2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 s="2"/>
    </row>
    <row r="14028" spans="2:22" x14ac:dyDescent="0.2">
      <c r="B14028" s="2"/>
      <c r="C14028" s="2"/>
      <c r="D14028" s="2"/>
      <c r="E14028" s="2"/>
      <c r="F14028" s="2"/>
      <c r="G14028" s="3"/>
      <c r="H14028" s="3"/>
      <c r="I14028" s="2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 s="2"/>
    </row>
    <row r="14029" spans="2:22" x14ac:dyDescent="0.2">
      <c r="B14029" s="2"/>
      <c r="C14029" s="2"/>
      <c r="D14029" s="2"/>
      <c r="E14029" s="2"/>
      <c r="F14029" s="2"/>
      <c r="G14029" s="3"/>
      <c r="H14029" s="3"/>
      <c r="I14029" s="2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 s="2"/>
    </row>
    <row r="14030" spans="2:22" x14ac:dyDescent="0.2">
      <c r="B14030" s="2"/>
      <c r="C14030" s="2"/>
      <c r="D14030" s="2"/>
      <c r="E14030" s="2"/>
      <c r="F14030" s="2"/>
      <c r="G14030" s="3"/>
      <c r="H14030" s="3"/>
      <c r="I14030" s="2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 s="2"/>
    </row>
    <row r="14031" spans="2:22" x14ac:dyDescent="0.2">
      <c r="B14031" s="2"/>
      <c r="C14031" s="2"/>
      <c r="D14031" s="2"/>
      <c r="E14031" s="2"/>
      <c r="F14031" s="2"/>
      <c r="G14031" s="3"/>
      <c r="H14031" s="3"/>
      <c r="I14031" s="2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 s="2"/>
    </row>
    <row r="14032" spans="2:22" x14ac:dyDescent="0.2">
      <c r="B14032" s="2"/>
      <c r="C14032" s="2"/>
      <c r="D14032" s="2"/>
      <c r="E14032" s="2"/>
      <c r="F14032" s="2"/>
      <c r="G14032" s="3"/>
      <c r="H14032" s="3"/>
      <c r="I14032" s="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 s="2"/>
    </row>
    <row r="14033" spans="2:22" x14ac:dyDescent="0.2">
      <c r="B14033" s="2"/>
      <c r="C14033" s="2"/>
      <c r="D14033" s="2"/>
      <c r="E14033" s="2"/>
      <c r="F14033" s="2"/>
      <c r="G14033" s="3"/>
      <c r="H14033" s="3"/>
      <c r="I14033" s="2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 s="2"/>
    </row>
    <row r="14034" spans="2:22" x14ac:dyDescent="0.2">
      <c r="B14034" s="2"/>
      <c r="C14034" s="2"/>
      <c r="D14034" s="2"/>
      <c r="E14034" s="2"/>
      <c r="F14034" s="2"/>
      <c r="G14034" s="3"/>
      <c r="H14034" s="3"/>
      <c r="I14034" s="2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 s="2"/>
    </row>
    <row r="14035" spans="2:22" x14ac:dyDescent="0.2">
      <c r="B14035" s="2"/>
      <c r="C14035" s="2"/>
      <c r="D14035" s="2"/>
      <c r="E14035" s="2"/>
      <c r="F14035" s="2"/>
      <c r="G14035" s="3"/>
      <c r="H14035" s="3"/>
      <c r="I14035" s="2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 s="2"/>
    </row>
    <row r="14036" spans="2:22" x14ac:dyDescent="0.2">
      <c r="B14036" s="2"/>
      <c r="C14036" s="2"/>
      <c r="D14036" s="2"/>
      <c r="E14036" s="2"/>
      <c r="F14036" s="2"/>
      <c r="G14036" s="3"/>
      <c r="H14036" s="3"/>
      <c r="I14036" s="2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 s="2"/>
    </row>
    <row r="14037" spans="2:22" x14ac:dyDescent="0.2">
      <c r="B14037" s="2"/>
      <c r="C14037" s="2"/>
      <c r="D14037" s="2"/>
      <c r="E14037" s="2"/>
      <c r="F14037" s="2"/>
      <c r="G14037" s="3"/>
      <c r="H14037" s="3"/>
      <c r="I14037" s="2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 s="2"/>
    </row>
    <row r="14038" spans="2:22" x14ac:dyDescent="0.2">
      <c r="B14038" s="2"/>
      <c r="C14038" s="2"/>
      <c r="D14038" s="2"/>
      <c r="E14038" s="2"/>
      <c r="F14038" s="2"/>
      <c r="G14038" s="3"/>
      <c r="H14038" s="3"/>
      <c r="I14038" s="2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 s="2"/>
    </row>
    <row r="14039" spans="2:22" x14ac:dyDescent="0.2">
      <c r="B14039" s="2"/>
      <c r="C14039" s="2"/>
      <c r="D14039" s="2"/>
      <c r="E14039" s="2"/>
      <c r="F14039" s="2"/>
      <c r="G14039" s="3"/>
      <c r="H14039" s="3"/>
      <c r="I14039" s="2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 s="2"/>
    </row>
    <row r="14040" spans="2:22" x14ac:dyDescent="0.2">
      <c r="B14040" s="2"/>
      <c r="C14040" s="2"/>
      <c r="D14040" s="2"/>
      <c r="E14040" s="2"/>
      <c r="F14040" s="2"/>
      <c r="G14040" s="3"/>
      <c r="H14040" s="3"/>
      <c r="I14040" s="2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 s="2"/>
    </row>
    <row r="14041" spans="2:22" x14ac:dyDescent="0.2">
      <c r="B14041" s="2"/>
      <c r="C14041" s="2"/>
      <c r="D14041" s="2"/>
      <c r="E14041" s="2"/>
      <c r="F14041" s="2"/>
      <c r="G14041" s="3"/>
      <c r="H14041" s="3"/>
      <c r="I14041" s="2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 s="2"/>
    </row>
    <row r="14042" spans="2:22" x14ac:dyDescent="0.2">
      <c r="B14042" s="2"/>
      <c r="C14042" s="2"/>
      <c r="D14042" s="2"/>
      <c r="E14042" s="2"/>
      <c r="F14042" s="2"/>
      <c r="G14042" s="3"/>
      <c r="H14042" s="3"/>
      <c r="I14042" s="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 s="2"/>
    </row>
    <row r="14043" spans="2:22" x14ac:dyDescent="0.2">
      <c r="B14043" s="2"/>
      <c r="C14043" s="2"/>
      <c r="D14043" s="2"/>
      <c r="E14043" s="2"/>
      <c r="F14043" s="2"/>
      <c r="G14043" s="3"/>
      <c r="H14043" s="3"/>
      <c r="I14043" s="2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 s="2"/>
    </row>
    <row r="14044" spans="2:22" x14ac:dyDescent="0.2">
      <c r="B14044" s="2"/>
      <c r="C14044" s="2"/>
      <c r="D14044" s="2"/>
      <c r="E14044" s="2"/>
      <c r="F14044" s="2"/>
      <c r="G14044" s="3"/>
      <c r="H14044" s="3"/>
      <c r="I14044" s="2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 s="2"/>
    </row>
    <row r="14045" spans="2:22" x14ac:dyDescent="0.2">
      <c r="B14045" s="2"/>
      <c r="C14045" s="2"/>
      <c r="D14045" s="2"/>
      <c r="E14045" s="2"/>
      <c r="F14045" s="2"/>
      <c r="G14045" s="3"/>
      <c r="H14045" s="3"/>
      <c r="I14045" s="2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 s="2"/>
    </row>
    <row r="14046" spans="2:22" x14ac:dyDescent="0.2">
      <c r="B14046" s="2"/>
      <c r="C14046" s="2"/>
      <c r="D14046" s="2"/>
      <c r="E14046" s="2"/>
      <c r="F14046" s="2"/>
      <c r="G14046" s="3"/>
      <c r="H14046" s="3"/>
      <c r="I14046" s="2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 s="2"/>
    </row>
    <row r="14047" spans="2:22" x14ac:dyDescent="0.2">
      <c r="B14047" s="2"/>
      <c r="C14047" s="2"/>
      <c r="D14047" s="2"/>
      <c r="E14047" s="2"/>
      <c r="F14047" s="2"/>
      <c r="G14047" s="3"/>
      <c r="H14047" s="3"/>
      <c r="I14047" s="2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 s="2"/>
    </row>
    <row r="14048" spans="2:22" x14ac:dyDescent="0.2">
      <c r="B14048" s="2"/>
      <c r="C14048" s="2"/>
      <c r="D14048" s="2"/>
      <c r="E14048" s="2"/>
      <c r="F14048" s="2"/>
      <c r="G14048" s="3"/>
      <c r="H14048" s="3"/>
      <c r="I14048" s="2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 s="2"/>
    </row>
    <row r="14049" spans="2:22" x14ac:dyDescent="0.2">
      <c r="B14049" s="2"/>
      <c r="C14049" s="2"/>
      <c r="D14049" s="2"/>
      <c r="E14049" s="2"/>
      <c r="F14049" s="2"/>
      <c r="G14049" s="3"/>
      <c r="H14049" s="3"/>
      <c r="I14049" s="2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 s="2"/>
    </row>
    <row r="14050" spans="2:22" x14ac:dyDescent="0.2">
      <c r="B14050" s="2"/>
      <c r="C14050" s="2"/>
      <c r="D14050" s="2"/>
      <c r="E14050" s="2"/>
      <c r="F14050" s="2"/>
      <c r="G14050" s="3"/>
      <c r="H14050" s="3"/>
      <c r="I14050" s="2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 s="2"/>
    </row>
    <row r="14051" spans="2:22" x14ac:dyDescent="0.2">
      <c r="B14051" s="2"/>
      <c r="C14051" s="2"/>
      <c r="D14051" s="2"/>
      <c r="E14051" s="2"/>
      <c r="F14051" s="2"/>
      <c r="G14051" s="3"/>
      <c r="H14051" s="3"/>
      <c r="I14051" s="2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 s="2"/>
    </row>
    <row r="14052" spans="2:22" x14ac:dyDescent="0.2">
      <c r="B14052" s="2"/>
      <c r="C14052" s="2"/>
      <c r="D14052" s="2"/>
      <c r="E14052" s="2"/>
      <c r="F14052" s="2"/>
      <c r="G14052" s="3"/>
      <c r="H14052" s="3"/>
      <c r="I14052" s="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 s="2"/>
    </row>
    <row r="14053" spans="2:22" x14ac:dyDescent="0.2">
      <c r="B14053" s="2"/>
      <c r="C14053" s="2"/>
      <c r="D14053" s="2"/>
      <c r="E14053" s="2"/>
      <c r="F14053" s="2"/>
      <c r="G14053" s="3"/>
      <c r="H14053" s="3"/>
      <c r="I14053" s="2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 s="2"/>
    </row>
    <row r="14054" spans="2:22" x14ac:dyDescent="0.2">
      <c r="B14054" s="2"/>
      <c r="C14054" s="2"/>
      <c r="D14054" s="2"/>
      <c r="E14054" s="2"/>
      <c r="F14054" s="2"/>
      <c r="G14054" s="3"/>
      <c r="H14054" s="3"/>
      <c r="I14054" s="2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 s="2"/>
    </row>
    <row r="14055" spans="2:22" x14ac:dyDescent="0.2">
      <c r="B14055" s="2"/>
      <c r="C14055" s="2"/>
      <c r="D14055" s="2"/>
      <c r="E14055" s="2"/>
      <c r="F14055" s="2"/>
      <c r="G14055" s="3"/>
      <c r="H14055" s="3"/>
      <c r="I14055" s="2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 s="2"/>
    </row>
    <row r="14056" spans="2:22" x14ac:dyDescent="0.2">
      <c r="B14056" s="2"/>
      <c r="C14056" s="2"/>
      <c r="D14056" s="2"/>
      <c r="E14056" s="2"/>
      <c r="F14056" s="2"/>
      <c r="G14056" s="3"/>
      <c r="H14056" s="3"/>
      <c r="I14056" s="2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 s="2"/>
    </row>
    <row r="14057" spans="2:22" x14ac:dyDescent="0.2">
      <c r="B14057" s="2"/>
      <c r="C14057" s="2"/>
      <c r="D14057" s="2"/>
      <c r="E14057" s="2"/>
      <c r="F14057" s="2"/>
      <c r="G14057" s="3"/>
      <c r="H14057" s="3"/>
      <c r="I14057" s="2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 s="2"/>
    </row>
    <row r="14058" spans="2:22" x14ac:dyDescent="0.2">
      <c r="B14058" s="2"/>
      <c r="C14058" s="2"/>
      <c r="D14058" s="2"/>
      <c r="E14058" s="2"/>
      <c r="F14058" s="2"/>
      <c r="G14058" s="3"/>
      <c r="H14058" s="3"/>
      <c r="I14058" s="2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 s="2"/>
    </row>
    <row r="14059" spans="2:22" x14ac:dyDescent="0.2">
      <c r="B14059" s="2"/>
      <c r="C14059" s="2"/>
      <c r="D14059" s="2"/>
      <c r="E14059" s="2"/>
      <c r="F14059" s="2"/>
      <c r="G14059" s="3"/>
      <c r="H14059" s="3"/>
      <c r="I14059" s="2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 s="2"/>
    </row>
    <row r="14060" spans="2:22" x14ac:dyDescent="0.2">
      <c r="B14060" s="2"/>
      <c r="C14060" s="2"/>
      <c r="D14060" s="2"/>
      <c r="E14060" s="2"/>
      <c r="F14060" s="2"/>
      <c r="G14060" s="3"/>
      <c r="H14060" s="3"/>
      <c r="I14060" s="2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 s="2"/>
    </row>
    <row r="14061" spans="2:22" x14ac:dyDescent="0.2">
      <c r="B14061" s="2"/>
      <c r="C14061" s="2"/>
      <c r="D14061" s="2"/>
      <c r="E14061" s="2"/>
      <c r="F14061" s="2"/>
      <c r="G14061" s="3"/>
      <c r="H14061" s="3"/>
      <c r="I14061" s="2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 s="2"/>
    </row>
    <row r="14062" spans="2:22" x14ac:dyDescent="0.2">
      <c r="B14062" s="2"/>
      <c r="C14062" s="2"/>
      <c r="D14062" s="2"/>
      <c r="E14062" s="2"/>
      <c r="F14062" s="2"/>
      <c r="G14062" s="3"/>
      <c r="H14062" s="3"/>
      <c r="I14062" s="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 s="2"/>
    </row>
    <row r="14063" spans="2:22" x14ac:dyDescent="0.2">
      <c r="B14063" s="2"/>
      <c r="C14063" s="2"/>
      <c r="D14063" s="2"/>
      <c r="E14063" s="2"/>
      <c r="F14063" s="2"/>
      <c r="G14063" s="3"/>
      <c r="H14063" s="3"/>
      <c r="I14063" s="2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 s="2"/>
    </row>
    <row r="14064" spans="2:22" x14ac:dyDescent="0.2">
      <c r="B14064" s="2"/>
      <c r="C14064" s="2"/>
      <c r="D14064" s="2"/>
      <c r="E14064" s="2"/>
      <c r="F14064" s="2"/>
      <c r="G14064" s="3"/>
      <c r="H14064" s="3"/>
      <c r="I14064" s="2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 s="2"/>
    </row>
    <row r="14065" spans="2:22" x14ac:dyDescent="0.2">
      <c r="B14065" s="2"/>
      <c r="C14065" s="2"/>
      <c r="D14065" s="2"/>
      <c r="E14065" s="2"/>
      <c r="F14065" s="2"/>
      <c r="G14065" s="3"/>
      <c r="H14065" s="3"/>
      <c r="I14065" s="2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 s="2"/>
    </row>
    <row r="14066" spans="2:22" x14ac:dyDescent="0.2">
      <c r="B14066" s="2"/>
      <c r="C14066" s="2"/>
      <c r="D14066" s="2"/>
      <c r="E14066" s="2"/>
      <c r="F14066" s="2"/>
      <c r="G14066" s="3"/>
      <c r="H14066" s="3"/>
      <c r="I14066" s="2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 s="2"/>
    </row>
    <row r="14067" spans="2:22" x14ac:dyDescent="0.2">
      <c r="B14067" s="2"/>
      <c r="C14067" s="2"/>
      <c r="D14067" s="2"/>
      <c r="E14067" s="2"/>
      <c r="F14067" s="2"/>
      <c r="G14067" s="3"/>
      <c r="H14067" s="3"/>
      <c r="I14067" s="2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 s="2"/>
    </row>
    <row r="14068" spans="2:22" x14ac:dyDescent="0.2">
      <c r="B14068" s="2"/>
      <c r="C14068" s="2"/>
      <c r="D14068" s="2"/>
      <c r="E14068" s="2"/>
      <c r="F14068" s="2"/>
      <c r="G14068" s="3"/>
      <c r="H14068" s="3"/>
      <c r="I14068" s="2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 s="2"/>
    </row>
    <row r="14069" spans="2:22" x14ac:dyDescent="0.2">
      <c r="B14069" s="2"/>
      <c r="C14069" s="2"/>
      <c r="D14069" s="2"/>
      <c r="E14069" s="2"/>
      <c r="F14069" s="2"/>
      <c r="G14069" s="3"/>
      <c r="H14069" s="3"/>
      <c r="I14069" s="2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 s="2"/>
    </row>
    <row r="14070" spans="2:22" x14ac:dyDescent="0.2">
      <c r="B14070" s="2"/>
      <c r="C14070" s="2"/>
      <c r="D14070" s="2"/>
      <c r="E14070" s="2"/>
      <c r="F14070" s="2"/>
      <c r="G14070" s="3"/>
      <c r="H14070" s="3"/>
      <c r="I14070" s="2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 s="2"/>
    </row>
    <row r="14071" spans="2:22" x14ac:dyDescent="0.2">
      <c r="B14071" s="2"/>
      <c r="C14071" s="2"/>
      <c r="D14071" s="2"/>
      <c r="E14071" s="2"/>
      <c r="F14071" s="2"/>
      <c r="G14071" s="3"/>
      <c r="H14071" s="3"/>
      <c r="I14071" s="2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 s="2"/>
    </row>
    <row r="14072" spans="2:22" x14ac:dyDescent="0.2">
      <c r="B14072" s="2"/>
      <c r="C14072" s="2"/>
      <c r="D14072" s="2"/>
      <c r="E14072" s="2"/>
      <c r="F14072" s="2"/>
      <c r="G14072" s="3"/>
      <c r="H14072" s="3"/>
      <c r="I14072" s="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 s="2"/>
    </row>
    <row r="14073" spans="2:22" x14ac:dyDescent="0.2">
      <c r="B14073" s="2"/>
      <c r="C14073" s="2"/>
      <c r="D14073" s="2"/>
      <c r="E14073" s="2"/>
      <c r="F14073" s="2"/>
      <c r="G14073" s="3"/>
      <c r="H14073" s="3"/>
      <c r="I14073" s="2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 s="2"/>
    </row>
    <row r="14074" spans="2:22" x14ac:dyDescent="0.2">
      <c r="B14074" s="2"/>
      <c r="C14074" s="2"/>
      <c r="D14074" s="2"/>
      <c r="E14074" s="2"/>
      <c r="F14074" s="2"/>
      <c r="G14074" s="3"/>
      <c r="H14074" s="3"/>
      <c r="I14074" s="2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 s="2"/>
    </row>
    <row r="14075" spans="2:22" x14ac:dyDescent="0.2">
      <c r="B14075" s="2"/>
      <c r="C14075" s="2"/>
      <c r="D14075" s="2"/>
      <c r="E14075" s="2"/>
      <c r="F14075" s="2"/>
      <c r="G14075" s="3"/>
      <c r="H14075" s="3"/>
      <c r="I14075" s="2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 s="2"/>
    </row>
    <row r="14076" spans="2:22" x14ac:dyDescent="0.2">
      <c r="B14076" s="2"/>
      <c r="C14076" s="2"/>
      <c r="D14076" s="2"/>
      <c r="E14076" s="2"/>
      <c r="F14076" s="2"/>
      <c r="G14076" s="3"/>
      <c r="H14076" s="3"/>
      <c r="I14076" s="2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 s="2"/>
    </row>
    <row r="14077" spans="2:22" x14ac:dyDescent="0.2">
      <c r="B14077" s="2"/>
      <c r="C14077" s="2"/>
      <c r="D14077" s="2"/>
      <c r="E14077" s="2"/>
      <c r="F14077" s="2"/>
      <c r="G14077" s="3"/>
      <c r="H14077" s="3"/>
      <c r="I14077" s="2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 s="2"/>
    </row>
    <row r="14078" spans="2:22" x14ac:dyDescent="0.2">
      <c r="B14078" s="2"/>
      <c r="C14078" s="2"/>
      <c r="D14078" s="2"/>
      <c r="E14078" s="2"/>
      <c r="F14078" s="2"/>
      <c r="G14078" s="3"/>
      <c r="H14078" s="3"/>
      <c r="I14078" s="2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 s="2"/>
    </row>
    <row r="14079" spans="2:22" x14ac:dyDescent="0.2">
      <c r="B14079" s="2"/>
      <c r="C14079" s="2"/>
      <c r="D14079" s="2"/>
      <c r="E14079" s="2"/>
      <c r="F14079" s="2"/>
      <c r="G14079" s="3"/>
      <c r="H14079" s="3"/>
      <c r="I14079" s="2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 s="2"/>
    </row>
    <row r="14080" spans="2:22" x14ac:dyDescent="0.2">
      <c r="B14080" s="2"/>
      <c r="C14080" s="2"/>
      <c r="D14080" s="2"/>
      <c r="E14080" s="2"/>
      <c r="F14080" s="2"/>
      <c r="G14080" s="3"/>
      <c r="H14080" s="3"/>
      <c r="I14080" s="2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 s="2"/>
    </row>
    <row r="14081" spans="2:22" x14ac:dyDescent="0.2">
      <c r="B14081" s="2"/>
      <c r="C14081" s="2"/>
      <c r="D14081" s="2"/>
      <c r="E14081" s="2"/>
      <c r="F14081" s="2"/>
      <c r="G14081" s="3"/>
      <c r="H14081" s="3"/>
      <c r="I14081" s="2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 s="2"/>
    </row>
    <row r="14082" spans="2:22" x14ac:dyDescent="0.2">
      <c r="B14082" s="2"/>
      <c r="C14082" s="2"/>
      <c r="D14082" s="2"/>
      <c r="E14082" s="2"/>
      <c r="F14082" s="2"/>
      <c r="G14082" s="3"/>
      <c r="H14082" s="3"/>
      <c r="I14082" s="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 s="2"/>
    </row>
    <row r="14083" spans="2:22" x14ac:dyDescent="0.2">
      <c r="B14083" s="2"/>
      <c r="C14083" s="2"/>
      <c r="D14083" s="2"/>
      <c r="E14083" s="2"/>
      <c r="F14083" s="2"/>
      <c r="G14083" s="3"/>
      <c r="H14083" s="3"/>
      <c r="I14083" s="2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 s="2"/>
    </row>
    <row r="14084" spans="2:22" x14ac:dyDescent="0.2">
      <c r="B14084" s="2"/>
      <c r="C14084" s="2"/>
      <c r="D14084" s="2"/>
      <c r="E14084" s="2"/>
      <c r="F14084" s="2"/>
      <c r="G14084" s="3"/>
      <c r="H14084" s="3"/>
      <c r="I14084" s="2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 s="2"/>
    </row>
    <row r="14085" spans="2:22" x14ac:dyDescent="0.2">
      <c r="B14085" s="2"/>
      <c r="C14085" s="2"/>
      <c r="D14085" s="2"/>
      <c r="E14085" s="2"/>
      <c r="F14085" s="2"/>
      <c r="G14085" s="3"/>
      <c r="H14085" s="3"/>
      <c r="I14085" s="2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 s="2"/>
    </row>
    <row r="14086" spans="2:22" x14ac:dyDescent="0.2">
      <c r="B14086" s="2"/>
      <c r="C14086" s="2"/>
      <c r="D14086" s="2"/>
      <c r="E14086" s="2"/>
      <c r="F14086" s="2"/>
      <c r="G14086" s="3"/>
      <c r="H14086" s="3"/>
      <c r="I14086" s="2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 s="2"/>
    </row>
    <row r="14087" spans="2:22" x14ac:dyDescent="0.2">
      <c r="B14087" s="2"/>
      <c r="C14087" s="2"/>
      <c r="D14087" s="2"/>
      <c r="E14087" s="2"/>
      <c r="F14087" s="2"/>
      <c r="G14087" s="3"/>
      <c r="H14087" s="3"/>
      <c r="I14087" s="2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 s="2"/>
    </row>
    <row r="14088" spans="2:22" x14ac:dyDescent="0.2">
      <c r="B14088" s="2"/>
      <c r="C14088" s="2"/>
      <c r="D14088" s="2"/>
      <c r="E14088" s="2"/>
      <c r="F14088" s="2"/>
      <c r="G14088" s="3"/>
      <c r="H14088" s="3"/>
      <c r="I14088" s="2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 s="2"/>
    </row>
    <row r="14089" spans="2:22" x14ac:dyDescent="0.2">
      <c r="B14089" s="2"/>
      <c r="C14089" s="2"/>
      <c r="D14089" s="2"/>
      <c r="E14089" s="2"/>
      <c r="F14089" s="2"/>
      <c r="G14089" s="3"/>
      <c r="H14089" s="3"/>
      <c r="I14089" s="2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 s="2"/>
    </row>
    <row r="14090" spans="2:22" x14ac:dyDescent="0.2">
      <c r="B14090" s="2"/>
      <c r="C14090" s="2"/>
      <c r="D14090" s="2"/>
      <c r="E14090" s="2"/>
      <c r="F14090" s="2"/>
      <c r="G14090" s="3"/>
      <c r="H14090" s="3"/>
      <c r="I14090" s="2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 s="2"/>
    </row>
    <row r="14091" spans="2:22" x14ac:dyDescent="0.2">
      <c r="B14091" s="2"/>
      <c r="C14091" s="2"/>
      <c r="D14091" s="2"/>
      <c r="E14091" s="2"/>
      <c r="F14091" s="2"/>
      <c r="G14091" s="3"/>
      <c r="H14091" s="3"/>
      <c r="I14091" s="2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 s="2"/>
    </row>
    <row r="14092" spans="2:22" x14ac:dyDescent="0.2">
      <c r="B14092" s="2"/>
      <c r="C14092" s="2"/>
      <c r="D14092" s="2"/>
      <c r="E14092" s="2"/>
      <c r="F14092" s="2"/>
      <c r="G14092" s="3"/>
      <c r="H14092" s="3"/>
      <c r="I14092" s="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 s="2"/>
    </row>
    <row r="14093" spans="2:22" x14ac:dyDescent="0.2">
      <c r="B14093" s="2"/>
      <c r="C14093" s="2"/>
      <c r="D14093" s="2"/>
      <c r="E14093" s="2"/>
      <c r="F14093" s="2"/>
      <c r="G14093" s="3"/>
      <c r="H14093" s="3"/>
      <c r="I14093" s="2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 s="2"/>
    </row>
    <row r="14094" spans="2:22" x14ac:dyDescent="0.2">
      <c r="B14094" s="2"/>
      <c r="C14094" s="2"/>
      <c r="D14094" s="2"/>
      <c r="E14094" s="2"/>
      <c r="F14094" s="2"/>
      <c r="G14094" s="3"/>
      <c r="H14094" s="3"/>
      <c r="I14094" s="2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 s="2"/>
    </row>
    <row r="14095" spans="2:22" x14ac:dyDescent="0.2">
      <c r="B14095" s="2"/>
      <c r="C14095" s="2"/>
      <c r="D14095" s="2"/>
      <c r="E14095" s="2"/>
      <c r="F14095" s="2"/>
      <c r="G14095" s="3"/>
      <c r="H14095" s="3"/>
      <c r="I14095" s="2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 s="2"/>
    </row>
    <row r="14096" spans="2:22" x14ac:dyDescent="0.2">
      <c r="B14096" s="2"/>
      <c r="C14096" s="2"/>
      <c r="D14096" s="2"/>
      <c r="E14096" s="2"/>
      <c r="F14096" s="2"/>
      <c r="G14096" s="3"/>
      <c r="H14096" s="3"/>
      <c r="I14096" s="2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 s="2"/>
    </row>
    <row r="14097" spans="2:22" x14ac:dyDescent="0.2">
      <c r="B14097" s="2"/>
      <c r="C14097" s="2"/>
      <c r="D14097" s="2"/>
      <c r="E14097" s="2"/>
      <c r="F14097" s="2"/>
      <c r="G14097" s="3"/>
      <c r="H14097" s="3"/>
      <c r="I14097" s="2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 s="2"/>
    </row>
    <row r="14098" spans="2:22" x14ac:dyDescent="0.2">
      <c r="B14098" s="2"/>
      <c r="C14098" s="2"/>
      <c r="D14098" s="2"/>
      <c r="E14098" s="2"/>
      <c r="F14098" s="2"/>
      <c r="G14098" s="3"/>
      <c r="H14098" s="3"/>
      <c r="I14098" s="2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 s="2"/>
    </row>
    <row r="14099" spans="2:22" x14ac:dyDescent="0.2">
      <c r="B14099" s="2"/>
      <c r="C14099" s="2"/>
      <c r="D14099" s="2"/>
      <c r="E14099" s="2"/>
      <c r="F14099" s="2"/>
      <c r="G14099" s="3"/>
      <c r="H14099" s="3"/>
      <c r="I14099" s="2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 s="2"/>
    </row>
    <row r="14100" spans="2:22" x14ac:dyDescent="0.2">
      <c r="B14100" s="2"/>
      <c r="C14100" s="2"/>
      <c r="D14100" s="2"/>
      <c r="E14100" s="2"/>
      <c r="F14100" s="2"/>
      <c r="G14100" s="3"/>
      <c r="H14100" s="3"/>
      <c r="I14100" s="2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 s="2"/>
    </row>
    <row r="14101" spans="2:22" x14ac:dyDescent="0.2">
      <c r="B14101" s="2"/>
      <c r="C14101" s="2"/>
      <c r="D14101" s="2"/>
      <c r="E14101" s="2"/>
      <c r="F14101" s="2"/>
      <c r="G14101" s="3"/>
      <c r="H14101" s="3"/>
      <c r="I14101" s="2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 s="2"/>
    </row>
    <row r="14102" spans="2:22" x14ac:dyDescent="0.2">
      <c r="B14102" s="2"/>
      <c r="C14102" s="2"/>
      <c r="D14102" s="2"/>
      <c r="E14102" s="2"/>
      <c r="F14102" s="2"/>
      <c r="G14102" s="3"/>
      <c r="H14102" s="3"/>
      <c r="I14102" s="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 s="2"/>
    </row>
    <row r="14103" spans="2:22" x14ac:dyDescent="0.2">
      <c r="B14103" s="2"/>
      <c r="C14103" s="2"/>
      <c r="D14103" s="2"/>
      <c r="E14103" s="2"/>
      <c r="F14103" s="2"/>
      <c r="G14103" s="3"/>
      <c r="H14103" s="3"/>
      <c r="I14103" s="2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 s="2"/>
    </row>
    <row r="14104" spans="2:22" x14ac:dyDescent="0.2">
      <c r="B14104" s="2"/>
      <c r="C14104" s="2"/>
      <c r="D14104" s="2"/>
      <c r="E14104" s="2"/>
      <c r="F14104" s="2"/>
      <c r="G14104" s="3"/>
      <c r="H14104" s="3"/>
      <c r="I14104" s="2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 s="2"/>
    </row>
    <row r="14105" spans="2:22" x14ac:dyDescent="0.2">
      <c r="B14105" s="2"/>
      <c r="C14105" s="2"/>
      <c r="D14105" s="2"/>
      <c r="E14105" s="2"/>
      <c r="F14105" s="2"/>
      <c r="G14105" s="3"/>
      <c r="H14105" s="3"/>
      <c r="I14105" s="2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 s="2"/>
    </row>
    <row r="14106" spans="2:22" x14ac:dyDescent="0.2">
      <c r="B14106" s="2"/>
      <c r="C14106" s="2"/>
      <c r="D14106" s="2"/>
      <c r="E14106" s="2"/>
      <c r="F14106" s="2"/>
      <c r="G14106" s="3"/>
      <c r="H14106" s="3"/>
      <c r="I14106" s="2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 s="2"/>
    </row>
    <row r="14107" spans="2:22" x14ac:dyDescent="0.2">
      <c r="B14107" s="2"/>
      <c r="C14107" s="2"/>
      <c r="D14107" s="2"/>
      <c r="E14107" s="2"/>
      <c r="F14107" s="2"/>
      <c r="G14107" s="3"/>
      <c r="H14107" s="3"/>
      <c r="I14107" s="2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 s="2"/>
    </row>
    <row r="14108" spans="2:22" x14ac:dyDescent="0.2">
      <c r="B14108" s="2"/>
      <c r="C14108" s="2"/>
      <c r="D14108" s="2"/>
      <c r="E14108" s="2"/>
      <c r="F14108" s="2"/>
      <c r="G14108" s="3"/>
      <c r="H14108" s="3"/>
      <c r="I14108" s="2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 s="2"/>
    </row>
    <row r="14109" spans="2:22" x14ac:dyDescent="0.2">
      <c r="B14109" s="2"/>
      <c r="C14109" s="2"/>
      <c r="D14109" s="2"/>
      <c r="E14109" s="2"/>
      <c r="F14109" s="2"/>
      <c r="G14109" s="3"/>
      <c r="H14109" s="3"/>
      <c r="I14109" s="2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 s="2"/>
    </row>
    <row r="14110" spans="2:22" x14ac:dyDescent="0.2">
      <c r="B14110" s="2"/>
      <c r="C14110" s="2"/>
      <c r="D14110" s="2"/>
      <c r="E14110" s="2"/>
      <c r="F14110" s="2"/>
      <c r="G14110" s="3"/>
      <c r="H14110" s="3"/>
      <c r="I14110" s="2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 s="2"/>
    </row>
    <row r="14111" spans="2:22" x14ac:dyDescent="0.2">
      <c r="B14111" s="2"/>
      <c r="C14111" s="2"/>
      <c r="D14111" s="2"/>
      <c r="E14111" s="2"/>
      <c r="F14111" s="2"/>
      <c r="G14111" s="3"/>
      <c r="H14111" s="3"/>
      <c r="I14111" s="2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 s="2"/>
    </row>
    <row r="14112" spans="2:22" x14ac:dyDescent="0.2">
      <c r="B14112" s="2"/>
      <c r="C14112" s="2"/>
      <c r="D14112" s="2"/>
      <c r="E14112" s="2"/>
      <c r="F14112" s="2"/>
      <c r="G14112" s="3"/>
      <c r="H14112" s="3"/>
      <c r="I14112" s="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 s="2"/>
    </row>
    <row r="14113" spans="2:22" x14ac:dyDescent="0.2">
      <c r="B14113" s="2"/>
      <c r="C14113" s="2"/>
      <c r="D14113" s="2"/>
      <c r="E14113" s="2"/>
      <c r="F14113" s="2"/>
      <c r="G14113" s="3"/>
      <c r="H14113" s="3"/>
      <c r="I14113" s="2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 s="2"/>
    </row>
    <row r="14114" spans="2:22" x14ac:dyDescent="0.2">
      <c r="B14114" s="2"/>
      <c r="C14114" s="2"/>
      <c r="D14114" s="2"/>
      <c r="E14114" s="2"/>
      <c r="F14114" s="2"/>
      <c r="G14114" s="3"/>
      <c r="H14114" s="3"/>
      <c r="I14114" s="2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 s="2"/>
    </row>
    <row r="14115" spans="2:22" x14ac:dyDescent="0.2">
      <c r="B14115" s="2"/>
      <c r="C14115" s="2"/>
      <c r="D14115" s="2"/>
      <c r="E14115" s="2"/>
      <c r="F14115" s="2"/>
      <c r="G14115" s="3"/>
      <c r="H14115" s="3"/>
      <c r="I14115" s="2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 s="2"/>
    </row>
    <row r="14116" spans="2:22" x14ac:dyDescent="0.2">
      <c r="B14116" s="2"/>
      <c r="C14116" s="2"/>
      <c r="D14116" s="2"/>
      <c r="E14116" s="2"/>
      <c r="F14116" s="2"/>
      <c r="G14116" s="3"/>
      <c r="H14116" s="3"/>
      <c r="I14116" s="2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 s="2"/>
    </row>
    <row r="14117" spans="2:22" x14ac:dyDescent="0.2">
      <c r="B14117" s="2"/>
      <c r="C14117" s="2"/>
      <c r="D14117" s="2"/>
      <c r="E14117" s="2"/>
      <c r="F14117" s="2"/>
      <c r="G14117" s="3"/>
      <c r="H14117" s="3"/>
      <c r="I14117" s="2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 s="2"/>
    </row>
    <row r="14118" spans="2:22" x14ac:dyDescent="0.2">
      <c r="B14118" s="2"/>
      <c r="C14118" s="2"/>
      <c r="D14118" s="2"/>
      <c r="E14118" s="2"/>
      <c r="F14118" s="2"/>
      <c r="G14118" s="3"/>
      <c r="H14118" s="3"/>
      <c r="I14118" s="2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 s="2"/>
    </row>
    <row r="14119" spans="2:22" x14ac:dyDescent="0.2">
      <c r="B14119" s="2"/>
      <c r="C14119" s="2"/>
      <c r="D14119" s="2"/>
      <c r="E14119" s="2"/>
      <c r="F14119" s="2"/>
      <c r="G14119" s="3"/>
      <c r="H14119" s="3"/>
      <c r="I14119" s="2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 s="2"/>
    </row>
    <row r="14120" spans="2:22" x14ac:dyDescent="0.2">
      <c r="B14120" s="2"/>
      <c r="C14120" s="2"/>
      <c r="D14120" s="2"/>
      <c r="E14120" s="2"/>
      <c r="F14120" s="2"/>
      <c r="G14120" s="3"/>
      <c r="H14120" s="3"/>
      <c r="I14120" s="2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 s="2"/>
    </row>
    <row r="14121" spans="2:22" x14ac:dyDescent="0.2">
      <c r="B14121" s="2"/>
      <c r="C14121" s="2"/>
      <c r="D14121" s="2"/>
      <c r="E14121" s="2"/>
      <c r="F14121" s="2"/>
      <c r="G14121" s="3"/>
      <c r="H14121" s="3"/>
      <c r="I14121" s="2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 s="2"/>
    </row>
    <row r="14122" spans="2:22" x14ac:dyDescent="0.2">
      <c r="B14122" s="2"/>
      <c r="C14122" s="2"/>
      <c r="D14122" s="2"/>
      <c r="E14122" s="2"/>
      <c r="F14122" s="2"/>
      <c r="G14122" s="3"/>
      <c r="H14122" s="3"/>
      <c r="I14122" s="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 s="2"/>
    </row>
    <row r="14123" spans="2:22" x14ac:dyDescent="0.2">
      <c r="B14123" s="2"/>
      <c r="C14123" s="2"/>
      <c r="D14123" s="2"/>
      <c r="E14123" s="2"/>
      <c r="F14123" s="2"/>
      <c r="G14123" s="3"/>
      <c r="H14123" s="3"/>
      <c r="I14123" s="2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 s="2"/>
    </row>
    <row r="14124" spans="2:22" x14ac:dyDescent="0.2">
      <c r="B14124" s="2"/>
      <c r="C14124" s="2"/>
      <c r="D14124" s="2"/>
      <c r="E14124" s="2"/>
      <c r="F14124" s="2"/>
      <c r="G14124" s="3"/>
      <c r="H14124" s="3"/>
      <c r="I14124" s="2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 s="2"/>
    </row>
    <row r="14125" spans="2:22" x14ac:dyDescent="0.2">
      <c r="B14125" s="2"/>
      <c r="C14125" s="2"/>
      <c r="D14125" s="2"/>
      <c r="E14125" s="2"/>
      <c r="F14125" s="2"/>
      <c r="G14125" s="3"/>
      <c r="H14125" s="3"/>
      <c r="I14125" s="2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 s="2"/>
    </row>
    <row r="14126" spans="2:22" x14ac:dyDescent="0.2">
      <c r="B14126" s="2"/>
      <c r="C14126" s="2"/>
      <c r="D14126" s="2"/>
      <c r="E14126" s="2"/>
      <c r="F14126" s="2"/>
      <c r="G14126" s="3"/>
      <c r="H14126" s="3"/>
      <c r="I14126" s="2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 s="2"/>
    </row>
    <row r="14127" spans="2:22" x14ac:dyDescent="0.2">
      <c r="B14127" s="2"/>
      <c r="C14127" s="2"/>
      <c r="D14127" s="2"/>
      <c r="E14127" s="2"/>
      <c r="F14127" s="2"/>
      <c r="G14127" s="3"/>
      <c r="H14127" s="3"/>
      <c r="I14127" s="2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 s="2"/>
    </row>
    <row r="14128" spans="2:22" x14ac:dyDescent="0.2">
      <c r="B14128" s="2"/>
      <c r="C14128" s="2"/>
      <c r="D14128" s="2"/>
      <c r="E14128" s="2"/>
      <c r="F14128" s="2"/>
      <c r="G14128" s="3"/>
      <c r="H14128" s="3"/>
      <c r="I14128" s="2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 s="2"/>
    </row>
    <row r="14129" spans="2:22" x14ac:dyDescent="0.2">
      <c r="B14129" s="2"/>
      <c r="C14129" s="2"/>
      <c r="D14129" s="2"/>
      <c r="E14129" s="2"/>
      <c r="F14129" s="2"/>
      <c r="G14129" s="3"/>
      <c r="H14129" s="3"/>
      <c r="I14129" s="2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 s="2"/>
    </row>
    <row r="14130" spans="2:22" x14ac:dyDescent="0.2">
      <c r="B14130" s="2"/>
      <c r="C14130" s="2"/>
      <c r="D14130" s="2"/>
      <c r="E14130" s="2"/>
      <c r="F14130" s="2"/>
      <c r="G14130" s="3"/>
      <c r="H14130" s="3"/>
      <c r="I14130" s="2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 s="2"/>
    </row>
    <row r="14131" spans="2:22" x14ac:dyDescent="0.2">
      <c r="B14131" s="2"/>
      <c r="C14131" s="2"/>
      <c r="D14131" s="2"/>
      <c r="E14131" s="2"/>
      <c r="F14131" s="2"/>
      <c r="G14131" s="3"/>
      <c r="H14131" s="3"/>
      <c r="I14131" s="2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 s="2"/>
    </row>
    <row r="14132" spans="2:22" x14ac:dyDescent="0.2">
      <c r="B14132" s="2"/>
      <c r="C14132" s="2"/>
      <c r="D14132" s="2"/>
      <c r="E14132" s="2"/>
      <c r="F14132" s="2"/>
      <c r="G14132" s="3"/>
      <c r="H14132" s="3"/>
      <c r="I14132" s="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 s="2"/>
    </row>
    <row r="14133" spans="2:22" x14ac:dyDescent="0.2">
      <c r="B14133" s="2"/>
      <c r="C14133" s="2"/>
      <c r="D14133" s="2"/>
      <c r="E14133" s="2"/>
      <c r="F14133" s="2"/>
      <c r="G14133" s="3"/>
      <c r="H14133" s="3"/>
      <c r="I14133" s="2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 s="2"/>
    </row>
    <row r="14134" spans="2:22" x14ac:dyDescent="0.2">
      <c r="B14134" s="2"/>
      <c r="C14134" s="2"/>
      <c r="D14134" s="2"/>
      <c r="E14134" s="2"/>
      <c r="F14134" s="2"/>
      <c r="G14134" s="3"/>
      <c r="H14134" s="3"/>
      <c r="I14134" s="2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 s="2"/>
    </row>
    <row r="14135" spans="2:22" x14ac:dyDescent="0.2">
      <c r="B14135" s="2"/>
      <c r="C14135" s="2"/>
      <c r="D14135" s="2"/>
      <c r="E14135" s="2"/>
      <c r="F14135" s="2"/>
      <c r="G14135" s="3"/>
      <c r="H14135" s="3"/>
      <c r="I14135" s="2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 s="2"/>
    </row>
    <row r="14136" spans="2:22" x14ac:dyDescent="0.2">
      <c r="B14136" s="2"/>
      <c r="C14136" s="2"/>
      <c r="D14136" s="2"/>
      <c r="E14136" s="2"/>
      <c r="F14136" s="2"/>
      <c r="G14136" s="3"/>
      <c r="H14136" s="3"/>
      <c r="I14136" s="2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 s="2"/>
    </row>
    <row r="14137" spans="2:22" x14ac:dyDescent="0.2">
      <c r="B14137" s="2"/>
      <c r="C14137" s="2"/>
      <c r="D14137" s="2"/>
      <c r="E14137" s="2"/>
      <c r="F14137" s="2"/>
      <c r="G14137" s="3"/>
      <c r="H14137" s="3"/>
      <c r="I14137" s="2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 s="2"/>
    </row>
    <row r="14138" spans="2:22" x14ac:dyDescent="0.2">
      <c r="B14138" s="2"/>
      <c r="C14138" s="2"/>
      <c r="D14138" s="2"/>
      <c r="E14138" s="2"/>
      <c r="F14138" s="2"/>
      <c r="G14138" s="3"/>
      <c r="H14138" s="3"/>
      <c r="I14138" s="2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 s="2"/>
    </row>
    <row r="14139" spans="2:22" x14ac:dyDescent="0.2">
      <c r="B14139" s="2"/>
      <c r="C14139" s="2"/>
      <c r="D14139" s="2"/>
      <c r="E14139" s="2"/>
      <c r="F14139" s="2"/>
      <c r="G14139" s="3"/>
      <c r="H14139" s="3"/>
      <c r="I14139" s="2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 s="2"/>
    </row>
    <row r="14140" spans="2:22" x14ac:dyDescent="0.2">
      <c r="B14140" s="2"/>
      <c r="C14140" s="2"/>
      <c r="D14140" s="2"/>
      <c r="E14140" s="2"/>
      <c r="F14140" s="2"/>
      <c r="G14140" s="3"/>
      <c r="H14140" s="3"/>
      <c r="I14140" s="2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 s="2"/>
    </row>
    <row r="14141" spans="2:22" x14ac:dyDescent="0.2">
      <c r="B14141" s="2"/>
      <c r="C14141" s="2"/>
      <c r="D14141" s="2"/>
      <c r="E14141" s="2"/>
      <c r="F14141" s="2"/>
      <c r="G14141" s="3"/>
      <c r="H14141" s="3"/>
      <c r="I14141" s="2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 s="2"/>
    </row>
    <row r="14142" spans="2:22" x14ac:dyDescent="0.2">
      <c r="B14142" s="2"/>
      <c r="C14142" s="2"/>
      <c r="D14142" s="2"/>
      <c r="E14142" s="2"/>
      <c r="F14142" s="2"/>
      <c r="G14142" s="3"/>
      <c r="H14142" s="3"/>
      <c r="I14142" s="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 s="2"/>
    </row>
    <row r="14143" spans="2:22" x14ac:dyDescent="0.2">
      <c r="B14143" s="2"/>
      <c r="C14143" s="2"/>
      <c r="D14143" s="2"/>
      <c r="E14143" s="2"/>
      <c r="F14143" s="2"/>
      <c r="G14143" s="3"/>
      <c r="H14143" s="3"/>
      <c r="I14143" s="2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 s="2"/>
    </row>
    <row r="14144" spans="2:22" x14ac:dyDescent="0.2">
      <c r="B14144" s="2"/>
      <c r="C14144" s="2"/>
      <c r="D14144" s="2"/>
      <c r="E14144" s="2"/>
      <c r="F14144" s="2"/>
      <c r="G14144" s="3"/>
      <c r="H14144" s="3"/>
      <c r="I14144" s="2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 s="2"/>
    </row>
    <row r="14145" spans="2:22" x14ac:dyDescent="0.2">
      <c r="B14145" s="2"/>
      <c r="C14145" s="2"/>
      <c r="D14145" s="2"/>
      <c r="E14145" s="2"/>
      <c r="F14145" s="2"/>
      <c r="G14145" s="3"/>
      <c r="H14145" s="3"/>
      <c r="I14145" s="2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 s="2"/>
    </row>
    <row r="14146" spans="2:22" x14ac:dyDescent="0.2">
      <c r="B14146" s="2"/>
      <c r="C14146" s="2"/>
      <c r="D14146" s="2"/>
      <c r="E14146" s="2"/>
      <c r="F14146" s="2"/>
      <c r="G14146" s="3"/>
      <c r="H14146" s="3"/>
      <c r="I14146" s="2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 s="2"/>
    </row>
    <row r="14147" spans="2:22" x14ac:dyDescent="0.2">
      <c r="B14147" s="2"/>
      <c r="C14147" s="2"/>
      <c r="D14147" s="2"/>
      <c r="E14147" s="2"/>
      <c r="F14147" s="2"/>
      <c r="G14147" s="3"/>
      <c r="H14147" s="3"/>
      <c r="I14147" s="2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 s="2"/>
    </row>
    <row r="14148" spans="2:22" x14ac:dyDescent="0.2">
      <c r="B14148" s="2"/>
      <c r="C14148" s="2"/>
      <c r="D14148" s="2"/>
      <c r="E14148" s="2"/>
      <c r="F14148" s="2"/>
      <c r="G14148" s="3"/>
      <c r="H14148" s="3"/>
      <c r="I14148" s="2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 s="2"/>
    </row>
    <row r="14149" spans="2:22" x14ac:dyDescent="0.2">
      <c r="B14149" s="2"/>
      <c r="C14149" s="2"/>
      <c r="D14149" s="2"/>
      <c r="E14149" s="2"/>
      <c r="F14149" s="2"/>
      <c r="G14149" s="3"/>
      <c r="H14149" s="3"/>
      <c r="I14149" s="2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 s="2"/>
    </row>
    <row r="14150" spans="2:22" x14ac:dyDescent="0.2">
      <c r="B14150" s="2"/>
      <c r="C14150" s="2"/>
      <c r="D14150" s="2"/>
      <c r="E14150" s="2"/>
      <c r="F14150" s="2"/>
      <c r="G14150" s="3"/>
      <c r="H14150" s="3"/>
      <c r="I14150" s="2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 s="2"/>
    </row>
    <row r="14151" spans="2:22" x14ac:dyDescent="0.2">
      <c r="B14151" s="2"/>
      <c r="C14151" s="2"/>
      <c r="D14151" s="2"/>
      <c r="E14151" s="2"/>
      <c r="F14151" s="2"/>
      <c r="G14151" s="3"/>
      <c r="H14151" s="3"/>
      <c r="I14151" s="2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 s="2"/>
    </row>
    <row r="14152" spans="2:22" x14ac:dyDescent="0.2">
      <c r="B14152" s="2"/>
      <c r="C14152" s="2"/>
      <c r="D14152" s="2"/>
      <c r="E14152" s="2"/>
      <c r="F14152" s="2"/>
      <c r="G14152" s="3"/>
      <c r="H14152" s="3"/>
      <c r="I14152" s="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 s="2"/>
    </row>
    <row r="14153" spans="2:22" x14ac:dyDescent="0.2">
      <c r="B14153" s="2"/>
      <c r="C14153" s="2"/>
      <c r="D14153" s="2"/>
      <c r="E14153" s="2"/>
      <c r="F14153" s="2"/>
      <c r="G14153" s="3"/>
      <c r="H14153" s="3"/>
      <c r="I14153" s="2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 s="2"/>
    </row>
    <row r="14154" spans="2:22" x14ac:dyDescent="0.2">
      <c r="B14154" s="2"/>
      <c r="C14154" s="2"/>
      <c r="D14154" s="2"/>
      <c r="E14154" s="2"/>
      <c r="F14154" s="2"/>
      <c r="G14154" s="3"/>
      <c r="H14154" s="3"/>
      <c r="I14154" s="2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 s="2"/>
    </row>
    <row r="14155" spans="2:22" x14ac:dyDescent="0.2">
      <c r="B14155" s="2"/>
      <c r="C14155" s="2"/>
      <c r="D14155" s="2"/>
      <c r="E14155" s="2"/>
      <c r="F14155" s="2"/>
      <c r="G14155" s="3"/>
      <c r="H14155" s="3"/>
      <c r="I14155" s="2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 s="2"/>
    </row>
    <row r="14156" spans="2:22" x14ac:dyDescent="0.2">
      <c r="B14156" s="2"/>
      <c r="C14156" s="2"/>
      <c r="D14156" s="2"/>
      <c r="E14156" s="2"/>
      <c r="F14156" s="2"/>
      <c r="G14156" s="3"/>
      <c r="H14156" s="3"/>
      <c r="I14156" s="2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 s="2"/>
    </row>
    <row r="14157" spans="2:22" x14ac:dyDescent="0.2">
      <c r="B14157" s="2"/>
      <c r="C14157" s="2"/>
      <c r="D14157" s="2"/>
      <c r="E14157" s="2"/>
      <c r="F14157" s="2"/>
      <c r="G14157" s="3"/>
      <c r="H14157" s="3"/>
      <c r="I14157" s="2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 s="2"/>
    </row>
    <row r="14158" spans="2:22" x14ac:dyDescent="0.2">
      <c r="B14158" s="2"/>
      <c r="C14158" s="2"/>
      <c r="D14158" s="2"/>
      <c r="E14158" s="2"/>
      <c r="F14158" s="2"/>
      <c r="G14158" s="3"/>
      <c r="H14158" s="3"/>
      <c r="I14158" s="2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 s="2"/>
    </row>
    <row r="14159" spans="2:22" x14ac:dyDescent="0.2">
      <c r="B14159" s="2"/>
      <c r="C14159" s="2"/>
      <c r="D14159" s="2"/>
      <c r="E14159" s="2"/>
      <c r="F14159" s="2"/>
      <c r="G14159" s="3"/>
      <c r="H14159" s="3"/>
      <c r="I14159" s="2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 s="2"/>
    </row>
    <row r="14160" spans="2:22" x14ac:dyDescent="0.2">
      <c r="B14160" s="2"/>
      <c r="C14160" s="2"/>
      <c r="D14160" s="2"/>
      <c r="E14160" s="2"/>
      <c r="F14160" s="2"/>
      <c r="G14160" s="3"/>
      <c r="H14160" s="3"/>
      <c r="I14160" s="2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 s="2"/>
    </row>
    <row r="14161" spans="2:22" x14ac:dyDescent="0.2">
      <c r="B14161" s="2"/>
      <c r="C14161" s="2"/>
      <c r="D14161" s="2"/>
      <c r="E14161" s="2"/>
      <c r="F14161" s="2"/>
      <c r="G14161" s="3"/>
      <c r="H14161" s="3"/>
      <c r="I14161" s="2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 s="2"/>
    </row>
    <row r="14162" spans="2:22" x14ac:dyDescent="0.2">
      <c r="B14162" s="2"/>
      <c r="C14162" s="2"/>
      <c r="D14162" s="2"/>
      <c r="E14162" s="2"/>
      <c r="F14162" s="2"/>
      <c r="G14162" s="3"/>
      <c r="H14162" s="3"/>
      <c r="I14162" s="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 s="2"/>
    </row>
    <row r="14163" spans="2:22" x14ac:dyDescent="0.2">
      <c r="B14163" s="2"/>
      <c r="C14163" s="2"/>
      <c r="D14163" s="2"/>
      <c r="E14163" s="2"/>
      <c r="F14163" s="2"/>
      <c r="G14163" s="3"/>
      <c r="H14163" s="3"/>
      <c r="I14163" s="2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 s="2"/>
    </row>
    <row r="14164" spans="2:22" x14ac:dyDescent="0.2">
      <c r="B14164" s="2"/>
      <c r="C14164" s="2"/>
      <c r="D14164" s="2"/>
      <c r="E14164" s="2"/>
      <c r="F14164" s="2"/>
      <c r="G14164" s="3"/>
      <c r="H14164" s="3"/>
      <c r="I14164" s="2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 s="2"/>
    </row>
    <row r="14165" spans="2:22" x14ac:dyDescent="0.2">
      <c r="B14165" s="2"/>
      <c r="C14165" s="2"/>
      <c r="D14165" s="2"/>
      <c r="E14165" s="2"/>
      <c r="F14165" s="2"/>
      <c r="G14165" s="3"/>
      <c r="H14165" s="3"/>
      <c r="I14165" s="2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 s="2"/>
    </row>
    <row r="14166" spans="2:22" x14ac:dyDescent="0.2">
      <c r="B14166" s="2"/>
      <c r="C14166" s="2"/>
      <c r="D14166" s="2"/>
      <c r="E14166" s="2"/>
      <c r="F14166" s="2"/>
      <c r="G14166" s="3"/>
      <c r="H14166" s="3"/>
      <c r="I14166" s="2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 s="2"/>
    </row>
    <row r="14167" spans="2:22" x14ac:dyDescent="0.2">
      <c r="B14167" s="2"/>
      <c r="C14167" s="2"/>
      <c r="D14167" s="2"/>
      <c r="E14167" s="2"/>
      <c r="F14167" s="2"/>
      <c r="G14167" s="3"/>
      <c r="H14167" s="3"/>
      <c r="I14167" s="2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 s="2"/>
    </row>
    <row r="14168" spans="2:22" x14ac:dyDescent="0.2">
      <c r="B14168" s="2"/>
      <c r="C14168" s="2"/>
      <c r="D14168" s="2"/>
      <c r="E14168" s="2"/>
      <c r="F14168" s="2"/>
      <c r="G14168" s="3"/>
      <c r="H14168" s="3"/>
      <c r="I14168" s="2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 s="2"/>
    </row>
    <row r="14169" spans="2:22" x14ac:dyDescent="0.2">
      <c r="B14169" s="2"/>
      <c r="C14169" s="2"/>
      <c r="D14169" s="2"/>
      <c r="E14169" s="2"/>
      <c r="F14169" s="2"/>
      <c r="G14169" s="3"/>
      <c r="H14169" s="3"/>
      <c r="I14169" s="2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 s="2"/>
    </row>
    <row r="14170" spans="2:22" x14ac:dyDescent="0.2">
      <c r="B14170" s="2"/>
      <c r="C14170" s="2"/>
      <c r="D14170" s="2"/>
      <c r="E14170" s="2"/>
      <c r="F14170" s="2"/>
      <c r="G14170" s="3"/>
      <c r="H14170" s="3"/>
      <c r="I14170" s="2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 s="2"/>
    </row>
    <row r="14171" spans="2:22" x14ac:dyDescent="0.2">
      <c r="B14171" s="2"/>
      <c r="C14171" s="2"/>
      <c r="D14171" s="2"/>
      <c r="E14171" s="2"/>
      <c r="F14171" s="2"/>
      <c r="G14171" s="3"/>
      <c r="H14171" s="3"/>
      <c r="I14171" s="2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 s="2"/>
    </row>
    <row r="14172" spans="2:22" x14ac:dyDescent="0.2">
      <c r="B14172" s="2"/>
      <c r="C14172" s="2"/>
      <c r="D14172" s="2"/>
      <c r="E14172" s="2"/>
      <c r="F14172" s="2"/>
      <c r="G14172" s="3"/>
      <c r="H14172" s="3"/>
      <c r="I14172" s="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 s="2"/>
    </row>
    <row r="14173" spans="2:22" x14ac:dyDescent="0.2">
      <c r="B14173" s="2"/>
      <c r="C14173" s="2"/>
      <c r="D14173" s="2"/>
      <c r="E14173" s="2"/>
      <c r="F14173" s="2"/>
      <c r="G14173" s="3"/>
      <c r="H14173" s="3"/>
      <c r="I14173" s="2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 s="2"/>
    </row>
    <row r="14174" spans="2:22" x14ac:dyDescent="0.2">
      <c r="B14174" s="2"/>
      <c r="C14174" s="2"/>
      <c r="D14174" s="2"/>
      <c r="E14174" s="2"/>
      <c r="F14174" s="2"/>
      <c r="G14174" s="3"/>
      <c r="H14174" s="3"/>
      <c r="I14174" s="2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 s="2"/>
    </row>
    <row r="14175" spans="2:22" x14ac:dyDescent="0.2">
      <c r="B14175" s="2"/>
      <c r="C14175" s="2"/>
      <c r="D14175" s="2"/>
      <c r="E14175" s="2"/>
      <c r="F14175" s="2"/>
      <c r="G14175" s="3"/>
      <c r="H14175" s="3"/>
      <c r="I14175" s="2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 s="2"/>
    </row>
    <row r="14176" spans="2:22" x14ac:dyDescent="0.2">
      <c r="B14176" s="2"/>
      <c r="C14176" s="2"/>
      <c r="D14176" s="2"/>
      <c r="E14176" s="2"/>
      <c r="F14176" s="2"/>
      <c r="G14176" s="3"/>
      <c r="H14176" s="3"/>
      <c r="I14176" s="2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 s="2"/>
    </row>
    <row r="14177" spans="2:22" x14ac:dyDescent="0.2">
      <c r="B14177" s="2"/>
      <c r="C14177" s="2"/>
      <c r="D14177" s="2"/>
      <c r="E14177" s="2"/>
      <c r="F14177" s="2"/>
      <c r="G14177" s="3"/>
      <c r="H14177" s="3"/>
      <c r="I14177" s="2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 s="2"/>
    </row>
    <row r="14178" spans="2:22" x14ac:dyDescent="0.2">
      <c r="B14178" s="2"/>
      <c r="C14178" s="2"/>
      <c r="D14178" s="2"/>
      <c r="E14178" s="2"/>
      <c r="F14178" s="2"/>
      <c r="G14178" s="3"/>
      <c r="H14178" s="3"/>
      <c r="I14178" s="2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 s="2"/>
    </row>
    <row r="14179" spans="2:22" x14ac:dyDescent="0.2">
      <c r="B14179" s="2"/>
      <c r="C14179" s="2"/>
      <c r="D14179" s="2"/>
      <c r="E14179" s="2"/>
      <c r="F14179" s="2"/>
      <c r="G14179" s="3"/>
      <c r="H14179" s="3"/>
      <c r="I14179" s="2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 s="2"/>
    </row>
    <row r="14180" spans="2:22" x14ac:dyDescent="0.2">
      <c r="B14180" s="2"/>
      <c r="C14180" s="2"/>
      <c r="D14180" s="2"/>
      <c r="E14180" s="2"/>
      <c r="F14180" s="2"/>
      <c r="G14180" s="3"/>
      <c r="H14180" s="3"/>
      <c r="I14180" s="2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 s="2"/>
    </row>
    <row r="14181" spans="2:22" x14ac:dyDescent="0.2">
      <c r="B14181" s="2"/>
      <c r="C14181" s="2"/>
      <c r="D14181" s="2"/>
      <c r="E14181" s="2"/>
      <c r="F14181" s="2"/>
      <c r="G14181" s="3"/>
      <c r="H14181" s="3"/>
      <c r="I14181" s="2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 s="2"/>
    </row>
    <row r="14182" spans="2:22" x14ac:dyDescent="0.2">
      <c r="B14182" s="2"/>
      <c r="C14182" s="2"/>
      <c r="D14182" s="2"/>
      <c r="E14182" s="2"/>
      <c r="F14182" s="2"/>
      <c r="G14182" s="3"/>
      <c r="H14182" s="3"/>
      <c r="I14182" s="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 s="2"/>
    </row>
    <row r="14183" spans="2:22" x14ac:dyDescent="0.2">
      <c r="B14183" s="2"/>
      <c r="C14183" s="2"/>
      <c r="D14183" s="2"/>
      <c r="E14183" s="2"/>
      <c r="F14183" s="2"/>
      <c r="G14183" s="3"/>
      <c r="H14183" s="3"/>
      <c r="I14183" s="2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 s="2"/>
    </row>
    <row r="14184" spans="2:22" x14ac:dyDescent="0.2">
      <c r="B14184" s="2"/>
      <c r="C14184" s="2"/>
      <c r="D14184" s="2"/>
      <c r="E14184" s="2"/>
      <c r="F14184" s="2"/>
      <c r="G14184" s="3"/>
      <c r="H14184" s="3"/>
      <c r="I14184" s="2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 s="2"/>
    </row>
    <row r="14185" spans="2:22" x14ac:dyDescent="0.2">
      <c r="B14185" s="2"/>
      <c r="C14185" s="2"/>
      <c r="D14185" s="2"/>
      <c r="E14185" s="2"/>
      <c r="F14185" s="2"/>
      <c r="G14185" s="3"/>
      <c r="H14185" s="3"/>
      <c r="I14185" s="2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 s="2"/>
    </row>
    <row r="14186" spans="2:22" x14ac:dyDescent="0.2">
      <c r="B14186" s="2"/>
      <c r="C14186" s="2"/>
      <c r="D14186" s="2"/>
      <c r="E14186" s="2"/>
      <c r="F14186" s="2"/>
      <c r="G14186" s="3"/>
      <c r="H14186" s="3"/>
      <c r="I14186" s="2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 s="2"/>
    </row>
    <row r="14187" spans="2:22" x14ac:dyDescent="0.2">
      <c r="B14187" s="2"/>
      <c r="C14187" s="2"/>
      <c r="D14187" s="2"/>
      <c r="E14187" s="2"/>
      <c r="F14187" s="2"/>
      <c r="G14187" s="3"/>
      <c r="H14187" s="3"/>
      <c r="I14187" s="2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 s="2"/>
    </row>
    <row r="14188" spans="2:22" x14ac:dyDescent="0.2">
      <c r="B14188" s="2"/>
      <c r="C14188" s="2"/>
      <c r="D14188" s="2"/>
      <c r="E14188" s="2"/>
      <c r="F14188" s="2"/>
      <c r="G14188" s="3"/>
      <c r="H14188" s="3"/>
      <c r="I14188" s="2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 s="2"/>
    </row>
    <row r="14189" spans="2:22" x14ac:dyDescent="0.2">
      <c r="B14189" s="2"/>
      <c r="C14189" s="2"/>
      <c r="D14189" s="2"/>
      <c r="E14189" s="2"/>
      <c r="F14189" s="2"/>
      <c r="G14189" s="3"/>
      <c r="H14189" s="3"/>
      <c r="I14189" s="2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 s="2"/>
    </row>
    <row r="14190" spans="2:22" x14ac:dyDescent="0.2">
      <c r="B14190" s="2"/>
      <c r="C14190" s="2"/>
      <c r="D14190" s="2"/>
      <c r="E14190" s="2"/>
      <c r="F14190" s="2"/>
      <c r="G14190" s="3"/>
      <c r="H14190" s="3"/>
      <c r="I14190" s="2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 s="2"/>
    </row>
    <row r="14191" spans="2:22" x14ac:dyDescent="0.2">
      <c r="B14191" s="2"/>
      <c r="C14191" s="2"/>
      <c r="D14191" s="2"/>
      <c r="E14191" s="2"/>
      <c r="F14191" s="2"/>
      <c r="G14191" s="3"/>
      <c r="H14191" s="3"/>
      <c r="I14191" s="2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 s="2"/>
    </row>
    <row r="14192" spans="2:22" x14ac:dyDescent="0.2">
      <c r="B14192" s="2"/>
      <c r="C14192" s="2"/>
      <c r="D14192" s="2"/>
      <c r="E14192" s="2"/>
      <c r="F14192" s="2"/>
      <c r="G14192" s="3"/>
      <c r="H14192" s="3"/>
      <c r="I14192" s="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 s="2"/>
    </row>
    <row r="14193" spans="2:22" x14ac:dyDescent="0.2">
      <c r="B14193" s="2"/>
      <c r="C14193" s="2"/>
      <c r="D14193" s="2"/>
      <c r="E14193" s="2"/>
      <c r="F14193" s="2"/>
      <c r="G14193" s="3"/>
      <c r="H14193" s="3"/>
      <c r="I14193" s="2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 s="2"/>
    </row>
    <row r="14194" spans="2:22" x14ac:dyDescent="0.2">
      <c r="B14194" s="2"/>
      <c r="C14194" s="2"/>
      <c r="D14194" s="2"/>
      <c r="E14194" s="2"/>
      <c r="F14194" s="2"/>
      <c r="G14194" s="3"/>
      <c r="H14194" s="3"/>
      <c r="I14194" s="2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 s="2"/>
    </row>
    <row r="14195" spans="2:22" x14ac:dyDescent="0.2">
      <c r="B14195" s="2"/>
      <c r="C14195" s="2"/>
      <c r="D14195" s="2"/>
      <c r="E14195" s="2"/>
      <c r="F14195" s="2"/>
      <c r="G14195" s="3"/>
      <c r="H14195" s="3"/>
      <c r="I14195" s="2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 s="2"/>
    </row>
    <row r="14196" spans="2:22" x14ac:dyDescent="0.2">
      <c r="B14196" s="2"/>
      <c r="C14196" s="2"/>
      <c r="D14196" s="2"/>
      <c r="E14196" s="2"/>
      <c r="F14196" s="2"/>
      <c r="G14196" s="3"/>
      <c r="H14196" s="3"/>
      <c r="I14196" s="2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 s="2"/>
    </row>
    <row r="14197" spans="2:22" x14ac:dyDescent="0.2">
      <c r="B14197" s="2"/>
      <c r="C14197" s="2"/>
      <c r="D14197" s="2"/>
      <c r="E14197" s="2"/>
      <c r="F14197" s="2"/>
      <c r="G14197" s="3"/>
      <c r="H14197" s="3"/>
      <c r="I14197" s="2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 s="2"/>
    </row>
    <row r="14198" spans="2:22" x14ac:dyDescent="0.2">
      <c r="B14198" s="2"/>
      <c r="C14198" s="2"/>
      <c r="D14198" s="2"/>
      <c r="E14198" s="2"/>
      <c r="F14198" s="2"/>
      <c r="G14198" s="3"/>
      <c r="H14198" s="3"/>
      <c r="I14198" s="2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 s="2"/>
    </row>
    <row r="14199" spans="2:22" x14ac:dyDescent="0.2">
      <c r="B14199" s="2"/>
      <c r="C14199" s="2"/>
      <c r="D14199" s="2"/>
      <c r="E14199" s="2"/>
      <c r="F14199" s="2"/>
      <c r="G14199" s="3"/>
      <c r="H14199" s="3"/>
      <c r="I14199" s="2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 s="2"/>
    </row>
    <row r="14200" spans="2:22" x14ac:dyDescent="0.2">
      <c r="B14200" s="2"/>
      <c r="C14200" s="2"/>
      <c r="D14200" s="2"/>
      <c r="E14200" s="2"/>
      <c r="F14200" s="2"/>
      <c r="G14200" s="3"/>
      <c r="H14200" s="3"/>
      <c r="I14200" s="2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 s="2"/>
    </row>
    <row r="14201" spans="2:22" x14ac:dyDescent="0.2">
      <c r="B14201" s="2"/>
      <c r="C14201" s="2"/>
      <c r="D14201" s="2"/>
      <c r="E14201" s="2"/>
      <c r="F14201" s="2"/>
      <c r="G14201" s="3"/>
      <c r="H14201" s="3"/>
      <c r="I14201" s="2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 s="2"/>
    </row>
    <row r="14202" spans="2:22" x14ac:dyDescent="0.2">
      <c r="B14202" s="2"/>
      <c r="C14202" s="2"/>
      <c r="D14202" s="2"/>
      <c r="E14202" s="2"/>
      <c r="F14202" s="2"/>
      <c r="G14202" s="3"/>
      <c r="H14202" s="3"/>
      <c r="I14202" s="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 s="2"/>
    </row>
    <row r="14203" spans="2:22" x14ac:dyDescent="0.2">
      <c r="B14203" s="2"/>
      <c r="C14203" s="2"/>
      <c r="D14203" s="2"/>
      <c r="E14203" s="2"/>
      <c r="F14203" s="2"/>
      <c r="G14203" s="3"/>
      <c r="H14203" s="3"/>
      <c r="I14203" s="2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 s="2"/>
    </row>
    <row r="14204" spans="2:22" x14ac:dyDescent="0.2">
      <c r="B14204" s="2"/>
      <c r="C14204" s="2"/>
      <c r="D14204" s="2"/>
      <c r="E14204" s="2"/>
      <c r="F14204" s="2"/>
      <c r="G14204" s="3"/>
      <c r="H14204" s="3"/>
      <c r="I14204" s="2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 s="2"/>
    </row>
    <row r="14205" spans="2:22" x14ac:dyDescent="0.2">
      <c r="B14205" s="2"/>
      <c r="C14205" s="2"/>
      <c r="D14205" s="2"/>
      <c r="E14205" s="2"/>
      <c r="F14205" s="2"/>
      <c r="G14205" s="3"/>
      <c r="H14205" s="3"/>
      <c r="I14205" s="2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 s="2"/>
    </row>
    <row r="14206" spans="2:22" x14ac:dyDescent="0.2">
      <c r="B14206" s="2"/>
      <c r="C14206" s="2"/>
      <c r="D14206" s="2"/>
      <c r="E14206" s="2"/>
      <c r="F14206" s="2"/>
      <c r="G14206" s="3"/>
      <c r="H14206" s="3"/>
      <c r="I14206" s="2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 s="2"/>
    </row>
    <row r="14207" spans="2:22" x14ac:dyDescent="0.2">
      <c r="B14207" s="2"/>
      <c r="C14207" s="2"/>
      <c r="D14207" s="2"/>
      <c r="E14207" s="2"/>
      <c r="F14207" s="2"/>
      <c r="G14207" s="3"/>
      <c r="H14207" s="3"/>
      <c r="I14207" s="2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 s="2"/>
    </row>
    <row r="14208" spans="2:22" x14ac:dyDescent="0.2">
      <c r="B14208" s="2"/>
      <c r="C14208" s="2"/>
      <c r="D14208" s="2"/>
      <c r="E14208" s="2"/>
      <c r="F14208" s="2"/>
      <c r="G14208" s="3"/>
      <c r="H14208" s="3"/>
      <c r="I14208" s="2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 s="2"/>
    </row>
    <row r="14209" spans="2:22" x14ac:dyDescent="0.2">
      <c r="B14209" s="2"/>
      <c r="C14209" s="2"/>
      <c r="D14209" s="2"/>
      <c r="E14209" s="2"/>
      <c r="F14209" s="2"/>
      <c r="G14209" s="3"/>
      <c r="H14209" s="3"/>
      <c r="I14209" s="2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 s="2"/>
    </row>
    <row r="14210" spans="2:22" x14ac:dyDescent="0.2">
      <c r="B14210" s="2"/>
      <c r="C14210" s="2"/>
      <c r="D14210" s="2"/>
      <c r="E14210" s="2"/>
      <c r="F14210" s="2"/>
      <c r="G14210" s="3"/>
      <c r="H14210" s="3"/>
      <c r="I14210" s="2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 s="2"/>
    </row>
    <row r="14211" spans="2:22" x14ac:dyDescent="0.2">
      <c r="B14211" s="2"/>
      <c r="C14211" s="2"/>
      <c r="D14211" s="2"/>
      <c r="E14211" s="2"/>
      <c r="F14211" s="2"/>
      <c r="G14211" s="3"/>
      <c r="H14211" s="3"/>
      <c r="I14211" s="2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 s="2"/>
    </row>
    <row r="14212" spans="2:22" x14ac:dyDescent="0.2">
      <c r="B14212" s="2"/>
      <c r="C14212" s="2"/>
      <c r="D14212" s="2"/>
      <c r="E14212" s="2"/>
      <c r="F14212" s="2"/>
      <c r="G14212" s="3"/>
      <c r="H14212" s="3"/>
      <c r="I14212" s="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 s="2"/>
    </row>
    <row r="14213" spans="2:22" x14ac:dyDescent="0.2">
      <c r="B14213" s="2"/>
      <c r="C14213" s="2"/>
      <c r="D14213" s="2"/>
      <c r="E14213" s="2"/>
      <c r="F14213" s="2"/>
      <c r="G14213" s="3"/>
      <c r="H14213" s="3"/>
      <c r="I14213" s="2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 s="2"/>
    </row>
    <row r="14214" spans="2:22" x14ac:dyDescent="0.2">
      <c r="B14214" s="2"/>
      <c r="C14214" s="2"/>
      <c r="D14214" s="2"/>
      <c r="E14214" s="2"/>
      <c r="F14214" s="2"/>
      <c r="G14214" s="3"/>
      <c r="H14214" s="3"/>
      <c r="I14214" s="2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 s="2"/>
    </row>
    <row r="14215" spans="2:22" x14ac:dyDescent="0.2">
      <c r="B14215" s="2"/>
      <c r="C14215" s="2"/>
      <c r="D14215" s="2"/>
      <c r="E14215" s="2"/>
      <c r="F14215" s="2"/>
      <c r="G14215" s="3"/>
      <c r="H14215" s="3"/>
      <c r="I14215" s="2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 s="2"/>
    </row>
    <row r="14216" spans="2:22" x14ac:dyDescent="0.2">
      <c r="B14216" s="2"/>
      <c r="C14216" s="2"/>
      <c r="D14216" s="2"/>
      <c r="E14216" s="2"/>
      <c r="F14216" s="2"/>
      <c r="G14216" s="3"/>
      <c r="H14216" s="3"/>
      <c r="I14216" s="2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 s="2"/>
    </row>
    <row r="14217" spans="2:22" x14ac:dyDescent="0.2">
      <c r="B14217" s="2"/>
      <c r="C14217" s="2"/>
      <c r="D14217" s="2"/>
      <c r="E14217" s="2"/>
      <c r="F14217" s="2"/>
      <c r="G14217" s="3"/>
      <c r="H14217" s="3"/>
      <c r="I14217" s="2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 s="2"/>
    </row>
    <row r="14218" spans="2:22" x14ac:dyDescent="0.2">
      <c r="B14218" s="2"/>
      <c r="C14218" s="2"/>
      <c r="D14218" s="2"/>
      <c r="E14218" s="2"/>
      <c r="F14218" s="2"/>
      <c r="G14218" s="3"/>
      <c r="H14218" s="3"/>
      <c r="I14218" s="2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 s="2"/>
    </row>
    <row r="14219" spans="2:22" x14ac:dyDescent="0.2">
      <c r="B14219" s="2"/>
      <c r="C14219" s="2"/>
      <c r="D14219" s="2"/>
      <c r="E14219" s="2"/>
      <c r="F14219" s="2"/>
      <c r="G14219" s="3"/>
      <c r="H14219" s="3"/>
      <c r="I14219" s="2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 s="2"/>
    </row>
    <row r="14220" spans="2:22" x14ac:dyDescent="0.2">
      <c r="B14220" s="2"/>
      <c r="C14220" s="2"/>
      <c r="D14220" s="2"/>
      <c r="E14220" s="2"/>
      <c r="F14220" s="2"/>
      <c r="G14220" s="3"/>
      <c r="H14220" s="3"/>
      <c r="I14220" s="2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 s="2"/>
    </row>
    <row r="14221" spans="2:22" x14ac:dyDescent="0.2">
      <c r="B14221" s="2"/>
      <c r="C14221" s="2"/>
      <c r="D14221" s="2"/>
      <c r="E14221" s="2"/>
      <c r="F14221" s="2"/>
      <c r="G14221" s="3"/>
      <c r="H14221" s="3"/>
      <c r="I14221" s="2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 s="2"/>
    </row>
    <row r="14222" spans="2:22" x14ac:dyDescent="0.2">
      <c r="B14222" s="2"/>
      <c r="C14222" s="2"/>
      <c r="D14222" s="2"/>
      <c r="E14222" s="2"/>
      <c r="F14222" s="2"/>
      <c r="G14222" s="3"/>
      <c r="H14222" s="3"/>
      <c r="I14222" s="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 s="2"/>
    </row>
    <row r="14223" spans="2:22" x14ac:dyDescent="0.2">
      <c r="B14223" s="2"/>
      <c r="C14223" s="2"/>
      <c r="D14223" s="2"/>
      <c r="E14223" s="2"/>
      <c r="F14223" s="2"/>
      <c r="G14223" s="3"/>
      <c r="H14223" s="3"/>
      <c r="I14223" s="2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 s="2"/>
    </row>
    <row r="14224" spans="2:22" x14ac:dyDescent="0.2">
      <c r="B14224" s="2"/>
      <c r="C14224" s="2"/>
      <c r="D14224" s="2"/>
      <c r="E14224" s="2"/>
      <c r="F14224" s="2"/>
      <c r="G14224" s="3"/>
      <c r="H14224" s="3"/>
      <c r="I14224" s="2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 s="2"/>
    </row>
    <row r="14225" spans="2:22" x14ac:dyDescent="0.2">
      <c r="B14225" s="2"/>
      <c r="C14225" s="2"/>
      <c r="D14225" s="2"/>
      <c r="E14225" s="2"/>
      <c r="F14225" s="2"/>
      <c r="G14225" s="3"/>
      <c r="H14225" s="3"/>
      <c r="I14225" s="2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 s="2"/>
    </row>
    <row r="14226" spans="2:22" x14ac:dyDescent="0.2">
      <c r="B14226" s="2"/>
      <c r="C14226" s="2"/>
      <c r="D14226" s="2"/>
      <c r="E14226" s="2"/>
      <c r="F14226" s="2"/>
      <c r="G14226" s="3"/>
      <c r="H14226" s="3"/>
      <c r="I14226" s="2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 s="2"/>
    </row>
    <row r="14227" spans="2:22" x14ac:dyDescent="0.2">
      <c r="B14227" s="2"/>
      <c r="C14227" s="2"/>
      <c r="D14227" s="2"/>
      <c r="E14227" s="2"/>
      <c r="F14227" s="2"/>
      <c r="G14227" s="3"/>
      <c r="H14227" s="3"/>
      <c r="I14227" s="2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 s="2"/>
    </row>
    <row r="14228" spans="2:22" x14ac:dyDescent="0.2">
      <c r="B14228" s="2"/>
      <c r="C14228" s="2"/>
      <c r="D14228" s="2"/>
      <c r="E14228" s="2"/>
      <c r="F14228" s="2"/>
      <c r="G14228" s="3"/>
      <c r="H14228" s="3"/>
      <c r="I14228" s="2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 s="2"/>
    </row>
    <row r="14229" spans="2:22" x14ac:dyDescent="0.2">
      <c r="B14229" s="2"/>
      <c r="C14229" s="2"/>
      <c r="D14229" s="2"/>
      <c r="E14229" s="2"/>
      <c r="F14229" s="2"/>
      <c r="G14229" s="3"/>
      <c r="H14229" s="3"/>
      <c r="I14229" s="2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 s="2"/>
    </row>
    <row r="14230" spans="2:22" x14ac:dyDescent="0.2">
      <c r="B14230" s="2"/>
      <c r="C14230" s="2"/>
      <c r="D14230" s="2"/>
      <c r="E14230" s="2"/>
      <c r="F14230" s="2"/>
      <c r="G14230" s="3"/>
      <c r="H14230" s="3"/>
      <c r="I14230" s="2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 s="2"/>
    </row>
    <row r="14231" spans="2:22" x14ac:dyDescent="0.2">
      <c r="B14231" s="2"/>
      <c r="C14231" s="2"/>
      <c r="D14231" s="2"/>
      <c r="E14231" s="2"/>
      <c r="F14231" s="2"/>
      <c r="G14231" s="3"/>
      <c r="H14231" s="3"/>
      <c r="I14231" s="2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 s="2"/>
    </row>
    <row r="14232" spans="2:22" x14ac:dyDescent="0.2">
      <c r="B14232" s="2"/>
      <c r="C14232" s="2"/>
      <c r="D14232" s="2"/>
      <c r="E14232" s="2"/>
      <c r="F14232" s="2"/>
      <c r="G14232" s="3"/>
      <c r="H14232" s="3"/>
      <c r="I14232" s="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 s="2"/>
    </row>
    <row r="14233" spans="2:22" x14ac:dyDescent="0.2">
      <c r="B14233" s="2"/>
      <c r="C14233" s="2"/>
      <c r="D14233" s="2"/>
      <c r="E14233" s="2"/>
      <c r="F14233" s="2"/>
      <c r="G14233" s="3"/>
      <c r="H14233" s="3"/>
      <c r="I14233" s="2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 s="2"/>
    </row>
    <row r="14234" spans="2:22" x14ac:dyDescent="0.2">
      <c r="B14234" s="2"/>
      <c r="C14234" s="2"/>
      <c r="D14234" s="2"/>
      <c r="E14234" s="2"/>
      <c r="F14234" s="2"/>
      <c r="G14234" s="3"/>
      <c r="H14234" s="3"/>
      <c r="I14234" s="2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 s="2"/>
    </row>
    <row r="14235" spans="2:22" x14ac:dyDescent="0.2">
      <c r="B14235" s="2"/>
      <c r="C14235" s="2"/>
      <c r="D14235" s="2"/>
      <c r="E14235" s="2"/>
      <c r="F14235" s="2"/>
      <c r="G14235" s="3"/>
      <c r="H14235" s="3"/>
      <c r="I14235" s="2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 s="2"/>
    </row>
    <row r="14236" spans="2:22" x14ac:dyDescent="0.2">
      <c r="B14236" s="2"/>
      <c r="C14236" s="2"/>
      <c r="D14236" s="2"/>
      <c r="E14236" s="2"/>
      <c r="F14236" s="2"/>
      <c r="G14236" s="3"/>
      <c r="H14236" s="3"/>
      <c r="I14236" s="2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 s="2"/>
    </row>
    <row r="14237" spans="2:22" x14ac:dyDescent="0.2">
      <c r="B14237" s="2"/>
      <c r="C14237" s="2"/>
      <c r="D14237" s="2"/>
      <c r="E14237" s="2"/>
      <c r="F14237" s="2"/>
      <c r="G14237" s="3"/>
      <c r="H14237" s="3"/>
      <c r="I14237" s="2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 s="2"/>
    </row>
    <row r="14238" spans="2:22" x14ac:dyDescent="0.2">
      <c r="B14238" s="2"/>
      <c r="C14238" s="2"/>
      <c r="D14238" s="2"/>
      <c r="E14238" s="2"/>
      <c r="F14238" s="2"/>
      <c r="G14238" s="3"/>
      <c r="H14238" s="3"/>
      <c r="I14238" s="2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 s="2"/>
    </row>
    <row r="14239" spans="2:22" x14ac:dyDescent="0.2">
      <c r="B14239" s="2"/>
      <c r="C14239" s="2"/>
      <c r="D14239" s="2"/>
      <c r="E14239" s="2"/>
      <c r="F14239" s="2"/>
      <c r="G14239" s="3"/>
      <c r="H14239" s="3"/>
      <c r="I14239" s="2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 s="2"/>
    </row>
    <row r="14240" spans="2:22" x14ac:dyDescent="0.2">
      <c r="B14240" s="2"/>
      <c r="C14240" s="2"/>
      <c r="D14240" s="2"/>
      <c r="E14240" s="2"/>
      <c r="F14240" s="2"/>
      <c r="G14240" s="3"/>
      <c r="H14240" s="3"/>
      <c r="I14240" s="2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 s="2"/>
    </row>
    <row r="14241" spans="2:22" x14ac:dyDescent="0.2">
      <c r="B14241" s="2"/>
      <c r="C14241" s="2"/>
      <c r="D14241" s="2"/>
      <c r="E14241" s="2"/>
      <c r="F14241" s="2"/>
      <c r="G14241" s="3"/>
      <c r="H14241" s="3"/>
      <c r="I14241" s="2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 s="2"/>
    </row>
    <row r="14242" spans="2:22" x14ac:dyDescent="0.2">
      <c r="B14242" s="2"/>
      <c r="C14242" s="2"/>
      <c r="D14242" s="2"/>
      <c r="E14242" s="2"/>
      <c r="F14242" s="2"/>
      <c r="G14242" s="3"/>
      <c r="H14242" s="3"/>
      <c r="I14242" s="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 s="2"/>
    </row>
    <row r="14243" spans="2:22" x14ac:dyDescent="0.2">
      <c r="B14243" s="2"/>
      <c r="C14243" s="2"/>
      <c r="D14243" s="2"/>
      <c r="E14243" s="2"/>
      <c r="F14243" s="2"/>
      <c r="G14243" s="3"/>
      <c r="H14243" s="3"/>
      <c r="I14243" s="2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 s="2"/>
    </row>
    <row r="14244" spans="2:22" x14ac:dyDescent="0.2">
      <c r="B14244" s="2"/>
      <c r="C14244" s="2"/>
      <c r="D14244" s="2"/>
      <c r="E14244" s="2"/>
      <c r="F14244" s="2"/>
      <c r="G14244" s="3"/>
      <c r="H14244" s="3"/>
      <c r="I14244" s="2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 s="2"/>
    </row>
    <row r="14245" spans="2:22" x14ac:dyDescent="0.2">
      <c r="B14245" s="2"/>
      <c r="C14245" s="2"/>
      <c r="D14245" s="2"/>
      <c r="E14245" s="2"/>
      <c r="F14245" s="2"/>
      <c r="G14245" s="3"/>
      <c r="H14245" s="3"/>
      <c r="I14245" s="2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 s="2"/>
    </row>
    <row r="14246" spans="2:22" x14ac:dyDescent="0.2">
      <c r="B14246" s="2"/>
      <c r="C14246" s="2"/>
      <c r="D14246" s="2"/>
      <c r="E14246" s="2"/>
      <c r="F14246" s="2"/>
      <c r="G14246" s="3"/>
      <c r="H14246" s="3"/>
      <c r="I14246" s="2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 s="2"/>
    </row>
    <row r="14247" spans="2:22" x14ac:dyDescent="0.2">
      <c r="B14247" s="2"/>
      <c r="C14247" s="2"/>
      <c r="D14247" s="2"/>
      <c r="E14247" s="2"/>
      <c r="F14247" s="2"/>
      <c r="G14247" s="3"/>
      <c r="H14247" s="3"/>
      <c r="I14247" s="2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 s="2"/>
    </row>
    <row r="14248" spans="2:22" x14ac:dyDescent="0.2">
      <c r="B14248" s="2"/>
      <c r="C14248" s="2"/>
      <c r="D14248" s="2"/>
      <c r="E14248" s="2"/>
      <c r="F14248" s="2"/>
      <c r="G14248" s="3"/>
      <c r="H14248" s="3"/>
      <c r="I14248" s="2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 s="2"/>
    </row>
    <row r="14249" spans="2:22" x14ac:dyDescent="0.2">
      <c r="B14249" s="2"/>
      <c r="C14249" s="2"/>
      <c r="D14249" s="2"/>
      <c r="E14249" s="2"/>
      <c r="F14249" s="2"/>
      <c r="G14249" s="3"/>
      <c r="H14249" s="3"/>
      <c r="I14249" s="2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 s="2"/>
    </row>
    <row r="14250" spans="2:22" x14ac:dyDescent="0.2">
      <c r="B14250" s="2"/>
      <c r="C14250" s="2"/>
      <c r="D14250" s="2"/>
      <c r="E14250" s="2"/>
      <c r="F14250" s="2"/>
      <c r="G14250" s="3"/>
      <c r="H14250" s="3"/>
      <c r="I14250" s="2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 s="2"/>
    </row>
    <row r="14251" spans="2:22" x14ac:dyDescent="0.2">
      <c r="B14251" s="2"/>
      <c r="C14251" s="2"/>
      <c r="D14251" s="2"/>
      <c r="E14251" s="2"/>
      <c r="F14251" s="2"/>
      <c r="G14251" s="3"/>
      <c r="H14251" s="3"/>
      <c r="I14251" s="2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 s="2"/>
    </row>
    <row r="14252" spans="2:22" x14ac:dyDescent="0.2">
      <c r="B14252" s="2"/>
      <c r="C14252" s="2"/>
      <c r="D14252" s="2"/>
      <c r="E14252" s="2"/>
      <c r="F14252" s="2"/>
      <c r="G14252" s="3"/>
      <c r="H14252" s="3"/>
      <c r="I14252" s="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 s="2"/>
    </row>
    <row r="14253" spans="2:22" x14ac:dyDescent="0.2">
      <c r="B14253" s="2"/>
      <c r="C14253" s="2"/>
      <c r="D14253" s="2"/>
      <c r="E14253" s="2"/>
      <c r="F14253" s="2"/>
      <c r="G14253" s="3"/>
      <c r="H14253" s="3"/>
      <c r="I14253" s="2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 s="2"/>
    </row>
    <row r="14254" spans="2:22" x14ac:dyDescent="0.2">
      <c r="B14254" s="2"/>
      <c r="C14254" s="2"/>
      <c r="D14254" s="2"/>
      <c r="E14254" s="2"/>
      <c r="F14254" s="2"/>
      <c r="G14254" s="3"/>
      <c r="H14254" s="3"/>
      <c r="I14254" s="2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 s="2"/>
    </row>
    <row r="14255" spans="2:22" x14ac:dyDescent="0.2">
      <c r="B14255" s="2"/>
      <c r="C14255" s="2"/>
      <c r="D14255" s="2"/>
      <c r="E14255" s="2"/>
      <c r="F14255" s="2"/>
      <c r="G14255" s="3"/>
      <c r="H14255" s="3"/>
      <c r="I14255" s="2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 s="2"/>
    </row>
    <row r="14256" spans="2:22" x14ac:dyDescent="0.2">
      <c r="B14256" s="2"/>
      <c r="C14256" s="2"/>
      <c r="D14256" s="2"/>
      <c r="E14256" s="2"/>
      <c r="F14256" s="2"/>
      <c r="G14256" s="3"/>
      <c r="H14256" s="3"/>
      <c r="I14256" s="2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 s="2"/>
    </row>
    <row r="14257" spans="2:22" x14ac:dyDescent="0.2">
      <c r="B14257" s="2"/>
      <c r="C14257" s="2"/>
      <c r="D14257" s="2"/>
      <c r="E14257" s="2"/>
      <c r="F14257" s="2"/>
      <c r="G14257" s="3"/>
      <c r="H14257" s="3"/>
      <c r="I14257" s="2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 s="2"/>
    </row>
    <row r="14258" spans="2:22" x14ac:dyDescent="0.2">
      <c r="B14258" s="2"/>
      <c r="C14258" s="2"/>
      <c r="D14258" s="2"/>
      <c r="E14258" s="2"/>
      <c r="F14258" s="2"/>
      <c r="G14258" s="3"/>
      <c r="H14258" s="3"/>
      <c r="I14258" s="2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 s="2"/>
    </row>
    <row r="14259" spans="2:22" x14ac:dyDescent="0.2">
      <c r="B14259" s="2"/>
      <c r="C14259" s="2"/>
      <c r="D14259" s="2"/>
      <c r="E14259" s="2"/>
      <c r="F14259" s="2"/>
      <c r="G14259" s="3"/>
      <c r="H14259" s="3"/>
      <c r="I14259" s="2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 s="2"/>
    </row>
    <row r="14260" spans="2:22" x14ac:dyDescent="0.2">
      <c r="B14260" s="2"/>
      <c r="C14260" s="2"/>
      <c r="D14260" s="2"/>
      <c r="E14260" s="2"/>
      <c r="F14260" s="2"/>
      <c r="G14260" s="3"/>
      <c r="H14260" s="3"/>
      <c r="I14260" s="2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 s="2"/>
    </row>
    <row r="14261" spans="2:22" x14ac:dyDescent="0.2">
      <c r="B14261" s="2"/>
      <c r="C14261" s="2"/>
      <c r="D14261" s="2"/>
      <c r="E14261" s="2"/>
      <c r="F14261" s="2"/>
      <c r="G14261" s="3"/>
      <c r="H14261" s="3"/>
      <c r="I14261" s="2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 s="2"/>
    </row>
    <row r="14262" spans="2:22" x14ac:dyDescent="0.2">
      <c r="B14262" s="2"/>
      <c r="C14262" s="2"/>
      <c r="D14262" s="2"/>
      <c r="E14262" s="2"/>
      <c r="F14262" s="2"/>
      <c r="G14262" s="3"/>
      <c r="H14262" s="3"/>
      <c r="I14262" s="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 s="2"/>
    </row>
    <row r="14263" spans="2:22" x14ac:dyDescent="0.2">
      <c r="B14263" s="2"/>
      <c r="C14263" s="2"/>
      <c r="D14263" s="2"/>
      <c r="E14263" s="2"/>
      <c r="F14263" s="2"/>
      <c r="G14263" s="3"/>
      <c r="H14263" s="3"/>
      <c r="I14263" s="2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 s="2"/>
    </row>
    <row r="14264" spans="2:22" x14ac:dyDescent="0.2">
      <c r="B14264" s="2"/>
      <c r="C14264" s="2"/>
      <c r="D14264" s="2"/>
      <c r="E14264" s="2"/>
      <c r="F14264" s="2"/>
      <c r="G14264" s="3"/>
      <c r="H14264" s="3"/>
      <c r="I14264" s="2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 s="2"/>
    </row>
    <row r="14265" spans="2:22" x14ac:dyDescent="0.2">
      <c r="B14265" s="2"/>
      <c r="C14265" s="2"/>
      <c r="D14265" s="2"/>
      <c r="E14265" s="2"/>
      <c r="F14265" s="2"/>
      <c r="G14265" s="3"/>
      <c r="H14265" s="3"/>
      <c r="I14265" s="2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 s="2"/>
    </row>
    <row r="14266" spans="2:22" x14ac:dyDescent="0.2">
      <c r="B14266" s="2"/>
      <c r="C14266" s="2"/>
      <c r="D14266" s="2"/>
      <c r="E14266" s="2"/>
      <c r="F14266" s="2"/>
      <c r="G14266" s="3"/>
      <c r="H14266" s="3"/>
      <c r="I14266" s="2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 s="2"/>
    </row>
    <row r="14267" spans="2:22" x14ac:dyDescent="0.2">
      <c r="B14267" s="2"/>
      <c r="C14267" s="2"/>
      <c r="D14267" s="2"/>
      <c r="E14267" s="2"/>
      <c r="F14267" s="2"/>
      <c r="G14267" s="3"/>
      <c r="H14267" s="3"/>
      <c r="I14267" s="2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 s="2"/>
    </row>
    <row r="14268" spans="2:22" x14ac:dyDescent="0.2">
      <c r="B14268" s="2"/>
      <c r="C14268" s="2"/>
      <c r="D14268" s="2"/>
      <c r="E14268" s="2"/>
      <c r="F14268" s="2"/>
      <c r="G14268" s="3"/>
      <c r="H14268" s="3"/>
      <c r="I14268" s="2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 s="2"/>
    </row>
    <row r="14269" spans="2:22" x14ac:dyDescent="0.2">
      <c r="B14269" s="2"/>
      <c r="C14269" s="2"/>
      <c r="D14269" s="2"/>
      <c r="E14269" s="2"/>
      <c r="F14269" s="2"/>
      <c r="G14269" s="3"/>
      <c r="H14269" s="3"/>
      <c r="I14269" s="2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 s="2"/>
    </row>
    <row r="14270" spans="2:22" x14ac:dyDescent="0.2">
      <c r="B14270" s="2"/>
      <c r="C14270" s="2"/>
      <c r="D14270" s="2"/>
      <c r="E14270" s="2"/>
      <c r="F14270" s="2"/>
      <c r="G14270" s="3"/>
      <c r="H14270" s="3"/>
      <c r="I14270" s="2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 s="2"/>
    </row>
    <row r="14271" spans="2:22" x14ac:dyDescent="0.2">
      <c r="B14271" s="2"/>
      <c r="C14271" s="2"/>
      <c r="D14271" s="2"/>
      <c r="E14271" s="2"/>
      <c r="F14271" s="2"/>
      <c r="G14271" s="3"/>
      <c r="H14271" s="3"/>
      <c r="I14271" s="2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 s="2"/>
    </row>
    <row r="14272" spans="2:22" x14ac:dyDescent="0.2">
      <c r="B14272" s="2"/>
      <c r="C14272" s="2"/>
      <c r="D14272" s="2"/>
      <c r="E14272" s="2"/>
      <c r="F14272" s="2"/>
      <c r="G14272" s="3"/>
      <c r="H14272" s="3"/>
      <c r="I14272" s="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 s="2"/>
    </row>
    <row r="14273" spans="2:22" x14ac:dyDescent="0.2">
      <c r="B14273" s="2"/>
      <c r="C14273" s="2"/>
      <c r="D14273" s="2"/>
      <c r="E14273" s="2"/>
      <c r="F14273" s="2"/>
      <c r="G14273" s="3"/>
      <c r="H14273" s="3"/>
      <c r="I14273" s="2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 s="2"/>
    </row>
    <row r="14274" spans="2:22" x14ac:dyDescent="0.2">
      <c r="B14274" s="2"/>
      <c r="C14274" s="2"/>
      <c r="D14274" s="2"/>
      <c r="E14274" s="2"/>
      <c r="F14274" s="2"/>
      <c r="G14274" s="3"/>
      <c r="H14274" s="3"/>
      <c r="I14274" s="2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 s="2"/>
    </row>
    <row r="14275" spans="2:22" x14ac:dyDescent="0.2">
      <c r="B14275" s="2"/>
      <c r="C14275" s="2"/>
      <c r="D14275" s="2"/>
      <c r="E14275" s="2"/>
      <c r="F14275" s="2"/>
      <c r="G14275" s="3"/>
      <c r="H14275" s="3"/>
      <c r="I14275" s="2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 s="2"/>
    </row>
    <row r="14276" spans="2:22" x14ac:dyDescent="0.2">
      <c r="B14276" s="2"/>
      <c r="C14276" s="2"/>
      <c r="D14276" s="2"/>
      <c r="E14276" s="2"/>
      <c r="F14276" s="2"/>
      <c r="G14276" s="3"/>
      <c r="H14276" s="3"/>
      <c r="I14276" s="2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 s="2"/>
    </row>
    <row r="14277" spans="2:22" x14ac:dyDescent="0.2">
      <c r="B14277" s="2"/>
      <c r="C14277" s="2"/>
      <c r="D14277" s="2"/>
      <c r="E14277" s="2"/>
      <c r="F14277" s="2"/>
      <c r="G14277" s="3"/>
      <c r="H14277" s="3"/>
      <c r="I14277" s="2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 s="2"/>
    </row>
    <row r="14278" spans="2:22" x14ac:dyDescent="0.2">
      <c r="B14278" s="2"/>
      <c r="C14278" s="2"/>
      <c r="D14278" s="2"/>
      <c r="E14278" s="2"/>
      <c r="F14278" s="2"/>
      <c r="G14278" s="3"/>
      <c r="H14278" s="3"/>
      <c r="I14278" s="2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 s="2"/>
    </row>
    <row r="14279" spans="2:22" x14ac:dyDescent="0.2">
      <c r="B14279" s="2"/>
      <c r="C14279" s="2"/>
      <c r="D14279" s="2"/>
      <c r="E14279" s="2"/>
      <c r="F14279" s="2"/>
      <c r="G14279" s="3"/>
      <c r="H14279" s="3"/>
      <c r="I14279" s="2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 s="2"/>
    </row>
    <row r="14280" spans="2:22" x14ac:dyDescent="0.2">
      <c r="B14280" s="2"/>
      <c r="C14280" s="2"/>
      <c r="D14280" s="2"/>
      <c r="E14280" s="2"/>
      <c r="F14280" s="2"/>
      <c r="G14280" s="3"/>
      <c r="H14280" s="3"/>
      <c r="I14280" s="2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 s="2"/>
    </row>
    <row r="14281" spans="2:22" x14ac:dyDescent="0.2">
      <c r="B14281" s="2"/>
      <c r="C14281" s="2"/>
      <c r="D14281" s="2"/>
      <c r="E14281" s="2"/>
      <c r="F14281" s="2"/>
      <c r="G14281" s="3"/>
      <c r="H14281" s="3"/>
      <c r="I14281" s="2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 s="2"/>
    </row>
    <row r="14282" spans="2:22" x14ac:dyDescent="0.2">
      <c r="B14282" s="2"/>
      <c r="C14282" s="2"/>
      <c r="D14282" s="2"/>
      <c r="E14282" s="2"/>
      <c r="F14282" s="2"/>
      <c r="G14282" s="3"/>
      <c r="H14282" s="3"/>
      <c r="I14282" s="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 s="2"/>
    </row>
    <row r="14283" spans="2:22" x14ac:dyDescent="0.2">
      <c r="B14283" s="2"/>
      <c r="C14283" s="2"/>
      <c r="D14283" s="2"/>
      <c r="E14283" s="2"/>
      <c r="F14283" s="2"/>
      <c r="G14283" s="3"/>
      <c r="H14283" s="3"/>
      <c r="I14283" s="2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 s="2"/>
    </row>
    <row r="14284" spans="2:22" x14ac:dyDescent="0.2">
      <c r="B14284" s="2"/>
      <c r="C14284" s="2"/>
      <c r="D14284" s="2"/>
      <c r="E14284" s="2"/>
      <c r="F14284" s="2"/>
      <c r="G14284" s="3"/>
      <c r="H14284" s="3"/>
      <c r="I14284" s="2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 s="2"/>
    </row>
    <row r="14285" spans="2:22" x14ac:dyDescent="0.2">
      <c r="B14285" s="2"/>
      <c r="C14285" s="2"/>
      <c r="D14285" s="2"/>
      <c r="E14285" s="2"/>
      <c r="F14285" s="2"/>
      <c r="G14285" s="3"/>
      <c r="H14285" s="3"/>
      <c r="I14285" s="2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 s="2"/>
    </row>
    <row r="14286" spans="2:22" x14ac:dyDescent="0.2">
      <c r="B14286" s="2"/>
      <c r="C14286" s="2"/>
      <c r="D14286" s="2"/>
      <c r="E14286" s="2"/>
      <c r="F14286" s="2"/>
      <c r="G14286" s="3"/>
      <c r="H14286" s="3"/>
      <c r="I14286" s="2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 s="2"/>
    </row>
    <row r="14287" spans="2:22" x14ac:dyDescent="0.2">
      <c r="B14287" s="2"/>
      <c r="C14287" s="2"/>
      <c r="D14287" s="2"/>
      <c r="E14287" s="2"/>
      <c r="F14287" s="2"/>
      <c r="G14287" s="3"/>
      <c r="H14287" s="3"/>
      <c r="I14287" s="2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 s="2"/>
    </row>
    <row r="14288" spans="2:22" x14ac:dyDescent="0.2">
      <c r="B14288" s="2"/>
      <c r="C14288" s="2"/>
      <c r="D14288" s="2"/>
      <c r="E14288" s="2"/>
      <c r="F14288" s="2"/>
      <c r="G14288" s="3"/>
      <c r="H14288" s="3"/>
      <c r="I14288" s="2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 s="2"/>
    </row>
    <row r="14289" spans="2:22" x14ac:dyDescent="0.2">
      <c r="B14289" s="2"/>
      <c r="C14289" s="2"/>
      <c r="D14289" s="2"/>
      <c r="E14289" s="2"/>
      <c r="F14289" s="2"/>
      <c r="G14289" s="3"/>
      <c r="H14289" s="3"/>
      <c r="I14289" s="2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 s="2"/>
    </row>
    <row r="14290" spans="2:22" x14ac:dyDescent="0.2">
      <c r="B14290" s="2"/>
      <c r="C14290" s="2"/>
      <c r="D14290" s="2"/>
      <c r="E14290" s="2"/>
      <c r="F14290" s="2"/>
      <c r="G14290" s="3"/>
      <c r="H14290" s="3"/>
      <c r="I14290" s="2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 s="2"/>
    </row>
    <row r="14291" spans="2:22" x14ac:dyDescent="0.2">
      <c r="B14291" s="2"/>
      <c r="C14291" s="2"/>
      <c r="D14291" s="2"/>
      <c r="E14291" s="2"/>
      <c r="F14291" s="2"/>
      <c r="G14291" s="3"/>
      <c r="H14291" s="3"/>
      <c r="I14291" s="2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 s="2"/>
    </row>
    <row r="14292" spans="2:22" x14ac:dyDescent="0.2">
      <c r="B14292" s="2"/>
      <c r="C14292" s="2"/>
      <c r="D14292" s="2"/>
      <c r="E14292" s="2"/>
      <c r="F14292" s="2"/>
      <c r="G14292" s="3"/>
      <c r="H14292" s="3"/>
      <c r="I14292" s="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 s="2"/>
    </row>
    <row r="14293" spans="2:22" x14ac:dyDescent="0.2">
      <c r="B14293" s="2"/>
      <c r="C14293" s="2"/>
      <c r="D14293" s="2"/>
      <c r="E14293" s="2"/>
      <c r="F14293" s="2"/>
      <c r="G14293" s="3"/>
      <c r="H14293" s="3"/>
      <c r="I14293" s="2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 s="2"/>
    </row>
    <row r="14294" spans="2:22" x14ac:dyDescent="0.2">
      <c r="B14294" s="2"/>
      <c r="C14294" s="2"/>
      <c r="D14294" s="2"/>
      <c r="E14294" s="2"/>
      <c r="F14294" s="2"/>
      <c r="G14294" s="3"/>
      <c r="H14294" s="3"/>
      <c r="I14294" s="2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 s="2"/>
    </row>
    <row r="14295" spans="2:22" x14ac:dyDescent="0.2">
      <c r="B14295" s="2"/>
      <c r="C14295" s="2"/>
      <c r="D14295" s="2"/>
      <c r="E14295" s="2"/>
      <c r="F14295" s="2"/>
      <c r="G14295" s="3"/>
      <c r="H14295" s="3"/>
      <c r="I14295" s="2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 s="2"/>
    </row>
    <row r="14296" spans="2:22" x14ac:dyDescent="0.2">
      <c r="B14296" s="2"/>
      <c r="C14296" s="2"/>
      <c r="D14296" s="2"/>
      <c r="E14296" s="2"/>
      <c r="F14296" s="2"/>
      <c r="G14296" s="3"/>
      <c r="H14296" s="3"/>
      <c r="I14296" s="2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 s="2"/>
    </row>
    <row r="14297" spans="2:22" x14ac:dyDescent="0.2">
      <c r="B14297" s="2"/>
      <c r="C14297" s="2"/>
      <c r="D14297" s="2"/>
      <c r="E14297" s="2"/>
      <c r="F14297" s="2"/>
      <c r="G14297" s="3"/>
      <c r="H14297" s="3"/>
      <c r="I14297" s="2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 s="2"/>
    </row>
    <row r="14298" spans="2:22" x14ac:dyDescent="0.2">
      <c r="B14298" s="2"/>
      <c r="C14298" s="2"/>
      <c r="D14298" s="2"/>
      <c r="E14298" s="2"/>
      <c r="F14298" s="2"/>
      <c r="G14298" s="3"/>
      <c r="H14298" s="3"/>
      <c r="I14298" s="2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 s="2"/>
    </row>
    <row r="14299" spans="2:22" x14ac:dyDescent="0.2">
      <c r="B14299" s="2"/>
      <c r="C14299" s="2"/>
      <c r="D14299" s="2"/>
      <c r="E14299" s="2"/>
      <c r="F14299" s="2"/>
      <c r="G14299" s="3"/>
      <c r="H14299" s="3"/>
      <c r="I14299" s="2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 s="2"/>
    </row>
    <row r="14300" spans="2:22" x14ac:dyDescent="0.2">
      <c r="B14300" s="2"/>
      <c r="C14300" s="2"/>
      <c r="D14300" s="2"/>
      <c r="E14300" s="2"/>
      <c r="F14300" s="2"/>
      <c r="G14300" s="3"/>
      <c r="H14300" s="3"/>
      <c r="I14300" s="2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 s="2"/>
    </row>
    <row r="14301" spans="2:22" x14ac:dyDescent="0.2">
      <c r="B14301" s="2"/>
      <c r="C14301" s="2"/>
      <c r="D14301" s="2"/>
      <c r="E14301" s="2"/>
      <c r="F14301" s="2"/>
      <c r="G14301" s="3"/>
      <c r="H14301" s="3"/>
      <c r="I14301" s="2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 s="2"/>
    </row>
    <row r="14302" spans="2:22" x14ac:dyDescent="0.2">
      <c r="B14302" s="2"/>
      <c r="C14302" s="2"/>
      <c r="D14302" s="2"/>
      <c r="E14302" s="2"/>
      <c r="F14302" s="2"/>
      <c r="G14302" s="3"/>
      <c r="H14302" s="3"/>
      <c r="I14302" s="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 s="2"/>
    </row>
    <row r="14303" spans="2:22" x14ac:dyDescent="0.2">
      <c r="B14303" s="2"/>
      <c r="C14303" s="2"/>
      <c r="D14303" s="2"/>
      <c r="E14303" s="2"/>
      <c r="F14303" s="2"/>
      <c r="G14303" s="3"/>
      <c r="H14303" s="3"/>
      <c r="I14303" s="2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 s="2"/>
    </row>
    <row r="14304" spans="2:22" x14ac:dyDescent="0.2">
      <c r="B14304" s="2"/>
      <c r="C14304" s="2"/>
      <c r="D14304" s="2"/>
      <c r="E14304" s="2"/>
      <c r="F14304" s="2"/>
      <c r="G14304" s="3"/>
      <c r="H14304" s="3"/>
      <c r="I14304" s="2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 s="2"/>
    </row>
    <row r="14305" spans="2:22" x14ac:dyDescent="0.2">
      <c r="B14305" s="2"/>
      <c r="C14305" s="2"/>
      <c r="D14305" s="2"/>
      <c r="E14305" s="2"/>
      <c r="F14305" s="2"/>
      <c r="G14305" s="3"/>
      <c r="H14305" s="3"/>
      <c r="I14305" s="2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 s="2"/>
    </row>
    <row r="14306" spans="2:22" x14ac:dyDescent="0.2">
      <c r="B14306" s="2"/>
      <c r="C14306" s="2"/>
      <c r="D14306" s="2"/>
      <c r="E14306" s="2"/>
      <c r="F14306" s="2"/>
      <c r="G14306" s="3"/>
      <c r="H14306" s="3"/>
      <c r="I14306" s="2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 s="2"/>
    </row>
    <row r="14307" spans="2:22" x14ac:dyDescent="0.2">
      <c r="B14307" s="2"/>
      <c r="C14307" s="2"/>
      <c r="D14307" s="2"/>
      <c r="E14307" s="2"/>
      <c r="F14307" s="2"/>
      <c r="G14307" s="3"/>
      <c r="H14307" s="3"/>
      <c r="I14307" s="2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 s="2"/>
    </row>
    <row r="14308" spans="2:22" x14ac:dyDescent="0.2">
      <c r="B14308" s="2"/>
      <c r="C14308" s="2"/>
      <c r="D14308" s="2"/>
      <c r="E14308" s="2"/>
      <c r="F14308" s="2"/>
      <c r="G14308" s="3"/>
      <c r="H14308" s="3"/>
      <c r="I14308" s="2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 s="2"/>
    </row>
    <row r="14309" spans="2:22" x14ac:dyDescent="0.2">
      <c r="B14309" s="2"/>
      <c r="C14309" s="2"/>
      <c r="D14309" s="2"/>
      <c r="E14309" s="2"/>
      <c r="F14309" s="2"/>
      <c r="G14309" s="3"/>
      <c r="H14309" s="3"/>
      <c r="I14309" s="2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 s="2"/>
    </row>
    <row r="14310" spans="2:22" x14ac:dyDescent="0.2">
      <c r="B14310" s="2"/>
      <c r="C14310" s="2"/>
      <c r="D14310" s="2"/>
      <c r="E14310" s="2"/>
      <c r="F14310" s="2"/>
      <c r="G14310" s="3"/>
      <c r="H14310" s="3"/>
      <c r="I14310" s="2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 s="2"/>
    </row>
    <row r="14311" spans="2:22" x14ac:dyDescent="0.2">
      <c r="B14311" s="2"/>
      <c r="C14311" s="2"/>
      <c r="D14311" s="2"/>
      <c r="E14311" s="2"/>
      <c r="F14311" s="2"/>
      <c r="G14311" s="3"/>
      <c r="H14311" s="3"/>
      <c r="I14311" s="2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 s="2"/>
    </row>
    <row r="14312" spans="2:22" x14ac:dyDescent="0.2">
      <c r="B14312" s="2"/>
      <c r="C14312" s="2"/>
      <c r="D14312" s="2"/>
      <c r="E14312" s="2"/>
      <c r="F14312" s="2"/>
      <c r="G14312" s="3"/>
      <c r="H14312" s="3"/>
      <c r="I14312" s="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 s="2"/>
    </row>
    <row r="14313" spans="2:22" x14ac:dyDescent="0.2">
      <c r="B14313" s="2"/>
      <c r="C14313" s="2"/>
      <c r="D14313" s="2"/>
      <c r="E14313" s="2"/>
      <c r="F14313" s="2"/>
      <c r="G14313" s="3"/>
      <c r="H14313" s="3"/>
      <c r="I14313" s="2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 s="2"/>
    </row>
    <row r="14314" spans="2:22" x14ac:dyDescent="0.2">
      <c r="B14314" s="2"/>
      <c r="C14314" s="2"/>
      <c r="D14314" s="2"/>
      <c r="E14314" s="2"/>
      <c r="F14314" s="2"/>
      <c r="G14314" s="3"/>
      <c r="H14314" s="3"/>
      <c r="I14314" s="2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 s="2"/>
    </row>
    <row r="14315" spans="2:22" x14ac:dyDescent="0.2">
      <c r="B14315" s="2"/>
      <c r="C14315" s="2"/>
      <c r="D14315" s="2"/>
      <c r="E14315" s="2"/>
      <c r="F14315" s="2"/>
      <c r="G14315" s="3"/>
      <c r="H14315" s="3"/>
      <c r="I14315" s="2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 s="2"/>
    </row>
    <row r="14316" spans="2:22" x14ac:dyDescent="0.2">
      <c r="B14316" s="2"/>
      <c r="C14316" s="2"/>
      <c r="D14316" s="2"/>
      <c r="E14316" s="2"/>
      <c r="F14316" s="2"/>
      <c r="G14316" s="3"/>
      <c r="H14316" s="3"/>
      <c r="I14316" s="2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 s="2"/>
    </row>
    <row r="14317" spans="2:22" x14ac:dyDescent="0.2">
      <c r="B14317" s="2"/>
      <c r="C14317" s="2"/>
      <c r="D14317" s="2"/>
      <c r="E14317" s="2"/>
      <c r="F14317" s="2"/>
      <c r="G14317" s="3"/>
      <c r="H14317" s="3"/>
      <c r="I14317" s="2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 s="2"/>
    </row>
    <row r="14318" spans="2:22" x14ac:dyDescent="0.2">
      <c r="B14318" s="2"/>
      <c r="C14318" s="2"/>
      <c r="D14318" s="2"/>
      <c r="E14318" s="2"/>
      <c r="F14318" s="2"/>
      <c r="G14318" s="3"/>
      <c r="H14318" s="3"/>
      <c r="I14318" s="2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 s="2"/>
    </row>
    <row r="14319" spans="2:22" x14ac:dyDescent="0.2">
      <c r="B14319" s="2"/>
      <c r="C14319" s="2"/>
      <c r="D14319" s="2"/>
      <c r="E14319" s="2"/>
      <c r="F14319" s="2"/>
      <c r="G14319" s="3"/>
      <c r="H14319" s="3"/>
      <c r="I14319" s="2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 s="2"/>
    </row>
    <row r="14320" spans="2:22" x14ac:dyDescent="0.2">
      <c r="B14320" s="2"/>
      <c r="C14320" s="2"/>
      <c r="D14320" s="2"/>
      <c r="E14320" s="2"/>
      <c r="F14320" s="2"/>
      <c r="G14320" s="3"/>
      <c r="H14320" s="3"/>
      <c r="I14320" s="2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 s="2"/>
    </row>
    <row r="14321" spans="2:22" x14ac:dyDescent="0.2">
      <c r="B14321" s="2"/>
      <c r="C14321" s="2"/>
      <c r="D14321" s="2"/>
      <c r="E14321" s="2"/>
      <c r="F14321" s="2"/>
      <c r="G14321" s="3"/>
      <c r="H14321" s="3"/>
      <c r="I14321" s="2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 s="2"/>
    </row>
    <row r="14322" spans="2:22" x14ac:dyDescent="0.2">
      <c r="B14322" s="2"/>
      <c r="C14322" s="2"/>
      <c r="D14322" s="2"/>
      <c r="E14322" s="2"/>
      <c r="F14322" s="2"/>
      <c r="G14322" s="3"/>
      <c r="H14322" s="3"/>
      <c r="I14322" s="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 s="2"/>
    </row>
    <row r="14323" spans="2:22" x14ac:dyDescent="0.2">
      <c r="B14323" s="2"/>
      <c r="C14323" s="2"/>
      <c r="D14323" s="2"/>
      <c r="E14323" s="2"/>
      <c r="F14323" s="2"/>
      <c r="G14323" s="3"/>
      <c r="H14323" s="3"/>
      <c r="I14323" s="2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 s="2"/>
    </row>
    <row r="14324" spans="2:22" x14ac:dyDescent="0.2">
      <c r="B14324" s="2"/>
      <c r="C14324" s="2"/>
      <c r="D14324" s="2"/>
      <c r="E14324" s="2"/>
      <c r="F14324" s="2"/>
      <c r="G14324" s="3"/>
      <c r="H14324" s="3"/>
      <c r="I14324" s="2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 s="2"/>
    </row>
    <row r="14325" spans="2:22" x14ac:dyDescent="0.2">
      <c r="B14325" s="2"/>
      <c r="C14325" s="2"/>
      <c r="D14325" s="2"/>
      <c r="E14325" s="2"/>
      <c r="F14325" s="2"/>
      <c r="G14325" s="3"/>
      <c r="H14325" s="3"/>
      <c r="I14325" s="2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 s="2"/>
    </row>
    <row r="14326" spans="2:22" x14ac:dyDescent="0.2">
      <c r="B14326" s="2"/>
      <c r="C14326" s="2"/>
      <c r="D14326" s="2"/>
      <c r="E14326" s="2"/>
      <c r="F14326" s="2"/>
      <c r="G14326" s="3"/>
      <c r="H14326" s="3"/>
      <c r="I14326" s="2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 s="2"/>
    </row>
    <row r="14327" spans="2:22" x14ac:dyDescent="0.2">
      <c r="B14327" s="2"/>
      <c r="C14327" s="2"/>
      <c r="D14327" s="2"/>
      <c r="E14327" s="2"/>
      <c r="F14327" s="2"/>
      <c r="G14327" s="3"/>
      <c r="H14327" s="3"/>
      <c r="I14327" s="2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 s="2"/>
    </row>
    <row r="14328" spans="2:22" x14ac:dyDescent="0.2">
      <c r="B14328" s="2"/>
      <c r="C14328" s="2"/>
      <c r="D14328" s="2"/>
      <c r="E14328" s="2"/>
      <c r="F14328" s="2"/>
      <c r="G14328" s="3"/>
      <c r="H14328" s="3"/>
      <c r="I14328" s="2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 s="2"/>
    </row>
    <row r="14329" spans="2:22" x14ac:dyDescent="0.2">
      <c r="B14329" s="2"/>
      <c r="C14329" s="2"/>
      <c r="D14329" s="2"/>
      <c r="E14329" s="2"/>
      <c r="F14329" s="2"/>
      <c r="G14329" s="3"/>
      <c r="H14329" s="3"/>
      <c r="I14329" s="2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 s="2"/>
    </row>
    <row r="14330" spans="2:22" x14ac:dyDescent="0.2">
      <c r="B14330" s="2"/>
      <c r="C14330" s="2"/>
      <c r="D14330" s="2"/>
      <c r="E14330" s="2"/>
      <c r="F14330" s="2"/>
      <c r="G14330" s="3"/>
      <c r="H14330" s="3"/>
      <c r="I14330" s="2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 s="2"/>
    </row>
    <row r="14331" spans="2:22" x14ac:dyDescent="0.2">
      <c r="B14331" s="2"/>
      <c r="C14331" s="2"/>
      <c r="D14331" s="2"/>
      <c r="E14331" s="2"/>
      <c r="F14331" s="2"/>
      <c r="G14331" s="3"/>
      <c r="H14331" s="3"/>
      <c r="I14331" s="2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 s="2"/>
    </row>
    <row r="14332" spans="2:22" x14ac:dyDescent="0.2">
      <c r="B14332" s="2"/>
      <c r="C14332" s="2"/>
      <c r="D14332" s="2"/>
      <c r="E14332" s="2"/>
      <c r="F14332" s="2"/>
      <c r="G14332" s="3"/>
      <c r="H14332" s="3"/>
      <c r="I14332" s="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 s="2"/>
    </row>
    <row r="14333" spans="2:22" x14ac:dyDescent="0.2">
      <c r="B14333" s="2"/>
      <c r="C14333" s="2"/>
      <c r="D14333" s="2"/>
      <c r="E14333" s="2"/>
      <c r="F14333" s="2"/>
      <c r="G14333" s="3"/>
      <c r="H14333" s="3"/>
      <c r="I14333" s="2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 s="2"/>
    </row>
    <row r="14334" spans="2:22" x14ac:dyDescent="0.2">
      <c r="B14334" s="2"/>
      <c r="C14334" s="2"/>
      <c r="D14334" s="2"/>
      <c r="E14334" s="2"/>
      <c r="F14334" s="2"/>
      <c r="G14334" s="3"/>
      <c r="H14334" s="3"/>
      <c r="I14334" s="2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 s="2"/>
    </row>
    <row r="14335" spans="2:22" x14ac:dyDescent="0.2">
      <c r="B14335" s="2"/>
      <c r="C14335" s="2"/>
      <c r="D14335" s="2"/>
      <c r="E14335" s="2"/>
      <c r="F14335" s="2"/>
      <c r="G14335" s="3"/>
      <c r="H14335" s="3"/>
      <c r="I14335" s="2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 s="2"/>
    </row>
    <row r="14336" spans="2:22" x14ac:dyDescent="0.2">
      <c r="B14336" s="2"/>
      <c r="C14336" s="2"/>
      <c r="D14336" s="2"/>
      <c r="E14336" s="2"/>
      <c r="F14336" s="2"/>
      <c r="G14336" s="3"/>
      <c r="H14336" s="3"/>
      <c r="I14336" s="2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 s="2"/>
    </row>
    <row r="14337" spans="2:22" x14ac:dyDescent="0.2">
      <c r="B14337" s="2"/>
      <c r="C14337" s="2"/>
      <c r="D14337" s="2"/>
      <c r="E14337" s="2"/>
      <c r="F14337" s="2"/>
      <c r="G14337" s="3"/>
      <c r="H14337" s="3"/>
      <c r="I14337" s="2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 s="2"/>
    </row>
    <row r="14338" spans="2:22" x14ac:dyDescent="0.2">
      <c r="B14338" s="2"/>
      <c r="C14338" s="2"/>
      <c r="D14338" s="2"/>
      <c r="E14338" s="2"/>
      <c r="F14338" s="2"/>
      <c r="G14338" s="3"/>
      <c r="H14338" s="3"/>
      <c r="I14338" s="2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 s="2"/>
    </row>
    <row r="14339" spans="2:22" x14ac:dyDescent="0.2">
      <c r="B14339" s="2"/>
      <c r="C14339" s="2"/>
      <c r="D14339" s="2"/>
      <c r="E14339" s="2"/>
      <c r="F14339" s="2"/>
      <c r="G14339" s="3"/>
      <c r="H14339" s="3"/>
      <c r="I14339" s="2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 s="2"/>
    </row>
    <row r="14340" spans="2:22" x14ac:dyDescent="0.2">
      <c r="B14340" s="2"/>
      <c r="C14340" s="2"/>
      <c r="D14340" s="2"/>
      <c r="E14340" s="2"/>
      <c r="F14340" s="2"/>
      <c r="G14340" s="3"/>
      <c r="H14340" s="3"/>
      <c r="I14340" s="2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 s="2"/>
    </row>
    <row r="14341" spans="2:22" x14ac:dyDescent="0.2">
      <c r="B14341" s="2"/>
      <c r="C14341" s="2"/>
      <c r="D14341" s="2"/>
      <c r="E14341" s="2"/>
      <c r="F14341" s="2"/>
      <c r="G14341" s="3"/>
      <c r="H14341" s="3"/>
      <c r="I14341" s="2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 s="2"/>
    </row>
    <row r="14342" spans="2:22" x14ac:dyDescent="0.2">
      <c r="B14342" s="2"/>
      <c r="C14342" s="2"/>
      <c r="D14342" s="2"/>
      <c r="E14342" s="2"/>
      <c r="F14342" s="2"/>
      <c r="G14342" s="3"/>
      <c r="H14342" s="3"/>
      <c r="I14342" s="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 s="2"/>
    </row>
    <row r="14343" spans="2:22" x14ac:dyDescent="0.2">
      <c r="B14343" s="2"/>
      <c r="C14343" s="2"/>
      <c r="D14343" s="2"/>
      <c r="E14343" s="2"/>
      <c r="F14343" s="2"/>
      <c r="G14343" s="3"/>
      <c r="H14343" s="3"/>
      <c r="I14343" s="2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 s="2"/>
    </row>
    <row r="14344" spans="2:22" x14ac:dyDescent="0.2">
      <c r="B14344" s="2"/>
      <c r="C14344" s="2"/>
      <c r="D14344" s="2"/>
      <c r="E14344" s="2"/>
      <c r="F14344" s="2"/>
      <c r="G14344" s="3"/>
      <c r="H14344" s="3"/>
      <c r="I14344" s="2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 s="2"/>
    </row>
    <row r="14345" spans="2:22" x14ac:dyDescent="0.2">
      <c r="B14345" s="2"/>
      <c r="C14345" s="2"/>
      <c r="D14345" s="2"/>
      <c r="E14345" s="2"/>
      <c r="F14345" s="2"/>
      <c r="G14345" s="3"/>
      <c r="H14345" s="3"/>
      <c r="I14345" s="2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 s="2"/>
    </row>
    <row r="14346" spans="2:22" x14ac:dyDescent="0.2">
      <c r="B14346" s="2"/>
      <c r="C14346" s="2"/>
      <c r="D14346" s="2"/>
      <c r="E14346" s="2"/>
      <c r="F14346" s="2"/>
      <c r="G14346" s="3"/>
      <c r="H14346" s="3"/>
      <c r="I14346" s="2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 s="2"/>
    </row>
    <row r="14347" spans="2:22" x14ac:dyDescent="0.2">
      <c r="B14347" s="2"/>
      <c r="C14347" s="2"/>
      <c r="D14347" s="2"/>
      <c r="E14347" s="2"/>
      <c r="F14347" s="2"/>
      <c r="G14347" s="3"/>
      <c r="H14347" s="3"/>
      <c r="I14347" s="2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 s="2"/>
    </row>
    <row r="14348" spans="2:22" x14ac:dyDescent="0.2">
      <c r="B14348" s="2"/>
      <c r="C14348" s="2"/>
      <c r="D14348" s="2"/>
      <c r="E14348" s="2"/>
      <c r="F14348" s="2"/>
      <c r="G14348" s="3"/>
      <c r="H14348" s="3"/>
      <c r="I14348" s="2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 s="2"/>
    </row>
    <row r="14349" spans="2:22" x14ac:dyDescent="0.2">
      <c r="B14349" s="2"/>
      <c r="C14349" s="2"/>
      <c r="D14349" s="2"/>
      <c r="E14349" s="2"/>
      <c r="F14349" s="2"/>
      <c r="G14349" s="3"/>
      <c r="H14349" s="3"/>
      <c r="I14349" s="2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 s="2"/>
    </row>
    <row r="14350" spans="2:22" x14ac:dyDescent="0.2">
      <c r="B14350" s="2"/>
      <c r="C14350" s="2"/>
      <c r="D14350" s="2"/>
      <c r="E14350" s="2"/>
      <c r="F14350" s="2"/>
      <c r="G14350" s="3"/>
      <c r="H14350" s="3"/>
      <c r="I14350" s="2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 s="2"/>
    </row>
    <row r="14351" spans="2:22" x14ac:dyDescent="0.2">
      <c r="B14351" s="2"/>
      <c r="C14351" s="2"/>
      <c r="D14351" s="2"/>
      <c r="E14351" s="2"/>
      <c r="F14351" s="2"/>
      <c r="G14351" s="3"/>
      <c r="H14351" s="3"/>
      <c r="I14351" s="2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 s="2"/>
    </row>
    <row r="14352" spans="2:22" x14ac:dyDescent="0.2">
      <c r="B14352" s="2"/>
      <c r="C14352" s="2"/>
      <c r="D14352" s="2"/>
      <c r="E14352" s="2"/>
      <c r="F14352" s="2"/>
      <c r="G14352" s="3"/>
      <c r="H14352" s="3"/>
      <c r="I14352" s="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 s="2"/>
    </row>
    <row r="14353" spans="2:22" x14ac:dyDescent="0.2">
      <c r="B14353" s="2"/>
      <c r="C14353" s="2"/>
      <c r="D14353" s="2"/>
      <c r="E14353" s="2"/>
      <c r="F14353" s="2"/>
      <c r="G14353" s="3"/>
      <c r="H14353" s="3"/>
      <c r="I14353" s="2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 s="2"/>
    </row>
    <row r="14354" spans="2:22" x14ac:dyDescent="0.2">
      <c r="B14354" s="2"/>
      <c r="C14354" s="2"/>
      <c r="D14354" s="2"/>
      <c r="E14354" s="2"/>
      <c r="F14354" s="2"/>
      <c r="G14354" s="3"/>
      <c r="H14354" s="3"/>
      <c r="I14354" s="2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 s="2"/>
    </row>
    <row r="14355" spans="2:22" x14ac:dyDescent="0.2">
      <c r="B14355" s="2"/>
      <c r="C14355" s="2"/>
      <c r="D14355" s="2"/>
      <c r="E14355" s="2"/>
      <c r="F14355" s="2"/>
      <c r="G14355" s="3"/>
      <c r="H14355" s="3"/>
      <c r="I14355" s="2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 s="2"/>
    </row>
    <row r="14356" spans="2:22" x14ac:dyDescent="0.2">
      <c r="B14356" s="2"/>
      <c r="C14356" s="2"/>
      <c r="D14356" s="2"/>
      <c r="E14356" s="2"/>
      <c r="F14356" s="2"/>
      <c r="G14356" s="3"/>
      <c r="H14356" s="3"/>
      <c r="I14356" s="2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 s="2"/>
    </row>
    <row r="14357" spans="2:22" x14ac:dyDescent="0.2">
      <c r="B14357" s="2"/>
      <c r="C14357" s="2"/>
      <c r="D14357" s="2"/>
      <c r="E14357" s="2"/>
      <c r="F14357" s="2"/>
      <c r="G14357" s="3"/>
      <c r="H14357" s="3"/>
      <c r="I14357" s="2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 s="2"/>
    </row>
    <row r="14358" spans="2:22" x14ac:dyDescent="0.2">
      <c r="B14358" s="2"/>
      <c r="C14358" s="2"/>
      <c r="D14358" s="2"/>
      <c r="E14358" s="2"/>
      <c r="F14358" s="2"/>
      <c r="G14358" s="3"/>
      <c r="H14358" s="3"/>
      <c r="I14358" s="2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 s="2"/>
    </row>
    <row r="14359" spans="2:22" x14ac:dyDescent="0.2">
      <c r="B14359" s="2"/>
      <c r="C14359" s="2"/>
      <c r="D14359" s="2"/>
      <c r="E14359" s="2"/>
      <c r="F14359" s="2"/>
      <c r="G14359" s="3"/>
      <c r="H14359" s="3"/>
      <c r="I14359" s="2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 s="2"/>
    </row>
    <row r="14360" spans="2:22" x14ac:dyDescent="0.2">
      <c r="B14360" s="2"/>
      <c r="C14360" s="2"/>
      <c r="D14360" s="2"/>
      <c r="E14360" s="2"/>
      <c r="F14360" s="2"/>
      <c r="G14360" s="3"/>
      <c r="H14360" s="3"/>
      <c r="I14360" s="2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 s="2"/>
    </row>
    <row r="14361" spans="2:22" x14ac:dyDescent="0.2">
      <c r="B14361" s="2"/>
      <c r="C14361" s="2"/>
      <c r="D14361" s="2"/>
      <c r="E14361" s="2"/>
      <c r="F14361" s="2"/>
      <c r="G14361" s="3"/>
      <c r="H14361" s="3"/>
      <c r="I14361" s="2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 s="2"/>
    </row>
    <row r="14362" spans="2:22" x14ac:dyDescent="0.2">
      <c r="B14362" s="2"/>
      <c r="C14362" s="2"/>
      <c r="D14362" s="2"/>
      <c r="E14362" s="2"/>
      <c r="F14362" s="2"/>
      <c r="G14362" s="3"/>
      <c r="H14362" s="3"/>
      <c r="I14362" s="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 s="2"/>
    </row>
    <row r="14363" spans="2:22" x14ac:dyDescent="0.2">
      <c r="B14363" s="2"/>
      <c r="C14363" s="2"/>
      <c r="D14363" s="2"/>
      <c r="E14363" s="2"/>
      <c r="F14363" s="2"/>
      <c r="G14363" s="3"/>
      <c r="H14363" s="3"/>
      <c r="I14363" s="2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 s="2"/>
    </row>
    <row r="14364" spans="2:22" x14ac:dyDescent="0.2">
      <c r="B14364" s="2"/>
      <c r="C14364" s="2"/>
      <c r="D14364" s="2"/>
      <c r="E14364" s="2"/>
      <c r="F14364" s="2"/>
      <c r="G14364" s="3"/>
      <c r="H14364" s="3"/>
      <c r="I14364" s="2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 s="2"/>
    </row>
    <row r="14365" spans="2:22" x14ac:dyDescent="0.2">
      <c r="B14365" s="2"/>
      <c r="C14365" s="2"/>
      <c r="D14365" s="2"/>
      <c r="E14365" s="2"/>
      <c r="F14365" s="2"/>
      <c r="G14365" s="3"/>
      <c r="H14365" s="3"/>
      <c r="I14365" s="2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 s="2"/>
    </row>
    <row r="14366" spans="2:22" x14ac:dyDescent="0.2">
      <c r="B14366" s="2"/>
      <c r="C14366" s="2"/>
      <c r="D14366" s="2"/>
      <c r="E14366" s="2"/>
      <c r="F14366" s="2"/>
      <c r="G14366" s="3"/>
      <c r="H14366" s="3"/>
      <c r="I14366" s="2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 s="2"/>
    </row>
    <row r="14367" spans="2:22" x14ac:dyDescent="0.2">
      <c r="B14367" s="2"/>
      <c r="C14367" s="2"/>
      <c r="D14367" s="2"/>
      <c r="E14367" s="2"/>
      <c r="F14367" s="2"/>
      <c r="G14367" s="3"/>
      <c r="H14367" s="3"/>
      <c r="I14367" s="2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 s="2"/>
    </row>
    <row r="14368" spans="2:22" x14ac:dyDescent="0.2">
      <c r="B14368" s="2"/>
      <c r="C14368" s="2"/>
      <c r="D14368" s="2"/>
      <c r="E14368" s="2"/>
      <c r="F14368" s="2"/>
      <c r="G14368" s="3"/>
      <c r="H14368" s="3"/>
      <c r="I14368" s="2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 s="2"/>
    </row>
    <row r="14369" spans="2:22" x14ac:dyDescent="0.2">
      <c r="B14369" s="2"/>
      <c r="C14369" s="2"/>
      <c r="D14369" s="2"/>
      <c r="E14369" s="2"/>
      <c r="F14369" s="2"/>
      <c r="G14369" s="3"/>
      <c r="H14369" s="3"/>
      <c r="I14369" s="2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 s="2"/>
    </row>
    <row r="14370" spans="2:22" x14ac:dyDescent="0.2">
      <c r="B14370" s="2"/>
      <c r="C14370" s="2"/>
      <c r="D14370" s="2"/>
      <c r="E14370" s="2"/>
      <c r="F14370" s="2"/>
      <c r="G14370" s="3"/>
      <c r="H14370" s="3"/>
      <c r="I14370" s="2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 s="2"/>
    </row>
    <row r="14371" spans="2:22" x14ac:dyDescent="0.2">
      <c r="B14371" s="2"/>
      <c r="C14371" s="2"/>
      <c r="D14371" s="2"/>
      <c r="E14371" s="2"/>
      <c r="F14371" s="2"/>
      <c r="G14371" s="3"/>
      <c r="H14371" s="3"/>
      <c r="I14371" s="2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 s="2"/>
    </row>
    <row r="14372" spans="2:22" x14ac:dyDescent="0.2">
      <c r="B14372" s="2"/>
      <c r="C14372" s="2"/>
      <c r="D14372" s="2"/>
      <c r="E14372" s="2"/>
      <c r="F14372" s="2"/>
      <c r="G14372" s="3"/>
      <c r="H14372" s="3"/>
      <c r="I14372" s="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 s="2"/>
    </row>
    <row r="14373" spans="2:22" x14ac:dyDescent="0.2">
      <c r="B14373" s="2"/>
      <c r="C14373" s="2"/>
      <c r="D14373" s="2"/>
      <c r="E14373" s="2"/>
      <c r="F14373" s="2"/>
      <c r="G14373" s="3"/>
      <c r="H14373" s="3"/>
      <c r="I14373" s="2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 s="2"/>
    </row>
    <row r="14374" spans="2:22" x14ac:dyDescent="0.2">
      <c r="B14374" s="2"/>
      <c r="C14374" s="2"/>
      <c r="D14374" s="2"/>
      <c r="E14374" s="2"/>
      <c r="F14374" s="2"/>
      <c r="G14374" s="3"/>
      <c r="H14374" s="3"/>
      <c r="I14374" s="2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 s="2"/>
    </row>
    <row r="14375" spans="2:22" x14ac:dyDescent="0.2">
      <c r="B14375" s="2"/>
      <c r="C14375" s="2"/>
      <c r="D14375" s="2"/>
      <c r="E14375" s="2"/>
      <c r="F14375" s="2"/>
      <c r="G14375" s="3"/>
      <c r="H14375" s="3"/>
      <c r="I14375" s="2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 s="2"/>
    </row>
    <row r="14376" spans="2:22" x14ac:dyDescent="0.2">
      <c r="B14376" s="2"/>
      <c r="C14376" s="2"/>
      <c r="D14376" s="2"/>
      <c r="E14376" s="2"/>
      <c r="F14376" s="2"/>
      <c r="G14376" s="3"/>
      <c r="H14376" s="3"/>
      <c r="I14376" s="2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 s="2"/>
    </row>
    <row r="14377" spans="2:22" x14ac:dyDescent="0.2">
      <c r="B14377" s="2"/>
      <c r="C14377" s="2"/>
      <c r="D14377" s="2"/>
      <c r="E14377" s="2"/>
      <c r="F14377" s="2"/>
      <c r="G14377" s="3"/>
      <c r="H14377" s="3"/>
      <c r="I14377" s="2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 s="2"/>
    </row>
    <row r="14378" spans="2:22" x14ac:dyDescent="0.2">
      <c r="B14378" s="2"/>
      <c r="C14378" s="2"/>
      <c r="D14378" s="2"/>
      <c r="E14378" s="2"/>
      <c r="F14378" s="2"/>
      <c r="G14378" s="3"/>
      <c r="H14378" s="3"/>
      <c r="I14378" s="2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 s="2"/>
    </row>
    <row r="14379" spans="2:22" x14ac:dyDescent="0.2">
      <c r="B14379" s="2"/>
      <c r="C14379" s="2"/>
      <c r="D14379" s="2"/>
      <c r="E14379" s="2"/>
      <c r="F14379" s="2"/>
      <c r="G14379" s="3"/>
      <c r="H14379" s="3"/>
      <c r="I14379" s="2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 s="2"/>
    </row>
    <row r="14380" spans="2:22" x14ac:dyDescent="0.2">
      <c r="B14380" s="2"/>
      <c r="C14380" s="2"/>
      <c r="D14380" s="2"/>
      <c r="E14380" s="2"/>
      <c r="F14380" s="2"/>
      <c r="G14380" s="3"/>
      <c r="H14380" s="3"/>
      <c r="I14380" s="2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 s="2"/>
    </row>
    <row r="14381" spans="2:22" x14ac:dyDescent="0.2">
      <c r="B14381" s="2"/>
      <c r="C14381" s="2"/>
      <c r="D14381" s="2"/>
      <c r="E14381" s="2"/>
      <c r="F14381" s="2"/>
      <c r="G14381" s="3"/>
      <c r="H14381" s="3"/>
      <c r="I14381" s="2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 s="2"/>
    </row>
    <row r="14382" spans="2:22" x14ac:dyDescent="0.2">
      <c r="B14382" s="2"/>
      <c r="C14382" s="2"/>
      <c r="D14382" s="2"/>
      <c r="E14382" s="2"/>
      <c r="F14382" s="2"/>
      <c r="G14382" s="3"/>
      <c r="H14382" s="3"/>
      <c r="I14382" s="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 s="2"/>
    </row>
    <row r="14383" spans="2:22" x14ac:dyDescent="0.2">
      <c r="B14383" s="2"/>
      <c r="C14383" s="2"/>
      <c r="D14383" s="2"/>
      <c r="E14383" s="2"/>
      <c r="F14383" s="2"/>
      <c r="G14383" s="3"/>
      <c r="H14383" s="3"/>
      <c r="I14383" s="2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 s="2"/>
    </row>
    <row r="14384" spans="2:22" x14ac:dyDescent="0.2">
      <c r="B14384" s="2"/>
      <c r="C14384" s="2"/>
      <c r="D14384" s="2"/>
      <c r="E14384" s="2"/>
      <c r="F14384" s="2"/>
      <c r="G14384" s="3"/>
      <c r="H14384" s="3"/>
      <c r="I14384" s="2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 s="2"/>
    </row>
    <row r="14385" spans="2:22" x14ac:dyDescent="0.2">
      <c r="B14385" s="2"/>
      <c r="C14385" s="2"/>
      <c r="D14385" s="2"/>
      <c r="E14385" s="2"/>
      <c r="F14385" s="2"/>
      <c r="G14385" s="3"/>
      <c r="H14385" s="3"/>
      <c r="I14385" s="2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 s="2"/>
    </row>
    <row r="14386" spans="2:22" x14ac:dyDescent="0.2">
      <c r="B14386" s="2"/>
      <c r="C14386" s="2"/>
      <c r="D14386" s="2"/>
      <c r="E14386" s="2"/>
      <c r="F14386" s="2"/>
      <c r="G14386" s="3"/>
      <c r="H14386" s="3"/>
      <c r="I14386" s="2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 s="2"/>
    </row>
    <row r="14387" spans="2:22" x14ac:dyDescent="0.2">
      <c r="B14387" s="2"/>
      <c r="C14387" s="2"/>
      <c r="D14387" s="2"/>
      <c r="E14387" s="2"/>
      <c r="F14387" s="2"/>
      <c r="G14387" s="3"/>
      <c r="H14387" s="3"/>
      <c r="I14387" s="2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 s="2"/>
    </row>
    <row r="14388" spans="2:22" x14ac:dyDescent="0.2">
      <c r="B14388" s="2"/>
      <c r="C14388" s="2"/>
      <c r="D14388" s="2"/>
      <c r="E14388" s="2"/>
      <c r="F14388" s="2"/>
      <c r="G14388" s="3"/>
      <c r="H14388" s="3"/>
      <c r="I14388" s="2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 s="2"/>
    </row>
    <row r="14389" spans="2:22" x14ac:dyDescent="0.2">
      <c r="B14389" s="2"/>
      <c r="C14389" s="2"/>
      <c r="D14389" s="2"/>
      <c r="E14389" s="2"/>
      <c r="F14389" s="2"/>
      <c r="G14389" s="3"/>
      <c r="H14389" s="3"/>
      <c r="I14389" s="2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 s="2"/>
    </row>
    <row r="14390" spans="2:22" x14ac:dyDescent="0.2">
      <c r="B14390" s="2"/>
      <c r="C14390" s="2"/>
      <c r="D14390" s="2"/>
      <c r="E14390" s="2"/>
      <c r="F14390" s="2"/>
      <c r="G14390" s="3"/>
      <c r="H14390" s="3"/>
      <c r="I14390" s="2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 s="2"/>
    </row>
    <row r="14391" spans="2:22" x14ac:dyDescent="0.2">
      <c r="B14391" s="2"/>
      <c r="C14391" s="2"/>
      <c r="D14391" s="2"/>
      <c r="E14391" s="2"/>
      <c r="F14391" s="2"/>
      <c r="G14391" s="3"/>
      <c r="H14391" s="3"/>
      <c r="I14391" s="2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 s="2"/>
    </row>
    <row r="14392" spans="2:22" x14ac:dyDescent="0.2">
      <c r="B14392" s="2"/>
      <c r="C14392" s="2"/>
      <c r="D14392" s="2"/>
      <c r="E14392" s="2"/>
      <c r="F14392" s="2"/>
      <c r="G14392" s="3"/>
      <c r="H14392" s="3"/>
      <c r="I14392" s="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 s="2"/>
    </row>
    <row r="14393" spans="2:22" x14ac:dyDescent="0.2">
      <c r="B14393" s="2"/>
      <c r="C14393" s="2"/>
      <c r="D14393" s="2"/>
      <c r="E14393" s="2"/>
      <c r="F14393" s="2"/>
      <c r="G14393" s="3"/>
      <c r="H14393" s="3"/>
      <c r="I14393" s="2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 s="2"/>
    </row>
    <row r="14394" spans="2:22" x14ac:dyDescent="0.2">
      <c r="B14394" s="2"/>
      <c r="C14394" s="2"/>
      <c r="D14394" s="2"/>
      <c r="E14394" s="2"/>
      <c r="F14394" s="2"/>
      <c r="G14394" s="3"/>
      <c r="H14394" s="3"/>
      <c r="I14394" s="2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 s="2"/>
    </row>
    <row r="14395" spans="2:22" x14ac:dyDescent="0.2">
      <c r="B14395" s="2"/>
      <c r="C14395" s="2"/>
      <c r="D14395" s="2"/>
      <c r="E14395" s="2"/>
      <c r="F14395" s="2"/>
      <c r="G14395" s="3"/>
      <c r="H14395" s="3"/>
      <c r="I14395" s="2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 s="2"/>
    </row>
    <row r="14396" spans="2:22" x14ac:dyDescent="0.2">
      <c r="B14396" s="2"/>
      <c r="C14396" s="2"/>
      <c r="D14396" s="2"/>
      <c r="E14396" s="2"/>
      <c r="F14396" s="2"/>
      <c r="G14396" s="3"/>
      <c r="H14396" s="3"/>
      <c r="I14396" s="2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 s="2"/>
    </row>
    <row r="14397" spans="2:22" x14ac:dyDescent="0.2">
      <c r="B14397" s="2"/>
      <c r="C14397" s="2"/>
      <c r="D14397" s="2"/>
      <c r="E14397" s="2"/>
      <c r="F14397" s="2"/>
      <c r="G14397" s="3"/>
      <c r="H14397" s="3"/>
      <c r="I14397" s="2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 s="2"/>
    </row>
    <row r="14398" spans="2:22" x14ac:dyDescent="0.2">
      <c r="B14398" s="2"/>
      <c r="C14398" s="2"/>
      <c r="D14398" s="2"/>
      <c r="E14398" s="2"/>
      <c r="F14398" s="2"/>
      <c r="G14398" s="3"/>
      <c r="H14398" s="3"/>
      <c r="I14398" s="2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 s="2"/>
    </row>
    <row r="14399" spans="2:22" x14ac:dyDescent="0.2">
      <c r="B14399" s="2"/>
      <c r="C14399" s="2"/>
      <c r="D14399" s="2"/>
      <c r="E14399" s="2"/>
      <c r="F14399" s="2"/>
      <c r="G14399" s="3"/>
      <c r="H14399" s="3"/>
      <c r="I14399" s="2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 s="2"/>
    </row>
    <row r="14400" spans="2:22" x14ac:dyDescent="0.2">
      <c r="B14400" s="2"/>
      <c r="C14400" s="2"/>
      <c r="D14400" s="2"/>
      <c r="E14400" s="2"/>
      <c r="F14400" s="2"/>
      <c r="G14400" s="3"/>
      <c r="H14400" s="3"/>
      <c r="I14400" s="2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 s="2"/>
    </row>
    <row r="14401" spans="2:22" x14ac:dyDescent="0.2">
      <c r="B14401" s="2"/>
      <c r="C14401" s="2"/>
      <c r="D14401" s="2"/>
      <c r="E14401" s="2"/>
      <c r="F14401" s="2"/>
      <c r="G14401" s="3"/>
      <c r="H14401" s="3"/>
      <c r="I14401" s="2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 s="2"/>
    </row>
    <row r="14402" spans="2:22" x14ac:dyDescent="0.2">
      <c r="B14402" s="2"/>
      <c r="C14402" s="2"/>
      <c r="D14402" s="2"/>
      <c r="E14402" s="2"/>
      <c r="F14402" s="2"/>
      <c r="G14402" s="3"/>
      <c r="H14402" s="3"/>
      <c r="I14402" s="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 s="2"/>
    </row>
    <row r="14403" spans="2:22" x14ac:dyDescent="0.2">
      <c r="B14403" s="2"/>
      <c r="C14403" s="2"/>
      <c r="D14403" s="2"/>
      <c r="E14403" s="2"/>
      <c r="F14403" s="2"/>
      <c r="G14403" s="3"/>
      <c r="H14403" s="3"/>
      <c r="I14403" s="2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 s="2"/>
    </row>
    <row r="14404" spans="2:22" x14ac:dyDescent="0.2">
      <c r="B14404" s="2"/>
      <c r="C14404" s="2"/>
      <c r="D14404" s="2"/>
      <c r="E14404" s="2"/>
      <c r="F14404" s="2"/>
      <c r="G14404" s="3"/>
      <c r="H14404" s="3"/>
      <c r="I14404" s="2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 s="2"/>
    </row>
    <row r="14405" spans="2:22" x14ac:dyDescent="0.2">
      <c r="B14405" s="2"/>
      <c r="C14405" s="2"/>
      <c r="D14405" s="2"/>
      <c r="E14405" s="2"/>
      <c r="F14405" s="2"/>
      <c r="G14405" s="3"/>
      <c r="H14405" s="3"/>
      <c r="I14405" s="2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 s="2"/>
    </row>
    <row r="14406" spans="2:22" x14ac:dyDescent="0.2">
      <c r="B14406" s="2"/>
      <c r="C14406" s="2"/>
      <c r="D14406" s="2"/>
      <c r="E14406" s="2"/>
      <c r="F14406" s="2"/>
      <c r="G14406" s="3"/>
      <c r="H14406" s="3"/>
      <c r="I14406" s="2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 s="2"/>
    </row>
    <row r="14407" spans="2:22" x14ac:dyDescent="0.2">
      <c r="B14407" s="2"/>
      <c r="C14407" s="2"/>
      <c r="D14407" s="2"/>
      <c r="E14407" s="2"/>
      <c r="F14407" s="2"/>
      <c r="G14407" s="3"/>
      <c r="H14407" s="3"/>
      <c r="I14407" s="2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 s="2"/>
    </row>
    <row r="14408" spans="2:22" x14ac:dyDescent="0.2">
      <c r="B14408" s="2"/>
      <c r="C14408" s="2"/>
      <c r="D14408" s="2"/>
      <c r="E14408" s="2"/>
      <c r="F14408" s="2"/>
      <c r="G14408" s="3"/>
      <c r="H14408" s="3"/>
      <c r="I14408" s="2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 s="2"/>
    </row>
    <row r="14409" spans="2:22" x14ac:dyDescent="0.2">
      <c r="B14409" s="2"/>
      <c r="C14409" s="2"/>
      <c r="D14409" s="2"/>
      <c r="E14409" s="2"/>
      <c r="F14409" s="2"/>
      <c r="G14409" s="3"/>
      <c r="H14409" s="3"/>
      <c r="I14409" s="2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 s="2"/>
    </row>
    <row r="14410" spans="2:22" x14ac:dyDescent="0.2">
      <c r="B14410" s="2"/>
      <c r="C14410" s="2"/>
      <c r="D14410" s="2"/>
      <c r="E14410" s="2"/>
      <c r="F14410" s="2"/>
      <c r="G14410" s="3"/>
      <c r="H14410" s="3"/>
      <c r="I14410" s="2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 s="2"/>
    </row>
    <row r="14411" spans="2:22" x14ac:dyDescent="0.2">
      <c r="B14411" s="2"/>
      <c r="C14411" s="2"/>
      <c r="D14411" s="2"/>
      <c r="E14411" s="2"/>
      <c r="F14411" s="2"/>
      <c r="G14411" s="3"/>
      <c r="H14411" s="3"/>
      <c r="I14411" s="2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 s="2"/>
    </row>
    <row r="14412" spans="2:22" x14ac:dyDescent="0.2">
      <c r="B14412" s="2"/>
      <c r="C14412" s="2"/>
      <c r="D14412" s="2"/>
      <c r="E14412" s="2"/>
      <c r="F14412" s="2"/>
      <c r="G14412" s="3"/>
      <c r="H14412" s="3"/>
      <c r="I14412" s="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 s="2"/>
    </row>
    <row r="14413" spans="2:22" x14ac:dyDescent="0.2">
      <c r="B14413" s="2"/>
      <c r="C14413" s="2"/>
      <c r="D14413" s="2"/>
      <c r="E14413" s="2"/>
      <c r="F14413" s="2"/>
      <c r="G14413" s="3"/>
      <c r="H14413" s="3"/>
      <c r="I14413" s="2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 s="2"/>
    </row>
    <row r="14414" spans="2:22" x14ac:dyDescent="0.2">
      <c r="B14414" s="2"/>
      <c r="C14414" s="2"/>
      <c r="D14414" s="2"/>
      <c r="E14414" s="2"/>
      <c r="F14414" s="2"/>
      <c r="G14414" s="3"/>
      <c r="H14414" s="3"/>
      <c r="I14414" s="2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 s="2"/>
    </row>
    <row r="14415" spans="2:22" x14ac:dyDescent="0.2">
      <c r="B14415" s="2"/>
      <c r="C14415" s="2"/>
      <c r="D14415" s="2"/>
      <c r="E14415" s="2"/>
      <c r="F14415" s="2"/>
      <c r="G14415" s="3"/>
      <c r="H14415" s="3"/>
      <c r="I14415" s="2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 s="2"/>
    </row>
    <row r="14416" spans="2:22" x14ac:dyDescent="0.2">
      <c r="B14416" s="2"/>
      <c r="C14416" s="2"/>
      <c r="D14416" s="2"/>
      <c r="E14416" s="2"/>
      <c r="F14416" s="2"/>
      <c r="G14416" s="3"/>
      <c r="H14416" s="3"/>
      <c r="I14416" s="2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 s="2"/>
    </row>
    <row r="14417" spans="2:22" x14ac:dyDescent="0.2">
      <c r="B14417" s="2"/>
      <c r="C14417" s="2"/>
      <c r="D14417" s="2"/>
      <c r="E14417" s="2"/>
      <c r="F14417" s="2"/>
      <c r="G14417" s="3"/>
      <c r="H14417" s="3"/>
      <c r="I14417" s="2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 s="2"/>
    </row>
    <row r="14418" spans="2:22" x14ac:dyDescent="0.2">
      <c r="B14418" s="2"/>
      <c r="C14418" s="2"/>
      <c r="D14418" s="2"/>
      <c r="E14418" s="2"/>
      <c r="F14418" s="2"/>
      <c r="G14418" s="3"/>
      <c r="H14418" s="3"/>
      <c r="I14418" s="2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 s="2"/>
    </row>
    <row r="14419" spans="2:22" x14ac:dyDescent="0.2">
      <c r="B14419" s="2"/>
      <c r="C14419" s="2"/>
      <c r="D14419" s="2"/>
      <c r="E14419" s="2"/>
      <c r="F14419" s="2"/>
      <c r="G14419" s="3"/>
      <c r="H14419" s="3"/>
      <c r="I14419" s="2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 s="2"/>
    </row>
    <row r="14420" spans="2:22" x14ac:dyDescent="0.2">
      <c r="B14420" s="2"/>
      <c r="C14420" s="2"/>
      <c r="D14420" s="2"/>
      <c r="E14420" s="2"/>
      <c r="F14420" s="2"/>
      <c r="G14420" s="3"/>
      <c r="H14420" s="3"/>
      <c r="I14420" s="2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 s="2"/>
    </row>
    <row r="14421" spans="2:22" x14ac:dyDescent="0.2">
      <c r="B14421" s="2"/>
      <c r="C14421" s="2"/>
      <c r="D14421" s="2"/>
      <c r="E14421" s="2"/>
      <c r="F14421" s="2"/>
      <c r="G14421" s="3"/>
      <c r="H14421" s="3"/>
      <c r="I14421" s="2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 s="2"/>
    </row>
    <row r="14422" spans="2:22" x14ac:dyDescent="0.2">
      <c r="B14422" s="2"/>
      <c r="C14422" s="2"/>
      <c r="D14422" s="2"/>
      <c r="E14422" s="2"/>
      <c r="F14422" s="2"/>
      <c r="G14422" s="3"/>
      <c r="H14422" s="3"/>
      <c r="I14422" s="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 s="2"/>
    </row>
    <row r="14423" spans="2:22" x14ac:dyDescent="0.2">
      <c r="B14423" s="2"/>
      <c r="C14423" s="2"/>
      <c r="D14423" s="2"/>
      <c r="E14423" s="2"/>
      <c r="F14423" s="2"/>
      <c r="G14423" s="3"/>
      <c r="H14423" s="3"/>
      <c r="I14423" s="2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 s="2"/>
    </row>
    <row r="14424" spans="2:22" x14ac:dyDescent="0.2">
      <c r="B14424" s="2"/>
      <c r="C14424" s="2"/>
      <c r="D14424" s="2"/>
      <c r="E14424" s="2"/>
      <c r="F14424" s="2"/>
      <c r="G14424" s="3"/>
      <c r="H14424" s="3"/>
      <c r="I14424" s="2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 s="2"/>
    </row>
    <row r="14425" spans="2:22" x14ac:dyDescent="0.2">
      <c r="B14425" s="2"/>
      <c r="C14425" s="2"/>
      <c r="D14425" s="2"/>
      <c r="E14425" s="2"/>
      <c r="F14425" s="2"/>
      <c r="G14425" s="3"/>
      <c r="H14425" s="3"/>
      <c r="I14425" s="2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 s="2"/>
    </row>
    <row r="14426" spans="2:22" x14ac:dyDescent="0.2">
      <c r="B14426" s="2"/>
      <c r="C14426" s="2"/>
      <c r="D14426" s="2"/>
      <c r="E14426" s="2"/>
      <c r="F14426" s="2"/>
      <c r="G14426" s="3"/>
      <c r="H14426" s="3"/>
      <c r="I14426" s="2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 s="2"/>
    </row>
    <row r="14427" spans="2:22" x14ac:dyDescent="0.2">
      <c r="B14427" s="2"/>
      <c r="C14427" s="2"/>
      <c r="D14427" s="2"/>
      <c r="E14427" s="2"/>
      <c r="F14427" s="2"/>
      <c r="G14427" s="3"/>
      <c r="H14427" s="3"/>
      <c r="I14427" s="2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 s="2"/>
    </row>
    <row r="14428" spans="2:22" x14ac:dyDescent="0.2">
      <c r="B14428" s="2"/>
      <c r="C14428" s="2"/>
      <c r="D14428" s="2"/>
      <c r="E14428" s="2"/>
      <c r="F14428" s="2"/>
      <c r="G14428" s="3"/>
      <c r="H14428" s="3"/>
      <c r="I14428" s="2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 s="2"/>
    </row>
    <row r="14429" spans="2:22" x14ac:dyDescent="0.2">
      <c r="B14429" s="2"/>
      <c r="C14429" s="2"/>
      <c r="D14429" s="2"/>
      <c r="E14429" s="2"/>
      <c r="F14429" s="2"/>
      <c r="G14429" s="3"/>
      <c r="H14429" s="3"/>
      <c r="I14429" s="2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 s="2"/>
    </row>
    <row r="14430" spans="2:22" x14ac:dyDescent="0.2">
      <c r="B14430" s="2"/>
      <c r="C14430" s="2"/>
      <c r="D14430" s="2"/>
      <c r="E14430" s="2"/>
      <c r="F14430" s="2"/>
      <c r="G14430" s="3"/>
      <c r="H14430" s="3"/>
      <c r="I14430" s="2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 s="2"/>
    </row>
    <row r="14431" spans="2:22" x14ac:dyDescent="0.2">
      <c r="B14431" s="2"/>
      <c r="C14431" s="2"/>
      <c r="D14431" s="2"/>
      <c r="E14431" s="2"/>
      <c r="F14431" s="2"/>
      <c r="G14431" s="3"/>
      <c r="H14431" s="3"/>
      <c r="I14431" s="2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 s="2"/>
    </row>
    <row r="14432" spans="2:22" x14ac:dyDescent="0.2">
      <c r="B14432" s="2"/>
      <c r="C14432" s="2"/>
      <c r="D14432" s="2"/>
      <c r="E14432" s="2"/>
      <c r="F14432" s="2"/>
      <c r="G14432" s="3"/>
      <c r="H14432" s="3"/>
      <c r="I14432" s="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 s="2"/>
    </row>
    <row r="14433" spans="2:22" x14ac:dyDescent="0.2">
      <c r="B14433" s="2"/>
      <c r="C14433" s="2"/>
      <c r="D14433" s="2"/>
      <c r="E14433" s="2"/>
      <c r="F14433" s="2"/>
      <c r="G14433" s="3"/>
      <c r="H14433" s="3"/>
      <c r="I14433" s="2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 s="2"/>
    </row>
    <row r="14434" spans="2:22" x14ac:dyDescent="0.2">
      <c r="B14434" s="2"/>
      <c r="C14434" s="2"/>
      <c r="D14434" s="2"/>
      <c r="E14434" s="2"/>
      <c r="F14434" s="2"/>
      <c r="G14434" s="3"/>
      <c r="H14434" s="3"/>
      <c r="I14434" s="2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 s="2"/>
    </row>
    <row r="14435" spans="2:22" x14ac:dyDescent="0.2">
      <c r="B14435" s="2"/>
      <c r="C14435" s="2"/>
      <c r="D14435" s="2"/>
      <c r="E14435" s="2"/>
      <c r="F14435" s="2"/>
      <c r="G14435" s="3"/>
      <c r="H14435" s="3"/>
      <c r="I14435" s="2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 s="2"/>
    </row>
    <row r="14436" spans="2:22" x14ac:dyDescent="0.2">
      <c r="B14436" s="2"/>
      <c r="C14436" s="2"/>
      <c r="D14436" s="2"/>
      <c r="E14436" s="2"/>
      <c r="F14436" s="2"/>
      <c r="G14436" s="3"/>
      <c r="H14436" s="3"/>
      <c r="I14436" s="2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 s="2"/>
    </row>
    <row r="14437" spans="2:22" x14ac:dyDescent="0.2">
      <c r="B14437" s="2"/>
      <c r="C14437" s="2"/>
      <c r="D14437" s="2"/>
      <c r="E14437" s="2"/>
      <c r="F14437" s="2"/>
      <c r="G14437" s="3"/>
      <c r="H14437" s="3"/>
      <c r="I14437" s="2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 s="2"/>
    </row>
    <row r="14438" spans="2:22" x14ac:dyDescent="0.2">
      <c r="B14438" s="2"/>
      <c r="C14438" s="2"/>
      <c r="D14438" s="2"/>
      <c r="E14438" s="2"/>
      <c r="F14438" s="2"/>
      <c r="G14438" s="3"/>
      <c r="H14438" s="3"/>
      <c r="I14438" s="2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 s="2"/>
    </row>
    <row r="14439" spans="2:22" x14ac:dyDescent="0.2">
      <c r="B14439" s="2"/>
      <c r="C14439" s="2"/>
      <c r="D14439" s="2"/>
      <c r="E14439" s="2"/>
      <c r="F14439" s="2"/>
      <c r="G14439" s="3"/>
      <c r="H14439" s="3"/>
      <c r="I14439" s="2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 s="2"/>
    </row>
    <row r="14440" spans="2:22" x14ac:dyDescent="0.2">
      <c r="B14440" s="2"/>
      <c r="C14440" s="2"/>
      <c r="D14440" s="2"/>
      <c r="E14440" s="2"/>
      <c r="F14440" s="2"/>
      <c r="G14440" s="3"/>
      <c r="H14440" s="3"/>
      <c r="I14440" s="2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 s="2"/>
    </row>
    <row r="14441" spans="2:22" x14ac:dyDescent="0.2">
      <c r="B14441" s="2"/>
      <c r="C14441" s="2"/>
      <c r="D14441" s="2"/>
      <c r="E14441" s="2"/>
      <c r="F14441" s="2"/>
      <c r="G14441" s="3"/>
      <c r="H14441" s="3"/>
      <c r="I14441" s="2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 s="2"/>
    </row>
    <row r="14442" spans="2:22" x14ac:dyDescent="0.2">
      <c r="B14442" s="2"/>
      <c r="C14442" s="2"/>
      <c r="D14442" s="2"/>
      <c r="E14442" s="2"/>
      <c r="F14442" s="2"/>
      <c r="G14442" s="3"/>
      <c r="H14442" s="3"/>
      <c r="I14442" s="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 s="2"/>
    </row>
    <row r="14443" spans="2:22" x14ac:dyDescent="0.2">
      <c r="B14443" s="2"/>
      <c r="C14443" s="2"/>
      <c r="D14443" s="2"/>
      <c r="E14443" s="2"/>
      <c r="F14443" s="2"/>
      <c r="G14443" s="3"/>
      <c r="H14443" s="3"/>
      <c r="I14443" s="2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 s="2"/>
    </row>
    <row r="14444" spans="2:22" x14ac:dyDescent="0.2">
      <c r="B14444" s="2"/>
      <c r="C14444" s="2"/>
      <c r="D14444" s="2"/>
      <c r="E14444" s="2"/>
      <c r="F14444" s="2"/>
      <c r="G14444" s="3"/>
      <c r="H14444" s="3"/>
      <c r="I14444" s="2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 s="2"/>
    </row>
    <row r="14445" spans="2:22" x14ac:dyDescent="0.2">
      <c r="B14445" s="2"/>
      <c r="C14445" s="2"/>
      <c r="D14445" s="2"/>
      <c r="E14445" s="2"/>
      <c r="F14445" s="2"/>
      <c r="G14445" s="3"/>
      <c r="H14445" s="3"/>
      <c r="I14445" s="2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 s="2"/>
    </row>
    <row r="14446" spans="2:22" x14ac:dyDescent="0.2">
      <c r="B14446" s="2"/>
      <c r="C14446" s="2"/>
      <c r="D14446" s="2"/>
      <c r="E14446" s="2"/>
      <c r="F14446" s="2"/>
      <c r="G14446" s="3"/>
      <c r="H14446" s="3"/>
      <c r="I14446" s="2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 s="2"/>
    </row>
    <row r="14447" spans="2:22" x14ac:dyDescent="0.2">
      <c r="B14447" s="2"/>
      <c r="C14447" s="2"/>
      <c r="D14447" s="2"/>
      <c r="E14447" s="2"/>
      <c r="F14447" s="2"/>
      <c r="G14447" s="3"/>
      <c r="H14447" s="3"/>
      <c r="I14447" s="2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 s="2"/>
    </row>
    <row r="14448" spans="2:22" x14ac:dyDescent="0.2">
      <c r="B14448" s="2"/>
      <c r="C14448" s="2"/>
      <c r="D14448" s="2"/>
      <c r="E14448" s="2"/>
      <c r="F14448" s="2"/>
      <c r="G14448" s="3"/>
      <c r="H14448" s="3"/>
      <c r="I14448" s="2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 s="2"/>
    </row>
    <row r="14449" spans="2:22" x14ac:dyDescent="0.2">
      <c r="B14449" s="2"/>
      <c r="C14449" s="2"/>
      <c r="D14449" s="2"/>
      <c r="E14449" s="2"/>
      <c r="F14449" s="2"/>
      <c r="G14449" s="3"/>
      <c r="H14449" s="3"/>
      <c r="I14449" s="2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 s="2"/>
    </row>
    <row r="14450" spans="2:22" x14ac:dyDescent="0.2">
      <c r="B14450" s="2"/>
      <c r="C14450" s="2"/>
      <c r="D14450" s="2"/>
      <c r="E14450" s="2"/>
      <c r="F14450" s="2"/>
      <c r="G14450" s="3"/>
      <c r="H14450" s="3"/>
      <c r="I14450" s="2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 s="2"/>
    </row>
    <row r="14451" spans="2:22" x14ac:dyDescent="0.2">
      <c r="B14451" s="2"/>
      <c r="C14451" s="2"/>
      <c r="D14451" s="2"/>
      <c r="E14451" s="2"/>
      <c r="F14451" s="2"/>
      <c r="G14451" s="3"/>
      <c r="H14451" s="3"/>
      <c r="I14451" s="2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 s="2"/>
    </row>
    <row r="14452" spans="2:22" x14ac:dyDescent="0.2">
      <c r="B14452" s="2"/>
      <c r="C14452" s="2"/>
      <c r="D14452" s="2"/>
      <c r="E14452" s="2"/>
      <c r="F14452" s="2"/>
      <c r="G14452" s="3"/>
      <c r="H14452" s="3"/>
      <c r="I14452" s="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 s="2"/>
    </row>
    <row r="14453" spans="2:22" x14ac:dyDescent="0.2">
      <c r="B14453" s="2"/>
      <c r="C14453" s="2"/>
      <c r="D14453" s="2"/>
      <c r="E14453" s="2"/>
      <c r="F14453" s="2"/>
      <c r="G14453" s="3"/>
      <c r="H14453" s="3"/>
      <c r="I14453" s="2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 s="2"/>
    </row>
    <row r="14454" spans="2:22" x14ac:dyDescent="0.2">
      <c r="B14454" s="2"/>
      <c r="C14454" s="2"/>
      <c r="D14454" s="2"/>
      <c r="E14454" s="2"/>
      <c r="F14454" s="2"/>
      <c r="G14454" s="3"/>
      <c r="H14454" s="3"/>
      <c r="I14454" s="2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 s="2"/>
    </row>
    <row r="14455" spans="2:22" x14ac:dyDescent="0.2">
      <c r="B14455" s="2"/>
      <c r="C14455" s="2"/>
      <c r="D14455" s="2"/>
      <c r="E14455" s="2"/>
      <c r="F14455" s="2"/>
      <c r="G14455" s="3"/>
      <c r="H14455" s="3"/>
      <c r="I14455" s="2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 s="2"/>
    </row>
    <row r="14456" spans="2:22" x14ac:dyDescent="0.2">
      <c r="B14456" s="2"/>
      <c r="C14456" s="2"/>
      <c r="D14456" s="2"/>
      <c r="E14456" s="2"/>
      <c r="F14456" s="2"/>
      <c r="G14456" s="3"/>
      <c r="H14456" s="3"/>
      <c r="I14456" s="2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 s="2"/>
    </row>
    <row r="14457" spans="2:22" x14ac:dyDescent="0.2">
      <c r="B14457" s="2"/>
      <c r="C14457" s="2"/>
      <c r="D14457" s="2"/>
      <c r="E14457" s="2"/>
      <c r="F14457" s="2"/>
      <c r="G14457" s="3"/>
      <c r="H14457" s="3"/>
      <c r="I14457" s="2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 s="2"/>
    </row>
    <row r="14458" spans="2:22" x14ac:dyDescent="0.2">
      <c r="B14458" s="2"/>
      <c r="C14458" s="2"/>
      <c r="D14458" s="2"/>
      <c r="E14458" s="2"/>
      <c r="F14458" s="2"/>
      <c r="G14458" s="3"/>
      <c r="H14458" s="3"/>
      <c r="I14458" s="2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 s="2"/>
    </row>
    <row r="14459" spans="2:22" x14ac:dyDescent="0.2">
      <c r="B14459" s="2"/>
      <c r="C14459" s="2"/>
      <c r="D14459" s="2"/>
      <c r="E14459" s="2"/>
      <c r="F14459" s="2"/>
      <c r="G14459" s="3"/>
      <c r="H14459" s="3"/>
      <c r="I14459" s="2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 s="2"/>
    </row>
    <row r="14460" spans="2:22" x14ac:dyDescent="0.2">
      <c r="B14460" s="2"/>
      <c r="C14460" s="2"/>
      <c r="D14460" s="2"/>
      <c r="E14460" s="2"/>
      <c r="F14460" s="2"/>
      <c r="G14460" s="3"/>
      <c r="H14460" s="3"/>
      <c r="I14460" s="2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 s="2"/>
    </row>
    <row r="14461" spans="2:22" x14ac:dyDescent="0.2">
      <c r="B14461" s="2"/>
      <c r="C14461" s="2"/>
      <c r="D14461" s="2"/>
      <c r="E14461" s="2"/>
      <c r="F14461" s="2"/>
      <c r="G14461" s="3"/>
      <c r="H14461" s="3"/>
      <c r="I14461" s="2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 s="2"/>
    </row>
    <row r="14462" spans="2:22" x14ac:dyDescent="0.2">
      <c r="B14462" s="2"/>
      <c r="C14462" s="2"/>
      <c r="D14462" s="2"/>
      <c r="E14462" s="2"/>
      <c r="F14462" s="2"/>
      <c r="G14462" s="3"/>
      <c r="H14462" s="3"/>
      <c r="I14462" s="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 s="2"/>
    </row>
    <row r="14463" spans="2:22" x14ac:dyDescent="0.2">
      <c r="B14463" s="2"/>
      <c r="C14463" s="2"/>
      <c r="D14463" s="2"/>
      <c r="E14463" s="2"/>
      <c r="F14463" s="2"/>
      <c r="G14463" s="3"/>
      <c r="H14463" s="3"/>
      <c r="I14463" s="2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 s="2"/>
    </row>
    <row r="14464" spans="2:22" x14ac:dyDescent="0.2">
      <c r="B14464" s="2"/>
      <c r="C14464" s="2"/>
      <c r="D14464" s="2"/>
      <c r="E14464" s="2"/>
      <c r="F14464" s="2"/>
      <c r="G14464" s="3"/>
      <c r="H14464" s="3"/>
      <c r="I14464" s="2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 s="2"/>
    </row>
    <row r="14465" spans="2:22" x14ac:dyDescent="0.2">
      <c r="B14465" s="2"/>
      <c r="C14465" s="2"/>
      <c r="D14465" s="2"/>
      <c r="E14465" s="2"/>
      <c r="F14465" s="2"/>
      <c r="G14465" s="3"/>
      <c r="H14465" s="3"/>
      <c r="I14465" s="2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 s="2"/>
    </row>
    <row r="14466" spans="2:22" x14ac:dyDescent="0.2">
      <c r="B14466" s="2"/>
      <c r="C14466" s="2"/>
      <c r="D14466" s="2"/>
      <c r="E14466" s="2"/>
      <c r="F14466" s="2"/>
      <c r="G14466" s="3"/>
      <c r="H14466" s="3"/>
      <c r="I14466" s="2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 s="2"/>
    </row>
    <row r="14467" spans="2:22" x14ac:dyDescent="0.2">
      <c r="B14467" s="2"/>
      <c r="C14467" s="2"/>
      <c r="D14467" s="2"/>
      <c r="E14467" s="2"/>
      <c r="F14467" s="2"/>
      <c r="G14467" s="3"/>
      <c r="H14467" s="3"/>
      <c r="I14467" s="2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 s="2"/>
    </row>
    <row r="14468" spans="2:22" x14ac:dyDescent="0.2">
      <c r="B14468" s="2"/>
      <c r="C14468" s="2"/>
      <c r="D14468" s="2"/>
      <c r="E14468" s="2"/>
      <c r="F14468" s="2"/>
      <c r="G14468" s="3"/>
      <c r="H14468" s="3"/>
      <c r="I14468" s="2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 s="2"/>
    </row>
    <row r="14469" spans="2:22" x14ac:dyDescent="0.2">
      <c r="B14469" s="2"/>
      <c r="C14469" s="2"/>
      <c r="D14469" s="2"/>
      <c r="E14469" s="2"/>
      <c r="F14469" s="2"/>
      <c r="G14469" s="3"/>
      <c r="H14469" s="3"/>
      <c r="I14469" s="2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 s="2"/>
    </row>
    <row r="14470" spans="2:22" x14ac:dyDescent="0.2">
      <c r="B14470" s="2"/>
      <c r="C14470" s="2"/>
      <c r="D14470" s="2"/>
      <c r="E14470" s="2"/>
      <c r="F14470" s="2"/>
      <c r="G14470" s="3"/>
      <c r="H14470" s="3"/>
      <c r="I14470" s="2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 s="2"/>
    </row>
    <row r="14471" spans="2:22" x14ac:dyDescent="0.2">
      <c r="B14471" s="2"/>
      <c r="C14471" s="2"/>
      <c r="D14471" s="2"/>
      <c r="E14471" s="2"/>
      <c r="F14471" s="2"/>
      <c r="G14471" s="3"/>
      <c r="H14471" s="3"/>
      <c r="I14471" s="2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 s="2"/>
    </row>
    <row r="14472" spans="2:22" x14ac:dyDescent="0.2">
      <c r="B14472" s="2"/>
      <c r="C14472" s="2"/>
      <c r="D14472" s="2"/>
      <c r="E14472" s="2"/>
      <c r="F14472" s="2"/>
      <c r="G14472" s="3"/>
      <c r="H14472" s="3"/>
      <c r="I14472" s="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 s="2"/>
    </row>
    <row r="14473" spans="2:22" x14ac:dyDescent="0.2">
      <c r="B14473" s="2"/>
      <c r="C14473" s="2"/>
      <c r="D14473" s="2"/>
      <c r="E14473" s="2"/>
      <c r="F14473" s="2"/>
      <c r="G14473" s="3"/>
      <c r="H14473" s="3"/>
      <c r="I14473" s="2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 s="2"/>
    </row>
    <row r="14474" spans="2:22" x14ac:dyDescent="0.2">
      <c r="B14474" s="2"/>
      <c r="C14474" s="2"/>
      <c r="D14474" s="2"/>
      <c r="E14474" s="2"/>
      <c r="F14474" s="2"/>
      <c r="G14474" s="3"/>
      <c r="H14474" s="3"/>
      <c r="I14474" s="2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 s="2"/>
    </row>
    <row r="14475" spans="2:22" x14ac:dyDescent="0.2">
      <c r="B14475" s="2"/>
      <c r="C14475" s="2"/>
      <c r="D14475" s="2"/>
      <c r="E14475" s="2"/>
      <c r="F14475" s="2"/>
      <c r="G14475" s="3"/>
      <c r="H14475" s="3"/>
      <c r="I14475" s="2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 s="2"/>
    </row>
    <row r="14476" spans="2:22" x14ac:dyDescent="0.2">
      <c r="B14476" s="2"/>
      <c r="C14476" s="2"/>
      <c r="D14476" s="2"/>
      <c r="E14476" s="2"/>
      <c r="F14476" s="2"/>
      <c r="G14476" s="3"/>
      <c r="H14476" s="3"/>
      <c r="I14476" s="2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 s="2"/>
    </row>
    <row r="14477" spans="2:22" x14ac:dyDescent="0.2">
      <c r="B14477" s="2"/>
      <c r="C14477" s="2"/>
      <c r="D14477" s="2"/>
      <c r="E14477" s="2"/>
      <c r="F14477" s="2"/>
      <c r="G14477" s="3"/>
      <c r="H14477" s="3"/>
      <c r="I14477" s="2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 s="2"/>
    </row>
    <row r="14478" spans="2:22" x14ac:dyDescent="0.2">
      <c r="B14478" s="2"/>
      <c r="C14478" s="2"/>
      <c r="D14478" s="2"/>
      <c r="E14478" s="2"/>
      <c r="F14478" s="2"/>
      <c r="G14478" s="3"/>
      <c r="H14478" s="3"/>
      <c r="I14478" s="2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 s="2"/>
    </row>
    <row r="14479" spans="2:22" x14ac:dyDescent="0.2">
      <c r="B14479" s="2"/>
      <c r="C14479" s="2"/>
      <c r="D14479" s="2"/>
      <c r="E14479" s="2"/>
      <c r="F14479" s="2"/>
      <c r="G14479" s="3"/>
      <c r="H14479" s="3"/>
      <c r="I14479" s="2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 s="2"/>
    </row>
    <row r="14480" spans="2:22" x14ac:dyDescent="0.2">
      <c r="B14480" s="2"/>
      <c r="C14480" s="2"/>
      <c r="D14480" s="2"/>
      <c r="E14480" s="2"/>
      <c r="F14480" s="2"/>
      <c r="G14480" s="3"/>
      <c r="H14480" s="3"/>
      <c r="I14480" s="2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 s="2"/>
    </row>
    <row r="14481" spans="2:22" x14ac:dyDescent="0.2">
      <c r="B14481" s="2"/>
      <c r="C14481" s="2"/>
      <c r="D14481" s="2"/>
      <c r="E14481" s="2"/>
      <c r="F14481" s="2"/>
      <c r="G14481" s="3"/>
      <c r="H14481" s="3"/>
      <c r="I14481" s="2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 s="2"/>
    </row>
    <row r="14482" spans="2:22" x14ac:dyDescent="0.2">
      <c r="B14482" s="2"/>
      <c r="C14482" s="2"/>
      <c r="D14482" s="2"/>
      <c r="E14482" s="2"/>
      <c r="F14482" s="2"/>
      <c r="G14482" s="3"/>
      <c r="H14482" s="3"/>
      <c r="I14482" s="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 s="2"/>
    </row>
    <row r="14483" spans="2:22" x14ac:dyDescent="0.2">
      <c r="B14483" s="2"/>
      <c r="C14483" s="2"/>
      <c r="D14483" s="2"/>
      <c r="E14483" s="2"/>
      <c r="F14483" s="2"/>
      <c r="G14483" s="3"/>
      <c r="H14483" s="3"/>
      <c r="I14483" s="2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 s="2"/>
    </row>
    <row r="14484" spans="2:22" x14ac:dyDescent="0.2">
      <c r="B14484" s="2"/>
      <c r="C14484" s="2"/>
      <c r="D14484" s="2"/>
      <c r="E14484" s="2"/>
      <c r="F14484" s="2"/>
      <c r="G14484" s="3"/>
      <c r="H14484" s="3"/>
      <c r="I14484" s="2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 s="2"/>
    </row>
    <row r="14485" spans="2:22" x14ac:dyDescent="0.2">
      <c r="B14485" s="2"/>
      <c r="C14485" s="2"/>
      <c r="D14485" s="2"/>
      <c r="E14485" s="2"/>
      <c r="F14485" s="2"/>
      <c r="G14485" s="3"/>
      <c r="H14485" s="3"/>
      <c r="I14485" s="2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 s="2"/>
    </row>
    <row r="14486" spans="2:22" x14ac:dyDescent="0.2">
      <c r="B14486" s="2"/>
      <c r="C14486" s="2"/>
      <c r="D14486" s="2"/>
      <c r="E14486" s="2"/>
      <c r="F14486" s="2"/>
      <c r="G14486" s="3"/>
      <c r="H14486" s="3"/>
      <c r="I14486" s="2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 s="2"/>
    </row>
    <row r="14487" spans="2:22" x14ac:dyDescent="0.2">
      <c r="B14487" s="2"/>
      <c r="C14487" s="2"/>
      <c r="D14487" s="2"/>
      <c r="E14487" s="2"/>
      <c r="F14487" s="2"/>
      <c r="G14487" s="3"/>
      <c r="H14487" s="3"/>
      <c r="I14487" s="2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 s="2"/>
    </row>
    <row r="14488" spans="2:22" x14ac:dyDescent="0.2">
      <c r="B14488" s="2"/>
      <c r="C14488" s="2"/>
      <c r="D14488" s="2"/>
      <c r="E14488" s="2"/>
      <c r="F14488" s="2"/>
      <c r="G14488" s="3"/>
      <c r="H14488" s="3"/>
      <c r="I14488" s="2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 s="2"/>
    </row>
    <row r="14489" spans="2:22" x14ac:dyDescent="0.2">
      <c r="B14489" s="2"/>
      <c r="C14489" s="2"/>
      <c r="D14489" s="2"/>
      <c r="E14489" s="2"/>
      <c r="F14489" s="2"/>
      <c r="G14489" s="3"/>
      <c r="H14489" s="3"/>
      <c r="I14489" s="2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 s="2"/>
    </row>
    <row r="14490" spans="2:22" x14ac:dyDescent="0.2">
      <c r="B14490" s="2"/>
      <c r="C14490" s="2"/>
      <c r="D14490" s="2"/>
      <c r="E14490" s="2"/>
      <c r="F14490" s="2"/>
      <c r="G14490" s="3"/>
      <c r="H14490" s="3"/>
      <c r="I14490" s="2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 s="2"/>
    </row>
    <row r="14491" spans="2:22" x14ac:dyDescent="0.2">
      <c r="B14491" s="2"/>
      <c r="C14491" s="2"/>
      <c r="D14491" s="2"/>
      <c r="E14491" s="2"/>
      <c r="F14491" s="2"/>
      <c r="G14491" s="3"/>
      <c r="H14491" s="3"/>
      <c r="I14491" s="2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 s="2"/>
    </row>
    <row r="14492" spans="2:22" x14ac:dyDescent="0.2">
      <c r="B14492" s="2"/>
      <c r="C14492" s="2"/>
      <c r="D14492" s="2"/>
      <c r="E14492" s="2"/>
      <c r="F14492" s="2"/>
      <c r="G14492" s="3"/>
      <c r="H14492" s="3"/>
      <c r="I14492" s="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 s="2"/>
    </row>
    <row r="14493" spans="2:22" x14ac:dyDescent="0.2">
      <c r="B14493" s="2"/>
      <c r="C14493" s="2"/>
      <c r="D14493" s="2"/>
      <c r="E14493" s="2"/>
      <c r="F14493" s="2"/>
      <c r="G14493" s="3"/>
      <c r="H14493" s="3"/>
      <c r="I14493" s="2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 s="2"/>
    </row>
    <row r="14494" spans="2:22" x14ac:dyDescent="0.2">
      <c r="B14494" s="2"/>
      <c r="C14494" s="2"/>
      <c r="D14494" s="2"/>
      <c r="E14494" s="2"/>
      <c r="F14494" s="2"/>
      <c r="G14494" s="3"/>
      <c r="H14494" s="3"/>
      <c r="I14494" s="2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 s="2"/>
    </row>
    <row r="14495" spans="2:22" x14ac:dyDescent="0.2">
      <c r="B14495" s="2"/>
      <c r="C14495" s="2"/>
      <c r="D14495" s="2"/>
      <c r="E14495" s="2"/>
      <c r="F14495" s="2"/>
      <c r="G14495" s="3"/>
      <c r="H14495" s="3"/>
      <c r="I14495" s="2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 s="2"/>
    </row>
    <row r="14496" spans="2:22" x14ac:dyDescent="0.2">
      <c r="B14496" s="2"/>
      <c r="C14496" s="2"/>
      <c r="D14496" s="2"/>
      <c r="E14496" s="2"/>
      <c r="F14496" s="2"/>
      <c r="G14496" s="3"/>
      <c r="H14496" s="3"/>
      <c r="I14496" s="2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 s="2"/>
    </row>
    <row r="14497" spans="2:22" x14ac:dyDescent="0.2">
      <c r="B14497" s="2"/>
      <c r="C14497" s="2"/>
      <c r="D14497" s="2"/>
      <c r="E14497" s="2"/>
      <c r="F14497" s="2"/>
      <c r="G14497" s="3"/>
      <c r="H14497" s="3"/>
      <c r="I14497" s="2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 s="2"/>
    </row>
    <row r="14498" spans="2:22" x14ac:dyDescent="0.2">
      <c r="B14498" s="2"/>
      <c r="C14498" s="2"/>
      <c r="D14498" s="2"/>
      <c r="E14498" s="2"/>
      <c r="F14498" s="2"/>
      <c r="G14498" s="3"/>
      <c r="H14498" s="3"/>
      <c r="I14498" s="2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 s="2"/>
    </row>
    <row r="14499" spans="2:22" x14ac:dyDescent="0.2">
      <c r="B14499" s="2"/>
      <c r="C14499" s="2"/>
      <c r="D14499" s="2"/>
      <c r="E14499" s="2"/>
      <c r="F14499" s="2"/>
      <c r="G14499" s="3"/>
      <c r="H14499" s="3"/>
      <c r="I14499" s="2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 s="2"/>
    </row>
    <row r="14500" spans="2:22" x14ac:dyDescent="0.2">
      <c r="B14500" s="2"/>
      <c r="C14500" s="2"/>
      <c r="D14500" s="2"/>
      <c r="E14500" s="2"/>
      <c r="F14500" s="2"/>
      <c r="G14500" s="3"/>
      <c r="H14500" s="3"/>
      <c r="I14500" s="2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 s="2"/>
    </row>
    <row r="14501" spans="2:22" x14ac:dyDescent="0.2">
      <c r="B14501" s="2"/>
      <c r="C14501" s="2"/>
      <c r="D14501" s="2"/>
      <c r="E14501" s="2"/>
      <c r="F14501" s="2"/>
      <c r="G14501" s="3"/>
      <c r="H14501" s="3"/>
      <c r="I14501" s="2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 s="2"/>
    </row>
    <row r="14502" spans="2:22" x14ac:dyDescent="0.2">
      <c r="B14502" s="2"/>
      <c r="C14502" s="2"/>
      <c r="D14502" s="2"/>
      <c r="E14502" s="2"/>
      <c r="F14502" s="2"/>
      <c r="G14502" s="3"/>
      <c r="H14502" s="3"/>
      <c r="I14502" s="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 s="2"/>
    </row>
    <row r="14503" spans="2:22" x14ac:dyDescent="0.2">
      <c r="B14503" s="2"/>
      <c r="C14503" s="2"/>
      <c r="D14503" s="2"/>
      <c r="E14503" s="2"/>
      <c r="F14503" s="2"/>
      <c r="G14503" s="3"/>
      <c r="H14503" s="3"/>
      <c r="I14503" s="2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 s="2"/>
    </row>
    <row r="14504" spans="2:22" x14ac:dyDescent="0.2">
      <c r="B14504" s="2"/>
      <c r="C14504" s="2"/>
      <c r="D14504" s="2"/>
      <c r="E14504" s="2"/>
      <c r="F14504" s="2"/>
      <c r="G14504" s="3"/>
      <c r="H14504" s="3"/>
      <c r="I14504" s="2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 s="2"/>
    </row>
    <row r="14505" spans="2:22" x14ac:dyDescent="0.2">
      <c r="B14505" s="2"/>
      <c r="C14505" s="2"/>
      <c r="D14505" s="2"/>
      <c r="E14505" s="2"/>
      <c r="F14505" s="2"/>
      <c r="G14505" s="3"/>
      <c r="H14505" s="3"/>
      <c r="I14505" s="2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 s="2"/>
    </row>
    <row r="14506" spans="2:22" x14ac:dyDescent="0.2">
      <c r="B14506" s="2"/>
      <c r="C14506" s="2"/>
      <c r="D14506" s="2"/>
      <c r="E14506" s="2"/>
      <c r="F14506" s="2"/>
      <c r="G14506" s="3"/>
      <c r="H14506" s="3"/>
      <c r="I14506" s="2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 s="2"/>
    </row>
    <row r="14507" spans="2:22" x14ac:dyDescent="0.2">
      <c r="B14507" s="2"/>
      <c r="C14507" s="2"/>
      <c r="D14507" s="2"/>
      <c r="E14507" s="2"/>
      <c r="F14507" s="2"/>
      <c r="G14507" s="3"/>
      <c r="H14507" s="3"/>
      <c r="I14507" s="2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 s="2"/>
    </row>
    <row r="14508" spans="2:22" x14ac:dyDescent="0.2">
      <c r="B14508" s="2"/>
      <c r="C14508" s="2"/>
      <c r="D14508" s="2"/>
      <c r="E14508" s="2"/>
      <c r="F14508" s="2"/>
      <c r="G14508" s="3"/>
      <c r="H14508" s="3"/>
      <c r="I14508" s="2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 s="2"/>
    </row>
    <row r="14509" spans="2:22" x14ac:dyDescent="0.2">
      <c r="B14509" s="2"/>
      <c r="C14509" s="2"/>
      <c r="D14509" s="2"/>
      <c r="E14509" s="2"/>
      <c r="F14509" s="2"/>
      <c r="G14509" s="3"/>
      <c r="H14509" s="3"/>
      <c r="I14509" s="2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 s="2"/>
    </row>
    <row r="14510" spans="2:22" x14ac:dyDescent="0.2">
      <c r="B14510" s="2"/>
      <c r="C14510" s="2"/>
      <c r="D14510" s="2"/>
      <c r="E14510" s="2"/>
      <c r="F14510" s="2"/>
      <c r="G14510" s="3"/>
      <c r="H14510" s="3"/>
      <c r="I14510" s="2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 s="2"/>
    </row>
    <row r="14511" spans="2:22" x14ac:dyDescent="0.2">
      <c r="B14511" s="2"/>
      <c r="C14511" s="2"/>
      <c r="D14511" s="2"/>
      <c r="E14511" s="2"/>
      <c r="F14511" s="2"/>
      <c r="G14511" s="3"/>
      <c r="H14511" s="3"/>
      <c r="I14511" s="2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 s="2"/>
    </row>
    <row r="14512" spans="2:22" x14ac:dyDescent="0.2">
      <c r="B14512" s="2"/>
      <c r="C14512" s="2"/>
      <c r="D14512" s="2"/>
      <c r="E14512" s="2"/>
      <c r="F14512" s="2"/>
      <c r="G14512" s="3"/>
      <c r="H14512" s="3"/>
      <c r="I14512" s="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 s="2"/>
    </row>
    <row r="14513" spans="2:22" x14ac:dyDescent="0.2">
      <c r="B14513" s="2"/>
      <c r="C14513" s="2"/>
      <c r="D14513" s="2"/>
      <c r="E14513" s="2"/>
      <c r="F14513" s="2"/>
      <c r="G14513" s="3"/>
      <c r="H14513" s="3"/>
      <c r="I14513" s="2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 s="2"/>
    </row>
    <row r="14514" spans="2:22" x14ac:dyDescent="0.2">
      <c r="B14514" s="2"/>
      <c r="C14514" s="2"/>
      <c r="D14514" s="2"/>
      <c r="E14514" s="2"/>
      <c r="F14514" s="2"/>
      <c r="G14514" s="3"/>
      <c r="H14514" s="3"/>
      <c r="I14514" s="2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 s="2"/>
    </row>
    <row r="14515" spans="2:22" x14ac:dyDescent="0.2">
      <c r="B14515" s="2"/>
      <c r="C14515" s="2"/>
      <c r="D14515" s="2"/>
      <c r="E14515" s="2"/>
      <c r="F14515" s="2"/>
      <c r="G14515" s="3"/>
      <c r="H14515" s="3"/>
      <c r="I14515" s="2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 s="2"/>
    </row>
    <row r="14516" spans="2:22" x14ac:dyDescent="0.2">
      <c r="B14516" s="2"/>
      <c r="C14516" s="2"/>
      <c r="D14516" s="2"/>
      <c r="E14516" s="2"/>
      <c r="F14516" s="2"/>
      <c r="G14516" s="3"/>
      <c r="H14516" s="3"/>
      <c r="I14516" s="2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 s="2"/>
    </row>
    <row r="14517" spans="2:22" x14ac:dyDescent="0.2">
      <c r="B14517" s="2"/>
      <c r="C14517" s="2"/>
      <c r="D14517" s="2"/>
      <c r="E14517" s="2"/>
      <c r="F14517" s="2"/>
      <c r="G14517" s="3"/>
      <c r="H14517" s="3"/>
      <c r="I14517" s="2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 s="2"/>
    </row>
    <row r="14518" spans="2:22" x14ac:dyDescent="0.2">
      <c r="B14518" s="2"/>
      <c r="C14518" s="2"/>
      <c r="D14518" s="2"/>
      <c r="E14518" s="2"/>
      <c r="F14518" s="2"/>
      <c r="G14518" s="3"/>
      <c r="H14518" s="3"/>
      <c r="I14518" s="2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 s="2"/>
    </row>
    <row r="14519" spans="2:22" x14ac:dyDescent="0.2">
      <c r="B14519" s="2"/>
      <c r="C14519" s="2"/>
      <c r="D14519" s="2"/>
      <c r="E14519" s="2"/>
      <c r="F14519" s="2"/>
      <c r="G14519" s="3"/>
      <c r="H14519" s="3"/>
      <c r="I14519" s="2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 s="2"/>
    </row>
    <row r="14520" spans="2:22" x14ac:dyDescent="0.2">
      <c r="B14520" s="2"/>
      <c r="C14520" s="2"/>
      <c r="D14520" s="2"/>
      <c r="E14520" s="2"/>
      <c r="F14520" s="2"/>
      <c r="G14520" s="3"/>
      <c r="H14520" s="3"/>
      <c r="I14520" s="2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 s="2"/>
    </row>
    <row r="14521" spans="2:22" x14ac:dyDescent="0.2">
      <c r="B14521" s="2"/>
      <c r="C14521" s="2"/>
      <c r="D14521" s="2"/>
      <c r="E14521" s="2"/>
      <c r="F14521" s="2"/>
      <c r="G14521" s="3"/>
      <c r="H14521" s="3"/>
      <c r="I14521" s="2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 s="2"/>
    </row>
    <row r="14522" spans="2:22" x14ac:dyDescent="0.2">
      <c r="B14522" s="2"/>
      <c r="C14522" s="2"/>
      <c r="D14522" s="2"/>
      <c r="E14522" s="2"/>
      <c r="F14522" s="2"/>
      <c r="G14522" s="3"/>
      <c r="H14522" s="3"/>
      <c r="I14522" s="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 s="2"/>
    </row>
    <row r="14523" spans="2:22" x14ac:dyDescent="0.2">
      <c r="B14523" s="2"/>
      <c r="C14523" s="2"/>
      <c r="D14523" s="2"/>
      <c r="E14523" s="2"/>
      <c r="F14523" s="2"/>
      <c r="G14523" s="3"/>
      <c r="H14523" s="3"/>
      <c r="I14523" s="2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 s="2"/>
    </row>
    <row r="14524" spans="2:22" x14ac:dyDescent="0.2">
      <c r="B14524" s="2"/>
      <c r="C14524" s="2"/>
      <c r="D14524" s="2"/>
      <c r="E14524" s="2"/>
      <c r="F14524" s="2"/>
      <c r="G14524" s="3"/>
      <c r="H14524" s="3"/>
      <c r="I14524" s="2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 s="2"/>
    </row>
    <row r="14525" spans="2:22" x14ac:dyDescent="0.2">
      <c r="B14525" s="2"/>
      <c r="C14525" s="2"/>
      <c r="D14525" s="2"/>
      <c r="E14525" s="2"/>
      <c r="F14525" s="2"/>
      <c r="G14525" s="3"/>
      <c r="H14525" s="3"/>
      <c r="I14525" s="2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 s="2"/>
    </row>
    <row r="14526" spans="2:22" x14ac:dyDescent="0.2">
      <c r="B14526" s="2"/>
      <c r="C14526" s="2"/>
      <c r="D14526" s="2"/>
      <c r="E14526" s="2"/>
      <c r="F14526" s="2"/>
      <c r="G14526" s="3"/>
      <c r="H14526" s="3"/>
      <c r="I14526" s="2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 s="2"/>
    </row>
    <row r="14527" spans="2:22" x14ac:dyDescent="0.2">
      <c r="B14527" s="2"/>
      <c r="C14527" s="2"/>
      <c r="D14527" s="2"/>
      <c r="E14527" s="2"/>
      <c r="F14527" s="2"/>
      <c r="G14527" s="3"/>
      <c r="H14527" s="3"/>
      <c r="I14527" s="2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 s="2"/>
    </row>
    <row r="14528" spans="2:22" x14ac:dyDescent="0.2">
      <c r="B14528" s="2"/>
      <c r="C14528" s="2"/>
      <c r="D14528" s="2"/>
      <c r="E14528" s="2"/>
      <c r="F14528" s="2"/>
      <c r="G14528" s="3"/>
      <c r="H14528" s="3"/>
      <c r="I14528" s="2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 s="2"/>
    </row>
    <row r="14529" spans="2:22" x14ac:dyDescent="0.2">
      <c r="B14529" s="2"/>
      <c r="C14529" s="2"/>
      <c r="D14529" s="2"/>
      <c r="E14529" s="2"/>
      <c r="F14529" s="2"/>
      <c r="G14529" s="3"/>
      <c r="H14529" s="3"/>
      <c r="I14529" s="2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 s="2"/>
    </row>
    <row r="14530" spans="2:22" x14ac:dyDescent="0.2">
      <c r="B14530" s="2"/>
      <c r="C14530" s="2"/>
      <c r="D14530" s="2"/>
      <c r="E14530" s="2"/>
      <c r="F14530" s="2"/>
      <c r="G14530" s="3"/>
      <c r="H14530" s="3"/>
      <c r="I14530" s="2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 s="2"/>
    </row>
    <row r="14531" spans="2:22" x14ac:dyDescent="0.2">
      <c r="B14531" s="2"/>
      <c r="C14531" s="2"/>
      <c r="D14531" s="2"/>
      <c r="E14531" s="2"/>
      <c r="F14531" s="2"/>
      <c r="G14531" s="3"/>
      <c r="H14531" s="3"/>
      <c r="I14531" s="2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 s="2"/>
    </row>
    <row r="14532" spans="2:22" x14ac:dyDescent="0.2">
      <c r="B14532" s="2"/>
      <c r="C14532" s="2"/>
      <c r="D14532" s="2"/>
      <c r="E14532" s="2"/>
      <c r="F14532" s="2"/>
      <c r="G14532" s="3"/>
      <c r="H14532" s="3"/>
      <c r="I14532" s="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 s="2"/>
    </row>
    <row r="14533" spans="2:22" x14ac:dyDescent="0.2">
      <c r="B14533" s="2"/>
      <c r="C14533" s="2"/>
      <c r="D14533" s="2"/>
      <c r="E14533" s="2"/>
      <c r="F14533" s="2"/>
      <c r="G14533" s="3"/>
      <c r="H14533" s="3"/>
      <c r="I14533" s="2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 s="2"/>
    </row>
    <row r="14534" spans="2:22" x14ac:dyDescent="0.2">
      <c r="B14534" s="2"/>
      <c r="C14534" s="2"/>
      <c r="D14534" s="2"/>
      <c r="E14534" s="2"/>
      <c r="F14534" s="2"/>
      <c r="G14534" s="3"/>
      <c r="H14534" s="3"/>
      <c r="I14534" s="2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 s="2"/>
    </row>
    <row r="14535" spans="2:22" x14ac:dyDescent="0.2">
      <c r="B14535" s="2"/>
      <c r="C14535" s="2"/>
      <c r="D14535" s="2"/>
      <c r="E14535" s="2"/>
      <c r="F14535" s="2"/>
      <c r="G14535" s="3"/>
      <c r="H14535" s="3"/>
      <c r="I14535" s="2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 s="2"/>
    </row>
    <row r="14536" spans="2:22" x14ac:dyDescent="0.2">
      <c r="B14536" s="2"/>
      <c r="C14536" s="2"/>
      <c r="D14536" s="2"/>
      <c r="E14536" s="2"/>
      <c r="F14536" s="2"/>
      <c r="G14536" s="3"/>
      <c r="H14536" s="3"/>
      <c r="I14536" s="2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 s="2"/>
    </row>
    <row r="14537" spans="2:22" x14ac:dyDescent="0.2">
      <c r="B14537" s="2"/>
      <c r="C14537" s="2"/>
      <c r="D14537" s="2"/>
      <c r="E14537" s="2"/>
      <c r="F14537" s="2"/>
      <c r="G14537" s="3"/>
      <c r="H14537" s="3"/>
      <c r="I14537" s="2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 s="2"/>
    </row>
    <row r="14538" spans="2:22" x14ac:dyDescent="0.2">
      <c r="B14538" s="2"/>
      <c r="C14538" s="2"/>
      <c r="D14538" s="2"/>
      <c r="E14538" s="2"/>
      <c r="F14538" s="2"/>
      <c r="G14538" s="3"/>
      <c r="H14538" s="3"/>
      <c r="I14538" s="2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 s="2"/>
    </row>
    <row r="14539" spans="2:22" x14ac:dyDescent="0.2">
      <c r="B14539" s="2"/>
      <c r="C14539" s="2"/>
      <c r="D14539" s="2"/>
      <c r="E14539" s="2"/>
      <c r="F14539" s="2"/>
      <c r="G14539" s="3"/>
      <c r="H14539" s="3"/>
      <c r="I14539" s="2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 s="2"/>
    </row>
    <row r="14540" spans="2:22" x14ac:dyDescent="0.2">
      <c r="B14540" s="2"/>
      <c r="C14540" s="2"/>
      <c r="D14540" s="2"/>
      <c r="E14540" s="2"/>
      <c r="F14540" s="2"/>
      <c r="G14540" s="3"/>
      <c r="H14540" s="3"/>
      <c r="I14540" s="2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 s="2"/>
    </row>
    <row r="14541" spans="2:22" x14ac:dyDescent="0.2">
      <c r="B14541" s="2"/>
      <c r="C14541" s="2"/>
      <c r="D14541" s="2"/>
      <c r="E14541" s="2"/>
      <c r="F14541" s="2"/>
      <c r="G14541" s="3"/>
      <c r="H14541" s="3"/>
      <c r="I14541" s="2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 s="2"/>
    </row>
    <row r="14542" spans="2:22" x14ac:dyDescent="0.2">
      <c r="B14542" s="2"/>
      <c r="C14542" s="2"/>
      <c r="D14542" s="2"/>
      <c r="E14542" s="2"/>
      <c r="F14542" s="2"/>
      <c r="G14542" s="3"/>
      <c r="H14542" s="3"/>
      <c r="I14542" s="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 s="2"/>
    </row>
    <row r="14543" spans="2:22" x14ac:dyDescent="0.2">
      <c r="B14543" s="2"/>
      <c r="C14543" s="2"/>
      <c r="D14543" s="2"/>
      <c r="E14543" s="2"/>
      <c r="F14543" s="2"/>
      <c r="G14543" s="3"/>
      <c r="H14543" s="3"/>
      <c r="I14543" s="2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 s="2"/>
    </row>
    <row r="14544" spans="2:22" x14ac:dyDescent="0.2">
      <c r="B14544" s="2"/>
      <c r="C14544" s="2"/>
      <c r="D14544" s="2"/>
      <c r="E14544" s="2"/>
      <c r="F14544" s="2"/>
      <c r="G14544" s="3"/>
      <c r="H14544" s="3"/>
      <c r="I14544" s="2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 s="2"/>
    </row>
    <row r="14545" spans="2:22" x14ac:dyDescent="0.2">
      <c r="B14545" s="2"/>
      <c r="C14545" s="2"/>
      <c r="D14545" s="2"/>
      <c r="E14545" s="2"/>
      <c r="F14545" s="2"/>
      <c r="G14545" s="3"/>
      <c r="H14545" s="3"/>
      <c r="I14545" s="2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 s="2"/>
    </row>
    <row r="14546" spans="2:22" x14ac:dyDescent="0.2">
      <c r="B14546" s="2"/>
      <c r="C14546" s="2"/>
      <c r="D14546" s="2"/>
      <c r="E14546" s="2"/>
      <c r="F14546" s="2"/>
      <c r="G14546" s="3"/>
      <c r="H14546" s="3"/>
      <c r="I14546" s="2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 s="2"/>
    </row>
    <row r="14547" spans="2:22" x14ac:dyDescent="0.2">
      <c r="B14547" s="2"/>
      <c r="C14547" s="2"/>
      <c r="D14547" s="2"/>
      <c r="E14547" s="2"/>
      <c r="F14547" s="2"/>
      <c r="G14547" s="3"/>
      <c r="H14547" s="3"/>
      <c r="I14547" s="2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 s="2"/>
    </row>
    <row r="14548" spans="2:22" x14ac:dyDescent="0.2">
      <c r="B14548" s="2"/>
      <c r="C14548" s="2"/>
      <c r="D14548" s="2"/>
      <c r="E14548" s="2"/>
      <c r="F14548" s="2"/>
      <c r="G14548" s="3"/>
      <c r="H14548" s="3"/>
      <c r="I14548" s="2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 s="2"/>
    </row>
    <row r="14549" spans="2:22" x14ac:dyDescent="0.2">
      <c r="B14549" s="2"/>
      <c r="C14549" s="2"/>
      <c r="D14549" s="2"/>
      <c r="E14549" s="2"/>
      <c r="F14549" s="2"/>
      <c r="G14549" s="3"/>
      <c r="H14549" s="3"/>
      <c r="I14549" s="2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 s="2"/>
    </row>
    <row r="14550" spans="2:22" x14ac:dyDescent="0.2">
      <c r="B14550" s="2"/>
      <c r="C14550" s="2"/>
      <c r="D14550" s="2"/>
      <c r="E14550" s="2"/>
      <c r="F14550" s="2"/>
      <c r="G14550" s="3"/>
      <c r="H14550" s="3"/>
      <c r="I14550" s="2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 s="2"/>
    </row>
    <row r="14551" spans="2:22" x14ac:dyDescent="0.2">
      <c r="B14551" s="2"/>
      <c r="C14551" s="2"/>
      <c r="D14551" s="2"/>
      <c r="E14551" s="2"/>
      <c r="F14551" s="2"/>
      <c r="G14551" s="3"/>
      <c r="H14551" s="3"/>
      <c r="I14551" s="2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 s="2"/>
    </row>
    <row r="14552" spans="2:22" x14ac:dyDescent="0.2">
      <c r="B14552" s="2"/>
      <c r="C14552" s="2"/>
      <c r="D14552" s="2"/>
      <c r="E14552" s="2"/>
      <c r="F14552" s="2"/>
      <c r="G14552" s="3"/>
      <c r="H14552" s="3"/>
      <c r="I14552" s="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 s="2"/>
    </row>
    <row r="14553" spans="2:22" x14ac:dyDescent="0.2">
      <c r="B14553" s="2"/>
      <c r="C14553" s="2"/>
      <c r="D14553" s="2"/>
      <c r="E14553" s="2"/>
      <c r="F14553" s="2"/>
      <c r="G14553" s="3"/>
      <c r="H14553" s="3"/>
      <c r="I14553" s="2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 s="2"/>
    </row>
    <row r="14554" spans="2:22" x14ac:dyDescent="0.2">
      <c r="B14554" s="2"/>
      <c r="C14554" s="2"/>
      <c r="D14554" s="2"/>
      <c r="E14554" s="2"/>
      <c r="F14554" s="2"/>
      <c r="G14554" s="3"/>
      <c r="H14554" s="3"/>
      <c r="I14554" s="2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 s="2"/>
    </row>
    <row r="14555" spans="2:22" x14ac:dyDescent="0.2">
      <c r="B14555" s="2"/>
      <c r="C14555" s="2"/>
      <c r="D14555" s="2"/>
      <c r="E14555" s="2"/>
      <c r="F14555" s="2"/>
      <c r="G14555" s="3"/>
      <c r="H14555" s="3"/>
      <c r="I14555" s="2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 s="2"/>
    </row>
    <row r="14556" spans="2:22" x14ac:dyDescent="0.2">
      <c r="B14556" s="2"/>
      <c r="C14556" s="2"/>
      <c r="D14556" s="2"/>
      <c r="E14556" s="2"/>
      <c r="F14556" s="2"/>
      <c r="G14556" s="3"/>
      <c r="H14556" s="3"/>
      <c r="I14556" s="2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 s="2"/>
    </row>
    <row r="14557" spans="2:22" x14ac:dyDescent="0.2">
      <c r="B14557" s="2"/>
      <c r="C14557" s="2"/>
      <c r="D14557" s="2"/>
      <c r="E14557" s="2"/>
      <c r="F14557" s="2"/>
      <c r="G14557" s="3"/>
      <c r="H14557" s="3"/>
      <c r="I14557" s="2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 s="2"/>
    </row>
    <row r="14558" spans="2:22" x14ac:dyDescent="0.2">
      <c r="B14558" s="2"/>
      <c r="C14558" s="2"/>
      <c r="D14558" s="2"/>
      <c r="E14558" s="2"/>
      <c r="F14558" s="2"/>
      <c r="G14558" s="3"/>
      <c r="H14558" s="3"/>
      <c r="I14558" s="2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 s="2"/>
    </row>
    <row r="14559" spans="2:22" x14ac:dyDescent="0.2">
      <c r="B14559" s="2"/>
      <c r="C14559" s="2"/>
      <c r="D14559" s="2"/>
      <c r="E14559" s="2"/>
      <c r="F14559" s="2"/>
      <c r="G14559" s="3"/>
      <c r="H14559" s="3"/>
      <c r="I14559" s="2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 s="2"/>
    </row>
    <row r="14560" spans="2:22" x14ac:dyDescent="0.2">
      <c r="B14560" s="2"/>
      <c r="C14560" s="2"/>
      <c r="D14560" s="2"/>
      <c r="E14560" s="2"/>
      <c r="F14560" s="2"/>
      <c r="G14560" s="3"/>
      <c r="H14560" s="3"/>
      <c r="I14560" s="2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 s="2"/>
    </row>
    <row r="14561" spans="2:22" x14ac:dyDescent="0.2">
      <c r="B14561" s="2"/>
      <c r="C14561" s="2"/>
      <c r="D14561" s="2"/>
      <c r="E14561" s="2"/>
      <c r="F14561" s="2"/>
      <c r="G14561" s="3"/>
      <c r="H14561" s="3"/>
      <c r="I14561" s="2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 s="2"/>
    </row>
    <row r="14562" spans="2:22" x14ac:dyDescent="0.2">
      <c r="B14562" s="2"/>
      <c r="C14562" s="2"/>
      <c r="D14562" s="2"/>
      <c r="E14562" s="2"/>
      <c r="F14562" s="2"/>
      <c r="G14562" s="3"/>
      <c r="H14562" s="3"/>
      <c r="I14562" s="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 s="2"/>
    </row>
    <row r="14563" spans="2:22" x14ac:dyDescent="0.2">
      <c r="B14563" s="2"/>
      <c r="C14563" s="2"/>
      <c r="D14563" s="2"/>
      <c r="E14563" s="2"/>
      <c r="F14563" s="2"/>
      <c r="G14563" s="3"/>
      <c r="H14563" s="3"/>
      <c r="I14563" s="2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 s="2"/>
    </row>
    <row r="14564" spans="2:22" x14ac:dyDescent="0.2">
      <c r="B14564" s="2"/>
      <c r="C14564" s="2"/>
      <c r="D14564" s="2"/>
      <c r="E14564" s="2"/>
      <c r="F14564" s="2"/>
      <c r="G14564" s="3"/>
      <c r="H14564" s="3"/>
      <c r="I14564" s="2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 s="2"/>
    </row>
    <row r="14565" spans="2:22" x14ac:dyDescent="0.2">
      <c r="B14565" s="2"/>
      <c r="C14565" s="2"/>
      <c r="D14565" s="2"/>
      <c r="E14565" s="2"/>
      <c r="F14565" s="2"/>
      <c r="G14565" s="3"/>
      <c r="H14565" s="3"/>
      <c r="I14565" s="2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 s="2"/>
    </row>
    <row r="14566" spans="2:22" x14ac:dyDescent="0.2">
      <c r="B14566" s="2"/>
      <c r="C14566" s="2"/>
      <c r="D14566" s="2"/>
      <c r="E14566" s="2"/>
      <c r="F14566" s="2"/>
      <c r="G14566" s="3"/>
      <c r="H14566" s="3"/>
      <c r="I14566" s="2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 s="2"/>
    </row>
    <row r="14567" spans="2:22" x14ac:dyDescent="0.2">
      <c r="B14567" s="2"/>
      <c r="C14567" s="2"/>
      <c r="D14567" s="2"/>
      <c r="E14567" s="2"/>
      <c r="F14567" s="2"/>
      <c r="G14567" s="3"/>
      <c r="H14567" s="3"/>
      <c r="I14567" s="2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 s="2"/>
    </row>
    <row r="14568" spans="2:22" x14ac:dyDescent="0.2">
      <c r="B14568" s="2"/>
      <c r="C14568" s="2"/>
      <c r="D14568" s="2"/>
      <c r="E14568" s="2"/>
      <c r="F14568" s="2"/>
      <c r="G14568" s="3"/>
      <c r="H14568" s="3"/>
      <c r="I14568" s="2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 s="2"/>
    </row>
    <row r="14569" spans="2:22" x14ac:dyDescent="0.2">
      <c r="B14569" s="2"/>
      <c r="C14569" s="2"/>
      <c r="D14569" s="2"/>
      <c r="E14569" s="2"/>
      <c r="F14569" s="2"/>
      <c r="G14569" s="3"/>
      <c r="H14569" s="3"/>
      <c r="I14569" s="2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 s="2"/>
    </row>
    <row r="14570" spans="2:22" x14ac:dyDescent="0.2">
      <c r="B14570" s="2"/>
      <c r="C14570" s="2"/>
      <c r="D14570" s="2"/>
      <c r="E14570" s="2"/>
      <c r="F14570" s="2"/>
      <c r="G14570" s="3"/>
      <c r="H14570" s="3"/>
      <c r="I14570" s="2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 s="2"/>
    </row>
    <row r="14571" spans="2:22" x14ac:dyDescent="0.2">
      <c r="B14571" s="2"/>
      <c r="C14571" s="2"/>
      <c r="D14571" s="2"/>
      <c r="E14571" s="2"/>
      <c r="F14571" s="2"/>
      <c r="G14571" s="3"/>
      <c r="H14571" s="3"/>
      <c r="I14571" s="2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 s="2"/>
    </row>
    <row r="14572" spans="2:22" x14ac:dyDescent="0.2">
      <c r="B14572" s="2"/>
      <c r="C14572" s="2"/>
      <c r="D14572" s="2"/>
      <c r="E14572" s="2"/>
      <c r="F14572" s="2"/>
      <c r="G14572" s="3"/>
      <c r="H14572" s="3"/>
      <c r="I14572" s="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 s="2"/>
    </row>
    <row r="14573" spans="2:22" x14ac:dyDescent="0.2">
      <c r="B14573" s="2"/>
      <c r="C14573" s="2"/>
      <c r="D14573" s="2"/>
      <c r="E14573" s="2"/>
      <c r="F14573" s="2"/>
      <c r="G14573" s="3"/>
      <c r="H14573" s="3"/>
      <c r="I14573" s="2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 s="2"/>
    </row>
    <row r="14574" spans="2:22" x14ac:dyDescent="0.2">
      <c r="B14574" s="2"/>
      <c r="C14574" s="2"/>
      <c r="D14574" s="2"/>
      <c r="E14574" s="2"/>
      <c r="F14574" s="2"/>
      <c r="G14574" s="3"/>
      <c r="H14574" s="3"/>
      <c r="I14574" s="2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 s="2"/>
    </row>
    <row r="14575" spans="2:22" x14ac:dyDescent="0.2">
      <c r="B14575" s="2"/>
      <c r="C14575" s="2"/>
      <c r="D14575" s="2"/>
      <c r="E14575" s="2"/>
      <c r="F14575" s="2"/>
      <c r="G14575" s="3"/>
      <c r="H14575" s="3"/>
      <c r="I14575" s="2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 s="2"/>
    </row>
    <row r="14576" spans="2:22" x14ac:dyDescent="0.2">
      <c r="B14576" s="2"/>
      <c r="C14576" s="2"/>
      <c r="D14576" s="2"/>
      <c r="E14576" s="2"/>
      <c r="F14576" s="2"/>
      <c r="G14576" s="3"/>
      <c r="H14576" s="3"/>
      <c r="I14576" s="2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 s="2"/>
    </row>
    <row r="14577" spans="2:22" x14ac:dyDescent="0.2">
      <c r="B14577" s="2"/>
      <c r="C14577" s="2"/>
      <c r="D14577" s="2"/>
      <c r="E14577" s="2"/>
      <c r="F14577" s="2"/>
      <c r="G14577" s="3"/>
      <c r="H14577" s="3"/>
      <c r="I14577" s="2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 s="2"/>
    </row>
    <row r="14578" spans="2:22" x14ac:dyDescent="0.2">
      <c r="B14578" s="2"/>
      <c r="C14578" s="2"/>
      <c r="D14578" s="2"/>
      <c r="E14578" s="2"/>
      <c r="F14578" s="2"/>
      <c r="G14578" s="3"/>
      <c r="H14578" s="3"/>
      <c r="I14578" s="2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 s="2"/>
    </row>
    <row r="14579" spans="2:22" x14ac:dyDescent="0.2">
      <c r="B14579" s="2"/>
      <c r="C14579" s="2"/>
      <c r="D14579" s="2"/>
      <c r="E14579" s="2"/>
      <c r="F14579" s="2"/>
      <c r="G14579" s="3"/>
      <c r="H14579" s="3"/>
      <c r="I14579" s="2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 s="2"/>
    </row>
    <row r="14580" spans="2:22" x14ac:dyDescent="0.2">
      <c r="B14580" s="2"/>
      <c r="C14580" s="2"/>
      <c r="D14580" s="2"/>
      <c r="E14580" s="2"/>
      <c r="F14580" s="2"/>
      <c r="G14580" s="3"/>
      <c r="H14580" s="3"/>
      <c r="I14580" s="2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 s="2"/>
    </row>
    <row r="14581" spans="2:22" x14ac:dyDescent="0.2">
      <c r="B14581" s="2"/>
      <c r="C14581" s="2"/>
      <c r="D14581" s="2"/>
      <c r="E14581" s="2"/>
      <c r="F14581" s="2"/>
      <c r="G14581" s="3"/>
      <c r="H14581" s="3"/>
      <c r="I14581" s="2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 s="2"/>
    </row>
    <row r="14582" spans="2:22" x14ac:dyDescent="0.2">
      <c r="B14582" s="2"/>
      <c r="C14582" s="2"/>
      <c r="D14582" s="2"/>
      <c r="E14582" s="2"/>
      <c r="F14582" s="2"/>
      <c r="G14582" s="3"/>
      <c r="H14582" s="3"/>
      <c r="I14582" s="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 s="2"/>
    </row>
    <row r="14583" spans="2:22" x14ac:dyDescent="0.2">
      <c r="B14583" s="2"/>
      <c r="C14583" s="2"/>
      <c r="D14583" s="2"/>
      <c r="E14583" s="2"/>
      <c r="F14583" s="2"/>
      <c r="G14583" s="3"/>
      <c r="H14583" s="3"/>
      <c r="I14583" s="2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 s="2"/>
    </row>
    <row r="14584" spans="2:22" x14ac:dyDescent="0.2">
      <c r="B14584" s="2"/>
      <c r="C14584" s="2"/>
      <c r="D14584" s="2"/>
      <c r="E14584" s="2"/>
      <c r="F14584" s="2"/>
      <c r="G14584" s="3"/>
      <c r="H14584" s="3"/>
      <c r="I14584" s="2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 s="2"/>
    </row>
    <row r="14585" spans="2:22" x14ac:dyDescent="0.2">
      <c r="B14585" s="2"/>
      <c r="C14585" s="2"/>
      <c r="D14585" s="2"/>
      <c r="E14585" s="2"/>
      <c r="F14585" s="2"/>
      <c r="G14585" s="3"/>
      <c r="H14585" s="3"/>
      <c r="I14585" s="2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 s="2"/>
    </row>
    <row r="14586" spans="2:22" x14ac:dyDescent="0.2">
      <c r="B14586" s="2"/>
      <c r="C14586" s="2"/>
      <c r="D14586" s="2"/>
      <c r="E14586" s="2"/>
      <c r="F14586" s="2"/>
      <c r="G14586" s="3"/>
      <c r="H14586" s="3"/>
      <c r="I14586" s="2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 s="2"/>
    </row>
    <row r="14587" spans="2:22" x14ac:dyDescent="0.2">
      <c r="B14587" s="2"/>
      <c r="C14587" s="2"/>
      <c r="D14587" s="2"/>
      <c r="E14587" s="2"/>
      <c r="F14587" s="2"/>
      <c r="G14587" s="3"/>
      <c r="H14587" s="3"/>
      <c r="I14587" s="2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 s="2"/>
    </row>
    <row r="14588" spans="2:22" x14ac:dyDescent="0.2">
      <c r="B14588" s="2"/>
      <c r="C14588" s="2"/>
      <c r="D14588" s="2"/>
      <c r="E14588" s="2"/>
      <c r="F14588" s="2"/>
      <c r="G14588" s="3"/>
      <c r="H14588" s="3"/>
      <c r="I14588" s="2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 s="2"/>
    </row>
    <row r="14589" spans="2:22" x14ac:dyDescent="0.2">
      <c r="B14589" s="2"/>
      <c r="C14589" s="2"/>
      <c r="D14589" s="2"/>
      <c r="E14589" s="2"/>
      <c r="F14589" s="2"/>
      <c r="G14589" s="3"/>
      <c r="H14589" s="3"/>
      <c r="I14589" s="2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 s="2"/>
    </row>
    <row r="14590" spans="2:22" x14ac:dyDescent="0.2">
      <c r="B14590" s="2"/>
      <c r="C14590" s="2"/>
      <c r="D14590" s="2"/>
      <c r="E14590" s="2"/>
      <c r="F14590" s="2"/>
      <c r="G14590" s="3"/>
      <c r="H14590" s="3"/>
      <c r="I14590" s="2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 s="2"/>
    </row>
    <row r="14591" spans="2:22" x14ac:dyDescent="0.2">
      <c r="B14591" s="2"/>
      <c r="C14591" s="2"/>
      <c r="D14591" s="2"/>
      <c r="E14591" s="2"/>
      <c r="F14591" s="2"/>
      <c r="G14591" s="3"/>
      <c r="H14591" s="3"/>
      <c r="I14591" s="2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 s="2"/>
    </row>
    <row r="14592" spans="2:22" x14ac:dyDescent="0.2">
      <c r="B14592" s="2"/>
      <c r="C14592" s="2"/>
      <c r="D14592" s="2"/>
      <c r="E14592" s="2"/>
      <c r="F14592" s="2"/>
      <c r="G14592" s="3"/>
      <c r="H14592" s="3"/>
      <c r="I14592" s="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 s="2"/>
    </row>
    <row r="14593" spans="2:22" x14ac:dyDescent="0.2">
      <c r="B14593" s="2"/>
      <c r="C14593" s="2"/>
      <c r="D14593" s="2"/>
      <c r="E14593" s="2"/>
      <c r="F14593" s="2"/>
      <c r="G14593" s="3"/>
      <c r="H14593" s="3"/>
      <c r="I14593" s="2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 s="2"/>
    </row>
    <row r="14594" spans="2:22" x14ac:dyDescent="0.2">
      <c r="B14594" s="2"/>
      <c r="C14594" s="2"/>
      <c r="D14594" s="2"/>
      <c r="E14594" s="2"/>
      <c r="F14594" s="2"/>
      <c r="G14594" s="3"/>
      <c r="H14594" s="3"/>
      <c r="I14594" s="2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 s="2"/>
    </row>
    <row r="14595" spans="2:22" x14ac:dyDescent="0.2">
      <c r="B14595" s="2"/>
      <c r="C14595" s="2"/>
      <c r="D14595" s="2"/>
      <c r="E14595" s="2"/>
      <c r="F14595" s="2"/>
      <c r="G14595" s="3"/>
      <c r="H14595" s="3"/>
      <c r="I14595" s="2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 s="2"/>
    </row>
    <row r="14596" spans="2:22" x14ac:dyDescent="0.2">
      <c r="B14596" s="2"/>
      <c r="C14596" s="2"/>
      <c r="D14596" s="2"/>
      <c r="E14596" s="2"/>
      <c r="F14596" s="2"/>
      <c r="G14596" s="3"/>
      <c r="H14596" s="3"/>
      <c r="I14596" s="2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 s="2"/>
    </row>
    <row r="14597" spans="2:22" x14ac:dyDescent="0.2">
      <c r="B14597" s="2"/>
      <c r="C14597" s="2"/>
      <c r="D14597" s="2"/>
      <c r="E14597" s="2"/>
      <c r="F14597" s="2"/>
      <c r="G14597" s="3"/>
      <c r="H14597" s="3"/>
      <c r="I14597" s="2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 s="2"/>
    </row>
    <row r="14598" spans="2:22" x14ac:dyDescent="0.2">
      <c r="B14598" s="2"/>
      <c r="C14598" s="2"/>
      <c r="D14598" s="2"/>
      <c r="E14598" s="2"/>
      <c r="F14598" s="2"/>
      <c r="G14598" s="3"/>
      <c r="H14598" s="3"/>
      <c r="I14598" s="2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 s="2"/>
    </row>
    <row r="14599" spans="2:22" x14ac:dyDescent="0.2">
      <c r="B14599" s="2"/>
      <c r="C14599" s="2"/>
      <c r="D14599" s="2"/>
      <c r="E14599" s="2"/>
      <c r="F14599" s="2"/>
      <c r="G14599" s="3"/>
      <c r="H14599" s="3"/>
      <c r="I14599" s="2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 s="2"/>
    </row>
    <row r="14600" spans="2:22" x14ac:dyDescent="0.2">
      <c r="B14600" s="2"/>
      <c r="C14600" s="2"/>
      <c r="D14600" s="2"/>
      <c r="E14600" s="2"/>
      <c r="F14600" s="2"/>
      <c r="G14600" s="3"/>
      <c r="H14600" s="3"/>
      <c r="I14600" s="2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 s="2"/>
    </row>
    <row r="14601" spans="2:22" x14ac:dyDescent="0.2">
      <c r="B14601" s="2"/>
      <c r="C14601" s="2"/>
      <c r="D14601" s="2"/>
      <c r="E14601" s="2"/>
      <c r="F14601" s="2"/>
      <c r="G14601" s="3"/>
      <c r="H14601" s="3"/>
      <c r="I14601" s="2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 s="2"/>
    </row>
    <row r="14602" spans="2:22" x14ac:dyDescent="0.2">
      <c r="B14602" s="2"/>
      <c r="C14602" s="2"/>
      <c r="D14602" s="2"/>
      <c r="E14602" s="2"/>
      <c r="F14602" s="2"/>
      <c r="G14602" s="3"/>
      <c r="H14602" s="3"/>
      <c r="I14602" s="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 s="2"/>
    </row>
    <row r="14603" spans="2:22" x14ac:dyDescent="0.2">
      <c r="B14603" s="2"/>
      <c r="C14603" s="2"/>
      <c r="D14603" s="2"/>
      <c r="E14603" s="2"/>
      <c r="F14603" s="2"/>
      <c r="G14603" s="3"/>
      <c r="H14603" s="3"/>
      <c r="I14603" s="2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 s="2"/>
    </row>
    <row r="14604" spans="2:22" x14ac:dyDescent="0.2">
      <c r="B14604" s="2"/>
      <c r="C14604" s="2"/>
      <c r="D14604" s="2"/>
      <c r="E14604" s="2"/>
      <c r="F14604" s="2"/>
      <c r="G14604" s="3"/>
      <c r="H14604" s="3"/>
      <c r="I14604" s="2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 s="2"/>
    </row>
    <row r="14605" spans="2:22" x14ac:dyDescent="0.2">
      <c r="B14605" s="2"/>
      <c r="C14605" s="2"/>
      <c r="D14605" s="2"/>
      <c r="E14605" s="2"/>
      <c r="F14605" s="2"/>
      <c r="G14605" s="3"/>
      <c r="H14605" s="3"/>
      <c r="I14605" s="2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 s="2"/>
    </row>
    <row r="14606" spans="2:22" x14ac:dyDescent="0.2">
      <c r="B14606" s="2"/>
      <c r="C14606" s="2"/>
      <c r="D14606" s="2"/>
      <c r="E14606" s="2"/>
      <c r="F14606" s="2"/>
      <c r="G14606" s="3"/>
      <c r="H14606" s="3"/>
      <c r="I14606" s="2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 s="2"/>
    </row>
    <row r="14607" spans="2:22" x14ac:dyDescent="0.2">
      <c r="B14607" s="2"/>
      <c r="C14607" s="2"/>
      <c r="D14607" s="2"/>
      <c r="E14607" s="2"/>
      <c r="F14607" s="2"/>
      <c r="G14607" s="3"/>
      <c r="H14607" s="3"/>
      <c r="I14607" s="2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 s="2"/>
    </row>
    <row r="14608" spans="2:22" x14ac:dyDescent="0.2">
      <c r="B14608" s="2"/>
      <c r="C14608" s="2"/>
      <c r="D14608" s="2"/>
      <c r="E14608" s="2"/>
      <c r="F14608" s="2"/>
      <c r="G14608" s="3"/>
      <c r="H14608" s="3"/>
      <c r="I14608" s="2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 s="2"/>
    </row>
    <row r="14609" spans="2:22" x14ac:dyDescent="0.2">
      <c r="B14609" s="2"/>
      <c r="C14609" s="2"/>
      <c r="D14609" s="2"/>
      <c r="E14609" s="2"/>
      <c r="F14609" s="2"/>
      <c r="G14609" s="3"/>
      <c r="H14609" s="3"/>
      <c r="I14609" s="2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 s="2"/>
    </row>
    <row r="14610" spans="2:22" x14ac:dyDescent="0.2">
      <c r="B14610" s="2"/>
      <c r="C14610" s="2"/>
      <c r="D14610" s="2"/>
      <c r="E14610" s="2"/>
      <c r="F14610" s="2"/>
      <c r="G14610" s="3"/>
      <c r="H14610" s="3"/>
      <c r="I14610" s="2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 s="2"/>
    </row>
    <row r="14611" spans="2:22" x14ac:dyDescent="0.2">
      <c r="B14611" s="2"/>
      <c r="C14611" s="2"/>
      <c r="D14611" s="2"/>
      <c r="E14611" s="2"/>
      <c r="F14611" s="2"/>
      <c r="G14611" s="3"/>
      <c r="H14611" s="3"/>
      <c r="I14611" s="2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 s="2"/>
    </row>
    <row r="14612" spans="2:22" x14ac:dyDescent="0.2">
      <c r="B14612" s="2"/>
      <c r="C14612" s="2"/>
      <c r="D14612" s="2"/>
      <c r="E14612" s="2"/>
      <c r="F14612" s="2"/>
      <c r="G14612" s="3"/>
      <c r="H14612" s="3"/>
      <c r="I14612" s="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 s="2"/>
    </row>
    <row r="14613" spans="2:22" x14ac:dyDescent="0.2">
      <c r="B14613" s="2"/>
      <c r="C14613" s="2"/>
      <c r="D14613" s="2"/>
      <c r="E14613" s="2"/>
      <c r="F14613" s="2"/>
      <c r="G14613" s="3"/>
      <c r="H14613" s="3"/>
      <c r="I14613" s="2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 s="2"/>
    </row>
    <row r="14614" spans="2:22" x14ac:dyDescent="0.2">
      <c r="B14614" s="2"/>
      <c r="C14614" s="2"/>
      <c r="D14614" s="2"/>
      <c r="E14614" s="2"/>
      <c r="F14614" s="2"/>
      <c r="G14614" s="3"/>
      <c r="H14614" s="3"/>
      <c r="I14614" s="2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 s="2"/>
    </row>
    <row r="14615" spans="2:22" x14ac:dyDescent="0.2">
      <c r="B14615" s="2"/>
      <c r="C14615" s="2"/>
      <c r="D14615" s="2"/>
      <c r="E14615" s="2"/>
      <c r="F14615" s="2"/>
      <c r="G14615" s="3"/>
      <c r="H14615" s="3"/>
      <c r="I14615" s="2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 s="2"/>
    </row>
    <row r="14616" spans="2:22" x14ac:dyDescent="0.2">
      <c r="B14616" s="2"/>
      <c r="C14616" s="2"/>
      <c r="D14616" s="2"/>
      <c r="E14616" s="2"/>
      <c r="F14616" s="2"/>
      <c r="G14616" s="3"/>
      <c r="H14616" s="3"/>
      <c r="I14616" s="2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 s="2"/>
    </row>
    <row r="14617" spans="2:22" x14ac:dyDescent="0.2">
      <c r="B14617" s="2"/>
      <c r="C14617" s="2"/>
      <c r="D14617" s="2"/>
      <c r="E14617" s="2"/>
      <c r="F14617" s="2"/>
      <c r="G14617" s="3"/>
      <c r="H14617" s="3"/>
      <c r="I14617" s="2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 s="2"/>
    </row>
    <row r="14618" spans="2:22" x14ac:dyDescent="0.2">
      <c r="B14618" s="2"/>
      <c r="C14618" s="2"/>
      <c r="D14618" s="2"/>
      <c r="E14618" s="2"/>
      <c r="F14618" s="2"/>
      <c r="G14618" s="3"/>
      <c r="H14618" s="3"/>
      <c r="I14618" s="2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 s="2"/>
    </row>
    <row r="14619" spans="2:22" x14ac:dyDescent="0.2">
      <c r="B14619" s="2"/>
      <c r="C14619" s="2"/>
      <c r="D14619" s="2"/>
      <c r="E14619" s="2"/>
      <c r="F14619" s="2"/>
      <c r="G14619" s="3"/>
      <c r="H14619" s="3"/>
      <c r="I14619" s="2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 s="2"/>
    </row>
    <row r="14620" spans="2:22" x14ac:dyDescent="0.2">
      <c r="B14620" s="2"/>
      <c r="C14620" s="2"/>
      <c r="D14620" s="2"/>
      <c r="E14620" s="2"/>
      <c r="F14620" s="2"/>
      <c r="G14620" s="3"/>
      <c r="H14620" s="3"/>
      <c r="I14620" s="2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 s="2"/>
    </row>
    <row r="14621" spans="2:22" x14ac:dyDescent="0.2">
      <c r="B14621" s="2"/>
      <c r="C14621" s="2"/>
      <c r="D14621" s="2"/>
      <c r="E14621" s="2"/>
      <c r="F14621" s="2"/>
      <c r="G14621" s="3"/>
      <c r="H14621" s="3"/>
      <c r="I14621" s="2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 s="2"/>
    </row>
    <row r="14622" spans="2:22" x14ac:dyDescent="0.2">
      <c r="B14622" s="2"/>
      <c r="C14622" s="2"/>
      <c r="D14622" s="2"/>
      <c r="E14622" s="2"/>
      <c r="F14622" s="2"/>
      <c r="G14622" s="3"/>
      <c r="H14622" s="3"/>
      <c r="I14622" s="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 s="2"/>
    </row>
    <row r="14623" spans="2:22" x14ac:dyDescent="0.2">
      <c r="B14623" s="2"/>
      <c r="C14623" s="2"/>
      <c r="D14623" s="2"/>
      <c r="E14623" s="2"/>
      <c r="F14623" s="2"/>
      <c r="G14623" s="3"/>
      <c r="H14623" s="3"/>
      <c r="I14623" s="2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 s="2"/>
    </row>
    <row r="14624" spans="2:22" x14ac:dyDescent="0.2">
      <c r="B14624" s="2"/>
      <c r="C14624" s="2"/>
      <c r="D14624" s="2"/>
      <c r="E14624" s="2"/>
      <c r="F14624" s="2"/>
      <c r="G14624" s="3"/>
      <c r="H14624" s="3"/>
      <c r="I14624" s="2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 s="2"/>
    </row>
    <row r="14625" spans="2:22" x14ac:dyDescent="0.2">
      <c r="B14625" s="2"/>
      <c r="C14625" s="2"/>
      <c r="D14625" s="2"/>
      <c r="E14625" s="2"/>
      <c r="F14625" s="2"/>
      <c r="G14625" s="3"/>
      <c r="H14625" s="3"/>
      <c r="I14625" s="2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 s="2"/>
    </row>
    <row r="14626" spans="2:22" x14ac:dyDescent="0.2">
      <c r="B14626" s="2"/>
      <c r="C14626" s="2"/>
      <c r="D14626" s="2"/>
      <c r="E14626" s="2"/>
      <c r="F14626" s="2"/>
      <c r="G14626" s="3"/>
      <c r="H14626" s="3"/>
      <c r="I14626" s="2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 s="2"/>
    </row>
    <row r="14627" spans="2:22" x14ac:dyDescent="0.2">
      <c r="B14627" s="2"/>
      <c r="C14627" s="2"/>
      <c r="D14627" s="2"/>
      <c r="E14627" s="2"/>
      <c r="F14627" s="2"/>
      <c r="G14627" s="3"/>
      <c r="H14627" s="3"/>
      <c r="I14627" s="2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 s="2"/>
    </row>
    <row r="14628" spans="2:22" x14ac:dyDescent="0.2">
      <c r="B14628" s="2"/>
      <c r="C14628" s="2"/>
      <c r="D14628" s="2"/>
      <c r="E14628" s="2"/>
      <c r="F14628" s="2"/>
      <c r="G14628" s="3"/>
      <c r="H14628" s="3"/>
      <c r="I14628" s="2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 s="2"/>
    </row>
    <row r="14629" spans="2:22" x14ac:dyDescent="0.2">
      <c r="B14629" s="2"/>
      <c r="C14629" s="2"/>
      <c r="D14629" s="2"/>
      <c r="E14629" s="2"/>
      <c r="F14629" s="2"/>
      <c r="G14629" s="3"/>
      <c r="H14629" s="3"/>
      <c r="I14629" s="2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 s="2"/>
    </row>
    <row r="14630" spans="2:22" x14ac:dyDescent="0.2">
      <c r="B14630" s="2"/>
      <c r="C14630" s="2"/>
      <c r="D14630" s="2"/>
      <c r="E14630" s="2"/>
      <c r="F14630" s="2"/>
      <c r="G14630" s="3"/>
      <c r="H14630" s="3"/>
      <c r="I14630" s="2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 s="2"/>
    </row>
    <row r="14631" spans="2:22" x14ac:dyDescent="0.2">
      <c r="B14631" s="2"/>
      <c r="C14631" s="2"/>
      <c r="D14631" s="2"/>
      <c r="E14631" s="2"/>
      <c r="F14631" s="2"/>
      <c r="G14631" s="3"/>
      <c r="H14631" s="3"/>
      <c r="I14631" s="2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 s="2"/>
    </row>
    <row r="14632" spans="2:22" x14ac:dyDescent="0.2">
      <c r="B14632" s="2"/>
      <c r="C14632" s="2"/>
      <c r="D14632" s="2"/>
      <c r="E14632" s="2"/>
      <c r="F14632" s="2"/>
      <c r="G14632" s="3"/>
      <c r="H14632" s="3"/>
      <c r="I14632" s="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 s="2"/>
    </row>
    <row r="14633" spans="2:22" x14ac:dyDescent="0.2">
      <c r="B14633" s="2"/>
      <c r="C14633" s="2"/>
      <c r="D14633" s="2"/>
      <c r="E14633" s="2"/>
      <c r="F14633" s="2"/>
      <c r="G14633" s="3"/>
      <c r="H14633" s="3"/>
      <c r="I14633" s="2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 s="2"/>
    </row>
    <row r="14634" spans="2:22" x14ac:dyDescent="0.2">
      <c r="B14634" s="2"/>
      <c r="C14634" s="2"/>
      <c r="D14634" s="2"/>
      <c r="E14634" s="2"/>
      <c r="F14634" s="2"/>
      <c r="G14634" s="3"/>
      <c r="H14634" s="3"/>
      <c r="I14634" s="2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 s="2"/>
    </row>
    <row r="14635" spans="2:22" x14ac:dyDescent="0.2">
      <c r="B14635" s="2"/>
      <c r="C14635" s="2"/>
      <c r="D14635" s="2"/>
      <c r="E14635" s="2"/>
      <c r="F14635" s="2"/>
      <c r="G14635" s="3"/>
      <c r="H14635" s="3"/>
      <c r="I14635" s="2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 s="2"/>
    </row>
    <row r="14636" spans="2:22" x14ac:dyDescent="0.2">
      <c r="B14636" s="2"/>
      <c r="C14636" s="2"/>
      <c r="D14636" s="2"/>
      <c r="E14636" s="2"/>
      <c r="F14636" s="2"/>
      <c r="G14636" s="3"/>
      <c r="H14636" s="3"/>
      <c r="I14636" s="2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 s="2"/>
    </row>
    <row r="14637" spans="2:22" x14ac:dyDescent="0.2">
      <c r="B14637" s="2"/>
      <c r="C14637" s="2"/>
      <c r="D14637" s="2"/>
      <c r="E14637" s="2"/>
      <c r="F14637" s="2"/>
      <c r="G14637" s="3"/>
      <c r="H14637" s="3"/>
      <c r="I14637" s="2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 s="2"/>
    </row>
    <row r="14638" spans="2:22" x14ac:dyDescent="0.2">
      <c r="B14638" s="2"/>
      <c r="C14638" s="2"/>
      <c r="D14638" s="2"/>
      <c r="E14638" s="2"/>
      <c r="F14638" s="2"/>
      <c r="G14638" s="3"/>
      <c r="H14638" s="3"/>
      <c r="I14638" s="2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 s="2"/>
    </row>
    <row r="14639" spans="2:22" x14ac:dyDescent="0.2">
      <c r="B14639" s="2"/>
      <c r="C14639" s="2"/>
      <c r="D14639" s="2"/>
      <c r="E14639" s="2"/>
      <c r="F14639" s="2"/>
      <c r="G14639" s="3"/>
      <c r="H14639" s="3"/>
      <c r="I14639" s="2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 s="2"/>
    </row>
    <row r="14640" spans="2:22" x14ac:dyDescent="0.2">
      <c r="B14640" s="2"/>
      <c r="C14640" s="2"/>
      <c r="D14640" s="2"/>
      <c r="E14640" s="2"/>
      <c r="F14640" s="2"/>
      <c r="G14640" s="3"/>
      <c r="H14640" s="3"/>
      <c r="I14640" s="2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 s="2"/>
    </row>
    <row r="14641" spans="2:22" x14ac:dyDescent="0.2">
      <c r="B14641" s="2"/>
      <c r="C14641" s="2"/>
      <c r="D14641" s="2"/>
      <c r="E14641" s="2"/>
      <c r="F14641" s="2"/>
      <c r="G14641" s="3"/>
      <c r="H14641" s="3"/>
      <c r="I14641" s="2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 s="2"/>
    </row>
    <row r="14642" spans="2:22" x14ac:dyDescent="0.2">
      <c r="B14642" s="2"/>
      <c r="C14642" s="2"/>
      <c r="D14642" s="2"/>
      <c r="E14642" s="2"/>
      <c r="F14642" s="2"/>
      <c r="G14642" s="3"/>
      <c r="H14642" s="3"/>
      <c r="I14642" s="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 s="2"/>
    </row>
    <row r="14643" spans="2:22" x14ac:dyDescent="0.2">
      <c r="B14643" s="2"/>
      <c r="C14643" s="2"/>
      <c r="D14643" s="2"/>
      <c r="E14643" s="2"/>
      <c r="F14643" s="2"/>
      <c r="G14643" s="3"/>
      <c r="H14643" s="3"/>
      <c r="I14643" s="2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 s="2"/>
    </row>
    <row r="14644" spans="2:22" x14ac:dyDescent="0.2">
      <c r="B14644" s="2"/>
      <c r="C14644" s="2"/>
      <c r="D14644" s="2"/>
      <c r="E14644" s="2"/>
      <c r="F14644" s="2"/>
      <c r="G14644" s="3"/>
      <c r="H14644" s="3"/>
      <c r="I14644" s="2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 s="2"/>
    </row>
    <row r="14645" spans="2:22" x14ac:dyDescent="0.2">
      <c r="B14645" s="2"/>
      <c r="C14645" s="2"/>
      <c r="D14645" s="2"/>
      <c r="E14645" s="2"/>
      <c r="F14645" s="2"/>
      <c r="G14645" s="3"/>
      <c r="H14645" s="3"/>
      <c r="I14645" s="2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 s="2"/>
    </row>
    <row r="14646" spans="2:22" x14ac:dyDescent="0.2">
      <c r="B14646" s="2"/>
      <c r="C14646" s="2"/>
      <c r="D14646" s="2"/>
      <c r="E14646" s="2"/>
      <c r="F14646" s="2"/>
      <c r="G14646" s="3"/>
      <c r="H14646" s="3"/>
      <c r="I14646" s="2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 s="2"/>
    </row>
    <row r="14647" spans="2:22" x14ac:dyDescent="0.2">
      <c r="B14647" s="2"/>
      <c r="C14647" s="2"/>
      <c r="D14647" s="2"/>
      <c r="E14647" s="2"/>
      <c r="F14647" s="2"/>
      <c r="G14647" s="3"/>
      <c r="H14647" s="3"/>
      <c r="I14647" s="2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 s="2"/>
    </row>
    <row r="14648" spans="2:22" x14ac:dyDescent="0.2">
      <c r="B14648" s="2"/>
      <c r="C14648" s="2"/>
      <c r="D14648" s="2"/>
      <c r="E14648" s="2"/>
      <c r="F14648" s="2"/>
      <c r="G14648" s="3"/>
      <c r="H14648" s="3"/>
      <c r="I14648" s="2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 s="2"/>
    </row>
    <row r="14649" spans="2:22" x14ac:dyDescent="0.2">
      <c r="B14649" s="2"/>
      <c r="C14649" s="2"/>
      <c r="D14649" s="2"/>
      <c r="E14649" s="2"/>
      <c r="F14649" s="2"/>
      <c r="G14649" s="3"/>
      <c r="H14649" s="3"/>
      <c r="I14649" s="2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 s="2"/>
    </row>
    <row r="14650" spans="2:22" x14ac:dyDescent="0.2">
      <c r="B14650" s="2"/>
      <c r="C14650" s="2"/>
      <c r="D14650" s="2"/>
      <c r="E14650" s="2"/>
      <c r="F14650" s="2"/>
      <c r="G14650" s="3"/>
      <c r="H14650" s="3"/>
      <c r="I14650" s="2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 s="2"/>
    </row>
    <row r="14651" spans="2:22" x14ac:dyDescent="0.2">
      <c r="B14651" s="2"/>
      <c r="C14651" s="2"/>
      <c r="D14651" s="2"/>
      <c r="E14651" s="2"/>
      <c r="F14651" s="2"/>
      <c r="G14651" s="3"/>
      <c r="H14651" s="3"/>
      <c r="I14651" s="2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 s="2"/>
    </row>
    <row r="14652" spans="2:22" x14ac:dyDescent="0.2">
      <c r="B14652" s="2"/>
      <c r="C14652" s="2"/>
      <c r="D14652" s="2"/>
      <c r="E14652" s="2"/>
      <c r="F14652" s="2"/>
      <c r="G14652" s="3"/>
      <c r="H14652" s="3"/>
      <c r="I14652" s="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 s="2"/>
    </row>
    <row r="14653" spans="2:22" x14ac:dyDescent="0.2">
      <c r="B14653" s="2"/>
      <c r="C14653" s="2"/>
      <c r="D14653" s="2"/>
      <c r="E14653" s="2"/>
      <c r="F14653" s="2"/>
      <c r="G14653" s="3"/>
      <c r="H14653" s="3"/>
      <c r="I14653" s="2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 s="2"/>
    </row>
    <row r="14654" spans="2:22" x14ac:dyDescent="0.2">
      <c r="B14654" s="2"/>
      <c r="C14654" s="2"/>
      <c r="D14654" s="2"/>
      <c r="E14654" s="2"/>
      <c r="F14654" s="2"/>
      <c r="G14654" s="3"/>
      <c r="H14654" s="3"/>
      <c r="I14654" s="2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 s="2"/>
    </row>
    <row r="14655" spans="2:22" x14ac:dyDescent="0.2">
      <c r="B14655" s="2"/>
      <c r="C14655" s="2"/>
      <c r="D14655" s="2"/>
      <c r="E14655" s="2"/>
      <c r="F14655" s="2"/>
      <c r="G14655" s="3"/>
      <c r="H14655" s="3"/>
      <c r="I14655" s="2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 s="2"/>
    </row>
    <row r="14656" spans="2:22" x14ac:dyDescent="0.2">
      <c r="B14656" s="2"/>
      <c r="C14656" s="2"/>
      <c r="D14656" s="2"/>
      <c r="E14656" s="2"/>
      <c r="F14656" s="2"/>
      <c r="G14656" s="3"/>
      <c r="H14656" s="3"/>
      <c r="I14656" s="2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 s="2"/>
    </row>
    <row r="14657" spans="2:22" x14ac:dyDescent="0.2">
      <c r="B14657" s="2"/>
      <c r="C14657" s="2"/>
      <c r="D14657" s="2"/>
      <c r="E14657" s="2"/>
      <c r="F14657" s="2"/>
      <c r="G14657" s="3"/>
      <c r="H14657" s="3"/>
      <c r="I14657" s="2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 s="2"/>
    </row>
    <row r="14658" spans="2:22" x14ac:dyDescent="0.2">
      <c r="B14658" s="2"/>
      <c r="C14658" s="2"/>
      <c r="D14658" s="2"/>
      <c r="E14658" s="2"/>
      <c r="F14658" s="2"/>
      <c r="G14658" s="3"/>
      <c r="H14658" s="3"/>
      <c r="I14658" s="2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 s="2"/>
    </row>
    <row r="14659" spans="2:22" x14ac:dyDescent="0.2">
      <c r="B14659" s="2"/>
      <c r="C14659" s="2"/>
      <c r="D14659" s="2"/>
      <c r="E14659" s="2"/>
      <c r="F14659" s="2"/>
      <c r="G14659" s="3"/>
      <c r="H14659" s="3"/>
      <c r="I14659" s="2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 s="2"/>
    </row>
    <row r="14660" spans="2:22" x14ac:dyDescent="0.2">
      <c r="B14660" s="2"/>
      <c r="C14660" s="2"/>
      <c r="D14660" s="2"/>
      <c r="E14660" s="2"/>
      <c r="F14660" s="2"/>
      <c r="G14660" s="3"/>
      <c r="H14660" s="3"/>
      <c r="I14660" s="2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 s="2"/>
    </row>
    <row r="14661" spans="2:22" x14ac:dyDescent="0.2">
      <c r="B14661" s="2"/>
      <c r="C14661" s="2"/>
      <c r="D14661" s="2"/>
      <c r="E14661" s="2"/>
      <c r="F14661" s="2"/>
      <c r="G14661" s="3"/>
      <c r="H14661" s="3"/>
      <c r="I14661" s="2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 s="2"/>
    </row>
    <row r="14662" spans="2:22" x14ac:dyDescent="0.2">
      <c r="B14662" s="2"/>
      <c r="C14662" s="2"/>
      <c r="D14662" s="2"/>
      <c r="E14662" s="2"/>
      <c r="F14662" s="2"/>
      <c r="G14662" s="3"/>
      <c r="H14662" s="3"/>
      <c r="I14662" s="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 s="2"/>
    </row>
    <row r="14663" spans="2:22" x14ac:dyDescent="0.2">
      <c r="B14663" s="2"/>
      <c r="C14663" s="2"/>
      <c r="D14663" s="2"/>
      <c r="E14663" s="2"/>
      <c r="F14663" s="2"/>
      <c r="G14663" s="3"/>
      <c r="H14663" s="3"/>
      <c r="I14663" s="2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 s="2"/>
    </row>
    <row r="14664" spans="2:22" x14ac:dyDescent="0.2">
      <c r="B14664" s="2"/>
      <c r="C14664" s="2"/>
      <c r="D14664" s="2"/>
      <c r="E14664" s="2"/>
      <c r="F14664" s="2"/>
      <c r="G14664" s="3"/>
      <c r="H14664" s="3"/>
      <c r="I14664" s="2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 s="2"/>
    </row>
    <row r="14665" spans="2:22" x14ac:dyDescent="0.2">
      <c r="B14665" s="2"/>
      <c r="C14665" s="2"/>
      <c r="D14665" s="2"/>
      <c r="E14665" s="2"/>
      <c r="F14665" s="2"/>
      <c r="G14665" s="3"/>
      <c r="H14665" s="3"/>
      <c r="I14665" s="2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 s="2"/>
    </row>
    <row r="14666" spans="2:22" x14ac:dyDescent="0.2">
      <c r="B14666" s="2"/>
      <c r="C14666" s="2"/>
      <c r="D14666" s="2"/>
      <c r="E14666" s="2"/>
      <c r="F14666" s="2"/>
      <c r="G14666" s="3"/>
      <c r="H14666" s="3"/>
      <c r="I14666" s="2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 s="2"/>
    </row>
    <row r="14667" spans="2:22" x14ac:dyDescent="0.2">
      <c r="B14667" s="2"/>
      <c r="C14667" s="2"/>
      <c r="D14667" s="2"/>
      <c r="E14667" s="2"/>
      <c r="F14667" s="2"/>
      <c r="G14667" s="3"/>
      <c r="H14667" s="3"/>
      <c r="I14667" s="2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 s="2"/>
    </row>
    <row r="14668" spans="2:22" x14ac:dyDescent="0.2">
      <c r="B14668" s="2"/>
      <c r="C14668" s="2"/>
      <c r="D14668" s="2"/>
      <c r="E14668" s="2"/>
      <c r="F14668" s="2"/>
      <c r="G14668" s="3"/>
      <c r="H14668" s="3"/>
      <c r="I14668" s="2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 s="2"/>
    </row>
    <row r="14669" spans="2:22" x14ac:dyDescent="0.2">
      <c r="B14669" s="2"/>
      <c r="C14669" s="2"/>
      <c r="D14669" s="2"/>
      <c r="E14669" s="2"/>
      <c r="F14669" s="2"/>
      <c r="G14669" s="3"/>
      <c r="H14669" s="3"/>
      <c r="I14669" s="2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 s="2"/>
    </row>
    <row r="14670" spans="2:22" x14ac:dyDescent="0.2">
      <c r="B14670" s="2"/>
      <c r="C14670" s="2"/>
      <c r="D14670" s="2"/>
      <c r="E14670" s="2"/>
      <c r="F14670" s="2"/>
      <c r="G14670" s="3"/>
      <c r="H14670" s="3"/>
      <c r="I14670" s="2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 s="2"/>
    </row>
    <row r="14671" spans="2:22" x14ac:dyDescent="0.2">
      <c r="B14671" s="2"/>
      <c r="C14671" s="2"/>
      <c r="D14671" s="2"/>
      <c r="E14671" s="2"/>
      <c r="F14671" s="2"/>
      <c r="G14671" s="3"/>
      <c r="H14671" s="3"/>
      <c r="I14671" s="2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 s="2"/>
    </row>
    <row r="14672" spans="2:22" x14ac:dyDescent="0.2">
      <c r="B14672" s="2"/>
      <c r="C14672" s="2"/>
      <c r="D14672" s="2"/>
      <c r="E14672" s="2"/>
      <c r="F14672" s="2"/>
      <c r="G14672" s="3"/>
      <c r="H14672" s="3"/>
      <c r="I14672" s="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 s="2"/>
    </row>
    <row r="14673" spans="2:22" x14ac:dyDescent="0.2">
      <c r="B14673" s="2"/>
      <c r="C14673" s="2"/>
      <c r="D14673" s="2"/>
      <c r="E14673" s="2"/>
      <c r="F14673" s="2"/>
      <c r="G14673" s="3"/>
      <c r="H14673" s="3"/>
      <c r="I14673" s="2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 s="2"/>
    </row>
    <row r="14674" spans="2:22" x14ac:dyDescent="0.2">
      <c r="B14674" s="2"/>
      <c r="C14674" s="2"/>
      <c r="D14674" s="2"/>
      <c r="E14674" s="2"/>
      <c r="F14674" s="2"/>
      <c r="G14674" s="3"/>
      <c r="H14674" s="3"/>
      <c r="I14674" s="2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 s="2"/>
    </row>
    <row r="14675" spans="2:22" x14ac:dyDescent="0.2">
      <c r="B14675" s="2"/>
      <c r="C14675" s="2"/>
      <c r="D14675" s="2"/>
      <c r="E14675" s="2"/>
      <c r="F14675" s="2"/>
      <c r="G14675" s="3"/>
      <c r="H14675" s="3"/>
      <c r="I14675" s="2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 s="2"/>
    </row>
    <row r="14676" spans="2:22" x14ac:dyDescent="0.2">
      <c r="B14676" s="2"/>
      <c r="C14676" s="2"/>
      <c r="D14676" s="2"/>
      <c r="E14676" s="2"/>
      <c r="F14676" s="2"/>
      <c r="G14676" s="3"/>
      <c r="H14676" s="3"/>
      <c r="I14676" s="2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 s="2"/>
    </row>
    <row r="14677" spans="2:22" x14ac:dyDescent="0.2">
      <c r="B14677" s="2"/>
      <c r="C14677" s="2"/>
      <c r="D14677" s="2"/>
      <c r="E14677" s="2"/>
      <c r="F14677" s="2"/>
      <c r="G14677" s="3"/>
      <c r="H14677" s="3"/>
      <c r="I14677" s="2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 s="2"/>
    </row>
    <row r="14678" spans="2:22" x14ac:dyDescent="0.2">
      <c r="B14678" s="2"/>
      <c r="C14678" s="2"/>
      <c r="D14678" s="2"/>
      <c r="E14678" s="2"/>
      <c r="F14678" s="2"/>
      <c r="G14678" s="3"/>
      <c r="H14678" s="3"/>
      <c r="I14678" s="2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 s="2"/>
    </row>
    <row r="14679" spans="2:22" x14ac:dyDescent="0.2">
      <c r="B14679" s="2"/>
      <c r="C14679" s="2"/>
      <c r="D14679" s="2"/>
      <c r="E14679" s="2"/>
      <c r="F14679" s="2"/>
      <c r="G14679" s="3"/>
      <c r="H14679" s="3"/>
      <c r="I14679" s="2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 s="2"/>
    </row>
    <row r="14680" spans="2:22" x14ac:dyDescent="0.2">
      <c r="B14680" s="2"/>
      <c r="C14680" s="2"/>
      <c r="D14680" s="2"/>
      <c r="E14680" s="2"/>
      <c r="F14680" s="2"/>
      <c r="G14680" s="3"/>
      <c r="H14680" s="3"/>
      <c r="I14680" s="2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 s="2"/>
    </row>
    <row r="14681" spans="2:22" x14ac:dyDescent="0.2">
      <c r="B14681" s="2"/>
      <c r="C14681" s="2"/>
      <c r="D14681" s="2"/>
      <c r="E14681" s="2"/>
      <c r="F14681" s="2"/>
      <c r="G14681" s="3"/>
      <c r="H14681" s="3"/>
      <c r="I14681" s="2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 s="2"/>
    </row>
    <row r="14682" spans="2:22" x14ac:dyDescent="0.2">
      <c r="B14682" s="2"/>
      <c r="C14682" s="2"/>
      <c r="D14682" s="2"/>
      <c r="E14682" s="2"/>
      <c r="F14682" s="2"/>
      <c r="G14682" s="3"/>
      <c r="H14682" s="3"/>
      <c r="I14682" s="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 s="2"/>
    </row>
    <row r="14683" spans="2:22" x14ac:dyDescent="0.2">
      <c r="B14683" s="2"/>
      <c r="C14683" s="2"/>
      <c r="D14683" s="2"/>
      <c r="E14683" s="2"/>
      <c r="F14683" s="2"/>
      <c r="G14683" s="3"/>
      <c r="H14683" s="3"/>
      <c r="I14683" s="2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 s="2"/>
    </row>
    <row r="14684" spans="2:22" x14ac:dyDescent="0.2">
      <c r="B14684" s="2"/>
      <c r="C14684" s="2"/>
      <c r="D14684" s="2"/>
      <c r="E14684" s="2"/>
      <c r="F14684" s="2"/>
      <c r="G14684" s="3"/>
      <c r="H14684" s="3"/>
      <c r="I14684" s="2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 s="2"/>
    </row>
    <row r="14685" spans="2:22" x14ac:dyDescent="0.2">
      <c r="B14685" s="2"/>
      <c r="C14685" s="2"/>
      <c r="D14685" s="2"/>
      <c r="E14685" s="2"/>
      <c r="F14685" s="2"/>
      <c r="G14685" s="3"/>
      <c r="H14685" s="3"/>
      <c r="I14685" s="2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 s="2"/>
    </row>
    <row r="14686" spans="2:22" x14ac:dyDescent="0.2">
      <c r="B14686" s="2"/>
      <c r="C14686" s="2"/>
      <c r="D14686" s="2"/>
      <c r="E14686" s="2"/>
      <c r="F14686" s="2"/>
      <c r="G14686" s="3"/>
      <c r="H14686" s="3"/>
      <c r="I14686" s="2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 s="2"/>
    </row>
    <row r="14687" spans="2:22" x14ac:dyDescent="0.2">
      <c r="B14687" s="2"/>
      <c r="C14687" s="2"/>
      <c r="D14687" s="2"/>
      <c r="E14687" s="2"/>
      <c r="F14687" s="2"/>
      <c r="G14687" s="3"/>
      <c r="H14687" s="3"/>
      <c r="I14687" s="2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 s="2"/>
    </row>
    <row r="14688" spans="2:22" x14ac:dyDescent="0.2">
      <c r="B14688" s="2"/>
      <c r="C14688" s="2"/>
      <c r="D14688" s="2"/>
      <c r="E14688" s="2"/>
      <c r="F14688" s="2"/>
      <c r="G14688" s="3"/>
      <c r="H14688" s="3"/>
      <c r="I14688" s="2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 s="2"/>
    </row>
    <row r="14689" spans="2:22" x14ac:dyDescent="0.2">
      <c r="B14689" s="2"/>
      <c r="C14689" s="2"/>
      <c r="D14689" s="2"/>
      <c r="E14689" s="2"/>
      <c r="F14689" s="2"/>
      <c r="G14689" s="3"/>
      <c r="H14689" s="3"/>
      <c r="I14689" s="2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 s="2"/>
    </row>
    <row r="14690" spans="2:22" x14ac:dyDescent="0.2">
      <c r="B14690" s="2"/>
      <c r="C14690" s="2"/>
      <c r="D14690" s="2"/>
      <c r="E14690" s="2"/>
      <c r="F14690" s="2"/>
      <c r="G14690" s="3"/>
      <c r="H14690" s="3"/>
      <c r="I14690" s="2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 s="2"/>
    </row>
    <row r="14691" spans="2:22" x14ac:dyDescent="0.2">
      <c r="B14691" s="2"/>
      <c r="C14691" s="2"/>
      <c r="D14691" s="2"/>
      <c r="E14691" s="2"/>
      <c r="F14691" s="2"/>
      <c r="G14691" s="3"/>
      <c r="H14691" s="3"/>
      <c r="I14691" s="2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 s="2"/>
    </row>
    <row r="14692" spans="2:22" x14ac:dyDescent="0.2">
      <c r="B14692" s="2"/>
      <c r="C14692" s="2"/>
      <c r="D14692" s="2"/>
      <c r="E14692" s="2"/>
      <c r="F14692" s="2"/>
      <c r="G14692" s="3"/>
      <c r="H14692" s="3"/>
      <c r="I14692" s="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 s="2"/>
    </row>
    <row r="14693" spans="2:22" x14ac:dyDescent="0.2">
      <c r="B14693" s="2"/>
      <c r="C14693" s="2"/>
      <c r="D14693" s="2"/>
      <c r="E14693" s="2"/>
      <c r="F14693" s="2"/>
      <c r="G14693" s="3"/>
      <c r="H14693" s="3"/>
      <c r="I14693" s="2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 s="2"/>
    </row>
    <row r="14694" spans="2:22" x14ac:dyDescent="0.2">
      <c r="B14694" s="2"/>
      <c r="C14694" s="2"/>
      <c r="D14694" s="2"/>
      <c r="E14694" s="2"/>
      <c r="F14694" s="2"/>
      <c r="G14694" s="3"/>
      <c r="H14694" s="3"/>
      <c r="I14694" s="2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 s="2"/>
    </row>
    <row r="14695" spans="2:22" x14ac:dyDescent="0.2">
      <c r="B14695" s="2"/>
      <c r="C14695" s="2"/>
      <c r="D14695" s="2"/>
      <c r="E14695" s="2"/>
      <c r="F14695" s="2"/>
      <c r="G14695" s="3"/>
      <c r="H14695" s="3"/>
      <c r="I14695" s="2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 s="2"/>
    </row>
    <row r="14696" spans="2:22" x14ac:dyDescent="0.2">
      <c r="B14696" s="2"/>
      <c r="C14696" s="2"/>
      <c r="D14696" s="2"/>
      <c r="E14696" s="2"/>
      <c r="F14696" s="2"/>
      <c r="G14696" s="3"/>
      <c r="H14696" s="3"/>
      <c r="I14696" s="2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 s="2"/>
    </row>
    <row r="14697" spans="2:22" x14ac:dyDescent="0.2">
      <c r="B14697" s="2"/>
      <c r="C14697" s="2"/>
      <c r="D14697" s="2"/>
      <c r="E14697" s="2"/>
      <c r="F14697" s="2"/>
      <c r="G14697" s="3"/>
      <c r="H14697" s="3"/>
      <c r="I14697" s="2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 s="2"/>
    </row>
    <row r="14698" spans="2:22" x14ac:dyDescent="0.2">
      <c r="B14698" s="2"/>
      <c r="C14698" s="2"/>
      <c r="D14698" s="2"/>
      <c r="E14698" s="2"/>
      <c r="F14698" s="2"/>
      <c r="G14698" s="3"/>
      <c r="H14698" s="3"/>
      <c r="I14698" s="2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 s="2"/>
    </row>
    <row r="14699" spans="2:22" x14ac:dyDescent="0.2">
      <c r="B14699" s="2"/>
      <c r="C14699" s="2"/>
      <c r="D14699" s="2"/>
      <c r="E14699" s="2"/>
      <c r="F14699" s="2"/>
      <c r="G14699" s="3"/>
      <c r="H14699" s="3"/>
      <c r="I14699" s="2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 s="2"/>
    </row>
    <row r="14700" spans="2:22" x14ac:dyDescent="0.2">
      <c r="B14700" s="2"/>
      <c r="C14700" s="2"/>
      <c r="D14700" s="2"/>
      <c r="E14700" s="2"/>
      <c r="F14700" s="2"/>
      <c r="G14700" s="3"/>
      <c r="H14700" s="3"/>
      <c r="I14700" s="2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 s="2"/>
    </row>
    <row r="14701" spans="2:22" x14ac:dyDescent="0.2">
      <c r="B14701" s="2"/>
      <c r="C14701" s="2"/>
      <c r="D14701" s="2"/>
      <c r="E14701" s="2"/>
      <c r="F14701" s="2"/>
      <c r="G14701" s="3"/>
      <c r="H14701" s="3"/>
      <c r="I14701" s="2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 s="2"/>
    </row>
    <row r="14702" spans="2:22" x14ac:dyDescent="0.2">
      <c r="B14702" s="2"/>
      <c r="C14702" s="2"/>
      <c r="D14702" s="2"/>
      <c r="E14702" s="2"/>
      <c r="F14702" s="2"/>
      <c r="G14702" s="3"/>
      <c r="H14702" s="3"/>
      <c r="I14702" s="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 s="2"/>
    </row>
    <row r="14703" spans="2:22" x14ac:dyDescent="0.2">
      <c r="B14703" s="2"/>
      <c r="C14703" s="2"/>
      <c r="D14703" s="2"/>
      <c r="E14703" s="2"/>
      <c r="F14703" s="2"/>
      <c r="G14703" s="3"/>
      <c r="H14703" s="3"/>
      <c r="I14703" s="2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 s="2"/>
    </row>
    <row r="14704" spans="2:22" x14ac:dyDescent="0.2">
      <c r="B14704" s="2"/>
      <c r="C14704" s="2"/>
      <c r="D14704" s="2"/>
      <c r="E14704" s="2"/>
      <c r="F14704" s="2"/>
      <c r="G14704" s="3"/>
      <c r="H14704" s="3"/>
      <c r="I14704" s="2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 s="2"/>
    </row>
    <row r="14705" spans="2:22" x14ac:dyDescent="0.2">
      <c r="B14705" s="2"/>
      <c r="C14705" s="2"/>
      <c r="D14705" s="2"/>
      <c r="E14705" s="2"/>
      <c r="F14705" s="2"/>
      <c r="G14705" s="3"/>
      <c r="H14705" s="3"/>
      <c r="I14705" s="2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 s="2"/>
    </row>
    <row r="14706" spans="2:22" x14ac:dyDescent="0.2">
      <c r="B14706" s="2"/>
      <c r="C14706" s="2"/>
      <c r="D14706" s="2"/>
      <c r="E14706" s="2"/>
      <c r="F14706" s="2"/>
      <c r="G14706" s="3"/>
      <c r="H14706" s="3"/>
      <c r="I14706" s="2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 s="2"/>
    </row>
    <row r="14707" spans="2:22" x14ac:dyDescent="0.2">
      <c r="B14707" s="2"/>
      <c r="C14707" s="2"/>
      <c r="D14707" s="2"/>
      <c r="E14707" s="2"/>
      <c r="F14707" s="2"/>
      <c r="G14707" s="3"/>
      <c r="H14707" s="3"/>
      <c r="I14707" s="2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 s="2"/>
    </row>
    <row r="14708" spans="2:22" x14ac:dyDescent="0.2">
      <c r="B14708" s="2"/>
      <c r="C14708" s="2"/>
      <c r="D14708" s="2"/>
      <c r="E14708" s="2"/>
      <c r="F14708" s="2"/>
      <c r="G14708" s="3"/>
      <c r="H14708" s="3"/>
      <c r="I14708" s="2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 s="2"/>
    </row>
    <row r="14709" spans="2:22" x14ac:dyDescent="0.2">
      <c r="B14709" s="2"/>
      <c r="C14709" s="2"/>
      <c r="D14709" s="2"/>
      <c r="E14709" s="2"/>
      <c r="F14709" s="2"/>
      <c r="G14709" s="3"/>
      <c r="H14709" s="3"/>
      <c r="I14709" s="2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 s="2"/>
    </row>
    <row r="14710" spans="2:22" x14ac:dyDescent="0.2">
      <c r="B14710" s="2"/>
      <c r="C14710" s="2"/>
      <c r="D14710" s="2"/>
      <c r="E14710" s="2"/>
      <c r="F14710" s="2"/>
      <c r="G14710" s="3"/>
      <c r="H14710" s="3"/>
      <c r="I14710" s="2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 s="2"/>
    </row>
    <row r="14711" spans="2:22" x14ac:dyDescent="0.2">
      <c r="B14711" s="2"/>
      <c r="C14711" s="2"/>
      <c r="D14711" s="2"/>
      <c r="E14711" s="2"/>
      <c r="F14711" s="2"/>
      <c r="G14711" s="3"/>
      <c r="H14711" s="3"/>
      <c r="I14711" s="2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 s="2"/>
    </row>
    <row r="14712" spans="2:22" x14ac:dyDescent="0.2">
      <c r="B14712" s="2"/>
      <c r="C14712" s="2"/>
      <c r="D14712" s="2"/>
      <c r="E14712" s="2"/>
      <c r="F14712" s="2"/>
      <c r="G14712" s="3"/>
      <c r="H14712" s="3"/>
      <c r="I14712" s="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 s="2"/>
    </row>
    <row r="14713" spans="2:22" x14ac:dyDescent="0.2">
      <c r="B14713" s="2"/>
      <c r="C14713" s="2"/>
      <c r="D14713" s="2"/>
      <c r="E14713" s="2"/>
      <c r="F14713" s="2"/>
      <c r="G14713" s="3"/>
      <c r="H14713" s="3"/>
      <c r="I14713" s="2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 s="2"/>
    </row>
    <row r="14714" spans="2:22" x14ac:dyDescent="0.2">
      <c r="B14714" s="2"/>
      <c r="C14714" s="2"/>
      <c r="D14714" s="2"/>
      <c r="E14714" s="2"/>
      <c r="F14714" s="2"/>
      <c r="G14714" s="3"/>
      <c r="H14714" s="3"/>
      <c r="I14714" s="2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 s="2"/>
    </row>
    <row r="14715" spans="2:22" x14ac:dyDescent="0.2">
      <c r="B14715" s="2"/>
      <c r="C14715" s="2"/>
      <c r="D14715" s="2"/>
      <c r="E14715" s="2"/>
      <c r="F14715" s="2"/>
      <c r="G14715" s="3"/>
      <c r="H14715" s="3"/>
      <c r="I14715" s="2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 s="2"/>
    </row>
    <row r="14716" spans="2:22" x14ac:dyDescent="0.2">
      <c r="B14716" s="2"/>
      <c r="C14716" s="2"/>
      <c r="D14716" s="2"/>
      <c r="E14716" s="2"/>
      <c r="F14716" s="2"/>
      <c r="G14716" s="3"/>
      <c r="H14716" s="3"/>
      <c r="I14716" s="2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 s="2"/>
    </row>
    <row r="14717" spans="2:22" x14ac:dyDescent="0.2">
      <c r="B14717" s="2"/>
      <c r="C14717" s="2"/>
      <c r="D14717" s="2"/>
      <c r="E14717" s="2"/>
      <c r="F14717" s="2"/>
      <c r="G14717" s="3"/>
      <c r="H14717" s="3"/>
      <c r="I14717" s="2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 s="2"/>
    </row>
    <row r="14718" spans="2:22" x14ac:dyDescent="0.2">
      <c r="B14718" s="2"/>
      <c r="C14718" s="2"/>
      <c r="D14718" s="2"/>
      <c r="E14718" s="2"/>
      <c r="F14718" s="2"/>
      <c r="G14718" s="3"/>
      <c r="H14718" s="3"/>
      <c r="I14718" s="2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 s="2"/>
    </row>
    <row r="14719" spans="2:22" x14ac:dyDescent="0.2">
      <c r="B14719" s="2"/>
      <c r="C14719" s="2"/>
      <c r="D14719" s="2"/>
      <c r="E14719" s="2"/>
      <c r="F14719" s="2"/>
      <c r="G14719" s="3"/>
      <c r="H14719" s="3"/>
      <c r="I14719" s="2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 s="2"/>
    </row>
    <row r="14720" spans="2:22" x14ac:dyDescent="0.2">
      <c r="B14720" s="2"/>
      <c r="C14720" s="2"/>
      <c r="D14720" s="2"/>
      <c r="E14720" s="2"/>
      <c r="F14720" s="2"/>
      <c r="G14720" s="3"/>
      <c r="H14720" s="3"/>
      <c r="I14720" s="2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 s="2"/>
    </row>
    <row r="14721" spans="2:22" x14ac:dyDescent="0.2">
      <c r="B14721" s="2"/>
      <c r="C14721" s="2"/>
      <c r="D14721" s="2"/>
      <c r="E14721" s="2"/>
      <c r="F14721" s="2"/>
      <c r="G14721" s="3"/>
      <c r="H14721" s="3"/>
      <c r="I14721" s="2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 s="2"/>
    </row>
    <row r="14722" spans="2:22" x14ac:dyDescent="0.2">
      <c r="B14722" s="2"/>
      <c r="C14722" s="2"/>
      <c r="D14722" s="2"/>
      <c r="E14722" s="2"/>
      <c r="F14722" s="2"/>
      <c r="G14722" s="3"/>
      <c r="H14722" s="3"/>
      <c r="I14722" s="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 s="2"/>
    </row>
    <row r="14723" spans="2:22" x14ac:dyDescent="0.2">
      <c r="B14723" s="2"/>
      <c r="C14723" s="2"/>
      <c r="D14723" s="2"/>
      <c r="E14723" s="2"/>
      <c r="F14723" s="2"/>
      <c r="G14723" s="3"/>
      <c r="H14723" s="3"/>
      <c r="I14723" s="2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 s="2"/>
    </row>
    <row r="14724" spans="2:22" x14ac:dyDescent="0.2">
      <c r="B14724" s="2"/>
      <c r="C14724" s="2"/>
      <c r="D14724" s="2"/>
      <c r="E14724" s="2"/>
      <c r="F14724" s="2"/>
      <c r="G14724" s="3"/>
      <c r="H14724" s="3"/>
      <c r="I14724" s="2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 s="2"/>
    </row>
    <row r="14725" spans="2:22" x14ac:dyDescent="0.2">
      <c r="B14725" s="2"/>
      <c r="C14725" s="2"/>
      <c r="D14725" s="2"/>
      <c r="E14725" s="2"/>
      <c r="F14725" s="2"/>
      <c r="G14725" s="3"/>
      <c r="H14725" s="3"/>
      <c r="I14725" s="2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 s="2"/>
    </row>
    <row r="14726" spans="2:22" x14ac:dyDescent="0.2">
      <c r="B14726" s="2"/>
      <c r="C14726" s="2"/>
      <c r="D14726" s="2"/>
      <c r="E14726" s="2"/>
      <c r="F14726" s="2"/>
      <c r="G14726" s="3"/>
      <c r="H14726" s="3"/>
      <c r="I14726" s="2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 s="2"/>
    </row>
    <row r="14727" spans="2:22" x14ac:dyDescent="0.2">
      <c r="B14727" s="2"/>
      <c r="C14727" s="2"/>
      <c r="D14727" s="2"/>
      <c r="E14727" s="2"/>
      <c r="F14727" s="2"/>
      <c r="G14727" s="3"/>
      <c r="H14727" s="3"/>
      <c r="I14727" s="2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 s="2"/>
    </row>
    <row r="14728" spans="2:22" x14ac:dyDescent="0.2">
      <c r="B14728" s="2"/>
      <c r="C14728" s="2"/>
      <c r="D14728" s="2"/>
      <c r="E14728" s="2"/>
      <c r="F14728" s="2"/>
      <c r="G14728" s="3"/>
      <c r="H14728" s="3"/>
      <c r="I14728" s="2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 s="2"/>
    </row>
    <row r="14729" spans="2:22" x14ac:dyDescent="0.2">
      <c r="B14729" s="2"/>
      <c r="C14729" s="2"/>
      <c r="D14729" s="2"/>
      <c r="E14729" s="2"/>
      <c r="F14729" s="2"/>
      <c r="G14729" s="3"/>
      <c r="H14729" s="3"/>
      <c r="I14729" s="2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 s="2"/>
    </row>
    <row r="14730" spans="2:22" x14ac:dyDescent="0.2">
      <c r="B14730" s="2"/>
      <c r="C14730" s="2"/>
      <c r="D14730" s="2"/>
      <c r="E14730" s="2"/>
      <c r="F14730" s="2"/>
      <c r="G14730" s="3"/>
      <c r="H14730" s="3"/>
      <c r="I14730" s="2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 s="2"/>
    </row>
    <row r="14731" spans="2:22" x14ac:dyDescent="0.2">
      <c r="B14731" s="2"/>
      <c r="C14731" s="2"/>
      <c r="D14731" s="2"/>
      <c r="E14731" s="2"/>
      <c r="F14731" s="2"/>
      <c r="G14731" s="3"/>
      <c r="H14731" s="3"/>
      <c r="I14731" s="2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 s="2"/>
    </row>
    <row r="14732" spans="2:22" x14ac:dyDescent="0.2">
      <c r="B14732" s="2"/>
      <c r="C14732" s="2"/>
      <c r="D14732" s="2"/>
      <c r="E14732" s="2"/>
      <c r="F14732" s="2"/>
      <c r="G14732" s="3"/>
      <c r="H14732" s="3"/>
      <c r="I14732" s="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 s="2"/>
    </row>
    <row r="14733" spans="2:22" x14ac:dyDescent="0.2">
      <c r="B14733" s="2"/>
      <c r="C14733" s="2"/>
      <c r="D14733" s="2"/>
      <c r="E14733" s="2"/>
      <c r="F14733" s="2"/>
      <c r="G14733" s="3"/>
      <c r="H14733" s="3"/>
      <c r="I14733" s="2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 s="2"/>
    </row>
    <row r="14734" spans="2:22" x14ac:dyDescent="0.2">
      <c r="B14734" s="2"/>
      <c r="C14734" s="2"/>
      <c r="D14734" s="2"/>
      <c r="E14734" s="2"/>
      <c r="F14734" s="2"/>
      <c r="G14734" s="3"/>
      <c r="H14734" s="3"/>
      <c r="I14734" s="2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 s="2"/>
    </row>
    <row r="14735" spans="2:22" x14ac:dyDescent="0.2">
      <c r="B14735" s="2"/>
      <c r="C14735" s="2"/>
      <c r="D14735" s="2"/>
      <c r="E14735" s="2"/>
      <c r="F14735" s="2"/>
      <c r="G14735" s="3"/>
      <c r="H14735" s="3"/>
      <c r="I14735" s="2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 s="2"/>
    </row>
    <row r="14736" spans="2:22" x14ac:dyDescent="0.2">
      <c r="B14736" s="2"/>
      <c r="C14736" s="2"/>
      <c r="D14736" s="2"/>
      <c r="E14736" s="2"/>
      <c r="F14736" s="2"/>
      <c r="G14736" s="3"/>
      <c r="H14736" s="3"/>
      <c r="I14736" s="2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 s="2"/>
    </row>
    <row r="14737" spans="2:22" x14ac:dyDescent="0.2">
      <c r="B14737" s="2"/>
      <c r="C14737" s="2"/>
      <c r="D14737" s="2"/>
      <c r="E14737" s="2"/>
      <c r="F14737" s="2"/>
      <c r="G14737" s="3"/>
      <c r="H14737" s="3"/>
      <c r="I14737" s="2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 s="2"/>
    </row>
    <row r="14738" spans="2:22" x14ac:dyDescent="0.2">
      <c r="B14738" s="2"/>
      <c r="C14738" s="2"/>
      <c r="D14738" s="2"/>
      <c r="E14738" s="2"/>
      <c r="F14738" s="2"/>
      <c r="G14738" s="3"/>
      <c r="H14738" s="3"/>
      <c r="I14738" s="2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 s="2"/>
    </row>
    <row r="14739" spans="2:22" x14ac:dyDescent="0.2">
      <c r="B14739" s="2"/>
      <c r="C14739" s="2"/>
      <c r="D14739" s="2"/>
      <c r="E14739" s="2"/>
      <c r="F14739" s="2"/>
      <c r="G14739" s="3"/>
      <c r="H14739" s="3"/>
      <c r="I14739" s="2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 s="2"/>
    </row>
    <row r="14740" spans="2:22" x14ac:dyDescent="0.2">
      <c r="B14740" s="2"/>
      <c r="C14740" s="2"/>
      <c r="D14740" s="2"/>
      <c r="E14740" s="2"/>
      <c r="F14740" s="2"/>
      <c r="G14740" s="3"/>
      <c r="H14740" s="3"/>
      <c r="I14740" s="2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 s="2"/>
    </row>
    <row r="14741" spans="2:22" x14ac:dyDescent="0.2">
      <c r="B14741" s="2"/>
      <c r="C14741" s="2"/>
      <c r="D14741" s="2"/>
      <c r="E14741" s="2"/>
      <c r="F14741" s="2"/>
      <c r="G14741" s="3"/>
      <c r="H14741" s="3"/>
      <c r="I14741" s="2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 s="2"/>
    </row>
    <row r="14742" spans="2:22" x14ac:dyDescent="0.2">
      <c r="B14742" s="2"/>
      <c r="C14742" s="2"/>
      <c r="D14742" s="2"/>
      <c r="E14742" s="2"/>
      <c r="F14742" s="2"/>
      <c r="G14742" s="3"/>
      <c r="H14742" s="3"/>
      <c r="I14742" s="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 s="2"/>
    </row>
    <row r="14743" spans="2:22" x14ac:dyDescent="0.2">
      <c r="B14743" s="2"/>
      <c r="C14743" s="2"/>
      <c r="D14743" s="2"/>
      <c r="E14743" s="2"/>
      <c r="F14743" s="2"/>
      <c r="G14743" s="3"/>
      <c r="H14743" s="3"/>
      <c r="I14743" s="2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 s="2"/>
    </row>
    <row r="14744" spans="2:22" x14ac:dyDescent="0.2">
      <c r="B14744" s="2"/>
      <c r="C14744" s="2"/>
      <c r="D14744" s="2"/>
      <c r="E14744" s="2"/>
      <c r="F14744" s="2"/>
      <c r="G14744" s="3"/>
      <c r="H14744" s="3"/>
      <c r="I14744" s="2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 s="2"/>
    </row>
    <row r="14745" spans="2:22" x14ac:dyDescent="0.2">
      <c r="B14745" s="2"/>
      <c r="C14745" s="2"/>
      <c r="D14745" s="2"/>
      <c r="E14745" s="2"/>
      <c r="F14745" s="2"/>
      <c r="G14745" s="3"/>
      <c r="H14745" s="3"/>
      <c r="I14745" s="2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 s="2"/>
    </row>
    <row r="14746" spans="2:22" x14ac:dyDescent="0.2">
      <c r="B14746" s="2"/>
      <c r="C14746" s="2"/>
      <c r="D14746" s="2"/>
      <c r="E14746" s="2"/>
      <c r="F14746" s="2"/>
      <c r="G14746" s="3"/>
      <c r="H14746" s="3"/>
      <c r="I14746" s="2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 s="2"/>
    </row>
    <row r="14747" spans="2:22" x14ac:dyDescent="0.2">
      <c r="B14747" s="2"/>
      <c r="C14747" s="2"/>
      <c r="D14747" s="2"/>
      <c r="E14747" s="2"/>
      <c r="F14747" s="2"/>
      <c r="G14747" s="3"/>
      <c r="H14747" s="3"/>
      <c r="I14747" s="2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 s="2"/>
    </row>
    <row r="14748" spans="2:22" x14ac:dyDescent="0.2">
      <c r="B14748" s="2"/>
      <c r="C14748" s="2"/>
      <c r="D14748" s="2"/>
      <c r="E14748" s="2"/>
      <c r="F14748" s="2"/>
      <c r="G14748" s="3"/>
      <c r="H14748" s="3"/>
      <c r="I14748" s="2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 s="2"/>
    </row>
    <row r="14749" spans="2:22" x14ac:dyDescent="0.2">
      <c r="B14749" s="2"/>
      <c r="C14749" s="2"/>
      <c r="D14749" s="2"/>
      <c r="E14749" s="2"/>
      <c r="F14749" s="2"/>
      <c r="G14749" s="3"/>
      <c r="H14749" s="3"/>
      <c r="I14749" s="2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 s="2"/>
    </row>
    <row r="14750" spans="2:22" x14ac:dyDescent="0.2">
      <c r="B14750" s="2"/>
      <c r="C14750" s="2"/>
      <c r="D14750" s="2"/>
      <c r="E14750" s="2"/>
      <c r="F14750" s="2"/>
      <c r="G14750" s="3"/>
      <c r="H14750" s="3"/>
      <c r="I14750" s="2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 s="2"/>
    </row>
    <row r="14751" spans="2:22" x14ac:dyDescent="0.2">
      <c r="B14751" s="2"/>
      <c r="C14751" s="2"/>
      <c r="D14751" s="2"/>
      <c r="E14751" s="2"/>
      <c r="F14751" s="2"/>
      <c r="G14751" s="3"/>
      <c r="H14751" s="3"/>
      <c r="I14751" s="2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 s="2"/>
    </row>
    <row r="14752" spans="2:22" x14ac:dyDescent="0.2">
      <c r="B14752" s="2"/>
      <c r="C14752" s="2"/>
      <c r="D14752" s="2"/>
      <c r="E14752" s="2"/>
      <c r="F14752" s="2"/>
      <c r="G14752" s="3"/>
      <c r="H14752" s="3"/>
      <c r="I14752" s="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 s="2"/>
    </row>
    <row r="14753" spans="2:22" x14ac:dyDescent="0.2">
      <c r="B14753" s="2"/>
      <c r="C14753" s="2"/>
      <c r="D14753" s="2"/>
      <c r="E14753" s="2"/>
      <c r="F14753" s="2"/>
      <c r="G14753" s="3"/>
      <c r="H14753" s="3"/>
      <c r="I14753" s="2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 s="2"/>
    </row>
    <row r="14754" spans="2:22" x14ac:dyDescent="0.2">
      <c r="B14754" s="2"/>
      <c r="C14754" s="2"/>
      <c r="D14754" s="2"/>
      <c r="E14754" s="2"/>
      <c r="F14754" s="2"/>
      <c r="G14754" s="3"/>
      <c r="H14754" s="3"/>
      <c r="I14754" s="2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 s="2"/>
    </row>
    <row r="14755" spans="2:22" x14ac:dyDescent="0.2">
      <c r="B14755" s="2"/>
      <c r="C14755" s="2"/>
      <c r="D14755" s="2"/>
      <c r="E14755" s="2"/>
      <c r="F14755" s="2"/>
      <c r="G14755" s="3"/>
      <c r="H14755" s="3"/>
      <c r="I14755" s="2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 s="2"/>
    </row>
    <row r="14756" spans="2:22" x14ac:dyDescent="0.2">
      <c r="B14756" s="2"/>
      <c r="C14756" s="2"/>
      <c r="D14756" s="2"/>
      <c r="E14756" s="2"/>
      <c r="F14756" s="2"/>
      <c r="G14756" s="3"/>
      <c r="H14756" s="3"/>
      <c r="I14756" s="2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 s="2"/>
    </row>
    <row r="14757" spans="2:22" x14ac:dyDescent="0.2">
      <c r="B14757" s="2"/>
      <c r="C14757" s="2"/>
      <c r="D14757" s="2"/>
      <c r="E14757" s="2"/>
      <c r="F14757" s="2"/>
      <c r="G14757" s="3"/>
      <c r="H14757" s="3"/>
      <c r="I14757" s="2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 s="2"/>
    </row>
    <row r="14758" spans="2:22" x14ac:dyDescent="0.2">
      <c r="B14758" s="2"/>
      <c r="C14758" s="2"/>
      <c r="D14758" s="2"/>
      <c r="E14758" s="2"/>
      <c r="F14758" s="2"/>
      <c r="G14758" s="3"/>
      <c r="H14758" s="3"/>
      <c r="I14758" s="2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 s="2"/>
    </row>
    <row r="14759" spans="2:22" x14ac:dyDescent="0.2">
      <c r="B14759" s="2"/>
      <c r="C14759" s="2"/>
      <c r="D14759" s="2"/>
      <c r="E14759" s="2"/>
      <c r="F14759" s="2"/>
      <c r="G14759" s="3"/>
      <c r="H14759" s="3"/>
      <c r="I14759" s="2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 s="2"/>
    </row>
    <row r="14760" spans="2:22" x14ac:dyDescent="0.2">
      <c r="B14760" s="2"/>
      <c r="C14760" s="2"/>
      <c r="D14760" s="2"/>
      <c r="E14760" s="2"/>
      <c r="F14760" s="2"/>
      <c r="G14760" s="3"/>
      <c r="H14760" s="3"/>
      <c r="I14760" s="2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 s="2"/>
    </row>
    <row r="14761" spans="2:22" x14ac:dyDescent="0.2">
      <c r="B14761" s="2"/>
      <c r="C14761" s="2"/>
      <c r="D14761" s="2"/>
      <c r="E14761" s="2"/>
      <c r="F14761" s="2"/>
      <c r="G14761" s="3"/>
      <c r="H14761" s="3"/>
      <c r="I14761" s="2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 s="2"/>
    </row>
    <row r="14762" spans="2:22" x14ac:dyDescent="0.2">
      <c r="B14762" s="2"/>
      <c r="C14762" s="2"/>
      <c r="D14762" s="2"/>
      <c r="E14762" s="2"/>
      <c r="F14762" s="2"/>
      <c r="G14762" s="3"/>
      <c r="H14762" s="3"/>
      <c r="I14762" s="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 s="2"/>
    </row>
    <row r="14763" spans="2:22" x14ac:dyDescent="0.2">
      <c r="B14763" s="2"/>
      <c r="C14763" s="2"/>
      <c r="D14763" s="2"/>
      <c r="E14763" s="2"/>
      <c r="F14763" s="2"/>
      <c r="G14763" s="3"/>
      <c r="H14763" s="3"/>
      <c r="I14763" s="2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 s="2"/>
    </row>
    <row r="14764" spans="2:22" x14ac:dyDescent="0.2">
      <c r="B14764" s="2"/>
      <c r="C14764" s="2"/>
      <c r="D14764" s="2"/>
      <c r="E14764" s="2"/>
      <c r="F14764" s="2"/>
      <c r="G14764" s="3"/>
      <c r="H14764" s="3"/>
      <c r="I14764" s="2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 s="2"/>
    </row>
    <row r="14765" spans="2:22" x14ac:dyDescent="0.2">
      <c r="B14765" s="2"/>
      <c r="C14765" s="2"/>
      <c r="D14765" s="2"/>
      <c r="E14765" s="2"/>
      <c r="F14765" s="2"/>
      <c r="G14765" s="3"/>
      <c r="H14765" s="3"/>
      <c r="I14765" s="2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 s="2"/>
    </row>
    <row r="14766" spans="2:22" x14ac:dyDescent="0.2">
      <c r="B14766" s="2"/>
      <c r="C14766" s="2"/>
      <c r="D14766" s="2"/>
      <c r="E14766" s="2"/>
      <c r="F14766" s="2"/>
      <c r="G14766" s="3"/>
      <c r="H14766" s="3"/>
      <c r="I14766" s="2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 s="2"/>
    </row>
    <row r="14767" spans="2:22" x14ac:dyDescent="0.2">
      <c r="B14767" s="2"/>
      <c r="C14767" s="2"/>
      <c r="D14767" s="2"/>
      <c r="E14767" s="2"/>
      <c r="F14767" s="2"/>
      <c r="G14767" s="3"/>
      <c r="H14767" s="3"/>
      <c r="I14767" s="2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 s="2"/>
    </row>
    <row r="14768" spans="2:22" x14ac:dyDescent="0.2">
      <c r="B14768" s="2"/>
      <c r="C14768" s="2"/>
      <c r="D14768" s="2"/>
      <c r="E14768" s="2"/>
      <c r="F14768" s="2"/>
      <c r="G14768" s="3"/>
      <c r="H14768" s="3"/>
      <c r="I14768" s="2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 s="2"/>
    </row>
    <row r="14769" spans="2:22" x14ac:dyDescent="0.2">
      <c r="B14769" s="2"/>
      <c r="C14769" s="2"/>
      <c r="D14769" s="2"/>
      <c r="E14769" s="2"/>
      <c r="F14769" s="2"/>
      <c r="G14769" s="3"/>
      <c r="H14769" s="3"/>
      <c r="I14769" s="2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 s="2"/>
    </row>
    <row r="14770" spans="2:22" x14ac:dyDescent="0.2">
      <c r="B14770" s="2"/>
      <c r="C14770" s="2"/>
      <c r="D14770" s="2"/>
      <c r="E14770" s="2"/>
      <c r="F14770" s="2"/>
      <c r="G14770" s="3"/>
      <c r="H14770" s="3"/>
      <c r="I14770" s="2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 s="2"/>
    </row>
    <row r="14771" spans="2:22" x14ac:dyDescent="0.2">
      <c r="B14771" s="2"/>
      <c r="C14771" s="2"/>
      <c r="D14771" s="2"/>
      <c r="E14771" s="2"/>
      <c r="F14771" s="2"/>
      <c r="G14771" s="3"/>
      <c r="H14771" s="3"/>
      <c r="I14771" s="2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 s="2"/>
    </row>
    <row r="14772" spans="2:22" x14ac:dyDescent="0.2">
      <c r="B14772" s="2"/>
      <c r="C14772" s="2"/>
      <c r="D14772" s="2"/>
      <c r="E14772" s="2"/>
      <c r="F14772" s="2"/>
      <c r="G14772" s="3"/>
      <c r="H14772" s="3"/>
      <c r="I14772" s="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 s="2"/>
    </row>
    <row r="14773" spans="2:22" x14ac:dyDescent="0.2">
      <c r="B14773" s="2"/>
      <c r="C14773" s="2"/>
      <c r="D14773" s="2"/>
      <c r="E14773" s="2"/>
      <c r="F14773" s="2"/>
      <c r="G14773" s="3"/>
      <c r="H14773" s="3"/>
      <c r="I14773" s="2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 s="2"/>
    </row>
    <row r="14774" spans="2:22" x14ac:dyDescent="0.2">
      <c r="B14774" s="2"/>
      <c r="C14774" s="2"/>
      <c r="D14774" s="2"/>
      <c r="E14774" s="2"/>
      <c r="F14774" s="2"/>
      <c r="G14774" s="3"/>
      <c r="H14774" s="3"/>
      <c r="I14774" s="2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 s="2"/>
    </row>
    <row r="14775" spans="2:22" x14ac:dyDescent="0.2">
      <c r="B14775" s="2"/>
      <c r="C14775" s="2"/>
      <c r="D14775" s="2"/>
      <c r="E14775" s="2"/>
      <c r="F14775" s="2"/>
      <c r="G14775" s="3"/>
      <c r="H14775" s="3"/>
      <c r="I14775" s="2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 s="2"/>
    </row>
    <row r="14776" spans="2:22" x14ac:dyDescent="0.2">
      <c r="B14776" s="2"/>
      <c r="C14776" s="2"/>
      <c r="D14776" s="2"/>
      <c r="E14776" s="2"/>
      <c r="F14776" s="2"/>
      <c r="G14776" s="3"/>
      <c r="H14776" s="3"/>
      <c r="I14776" s="2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 s="2"/>
    </row>
    <row r="14777" spans="2:22" x14ac:dyDescent="0.2">
      <c r="B14777" s="2"/>
      <c r="C14777" s="2"/>
      <c r="D14777" s="2"/>
      <c r="E14777" s="2"/>
      <c r="F14777" s="2"/>
      <c r="G14777" s="3"/>
      <c r="H14777" s="3"/>
      <c r="I14777" s="2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 s="2"/>
    </row>
    <row r="14778" spans="2:22" x14ac:dyDescent="0.2">
      <c r="B14778" s="2"/>
      <c r="C14778" s="2"/>
      <c r="D14778" s="2"/>
      <c r="E14778" s="2"/>
      <c r="F14778" s="2"/>
      <c r="G14778" s="3"/>
      <c r="H14778" s="3"/>
      <c r="I14778" s="2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 s="2"/>
    </row>
    <row r="14779" spans="2:22" x14ac:dyDescent="0.2">
      <c r="B14779" s="2"/>
      <c r="C14779" s="2"/>
      <c r="D14779" s="2"/>
      <c r="E14779" s="2"/>
      <c r="F14779" s="2"/>
      <c r="G14779" s="3"/>
      <c r="H14779" s="3"/>
      <c r="I14779" s="2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 s="2"/>
    </row>
    <row r="14780" spans="2:22" x14ac:dyDescent="0.2">
      <c r="B14780" s="2"/>
      <c r="C14780" s="2"/>
      <c r="D14780" s="2"/>
      <c r="E14780" s="2"/>
      <c r="F14780" s="2"/>
      <c r="G14780" s="3"/>
      <c r="H14780" s="3"/>
      <c r="I14780" s="2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 s="2"/>
    </row>
    <row r="14781" spans="2:22" x14ac:dyDescent="0.2">
      <c r="B14781" s="2"/>
      <c r="C14781" s="2"/>
      <c r="D14781" s="2"/>
      <c r="E14781" s="2"/>
      <c r="F14781" s="2"/>
      <c r="G14781" s="3"/>
      <c r="H14781" s="3"/>
      <c r="I14781" s="2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 s="2"/>
    </row>
    <row r="14782" spans="2:22" x14ac:dyDescent="0.2">
      <c r="B14782" s="2"/>
      <c r="C14782" s="2"/>
      <c r="D14782" s="2"/>
      <c r="E14782" s="2"/>
      <c r="F14782" s="2"/>
      <c r="G14782" s="3"/>
      <c r="H14782" s="3"/>
      <c r="I14782" s="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 s="2"/>
    </row>
    <row r="14783" spans="2:22" x14ac:dyDescent="0.2">
      <c r="B14783" s="2"/>
      <c r="C14783" s="2"/>
      <c r="D14783" s="2"/>
      <c r="E14783" s="2"/>
      <c r="F14783" s="2"/>
      <c r="G14783" s="3"/>
      <c r="H14783" s="3"/>
      <c r="I14783" s="2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 s="2"/>
    </row>
    <row r="14784" spans="2:22" x14ac:dyDescent="0.2">
      <c r="B14784" s="2"/>
      <c r="C14784" s="2"/>
      <c r="D14784" s="2"/>
      <c r="E14784" s="2"/>
      <c r="F14784" s="2"/>
      <c r="G14784" s="3"/>
      <c r="H14784" s="3"/>
      <c r="I14784" s="2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 s="2"/>
    </row>
    <row r="14785" spans="2:22" x14ac:dyDescent="0.2">
      <c r="B14785" s="2"/>
      <c r="C14785" s="2"/>
      <c r="D14785" s="2"/>
      <c r="E14785" s="2"/>
      <c r="F14785" s="2"/>
      <c r="G14785" s="3"/>
      <c r="H14785" s="3"/>
      <c r="I14785" s="2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 s="2"/>
    </row>
    <row r="14786" spans="2:22" x14ac:dyDescent="0.2">
      <c r="B14786" s="2"/>
      <c r="C14786" s="2"/>
      <c r="D14786" s="2"/>
      <c r="E14786" s="2"/>
      <c r="F14786" s="2"/>
      <c r="G14786" s="3"/>
      <c r="H14786" s="3"/>
      <c r="I14786" s="2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 s="2"/>
    </row>
    <row r="14787" spans="2:22" x14ac:dyDescent="0.2">
      <c r="B14787" s="2"/>
      <c r="C14787" s="2"/>
      <c r="D14787" s="2"/>
      <c r="E14787" s="2"/>
      <c r="F14787" s="2"/>
      <c r="G14787" s="3"/>
      <c r="H14787" s="3"/>
      <c r="I14787" s="2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 s="2"/>
    </row>
    <row r="14788" spans="2:22" x14ac:dyDescent="0.2">
      <c r="B14788" s="2"/>
      <c r="C14788" s="2"/>
      <c r="D14788" s="2"/>
      <c r="E14788" s="2"/>
      <c r="F14788" s="2"/>
      <c r="G14788" s="3"/>
      <c r="H14788" s="3"/>
      <c r="I14788" s="2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 s="2"/>
    </row>
    <row r="14789" spans="2:22" x14ac:dyDescent="0.2">
      <c r="B14789" s="2"/>
      <c r="C14789" s="2"/>
      <c r="D14789" s="2"/>
      <c r="E14789" s="2"/>
      <c r="F14789" s="2"/>
      <c r="G14789" s="3"/>
      <c r="H14789" s="3"/>
      <c r="I14789" s="2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 s="2"/>
    </row>
    <row r="14790" spans="2:22" x14ac:dyDescent="0.2">
      <c r="B14790" s="2"/>
      <c r="C14790" s="2"/>
      <c r="D14790" s="2"/>
      <c r="E14790" s="2"/>
      <c r="F14790" s="2"/>
      <c r="G14790" s="3"/>
      <c r="H14790" s="3"/>
      <c r="I14790" s="2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 s="2"/>
    </row>
    <row r="14791" spans="2:22" x14ac:dyDescent="0.2">
      <c r="B14791" s="2"/>
      <c r="C14791" s="2"/>
      <c r="D14791" s="2"/>
      <c r="E14791" s="2"/>
      <c r="F14791" s="2"/>
      <c r="G14791" s="3"/>
      <c r="H14791" s="3"/>
      <c r="I14791" s="2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 s="2"/>
    </row>
    <row r="14792" spans="2:22" x14ac:dyDescent="0.2">
      <c r="B14792" s="2"/>
      <c r="C14792" s="2"/>
      <c r="D14792" s="2"/>
      <c r="E14792" s="2"/>
      <c r="F14792" s="2"/>
      <c r="G14792" s="3"/>
      <c r="H14792" s="3"/>
      <c r="I14792" s="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 s="2"/>
    </row>
    <row r="14793" spans="2:22" x14ac:dyDescent="0.2">
      <c r="B14793" s="2"/>
      <c r="C14793" s="2"/>
      <c r="D14793" s="2"/>
      <c r="E14793" s="2"/>
      <c r="F14793" s="2"/>
      <c r="G14793" s="3"/>
      <c r="H14793" s="3"/>
      <c r="I14793" s="2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 s="2"/>
    </row>
    <row r="14794" spans="2:22" x14ac:dyDescent="0.2">
      <c r="B14794" s="2"/>
      <c r="C14794" s="2"/>
      <c r="D14794" s="2"/>
      <c r="E14794" s="2"/>
      <c r="F14794" s="2"/>
      <c r="G14794" s="3"/>
      <c r="H14794" s="3"/>
      <c r="I14794" s="2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 s="2"/>
    </row>
    <row r="14795" spans="2:22" x14ac:dyDescent="0.2">
      <c r="B14795" s="2"/>
      <c r="C14795" s="2"/>
      <c r="D14795" s="2"/>
      <c r="E14795" s="2"/>
      <c r="F14795" s="2"/>
      <c r="G14795" s="3"/>
      <c r="H14795" s="3"/>
      <c r="I14795" s="2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 s="2"/>
    </row>
    <row r="14796" spans="2:22" x14ac:dyDescent="0.2">
      <c r="B14796" s="2"/>
      <c r="C14796" s="2"/>
      <c r="D14796" s="2"/>
      <c r="E14796" s="2"/>
      <c r="F14796" s="2"/>
      <c r="G14796" s="3"/>
      <c r="H14796" s="3"/>
      <c r="I14796" s="2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 s="2"/>
    </row>
    <row r="14797" spans="2:22" x14ac:dyDescent="0.2">
      <c r="B14797" s="2"/>
      <c r="C14797" s="2"/>
      <c r="D14797" s="2"/>
      <c r="E14797" s="2"/>
      <c r="F14797" s="2"/>
      <c r="G14797" s="3"/>
      <c r="H14797" s="3"/>
      <c r="I14797" s="2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 s="2"/>
    </row>
    <row r="14798" spans="2:22" x14ac:dyDescent="0.2">
      <c r="B14798" s="2"/>
      <c r="C14798" s="2"/>
      <c r="D14798" s="2"/>
      <c r="E14798" s="2"/>
      <c r="F14798" s="2"/>
      <c r="G14798" s="3"/>
      <c r="H14798" s="3"/>
      <c r="I14798" s="2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 s="2"/>
    </row>
    <row r="14799" spans="2:22" x14ac:dyDescent="0.2">
      <c r="B14799" s="2"/>
      <c r="C14799" s="2"/>
      <c r="D14799" s="2"/>
      <c r="E14799" s="2"/>
      <c r="F14799" s="2"/>
      <c r="G14799" s="3"/>
      <c r="H14799" s="3"/>
      <c r="I14799" s="2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 s="2"/>
    </row>
    <row r="14800" spans="2:22" x14ac:dyDescent="0.2">
      <c r="B14800" s="2"/>
      <c r="C14800" s="2"/>
      <c r="D14800" s="2"/>
      <c r="E14800" s="2"/>
      <c r="F14800" s="2"/>
      <c r="G14800" s="3"/>
      <c r="H14800" s="3"/>
      <c r="I14800" s="2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 s="2"/>
    </row>
    <row r="14801" spans="2:22" x14ac:dyDescent="0.2">
      <c r="B14801" s="2"/>
      <c r="C14801" s="2"/>
      <c r="D14801" s="2"/>
      <c r="E14801" s="2"/>
      <c r="F14801" s="2"/>
      <c r="G14801" s="3"/>
      <c r="H14801" s="3"/>
      <c r="I14801" s="2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 s="2"/>
    </row>
    <row r="14802" spans="2:22" x14ac:dyDescent="0.2">
      <c r="B14802" s="2"/>
      <c r="C14802" s="2"/>
      <c r="D14802" s="2"/>
      <c r="E14802" s="2"/>
      <c r="F14802" s="2"/>
      <c r="G14802" s="3"/>
      <c r="H14802" s="3"/>
      <c r="I14802" s="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 s="2"/>
    </row>
    <row r="14803" spans="2:22" x14ac:dyDescent="0.2">
      <c r="B14803" s="2"/>
      <c r="C14803" s="2"/>
      <c r="D14803" s="2"/>
      <c r="E14803" s="2"/>
      <c r="F14803" s="2"/>
      <c r="G14803" s="3"/>
      <c r="H14803" s="3"/>
      <c r="I14803" s="2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 s="2"/>
    </row>
    <row r="14804" spans="2:22" x14ac:dyDescent="0.2">
      <c r="B14804" s="2"/>
      <c r="C14804" s="2"/>
      <c r="D14804" s="2"/>
      <c r="E14804" s="2"/>
      <c r="F14804" s="2"/>
      <c r="G14804" s="3"/>
      <c r="H14804" s="3"/>
      <c r="I14804" s="2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 s="2"/>
    </row>
    <row r="14805" spans="2:22" x14ac:dyDescent="0.2">
      <c r="B14805" s="2"/>
      <c r="C14805" s="2"/>
      <c r="D14805" s="2"/>
      <c r="E14805" s="2"/>
      <c r="F14805" s="2"/>
      <c r="G14805" s="3"/>
      <c r="H14805" s="3"/>
      <c r="I14805" s="2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 s="2"/>
    </row>
    <row r="14806" spans="2:22" x14ac:dyDescent="0.2">
      <c r="B14806" s="2"/>
      <c r="C14806" s="2"/>
      <c r="D14806" s="2"/>
      <c r="E14806" s="2"/>
      <c r="F14806" s="2"/>
      <c r="G14806" s="3"/>
      <c r="H14806" s="3"/>
      <c r="I14806" s="2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 s="2"/>
    </row>
    <row r="14807" spans="2:22" x14ac:dyDescent="0.2">
      <c r="B14807" s="2"/>
      <c r="C14807" s="2"/>
      <c r="D14807" s="2"/>
      <c r="E14807" s="2"/>
      <c r="F14807" s="2"/>
      <c r="G14807" s="3"/>
      <c r="H14807" s="3"/>
      <c r="I14807" s="2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 s="2"/>
    </row>
    <row r="14808" spans="2:22" x14ac:dyDescent="0.2">
      <c r="B14808" s="2"/>
      <c r="C14808" s="2"/>
      <c r="D14808" s="2"/>
      <c r="E14808" s="2"/>
      <c r="F14808" s="2"/>
      <c r="G14808" s="3"/>
      <c r="H14808" s="3"/>
      <c r="I14808" s="2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 s="2"/>
    </row>
    <row r="14809" spans="2:22" x14ac:dyDescent="0.2">
      <c r="B14809" s="2"/>
      <c r="C14809" s="2"/>
      <c r="D14809" s="2"/>
      <c r="E14809" s="2"/>
      <c r="F14809" s="2"/>
      <c r="G14809" s="3"/>
      <c r="H14809" s="3"/>
      <c r="I14809" s="2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 s="2"/>
    </row>
    <row r="14810" spans="2:22" x14ac:dyDescent="0.2">
      <c r="B14810" s="2"/>
      <c r="C14810" s="2"/>
      <c r="D14810" s="2"/>
      <c r="E14810" s="2"/>
      <c r="F14810" s="2"/>
      <c r="G14810" s="3"/>
      <c r="H14810" s="3"/>
      <c r="I14810" s="2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 s="2"/>
    </row>
    <row r="14811" spans="2:22" x14ac:dyDescent="0.2">
      <c r="B14811" s="2"/>
      <c r="C14811" s="2"/>
      <c r="D14811" s="2"/>
      <c r="E14811" s="2"/>
      <c r="F14811" s="2"/>
      <c r="G14811" s="3"/>
      <c r="H14811" s="3"/>
      <c r="I14811" s="2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 s="2"/>
    </row>
    <row r="14812" spans="2:22" x14ac:dyDescent="0.2">
      <c r="B14812" s="2"/>
      <c r="C14812" s="2"/>
      <c r="D14812" s="2"/>
      <c r="E14812" s="2"/>
      <c r="F14812" s="2"/>
      <c r="G14812" s="3"/>
      <c r="H14812" s="3"/>
      <c r="I14812" s="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 s="2"/>
    </row>
    <row r="14813" spans="2:22" x14ac:dyDescent="0.2">
      <c r="B14813" s="2"/>
      <c r="C14813" s="2"/>
      <c r="D14813" s="2"/>
      <c r="E14813" s="2"/>
      <c r="F14813" s="2"/>
      <c r="G14813" s="3"/>
      <c r="H14813" s="3"/>
      <c r="I14813" s="2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 s="2"/>
    </row>
    <row r="14814" spans="2:22" x14ac:dyDescent="0.2">
      <c r="B14814" s="2"/>
      <c r="C14814" s="2"/>
      <c r="D14814" s="2"/>
      <c r="E14814" s="2"/>
      <c r="F14814" s="2"/>
      <c r="G14814" s="3"/>
      <c r="H14814" s="3"/>
      <c r="I14814" s="2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 s="2"/>
    </row>
    <row r="14815" spans="2:22" x14ac:dyDescent="0.2">
      <c r="B14815" s="2"/>
      <c r="C14815" s="2"/>
      <c r="D14815" s="2"/>
      <c r="E14815" s="2"/>
      <c r="F14815" s="2"/>
      <c r="G14815" s="3"/>
      <c r="H14815" s="3"/>
      <c r="I14815" s="2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 s="2"/>
    </row>
    <row r="14816" spans="2:22" x14ac:dyDescent="0.2">
      <c r="B14816" s="2"/>
      <c r="C14816" s="2"/>
      <c r="D14816" s="2"/>
      <c r="E14816" s="2"/>
      <c r="F14816" s="2"/>
      <c r="G14816" s="3"/>
      <c r="H14816" s="3"/>
      <c r="I14816" s="2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 s="2"/>
    </row>
    <row r="14817" spans="2:22" x14ac:dyDescent="0.2">
      <c r="B14817" s="2"/>
      <c r="C14817" s="2"/>
      <c r="D14817" s="2"/>
      <c r="E14817" s="2"/>
      <c r="F14817" s="2"/>
      <c r="G14817" s="3"/>
      <c r="H14817" s="3"/>
      <c r="I14817" s="2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 s="2"/>
    </row>
    <row r="14818" spans="2:22" x14ac:dyDescent="0.2">
      <c r="B14818" s="2"/>
      <c r="C14818" s="2"/>
      <c r="D14818" s="2"/>
      <c r="E14818" s="2"/>
      <c r="F14818" s="2"/>
      <c r="G14818" s="3"/>
      <c r="H14818" s="3"/>
      <c r="I14818" s="2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 s="2"/>
    </row>
    <row r="14819" spans="2:22" x14ac:dyDescent="0.2">
      <c r="B14819" s="2"/>
      <c r="C14819" s="2"/>
      <c r="D14819" s="2"/>
      <c r="E14819" s="2"/>
      <c r="F14819" s="2"/>
      <c r="G14819" s="3"/>
      <c r="H14819" s="3"/>
      <c r="I14819" s="2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 s="2"/>
    </row>
    <row r="14820" spans="2:22" x14ac:dyDescent="0.2">
      <c r="B14820" s="2"/>
      <c r="C14820" s="2"/>
      <c r="D14820" s="2"/>
      <c r="E14820" s="2"/>
      <c r="F14820" s="2"/>
      <c r="G14820" s="3"/>
      <c r="H14820" s="3"/>
      <c r="I14820" s="2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 s="2"/>
    </row>
    <row r="14821" spans="2:22" x14ac:dyDescent="0.2">
      <c r="B14821" s="2"/>
      <c r="C14821" s="2"/>
      <c r="D14821" s="2"/>
      <c r="E14821" s="2"/>
      <c r="F14821" s="2"/>
      <c r="G14821" s="3"/>
      <c r="H14821" s="3"/>
      <c r="I14821" s="2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 s="2"/>
    </row>
    <row r="14822" spans="2:22" x14ac:dyDescent="0.2">
      <c r="B14822" s="2"/>
      <c r="C14822" s="2"/>
      <c r="D14822" s="2"/>
      <c r="E14822" s="2"/>
      <c r="F14822" s="2"/>
      <c r="G14822" s="3"/>
      <c r="H14822" s="3"/>
      <c r="I14822" s="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 s="2"/>
    </row>
    <row r="14823" spans="2:22" x14ac:dyDescent="0.2">
      <c r="B14823" s="2"/>
      <c r="C14823" s="2"/>
      <c r="D14823" s="2"/>
      <c r="E14823" s="2"/>
      <c r="F14823" s="2"/>
      <c r="G14823" s="3"/>
      <c r="H14823" s="3"/>
      <c r="I14823" s="2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 s="2"/>
    </row>
    <row r="14824" spans="2:22" x14ac:dyDescent="0.2">
      <c r="B14824" s="2"/>
      <c r="C14824" s="2"/>
      <c r="D14824" s="2"/>
      <c r="E14824" s="2"/>
      <c r="F14824" s="2"/>
      <c r="G14824" s="3"/>
      <c r="H14824" s="3"/>
      <c r="I14824" s="2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 s="2"/>
    </row>
    <row r="14825" spans="2:22" x14ac:dyDescent="0.2">
      <c r="B14825" s="2"/>
      <c r="C14825" s="2"/>
      <c r="D14825" s="2"/>
      <c r="E14825" s="2"/>
      <c r="F14825" s="2"/>
      <c r="G14825" s="3"/>
      <c r="H14825" s="3"/>
      <c r="I14825" s="2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 s="2"/>
    </row>
    <row r="14826" spans="2:22" x14ac:dyDescent="0.2">
      <c r="B14826" s="2"/>
      <c r="C14826" s="2"/>
      <c r="D14826" s="2"/>
      <c r="E14826" s="2"/>
      <c r="F14826" s="2"/>
      <c r="G14826" s="3"/>
      <c r="H14826" s="3"/>
      <c r="I14826" s="2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 s="2"/>
    </row>
    <row r="14827" spans="2:22" x14ac:dyDescent="0.2">
      <c r="B14827" s="2"/>
      <c r="C14827" s="2"/>
      <c r="D14827" s="2"/>
      <c r="E14827" s="2"/>
      <c r="F14827" s="2"/>
      <c r="G14827" s="3"/>
      <c r="H14827" s="3"/>
      <c r="I14827" s="2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 s="2"/>
    </row>
    <row r="14828" spans="2:22" x14ac:dyDescent="0.2">
      <c r="B14828" s="2"/>
      <c r="C14828" s="2"/>
      <c r="D14828" s="2"/>
      <c r="E14828" s="2"/>
      <c r="F14828" s="2"/>
      <c r="G14828" s="3"/>
      <c r="H14828" s="3"/>
      <c r="I14828" s="2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 s="2"/>
    </row>
    <row r="14829" spans="2:22" x14ac:dyDescent="0.2">
      <c r="B14829" s="2"/>
      <c r="C14829" s="2"/>
      <c r="D14829" s="2"/>
      <c r="E14829" s="2"/>
      <c r="F14829" s="2"/>
      <c r="G14829" s="3"/>
      <c r="H14829" s="3"/>
      <c r="I14829" s="2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 s="2"/>
    </row>
    <row r="14830" spans="2:22" x14ac:dyDescent="0.2">
      <c r="B14830" s="2"/>
      <c r="C14830" s="2"/>
      <c r="D14830" s="2"/>
      <c r="E14830" s="2"/>
      <c r="F14830" s="2"/>
      <c r="G14830" s="3"/>
      <c r="H14830" s="3"/>
      <c r="I14830" s="2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 s="2"/>
    </row>
    <row r="14831" spans="2:22" x14ac:dyDescent="0.2">
      <c r="B14831" s="2"/>
      <c r="C14831" s="2"/>
      <c r="D14831" s="2"/>
      <c r="E14831" s="2"/>
      <c r="F14831" s="2"/>
      <c r="G14831" s="3"/>
      <c r="H14831" s="3"/>
      <c r="I14831" s="2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 s="2"/>
    </row>
    <row r="14832" spans="2:22" x14ac:dyDescent="0.2">
      <c r="B14832" s="2"/>
      <c r="C14832" s="2"/>
      <c r="D14832" s="2"/>
      <c r="E14832" s="2"/>
      <c r="F14832" s="2"/>
      <c r="G14832" s="3"/>
      <c r="H14832" s="3"/>
      <c r="I14832" s="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 s="2"/>
    </row>
    <row r="14833" spans="2:22" x14ac:dyDescent="0.2">
      <c r="B14833" s="2"/>
      <c r="C14833" s="2"/>
      <c r="D14833" s="2"/>
      <c r="E14833" s="2"/>
      <c r="F14833" s="2"/>
      <c r="G14833" s="3"/>
      <c r="H14833" s="3"/>
      <c r="I14833" s="2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 s="2"/>
    </row>
    <row r="14834" spans="2:22" x14ac:dyDescent="0.2">
      <c r="B14834" s="2"/>
      <c r="C14834" s="2"/>
      <c r="D14834" s="2"/>
      <c r="E14834" s="2"/>
      <c r="F14834" s="2"/>
      <c r="G14834" s="3"/>
      <c r="H14834" s="3"/>
      <c r="I14834" s="2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 s="2"/>
    </row>
    <row r="14835" spans="2:22" x14ac:dyDescent="0.2">
      <c r="B14835" s="2"/>
      <c r="C14835" s="2"/>
      <c r="D14835" s="2"/>
      <c r="E14835" s="2"/>
      <c r="F14835" s="2"/>
      <c r="G14835" s="3"/>
      <c r="H14835" s="3"/>
      <c r="I14835" s="2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 s="2"/>
    </row>
    <row r="14836" spans="2:22" x14ac:dyDescent="0.2">
      <c r="B14836" s="2"/>
      <c r="C14836" s="2"/>
      <c r="D14836" s="2"/>
      <c r="E14836" s="2"/>
      <c r="F14836" s="2"/>
      <c r="G14836" s="3"/>
      <c r="H14836" s="3"/>
      <c r="I14836" s="2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 s="2"/>
    </row>
    <row r="14837" spans="2:22" x14ac:dyDescent="0.2">
      <c r="B14837" s="2"/>
      <c r="C14837" s="2"/>
      <c r="D14837" s="2"/>
      <c r="E14837" s="2"/>
      <c r="F14837" s="2"/>
      <c r="G14837" s="3"/>
      <c r="H14837" s="3"/>
      <c r="I14837" s="2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 s="2"/>
    </row>
    <row r="14838" spans="2:22" x14ac:dyDescent="0.2">
      <c r="B14838" s="2"/>
      <c r="C14838" s="2"/>
      <c r="D14838" s="2"/>
      <c r="E14838" s="2"/>
      <c r="F14838" s="2"/>
      <c r="G14838" s="3"/>
      <c r="H14838" s="3"/>
      <c r="I14838" s="2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 s="2"/>
    </row>
    <row r="14839" spans="2:22" x14ac:dyDescent="0.2">
      <c r="B14839" s="2"/>
      <c r="C14839" s="2"/>
      <c r="D14839" s="2"/>
      <c r="E14839" s="2"/>
      <c r="F14839" s="2"/>
      <c r="G14839" s="3"/>
      <c r="H14839" s="3"/>
      <c r="I14839" s="2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 s="2"/>
    </row>
    <row r="14840" spans="2:22" x14ac:dyDescent="0.2">
      <c r="B14840" s="2"/>
      <c r="C14840" s="2"/>
      <c r="D14840" s="2"/>
      <c r="E14840" s="2"/>
      <c r="F14840" s="2"/>
      <c r="G14840" s="3"/>
      <c r="H14840" s="3"/>
      <c r="I14840" s="2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 s="2"/>
    </row>
    <row r="14841" spans="2:22" x14ac:dyDescent="0.2">
      <c r="B14841" s="2"/>
      <c r="C14841" s="2"/>
      <c r="D14841" s="2"/>
      <c r="E14841" s="2"/>
      <c r="F14841" s="2"/>
      <c r="G14841" s="3"/>
      <c r="H14841" s="3"/>
      <c r="I14841" s="2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 s="2"/>
    </row>
    <row r="14842" spans="2:22" x14ac:dyDescent="0.2">
      <c r="B14842" s="2"/>
      <c r="C14842" s="2"/>
      <c r="D14842" s="2"/>
      <c r="E14842" s="2"/>
      <c r="F14842" s="2"/>
      <c r="G14842" s="3"/>
      <c r="H14842" s="3"/>
      <c r="I14842" s="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 s="2"/>
    </row>
    <row r="14843" spans="2:22" x14ac:dyDescent="0.2">
      <c r="B14843" s="2"/>
      <c r="C14843" s="2"/>
      <c r="D14843" s="2"/>
      <c r="E14843" s="2"/>
      <c r="F14843" s="2"/>
      <c r="G14843" s="3"/>
      <c r="H14843" s="3"/>
      <c r="I14843" s="2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 s="2"/>
    </row>
    <row r="14844" spans="2:22" x14ac:dyDescent="0.2">
      <c r="B14844" s="2"/>
      <c r="C14844" s="2"/>
      <c r="D14844" s="2"/>
      <c r="E14844" s="2"/>
      <c r="F14844" s="2"/>
      <c r="G14844" s="3"/>
      <c r="H14844" s="3"/>
      <c r="I14844" s="2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 s="2"/>
    </row>
    <row r="14845" spans="2:22" x14ac:dyDescent="0.2">
      <c r="B14845" s="2"/>
      <c r="C14845" s="2"/>
      <c r="D14845" s="2"/>
      <c r="E14845" s="2"/>
      <c r="F14845" s="2"/>
      <c r="G14845" s="3"/>
      <c r="H14845" s="3"/>
      <c r="I14845" s="2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 s="2"/>
    </row>
    <row r="14846" spans="2:22" x14ac:dyDescent="0.2">
      <c r="B14846" s="2"/>
      <c r="C14846" s="2"/>
      <c r="D14846" s="2"/>
      <c r="E14846" s="2"/>
      <c r="F14846" s="2"/>
      <c r="G14846" s="3"/>
      <c r="H14846" s="3"/>
      <c r="I14846" s="2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 s="2"/>
    </row>
    <row r="14847" spans="2:22" x14ac:dyDescent="0.2">
      <c r="B14847" s="2"/>
      <c r="C14847" s="2"/>
      <c r="D14847" s="2"/>
      <c r="E14847" s="2"/>
      <c r="F14847" s="2"/>
      <c r="G14847" s="3"/>
      <c r="H14847" s="3"/>
      <c r="I14847" s="2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 s="2"/>
    </row>
    <row r="14848" spans="2:22" x14ac:dyDescent="0.2">
      <c r="B14848" s="2"/>
      <c r="C14848" s="2"/>
      <c r="D14848" s="2"/>
      <c r="E14848" s="2"/>
      <c r="F14848" s="2"/>
      <c r="G14848" s="3"/>
      <c r="H14848" s="3"/>
      <c r="I14848" s="2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 s="2"/>
    </row>
    <row r="14849" spans="2:22" x14ac:dyDescent="0.2">
      <c r="B14849" s="2"/>
      <c r="C14849" s="2"/>
      <c r="D14849" s="2"/>
      <c r="E14849" s="2"/>
      <c r="F14849" s="2"/>
      <c r="G14849" s="3"/>
      <c r="H14849" s="3"/>
      <c r="I14849" s="2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 s="2"/>
    </row>
    <row r="14850" spans="2:22" x14ac:dyDescent="0.2">
      <c r="B14850" s="2"/>
      <c r="C14850" s="2"/>
      <c r="D14850" s="2"/>
      <c r="E14850" s="2"/>
      <c r="F14850" s="2"/>
      <c r="G14850" s="3"/>
      <c r="H14850" s="3"/>
      <c r="I14850" s="2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 s="2"/>
    </row>
    <row r="14851" spans="2:22" x14ac:dyDescent="0.2">
      <c r="B14851" s="2"/>
      <c r="C14851" s="2"/>
      <c r="D14851" s="2"/>
      <c r="E14851" s="2"/>
      <c r="F14851" s="2"/>
      <c r="G14851" s="3"/>
      <c r="H14851" s="3"/>
      <c r="I14851" s="2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 s="2"/>
    </row>
    <row r="14852" spans="2:22" x14ac:dyDescent="0.2">
      <c r="B14852" s="2"/>
      <c r="C14852" s="2"/>
      <c r="D14852" s="2"/>
      <c r="E14852" s="2"/>
      <c r="F14852" s="2"/>
      <c r="G14852" s="3"/>
      <c r="H14852" s="3"/>
      <c r="I14852" s="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 s="2"/>
    </row>
    <row r="14853" spans="2:22" x14ac:dyDescent="0.2">
      <c r="B14853" s="2"/>
      <c r="C14853" s="2"/>
      <c r="D14853" s="2"/>
      <c r="E14853" s="2"/>
      <c r="F14853" s="2"/>
      <c r="G14853" s="3"/>
      <c r="H14853" s="3"/>
      <c r="I14853" s="2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 s="2"/>
    </row>
    <row r="14854" spans="2:22" x14ac:dyDescent="0.2">
      <c r="B14854" s="2"/>
      <c r="C14854" s="2"/>
      <c r="D14854" s="2"/>
      <c r="E14854" s="2"/>
      <c r="F14854" s="2"/>
      <c r="G14854" s="3"/>
      <c r="H14854" s="3"/>
      <c r="I14854" s="2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 s="2"/>
    </row>
    <row r="14855" spans="2:22" x14ac:dyDescent="0.2">
      <c r="B14855" s="2"/>
      <c r="C14855" s="2"/>
      <c r="D14855" s="2"/>
      <c r="E14855" s="2"/>
      <c r="F14855" s="2"/>
      <c r="G14855" s="3"/>
      <c r="H14855" s="3"/>
      <c r="I14855" s="2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 s="2"/>
    </row>
    <row r="14856" spans="2:22" x14ac:dyDescent="0.2">
      <c r="B14856" s="2"/>
      <c r="C14856" s="2"/>
      <c r="D14856" s="2"/>
      <c r="E14856" s="2"/>
      <c r="F14856" s="2"/>
      <c r="G14856" s="3"/>
      <c r="H14856" s="3"/>
      <c r="I14856" s="2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 s="2"/>
    </row>
    <row r="14857" spans="2:22" x14ac:dyDescent="0.2">
      <c r="B14857" s="2"/>
      <c r="C14857" s="2"/>
      <c r="D14857" s="2"/>
      <c r="E14857" s="2"/>
      <c r="F14857" s="2"/>
      <c r="G14857" s="3"/>
      <c r="H14857" s="3"/>
      <c r="I14857" s="2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 s="2"/>
    </row>
    <row r="14858" spans="2:22" x14ac:dyDescent="0.2">
      <c r="B14858" s="2"/>
      <c r="C14858" s="2"/>
      <c r="D14858" s="2"/>
      <c r="E14858" s="2"/>
      <c r="F14858" s="2"/>
      <c r="G14858" s="3"/>
      <c r="H14858" s="3"/>
      <c r="I14858" s="2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 s="2"/>
    </row>
    <row r="14859" spans="2:22" x14ac:dyDescent="0.2">
      <c r="B14859" s="2"/>
      <c r="C14859" s="2"/>
      <c r="D14859" s="2"/>
      <c r="E14859" s="2"/>
      <c r="F14859" s="2"/>
      <c r="G14859" s="3"/>
      <c r="H14859" s="3"/>
      <c r="I14859" s="2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 s="2"/>
    </row>
    <row r="14860" spans="2:22" x14ac:dyDescent="0.2">
      <c r="B14860" s="2"/>
      <c r="C14860" s="2"/>
      <c r="D14860" s="2"/>
      <c r="E14860" s="2"/>
      <c r="F14860" s="2"/>
      <c r="G14860" s="3"/>
      <c r="H14860" s="3"/>
      <c r="I14860" s="2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 s="2"/>
    </row>
    <row r="14861" spans="2:22" x14ac:dyDescent="0.2">
      <c r="B14861" s="2"/>
      <c r="C14861" s="2"/>
      <c r="D14861" s="2"/>
      <c r="E14861" s="2"/>
      <c r="F14861" s="2"/>
      <c r="G14861" s="3"/>
      <c r="H14861" s="3"/>
      <c r="I14861" s="2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 s="2"/>
    </row>
    <row r="14862" spans="2:22" x14ac:dyDescent="0.2">
      <c r="B14862" s="2"/>
      <c r="C14862" s="2"/>
      <c r="D14862" s="2"/>
      <c r="E14862" s="2"/>
      <c r="F14862" s="2"/>
      <c r="G14862" s="3"/>
      <c r="H14862" s="3"/>
      <c r="I14862" s="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 s="2"/>
    </row>
    <row r="14863" spans="2:22" x14ac:dyDescent="0.2">
      <c r="B14863" s="2"/>
      <c r="C14863" s="2"/>
      <c r="D14863" s="2"/>
      <c r="E14863" s="2"/>
      <c r="F14863" s="2"/>
      <c r="G14863" s="3"/>
      <c r="H14863" s="3"/>
      <c r="I14863" s="2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 s="2"/>
    </row>
    <row r="14864" spans="2:22" x14ac:dyDescent="0.2">
      <c r="B14864" s="2"/>
      <c r="C14864" s="2"/>
      <c r="D14864" s="2"/>
      <c r="E14864" s="2"/>
      <c r="F14864" s="2"/>
      <c r="G14864" s="3"/>
      <c r="H14864" s="3"/>
      <c r="I14864" s="2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 s="2"/>
    </row>
    <row r="14865" spans="2:22" x14ac:dyDescent="0.2">
      <c r="B14865" s="2"/>
      <c r="C14865" s="2"/>
      <c r="D14865" s="2"/>
      <c r="E14865" s="2"/>
      <c r="F14865" s="2"/>
      <c r="G14865" s="3"/>
      <c r="H14865" s="3"/>
      <c r="I14865" s="2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 s="2"/>
    </row>
    <row r="14866" spans="2:22" x14ac:dyDescent="0.2">
      <c r="B14866" s="2"/>
      <c r="C14866" s="2"/>
      <c r="D14866" s="2"/>
      <c r="E14866" s="2"/>
      <c r="F14866" s="2"/>
      <c r="G14866" s="3"/>
      <c r="H14866" s="3"/>
      <c r="I14866" s="2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 s="2"/>
    </row>
    <row r="14867" spans="2:22" x14ac:dyDescent="0.2">
      <c r="B14867" s="2"/>
      <c r="C14867" s="2"/>
      <c r="D14867" s="2"/>
      <c r="E14867" s="2"/>
      <c r="F14867" s="2"/>
      <c r="G14867" s="3"/>
      <c r="H14867" s="3"/>
      <c r="I14867" s="2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 s="2"/>
    </row>
    <row r="14868" spans="2:22" x14ac:dyDescent="0.2">
      <c r="B14868" s="2"/>
      <c r="C14868" s="2"/>
      <c r="D14868" s="2"/>
      <c r="E14868" s="2"/>
      <c r="F14868" s="2"/>
      <c r="G14868" s="3"/>
      <c r="H14868" s="3"/>
      <c r="I14868" s="2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 s="2"/>
    </row>
    <row r="14869" spans="2:22" x14ac:dyDescent="0.2">
      <c r="B14869" s="2"/>
      <c r="C14869" s="2"/>
      <c r="D14869" s="2"/>
      <c r="E14869" s="2"/>
      <c r="F14869" s="2"/>
      <c r="G14869" s="3"/>
      <c r="H14869" s="3"/>
      <c r="I14869" s="2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 s="2"/>
    </row>
    <row r="14870" spans="2:22" x14ac:dyDescent="0.2">
      <c r="B14870" s="2"/>
      <c r="C14870" s="2"/>
      <c r="D14870" s="2"/>
      <c r="E14870" s="2"/>
      <c r="F14870" s="2"/>
      <c r="G14870" s="3"/>
      <c r="H14870" s="3"/>
      <c r="I14870" s="2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 s="2"/>
    </row>
    <row r="14871" spans="2:22" x14ac:dyDescent="0.2">
      <c r="B14871" s="2"/>
      <c r="C14871" s="2"/>
      <c r="D14871" s="2"/>
      <c r="E14871" s="2"/>
      <c r="F14871" s="2"/>
      <c r="G14871" s="3"/>
      <c r="H14871" s="3"/>
      <c r="I14871" s="2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 s="2"/>
    </row>
    <row r="14872" spans="2:22" x14ac:dyDescent="0.2">
      <c r="B14872" s="2"/>
      <c r="C14872" s="2"/>
      <c r="D14872" s="2"/>
      <c r="E14872" s="2"/>
      <c r="F14872" s="2"/>
      <c r="G14872" s="3"/>
      <c r="H14872" s="3"/>
      <c r="I14872" s="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 s="2"/>
    </row>
    <row r="14873" spans="2:22" x14ac:dyDescent="0.2">
      <c r="B14873" s="2"/>
      <c r="C14873" s="2"/>
      <c r="D14873" s="2"/>
      <c r="E14873" s="2"/>
      <c r="F14873" s="2"/>
      <c r="G14873" s="3"/>
      <c r="H14873" s="3"/>
      <c r="I14873" s="2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 s="2"/>
    </row>
    <row r="14874" spans="2:22" x14ac:dyDescent="0.2">
      <c r="B14874" s="2"/>
      <c r="C14874" s="2"/>
      <c r="D14874" s="2"/>
      <c r="E14874" s="2"/>
      <c r="F14874" s="2"/>
      <c r="G14874" s="3"/>
      <c r="H14874" s="3"/>
      <c r="I14874" s="2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 s="2"/>
    </row>
    <row r="14875" spans="2:22" x14ac:dyDescent="0.2">
      <c r="B14875" s="2"/>
      <c r="C14875" s="2"/>
      <c r="D14875" s="2"/>
      <c r="E14875" s="2"/>
      <c r="F14875" s="2"/>
      <c r="G14875" s="3"/>
      <c r="H14875" s="3"/>
      <c r="I14875" s="2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 s="2"/>
    </row>
    <row r="14876" spans="2:22" x14ac:dyDescent="0.2">
      <c r="B14876" s="2"/>
      <c r="C14876" s="2"/>
      <c r="D14876" s="2"/>
      <c r="E14876" s="2"/>
      <c r="F14876" s="2"/>
      <c r="G14876" s="3"/>
      <c r="H14876" s="3"/>
      <c r="I14876" s="2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 s="2"/>
    </row>
    <row r="14877" spans="2:22" x14ac:dyDescent="0.2">
      <c r="B14877" s="2"/>
      <c r="C14877" s="2"/>
      <c r="D14877" s="2"/>
      <c r="E14877" s="2"/>
      <c r="F14877" s="2"/>
      <c r="G14877" s="3"/>
      <c r="H14877" s="3"/>
      <c r="I14877" s="2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 s="2"/>
    </row>
    <row r="14878" spans="2:22" x14ac:dyDescent="0.2">
      <c r="B14878" s="2"/>
      <c r="C14878" s="2"/>
      <c r="D14878" s="2"/>
      <c r="E14878" s="2"/>
      <c r="F14878" s="2"/>
      <c r="G14878" s="3"/>
      <c r="H14878" s="3"/>
      <c r="I14878" s="2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 s="2"/>
    </row>
    <row r="14879" spans="2:22" x14ac:dyDescent="0.2">
      <c r="B14879" s="2"/>
      <c r="C14879" s="2"/>
      <c r="D14879" s="2"/>
      <c r="E14879" s="2"/>
      <c r="F14879" s="2"/>
      <c r="G14879" s="3"/>
      <c r="H14879" s="3"/>
      <c r="I14879" s="2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 s="2"/>
    </row>
    <row r="14880" spans="2:22" x14ac:dyDescent="0.2">
      <c r="B14880" s="2"/>
      <c r="C14880" s="2"/>
      <c r="D14880" s="2"/>
      <c r="E14880" s="2"/>
      <c r="F14880" s="2"/>
      <c r="G14880" s="3"/>
      <c r="H14880" s="3"/>
      <c r="I14880" s="2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 s="2"/>
    </row>
    <row r="14881" spans="2:22" x14ac:dyDescent="0.2">
      <c r="B14881" s="2"/>
      <c r="C14881" s="2"/>
      <c r="D14881" s="2"/>
      <c r="E14881" s="2"/>
      <c r="F14881" s="2"/>
      <c r="G14881" s="3"/>
      <c r="H14881" s="3"/>
      <c r="I14881" s="2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 s="2"/>
    </row>
    <row r="14882" spans="2:22" x14ac:dyDescent="0.2">
      <c r="B14882" s="2"/>
      <c r="C14882" s="2"/>
      <c r="D14882" s="2"/>
      <c r="E14882" s="2"/>
      <c r="F14882" s="2"/>
      <c r="G14882" s="3"/>
      <c r="H14882" s="3"/>
      <c r="I14882" s="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 s="2"/>
    </row>
    <row r="14883" spans="2:22" x14ac:dyDescent="0.2">
      <c r="B14883" s="2"/>
      <c r="C14883" s="2"/>
      <c r="D14883" s="2"/>
      <c r="E14883" s="2"/>
      <c r="F14883" s="2"/>
      <c r="G14883" s="3"/>
      <c r="H14883" s="3"/>
      <c r="I14883" s="2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 s="2"/>
    </row>
    <row r="14884" spans="2:22" x14ac:dyDescent="0.2">
      <c r="B14884" s="2"/>
      <c r="C14884" s="2"/>
      <c r="D14884" s="2"/>
      <c r="E14884" s="2"/>
      <c r="F14884" s="2"/>
      <c r="G14884" s="3"/>
      <c r="H14884" s="3"/>
      <c r="I14884" s="2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 s="2"/>
    </row>
    <row r="14885" spans="2:22" x14ac:dyDescent="0.2">
      <c r="B14885" s="2"/>
      <c r="C14885" s="2"/>
      <c r="D14885" s="2"/>
      <c r="E14885" s="2"/>
      <c r="F14885" s="2"/>
      <c r="G14885" s="3"/>
      <c r="H14885" s="3"/>
      <c r="I14885" s="2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 s="2"/>
    </row>
    <row r="14886" spans="2:22" x14ac:dyDescent="0.2">
      <c r="B14886" s="2"/>
      <c r="C14886" s="2"/>
      <c r="D14886" s="2"/>
      <c r="E14886" s="2"/>
      <c r="F14886" s="2"/>
      <c r="G14886" s="3"/>
      <c r="H14886" s="3"/>
      <c r="I14886" s="2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 s="2"/>
    </row>
    <row r="14887" spans="2:22" x14ac:dyDescent="0.2">
      <c r="B14887" s="2"/>
      <c r="C14887" s="2"/>
      <c r="D14887" s="2"/>
      <c r="E14887" s="2"/>
      <c r="F14887" s="2"/>
      <c r="G14887" s="3"/>
      <c r="H14887" s="3"/>
      <c r="I14887" s="2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 s="2"/>
    </row>
    <row r="14888" spans="2:22" x14ac:dyDescent="0.2">
      <c r="B14888" s="2"/>
      <c r="C14888" s="2"/>
      <c r="D14888" s="2"/>
      <c r="E14888" s="2"/>
      <c r="F14888" s="2"/>
      <c r="G14888" s="3"/>
      <c r="H14888" s="3"/>
      <c r="I14888" s="2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 s="2"/>
    </row>
    <row r="14889" spans="2:22" x14ac:dyDescent="0.2">
      <c r="B14889" s="2"/>
      <c r="C14889" s="2"/>
      <c r="D14889" s="2"/>
      <c r="E14889" s="2"/>
      <c r="F14889" s="2"/>
      <c r="G14889" s="3"/>
      <c r="H14889" s="3"/>
      <c r="I14889" s="2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 s="2"/>
    </row>
    <row r="14890" spans="2:22" x14ac:dyDescent="0.2">
      <c r="B14890" s="2"/>
      <c r="C14890" s="2"/>
      <c r="D14890" s="2"/>
      <c r="E14890" s="2"/>
      <c r="F14890" s="2"/>
      <c r="G14890" s="3"/>
      <c r="H14890" s="3"/>
      <c r="I14890" s="2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 s="2"/>
    </row>
    <row r="14891" spans="2:22" x14ac:dyDescent="0.2">
      <c r="B14891" s="2"/>
      <c r="C14891" s="2"/>
      <c r="D14891" s="2"/>
      <c r="E14891" s="2"/>
      <c r="F14891" s="2"/>
      <c r="G14891" s="3"/>
      <c r="H14891" s="3"/>
      <c r="I14891" s="2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 s="2"/>
    </row>
    <row r="14892" spans="2:22" x14ac:dyDescent="0.2">
      <c r="B14892" s="2"/>
      <c r="C14892" s="2"/>
      <c r="D14892" s="2"/>
      <c r="E14892" s="2"/>
      <c r="F14892" s="2"/>
      <c r="G14892" s="3"/>
      <c r="H14892" s="3"/>
      <c r="I14892" s="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 s="2"/>
    </row>
    <row r="14893" spans="2:22" x14ac:dyDescent="0.2">
      <c r="B14893" s="2"/>
      <c r="C14893" s="2"/>
      <c r="D14893" s="2"/>
      <c r="E14893" s="2"/>
      <c r="F14893" s="2"/>
      <c r="G14893" s="3"/>
      <c r="H14893" s="3"/>
      <c r="I14893" s="2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 s="2"/>
    </row>
    <row r="14894" spans="2:22" x14ac:dyDescent="0.2">
      <c r="B14894" s="2"/>
      <c r="C14894" s="2"/>
      <c r="D14894" s="2"/>
      <c r="E14894" s="2"/>
      <c r="F14894" s="2"/>
      <c r="G14894" s="3"/>
      <c r="H14894" s="3"/>
      <c r="I14894" s="2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 s="2"/>
    </row>
    <row r="14895" spans="2:22" x14ac:dyDescent="0.2">
      <c r="B14895" s="2"/>
      <c r="C14895" s="2"/>
      <c r="D14895" s="2"/>
      <c r="E14895" s="2"/>
      <c r="F14895" s="2"/>
      <c r="G14895" s="3"/>
      <c r="H14895" s="3"/>
      <c r="I14895" s="2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 s="2"/>
    </row>
    <row r="14896" spans="2:22" x14ac:dyDescent="0.2">
      <c r="B14896" s="2"/>
      <c r="C14896" s="2"/>
      <c r="D14896" s="2"/>
      <c r="E14896" s="2"/>
      <c r="F14896" s="2"/>
      <c r="G14896" s="3"/>
      <c r="H14896" s="3"/>
      <c r="I14896" s="2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 s="2"/>
    </row>
    <row r="14897" spans="2:22" x14ac:dyDescent="0.2">
      <c r="B14897" s="2"/>
      <c r="C14897" s="2"/>
      <c r="D14897" s="2"/>
      <c r="E14897" s="2"/>
      <c r="F14897" s="2"/>
      <c r="G14897" s="3"/>
      <c r="H14897" s="3"/>
      <c r="I14897" s="2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 s="2"/>
    </row>
    <row r="14898" spans="2:22" x14ac:dyDescent="0.2">
      <c r="B14898" s="2"/>
      <c r="C14898" s="2"/>
      <c r="D14898" s="2"/>
      <c r="E14898" s="2"/>
      <c r="F14898" s="2"/>
      <c r="G14898" s="3"/>
      <c r="H14898" s="3"/>
      <c r="I14898" s="2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 s="2"/>
    </row>
    <row r="14899" spans="2:22" x14ac:dyDescent="0.2">
      <c r="B14899" s="2"/>
      <c r="C14899" s="2"/>
      <c r="D14899" s="2"/>
      <c r="E14899" s="2"/>
      <c r="F14899" s="2"/>
      <c r="G14899" s="3"/>
      <c r="H14899" s="3"/>
      <c r="I14899" s="2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 s="2"/>
    </row>
    <row r="14900" spans="2:22" x14ac:dyDescent="0.2">
      <c r="B14900" s="2"/>
      <c r="C14900" s="2"/>
      <c r="D14900" s="2"/>
      <c r="E14900" s="2"/>
      <c r="F14900" s="2"/>
      <c r="G14900" s="3"/>
      <c r="H14900" s="3"/>
      <c r="I14900" s="2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 s="2"/>
    </row>
    <row r="14901" spans="2:22" x14ac:dyDescent="0.2">
      <c r="B14901" s="2"/>
      <c r="C14901" s="2"/>
      <c r="D14901" s="2"/>
      <c r="E14901" s="2"/>
      <c r="F14901" s="2"/>
      <c r="G14901" s="3"/>
      <c r="H14901" s="3"/>
      <c r="I14901" s="2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 s="2"/>
    </row>
    <row r="14902" spans="2:22" x14ac:dyDescent="0.2">
      <c r="B14902" s="2"/>
      <c r="C14902" s="2"/>
      <c r="D14902" s="2"/>
      <c r="E14902" s="2"/>
      <c r="F14902" s="2"/>
      <c r="G14902" s="3"/>
      <c r="H14902" s="3"/>
      <c r="I14902" s="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 s="2"/>
    </row>
    <row r="14903" spans="2:22" x14ac:dyDescent="0.2">
      <c r="B14903" s="2"/>
      <c r="C14903" s="2"/>
      <c r="D14903" s="2"/>
      <c r="E14903" s="2"/>
      <c r="F14903" s="2"/>
      <c r="G14903" s="3"/>
      <c r="H14903" s="3"/>
      <c r="I14903" s="2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 s="2"/>
    </row>
    <row r="14904" spans="2:22" x14ac:dyDescent="0.2">
      <c r="B14904" s="2"/>
      <c r="C14904" s="2"/>
      <c r="D14904" s="2"/>
      <c r="E14904" s="2"/>
      <c r="F14904" s="2"/>
      <c r="G14904" s="3"/>
      <c r="H14904" s="3"/>
      <c r="I14904" s="2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 s="2"/>
    </row>
    <row r="14905" spans="2:22" x14ac:dyDescent="0.2">
      <c r="B14905" s="2"/>
      <c r="C14905" s="2"/>
      <c r="D14905" s="2"/>
      <c r="E14905" s="2"/>
      <c r="F14905" s="2"/>
      <c r="G14905" s="3"/>
      <c r="H14905" s="3"/>
      <c r="I14905" s="2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 s="2"/>
    </row>
    <row r="14906" spans="2:22" x14ac:dyDescent="0.2">
      <c r="B14906" s="2"/>
      <c r="C14906" s="2"/>
      <c r="D14906" s="2"/>
      <c r="E14906" s="2"/>
      <c r="F14906" s="2"/>
      <c r="G14906" s="3"/>
      <c r="H14906" s="3"/>
      <c r="I14906" s="2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 s="2"/>
    </row>
    <row r="14907" spans="2:22" x14ac:dyDescent="0.2">
      <c r="B14907" s="2"/>
      <c r="C14907" s="2"/>
      <c r="D14907" s="2"/>
      <c r="E14907" s="2"/>
      <c r="F14907" s="2"/>
      <c r="G14907" s="3"/>
      <c r="H14907" s="3"/>
      <c r="I14907" s="2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 s="2"/>
    </row>
    <row r="14908" spans="2:22" x14ac:dyDescent="0.2">
      <c r="B14908" s="2"/>
      <c r="C14908" s="2"/>
      <c r="D14908" s="2"/>
      <c r="E14908" s="2"/>
      <c r="F14908" s="2"/>
      <c r="G14908" s="3"/>
      <c r="H14908" s="3"/>
      <c r="I14908" s="2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 s="2"/>
    </row>
    <row r="14909" spans="2:22" x14ac:dyDescent="0.2">
      <c r="B14909" s="2"/>
      <c r="C14909" s="2"/>
      <c r="D14909" s="2"/>
      <c r="E14909" s="2"/>
      <c r="F14909" s="2"/>
      <c r="G14909" s="3"/>
      <c r="H14909" s="3"/>
      <c r="I14909" s="2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 s="2"/>
    </row>
    <row r="14910" spans="2:22" x14ac:dyDescent="0.2">
      <c r="B14910" s="2"/>
      <c r="C14910" s="2"/>
      <c r="D14910" s="2"/>
      <c r="E14910" s="2"/>
      <c r="F14910" s="2"/>
      <c r="G14910" s="3"/>
      <c r="H14910" s="3"/>
      <c r="I14910" s="2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 s="2"/>
    </row>
    <row r="14911" spans="2:22" x14ac:dyDescent="0.2">
      <c r="B14911" s="2"/>
      <c r="C14911" s="2"/>
      <c r="D14911" s="2"/>
      <c r="E14911" s="2"/>
      <c r="F14911" s="2"/>
      <c r="G14911" s="3"/>
      <c r="H14911" s="3"/>
      <c r="I14911" s="2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 s="2"/>
    </row>
    <row r="14912" spans="2:22" x14ac:dyDescent="0.2">
      <c r="B14912" s="2"/>
      <c r="C14912" s="2"/>
      <c r="D14912" s="2"/>
      <c r="E14912" s="2"/>
      <c r="F14912" s="2"/>
      <c r="G14912" s="3"/>
      <c r="H14912" s="3"/>
      <c r="I14912" s="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 s="2"/>
    </row>
    <row r="14913" spans="2:22" x14ac:dyDescent="0.2">
      <c r="B14913" s="2"/>
      <c r="C14913" s="2"/>
      <c r="D14913" s="2"/>
      <c r="E14913" s="2"/>
      <c r="F14913" s="2"/>
      <c r="G14913" s="3"/>
      <c r="H14913" s="3"/>
      <c r="I14913" s="2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 s="2"/>
    </row>
    <row r="14914" spans="2:22" x14ac:dyDescent="0.2">
      <c r="B14914" s="2"/>
      <c r="C14914" s="2"/>
      <c r="D14914" s="2"/>
      <c r="E14914" s="2"/>
      <c r="F14914" s="2"/>
      <c r="G14914" s="3"/>
      <c r="H14914" s="3"/>
      <c r="I14914" s="2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 s="2"/>
    </row>
    <row r="14915" spans="2:22" x14ac:dyDescent="0.2">
      <c r="B14915" s="2"/>
      <c r="C14915" s="2"/>
      <c r="D14915" s="2"/>
      <c r="E14915" s="2"/>
      <c r="F14915" s="2"/>
      <c r="G14915" s="3"/>
      <c r="H14915" s="3"/>
      <c r="I14915" s="2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 s="2"/>
    </row>
    <row r="14916" spans="2:22" x14ac:dyDescent="0.2">
      <c r="B14916" s="2"/>
      <c r="C14916" s="2"/>
      <c r="D14916" s="2"/>
      <c r="E14916" s="2"/>
      <c r="F14916" s="2"/>
      <c r="G14916" s="3"/>
      <c r="H14916" s="3"/>
      <c r="I14916" s="2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 s="2"/>
    </row>
    <row r="14917" spans="2:22" x14ac:dyDescent="0.2">
      <c r="B14917" s="2"/>
      <c r="C14917" s="2"/>
      <c r="D14917" s="2"/>
      <c r="E14917" s="2"/>
      <c r="F14917" s="2"/>
      <c r="G14917" s="3"/>
      <c r="H14917" s="3"/>
      <c r="I14917" s="2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 s="2"/>
    </row>
    <row r="14918" spans="2:22" x14ac:dyDescent="0.2">
      <c r="B14918" s="2"/>
      <c r="C14918" s="2"/>
      <c r="D14918" s="2"/>
      <c r="E14918" s="2"/>
      <c r="F14918" s="2"/>
      <c r="G14918" s="3"/>
      <c r="H14918" s="3"/>
      <c r="I14918" s="2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 s="2"/>
    </row>
    <row r="14919" spans="2:22" x14ac:dyDescent="0.2">
      <c r="B14919" s="2"/>
      <c r="C14919" s="2"/>
      <c r="D14919" s="2"/>
      <c r="E14919" s="2"/>
      <c r="F14919" s="2"/>
      <c r="G14919" s="3"/>
      <c r="H14919" s="3"/>
      <c r="I14919" s="2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 s="2"/>
    </row>
    <row r="14920" spans="2:22" x14ac:dyDescent="0.2">
      <c r="B14920" s="2"/>
      <c r="C14920" s="2"/>
      <c r="D14920" s="2"/>
      <c r="E14920" s="2"/>
      <c r="F14920" s="2"/>
      <c r="G14920" s="3"/>
      <c r="H14920" s="3"/>
      <c r="I14920" s="2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 s="2"/>
    </row>
    <row r="14921" spans="2:22" x14ac:dyDescent="0.2">
      <c r="B14921" s="2"/>
      <c r="C14921" s="2"/>
      <c r="D14921" s="2"/>
      <c r="E14921" s="2"/>
      <c r="F14921" s="2"/>
      <c r="G14921" s="3"/>
      <c r="H14921" s="3"/>
      <c r="I14921" s="2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 s="2"/>
    </row>
    <row r="14922" spans="2:22" x14ac:dyDescent="0.2">
      <c r="B14922" s="2"/>
      <c r="C14922" s="2"/>
      <c r="D14922" s="2"/>
      <c r="E14922" s="2"/>
      <c r="F14922" s="2"/>
      <c r="G14922" s="3"/>
      <c r="H14922" s="3"/>
      <c r="I14922" s="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 s="2"/>
    </row>
    <row r="14923" spans="2:22" x14ac:dyDescent="0.2">
      <c r="B14923" s="2"/>
      <c r="C14923" s="2"/>
      <c r="D14923" s="2"/>
      <c r="E14923" s="2"/>
      <c r="F14923" s="2"/>
      <c r="G14923" s="3"/>
      <c r="H14923" s="3"/>
      <c r="I14923" s="2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 s="2"/>
    </row>
    <row r="14924" spans="2:22" x14ac:dyDescent="0.2">
      <c r="B14924" s="2"/>
      <c r="C14924" s="2"/>
      <c r="D14924" s="2"/>
      <c r="E14924" s="2"/>
      <c r="F14924" s="2"/>
      <c r="G14924" s="3"/>
      <c r="H14924" s="3"/>
      <c r="I14924" s="2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 s="2"/>
    </row>
    <row r="14925" spans="2:22" x14ac:dyDescent="0.2">
      <c r="B14925" s="2"/>
      <c r="C14925" s="2"/>
      <c r="D14925" s="2"/>
      <c r="E14925" s="2"/>
      <c r="F14925" s="2"/>
      <c r="G14925" s="3"/>
      <c r="H14925" s="3"/>
      <c r="I14925" s="2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 s="2"/>
    </row>
    <row r="14926" spans="2:22" x14ac:dyDescent="0.2">
      <c r="B14926" s="2"/>
      <c r="C14926" s="2"/>
      <c r="D14926" s="2"/>
      <c r="E14926" s="2"/>
      <c r="F14926" s="2"/>
      <c r="G14926" s="3"/>
      <c r="H14926" s="3"/>
      <c r="I14926" s="2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 s="2"/>
    </row>
    <row r="14927" spans="2:22" x14ac:dyDescent="0.2">
      <c r="B14927" s="2"/>
      <c r="C14927" s="2"/>
      <c r="D14927" s="2"/>
      <c r="E14927" s="2"/>
      <c r="F14927" s="2"/>
      <c r="G14927" s="3"/>
      <c r="H14927" s="3"/>
      <c r="I14927" s="2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 s="2"/>
    </row>
    <row r="14928" spans="2:22" x14ac:dyDescent="0.2">
      <c r="B14928" s="2"/>
      <c r="C14928" s="2"/>
      <c r="D14928" s="2"/>
      <c r="E14928" s="2"/>
      <c r="F14928" s="2"/>
      <c r="G14928" s="3"/>
      <c r="H14928" s="3"/>
      <c r="I14928" s="2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 s="2"/>
    </row>
    <row r="14929" spans="2:22" x14ac:dyDescent="0.2">
      <c r="B14929" s="2"/>
      <c r="C14929" s="2"/>
      <c r="D14929" s="2"/>
      <c r="E14929" s="2"/>
      <c r="F14929" s="2"/>
      <c r="G14929" s="3"/>
      <c r="H14929" s="3"/>
      <c r="I14929" s="2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 s="2"/>
    </row>
    <row r="14930" spans="2:22" x14ac:dyDescent="0.2">
      <c r="B14930" s="2"/>
      <c r="C14930" s="2"/>
      <c r="D14930" s="2"/>
      <c r="E14930" s="2"/>
      <c r="F14930" s="2"/>
      <c r="G14930" s="3"/>
      <c r="H14930" s="3"/>
      <c r="I14930" s="2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 s="2"/>
    </row>
    <row r="14931" spans="2:22" x14ac:dyDescent="0.2">
      <c r="B14931" s="2"/>
      <c r="C14931" s="2"/>
      <c r="D14931" s="2"/>
      <c r="E14931" s="2"/>
      <c r="F14931" s="2"/>
      <c r="G14931" s="3"/>
      <c r="H14931" s="3"/>
      <c r="I14931" s="2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 s="2"/>
    </row>
    <row r="14932" spans="2:22" x14ac:dyDescent="0.2">
      <c r="B14932" s="2"/>
      <c r="C14932" s="2"/>
      <c r="D14932" s="2"/>
      <c r="E14932" s="2"/>
      <c r="F14932" s="2"/>
      <c r="G14932" s="3"/>
      <c r="H14932" s="3"/>
      <c r="I14932" s="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 s="2"/>
    </row>
    <row r="14933" spans="2:22" x14ac:dyDescent="0.2">
      <c r="B14933" s="2"/>
      <c r="C14933" s="2"/>
      <c r="D14933" s="2"/>
      <c r="E14933" s="2"/>
      <c r="F14933" s="2"/>
      <c r="G14933" s="3"/>
      <c r="H14933" s="3"/>
      <c r="I14933" s="2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 s="2"/>
    </row>
    <row r="14934" spans="2:22" x14ac:dyDescent="0.2">
      <c r="B14934" s="2"/>
      <c r="C14934" s="2"/>
      <c r="D14934" s="2"/>
      <c r="E14934" s="2"/>
      <c r="F14934" s="2"/>
      <c r="G14934" s="3"/>
      <c r="H14934" s="3"/>
      <c r="I14934" s="2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 s="2"/>
    </row>
    <row r="14935" spans="2:22" x14ac:dyDescent="0.2">
      <c r="B14935" s="2"/>
      <c r="C14935" s="2"/>
      <c r="D14935" s="2"/>
      <c r="E14935" s="2"/>
      <c r="F14935" s="2"/>
      <c r="G14935" s="3"/>
      <c r="H14935" s="3"/>
      <c r="I14935" s="2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 s="2"/>
    </row>
    <row r="14936" spans="2:22" x14ac:dyDescent="0.2">
      <c r="B14936" s="2"/>
      <c r="C14936" s="2"/>
      <c r="D14936" s="2"/>
      <c r="E14936" s="2"/>
      <c r="F14936" s="2"/>
      <c r="G14936" s="3"/>
      <c r="H14936" s="3"/>
      <c r="I14936" s="2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 s="2"/>
    </row>
    <row r="14937" spans="2:22" x14ac:dyDescent="0.2">
      <c r="B14937" s="2"/>
      <c r="C14937" s="2"/>
      <c r="D14937" s="2"/>
      <c r="E14937" s="2"/>
      <c r="F14937" s="2"/>
      <c r="G14937" s="3"/>
      <c r="H14937" s="3"/>
      <c r="I14937" s="2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 s="2"/>
    </row>
    <row r="14938" spans="2:22" x14ac:dyDescent="0.2">
      <c r="B14938" s="2"/>
      <c r="C14938" s="2"/>
      <c r="D14938" s="2"/>
      <c r="E14938" s="2"/>
      <c r="F14938" s="2"/>
      <c r="G14938" s="3"/>
      <c r="H14938" s="3"/>
      <c r="I14938" s="2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 s="2"/>
    </row>
    <row r="14939" spans="2:22" x14ac:dyDescent="0.2">
      <c r="B14939" s="2"/>
      <c r="C14939" s="2"/>
      <c r="D14939" s="2"/>
      <c r="E14939" s="2"/>
      <c r="F14939" s="2"/>
      <c r="G14939" s="3"/>
      <c r="H14939" s="3"/>
      <c r="I14939" s="2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 s="2"/>
    </row>
    <row r="14940" spans="2:22" x14ac:dyDescent="0.2">
      <c r="B14940" s="2"/>
      <c r="C14940" s="2"/>
      <c r="D14940" s="2"/>
      <c r="E14940" s="2"/>
      <c r="F14940" s="2"/>
      <c r="G14940" s="3"/>
      <c r="H14940" s="3"/>
      <c r="I14940" s="2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 s="2"/>
    </row>
    <row r="14941" spans="2:22" x14ac:dyDescent="0.2">
      <c r="B14941" s="2"/>
      <c r="C14941" s="2"/>
      <c r="D14941" s="2"/>
      <c r="E14941" s="2"/>
      <c r="F14941" s="2"/>
      <c r="G14941" s="3"/>
      <c r="H14941" s="3"/>
      <c r="I14941" s="2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 s="2"/>
    </row>
    <row r="14942" spans="2:22" x14ac:dyDescent="0.2">
      <c r="B14942" s="2"/>
      <c r="C14942" s="2"/>
      <c r="D14942" s="2"/>
      <c r="E14942" s="2"/>
      <c r="F14942" s="2"/>
      <c r="G14942" s="3"/>
      <c r="H14942" s="3"/>
      <c r="I14942" s="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 s="2"/>
    </row>
    <row r="14943" spans="2:22" x14ac:dyDescent="0.2">
      <c r="B14943" s="2"/>
      <c r="C14943" s="2"/>
      <c r="D14943" s="2"/>
      <c r="E14943" s="2"/>
      <c r="F14943" s="2"/>
      <c r="G14943" s="3"/>
      <c r="H14943" s="3"/>
      <c r="I14943" s="2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 s="2"/>
    </row>
    <row r="14944" spans="2:22" x14ac:dyDescent="0.2">
      <c r="B14944" s="2"/>
      <c r="C14944" s="2"/>
      <c r="D14944" s="2"/>
      <c r="E14944" s="2"/>
      <c r="F14944" s="2"/>
      <c r="G14944" s="3"/>
      <c r="H14944" s="3"/>
      <c r="I14944" s="2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 s="2"/>
    </row>
    <row r="14945" spans="2:22" x14ac:dyDescent="0.2">
      <c r="B14945" s="2"/>
      <c r="C14945" s="2"/>
      <c r="D14945" s="2"/>
      <c r="E14945" s="2"/>
      <c r="F14945" s="2"/>
      <c r="G14945" s="3"/>
      <c r="H14945" s="3"/>
      <c r="I14945" s="2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 s="2"/>
    </row>
    <row r="14946" spans="2:22" x14ac:dyDescent="0.2">
      <c r="B14946" s="2"/>
      <c r="C14946" s="2"/>
      <c r="D14946" s="2"/>
      <c r="E14946" s="2"/>
      <c r="F14946" s="2"/>
      <c r="G14946" s="3"/>
      <c r="H14946" s="3"/>
      <c r="I14946" s="2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 s="2"/>
    </row>
    <row r="14947" spans="2:22" x14ac:dyDescent="0.2">
      <c r="B14947" s="2"/>
      <c r="C14947" s="2"/>
      <c r="D14947" s="2"/>
      <c r="E14947" s="2"/>
      <c r="F14947" s="2"/>
      <c r="G14947" s="3"/>
      <c r="H14947" s="3"/>
      <c r="I14947" s="2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 s="2"/>
    </row>
    <row r="14948" spans="2:22" x14ac:dyDescent="0.2">
      <c r="B14948" s="2"/>
      <c r="C14948" s="2"/>
      <c r="D14948" s="2"/>
      <c r="E14948" s="2"/>
      <c r="F14948" s="2"/>
      <c r="G14948" s="3"/>
      <c r="H14948" s="3"/>
      <c r="I14948" s="2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 s="2"/>
    </row>
    <row r="14949" spans="2:22" x14ac:dyDescent="0.2">
      <c r="B14949" s="2"/>
      <c r="C14949" s="2"/>
      <c r="D14949" s="2"/>
      <c r="E14949" s="2"/>
      <c r="F14949" s="2"/>
      <c r="G14949" s="3"/>
      <c r="H14949" s="3"/>
      <c r="I14949" s="2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 s="2"/>
    </row>
    <row r="14950" spans="2:22" x14ac:dyDescent="0.2">
      <c r="B14950" s="2"/>
      <c r="C14950" s="2"/>
      <c r="D14950" s="2"/>
      <c r="E14950" s="2"/>
      <c r="F14950" s="2"/>
      <c r="G14950" s="3"/>
      <c r="H14950" s="3"/>
      <c r="I14950" s="2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 s="2"/>
    </row>
    <row r="14951" spans="2:22" x14ac:dyDescent="0.2">
      <c r="B14951" s="2"/>
      <c r="C14951" s="2"/>
      <c r="D14951" s="2"/>
      <c r="E14951" s="2"/>
      <c r="F14951" s="2"/>
      <c r="G14951" s="3"/>
      <c r="H14951" s="3"/>
      <c r="I14951" s="2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 s="2"/>
    </row>
    <row r="14952" spans="2:22" x14ac:dyDescent="0.2">
      <c r="B14952" s="2"/>
      <c r="C14952" s="2"/>
      <c r="D14952" s="2"/>
      <c r="E14952" s="2"/>
      <c r="F14952" s="2"/>
      <c r="G14952" s="3"/>
      <c r="H14952" s="3"/>
      <c r="I14952" s="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 s="2"/>
    </row>
    <row r="14953" spans="2:22" x14ac:dyDescent="0.2">
      <c r="B14953" s="2"/>
      <c r="C14953" s="2"/>
      <c r="D14953" s="2"/>
      <c r="E14953" s="2"/>
      <c r="F14953" s="2"/>
      <c r="G14953" s="3"/>
      <c r="H14953" s="3"/>
      <c r="I14953" s="2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 s="2"/>
    </row>
    <row r="14954" spans="2:22" x14ac:dyDescent="0.2">
      <c r="B14954" s="2"/>
      <c r="C14954" s="2"/>
      <c r="D14954" s="2"/>
      <c r="E14954" s="2"/>
      <c r="F14954" s="2"/>
      <c r="G14954" s="3"/>
      <c r="H14954" s="3"/>
      <c r="I14954" s="2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 s="2"/>
    </row>
    <row r="14955" spans="2:22" x14ac:dyDescent="0.2">
      <c r="B14955" s="2"/>
      <c r="C14955" s="2"/>
      <c r="D14955" s="2"/>
      <c r="E14955" s="2"/>
      <c r="F14955" s="2"/>
      <c r="G14955" s="3"/>
      <c r="H14955" s="3"/>
      <c r="I14955" s="2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 s="2"/>
    </row>
    <row r="14956" spans="2:22" x14ac:dyDescent="0.2">
      <c r="B14956" s="2"/>
      <c r="C14956" s="2"/>
      <c r="D14956" s="2"/>
      <c r="E14956" s="2"/>
      <c r="F14956" s="2"/>
      <c r="G14956" s="3"/>
      <c r="H14956" s="3"/>
      <c r="I14956" s="2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 s="2"/>
    </row>
    <row r="14957" spans="2:22" x14ac:dyDescent="0.2">
      <c r="B14957" s="2"/>
      <c r="C14957" s="2"/>
      <c r="D14957" s="2"/>
      <c r="E14957" s="2"/>
      <c r="F14957" s="2"/>
      <c r="G14957" s="3"/>
      <c r="H14957" s="3"/>
      <c r="I14957" s="2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 s="2"/>
    </row>
    <row r="14958" spans="2:22" x14ac:dyDescent="0.2">
      <c r="B14958" s="2"/>
      <c r="C14958" s="2"/>
      <c r="D14958" s="2"/>
      <c r="E14958" s="2"/>
      <c r="F14958" s="2"/>
      <c r="G14958" s="3"/>
      <c r="H14958" s="3"/>
      <c r="I14958" s="2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 s="2"/>
    </row>
    <row r="14959" spans="2:22" x14ac:dyDescent="0.2">
      <c r="B14959" s="2"/>
      <c r="C14959" s="2"/>
      <c r="D14959" s="2"/>
      <c r="E14959" s="2"/>
      <c r="F14959" s="2"/>
      <c r="G14959" s="3"/>
      <c r="H14959" s="3"/>
      <c r="I14959" s="2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 s="2"/>
    </row>
    <row r="14960" spans="2:22" x14ac:dyDescent="0.2">
      <c r="B14960" s="2"/>
      <c r="C14960" s="2"/>
      <c r="D14960" s="2"/>
      <c r="E14960" s="2"/>
      <c r="F14960" s="2"/>
      <c r="G14960" s="3"/>
      <c r="H14960" s="3"/>
      <c r="I14960" s="2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 s="2"/>
    </row>
    <row r="14961" spans="2:22" x14ac:dyDescent="0.2">
      <c r="B14961" s="2"/>
      <c r="C14961" s="2"/>
      <c r="D14961" s="2"/>
      <c r="E14961" s="2"/>
      <c r="F14961" s="2"/>
      <c r="G14961" s="3"/>
      <c r="H14961" s="3"/>
      <c r="I14961" s="2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 s="2"/>
    </row>
    <row r="14962" spans="2:22" x14ac:dyDescent="0.2">
      <c r="B14962" s="2"/>
      <c r="C14962" s="2"/>
      <c r="D14962" s="2"/>
      <c r="E14962" s="2"/>
      <c r="F14962" s="2"/>
      <c r="G14962" s="3"/>
      <c r="H14962" s="3"/>
      <c r="I14962" s="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 s="2"/>
    </row>
    <row r="14963" spans="2:22" x14ac:dyDescent="0.2">
      <c r="B14963" s="2"/>
      <c r="C14963" s="2"/>
      <c r="D14963" s="2"/>
      <c r="E14963" s="2"/>
      <c r="F14963" s="2"/>
      <c r="G14963" s="3"/>
      <c r="H14963" s="3"/>
      <c r="I14963" s="2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 s="2"/>
    </row>
    <row r="14964" spans="2:22" x14ac:dyDescent="0.2">
      <c r="B14964" s="2"/>
      <c r="C14964" s="2"/>
      <c r="D14964" s="2"/>
      <c r="E14964" s="2"/>
      <c r="F14964" s="2"/>
      <c r="G14964" s="3"/>
      <c r="H14964" s="3"/>
      <c r="I14964" s="2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 s="2"/>
    </row>
    <row r="14965" spans="2:22" x14ac:dyDescent="0.2">
      <c r="B14965" s="2"/>
      <c r="C14965" s="2"/>
      <c r="D14965" s="2"/>
      <c r="E14965" s="2"/>
      <c r="F14965" s="2"/>
      <c r="G14965" s="3"/>
      <c r="H14965" s="3"/>
      <c r="I14965" s="2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 s="2"/>
    </row>
    <row r="14966" spans="2:22" x14ac:dyDescent="0.2">
      <c r="B14966" s="2"/>
      <c r="C14966" s="2"/>
      <c r="D14966" s="2"/>
      <c r="E14966" s="2"/>
      <c r="F14966" s="2"/>
      <c r="G14966" s="3"/>
      <c r="H14966" s="3"/>
      <c r="I14966" s="2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 s="2"/>
    </row>
    <row r="14967" spans="2:22" x14ac:dyDescent="0.2">
      <c r="B14967" s="2"/>
      <c r="C14967" s="2"/>
      <c r="D14967" s="2"/>
      <c r="E14967" s="2"/>
      <c r="F14967" s="2"/>
      <c r="G14967" s="3"/>
      <c r="H14967" s="3"/>
      <c r="I14967" s="2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 s="2"/>
    </row>
    <row r="14968" spans="2:22" x14ac:dyDescent="0.2">
      <c r="B14968" s="2"/>
      <c r="C14968" s="2"/>
      <c r="D14968" s="2"/>
      <c r="E14968" s="2"/>
      <c r="F14968" s="2"/>
      <c r="G14968" s="3"/>
      <c r="H14968" s="3"/>
      <c r="I14968" s="2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 s="2"/>
    </row>
    <row r="14969" spans="2:22" x14ac:dyDescent="0.2">
      <c r="B14969" s="2"/>
      <c r="C14969" s="2"/>
      <c r="D14969" s="2"/>
      <c r="E14969" s="2"/>
      <c r="F14969" s="2"/>
      <c r="G14969" s="3"/>
      <c r="H14969" s="3"/>
      <c r="I14969" s="2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 s="2"/>
    </row>
    <row r="14970" spans="2:22" x14ac:dyDescent="0.2">
      <c r="B14970" s="2"/>
      <c r="C14970" s="2"/>
      <c r="D14970" s="2"/>
      <c r="E14970" s="2"/>
      <c r="F14970" s="2"/>
      <c r="G14970" s="3"/>
      <c r="H14970" s="3"/>
      <c r="I14970" s="2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 s="2"/>
    </row>
    <row r="14971" spans="2:22" x14ac:dyDescent="0.2">
      <c r="B14971" s="2"/>
      <c r="C14971" s="2"/>
      <c r="D14971" s="2"/>
      <c r="E14971" s="2"/>
      <c r="F14971" s="2"/>
      <c r="G14971" s="3"/>
      <c r="H14971" s="3"/>
      <c r="I14971" s="2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 s="2"/>
    </row>
    <row r="14972" spans="2:22" x14ac:dyDescent="0.2">
      <c r="B14972" s="2"/>
      <c r="C14972" s="2"/>
      <c r="D14972" s="2"/>
      <c r="E14972" s="2"/>
      <c r="F14972" s="2"/>
      <c r="G14972" s="3"/>
      <c r="H14972" s="3"/>
      <c r="I14972" s="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 s="2"/>
    </row>
    <row r="14973" spans="2:22" x14ac:dyDescent="0.2">
      <c r="B14973" s="2"/>
      <c r="C14973" s="2"/>
      <c r="D14973" s="2"/>
      <c r="E14973" s="2"/>
      <c r="F14973" s="2"/>
      <c r="G14973" s="3"/>
      <c r="H14973" s="3"/>
      <c r="I14973" s="2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 s="2"/>
    </row>
    <row r="14974" spans="2:22" x14ac:dyDescent="0.2">
      <c r="B14974" s="2"/>
      <c r="C14974" s="2"/>
      <c r="D14974" s="2"/>
      <c r="E14974" s="2"/>
      <c r="F14974" s="2"/>
      <c r="G14974" s="3"/>
      <c r="H14974" s="3"/>
      <c r="I14974" s="2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 s="2"/>
    </row>
    <row r="14975" spans="2:22" x14ac:dyDescent="0.2">
      <c r="B14975" s="2"/>
      <c r="C14975" s="2"/>
      <c r="D14975" s="2"/>
      <c r="E14975" s="2"/>
      <c r="F14975" s="2"/>
      <c r="G14975" s="3"/>
      <c r="H14975" s="3"/>
      <c r="I14975" s="2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 s="2"/>
    </row>
    <row r="14976" spans="2:22" x14ac:dyDescent="0.2">
      <c r="B14976" s="2"/>
      <c r="C14976" s="2"/>
      <c r="D14976" s="2"/>
      <c r="E14976" s="2"/>
      <c r="F14976" s="2"/>
      <c r="G14976" s="3"/>
      <c r="H14976" s="3"/>
      <c r="I14976" s="2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 s="2"/>
    </row>
    <row r="14977" spans="2:22" x14ac:dyDescent="0.2">
      <c r="B14977" s="2"/>
      <c r="C14977" s="2"/>
      <c r="D14977" s="2"/>
      <c r="E14977" s="2"/>
      <c r="F14977" s="2"/>
      <c r="G14977" s="3"/>
      <c r="H14977" s="3"/>
      <c r="I14977" s="2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 s="2"/>
    </row>
    <row r="14978" spans="2:22" x14ac:dyDescent="0.2">
      <c r="B14978" s="2"/>
      <c r="C14978" s="2"/>
      <c r="D14978" s="2"/>
      <c r="E14978" s="2"/>
      <c r="F14978" s="2"/>
      <c r="G14978" s="3"/>
      <c r="H14978" s="3"/>
      <c r="I14978" s="2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 s="2"/>
    </row>
    <row r="14979" spans="2:22" x14ac:dyDescent="0.2">
      <c r="B14979" s="2"/>
      <c r="C14979" s="2"/>
      <c r="D14979" s="2"/>
      <c r="E14979" s="2"/>
      <c r="F14979" s="2"/>
      <c r="G14979" s="3"/>
      <c r="H14979" s="3"/>
      <c r="I14979" s="2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 s="2"/>
    </row>
    <row r="14980" spans="2:22" x14ac:dyDescent="0.2">
      <c r="B14980" s="2"/>
      <c r="C14980" s="2"/>
      <c r="D14980" s="2"/>
      <c r="E14980" s="2"/>
      <c r="F14980" s="2"/>
      <c r="G14980" s="3"/>
      <c r="H14980" s="3"/>
      <c r="I14980" s="2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 s="2"/>
    </row>
    <row r="14981" spans="2:22" x14ac:dyDescent="0.2">
      <c r="B14981" s="2"/>
      <c r="C14981" s="2"/>
      <c r="D14981" s="2"/>
      <c r="E14981" s="2"/>
      <c r="F14981" s="2"/>
      <c r="G14981" s="3"/>
      <c r="H14981" s="3"/>
      <c r="I14981" s="2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 s="2"/>
    </row>
    <row r="14982" spans="2:22" x14ac:dyDescent="0.2">
      <c r="B14982" s="2"/>
      <c r="C14982" s="2"/>
      <c r="D14982" s="2"/>
      <c r="E14982" s="2"/>
      <c r="F14982" s="2"/>
      <c r="G14982" s="3"/>
      <c r="H14982" s="3"/>
      <c r="I14982" s="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 s="2"/>
    </row>
    <row r="14983" spans="2:22" x14ac:dyDescent="0.2">
      <c r="B14983" s="2"/>
      <c r="C14983" s="2"/>
      <c r="D14983" s="2"/>
      <c r="E14983" s="2"/>
      <c r="F14983" s="2"/>
      <c r="G14983" s="3"/>
      <c r="H14983" s="3"/>
      <c r="I14983" s="2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 s="2"/>
    </row>
    <row r="14984" spans="2:22" x14ac:dyDescent="0.2">
      <c r="B14984" s="2"/>
      <c r="C14984" s="2"/>
      <c r="D14984" s="2"/>
      <c r="E14984" s="2"/>
      <c r="F14984" s="2"/>
      <c r="G14984" s="3"/>
      <c r="H14984" s="3"/>
      <c r="I14984" s="2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 s="2"/>
    </row>
    <row r="14985" spans="2:22" x14ac:dyDescent="0.2">
      <c r="B14985" s="2"/>
      <c r="C14985" s="2"/>
      <c r="D14985" s="2"/>
      <c r="E14985" s="2"/>
      <c r="F14985" s="2"/>
      <c r="G14985" s="3"/>
      <c r="H14985" s="3"/>
      <c r="I14985" s="2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 s="2"/>
    </row>
    <row r="14986" spans="2:22" x14ac:dyDescent="0.2">
      <c r="B14986" s="2"/>
      <c r="C14986" s="2"/>
      <c r="D14986" s="2"/>
      <c r="E14986" s="2"/>
      <c r="F14986" s="2"/>
      <c r="G14986" s="3"/>
      <c r="H14986" s="3"/>
      <c r="I14986" s="2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 s="2"/>
    </row>
    <row r="14987" spans="2:22" x14ac:dyDescent="0.2">
      <c r="B14987" s="2"/>
      <c r="C14987" s="2"/>
      <c r="D14987" s="2"/>
      <c r="E14987" s="2"/>
      <c r="F14987" s="2"/>
      <c r="G14987" s="3"/>
      <c r="H14987" s="3"/>
      <c r="I14987" s="2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 s="2"/>
    </row>
    <row r="14988" spans="2:22" x14ac:dyDescent="0.2">
      <c r="B14988" s="2"/>
      <c r="C14988" s="2"/>
      <c r="D14988" s="2"/>
      <c r="E14988" s="2"/>
      <c r="F14988" s="2"/>
      <c r="G14988" s="3"/>
      <c r="H14988" s="3"/>
      <c r="I14988" s="2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 s="2"/>
    </row>
    <row r="14989" spans="2:22" x14ac:dyDescent="0.2">
      <c r="B14989" s="2"/>
      <c r="C14989" s="2"/>
      <c r="D14989" s="2"/>
      <c r="E14989" s="2"/>
      <c r="F14989" s="2"/>
      <c r="G14989" s="3"/>
      <c r="H14989" s="3"/>
      <c r="I14989" s="2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 s="2"/>
    </row>
    <row r="14990" spans="2:22" x14ac:dyDescent="0.2">
      <c r="B14990" s="2"/>
      <c r="C14990" s="2"/>
      <c r="D14990" s="2"/>
      <c r="E14990" s="2"/>
      <c r="F14990" s="2"/>
      <c r="G14990" s="3"/>
      <c r="H14990" s="3"/>
      <c r="I14990" s="2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 s="2"/>
    </row>
    <row r="14991" spans="2:22" x14ac:dyDescent="0.2">
      <c r="B14991" s="2"/>
      <c r="C14991" s="2"/>
      <c r="D14991" s="2"/>
      <c r="E14991" s="2"/>
      <c r="F14991" s="2"/>
      <c r="G14991" s="3"/>
      <c r="H14991" s="3"/>
      <c r="I14991" s="2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 s="2"/>
    </row>
    <row r="14992" spans="2:22" x14ac:dyDescent="0.2">
      <c r="B14992" s="2"/>
      <c r="C14992" s="2"/>
      <c r="D14992" s="2"/>
      <c r="E14992" s="2"/>
      <c r="F14992" s="2"/>
      <c r="G14992" s="3"/>
      <c r="H14992" s="3"/>
      <c r="I14992" s="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 s="2"/>
    </row>
    <row r="14993" spans="2:22" x14ac:dyDescent="0.2">
      <c r="B14993" s="2"/>
      <c r="C14993" s="2"/>
      <c r="D14993" s="2"/>
      <c r="E14993" s="2"/>
      <c r="F14993" s="2"/>
      <c r="G14993" s="3"/>
      <c r="H14993" s="3"/>
      <c r="I14993" s="2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 s="2"/>
    </row>
    <row r="14994" spans="2:22" x14ac:dyDescent="0.2">
      <c r="B14994" s="2"/>
      <c r="C14994" s="2"/>
      <c r="D14994" s="2"/>
      <c r="E14994" s="2"/>
      <c r="F14994" s="2"/>
      <c r="G14994" s="3"/>
      <c r="H14994" s="3"/>
      <c r="I14994" s="2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 s="2"/>
    </row>
    <row r="14995" spans="2:22" x14ac:dyDescent="0.2">
      <c r="B14995" s="2"/>
      <c r="C14995" s="2"/>
      <c r="D14995" s="2"/>
      <c r="E14995" s="2"/>
      <c r="F14995" s="2"/>
      <c r="G14995" s="3"/>
      <c r="H14995" s="3"/>
      <c r="I14995" s="2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 s="2"/>
    </row>
    <row r="14996" spans="2:22" x14ac:dyDescent="0.2">
      <c r="B14996" s="2"/>
      <c r="C14996" s="2"/>
      <c r="D14996" s="2"/>
      <c r="E14996" s="2"/>
      <c r="F14996" s="2"/>
      <c r="G14996" s="3"/>
      <c r="H14996" s="3"/>
      <c r="I14996" s="2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 s="2"/>
    </row>
    <row r="14997" spans="2:22" x14ac:dyDescent="0.2">
      <c r="B14997" s="2"/>
      <c r="C14997" s="2"/>
      <c r="D14997" s="2"/>
      <c r="E14997" s="2"/>
      <c r="F14997" s="2"/>
      <c r="G14997" s="3"/>
      <c r="H14997" s="3"/>
      <c r="I14997" s="2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 s="2"/>
    </row>
    <row r="14998" spans="2:22" x14ac:dyDescent="0.2">
      <c r="B14998" s="2"/>
      <c r="C14998" s="2"/>
      <c r="D14998" s="2"/>
      <c r="E14998" s="2"/>
      <c r="F14998" s="2"/>
      <c r="G14998" s="3"/>
      <c r="H14998" s="3"/>
      <c r="I14998" s="2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 s="2"/>
    </row>
    <row r="14999" spans="2:22" x14ac:dyDescent="0.2">
      <c r="B14999" s="2"/>
      <c r="C14999" s="2"/>
      <c r="D14999" s="2"/>
      <c r="E14999" s="2"/>
      <c r="F14999" s="2"/>
      <c r="G14999" s="3"/>
      <c r="H14999" s="3"/>
      <c r="I14999" s="2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 s="2"/>
    </row>
    <row r="15000" spans="2:22" x14ac:dyDescent="0.2">
      <c r="B15000" s="2"/>
      <c r="C15000" s="2"/>
      <c r="D15000" s="2"/>
      <c r="E15000" s="2"/>
      <c r="F15000" s="2"/>
      <c r="G15000" s="3"/>
      <c r="H15000" s="3"/>
      <c r="I15000" s="2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 s="2"/>
    </row>
    <row r="15001" spans="2:22" x14ac:dyDescent="0.2">
      <c r="B15001" s="2"/>
      <c r="C15001" s="2"/>
      <c r="D15001" s="2"/>
      <c r="E15001" s="2"/>
      <c r="F15001" s="2"/>
      <c r="G15001" s="3"/>
      <c r="H15001" s="3"/>
      <c r="I15001" s="2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 s="2"/>
    </row>
    <row r="15002" spans="2:22" x14ac:dyDescent="0.2">
      <c r="B15002" s="2"/>
      <c r="C15002" s="2"/>
      <c r="D15002" s="2"/>
      <c r="E15002" s="2"/>
      <c r="F15002" s="2"/>
      <c r="G15002" s="3"/>
      <c r="H15002" s="3"/>
      <c r="I15002" s="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 s="2"/>
    </row>
    <row r="15003" spans="2:22" x14ac:dyDescent="0.2">
      <c r="B15003" s="2"/>
      <c r="C15003" s="2"/>
      <c r="D15003" s="2"/>
      <c r="E15003" s="2"/>
      <c r="F15003" s="2"/>
      <c r="G15003" s="3"/>
      <c r="H15003" s="3"/>
      <c r="I15003" s="2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 s="2"/>
    </row>
    <row r="15004" spans="2:22" x14ac:dyDescent="0.2">
      <c r="B15004" s="2"/>
      <c r="C15004" s="2"/>
      <c r="D15004" s="2"/>
      <c r="E15004" s="2"/>
      <c r="F15004" s="2"/>
      <c r="G15004" s="3"/>
      <c r="H15004" s="3"/>
      <c r="I15004" s="2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 s="2"/>
    </row>
    <row r="15005" spans="2:22" x14ac:dyDescent="0.2">
      <c r="B15005" s="2"/>
      <c r="C15005" s="2"/>
      <c r="D15005" s="2"/>
      <c r="E15005" s="2"/>
      <c r="F15005" s="2"/>
      <c r="G15005" s="3"/>
      <c r="H15005" s="3"/>
      <c r="I15005" s="2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 s="2"/>
    </row>
    <row r="15006" spans="2:22" x14ac:dyDescent="0.2">
      <c r="B15006" s="2"/>
      <c r="C15006" s="2"/>
      <c r="D15006" s="2"/>
      <c r="E15006" s="2"/>
      <c r="F15006" s="2"/>
      <c r="G15006" s="3"/>
      <c r="H15006" s="3"/>
      <c r="I15006" s="2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 s="2"/>
    </row>
    <row r="15007" spans="2:22" x14ac:dyDescent="0.2">
      <c r="B15007" s="2"/>
      <c r="C15007" s="2"/>
      <c r="D15007" s="2"/>
      <c r="E15007" s="2"/>
      <c r="F15007" s="2"/>
      <c r="G15007" s="3"/>
      <c r="H15007" s="3"/>
      <c r="I15007" s="2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 s="2"/>
    </row>
    <row r="15008" spans="2:22" x14ac:dyDescent="0.2">
      <c r="B15008" s="2"/>
      <c r="C15008" s="2"/>
      <c r="D15008" s="2"/>
      <c r="E15008" s="2"/>
      <c r="F15008" s="2"/>
      <c r="G15008" s="3"/>
      <c r="H15008" s="3"/>
      <c r="I15008" s="2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 s="2"/>
    </row>
    <row r="15009" spans="2:22" x14ac:dyDescent="0.2">
      <c r="B15009" s="2"/>
      <c r="C15009" s="2"/>
      <c r="D15009" s="2"/>
      <c r="E15009" s="2"/>
      <c r="F15009" s="2"/>
      <c r="G15009" s="3"/>
      <c r="H15009" s="3"/>
      <c r="I15009" s="2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 s="2"/>
    </row>
    <row r="15010" spans="2:22" x14ac:dyDescent="0.2">
      <c r="B15010" s="2"/>
      <c r="C15010" s="2"/>
      <c r="D15010" s="2"/>
      <c r="E15010" s="2"/>
      <c r="F15010" s="2"/>
      <c r="G15010" s="3"/>
      <c r="H15010" s="3"/>
      <c r="I15010" s="2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 s="2"/>
    </row>
    <row r="15011" spans="2:22" x14ac:dyDescent="0.2">
      <c r="B15011" s="2"/>
      <c r="C15011" s="2"/>
      <c r="D15011" s="2"/>
      <c r="E15011" s="2"/>
      <c r="F15011" s="2"/>
      <c r="G15011" s="3"/>
      <c r="H15011" s="3"/>
      <c r="I15011" s="2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 s="2"/>
    </row>
    <row r="15012" spans="2:22" x14ac:dyDescent="0.2">
      <c r="B15012" s="2"/>
      <c r="C15012" s="2"/>
      <c r="D15012" s="2"/>
      <c r="E15012" s="2"/>
      <c r="F15012" s="2"/>
      <c r="G15012" s="3"/>
      <c r="H15012" s="3"/>
      <c r="I15012" s="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 s="2"/>
    </row>
    <row r="15013" spans="2:22" x14ac:dyDescent="0.2">
      <c r="B15013" s="2"/>
      <c r="C15013" s="2"/>
      <c r="D15013" s="2"/>
      <c r="E15013" s="2"/>
      <c r="F15013" s="2"/>
      <c r="G15013" s="3"/>
      <c r="H15013" s="3"/>
      <c r="I15013" s="2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 s="2"/>
    </row>
    <row r="15014" spans="2:22" x14ac:dyDescent="0.2">
      <c r="B15014" s="2"/>
      <c r="C15014" s="2"/>
      <c r="D15014" s="2"/>
      <c r="E15014" s="2"/>
      <c r="F15014" s="2"/>
      <c r="G15014" s="3"/>
      <c r="H15014" s="3"/>
      <c r="I15014" s="2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 s="2"/>
    </row>
    <row r="15015" spans="2:22" x14ac:dyDescent="0.2">
      <c r="B15015" s="2"/>
      <c r="C15015" s="2"/>
      <c r="D15015" s="2"/>
      <c r="E15015" s="2"/>
      <c r="F15015" s="2"/>
      <c r="G15015" s="3"/>
      <c r="H15015" s="3"/>
      <c r="I15015" s="2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 s="2"/>
    </row>
    <row r="15016" spans="2:22" x14ac:dyDescent="0.2">
      <c r="B15016" s="2"/>
      <c r="C15016" s="2"/>
      <c r="D15016" s="2"/>
      <c r="E15016" s="2"/>
      <c r="F15016" s="2"/>
      <c r="G15016" s="3"/>
      <c r="H15016" s="3"/>
      <c r="I15016" s="2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 s="2"/>
    </row>
    <row r="15017" spans="2:22" x14ac:dyDescent="0.2">
      <c r="B15017" s="2"/>
      <c r="C15017" s="2"/>
      <c r="D15017" s="2"/>
      <c r="E15017" s="2"/>
      <c r="F15017" s="2"/>
      <c r="G15017" s="3"/>
      <c r="H15017" s="3"/>
      <c r="I15017" s="2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 s="2"/>
    </row>
    <row r="15018" spans="2:22" x14ac:dyDescent="0.2">
      <c r="B15018" s="2"/>
      <c r="C15018" s="2"/>
      <c r="D15018" s="2"/>
      <c r="E15018" s="2"/>
      <c r="F15018" s="2"/>
      <c r="G15018" s="3"/>
      <c r="H15018" s="3"/>
      <c r="I15018" s="2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 s="2"/>
    </row>
    <row r="15019" spans="2:22" x14ac:dyDescent="0.2">
      <c r="B15019" s="2"/>
      <c r="C15019" s="2"/>
      <c r="D15019" s="2"/>
      <c r="E15019" s="2"/>
      <c r="F15019" s="2"/>
      <c r="G15019" s="3"/>
      <c r="H15019" s="3"/>
      <c r="I15019" s="2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 s="2"/>
    </row>
    <row r="15020" spans="2:22" x14ac:dyDescent="0.2">
      <c r="B15020" s="2"/>
      <c r="C15020" s="2"/>
      <c r="D15020" s="2"/>
      <c r="E15020" s="2"/>
      <c r="F15020" s="2"/>
      <c r="G15020" s="3"/>
      <c r="H15020" s="3"/>
      <c r="I15020" s="2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 s="2"/>
    </row>
    <row r="15021" spans="2:22" x14ac:dyDescent="0.2">
      <c r="B15021" s="2"/>
      <c r="C15021" s="2"/>
      <c r="D15021" s="2"/>
      <c r="E15021" s="2"/>
      <c r="F15021" s="2"/>
      <c r="G15021" s="3"/>
      <c r="H15021" s="3"/>
      <c r="I15021" s="2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 s="2"/>
    </row>
    <row r="15022" spans="2:22" x14ac:dyDescent="0.2">
      <c r="B15022" s="2"/>
      <c r="C15022" s="2"/>
      <c r="D15022" s="2"/>
      <c r="E15022" s="2"/>
      <c r="F15022" s="2"/>
      <c r="G15022" s="3"/>
      <c r="H15022" s="3"/>
      <c r="I15022" s="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 s="2"/>
    </row>
    <row r="15023" spans="2:22" x14ac:dyDescent="0.2">
      <c r="B15023" s="2"/>
      <c r="C15023" s="2"/>
      <c r="D15023" s="2"/>
      <c r="E15023" s="2"/>
      <c r="F15023" s="2"/>
      <c r="G15023" s="3"/>
      <c r="H15023" s="3"/>
      <c r="I15023" s="2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 s="2"/>
    </row>
    <row r="15024" spans="2:22" x14ac:dyDescent="0.2">
      <c r="B15024" s="2"/>
      <c r="C15024" s="2"/>
      <c r="D15024" s="2"/>
      <c r="E15024" s="2"/>
      <c r="F15024" s="2"/>
      <c r="G15024" s="3"/>
      <c r="H15024" s="3"/>
      <c r="I15024" s="2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 s="2"/>
    </row>
    <row r="15025" spans="2:22" x14ac:dyDescent="0.2">
      <c r="B15025" s="2"/>
      <c r="C15025" s="2"/>
      <c r="D15025" s="2"/>
      <c r="E15025" s="2"/>
      <c r="F15025" s="2"/>
      <c r="G15025" s="3"/>
      <c r="H15025" s="3"/>
      <c r="I15025" s="2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 s="2"/>
    </row>
    <row r="15026" spans="2:22" x14ac:dyDescent="0.2">
      <c r="B15026" s="2"/>
      <c r="C15026" s="2"/>
      <c r="D15026" s="2"/>
      <c r="E15026" s="2"/>
      <c r="F15026" s="2"/>
      <c r="G15026" s="3"/>
      <c r="H15026" s="3"/>
      <c r="I15026" s="2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 s="2"/>
    </row>
    <row r="15027" spans="2:22" x14ac:dyDescent="0.2">
      <c r="B15027" s="2"/>
      <c r="C15027" s="2"/>
      <c r="D15027" s="2"/>
      <c r="E15027" s="2"/>
      <c r="F15027" s="2"/>
      <c r="G15027" s="3"/>
      <c r="H15027" s="3"/>
      <c r="I15027" s="2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 s="2"/>
    </row>
    <row r="15028" spans="2:22" x14ac:dyDescent="0.2">
      <c r="B15028" s="2"/>
      <c r="C15028" s="2"/>
      <c r="D15028" s="2"/>
      <c r="E15028" s="2"/>
      <c r="F15028" s="2"/>
      <c r="G15028" s="3"/>
      <c r="H15028" s="3"/>
      <c r="I15028" s="2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 s="2"/>
    </row>
    <row r="15029" spans="2:22" x14ac:dyDescent="0.2">
      <c r="B15029" s="2"/>
      <c r="C15029" s="2"/>
      <c r="D15029" s="2"/>
      <c r="E15029" s="2"/>
      <c r="F15029" s="2"/>
      <c r="G15029" s="3"/>
      <c r="H15029" s="3"/>
      <c r="I15029" s="2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 s="2"/>
    </row>
    <row r="15030" spans="2:22" x14ac:dyDescent="0.2">
      <c r="B15030" s="2"/>
      <c r="C15030" s="2"/>
      <c r="D15030" s="2"/>
      <c r="E15030" s="2"/>
      <c r="F15030" s="2"/>
      <c r="G15030" s="3"/>
      <c r="H15030" s="3"/>
      <c r="I15030" s="2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 s="2"/>
    </row>
    <row r="15031" spans="2:22" x14ac:dyDescent="0.2">
      <c r="B15031" s="2"/>
      <c r="C15031" s="2"/>
      <c r="D15031" s="2"/>
      <c r="E15031" s="2"/>
      <c r="F15031" s="2"/>
      <c r="G15031" s="3"/>
      <c r="H15031" s="3"/>
      <c r="I15031" s="2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 s="2"/>
    </row>
    <row r="15032" spans="2:22" x14ac:dyDescent="0.2">
      <c r="B15032" s="2"/>
      <c r="C15032" s="2"/>
      <c r="D15032" s="2"/>
      <c r="E15032" s="2"/>
      <c r="F15032" s="2"/>
      <c r="G15032" s="3"/>
      <c r="H15032" s="3"/>
      <c r="I15032" s="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 s="2"/>
    </row>
    <row r="15033" spans="2:22" x14ac:dyDescent="0.2">
      <c r="B15033" s="2"/>
      <c r="C15033" s="2"/>
      <c r="D15033" s="2"/>
      <c r="E15033" s="2"/>
      <c r="F15033" s="2"/>
      <c r="G15033" s="3"/>
      <c r="H15033" s="3"/>
      <c r="I15033" s="2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 s="2"/>
    </row>
    <row r="15034" spans="2:22" x14ac:dyDescent="0.2">
      <c r="B15034" s="2"/>
      <c r="C15034" s="2"/>
      <c r="D15034" s="2"/>
      <c r="E15034" s="2"/>
      <c r="F15034" s="2"/>
      <c r="G15034" s="3"/>
      <c r="H15034" s="3"/>
      <c r="I15034" s="2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 s="2"/>
    </row>
    <row r="15035" spans="2:22" x14ac:dyDescent="0.2">
      <c r="B15035" s="2"/>
      <c r="C15035" s="2"/>
      <c r="D15035" s="2"/>
      <c r="E15035" s="2"/>
      <c r="F15035" s="2"/>
      <c r="G15035" s="3"/>
      <c r="H15035" s="3"/>
      <c r="I15035" s="2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 s="2"/>
    </row>
    <row r="15036" spans="2:22" x14ac:dyDescent="0.2">
      <c r="B15036" s="2"/>
      <c r="C15036" s="2"/>
      <c r="D15036" s="2"/>
      <c r="E15036" s="2"/>
      <c r="F15036" s="2"/>
      <c r="G15036" s="3"/>
      <c r="H15036" s="3"/>
      <c r="I15036" s="2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 s="2"/>
    </row>
    <row r="15037" spans="2:22" x14ac:dyDescent="0.2">
      <c r="B15037" s="2"/>
      <c r="C15037" s="2"/>
      <c r="D15037" s="2"/>
      <c r="E15037" s="2"/>
      <c r="F15037" s="2"/>
      <c r="G15037" s="3"/>
      <c r="H15037" s="3"/>
      <c r="I15037" s="2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 s="2"/>
    </row>
    <row r="15038" spans="2:22" x14ac:dyDescent="0.2">
      <c r="B15038" s="2"/>
      <c r="C15038" s="2"/>
      <c r="D15038" s="2"/>
      <c r="E15038" s="2"/>
      <c r="F15038" s="2"/>
      <c r="G15038" s="3"/>
      <c r="H15038" s="3"/>
      <c r="I15038" s="2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 s="2"/>
    </row>
    <row r="15039" spans="2:22" x14ac:dyDescent="0.2">
      <c r="B15039" s="2"/>
      <c r="C15039" s="2"/>
      <c r="D15039" s="2"/>
      <c r="E15039" s="2"/>
      <c r="F15039" s="2"/>
      <c r="G15039" s="3"/>
      <c r="H15039" s="3"/>
      <c r="I15039" s="2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 s="2"/>
    </row>
    <row r="15040" spans="2:22" x14ac:dyDescent="0.2">
      <c r="B15040" s="2"/>
      <c r="C15040" s="2"/>
      <c r="D15040" s="2"/>
      <c r="E15040" s="2"/>
      <c r="F15040" s="2"/>
      <c r="G15040" s="3"/>
      <c r="H15040" s="3"/>
      <c r="I15040" s="2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 s="2"/>
    </row>
    <row r="15041" spans="2:22" x14ac:dyDescent="0.2">
      <c r="B15041" s="2"/>
      <c r="C15041" s="2"/>
      <c r="D15041" s="2"/>
      <c r="E15041" s="2"/>
      <c r="F15041" s="2"/>
      <c r="G15041" s="3"/>
      <c r="H15041" s="3"/>
      <c r="I15041" s="2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 s="2"/>
    </row>
    <row r="15042" spans="2:22" x14ac:dyDescent="0.2">
      <c r="B15042" s="2"/>
      <c r="C15042" s="2"/>
      <c r="D15042" s="2"/>
      <c r="E15042" s="2"/>
      <c r="F15042" s="2"/>
      <c r="G15042" s="3"/>
      <c r="H15042" s="3"/>
      <c r="I15042" s="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 s="2"/>
    </row>
    <row r="15043" spans="2:22" x14ac:dyDescent="0.2">
      <c r="B15043" s="2"/>
      <c r="C15043" s="2"/>
      <c r="D15043" s="2"/>
      <c r="E15043" s="2"/>
      <c r="F15043" s="2"/>
      <c r="G15043" s="3"/>
      <c r="H15043" s="3"/>
      <c r="I15043" s="2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 s="2"/>
    </row>
    <row r="15044" spans="2:22" x14ac:dyDescent="0.2">
      <c r="B15044" s="2"/>
      <c r="C15044" s="2"/>
      <c r="D15044" s="2"/>
      <c r="E15044" s="2"/>
      <c r="F15044" s="2"/>
      <c r="G15044" s="3"/>
      <c r="H15044" s="3"/>
      <c r="I15044" s="2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 s="2"/>
    </row>
    <row r="15045" spans="2:22" x14ac:dyDescent="0.2">
      <c r="B15045" s="2"/>
      <c r="C15045" s="2"/>
      <c r="D15045" s="2"/>
      <c r="E15045" s="2"/>
      <c r="F15045" s="2"/>
      <c r="G15045" s="3"/>
      <c r="H15045" s="3"/>
      <c r="I15045" s="2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 s="2"/>
    </row>
    <row r="15046" spans="2:22" x14ac:dyDescent="0.2">
      <c r="B15046" s="2"/>
      <c r="C15046" s="2"/>
      <c r="D15046" s="2"/>
      <c r="E15046" s="2"/>
      <c r="F15046" s="2"/>
      <c r="G15046" s="3"/>
      <c r="H15046" s="3"/>
      <c r="I15046" s="2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 s="2"/>
    </row>
    <row r="15047" spans="2:22" x14ac:dyDescent="0.2">
      <c r="B15047" s="2"/>
      <c r="C15047" s="2"/>
      <c r="D15047" s="2"/>
      <c r="E15047" s="2"/>
      <c r="F15047" s="2"/>
      <c r="G15047" s="3"/>
      <c r="H15047" s="3"/>
      <c r="I15047" s="2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 s="2"/>
    </row>
    <row r="15048" spans="2:22" x14ac:dyDescent="0.2">
      <c r="B15048" s="2"/>
      <c r="C15048" s="2"/>
      <c r="D15048" s="2"/>
      <c r="E15048" s="2"/>
      <c r="F15048" s="2"/>
      <c r="G15048" s="3"/>
      <c r="H15048" s="3"/>
      <c r="I15048" s="2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 s="2"/>
    </row>
    <row r="15049" spans="2:22" x14ac:dyDescent="0.2">
      <c r="B15049" s="2"/>
      <c r="C15049" s="2"/>
      <c r="D15049" s="2"/>
      <c r="E15049" s="2"/>
      <c r="F15049" s="2"/>
      <c r="G15049" s="3"/>
      <c r="H15049" s="3"/>
      <c r="I15049" s="2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 s="2"/>
    </row>
    <row r="15050" spans="2:22" x14ac:dyDescent="0.2">
      <c r="B15050" s="2"/>
      <c r="C15050" s="2"/>
      <c r="D15050" s="2"/>
      <c r="E15050" s="2"/>
      <c r="F15050" s="2"/>
      <c r="G15050" s="3"/>
      <c r="H15050" s="3"/>
      <c r="I15050" s="2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 s="2"/>
    </row>
    <row r="15051" spans="2:22" x14ac:dyDescent="0.2">
      <c r="B15051" s="2"/>
      <c r="C15051" s="2"/>
      <c r="D15051" s="2"/>
      <c r="E15051" s="2"/>
      <c r="F15051" s="2"/>
      <c r="G15051" s="3"/>
      <c r="H15051" s="3"/>
      <c r="I15051" s="2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 s="2"/>
    </row>
    <row r="15052" spans="2:22" x14ac:dyDescent="0.2">
      <c r="B15052" s="2"/>
      <c r="C15052" s="2"/>
      <c r="D15052" s="2"/>
      <c r="E15052" s="2"/>
      <c r="F15052" s="2"/>
      <c r="G15052" s="3"/>
      <c r="H15052" s="3"/>
      <c r="I15052" s="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 s="2"/>
    </row>
    <row r="15053" spans="2:22" x14ac:dyDescent="0.2">
      <c r="B15053" s="2"/>
      <c r="C15053" s="2"/>
      <c r="D15053" s="2"/>
      <c r="E15053" s="2"/>
      <c r="F15053" s="2"/>
      <c r="G15053" s="3"/>
      <c r="H15053" s="3"/>
      <c r="I15053" s="2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 s="2"/>
    </row>
    <row r="15054" spans="2:22" x14ac:dyDescent="0.2">
      <c r="B15054" s="2"/>
      <c r="C15054" s="2"/>
      <c r="D15054" s="2"/>
      <c r="E15054" s="2"/>
      <c r="F15054" s="2"/>
      <c r="G15054" s="3"/>
      <c r="H15054" s="3"/>
      <c r="I15054" s="2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 s="2"/>
    </row>
    <row r="15055" spans="2:22" x14ac:dyDescent="0.2">
      <c r="B15055" s="2"/>
      <c r="C15055" s="2"/>
      <c r="D15055" s="2"/>
      <c r="E15055" s="2"/>
      <c r="F15055" s="2"/>
      <c r="G15055" s="3"/>
      <c r="H15055" s="3"/>
      <c r="I15055" s="2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 s="2"/>
    </row>
    <row r="15056" spans="2:22" x14ac:dyDescent="0.2">
      <c r="B15056" s="2"/>
      <c r="C15056" s="2"/>
      <c r="D15056" s="2"/>
      <c r="E15056" s="2"/>
      <c r="F15056" s="2"/>
      <c r="G15056" s="3"/>
      <c r="H15056" s="3"/>
      <c r="I15056" s="2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 s="2"/>
    </row>
    <row r="15057" spans="2:22" x14ac:dyDescent="0.2">
      <c r="B15057" s="2"/>
      <c r="C15057" s="2"/>
      <c r="D15057" s="2"/>
      <c r="E15057" s="2"/>
      <c r="F15057" s="2"/>
      <c r="G15057" s="3"/>
      <c r="H15057" s="3"/>
      <c r="I15057" s="2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 s="2"/>
    </row>
    <row r="15058" spans="2:22" x14ac:dyDescent="0.2">
      <c r="B15058" s="2"/>
      <c r="C15058" s="2"/>
      <c r="D15058" s="2"/>
      <c r="E15058" s="2"/>
      <c r="F15058" s="2"/>
      <c r="G15058" s="3"/>
      <c r="H15058" s="3"/>
      <c r="I15058" s="2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 s="2"/>
    </row>
    <row r="15059" spans="2:22" x14ac:dyDescent="0.2">
      <c r="B15059" s="2"/>
      <c r="C15059" s="2"/>
      <c r="D15059" s="2"/>
      <c r="E15059" s="2"/>
      <c r="F15059" s="2"/>
      <c r="G15059" s="3"/>
      <c r="H15059" s="3"/>
      <c r="I15059" s="2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 s="2"/>
    </row>
    <row r="15060" spans="2:22" x14ac:dyDescent="0.2">
      <c r="B15060" s="2"/>
      <c r="C15060" s="2"/>
      <c r="D15060" s="2"/>
      <c r="E15060" s="2"/>
      <c r="F15060" s="2"/>
      <c r="G15060" s="3"/>
      <c r="H15060" s="3"/>
      <c r="I15060" s="2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 s="2"/>
    </row>
    <row r="15061" spans="2:22" x14ac:dyDescent="0.2">
      <c r="B15061" s="2"/>
      <c r="C15061" s="2"/>
      <c r="D15061" s="2"/>
      <c r="E15061" s="2"/>
      <c r="F15061" s="2"/>
      <c r="G15061" s="3"/>
      <c r="H15061" s="3"/>
      <c r="I15061" s="2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 s="2"/>
    </row>
    <row r="15062" spans="2:22" x14ac:dyDescent="0.2">
      <c r="B15062" s="2"/>
      <c r="C15062" s="2"/>
      <c r="D15062" s="2"/>
      <c r="E15062" s="2"/>
      <c r="F15062" s="2"/>
      <c r="G15062" s="3"/>
      <c r="H15062" s="3"/>
      <c r="I15062" s="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 s="2"/>
    </row>
    <row r="15063" spans="2:22" x14ac:dyDescent="0.2">
      <c r="B15063" s="2"/>
      <c r="C15063" s="2"/>
      <c r="D15063" s="2"/>
      <c r="E15063" s="2"/>
      <c r="F15063" s="2"/>
      <c r="G15063" s="3"/>
      <c r="H15063" s="3"/>
      <c r="I15063" s="2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 s="2"/>
    </row>
    <row r="15064" spans="2:22" x14ac:dyDescent="0.2">
      <c r="B15064" s="2"/>
      <c r="C15064" s="2"/>
      <c r="D15064" s="2"/>
      <c r="E15064" s="2"/>
      <c r="F15064" s="2"/>
      <c r="G15064" s="3"/>
      <c r="H15064" s="3"/>
      <c r="I15064" s="2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 s="2"/>
    </row>
    <row r="15065" spans="2:22" x14ac:dyDescent="0.2">
      <c r="B15065" s="2"/>
      <c r="C15065" s="2"/>
      <c r="D15065" s="2"/>
      <c r="E15065" s="2"/>
      <c r="F15065" s="2"/>
      <c r="G15065" s="3"/>
      <c r="H15065" s="3"/>
      <c r="I15065" s="2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 s="2"/>
    </row>
    <row r="15066" spans="2:22" x14ac:dyDescent="0.2">
      <c r="B15066" s="2"/>
      <c r="C15066" s="2"/>
      <c r="D15066" s="2"/>
      <c r="E15066" s="2"/>
      <c r="F15066" s="2"/>
      <c r="G15066" s="3"/>
      <c r="H15066" s="3"/>
      <c r="I15066" s="2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 s="2"/>
    </row>
    <row r="15067" spans="2:22" x14ac:dyDescent="0.2">
      <c r="B15067" s="2"/>
      <c r="C15067" s="2"/>
      <c r="D15067" s="2"/>
      <c r="E15067" s="2"/>
      <c r="F15067" s="2"/>
      <c r="G15067" s="3"/>
      <c r="H15067" s="3"/>
      <c r="I15067" s="2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 s="2"/>
    </row>
    <row r="15068" spans="2:22" x14ac:dyDescent="0.2">
      <c r="B15068" s="2"/>
      <c r="C15068" s="2"/>
      <c r="D15068" s="2"/>
      <c r="E15068" s="2"/>
      <c r="F15068" s="2"/>
      <c r="G15068" s="3"/>
      <c r="H15068" s="3"/>
      <c r="I15068" s="2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 s="2"/>
    </row>
    <row r="15069" spans="2:22" x14ac:dyDescent="0.2">
      <c r="B15069" s="2"/>
      <c r="C15069" s="2"/>
      <c r="D15069" s="2"/>
      <c r="E15069" s="2"/>
      <c r="F15069" s="2"/>
      <c r="G15069" s="3"/>
      <c r="H15069" s="3"/>
      <c r="I15069" s="2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 s="2"/>
    </row>
    <row r="15070" spans="2:22" x14ac:dyDescent="0.2">
      <c r="B15070" s="2"/>
      <c r="C15070" s="2"/>
      <c r="D15070" s="2"/>
      <c r="E15070" s="2"/>
      <c r="F15070" s="2"/>
      <c r="G15070" s="3"/>
      <c r="H15070" s="3"/>
      <c r="I15070" s="2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 s="2"/>
    </row>
    <row r="15071" spans="2:22" x14ac:dyDescent="0.2">
      <c r="B15071" s="2"/>
      <c r="C15071" s="2"/>
      <c r="D15071" s="2"/>
      <c r="E15071" s="2"/>
      <c r="F15071" s="2"/>
      <c r="G15071" s="3"/>
      <c r="H15071" s="3"/>
      <c r="I15071" s="2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 s="2"/>
    </row>
    <row r="15072" spans="2:22" x14ac:dyDescent="0.2">
      <c r="B15072" s="2"/>
      <c r="C15072" s="2"/>
      <c r="D15072" s="2"/>
      <c r="E15072" s="2"/>
      <c r="F15072" s="2"/>
      <c r="G15072" s="3"/>
      <c r="H15072" s="3"/>
      <c r="I15072" s="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 s="2"/>
    </row>
    <row r="15073" spans="2:22" x14ac:dyDescent="0.2">
      <c r="B15073" s="2"/>
      <c r="C15073" s="2"/>
      <c r="D15073" s="2"/>
      <c r="E15073" s="2"/>
      <c r="F15073" s="2"/>
      <c r="G15073" s="3"/>
      <c r="H15073" s="3"/>
      <c r="I15073" s="2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 s="2"/>
    </row>
    <row r="15074" spans="2:22" x14ac:dyDescent="0.2">
      <c r="B15074" s="2"/>
      <c r="C15074" s="2"/>
      <c r="D15074" s="2"/>
      <c r="E15074" s="2"/>
      <c r="F15074" s="2"/>
      <c r="G15074" s="3"/>
      <c r="H15074" s="3"/>
      <c r="I15074" s="2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 s="2"/>
    </row>
    <row r="15075" spans="2:22" x14ac:dyDescent="0.2">
      <c r="B15075" s="2"/>
      <c r="C15075" s="2"/>
      <c r="D15075" s="2"/>
      <c r="E15075" s="2"/>
      <c r="F15075" s="2"/>
      <c r="G15075" s="3"/>
      <c r="H15075" s="3"/>
      <c r="I15075" s="2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 s="2"/>
    </row>
    <row r="15076" spans="2:22" x14ac:dyDescent="0.2">
      <c r="B15076" s="2"/>
      <c r="C15076" s="2"/>
      <c r="D15076" s="2"/>
      <c r="E15076" s="2"/>
      <c r="F15076" s="2"/>
      <c r="G15076" s="3"/>
      <c r="H15076" s="3"/>
      <c r="I15076" s="2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 s="2"/>
    </row>
    <row r="15077" spans="2:22" x14ac:dyDescent="0.2">
      <c r="B15077" s="2"/>
      <c r="C15077" s="2"/>
      <c r="D15077" s="2"/>
      <c r="E15077" s="2"/>
      <c r="F15077" s="2"/>
      <c r="G15077" s="3"/>
      <c r="H15077" s="3"/>
      <c r="I15077" s="2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 s="2"/>
    </row>
    <row r="15078" spans="2:22" x14ac:dyDescent="0.2">
      <c r="B15078" s="2"/>
      <c r="C15078" s="2"/>
      <c r="D15078" s="2"/>
      <c r="E15078" s="2"/>
      <c r="F15078" s="2"/>
      <c r="G15078" s="3"/>
      <c r="H15078" s="3"/>
      <c r="I15078" s="2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 s="2"/>
    </row>
    <row r="15079" spans="2:22" x14ac:dyDescent="0.2">
      <c r="B15079" s="2"/>
      <c r="C15079" s="2"/>
      <c r="D15079" s="2"/>
      <c r="E15079" s="2"/>
      <c r="F15079" s="2"/>
      <c r="G15079" s="3"/>
      <c r="H15079" s="3"/>
      <c r="I15079" s="2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 s="2"/>
    </row>
    <row r="15080" spans="2:22" x14ac:dyDescent="0.2">
      <c r="B15080" s="2"/>
      <c r="C15080" s="2"/>
      <c r="D15080" s="2"/>
      <c r="E15080" s="2"/>
      <c r="F15080" s="2"/>
      <c r="G15080" s="3"/>
      <c r="H15080" s="3"/>
      <c r="I15080" s="2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 s="2"/>
    </row>
    <row r="15081" spans="2:22" x14ac:dyDescent="0.2">
      <c r="B15081" s="2"/>
      <c r="C15081" s="2"/>
      <c r="D15081" s="2"/>
      <c r="E15081" s="2"/>
      <c r="F15081" s="2"/>
      <c r="G15081" s="3"/>
      <c r="H15081" s="3"/>
      <c r="I15081" s="2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 s="2"/>
    </row>
    <row r="15082" spans="2:22" x14ac:dyDescent="0.2">
      <c r="B15082" s="2"/>
      <c r="C15082" s="2"/>
      <c r="D15082" s="2"/>
      <c r="E15082" s="2"/>
      <c r="F15082" s="2"/>
      <c r="G15082" s="3"/>
      <c r="H15082" s="3"/>
      <c r="I15082" s="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 s="2"/>
    </row>
    <row r="15083" spans="2:22" x14ac:dyDescent="0.2">
      <c r="B15083" s="2"/>
      <c r="C15083" s="2"/>
      <c r="D15083" s="2"/>
      <c r="E15083" s="2"/>
      <c r="F15083" s="2"/>
      <c r="G15083" s="3"/>
      <c r="H15083" s="3"/>
      <c r="I15083" s="2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 s="2"/>
    </row>
    <row r="15084" spans="2:22" x14ac:dyDescent="0.2">
      <c r="B15084" s="2"/>
      <c r="C15084" s="2"/>
      <c r="D15084" s="2"/>
      <c r="E15084" s="2"/>
      <c r="F15084" s="2"/>
      <c r="G15084" s="3"/>
      <c r="H15084" s="3"/>
      <c r="I15084" s="2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 s="2"/>
    </row>
    <row r="15085" spans="2:22" x14ac:dyDescent="0.2">
      <c r="B15085" s="2"/>
      <c r="C15085" s="2"/>
      <c r="D15085" s="2"/>
      <c r="E15085" s="2"/>
      <c r="F15085" s="2"/>
      <c r="G15085" s="3"/>
      <c r="H15085" s="3"/>
      <c r="I15085" s="2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 s="2"/>
    </row>
    <row r="15086" spans="2:22" x14ac:dyDescent="0.2">
      <c r="B15086" s="2"/>
      <c r="C15086" s="2"/>
      <c r="D15086" s="2"/>
      <c r="E15086" s="2"/>
      <c r="F15086" s="2"/>
      <c r="G15086" s="3"/>
      <c r="H15086" s="3"/>
      <c r="I15086" s="2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 s="2"/>
    </row>
    <row r="15087" spans="2:22" x14ac:dyDescent="0.2">
      <c r="B15087" s="2"/>
      <c r="C15087" s="2"/>
      <c r="D15087" s="2"/>
      <c r="E15087" s="2"/>
      <c r="F15087" s="2"/>
      <c r="G15087" s="3"/>
      <c r="H15087" s="3"/>
      <c r="I15087" s="2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 s="2"/>
    </row>
    <row r="15088" spans="2:22" x14ac:dyDescent="0.2">
      <c r="B15088" s="2"/>
      <c r="C15088" s="2"/>
      <c r="D15088" s="2"/>
      <c r="E15088" s="2"/>
      <c r="F15088" s="2"/>
      <c r="G15088" s="3"/>
      <c r="H15088" s="3"/>
      <c r="I15088" s="2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 s="2"/>
    </row>
    <row r="15089" spans="2:22" x14ac:dyDescent="0.2">
      <c r="B15089" s="2"/>
      <c r="C15089" s="2"/>
      <c r="D15089" s="2"/>
      <c r="E15089" s="2"/>
      <c r="F15089" s="2"/>
      <c r="G15089" s="3"/>
      <c r="H15089" s="3"/>
      <c r="I15089" s="2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 s="2"/>
    </row>
    <row r="15090" spans="2:22" x14ac:dyDescent="0.2">
      <c r="B15090" s="2"/>
      <c r="C15090" s="2"/>
      <c r="D15090" s="2"/>
      <c r="E15090" s="2"/>
      <c r="F15090" s="2"/>
      <c r="G15090" s="3"/>
      <c r="H15090" s="3"/>
      <c r="I15090" s="2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 s="2"/>
    </row>
    <row r="15091" spans="2:22" x14ac:dyDescent="0.2">
      <c r="B15091" s="2"/>
      <c r="C15091" s="2"/>
      <c r="D15091" s="2"/>
      <c r="E15091" s="2"/>
      <c r="F15091" s="2"/>
      <c r="G15091" s="3"/>
      <c r="H15091" s="3"/>
      <c r="I15091" s="2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 s="2"/>
    </row>
    <row r="15092" spans="2:22" x14ac:dyDescent="0.2">
      <c r="B15092" s="2"/>
      <c r="C15092" s="2"/>
      <c r="D15092" s="2"/>
      <c r="E15092" s="2"/>
      <c r="F15092" s="2"/>
      <c r="G15092" s="3"/>
      <c r="H15092" s="3"/>
      <c r="I15092" s="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 s="2"/>
    </row>
    <row r="15093" spans="2:22" x14ac:dyDescent="0.2">
      <c r="B15093" s="2"/>
      <c r="C15093" s="2"/>
      <c r="D15093" s="2"/>
      <c r="E15093" s="2"/>
      <c r="F15093" s="2"/>
      <c r="G15093" s="3"/>
      <c r="H15093" s="3"/>
      <c r="I15093" s="2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 s="2"/>
    </row>
    <row r="15094" spans="2:22" x14ac:dyDescent="0.2">
      <c r="B15094" s="2"/>
      <c r="C15094" s="2"/>
      <c r="D15094" s="2"/>
      <c r="E15094" s="2"/>
      <c r="F15094" s="2"/>
      <c r="G15094" s="3"/>
      <c r="H15094" s="3"/>
      <c r="I15094" s="2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 s="2"/>
    </row>
    <row r="15095" spans="2:22" x14ac:dyDescent="0.2">
      <c r="B15095" s="2"/>
      <c r="C15095" s="2"/>
      <c r="D15095" s="2"/>
      <c r="E15095" s="2"/>
      <c r="F15095" s="2"/>
      <c r="G15095" s="3"/>
      <c r="H15095" s="3"/>
      <c r="I15095" s="2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 s="2"/>
    </row>
    <row r="15096" spans="2:22" x14ac:dyDescent="0.2">
      <c r="B15096" s="2"/>
      <c r="C15096" s="2"/>
      <c r="D15096" s="2"/>
      <c r="E15096" s="2"/>
      <c r="F15096" s="2"/>
      <c r="G15096" s="3"/>
      <c r="H15096" s="3"/>
      <c r="I15096" s="2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 s="2"/>
    </row>
    <row r="15097" spans="2:22" x14ac:dyDescent="0.2">
      <c r="B15097" s="2"/>
      <c r="C15097" s="2"/>
      <c r="D15097" s="2"/>
      <c r="E15097" s="2"/>
      <c r="F15097" s="2"/>
      <c r="G15097" s="3"/>
      <c r="H15097" s="3"/>
      <c r="I15097" s="2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 s="2"/>
    </row>
    <row r="15098" spans="2:22" x14ac:dyDescent="0.2">
      <c r="B15098" s="2"/>
      <c r="C15098" s="2"/>
      <c r="D15098" s="2"/>
      <c r="E15098" s="2"/>
      <c r="F15098" s="2"/>
      <c r="G15098" s="3"/>
      <c r="H15098" s="3"/>
      <c r="I15098" s="2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 s="2"/>
    </row>
    <row r="15099" spans="2:22" x14ac:dyDescent="0.2">
      <c r="B15099" s="2"/>
      <c r="C15099" s="2"/>
      <c r="D15099" s="2"/>
      <c r="E15099" s="2"/>
      <c r="F15099" s="2"/>
      <c r="G15099" s="3"/>
      <c r="H15099" s="3"/>
      <c r="I15099" s="2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 s="2"/>
    </row>
    <row r="15100" spans="2:22" x14ac:dyDescent="0.2">
      <c r="B15100" s="2"/>
      <c r="C15100" s="2"/>
      <c r="D15100" s="2"/>
      <c r="E15100" s="2"/>
      <c r="F15100" s="2"/>
      <c r="G15100" s="3"/>
      <c r="H15100" s="3"/>
      <c r="I15100" s="2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 s="2"/>
    </row>
    <row r="15101" spans="2:22" x14ac:dyDescent="0.2">
      <c r="B15101" s="2"/>
      <c r="C15101" s="2"/>
      <c r="D15101" s="2"/>
      <c r="E15101" s="2"/>
      <c r="F15101" s="2"/>
      <c r="G15101" s="3"/>
      <c r="H15101" s="3"/>
      <c r="I15101" s="2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 s="2"/>
    </row>
    <row r="15102" spans="2:22" x14ac:dyDescent="0.2">
      <c r="B15102" s="2"/>
      <c r="C15102" s="2"/>
      <c r="D15102" s="2"/>
      <c r="E15102" s="2"/>
      <c r="F15102" s="2"/>
      <c r="G15102" s="3"/>
      <c r="H15102" s="3"/>
      <c r="I15102" s="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 s="2"/>
    </row>
    <row r="15103" spans="2:22" x14ac:dyDescent="0.2">
      <c r="B15103" s="2"/>
      <c r="C15103" s="2"/>
      <c r="D15103" s="2"/>
      <c r="E15103" s="2"/>
      <c r="F15103" s="2"/>
      <c r="G15103" s="3"/>
      <c r="H15103" s="3"/>
      <c r="I15103" s="2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 s="2"/>
    </row>
    <row r="15104" spans="2:22" x14ac:dyDescent="0.2">
      <c r="B15104" s="2"/>
      <c r="C15104" s="2"/>
      <c r="D15104" s="2"/>
      <c r="E15104" s="2"/>
      <c r="F15104" s="2"/>
      <c r="G15104" s="3"/>
      <c r="H15104" s="3"/>
      <c r="I15104" s="2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 s="2"/>
    </row>
    <row r="15105" spans="2:22" x14ac:dyDescent="0.2">
      <c r="B15105" s="2"/>
      <c r="C15105" s="2"/>
      <c r="D15105" s="2"/>
      <c r="E15105" s="2"/>
      <c r="F15105" s="2"/>
      <c r="G15105" s="3"/>
      <c r="H15105" s="3"/>
      <c r="I15105" s="2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 s="2"/>
    </row>
    <row r="15106" spans="2:22" x14ac:dyDescent="0.2">
      <c r="B15106" s="2"/>
      <c r="C15106" s="2"/>
      <c r="D15106" s="2"/>
      <c r="E15106" s="2"/>
      <c r="F15106" s="2"/>
      <c r="G15106" s="3"/>
      <c r="H15106" s="3"/>
      <c r="I15106" s="2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 s="2"/>
    </row>
    <row r="15107" spans="2:22" x14ac:dyDescent="0.2">
      <c r="B15107" s="2"/>
      <c r="C15107" s="2"/>
      <c r="D15107" s="2"/>
      <c r="E15107" s="2"/>
      <c r="F15107" s="2"/>
      <c r="G15107" s="3"/>
      <c r="H15107" s="3"/>
      <c r="I15107" s="2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 s="2"/>
    </row>
    <row r="15108" spans="2:22" x14ac:dyDescent="0.2">
      <c r="B15108" s="2"/>
      <c r="C15108" s="2"/>
      <c r="D15108" s="2"/>
      <c r="E15108" s="2"/>
      <c r="F15108" s="2"/>
      <c r="G15108" s="3"/>
      <c r="H15108" s="3"/>
      <c r="I15108" s="2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 s="2"/>
    </row>
    <row r="15109" spans="2:22" x14ac:dyDescent="0.2">
      <c r="B15109" s="2"/>
      <c r="C15109" s="2"/>
      <c r="D15109" s="2"/>
      <c r="E15109" s="2"/>
      <c r="F15109" s="2"/>
      <c r="G15109" s="3"/>
      <c r="H15109" s="3"/>
      <c r="I15109" s="2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 s="2"/>
    </row>
    <row r="15110" spans="2:22" x14ac:dyDescent="0.2">
      <c r="B15110" s="2"/>
      <c r="C15110" s="2"/>
      <c r="D15110" s="2"/>
      <c r="E15110" s="2"/>
      <c r="F15110" s="2"/>
      <c r="G15110" s="3"/>
      <c r="H15110" s="3"/>
      <c r="I15110" s="2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 s="2"/>
    </row>
    <row r="15111" spans="2:22" x14ac:dyDescent="0.2">
      <c r="B15111" s="2"/>
      <c r="C15111" s="2"/>
      <c r="D15111" s="2"/>
      <c r="E15111" s="2"/>
      <c r="F15111" s="2"/>
      <c r="G15111" s="3"/>
      <c r="H15111" s="3"/>
      <c r="I15111" s="2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 s="2"/>
    </row>
    <row r="15112" spans="2:22" x14ac:dyDescent="0.2">
      <c r="B15112" s="2"/>
      <c r="C15112" s="2"/>
      <c r="D15112" s="2"/>
      <c r="E15112" s="2"/>
      <c r="F15112" s="2"/>
      <c r="G15112" s="3"/>
      <c r="H15112" s="3"/>
      <c r="I15112" s="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 s="2"/>
    </row>
    <row r="15113" spans="2:22" x14ac:dyDescent="0.2">
      <c r="B15113" s="2"/>
      <c r="C15113" s="2"/>
      <c r="D15113" s="2"/>
      <c r="E15113" s="2"/>
      <c r="F15113" s="2"/>
      <c r="G15113" s="3"/>
      <c r="H15113" s="3"/>
      <c r="I15113" s="2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 s="2"/>
    </row>
    <row r="15114" spans="2:22" x14ac:dyDescent="0.2">
      <c r="B15114" s="2"/>
      <c r="C15114" s="2"/>
      <c r="D15114" s="2"/>
      <c r="E15114" s="2"/>
      <c r="F15114" s="2"/>
      <c r="G15114" s="3"/>
      <c r="H15114" s="3"/>
      <c r="I15114" s="2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 s="2"/>
    </row>
    <row r="15115" spans="2:22" x14ac:dyDescent="0.2">
      <c r="B15115" s="2"/>
      <c r="C15115" s="2"/>
      <c r="D15115" s="2"/>
      <c r="E15115" s="2"/>
      <c r="F15115" s="2"/>
      <c r="G15115" s="3"/>
      <c r="H15115" s="3"/>
      <c r="I15115" s="2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 s="2"/>
    </row>
    <row r="15116" spans="2:22" x14ac:dyDescent="0.2">
      <c r="B15116" s="2"/>
      <c r="C15116" s="2"/>
      <c r="D15116" s="2"/>
      <c r="E15116" s="2"/>
      <c r="F15116" s="2"/>
      <c r="G15116" s="3"/>
      <c r="H15116" s="3"/>
      <c r="I15116" s="2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 s="2"/>
    </row>
    <row r="15117" spans="2:22" x14ac:dyDescent="0.2">
      <c r="B15117" s="2"/>
      <c r="C15117" s="2"/>
      <c r="D15117" s="2"/>
      <c r="E15117" s="2"/>
      <c r="F15117" s="2"/>
      <c r="G15117" s="3"/>
      <c r="H15117" s="3"/>
      <c r="I15117" s="2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 s="2"/>
    </row>
    <row r="15118" spans="2:22" x14ac:dyDescent="0.2">
      <c r="B15118" s="2"/>
      <c r="C15118" s="2"/>
      <c r="D15118" s="2"/>
      <c r="E15118" s="2"/>
      <c r="F15118" s="2"/>
      <c r="G15118" s="3"/>
      <c r="H15118" s="3"/>
      <c r="I15118" s="2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 s="2"/>
    </row>
    <row r="15119" spans="2:22" x14ac:dyDescent="0.2">
      <c r="B15119" s="2"/>
      <c r="C15119" s="2"/>
      <c r="D15119" s="2"/>
      <c r="E15119" s="2"/>
      <c r="F15119" s="2"/>
      <c r="G15119" s="3"/>
      <c r="H15119" s="3"/>
      <c r="I15119" s="2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 s="2"/>
    </row>
    <row r="15120" spans="2:22" x14ac:dyDescent="0.2">
      <c r="B15120" s="2"/>
      <c r="C15120" s="2"/>
      <c r="D15120" s="2"/>
      <c r="E15120" s="2"/>
      <c r="F15120" s="2"/>
      <c r="G15120" s="3"/>
      <c r="H15120" s="3"/>
      <c r="I15120" s="2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 s="2"/>
    </row>
    <row r="15121" spans="2:22" x14ac:dyDescent="0.2">
      <c r="B15121" s="2"/>
      <c r="C15121" s="2"/>
      <c r="D15121" s="2"/>
      <c r="E15121" s="2"/>
      <c r="F15121" s="2"/>
      <c r="G15121" s="3"/>
      <c r="H15121" s="3"/>
      <c r="I15121" s="2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 s="2"/>
    </row>
    <row r="15122" spans="2:22" x14ac:dyDescent="0.2">
      <c r="B15122" s="2"/>
      <c r="C15122" s="2"/>
      <c r="D15122" s="2"/>
      <c r="E15122" s="2"/>
      <c r="F15122" s="2"/>
      <c r="G15122" s="3"/>
      <c r="H15122" s="3"/>
      <c r="I15122" s="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 s="2"/>
    </row>
    <row r="15123" spans="2:22" x14ac:dyDescent="0.2">
      <c r="B15123" s="2"/>
      <c r="C15123" s="2"/>
      <c r="D15123" s="2"/>
      <c r="E15123" s="2"/>
      <c r="F15123" s="2"/>
      <c r="G15123" s="3"/>
      <c r="H15123" s="3"/>
      <c r="I15123" s="2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 s="2"/>
    </row>
    <row r="15124" spans="2:22" x14ac:dyDescent="0.2">
      <c r="B15124" s="2"/>
      <c r="C15124" s="2"/>
      <c r="D15124" s="2"/>
      <c r="E15124" s="2"/>
      <c r="F15124" s="2"/>
      <c r="G15124" s="3"/>
      <c r="H15124" s="3"/>
      <c r="I15124" s="2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 s="2"/>
    </row>
    <row r="15125" spans="2:22" x14ac:dyDescent="0.2">
      <c r="B15125" s="2"/>
      <c r="C15125" s="2"/>
      <c r="D15125" s="2"/>
      <c r="E15125" s="2"/>
      <c r="F15125" s="2"/>
      <c r="G15125" s="3"/>
      <c r="H15125" s="3"/>
      <c r="I15125" s="2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 s="2"/>
    </row>
    <row r="15126" spans="2:22" x14ac:dyDescent="0.2">
      <c r="B15126" s="2"/>
      <c r="C15126" s="2"/>
      <c r="D15126" s="2"/>
      <c r="E15126" s="2"/>
      <c r="F15126" s="2"/>
      <c r="G15126" s="3"/>
      <c r="H15126" s="3"/>
      <c r="I15126" s="2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 s="2"/>
    </row>
    <row r="15127" spans="2:22" x14ac:dyDescent="0.2">
      <c r="B15127" s="2"/>
      <c r="C15127" s="2"/>
      <c r="D15127" s="2"/>
      <c r="E15127" s="2"/>
      <c r="F15127" s="2"/>
      <c r="G15127" s="3"/>
      <c r="H15127" s="3"/>
      <c r="I15127" s="2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 s="2"/>
    </row>
    <row r="15128" spans="2:22" x14ac:dyDescent="0.2">
      <c r="B15128" s="2"/>
      <c r="C15128" s="2"/>
      <c r="D15128" s="2"/>
      <c r="E15128" s="2"/>
      <c r="F15128" s="2"/>
      <c r="G15128" s="3"/>
      <c r="H15128" s="3"/>
      <c r="I15128" s="2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 s="2"/>
    </row>
    <row r="15129" spans="2:22" x14ac:dyDescent="0.2">
      <c r="B15129" s="2"/>
      <c r="C15129" s="2"/>
      <c r="D15129" s="2"/>
      <c r="E15129" s="2"/>
      <c r="F15129" s="2"/>
      <c r="G15129" s="3"/>
      <c r="H15129" s="3"/>
      <c r="I15129" s="2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 s="2"/>
    </row>
    <row r="15130" spans="2:22" x14ac:dyDescent="0.2">
      <c r="B15130" s="2"/>
      <c r="C15130" s="2"/>
      <c r="D15130" s="2"/>
      <c r="E15130" s="2"/>
      <c r="F15130" s="2"/>
      <c r="G15130" s="3"/>
      <c r="H15130" s="3"/>
      <c r="I15130" s="2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 s="2"/>
    </row>
    <row r="15131" spans="2:22" x14ac:dyDescent="0.2">
      <c r="B15131" s="2"/>
      <c r="C15131" s="2"/>
      <c r="D15131" s="2"/>
      <c r="E15131" s="2"/>
      <c r="F15131" s="2"/>
      <c r="G15131" s="3"/>
      <c r="H15131" s="3"/>
      <c r="I15131" s="2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 s="2"/>
    </row>
    <row r="15132" spans="2:22" x14ac:dyDescent="0.2">
      <c r="B15132" s="2"/>
      <c r="C15132" s="2"/>
      <c r="D15132" s="2"/>
      <c r="E15132" s="2"/>
      <c r="F15132" s="2"/>
      <c r="G15132" s="3"/>
      <c r="H15132" s="3"/>
      <c r="I15132" s="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 s="2"/>
    </row>
    <row r="15133" spans="2:22" x14ac:dyDescent="0.2">
      <c r="B15133" s="2"/>
      <c r="C15133" s="2"/>
      <c r="D15133" s="2"/>
      <c r="E15133" s="2"/>
      <c r="F15133" s="2"/>
      <c r="G15133" s="3"/>
      <c r="H15133" s="3"/>
      <c r="I15133" s="2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 s="2"/>
    </row>
    <row r="15134" spans="2:22" x14ac:dyDescent="0.2">
      <c r="B15134" s="2"/>
      <c r="C15134" s="2"/>
      <c r="D15134" s="2"/>
      <c r="E15134" s="2"/>
      <c r="F15134" s="2"/>
      <c r="G15134" s="3"/>
      <c r="H15134" s="3"/>
      <c r="I15134" s="2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 s="2"/>
    </row>
    <row r="15135" spans="2:22" x14ac:dyDescent="0.2">
      <c r="B15135" s="2"/>
      <c r="C15135" s="2"/>
      <c r="D15135" s="2"/>
      <c r="E15135" s="2"/>
      <c r="F15135" s="2"/>
      <c r="G15135" s="3"/>
      <c r="H15135" s="3"/>
      <c r="I15135" s="2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 s="2"/>
    </row>
    <row r="15136" spans="2:22" x14ac:dyDescent="0.2">
      <c r="B15136" s="2"/>
      <c r="C15136" s="2"/>
      <c r="D15136" s="2"/>
      <c r="E15136" s="2"/>
      <c r="F15136" s="2"/>
      <c r="G15136" s="3"/>
      <c r="H15136" s="3"/>
      <c r="I15136" s="2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 s="2"/>
    </row>
    <row r="15137" spans="2:22" x14ac:dyDescent="0.2">
      <c r="B15137" s="2"/>
      <c r="C15137" s="2"/>
      <c r="D15137" s="2"/>
      <c r="E15137" s="2"/>
      <c r="F15137" s="2"/>
      <c r="G15137" s="3"/>
      <c r="H15137" s="3"/>
      <c r="I15137" s="2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 s="2"/>
    </row>
    <row r="15138" spans="2:22" x14ac:dyDescent="0.2">
      <c r="B15138" s="2"/>
      <c r="C15138" s="2"/>
      <c r="D15138" s="2"/>
      <c r="E15138" s="2"/>
      <c r="F15138" s="2"/>
      <c r="G15138" s="3"/>
      <c r="H15138" s="3"/>
      <c r="I15138" s="2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 s="2"/>
    </row>
    <row r="15139" spans="2:22" x14ac:dyDescent="0.2">
      <c r="B15139" s="2"/>
      <c r="C15139" s="2"/>
      <c r="D15139" s="2"/>
      <c r="E15139" s="2"/>
      <c r="F15139" s="2"/>
      <c r="G15139" s="3"/>
      <c r="H15139" s="3"/>
      <c r="I15139" s="2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 s="2"/>
    </row>
    <row r="15140" spans="2:22" x14ac:dyDescent="0.2">
      <c r="B15140" s="2"/>
      <c r="C15140" s="2"/>
      <c r="D15140" s="2"/>
      <c r="E15140" s="2"/>
      <c r="F15140" s="2"/>
      <c r="G15140" s="3"/>
      <c r="H15140" s="3"/>
      <c r="I15140" s="2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 s="2"/>
    </row>
    <row r="15141" spans="2:22" x14ac:dyDescent="0.2">
      <c r="B15141" s="2"/>
      <c r="C15141" s="2"/>
      <c r="D15141" s="2"/>
      <c r="E15141" s="2"/>
      <c r="F15141" s="2"/>
      <c r="G15141" s="3"/>
      <c r="H15141" s="3"/>
      <c r="I15141" s="2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 s="2"/>
    </row>
    <row r="15142" spans="2:22" x14ac:dyDescent="0.2">
      <c r="B15142" s="2"/>
      <c r="C15142" s="2"/>
      <c r="D15142" s="2"/>
      <c r="E15142" s="2"/>
      <c r="F15142" s="2"/>
      <c r="G15142" s="3"/>
      <c r="H15142" s="3"/>
      <c r="I15142" s="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 s="2"/>
    </row>
    <row r="15143" spans="2:22" x14ac:dyDescent="0.2">
      <c r="B15143" s="2"/>
      <c r="C15143" s="2"/>
      <c r="D15143" s="2"/>
      <c r="E15143" s="2"/>
      <c r="F15143" s="2"/>
      <c r="G15143" s="3"/>
      <c r="H15143" s="3"/>
      <c r="I15143" s="2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 s="2"/>
    </row>
    <row r="15144" spans="2:22" x14ac:dyDescent="0.2">
      <c r="B15144" s="2"/>
      <c r="C15144" s="2"/>
      <c r="D15144" s="2"/>
      <c r="E15144" s="2"/>
      <c r="F15144" s="2"/>
      <c r="G15144" s="3"/>
      <c r="H15144" s="3"/>
      <c r="I15144" s="2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 s="2"/>
    </row>
    <row r="15145" spans="2:22" x14ac:dyDescent="0.2">
      <c r="B15145" s="2"/>
      <c r="C15145" s="2"/>
      <c r="D15145" s="2"/>
      <c r="E15145" s="2"/>
      <c r="F15145" s="2"/>
      <c r="G15145" s="3"/>
      <c r="H15145" s="3"/>
      <c r="I15145" s="2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 s="2"/>
    </row>
    <row r="15146" spans="2:22" x14ac:dyDescent="0.2">
      <c r="B15146" s="2"/>
      <c r="C15146" s="2"/>
      <c r="D15146" s="2"/>
      <c r="E15146" s="2"/>
      <c r="F15146" s="2"/>
      <c r="G15146" s="3"/>
      <c r="H15146" s="3"/>
      <c r="I15146" s="2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 s="2"/>
    </row>
    <row r="15147" spans="2:22" x14ac:dyDescent="0.2">
      <c r="B15147" s="2"/>
      <c r="C15147" s="2"/>
      <c r="D15147" s="2"/>
      <c r="E15147" s="2"/>
      <c r="F15147" s="2"/>
      <c r="G15147" s="3"/>
      <c r="H15147" s="3"/>
      <c r="I15147" s="2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 s="2"/>
    </row>
    <row r="15148" spans="2:22" x14ac:dyDescent="0.2">
      <c r="B15148" s="2"/>
      <c r="C15148" s="2"/>
      <c r="D15148" s="2"/>
      <c r="E15148" s="2"/>
      <c r="F15148" s="2"/>
      <c r="G15148" s="3"/>
      <c r="H15148" s="3"/>
      <c r="I15148" s="2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 s="2"/>
    </row>
    <row r="15149" spans="2:22" x14ac:dyDescent="0.2">
      <c r="B15149" s="2"/>
      <c r="C15149" s="2"/>
      <c r="D15149" s="2"/>
      <c r="E15149" s="2"/>
      <c r="F15149" s="2"/>
      <c r="G15149" s="3"/>
      <c r="H15149" s="3"/>
      <c r="I15149" s="2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 s="2"/>
    </row>
    <row r="15150" spans="2:22" x14ac:dyDescent="0.2">
      <c r="B15150" s="2"/>
      <c r="C15150" s="2"/>
      <c r="D15150" s="2"/>
      <c r="E15150" s="2"/>
      <c r="F15150" s="2"/>
      <c r="G15150" s="3"/>
      <c r="H15150" s="3"/>
      <c r="I15150" s="2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 s="2"/>
    </row>
    <row r="15151" spans="2:22" x14ac:dyDescent="0.2">
      <c r="B15151" s="2"/>
      <c r="C15151" s="2"/>
      <c r="D15151" s="2"/>
      <c r="E15151" s="2"/>
      <c r="F15151" s="2"/>
      <c r="G15151" s="3"/>
      <c r="H15151" s="3"/>
      <c r="I15151" s="2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 s="2"/>
    </row>
    <row r="15152" spans="2:22" x14ac:dyDescent="0.2">
      <c r="B15152" s="2"/>
      <c r="C15152" s="2"/>
      <c r="D15152" s="2"/>
      <c r="E15152" s="2"/>
      <c r="F15152" s="2"/>
      <c r="G15152" s="3"/>
      <c r="H15152" s="3"/>
      <c r="I15152" s="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 s="2"/>
    </row>
    <row r="15153" spans="2:22" x14ac:dyDescent="0.2">
      <c r="B15153" s="2"/>
      <c r="C15153" s="2"/>
      <c r="D15153" s="2"/>
      <c r="E15153" s="2"/>
      <c r="F15153" s="2"/>
      <c r="G15153" s="3"/>
      <c r="H15153" s="3"/>
      <c r="I15153" s="2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 s="2"/>
    </row>
    <row r="15154" spans="2:22" x14ac:dyDescent="0.2">
      <c r="B15154" s="2"/>
      <c r="C15154" s="2"/>
      <c r="D15154" s="2"/>
      <c r="E15154" s="2"/>
      <c r="F15154" s="2"/>
      <c r="G15154" s="3"/>
      <c r="H15154" s="3"/>
      <c r="I15154" s="2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 s="2"/>
    </row>
    <row r="15155" spans="2:22" x14ac:dyDescent="0.2">
      <c r="B15155" s="2"/>
      <c r="C15155" s="2"/>
      <c r="D15155" s="2"/>
      <c r="E15155" s="2"/>
      <c r="F15155" s="2"/>
      <c r="G15155" s="3"/>
      <c r="H15155" s="3"/>
      <c r="I15155" s="2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 s="2"/>
    </row>
    <row r="15156" spans="2:22" x14ac:dyDescent="0.2">
      <c r="B15156" s="2"/>
      <c r="C15156" s="2"/>
      <c r="D15156" s="2"/>
      <c r="E15156" s="2"/>
      <c r="F15156" s="2"/>
      <c r="G15156" s="3"/>
      <c r="H15156" s="3"/>
      <c r="I15156" s="2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 s="2"/>
    </row>
    <row r="15157" spans="2:22" x14ac:dyDescent="0.2">
      <c r="B15157" s="2"/>
      <c r="C15157" s="2"/>
      <c r="D15157" s="2"/>
      <c r="E15157" s="2"/>
      <c r="F15157" s="2"/>
      <c r="G15157" s="3"/>
      <c r="H15157" s="3"/>
      <c r="I15157" s="2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 s="2"/>
    </row>
    <row r="15158" spans="2:22" x14ac:dyDescent="0.2">
      <c r="B15158" s="2"/>
      <c r="C15158" s="2"/>
      <c r="D15158" s="2"/>
      <c r="E15158" s="2"/>
      <c r="F15158" s="2"/>
      <c r="G15158" s="3"/>
      <c r="H15158" s="3"/>
      <c r="I15158" s="2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 s="2"/>
    </row>
    <row r="15159" spans="2:22" x14ac:dyDescent="0.2">
      <c r="B15159" s="2"/>
      <c r="C15159" s="2"/>
      <c r="D15159" s="2"/>
      <c r="E15159" s="2"/>
      <c r="F15159" s="2"/>
      <c r="G15159" s="3"/>
      <c r="H15159" s="3"/>
      <c r="I15159" s="2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 s="2"/>
    </row>
    <row r="15160" spans="2:22" x14ac:dyDescent="0.2">
      <c r="B15160" s="2"/>
      <c r="C15160" s="2"/>
      <c r="D15160" s="2"/>
      <c r="E15160" s="2"/>
      <c r="F15160" s="2"/>
      <c r="G15160" s="3"/>
      <c r="H15160" s="3"/>
      <c r="I15160" s="2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 s="2"/>
    </row>
    <row r="15161" spans="2:22" x14ac:dyDescent="0.2">
      <c r="B15161" s="2"/>
      <c r="C15161" s="2"/>
      <c r="D15161" s="2"/>
      <c r="E15161" s="2"/>
      <c r="F15161" s="2"/>
      <c r="G15161" s="3"/>
      <c r="H15161" s="3"/>
      <c r="I15161" s="2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 s="2"/>
    </row>
    <row r="15162" spans="2:22" x14ac:dyDescent="0.2">
      <c r="B15162" s="2"/>
      <c r="C15162" s="2"/>
      <c r="D15162" s="2"/>
      <c r="E15162" s="2"/>
      <c r="F15162" s="2"/>
      <c r="G15162" s="3"/>
      <c r="H15162" s="3"/>
      <c r="I15162" s="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 s="2"/>
    </row>
    <row r="15163" spans="2:22" x14ac:dyDescent="0.2">
      <c r="B15163" s="2"/>
      <c r="C15163" s="2"/>
      <c r="D15163" s="2"/>
      <c r="E15163" s="2"/>
      <c r="F15163" s="2"/>
      <c r="G15163" s="3"/>
      <c r="H15163" s="3"/>
      <c r="I15163" s="2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 s="2"/>
    </row>
    <row r="15164" spans="2:22" x14ac:dyDescent="0.2">
      <c r="B15164" s="2"/>
      <c r="C15164" s="2"/>
      <c r="D15164" s="2"/>
      <c r="E15164" s="2"/>
      <c r="F15164" s="2"/>
      <c r="G15164" s="3"/>
      <c r="H15164" s="3"/>
      <c r="I15164" s="2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 s="2"/>
    </row>
    <row r="15165" spans="2:22" x14ac:dyDescent="0.2">
      <c r="B15165" s="2"/>
      <c r="C15165" s="2"/>
      <c r="D15165" s="2"/>
      <c r="E15165" s="2"/>
      <c r="F15165" s="2"/>
      <c r="G15165" s="3"/>
      <c r="H15165" s="3"/>
      <c r="I15165" s="2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 s="2"/>
    </row>
    <row r="15166" spans="2:22" x14ac:dyDescent="0.2">
      <c r="B15166" s="2"/>
      <c r="C15166" s="2"/>
      <c r="D15166" s="2"/>
      <c r="E15166" s="2"/>
      <c r="F15166" s="2"/>
      <c r="G15166" s="3"/>
      <c r="H15166" s="3"/>
      <c r="I15166" s="2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 s="2"/>
    </row>
    <row r="15167" spans="2:22" x14ac:dyDescent="0.2">
      <c r="B15167" s="2"/>
      <c r="C15167" s="2"/>
      <c r="D15167" s="2"/>
      <c r="E15167" s="2"/>
      <c r="F15167" s="2"/>
      <c r="G15167" s="3"/>
      <c r="H15167" s="3"/>
      <c r="I15167" s="2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 s="2"/>
    </row>
    <row r="15168" spans="2:22" x14ac:dyDescent="0.2">
      <c r="B15168" s="2"/>
      <c r="C15168" s="2"/>
      <c r="D15168" s="2"/>
      <c r="E15168" s="2"/>
      <c r="F15168" s="2"/>
      <c r="G15168" s="3"/>
      <c r="H15168" s="3"/>
      <c r="I15168" s="2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 s="2"/>
    </row>
    <row r="15169" spans="2:22" x14ac:dyDescent="0.2">
      <c r="B15169" s="2"/>
      <c r="C15169" s="2"/>
      <c r="D15169" s="2"/>
      <c r="E15169" s="2"/>
      <c r="F15169" s="2"/>
      <c r="G15169" s="3"/>
      <c r="H15169" s="3"/>
      <c r="I15169" s="2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 s="2"/>
    </row>
    <row r="15170" spans="2:22" x14ac:dyDescent="0.2">
      <c r="B15170" s="2"/>
      <c r="C15170" s="2"/>
      <c r="D15170" s="2"/>
      <c r="E15170" s="2"/>
      <c r="F15170" s="2"/>
      <c r="G15170" s="3"/>
      <c r="H15170" s="3"/>
      <c r="I15170" s="2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 s="2"/>
    </row>
    <row r="15171" spans="2:22" x14ac:dyDescent="0.2">
      <c r="B15171" s="2"/>
      <c r="C15171" s="2"/>
      <c r="D15171" s="2"/>
      <c r="E15171" s="2"/>
      <c r="F15171" s="2"/>
      <c r="G15171" s="3"/>
      <c r="H15171" s="3"/>
      <c r="I15171" s="2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 s="2"/>
    </row>
    <row r="15172" spans="2:22" x14ac:dyDescent="0.2">
      <c r="B15172" s="2"/>
      <c r="C15172" s="2"/>
      <c r="D15172" s="2"/>
      <c r="E15172" s="2"/>
      <c r="F15172" s="2"/>
      <c r="G15172" s="3"/>
      <c r="H15172" s="3"/>
      <c r="I15172" s="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 s="2"/>
    </row>
    <row r="15173" spans="2:22" x14ac:dyDescent="0.2">
      <c r="B15173" s="2"/>
      <c r="C15173" s="2"/>
      <c r="D15173" s="2"/>
      <c r="E15173" s="2"/>
      <c r="F15173" s="2"/>
      <c r="G15173" s="3"/>
      <c r="H15173" s="3"/>
      <c r="I15173" s="2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 s="2"/>
    </row>
    <row r="15174" spans="2:22" x14ac:dyDescent="0.2">
      <c r="B15174" s="2"/>
      <c r="C15174" s="2"/>
      <c r="D15174" s="2"/>
      <c r="E15174" s="2"/>
      <c r="F15174" s="2"/>
      <c r="G15174" s="3"/>
      <c r="H15174" s="3"/>
      <c r="I15174" s="2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 s="2"/>
    </row>
    <row r="15175" spans="2:22" x14ac:dyDescent="0.2">
      <c r="B15175" s="2"/>
      <c r="C15175" s="2"/>
      <c r="D15175" s="2"/>
      <c r="E15175" s="2"/>
      <c r="F15175" s="2"/>
      <c r="G15175" s="3"/>
      <c r="H15175" s="3"/>
      <c r="I15175" s="2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 s="2"/>
    </row>
    <row r="15176" spans="2:22" x14ac:dyDescent="0.2">
      <c r="B15176" s="2"/>
      <c r="C15176" s="2"/>
      <c r="D15176" s="2"/>
      <c r="E15176" s="2"/>
      <c r="F15176" s="2"/>
      <c r="G15176" s="3"/>
      <c r="H15176" s="3"/>
      <c r="I15176" s="2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 s="2"/>
    </row>
    <row r="15177" spans="2:22" x14ac:dyDescent="0.2">
      <c r="B15177" s="2"/>
      <c r="C15177" s="2"/>
      <c r="D15177" s="2"/>
      <c r="E15177" s="2"/>
      <c r="F15177" s="2"/>
      <c r="G15177" s="3"/>
      <c r="H15177" s="3"/>
      <c r="I15177" s="2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 s="2"/>
    </row>
    <row r="15178" spans="2:22" x14ac:dyDescent="0.2">
      <c r="B15178" s="2"/>
      <c r="C15178" s="2"/>
      <c r="D15178" s="2"/>
      <c r="E15178" s="2"/>
      <c r="F15178" s="2"/>
      <c r="G15178" s="3"/>
      <c r="H15178" s="3"/>
      <c r="I15178" s="2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 s="2"/>
    </row>
    <row r="15179" spans="2:22" x14ac:dyDescent="0.2">
      <c r="B15179" s="2"/>
      <c r="C15179" s="2"/>
      <c r="D15179" s="2"/>
      <c r="E15179" s="2"/>
      <c r="F15179" s="2"/>
      <c r="G15179" s="3"/>
      <c r="H15179" s="3"/>
      <c r="I15179" s="2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 s="2"/>
    </row>
    <row r="15180" spans="2:22" x14ac:dyDescent="0.2">
      <c r="B15180" s="2"/>
      <c r="C15180" s="2"/>
      <c r="D15180" s="2"/>
      <c r="E15180" s="2"/>
      <c r="F15180" s="2"/>
      <c r="G15180" s="3"/>
      <c r="H15180" s="3"/>
      <c r="I15180" s="2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 s="2"/>
    </row>
    <row r="15181" spans="2:22" x14ac:dyDescent="0.2">
      <c r="B15181" s="2"/>
      <c r="C15181" s="2"/>
      <c r="D15181" s="2"/>
      <c r="E15181" s="2"/>
      <c r="F15181" s="2"/>
      <c r="G15181" s="3"/>
      <c r="H15181" s="3"/>
      <c r="I15181" s="2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 s="2"/>
    </row>
    <row r="15182" spans="2:22" x14ac:dyDescent="0.2">
      <c r="B15182" s="2"/>
      <c r="C15182" s="2"/>
      <c r="D15182" s="2"/>
      <c r="E15182" s="2"/>
      <c r="F15182" s="2"/>
      <c r="G15182" s="3"/>
      <c r="H15182" s="3"/>
      <c r="I15182" s="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 s="2"/>
    </row>
    <row r="15183" spans="2:22" x14ac:dyDescent="0.2">
      <c r="B15183" s="2"/>
      <c r="C15183" s="2"/>
      <c r="D15183" s="2"/>
      <c r="E15183" s="2"/>
      <c r="F15183" s="2"/>
      <c r="G15183" s="3"/>
      <c r="H15183" s="3"/>
      <c r="I15183" s="2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 s="2"/>
    </row>
    <row r="15184" spans="2:22" x14ac:dyDescent="0.2">
      <c r="B15184" s="2"/>
      <c r="C15184" s="2"/>
      <c r="D15184" s="2"/>
      <c r="E15184" s="2"/>
      <c r="F15184" s="2"/>
      <c r="G15184" s="3"/>
      <c r="H15184" s="3"/>
      <c r="I15184" s="2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 s="2"/>
    </row>
    <row r="15185" spans="2:22" x14ac:dyDescent="0.2">
      <c r="B15185" s="2"/>
      <c r="C15185" s="2"/>
      <c r="D15185" s="2"/>
      <c r="E15185" s="2"/>
      <c r="F15185" s="2"/>
      <c r="G15185" s="3"/>
      <c r="H15185" s="3"/>
      <c r="I15185" s="2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 s="2"/>
    </row>
    <row r="15186" spans="2:22" x14ac:dyDescent="0.2">
      <c r="B15186" s="2"/>
      <c r="C15186" s="2"/>
      <c r="D15186" s="2"/>
      <c r="E15186" s="2"/>
      <c r="F15186" s="2"/>
      <c r="G15186" s="3"/>
      <c r="H15186" s="3"/>
      <c r="I15186" s="2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 s="2"/>
    </row>
    <row r="15187" spans="2:22" x14ac:dyDescent="0.2">
      <c r="B15187" s="2"/>
      <c r="C15187" s="2"/>
      <c r="D15187" s="2"/>
      <c r="E15187" s="2"/>
      <c r="F15187" s="2"/>
      <c r="G15187" s="3"/>
      <c r="H15187" s="3"/>
      <c r="I15187" s="2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 s="2"/>
    </row>
    <row r="15188" spans="2:22" x14ac:dyDescent="0.2">
      <c r="B15188" s="2"/>
      <c r="C15188" s="2"/>
      <c r="D15188" s="2"/>
      <c r="E15188" s="2"/>
      <c r="F15188" s="2"/>
      <c r="G15188" s="3"/>
      <c r="H15188" s="3"/>
      <c r="I15188" s="2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 s="2"/>
    </row>
    <row r="15189" spans="2:22" x14ac:dyDescent="0.2">
      <c r="B15189" s="2"/>
      <c r="C15189" s="2"/>
      <c r="D15189" s="2"/>
      <c r="E15189" s="2"/>
      <c r="F15189" s="2"/>
      <c r="G15189" s="3"/>
      <c r="H15189" s="3"/>
      <c r="I15189" s="2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 s="2"/>
    </row>
    <row r="15190" spans="2:22" x14ac:dyDescent="0.2">
      <c r="B15190" s="2"/>
      <c r="C15190" s="2"/>
      <c r="D15190" s="2"/>
      <c r="E15190" s="2"/>
      <c r="F15190" s="2"/>
      <c r="G15190" s="3"/>
      <c r="H15190" s="3"/>
      <c r="I15190" s="2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 s="2"/>
    </row>
    <row r="15191" spans="2:22" x14ac:dyDescent="0.2">
      <c r="B15191" s="2"/>
      <c r="C15191" s="2"/>
      <c r="D15191" s="2"/>
      <c r="E15191" s="2"/>
      <c r="F15191" s="2"/>
      <c r="G15191" s="3"/>
      <c r="H15191" s="3"/>
      <c r="I15191" s="2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 s="2"/>
    </row>
    <row r="15192" spans="2:22" x14ac:dyDescent="0.2">
      <c r="B15192" s="2"/>
      <c r="C15192" s="2"/>
      <c r="D15192" s="2"/>
      <c r="E15192" s="2"/>
      <c r="F15192" s="2"/>
      <c r="G15192" s="3"/>
      <c r="H15192" s="3"/>
      <c r="I15192" s="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 s="2"/>
    </row>
    <row r="15193" spans="2:22" x14ac:dyDescent="0.2">
      <c r="B15193" s="2"/>
      <c r="C15193" s="2"/>
      <c r="D15193" s="2"/>
      <c r="E15193" s="2"/>
      <c r="F15193" s="2"/>
      <c r="G15193" s="3"/>
      <c r="H15193" s="3"/>
      <c r="I15193" s="2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 s="2"/>
    </row>
    <row r="15194" spans="2:22" x14ac:dyDescent="0.2">
      <c r="B15194" s="2"/>
      <c r="C15194" s="2"/>
      <c r="D15194" s="2"/>
      <c r="E15194" s="2"/>
      <c r="F15194" s="2"/>
      <c r="G15194" s="3"/>
      <c r="H15194" s="3"/>
      <c r="I15194" s="2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 s="2"/>
    </row>
    <row r="15195" spans="2:22" x14ac:dyDescent="0.2">
      <c r="B15195" s="2"/>
      <c r="C15195" s="2"/>
      <c r="D15195" s="2"/>
      <c r="E15195" s="2"/>
      <c r="F15195" s="2"/>
      <c r="G15195" s="3"/>
      <c r="H15195" s="3"/>
      <c r="I15195" s="2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 s="2"/>
    </row>
    <row r="15196" spans="2:22" x14ac:dyDescent="0.2">
      <c r="B15196" s="2"/>
      <c r="C15196" s="2"/>
      <c r="D15196" s="2"/>
      <c r="E15196" s="2"/>
      <c r="F15196" s="2"/>
      <c r="G15196" s="3"/>
      <c r="H15196" s="3"/>
      <c r="I15196" s="2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 s="2"/>
    </row>
    <row r="15197" spans="2:22" x14ac:dyDescent="0.2">
      <c r="B15197" s="2"/>
      <c r="C15197" s="2"/>
      <c r="D15197" s="2"/>
      <c r="E15197" s="2"/>
      <c r="F15197" s="2"/>
      <c r="G15197" s="3"/>
      <c r="H15197" s="3"/>
      <c r="I15197" s="2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 s="2"/>
    </row>
    <row r="15198" spans="2:22" x14ac:dyDescent="0.2">
      <c r="B15198" s="2"/>
      <c r="C15198" s="2"/>
      <c r="D15198" s="2"/>
      <c r="E15198" s="2"/>
      <c r="F15198" s="2"/>
      <c r="G15198" s="3"/>
      <c r="H15198" s="3"/>
      <c r="I15198" s="2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 s="2"/>
    </row>
    <row r="15199" spans="2:22" x14ac:dyDescent="0.2">
      <c r="B15199" s="2"/>
      <c r="C15199" s="2"/>
      <c r="D15199" s="2"/>
      <c r="E15199" s="2"/>
      <c r="F15199" s="2"/>
      <c r="G15199" s="3"/>
      <c r="H15199" s="3"/>
      <c r="I15199" s="2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 s="2"/>
    </row>
    <row r="15200" spans="2:22" x14ac:dyDescent="0.2">
      <c r="B15200" s="2"/>
      <c r="C15200" s="2"/>
      <c r="D15200" s="2"/>
      <c r="E15200" s="2"/>
      <c r="F15200" s="2"/>
      <c r="G15200" s="3"/>
      <c r="H15200" s="3"/>
      <c r="I15200" s="2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 s="2"/>
    </row>
    <row r="15201" spans="2:22" x14ac:dyDescent="0.2">
      <c r="B15201" s="2"/>
      <c r="C15201" s="2"/>
      <c r="D15201" s="2"/>
      <c r="E15201" s="2"/>
      <c r="F15201" s="2"/>
      <c r="G15201" s="3"/>
      <c r="H15201" s="3"/>
      <c r="I15201" s="2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 s="2"/>
    </row>
    <row r="15202" spans="2:22" x14ac:dyDescent="0.2">
      <c r="B15202" s="2"/>
      <c r="C15202" s="2"/>
      <c r="D15202" s="2"/>
      <c r="E15202" s="2"/>
      <c r="F15202" s="2"/>
      <c r="G15202" s="3"/>
      <c r="H15202" s="3"/>
      <c r="I15202" s="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 s="2"/>
    </row>
    <row r="15203" spans="2:22" x14ac:dyDescent="0.2">
      <c r="B15203" s="2"/>
      <c r="C15203" s="2"/>
      <c r="D15203" s="2"/>
      <c r="E15203" s="2"/>
      <c r="F15203" s="2"/>
      <c r="G15203" s="3"/>
      <c r="H15203" s="3"/>
      <c r="I15203" s="2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 s="2"/>
    </row>
    <row r="15204" spans="2:22" x14ac:dyDescent="0.2">
      <c r="B15204" s="2"/>
      <c r="C15204" s="2"/>
      <c r="D15204" s="2"/>
      <c r="E15204" s="2"/>
      <c r="F15204" s="2"/>
      <c r="G15204" s="3"/>
      <c r="H15204" s="3"/>
      <c r="I15204" s="2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 s="2"/>
    </row>
    <row r="15205" spans="2:22" x14ac:dyDescent="0.2">
      <c r="B15205" s="2"/>
      <c r="C15205" s="2"/>
      <c r="D15205" s="2"/>
      <c r="E15205" s="2"/>
      <c r="F15205" s="2"/>
      <c r="G15205" s="3"/>
      <c r="H15205" s="3"/>
      <c r="I15205" s="2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 s="2"/>
    </row>
    <row r="15206" spans="2:22" x14ac:dyDescent="0.2">
      <c r="B15206" s="2"/>
      <c r="C15206" s="2"/>
      <c r="D15206" s="2"/>
      <c r="E15206" s="2"/>
      <c r="F15206" s="2"/>
      <c r="G15206" s="3"/>
      <c r="H15206" s="3"/>
      <c r="I15206" s="2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 s="2"/>
    </row>
    <row r="15207" spans="2:22" x14ac:dyDescent="0.2">
      <c r="B15207" s="2"/>
      <c r="C15207" s="2"/>
      <c r="D15207" s="2"/>
      <c r="E15207" s="2"/>
      <c r="F15207" s="2"/>
      <c r="G15207" s="3"/>
      <c r="H15207" s="3"/>
      <c r="I15207" s="2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 s="2"/>
    </row>
    <row r="15208" spans="2:22" x14ac:dyDescent="0.2">
      <c r="B15208" s="2"/>
      <c r="C15208" s="2"/>
      <c r="D15208" s="2"/>
      <c r="E15208" s="2"/>
      <c r="F15208" s="2"/>
      <c r="G15208" s="3"/>
      <c r="H15208" s="3"/>
      <c r="I15208" s="2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 s="2"/>
    </row>
    <row r="15209" spans="2:22" x14ac:dyDescent="0.2">
      <c r="B15209" s="2"/>
      <c r="C15209" s="2"/>
      <c r="D15209" s="2"/>
      <c r="E15209" s="2"/>
      <c r="F15209" s="2"/>
      <c r="G15209" s="3"/>
      <c r="H15209" s="3"/>
      <c r="I15209" s="2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 s="2"/>
    </row>
    <row r="15210" spans="2:22" x14ac:dyDescent="0.2">
      <c r="B15210" s="2"/>
      <c r="C15210" s="2"/>
      <c r="D15210" s="2"/>
      <c r="E15210" s="2"/>
      <c r="F15210" s="2"/>
      <c r="G15210" s="3"/>
      <c r="H15210" s="3"/>
      <c r="I15210" s="2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 s="2"/>
    </row>
    <row r="15211" spans="2:22" x14ac:dyDescent="0.2">
      <c r="B15211" s="2"/>
      <c r="C15211" s="2"/>
      <c r="D15211" s="2"/>
      <c r="E15211" s="2"/>
      <c r="F15211" s="2"/>
      <c r="G15211" s="3"/>
      <c r="H15211" s="3"/>
      <c r="I15211" s="2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 s="2"/>
    </row>
    <row r="15212" spans="2:22" x14ac:dyDescent="0.2">
      <c r="B15212" s="2"/>
      <c r="C15212" s="2"/>
      <c r="D15212" s="2"/>
      <c r="E15212" s="2"/>
      <c r="F15212" s="2"/>
      <c r="G15212" s="3"/>
      <c r="H15212" s="3"/>
      <c r="I15212" s="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 s="2"/>
    </row>
    <row r="15213" spans="2:22" x14ac:dyDescent="0.2">
      <c r="B15213" s="2"/>
      <c r="C15213" s="2"/>
      <c r="D15213" s="2"/>
      <c r="E15213" s="2"/>
      <c r="F15213" s="2"/>
      <c r="G15213" s="3"/>
      <c r="H15213" s="3"/>
      <c r="I15213" s="2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 s="2"/>
    </row>
    <row r="15214" spans="2:22" x14ac:dyDescent="0.2">
      <c r="B15214" s="2"/>
      <c r="C15214" s="2"/>
      <c r="D15214" s="2"/>
      <c r="E15214" s="2"/>
      <c r="F15214" s="2"/>
      <c r="G15214" s="3"/>
      <c r="H15214" s="3"/>
      <c r="I15214" s="2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 s="2"/>
    </row>
    <row r="15215" spans="2:22" x14ac:dyDescent="0.2">
      <c r="B15215" s="2"/>
      <c r="C15215" s="2"/>
      <c r="D15215" s="2"/>
      <c r="E15215" s="2"/>
      <c r="F15215" s="2"/>
      <c r="G15215" s="3"/>
      <c r="H15215" s="3"/>
      <c r="I15215" s="2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 s="2"/>
    </row>
    <row r="15216" spans="2:22" x14ac:dyDescent="0.2">
      <c r="B15216" s="2"/>
      <c r="C15216" s="2"/>
      <c r="D15216" s="2"/>
      <c r="E15216" s="2"/>
      <c r="F15216" s="2"/>
      <c r="G15216" s="3"/>
      <c r="H15216" s="3"/>
      <c r="I15216" s="2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 s="2"/>
    </row>
    <row r="15217" spans="2:22" x14ac:dyDescent="0.2">
      <c r="B15217" s="2"/>
      <c r="C15217" s="2"/>
      <c r="D15217" s="2"/>
      <c r="E15217" s="2"/>
      <c r="F15217" s="2"/>
      <c r="G15217" s="3"/>
      <c r="H15217" s="3"/>
      <c r="I15217" s="2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 s="2"/>
    </row>
    <row r="15218" spans="2:22" x14ac:dyDescent="0.2">
      <c r="B15218" s="2"/>
      <c r="C15218" s="2"/>
      <c r="D15218" s="2"/>
      <c r="E15218" s="2"/>
      <c r="F15218" s="2"/>
      <c r="G15218" s="3"/>
      <c r="H15218" s="3"/>
      <c r="I15218" s="2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 s="2"/>
    </row>
    <row r="15219" spans="2:22" x14ac:dyDescent="0.2">
      <c r="B15219" s="2"/>
      <c r="C15219" s="2"/>
      <c r="D15219" s="2"/>
      <c r="E15219" s="2"/>
      <c r="F15219" s="2"/>
      <c r="G15219" s="3"/>
      <c r="H15219" s="3"/>
      <c r="I15219" s="2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 s="2"/>
    </row>
    <row r="15220" spans="2:22" x14ac:dyDescent="0.2">
      <c r="B15220" s="2"/>
      <c r="C15220" s="2"/>
      <c r="D15220" s="2"/>
      <c r="E15220" s="2"/>
      <c r="F15220" s="2"/>
      <c r="G15220" s="3"/>
      <c r="H15220" s="3"/>
      <c r="I15220" s="2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 s="2"/>
    </row>
    <row r="15221" spans="2:22" x14ac:dyDescent="0.2">
      <c r="B15221" s="2"/>
      <c r="C15221" s="2"/>
      <c r="D15221" s="2"/>
      <c r="E15221" s="2"/>
      <c r="F15221" s="2"/>
      <c r="G15221" s="3"/>
      <c r="H15221" s="3"/>
      <c r="I15221" s="2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 s="2"/>
    </row>
    <row r="15222" spans="2:22" x14ac:dyDescent="0.2">
      <c r="B15222" s="2"/>
      <c r="C15222" s="2"/>
      <c r="D15222" s="2"/>
      <c r="E15222" s="2"/>
      <c r="F15222" s="2"/>
      <c r="G15222" s="3"/>
      <c r="H15222" s="3"/>
      <c r="I15222" s="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 s="2"/>
    </row>
    <row r="15223" spans="2:22" x14ac:dyDescent="0.2">
      <c r="B15223" s="2"/>
      <c r="C15223" s="2"/>
      <c r="D15223" s="2"/>
      <c r="E15223" s="2"/>
      <c r="F15223" s="2"/>
      <c r="G15223" s="3"/>
      <c r="H15223" s="3"/>
      <c r="I15223" s="2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 s="2"/>
    </row>
    <row r="15224" spans="2:22" x14ac:dyDescent="0.2">
      <c r="B15224" s="2"/>
      <c r="C15224" s="2"/>
      <c r="D15224" s="2"/>
      <c r="E15224" s="2"/>
      <c r="F15224" s="2"/>
      <c r="G15224" s="3"/>
      <c r="H15224" s="3"/>
      <c r="I15224" s="2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 s="2"/>
    </row>
    <row r="15225" spans="2:22" x14ac:dyDescent="0.2">
      <c r="B15225" s="2"/>
      <c r="C15225" s="2"/>
      <c r="D15225" s="2"/>
      <c r="E15225" s="2"/>
      <c r="F15225" s="2"/>
      <c r="G15225" s="3"/>
      <c r="H15225" s="3"/>
      <c r="I15225" s="2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 s="2"/>
    </row>
    <row r="15226" spans="2:22" x14ac:dyDescent="0.2">
      <c r="B15226" s="2"/>
      <c r="C15226" s="2"/>
      <c r="D15226" s="2"/>
      <c r="E15226" s="2"/>
      <c r="F15226" s="2"/>
      <c r="G15226" s="3"/>
      <c r="H15226" s="3"/>
      <c r="I15226" s="2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 s="2"/>
    </row>
    <row r="15227" spans="2:22" x14ac:dyDescent="0.2">
      <c r="B15227" s="2"/>
      <c r="C15227" s="2"/>
      <c r="D15227" s="2"/>
      <c r="E15227" s="2"/>
      <c r="F15227" s="2"/>
      <c r="G15227" s="3"/>
      <c r="H15227" s="3"/>
      <c r="I15227" s="2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 s="2"/>
    </row>
    <row r="15228" spans="2:22" x14ac:dyDescent="0.2">
      <c r="B15228" s="2"/>
      <c r="C15228" s="2"/>
      <c r="D15228" s="2"/>
      <c r="E15228" s="2"/>
      <c r="F15228" s="2"/>
      <c r="G15228" s="3"/>
      <c r="H15228" s="3"/>
      <c r="I15228" s="2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 s="2"/>
    </row>
    <row r="15229" spans="2:22" x14ac:dyDescent="0.2">
      <c r="B15229" s="2"/>
      <c r="C15229" s="2"/>
      <c r="D15229" s="2"/>
      <c r="E15229" s="2"/>
      <c r="F15229" s="2"/>
      <c r="G15229" s="3"/>
      <c r="H15229" s="3"/>
      <c r="I15229" s="2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 s="2"/>
    </row>
    <row r="15230" spans="2:22" x14ac:dyDescent="0.2">
      <c r="B15230" s="2"/>
      <c r="C15230" s="2"/>
      <c r="D15230" s="2"/>
      <c r="E15230" s="2"/>
      <c r="F15230" s="2"/>
      <c r="G15230" s="3"/>
      <c r="H15230" s="3"/>
      <c r="I15230" s="2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 s="2"/>
    </row>
    <row r="15231" spans="2:22" x14ac:dyDescent="0.2">
      <c r="B15231" s="2"/>
      <c r="C15231" s="2"/>
      <c r="D15231" s="2"/>
      <c r="E15231" s="2"/>
      <c r="F15231" s="2"/>
      <c r="G15231" s="3"/>
      <c r="H15231" s="3"/>
      <c r="I15231" s="2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 s="2"/>
    </row>
    <row r="15232" spans="2:22" x14ac:dyDescent="0.2">
      <c r="B15232" s="2"/>
      <c r="C15232" s="2"/>
      <c r="D15232" s="2"/>
      <c r="E15232" s="2"/>
      <c r="F15232" s="2"/>
      <c r="G15232" s="3"/>
      <c r="H15232" s="3"/>
      <c r="I15232" s="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 s="2"/>
    </row>
    <row r="15233" spans="2:22" x14ac:dyDescent="0.2">
      <c r="B15233" s="2"/>
      <c r="C15233" s="2"/>
      <c r="D15233" s="2"/>
      <c r="E15233" s="2"/>
      <c r="F15233" s="2"/>
      <c r="G15233" s="3"/>
      <c r="H15233" s="3"/>
      <c r="I15233" s="2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 s="2"/>
    </row>
    <row r="15234" spans="2:22" x14ac:dyDescent="0.2">
      <c r="B15234" s="2"/>
      <c r="C15234" s="2"/>
      <c r="D15234" s="2"/>
      <c r="E15234" s="2"/>
      <c r="F15234" s="2"/>
      <c r="G15234" s="3"/>
      <c r="H15234" s="3"/>
      <c r="I15234" s="2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 s="2"/>
    </row>
    <row r="15235" spans="2:22" x14ac:dyDescent="0.2">
      <c r="B15235" s="2"/>
      <c r="C15235" s="2"/>
      <c r="D15235" s="2"/>
      <c r="E15235" s="2"/>
      <c r="F15235" s="2"/>
      <c r="G15235" s="3"/>
      <c r="H15235" s="3"/>
      <c r="I15235" s="2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 s="2"/>
    </row>
    <row r="15236" spans="2:22" x14ac:dyDescent="0.2">
      <c r="B15236" s="2"/>
      <c r="C15236" s="2"/>
      <c r="D15236" s="2"/>
      <c r="E15236" s="2"/>
      <c r="F15236" s="2"/>
      <c r="G15236" s="3"/>
      <c r="H15236" s="3"/>
      <c r="I15236" s="2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 s="2"/>
    </row>
    <row r="15237" spans="2:22" x14ac:dyDescent="0.2">
      <c r="B15237" s="2"/>
      <c r="C15237" s="2"/>
      <c r="D15237" s="2"/>
      <c r="E15237" s="2"/>
      <c r="F15237" s="2"/>
      <c r="G15237" s="3"/>
      <c r="H15237" s="3"/>
      <c r="I15237" s="2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 s="2"/>
    </row>
    <row r="15238" spans="2:22" x14ac:dyDescent="0.2">
      <c r="B15238" s="2"/>
      <c r="C15238" s="2"/>
      <c r="D15238" s="2"/>
      <c r="E15238" s="2"/>
      <c r="F15238" s="2"/>
      <c r="G15238" s="3"/>
      <c r="H15238" s="3"/>
      <c r="I15238" s="2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 s="2"/>
    </row>
    <row r="15239" spans="2:22" x14ac:dyDescent="0.2">
      <c r="B15239" s="2"/>
      <c r="C15239" s="2"/>
      <c r="D15239" s="2"/>
      <c r="E15239" s="2"/>
      <c r="F15239" s="2"/>
      <c r="G15239" s="3"/>
      <c r="H15239" s="3"/>
      <c r="I15239" s="2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 s="2"/>
    </row>
    <row r="15240" spans="2:22" x14ac:dyDescent="0.2">
      <c r="B15240" s="2"/>
      <c r="C15240" s="2"/>
      <c r="D15240" s="2"/>
      <c r="E15240" s="2"/>
      <c r="F15240" s="2"/>
      <c r="G15240" s="3"/>
      <c r="H15240" s="3"/>
      <c r="I15240" s="2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 s="2"/>
    </row>
    <row r="15241" spans="2:22" x14ac:dyDescent="0.2">
      <c r="B15241" s="2"/>
      <c r="C15241" s="2"/>
      <c r="D15241" s="2"/>
      <c r="E15241" s="2"/>
      <c r="F15241" s="2"/>
      <c r="G15241" s="3"/>
      <c r="H15241" s="3"/>
      <c r="I15241" s="2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 s="2"/>
    </row>
    <row r="15242" spans="2:22" x14ac:dyDescent="0.2">
      <c r="B15242" s="2"/>
      <c r="C15242" s="2"/>
      <c r="D15242" s="2"/>
      <c r="E15242" s="2"/>
      <c r="F15242" s="2"/>
      <c r="G15242" s="3"/>
      <c r="H15242" s="3"/>
      <c r="I15242" s="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 s="2"/>
    </row>
    <row r="15243" spans="2:22" x14ac:dyDescent="0.2">
      <c r="B15243" s="2"/>
      <c r="C15243" s="2"/>
      <c r="D15243" s="2"/>
      <c r="E15243" s="2"/>
      <c r="F15243" s="2"/>
      <c r="G15243" s="3"/>
      <c r="H15243" s="3"/>
      <c r="I15243" s="2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 s="2"/>
    </row>
    <row r="15244" spans="2:22" x14ac:dyDescent="0.2">
      <c r="B15244" s="2"/>
      <c r="C15244" s="2"/>
      <c r="D15244" s="2"/>
      <c r="E15244" s="2"/>
      <c r="F15244" s="2"/>
      <c r="G15244" s="3"/>
      <c r="H15244" s="3"/>
      <c r="I15244" s="2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 s="2"/>
    </row>
    <row r="15245" spans="2:22" x14ac:dyDescent="0.2">
      <c r="B15245" s="2"/>
      <c r="C15245" s="2"/>
      <c r="D15245" s="2"/>
      <c r="E15245" s="2"/>
      <c r="F15245" s="2"/>
      <c r="G15245" s="3"/>
      <c r="H15245" s="3"/>
      <c r="I15245" s="2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 s="2"/>
    </row>
    <row r="15246" spans="2:22" x14ac:dyDescent="0.2">
      <c r="B15246" s="2"/>
      <c r="C15246" s="2"/>
      <c r="D15246" s="2"/>
      <c r="E15246" s="2"/>
      <c r="F15246" s="2"/>
      <c r="G15246" s="3"/>
      <c r="H15246" s="3"/>
      <c r="I15246" s="2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 s="2"/>
    </row>
    <row r="15247" spans="2:22" x14ac:dyDescent="0.2">
      <c r="B15247" s="2"/>
      <c r="C15247" s="2"/>
      <c r="D15247" s="2"/>
      <c r="E15247" s="2"/>
      <c r="F15247" s="2"/>
      <c r="G15247" s="3"/>
      <c r="H15247" s="3"/>
      <c r="I15247" s="2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 s="2"/>
    </row>
    <row r="15248" spans="2:22" x14ac:dyDescent="0.2">
      <c r="B15248" s="2"/>
      <c r="C15248" s="2"/>
      <c r="D15248" s="2"/>
      <c r="E15248" s="2"/>
      <c r="F15248" s="2"/>
      <c r="G15248" s="3"/>
      <c r="H15248" s="3"/>
      <c r="I15248" s="2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 s="2"/>
    </row>
    <row r="15249" spans="2:22" x14ac:dyDescent="0.2">
      <c r="B15249" s="2"/>
      <c r="C15249" s="2"/>
      <c r="D15249" s="2"/>
      <c r="E15249" s="2"/>
      <c r="F15249" s="2"/>
      <c r="G15249" s="3"/>
      <c r="H15249" s="3"/>
      <c r="I15249" s="2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 s="2"/>
    </row>
    <row r="15250" spans="2:22" x14ac:dyDescent="0.2">
      <c r="B15250" s="2"/>
      <c r="C15250" s="2"/>
      <c r="D15250" s="2"/>
      <c r="E15250" s="2"/>
      <c r="F15250" s="2"/>
      <c r="G15250" s="3"/>
      <c r="H15250" s="3"/>
      <c r="I15250" s="2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 s="2"/>
    </row>
    <row r="15251" spans="2:22" x14ac:dyDescent="0.2">
      <c r="B15251" s="2"/>
      <c r="C15251" s="2"/>
      <c r="D15251" s="2"/>
      <c r="E15251" s="2"/>
      <c r="F15251" s="2"/>
      <c r="G15251" s="3"/>
      <c r="H15251" s="3"/>
      <c r="I15251" s="2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 s="2"/>
    </row>
    <row r="15252" spans="2:22" x14ac:dyDescent="0.2">
      <c r="B15252" s="2"/>
      <c r="C15252" s="2"/>
      <c r="D15252" s="2"/>
      <c r="E15252" s="2"/>
      <c r="F15252" s="2"/>
      <c r="G15252" s="3"/>
      <c r="H15252" s="3"/>
      <c r="I15252" s="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 s="2"/>
    </row>
    <row r="15253" spans="2:22" x14ac:dyDescent="0.2">
      <c r="B15253" s="2"/>
      <c r="C15253" s="2"/>
      <c r="D15253" s="2"/>
      <c r="E15253" s="2"/>
      <c r="F15253" s="2"/>
      <c r="G15253" s="3"/>
      <c r="H15253" s="3"/>
      <c r="I15253" s="2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 s="2"/>
    </row>
    <row r="15254" spans="2:22" x14ac:dyDescent="0.2">
      <c r="B15254" s="2"/>
      <c r="C15254" s="2"/>
      <c r="D15254" s="2"/>
      <c r="E15254" s="2"/>
      <c r="F15254" s="2"/>
      <c r="G15254" s="3"/>
      <c r="H15254" s="3"/>
      <c r="I15254" s="2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 s="2"/>
    </row>
    <row r="15255" spans="2:22" x14ac:dyDescent="0.2">
      <c r="B15255" s="2"/>
      <c r="C15255" s="2"/>
      <c r="D15255" s="2"/>
      <c r="E15255" s="2"/>
      <c r="F15255" s="2"/>
      <c r="G15255" s="3"/>
      <c r="H15255" s="3"/>
      <c r="I15255" s="2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 s="2"/>
    </row>
    <row r="15256" spans="2:22" x14ac:dyDescent="0.2">
      <c r="B15256" s="2"/>
      <c r="C15256" s="2"/>
      <c r="D15256" s="2"/>
      <c r="E15256" s="2"/>
      <c r="F15256" s="2"/>
      <c r="G15256" s="3"/>
      <c r="H15256" s="3"/>
      <c r="I15256" s="2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 s="2"/>
    </row>
    <row r="15257" spans="2:22" x14ac:dyDescent="0.2">
      <c r="B15257" s="2"/>
      <c r="C15257" s="2"/>
      <c r="D15257" s="2"/>
      <c r="E15257" s="2"/>
      <c r="F15257" s="2"/>
      <c r="G15257" s="3"/>
      <c r="H15257" s="3"/>
      <c r="I15257" s="2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 s="2"/>
    </row>
    <row r="15258" spans="2:22" x14ac:dyDescent="0.2">
      <c r="B15258" s="2"/>
      <c r="C15258" s="2"/>
      <c r="D15258" s="2"/>
      <c r="E15258" s="2"/>
      <c r="F15258" s="2"/>
      <c r="G15258" s="3"/>
      <c r="H15258" s="3"/>
      <c r="I15258" s="2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 s="2"/>
    </row>
    <row r="15259" spans="2:22" x14ac:dyDescent="0.2">
      <c r="B15259" s="2"/>
      <c r="C15259" s="2"/>
      <c r="D15259" s="2"/>
      <c r="E15259" s="2"/>
      <c r="F15259" s="2"/>
      <c r="G15259" s="3"/>
      <c r="H15259" s="3"/>
      <c r="I15259" s="2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 s="2"/>
    </row>
    <row r="15260" spans="2:22" x14ac:dyDescent="0.2">
      <c r="B15260" s="2"/>
      <c r="C15260" s="2"/>
      <c r="D15260" s="2"/>
      <c r="E15260" s="2"/>
      <c r="F15260" s="2"/>
      <c r="G15260" s="3"/>
      <c r="H15260" s="3"/>
      <c r="I15260" s="2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 s="2"/>
    </row>
    <row r="15261" spans="2:22" x14ac:dyDescent="0.2">
      <c r="B15261" s="2"/>
      <c r="C15261" s="2"/>
      <c r="D15261" s="2"/>
      <c r="E15261" s="2"/>
      <c r="F15261" s="2"/>
      <c r="G15261" s="3"/>
      <c r="H15261" s="3"/>
      <c r="I15261" s="2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 s="2"/>
    </row>
    <row r="15262" spans="2:22" x14ac:dyDescent="0.2">
      <c r="B15262" s="2"/>
      <c r="C15262" s="2"/>
      <c r="D15262" s="2"/>
      <c r="E15262" s="2"/>
      <c r="F15262" s="2"/>
      <c r="G15262" s="3"/>
      <c r="H15262" s="3"/>
      <c r="I15262" s="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 s="2"/>
    </row>
    <row r="15263" spans="2:22" x14ac:dyDescent="0.2">
      <c r="B15263" s="2"/>
      <c r="C15263" s="2"/>
      <c r="D15263" s="2"/>
      <c r="E15263" s="2"/>
      <c r="F15263" s="2"/>
      <c r="G15263" s="3"/>
      <c r="H15263" s="3"/>
      <c r="I15263" s="2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 s="2"/>
    </row>
    <row r="15264" spans="2:22" x14ac:dyDescent="0.2">
      <c r="B15264" s="2"/>
      <c r="C15264" s="2"/>
      <c r="D15264" s="2"/>
      <c r="E15264" s="2"/>
      <c r="F15264" s="2"/>
      <c r="G15264" s="3"/>
      <c r="H15264" s="3"/>
      <c r="I15264" s="2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 s="2"/>
    </row>
    <row r="15265" spans="2:22" x14ac:dyDescent="0.2">
      <c r="B15265" s="2"/>
      <c r="C15265" s="2"/>
      <c r="D15265" s="2"/>
      <c r="E15265" s="2"/>
      <c r="F15265" s="2"/>
      <c r="G15265" s="3"/>
      <c r="H15265" s="3"/>
      <c r="I15265" s="2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 s="2"/>
    </row>
    <row r="15266" spans="2:22" x14ac:dyDescent="0.2">
      <c r="B15266" s="2"/>
      <c r="C15266" s="2"/>
      <c r="D15266" s="2"/>
      <c r="E15266" s="2"/>
      <c r="F15266" s="2"/>
      <c r="G15266" s="3"/>
      <c r="H15266" s="3"/>
      <c r="I15266" s="2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 s="2"/>
    </row>
    <row r="15267" spans="2:22" x14ac:dyDescent="0.2">
      <c r="B15267" s="2"/>
      <c r="C15267" s="2"/>
      <c r="D15267" s="2"/>
      <c r="E15267" s="2"/>
      <c r="F15267" s="2"/>
      <c r="G15267" s="3"/>
      <c r="H15267" s="3"/>
      <c r="I15267" s="2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 s="2"/>
    </row>
    <row r="15268" spans="2:22" x14ac:dyDescent="0.2">
      <c r="B15268" s="2"/>
      <c r="C15268" s="2"/>
      <c r="D15268" s="2"/>
      <c r="E15268" s="2"/>
      <c r="F15268" s="2"/>
      <c r="G15268" s="3"/>
      <c r="H15268" s="3"/>
      <c r="I15268" s="2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 s="2"/>
    </row>
    <row r="15269" spans="2:22" x14ac:dyDescent="0.2">
      <c r="B15269" s="2"/>
      <c r="C15269" s="2"/>
      <c r="D15269" s="2"/>
      <c r="E15269" s="2"/>
      <c r="F15269" s="2"/>
      <c r="G15269" s="3"/>
      <c r="H15269" s="3"/>
      <c r="I15269" s="2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 s="2"/>
    </row>
    <row r="15270" spans="2:22" x14ac:dyDescent="0.2">
      <c r="B15270" s="2"/>
      <c r="C15270" s="2"/>
      <c r="D15270" s="2"/>
      <c r="E15270" s="2"/>
      <c r="F15270" s="2"/>
      <c r="G15270" s="3"/>
      <c r="H15270" s="3"/>
      <c r="I15270" s="2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 s="2"/>
    </row>
    <row r="15271" spans="2:22" x14ac:dyDescent="0.2">
      <c r="B15271" s="2"/>
      <c r="C15271" s="2"/>
      <c r="D15271" s="2"/>
      <c r="E15271" s="2"/>
      <c r="F15271" s="2"/>
      <c r="G15271" s="3"/>
      <c r="H15271" s="3"/>
      <c r="I15271" s="2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 s="2"/>
    </row>
    <row r="15272" spans="2:22" x14ac:dyDescent="0.2">
      <c r="B15272" s="2"/>
      <c r="C15272" s="2"/>
      <c r="D15272" s="2"/>
      <c r="E15272" s="2"/>
      <c r="F15272" s="2"/>
      <c r="G15272" s="3"/>
      <c r="H15272" s="3"/>
      <c r="I15272" s="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 s="2"/>
    </row>
    <row r="15273" spans="2:22" x14ac:dyDescent="0.2">
      <c r="B15273" s="2"/>
      <c r="C15273" s="2"/>
      <c r="D15273" s="2"/>
      <c r="E15273" s="2"/>
      <c r="F15273" s="2"/>
      <c r="G15273" s="3"/>
      <c r="H15273" s="3"/>
      <c r="I15273" s="2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 s="2"/>
    </row>
    <row r="15274" spans="2:22" x14ac:dyDescent="0.2">
      <c r="B15274" s="2"/>
      <c r="C15274" s="2"/>
      <c r="D15274" s="2"/>
      <c r="E15274" s="2"/>
      <c r="F15274" s="2"/>
      <c r="G15274" s="3"/>
      <c r="H15274" s="3"/>
      <c r="I15274" s="2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 s="2"/>
    </row>
    <row r="15275" spans="2:22" x14ac:dyDescent="0.2">
      <c r="B15275" s="2"/>
      <c r="C15275" s="2"/>
      <c r="D15275" s="2"/>
      <c r="E15275" s="2"/>
      <c r="F15275" s="2"/>
      <c r="G15275" s="3"/>
      <c r="H15275" s="3"/>
      <c r="I15275" s="2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 s="2"/>
    </row>
    <row r="15276" spans="2:22" x14ac:dyDescent="0.2">
      <c r="B15276" s="2"/>
      <c r="C15276" s="2"/>
      <c r="D15276" s="2"/>
      <c r="E15276" s="2"/>
      <c r="F15276" s="2"/>
      <c r="G15276" s="3"/>
      <c r="H15276" s="3"/>
      <c r="I15276" s="2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 s="2"/>
    </row>
    <row r="15277" spans="2:22" x14ac:dyDescent="0.2">
      <c r="B15277" s="2"/>
      <c r="C15277" s="2"/>
      <c r="D15277" s="2"/>
      <c r="E15277" s="2"/>
      <c r="F15277" s="2"/>
      <c r="G15277" s="3"/>
      <c r="H15277" s="3"/>
      <c r="I15277" s="2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 s="2"/>
    </row>
    <row r="15278" spans="2:22" x14ac:dyDescent="0.2">
      <c r="B15278" s="2"/>
      <c r="C15278" s="2"/>
      <c r="D15278" s="2"/>
      <c r="E15278" s="2"/>
      <c r="F15278" s="2"/>
      <c r="G15278" s="3"/>
      <c r="H15278" s="3"/>
      <c r="I15278" s="2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 s="2"/>
    </row>
    <row r="15279" spans="2:22" x14ac:dyDescent="0.2">
      <c r="B15279" s="2"/>
      <c r="C15279" s="2"/>
      <c r="D15279" s="2"/>
      <c r="E15279" s="2"/>
      <c r="F15279" s="2"/>
      <c r="G15279" s="3"/>
      <c r="H15279" s="3"/>
      <c r="I15279" s="2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 s="2"/>
    </row>
    <row r="15280" spans="2:22" x14ac:dyDescent="0.2">
      <c r="B15280" s="2"/>
      <c r="C15280" s="2"/>
      <c r="D15280" s="2"/>
      <c r="E15280" s="2"/>
      <c r="F15280" s="2"/>
      <c r="G15280" s="3"/>
      <c r="H15280" s="3"/>
      <c r="I15280" s="2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 s="2"/>
    </row>
    <row r="15281" spans="2:22" x14ac:dyDescent="0.2">
      <c r="B15281" s="2"/>
      <c r="C15281" s="2"/>
      <c r="D15281" s="2"/>
      <c r="E15281" s="2"/>
      <c r="F15281" s="2"/>
      <c r="G15281" s="3"/>
      <c r="H15281" s="3"/>
      <c r="I15281" s="2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 s="2"/>
    </row>
    <row r="15282" spans="2:22" x14ac:dyDescent="0.2">
      <c r="B15282" s="2"/>
      <c r="C15282" s="2"/>
      <c r="D15282" s="2"/>
      <c r="E15282" s="2"/>
      <c r="F15282" s="2"/>
      <c r="G15282" s="3"/>
      <c r="H15282" s="3"/>
      <c r="I15282" s="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 s="2"/>
    </row>
    <row r="15283" spans="2:22" x14ac:dyDescent="0.2">
      <c r="B15283" s="2"/>
      <c r="C15283" s="2"/>
      <c r="D15283" s="2"/>
      <c r="E15283" s="2"/>
      <c r="F15283" s="2"/>
      <c r="G15283" s="3"/>
      <c r="H15283" s="3"/>
      <c r="I15283" s="2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 s="2"/>
    </row>
    <row r="15284" spans="2:22" x14ac:dyDescent="0.2">
      <c r="B15284" s="2"/>
      <c r="C15284" s="2"/>
      <c r="D15284" s="2"/>
      <c r="E15284" s="2"/>
      <c r="F15284" s="2"/>
      <c r="G15284" s="3"/>
      <c r="H15284" s="3"/>
      <c r="I15284" s="2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 s="2"/>
    </row>
    <row r="15285" spans="2:22" x14ac:dyDescent="0.2">
      <c r="B15285" s="2"/>
      <c r="C15285" s="2"/>
      <c r="D15285" s="2"/>
      <c r="E15285" s="2"/>
      <c r="F15285" s="2"/>
      <c r="G15285" s="3"/>
      <c r="H15285" s="3"/>
      <c r="I15285" s="2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 s="2"/>
    </row>
    <row r="15286" spans="2:22" x14ac:dyDescent="0.2">
      <c r="B15286" s="2"/>
      <c r="C15286" s="2"/>
      <c r="D15286" s="2"/>
      <c r="E15286" s="2"/>
      <c r="F15286" s="2"/>
      <c r="G15286" s="3"/>
      <c r="H15286" s="3"/>
      <c r="I15286" s="2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 s="2"/>
    </row>
    <row r="15287" spans="2:22" x14ac:dyDescent="0.2">
      <c r="B15287" s="2"/>
      <c r="C15287" s="2"/>
      <c r="D15287" s="2"/>
      <c r="E15287" s="2"/>
      <c r="F15287" s="2"/>
      <c r="G15287" s="3"/>
      <c r="H15287" s="3"/>
      <c r="I15287" s="2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 s="2"/>
    </row>
    <row r="15288" spans="2:22" x14ac:dyDescent="0.2">
      <c r="B15288" s="2"/>
      <c r="C15288" s="2"/>
      <c r="D15288" s="2"/>
      <c r="E15288" s="2"/>
      <c r="F15288" s="2"/>
      <c r="G15288" s="3"/>
      <c r="H15288" s="3"/>
      <c r="I15288" s="2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 s="2"/>
    </row>
    <row r="15289" spans="2:22" x14ac:dyDescent="0.2">
      <c r="B15289" s="2"/>
      <c r="C15289" s="2"/>
      <c r="D15289" s="2"/>
      <c r="E15289" s="2"/>
      <c r="F15289" s="2"/>
      <c r="G15289" s="3"/>
      <c r="H15289" s="3"/>
      <c r="I15289" s="2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 s="2"/>
    </row>
    <row r="15290" spans="2:22" x14ac:dyDescent="0.2">
      <c r="B15290" s="2"/>
      <c r="C15290" s="2"/>
      <c r="D15290" s="2"/>
      <c r="E15290" s="2"/>
      <c r="F15290" s="2"/>
      <c r="G15290" s="3"/>
      <c r="H15290" s="3"/>
      <c r="I15290" s="2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 s="2"/>
    </row>
    <row r="15291" spans="2:22" x14ac:dyDescent="0.2">
      <c r="B15291" s="2"/>
      <c r="C15291" s="2"/>
      <c r="D15291" s="2"/>
      <c r="E15291" s="2"/>
      <c r="F15291" s="2"/>
      <c r="G15291" s="3"/>
      <c r="H15291" s="3"/>
      <c r="I15291" s="2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 s="2"/>
    </row>
    <row r="15292" spans="2:22" x14ac:dyDescent="0.2">
      <c r="B15292" s="2"/>
      <c r="C15292" s="2"/>
      <c r="D15292" s="2"/>
      <c r="E15292" s="2"/>
      <c r="F15292" s="2"/>
      <c r="G15292" s="3"/>
      <c r="H15292" s="3"/>
      <c r="I15292" s="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 s="2"/>
    </row>
    <row r="15293" spans="2:22" x14ac:dyDescent="0.2">
      <c r="B15293" s="2"/>
      <c r="C15293" s="2"/>
      <c r="D15293" s="2"/>
      <c r="E15293" s="2"/>
      <c r="F15293" s="2"/>
      <c r="G15293" s="3"/>
      <c r="H15293" s="3"/>
      <c r="I15293" s="2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 s="2"/>
    </row>
    <row r="15294" spans="2:22" x14ac:dyDescent="0.2">
      <c r="B15294" s="2"/>
      <c r="C15294" s="2"/>
      <c r="D15294" s="2"/>
      <c r="E15294" s="2"/>
      <c r="F15294" s="2"/>
      <c r="G15294" s="3"/>
      <c r="H15294" s="3"/>
      <c r="I15294" s="2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 s="2"/>
    </row>
    <row r="15295" spans="2:22" x14ac:dyDescent="0.2">
      <c r="B15295" s="2"/>
      <c r="C15295" s="2"/>
      <c r="D15295" s="2"/>
      <c r="E15295" s="2"/>
      <c r="F15295" s="2"/>
      <c r="G15295" s="3"/>
      <c r="H15295" s="3"/>
      <c r="I15295" s="2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 s="2"/>
    </row>
    <row r="15296" spans="2:22" x14ac:dyDescent="0.2">
      <c r="B15296" s="2"/>
      <c r="C15296" s="2"/>
      <c r="D15296" s="2"/>
      <c r="E15296" s="2"/>
      <c r="F15296" s="2"/>
      <c r="G15296" s="3"/>
      <c r="H15296" s="3"/>
      <c r="I15296" s="2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 s="2"/>
    </row>
    <row r="15297" spans="2:22" x14ac:dyDescent="0.2">
      <c r="B15297" s="2"/>
      <c r="C15297" s="2"/>
      <c r="D15297" s="2"/>
      <c r="E15297" s="2"/>
      <c r="F15297" s="2"/>
      <c r="G15297" s="3"/>
      <c r="H15297" s="3"/>
      <c r="I15297" s="2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 s="2"/>
    </row>
    <row r="15298" spans="2:22" x14ac:dyDescent="0.2">
      <c r="B15298" s="2"/>
      <c r="C15298" s="2"/>
      <c r="D15298" s="2"/>
      <c r="E15298" s="2"/>
      <c r="F15298" s="2"/>
      <c r="G15298" s="3"/>
      <c r="H15298" s="3"/>
      <c r="I15298" s="2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 s="2"/>
    </row>
    <row r="15299" spans="2:22" x14ac:dyDescent="0.2">
      <c r="B15299" s="2"/>
      <c r="C15299" s="2"/>
      <c r="D15299" s="2"/>
      <c r="E15299" s="2"/>
      <c r="F15299" s="2"/>
      <c r="G15299" s="3"/>
      <c r="H15299" s="3"/>
      <c r="I15299" s="2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 s="2"/>
    </row>
    <row r="15300" spans="2:22" x14ac:dyDescent="0.2">
      <c r="B15300" s="2"/>
      <c r="C15300" s="2"/>
      <c r="D15300" s="2"/>
      <c r="E15300" s="2"/>
      <c r="F15300" s="2"/>
      <c r="G15300" s="3"/>
      <c r="H15300" s="3"/>
      <c r="I15300" s="2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 s="2"/>
    </row>
    <row r="15301" spans="2:22" x14ac:dyDescent="0.2">
      <c r="B15301" s="2"/>
      <c r="C15301" s="2"/>
      <c r="D15301" s="2"/>
      <c r="E15301" s="2"/>
      <c r="F15301" s="2"/>
      <c r="G15301" s="3"/>
      <c r="H15301" s="3"/>
      <c r="I15301" s="2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 s="2"/>
    </row>
    <row r="15302" spans="2:22" x14ac:dyDescent="0.2">
      <c r="B15302" s="2"/>
      <c r="C15302" s="2"/>
      <c r="D15302" s="2"/>
      <c r="E15302" s="2"/>
      <c r="F15302" s="2"/>
      <c r="G15302" s="3"/>
      <c r="H15302" s="3"/>
      <c r="I15302" s="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 s="2"/>
    </row>
    <row r="15303" spans="2:22" x14ac:dyDescent="0.2">
      <c r="B15303" s="2"/>
      <c r="C15303" s="2"/>
      <c r="D15303" s="2"/>
      <c r="E15303" s="2"/>
      <c r="F15303" s="2"/>
      <c r="G15303" s="3"/>
      <c r="H15303" s="3"/>
      <c r="I15303" s="2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 s="2"/>
    </row>
    <row r="15304" spans="2:22" x14ac:dyDescent="0.2">
      <c r="B15304" s="2"/>
      <c r="C15304" s="2"/>
      <c r="D15304" s="2"/>
      <c r="E15304" s="2"/>
      <c r="F15304" s="2"/>
      <c r="G15304" s="3"/>
      <c r="H15304" s="3"/>
      <c r="I15304" s="2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 s="2"/>
    </row>
    <row r="15305" spans="2:22" x14ac:dyDescent="0.2">
      <c r="B15305" s="2"/>
      <c r="C15305" s="2"/>
      <c r="D15305" s="2"/>
      <c r="E15305" s="2"/>
      <c r="F15305" s="2"/>
      <c r="G15305" s="3"/>
      <c r="H15305" s="3"/>
      <c r="I15305" s="2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 s="2"/>
    </row>
    <row r="15306" spans="2:22" x14ac:dyDescent="0.2">
      <c r="B15306" s="2"/>
      <c r="C15306" s="2"/>
      <c r="D15306" s="2"/>
      <c r="E15306" s="2"/>
      <c r="F15306" s="2"/>
      <c r="G15306" s="3"/>
      <c r="H15306" s="3"/>
      <c r="I15306" s="2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 s="2"/>
    </row>
    <row r="15307" spans="2:22" x14ac:dyDescent="0.2">
      <c r="B15307" s="2"/>
      <c r="C15307" s="2"/>
      <c r="D15307" s="2"/>
      <c r="E15307" s="2"/>
      <c r="F15307" s="2"/>
      <c r="G15307" s="3"/>
      <c r="H15307" s="3"/>
      <c r="I15307" s="2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 s="2"/>
    </row>
    <row r="15308" spans="2:22" x14ac:dyDescent="0.2">
      <c r="B15308" s="2"/>
      <c r="C15308" s="2"/>
      <c r="D15308" s="2"/>
      <c r="E15308" s="2"/>
      <c r="F15308" s="2"/>
      <c r="G15308" s="3"/>
      <c r="H15308" s="3"/>
      <c r="I15308" s="2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 s="2"/>
    </row>
    <row r="15309" spans="2:22" x14ac:dyDescent="0.2">
      <c r="B15309" s="2"/>
      <c r="C15309" s="2"/>
      <c r="D15309" s="2"/>
      <c r="E15309" s="2"/>
      <c r="F15309" s="2"/>
      <c r="G15309" s="3"/>
      <c r="H15309" s="3"/>
      <c r="I15309" s="2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 s="2"/>
    </row>
    <row r="15310" spans="2:22" x14ac:dyDescent="0.2">
      <c r="B15310" s="2"/>
      <c r="C15310" s="2"/>
      <c r="D15310" s="2"/>
      <c r="E15310" s="2"/>
      <c r="F15310" s="2"/>
      <c r="G15310" s="3"/>
      <c r="H15310" s="3"/>
      <c r="I15310" s="2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 s="2"/>
    </row>
    <row r="15311" spans="2:22" x14ac:dyDescent="0.2">
      <c r="B15311" s="2"/>
      <c r="C15311" s="2"/>
      <c r="D15311" s="2"/>
      <c r="E15311" s="2"/>
      <c r="F15311" s="2"/>
      <c r="G15311" s="3"/>
      <c r="H15311" s="3"/>
      <c r="I15311" s="2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 s="2"/>
    </row>
    <row r="15312" spans="2:22" x14ac:dyDescent="0.2">
      <c r="B15312" s="2"/>
      <c r="C15312" s="2"/>
      <c r="D15312" s="2"/>
      <c r="E15312" s="2"/>
      <c r="F15312" s="2"/>
      <c r="G15312" s="3"/>
      <c r="H15312" s="3"/>
      <c r="I15312" s="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 s="2"/>
    </row>
    <row r="15313" spans="2:22" x14ac:dyDescent="0.2">
      <c r="B15313" s="2"/>
      <c r="C15313" s="2"/>
      <c r="D15313" s="2"/>
      <c r="E15313" s="2"/>
      <c r="F15313" s="2"/>
      <c r="G15313" s="3"/>
      <c r="H15313" s="3"/>
      <c r="I15313" s="2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 s="2"/>
    </row>
    <row r="15314" spans="2:22" x14ac:dyDescent="0.2">
      <c r="B15314" s="2"/>
      <c r="C15314" s="2"/>
      <c r="D15314" s="2"/>
      <c r="E15314" s="2"/>
      <c r="F15314" s="2"/>
      <c r="G15314" s="3"/>
      <c r="H15314" s="3"/>
      <c r="I15314" s="2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 s="2"/>
    </row>
    <row r="15315" spans="2:22" x14ac:dyDescent="0.2">
      <c r="B15315" s="2"/>
      <c r="C15315" s="2"/>
      <c r="D15315" s="2"/>
      <c r="E15315" s="2"/>
      <c r="F15315" s="2"/>
      <c r="G15315" s="3"/>
      <c r="H15315" s="3"/>
      <c r="I15315" s="2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 s="2"/>
    </row>
    <row r="15316" spans="2:22" x14ac:dyDescent="0.2">
      <c r="B15316" s="2"/>
      <c r="C15316" s="2"/>
      <c r="D15316" s="2"/>
      <c r="E15316" s="2"/>
      <c r="F15316" s="2"/>
      <c r="G15316" s="3"/>
      <c r="H15316" s="3"/>
      <c r="I15316" s="2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 s="2"/>
    </row>
    <row r="15317" spans="2:22" x14ac:dyDescent="0.2">
      <c r="B15317" s="2"/>
      <c r="C15317" s="2"/>
      <c r="D15317" s="2"/>
      <c r="E15317" s="2"/>
      <c r="F15317" s="2"/>
      <c r="G15317" s="3"/>
      <c r="H15317" s="3"/>
      <c r="I15317" s="2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 s="2"/>
    </row>
    <row r="15318" spans="2:22" x14ac:dyDescent="0.2">
      <c r="B15318" s="2"/>
      <c r="C15318" s="2"/>
      <c r="D15318" s="2"/>
      <c r="E15318" s="2"/>
      <c r="F15318" s="2"/>
      <c r="G15318" s="3"/>
      <c r="H15318" s="3"/>
      <c r="I15318" s="2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 s="2"/>
    </row>
    <row r="15319" spans="2:22" x14ac:dyDescent="0.2">
      <c r="B15319" s="2"/>
      <c r="C15319" s="2"/>
      <c r="D15319" s="2"/>
      <c r="E15319" s="2"/>
      <c r="F15319" s="2"/>
      <c r="G15319" s="3"/>
      <c r="H15319" s="3"/>
      <c r="I15319" s="2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 s="2"/>
    </row>
    <row r="15320" spans="2:22" x14ac:dyDescent="0.2">
      <c r="B15320" s="2"/>
      <c r="C15320" s="2"/>
      <c r="D15320" s="2"/>
      <c r="E15320" s="2"/>
      <c r="F15320" s="2"/>
      <c r="G15320" s="3"/>
      <c r="H15320" s="3"/>
      <c r="I15320" s="2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 s="2"/>
    </row>
    <row r="15321" spans="2:22" x14ac:dyDescent="0.2">
      <c r="B15321" s="2"/>
      <c r="C15321" s="2"/>
      <c r="D15321" s="2"/>
      <c r="E15321" s="2"/>
      <c r="F15321" s="2"/>
      <c r="G15321" s="3"/>
      <c r="H15321" s="3"/>
      <c r="I15321" s="2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 s="2"/>
    </row>
    <row r="15322" spans="2:22" x14ac:dyDescent="0.2">
      <c r="B15322" s="2"/>
      <c r="C15322" s="2"/>
      <c r="D15322" s="2"/>
      <c r="E15322" s="2"/>
      <c r="F15322" s="2"/>
      <c r="G15322" s="3"/>
      <c r="H15322" s="3"/>
      <c r="I15322" s="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 s="2"/>
    </row>
    <row r="15323" spans="2:22" x14ac:dyDescent="0.2">
      <c r="B15323" s="2"/>
      <c r="C15323" s="2"/>
      <c r="D15323" s="2"/>
      <c r="E15323" s="2"/>
      <c r="F15323" s="2"/>
      <c r="G15323" s="3"/>
      <c r="H15323" s="3"/>
      <c r="I15323" s="2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 s="2"/>
    </row>
    <row r="15324" spans="2:22" x14ac:dyDescent="0.2">
      <c r="B15324" s="2"/>
      <c r="C15324" s="2"/>
      <c r="D15324" s="2"/>
      <c r="E15324" s="2"/>
      <c r="F15324" s="2"/>
      <c r="G15324" s="3"/>
      <c r="H15324" s="3"/>
      <c r="I15324" s="2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 s="2"/>
    </row>
    <row r="15325" spans="2:22" x14ac:dyDescent="0.2">
      <c r="B15325" s="2"/>
      <c r="C15325" s="2"/>
      <c r="D15325" s="2"/>
      <c r="E15325" s="2"/>
      <c r="F15325" s="2"/>
      <c r="G15325" s="3"/>
      <c r="H15325" s="3"/>
      <c r="I15325" s="2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 s="2"/>
    </row>
    <row r="15326" spans="2:22" x14ac:dyDescent="0.2">
      <c r="B15326" s="2"/>
      <c r="C15326" s="2"/>
      <c r="D15326" s="2"/>
      <c r="E15326" s="2"/>
      <c r="F15326" s="2"/>
      <c r="G15326" s="3"/>
      <c r="H15326" s="3"/>
      <c r="I15326" s="2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 s="2"/>
    </row>
    <row r="15327" spans="2:22" x14ac:dyDescent="0.2">
      <c r="B15327" s="2"/>
      <c r="C15327" s="2"/>
      <c r="D15327" s="2"/>
      <c r="E15327" s="2"/>
      <c r="F15327" s="2"/>
      <c r="G15327" s="3"/>
      <c r="H15327" s="3"/>
      <c r="I15327" s="2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 s="2"/>
    </row>
    <row r="15328" spans="2:22" x14ac:dyDescent="0.2">
      <c r="B15328" s="2"/>
      <c r="C15328" s="2"/>
      <c r="D15328" s="2"/>
      <c r="E15328" s="2"/>
      <c r="F15328" s="2"/>
      <c r="G15328" s="3"/>
      <c r="H15328" s="3"/>
      <c r="I15328" s="2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 s="2"/>
    </row>
    <row r="15329" spans="2:22" x14ac:dyDescent="0.2">
      <c r="B15329" s="2"/>
      <c r="C15329" s="2"/>
      <c r="D15329" s="2"/>
      <c r="E15329" s="2"/>
      <c r="F15329" s="2"/>
      <c r="G15329" s="3"/>
      <c r="H15329" s="3"/>
      <c r="I15329" s="2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 s="2"/>
    </row>
    <row r="15330" spans="2:22" x14ac:dyDescent="0.2">
      <c r="B15330" s="2"/>
      <c r="C15330" s="2"/>
      <c r="D15330" s="2"/>
      <c r="E15330" s="2"/>
      <c r="F15330" s="2"/>
      <c r="G15330" s="3"/>
      <c r="H15330" s="3"/>
      <c r="I15330" s="2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 s="2"/>
    </row>
    <row r="15331" spans="2:22" x14ac:dyDescent="0.2">
      <c r="B15331" s="2"/>
      <c r="C15331" s="2"/>
      <c r="D15331" s="2"/>
      <c r="E15331" s="2"/>
      <c r="F15331" s="2"/>
      <c r="G15331" s="3"/>
      <c r="H15331" s="3"/>
      <c r="I15331" s="2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 s="2"/>
    </row>
    <row r="15332" spans="2:22" x14ac:dyDescent="0.2">
      <c r="B15332" s="2"/>
      <c r="C15332" s="2"/>
      <c r="D15332" s="2"/>
      <c r="E15332" s="2"/>
      <c r="F15332" s="2"/>
      <c r="G15332" s="3"/>
      <c r="H15332" s="3"/>
      <c r="I15332" s="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 s="2"/>
    </row>
    <row r="15333" spans="2:22" x14ac:dyDescent="0.2">
      <c r="B15333" s="2"/>
      <c r="C15333" s="2"/>
      <c r="D15333" s="2"/>
      <c r="E15333" s="2"/>
      <c r="F15333" s="2"/>
      <c r="G15333" s="3"/>
      <c r="H15333" s="3"/>
      <c r="I15333" s="2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 s="2"/>
    </row>
    <row r="15334" spans="2:22" x14ac:dyDescent="0.2">
      <c r="B15334" s="2"/>
      <c r="C15334" s="2"/>
      <c r="D15334" s="2"/>
      <c r="E15334" s="2"/>
      <c r="F15334" s="2"/>
      <c r="G15334" s="3"/>
      <c r="H15334" s="3"/>
      <c r="I15334" s="2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 s="2"/>
    </row>
    <row r="15335" spans="2:22" x14ac:dyDescent="0.2">
      <c r="B15335" s="2"/>
      <c r="C15335" s="2"/>
      <c r="D15335" s="2"/>
      <c r="E15335" s="2"/>
      <c r="F15335" s="2"/>
      <c r="G15335" s="3"/>
      <c r="H15335" s="3"/>
      <c r="I15335" s="2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 s="2"/>
    </row>
    <row r="15336" spans="2:22" x14ac:dyDescent="0.2">
      <c r="B15336" s="2"/>
      <c r="C15336" s="2"/>
      <c r="D15336" s="2"/>
      <c r="E15336" s="2"/>
      <c r="F15336" s="2"/>
      <c r="G15336" s="3"/>
      <c r="H15336" s="3"/>
      <c r="I15336" s="2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 s="2"/>
    </row>
    <row r="15337" spans="2:22" x14ac:dyDescent="0.2">
      <c r="B15337" s="2"/>
      <c r="C15337" s="2"/>
      <c r="D15337" s="2"/>
      <c r="E15337" s="2"/>
      <c r="F15337" s="2"/>
      <c r="G15337" s="3"/>
      <c r="H15337" s="3"/>
      <c r="I15337" s="2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 s="2"/>
    </row>
    <row r="15338" spans="2:22" x14ac:dyDescent="0.2">
      <c r="B15338" s="2"/>
      <c r="C15338" s="2"/>
      <c r="D15338" s="2"/>
      <c r="E15338" s="2"/>
      <c r="F15338" s="2"/>
      <c r="G15338" s="3"/>
      <c r="H15338" s="3"/>
      <c r="I15338" s="2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 s="2"/>
    </row>
    <row r="15339" spans="2:22" x14ac:dyDescent="0.2">
      <c r="B15339" s="2"/>
      <c r="C15339" s="2"/>
      <c r="D15339" s="2"/>
      <c r="E15339" s="2"/>
      <c r="F15339" s="2"/>
      <c r="G15339" s="3"/>
      <c r="H15339" s="3"/>
      <c r="I15339" s="2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 s="2"/>
    </row>
    <row r="15340" spans="2:22" x14ac:dyDescent="0.2">
      <c r="B15340" s="2"/>
      <c r="C15340" s="2"/>
      <c r="D15340" s="2"/>
      <c r="E15340" s="2"/>
      <c r="F15340" s="2"/>
      <c r="G15340" s="3"/>
      <c r="H15340" s="3"/>
      <c r="I15340" s="2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 s="2"/>
    </row>
    <row r="15341" spans="2:22" x14ac:dyDescent="0.2">
      <c r="B15341" s="2"/>
      <c r="C15341" s="2"/>
      <c r="D15341" s="2"/>
      <c r="E15341" s="2"/>
      <c r="F15341" s="2"/>
      <c r="G15341" s="3"/>
      <c r="H15341" s="3"/>
      <c r="I15341" s="2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 s="2"/>
    </row>
    <row r="15342" spans="2:22" x14ac:dyDescent="0.2">
      <c r="B15342" s="2"/>
      <c r="C15342" s="2"/>
      <c r="D15342" s="2"/>
      <c r="E15342" s="2"/>
      <c r="F15342" s="2"/>
      <c r="G15342" s="3"/>
      <c r="H15342" s="3"/>
      <c r="I15342" s="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 s="2"/>
    </row>
    <row r="15343" spans="2:22" x14ac:dyDescent="0.2">
      <c r="B15343" s="2"/>
      <c r="C15343" s="2"/>
      <c r="D15343" s="2"/>
      <c r="E15343" s="2"/>
      <c r="F15343" s="2"/>
      <c r="G15343" s="3"/>
      <c r="H15343" s="3"/>
      <c r="I15343" s="2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 s="2"/>
    </row>
    <row r="15344" spans="2:22" x14ac:dyDescent="0.2">
      <c r="B15344" s="2"/>
      <c r="C15344" s="2"/>
      <c r="D15344" s="2"/>
      <c r="E15344" s="2"/>
      <c r="F15344" s="2"/>
      <c r="G15344" s="3"/>
      <c r="H15344" s="3"/>
      <c r="I15344" s="2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 s="2"/>
    </row>
    <row r="15345" spans="2:22" x14ac:dyDescent="0.2">
      <c r="B15345" s="2"/>
      <c r="C15345" s="2"/>
      <c r="D15345" s="2"/>
      <c r="E15345" s="2"/>
      <c r="F15345" s="2"/>
      <c r="G15345" s="3"/>
      <c r="H15345" s="3"/>
      <c r="I15345" s="2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 s="2"/>
    </row>
    <row r="15346" spans="2:22" x14ac:dyDescent="0.2">
      <c r="B15346" s="2"/>
      <c r="C15346" s="2"/>
      <c r="D15346" s="2"/>
      <c r="E15346" s="2"/>
      <c r="F15346" s="2"/>
      <c r="G15346" s="3"/>
      <c r="H15346" s="3"/>
      <c r="I15346" s="2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 s="2"/>
    </row>
    <row r="15347" spans="2:22" x14ac:dyDescent="0.2">
      <c r="B15347" s="2"/>
      <c r="C15347" s="2"/>
      <c r="D15347" s="2"/>
      <c r="E15347" s="2"/>
      <c r="F15347" s="2"/>
      <c r="G15347" s="3"/>
      <c r="H15347" s="3"/>
      <c r="I15347" s="2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 s="2"/>
    </row>
    <row r="15348" spans="2:22" x14ac:dyDescent="0.2">
      <c r="B15348" s="2"/>
      <c r="C15348" s="2"/>
      <c r="D15348" s="2"/>
      <c r="E15348" s="2"/>
      <c r="F15348" s="2"/>
      <c r="G15348" s="3"/>
      <c r="H15348" s="3"/>
      <c r="I15348" s="2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 s="2"/>
    </row>
    <row r="15349" spans="2:22" x14ac:dyDescent="0.2">
      <c r="B15349" s="2"/>
      <c r="C15349" s="2"/>
      <c r="D15349" s="2"/>
      <c r="E15349" s="2"/>
      <c r="F15349" s="2"/>
      <c r="G15349" s="3"/>
      <c r="H15349" s="3"/>
      <c r="I15349" s="2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 s="2"/>
    </row>
    <row r="15350" spans="2:22" x14ac:dyDescent="0.2">
      <c r="B15350" s="2"/>
      <c r="C15350" s="2"/>
      <c r="D15350" s="2"/>
      <c r="E15350" s="2"/>
      <c r="F15350" s="2"/>
      <c r="G15350" s="3"/>
      <c r="H15350" s="3"/>
      <c r="I15350" s="2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 s="2"/>
    </row>
    <row r="15351" spans="2:22" x14ac:dyDescent="0.2">
      <c r="B15351" s="2"/>
      <c r="C15351" s="2"/>
      <c r="D15351" s="2"/>
      <c r="E15351" s="2"/>
      <c r="F15351" s="2"/>
      <c r="G15351" s="3"/>
      <c r="H15351" s="3"/>
      <c r="I15351" s="2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 s="2"/>
    </row>
    <row r="15352" spans="2:22" x14ac:dyDescent="0.2">
      <c r="B15352" s="2"/>
      <c r="C15352" s="2"/>
      <c r="D15352" s="2"/>
      <c r="E15352" s="2"/>
      <c r="F15352" s="2"/>
      <c r="G15352" s="3"/>
      <c r="H15352" s="3"/>
      <c r="I15352" s="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 s="2"/>
    </row>
    <row r="15353" spans="2:22" x14ac:dyDescent="0.2">
      <c r="B15353" s="2"/>
      <c r="C15353" s="2"/>
      <c r="D15353" s="2"/>
      <c r="E15353" s="2"/>
      <c r="F15353" s="2"/>
      <c r="G15353" s="3"/>
      <c r="H15353" s="3"/>
      <c r="I15353" s="2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 s="2"/>
    </row>
    <row r="15354" spans="2:22" x14ac:dyDescent="0.2">
      <c r="B15354" s="2"/>
      <c r="C15354" s="2"/>
      <c r="D15354" s="2"/>
      <c r="E15354" s="2"/>
      <c r="F15354" s="2"/>
      <c r="G15354" s="3"/>
      <c r="H15354" s="3"/>
      <c r="I15354" s="2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 s="2"/>
    </row>
    <row r="15355" spans="2:22" x14ac:dyDescent="0.2">
      <c r="B15355" s="2"/>
      <c r="C15355" s="2"/>
      <c r="D15355" s="2"/>
      <c r="E15355" s="2"/>
      <c r="F15355" s="2"/>
      <c r="G15355" s="3"/>
      <c r="H15355" s="3"/>
      <c r="I15355" s="2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 s="2"/>
    </row>
    <row r="15356" spans="2:22" x14ac:dyDescent="0.2">
      <c r="B15356" s="2"/>
      <c r="C15356" s="2"/>
      <c r="D15356" s="2"/>
      <c r="E15356" s="2"/>
      <c r="F15356" s="2"/>
      <c r="G15356" s="3"/>
      <c r="H15356" s="3"/>
      <c r="I15356" s="2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 s="2"/>
    </row>
    <row r="15357" spans="2:22" x14ac:dyDescent="0.2">
      <c r="B15357" s="2"/>
      <c r="C15357" s="2"/>
      <c r="D15357" s="2"/>
      <c r="E15357" s="2"/>
      <c r="F15357" s="2"/>
      <c r="G15357" s="3"/>
      <c r="H15357" s="3"/>
      <c r="I15357" s="2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 s="2"/>
    </row>
    <row r="15358" spans="2:22" x14ac:dyDescent="0.2">
      <c r="B15358" s="2"/>
      <c r="C15358" s="2"/>
      <c r="D15358" s="2"/>
      <c r="E15358" s="2"/>
      <c r="F15358" s="2"/>
      <c r="G15358" s="3"/>
      <c r="H15358" s="3"/>
      <c r="I15358" s="2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 s="2"/>
    </row>
    <row r="15359" spans="2:22" x14ac:dyDescent="0.2">
      <c r="B15359" s="2"/>
      <c r="C15359" s="2"/>
      <c r="D15359" s="2"/>
      <c r="E15359" s="2"/>
      <c r="F15359" s="2"/>
      <c r="G15359" s="3"/>
      <c r="H15359" s="3"/>
      <c r="I15359" s="2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 s="2"/>
    </row>
    <row r="15360" spans="2:22" x14ac:dyDescent="0.2">
      <c r="B15360" s="2"/>
      <c r="C15360" s="2"/>
      <c r="D15360" s="2"/>
      <c r="E15360" s="2"/>
      <c r="F15360" s="2"/>
      <c r="G15360" s="3"/>
      <c r="H15360" s="3"/>
      <c r="I15360" s="2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 s="2"/>
    </row>
    <row r="15361" spans="2:22" x14ac:dyDescent="0.2">
      <c r="B15361" s="2"/>
      <c r="C15361" s="2"/>
      <c r="D15361" s="2"/>
      <c r="E15361" s="2"/>
      <c r="F15361" s="2"/>
      <c r="G15361" s="3"/>
      <c r="H15361" s="3"/>
      <c r="I15361" s="2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 s="2"/>
    </row>
    <row r="15362" spans="2:22" x14ac:dyDescent="0.2">
      <c r="B15362" s="2"/>
      <c r="C15362" s="2"/>
      <c r="D15362" s="2"/>
      <c r="E15362" s="2"/>
      <c r="F15362" s="2"/>
      <c r="G15362" s="3"/>
      <c r="H15362" s="3"/>
      <c r="I15362" s="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 s="2"/>
    </row>
    <row r="15363" spans="2:22" x14ac:dyDescent="0.2">
      <c r="B15363" s="2"/>
      <c r="C15363" s="2"/>
      <c r="D15363" s="2"/>
      <c r="E15363" s="2"/>
      <c r="F15363" s="2"/>
      <c r="G15363" s="3"/>
      <c r="H15363" s="3"/>
      <c r="I15363" s="2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 s="2"/>
    </row>
    <row r="15364" spans="2:22" x14ac:dyDescent="0.2">
      <c r="B15364" s="2"/>
      <c r="C15364" s="2"/>
      <c r="D15364" s="2"/>
      <c r="E15364" s="2"/>
      <c r="F15364" s="2"/>
      <c r="G15364" s="3"/>
      <c r="H15364" s="3"/>
      <c r="I15364" s="2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 s="2"/>
    </row>
    <row r="15365" spans="2:22" x14ac:dyDescent="0.2">
      <c r="B15365" s="2"/>
      <c r="C15365" s="2"/>
      <c r="D15365" s="2"/>
      <c r="E15365" s="2"/>
      <c r="F15365" s="2"/>
      <c r="G15365" s="3"/>
      <c r="H15365" s="3"/>
      <c r="I15365" s="2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 s="2"/>
    </row>
    <row r="15366" spans="2:22" x14ac:dyDescent="0.2">
      <c r="B15366" s="2"/>
      <c r="C15366" s="2"/>
      <c r="D15366" s="2"/>
      <c r="E15366" s="2"/>
      <c r="F15366" s="2"/>
      <c r="G15366" s="3"/>
      <c r="H15366" s="3"/>
      <c r="I15366" s="2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 s="2"/>
    </row>
    <row r="15367" spans="2:22" x14ac:dyDescent="0.2">
      <c r="B15367" s="2"/>
      <c r="C15367" s="2"/>
      <c r="D15367" s="2"/>
      <c r="E15367" s="2"/>
      <c r="F15367" s="2"/>
      <c r="G15367" s="3"/>
      <c r="H15367" s="3"/>
      <c r="I15367" s="2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 s="2"/>
    </row>
    <row r="15368" spans="2:22" x14ac:dyDescent="0.2">
      <c r="B15368" s="2"/>
      <c r="C15368" s="2"/>
      <c r="D15368" s="2"/>
      <c r="E15368" s="2"/>
      <c r="F15368" s="2"/>
      <c r="G15368" s="3"/>
      <c r="H15368" s="3"/>
      <c r="I15368" s="2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 s="2"/>
    </row>
    <row r="15369" spans="2:22" x14ac:dyDescent="0.2">
      <c r="B15369" s="2"/>
      <c r="C15369" s="2"/>
      <c r="D15369" s="2"/>
      <c r="E15369" s="2"/>
      <c r="F15369" s="2"/>
      <c r="G15369" s="3"/>
      <c r="H15369" s="3"/>
      <c r="I15369" s="2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 s="2"/>
    </row>
    <row r="15370" spans="2:22" x14ac:dyDescent="0.2">
      <c r="B15370" s="2"/>
      <c r="C15370" s="2"/>
      <c r="D15370" s="2"/>
      <c r="E15370" s="2"/>
      <c r="F15370" s="2"/>
      <c r="G15370" s="3"/>
      <c r="H15370" s="3"/>
      <c r="I15370" s="2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 s="2"/>
    </row>
    <row r="15371" spans="2:22" x14ac:dyDescent="0.2">
      <c r="B15371" s="2"/>
      <c r="C15371" s="2"/>
      <c r="D15371" s="2"/>
      <c r="E15371" s="2"/>
      <c r="F15371" s="2"/>
      <c r="G15371" s="3"/>
      <c r="H15371" s="3"/>
      <c r="I15371" s="2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 s="2"/>
    </row>
    <row r="15372" spans="2:22" x14ac:dyDescent="0.2">
      <c r="B15372" s="2"/>
      <c r="C15372" s="2"/>
      <c r="D15372" s="2"/>
      <c r="E15372" s="2"/>
      <c r="F15372" s="2"/>
      <c r="G15372" s="3"/>
      <c r="H15372" s="3"/>
      <c r="I15372" s="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 s="2"/>
    </row>
    <row r="15373" spans="2:22" x14ac:dyDescent="0.2">
      <c r="B15373" s="2"/>
      <c r="C15373" s="2"/>
      <c r="D15373" s="2"/>
      <c r="E15373" s="2"/>
      <c r="F15373" s="2"/>
      <c r="G15373" s="3"/>
      <c r="H15373" s="3"/>
      <c r="I15373" s="2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 s="2"/>
    </row>
    <row r="15374" spans="2:22" x14ac:dyDescent="0.2">
      <c r="B15374" s="2"/>
      <c r="C15374" s="2"/>
      <c r="D15374" s="2"/>
      <c r="E15374" s="2"/>
      <c r="F15374" s="2"/>
      <c r="G15374" s="3"/>
      <c r="H15374" s="3"/>
      <c r="I15374" s="2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 s="2"/>
    </row>
    <row r="15375" spans="2:22" x14ac:dyDescent="0.2">
      <c r="B15375" s="2"/>
      <c r="C15375" s="2"/>
      <c r="D15375" s="2"/>
      <c r="E15375" s="2"/>
      <c r="F15375" s="2"/>
      <c r="G15375" s="3"/>
      <c r="H15375" s="3"/>
      <c r="I15375" s="2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 s="2"/>
    </row>
    <row r="15376" spans="2:22" x14ac:dyDescent="0.2">
      <c r="B15376" s="2"/>
      <c r="C15376" s="2"/>
      <c r="D15376" s="2"/>
      <c r="E15376" s="2"/>
      <c r="F15376" s="2"/>
      <c r="G15376" s="3"/>
      <c r="H15376" s="3"/>
      <c r="I15376" s="2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 s="2"/>
    </row>
    <row r="15377" spans="2:22" x14ac:dyDescent="0.2">
      <c r="B15377" s="2"/>
      <c r="C15377" s="2"/>
      <c r="D15377" s="2"/>
      <c r="E15377" s="2"/>
      <c r="F15377" s="2"/>
      <c r="G15377" s="3"/>
      <c r="H15377" s="3"/>
      <c r="I15377" s="2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 s="2"/>
    </row>
    <row r="15378" spans="2:22" x14ac:dyDescent="0.2">
      <c r="B15378" s="2"/>
      <c r="C15378" s="2"/>
      <c r="D15378" s="2"/>
      <c r="E15378" s="2"/>
      <c r="F15378" s="2"/>
      <c r="G15378" s="3"/>
      <c r="H15378" s="3"/>
      <c r="I15378" s="2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 s="2"/>
    </row>
    <row r="15379" spans="2:22" x14ac:dyDescent="0.2">
      <c r="B15379" s="2"/>
      <c r="C15379" s="2"/>
      <c r="D15379" s="2"/>
      <c r="E15379" s="2"/>
      <c r="F15379" s="2"/>
      <c r="G15379" s="3"/>
      <c r="H15379" s="3"/>
      <c r="I15379" s="2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 s="2"/>
    </row>
    <row r="15380" spans="2:22" x14ac:dyDescent="0.2">
      <c r="B15380" s="2"/>
      <c r="C15380" s="2"/>
      <c r="D15380" s="2"/>
      <c r="E15380" s="2"/>
      <c r="F15380" s="2"/>
      <c r="G15380" s="3"/>
      <c r="H15380" s="3"/>
      <c r="I15380" s="2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 s="2"/>
    </row>
    <row r="15381" spans="2:22" x14ac:dyDescent="0.2">
      <c r="B15381" s="2"/>
      <c r="C15381" s="2"/>
      <c r="D15381" s="2"/>
      <c r="E15381" s="2"/>
      <c r="F15381" s="2"/>
      <c r="G15381" s="3"/>
      <c r="H15381" s="3"/>
      <c r="I15381" s="2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 s="2"/>
    </row>
    <row r="15382" spans="2:22" x14ac:dyDescent="0.2">
      <c r="B15382" s="2"/>
      <c r="C15382" s="2"/>
      <c r="D15382" s="2"/>
      <c r="E15382" s="2"/>
      <c r="F15382" s="2"/>
      <c r="G15382" s="3"/>
      <c r="H15382" s="3"/>
      <c r="I15382" s="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 s="2"/>
    </row>
    <row r="15383" spans="2:22" x14ac:dyDescent="0.2">
      <c r="B15383" s="2"/>
      <c r="C15383" s="2"/>
      <c r="D15383" s="2"/>
      <c r="E15383" s="2"/>
      <c r="F15383" s="2"/>
      <c r="G15383" s="3"/>
      <c r="H15383" s="3"/>
      <c r="I15383" s="2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 s="2"/>
    </row>
    <row r="15384" spans="2:22" x14ac:dyDescent="0.2">
      <c r="B15384" s="2"/>
      <c r="C15384" s="2"/>
      <c r="D15384" s="2"/>
      <c r="E15384" s="2"/>
      <c r="F15384" s="2"/>
      <c r="G15384" s="3"/>
      <c r="H15384" s="3"/>
      <c r="I15384" s="2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 s="2"/>
    </row>
    <row r="15385" spans="2:22" x14ac:dyDescent="0.2">
      <c r="B15385" s="2"/>
      <c r="C15385" s="2"/>
      <c r="D15385" s="2"/>
      <c r="E15385" s="2"/>
      <c r="F15385" s="2"/>
      <c r="G15385" s="3"/>
      <c r="H15385" s="3"/>
      <c r="I15385" s="2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 s="2"/>
    </row>
    <row r="15386" spans="2:22" x14ac:dyDescent="0.2">
      <c r="B15386" s="2"/>
      <c r="C15386" s="2"/>
      <c r="D15386" s="2"/>
      <c r="E15386" s="2"/>
      <c r="F15386" s="2"/>
      <c r="G15386" s="3"/>
      <c r="H15386" s="3"/>
      <c r="I15386" s="2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 s="2"/>
    </row>
    <row r="15387" spans="2:22" x14ac:dyDescent="0.2">
      <c r="B15387" s="2"/>
      <c r="C15387" s="2"/>
      <c r="D15387" s="2"/>
      <c r="E15387" s="2"/>
      <c r="F15387" s="2"/>
      <c r="G15387" s="3"/>
      <c r="H15387" s="3"/>
      <c r="I15387" s="2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 s="2"/>
    </row>
    <row r="15388" spans="2:22" x14ac:dyDescent="0.2">
      <c r="B15388" s="2"/>
      <c r="C15388" s="2"/>
      <c r="D15388" s="2"/>
      <c r="E15388" s="2"/>
      <c r="F15388" s="2"/>
      <c r="G15388" s="3"/>
      <c r="H15388" s="3"/>
      <c r="I15388" s="2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 s="2"/>
    </row>
    <row r="15389" spans="2:22" x14ac:dyDescent="0.2">
      <c r="B15389" s="2"/>
      <c r="C15389" s="2"/>
      <c r="D15389" s="2"/>
      <c r="E15389" s="2"/>
      <c r="F15389" s="2"/>
      <c r="G15389" s="3"/>
      <c r="H15389" s="3"/>
      <c r="I15389" s="2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 s="2"/>
    </row>
    <row r="15390" spans="2:22" x14ac:dyDescent="0.2">
      <c r="B15390" s="2"/>
      <c r="C15390" s="2"/>
      <c r="D15390" s="2"/>
      <c r="E15390" s="2"/>
      <c r="F15390" s="2"/>
      <c r="G15390" s="3"/>
      <c r="H15390" s="3"/>
      <c r="I15390" s="2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 s="2"/>
    </row>
    <row r="15391" spans="2:22" x14ac:dyDescent="0.2">
      <c r="B15391" s="2"/>
      <c r="C15391" s="2"/>
      <c r="D15391" s="2"/>
      <c r="E15391" s="2"/>
      <c r="F15391" s="2"/>
      <c r="G15391" s="3"/>
      <c r="H15391" s="3"/>
      <c r="I15391" s="2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 s="2"/>
    </row>
    <row r="15392" spans="2:22" x14ac:dyDescent="0.2">
      <c r="B15392" s="2"/>
      <c r="C15392" s="2"/>
      <c r="D15392" s="2"/>
      <c r="E15392" s="2"/>
      <c r="F15392" s="2"/>
      <c r="G15392" s="3"/>
      <c r="H15392" s="3"/>
      <c r="I15392" s="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 s="2"/>
    </row>
    <row r="15393" spans="2:22" x14ac:dyDescent="0.2">
      <c r="B15393" s="2"/>
      <c r="C15393" s="2"/>
      <c r="D15393" s="2"/>
      <c r="E15393" s="2"/>
      <c r="F15393" s="2"/>
      <c r="G15393" s="3"/>
      <c r="H15393" s="3"/>
      <c r="I15393" s="2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 s="2"/>
    </row>
    <row r="15394" spans="2:22" x14ac:dyDescent="0.2">
      <c r="B15394" s="2"/>
      <c r="C15394" s="2"/>
      <c r="D15394" s="2"/>
      <c r="E15394" s="2"/>
      <c r="F15394" s="2"/>
      <c r="G15394" s="3"/>
      <c r="H15394" s="3"/>
      <c r="I15394" s="2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 s="2"/>
    </row>
    <row r="15395" spans="2:22" x14ac:dyDescent="0.2">
      <c r="B15395" s="2"/>
      <c r="C15395" s="2"/>
      <c r="D15395" s="2"/>
      <c r="E15395" s="2"/>
      <c r="F15395" s="2"/>
      <c r="G15395" s="3"/>
      <c r="H15395" s="3"/>
      <c r="I15395" s="2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 s="2"/>
    </row>
    <row r="15396" spans="2:22" x14ac:dyDescent="0.2">
      <c r="B15396" s="2"/>
      <c r="C15396" s="2"/>
      <c r="D15396" s="2"/>
      <c r="E15396" s="2"/>
      <c r="F15396" s="2"/>
      <c r="G15396" s="3"/>
      <c r="H15396" s="3"/>
      <c r="I15396" s="2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 s="2"/>
    </row>
    <row r="15397" spans="2:22" x14ac:dyDescent="0.2">
      <c r="B15397" s="2"/>
      <c r="C15397" s="2"/>
      <c r="D15397" s="2"/>
      <c r="E15397" s="2"/>
      <c r="F15397" s="2"/>
      <c r="G15397" s="3"/>
      <c r="H15397" s="3"/>
      <c r="I15397" s="2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 s="2"/>
    </row>
    <row r="15398" spans="2:22" x14ac:dyDescent="0.2">
      <c r="B15398" s="2"/>
      <c r="C15398" s="2"/>
      <c r="D15398" s="2"/>
      <c r="E15398" s="2"/>
      <c r="F15398" s="2"/>
      <c r="G15398" s="3"/>
      <c r="H15398" s="3"/>
      <c r="I15398" s="2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 s="2"/>
    </row>
    <row r="15399" spans="2:22" x14ac:dyDescent="0.2">
      <c r="B15399" s="2"/>
      <c r="C15399" s="2"/>
      <c r="D15399" s="2"/>
      <c r="E15399" s="2"/>
      <c r="F15399" s="2"/>
      <c r="G15399" s="3"/>
      <c r="H15399" s="3"/>
      <c r="I15399" s="2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 s="2"/>
    </row>
    <row r="15400" spans="2:22" x14ac:dyDescent="0.2">
      <c r="B15400" s="2"/>
      <c r="C15400" s="2"/>
      <c r="D15400" s="2"/>
      <c r="E15400" s="2"/>
      <c r="F15400" s="2"/>
      <c r="G15400" s="3"/>
      <c r="H15400" s="3"/>
      <c r="I15400" s="2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 s="2"/>
    </row>
    <row r="15401" spans="2:22" x14ac:dyDescent="0.2">
      <c r="B15401" s="2"/>
      <c r="C15401" s="2"/>
      <c r="D15401" s="2"/>
      <c r="E15401" s="2"/>
      <c r="F15401" s="2"/>
      <c r="G15401" s="3"/>
      <c r="H15401" s="3"/>
      <c r="I15401" s="2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 s="2"/>
    </row>
    <row r="15402" spans="2:22" x14ac:dyDescent="0.2">
      <c r="B15402" s="2"/>
      <c r="C15402" s="2"/>
      <c r="D15402" s="2"/>
      <c r="E15402" s="2"/>
      <c r="F15402" s="2"/>
      <c r="G15402" s="3"/>
      <c r="H15402" s="3"/>
      <c r="I15402" s="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 s="2"/>
    </row>
    <row r="15403" spans="2:22" x14ac:dyDescent="0.2">
      <c r="B15403" s="2"/>
      <c r="C15403" s="2"/>
      <c r="D15403" s="2"/>
      <c r="E15403" s="2"/>
      <c r="F15403" s="2"/>
      <c r="G15403" s="3"/>
      <c r="H15403" s="3"/>
      <c r="I15403" s="2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 s="2"/>
    </row>
    <row r="15404" spans="2:22" x14ac:dyDescent="0.2">
      <c r="B15404" s="2"/>
      <c r="C15404" s="2"/>
      <c r="D15404" s="2"/>
      <c r="E15404" s="2"/>
      <c r="F15404" s="2"/>
      <c r="G15404" s="3"/>
      <c r="H15404" s="3"/>
      <c r="I15404" s="2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 s="2"/>
    </row>
    <row r="15405" spans="2:22" x14ac:dyDescent="0.2">
      <c r="B15405" s="2"/>
      <c r="C15405" s="2"/>
      <c r="D15405" s="2"/>
      <c r="E15405" s="2"/>
      <c r="F15405" s="2"/>
      <c r="G15405" s="3"/>
      <c r="H15405" s="3"/>
      <c r="I15405" s="2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 s="2"/>
    </row>
    <row r="15406" spans="2:22" x14ac:dyDescent="0.2">
      <c r="B15406" s="2"/>
      <c r="C15406" s="2"/>
      <c r="D15406" s="2"/>
      <c r="E15406" s="2"/>
      <c r="F15406" s="2"/>
      <c r="G15406" s="3"/>
      <c r="H15406" s="3"/>
      <c r="I15406" s="2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 s="2"/>
    </row>
    <row r="15407" spans="2:22" x14ac:dyDescent="0.2">
      <c r="B15407" s="2"/>
      <c r="C15407" s="2"/>
      <c r="D15407" s="2"/>
      <c r="E15407" s="2"/>
      <c r="F15407" s="2"/>
      <c r="G15407" s="3"/>
      <c r="H15407" s="3"/>
      <c r="I15407" s="2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 s="2"/>
    </row>
    <row r="15408" spans="2:22" x14ac:dyDescent="0.2">
      <c r="B15408" s="2"/>
      <c r="C15408" s="2"/>
      <c r="D15408" s="2"/>
      <c r="E15408" s="2"/>
      <c r="F15408" s="2"/>
      <c r="G15408" s="3"/>
      <c r="H15408" s="3"/>
      <c r="I15408" s="2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 s="2"/>
    </row>
    <row r="15409" spans="2:22" x14ac:dyDescent="0.2">
      <c r="B15409" s="2"/>
      <c r="C15409" s="2"/>
      <c r="D15409" s="2"/>
      <c r="E15409" s="2"/>
      <c r="F15409" s="2"/>
      <c r="G15409" s="3"/>
      <c r="H15409" s="3"/>
      <c r="I15409" s="2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 s="2"/>
    </row>
    <row r="15410" spans="2:22" x14ac:dyDescent="0.2">
      <c r="B15410" s="2"/>
      <c r="C15410" s="2"/>
      <c r="D15410" s="2"/>
      <c r="E15410" s="2"/>
      <c r="F15410" s="2"/>
      <c r="G15410" s="3"/>
      <c r="H15410" s="3"/>
      <c r="I15410" s="2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 s="2"/>
    </row>
    <row r="15411" spans="2:22" x14ac:dyDescent="0.2">
      <c r="B15411" s="2"/>
      <c r="C15411" s="2"/>
      <c r="D15411" s="2"/>
      <c r="E15411" s="2"/>
      <c r="F15411" s="2"/>
      <c r="G15411" s="3"/>
      <c r="H15411" s="3"/>
      <c r="I15411" s="2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 s="2"/>
    </row>
    <row r="15412" spans="2:22" x14ac:dyDescent="0.2">
      <c r="B15412" s="2"/>
      <c r="C15412" s="2"/>
      <c r="D15412" s="2"/>
      <c r="E15412" s="2"/>
      <c r="F15412" s="2"/>
      <c r="G15412" s="3"/>
      <c r="H15412" s="3"/>
      <c r="I15412" s="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 s="2"/>
    </row>
    <row r="15413" spans="2:22" x14ac:dyDescent="0.2">
      <c r="B15413" s="2"/>
      <c r="C15413" s="2"/>
      <c r="D15413" s="2"/>
      <c r="E15413" s="2"/>
      <c r="F15413" s="2"/>
      <c r="G15413" s="3"/>
      <c r="H15413" s="3"/>
      <c r="I15413" s="2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 s="2"/>
    </row>
    <row r="15414" spans="2:22" x14ac:dyDescent="0.2">
      <c r="B15414" s="2"/>
      <c r="C15414" s="2"/>
      <c r="D15414" s="2"/>
      <c r="E15414" s="2"/>
      <c r="F15414" s="2"/>
      <c r="G15414" s="3"/>
      <c r="H15414" s="3"/>
      <c r="I15414" s="2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 s="2"/>
    </row>
    <row r="15415" spans="2:22" x14ac:dyDescent="0.2">
      <c r="B15415" s="2"/>
      <c r="C15415" s="2"/>
      <c r="D15415" s="2"/>
      <c r="E15415" s="2"/>
      <c r="F15415" s="2"/>
      <c r="G15415" s="3"/>
      <c r="H15415" s="3"/>
      <c r="I15415" s="2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 s="2"/>
    </row>
    <row r="15416" spans="2:22" x14ac:dyDescent="0.2">
      <c r="B15416" s="2"/>
      <c r="C15416" s="2"/>
      <c r="D15416" s="2"/>
      <c r="E15416" s="2"/>
      <c r="F15416" s="2"/>
      <c r="G15416" s="3"/>
      <c r="H15416" s="3"/>
      <c r="I15416" s="2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 s="2"/>
    </row>
    <row r="15417" spans="2:22" x14ac:dyDescent="0.2">
      <c r="B15417" s="2"/>
      <c r="C15417" s="2"/>
      <c r="D15417" s="2"/>
      <c r="E15417" s="2"/>
      <c r="F15417" s="2"/>
      <c r="G15417" s="3"/>
      <c r="H15417" s="3"/>
      <c r="I15417" s="2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 s="2"/>
    </row>
    <row r="15418" spans="2:22" x14ac:dyDescent="0.2">
      <c r="B15418" s="2"/>
      <c r="C15418" s="2"/>
      <c r="D15418" s="2"/>
      <c r="E15418" s="2"/>
      <c r="F15418" s="2"/>
      <c r="G15418" s="3"/>
      <c r="H15418" s="3"/>
      <c r="I15418" s="2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 s="2"/>
    </row>
    <row r="15419" spans="2:22" x14ac:dyDescent="0.2">
      <c r="B15419" s="2"/>
      <c r="C15419" s="2"/>
      <c r="D15419" s="2"/>
      <c r="E15419" s="2"/>
      <c r="F15419" s="2"/>
      <c r="G15419" s="3"/>
      <c r="H15419" s="3"/>
      <c r="I15419" s="2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 s="2"/>
    </row>
    <row r="15420" spans="2:22" x14ac:dyDescent="0.2">
      <c r="B15420" s="2"/>
      <c r="C15420" s="2"/>
      <c r="D15420" s="2"/>
      <c r="E15420" s="2"/>
      <c r="F15420" s="2"/>
      <c r="G15420" s="3"/>
      <c r="H15420" s="3"/>
      <c r="I15420" s="2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 s="2"/>
    </row>
    <row r="15421" spans="2:22" x14ac:dyDescent="0.2">
      <c r="B15421" s="2"/>
      <c r="C15421" s="2"/>
      <c r="D15421" s="2"/>
      <c r="E15421" s="2"/>
      <c r="F15421" s="2"/>
      <c r="G15421" s="3"/>
      <c r="H15421" s="3"/>
      <c r="I15421" s="2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 s="2"/>
    </row>
    <row r="15422" spans="2:22" x14ac:dyDescent="0.2">
      <c r="B15422" s="2"/>
      <c r="C15422" s="2"/>
      <c r="D15422" s="2"/>
      <c r="E15422" s="2"/>
      <c r="F15422" s="2"/>
      <c r="G15422" s="3"/>
      <c r="H15422" s="3"/>
      <c r="I15422" s="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 s="2"/>
    </row>
    <row r="15423" spans="2:22" x14ac:dyDescent="0.2">
      <c r="B15423" s="2"/>
      <c r="C15423" s="2"/>
      <c r="D15423" s="2"/>
      <c r="E15423" s="2"/>
      <c r="F15423" s="2"/>
      <c r="G15423" s="3"/>
      <c r="H15423" s="3"/>
      <c r="I15423" s="2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 s="2"/>
    </row>
    <row r="15424" spans="2:22" x14ac:dyDescent="0.2">
      <c r="B15424" s="2"/>
      <c r="C15424" s="2"/>
      <c r="D15424" s="2"/>
      <c r="E15424" s="2"/>
      <c r="F15424" s="2"/>
      <c r="G15424" s="3"/>
      <c r="H15424" s="3"/>
      <c r="I15424" s="2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 s="2"/>
    </row>
    <row r="15425" spans="2:22" x14ac:dyDescent="0.2">
      <c r="B15425" s="2"/>
      <c r="C15425" s="2"/>
      <c r="D15425" s="2"/>
      <c r="E15425" s="2"/>
      <c r="F15425" s="2"/>
      <c r="G15425" s="3"/>
      <c r="H15425" s="3"/>
      <c r="I15425" s="2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 s="2"/>
    </row>
    <row r="15426" spans="2:22" x14ac:dyDescent="0.2">
      <c r="B15426" s="2"/>
      <c r="C15426" s="2"/>
      <c r="D15426" s="2"/>
      <c r="E15426" s="2"/>
      <c r="F15426" s="2"/>
      <c r="G15426" s="3"/>
      <c r="H15426" s="3"/>
      <c r="I15426" s="2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 s="2"/>
    </row>
    <row r="15427" spans="2:22" x14ac:dyDescent="0.2">
      <c r="B15427" s="2"/>
      <c r="C15427" s="2"/>
      <c r="D15427" s="2"/>
      <c r="E15427" s="2"/>
      <c r="F15427" s="2"/>
      <c r="G15427" s="3"/>
      <c r="H15427" s="3"/>
      <c r="I15427" s="2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 s="2"/>
    </row>
    <row r="15428" spans="2:22" x14ac:dyDescent="0.2">
      <c r="B15428" s="2"/>
      <c r="C15428" s="2"/>
      <c r="D15428" s="2"/>
      <c r="E15428" s="2"/>
      <c r="F15428" s="2"/>
      <c r="G15428" s="3"/>
      <c r="H15428" s="3"/>
      <c r="I15428" s="2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 s="2"/>
    </row>
    <row r="15429" spans="2:22" x14ac:dyDescent="0.2">
      <c r="B15429" s="2"/>
      <c r="C15429" s="2"/>
      <c r="D15429" s="2"/>
      <c r="E15429" s="2"/>
      <c r="F15429" s="2"/>
      <c r="G15429" s="3"/>
      <c r="H15429" s="3"/>
      <c r="I15429" s="2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 s="2"/>
    </row>
    <row r="15430" spans="2:22" x14ac:dyDescent="0.2">
      <c r="B15430" s="2"/>
      <c r="C15430" s="2"/>
      <c r="D15430" s="2"/>
      <c r="E15430" s="2"/>
      <c r="F15430" s="2"/>
      <c r="G15430" s="3"/>
      <c r="H15430" s="3"/>
      <c r="I15430" s="2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 s="2"/>
    </row>
    <row r="15431" spans="2:22" x14ac:dyDescent="0.2">
      <c r="B15431" s="2"/>
      <c r="C15431" s="2"/>
      <c r="D15431" s="2"/>
      <c r="E15431" s="2"/>
      <c r="F15431" s="2"/>
      <c r="G15431" s="3"/>
      <c r="H15431" s="3"/>
      <c r="I15431" s="2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 s="2"/>
    </row>
    <row r="15432" spans="2:22" x14ac:dyDescent="0.2">
      <c r="B15432" s="2"/>
      <c r="C15432" s="2"/>
      <c r="D15432" s="2"/>
      <c r="E15432" s="2"/>
      <c r="F15432" s="2"/>
      <c r="G15432" s="3"/>
      <c r="H15432" s="3"/>
      <c r="I15432" s="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 s="2"/>
    </row>
    <row r="15433" spans="2:22" x14ac:dyDescent="0.2">
      <c r="B15433" s="2"/>
      <c r="C15433" s="2"/>
      <c r="D15433" s="2"/>
      <c r="E15433" s="2"/>
      <c r="F15433" s="2"/>
      <c r="G15433" s="3"/>
      <c r="H15433" s="3"/>
      <c r="I15433" s="2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 s="2"/>
    </row>
    <row r="15434" spans="2:22" x14ac:dyDescent="0.2">
      <c r="B15434" s="2"/>
      <c r="C15434" s="2"/>
      <c r="D15434" s="2"/>
      <c r="E15434" s="2"/>
      <c r="F15434" s="2"/>
      <c r="G15434" s="3"/>
      <c r="H15434" s="3"/>
      <c r="I15434" s="2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 s="2"/>
    </row>
    <row r="15435" spans="2:22" x14ac:dyDescent="0.2">
      <c r="B15435" s="2"/>
      <c r="C15435" s="2"/>
      <c r="D15435" s="2"/>
      <c r="E15435" s="2"/>
      <c r="F15435" s="2"/>
      <c r="G15435" s="3"/>
      <c r="H15435" s="3"/>
      <c r="I15435" s="2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 s="2"/>
    </row>
    <row r="15436" spans="2:22" x14ac:dyDescent="0.2">
      <c r="B15436" s="2"/>
      <c r="C15436" s="2"/>
      <c r="D15436" s="2"/>
      <c r="E15436" s="2"/>
      <c r="F15436" s="2"/>
      <c r="G15436" s="3"/>
      <c r="H15436" s="3"/>
      <c r="I15436" s="2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 s="2"/>
    </row>
    <row r="15437" spans="2:22" x14ac:dyDescent="0.2">
      <c r="B15437" s="2"/>
      <c r="C15437" s="2"/>
      <c r="D15437" s="2"/>
      <c r="E15437" s="2"/>
      <c r="F15437" s="2"/>
      <c r="G15437" s="3"/>
      <c r="H15437" s="3"/>
      <c r="I15437" s="2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 s="2"/>
    </row>
    <row r="15438" spans="2:22" x14ac:dyDescent="0.2">
      <c r="B15438" s="2"/>
      <c r="C15438" s="2"/>
      <c r="D15438" s="2"/>
      <c r="E15438" s="2"/>
      <c r="F15438" s="2"/>
      <c r="G15438" s="3"/>
      <c r="H15438" s="3"/>
      <c r="I15438" s="2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 s="2"/>
    </row>
    <row r="15439" spans="2:22" x14ac:dyDescent="0.2">
      <c r="B15439" s="2"/>
      <c r="C15439" s="2"/>
      <c r="D15439" s="2"/>
      <c r="E15439" s="2"/>
      <c r="F15439" s="2"/>
      <c r="G15439" s="3"/>
      <c r="H15439" s="3"/>
      <c r="I15439" s="2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 s="2"/>
    </row>
    <row r="15440" spans="2:22" x14ac:dyDescent="0.2">
      <c r="B15440" s="2"/>
      <c r="C15440" s="2"/>
      <c r="D15440" s="2"/>
      <c r="E15440" s="2"/>
      <c r="F15440" s="2"/>
      <c r="G15440" s="3"/>
      <c r="H15440" s="3"/>
      <c r="I15440" s="2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 s="2"/>
    </row>
    <row r="15441" spans="2:22" x14ac:dyDescent="0.2">
      <c r="B15441" s="2"/>
      <c r="C15441" s="2"/>
      <c r="D15441" s="2"/>
      <c r="E15441" s="2"/>
      <c r="F15441" s="2"/>
      <c r="G15441" s="3"/>
      <c r="H15441" s="3"/>
      <c r="I15441" s="2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 s="2"/>
    </row>
    <row r="15442" spans="2:22" x14ac:dyDescent="0.2">
      <c r="B15442" s="2"/>
      <c r="C15442" s="2"/>
      <c r="D15442" s="2"/>
      <c r="E15442" s="2"/>
      <c r="F15442" s="2"/>
      <c r="G15442" s="3"/>
      <c r="H15442" s="3"/>
      <c r="I15442" s="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 s="2"/>
    </row>
    <row r="15443" spans="2:22" x14ac:dyDescent="0.2">
      <c r="B15443" s="2"/>
      <c r="C15443" s="2"/>
      <c r="D15443" s="2"/>
      <c r="E15443" s="2"/>
      <c r="F15443" s="2"/>
      <c r="G15443" s="3"/>
      <c r="H15443" s="3"/>
      <c r="I15443" s="2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 s="2"/>
    </row>
    <row r="15444" spans="2:22" x14ac:dyDescent="0.2">
      <c r="B15444" s="2"/>
      <c r="C15444" s="2"/>
      <c r="D15444" s="2"/>
      <c r="E15444" s="2"/>
      <c r="F15444" s="2"/>
      <c r="G15444" s="3"/>
      <c r="H15444" s="3"/>
      <c r="I15444" s="2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 s="2"/>
    </row>
    <row r="15445" spans="2:22" x14ac:dyDescent="0.2">
      <c r="B15445" s="2"/>
      <c r="C15445" s="2"/>
      <c r="D15445" s="2"/>
      <c r="E15445" s="2"/>
      <c r="F15445" s="2"/>
      <c r="G15445" s="3"/>
      <c r="H15445" s="3"/>
      <c r="I15445" s="2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 s="2"/>
    </row>
    <row r="15446" spans="2:22" x14ac:dyDescent="0.2">
      <c r="B15446" s="2"/>
      <c r="C15446" s="2"/>
      <c r="D15446" s="2"/>
      <c r="E15446" s="2"/>
      <c r="F15446" s="2"/>
      <c r="G15446" s="3"/>
      <c r="H15446" s="3"/>
      <c r="I15446" s="2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 s="2"/>
    </row>
    <row r="15447" spans="2:22" x14ac:dyDescent="0.2">
      <c r="B15447" s="2"/>
      <c r="C15447" s="2"/>
      <c r="D15447" s="2"/>
      <c r="E15447" s="2"/>
      <c r="F15447" s="2"/>
      <c r="G15447" s="3"/>
      <c r="H15447" s="3"/>
      <c r="I15447" s="2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 s="2"/>
    </row>
    <row r="15448" spans="2:22" x14ac:dyDescent="0.2">
      <c r="B15448" s="2"/>
      <c r="C15448" s="2"/>
      <c r="D15448" s="2"/>
      <c r="E15448" s="2"/>
      <c r="F15448" s="2"/>
      <c r="G15448" s="3"/>
      <c r="H15448" s="3"/>
      <c r="I15448" s="2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 s="2"/>
    </row>
    <row r="15449" spans="2:22" x14ac:dyDescent="0.2">
      <c r="B15449" s="2"/>
      <c r="C15449" s="2"/>
      <c r="D15449" s="2"/>
      <c r="E15449" s="2"/>
      <c r="F15449" s="2"/>
      <c r="G15449" s="3"/>
      <c r="H15449" s="3"/>
      <c r="I15449" s="2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 s="2"/>
    </row>
    <row r="15450" spans="2:22" x14ac:dyDescent="0.2">
      <c r="B15450" s="2"/>
      <c r="C15450" s="2"/>
      <c r="D15450" s="2"/>
      <c r="E15450" s="2"/>
      <c r="F15450" s="2"/>
      <c r="G15450" s="3"/>
      <c r="H15450" s="3"/>
      <c r="I15450" s="2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 s="2"/>
    </row>
    <row r="15451" spans="2:22" x14ac:dyDescent="0.2">
      <c r="B15451" s="2"/>
      <c r="C15451" s="2"/>
      <c r="D15451" s="2"/>
      <c r="E15451" s="2"/>
      <c r="F15451" s="2"/>
      <c r="G15451" s="3"/>
      <c r="H15451" s="3"/>
      <c r="I15451" s="2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 s="2"/>
    </row>
    <row r="15452" spans="2:22" x14ac:dyDescent="0.2">
      <c r="B15452" s="2"/>
      <c r="C15452" s="2"/>
      <c r="D15452" s="2"/>
      <c r="E15452" s="2"/>
      <c r="F15452" s="2"/>
      <c r="G15452" s="3"/>
      <c r="H15452" s="3"/>
      <c r="I15452" s="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 s="2"/>
    </row>
    <row r="15453" spans="2:22" x14ac:dyDescent="0.2">
      <c r="B15453" s="2"/>
      <c r="C15453" s="2"/>
      <c r="D15453" s="2"/>
      <c r="E15453" s="2"/>
      <c r="F15453" s="2"/>
      <c r="G15453" s="3"/>
      <c r="H15453" s="3"/>
      <c r="I15453" s="2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 s="2"/>
    </row>
    <row r="15454" spans="2:22" x14ac:dyDescent="0.2">
      <c r="B15454" s="2"/>
      <c r="C15454" s="2"/>
      <c r="D15454" s="2"/>
      <c r="E15454" s="2"/>
      <c r="F15454" s="2"/>
      <c r="G15454" s="3"/>
      <c r="H15454" s="3"/>
      <c r="I15454" s="2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 s="2"/>
    </row>
    <row r="15455" spans="2:22" x14ac:dyDescent="0.2">
      <c r="B15455" s="2"/>
      <c r="C15455" s="2"/>
      <c r="D15455" s="2"/>
      <c r="E15455" s="2"/>
      <c r="F15455" s="2"/>
      <c r="G15455" s="3"/>
      <c r="H15455" s="3"/>
      <c r="I15455" s="2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 s="2"/>
    </row>
    <row r="15456" spans="2:22" x14ac:dyDescent="0.2">
      <c r="B15456" s="2"/>
      <c r="C15456" s="2"/>
      <c r="D15456" s="2"/>
      <c r="E15456" s="2"/>
      <c r="F15456" s="2"/>
      <c r="G15456" s="3"/>
      <c r="H15456" s="3"/>
      <c r="I15456" s="2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 s="2"/>
    </row>
    <row r="15457" spans="2:22" x14ac:dyDescent="0.2">
      <c r="B15457" s="2"/>
      <c r="C15457" s="2"/>
      <c r="D15457" s="2"/>
      <c r="E15457" s="2"/>
      <c r="F15457" s="2"/>
      <c r="G15457" s="3"/>
      <c r="H15457" s="3"/>
      <c r="I15457" s="2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 s="2"/>
    </row>
    <row r="15458" spans="2:22" x14ac:dyDescent="0.2">
      <c r="B15458" s="2"/>
      <c r="C15458" s="2"/>
      <c r="D15458" s="2"/>
      <c r="E15458" s="2"/>
      <c r="F15458" s="2"/>
      <c r="G15458" s="3"/>
      <c r="H15458" s="3"/>
      <c r="I15458" s="2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 s="2"/>
    </row>
    <row r="15459" spans="2:22" x14ac:dyDescent="0.2">
      <c r="B15459" s="2"/>
      <c r="C15459" s="2"/>
      <c r="D15459" s="2"/>
      <c r="E15459" s="2"/>
      <c r="F15459" s="2"/>
      <c r="G15459" s="3"/>
      <c r="H15459" s="3"/>
      <c r="I15459" s="2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 s="2"/>
    </row>
    <row r="15460" spans="2:22" x14ac:dyDescent="0.2">
      <c r="B15460" s="2"/>
      <c r="C15460" s="2"/>
      <c r="D15460" s="2"/>
      <c r="E15460" s="2"/>
      <c r="F15460" s="2"/>
      <c r="G15460" s="3"/>
      <c r="H15460" s="3"/>
      <c r="I15460" s="2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 s="2"/>
    </row>
    <row r="15461" spans="2:22" x14ac:dyDescent="0.2">
      <c r="B15461" s="2"/>
      <c r="C15461" s="2"/>
      <c r="D15461" s="2"/>
      <c r="E15461" s="2"/>
      <c r="F15461" s="2"/>
      <c r="G15461" s="3"/>
      <c r="H15461" s="3"/>
      <c r="I15461" s="2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 s="2"/>
    </row>
    <row r="15462" spans="2:22" x14ac:dyDescent="0.2">
      <c r="B15462" s="2"/>
      <c r="C15462" s="2"/>
      <c r="D15462" s="2"/>
      <c r="E15462" s="2"/>
      <c r="F15462" s="2"/>
      <c r="G15462" s="3"/>
      <c r="H15462" s="3"/>
      <c r="I15462" s="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 s="2"/>
    </row>
    <row r="15463" spans="2:22" x14ac:dyDescent="0.2">
      <c r="B15463" s="2"/>
      <c r="C15463" s="2"/>
      <c r="D15463" s="2"/>
      <c r="E15463" s="2"/>
      <c r="F15463" s="2"/>
      <c r="G15463" s="3"/>
      <c r="H15463" s="3"/>
      <c r="I15463" s="2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 s="2"/>
    </row>
    <row r="15464" spans="2:22" x14ac:dyDescent="0.2">
      <c r="B15464" s="2"/>
      <c r="C15464" s="2"/>
      <c r="D15464" s="2"/>
      <c r="E15464" s="2"/>
      <c r="F15464" s="2"/>
      <c r="G15464" s="3"/>
      <c r="H15464" s="3"/>
      <c r="I15464" s="2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 s="2"/>
    </row>
    <row r="15465" spans="2:22" x14ac:dyDescent="0.2">
      <c r="B15465" s="2"/>
      <c r="C15465" s="2"/>
      <c r="D15465" s="2"/>
      <c r="E15465" s="2"/>
      <c r="F15465" s="2"/>
      <c r="G15465" s="3"/>
      <c r="H15465" s="3"/>
      <c r="I15465" s="2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 s="2"/>
    </row>
    <row r="15466" spans="2:22" x14ac:dyDescent="0.2">
      <c r="B15466" s="2"/>
      <c r="C15466" s="2"/>
      <c r="D15466" s="2"/>
      <c r="E15466" s="2"/>
      <c r="F15466" s="2"/>
      <c r="G15466" s="3"/>
      <c r="H15466" s="3"/>
      <c r="I15466" s="2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 s="2"/>
    </row>
    <row r="15467" spans="2:22" x14ac:dyDescent="0.2">
      <c r="B15467" s="2"/>
      <c r="C15467" s="2"/>
      <c r="D15467" s="2"/>
      <c r="E15467" s="2"/>
      <c r="F15467" s="2"/>
      <c r="G15467" s="3"/>
      <c r="H15467" s="3"/>
      <c r="I15467" s="2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 s="2"/>
    </row>
    <row r="15468" spans="2:22" x14ac:dyDescent="0.2">
      <c r="B15468" s="2"/>
      <c r="C15468" s="2"/>
      <c r="D15468" s="2"/>
      <c r="E15468" s="2"/>
      <c r="F15468" s="2"/>
      <c r="G15468" s="3"/>
      <c r="H15468" s="3"/>
      <c r="I15468" s="2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 s="2"/>
    </row>
    <row r="15469" spans="2:22" x14ac:dyDescent="0.2">
      <c r="B15469" s="2"/>
      <c r="C15469" s="2"/>
      <c r="D15469" s="2"/>
      <c r="E15469" s="2"/>
      <c r="F15469" s="2"/>
      <c r="G15469" s="3"/>
      <c r="H15469" s="3"/>
      <c r="I15469" s="2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 s="2"/>
    </row>
    <row r="15470" spans="2:22" x14ac:dyDescent="0.2">
      <c r="B15470" s="2"/>
      <c r="C15470" s="2"/>
      <c r="D15470" s="2"/>
      <c r="E15470" s="2"/>
      <c r="F15470" s="2"/>
      <c r="G15470" s="3"/>
      <c r="H15470" s="3"/>
      <c r="I15470" s="2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 s="2"/>
    </row>
    <row r="15471" spans="2:22" x14ac:dyDescent="0.2">
      <c r="B15471" s="2"/>
      <c r="C15471" s="2"/>
      <c r="D15471" s="2"/>
      <c r="E15471" s="2"/>
      <c r="F15471" s="2"/>
      <c r="G15471" s="3"/>
      <c r="H15471" s="3"/>
      <c r="I15471" s="2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 s="2"/>
    </row>
    <row r="15472" spans="2:22" x14ac:dyDescent="0.2">
      <c r="B15472" s="2"/>
      <c r="C15472" s="2"/>
      <c r="D15472" s="2"/>
      <c r="E15472" s="2"/>
      <c r="F15472" s="2"/>
      <c r="G15472" s="3"/>
      <c r="H15472" s="3"/>
      <c r="I15472" s="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 s="2"/>
    </row>
    <row r="15473" spans="2:22" x14ac:dyDescent="0.2">
      <c r="B15473" s="2"/>
      <c r="C15473" s="2"/>
      <c r="D15473" s="2"/>
      <c r="E15473" s="2"/>
      <c r="F15473" s="2"/>
      <c r="G15473" s="3"/>
      <c r="H15473" s="3"/>
      <c r="I15473" s="2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 s="2"/>
    </row>
    <row r="15474" spans="2:22" x14ac:dyDescent="0.2">
      <c r="B15474" s="2"/>
      <c r="C15474" s="2"/>
      <c r="D15474" s="2"/>
      <c r="E15474" s="2"/>
      <c r="F15474" s="2"/>
      <c r="G15474" s="3"/>
      <c r="H15474" s="3"/>
      <c r="I15474" s="2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 s="2"/>
    </row>
    <row r="15475" spans="2:22" x14ac:dyDescent="0.2">
      <c r="B15475" s="2"/>
      <c r="C15475" s="2"/>
      <c r="D15475" s="2"/>
      <c r="E15475" s="2"/>
      <c r="F15475" s="2"/>
      <c r="G15475" s="3"/>
      <c r="H15475" s="3"/>
      <c r="I15475" s="2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 s="2"/>
    </row>
    <row r="15476" spans="2:22" x14ac:dyDescent="0.2">
      <c r="B15476" s="2"/>
      <c r="C15476" s="2"/>
      <c r="D15476" s="2"/>
      <c r="E15476" s="2"/>
      <c r="F15476" s="2"/>
      <c r="G15476" s="3"/>
      <c r="H15476" s="3"/>
      <c r="I15476" s="2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 s="2"/>
    </row>
    <row r="15477" spans="2:22" x14ac:dyDescent="0.2">
      <c r="B15477" s="2"/>
      <c r="C15477" s="2"/>
      <c r="D15477" s="2"/>
      <c r="E15477" s="2"/>
      <c r="F15477" s="2"/>
      <c r="G15477" s="3"/>
      <c r="H15477" s="3"/>
      <c r="I15477" s="2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 s="2"/>
    </row>
    <row r="15478" spans="2:22" x14ac:dyDescent="0.2">
      <c r="B15478" s="2"/>
      <c r="C15478" s="2"/>
      <c r="D15478" s="2"/>
      <c r="E15478" s="2"/>
      <c r="F15478" s="2"/>
      <c r="G15478" s="3"/>
      <c r="H15478" s="3"/>
      <c r="I15478" s="2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 s="2"/>
    </row>
    <row r="15479" spans="2:22" x14ac:dyDescent="0.2">
      <c r="B15479" s="2"/>
      <c r="C15479" s="2"/>
      <c r="D15479" s="2"/>
      <c r="E15479" s="2"/>
      <c r="F15479" s="2"/>
      <c r="G15479" s="3"/>
      <c r="H15479" s="3"/>
      <c r="I15479" s="2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 s="2"/>
    </row>
    <row r="15480" spans="2:22" x14ac:dyDescent="0.2">
      <c r="B15480" s="2"/>
      <c r="C15480" s="2"/>
      <c r="D15480" s="2"/>
      <c r="E15480" s="2"/>
      <c r="F15480" s="2"/>
      <c r="G15480" s="3"/>
      <c r="H15480" s="3"/>
      <c r="I15480" s="2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 s="2"/>
    </row>
    <row r="15481" spans="2:22" x14ac:dyDescent="0.2">
      <c r="B15481" s="2"/>
      <c r="C15481" s="2"/>
      <c r="D15481" s="2"/>
      <c r="E15481" s="2"/>
      <c r="F15481" s="2"/>
      <c r="G15481" s="3"/>
      <c r="H15481" s="3"/>
      <c r="I15481" s="2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 s="2"/>
    </row>
    <row r="15482" spans="2:22" x14ac:dyDescent="0.2">
      <c r="B15482" s="2"/>
      <c r="C15482" s="2"/>
      <c r="D15482" s="2"/>
      <c r="E15482" s="2"/>
      <c r="F15482" s="2"/>
      <c r="G15482" s="3"/>
      <c r="H15482" s="3"/>
      <c r="I15482" s="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 s="2"/>
    </row>
    <row r="15483" spans="2:22" x14ac:dyDescent="0.2">
      <c r="B15483" s="2"/>
      <c r="C15483" s="2"/>
      <c r="D15483" s="2"/>
      <c r="E15483" s="2"/>
      <c r="F15483" s="2"/>
      <c r="G15483" s="3"/>
      <c r="H15483" s="3"/>
      <c r="I15483" s="2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 s="2"/>
    </row>
    <row r="15484" spans="2:22" x14ac:dyDescent="0.2">
      <c r="B15484" s="2"/>
      <c r="C15484" s="2"/>
      <c r="D15484" s="2"/>
      <c r="E15484" s="2"/>
      <c r="F15484" s="2"/>
      <c r="G15484" s="3"/>
      <c r="H15484" s="3"/>
      <c r="I15484" s="2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 s="2"/>
    </row>
    <row r="15485" spans="2:22" x14ac:dyDescent="0.2">
      <c r="B15485" s="2"/>
      <c r="C15485" s="2"/>
      <c r="D15485" s="2"/>
      <c r="E15485" s="2"/>
      <c r="F15485" s="2"/>
      <c r="G15485" s="3"/>
      <c r="H15485" s="3"/>
      <c r="I15485" s="2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 s="2"/>
    </row>
    <row r="15486" spans="2:22" x14ac:dyDescent="0.2">
      <c r="B15486" s="2"/>
      <c r="C15486" s="2"/>
      <c r="D15486" s="2"/>
      <c r="E15486" s="2"/>
      <c r="F15486" s="2"/>
      <c r="G15486" s="3"/>
      <c r="H15486" s="3"/>
      <c r="I15486" s="2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 s="2"/>
    </row>
    <row r="15487" spans="2:22" x14ac:dyDescent="0.2">
      <c r="B15487" s="2"/>
      <c r="C15487" s="2"/>
      <c r="D15487" s="2"/>
      <c r="E15487" s="2"/>
      <c r="F15487" s="2"/>
      <c r="G15487" s="3"/>
      <c r="H15487" s="3"/>
      <c r="I15487" s="2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 s="2"/>
    </row>
    <row r="15488" spans="2:22" x14ac:dyDescent="0.2">
      <c r="B15488" s="2"/>
      <c r="C15488" s="2"/>
      <c r="D15488" s="2"/>
      <c r="E15488" s="2"/>
      <c r="F15488" s="2"/>
      <c r="G15488" s="3"/>
      <c r="H15488" s="3"/>
      <c r="I15488" s="2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 s="2"/>
    </row>
    <row r="15489" spans="2:22" x14ac:dyDescent="0.2">
      <c r="B15489" s="2"/>
      <c r="C15489" s="2"/>
      <c r="D15489" s="2"/>
      <c r="E15489" s="2"/>
      <c r="F15489" s="2"/>
      <c r="G15489" s="3"/>
      <c r="H15489" s="3"/>
      <c r="I15489" s="2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 s="2"/>
    </row>
    <row r="15490" spans="2:22" x14ac:dyDescent="0.2">
      <c r="B15490" s="2"/>
      <c r="C15490" s="2"/>
      <c r="D15490" s="2"/>
      <c r="E15490" s="2"/>
      <c r="F15490" s="2"/>
      <c r="G15490" s="3"/>
      <c r="H15490" s="3"/>
      <c r="I15490" s="2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 s="2"/>
    </row>
    <row r="15491" spans="2:22" x14ac:dyDescent="0.2">
      <c r="B15491" s="2"/>
      <c r="C15491" s="2"/>
      <c r="D15491" s="2"/>
      <c r="E15491" s="2"/>
      <c r="F15491" s="2"/>
      <c r="G15491" s="3"/>
      <c r="H15491" s="3"/>
      <c r="I15491" s="2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 s="2"/>
    </row>
    <row r="15492" spans="2:22" x14ac:dyDescent="0.2">
      <c r="B15492" s="2"/>
      <c r="C15492" s="2"/>
      <c r="D15492" s="2"/>
      <c r="E15492" s="2"/>
      <c r="F15492" s="2"/>
      <c r="G15492" s="3"/>
      <c r="H15492" s="3"/>
      <c r="I15492" s="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 s="2"/>
    </row>
    <row r="15493" spans="2:22" x14ac:dyDescent="0.2">
      <c r="B15493" s="2"/>
      <c r="C15493" s="2"/>
      <c r="D15493" s="2"/>
      <c r="E15493" s="2"/>
      <c r="F15493" s="2"/>
      <c r="G15493" s="3"/>
      <c r="H15493" s="3"/>
      <c r="I15493" s="2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 s="2"/>
    </row>
    <row r="15494" spans="2:22" x14ac:dyDescent="0.2">
      <c r="B15494" s="2"/>
      <c r="C15494" s="2"/>
      <c r="D15494" s="2"/>
      <c r="E15494" s="2"/>
      <c r="F15494" s="2"/>
      <c r="G15494" s="3"/>
      <c r="H15494" s="3"/>
      <c r="I15494" s="2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 s="2"/>
    </row>
    <row r="15495" spans="2:22" x14ac:dyDescent="0.2">
      <c r="B15495" s="2"/>
      <c r="C15495" s="2"/>
      <c r="D15495" s="2"/>
      <c r="E15495" s="2"/>
      <c r="F15495" s="2"/>
      <c r="G15495" s="3"/>
      <c r="H15495" s="3"/>
      <c r="I15495" s="2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 s="2"/>
    </row>
    <row r="15496" spans="2:22" x14ac:dyDescent="0.2">
      <c r="B15496" s="2"/>
      <c r="C15496" s="2"/>
      <c r="D15496" s="2"/>
      <c r="E15496" s="2"/>
      <c r="F15496" s="2"/>
      <c r="G15496" s="3"/>
      <c r="H15496" s="3"/>
      <c r="I15496" s="2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 s="2"/>
    </row>
    <row r="15497" spans="2:22" x14ac:dyDescent="0.2">
      <c r="B15497" s="2"/>
      <c r="C15497" s="2"/>
      <c r="D15497" s="2"/>
      <c r="E15497" s="2"/>
      <c r="F15497" s="2"/>
      <c r="G15497" s="3"/>
      <c r="H15497" s="3"/>
      <c r="I15497" s="2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 s="2"/>
    </row>
    <row r="15498" spans="2:22" x14ac:dyDescent="0.2">
      <c r="B15498" s="2"/>
      <c r="C15498" s="2"/>
      <c r="D15498" s="2"/>
      <c r="E15498" s="2"/>
      <c r="F15498" s="2"/>
      <c r="G15498" s="3"/>
      <c r="H15498" s="3"/>
      <c r="I15498" s="2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 s="2"/>
    </row>
    <row r="15499" spans="2:22" x14ac:dyDescent="0.2">
      <c r="B15499" s="2"/>
      <c r="C15499" s="2"/>
      <c r="D15499" s="2"/>
      <c r="E15499" s="2"/>
      <c r="F15499" s="2"/>
      <c r="G15499" s="3"/>
      <c r="H15499" s="3"/>
      <c r="I15499" s="2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 s="2"/>
    </row>
    <row r="15500" spans="2:22" x14ac:dyDescent="0.2">
      <c r="B15500" s="2"/>
      <c r="C15500" s="2"/>
      <c r="D15500" s="2"/>
      <c r="E15500" s="2"/>
      <c r="F15500" s="2"/>
      <c r="G15500" s="3"/>
      <c r="H15500" s="3"/>
      <c r="I15500" s="2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 s="2"/>
    </row>
    <row r="15501" spans="2:22" x14ac:dyDescent="0.2">
      <c r="B15501" s="2"/>
      <c r="C15501" s="2"/>
      <c r="D15501" s="2"/>
      <c r="E15501" s="2"/>
      <c r="F15501" s="2"/>
      <c r="G15501" s="3"/>
      <c r="H15501" s="3"/>
      <c r="I15501" s="2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 s="2"/>
    </row>
    <row r="15502" spans="2:22" x14ac:dyDescent="0.2">
      <c r="B15502" s="2"/>
      <c r="C15502" s="2"/>
      <c r="D15502" s="2"/>
      <c r="E15502" s="2"/>
      <c r="F15502" s="2"/>
      <c r="G15502" s="3"/>
      <c r="H15502" s="3"/>
      <c r="I15502" s="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 s="2"/>
    </row>
    <row r="15503" spans="2:22" x14ac:dyDescent="0.2">
      <c r="B15503" s="2"/>
      <c r="C15503" s="2"/>
      <c r="D15503" s="2"/>
      <c r="E15503" s="2"/>
      <c r="F15503" s="2"/>
      <c r="G15503" s="3"/>
      <c r="H15503" s="3"/>
      <c r="I15503" s="2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 s="2"/>
    </row>
    <row r="15504" spans="2:22" x14ac:dyDescent="0.2">
      <c r="B15504" s="2"/>
      <c r="C15504" s="2"/>
      <c r="D15504" s="2"/>
      <c r="E15504" s="2"/>
      <c r="F15504" s="2"/>
      <c r="G15504" s="3"/>
      <c r="H15504" s="3"/>
      <c r="I15504" s="2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 s="2"/>
    </row>
    <row r="15505" spans="2:22" x14ac:dyDescent="0.2">
      <c r="B15505" s="2"/>
      <c r="C15505" s="2"/>
      <c r="D15505" s="2"/>
      <c r="E15505" s="2"/>
      <c r="F15505" s="2"/>
      <c r="G15505" s="3"/>
      <c r="H15505" s="3"/>
      <c r="I15505" s="2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 s="2"/>
    </row>
    <row r="15506" spans="2:22" x14ac:dyDescent="0.2">
      <c r="B15506" s="2"/>
      <c r="C15506" s="2"/>
      <c r="D15506" s="2"/>
      <c r="E15506" s="2"/>
      <c r="F15506" s="2"/>
      <c r="G15506" s="3"/>
      <c r="H15506" s="3"/>
      <c r="I15506" s="2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 s="2"/>
    </row>
    <row r="15507" spans="2:22" x14ac:dyDescent="0.2">
      <c r="B15507" s="2"/>
      <c r="C15507" s="2"/>
      <c r="D15507" s="2"/>
      <c r="E15507" s="2"/>
      <c r="F15507" s="2"/>
      <c r="G15507" s="3"/>
      <c r="H15507" s="3"/>
      <c r="I15507" s="2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 s="2"/>
    </row>
    <row r="15508" spans="2:22" x14ac:dyDescent="0.2">
      <c r="B15508" s="2"/>
      <c r="C15508" s="2"/>
      <c r="D15508" s="2"/>
      <c r="E15508" s="2"/>
      <c r="F15508" s="2"/>
      <c r="G15508" s="3"/>
      <c r="H15508" s="3"/>
      <c r="I15508" s="2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 s="2"/>
    </row>
    <row r="15509" spans="2:22" x14ac:dyDescent="0.2">
      <c r="B15509" s="2"/>
      <c r="C15509" s="2"/>
      <c r="D15509" s="2"/>
      <c r="E15509" s="2"/>
      <c r="F15509" s="2"/>
      <c r="G15509" s="3"/>
      <c r="H15509" s="3"/>
      <c r="I15509" s="2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 s="2"/>
    </row>
    <row r="15510" spans="2:22" x14ac:dyDescent="0.2">
      <c r="B15510" s="2"/>
      <c r="C15510" s="2"/>
      <c r="D15510" s="2"/>
      <c r="E15510" s="2"/>
      <c r="F15510" s="2"/>
      <c r="G15510" s="3"/>
      <c r="H15510" s="3"/>
      <c r="I15510" s="2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 s="2"/>
    </row>
    <row r="15511" spans="2:22" x14ac:dyDescent="0.2">
      <c r="B15511" s="2"/>
      <c r="C15511" s="2"/>
      <c r="D15511" s="2"/>
      <c r="E15511" s="2"/>
      <c r="F15511" s="2"/>
      <c r="G15511" s="3"/>
      <c r="H15511" s="3"/>
      <c r="I15511" s="2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 s="2"/>
    </row>
    <row r="15512" spans="2:22" x14ac:dyDescent="0.2">
      <c r="B15512" s="2"/>
      <c r="C15512" s="2"/>
      <c r="D15512" s="2"/>
      <c r="E15512" s="2"/>
      <c r="F15512" s="2"/>
      <c r="G15512" s="3"/>
      <c r="H15512" s="3"/>
      <c r="I15512" s="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 s="2"/>
    </row>
    <row r="15513" spans="2:22" x14ac:dyDescent="0.2">
      <c r="B15513" s="2"/>
      <c r="C15513" s="2"/>
      <c r="D15513" s="2"/>
      <c r="E15513" s="2"/>
      <c r="F15513" s="2"/>
      <c r="G15513" s="3"/>
      <c r="H15513" s="3"/>
      <c r="I15513" s="2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 s="2"/>
    </row>
    <row r="15514" spans="2:22" x14ac:dyDescent="0.2">
      <c r="B15514" s="2"/>
      <c r="C15514" s="2"/>
      <c r="D15514" s="2"/>
      <c r="E15514" s="2"/>
      <c r="F15514" s="2"/>
      <c r="G15514" s="3"/>
      <c r="H15514" s="3"/>
      <c r="I15514" s="2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 s="2"/>
    </row>
    <row r="15515" spans="2:22" x14ac:dyDescent="0.2">
      <c r="B15515" s="2"/>
      <c r="C15515" s="2"/>
      <c r="D15515" s="2"/>
      <c r="E15515" s="2"/>
      <c r="F15515" s="2"/>
      <c r="G15515" s="3"/>
      <c r="H15515" s="3"/>
      <c r="I15515" s="2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 s="2"/>
    </row>
    <row r="15516" spans="2:22" x14ac:dyDescent="0.2">
      <c r="B15516" s="2"/>
      <c r="C15516" s="2"/>
      <c r="D15516" s="2"/>
      <c r="E15516" s="2"/>
      <c r="F15516" s="2"/>
      <c r="G15516" s="3"/>
      <c r="H15516" s="3"/>
      <c r="I15516" s="2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 s="2"/>
    </row>
    <row r="15517" spans="2:22" x14ac:dyDescent="0.2">
      <c r="B15517" s="2"/>
      <c r="C15517" s="2"/>
      <c r="D15517" s="2"/>
      <c r="E15517" s="2"/>
      <c r="F15517" s="2"/>
      <c r="G15517" s="3"/>
      <c r="H15517" s="3"/>
      <c r="I15517" s="2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 s="2"/>
    </row>
    <row r="15518" spans="2:22" x14ac:dyDescent="0.2">
      <c r="B15518" s="2"/>
      <c r="C15518" s="2"/>
      <c r="D15518" s="2"/>
      <c r="E15518" s="2"/>
      <c r="F15518" s="2"/>
      <c r="G15518" s="3"/>
      <c r="H15518" s="3"/>
      <c r="I15518" s="2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 s="2"/>
    </row>
    <row r="15519" spans="2:22" x14ac:dyDescent="0.2">
      <c r="B15519" s="2"/>
      <c r="C15519" s="2"/>
      <c r="D15519" s="2"/>
      <c r="E15519" s="2"/>
      <c r="F15519" s="2"/>
      <c r="G15519" s="3"/>
      <c r="H15519" s="3"/>
      <c r="I15519" s="2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 s="2"/>
    </row>
    <row r="15520" spans="2:22" x14ac:dyDescent="0.2">
      <c r="B15520" s="2"/>
      <c r="C15520" s="2"/>
      <c r="D15520" s="2"/>
      <c r="E15520" s="2"/>
      <c r="F15520" s="2"/>
      <c r="G15520" s="3"/>
      <c r="H15520" s="3"/>
      <c r="I15520" s="2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 s="2"/>
    </row>
    <row r="15521" spans="2:22" x14ac:dyDescent="0.2">
      <c r="B15521" s="2"/>
      <c r="C15521" s="2"/>
      <c r="D15521" s="2"/>
      <c r="E15521" s="2"/>
      <c r="F15521" s="2"/>
      <c r="G15521" s="3"/>
      <c r="H15521" s="3"/>
      <c r="I15521" s="2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 s="2"/>
    </row>
    <row r="15522" spans="2:22" x14ac:dyDescent="0.2">
      <c r="B15522" s="2"/>
      <c r="C15522" s="2"/>
      <c r="D15522" s="2"/>
      <c r="E15522" s="2"/>
      <c r="F15522" s="2"/>
      <c r="G15522" s="3"/>
      <c r="H15522" s="3"/>
      <c r="I15522" s="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 s="2"/>
    </row>
    <row r="15523" spans="2:22" x14ac:dyDescent="0.2">
      <c r="B15523" s="2"/>
      <c r="C15523" s="2"/>
      <c r="D15523" s="2"/>
      <c r="E15523" s="2"/>
      <c r="F15523" s="2"/>
      <c r="G15523" s="3"/>
      <c r="H15523" s="3"/>
      <c r="I15523" s="2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 s="2"/>
    </row>
    <row r="15524" spans="2:22" x14ac:dyDescent="0.2">
      <c r="B15524" s="2"/>
      <c r="C15524" s="2"/>
      <c r="D15524" s="2"/>
      <c r="E15524" s="2"/>
      <c r="F15524" s="2"/>
      <c r="G15524" s="3"/>
      <c r="H15524" s="3"/>
      <c r="I15524" s="2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 s="2"/>
    </row>
    <row r="15525" spans="2:22" x14ac:dyDescent="0.2">
      <c r="B15525" s="2"/>
      <c r="C15525" s="2"/>
      <c r="D15525" s="2"/>
      <c r="E15525" s="2"/>
      <c r="F15525" s="2"/>
      <c r="G15525" s="3"/>
      <c r="H15525" s="3"/>
      <c r="I15525" s="2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 s="2"/>
    </row>
    <row r="15526" spans="2:22" x14ac:dyDescent="0.2">
      <c r="B15526" s="2"/>
      <c r="C15526" s="2"/>
      <c r="D15526" s="2"/>
      <c r="E15526" s="2"/>
      <c r="F15526" s="2"/>
      <c r="G15526" s="3"/>
      <c r="H15526" s="3"/>
      <c r="I15526" s="2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 s="2"/>
    </row>
    <row r="15527" spans="2:22" x14ac:dyDescent="0.2">
      <c r="B15527" s="2"/>
      <c r="C15527" s="2"/>
      <c r="D15527" s="2"/>
      <c r="E15527" s="2"/>
      <c r="F15527" s="2"/>
      <c r="G15527" s="3"/>
      <c r="H15527" s="3"/>
      <c r="I15527" s="2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 s="2"/>
    </row>
    <row r="15528" spans="2:22" x14ac:dyDescent="0.2">
      <c r="B15528" s="2"/>
      <c r="C15528" s="2"/>
      <c r="D15528" s="2"/>
      <c r="E15528" s="2"/>
      <c r="F15528" s="2"/>
      <c r="G15528" s="3"/>
      <c r="H15528" s="3"/>
      <c r="I15528" s="2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 s="2"/>
    </row>
    <row r="15529" spans="2:22" x14ac:dyDescent="0.2">
      <c r="B15529" s="2"/>
      <c r="C15529" s="2"/>
      <c r="D15529" s="2"/>
      <c r="E15529" s="2"/>
      <c r="F15529" s="2"/>
      <c r="G15529" s="3"/>
      <c r="H15529" s="3"/>
      <c r="I15529" s="2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 s="2"/>
    </row>
    <row r="15530" spans="2:22" x14ac:dyDescent="0.2">
      <c r="B15530" s="2"/>
      <c r="C15530" s="2"/>
      <c r="D15530" s="2"/>
      <c r="E15530" s="2"/>
      <c r="F15530" s="2"/>
      <c r="G15530" s="3"/>
      <c r="H15530" s="3"/>
      <c r="I15530" s="2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 s="2"/>
    </row>
    <row r="15531" spans="2:22" x14ac:dyDescent="0.2">
      <c r="B15531" s="2"/>
      <c r="C15531" s="2"/>
      <c r="D15531" s="2"/>
      <c r="E15531" s="2"/>
      <c r="F15531" s="2"/>
      <c r="G15531" s="3"/>
      <c r="H15531" s="3"/>
      <c r="I15531" s="2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 s="2"/>
    </row>
    <row r="15532" spans="2:22" x14ac:dyDescent="0.2">
      <c r="B15532" s="2"/>
      <c r="C15532" s="2"/>
      <c r="D15532" s="2"/>
      <c r="E15532" s="2"/>
      <c r="F15532" s="2"/>
      <c r="G15532" s="3"/>
      <c r="H15532" s="3"/>
      <c r="I15532" s="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 s="2"/>
    </row>
    <row r="15533" spans="2:22" x14ac:dyDescent="0.2">
      <c r="B15533" s="2"/>
      <c r="C15533" s="2"/>
      <c r="D15533" s="2"/>
      <c r="E15533" s="2"/>
      <c r="F15533" s="2"/>
      <c r="G15533" s="3"/>
      <c r="H15533" s="3"/>
      <c r="I15533" s="2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 s="2"/>
    </row>
    <row r="15534" spans="2:22" x14ac:dyDescent="0.2">
      <c r="B15534" s="2"/>
      <c r="C15534" s="2"/>
      <c r="D15534" s="2"/>
      <c r="E15534" s="2"/>
      <c r="F15534" s="2"/>
      <c r="G15534" s="3"/>
      <c r="H15534" s="3"/>
      <c r="I15534" s="2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 s="2"/>
    </row>
    <row r="15535" spans="2:22" x14ac:dyDescent="0.2">
      <c r="B15535" s="2"/>
      <c r="C15535" s="2"/>
      <c r="D15535" s="2"/>
      <c r="E15535" s="2"/>
      <c r="F15535" s="2"/>
      <c r="G15535" s="3"/>
      <c r="H15535" s="3"/>
      <c r="I15535" s="2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 s="2"/>
    </row>
    <row r="15536" spans="2:22" x14ac:dyDescent="0.2">
      <c r="B15536" s="2"/>
      <c r="C15536" s="2"/>
      <c r="D15536" s="2"/>
      <c r="E15536" s="2"/>
      <c r="F15536" s="2"/>
      <c r="G15536" s="3"/>
      <c r="H15536" s="3"/>
      <c r="I15536" s="2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 s="2"/>
    </row>
    <row r="15537" spans="2:22" x14ac:dyDescent="0.2">
      <c r="B15537" s="2"/>
      <c r="C15537" s="2"/>
      <c r="D15537" s="2"/>
      <c r="E15537" s="2"/>
      <c r="F15537" s="2"/>
      <c r="G15537" s="3"/>
      <c r="H15537" s="3"/>
      <c r="I15537" s="2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 s="2"/>
    </row>
    <row r="15538" spans="2:22" x14ac:dyDescent="0.2">
      <c r="B15538" s="2"/>
      <c r="C15538" s="2"/>
      <c r="D15538" s="2"/>
      <c r="E15538" s="2"/>
      <c r="F15538" s="2"/>
      <c r="G15538" s="3"/>
      <c r="H15538" s="3"/>
      <c r="I15538" s="2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 s="2"/>
    </row>
    <row r="15539" spans="2:22" x14ac:dyDescent="0.2">
      <c r="B15539" s="2"/>
      <c r="C15539" s="2"/>
      <c r="D15539" s="2"/>
      <c r="E15539" s="2"/>
      <c r="F15539" s="2"/>
      <c r="G15539" s="3"/>
      <c r="H15539" s="3"/>
      <c r="I15539" s="2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 s="2"/>
    </row>
    <row r="15540" spans="2:22" x14ac:dyDescent="0.2">
      <c r="B15540" s="2"/>
      <c r="C15540" s="2"/>
      <c r="D15540" s="2"/>
      <c r="E15540" s="2"/>
      <c r="F15540" s="2"/>
      <c r="G15540" s="3"/>
      <c r="H15540" s="3"/>
      <c r="I15540" s="2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 s="2"/>
    </row>
    <row r="15541" spans="2:22" x14ac:dyDescent="0.2">
      <c r="B15541" s="2"/>
      <c r="C15541" s="2"/>
      <c r="D15541" s="2"/>
      <c r="E15541" s="2"/>
      <c r="F15541" s="2"/>
      <c r="G15541" s="3"/>
      <c r="H15541" s="3"/>
      <c r="I15541" s="2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 s="2"/>
    </row>
    <row r="15542" spans="2:22" x14ac:dyDescent="0.2">
      <c r="B15542" s="2"/>
      <c r="C15542" s="2"/>
      <c r="D15542" s="2"/>
      <c r="E15542" s="2"/>
      <c r="F15542" s="2"/>
      <c r="G15542" s="3"/>
      <c r="H15542" s="3"/>
      <c r="I15542" s="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 s="2"/>
    </row>
    <row r="15543" spans="2:22" x14ac:dyDescent="0.2">
      <c r="B15543" s="2"/>
      <c r="C15543" s="2"/>
      <c r="D15543" s="2"/>
      <c r="E15543" s="2"/>
      <c r="F15543" s="2"/>
      <c r="G15543" s="3"/>
      <c r="H15543" s="3"/>
      <c r="I15543" s="2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 s="2"/>
    </row>
    <row r="15544" spans="2:22" x14ac:dyDescent="0.2">
      <c r="B15544" s="2"/>
      <c r="C15544" s="2"/>
      <c r="D15544" s="2"/>
      <c r="E15544" s="2"/>
      <c r="F15544" s="2"/>
      <c r="G15544" s="3"/>
      <c r="H15544" s="3"/>
      <c r="I15544" s="2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 s="2"/>
    </row>
    <row r="15545" spans="2:22" x14ac:dyDescent="0.2">
      <c r="B15545" s="2"/>
      <c r="C15545" s="2"/>
      <c r="D15545" s="2"/>
      <c r="E15545" s="2"/>
      <c r="F15545" s="2"/>
      <c r="G15545" s="3"/>
      <c r="H15545" s="3"/>
      <c r="I15545" s="2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 s="2"/>
    </row>
    <row r="15546" spans="2:22" x14ac:dyDescent="0.2">
      <c r="B15546" s="2"/>
      <c r="C15546" s="2"/>
      <c r="D15546" s="2"/>
      <c r="E15546" s="2"/>
      <c r="F15546" s="2"/>
      <c r="G15546" s="3"/>
      <c r="H15546" s="3"/>
      <c r="I15546" s="2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 s="2"/>
    </row>
    <row r="15547" spans="2:22" x14ac:dyDescent="0.2">
      <c r="B15547" s="2"/>
      <c r="C15547" s="2"/>
      <c r="D15547" s="2"/>
      <c r="E15547" s="2"/>
      <c r="F15547" s="2"/>
      <c r="G15547" s="3"/>
      <c r="H15547" s="3"/>
      <c r="I15547" s="2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 s="2"/>
    </row>
    <row r="15548" spans="2:22" x14ac:dyDescent="0.2">
      <c r="B15548" s="2"/>
      <c r="C15548" s="2"/>
      <c r="D15548" s="2"/>
      <c r="E15548" s="2"/>
      <c r="F15548" s="2"/>
      <c r="G15548" s="3"/>
      <c r="H15548" s="3"/>
      <c r="I15548" s="2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 s="2"/>
    </row>
    <row r="15549" spans="2:22" x14ac:dyDescent="0.2">
      <c r="B15549" s="2"/>
      <c r="C15549" s="2"/>
      <c r="D15549" s="2"/>
      <c r="E15549" s="2"/>
      <c r="F15549" s="2"/>
      <c r="G15549" s="3"/>
      <c r="H15549" s="3"/>
      <c r="I15549" s="2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 s="2"/>
    </row>
    <row r="15550" spans="2:22" x14ac:dyDescent="0.2">
      <c r="B15550" s="2"/>
      <c r="C15550" s="2"/>
      <c r="D15550" s="2"/>
      <c r="E15550" s="2"/>
      <c r="F15550" s="2"/>
      <c r="G15550" s="3"/>
      <c r="H15550" s="3"/>
      <c r="I15550" s="2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 s="2"/>
    </row>
    <row r="15551" spans="2:22" x14ac:dyDescent="0.2">
      <c r="B15551" s="2"/>
      <c r="C15551" s="2"/>
      <c r="D15551" s="2"/>
      <c r="E15551" s="2"/>
      <c r="F15551" s="2"/>
      <c r="G15551" s="3"/>
      <c r="H15551" s="3"/>
      <c r="I15551" s="2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 s="2"/>
    </row>
    <row r="15552" spans="2:22" x14ac:dyDescent="0.2">
      <c r="B15552" s="2"/>
      <c r="C15552" s="2"/>
      <c r="D15552" s="2"/>
      <c r="E15552" s="2"/>
      <c r="F15552" s="2"/>
      <c r="G15552" s="3"/>
      <c r="H15552" s="3"/>
      <c r="I15552" s="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 s="2"/>
    </row>
    <row r="15553" spans="2:22" x14ac:dyDescent="0.2">
      <c r="B15553" s="2"/>
      <c r="C15553" s="2"/>
      <c r="D15553" s="2"/>
      <c r="E15553" s="2"/>
      <c r="F15553" s="2"/>
      <c r="G15553" s="3"/>
      <c r="H15553" s="3"/>
      <c r="I15553" s="2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 s="2"/>
    </row>
    <row r="15554" spans="2:22" x14ac:dyDescent="0.2">
      <c r="B15554" s="2"/>
      <c r="C15554" s="2"/>
      <c r="D15554" s="2"/>
      <c r="E15554" s="2"/>
      <c r="F15554" s="2"/>
      <c r="G15554" s="3"/>
      <c r="H15554" s="3"/>
      <c r="I15554" s="2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 s="2"/>
    </row>
    <row r="15555" spans="2:22" x14ac:dyDescent="0.2">
      <c r="B15555" s="2"/>
      <c r="C15555" s="2"/>
      <c r="D15555" s="2"/>
      <c r="E15555" s="2"/>
      <c r="F15555" s="2"/>
      <c r="G15555" s="3"/>
      <c r="H15555" s="3"/>
      <c r="I15555" s="2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 s="2"/>
    </row>
    <row r="15556" spans="2:22" x14ac:dyDescent="0.2">
      <c r="B15556" s="2"/>
      <c r="C15556" s="2"/>
      <c r="D15556" s="2"/>
      <c r="E15556" s="2"/>
      <c r="F15556" s="2"/>
      <c r="G15556" s="3"/>
      <c r="H15556" s="3"/>
      <c r="I15556" s="2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 s="2"/>
    </row>
    <row r="15557" spans="2:22" x14ac:dyDescent="0.2">
      <c r="B15557" s="2"/>
      <c r="C15557" s="2"/>
      <c r="D15557" s="2"/>
      <c r="E15557" s="2"/>
      <c r="F15557" s="2"/>
      <c r="G15557" s="3"/>
      <c r="H15557" s="3"/>
      <c r="I15557" s="2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 s="2"/>
    </row>
    <row r="15558" spans="2:22" x14ac:dyDescent="0.2">
      <c r="B15558" s="2"/>
      <c r="C15558" s="2"/>
      <c r="D15558" s="2"/>
      <c r="E15558" s="2"/>
      <c r="F15558" s="2"/>
      <c r="G15558" s="3"/>
      <c r="H15558" s="3"/>
      <c r="I15558" s="2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 s="2"/>
    </row>
    <row r="15559" spans="2:22" x14ac:dyDescent="0.2">
      <c r="B15559" s="2"/>
      <c r="C15559" s="2"/>
      <c r="D15559" s="2"/>
      <c r="E15559" s="2"/>
      <c r="F15559" s="2"/>
      <c r="G15559" s="3"/>
      <c r="H15559" s="3"/>
      <c r="I15559" s="2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 s="2"/>
    </row>
    <row r="15560" spans="2:22" x14ac:dyDescent="0.2">
      <c r="B15560" s="2"/>
      <c r="C15560" s="2"/>
      <c r="D15560" s="2"/>
      <c r="E15560" s="2"/>
      <c r="F15560" s="2"/>
      <c r="G15560" s="3"/>
      <c r="H15560" s="3"/>
      <c r="I15560" s="2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 s="2"/>
    </row>
    <row r="15561" spans="2:22" x14ac:dyDescent="0.2">
      <c r="B15561" s="2"/>
      <c r="C15561" s="2"/>
      <c r="D15561" s="2"/>
      <c r="E15561" s="2"/>
      <c r="F15561" s="2"/>
      <c r="G15561" s="3"/>
      <c r="H15561" s="3"/>
      <c r="I15561" s="2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 s="2"/>
    </row>
    <row r="15562" spans="2:22" x14ac:dyDescent="0.2">
      <c r="B15562" s="2"/>
      <c r="C15562" s="2"/>
      <c r="D15562" s="2"/>
      <c r="E15562" s="2"/>
      <c r="F15562" s="2"/>
      <c r="G15562" s="3"/>
      <c r="H15562" s="3"/>
      <c r="I15562" s="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 s="2"/>
    </row>
    <row r="15563" spans="2:22" x14ac:dyDescent="0.2">
      <c r="B15563" s="2"/>
      <c r="C15563" s="2"/>
      <c r="D15563" s="2"/>
      <c r="E15563" s="2"/>
      <c r="F15563" s="2"/>
      <c r="G15563" s="3"/>
      <c r="H15563" s="3"/>
      <c r="I15563" s="2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 s="2"/>
    </row>
    <row r="15564" spans="2:22" x14ac:dyDescent="0.2">
      <c r="B15564" s="2"/>
      <c r="C15564" s="2"/>
      <c r="D15564" s="2"/>
      <c r="E15564" s="2"/>
      <c r="F15564" s="2"/>
      <c r="G15564" s="3"/>
      <c r="H15564" s="3"/>
      <c r="I15564" s="2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 s="2"/>
    </row>
    <row r="15565" spans="2:22" x14ac:dyDescent="0.2">
      <c r="B15565" s="2"/>
      <c r="C15565" s="2"/>
      <c r="D15565" s="2"/>
      <c r="E15565" s="2"/>
      <c r="F15565" s="2"/>
      <c r="G15565" s="3"/>
      <c r="H15565" s="3"/>
      <c r="I15565" s="2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 s="2"/>
    </row>
    <row r="15566" spans="2:22" x14ac:dyDescent="0.2">
      <c r="B15566" s="2"/>
      <c r="C15566" s="2"/>
      <c r="D15566" s="2"/>
      <c r="E15566" s="2"/>
      <c r="F15566" s="2"/>
      <c r="G15566" s="3"/>
      <c r="H15566" s="3"/>
      <c r="I15566" s="2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 s="2"/>
    </row>
    <row r="15567" spans="2:22" x14ac:dyDescent="0.2">
      <c r="B15567" s="2"/>
      <c r="C15567" s="2"/>
      <c r="D15567" s="2"/>
      <c r="E15567" s="2"/>
      <c r="F15567" s="2"/>
      <c r="G15567" s="3"/>
      <c r="H15567" s="3"/>
      <c r="I15567" s="2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 s="2"/>
    </row>
    <row r="15568" spans="2:22" x14ac:dyDescent="0.2">
      <c r="B15568" s="2"/>
      <c r="C15568" s="2"/>
      <c r="D15568" s="2"/>
      <c r="E15568" s="2"/>
      <c r="F15568" s="2"/>
      <c r="G15568" s="3"/>
      <c r="H15568" s="3"/>
      <c r="I15568" s="2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 s="2"/>
    </row>
    <row r="15569" spans="2:22" x14ac:dyDescent="0.2">
      <c r="B15569" s="2"/>
      <c r="C15569" s="2"/>
      <c r="D15569" s="2"/>
      <c r="E15569" s="2"/>
      <c r="F15569" s="2"/>
      <c r="G15569" s="3"/>
      <c r="H15569" s="3"/>
      <c r="I15569" s="2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 s="2"/>
    </row>
    <row r="15570" spans="2:22" x14ac:dyDescent="0.2">
      <c r="B15570" s="2"/>
      <c r="C15570" s="2"/>
      <c r="D15570" s="2"/>
      <c r="E15570" s="2"/>
      <c r="F15570" s="2"/>
      <c r="G15570" s="3"/>
      <c r="H15570" s="3"/>
      <c r="I15570" s="2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 s="2"/>
    </row>
    <row r="15571" spans="2:22" x14ac:dyDescent="0.2">
      <c r="B15571" s="2"/>
      <c r="C15571" s="2"/>
      <c r="D15571" s="2"/>
      <c r="E15571" s="2"/>
      <c r="F15571" s="2"/>
      <c r="G15571" s="3"/>
      <c r="H15571" s="3"/>
      <c r="I15571" s="2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 s="2"/>
    </row>
    <row r="15572" spans="2:22" x14ac:dyDescent="0.2">
      <c r="B15572" s="2"/>
      <c r="C15572" s="2"/>
      <c r="D15572" s="2"/>
      <c r="E15572" s="2"/>
      <c r="F15572" s="2"/>
      <c r="G15572" s="3"/>
      <c r="H15572" s="3"/>
      <c r="I15572" s="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 s="2"/>
    </row>
    <row r="15573" spans="2:22" x14ac:dyDescent="0.2">
      <c r="B15573" s="2"/>
      <c r="C15573" s="2"/>
      <c r="D15573" s="2"/>
      <c r="E15573" s="2"/>
      <c r="F15573" s="2"/>
      <c r="G15573" s="3"/>
      <c r="H15573" s="3"/>
      <c r="I15573" s="2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 s="2"/>
    </row>
    <row r="15574" spans="2:22" x14ac:dyDescent="0.2">
      <c r="B15574" s="2"/>
      <c r="C15574" s="2"/>
      <c r="D15574" s="2"/>
      <c r="E15574" s="2"/>
      <c r="F15574" s="2"/>
      <c r="G15574" s="3"/>
      <c r="H15574" s="3"/>
      <c r="I15574" s="2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 s="2"/>
    </row>
    <row r="15575" spans="2:22" x14ac:dyDescent="0.2">
      <c r="B15575" s="2"/>
      <c r="C15575" s="2"/>
      <c r="D15575" s="2"/>
      <c r="E15575" s="2"/>
      <c r="F15575" s="2"/>
      <c r="G15575" s="3"/>
      <c r="H15575" s="3"/>
      <c r="I15575" s="2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 s="2"/>
    </row>
    <row r="15576" spans="2:22" x14ac:dyDescent="0.2">
      <c r="B15576" s="2"/>
      <c r="C15576" s="2"/>
      <c r="D15576" s="2"/>
      <c r="E15576" s="2"/>
      <c r="F15576" s="2"/>
      <c r="G15576" s="3"/>
      <c r="H15576" s="3"/>
      <c r="I15576" s="2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 s="2"/>
    </row>
    <row r="15577" spans="2:22" x14ac:dyDescent="0.2">
      <c r="B15577" s="2"/>
      <c r="C15577" s="2"/>
      <c r="D15577" s="2"/>
      <c r="E15577" s="2"/>
      <c r="F15577" s="2"/>
      <c r="G15577" s="3"/>
      <c r="H15577" s="3"/>
      <c r="I15577" s="2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 s="2"/>
    </row>
    <row r="15578" spans="2:22" x14ac:dyDescent="0.2">
      <c r="B15578" s="2"/>
      <c r="C15578" s="2"/>
      <c r="D15578" s="2"/>
      <c r="E15578" s="2"/>
      <c r="F15578" s="2"/>
      <c r="G15578" s="3"/>
      <c r="H15578" s="3"/>
      <c r="I15578" s="2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 s="2"/>
    </row>
    <row r="15579" spans="2:22" x14ac:dyDescent="0.2">
      <c r="B15579" s="2"/>
      <c r="C15579" s="2"/>
      <c r="D15579" s="2"/>
      <c r="E15579" s="2"/>
      <c r="F15579" s="2"/>
      <c r="G15579" s="3"/>
      <c r="H15579" s="3"/>
      <c r="I15579" s="2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 s="2"/>
    </row>
    <row r="15580" spans="2:22" x14ac:dyDescent="0.2">
      <c r="B15580" s="2"/>
      <c r="C15580" s="2"/>
      <c r="D15580" s="2"/>
      <c r="E15580" s="2"/>
      <c r="F15580" s="2"/>
      <c r="G15580" s="3"/>
      <c r="H15580" s="3"/>
      <c r="I15580" s="2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 s="2"/>
    </row>
    <row r="15581" spans="2:22" x14ac:dyDescent="0.2">
      <c r="B15581" s="2"/>
      <c r="C15581" s="2"/>
      <c r="D15581" s="2"/>
      <c r="E15581" s="2"/>
      <c r="F15581" s="2"/>
      <c r="G15581" s="3"/>
      <c r="H15581" s="3"/>
      <c r="I15581" s="2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 s="2"/>
    </row>
    <row r="15582" spans="2:22" x14ac:dyDescent="0.2">
      <c r="B15582" s="2"/>
      <c r="C15582" s="2"/>
      <c r="D15582" s="2"/>
      <c r="E15582" s="2"/>
      <c r="F15582" s="2"/>
      <c r="G15582" s="3"/>
      <c r="H15582" s="3"/>
      <c r="I15582" s="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 s="2"/>
    </row>
    <row r="15583" spans="2:22" x14ac:dyDescent="0.2">
      <c r="B15583" s="2"/>
      <c r="C15583" s="2"/>
      <c r="D15583" s="2"/>
      <c r="E15583" s="2"/>
      <c r="F15583" s="2"/>
      <c r="G15583" s="3"/>
      <c r="H15583" s="3"/>
      <c r="I15583" s="2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 s="2"/>
    </row>
    <row r="15584" spans="2:22" x14ac:dyDescent="0.2">
      <c r="B15584" s="2"/>
      <c r="C15584" s="2"/>
      <c r="D15584" s="2"/>
      <c r="E15584" s="2"/>
      <c r="F15584" s="2"/>
      <c r="G15584" s="3"/>
      <c r="H15584" s="3"/>
      <c r="I15584" s="2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 s="2"/>
    </row>
    <row r="15585" spans="2:22" x14ac:dyDescent="0.2">
      <c r="B15585" s="2"/>
      <c r="C15585" s="2"/>
      <c r="D15585" s="2"/>
      <c r="E15585" s="2"/>
      <c r="F15585" s="2"/>
      <c r="G15585" s="3"/>
      <c r="H15585" s="3"/>
      <c r="I15585" s="2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 s="2"/>
    </row>
    <row r="15586" spans="2:22" x14ac:dyDescent="0.2">
      <c r="B15586" s="2"/>
      <c r="C15586" s="2"/>
      <c r="D15586" s="2"/>
      <c r="E15586" s="2"/>
      <c r="F15586" s="2"/>
      <c r="G15586" s="3"/>
      <c r="H15586" s="3"/>
      <c r="I15586" s="2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 s="2"/>
    </row>
    <row r="15587" spans="2:22" x14ac:dyDescent="0.2">
      <c r="B15587" s="2"/>
      <c r="C15587" s="2"/>
      <c r="D15587" s="2"/>
      <c r="E15587" s="2"/>
      <c r="F15587" s="2"/>
      <c r="G15587" s="3"/>
      <c r="H15587" s="3"/>
      <c r="I15587" s="2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 s="2"/>
    </row>
    <row r="15588" spans="2:22" x14ac:dyDescent="0.2">
      <c r="B15588" s="2"/>
      <c r="C15588" s="2"/>
      <c r="D15588" s="2"/>
      <c r="E15588" s="2"/>
      <c r="F15588" s="2"/>
      <c r="G15588" s="3"/>
      <c r="H15588" s="3"/>
      <c r="I15588" s="2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 s="2"/>
    </row>
    <row r="15589" spans="2:22" x14ac:dyDescent="0.2">
      <c r="B15589" s="2"/>
      <c r="C15589" s="2"/>
      <c r="D15589" s="2"/>
      <c r="E15589" s="2"/>
      <c r="F15589" s="2"/>
      <c r="G15589" s="3"/>
      <c r="H15589" s="3"/>
      <c r="I15589" s="2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 s="2"/>
    </row>
    <row r="15590" spans="2:22" x14ac:dyDescent="0.2">
      <c r="B15590" s="2"/>
      <c r="C15590" s="2"/>
      <c r="D15590" s="2"/>
      <c r="E15590" s="2"/>
      <c r="F15590" s="2"/>
      <c r="G15590" s="3"/>
      <c r="H15590" s="3"/>
      <c r="I15590" s="2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 s="2"/>
    </row>
    <row r="15591" spans="2:22" x14ac:dyDescent="0.2">
      <c r="B15591" s="2"/>
      <c r="C15591" s="2"/>
      <c r="D15591" s="2"/>
      <c r="E15591" s="2"/>
      <c r="F15591" s="2"/>
      <c r="G15591" s="3"/>
      <c r="H15591" s="3"/>
      <c r="I15591" s="2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 s="2"/>
    </row>
    <row r="15592" spans="2:22" x14ac:dyDescent="0.2">
      <c r="B15592" s="2"/>
      <c r="C15592" s="2"/>
      <c r="D15592" s="2"/>
      <c r="E15592" s="2"/>
      <c r="F15592" s="2"/>
      <c r="G15592" s="3"/>
      <c r="H15592" s="3"/>
      <c r="I15592" s="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 s="2"/>
    </row>
    <row r="15593" spans="2:22" x14ac:dyDescent="0.2">
      <c r="B15593" s="2"/>
      <c r="C15593" s="2"/>
      <c r="D15593" s="2"/>
      <c r="E15593" s="2"/>
      <c r="F15593" s="2"/>
      <c r="G15593" s="3"/>
      <c r="H15593" s="3"/>
      <c r="I15593" s="2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 s="2"/>
    </row>
    <row r="15594" spans="2:22" x14ac:dyDescent="0.2">
      <c r="B15594" s="2"/>
      <c r="C15594" s="2"/>
      <c r="D15594" s="2"/>
      <c r="E15594" s="2"/>
      <c r="F15594" s="2"/>
      <c r="G15594" s="3"/>
      <c r="H15594" s="3"/>
      <c r="I15594" s="2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 s="2"/>
    </row>
    <row r="15595" spans="2:22" x14ac:dyDescent="0.2">
      <c r="B15595" s="2"/>
      <c r="C15595" s="2"/>
      <c r="D15595" s="2"/>
      <c r="E15595" s="2"/>
      <c r="F15595" s="2"/>
      <c r="G15595" s="3"/>
      <c r="H15595" s="3"/>
      <c r="I15595" s="2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 s="2"/>
    </row>
    <row r="15596" spans="2:22" x14ac:dyDescent="0.2">
      <c r="B15596" s="2"/>
      <c r="C15596" s="2"/>
      <c r="D15596" s="2"/>
      <c r="E15596" s="2"/>
      <c r="F15596" s="2"/>
      <c r="G15596" s="3"/>
      <c r="H15596" s="3"/>
      <c r="I15596" s="2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 s="2"/>
    </row>
    <row r="15597" spans="2:22" x14ac:dyDescent="0.2">
      <c r="B15597" s="2"/>
      <c r="C15597" s="2"/>
      <c r="D15597" s="2"/>
      <c r="E15597" s="2"/>
      <c r="F15597" s="2"/>
      <c r="G15597" s="3"/>
      <c r="H15597" s="3"/>
      <c r="I15597" s="2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 s="2"/>
    </row>
    <row r="15598" spans="2:22" x14ac:dyDescent="0.2">
      <c r="B15598" s="2"/>
      <c r="C15598" s="2"/>
      <c r="D15598" s="2"/>
      <c r="E15598" s="2"/>
      <c r="F15598" s="2"/>
      <c r="G15598" s="3"/>
      <c r="H15598" s="3"/>
      <c r="I15598" s="2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 s="2"/>
    </row>
    <row r="15599" spans="2:22" x14ac:dyDescent="0.2">
      <c r="B15599" s="2"/>
      <c r="C15599" s="2"/>
      <c r="D15599" s="2"/>
      <c r="E15599" s="2"/>
      <c r="F15599" s="2"/>
      <c r="G15599" s="3"/>
      <c r="H15599" s="3"/>
      <c r="I15599" s="2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 s="2"/>
    </row>
    <row r="15600" spans="2:22" x14ac:dyDescent="0.2">
      <c r="B15600" s="2"/>
      <c r="C15600" s="2"/>
      <c r="D15600" s="2"/>
      <c r="E15600" s="2"/>
      <c r="F15600" s="2"/>
      <c r="G15600" s="3"/>
      <c r="H15600" s="3"/>
      <c r="I15600" s="2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 s="2"/>
    </row>
    <row r="15601" spans="2:22" x14ac:dyDescent="0.2">
      <c r="B15601" s="2"/>
      <c r="C15601" s="2"/>
      <c r="D15601" s="2"/>
      <c r="E15601" s="2"/>
      <c r="F15601" s="2"/>
      <c r="G15601" s="3"/>
      <c r="H15601" s="3"/>
      <c r="I15601" s="2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 s="2"/>
    </row>
    <row r="15602" spans="2:22" x14ac:dyDescent="0.2">
      <c r="B15602" s="2"/>
      <c r="C15602" s="2"/>
      <c r="D15602" s="2"/>
      <c r="E15602" s="2"/>
      <c r="F15602" s="2"/>
      <c r="G15602" s="3"/>
      <c r="H15602" s="3"/>
      <c r="I15602" s="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 s="2"/>
    </row>
    <row r="15603" spans="2:22" x14ac:dyDescent="0.2">
      <c r="B15603" s="2"/>
      <c r="C15603" s="2"/>
      <c r="D15603" s="2"/>
      <c r="E15603" s="2"/>
      <c r="F15603" s="2"/>
      <c r="G15603" s="3"/>
      <c r="H15603" s="3"/>
      <c r="I15603" s="2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 s="2"/>
    </row>
    <row r="15604" spans="2:22" x14ac:dyDescent="0.2">
      <c r="B15604" s="2"/>
      <c r="C15604" s="2"/>
      <c r="D15604" s="2"/>
      <c r="E15604" s="2"/>
      <c r="F15604" s="2"/>
      <c r="G15604" s="3"/>
      <c r="H15604" s="3"/>
      <c r="I15604" s="2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 s="2"/>
    </row>
    <row r="15605" spans="2:22" x14ac:dyDescent="0.2">
      <c r="B15605" s="2"/>
      <c r="C15605" s="2"/>
      <c r="D15605" s="2"/>
      <c r="E15605" s="2"/>
      <c r="F15605" s="2"/>
      <c r="G15605" s="3"/>
      <c r="H15605" s="3"/>
      <c r="I15605" s="2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 s="2"/>
    </row>
    <row r="15606" spans="2:22" x14ac:dyDescent="0.2">
      <c r="B15606" s="2"/>
      <c r="C15606" s="2"/>
      <c r="D15606" s="2"/>
      <c r="E15606" s="2"/>
      <c r="F15606" s="2"/>
      <c r="G15606" s="3"/>
      <c r="H15606" s="3"/>
      <c r="I15606" s="2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 s="2"/>
    </row>
    <row r="15607" spans="2:22" x14ac:dyDescent="0.2">
      <c r="B15607" s="2"/>
      <c r="C15607" s="2"/>
      <c r="D15607" s="2"/>
      <c r="E15607" s="2"/>
      <c r="F15607" s="2"/>
      <c r="G15607" s="3"/>
      <c r="H15607" s="3"/>
      <c r="I15607" s="2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 s="2"/>
    </row>
    <row r="15608" spans="2:22" x14ac:dyDescent="0.2">
      <c r="B15608" s="2"/>
      <c r="C15608" s="2"/>
      <c r="D15608" s="2"/>
      <c r="E15608" s="2"/>
      <c r="F15608" s="2"/>
      <c r="G15608" s="3"/>
      <c r="H15608" s="3"/>
      <c r="I15608" s="2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 s="2"/>
    </row>
    <row r="15609" spans="2:22" x14ac:dyDescent="0.2">
      <c r="B15609" s="2"/>
      <c r="C15609" s="2"/>
      <c r="D15609" s="2"/>
      <c r="E15609" s="2"/>
      <c r="F15609" s="2"/>
      <c r="G15609" s="3"/>
      <c r="H15609" s="3"/>
      <c r="I15609" s="2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 s="2"/>
    </row>
    <row r="15610" spans="2:22" x14ac:dyDescent="0.2">
      <c r="B15610" s="2"/>
      <c r="C15610" s="2"/>
      <c r="D15610" s="2"/>
      <c r="E15610" s="2"/>
      <c r="F15610" s="2"/>
      <c r="G15610" s="3"/>
      <c r="H15610" s="3"/>
      <c r="I15610" s="2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 s="2"/>
    </row>
    <row r="15611" spans="2:22" x14ac:dyDescent="0.2">
      <c r="B15611" s="2"/>
      <c r="C15611" s="2"/>
      <c r="D15611" s="2"/>
      <c r="E15611" s="2"/>
      <c r="F15611" s="2"/>
      <c r="G15611" s="3"/>
      <c r="H15611" s="3"/>
      <c r="I15611" s="2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 s="2"/>
    </row>
    <row r="15612" spans="2:22" x14ac:dyDescent="0.2">
      <c r="B15612" s="2"/>
      <c r="C15612" s="2"/>
      <c r="D15612" s="2"/>
      <c r="E15612" s="2"/>
      <c r="F15612" s="2"/>
      <c r="G15612" s="3"/>
      <c r="H15612" s="3"/>
      <c r="I15612" s="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 s="2"/>
    </row>
    <row r="15613" spans="2:22" x14ac:dyDescent="0.2">
      <c r="B15613" s="2"/>
      <c r="C15613" s="2"/>
      <c r="D15613" s="2"/>
      <c r="E15613" s="2"/>
      <c r="F15613" s="2"/>
      <c r="G15613" s="3"/>
      <c r="H15613" s="3"/>
      <c r="I15613" s="2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 s="2"/>
    </row>
    <row r="15614" spans="2:22" x14ac:dyDescent="0.2">
      <c r="B15614" s="2"/>
      <c r="C15614" s="2"/>
      <c r="D15614" s="2"/>
      <c r="E15614" s="2"/>
      <c r="F15614" s="2"/>
      <c r="G15614" s="3"/>
      <c r="H15614" s="3"/>
      <c r="I15614" s="2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 s="2"/>
    </row>
    <row r="15615" spans="2:22" x14ac:dyDescent="0.2">
      <c r="B15615" s="2"/>
      <c r="C15615" s="2"/>
      <c r="D15615" s="2"/>
      <c r="E15615" s="2"/>
      <c r="F15615" s="2"/>
      <c r="G15615" s="3"/>
      <c r="H15615" s="3"/>
      <c r="I15615" s="2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 s="2"/>
    </row>
    <row r="15616" spans="2:22" x14ac:dyDescent="0.2">
      <c r="B15616" s="2"/>
      <c r="C15616" s="2"/>
      <c r="D15616" s="2"/>
      <c r="E15616" s="2"/>
      <c r="F15616" s="2"/>
      <c r="G15616" s="3"/>
      <c r="H15616" s="3"/>
      <c r="I15616" s="2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 s="2"/>
    </row>
    <row r="15617" spans="2:22" x14ac:dyDescent="0.2">
      <c r="B15617" s="2"/>
      <c r="C15617" s="2"/>
      <c r="D15617" s="2"/>
      <c r="E15617" s="2"/>
      <c r="F15617" s="2"/>
      <c r="G15617" s="3"/>
      <c r="H15617" s="3"/>
      <c r="I15617" s="2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 s="2"/>
    </row>
    <row r="15618" spans="2:22" x14ac:dyDescent="0.2">
      <c r="B15618" s="2"/>
      <c r="C15618" s="2"/>
      <c r="D15618" s="2"/>
      <c r="E15618" s="2"/>
      <c r="F15618" s="2"/>
      <c r="G15618" s="3"/>
      <c r="H15618" s="3"/>
      <c r="I15618" s="2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 s="2"/>
    </row>
    <row r="15619" spans="2:22" x14ac:dyDescent="0.2">
      <c r="B15619" s="2"/>
      <c r="C15619" s="2"/>
      <c r="D15619" s="2"/>
      <c r="E15619" s="2"/>
      <c r="F15619" s="2"/>
      <c r="G15619" s="3"/>
      <c r="H15619" s="3"/>
      <c r="I15619" s="2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 s="2"/>
    </row>
    <row r="15620" spans="2:22" x14ac:dyDescent="0.2">
      <c r="B15620" s="2"/>
      <c r="C15620" s="2"/>
      <c r="D15620" s="2"/>
      <c r="E15620" s="2"/>
      <c r="F15620" s="2"/>
      <c r="G15620" s="3"/>
      <c r="H15620" s="3"/>
      <c r="I15620" s="2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 s="2"/>
    </row>
    <row r="15621" spans="2:22" x14ac:dyDescent="0.2">
      <c r="B15621" s="2"/>
      <c r="C15621" s="2"/>
      <c r="D15621" s="2"/>
      <c r="E15621" s="2"/>
      <c r="F15621" s="2"/>
      <c r="G15621" s="3"/>
      <c r="H15621" s="3"/>
      <c r="I15621" s="2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 s="2"/>
    </row>
    <row r="15622" spans="2:22" x14ac:dyDescent="0.2">
      <c r="B15622" s="2"/>
      <c r="C15622" s="2"/>
      <c r="D15622" s="2"/>
      <c r="E15622" s="2"/>
      <c r="F15622" s="2"/>
      <c r="G15622" s="3"/>
      <c r="H15622" s="3"/>
      <c r="I15622" s="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 s="2"/>
    </row>
    <row r="15623" spans="2:22" x14ac:dyDescent="0.2">
      <c r="B15623" s="2"/>
      <c r="C15623" s="2"/>
      <c r="D15623" s="2"/>
      <c r="E15623" s="2"/>
      <c r="F15623" s="2"/>
      <c r="G15623" s="3"/>
      <c r="H15623" s="3"/>
      <c r="I15623" s="2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 s="2"/>
    </row>
    <row r="15624" spans="2:22" x14ac:dyDescent="0.2">
      <c r="B15624" s="2"/>
      <c r="C15624" s="2"/>
      <c r="D15624" s="2"/>
      <c r="E15624" s="2"/>
      <c r="F15624" s="2"/>
      <c r="G15624" s="3"/>
      <c r="H15624" s="3"/>
      <c r="I15624" s="2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 s="2"/>
    </row>
    <row r="15625" spans="2:22" x14ac:dyDescent="0.2">
      <c r="B15625" s="2"/>
      <c r="C15625" s="2"/>
      <c r="D15625" s="2"/>
      <c r="E15625" s="2"/>
      <c r="F15625" s="2"/>
      <c r="G15625" s="3"/>
      <c r="H15625" s="3"/>
      <c r="I15625" s="2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 s="2"/>
    </row>
    <row r="15626" spans="2:22" x14ac:dyDescent="0.2">
      <c r="B15626" s="2"/>
      <c r="C15626" s="2"/>
      <c r="D15626" s="2"/>
      <c r="E15626" s="2"/>
      <c r="F15626" s="2"/>
      <c r="G15626" s="3"/>
      <c r="H15626" s="3"/>
      <c r="I15626" s="2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 s="2"/>
    </row>
    <row r="15627" spans="2:22" x14ac:dyDescent="0.2">
      <c r="B15627" s="2"/>
      <c r="C15627" s="2"/>
      <c r="D15627" s="2"/>
      <c r="E15627" s="2"/>
      <c r="F15627" s="2"/>
      <c r="G15627" s="3"/>
      <c r="H15627" s="3"/>
      <c r="I15627" s="2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 s="2"/>
    </row>
    <row r="15628" spans="2:22" x14ac:dyDescent="0.2">
      <c r="B15628" s="2"/>
      <c r="C15628" s="2"/>
      <c r="D15628" s="2"/>
      <c r="E15628" s="2"/>
      <c r="F15628" s="2"/>
      <c r="G15628" s="3"/>
      <c r="H15628" s="3"/>
      <c r="I15628" s="2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 s="2"/>
    </row>
    <row r="15629" spans="2:22" x14ac:dyDescent="0.2">
      <c r="B15629" s="2"/>
      <c r="C15629" s="2"/>
      <c r="D15629" s="2"/>
      <c r="E15629" s="2"/>
      <c r="F15629" s="2"/>
      <c r="G15629" s="3"/>
      <c r="H15629" s="3"/>
      <c r="I15629" s="2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 s="2"/>
    </row>
    <row r="15630" spans="2:22" x14ac:dyDescent="0.2">
      <c r="B15630" s="2"/>
      <c r="C15630" s="2"/>
      <c r="D15630" s="2"/>
      <c r="E15630" s="2"/>
      <c r="F15630" s="2"/>
      <c r="G15630" s="3"/>
      <c r="H15630" s="3"/>
      <c r="I15630" s="2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 s="2"/>
    </row>
    <row r="15631" spans="2:22" x14ac:dyDescent="0.2">
      <c r="B15631" s="2"/>
      <c r="C15631" s="2"/>
      <c r="D15631" s="2"/>
      <c r="E15631" s="2"/>
      <c r="F15631" s="2"/>
      <c r="G15631" s="3"/>
      <c r="H15631" s="3"/>
      <c r="I15631" s="2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 s="2"/>
    </row>
    <row r="15632" spans="2:22" x14ac:dyDescent="0.2">
      <c r="B15632" s="2"/>
      <c r="C15632" s="2"/>
      <c r="D15632" s="2"/>
      <c r="E15632" s="2"/>
      <c r="F15632" s="2"/>
      <c r="G15632" s="3"/>
      <c r="H15632" s="3"/>
      <c r="I15632" s="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 s="2"/>
    </row>
    <row r="15633" spans="2:22" x14ac:dyDescent="0.2">
      <c r="B15633" s="2"/>
      <c r="C15633" s="2"/>
      <c r="D15633" s="2"/>
      <c r="E15633" s="2"/>
      <c r="F15633" s="2"/>
      <c r="G15633" s="3"/>
      <c r="H15633" s="3"/>
      <c r="I15633" s="2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 s="2"/>
    </row>
    <row r="15634" spans="2:22" x14ac:dyDescent="0.2">
      <c r="B15634" s="2"/>
      <c r="C15634" s="2"/>
      <c r="D15634" s="2"/>
      <c r="E15634" s="2"/>
      <c r="F15634" s="2"/>
      <c r="G15634" s="3"/>
      <c r="H15634" s="3"/>
      <c r="I15634" s="2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 s="2"/>
    </row>
    <row r="15635" spans="2:22" x14ac:dyDescent="0.2">
      <c r="B15635" s="2"/>
      <c r="C15635" s="2"/>
      <c r="D15635" s="2"/>
      <c r="E15635" s="2"/>
      <c r="F15635" s="2"/>
      <c r="G15635" s="3"/>
      <c r="H15635" s="3"/>
      <c r="I15635" s="2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 s="2"/>
    </row>
    <row r="15636" spans="2:22" x14ac:dyDescent="0.2">
      <c r="B15636" s="2"/>
      <c r="C15636" s="2"/>
      <c r="D15636" s="2"/>
      <c r="E15636" s="2"/>
      <c r="F15636" s="2"/>
      <c r="G15636" s="3"/>
      <c r="H15636" s="3"/>
      <c r="I15636" s="2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 s="2"/>
    </row>
    <row r="15637" spans="2:22" x14ac:dyDescent="0.2">
      <c r="B15637" s="2"/>
      <c r="C15637" s="2"/>
      <c r="D15637" s="2"/>
      <c r="E15637" s="2"/>
      <c r="F15637" s="2"/>
      <c r="G15637" s="3"/>
      <c r="H15637" s="3"/>
      <c r="I15637" s="2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 s="2"/>
    </row>
    <row r="15638" spans="2:22" x14ac:dyDescent="0.2">
      <c r="B15638" s="2"/>
      <c r="C15638" s="2"/>
      <c r="D15638" s="2"/>
      <c r="E15638" s="2"/>
      <c r="F15638" s="2"/>
      <c r="G15638" s="3"/>
      <c r="H15638" s="3"/>
      <c r="I15638" s="2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 s="2"/>
    </row>
    <row r="15639" spans="2:22" x14ac:dyDescent="0.2">
      <c r="B15639" s="2"/>
      <c r="C15639" s="2"/>
      <c r="D15639" s="2"/>
      <c r="E15639" s="2"/>
      <c r="F15639" s="2"/>
      <c r="G15639" s="3"/>
      <c r="H15639" s="3"/>
      <c r="I15639" s="2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 s="2"/>
    </row>
    <row r="15640" spans="2:22" x14ac:dyDescent="0.2">
      <c r="B15640" s="2"/>
      <c r="C15640" s="2"/>
      <c r="D15640" s="2"/>
      <c r="E15640" s="2"/>
      <c r="F15640" s="2"/>
      <c r="G15640" s="3"/>
      <c r="H15640" s="3"/>
      <c r="I15640" s="2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 s="2"/>
    </row>
    <row r="15641" spans="2:22" x14ac:dyDescent="0.2">
      <c r="B15641" s="2"/>
      <c r="C15641" s="2"/>
      <c r="D15641" s="2"/>
      <c r="E15641" s="2"/>
      <c r="F15641" s="2"/>
      <c r="G15641" s="3"/>
      <c r="H15641" s="3"/>
      <c r="I15641" s="2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 s="2"/>
    </row>
    <row r="15642" spans="2:22" x14ac:dyDescent="0.2">
      <c r="B15642" s="2"/>
      <c r="C15642" s="2"/>
      <c r="D15642" s="2"/>
      <c r="E15642" s="2"/>
      <c r="F15642" s="2"/>
      <c r="G15642" s="3"/>
      <c r="H15642" s="3"/>
      <c r="I15642" s="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 s="2"/>
    </row>
    <row r="15643" spans="2:22" x14ac:dyDescent="0.2">
      <c r="B15643" s="2"/>
      <c r="C15643" s="2"/>
      <c r="D15643" s="2"/>
      <c r="E15643" s="2"/>
      <c r="F15643" s="2"/>
      <c r="G15643" s="3"/>
      <c r="H15643" s="3"/>
      <c r="I15643" s="2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 s="2"/>
    </row>
    <row r="15644" spans="2:22" x14ac:dyDescent="0.2">
      <c r="B15644" s="2"/>
      <c r="C15644" s="2"/>
      <c r="D15644" s="2"/>
      <c r="E15644" s="2"/>
      <c r="F15644" s="2"/>
      <c r="G15644" s="3"/>
      <c r="H15644" s="3"/>
      <c r="I15644" s="2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 s="2"/>
    </row>
    <row r="15645" spans="2:22" x14ac:dyDescent="0.2">
      <c r="B15645" s="2"/>
      <c r="C15645" s="2"/>
      <c r="D15645" s="2"/>
      <c r="E15645" s="2"/>
      <c r="F15645" s="2"/>
      <c r="G15645" s="3"/>
      <c r="H15645" s="3"/>
      <c r="I15645" s="2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 s="2"/>
    </row>
    <row r="15646" spans="2:22" x14ac:dyDescent="0.2">
      <c r="B15646" s="2"/>
      <c r="C15646" s="2"/>
      <c r="D15646" s="2"/>
      <c r="E15646" s="2"/>
      <c r="F15646" s="2"/>
      <c r="G15646" s="3"/>
      <c r="H15646" s="3"/>
      <c r="I15646" s="2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 s="2"/>
    </row>
    <row r="15647" spans="2:22" x14ac:dyDescent="0.2">
      <c r="B15647" s="2"/>
      <c r="C15647" s="2"/>
      <c r="D15647" s="2"/>
      <c r="E15647" s="2"/>
      <c r="F15647" s="2"/>
      <c r="G15647" s="3"/>
      <c r="H15647" s="3"/>
      <c r="I15647" s="2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 s="2"/>
    </row>
    <row r="15648" spans="2:22" x14ac:dyDescent="0.2">
      <c r="B15648" s="2"/>
      <c r="C15648" s="2"/>
      <c r="D15648" s="2"/>
      <c r="E15648" s="2"/>
      <c r="F15648" s="2"/>
      <c r="G15648" s="3"/>
      <c r="H15648" s="3"/>
      <c r="I15648" s="2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 s="2"/>
    </row>
    <row r="15649" spans="2:22" x14ac:dyDescent="0.2">
      <c r="B15649" s="2"/>
      <c r="C15649" s="2"/>
      <c r="D15649" s="2"/>
      <c r="E15649" s="2"/>
      <c r="F15649" s="2"/>
      <c r="G15649" s="3"/>
      <c r="H15649" s="3"/>
      <c r="I15649" s="2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 s="2"/>
    </row>
    <row r="15650" spans="2:22" x14ac:dyDescent="0.2">
      <c r="B15650" s="2"/>
      <c r="C15650" s="2"/>
      <c r="D15650" s="2"/>
      <c r="E15650" s="2"/>
      <c r="F15650" s="2"/>
      <c r="G15650" s="3"/>
      <c r="H15650" s="3"/>
      <c r="I15650" s="2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 s="2"/>
    </row>
    <row r="15651" spans="2:22" x14ac:dyDescent="0.2">
      <c r="B15651" s="2"/>
      <c r="C15651" s="2"/>
      <c r="D15651" s="2"/>
      <c r="E15651" s="2"/>
      <c r="F15651" s="2"/>
      <c r="G15651" s="3"/>
      <c r="H15651" s="3"/>
      <c r="I15651" s="2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 s="2"/>
    </row>
    <row r="15652" spans="2:22" x14ac:dyDescent="0.2">
      <c r="B15652" s="2"/>
      <c r="C15652" s="2"/>
      <c r="D15652" s="2"/>
      <c r="E15652" s="2"/>
      <c r="F15652" s="2"/>
      <c r="G15652" s="3"/>
      <c r="H15652" s="3"/>
      <c r="I15652" s="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 s="2"/>
    </row>
    <row r="15653" spans="2:22" x14ac:dyDescent="0.2">
      <c r="B15653" s="2"/>
      <c r="C15653" s="2"/>
      <c r="D15653" s="2"/>
      <c r="E15653" s="2"/>
      <c r="F15653" s="2"/>
      <c r="G15653" s="3"/>
      <c r="H15653" s="3"/>
      <c r="I15653" s="2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 s="2"/>
    </row>
    <row r="15654" spans="2:22" x14ac:dyDescent="0.2">
      <c r="B15654" s="2"/>
      <c r="C15654" s="2"/>
      <c r="D15654" s="2"/>
      <c r="E15654" s="2"/>
      <c r="F15654" s="2"/>
      <c r="G15654" s="3"/>
      <c r="H15654" s="3"/>
      <c r="I15654" s="2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 s="2"/>
    </row>
    <row r="15655" spans="2:22" x14ac:dyDescent="0.2">
      <c r="B15655" s="2"/>
      <c r="C15655" s="2"/>
      <c r="D15655" s="2"/>
      <c r="E15655" s="2"/>
      <c r="F15655" s="2"/>
      <c r="G15655" s="3"/>
      <c r="H15655" s="3"/>
      <c r="I15655" s="2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 s="2"/>
    </row>
    <row r="15656" spans="2:22" x14ac:dyDescent="0.2">
      <c r="B15656" s="2"/>
      <c r="C15656" s="2"/>
      <c r="D15656" s="2"/>
      <c r="E15656" s="2"/>
      <c r="F15656" s="2"/>
      <c r="G15656" s="3"/>
      <c r="H15656" s="3"/>
      <c r="I15656" s="2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 s="2"/>
    </row>
    <row r="15657" spans="2:22" x14ac:dyDescent="0.2">
      <c r="B15657" s="2"/>
      <c r="C15657" s="2"/>
      <c r="D15657" s="2"/>
      <c r="E15657" s="2"/>
      <c r="F15657" s="2"/>
      <c r="G15657" s="3"/>
      <c r="H15657" s="3"/>
      <c r="I15657" s="2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 s="2"/>
    </row>
    <row r="15658" spans="2:22" x14ac:dyDescent="0.2">
      <c r="B15658" s="2"/>
      <c r="C15658" s="2"/>
      <c r="D15658" s="2"/>
      <c r="E15658" s="2"/>
      <c r="F15658" s="2"/>
      <c r="G15658" s="3"/>
      <c r="H15658" s="3"/>
      <c r="I15658" s="2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 s="2"/>
    </row>
    <row r="15659" spans="2:22" x14ac:dyDescent="0.2">
      <c r="B15659" s="2"/>
      <c r="C15659" s="2"/>
      <c r="D15659" s="2"/>
      <c r="E15659" s="2"/>
      <c r="F15659" s="2"/>
      <c r="G15659" s="3"/>
      <c r="H15659" s="3"/>
      <c r="I15659" s="2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 s="2"/>
    </row>
    <row r="15660" spans="2:22" x14ac:dyDescent="0.2">
      <c r="B15660" s="2"/>
      <c r="C15660" s="2"/>
      <c r="D15660" s="2"/>
      <c r="E15660" s="2"/>
      <c r="F15660" s="2"/>
      <c r="G15660" s="3"/>
      <c r="H15660" s="3"/>
      <c r="I15660" s="2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 s="2"/>
    </row>
    <row r="15661" spans="2:22" x14ac:dyDescent="0.2">
      <c r="B15661" s="2"/>
      <c r="C15661" s="2"/>
      <c r="D15661" s="2"/>
      <c r="E15661" s="2"/>
      <c r="F15661" s="2"/>
      <c r="G15661" s="3"/>
      <c r="H15661" s="3"/>
      <c r="I15661" s="2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 s="2"/>
    </row>
    <row r="15662" spans="2:22" x14ac:dyDescent="0.2">
      <c r="B15662" s="2"/>
      <c r="C15662" s="2"/>
      <c r="D15662" s="2"/>
      <c r="E15662" s="2"/>
      <c r="F15662" s="2"/>
      <c r="G15662" s="3"/>
      <c r="H15662" s="3"/>
      <c r="I15662" s="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 s="2"/>
    </row>
    <row r="15663" spans="2:22" x14ac:dyDescent="0.2">
      <c r="B15663" s="2"/>
      <c r="C15663" s="2"/>
      <c r="D15663" s="2"/>
      <c r="E15663" s="2"/>
      <c r="F15663" s="2"/>
      <c r="G15663" s="3"/>
      <c r="H15663" s="3"/>
      <c r="I15663" s="2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 s="2"/>
    </row>
    <row r="15664" spans="2:22" x14ac:dyDescent="0.2">
      <c r="B15664" s="2"/>
      <c r="C15664" s="2"/>
      <c r="D15664" s="2"/>
      <c r="E15664" s="2"/>
      <c r="F15664" s="2"/>
      <c r="G15664" s="3"/>
      <c r="H15664" s="3"/>
      <c r="I15664" s="2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 s="2"/>
    </row>
    <row r="15665" spans="2:22" x14ac:dyDescent="0.2">
      <c r="B15665" s="2"/>
      <c r="C15665" s="2"/>
      <c r="D15665" s="2"/>
      <c r="E15665" s="2"/>
      <c r="F15665" s="2"/>
      <c r="G15665" s="3"/>
      <c r="H15665" s="3"/>
      <c r="I15665" s="2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 s="2"/>
    </row>
    <row r="15666" spans="2:22" x14ac:dyDescent="0.2">
      <c r="B15666" s="2"/>
      <c r="C15666" s="2"/>
      <c r="D15666" s="2"/>
      <c r="E15666" s="2"/>
      <c r="F15666" s="2"/>
      <c r="G15666" s="3"/>
      <c r="H15666" s="3"/>
      <c r="I15666" s="2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 s="2"/>
    </row>
    <row r="15667" spans="2:22" x14ac:dyDescent="0.2">
      <c r="B15667" s="2"/>
      <c r="C15667" s="2"/>
      <c r="D15667" s="2"/>
      <c r="E15667" s="2"/>
      <c r="F15667" s="2"/>
      <c r="G15667" s="3"/>
      <c r="H15667" s="3"/>
      <c r="I15667" s="2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 s="2"/>
    </row>
    <row r="15668" spans="2:22" x14ac:dyDescent="0.2">
      <c r="B15668" s="2"/>
      <c r="C15668" s="2"/>
      <c r="D15668" s="2"/>
      <c r="E15668" s="2"/>
      <c r="F15668" s="2"/>
      <c r="G15668" s="3"/>
      <c r="H15668" s="3"/>
      <c r="I15668" s="2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 s="2"/>
    </row>
    <row r="15669" spans="2:22" x14ac:dyDescent="0.2">
      <c r="B15669" s="2"/>
      <c r="C15669" s="2"/>
      <c r="D15669" s="2"/>
      <c r="E15669" s="2"/>
      <c r="F15669" s="2"/>
      <c r="G15669" s="3"/>
      <c r="H15669" s="3"/>
      <c r="I15669" s="2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 s="2"/>
    </row>
    <row r="15670" spans="2:22" x14ac:dyDescent="0.2">
      <c r="B15670" s="2"/>
      <c r="C15670" s="2"/>
      <c r="D15670" s="2"/>
      <c r="E15670" s="2"/>
      <c r="F15670" s="2"/>
      <c r="G15670" s="3"/>
      <c r="H15670" s="3"/>
      <c r="I15670" s="2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 s="2"/>
    </row>
    <row r="15671" spans="2:22" x14ac:dyDescent="0.2">
      <c r="B15671" s="2"/>
      <c r="C15671" s="2"/>
      <c r="D15671" s="2"/>
      <c r="E15671" s="2"/>
      <c r="F15671" s="2"/>
      <c r="G15671" s="3"/>
      <c r="H15671" s="3"/>
      <c r="I15671" s="2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 s="2"/>
    </row>
    <row r="15672" spans="2:22" x14ac:dyDescent="0.2">
      <c r="B15672" s="2"/>
      <c r="C15672" s="2"/>
      <c r="D15672" s="2"/>
      <c r="E15672" s="2"/>
      <c r="F15672" s="2"/>
      <c r="G15672" s="3"/>
      <c r="H15672" s="3"/>
      <c r="I15672" s="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 s="2"/>
    </row>
    <row r="15673" spans="2:22" x14ac:dyDescent="0.2">
      <c r="B15673" s="2"/>
      <c r="C15673" s="2"/>
      <c r="D15673" s="2"/>
      <c r="E15673" s="2"/>
      <c r="F15673" s="2"/>
      <c r="G15673" s="3"/>
      <c r="H15673" s="3"/>
      <c r="I15673" s="2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 s="2"/>
    </row>
    <row r="15674" spans="2:22" x14ac:dyDescent="0.2">
      <c r="B15674" s="2"/>
      <c r="C15674" s="2"/>
      <c r="D15674" s="2"/>
      <c r="E15674" s="2"/>
      <c r="F15674" s="2"/>
      <c r="G15674" s="3"/>
      <c r="H15674" s="3"/>
      <c r="I15674" s="2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 s="2"/>
    </row>
    <row r="15675" spans="2:22" x14ac:dyDescent="0.2">
      <c r="B15675" s="2"/>
      <c r="C15675" s="2"/>
      <c r="D15675" s="2"/>
      <c r="E15675" s="2"/>
      <c r="F15675" s="2"/>
      <c r="G15675" s="3"/>
      <c r="H15675" s="3"/>
      <c r="I15675" s="2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 s="2"/>
    </row>
    <row r="15676" spans="2:22" x14ac:dyDescent="0.2">
      <c r="B15676" s="2"/>
      <c r="C15676" s="2"/>
      <c r="D15676" s="2"/>
      <c r="E15676" s="2"/>
      <c r="F15676" s="2"/>
      <c r="G15676" s="3"/>
      <c r="H15676" s="3"/>
      <c r="I15676" s="2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 s="2"/>
    </row>
    <row r="15677" spans="2:22" x14ac:dyDescent="0.2">
      <c r="B15677" s="2"/>
      <c r="C15677" s="2"/>
      <c r="D15677" s="2"/>
      <c r="E15677" s="2"/>
      <c r="F15677" s="2"/>
      <c r="G15677" s="3"/>
      <c r="H15677" s="3"/>
      <c r="I15677" s="2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 s="2"/>
    </row>
    <row r="15678" spans="2:22" x14ac:dyDescent="0.2">
      <c r="B15678" s="2"/>
      <c r="C15678" s="2"/>
      <c r="D15678" s="2"/>
      <c r="E15678" s="2"/>
      <c r="F15678" s="2"/>
      <c r="G15678" s="3"/>
      <c r="H15678" s="3"/>
      <c r="I15678" s="2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 s="2"/>
    </row>
    <row r="15679" spans="2:22" x14ac:dyDescent="0.2">
      <c r="B15679" s="2"/>
      <c r="C15679" s="2"/>
      <c r="D15679" s="2"/>
      <c r="E15679" s="2"/>
      <c r="F15679" s="2"/>
      <c r="G15679" s="3"/>
      <c r="H15679" s="3"/>
      <c r="I15679" s="2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 s="2"/>
    </row>
    <row r="15680" spans="2:22" x14ac:dyDescent="0.2">
      <c r="B15680" s="2"/>
      <c r="C15680" s="2"/>
      <c r="D15680" s="2"/>
      <c r="E15680" s="2"/>
      <c r="F15680" s="2"/>
      <c r="G15680" s="3"/>
      <c r="H15680" s="3"/>
      <c r="I15680" s="2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 s="2"/>
    </row>
    <row r="15681" spans="2:22" x14ac:dyDescent="0.2">
      <c r="B15681" s="2"/>
      <c r="C15681" s="2"/>
      <c r="D15681" s="2"/>
      <c r="E15681" s="2"/>
      <c r="F15681" s="2"/>
      <c r="G15681" s="3"/>
      <c r="H15681" s="3"/>
      <c r="I15681" s="2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 s="2"/>
    </row>
    <row r="15682" spans="2:22" x14ac:dyDescent="0.2">
      <c r="B15682" s="2"/>
      <c r="C15682" s="2"/>
      <c r="D15682" s="2"/>
      <c r="E15682" s="2"/>
      <c r="F15682" s="2"/>
      <c r="G15682" s="3"/>
      <c r="H15682" s="3"/>
      <c r="I15682" s="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 s="2"/>
    </row>
    <row r="15683" spans="2:22" x14ac:dyDescent="0.2">
      <c r="B15683" s="2"/>
      <c r="C15683" s="2"/>
      <c r="D15683" s="2"/>
      <c r="E15683" s="2"/>
      <c r="F15683" s="2"/>
      <c r="G15683" s="3"/>
      <c r="H15683" s="3"/>
      <c r="I15683" s="2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 s="2"/>
    </row>
    <row r="15684" spans="2:22" x14ac:dyDescent="0.2">
      <c r="B15684" s="2"/>
      <c r="C15684" s="2"/>
      <c r="D15684" s="2"/>
      <c r="E15684" s="2"/>
      <c r="F15684" s="2"/>
      <c r="G15684" s="3"/>
      <c r="H15684" s="3"/>
      <c r="I15684" s="2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 s="2"/>
    </row>
    <row r="15685" spans="2:22" x14ac:dyDescent="0.2">
      <c r="B15685" s="2"/>
      <c r="C15685" s="2"/>
      <c r="D15685" s="2"/>
      <c r="E15685" s="2"/>
      <c r="F15685" s="2"/>
      <c r="G15685" s="3"/>
      <c r="H15685" s="3"/>
      <c r="I15685" s="2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 s="2"/>
    </row>
    <row r="15686" spans="2:22" x14ac:dyDescent="0.2">
      <c r="B15686" s="2"/>
      <c r="C15686" s="2"/>
      <c r="D15686" s="2"/>
      <c r="E15686" s="2"/>
      <c r="F15686" s="2"/>
      <c r="G15686" s="3"/>
      <c r="H15686" s="3"/>
      <c r="I15686" s="2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 s="2"/>
    </row>
    <row r="15687" spans="2:22" x14ac:dyDescent="0.2">
      <c r="B15687" s="2"/>
      <c r="C15687" s="2"/>
      <c r="D15687" s="2"/>
      <c r="E15687" s="2"/>
      <c r="F15687" s="2"/>
      <c r="G15687" s="3"/>
      <c r="H15687" s="3"/>
      <c r="I15687" s="2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 s="2"/>
    </row>
    <row r="15688" spans="2:22" x14ac:dyDescent="0.2">
      <c r="B15688" s="2"/>
      <c r="C15688" s="2"/>
      <c r="D15688" s="2"/>
      <c r="E15688" s="2"/>
      <c r="F15688" s="2"/>
      <c r="G15688" s="3"/>
      <c r="H15688" s="3"/>
      <c r="I15688" s="2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 s="2"/>
    </row>
    <row r="15689" spans="2:22" x14ac:dyDescent="0.2">
      <c r="B15689" s="2"/>
      <c r="C15689" s="2"/>
      <c r="D15689" s="2"/>
      <c r="E15689" s="2"/>
      <c r="F15689" s="2"/>
      <c r="G15689" s="3"/>
      <c r="H15689" s="3"/>
      <c r="I15689" s="2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 s="2"/>
    </row>
    <row r="15690" spans="2:22" x14ac:dyDescent="0.2">
      <c r="B15690" s="2"/>
      <c r="C15690" s="2"/>
      <c r="D15690" s="2"/>
      <c r="E15690" s="2"/>
      <c r="F15690" s="2"/>
      <c r="G15690" s="3"/>
      <c r="H15690" s="3"/>
      <c r="I15690" s="2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 s="2"/>
    </row>
    <row r="15691" spans="2:22" x14ac:dyDescent="0.2">
      <c r="B15691" s="2"/>
      <c r="C15691" s="2"/>
      <c r="D15691" s="2"/>
      <c r="E15691" s="2"/>
      <c r="F15691" s="2"/>
      <c r="G15691" s="3"/>
      <c r="H15691" s="3"/>
      <c r="I15691" s="2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 s="2"/>
    </row>
    <row r="15692" spans="2:22" x14ac:dyDescent="0.2">
      <c r="B15692" s="2"/>
      <c r="C15692" s="2"/>
      <c r="D15692" s="2"/>
      <c r="E15692" s="2"/>
      <c r="F15692" s="2"/>
      <c r="G15692" s="3"/>
      <c r="H15692" s="3"/>
      <c r="I15692" s="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 s="2"/>
    </row>
    <row r="15693" spans="2:22" x14ac:dyDescent="0.2">
      <c r="B15693" s="2"/>
      <c r="C15693" s="2"/>
      <c r="D15693" s="2"/>
      <c r="E15693" s="2"/>
      <c r="F15693" s="2"/>
      <c r="G15693" s="3"/>
      <c r="H15693" s="3"/>
      <c r="I15693" s="2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 s="2"/>
    </row>
    <row r="15694" spans="2:22" x14ac:dyDescent="0.2">
      <c r="B15694" s="2"/>
      <c r="C15694" s="2"/>
      <c r="D15694" s="2"/>
      <c r="E15694" s="2"/>
      <c r="F15694" s="2"/>
      <c r="G15694" s="3"/>
      <c r="H15694" s="3"/>
      <c r="I15694" s="2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 s="2"/>
    </row>
    <row r="15695" spans="2:22" x14ac:dyDescent="0.2">
      <c r="B15695" s="2"/>
      <c r="C15695" s="2"/>
      <c r="D15695" s="2"/>
      <c r="E15695" s="2"/>
      <c r="F15695" s="2"/>
      <c r="G15695" s="3"/>
      <c r="H15695" s="3"/>
      <c r="I15695" s="2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 s="2"/>
    </row>
    <row r="15696" spans="2:22" x14ac:dyDescent="0.2">
      <c r="B15696" s="2"/>
      <c r="C15696" s="2"/>
      <c r="D15696" s="2"/>
      <c r="E15696" s="2"/>
      <c r="F15696" s="2"/>
      <c r="G15696" s="3"/>
      <c r="H15696" s="3"/>
      <c r="I15696" s="2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 s="2"/>
    </row>
    <row r="15697" spans="2:22" x14ac:dyDescent="0.2">
      <c r="B15697" s="2"/>
      <c r="C15697" s="2"/>
      <c r="D15697" s="2"/>
      <c r="E15697" s="2"/>
      <c r="F15697" s="2"/>
      <c r="G15697" s="3"/>
      <c r="H15697" s="3"/>
      <c r="I15697" s="2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 s="2"/>
    </row>
    <row r="15698" spans="2:22" x14ac:dyDescent="0.2">
      <c r="B15698" s="2"/>
      <c r="C15698" s="2"/>
      <c r="D15698" s="2"/>
      <c r="E15698" s="2"/>
      <c r="F15698" s="2"/>
      <c r="G15698" s="3"/>
      <c r="H15698" s="3"/>
      <c r="I15698" s="2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 s="2"/>
    </row>
    <row r="15699" spans="2:22" x14ac:dyDescent="0.2">
      <c r="B15699" s="2"/>
      <c r="C15699" s="2"/>
      <c r="D15699" s="2"/>
      <c r="E15699" s="2"/>
      <c r="F15699" s="2"/>
      <c r="G15699" s="3"/>
      <c r="H15699" s="3"/>
      <c r="I15699" s="2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 s="2"/>
    </row>
    <row r="15700" spans="2:22" x14ac:dyDescent="0.2">
      <c r="B15700" s="2"/>
      <c r="C15700" s="2"/>
      <c r="D15700" s="2"/>
      <c r="E15700" s="2"/>
      <c r="F15700" s="2"/>
      <c r="G15700" s="3"/>
      <c r="H15700" s="3"/>
      <c r="I15700" s="2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 s="2"/>
    </row>
    <row r="15701" spans="2:22" x14ac:dyDescent="0.2">
      <c r="B15701" s="2"/>
      <c r="C15701" s="2"/>
      <c r="D15701" s="2"/>
      <c r="E15701" s="2"/>
      <c r="F15701" s="2"/>
      <c r="G15701" s="3"/>
      <c r="H15701" s="3"/>
      <c r="I15701" s="2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 s="2"/>
    </row>
    <row r="15702" spans="2:22" x14ac:dyDescent="0.2">
      <c r="B15702" s="2"/>
      <c r="C15702" s="2"/>
      <c r="D15702" s="2"/>
      <c r="E15702" s="2"/>
      <c r="F15702" s="2"/>
      <c r="G15702" s="3"/>
      <c r="H15702" s="3"/>
      <c r="I15702" s="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 s="2"/>
    </row>
    <row r="15703" spans="2:22" x14ac:dyDescent="0.2">
      <c r="B15703" s="2"/>
      <c r="C15703" s="2"/>
      <c r="D15703" s="2"/>
      <c r="E15703" s="2"/>
      <c r="F15703" s="2"/>
      <c r="G15703" s="3"/>
      <c r="H15703" s="3"/>
      <c r="I15703" s="2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 s="2"/>
    </row>
    <row r="15704" spans="2:22" x14ac:dyDescent="0.2">
      <c r="B15704" s="2"/>
      <c r="C15704" s="2"/>
      <c r="D15704" s="2"/>
      <c r="E15704" s="2"/>
      <c r="F15704" s="2"/>
      <c r="G15704" s="3"/>
      <c r="H15704" s="3"/>
      <c r="I15704" s="2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 s="2"/>
    </row>
    <row r="15705" spans="2:22" x14ac:dyDescent="0.2">
      <c r="B15705" s="2"/>
      <c r="C15705" s="2"/>
      <c r="D15705" s="2"/>
      <c r="E15705" s="2"/>
      <c r="F15705" s="2"/>
      <c r="G15705" s="3"/>
      <c r="H15705" s="3"/>
      <c r="I15705" s="2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 s="2"/>
    </row>
    <row r="15706" spans="2:22" x14ac:dyDescent="0.2">
      <c r="B15706" s="2"/>
      <c r="C15706" s="2"/>
      <c r="D15706" s="2"/>
      <c r="E15706" s="2"/>
      <c r="F15706" s="2"/>
      <c r="G15706" s="3"/>
      <c r="H15706" s="3"/>
      <c r="I15706" s="2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 s="2"/>
    </row>
    <row r="15707" spans="2:22" x14ac:dyDescent="0.2">
      <c r="B15707" s="2"/>
      <c r="C15707" s="2"/>
      <c r="D15707" s="2"/>
      <c r="E15707" s="2"/>
      <c r="F15707" s="2"/>
      <c r="G15707" s="3"/>
      <c r="H15707" s="3"/>
      <c r="I15707" s="2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 s="2"/>
    </row>
    <row r="15708" spans="2:22" x14ac:dyDescent="0.2">
      <c r="B15708" s="2"/>
      <c r="C15708" s="2"/>
      <c r="D15708" s="2"/>
      <c r="E15708" s="2"/>
      <c r="F15708" s="2"/>
      <c r="G15708" s="3"/>
      <c r="H15708" s="3"/>
      <c r="I15708" s="2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 s="2"/>
    </row>
    <row r="15709" spans="2:22" x14ac:dyDescent="0.2">
      <c r="B15709" s="2"/>
      <c r="C15709" s="2"/>
      <c r="D15709" s="2"/>
      <c r="E15709" s="2"/>
      <c r="F15709" s="2"/>
      <c r="G15709" s="3"/>
      <c r="H15709" s="3"/>
      <c r="I15709" s="2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 s="2"/>
    </row>
    <row r="15710" spans="2:22" x14ac:dyDescent="0.2">
      <c r="B15710" s="2"/>
      <c r="C15710" s="2"/>
      <c r="D15710" s="2"/>
      <c r="E15710" s="2"/>
      <c r="F15710" s="2"/>
      <c r="G15710" s="3"/>
      <c r="H15710" s="3"/>
      <c r="I15710" s="2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 s="2"/>
    </row>
    <row r="15711" spans="2:22" x14ac:dyDescent="0.2">
      <c r="B15711" s="2"/>
      <c r="C15711" s="2"/>
      <c r="D15711" s="2"/>
      <c r="E15711" s="2"/>
      <c r="F15711" s="2"/>
      <c r="G15711" s="3"/>
      <c r="H15711" s="3"/>
      <c r="I15711" s="2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 s="2"/>
    </row>
    <row r="15712" spans="2:22" x14ac:dyDescent="0.2">
      <c r="B15712" s="2"/>
      <c r="C15712" s="2"/>
      <c r="D15712" s="2"/>
      <c r="E15712" s="2"/>
      <c r="F15712" s="2"/>
      <c r="G15712" s="3"/>
      <c r="H15712" s="3"/>
      <c r="I15712" s="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 s="2"/>
    </row>
    <row r="15713" spans="2:22" x14ac:dyDescent="0.2">
      <c r="B15713" s="2"/>
      <c r="C15713" s="2"/>
      <c r="D15713" s="2"/>
      <c r="E15713" s="2"/>
      <c r="F15713" s="2"/>
      <c r="G15713" s="3"/>
      <c r="H15713" s="3"/>
      <c r="I15713" s="2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 s="2"/>
    </row>
    <row r="15714" spans="2:22" x14ac:dyDescent="0.2">
      <c r="B15714" s="2"/>
      <c r="C15714" s="2"/>
      <c r="D15714" s="2"/>
      <c r="E15714" s="2"/>
      <c r="F15714" s="2"/>
      <c r="G15714" s="3"/>
      <c r="H15714" s="3"/>
      <c r="I15714" s="2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 s="2"/>
    </row>
    <row r="15715" spans="2:22" x14ac:dyDescent="0.2">
      <c r="B15715" s="2"/>
      <c r="C15715" s="2"/>
      <c r="D15715" s="2"/>
      <c r="E15715" s="2"/>
      <c r="F15715" s="2"/>
      <c r="G15715" s="3"/>
      <c r="H15715" s="3"/>
      <c r="I15715" s="2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 s="2"/>
    </row>
    <row r="15716" spans="2:22" x14ac:dyDescent="0.2">
      <c r="B15716" s="2"/>
      <c r="C15716" s="2"/>
      <c r="D15716" s="2"/>
      <c r="E15716" s="2"/>
      <c r="F15716" s="2"/>
      <c r="G15716" s="3"/>
      <c r="H15716" s="3"/>
      <c r="I15716" s="2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 s="2"/>
    </row>
    <row r="15717" spans="2:22" x14ac:dyDescent="0.2">
      <c r="B15717" s="2"/>
      <c r="C15717" s="2"/>
      <c r="D15717" s="2"/>
      <c r="E15717" s="2"/>
      <c r="F15717" s="2"/>
      <c r="G15717" s="3"/>
      <c r="H15717" s="3"/>
      <c r="I15717" s="2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 s="2"/>
    </row>
    <row r="15718" spans="2:22" x14ac:dyDescent="0.2">
      <c r="B15718" s="2"/>
      <c r="C15718" s="2"/>
      <c r="D15718" s="2"/>
      <c r="E15718" s="2"/>
      <c r="F15718" s="2"/>
      <c r="G15718" s="3"/>
      <c r="H15718" s="3"/>
      <c r="I15718" s="2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 s="2"/>
    </row>
    <row r="15719" spans="2:22" x14ac:dyDescent="0.2">
      <c r="B15719" s="2"/>
      <c r="C15719" s="2"/>
      <c r="D15719" s="2"/>
      <c r="E15719" s="2"/>
      <c r="F15719" s="2"/>
      <c r="G15719" s="3"/>
      <c r="H15719" s="3"/>
      <c r="I15719" s="2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 s="2"/>
    </row>
    <row r="15720" spans="2:22" x14ac:dyDescent="0.2">
      <c r="B15720" s="2"/>
      <c r="C15720" s="2"/>
      <c r="D15720" s="2"/>
      <c r="E15720" s="2"/>
      <c r="F15720" s="2"/>
      <c r="G15720" s="3"/>
      <c r="H15720" s="3"/>
      <c r="I15720" s="2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 s="2"/>
    </row>
    <row r="15721" spans="2:22" x14ac:dyDescent="0.2">
      <c r="B15721" s="2"/>
      <c r="C15721" s="2"/>
      <c r="D15721" s="2"/>
      <c r="E15721" s="2"/>
      <c r="F15721" s="2"/>
      <c r="G15721" s="3"/>
      <c r="H15721" s="3"/>
      <c r="I15721" s="2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 s="2"/>
    </row>
    <row r="15722" spans="2:22" x14ac:dyDescent="0.2">
      <c r="B15722" s="2"/>
      <c r="C15722" s="2"/>
      <c r="D15722" s="2"/>
      <c r="E15722" s="2"/>
      <c r="F15722" s="2"/>
      <c r="G15722" s="3"/>
      <c r="H15722" s="3"/>
      <c r="I15722" s="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 s="2"/>
    </row>
    <row r="15723" spans="2:22" x14ac:dyDescent="0.2">
      <c r="B15723" s="2"/>
      <c r="C15723" s="2"/>
      <c r="D15723" s="2"/>
      <c r="E15723" s="2"/>
      <c r="F15723" s="2"/>
      <c r="G15723" s="3"/>
      <c r="H15723" s="3"/>
      <c r="I15723" s="2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 s="2"/>
    </row>
    <row r="15724" spans="2:22" x14ac:dyDescent="0.2">
      <c r="B15724" s="2"/>
      <c r="C15724" s="2"/>
      <c r="D15724" s="2"/>
      <c r="E15724" s="2"/>
      <c r="F15724" s="2"/>
      <c r="G15724" s="3"/>
      <c r="H15724" s="3"/>
      <c r="I15724" s="2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 s="2"/>
    </row>
    <row r="15725" spans="2:22" x14ac:dyDescent="0.2">
      <c r="B15725" s="2"/>
      <c r="C15725" s="2"/>
      <c r="D15725" s="2"/>
      <c r="E15725" s="2"/>
      <c r="F15725" s="2"/>
      <c r="G15725" s="3"/>
      <c r="H15725" s="3"/>
      <c r="I15725" s="2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 s="2"/>
    </row>
    <row r="15726" spans="2:22" x14ac:dyDescent="0.2">
      <c r="B15726" s="2"/>
      <c r="C15726" s="2"/>
      <c r="D15726" s="2"/>
      <c r="E15726" s="2"/>
      <c r="F15726" s="2"/>
      <c r="G15726" s="3"/>
      <c r="H15726" s="3"/>
      <c r="I15726" s="2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 s="2"/>
    </row>
    <row r="15727" spans="2:22" x14ac:dyDescent="0.2">
      <c r="B15727" s="2"/>
      <c r="C15727" s="2"/>
      <c r="D15727" s="2"/>
      <c r="E15727" s="2"/>
      <c r="F15727" s="2"/>
      <c r="G15727" s="3"/>
      <c r="H15727" s="3"/>
      <c r="I15727" s="2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 s="2"/>
    </row>
    <row r="15728" spans="2:22" x14ac:dyDescent="0.2">
      <c r="B15728" s="2"/>
      <c r="C15728" s="2"/>
      <c r="D15728" s="2"/>
      <c r="E15728" s="2"/>
      <c r="F15728" s="2"/>
      <c r="G15728" s="3"/>
      <c r="H15728" s="3"/>
      <c r="I15728" s="2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 s="2"/>
    </row>
    <row r="15729" spans="2:22" x14ac:dyDescent="0.2">
      <c r="B15729" s="2"/>
      <c r="C15729" s="2"/>
      <c r="D15729" s="2"/>
      <c r="E15729" s="2"/>
      <c r="F15729" s="2"/>
      <c r="G15729" s="3"/>
      <c r="H15729" s="3"/>
      <c r="I15729" s="2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 s="2"/>
    </row>
    <row r="15730" spans="2:22" x14ac:dyDescent="0.2">
      <c r="B15730" s="2"/>
      <c r="C15730" s="2"/>
      <c r="D15730" s="2"/>
      <c r="E15730" s="2"/>
      <c r="F15730" s="2"/>
      <c r="G15730" s="3"/>
      <c r="H15730" s="3"/>
      <c r="I15730" s="2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 s="2"/>
    </row>
    <row r="15731" spans="2:22" x14ac:dyDescent="0.2">
      <c r="B15731" s="2"/>
      <c r="C15731" s="2"/>
      <c r="D15731" s="2"/>
      <c r="E15731" s="2"/>
      <c r="F15731" s="2"/>
      <c r="G15731" s="3"/>
      <c r="H15731" s="3"/>
      <c r="I15731" s="2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 s="2"/>
    </row>
    <row r="15732" spans="2:22" x14ac:dyDescent="0.2">
      <c r="B15732" s="2"/>
      <c r="C15732" s="2"/>
      <c r="D15732" s="2"/>
      <c r="E15732" s="2"/>
      <c r="F15732" s="2"/>
      <c r="G15732" s="3"/>
      <c r="H15732" s="3"/>
      <c r="I15732" s="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 s="2"/>
    </row>
    <row r="15733" spans="2:22" x14ac:dyDescent="0.2">
      <c r="B15733" s="2"/>
      <c r="C15733" s="2"/>
      <c r="D15733" s="2"/>
      <c r="E15733" s="2"/>
      <c r="F15733" s="2"/>
      <c r="G15733" s="3"/>
      <c r="H15733" s="3"/>
      <c r="I15733" s="2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 s="2"/>
    </row>
    <row r="15734" spans="2:22" x14ac:dyDescent="0.2">
      <c r="B15734" s="2"/>
      <c r="C15734" s="2"/>
      <c r="D15734" s="2"/>
      <c r="E15734" s="2"/>
      <c r="F15734" s="2"/>
      <c r="G15734" s="3"/>
      <c r="H15734" s="3"/>
      <c r="I15734" s="2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 s="2"/>
    </row>
    <row r="15735" spans="2:22" x14ac:dyDescent="0.2">
      <c r="B15735" s="2"/>
      <c r="C15735" s="2"/>
      <c r="D15735" s="2"/>
      <c r="E15735" s="2"/>
      <c r="F15735" s="2"/>
      <c r="G15735" s="3"/>
      <c r="H15735" s="3"/>
      <c r="I15735" s="2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 s="2"/>
    </row>
    <row r="15736" spans="2:22" x14ac:dyDescent="0.2">
      <c r="B15736" s="2"/>
      <c r="C15736" s="2"/>
      <c r="D15736" s="2"/>
      <c r="E15736" s="2"/>
      <c r="F15736" s="2"/>
      <c r="G15736" s="3"/>
      <c r="H15736" s="3"/>
      <c r="I15736" s="2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 s="2"/>
    </row>
    <row r="15737" spans="2:22" x14ac:dyDescent="0.2">
      <c r="B15737" s="2"/>
      <c r="C15737" s="2"/>
      <c r="D15737" s="2"/>
      <c r="E15737" s="2"/>
      <c r="F15737" s="2"/>
      <c r="G15737" s="3"/>
      <c r="H15737" s="3"/>
      <c r="I15737" s="2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 s="2"/>
    </row>
    <row r="15738" spans="2:22" x14ac:dyDescent="0.2">
      <c r="B15738" s="2"/>
      <c r="C15738" s="2"/>
      <c r="D15738" s="2"/>
      <c r="E15738" s="2"/>
      <c r="F15738" s="2"/>
      <c r="G15738" s="3"/>
      <c r="H15738" s="3"/>
      <c r="I15738" s="2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 s="2"/>
    </row>
    <row r="15739" spans="2:22" x14ac:dyDescent="0.2">
      <c r="B15739" s="2"/>
      <c r="C15739" s="2"/>
      <c r="D15739" s="2"/>
      <c r="E15739" s="2"/>
      <c r="F15739" s="2"/>
      <c r="G15739" s="3"/>
      <c r="H15739" s="3"/>
      <c r="I15739" s="2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 s="2"/>
    </row>
    <row r="15740" spans="2:22" x14ac:dyDescent="0.2">
      <c r="B15740" s="2"/>
      <c r="C15740" s="2"/>
      <c r="D15740" s="2"/>
      <c r="E15740" s="2"/>
      <c r="F15740" s="2"/>
      <c r="G15740" s="3"/>
      <c r="H15740" s="3"/>
      <c r="I15740" s="2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 s="2"/>
    </row>
    <row r="15741" spans="2:22" x14ac:dyDescent="0.2">
      <c r="B15741" s="2"/>
      <c r="C15741" s="2"/>
      <c r="D15741" s="2"/>
      <c r="E15741" s="2"/>
      <c r="F15741" s="2"/>
      <c r="G15741" s="3"/>
      <c r="H15741" s="3"/>
      <c r="I15741" s="2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 s="2"/>
    </row>
    <row r="15742" spans="2:22" x14ac:dyDescent="0.2">
      <c r="B15742" s="2"/>
      <c r="C15742" s="2"/>
      <c r="D15742" s="2"/>
      <c r="E15742" s="2"/>
      <c r="F15742" s="2"/>
      <c r="G15742" s="3"/>
      <c r="H15742" s="3"/>
      <c r="I15742" s="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 s="2"/>
    </row>
    <row r="15743" spans="2:22" x14ac:dyDescent="0.2">
      <c r="B15743" s="2"/>
      <c r="C15743" s="2"/>
      <c r="D15743" s="2"/>
      <c r="E15743" s="2"/>
      <c r="F15743" s="2"/>
      <c r="G15743" s="3"/>
      <c r="H15743" s="3"/>
      <c r="I15743" s="2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 s="2"/>
    </row>
    <row r="15744" spans="2:22" x14ac:dyDescent="0.2">
      <c r="B15744" s="2"/>
      <c r="C15744" s="2"/>
      <c r="D15744" s="2"/>
      <c r="E15744" s="2"/>
      <c r="F15744" s="2"/>
      <c r="G15744" s="3"/>
      <c r="H15744" s="3"/>
      <c r="I15744" s="2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 s="2"/>
    </row>
    <row r="15745" spans="2:22" x14ac:dyDescent="0.2">
      <c r="B15745" s="2"/>
      <c r="C15745" s="2"/>
      <c r="D15745" s="2"/>
      <c r="E15745" s="2"/>
      <c r="F15745" s="2"/>
      <c r="G15745" s="3"/>
      <c r="H15745" s="3"/>
      <c r="I15745" s="2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 s="2"/>
    </row>
    <row r="15746" spans="2:22" x14ac:dyDescent="0.2">
      <c r="B15746" s="2"/>
      <c r="C15746" s="2"/>
      <c r="D15746" s="2"/>
      <c r="E15746" s="2"/>
      <c r="F15746" s="2"/>
      <c r="G15746" s="3"/>
      <c r="H15746" s="3"/>
      <c r="I15746" s="2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 s="2"/>
    </row>
    <row r="15747" spans="2:22" x14ac:dyDescent="0.2">
      <c r="B15747" s="2"/>
      <c r="C15747" s="2"/>
      <c r="D15747" s="2"/>
      <c r="E15747" s="2"/>
      <c r="F15747" s="2"/>
      <c r="G15747" s="3"/>
      <c r="H15747" s="3"/>
      <c r="I15747" s="2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 s="2"/>
    </row>
    <row r="15748" spans="2:22" x14ac:dyDescent="0.2">
      <c r="B15748" s="2"/>
      <c r="C15748" s="2"/>
      <c r="D15748" s="2"/>
      <c r="E15748" s="2"/>
      <c r="F15748" s="2"/>
      <c r="G15748" s="3"/>
      <c r="H15748" s="3"/>
      <c r="I15748" s="2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 s="2"/>
    </row>
    <row r="15749" spans="2:22" x14ac:dyDescent="0.2">
      <c r="B15749" s="2"/>
      <c r="C15749" s="2"/>
      <c r="D15749" s="2"/>
      <c r="E15749" s="2"/>
      <c r="F15749" s="2"/>
      <c r="G15749" s="3"/>
      <c r="H15749" s="3"/>
      <c r="I15749" s="2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 s="2"/>
    </row>
    <row r="15750" spans="2:22" x14ac:dyDescent="0.2">
      <c r="B15750" s="2"/>
      <c r="C15750" s="2"/>
      <c r="D15750" s="2"/>
      <c r="E15750" s="2"/>
      <c r="F15750" s="2"/>
      <c r="G15750" s="3"/>
      <c r="H15750" s="3"/>
      <c r="I15750" s="2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 s="2"/>
    </row>
    <row r="15751" spans="2:22" x14ac:dyDescent="0.2">
      <c r="B15751" s="2"/>
      <c r="C15751" s="2"/>
      <c r="D15751" s="2"/>
      <c r="E15751" s="2"/>
      <c r="F15751" s="2"/>
      <c r="G15751" s="3"/>
      <c r="H15751" s="3"/>
      <c r="I15751" s="2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 s="2"/>
    </row>
    <row r="15752" spans="2:22" x14ac:dyDescent="0.2">
      <c r="B15752" s="2"/>
      <c r="C15752" s="2"/>
      <c r="D15752" s="2"/>
      <c r="E15752" s="2"/>
      <c r="F15752" s="2"/>
      <c r="G15752" s="3"/>
      <c r="H15752" s="3"/>
      <c r="I15752" s="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 s="2"/>
    </row>
    <row r="15753" spans="2:22" x14ac:dyDescent="0.2">
      <c r="B15753" s="2"/>
      <c r="C15753" s="2"/>
      <c r="D15753" s="2"/>
      <c r="E15753" s="2"/>
      <c r="F15753" s="2"/>
      <c r="G15753" s="3"/>
      <c r="H15753" s="3"/>
      <c r="I15753" s="2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 s="2"/>
    </row>
    <row r="15754" spans="2:22" x14ac:dyDescent="0.2">
      <c r="B15754" s="2"/>
      <c r="C15754" s="2"/>
      <c r="D15754" s="2"/>
      <c r="E15754" s="2"/>
      <c r="F15754" s="2"/>
      <c r="G15754" s="3"/>
      <c r="H15754" s="3"/>
      <c r="I15754" s="2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 s="2"/>
    </row>
    <row r="15755" spans="2:22" x14ac:dyDescent="0.2">
      <c r="B15755" s="2"/>
      <c r="C15755" s="2"/>
      <c r="D15755" s="2"/>
      <c r="E15755" s="2"/>
      <c r="F15755" s="2"/>
      <c r="G15755" s="3"/>
      <c r="H15755" s="3"/>
      <c r="I15755" s="2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 s="2"/>
    </row>
    <row r="15756" spans="2:22" x14ac:dyDescent="0.2">
      <c r="B15756" s="2"/>
      <c r="C15756" s="2"/>
      <c r="D15756" s="2"/>
      <c r="E15756" s="2"/>
      <c r="F15756" s="2"/>
      <c r="G15756" s="3"/>
      <c r="H15756" s="3"/>
      <c r="I15756" s="2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 s="2"/>
    </row>
    <row r="15757" spans="2:22" x14ac:dyDescent="0.2">
      <c r="B15757" s="2"/>
      <c r="C15757" s="2"/>
      <c r="D15757" s="2"/>
      <c r="E15757" s="2"/>
      <c r="F15757" s="2"/>
      <c r="G15757" s="3"/>
      <c r="H15757" s="3"/>
      <c r="I15757" s="2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 s="2"/>
    </row>
    <row r="15758" spans="2:22" x14ac:dyDescent="0.2">
      <c r="B15758" s="2"/>
      <c r="C15758" s="2"/>
      <c r="D15758" s="2"/>
      <c r="E15758" s="2"/>
      <c r="F15758" s="2"/>
      <c r="G15758" s="3"/>
      <c r="H15758" s="3"/>
      <c r="I15758" s="2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 s="2"/>
    </row>
    <row r="15759" spans="2:22" x14ac:dyDescent="0.2">
      <c r="B15759" s="2"/>
      <c r="C15759" s="2"/>
      <c r="D15759" s="2"/>
      <c r="E15759" s="2"/>
      <c r="F15759" s="2"/>
      <c r="G15759" s="3"/>
      <c r="H15759" s="3"/>
      <c r="I15759" s="2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 s="2"/>
    </row>
    <row r="15760" spans="2:22" x14ac:dyDescent="0.2">
      <c r="B15760" s="2"/>
      <c r="C15760" s="2"/>
      <c r="D15760" s="2"/>
      <c r="E15760" s="2"/>
      <c r="F15760" s="2"/>
      <c r="G15760" s="3"/>
      <c r="H15760" s="3"/>
      <c r="I15760" s="2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 s="2"/>
    </row>
    <row r="15761" spans="2:22" x14ac:dyDescent="0.2">
      <c r="B15761" s="2"/>
      <c r="C15761" s="2"/>
      <c r="D15761" s="2"/>
      <c r="E15761" s="2"/>
      <c r="F15761" s="2"/>
      <c r="G15761" s="3"/>
      <c r="H15761" s="3"/>
      <c r="I15761" s="2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 s="2"/>
    </row>
    <row r="15762" spans="2:22" x14ac:dyDescent="0.2">
      <c r="B15762" s="2"/>
      <c r="C15762" s="2"/>
      <c r="D15762" s="2"/>
      <c r="E15762" s="2"/>
      <c r="F15762" s="2"/>
      <c r="G15762" s="3"/>
      <c r="H15762" s="3"/>
      <c r="I15762" s="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 s="2"/>
    </row>
    <row r="15763" spans="2:22" x14ac:dyDescent="0.2">
      <c r="B15763" s="2"/>
      <c r="C15763" s="2"/>
      <c r="D15763" s="2"/>
      <c r="E15763" s="2"/>
      <c r="F15763" s="2"/>
      <c r="G15763" s="3"/>
      <c r="H15763" s="3"/>
      <c r="I15763" s="2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 s="2"/>
    </row>
    <row r="15764" spans="2:22" x14ac:dyDescent="0.2">
      <c r="B15764" s="2"/>
      <c r="C15764" s="2"/>
      <c r="D15764" s="2"/>
      <c r="E15764" s="2"/>
      <c r="F15764" s="2"/>
      <c r="G15764" s="3"/>
      <c r="H15764" s="3"/>
      <c r="I15764" s="2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 s="2"/>
    </row>
    <row r="15765" spans="2:22" x14ac:dyDescent="0.2">
      <c r="B15765" s="2"/>
      <c r="C15765" s="2"/>
      <c r="D15765" s="2"/>
      <c r="E15765" s="2"/>
      <c r="F15765" s="2"/>
      <c r="G15765" s="3"/>
      <c r="H15765" s="3"/>
      <c r="I15765" s="2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 s="2"/>
    </row>
    <row r="15766" spans="2:22" x14ac:dyDescent="0.2">
      <c r="B15766" s="2"/>
      <c r="C15766" s="2"/>
      <c r="D15766" s="2"/>
      <c r="E15766" s="2"/>
      <c r="F15766" s="2"/>
      <c r="G15766" s="3"/>
      <c r="H15766" s="3"/>
      <c r="I15766" s="2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 s="2"/>
    </row>
    <row r="15767" spans="2:22" x14ac:dyDescent="0.2">
      <c r="B15767" s="2"/>
      <c r="C15767" s="2"/>
      <c r="D15767" s="2"/>
      <c r="E15767" s="2"/>
      <c r="F15767" s="2"/>
      <c r="G15767" s="3"/>
      <c r="H15767" s="3"/>
      <c r="I15767" s="2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 s="2"/>
    </row>
    <row r="15768" spans="2:22" x14ac:dyDescent="0.2">
      <c r="B15768" s="2"/>
      <c r="C15768" s="2"/>
      <c r="D15768" s="2"/>
      <c r="E15768" s="2"/>
      <c r="F15768" s="2"/>
      <c r="G15768" s="3"/>
      <c r="H15768" s="3"/>
      <c r="I15768" s="2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 s="2"/>
    </row>
    <row r="15769" spans="2:22" x14ac:dyDescent="0.2">
      <c r="B15769" s="2"/>
      <c r="C15769" s="2"/>
      <c r="D15769" s="2"/>
      <c r="E15769" s="2"/>
      <c r="F15769" s="2"/>
      <c r="G15769" s="3"/>
      <c r="H15769" s="3"/>
      <c r="I15769" s="2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 s="2"/>
    </row>
    <row r="15770" spans="2:22" x14ac:dyDescent="0.2">
      <c r="B15770" s="2"/>
      <c r="C15770" s="2"/>
      <c r="D15770" s="2"/>
      <c r="E15770" s="2"/>
      <c r="F15770" s="2"/>
      <c r="G15770" s="3"/>
      <c r="H15770" s="3"/>
      <c r="I15770" s="2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 s="2"/>
    </row>
    <row r="15771" spans="2:22" x14ac:dyDescent="0.2">
      <c r="B15771" s="2"/>
      <c r="C15771" s="2"/>
      <c r="D15771" s="2"/>
      <c r="E15771" s="2"/>
      <c r="F15771" s="2"/>
      <c r="G15771" s="3"/>
      <c r="H15771" s="3"/>
      <c r="I15771" s="2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 s="2"/>
    </row>
    <row r="15772" spans="2:22" x14ac:dyDescent="0.2">
      <c r="B15772" s="2"/>
      <c r="C15772" s="2"/>
      <c r="D15772" s="2"/>
      <c r="E15772" s="2"/>
      <c r="F15772" s="2"/>
      <c r="G15772" s="3"/>
      <c r="H15772" s="3"/>
      <c r="I15772" s="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 s="2"/>
    </row>
    <row r="15773" spans="2:22" x14ac:dyDescent="0.2">
      <c r="B15773" s="2"/>
      <c r="C15773" s="2"/>
      <c r="D15773" s="2"/>
      <c r="E15773" s="2"/>
      <c r="F15773" s="2"/>
      <c r="G15773" s="3"/>
      <c r="H15773" s="3"/>
      <c r="I15773" s="2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 s="2"/>
    </row>
    <row r="15774" spans="2:22" x14ac:dyDescent="0.2">
      <c r="B15774" s="2"/>
      <c r="C15774" s="2"/>
      <c r="D15774" s="2"/>
      <c r="E15774" s="2"/>
      <c r="F15774" s="2"/>
      <c r="G15774" s="3"/>
      <c r="H15774" s="3"/>
      <c r="I15774" s="2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 s="2"/>
    </row>
    <row r="15775" spans="2:22" x14ac:dyDescent="0.2">
      <c r="B15775" s="2"/>
      <c r="C15775" s="2"/>
      <c r="D15775" s="2"/>
      <c r="E15775" s="2"/>
      <c r="F15775" s="2"/>
      <c r="G15775" s="3"/>
      <c r="H15775" s="3"/>
      <c r="I15775" s="2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 s="2"/>
    </row>
    <row r="15776" spans="2:22" x14ac:dyDescent="0.2">
      <c r="B15776" s="2"/>
      <c r="C15776" s="2"/>
      <c r="D15776" s="2"/>
      <c r="E15776" s="2"/>
      <c r="F15776" s="2"/>
      <c r="G15776" s="3"/>
      <c r="H15776" s="3"/>
      <c r="I15776" s="2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 s="2"/>
    </row>
    <row r="15777" spans="2:22" x14ac:dyDescent="0.2">
      <c r="B15777" s="2"/>
      <c r="C15777" s="2"/>
      <c r="D15777" s="2"/>
      <c r="E15777" s="2"/>
      <c r="F15777" s="2"/>
      <c r="G15777" s="3"/>
      <c r="H15777" s="3"/>
      <c r="I15777" s="2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 s="2"/>
    </row>
    <row r="15778" spans="2:22" x14ac:dyDescent="0.2">
      <c r="B15778" s="2"/>
      <c r="C15778" s="2"/>
      <c r="D15778" s="2"/>
      <c r="E15778" s="2"/>
      <c r="F15778" s="2"/>
      <c r="G15778" s="3"/>
      <c r="H15778" s="3"/>
      <c r="I15778" s="2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 s="2"/>
    </row>
    <row r="15779" spans="2:22" x14ac:dyDescent="0.2">
      <c r="B15779" s="2"/>
      <c r="C15779" s="2"/>
      <c r="D15779" s="2"/>
      <c r="E15779" s="2"/>
      <c r="F15779" s="2"/>
      <c r="G15779" s="3"/>
      <c r="H15779" s="3"/>
      <c r="I15779" s="2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 s="2"/>
    </row>
    <row r="15780" spans="2:22" x14ac:dyDescent="0.2">
      <c r="B15780" s="2"/>
      <c r="C15780" s="2"/>
      <c r="D15780" s="2"/>
      <c r="E15780" s="2"/>
      <c r="F15780" s="2"/>
      <c r="G15780" s="3"/>
      <c r="H15780" s="3"/>
      <c r="I15780" s="2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 s="2"/>
    </row>
    <row r="15781" spans="2:22" x14ac:dyDescent="0.2">
      <c r="B15781" s="2"/>
      <c r="C15781" s="2"/>
      <c r="D15781" s="2"/>
      <c r="E15781" s="2"/>
      <c r="F15781" s="2"/>
      <c r="G15781" s="3"/>
      <c r="H15781" s="3"/>
      <c r="I15781" s="2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 s="2"/>
    </row>
    <row r="15782" spans="2:22" x14ac:dyDescent="0.2">
      <c r="B15782" s="2"/>
      <c r="C15782" s="2"/>
      <c r="D15782" s="2"/>
      <c r="E15782" s="2"/>
      <c r="F15782" s="2"/>
      <c r="G15782" s="3"/>
      <c r="H15782" s="3"/>
      <c r="I15782" s="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 s="2"/>
    </row>
    <row r="15783" spans="2:22" x14ac:dyDescent="0.2">
      <c r="B15783" s="2"/>
      <c r="C15783" s="2"/>
      <c r="D15783" s="2"/>
      <c r="E15783" s="2"/>
      <c r="F15783" s="2"/>
      <c r="G15783" s="3"/>
      <c r="H15783" s="3"/>
      <c r="I15783" s="2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 s="2"/>
    </row>
    <row r="15784" spans="2:22" x14ac:dyDescent="0.2">
      <c r="B15784" s="2"/>
      <c r="C15784" s="2"/>
      <c r="D15784" s="2"/>
      <c r="E15784" s="2"/>
      <c r="F15784" s="2"/>
      <c r="G15784" s="3"/>
      <c r="H15784" s="3"/>
      <c r="I15784" s="2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 s="2"/>
    </row>
    <row r="15785" spans="2:22" x14ac:dyDescent="0.2">
      <c r="B15785" s="2"/>
      <c r="C15785" s="2"/>
      <c r="D15785" s="2"/>
      <c r="E15785" s="2"/>
      <c r="F15785" s="2"/>
      <c r="G15785" s="3"/>
      <c r="H15785" s="3"/>
      <c r="I15785" s="2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 s="2"/>
    </row>
    <row r="15786" spans="2:22" x14ac:dyDescent="0.2">
      <c r="B15786" s="2"/>
      <c r="C15786" s="2"/>
      <c r="D15786" s="2"/>
      <c r="E15786" s="2"/>
      <c r="F15786" s="2"/>
      <c r="G15786" s="3"/>
      <c r="H15786" s="3"/>
      <c r="I15786" s="2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 s="2"/>
    </row>
    <row r="15787" spans="2:22" x14ac:dyDescent="0.2">
      <c r="B15787" s="2"/>
      <c r="C15787" s="2"/>
      <c r="D15787" s="2"/>
      <c r="E15787" s="2"/>
      <c r="F15787" s="2"/>
      <c r="G15787" s="3"/>
      <c r="H15787" s="3"/>
      <c r="I15787" s="2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 s="2"/>
    </row>
    <row r="15788" spans="2:22" x14ac:dyDescent="0.2">
      <c r="B15788" s="2"/>
      <c r="C15788" s="2"/>
      <c r="D15788" s="2"/>
      <c r="E15788" s="2"/>
      <c r="F15788" s="2"/>
      <c r="G15788" s="3"/>
      <c r="H15788" s="3"/>
      <c r="I15788" s="2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 s="2"/>
    </row>
    <row r="15789" spans="2:22" x14ac:dyDescent="0.2">
      <c r="B15789" s="2"/>
      <c r="C15789" s="2"/>
      <c r="D15789" s="2"/>
      <c r="E15789" s="2"/>
      <c r="F15789" s="2"/>
      <c r="G15789" s="3"/>
      <c r="H15789" s="3"/>
      <c r="I15789" s="2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 s="2"/>
    </row>
    <row r="15790" spans="2:22" x14ac:dyDescent="0.2">
      <c r="B15790" s="2"/>
      <c r="C15790" s="2"/>
      <c r="D15790" s="2"/>
      <c r="E15790" s="2"/>
      <c r="F15790" s="2"/>
      <c r="G15790" s="3"/>
      <c r="H15790" s="3"/>
      <c r="I15790" s="2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 s="2"/>
    </row>
    <row r="15791" spans="2:22" x14ac:dyDescent="0.2">
      <c r="B15791" s="2"/>
      <c r="C15791" s="2"/>
      <c r="D15791" s="2"/>
      <c r="E15791" s="2"/>
      <c r="F15791" s="2"/>
      <c r="G15791" s="3"/>
      <c r="H15791" s="3"/>
      <c r="I15791" s="2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 s="2"/>
    </row>
    <row r="15792" spans="2:22" x14ac:dyDescent="0.2">
      <c r="B15792" s="2"/>
      <c r="C15792" s="2"/>
      <c r="D15792" s="2"/>
      <c r="E15792" s="2"/>
      <c r="F15792" s="2"/>
      <c r="G15792" s="3"/>
      <c r="H15792" s="3"/>
      <c r="I15792" s="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 s="2"/>
    </row>
    <row r="15793" spans="2:22" x14ac:dyDescent="0.2">
      <c r="B15793" s="2"/>
      <c r="C15793" s="2"/>
      <c r="D15793" s="2"/>
      <c r="E15793" s="2"/>
      <c r="F15793" s="2"/>
      <c r="G15793" s="3"/>
      <c r="H15793" s="3"/>
      <c r="I15793" s="2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 s="2"/>
    </row>
    <row r="15794" spans="2:22" x14ac:dyDescent="0.2">
      <c r="B15794" s="2"/>
      <c r="C15794" s="2"/>
      <c r="D15794" s="2"/>
      <c r="E15794" s="2"/>
      <c r="F15794" s="2"/>
      <c r="G15794" s="3"/>
      <c r="H15794" s="3"/>
      <c r="I15794" s="2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 s="2"/>
    </row>
    <row r="15795" spans="2:22" x14ac:dyDescent="0.2">
      <c r="B15795" s="2"/>
      <c r="C15795" s="2"/>
      <c r="D15795" s="2"/>
      <c r="E15795" s="2"/>
      <c r="F15795" s="2"/>
      <c r="G15795" s="3"/>
      <c r="H15795" s="3"/>
      <c r="I15795" s="2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 s="2"/>
    </row>
    <row r="15796" spans="2:22" x14ac:dyDescent="0.2">
      <c r="B15796" s="2"/>
      <c r="C15796" s="2"/>
      <c r="D15796" s="2"/>
      <c r="E15796" s="2"/>
      <c r="F15796" s="2"/>
      <c r="G15796" s="3"/>
      <c r="H15796" s="3"/>
      <c r="I15796" s="2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 s="2"/>
    </row>
    <row r="15797" spans="2:22" x14ac:dyDescent="0.2">
      <c r="B15797" s="2"/>
      <c r="C15797" s="2"/>
      <c r="D15797" s="2"/>
      <c r="E15797" s="2"/>
      <c r="F15797" s="2"/>
      <c r="G15797" s="3"/>
      <c r="H15797" s="3"/>
      <c r="I15797" s="2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 s="2"/>
    </row>
    <row r="15798" spans="2:22" x14ac:dyDescent="0.2">
      <c r="B15798" s="2"/>
      <c r="C15798" s="2"/>
      <c r="D15798" s="2"/>
      <c r="E15798" s="2"/>
      <c r="F15798" s="2"/>
      <c r="G15798" s="3"/>
      <c r="H15798" s="3"/>
      <c r="I15798" s="2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 s="2"/>
    </row>
    <row r="15799" spans="2:22" x14ac:dyDescent="0.2">
      <c r="B15799" s="2"/>
      <c r="C15799" s="2"/>
      <c r="D15799" s="2"/>
      <c r="E15799" s="2"/>
      <c r="F15799" s="2"/>
      <c r="G15799" s="3"/>
      <c r="H15799" s="3"/>
      <c r="I15799" s="2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 s="2"/>
    </row>
    <row r="15800" spans="2:22" x14ac:dyDescent="0.2">
      <c r="B15800" s="2"/>
      <c r="C15800" s="2"/>
      <c r="D15800" s="2"/>
      <c r="E15800" s="2"/>
      <c r="F15800" s="2"/>
      <c r="G15800" s="3"/>
      <c r="H15800" s="3"/>
      <c r="I15800" s="2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 s="2"/>
    </row>
    <row r="15801" spans="2:22" x14ac:dyDescent="0.2">
      <c r="B15801" s="2"/>
      <c r="C15801" s="2"/>
      <c r="D15801" s="2"/>
      <c r="E15801" s="2"/>
      <c r="F15801" s="2"/>
      <c r="G15801" s="3"/>
      <c r="H15801" s="3"/>
      <c r="I15801" s="2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 s="2"/>
    </row>
    <row r="15802" spans="2:22" x14ac:dyDescent="0.2">
      <c r="B15802" s="2"/>
      <c r="C15802" s="2"/>
      <c r="D15802" s="2"/>
      <c r="E15802" s="2"/>
      <c r="F15802" s="2"/>
      <c r="G15802" s="3"/>
      <c r="H15802" s="3"/>
      <c r="I15802" s="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 s="2"/>
    </row>
    <row r="15803" spans="2:22" x14ac:dyDescent="0.2">
      <c r="B15803" s="2"/>
      <c r="C15803" s="2"/>
      <c r="D15803" s="2"/>
      <c r="E15803" s="2"/>
      <c r="F15803" s="2"/>
      <c r="G15803" s="3"/>
      <c r="H15803" s="3"/>
      <c r="I15803" s="2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 s="2"/>
    </row>
    <row r="15804" spans="2:22" x14ac:dyDescent="0.2">
      <c r="B15804" s="2"/>
      <c r="C15804" s="2"/>
      <c r="D15804" s="2"/>
      <c r="E15804" s="2"/>
      <c r="F15804" s="2"/>
      <c r="G15804" s="3"/>
      <c r="H15804" s="3"/>
      <c r="I15804" s="2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 s="2"/>
    </row>
    <row r="15805" spans="2:22" x14ac:dyDescent="0.2">
      <c r="B15805" s="2"/>
      <c r="C15805" s="2"/>
      <c r="D15805" s="2"/>
      <c r="E15805" s="2"/>
      <c r="F15805" s="2"/>
      <c r="G15805" s="3"/>
      <c r="H15805" s="3"/>
      <c r="I15805" s="2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 s="2"/>
    </row>
    <row r="15806" spans="2:22" x14ac:dyDescent="0.2">
      <c r="B15806" s="2"/>
      <c r="C15806" s="2"/>
      <c r="D15806" s="2"/>
      <c r="E15806" s="2"/>
      <c r="F15806" s="2"/>
      <c r="G15806" s="3"/>
      <c r="H15806" s="3"/>
      <c r="I15806" s="2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 s="2"/>
    </row>
    <row r="15807" spans="2:22" x14ac:dyDescent="0.2">
      <c r="B15807" s="2"/>
      <c r="C15807" s="2"/>
      <c r="D15807" s="2"/>
      <c r="E15807" s="2"/>
      <c r="F15807" s="2"/>
      <c r="G15807" s="3"/>
      <c r="H15807" s="3"/>
      <c r="I15807" s="2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 s="2"/>
    </row>
    <row r="15808" spans="2:22" x14ac:dyDescent="0.2">
      <c r="B15808" s="2"/>
      <c r="C15808" s="2"/>
      <c r="D15808" s="2"/>
      <c r="E15808" s="2"/>
      <c r="F15808" s="2"/>
      <c r="G15808" s="3"/>
      <c r="H15808" s="3"/>
      <c r="I15808" s="2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 s="2"/>
    </row>
    <row r="15809" spans="2:22" x14ac:dyDescent="0.2">
      <c r="B15809" s="2"/>
      <c r="C15809" s="2"/>
      <c r="D15809" s="2"/>
      <c r="E15809" s="2"/>
      <c r="F15809" s="2"/>
      <c r="G15809" s="3"/>
      <c r="H15809" s="3"/>
      <c r="I15809" s="2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 s="2"/>
    </row>
    <row r="15810" spans="2:22" x14ac:dyDescent="0.2">
      <c r="B15810" s="2"/>
      <c r="C15810" s="2"/>
      <c r="D15810" s="2"/>
      <c r="E15810" s="2"/>
      <c r="F15810" s="2"/>
      <c r="G15810" s="3"/>
      <c r="H15810" s="3"/>
      <c r="I15810" s="2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 s="2"/>
    </row>
    <row r="15811" spans="2:22" x14ac:dyDescent="0.2">
      <c r="B15811" s="2"/>
      <c r="C15811" s="2"/>
      <c r="D15811" s="2"/>
      <c r="E15811" s="2"/>
      <c r="F15811" s="2"/>
      <c r="G15811" s="3"/>
      <c r="H15811" s="3"/>
      <c r="I15811" s="2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 s="2"/>
    </row>
    <row r="15812" spans="2:22" x14ac:dyDescent="0.2">
      <c r="B15812" s="2"/>
      <c r="C15812" s="2"/>
      <c r="D15812" s="2"/>
      <c r="E15812" s="2"/>
      <c r="F15812" s="2"/>
      <c r="G15812" s="3"/>
      <c r="H15812" s="3"/>
      <c r="I15812" s="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 s="2"/>
    </row>
    <row r="15813" spans="2:22" x14ac:dyDescent="0.2">
      <c r="B15813" s="2"/>
      <c r="C15813" s="2"/>
      <c r="D15813" s="2"/>
      <c r="E15813" s="2"/>
      <c r="F15813" s="2"/>
      <c r="G15813" s="3"/>
      <c r="H15813" s="3"/>
      <c r="I15813" s="2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 s="2"/>
    </row>
    <row r="15814" spans="2:22" x14ac:dyDescent="0.2">
      <c r="B15814" s="2"/>
      <c r="C15814" s="2"/>
      <c r="D15814" s="2"/>
      <c r="E15814" s="2"/>
      <c r="F15814" s="2"/>
      <c r="G15814" s="3"/>
      <c r="H15814" s="3"/>
      <c r="I15814" s="2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 s="2"/>
    </row>
    <row r="15815" spans="2:22" x14ac:dyDescent="0.2">
      <c r="B15815" s="2"/>
      <c r="C15815" s="2"/>
      <c r="D15815" s="2"/>
      <c r="E15815" s="2"/>
      <c r="F15815" s="2"/>
      <c r="G15815" s="3"/>
      <c r="H15815" s="3"/>
      <c r="I15815" s="2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 s="2"/>
    </row>
    <row r="15816" spans="2:22" x14ac:dyDescent="0.2">
      <c r="B15816" s="2"/>
      <c r="C15816" s="2"/>
      <c r="D15816" s="2"/>
      <c r="E15816" s="2"/>
      <c r="F15816" s="2"/>
      <c r="G15816" s="3"/>
      <c r="H15816" s="3"/>
      <c r="I15816" s="2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 s="2"/>
    </row>
    <row r="15817" spans="2:22" x14ac:dyDescent="0.2">
      <c r="B15817" s="2"/>
      <c r="C15817" s="2"/>
      <c r="D15817" s="2"/>
      <c r="E15817" s="2"/>
      <c r="F15817" s="2"/>
      <c r="G15817" s="3"/>
      <c r="H15817" s="3"/>
      <c r="I15817" s="2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 s="2"/>
    </row>
    <row r="15818" spans="2:22" x14ac:dyDescent="0.2">
      <c r="B15818" s="2"/>
      <c r="C15818" s="2"/>
      <c r="D15818" s="2"/>
      <c r="E15818" s="2"/>
      <c r="F15818" s="2"/>
      <c r="G15818" s="3"/>
      <c r="H15818" s="3"/>
      <c r="I15818" s="2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 s="2"/>
    </row>
    <row r="15819" spans="2:22" x14ac:dyDescent="0.2">
      <c r="B15819" s="2"/>
      <c r="C15819" s="2"/>
      <c r="D15819" s="2"/>
      <c r="E15819" s="2"/>
      <c r="F15819" s="2"/>
      <c r="G15819" s="3"/>
      <c r="H15819" s="3"/>
      <c r="I15819" s="2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 s="2"/>
    </row>
    <row r="15820" spans="2:22" x14ac:dyDescent="0.2">
      <c r="B15820" s="2"/>
      <c r="C15820" s="2"/>
      <c r="D15820" s="2"/>
      <c r="E15820" s="2"/>
      <c r="F15820" s="2"/>
      <c r="G15820" s="3"/>
      <c r="H15820" s="3"/>
      <c r="I15820" s="2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 s="2"/>
    </row>
    <row r="15821" spans="2:22" x14ac:dyDescent="0.2">
      <c r="B15821" s="2"/>
      <c r="C15821" s="2"/>
      <c r="D15821" s="2"/>
      <c r="E15821" s="2"/>
      <c r="F15821" s="2"/>
      <c r="G15821" s="3"/>
      <c r="H15821" s="3"/>
      <c r="I15821" s="2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 s="2"/>
    </row>
    <row r="15822" spans="2:22" x14ac:dyDescent="0.2">
      <c r="B15822" s="2"/>
      <c r="C15822" s="2"/>
      <c r="D15822" s="2"/>
      <c r="E15822" s="2"/>
      <c r="F15822" s="2"/>
      <c r="G15822" s="3"/>
      <c r="H15822" s="3"/>
      <c r="I15822" s="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 s="2"/>
    </row>
    <row r="15823" spans="2:22" x14ac:dyDescent="0.2">
      <c r="B15823" s="2"/>
      <c r="C15823" s="2"/>
      <c r="D15823" s="2"/>
      <c r="E15823" s="2"/>
      <c r="F15823" s="2"/>
      <c r="G15823" s="3"/>
      <c r="H15823" s="3"/>
      <c r="I15823" s="2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 s="2"/>
    </row>
    <row r="15824" spans="2:22" x14ac:dyDescent="0.2">
      <c r="B15824" s="2"/>
      <c r="C15824" s="2"/>
      <c r="D15824" s="2"/>
      <c r="E15824" s="2"/>
      <c r="F15824" s="2"/>
      <c r="G15824" s="3"/>
      <c r="H15824" s="3"/>
      <c r="I15824" s="2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 s="2"/>
    </row>
    <row r="15825" spans="2:22" x14ac:dyDescent="0.2">
      <c r="B15825" s="2"/>
      <c r="C15825" s="2"/>
      <c r="D15825" s="2"/>
      <c r="E15825" s="2"/>
      <c r="F15825" s="2"/>
      <c r="G15825" s="3"/>
      <c r="H15825" s="3"/>
      <c r="I15825" s="2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 s="2"/>
    </row>
    <row r="15826" spans="2:22" x14ac:dyDescent="0.2">
      <c r="B15826" s="2"/>
      <c r="C15826" s="2"/>
      <c r="D15826" s="2"/>
      <c r="E15826" s="2"/>
      <c r="F15826" s="2"/>
      <c r="G15826" s="3"/>
      <c r="H15826" s="3"/>
      <c r="I15826" s="2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 s="2"/>
    </row>
    <row r="15827" spans="2:22" x14ac:dyDescent="0.2">
      <c r="B15827" s="2"/>
      <c r="C15827" s="2"/>
      <c r="D15827" s="2"/>
      <c r="E15827" s="2"/>
      <c r="F15827" s="2"/>
      <c r="G15827" s="3"/>
      <c r="H15827" s="3"/>
      <c r="I15827" s="2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 s="2"/>
    </row>
    <row r="15828" spans="2:22" x14ac:dyDescent="0.2">
      <c r="B15828" s="2"/>
      <c r="C15828" s="2"/>
      <c r="D15828" s="2"/>
      <c r="E15828" s="2"/>
      <c r="F15828" s="2"/>
      <c r="G15828" s="3"/>
      <c r="H15828" s="3"/>
      <c r="I15828" s="2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 s="2"/>
    </row>
    <row r="15829" spans="2:22" x14ac:dyDescent="0.2">
      <c r="B15829" s="2"/>
      <c r="C15829" s="2"/>
      <c r="D15829" s="2"/>
      <c r="E15829" s="2"/>
      <c r="F15829" s="2"/>
      <c r="G15829" s="3"/>
      <c r="H15829" s="3"/>
      <c r="I15829" s="2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 s="2"/>
    </row>
    <row r="15830" spans="2:22" x14ac:dyDescent="0.2">
      <c r="B15830" s="2"/>
      <c r="C15830" s="2"/>
      <c r="D15830" s="2"/>
      <c r="E15830" s="2"/>
      <c r="F15830" s="2"/>
      <c r="G15830" s="3"/>
      <c r="H15830" s="3"/>
      <c r="I15830" s="2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 s="2"/>
    </row>
    <row r="15831" spans="2:22" x14ac:dyDescent="0.2">
      <c r="B15831" s="2"/>
      <c r="C15831" s="2"/>
      <c r="D15831" s="2"/>
      <c r="E15831" s="2"/>
      <c r="F15831" s="2"/>
      <c r="G15831" s="3"/>
      <c r="H15831" s="3"/>
      <c r="I15831" s="2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 s="2"/>
    </row>
    <row r="15832" spans="2:22" x14ac:dyDescent="0.2">
      <c r="B15832" s="2"/>
      <c r="C15832" s="2"/>
      <c r="D15832" s="2"/>
      <c r="E15832" s="2"/>
      <c r="F15832" s="2"/>
      <c r="G15832" s="3"/>
      <c r="H15832" s="3"/>
      <c r="I15832" s="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 s="2"/>
    </row>
    <row r="15833" spans="2:22" x14ac:dyDescent="0.2">
      <c r="B15833" s="2"/>
      <c r="C15833" s="2"/>
      <c r="D15833" s="2"/>
      <c r="E15833" s="2"/>
      <c r="F15833" s="2"/>
      <c r="G15833" s="3"/>
      <c r="H15833" s="3"/>
      <c r="I15833" s="2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 s="2"/>
    </row>
    <row r="15834" spans="2:22" x14ac:dyDescent="0.2">
      <c r="B15834" s="2"/>
      <c r="C15834" s="2"/>
      <c r="D15834" s="2"/>
      <c r="E15834" s="2"/>
      <c r="F15834" s="2"/>
      <c r="G15834" s="3"/>
      <c r="H15834" s="3"/>
      <c r="I15834" s="2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 s="2"/>
    </row>
    <row r="15835" spans="2:22" x14ac:dyDescent="0.2">
      <c r="B15835" s="2"/>
      <c r="C15835" s="2"/>
      <c r="D15835" s="2"/>
      <c r="E15835" s="2"/>
      <c r="F15835" s="2"/>
      <c r="G15835" s="3"/>
      <c r="H15835" s="3"/>
      <c r="I15835" s="2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 s="2"/>
    </row>
    <row r="15836" spans="2:22" x14ac:dyDescent="0.2">
      <c r="B15836" s="2"/>
      <c r="C15836" s="2"/>
      <c r="D15836" s="2"/>
      <c r="E15836" s="2"/>
      <c r="F15836" s="2"/>
      <c r="G15836" s="3"/>
      <c r="H15836" s="3"/>
      <c r="I15836" s="2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 s="2"/>
    </row>
    <row r="15837" spans="2:22" x14ac:dyDescent="0.2">
      <c r="B15837" s="2"/>
      <c r="C15837" s="2"/>
      <c r="D15837" s="2"/>
      <c r="E15837" s="2"/>
      <c r="F15837" s="2"/>
      <c r="G15837" s="3"/>
      <c r="H15837" s="3"/>
      <c r="I15837" s="2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 s="2"/>
    </row>
    <row r="15838" spans="2:22" x14ac:dyDescent="0.2">
      <c r="B15838" s="2"/>
      <c r="C15838" s="2"/>
      <c r="D15838" s="2"/>
      <c r="E15838" s="2"/>
      <c r="F15838" s="2"/>
      <c r="G15838" s="3"/>
      <c r="H15838" s="3"/>
      <c r="I15838" s="2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 s="2"/>
    </row>
    <row r="15839" spans="2:22" x14ac:dyDescent="0.2">
      <c r="B15839" s="2"/>
      <c r="C15839" s="2"/>
      <c r="D15839" s="2"/>
      <c r="E15839" s="2"/>
      <c r="F15839" s="2"/>
      <c r="G15839" s="3"/>
      <c r="H15839" s="3"/>
      <c r="I15839" s="2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 s="2"/>
    </row>
    <row r="15840" spans="2:22" x14ac:dyDescent="0.2">
      <c r="B15840" s="2"/>
      <c r="C15840" s="2"/>
      <c r="D15840" s="2"/>
      <c r="E15840" s="2"/>
      <c r="F15840" s="2"/>
      <c r="G15840" s="3"/>
      <c r="H15840" s="3"/>
      <c r="I15840" s="2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 s="2"/>
    </row>
    <row r="15841" spans="2:22" x14ac:dyDescent="0.2">
      <c r="B15841" s="2"/>
      <c r="C15841" s="2"/>
      <c r="D15841" s="2"/>
      <c r="E15841" s="2"/>
      <c r="F15841" s="2"/>
      <c r="G15841" s="3"/>
      <c r="H15841" s="3"/>
      <c r="I15841" s="2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 s="2"/>
    </row>
    <row r="15842" spans="2:22" x14ac:dyDescent="0.2">
      <c r="B15842" s="2"/>
      <c r="C15842" s="2"/>
      <c r="D15842" s="2"/>
      <c r="E15842" s="2"/>
      <c r="F15842" s="2"/>
      <c r="G15842" s="3"/>
      <c r="H15842" s="3"/>
      <c r="I15842" s="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 s="2"/>
    </row>
    <row r="15843" spans="2:22" x14ac:dyDescent="0.2">
      <c r="B15843" s="2"/>
      <c r="C15843" s="2"/>
      <c r="D15843" s="2"/>
      <c r="E15843" s="2"/>
      <c r="F15843" s="2"/>
      <c r="G15843" s="3"/>
      <c r="H15843" s="3"/>
      <c r="I15843" s="2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 s="2"/>
    </row>
    <row r="15844" spans="2:22" x14ac:dyDescent="0.2">
      <c r="B15844" s="2"/>
      <c r="C15844" s="2"/>
      <c r="D15844" s="2"/>
      <c r="E15844" s="2"/>
      <c r="F15844" s="2"/>
      <c r="G15844" s="3"/>
      <c r="H15844" s="3"/>
      <c r="I15844" s="2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 s="2"/>
    </row>
    <row r="15845" spans="2:22" x14ac:dyDescent="0.2">
      <c r="B15845" s="2"/>
      <c r="C15845" s="2"/>
      <c r="D15845" s="2"/>
      <c r="E15845" s="2"/>
      <c r="F15845" s="2"/>
      <c r="G15845" s="3"/>
      <c r="H15845" s="3"/>
      <c r="I15845" s="2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 s="2"/>
    </row>
    <row r="15846" spans="2:22" x14ac:dyDescent="0.2">
      <c r="B15846" s="2"/>
      <c r="C15846" s="2"/>
      <c r="D15846" s="2"/>
      <c r="E15846" s="2"/>
      <c r="F15846" s="2"/>
      <c r="G15846" s="3"/>
      <c r="H15846" s="3"/>
      <c r="I15846" s="2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 s="2"/>
    </row>
    <row r="15847" spans="2:22" x14ac:dyDescent="0.2">
      <c r="B15847" s="2"/>
      <c r="C15847" s="2"/>
      <c r="D15847" s="2"/>
      <c r="E15847" s="2"/>
      <c r="F15847" s="2"/>
      <c r="G15847" s="3"/>
      <c r="H15847" s="3"/>
      <c r="I15847" s="2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 s="2"/>
    </row>
    <row r="15848" spans="2:22" x14ac:dyDescent="0.2">
      <c r="B15848" s="2"/>
      <c r="C15848" s="2"/>
      <c r="D15848" s="2"/>
      <c r="E15848" s="2"/>
      <c r="F15848" s="2"/>
      <c r="G15848" s="3"/>
      <c r="H15848" s="3"/>
      <c r="I15848" s="2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 s="2"/>
    </row>
    <row r="15849" spans="2:22" x14ac:dyDescent="0.2">
      <c r="B15849" s="2"/>
      <c r="C15849" s="2"/>
      <c r="D15849" s="2"/>
      <c r="E15849" s="2"/>
      <c r="F15849" s="2"/>
      <c r="G15849" s="3"/>
      <c r="H15849" s="3"/>
      <c r="I15849" s="2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 s="2"/>
    </row>
    <row r="15850" spans="2:22" x14ac:dyDescent="0.2">
      <c r="B15850" s="2"/>
      <c r="C15850" s="2"/>
      <c r="D15850" s="2"/>
      <c r="E15850" s="2"/>
      <c r="F15850" s="2"/>
      <c r="G15850" s="3"/>
      <c r="H15850" s="3"/>
      <c r="I15850" s="2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 s="2"/>
    </row>
    <row r="15851" spans="2:22" x14ac:dyDescent="0.2">
      <c r="B15851" s="2"/>
      <c r="C15851" s="2"/>
      <c r="D15851" s="2"/>
      <c r="E15851" s="2"/>
      <c r="F15851" s="2"/>
      <c r="G15851" s="3"/>
      <c r="H15851" s="3"/>
      <c r="I15851" s="2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 s="2"/>
    </row>
    <row r="15852" spans="2:22" x14ac:dyDescent="0.2">
      <c r="B15852" s="2"/>
      <c r="C15852" s="2"/>
      <c r="D15852" s="2"/>
      <c r="E15852" s="2"/>
      <c r="F15852" s="2"/>
      <c r="G15852" s="3"/>
      <c r="H15852" s="3"/>
      <c r="I15852" s="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 s="2"/>
    </row>
    <row r="15853" spans="2:22" x14ac:dyDescent="0.2">
      <c r="B15853" s="2"/>
      <c r="C15853" s="2"/>
      <c r="D15853" s="2"/>
      <c r="E15853" s="2"/>
      <c r="F15853" s="2"/>
      <c r="G15853" s="3"/>
      <c r="H15853" s="3"/>
      <c r="I15853" s="2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 s="2"/>
    </row>
    <row r="15854" spans="2:22" x14ac:dyDescent="0.2">
      <c r="B15854" s="2"/>
      <c r="C15854" s="2"/>
      <c r="D15854" s="2"/>
      <c r="E15854" s="2"/>
      <c r="F15854" s="2"/>
      <c r="G15854" s="3"/>
      <c r="H15854" s="3"/>
      <c r="I15854" s="2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 s="2"/>
    </row>
    <row r="15855" spans="2:22" x14ac:dyDescent="0.2">
      <c r="B15855" s="2"/>
      <c r="C15855" s="2"/>
      <c r="D15855" s="2"/>
      <c r="E15855" s="2"/>
      <c r="F15855" s="2"/>
      <c r="G15855" s="3"/>
      <c r="H15855" s="3"/>
      <c r="I15855" s="2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 s="2"/>
    </row>
    <row r="15856" spans="2:22" x14ac:dyDescent="0.2">
      <c r="B15856" s="2"/>
      <c r="C15856" s="2"/>
      <c r="D15856" s="2"/>
      <c r="E15856" s="2"/>
      <c r="F15856" s="2"/>
      <c r="G15856" s="3"/>
      <c r="H15856" s="3"/>
      <c r="I15856" s="2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 s="2"/>
    </row>
    <row r="15857" spans="2:22" x14ac:dyDescent="0.2">
      <c r="B15857" s="2"/>
      <c r="C15857" s="2"/>
      <c r="D15857" s="2"/>
      <c r="E15857" s="2"/>
      <c r="F15857" s="2"/>
      <c r="G15857" s="3"/>
      <c r="H15857" s="3"/>
      <c r="I15857" s="2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 s="2"/>
    </row>
    <row r="15858" spans="2:22" x14ac:dyDescent="0.2">
      <c r="B15858" s="2"/>
      <c r="C15858" s="2"/>
      <c r="D15858" s="2"/>
      <c r="E15858" s="2"/>
      <c r="F15858" s="2"/>
      <c r="G15858" s="3"/>
      <c r="H15858" s="3"/>
      <c r="I15858" s="2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 s="2"/>
    </row>
    <row r="15859" spans="2:22" x14ac:dyDescent="0.2">
      <c r="B15859" s="2"/>
      <c r="C15859" s="2"/>
      <c r="D15859" s="2"/>
      <c r="E15859" s="2"/>
      <c r="F15859" s="2"/>
      <c r="G15859" s="3"/>
      <c r="H15859" s="3"/>
      <c r="I15859" s="2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 s="2"/>
    </row>
    <row r="15860" spans="2:22" x14ac:dyDescent="0.2">
      <c r="B15860" s="2"/>
      <c r="C15860" s="2"/>
      <c r="D15860" s="2"/>
      <c r="E15860" s="2"/>
      <c r="F15860" s="2"/>
      <c r="G15860" s="3"/>
      <c r="H15860" s="3"/>
      <c r="I15860" s="2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 s="2"/>
    </row>
    <row r="15861" spans="2:22" x14ac:dyDescent="0.2">
      <c r="B15861" s="2"/>
      <c r="C15861" s="2"/>
      <c r="D15861" s="2"/>
      <c r="E15861" s="2"/>
      <c r="F15861" s="2"/>
      <c r="G15861" s="3"/>
      <c r="H15861" s="3"/>
      <c r="I15861" s="2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 s="2"/>
    </row>
    <row r="15862" spans="2:22" x14ac:dyDescent="0.2">
      <c r="B15862" s="2"/>
      <c r="C15862" s="2"/>
      <c r="D15862" s="2"/>
      <c r="E15862" s="2"/>
      <c r="F15862" s="2"/>
      <c r="G15862" s="3"/>
      <c r="H15862" s="3"/>
      <c r="I15862" s="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 s="2"/>
    </row>
    <row r="15863" spans="2:22" x14ac:dyDescent="0.2">
      <c r="B15863" s="2"/>
      <c r="C15863" s="2"/>
      <c r="D15863" s="2"/>
      <c r="E15863" s="2"/>
      <c r="F15863" s="2"/>
      <c r="G15863" s="3"/>
      <c r="H15863" s="3"/>
      <c r="I15863" s="2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 s="2"/>
    </row>
    <row r="15864" spans="2:22" x14ac:dyDescent="0.2">
      <c r="B15864" s="2"/>
      <c r="C15864" s="2"/>
      <c r="D15864" s="2"/>
      <c r="E15864" s="2"/>
      <c r="F15864" s="2"/>
      <c r="G15864" s="3"/>
      <c r="H15864" s="3"/>
      <c r="I15864" s="2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 s="2"/>
    </row>
    <row r="15865" spans="2:22" x14ac:dyDescent="0.2">
      <c r="B15865" s="2"/>
      <c r="C15865" s="2"/>
      <c r="D15865" s="2"/>
      <c r="E15865" s="2"/>
      <c r="F15865" s="2"/>
      <c r="G15865" s="3"/>
      <c r="H15865" s="3"/>
      <c r="I15865" s="2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 s="2"/>
    </row>
    <row r="15866" spans="2:22" x14ac:dyDescent="0.2">
      <c r="B15866" s="2"/>
      <c r="C15866" s="2"/>
      <c r="D15866" s="2"/>
      <c r="E15866" s="2"/>
      <c r="F15866" s="2"/>
      <c r="G15866" s="3"/>
      <c r="H15866" s="3"/>
      <c r="I15866" s="2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 s="2"/>
    </row>
    <row r="15867" spans="2:22" x14ac:dyDescent="0.2">
      <c r="B15867" s="2"/>
      <c r="C15867" s="2"/>
      <c r="D15867" s="2"/>
      <c r="E15867" s="2"/>
      <c r="F15867" s="2"/>
      <c r="G15867" s="3"/>
      <c r="H15867" s="3"/>
      <c r="I15867" s="2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 s="2"/>
    </row>
    <row r="15868" spans="2:22" x14ac:dyDescent="0.2">
      <c r="B15868" s="2"/>
      <c r="C15868" s="2"/>
      <c r="D15868" s="2"/>
      <c r="E15868" s="2"/>
      <c r="F15868" s="2"/>
      <c r="G15868" s="3"/>
      <c r="H15868" s="3"/>
      <c r="I15868" s="2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 s="2"/>
    </row>
    <row r="15869" spans="2:22" x14ac:dyDescent="0.2">
      <c r="B15869" s="2"/>
      <c r="C15869" s="2"/>
      <c r="D15869" s="2"/>
      <c r="E15869" s="2"/>
      <c r="F15869" s="2"/>
      <c r="G15869" s="3"/>
      <c r="H15869" s="3"/>
      <c r="I15869" s="2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 s="2"/>
    </row>
    <row r="15870" spans="2:22" x14ac:dyDescent="0.2">
      <c r="B15870" s="2"/>
      <c r="C15870" s="2"/>
      <c r="D15870" s="2"/>
      <c r="E15870" s="2"/>
      <c r="F15870" s="2"/>
      <c r="G15870" s="3"/>
      <c r="H15870" s="3"/>
      <c r="I15870" s="2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 s="2"/>
    </row>
    <row r="15871" spans="2:22" x14ac:dyDescent="0.2">
      <c r="B15871" s="2"/>
      <c r="C15871" s="2"/>
      <c r="D15871" s="2"/>
      <c r="E15871" s="2"/>
      <c r="F15871" s="2"/>
      <c r="G15871" s="3"/>
      <c r="H15871" s="3"/>
      <c r="I15871" s="2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 s="2"/>
    </row>
    <row r="15872" spans="2:22" x14ac:dyDescent="0.2">
      <c r="B15872" s="2"/>
      <c r="C15872" s="2"/>
      <c r="D15872" s="2"/>
      <c r="E15872" s="2"/>
      <c r="F15872" s="2"/>
      <c r="G15872" s="3"/>
      <c r="H15872" s="3"/>
      <c r="I15872" s="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 s="2"/>
    </row>
    <row r="15873" spans="2:22" x14ac:dyDescent="0.2">
      <c r="B15873" s="2"/>
      <c r="C15873" s="2"/>
      <c r="D15873" s="2"/>
      <c r="E15873" s="2"/>
      <c r="F15873" s="2"/>
      <c r="G15873" s="3"/>
      <c r="H15873" s="3"/>
      <c r="I15873" s="2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 s="2"/>
    </row>
    <row r="15874" spans="2:22" x14ac:dyDescent="0.2">
      <c r="B15874" s="2"/>
      <c r="C15874" s="2"/>
      <c r="D15874" s="2"/>
      <c r="E15874" s="2"/>
      <c r="F15874" s="2"/>
      <c r="G15874" s="3"/>
      <c r="H15874" s="3"/>
      <c r="I15874" s="2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 s="2"/>
    </row>
    <row r="15875" spans="2:22" x14ac:dyDescent="0.2">
      <c r="B15875" s="2"/>
      <c r="C15875" s="2"/>
      <c r="D15875" s="2"/>
      <c r="E15875" s="2"/>
      <c r="F15875" s="2"/>
      <c r="G15875" s="3"/>
      <c r="H15875" s="3"/>
      <c r="I15875" s="2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 s="2"/>
    </row>
    <row r="15876" spans="2:22" x14ac:dyDescent="0.2">
      <c r="B15876" s="2"/>
      <c r="C15876" s="2"/>
      <c r="D15876" s="2"/>
      <c r="E15876" s="2"/>
      <c r="F15876" s="2"/>
      <c r="G15876" s="3"/>
      <c r="H15876" s="3"/>
      <c r="I15876" s="2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 s="2"/>
    </row>
    <row r="15877" spans="2:22" x14ac:dyDescent="0.2">
      <c r="B15877" s="2"/>
      <c r="C15877" s="2"/>
      <c r="D15877" s="2"/>
      <c r="E15877" s="2"/>
      <c r="F15877" s="2"/>
      <c r="G15877" s="3"/>
      <c r="H15877" s="3"/>
      <c r="I15877" s="2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 s="2"/>
    </row>
    <row r="15878" spans="2:22" x14ac:dyDescent="0.2">
      <c r="B15878" s="2"/>
      <c r="C15878" s="2"/>
      <c r="D15878" s="2"/>
      <c r="E15878" s="2"/>
      <c r="F15878" s="2"/>
      <c r="G15878" s="3"/>
      <c r="H15878" s="3"/>
      <c r="I15878" s="2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 s="2"/>
    </row>
    <row r="15879" spans="2:22" x14ac:dyDescent="0.2">
      <c r="B15879" s="2"/>
      <c r="C15879" s="2"/>
      <c r="D15879" s="2"/>
      <c r="E15879" s="2"/>
      <c r="F15879" s="2"/>
      <c r="G15879" s="3"/>
      <c r="H15879" s="3"/>
      <c r="I15879" s="2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 s="2"/>
    </row>
    <row r="15880" spans="2:22" x14ac:dyDescent="0.2">
      <c r="B15880" s="2"/>
      <c r="C15880" s="2"/>
      <c r="D15880" s="2"/>
      <c r="E15880" s="2"/>
      <c r="F15880" s="2"/>
      <c r="G15880" s="3"/>
      <c r="H15880" s="3"/>
      <c r="I15880" s="2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 s="2"/>
    </row>
    <row r="15881" spans="2:22" x14ac:dyDescent="0.2">
      <c r="B15881" s="2"/>
      <c r="C15881" s="2"/>
      <c r="D15881" s="2"/>
      <c r="E15881" s="2"/>
      <c r="F15881" s="2"/>
      <c r="G15881" s="3"/>
      <c r="H15881" s="3"/>
      <c r="I15881" s="2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 s="2"/>
    </row>
    <row r="15882" spans="2:22" x14ac:dyDescent="0.2">
      <c r="B15882" s="2"/>
      <c r="C15882" s="2"/>
      <c r="D15882" s="2"/>
      <c r="E15882" s="2"/>
      <c r="F15882" s="2"/>
      <c r="G15882" s="3"/>
      <c r="H15882" s="3"/>
      <c r="I15882" s="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 s="2"/>
    </row>
    <row r="15883" spans="2:22" x14ac:dyDescent="0.2">
      <c r="B15883" s="2"/>
      <c r="C15883" s="2"/>
      <c r="D15883" s="2"/>
      <c r="E15883" s="2"/>
      <c r="F15883" s="2"/>
      <c r="G15883" s="3"/>
      <c r="H15883" s="3"/>
      <c r="I15883" s="2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 s="2"/>
    </row>
    <row r="15884" spans="2:22" x14ac:dyDescent="0.2">
      <c r="B15884" s="2"/>
      <c r="C15884" s="2"/>
      <c r="D15884" s="2"/>
      <c r="E15884" s="2"/>
      <c r="F15884" s="2"/>
      <c r="G15884" s="3"/>
      <c r="H15884" s="3"/>
      <c r="I15884" s="2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 s="2"/>
    </row>
    <row r="15885" spans="2:22" x14ac:dyDescent="0.2">
      <c r="B15885" s="2"/>
      <c r="C15885" s="2"/>
      <c r="D15885" s="2"/>
      <c r="E15885" s="2"/>
      <c r="F15885" s="2"/>
      <c r="G15885" s="3"/>
      <c r="H15885" s="3"/>
      <c r="I15885" s="2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 s="2"/>
    </row>
    <row r="15886" spans="2:22" x14ac:dyDescent="0.2">
      <c r="B15886" s="2"/>
      <c r="C15886" s="2"/>
      <c r="D15886" s="2"/>
      <c r="E15886" s="2"/>
      <c r="F15886" s="2"/>
      <c r="G15886" s="3"/>
      <c r="H15886" s="3"/>
      <c r="I15886" s="2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 s="2"/>
    </row>
    <row r="15887" spans="2:22" x14ac:dyDescent="0.2">
      <c r="B15887" s="2"/>
      <c r="C15887" s="2"/>
      <c r="D15887" s="2"/>
      <c r="E15887" s="2"/>
      <c r="F15887" s="2"/>
      <c r="G15887" s="3"/>
      <c r="H15887" s="3"/>
      <c r="I15887" s="2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 s="2"/>
    </row>
    <row r="15888" spans="2:22" x14ac:dyDescent="0.2">
      <c r="B15888" s="2"/>
      <c r="C15888" s="2"/>
      <c r="D15888" s="2"/>
      <c r="E15888" s="2"/>
      <c r="F15888" s="2"/>
      <c r="G15888" s="3"/>
      <c r="H15888" s="3"/>
      <c r="I15888" s="2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 s="2"/>
    </row>
    <row r="15889" spans="2:22" x14ac:dyDescent="0.2">
      <c r="B15889" s="2"/>
      <c r="C15889" s="2"/>
      <c r="D15889" s="2"/>
      <c r="E15889" s="2"/>
      <c r="F15889" s="2"/>
      <c r="G15889" s="3"/>
      <c r="H15889" s="3"/>
      <c r="I15889" s="2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 s="2"/>
    </row>
    <row r="15890" spans="2:22" x14ac:dyDescent="0.2">
      <c r="B15890" s="2"/>
      <c r="C15890" s="2"/>
      <c r="D15890" s="2"/>
      <c r="E15890" s="2"/>
      <c r="F15890" s="2"/>
      <c r="G15890" s="3"/>
      <c r="H15890" s="3"/>
      <c r="I15890" s="2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 s="2"/>
    </row>
    <row r="15891" spans="2:22" x14ac:dyDescent="0.2">
      <c r="B15891" s="2"/>
      <c r="C15891" s="2"/>
      <c r="D15891" s="2"/>
      <c r="E15891" s="2"/>
      <c r="F15891" s="2"/>
      <c r="G15891" s="3"/>
      <c r="H15891" s="3"/>
      <c r="I15891" s="2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 s="2"/>
    </row>
    <row r="15892" spans="2:22" x14ac:dyDescent="0.2">
      <c r="B15892" s="2"/>
      <c r="C15892" s="2"/>
      <c r="D15892" s="2"/>
      <c r="E15892" s="2"/>
      <c r="F15892" s="2"/>
      <c r="G15892" s="3"/>
      <c r="H15892" s="3"/>
      <c r="I15892" s="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 s="2"/>
    </row>
    <row r="15893" spans="2:22" x14ac:dyDescent="0.2">
      <c r="B15893" s="2"/>
      <c r="C15893" s="2"/>
      <c r="D15893" s="2"/>
      <c r="E15893" s="2"/>
      <c r="F15893" s="2"/>
      <c r="G15893" s="3"/>
      <c r="H15893" s="3"/>
      <c r="I15893" s="2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 s="2"/>
    </row>
    <row r="15894" spans="2:22" x14ac:dyDescent="0.2">
      <c r="B15894" s="2"/>
      <c r="C15894" s="2"/>
      <c r="D15894" s="2"/>
      <c r="E15894" s="2"/>
      <c r="F15894" s="2"/>
      <c r="G15894" s="3"/>
      <c r="H15894" s="3"/>
      <c r="I15894" s="2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 s="2"/>
    </row>
    <row r="15895" spans="2:22" x14ac:dyDescent="0.2">
      <c r="B15895" s="2"/>
      <c r="C15895" s="2"/>
      <c r="D15895" s="2"/>
      <c r="E15895" s="2"/>
      <c r="F15895" s="2"/>
      <c r="G15895" s="3"/>
      <c r="H15895" s="3"/>
      <c r="I15895" s="2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 s="2"/>
    </row>
    <row r="15896" spans="2:22" x14ac:dyDescent="0.2">
      <c r="B15896" s="2"/>
      <c r="C15896" s="2"/>
      <c r="D15896" s="2"/>
      <c r="E15896" s="2"/>
      <c r="F15896" s="2"/>
      <c r="G15896" s="3"/>
      <c r="H15896" s="3"/>
      <c r="I15896" s="2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 s="2"/>
    </row>
    <row r="15897" spans="2:22" x14ac:dyDescent="0.2">
      <c r="B15897" s="2"/>
      <c r="C15897" s="2"/>
      <c r="D15897" s="2"/>
      <c r="E15897" s="2"/>
      <c r="F15897" s="2"/>
      <c r="G15897" s="3"/>
      <c r="H15897" s="3"/>
      <c r="I15897" s="2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 s="2"/>
    </row>
    <row r="15898" spans="2:22" x14ac:dyDescent="0.2">
      <c r="B15898" s="2"/>
      <c r="C15898" s="2"/>
      <c r="D15898" s="2"/>
      <c r="E15898" s="2"/>
      <c r="F15898" s="2"/>
      <c r="G15898" s="3"/>
      <c r="H15898" s="3"/>
      <c r="I15898" s="2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 s="2"/>
    </row>
    <row r="15899" spans="2:22" x14ac:dyDescent="0.2">
      <c r="B15899" s="2"/>
      <c r="C15899" s="2"/>
      <c r="D15899" s="2"/>
      <c r="E15899" s="2"/>
      <c r="F15899" s="2"/>
      <c r="G15899" s="3"/>
      <c r="H15899" s="3"/>
      <c r="I15899" s="2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 s="2"/>
    </row>
    <row r="15900" spans="2:22" x14ac:dyDescent="0.2">
      <c r="B15900" s="2"/>
      <c r="C15900" s="2"/>
      <c r="D15900" s="2"/>
      <c r="E15900" s="2"/>
      <c r="F15900" s="2"/>
      <c r="G15900" s="3"/>
      <c r="H15900" s="3"/>
      <c r="I15900" s="2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 s="2"/>
    </row>
    <row r="15901" spans="2:22" x14ac:dyDescent="0.2">
      <c r="B15901" s="2"/>
      <c r="C15901" s="2"/>
      <c r="D15901" s="2"/>
      <c r="E15901" s="2"/>
      <c r="F15901" s="2"/>
      <c r="G15901" s="3"/>
      <c r="H15901" s="3"/>
      <c r="I15901" s="2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 s="2"/>
    </row>
    <row r="15902" spans="2:22" x14ac:dyDescent="0.2">
      <c r="B15902" s="2"/>
      <c r="C15902" s="2"/>
      <c r="D15902" s="2"/>
      <c r="E15902" s="2"/>
      <c r="F15902" s="2"/>
      <c r="G15902" s="3"/>
      <c r="H15902" s="3"/>
      <c r="I15902" s="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 s="2"/>
    </row>
    <row r="15903" spans="2:22" x14ac:dyDescent="0.2">
      <c r="B15903" s="2"/>
      <c r="C15903" s="2"/>
      <c r="D15903" s="2"/>
      <c r="E15903" s="2"/>
      <c r="F15903" s="2"/>
      <c r="G15903" s="3"/>
      <c r="H15903" s="3"/>
      <c r="I15903" s="2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 s="2"/>
    </row>
    <row r="15904" spans="2:22" x14ac:dyDescent="0.2">
      <c r="B15904" s="2"/>
      <c r="C15904" s="2"/>
      <c r="D15904" s="2"/>
      <c r="E15904" s="2"/>
      <c r="F15904" s="2"/>
      <c r="G15904" s="3"/>
      <c r="H15904" s="3"/>
      <c r="I15904" s="2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 s="2"/>
    </row>
    <row r="15905" spans="2:22" x14ac:dyDescent="0.2">
      <c r="B15905" s="2"/>
      <c r="C15905" s="2"/>
      <c r="D15905" s="2"/>
      <c r="E15905" s="2"/>
      <c r="F15905" s="2"/>
      <c r="G15905" s="3"/>
      <c r="H15905" s="3"/>
      <c r="I15905" s="2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 s="2"/>
    </row>
    <row r="15906" spans="2:22" x14ac:dyDescent="0.2">
      <c r="B15906" s="2"/>
      <c r="C15906" s="2"/>
      <c r="D15906" s="2"/>
      <c r="E15906" s="2"/>
      <c r="F15906" s="2"/>
      <c r="G15906" s="3"/>
      <c r="H15906" s="3"/>
      <c r="I15906" s="2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 s="2"/>
    </row>
    <row r="15907" spans="2:22" x14ac:dyDescent="0.2">
      <c r="B15907" s="2"/>
      <c r="C15907" s="2"/>
      <c r="D15907" s="2"/>
      <c r="E15907" s="2"/>
      <c r="F15907" s="2"/>
      <c r="G15907" s="3"/>
      <c r="H15907" s="3"/>
      <c r="I15907" s="2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 s="2"/>
    </row>
    <row r="15908" spans="2:22" x14ac:dyDescent="0.2">
      <c r="B15908" s="2"/>
      <c r="C15908" s="2"/>
      <c r="D15908" s="2"/>
      <c r="E15908" s="2"/>
      <c r="F15908" s="2"/>
      <c r="G15908" s="3"/>
      <c r="H15908" s="3"/>
      <c r="I15908" s="2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 s="2"/>
    </row>
    <row r="15909" spans="2:22" x14ac:dyDescent="0.2">
      <c r="B15909" s="2"/>
      <c r="C15909" s="2"/>
      <c r="D15909" s="2"/>
      <c r="E15909" s="2"/>
      <c r="F15909" s="2"/>
      <c r="G15909" s="3"/>
      <c r="H15909" s="3"/>
      <c r="I15909" s="2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 s="2"/>
    </row>
    <row r="15910" spans="2:22" x14ac:dyDescent="0.2">
      <c r="B15910" s="2"/>
      <c r="C15910" s="2"/>
      <c r="D15910" s="2"/>
      <c r="E15910" s="2"/>
      <c r="F15910" s="2"/>
      <c r="G15910" s="3"/>
      <c r="H15910" s="3"/>
      <c r="I15910" s="2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 s="2"/>
    </row>
    <row r="15911" spans="2:22" x14ac:dyDescent="0.2">
      <c r="B15911" s="2"/>
      <c r="C15911" s="2"/>
      <c r="D15911" s="2"/>
      <c r="E15911" s="2"/>
      <c r="F15911" s="2"/>
      <c r="G15911" s="3"/>
      <c r="H15911" s="3"/>
      <c r="I15911" s="2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 s="2"/>
    </row>
    <row r="15912" spans="2:22" x14ac:dyDescent="0.2">
      <c r="B15912" s="2"/>
      <c r="C15912" s="2"/>
      <c r="D15912" s="2"/>
      <c r="E15912" s="2"/>
      <c r="F15912" s="2"/>
      <c r="G15912" s="3"/>
      <c r="H15912" s="3"/>
      <c r="I15912" s="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 s="2"/>
    </row>
    <row r="15913" spans="2:22" x14ac:dyDescent="0.2">
      <c r="B15913" s="2"/>
      <c r="C15913" s="2"/>
      <c r="D15913" s="2"/>
      <c r="E15913" s="2"/>
      <c r="F15913" s="2"/>
      <c r="G15913" s="3"/>
      <c r="H15913" s="3"/>
      <c r="I15913" s="2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 s="2"/>
    </row>
    <row r="15914" spans="2:22" x14ac:dyDescent="0.2">
      <c r="B15914" s="2"/>
      <c r="C15914" s="2"/>
      <c r="D15914" s="2"/>
      <c r="E15914" s="2"/>
      <c r="F15914" s="2"/>
      <c r="G15914" s="3"/>
      <c r="H15914" s="3"/>
      <c r="I15914" s="2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 s="2"/>
    </row>
    <row r="15915" spans="2:22" x14ac:dyDescent="0.2">
      <c r="B15915" s="2"/>
      <c r="C15915" s="2"/>
      <c r="D15915" s="2"/>
      <c r="E15915" s="2"/>
      <c r="F15915" s="2"/>
      <c r="G15915" s="3"/>
      <c r="H15915" s="3"/>
      <c r="I15915" s="2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 s="2"/>
    </row>
    <row r="15916" spans="2:22" x14ac:dyDescent="0.2">
      <c r="B15916" s="2"/>
      <c r="C15916" s="2"/>
      <c r="D15916" s="2"/>
      <c r="E15916" s="2"/>
      <c r="F15916" s="2"/>
      <c r="G15916" s="3"/>
      <c r="H15916" s="3"/>
      <c r="I15916" s="2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 s="2"/>
    </row>
    <row r="15917" spans="2:22" x14ac:dyDescent="0.2">
      <c r="B15917" s="2"/>
      <c r="C15917" s="2"/>
      <c r="D15917" s="2"/>
      <c r="E15917" s="2"/>
      <c r="F15917" s="2"/>
      <c r="G15917" s="3"/>
      <c r="H15917" s="3"/>
      <c r="I15917" s="2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 s="2"/>
    </row>
    <row r="15918" spans="2:22" x14ac:dyDescent="0.2">
      <c r="B15918" s="2"/>
      <c r="C15918" s="2"/>
      <c r="D15918" s="2"/>
      <c r="E15918" s="2"/>
      <c r="F15918" s="2"/>
      <c r="G15918" s="3"/>
      <c r="H15918" s="3"/>
      <c r="I15918" s="2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 s="2"/>
    </row>
    <row r="15919" spans="2:22" x14ac:dyDescent="0.2">
      <c r="B15919" s="2"/>
      <c r="C15919" s="2"/>
      <c r="D15919" s="2"/>
      <c r="E15919" s="2"/>
      <c r="F15919" s="2"/>
      <c r="G15919" s="3"/>
      <c r="H15919" s="3"/>
      <c r="I15919" s="2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 s="2"/>
    </row>
    <row r="15920" spans="2:22" x14ac:dyDescent="0.2">
      <c r="B15920" s="2"/>
      <c r="C15920" s="2"/>
      <c r="D15920" s="2"/>
      <c r="E15920" s="2"/>
      <c r="F15920" s="2"/>
      <c r="G15920" s="3"/>
      <c r="H15920" s="3"/>
      <c r="I15920" s="2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 s="2"/>
    </row>
    <row r="15921" spans="2:22" x14ac:dyDescent="0.2">
      <c r="B15921" s="2"/>
      <c r="C15921" s="2"/>
      <c r="D15921" s="2"/>
      <c r="E15921" s="2"/>
      <c r="F15921" s="2"/>
      <c r="G15921" s="3"/>
      <c r="H15921" s="3"/>
      <c r="I15921" s="2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 s="2"/>
    </row>
    <row r="15922" spans="2:22" x14ac:dyDescent="0.2">
      <c r="B15922" s="2"/>
      <c r="C15922" s="2"/>
      <c r="D15922" s="2"/>
      <c r="E15922" s="2"/>
      <c r="F15922" s="2"/>
      <c r="G15922" s="3"/>
      <c r="H15922" s="3"/>
      <c r="I15922" s="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 s="2"/>
    </row>
    <row r="15923" spans="2:22" x14ac:dyDescent="0.2">
      <c r="B15923" s="2"/>
      <c r="C15923" s="2"/>
      <c r="D15923" s="2"/>
      <c r="E15923" s="2"/>
      <c r="F15923" s="2"/>
      <c r="G15923" s="3"/>
      <c r="H15923" s="3"/>
      <c r="I15923" s="2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 s="2"/>
    </row>
    <row r="15924" spans="2:22" x14ac:dyDescent="0.2">
      <c r="B15924" s="2"/>
      <c r="C15924" s="2"/>
      <c r="D15924" s="2"/>
      <c r="E15924" s="2"/>
      <c r="F15924" s="2"/>
      <c r="G15924" s="3"/>
      <c r="H15924" s="3"/>
      <c r="I15924" s="2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 s="2"/>
    </row>
    <row r="15925" spans="2:22" x14ac:dyDescent="0.2">
      <c r="B15925" s="2"/>
      <c r="C15925" s="2"/>
      <c r="D15925" s="2"/>
      <c r="E15925" s="2"/>
      <c r="F15925" s="2"/>
      <c r="G15925" s="3"/>
      <c r="H15925" s="3"/>
      <c r="I15925" s="2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 s="2"/>
    </row>
    <row r="15926" spans="2:22" x14ac:dyDescent="0.2">
      <c r="B15926" s="2"/>
      <c r="C15926" s="2"/>
      <c r="D15926" s="2"/>
      <c r="E15926" s="2"/>
      <c r="F15926" s="2"/>
      <c r="G15926" s="3"/>
      <c r="H15926" s="3"/>
      <c r="I15926" s="2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 s="2"/>
    </row>
    <row r="15927" spans="2:22" x14ac:dyDescent="0.2">
      <c r="B15927" s="2"/>
      <c r="C15927" s="2"/>
      <c r="D15927" s="2"/>
      <c r="E15927" s="2"/>
      <c r="F15927" s="2"/>
      <c r="G15927" s="3"/>
      <c r="H15927" s="3"/>
      <c r="I15927" s="2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 s="2"/>
    </row>
    <row r="15928" spans="2:22" x14ac:dyDescent="0.2">
      <c r="B15928" s="2"/>
      <c r="C15928" s="2"/>
      <c r="D15928" s="2"/>
      <c r="E15928" s="2"/>
      <c r="F15928" s="2"/>
      <c r="G15928" s="3"/>
      <c r="H15928" s="3"/>
      <c r="I15928" s="2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 s="2"/>
    </row>
    <row r="15929" spans="2:22" x14ac:dyDescent="0.2">
      <c r="B15929" s="2"/>
      <c r="C15929" s="2"/>
      <c r="D15929" s="2"/>
      <c r="E15929" s="2"/>
      <c r="F15929" s="2"/>
      <c r="G15929" s="3"/>
      <c r="H15929" s="3"/>
      <c r="I15929" s="2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 s="2"/>
    </row>
    <row r="15930" spans="2:22" x14ac:dyDescent="0.2">
      <c r="B15930" s="2"/>
      <c r="C15930" s="2"/>
      <c r="D15930" s="2"/>
      <c r="E15930" s="2"/>
      <c r="F15930" s="2"/>
      <c r="G15930" s="3"/>
      <c r="H15930" s="3"/>
      <c r="I15930" s="2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 s="2"/>
    </row>
    <row r="15931" spans="2:22" x14ac:dyDescent="0.2">
      <c r="B15931" s="2"/>
      <c r="C15931" s="2"/>
      <c r="D15931" s="2"/>
      <c r="E15931" s="2"/>
      <c r="F15931" s="2"/>
      <c r="G15931" s="3"/>
      <c r="H15931" s="3"/>
      <c r="I15931" s="2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 s="2"/>
    </row>
    <row r="15932" spans="2:22" x14ac:dyDescent="0.2">
      <c r="B15932" s="2"/>
      <c r="C15932" s="2"/>
      <c r="D15932" s="2"/>
      <c r="E15932" s="2"/>
      <c r="F15932" s="2"/>
      <c r="G15932" s="3"/>
      <c r="H15932" s="3"/>
      <c r="I15932" s="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 s="2"/>
    </row>
    <row r="15933" spans="2:22" x14ac:dyDescent="0.2">
      <c r="B15933" s="2"/>
      <c r="C15933" s="2"/>
      <c r="D15933" s="2"/>
      <c r="E15933" s="2"/>
      <c r="F15933" s="2"/>
      <c r="G15933" s="3"/>
      <c r="H15933" s="3"/>
      <c r="I15933" s="2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 s="2"/>
    </row>
    <row r="15934" spans="2:22" x14ac:dyDescent="0.2">
      <c r="B15934" s="2"/>
      <c r="C15934" s="2"/>
      <c r="D15934" s="2"/>
      <c r="E15934" s="2"/>
      <c r="F15934" s="2"/>
      <c r="G15934" s="3"/>
      <c r="H15934" s="3"/>
      <c r="I15934" s="2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 s="2"/>
    </row>
    <row r="15935" spans="2:22" x14ac:dyDescent="0.2">
      <c r="B15935" s="2"/>
      <c r="C15935" s="2"/>
      <c r="D15935" s="2"/>
      <c r="E15935" s="2"/>
      <c r="F15935" s="2"/>
      <c r="G15935" s="3"/>
      <c r="H15935" s="3"/>
      <c r="I15935" s="2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 s="2"/>
    </row>
    <row r="15936" spans="2:22" x14ac:dyDescent="0.2">
      <c r="B15936" s="2"/>
      <c r="C15936" s="2"/>
      <c r="D15936" s="2"/>
      <c r="E15936" s="2"/>
      <c r="F15936" s="2"/>
      <c r="G15936" s="3"/>
      <c r="H15936" s="3"/>
      <c r="I15936" s="2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 s="2"/>
    </row>
    <row r="15937" spans="2:22" x14ac:dyDescent="0.2">
      <c r="B15937" s="2"/>
      <c r="C15937" s="2"/>
      <c r="D15937" s="2"/>
      <c r="E15937" s="2"/>
      <c r="F15937" s="2"/>
      <c r="G15937" s="3"/>
      <c r="H15937" s="3"/>
      <c r="I15937" s="2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 s="2"/>
    </row>
    <row r="15938" spans="2:22" x14ac:dyDescent="0.2">
      <c r="B15938" s="2"/>
      <c r="C15938" s="2"/>
      <c r="D15938" s="2"/>
      <c r="E15938" s="2"/>
      <c r="F15938" s="2"/>
      <c r="G15938" s="3"/>
      <c r="H15938" s="3"/>
      <c r="I15938" s="2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 s="2"/>
    </row>
    <row r="15939" spans="2:22" x14ac:dyDescent="0.2">
      <c r="B15939" s="2"/>
      <c r="C15939" s="2"/>
      <c r="D15939" s="2"/>
      <c r="E15939" s="2"/>
      <c r="F15939" s="2"/>
      <c r="G15939" s="3"/>
      <c r="H15939" s="3"/>
      <c r="I15939" s="2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 s="2"/>
    </row>
    <row r="15940" spans="2:22" x14ac:dyDescent="0.2">
      <c r="B15940" s="2"/>
      <c r="C15940" s="2"/>
      <c r="D15940" s="2"/>
      <c r="E15940" s="2"/>
      <c r="F15940" s="2"/>
      <c r="G15940" s="3"/>
      <c r="H15940" s="3"/>
      <c r="I15940" s="2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 s="2"/>
    </row>
    <row r="15941" spans="2:22" x14ac:dyDescent="0.2">
      <c r="B15941" s="2"/>
      <c r="C15941" s="2"/>
      <c r="D15941" s="2"/>
      <c r="E15941" s="2"/>
      <c r="F15941" s="2"/>
      <c r="G15941" s="3"/>
      <c r="H15941" s="3"/>
      <c r="I15941" s="2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 s="2"/>
    </row>
    <row r="15942" spans="2:22" x14ac:dyDescent="0.2">
      <c r="B15942" s="2"/>
      <c r="C15942" s="2"/>
      <c r="D15942" s="2"/>
      <c r="E15942" s="2"/>
      <c r="F15942" s="2"/>
      <c r="G15942" s="3"/>
      <c r="H15942" s="3"/>
      <c r="I15942" s="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 s="2"/>
    </row>
    <row r="15943" spans="2:22" x14ac:dyDescent="0.2">
      <c r="B15943" s="2"/>
      <c r="C15943" s="2"/>
      <c r="D15943" s="2"/>
      <c r="E15943" s="2"/>
      <c r="F15943" s="2"/>
      <c r="G15943" s="3"/>
      <c r="H15943" s="3"/>
      <c r="I15943" s="2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 s="2"/>
    </row>
    <row r="15944" spans="2:22" x14ac:dyDescent="0.2">
      <c r="B15944" s="2"/>
      <c r="C15944" s="2"/>
      <c r="D15944" s="2"/>
      <c r="E15944" s="2"/>
      <c r="F15944" s="2"/>
      <c r="G15944" s="3"/>
      <c r="H15944" s="3"/>
      <c r="I15944" s="2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 s="2"/>
    </row>
    <row r="15945" spans="2:22" x14ac:dyDescent="0.2">
      <c r="B15945" s="2"/>
      <c r="C15945" s="2"/>
      <c r="D15945" s="2"/>
      <c r="E15945" s="2"/>
      <c r="F15945" s="2"/>
      <c r="G15945" s="3"/>
      <c r="H15945" s="3"/>
      <c r="I15945" s="2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 s="2"/>
    </row>
    <row r="15946" spans="2:22" x14ac:dyDescent="0.2">
      <c r="B15946" s="2"/>
      <c r="C15946" s="2"/>
      <c r="D15946" s="2"/>
      <c r="E15946" s="2"/>
      <c r="F15946" s="2"/>
      <c r="G15946" s="3"/>
      <c r="H15946" s="3"/>
      <c r="I15946" s="2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 s="2"/>
    </row>
    <row r="15947" spans="2:22" x14ac:dyDescent="0.2">
      <c r="B15947" s="2"/>
      <c r="C15947" s="2"/>
      <c r="D15947" s="2"/>
      <c r="E15947" s="2"/>
      <c r="F15947" s="2"/>
      <c r="G15947" s="3"/>
      <c r="H15947" s="3"/>
      <c r="I15947" s="2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 s="2"/>
    </row>
    <row r="15948" spans="2:22" x14ac:dyDescent="0.2">
      <c r="B15948" s="2"/>
      <c r="C15948" s="2"/>
      <c r="D15948" s="2"/>
      <c r="E15948" s="2"/>
      <c r="F15948" s="2"/>
      <c r="G15948" s="3"/>
      <c r="H15948" s="3"/>
      <c r="I15948" s="2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 s="2"/>
    </row>
    <row r="15949" spans="2:22" x14ac:dyDescent="0.2">
      <c r="B15949" s="2"/>
      <c r="C15949" s="2"/>
      <c r="D15949" s="2"/>
      <c r="E15949" s="2"/>
      <c r="F15949" s="2"/>
      <c r="G15949" s="3"/>
      <c r="H15949" s="3"/>
      <c r="I15949" s="2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 s="2"/>
    </row>
    <row r="15950" spans="2:22" x14ac:dyDescent="0.2">
      <c r="B15950" s="2"/>
      <c r="C15950" s="2"/>
      <c r="D15950" s="2"/>
      <c r="E15950" s="2"/>
      <c r="F15950" s="2"/>
      <c r="G15950" s="3"/>
      <c r="H15950" s="3"/>
      <c r="I15950" s="2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 s="2"/>
    </row>
    <row r="15951" spans="2:22" x14ac:dyDescent="0.2">
      <c r="B15951" s="2"/>
      <c r="C15951" s="2"/>
      <c r="D15951" s="2"/>
      <c r="E15951" s="2"/>
      <c r="F15951" s="2"/>
      <c r="G15951" s="3"/>
      <c r="H15951" s="3"/>
      <c r="I15951" s="2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 s="2"/>
    </row>
    <row r="15952" spans="2:22" x14ac:dyDescent="0.2">
      <c r="B15952" s="2"/>
      <c r="C15952" s="2"/>
      <c r="D15952" s="2"/>
      <c r="E15952" s="2"/>
      <c r="F15952" s="2"/>
      <c r="G15952" s="3"/>
      <c r="H15952" s="3"/>
      <c r="I15952" s="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 s="2"/>
    </row>
    <row r="15953" spans="2:22" x14ac:dyDescent="0.2">
      <c r="B15953" s="2"/>
      <c r="C15953" s="2"/>
      <c r="D15953" s="2"/>
      <c r="E15953" s="2"/>
      <c r="F15953" s="2"/>
      <c r="G15953" s="3"/>
      <c r="H15953" s="3"/>
      <c r="I15953" s="2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 s="2"/>
    </row>
    <row r="15954" spans="2:22" x14ac:dyDescent="0.2">
      <c r="B15954" s="2"/>
      <c r="C15954" s="2"/>
      <c r="D15954" s="2"/>
      <c r="E15954" s="2"/>
      <c r="F15954" s="2"/>
      <c r="G15954" s="3"/>
      <c r="H15954" s="3"/>
      <c r="I15954" s="2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 s="2"/>
    </row>
    <row r="15955" spans="2:22" x14ac:dyDescent="0.2">
      <c r="B15955" s="2"/>
      <c r="C15955" s="2"/>
      <c r="D15955" s="2"/>
      <c r="E15955" s="2"/>
      <c r="F15955" s="2"/>
      <c r="G15955" s="3"/>
      <c r="H15955" s="3"/>
      <c r="I15955" s="2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 s="2"/>
    </row>
    <row r="15956" spans="2:22" x14ac:dyDescent="0.2">
      <c r="B15956" s="2"/>
      <c r="C15956" s="2"/>
      <c r="D15956" s="2"/>
      <c r="E15956" s="2"/>
      <c r="F15956" s="2"/>
      <c r="G15956" s="3"/>
      <c r="H15956" s="3"/>
      <c r="I15956" s="2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 s="2"/>
    </row>
    <row r="15957" spans="2:22" x14ac:dyDescent="0.2">
      <c r="B15957" s="2"/>
      <c r="C15957" s="2"/>
      <c r="D15957" s="2"/>
      <c r="E15957" s="2"/>
      <c r="F15957" s="2"/>
      <c r="G15957" s="3"/>
      <c r="H15957" s="3"/>
      <c r="I15957" s="2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 s="2"/>
    </row>
    <row r="15958" spans="2:22" x14ac:dyDescent="0.2">
      <c r="B15958" s="2"/>
      <c r="C15958" s="2"/>
      <c r="D15958" s="2"/>
      <c r="E15958" s="2"/>
      <c r="F15958" s="2"/>
      <c r="G15958" s="3"/>
      <c r="H15958" s="3"/>
      <c r="I15958" s="2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 s="2"/>
    </row>
    <row r="15959" spans="2:22" x14ac:dyDescent="0.2">
      <c r="B15959" s="2"/>
      <c r="C15959" s="2"/>
      <c r="D15959" s="2"/>
      <c r="E15959" s="2"/>
      <c r="F15959" s="2"/>
      <c r="G15959" s="3"/>
      <c r="H15959" s="3"/>
      <c r="I15959" s="2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 s="2"/>
    </row>
    <row r="15960" spans="2:22" x14ac:dyDescent="0.2">
      <c r="B15960" s="2"/>
      <c r="C15960" s="2"/>
      <c r="D15960" s="2"/>
      <c r="E15960" s="2"/>
      <c r="F15960" s="2"/>
      <c r="G15960" s="3"/>
      <c r="H15960" s="3"/>
      <c r="I15960" s="2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 s="2"/>
    </row>
    <row r="15961" spans="2:22" x14ac:dyDescent="0.2">
      <c r="B15961" s="2"/>
      <c r="C15961" s="2"/>
      <c r="D15961" s="2"/>
      <c r="E15961" s="2"/>
      <c r="F15961" s="2"/>
      <c r="G15961" s="3"/>
      <c r="H15961" s="3"/>
      <c r="I15961" s="2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 s="2"/>
    </row>
    <row r="15962" spans="2:22" x14ac:dyDescent="0.2">
      <c r="B15962" s="2"/>
      <c r="C15962" s="2"/>
      <c r="D15962" s="2"/>
      <c r="E15962" s="2"/>
      <c r="F15962" s="2"/>
      <c r="G15962" s="3"/>
      <c r="H15962" s="3"/>
      <c r="I15962" s="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 s="2"/>
    </row>
    <row r="15963" spans="2:22" x14ac:dyDescent="0.2">
      <c r="B15963" s="2"/>
      <c r="C15963" s="2"/>
      <c r="D15963" s="2"/>
      <c r="E15963" s="2"/>
      <c r="F15963" s="2"/>
      <c r="G15963" s="3"/>
      <c r="H15963" s="3"/>
      <c r="I15963" s="2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 s="2"/>
    </row>
    <row r="15964" spans="2:22" x14ac:dyDescent="0.2">
      <c r="B15964" s="2"/>
      <c r="C15964" s="2"/>
      <c r="D15964" s="2"/>
      <c r="E15964" s="2"/>
      <c r="F15964" s="2"/>
      <c r="G15964" s="3"/>
      <c r="H15964" s="3"/>
      <c r="I15964" s="2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 s="2"/>
    </row>
    <row r="15965" spans="2:22" x14ac:dyDescent="0.2">
      <c r="B15965" s="2"/>
      <c r="C15965" s="2"/>
      <c r="D15965" s="2"/>
      <c r="E15965" s="2"/>
      <c r="F15965" s="2"/>
      <c r="G15965" s="3"/>
      <c r="H15965" s="3"/>
      <c r="I15965" s="2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 s="2"/>
    </row>
    <row r="15966" spans="2:22" x14ac:dyDescent="0.2">
      <c r="B15966" s="2"/>
      <c r="C15966" s="2"/>
      <c r="D15966" s="2"/>
      <c r="E15966" s="2"/>
      <c r="F15966" s="2"/>
      <c r="G15966" s="3"/>
      <c r="H15966" s="3"/>
      <c r="I15966" s="2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 s="2"/>
    </row>
    <row r="15967" spans="2:22" x14ac:dyDescent="0.2">
      <c r="B15967" s="2"/>
      <c r="C15967" s="2"/>
      <c r="D15967" s="2"/>
      <c r="E15967" s="2"/>
      <c r="F15967" s="2"/>
      <c r="G15967" s="3"/>
      <c r="H15967" s="3"/>
      <c r="I15967" s="2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 s="2"/>
    </row>
    <row r="15968" spans="2:22" x14ac:dyDescent="0.2">
      <c r="B15968" s="2"/>
      <c r="C15968" s="2"/>
      <c r="D15968" s="2"/>
      <c r="E15968" s="2"/>
      <c r="F15968" s="2"/>
      <c r="G15968" s="3"/>
      <c r="H15968" s="3"/>
      <c r="I15968" s="2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 s="2"/>
    </row>
    <row r="15969" spans="2:22" x14ac:dyDescent="0.2">
      <c r="B15969" s="2"/>
      <c r="C15969" s="2"/>
      <c r="D15969" s="2"/>
      <c r="E15969" s="2"/>
      <c r="F15969" s="2"/>
      <c r="G15969" s="3"/>
      <c r="H15969" s="3"/>
      <c r="I15969" s="2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 s="2"/>
    </row>
    <row r="15970" spans="2:22" x14ac:dyDescent="0.2">
      <c r="B15970" s="2"/>
      <c r="C15970" s="2"/>
      <c r="D15970" s="2"/>
      <c r="E15970" s="2"/>
      <c r="F15970" s="2"/>
      <c r="G15970" s="3"/>
      <c r="H15970" s="3"/>
      <c r="I15970" s="2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 s="2"/>
    </row>
    <row r="15971" spans="2:22" x14ac:dyDescent="0.2">
      <c r="B15971" s="2"/>
      <c r="C15971" s="2"/>
      <c r="D15971" s="2"/>
      <c r="E15971" s="2"/>
      <c r="F15971" s="2"/>
      <c r="G15971" s="3"/>
      <c r="H15971" s="3"/>
      <c r="I15971" s="2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 s="2"/>
    </row>
    <row r="15972" spans="2:22" x14ac:dyDescent="0.2">
      <c r="B15972" s="2"/>
      <c r="C15972" s="2"/>
      <c r="D15972" s="2"/>
      <c r="E15972" s="2"/>
      <c r="F15972" s="2"/>
      <c r="G15972" s="3"/>
      <c r="H15972" s="3"/>
      <c r="I15972" s="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 s="2"/>
    </row>
    <row r="15973" spans="2:22" x14ac:dyDescent="0.2">
      <c r="B15973" s="2"/>
      <c r="C15973" s="2"/>
      <c r="D15973" s="2"/>
      <c r="E15973" s="2"/>
      <c r="F15973" s="2"/>
      <c r="G15973" s="3"/>
      <c r="H15973" s="3"/>
      <c r="I15973" s="2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 s="2"/>
    </row>
    <row r="15974" spans="2:22" x14ac:dyDescent="0.2">
      <c r="B15974" s="2"/>
      <c r="C15974" s="2"/>
      <c r="D15974" s="2"/>
      <c r="E15974" s="2"/>
      <c r="F15974" s="2"/>
      <c r="G15974" s="3"/>
      <c r="H15974" s="3"/>
      <c r="I15974" s="2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 s="2"/>
    </row>
    <row r="15975" spans="2:22" x14ac:dyDescent="0.2">
      <c r="B15975" s="2"/>
      <c r="C15975" s="2"/>
      <c r="D15975" s="2"/>
      <c r="E15975" s="2"/>
      <c r="F15975" s="2"/>
      <c r="G15975" s="3"/>
      <c r="H15975" s="3"/>
      <c r="I15975" s="2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 s="2"/>
    </row>
    <row r="15976" spans="2:22" x14ac:dyDescent="0.2">
      <c r="B15976" s="2"/>
      <c r="C15976" s="2"/>
      <c r="D15976" s="2"/>
      <c r="E15976" s="2"/>
      <c r="F15976" s="2"/>
      <c r="G15976" s="3"/>
      <c r="H15976" s="3"/>
      <c r="I15976" s="2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 s="2"/>
    </row>
    <row r="15977" spans="2:22" x14ac:dyDescent="0.2">
      <c r="B15977" s="2"/>
      <c r="C15977" s="2"/>
      <c r="D15977" s="2"/>
      <c r="E15977" s="2"/>
      <c r="F15977" s="2"/>
      <c r="G15977" s="3"/>
      <c r="H15977" s="3"/>
      <c r="I15977" s="2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 s="2"/>
    </row>
    <row r="15978" spans="2:22" x14ac:dyDescent="0.2">
      <c r="B15978" s="2"/>
      <c r="C15978" s="2"/>
      <c r="D15978" s="2"/>
      <c r="E15978" s="2"/>
      <c r="F15978" s="2"/>
      <c r="G15978" s="3"/>
      <c r="H15978" s="3"/>
      <c r="I15978" s="2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 s="2"/>
    </row>
    <row r="15979" spans="2:22" x14ac:dyDescent="0.2">
      <c r="B15979" s="2"/>
      <c r="C15979" s="2"/>
      <c r="D15979" s="2"/>
      <c r="E15979" s="2"/>
      <c r="F15979" s="2"/>
      <c r="G15979" s="3"/>
      <c r="H15979" s="3"/>
      <c r="I15979" s="2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 s="2"/>
    </row>
    <row r="15980" spans="2:22" x14ac:dyDescent="0.2">
      <c r="B15980" s="2"/>
      <c r="C15980" s="2"/>
      <c r="D15980" s="2"/>
      <c r="E15980" s="2"/>
      <c r="F15980" s="2"/>
      <c r="G15980" s="3"/>
      <c r="H15980" s="3"/>
      <c r="I15980" s="2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 s="2"/>
    </row>
    <row r="15981" spans="2:22" x14ac:dyDescent="0.2">
      <c r="B15981" s="2"/>
      <c r="C15981" s="2"/>
      <c r="D15981" s="2"/>
      <c r="E15981" s="2"/>
      <c r="F15981" s="2"/>
      <c r="G15981" s="3"/>
      <c r="H15981" s="3"/>
      <c r="I15981" s="2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 s="2"/>
    </row>
    <row r="15982" spans="2:22" x14ac:dyDescent="0.2">
      <c r="B15982" s="2"/>
      <c r="C15982" s="2"/>
      <c r="D15982" s="2"/>
      <c r="E15982" s="2"/>
      <c r="F15982" s="2"/>
      <c r="G15982" s="3"/>
      <c r="H15982" s="3"/>
      <c r="I15982" s="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 s="2"/>
    </row>
    <row r="15983" spans="2:22" x14ac:dyDescent="0.2">
      <c r="B15983" s="2"/>
      <c r="C15983" s="2"/>
      <c r="D15983" s="2"/>
      <c r="E15983" s="2"/>
      <c r="F15983" s="2"/>
      <c r="G15983" s="3"/>
      <c r="H15983" s="3"/>
      <c r="I15983" s="2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 s="2"/>
    </row>
    <row r="15984" spans="2:22" x14ac:dyDescent="0.2">
      <c r="B15984" s="2"/>
      <c r="C15984" s="2"/>
      <c r="D15984" s="2"/>
      <c r="E15984" s="2"/>
      <c r="F15984" s="2"/>
      <c r="G15984" s="3"/>
      <c r="H15984" s="3"/>
      <c r="I15984" s="2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 s="2"/>
    </row>
    <row r="15985" spans="2:22" x14ac:dyDescent="0.2">
      <c r="B15985" s="2"/>
      <c r="C15985" s="2"/>
      <c r="D15985" s="2"/>
      <c r="E15985" s="2"/>
      <c r="F15985" s="2"/>
      <c r="G15985" s="3"/>
      <c r="H15985" s="3"/>
      <c r="I15985" s="2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 s="2"/>
    </row>
    <row r="15986" spans="2:22" x14ac:dyDescent="0.2">
      <c r="B15986" s="2"/>
      <c r="C15986" s="2"/>
      <c r="D15986" s="2"/>
      <c r="E15986" s="2"/>
      <c r="F15986" s="2"/>
      <c r="G15986" s="3"/>
      <c r="H15986" s="3"/>
      <c r="I15986" s="2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 s="2"/>
    </row>
    <row r="15987" spans="2:22" x14ac:dyDescent="0.2">
      <c r="B15987" s="2"/>
      <c r="C15987" s="2"/>
      <c r="D15987" s="2"/>
      <c r="E15987" s="2"/>
      <c r="F15987" s="2"/>
      <c r="G15987" s="3"/>
      <c r="H15987" s="3"/>
      <c r="I15987" s="2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 s="2"/>
    </row>
    <row r="15988" spans="2:22" x14ac:dyDescent="0.2">
      <c r="B15988" s="2"/>
      <c r="C15988" s="2"/>
      <c r="D15988" s="2"/>
      <c r="E15988" s="2"/>
      <c r="F15988" s="2"/>
      <c r="G15988" s="3"/>
      <c r="H15988" s="3"/>
      <c r="I15988" s="2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 s="2"/>
    </row>
    <row r="15989" spans="2:22" x14ac:dyDescent="0.2">
      <c r="B15989" s="2"/>
      <c r="C15989" s="2"/>
      <c r="D15989" s="2"/>
      <c r="E15989" s="2"/>
      <c r="F15989" s="2"/>
      <c r="G15989" s="3"/>
      <c r="H15989" s="3"/>
      <c r="I15989" s="2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 s="2"/>
    </row>
    <row r="15990" spans="2:22" x14ac:dyDescent="0.2">
      <c r="B15990" s="2"/>
      <c r="C15990" s="2"/>
      <c r="D15990" s="2"/>
      <c r="E15990" s="2"/>
      <c r="F15990" s="2"/>
      <c r="G15990" s="3"/>
      <c r="H15990" s="3"/>
      <c r="I15990" s="2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 s="2"/>
    </row>
    <row r="15991" spans="2:22" x14ac:dyDescent="0.2">
      <c r="B15991" s="2"/>
      <c r="C15991" s="2"/>
      <c r="D15991" s="2"/>
      <c r="E15991" s="2"/>
      <c r="F15991" s="2"/>
      <c r="G15991" s="3"/>
      <c r="H15991" s="3"/>
      <c r="I15991" s="2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 s="2"/>
    </row>
    <row r="15992" spans="2:22" x14ac:dyDescent="0.2">
      <c r="B15992" s="2"/>
      <c r="C15992" s="2"/>
      <c r="D15992" s="2"/>
      <c r="E15992" s="2"/>
      <c r="F15992" s="2"/>
      <c r="G15992" s="3"/>
      <c r="H15992" s="3"/>
      <c r="I15992" s="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 s="2"/>
    </row>
    <row r="15993" spans="2:22" x14ac:dyDescent="0.2">
      <c r="B15993" s="2"/>
      <c r="C15993" s="2"/>
      <c r="D15993" s="2"/>
      <c r="E15993" s="2"/>
      <c r="F15993" s="2"/>
      <c r="G15993" s="3"/>
      <c r="H15993" s="3"/>
      <c r="I15993" s="2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 s="2"/>
    </row>
    <row r="15994" spans="2:22" x14ac:dyDescent="0.2">
      <c r="B15994" s="2"/>
      <c r="C15994" s="2"/>
      <c r="D15994" s="2"/>
      <c r="E15994" s="2"/>
      <c r="F15994" s="2"/>
      <c r="G15994" s="3"/>
      <c r="H15994" s="3"/>
      <c r="I15994" s="2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 s="2"/>
    </row>
    <row r="15995" spans="2:22" x14ac:dyDescent="0.2">
      <c r="B15995" s="2"/>
      <c r="C15995" s="2"/>
      <c r="D15995" s="2"/>
      <c r="E15995" s="2"/>
      <c r="F15995" s="2"/>
      <c r="G15995" s="3"/>
      <c r="H15995" s="3"/>
      <c r="I15995" s="2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 s="2"/>
    </row>
    <row r="15996" spans="2:22" x14ac:dyDescent="0.2">
      <c r="B15996" s="2"/>
      <c r="C15996" s="2"/>
      <c r="D15996" s="2"/>
      <c r="E15996" s="2"/>
      <c r="F15996" s="2"/>
      <c r="G15996" s="3"/>
      <c r="H15996" s="3"/>
      <c r="I15996" s="2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 s="2"/>
    </row>
    <row r="15997" spans="2:22" x14ac:dyDescent="0.2">
      <c r="B15997" s="2"/>
      <c r="C15997" s="2"/>
      <c r="D15997" s="2"/>
      <c r="E15997" s="2"/>
      <c r="F15997" s="2"/>
      <c r="G15997" s="3"/>
      <c r="H15997" s="3"/>
      <c r="I15997" s="2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 s="2"/>
    </row>
    <row r="15998" spans="2:22" x14ac:dyDescent="0.2">
      <c r="B15998" s="2"/>
      <c r="C15998" s="2"/>
      <c r="D15998" s="2"/>
      <c r="E15998" s="2"/>
      <c r="F15998" s="2"/>
      <c r="G15998" s="3"/>
      <c r="H15998" s="3"/>
      <c r="I15998" s="2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 s="2"/>
    </row>
    <row r="15999" spans="2:22" x14ac:dyDescent="0.2">
      <c r="B15999" s="2"/>
      <c r="C15999" s="2"/>
      <c r="D15999" s="2"/>
      <c r="E15999" s="2"/>
      <c r="F15999" s="2"/>
      <c r="G15999" s="3"/>
      <c r="H15999" s="3"/>
      <c r="I15999" s="2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 s="2"/>
    </row>
    <row r="16000" spans="2:22" x14ac:dyDescent="0.2">
      <c r="B16000" s="2"/>
      <c r="C16000" s="2"/>
      <c r="D16000" s="2"/>
      <c r="E16000" s="2"/>
      <c r="F16000" s="2"/>
      <c r="G16000" s="3"/>
      <c r="H16000" s="3"/>
      <c r="I16000" s="2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 s="2"/>
    </row>
    <row r="16001" spans="2:22" x14ac:dyDescent="0.2">
      <c r="B16001" s="2"/>
      <c r="C16001" s="2"/>
      <c r="D16001" s="2"/>
      <c r="E16001" s="2"/>
      <c r="F16001" s="2"/>
      <c r="G16001" s="3"/>
      <c r="H16001" s="3"/>
      <c r="I16001" s="2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 s="2"/>
    </row>
    <row r="16002" spans="2:22" x14ac:dyDescent="0.2">
      <c r="B16002" s="2"/>
      <c r="C16002" s="2"/>
      <c r="D16002" s="2"/>
      <c r="E16002" s="2"/>
      <c r="F16002" s="2"/>
      <c r="G16002" s="3"/>
      <c r="H16002" s="3"/>
      <c r="I16002" s="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 s="2"/>
    </row>
    <row r="16003" spans="2:22" x14ac:dyDescent="0.2">
      <c r="B16003" s="2"/>
      <c r="C16003" s="2"/>
      <c r="D16003" s="2"/>
      <c r="E16003" s="2"/>
      <c r="F16003" s="2"/>
      <c r="G16003" s="3"/>
      <c r="H16003" s="3"/>
      <c r="I16003" s="2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 s="2"/>
    </row>
    <row r="16004" spans="2:22" x14ac:dyDescent="0.2">
      <c r="B16004" s="2"/>
      <c r="C16004" s="2"/>
      <c r="D16004" s="2"/>
      <c r="E16004" s="2"/>
      <c r="F16004" s="2"/>
      <c r="G16004" s="3"/>
      <c r="H16004" s="3"/>
      <c r="I16004" s="2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 s="2"/>
    </row>
    <row r="16005" spans="2:22" x14ac:dyDescent="0.2">
      <c r="B16005" s="2"/>
      <c r="C16005" s="2"/>
      <c r="D16005" s="2"/>
      <c r="E16005" s="2"/>
      <c r="F16005" s="2"/>
      <c r="G16005" s="3"/>
      <c r="H16005" s="3"/>
      <c r="I16005" s="2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 s="2"/>
    </row>
    <row r="16006" spans="2:22" x14ac:dyDescent="0.2">
      <c r="B16006" s="2"/>
      <c r="C16006" s="2"/>
      <c r="D16006" s="2"/>
      <c r="E16006" s="2"/>
      <c r="F16006" s="2"/>
      <c r="G16006" s="3"/>
      <c r="H16006" s="3"/>
      <c r="I16006" s="2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 s="2"/>
    </row>
    <row r="16007" spans="2:22" x14ac:dyDescent="0.2">
      <c r="B16007" s="2"/>
      <c r="C16007" s="2"/>
      <c r="D16007" s="2"/>
      <c r="E16007" s="2"/>
      <c r="F16007" s="2"/>
      <c r="G16007" s="3"/>
      <c r="H16007" s="3"/>
      <c r="I16007" s="2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 s="2"/>
    </row>
    <row r="16008" spans="2:22" x14ac:dyDescent="0.2">
      <c r="B16008" s="2"/>
      <c r="C16008" s="2"/>
      <c r="D16008" s="2"/>
      <c r="E16008" s="2"/>
      <c r="F16008" s="2"/>
      <c r="G16008" s="3"/>
      <c r="H16008" s="3"/>
      <c r="I16008" s="2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 s="2"/>
    </row>
    <row r="16009" spans="2:22" x14ac:dyDescent="0.2">
      <c r="B16009" s="2"/>
      <c r="C16009" s="2"/>
      <c r="D16009" s="2"/>
      <c r="E16009" s="2"/>
      <c r="F16009" s="2"/>
      <c r="G16009" s="3"/>
      <c r="H16009" s="3"/>
      <c r="I16009" s="2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 s="2"/>
    </row>
    <row r="16010" spans="2:22" x14ac:dyDescent="0.2">
      <c r="B16010" s="2"/>
      <c r="C16010" s="2"/>
      <c r="D16010" s="2"/>
      <c r="E16010" s="2"/>
      <c r="F16010" s="2"/>
      <c r="G16010" s="3"/>
      <c r="H16010" s="3"/>
      <c r="I16010" s="2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 s="2"/>
    </row>
    <row r="16011" spans="2:22" x14ac:dyDescent="0.2">
      <c r="B16011" s="2"/>
      <c r="C16011" s="2"/>
      <c r="D16011" s="2"/>
      <c r="E16011" s="2"/>
      <c r="F16011" s="2"/>
      <c r="G16011" s="3"/>
      <c r="H16011" s="3"/>
      <c r="I16011" s="2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 s="2"/>
    </row>
    <row r="16012" spans="2:22" x14ac:dyDescent="0.2">
      <c r="B16012" s="2"/>
      <c r="C16012" s="2"/>
      <c r="D16012" s="2"/>
      <c r="E16012" s="2"/>
      <c r="F16012" s="2"/>
      <c r="G16012" s="3"/>
      <c r="H16012" s="3"/>
      <c r="I16012" s="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 s="2"/>
    </row>
    <row r="16013" spans="2:22" x14ac:dyDescent="0.2">
      <c r="B16013" s="2"/>
      <c r="C16013" s="2"/>
      <c r="D16013" s="2"/>
      <c r="E16013" s="2"/>
      <c r="F16013" s="2"/>
      <c r="G16013" s="3"/>
      <c r="H16013" s="3"/>
      <c r="I16013" s="2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 s="2"/>
    </row>
    <row r="16014" spans="2:22" x14ac:dyDescent="0.2">
      <c r="B16014" s="2"/>
      <c r="C16014" s="2"/>
      <c r="D16014" s="2"/>
      <c r="E16014" s="2"/>
      <c r="F16014" s="2"/>
      <c r="G16014" s="3"/>
      <c r="H16014" s="3"/>
      <c r="I16014" s="2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 s="2"/>
    </row>
    <row r="16015" spans="2:22" x14ac:dyDescent="0.2">
      <c r="B16015" s="2"/>
      <c r="C16015" s="2"/>
      <c r="D16015" s="2"/>
      <c r="E16015" s="2"/>
      <c r="F16015" s="2"/>
      <c r="G16015" s="3"/>
      <c r="H16015" s="3"/>
      <c r="I16015" s="2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 s="2"/>
    </row>
    <row r="16016" spans="2:22" x14ac:dyDescent="0.2">
      <c r="B16016" s="2"/>
      <c r="C16016" s="2"/>
      <c r="D16016" s="2"/>
      <c r="E16016" s="2"/>
      <c r="F16016" s="2"/>
      <c r="G16016" s="3"/>
      <c r="H16016" s="3"/>
      <c r="I16016" s="2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 s="2"/>
    </row>
    <row r="16017" spans="2:22" x14ac:dyDescent="0.2">
      <c r="B16017" s="2"/>
      <c r="C16017" s="2"/>
      <c r="D16017" s="2"/>
      <c r="E16017" s="2"/>
      <c r="F16017" s="2"/>
      <c r="G16017" s="3"/>
      <c r="H16017" s="3"/>
      <c r="I16017" s="2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 s="2"/>
    </row>
    <row r="16018" spans="2:22" x14ac:dyDescent="0.2">
      <c r="B16018" s="2"/>
      <c r="C16018" s="2"/>
      <c r="D16018" s="2"/>
      <c r="E16018" s="2"/>
      <c r="F16018" s="2"/>
      <c r="G16018" s="3"/>
      <c r="H16018" s="3"/>
      <c r="I16018" s="2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 s="2"/>
    </row>
    <row r="16019" spans="2:22" x14ac:dyDescent="0.2">
      <c r="B16019" s="2"/>
      <c r="C16019" s="2"/>
      <c r="D16019" s="2"/>
      <c r="E16019" s="2"/>
      <c r="F16019" s="2"/>
      <c r="G16019" s="3"/>
      <c r="H16019" s="3"/>
      <c r="I16019" s="2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 s="2"/>
    </row>
    <row r="16020" spans="2:22" x14ac:dyDescent="0.2">
      <c r="B16020" s="2"/>
      <c r="C16020" s="2"/>
      <c r="D16020" s="2"/>
      <c r="E16020" s="2"/>
      <c r="F16020" s="2"/>
      <c r="G16020" s="3"/>
      <c r="H16020" s="3"/>
      <c r="I16020" s="2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 s="2"/>
    </row>
    <row r="16021" spans="2:22" x14ac:dyDescent="0.2">
      <c r="B16021" s="2"/>
      <c r="C16021" s="2"/>
      <c r="D16021" s="2"/>
      <c r="E16021" s="2"/>
      <c r="F16021" s="2"/>
      <c r="G16021" s="3"/>
      <c r="H16021" s="3"/>
      <c r="I16021" s="2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 s="2"/>
    </row>
    <row r="16022" spans="2:22" x14ac:dyDescent="0.2">
      <c r="B16022" s="2"/>
      <c r="C16022" s="2"/>
      <c r="D16022" s="2"/>
      <c r="E16022" s="2"/>
      <c r="F16022" s="2"/>
      <c r="G16022" s="3"/>
      <c r="H16022" s="3"/>
      <c r="I16022" s="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 s="2"/>
    </row>
    <row r="16023" spans="2:22" x14ac:dyDescent="0.2">
      <c r="B16023" s="2"/>
      <c r="C16023" s="2"/>
      <c r="D16023" s="2"/>
      <c r="E16023" s="2"/>
      <c r="F16023" s="2"/>
      <c r="G16023" s="3"/>
      <c r="H16023" s="3"/>
      <c r="I16023" s="2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 s="2"/>
    </row>
    <row r="16024" spans="2:22" x14ac:dyDescent="0.2">
      <c r="B16024" s="2"/>
      <c r="C16024" s="2"/>
      <c r="D16024" s="2"/>
      <c r="E16024" s="2"/>
      <c r="F16024" s="2"/>
      <c r="G16024" s="3"/>
      <c r="H16024" s="3"/>
      <c r="I16024" s="2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 s="2"/>
    </row>
    <row r="16025" spans="2:22" x14ac:dyDescent="0.2">
      <c r="B16025" s="2"/>
      <c r="C16025" s="2"/>
      <c r="D16025" s="2"/>
      <c r="E16025" s="2"/>
      <c r="F16025" s="2"/>
      <c r="G16025" s="3"/>
      <c r="H16025" s="3"/>
      <c r="I16025" s="2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 s="2"/>
    </row>
    <row r="16026" spans="2:22" x14ac:dyDescent="0.2">
      <c r="B16026" s="2"/>
      <c r="C16026" s="2"/>
      <c r="D16026" s="2"/>
      <c r="E16026" s="2"/>
      <c r="F16026" s="2"/>
      <c r="G16026" s="3"/>
      <c r="H16026" s="3"/>
      <c r="I16026" s="2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 s="2"/>
    </row>
    <row r="16027" spans="2:22" x14ac:dyDescent="0.2">
      <c r="B16027" s="2"/>
      <c r="C16027" s="2"/>
      <c r="D16027" s="2"/>
      <c r="E16027" s="2"/>
      <c r="F16027" s="2"/>
      <c r="G16027" s="3"/>
      <c r="H16027" s="3"/>
      <c r="I16027" s="2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 s="2"/>
    </row>
    <row r="16028" spans="2:22" x14ac:dyDescent="0.2">
      <c r="B16028" s="2"/>
      <c r="C16028" s="2"/>
      <c r="D16028" s="2"/>
      <c r="E16028" s="2"/>
      <c r="F16028" s="2"/>
      <c r="G16028" s="3"/>
      <c r="H16028" s="3"/>
      <c r="I16028" s="2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 s="2"/>
    </row>
    <row r="16029" spans="2:22" x14ac:dyDescent="0.2">
      <c r="B16029" s="2"/>
      <c r="C16029" s="2"/>
      <c r="D16029" s="2"/>
      <c r="E16029" s="2"/>
      <c r="F16029" s="2"/>
      <c r="G16029" s="3"/>
      <c r="H16029" s="3"/>
      <c r="I16029" s="2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 s="2"/>
    </row>
    <row r="16030" spans="2:22" x14ac:dyDescent="0.2">
      <c r="B16030" s="2"/>
      <c r="C16030" s="2"/>
      <c r="D16030" s="2"/>
      <c r="E16030" s="2"/>
      <c r="F16030" s="2"/>
      <c r="G16030" s="3"/>
      <c r="H16030" s="3"/>
      <c r="I16030" s="2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 s="2"/>
    </row>
    <row r="16031" spans="2:22" x14ac:dyDescent="0.2">
      <c r="B16031" s="2"/>
      <c r="C16031" s="2"/>
      <c r="D16031" s="2"/>
      <c r="E16031" s="2"/>
      <c r="F16031" s="2"/>
      <c r="G16031" s="3"/>
      <c r="H16031" s="3"/>
      <c r="I16031" s="2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 s="2"/>
    </row>
    <row r="16032" spans="2:22" x14ac:dyDescent="0.2">
      <c r="B16032" s="2"/>
      <c r="C16032" s="2"/>
      <c r="D16032" s="2"/>
      <c r="E16032" s="2"/>
      <c r="F16032" s="2"/>
      <c r="G16032" s="3"/>
      <c r="H16032" s="3"/>
      <c r="I16032" s="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 s="2"/>
    </row>
    <row r="16033" spans="2:22" x14ac:dyDescent="0.2">
      <c r="B16033" s="2"/>
      <c r="C16033" s="2"/>
      <c r="D16033" s="2"/>
      <c r="E16033" s="2"/>
      <c r="F16033" s="2"/>
      <c r="G16033" s="3"/>
      <c r="H16033" s="3"/>
      <c r="I16033" s="2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 s="2"/>
    </row>
    <row r="16034" spans="2:22" x14ac:dyDescent="0.2">
      <c r="B16034" s="2"/>
      <c r="C16034" s="2"/>
      <c r="D16034" s="2"/>
      <c r="E16034" s="2"/>
      <c r="F16034" s="2"/>
      <c r="G16034" s="3"/>
      <c r="H16034" s="3"/>
      <c r="I16034" s="2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 s="2"/>
    </row>
    <row r="16035" spans="2:22" x14ac:dyDescent="0.2">
      <c r="B16035" s="2"/>
      <c r="C16035" s="2"/>
      <c r="D16035" s="2"/>
      <c r="E16035" s="2"/>
      <c r="F16035" s="2"/>
      <c r="G16035" s="3"/>
      <c r="H16035" s="3"/>
      <c r="I16035" s="2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 s="2"/>
    </row>
    <row r="16036" spans="2:22" x14ac:dyDescent="0.2">
      <c r="B16036" s="2"/>
      <c r="C16036" s="2"/>
      <c r="D16036" s="2"/>
      <c r="E16036" s="2"/>
      <c r="F16036" s="2"/>
      <c r="G16036" s="3"/>
      <c r="H16036" s="3"/>
      <c r="I16036" s="2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 s="2"/>
    </row>
    <row r="16037" spans="2:22" x14ac:dyDescent="0.2">
      <c r="B16037" s="2"/>
      <c r="C16037" s="2"/>
      <c r="D16037" s="2"/>
      <c r="E16037" s="2"/>
      <c r="F16037" s="2"/>
      <c r="G16037" s="3"/>
      <c r="H16037" s="3"/>
      <c r="I16037" s="2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 s="2"/>
    </row>
    <row r="16038" spans="2:22" x14ac:dyDescent="0.2">
      <c r="B16038" s="2"/>
      <c r="C16038" s="2"/>
      <c r="D16038" s="2"/>
      <c r="E16038" s="2"/>
      <c r="F16038" s="2"/>
      <c r="G16038" s="3"/>
      <c r="H16038" s="3"/>
      <c r="I16038" s="2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 s="2"/>
    </row>
    <row r="16039" spans="2:22" x14ac:dyDescent="0.2">
      <c r="B16039" s="2"/>
      <c r="C16039" s="2"/>
      <c r="D16039" s="2"/>
      <c r="E16039" s="2"/>
      <c r="F16039" s="2"/>
      <c r="G16039" s="3"/>
      <c r="H16039" s="3"/>
      <c r="I16039" s="2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 s="2"/>
    </row>
    <row r="16040" spans="2:22" x14ac:dyDescent="0.2">
      <c r="B16040" s="2"/>
      <c r="C16040" s="2"/>
      <c r="D16040" s="2"/>
      <c r="E16040" s="2"/>
      <c r="F16040" s="2"/>
      <c r="G16040" s="3"/>
      <c r="H16040" s="3"/>
      <c r="I16040" s="2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 s="2"/>
    </row>
    <row r="16041" spans="2:22" x14ac:dyDescent="0.2">
      <c r="B16041" s="2"/>
      <c r="C16041" s="2"/>
      <c r="D16041" s="2"/>
      <c r="E16041" s="2"/>
      <c r="F16041" s="2"/>
      <c r="G16041" s="3"/>
      <c r="H16041" s="3"/>
      <c r="I16041" s="2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 s="2"/>
    </row>
    <row r="16042" spans="2:22" x14ac:dyDescent="0.2">
      <c r="B16042" s="2"/>
      <c r="C16042" s="2"/>
      <c r="D16042" s="2"/>
      <c r="E16042" s="2"/>
      <c r="F16042" s="2"/>
      <c r="G16042" s="3"/>
      <c r="H16042" s="3"/>
      <c r="I16042" s="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 s="2"/>
    </row>
    <row r="16043" spans="2:22" x14ac:dyDescent="0.2">
      <c r="B16043" s="2"/>
      <c r="C16043" s="2"/>
      <c r="D16043" s="2"/>
      <c r="E16043" s="2"/>
      <c r="F16043" s="2"/>
      <c r="G16043" s="3"/>
      <c r="H16043" s="3"/>
      <c r="I16043" s="2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 s="2"/>
    </row>
    <row r="16044" spans="2:22" x14ac:dyDescent="0.2">
      <c r="B16044" s="2"/>
      <c r="C16044" s="2"/>
      <c r="D16044" s="2"/>
      <c r="E16044" s="2"/>
      <c r="F16044" s="2"/>
      <c r="G16044" s="3"/>
      <c r="H16044" s="3"/>
      <c r="I16044" s="2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 s="2"/>
    </row>
    <row r="16045" spans="2:22" x14ac:dyDescent="0.2">
      <c r="B16045" s="2"/>
      <c r="C16045" s="2"/>
      <c r="D16045" s="2"/>
      <c r="E16045" s="2"/>
      <c r="F16045" s="2"/>
      <c r="G16045" s="3"/>
      <c r="H16045" s="3"/>
      <c r="I16045" s="2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 s="2"/>
    </row>
    <row r="16046" spans="2:22" x14ac:dyDescent="0.2">
      <c r="B16046" s="2"/>
      <c r="C16046" s="2"/>
      <c r="D16046" s="2"/>
      <c r="E16046" s="2"/>
      <c r="F16046" s="2"/>
      <c r="G16046" s="3"/>
      <c r="H16046" s="3"/>
      <c r="I16046" s="2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 s="2"/>
    </row>
    <row r="16047" spans="2:22" x14ac:dyDescent="0.2">
      <c r="B16047" s="2"/>
      <c r="C16047" s="2"/>
      <c r="D16047" s="2"/>
      <c r="E16047" s="2"/>
      <c r="F16047" s="2"/>
      <c r="G16047" s="3"/>
      <c r="H16047" s="3"/>
      <c r="I16047" s="2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 s="2"/>
    </row>
    <row r="16048" spans="2:22" x14ac:dyDescent="0.2">
      <c r="B16048" s="2"/>
      <c r="C16048" s="2"/>
      <c r="D16048" s="2"/>
      <c r="E16048" s="2"/>
      <c r="F16048" s="2"/>
      <c r="G16048" s="3"/>
      <c r="H16048" s="3"/>
      <c r="I16048" s="2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 s="2"/>
    </row>
    <row r="16049" spans="2:22" x14ac:dyDescent="0.2">
      <c r="B16049" s="2"/>
      <c r="C16049" s="2"/>
      <c r="D16049" s="2"/>
      <c r="E16049" s="2"/>
      <c r="F16049" s="2"/>
      <c r="G16049" s="3"/>
      <c r="H16049" s="3"/>
      <c r="I16049" s="2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 s="2"/>
    </row>
    <row r="16050" spans="2:22" x14ac:dyDescent="0.2">
      <c r="B16050" s="2"/>
      <c r="C16050" s="2"/>
      <c r="D16050" s="2"/>
      <c r="E16050" s="2"/>
      <c r="F16050" s="2"/>
      <c r="G16050" s="3"/>
      <c r="H16050" s="3"/>
      <c r="I16050" s="2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 s="2"/>
    </row>
    <row r="16051" spans="2:22" x14ac:dyDescent="0.2">
      <c r="B16051" s="2"/>
      <c r="C16051" s="2"/>
      <c r="D16051" s="2"/>
      <c r="E16051" s="2"/>
      <c r="F16051" s="2"/>
      <c r="G16051" s="3"/>
      <c r="H16051" s="3"/>
      <c r="I16051" s="2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 s="2"/>
    </row>
    <row r="16052" spans="2:22" x14ac:dyDescent="0.2">
      <c r="B16052" s="2"/>
      <c r="C16052" s="2"/>
      <c r="D16052" s="2"/>
      <c r="E16052" s="2"/>
      <c r="F16052" s="2"/>
      <c r="G16052" s="3"/>
      <c r="H16052" s="3"/>
      <c r="I16052" s="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 s="2"/>
    </row>
    <row r="16053" spans="2:22" x14ac:dyDescent="0.2">
      <c r="B16053" s="2"/>
      <c r="C16053" s="2"/>
      <c r="D16053" s="2"/>
      <c r="E16053" s="2"/>
      <c r="F16053" s="2"/>
      <c r="G16053" s="3"/>
      <c r="H16053" s="3"/>
      <c r="I16053" s="2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 s="2"/>
    </row>
    <row r="16054" spans="2:22" x14ac:dyDescent="0.2">
      <c r="B16054" s="2"/>
      <c r="C16054" s="2"/>
      <c r="D16054" s="2"/>
      <c r="E16054" s="2"/>
      <c r="F16054" s="2"/>
      <c r="G16054" s="3"/>
      <c r="H16054" s="3"/>
      <c r="I16054" s="2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 s="2"/>
    </row>
    <row r="16055" spans="2:22" x14ac:dyDescent="0.2">
      <c r="B16055" s="2"/>
      <c r="C16055" s="2"/>
      <c r="D16055" s="2"/>
      <c r="E16055" s="2"/>
      <c r="F16055" s="2"/>
      <c r="G16055" s="3"/>
      <c r="H16055" s="3"/>
      <c r="I16055" s="2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 s="2"/>
    </row>
    <row r="16056" spans="2:22" x14ac:dyDescent="0.2">
      <c r="B16056" s="2"/>
      <c r="C16056" s="2"/>
      <c r="D16056" s="2"/>
      <c r="E16056" s="2"/>
      <c r="F16056" s="2"/>
      <c r="G16056" s="3"/>
      <c r="H16056" s="3"/>
      <c r="I16056" s="2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 s="2"/>
    </row>
    <row r="16057" spans="2:22" x14ac:dyDescent="0.2">
      <c r="B16057" s="2"/>
      <c r="C16057" s="2"/>
      <c r="D16057" s="2"/>
      <c r="E16057" s="2"/>
      <c r="F16057" s="2"/>
      <c r="G16057" s="3"/>
      <c r="H16057" s="3"/>
      <c r="I16057" s="2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 s="2"/>
    </row>
    <row r="16058" spans="2:22" x14ac:dyDescent="0.2">
      <c r="B16058" s="2"/>
      <c r="C16058" s="2"/>
      <c r="D16058" s="2"/>
      <c r="E16058" s="2"/>
      <c r="F16058" s="2"/>
      <c r="G16058" s="3"/>
      <c r="H16058" s="3"/>
      <c r="I16058" s="2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 s="2"/>
    </row>
    <row r="16059" spans="2:22" x14ac:dyDescent="0.2">
      <c r="B16059" s="2"/>
      <c r="C16059" s="2"/>
      <c r="D16059" s="2"/>
      <c r="E16059" s="2"/>
      <c r="F16059" s="2"/>
      <c r="G16059" s="3"/>
      <c r="H16059" s="3"/>
      <c r="I16059" s="2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 s="2"/>
    </row>
    <row r="16060" spans="2:22" x14ac:dyDescent="0.2">
      <c r="B16060" s="2"/>
      <c r="C16060" s="2"/>
      <c r="D16060" s="2"/>
      <c r="E16060" s="2"/>
      <c r="F16060" s="2"/>
      <c r="G16060" s="3"/>
      <c r="H16060" s="3"/>
      <c r="I16060" s="2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 s="2"/>
    </row>
    <row r="16061" spans="2:22" x14ac:dyDescent="0.2">
      <c r="B16061" s="2"/>
      <c r="C16061" s="2"/>
      <c r="D16061" s="2"/>
      <c r="E16061" s="2"/>
      <c r="F16061" s="2"/>
      <c r="G16061" s="3"/>
      <c r="H16061" s="3"/>
      <c r="I16061" s="2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 s="2"/>
    </row>
    <row r="16062" spans="2:22" x14ac:dyDescent="0.2">
      <c r="B16062" s="2"/>
      <c r="C16062" s="2"/>
      <c r="D16062" s="2"/>
      <c r="E16062" s="2"/>
      <c r="F16062" s="2"/>
      <c r="G16062" s="3"/>
      <c r="H16062" s="3"/>
      <c r="I16062" s="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 s="2"/>
    </row>
    <row r="16063" spans="2:22" x14ac:dyDescent="0.2">
      <c r="B16063" s="2"/>
      <c r="C16063" s="2"/>
      <c r="D16063" s="2"/>
      <c r="E16063" s="2"/>
      <c r="F16063" s="2"/>
      <c r="G16063" s="3"/>
      <c r="H16063" s="3"/>
      <c r="I16063" s="2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 s="2"/>
    </row>
    <row r="16064" spans="2:22" x14ac:dyDescent="0.2">
      <c r="B16064" s="2"/>
      <c r="C16064" s="2"/>
      <c r="D16064" s="2"/>
      <c r="E16064" s="2"/>
      <c r="F16064" s="2"/>
      <c r="G16064" s="3"/>
      <c r="H16064" s="3"/>
      <c r="I16064" s="2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 s="2"/>
    </row>
    <row r="16065" spans="2:22" x14ac:dyDescent="0.2">
      <c r="B16065" s="2"/>
      <c r="C16065" s="2"/>
      <c r="D16065" s="2"/>
      <c r="E16065" s="2"/>
      <c r="F16065" s="2"/>
      <c r="G16065" s="3"/>
      <c r="H16065" s="3"/>
      <c r="I16065" s="2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 s="2"/>
    </row>
    <row r="16066" spans="2:22" x14ac:dyDescent="0.2">
      <c r="B16066" s="2"/>
      <c r="C16066" s="2"/>
      <c r="D16066" s="2"/>
      <c r="E16066" s="2"/>
      <c r="F16066" s="2"/>
      <c r="G16066" s="3"/>
      <c r="H16066" s="3"/>
      <c r="I16066" s="2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 s="2"/>
    </row>
    <row r="16067" spans="2:22" x14ac:dyDescent="0.2">
      <c r="B16067" s="2"/>
      <c r="C16067" s="2"/>
      <c r="D16067" s="2"/>
      <c r="E16067" s="2"/>
      <c r="F16067" s="2"/>
      <c r="G16067" s="3"/>
      <c r="H16067" s="3"/>
      <c r="I16067" s="2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 s="2"/>
    </row>
    <row r="16068" spans="2:22" x14ac:dyDescent="0.2">
      <c r="B16068" s="2"/>
      <c r="C16068" s="2"/>
      <c r="D16068" s="2"/>
      <c r="E16068" s="2"/>
      <c r="F16068" s="2"/>
      <c r="G16068" s="3"/>
      <c r="H16068" s="3"/>
      <c r="I16068" s="2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 s="2"/>
    </row>
    <row r="16069" spans="2:22" x14ac:dyDescent="0.2">
      <c r="B16069" s="2"/>
      <c r="C16069" s="2"/>
      <c r="D16069" s="2"/>
      <c r="E16069" s="2"/>
      <c r="F16069" s="2"/>
      <c r="G16069" s="3"/>
      <c r="H16069" s="3"/>
      <c r="I16069" s="2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 s="2"/>
    </row>
    <row r="16070" spans="2:22" x14ac:dyDescent="0.2">
      <c r="B16070" s="2"/>
      <c r="C16070" s="2"/>
      <c r="D16070" s="2"/>
      <c r="E16070" s="2"/>
      <c r="F16070" s="2"/>
      <c r="G16070" s="3"/>
      <c r="H16070" s="3"/>
      <c r="I16070" s="2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 s="2"/>
    </row>
    <row r="16071" spans="2:22" x14ac:dyDescent="0.2">
      <c r="B16071" s="2"/>
      <c r="C16071" s="2"/>
      <c r="D16071" s="2"/>
      <c r="E16071" s="2"/>
      <c r="F16071" s="2"/>
      <c r="G16071" s="3"/>
      <c r="H16071" s="3"/>
      <c r="I16071" s="2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 s="2"/>
    </row>
    <row r="16072" spans="2:22" x14ac:dyDescent="0.2">
      <c r="B16072" s="2"/>
      <c r="C16072" s="2"/>
      <c r="D16072" s="2"/>
      <c r="E16072" s="2"/>
      <c r="F16072" s="2"/>
      <c r="G16072" s="3"/>
      <c r="H16072" s="3"/>
      <c r="I16072" s="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 s="2"/>
    </row>
    <row r="16073" spans="2:22" x14ac:dyDescent="0.2">
      <c r="B16073" s="2"/>
      <c r="C16073" s="2"/>
      <c r="D16073" s="2"/>
      <c r="E16073" s="2"/>
      <c r="F16073" s="2"/>
      <c r="G16073" s="3"/>
      <c r="H16073" s="3"/>
      <c r="I16073" s="2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 s="2"/>
    </row>
    <row r="16074" spans="2:22" x14ac:dyDescent="0.2">
      <c r="B16074" s="2"/>
      <c r="C16074" s="2"/>
      <c r="D16074" s="2"/>
      <c r="E16074" s="2"/>
      <c r="F16074" s="2"/>
      <c r="G16074" s="3"/>
      <c r="H16074" s="3"/>
      <c r="I16074" s="2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 s="2"/>
    </row>
    <row r="16075" spans="2:22" x14ac:dyDescent="0.2">
      <c r="B16075" s="2"/>
      <c r="C16075" s="2"/>
      <c r="D16075" s="2"/>
      <c r="E16075" s="2"/>
      <c r="F16075" s="2"/>
      <c r="G16075" s="3"/>
      <c r="H16075" s="3"/>
      <c r="I16075" s="2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 s="2"/>
    </row>
    <row r="16076" spans="2:22" x14ac:dyDescent="0.2">
      <c r="B16076" s="2"/>
      <c r="C16076" s="2"/>
      <c r="D16076" s="2"/>
      <c r="E16076" s="2"/>
      <c r="F16076" s="2"/>
      <c r="G16076" s="3"/>
      <c r="H16076" s="3"/>
      <c r="I16076" s="2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 s="2"/>
    </row>
    <row r="16077" spans="2:22" x14ac:dyDescent="0.2">
      <c r="B16077" s="2"/>
      <c r="C16077" s="2"/>
      <c r="D16077" s="2"/>
      <c r="E16077" s="2"/>
      <c r="F16077" s="2"/>
      <c r="G16077" s="3"/>
      <c r="H16077" s="3"/>
      <c r="I16077" s="2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 s="2"/>
    </row>
    <row r="16078" spans="2:22" x14ac:dyDescent="0.2">
      <c r="B16078" s="2"/>
      <c r="C16078" s="2"/>
      <c r="D16078" s="2"/>
      <c r="E16078" s="2"/>
      <c r="F16078" s="2"/>
      <c r="G16078" s="3"/>
      <c r="H16078" s="3"/>
      <c r="I16078" s="2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 s="2"/>
    </row>
    <row r="16079" spans="2:22" x14ac:dyDescent="0.2">
      <c r="B16079" s="2"/>
      <c r="C16079" s="2"/>
      <c r="D16079" s="2"/>
      <c r="E16079" s="2"/>
      <c r="F16079" s="2"/>
      <c r="G16079" s="3"/>
      <c r="H16079" s="3"/>
      <c r="I16079" s="2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 s="2"/>
    </row>
    <row r="16080" spans="2:22" x14ac:dyDescent="0.2">
      <c r="B16080" s="2"/>
      <c r="C16080" s="2"/>
      <c r="D16080" s="2"/>
      <c r="E16080" s="2"/>
      <c r="F16080" s="2"/>
      <c r="G16080" s="3"/>
      <c r="H16080" s="3"/>
      <c r="I16080" s="2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 s="2"/>
    </row>
    <row r="16081" spans="2:22" x14ac:dyDescent="0.2">
      <c r="B16081" s="2"/>
      <c r="C16081" s="2"/>
      <c r="D16081" s="2"/>
      <c r="E16081" s="2"/>
      <c r="F16081" s="2"/>
      <c r="G16081" s="3"/>
      <c r="H16081" s="3"/>
      <c r="I16081" s="2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 s="2"/>
    </row>
    <row r="16082" spans="2:22" x14ac:dyDescent="0.2">
      <c r="B16082" s="2"/>
      <c r="C16082" s="2"/>
      <c r="D16082" s="2"/>
      <c r="E16082" s="2"/>
      <c r="F16082" s="2"/>
      <c r="G16082" s="3"/>
      <c r="H16082" s="3"/>
      <c r="I16082" s="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 s="2"/>
    </row>
    <row r="16083" spans="2:22" x14ac:dyDescent="0.2">
      <c r="B16083" s="2"/>
      <c r="C16083" s="2"/>
      <c r="D16083" s="2"/>
      <c r="E16083" s="2"/>
      <c r="F16083" s="2"/>
      <c r="G16083" s="3"/>
      <c r="H16083" s="3"/>
      <c r="I16083" s="2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 s="2"/>
    </row>
    <row r="16084" spans="2:22" x14ac:dyDescent="0.2">
      <c r="B16084" s="2"/>
      <c r="C16084" s="2"/>
      <c r="D16084" s="2"/>
      <c r="E16084" s="2"/>
      <c r="F16084" s="2"/>
      <c r="G16084" s="3"/>
      <c r="H16084" s="3"/>
      <c r="I16084" s="2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 s="2"/>
    </row>
    <row r="16085" spans="2:22" x14ac:dyDescent="0.2">
      <c r="B16085" s="2"/>
      <c r="C16085" s="2"/>
      <c r="D16085" s="2"/>
      <c r="E16085" s="2"/>
      <c r="F16085" s="2"/>
      <c r="G16085" s="3"/>
      <c r="H16085" s="3"/>
      <c r="I16085" s="2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 s="2"/>
    </row>
    <row r="16086" spans="2:22" x14ac:dyDescent="0.2">
      <c r="B16086" s="2"/>
      <c r="C16086" s="2"/>
      <c r="D16086" s="2"/>
      <c r="E16086" s="2"/>
      <c r="F16086" s="2"/>
      <c r="G16086" s="3"/>
      <c r="H16086" s="3"/>
      <c r="I16086" s="2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 s="2"/>
    </row>
    <row r="16087" spans="2:22" x14ac:dyDescent="0.2">
      <c r="B16087" s="2"/>
      <c r="C16087" s="2"/>
      <c r="D16087" s="2"/>
      <c r="E16087" s="2"/>
      <c r="F16087" s="2"/>
      <c r="G16087" s="3"/>
      <c r="H16087" s="3"/>
      <c r="I16087" s="2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 s="2"/>
    </row>
    <row r="16088" spans="2:22" x14ac:dyDescent="0.2">
      <c r="B16088" s="2"/>
      <c r="C16088" s="2"/>
      <c r="D16088" s="2"/>
      <c r="E16088" s="2"/>
      <c r="F16088" s="2"/>
      <c r="G16088" s="3"/>
      <c r="H16088" s="3"/>
      <c r="I16088" s="2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 s="2"/>
    </row>
    <row r="16089" spans="2:22" x14ac:dyDescent="0.2">
      <c r="B16089" s="2"/>
      <c r="C16089" s="2"/>
      <c r="D16089" s="2"/>
      <c r="E16089" s="2"/>
      <c r="F16089" s="2"/>
      <c r="G16089" s="3"/>
      <c r="H16089" s="3"/>
      <c r="I16089" s="2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 s="2"/>
    </row>
    <row r="16090" spans="2:22" x14ac:dyDescent="0.2">
      <c r="B16090" s="2"/>
      <c r="C16090" s="2"/>
      <c r="D16090" s="2"/>
      <c r="E16090" s="2"/>
      <c r="F16090" s="2"/>
      <c r="G16090" s="3"/>
      <c r="H16090" s="3"/>
      <c r="I16090" s="2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 s="2"/>
    </row>
    <row r="16091" spans="2:22" x14ac:dyDescent="0.2">
      <c r="B16091" s="2"/>
      <c r="C16091" s="2"/>
      <c r="D16091" s="2"/>
      <c r="E16091" s="2"/>
      <c r="F16091" s="2"/>
      <c r="G16091" s="3"/>
      <c r="H16091" s="3"/>
      <c r="I16091" s="2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 s="2"/>
    </row>
    <row r="16092" spans="2:22" x14ac:dyDescent="0.2">
      <c r="B16092" s="2"/>
      <c r="C16092" s="2"/>
      <c r="D16092" s="2"/>
      <c r="E16092" s="2"/>
      <c r="F16092" s="2"/>
      <c r="G16092" s="3"/>
      <c r="H16092" s="3"/>
      <c r="I16092" s="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 s="2"/>
    </row>
    <row r="16093" spans="2:22" x14ac:dyDescent="0.2">
      <c r="B16093" s="2"/>
      <c r="C16093" s="2"/>
      <c r="D16093" s="2"/>
      <c r="E16093" s="2"/>
      <c r="F16093" s="2"/>
      <c r="G16093" s="3"/>
      <c r="H16093" s="3"/>
      <c r="I16093" s="2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 s="2"/>
    </row>
    <row r="16094" spans="2:22" x14ac:dyDescent="0.2">
      <c r="B16094" s="2"/>
      <c r="C16094" s="2"/>
      <c r="D16094" s="2"/>
      <c r="E16094" s="2"/>
      <c r="F16094" s="2"/>
      <c r="G16094" s="3"/>
      <c r="H16094" s="3"/>
      <c r="I16094" s="2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 s="2"/>
    </row>
    <row r="16095" spans="2:22" x14ac:dyDescent="0.2">
      <c r="B16095" s="2"/>
      <c r="C16095" s="2"/>
      <c r="D16095" s="2"/>
      <c r="E16095" s="2"/>
      <c r="F16095" s="2"/>
      <c r="G16095" s="3"/>
      <c r="H16095" s="3"/>
      <c r="I16095" s="2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 s="2"/>
    </row>
    <row r="16096" spans="2:22" x14ac:dyDescent="0.2">
      <c r="B16096" s="2"/>
      <c r="C16096" s="2"/>
      <c r="D16096" s="2"/>
      <c r="E16096" s="2"/>
      <c r="F16096" s="2"/>
      <c r="G16096" s="3"/>
      <c r="H16096" s="3"/>
      <c r="I16096" s="2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 s="2"/>
    </row>
    <row r="16097" spans="2:22" x14ac:dyDescent="0.2">
      <c r="B16097" s="2"/>
      <c r="C16097" s="2"/>
      <c r="D16097" s="2"/>
      <c r="E16097" s="2"/>
      <c r="F16097" s="2"/>
      <c r="G16097" s="3"/>
      <c r="H16097" s="3"/>
      <c r="I16097" s="2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 s="2"/>
    </row>
    <row r="16098" spans="2:22" x14ac:dyDescent="0.2">
      <c r="B16098" s="2"/>
      <c r="C16098" s="2"/>
      <c r="D16098" s="2"/>
      <c r="E16098" s="2"/>
      <c r="F16098" s="2"/>
      <c r="G16098" s="3"/>
      <c r="H16098" s="3"/>
      <c r="I16098" s="2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 s="2"/>
    </row>
    <row r="16099" spans="2:22" x14ac:dyDescent="0.2">
      <c r="B16099" s="2"/>
      <c r="C16099" s="2"/>
      <c r="D16099" s="2"/>
      <c r="E16099" s="2"/>
      <c r="F16099" s="2"/>
      <c r="G16099" s="3"/>
      <c r="H16099" s="3"/>
      <c r="I16099" s="2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 s="2"/>
    </row>
    <row r="16100" spans="2:22" x14ac:dyDescent="0.2">
      <c r="B16100" s="2"/>
      <c r="C16100" s="2"/>
      <c r="D16100" s="2"/>
      <c r="E16100" s="2"/>
      <c r="F16100" s="2"/>
      <c r="G16100" s="3"/>
      <c r="H16100" s="3"/>
      <c r="I16100" s="2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 s="2"/>
    </row>
    <row r="16101" spans="2:22" x14ac:dyDescent="0.2">
      <c r="B16101" s="2"/>
      <c r="C16101" s="2"/>
      <c r="D16101" s="2"/>
      <c r="E16101" s="2"/>
      <c r="F16101" s="2"/>
      <c r="G16101" s="3"/>
      <c r="H16101" s="3"/>
      <c r="I16101" s="2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 s="2"/>
    </row>
    <row r="16102" spans="2:22" x14ac:dyDescent="0.2">
      <c r="B16102" s="2"/>
      <c r="C16102" s="2"/>
      <c r="D16102" s="2"/>
      <c r="E16102" s="2"/>
      <c r="F16102" s="2"/>
      <c r="G16102" s="3"/>
      <c r="H16102" s="3"/>
      <c r="I16102" s="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 s="2"/>
    </row>
    <row r="16103" spans="2:22" x14ac:dyDescent="0.2">
      <c r="B16103" s="2"/>
      <c r="C16103" s="2"/>
      <c r="D16103" s="2"/>
      <c r="E16103" s="2"/>
      <c r="F16103" s="2"/>
      <c r="G16103" s="3"/>
      <c r="H16103" s="3"/>
      <c r="I16103" s="2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 s="2"/>
    </row>
    <row r="16104" spans="2:22" x14ac:dyDescent="0.2">
      <c r="B16104" s="2"/>
      <c r="C16104" s="2"/>
      <c r="D16104" s="2"/>
      <c r="E16104" s="2"/>
      <c r="F16104" s="2"/>
      <c r="G16104" s="3"/>
      <c r="H16104" s="3"/>
      <c r="I16104" s="2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 s="2"/>
    </row>
    <row r="16105" spans="2:22" x14ac:dyDescent="0.2">
      <c r="B16105" s="2"/>
      <c r="C16105" s="2"/>
      <c r="D16105" s="2"/>
      <c r="E16105" s="2"/>
      <c r="F16105" s="2"/>
      <c r="G16105" s="3"/>
      <c r="H16105" s="3"/>
      <c r="I16105" s="2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 s="2"/>
    </row>
    <row r="16106" spans="2:22" x14ac:dyDescent="0.2">
      <c r="B16106" s="2"/>
      <c r="C16106" s="2"/>
      <c r="D16106" s="2"/>
      <c r="E16106" s="2"/>
      <c r="F16106" s="2"/>
      <c r="G16106" s="3"/>
      <c r="H16106" s="3"/>
      <c r="I16106" s="2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 s="2"/>
    </row>
    <row r="16107" spans="2:22" x14ac:dyDescent="0.2">
      <c r="B16107" s="2"/>
      <c r="C16107" s="2"/>
      <c r="D16107" s="2"/>
      <c r="E16107" s="2"/>
      <c r="F16107" s="2"/>
      <c r="G16107" s="3"/>
      <c r="H16107" s="3"/>
      <c r="I16107" s="2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 s="2"/>
    </row>
    <row r="16108" spans="2:22" x14ac:dyDescent="0.2">
      <c r="B16108" s="2"/>
      <c r="C16108" s="2"/>
      <c r="D16108" s="2"/>
      <c r="E16108" s="2"/>
      <c r="F16108" s="2"/>
      <c r="G16108" s="3"/>
      <c r="H16108" s="3"/>
      <c r="I16108" s="2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 s="2"/>
    </row>
    <row r="16109" spans="2:22" x14ac:dyDescent="0.2">
      <c r="B16109" s="2"/>
      <c r="C16109" s="2"/>
      <c r="D16109" s="2"/>
      <c r="E16109" s="2"/>
      <c r="F16109" s="2"/>
      <c r="G16109" s="3"/>
      <c r="H16109" s="3"/>
      <c r="I16109" s="2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 s="2"/>
    </row>
    <row r="16110" spans="2:22" x14ac:dyDescent="0.2">
      <c r="B16110" s="2"/>
      <c r="C16110" s="2"/>
      <c r="D16110" s="2"/>
      <c r="E16110" s="2"/>
      <c r="F16110" s="2"/>
      <c r="G16110" s="3"/>
      <c r="H16110" s="3"/>
      <c r="I16110" s="2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 s="2"/>
    </row>
    <row r="16111" spans="2:22" x14ac:dyDescent="0.2">
      <c r="B16111" s="2"/>
      <c r="C16111" s="2"/>
      <c r="D16111" s="2"/>
      <c r="E16111" s="2"/>
      <c r="F16111" s="2"/>
      <c r="G16111" s="3"/>
      <c r="H16111" s="3"/>
      <c r="I16111" s="2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 s="2"/>
    </row>
    <row r="16112" spans="2:22" x14ac:dyDescent="0.2">
      <c r="B16112" s="2"/>
      <c r="C16112" s="2"/>
      <c r="D16112" s="2"/>
      <c r="E16112" s="2"/>
      <c r="F16112" s="2"/>
      <c r="G16112" s="3"/>
      <c r="H16112" s="3"/>
      <c r="I16112" s="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 s="2"/>
    </row>
    <row r="16113" spans="2:22" x14ac:dyDescent="0.2">
      <c r="B16113" s="2"/>
      <c r="C16113" s="2"/>
      <c r="D16113" s="2"/>
      <c r="E16113" s="2"/>
      <c r="F16113" s="2"/>
      <c r="G16113" s="3"/>
      <c r="H16113" s="3"/>
      <c r="I16113" s="2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 s="2"/>
    </row>
    <row r="16114" spans="2:22" x14ac:dyDescent="0.2">
      <c r="B16114" s="2"/>
      <c r="C16114" s="2"/>
      <c r="D16114" s="2"/>
      <c r="E16114" s="2"/>
      <c r="F16114" s="2"/>
      <c r="G16114" s="3"/>
      <c r="H16114" s="3"/>
      <c r="I16114" s="2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 s="2"/>
    </row>
    <row r="16115" spans="2:22" x14ac:dyDescent="0.2">
      <c r="B16115" s="2"/>
      <c r="C16115" s="2"/>
      <c r="D16115" s="2"/>
      <c r="E16115" s="2"/>
      <c r="F16115" s="2"/>
      <c r="G16115" s="3"/>
      <c r="H16115" s="3"/>
      <c r="I16115" s="2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 s="2"/>
    </row>
    <row r="16116" spans="2:22" x14ac:dyDescent="0.2">
      <c r="B16116" s="2"/>
      <c r="C16116" s="2"/>
      <c r="D16116" s="2"/>
      <c r="E16116" s="2"/>
      <c r="F16116" s="2"/>
      <c r="G16116" s="3"/>
      <c r="H16116" s="3"/>
      <c r="I16116" s="2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 s="2"/>
    </row>
    <row r="16117" spans="2:22" x14ac:dyDescent="0.2">
      <c r="B16117" s="2"/>
      <c r="C16117" s="2"/>
      <c r="D16117" s="2"/>
      <c r="E16117" s="2"/>
      <c r="F16117" s="2"/>
      <c r="G16117" s="3"/>
      <c r="H16117" s="3"/>
      <c r="I16117" s="2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 s="2"/>
    </row>
    <row r="16118" spans="2:22" x14ac:dyDescent="0.2">
      <c r="B16118" s="2"/>
      <c r="C16118" s="2"/>
      <c r="D16118" s="2"/>
      <c r="E16118" s="2"/>
      <c r="F16118" s="2"/>
      <c r="G16118" s="3"/>
      <c r="H16118" s="3"/>
      <c r="I16118" s="2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 s="2"/>
    </row>
    <row r="16119" spans="2:22" x14ac:dyDescent="0.2">
      <c r="B16119" s="2"/>
      <c r="C16119" s="2"/>
      <c r="D16119" s="2"/>
      <c r="E16119" s="2"/>
      <c r="F16119" s="2"/>
      <c r="G16119" s="3"/>
      <c r="H16119" s="3"/>
      <c r="I16119" s="2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 s="2"/>
    </row>
    <row r="16120" spans="2:22" x14ac:dyDescent="0.2">
      <c r="B16120" s="2"/>
      <c r="C16120" s="2"/>
      <c r="D16120" s="2"/>
      <c r="E16120" s="2"/>
      <c r="F16120" s="2"/>
      <c r="G16120" s="3"/>
      <c r="H16120" s="3"/>
      <c r="I16120" s="2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 s="2"/>
    </row>
    <row r="16121" spans="2:22" x14ac:dyDescent="0.2">
      <c r="B16121" s="2"/>
      <c r="C16121" s="2"/>
      <c r="D16121" s="2"/>
      <c r="E16121" s="2"/>
      <c r="F16121" s="2"/>
      <c r="G16121" s="3"/>
      <c r="H16121" s="3"/>
      <c r="I16121" s="2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 s="2"/>
    </row>
    <row r="16122" spans="2:22" x14ac:dyDescent="0.2">
      <c r="B16122" s="2"/>
      <c r="C16122" s="2"/>
      <c r="D16122" s="2"/>
      <c r="E16122" s="2"/>
      <c r="F16122" s="2"/>
      <c r="G16122" s="3"/>
      <c r="H16122" s="3"/>
      <c r="I16122" s="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 s="2"/>
    </row>
    <row r="16123" spans="2:22" x14ac:dyDescent="0.2">
      <c r="B16123" s="2"/>
      <c r="C16123" s="2"/>
      <c r="D16123" s="2"/>
      <c r="E16123" s="2"/>
      <c r="F16123" s="2"/>
      <c r="G16123" s="3"/>
      <c r="H16123" s="3"/>
      <c r="I16123" s="2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 s="2"/>
    </row>
    <row r="16124" spans="2:22" x14ac:dyDescent="0.2">
      <c r="B16124" s="2"/>
      <c r="C16124" s="2"/>
      <c r="D16124" s="2"/>
      <c r="E16124" s="2"/>
      <c r="F16124" s="2"/>
      <c r="G16124" s="3"/>
      <c r="H16124" s="3"/>
      <c r="I16124" s="2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 s="2"/>
    </row>
    <row r="16125" spans="2:22" x14ac:dyDescent="0.2">
      <c r="B16125" s="2"/>
      <c r="C16125" s="2"/>
      <c r="D16125" s="2"/>
      <c r="E16125" s="2"/>
      <c r="F16125" s="2"/>
      <c r="G16125" s="3"/>
      <c r="H16125" s="3"/>
      <c r="I16125" s="2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 s="2"/>
    </row>
    <row r="16126" spans="2:22" x14ac:dyDescent="0.2">
      <c r="B16126" s="2"/>
      <c r="C16126" s="2"/>
      <c r="D16126" s="2"/>
      <c r="E16126" s="2"/>
      <c r="F16126" s="2"/>
      <c r="G16126" s="3"/>
      <c r="H16126" s="3"/>
      <c r="I16126" s="2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 s="2"/>
    </row>
    <row r="16127" spans="2:22" x14ac:dyDescent="0.2">
      <c r="B16127" s="2"/>
      <c r="C16127" s="2"/>
      <c r="D16127" s="2"/>
      <c r="E16127" s="2"/>
      <c r="F16127" s="2"/>
      <c r="G16127" s="3"/>
      <c r="H16127" s="3"/>
      <c r="I16127" s="2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 s="2"/>
    </row>
    <row r="16128" spans="2:22" x14ac:dyDescent="0.2">
      <c r="B16128" s="2"/>
      <c r="C16128" s="2"/>
      <c r="D16128" s="2"/>
      <c r="E16128" s="2"/>
      <c r="F16128" s="2"/>
      <c r="G16128" s="3"/>
      <c r="H16128" s="3"/>
      <c r="I16128" s="2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 s="2"/>
    </row>
    <row r="16129" spans="2:22" x14ac:dyDescent="0.2">
      <c r="B16129" s="2"/>
      <c r="C16129" s="2"/>
      <c r="D16129" s="2"/>
      <c r="E16129" s="2"/>
      <c r="F16129" s="2"/>
      <c r="G16129" s="3"/>
      <c r="H16129" s="3"/>
      <c r="I16129" s="2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 s="2"/>
    </row>
    <row r="16130" spans="2:22" x14ac:dyDescent="0.2">
      <c r="B16130" s="2"/>
      <c r="C16130" s="2"/>
      <c r="D16130" s="2"/>
      <c r="E16130" s="2"/>
      <c r="F16130" s="2"/>
      <c r="G16130" s="3"/>
      <c r="H16130" s="3"/>
      <c r="I16130" s="2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 s="2"/>
    </row>
    <row r="16131" spans="2:22" x14ac:dyDescent="0.2">
      <c r="B16131" s="2"/>
      <c r="C16131" s="2"/>
      <c r="D16131" s="2"/>
      <c r="E16131" s="2"/>
      <c r="F16131" s="2"/>
      <c r="G16131" s="3"/>
      <c r="H16131" s="3"/>
      <c r="I16131" s="2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 s="2"/>
    </row>
    <row r="16132" spans="2:22" x14ac:dyDescent="0.2">
      <c r="B16132" s="2"/>
      <c r="C16132" s="2"/>
      <c r="D16132" s="2"/>
      <c r="E16132" s="2"/>
      <c r="F16132" s="2"/>
      <c r="G16132" s="3"/>
      <c r="H16132" s="3"/>
      <c r="I16132" s="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 s="2"/>
    </row>
    <row r="16133" spans="2:22" x14ac:dyDescent="0.2">
      <c r="B16133" s="2"/>
      <c r="C16133" s="2"/>
      <c r="D16133" s="2"/>
      <c r="E16133" s="2"/>
      <c r="F16133" s="2"/>
      <c r="G16133" s="3"/>
      <c r="H16133" s="3"/>
      <c r="I16133" s="2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 s="2"/>
    </row>
    <row r="16134" spans="2:22" x14ac:dyDescent="0.2">
      <c r="B16134" s="2"/>
      <c r="C16134" s="2"/>
      <c r="D16134" s="2"/>
      <c r="E16134" s="2"/>
      <c r="F16134" s="2"/>
      <c r="G16134" s="3"/>
      <c r="H16134" s="3"/>
      <c r="I16134" s="2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 s="2"/>
    </row>
    <row r="16135" spans="2:22" x14ac:dyDescent="0.2">
      <c r="B16135" s="2"/>
      <c r="C16135" s="2"/>
      <c r="D16135" s="2"/>
      <c r="E16135" s="2"/>
      <c r="F16135" s="2"/>
      <c r="G16135" s="3"/>
      <c r="H16135" s="3"/>
      <c r="I16135" s="2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 s="2"/>
    </row>
    <row r="16136" spans="2:22" x14ac:dyDescent="0.2">
      <c r="B16136" s="2"/>
      <c r="C16136" s="2"/>
      <c r="D16136" s="2"/>
      <c r="E16136" s="2"/>
      <c r="F16136" s="2"/>
      <c r="G16136" s="3"/>
      <c r="H16136" s="3"/>
      <c r="I16136" s="2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 s="2"/>
    </row>
    <row r="16137" spans="2:22" x14ac:dyDescent="0.2">
      <c r="B16137" s="2"/>
      <c r="C16137" s="2"/>
      <c r="D16137" s="2"/>
      <c r="E16137" s="2"/>
      <c r="F16137" s="2"/>
      <c r="G16137" s="3"/>
      <c r="H16137" s="3"/>
      <c r="I16137" s="2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 s="2"/>
    </row>
    <row r="16138" spans="2:22" x14ac:dyDescent="0.2">
      <c r="B16138" s="2"/>
      <c r="C16138" s="2"/>
      <c r="D16138" s="2"/>
      <c r="E16138" s="2"/>
      <c r="F16138" s="2"/>
      <c r="G16138" s="3"/>
      <c r="H16138" s="3"/>
      <c r="I16138" s="2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 s="2"/>
    </row>
    <row r="16139" spans="2:22" x14ac:dyDescent="0.2">
      <c r="B16139" s="2"/>
      <c r="C16139" s="2"/>
      <c r="D16139" s="2"/>
      <c r="E16139" s="2"/>
      <c r="F16139" s="2"/>
      <c r="G16139" s="3"/>
      <c r="H16139" s="3"/>
      <c r="I16139" s="2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 s="2"/>
    </row>
    <row r="16140" spans="2:22" x14ac:dyDescent="0.2">
      <c r="B16140" s="2"/>
      <c r="C16140" s="2"/>
      <c r="D16140" s="2"/>
      <c r="E16140" s="2"/>
      <c r="F16140" s="2"/>
      <c r="G16140" s="3"/>
      <c r="H16140" s="3"/>
      <c r="I16140" s="2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 s="2"/>
    </row>
    <row r="16141" spans="2:22" x14ac:dyDescent="0.2">
      <c r="B16141" s="2"/>
      <c r="C16141" s="2"/>
      <c r="D16141" s="2"/>
      <c r="E16141" s="2"/>
      <c r="F16141" s="2"/>
      <c r="G16141" s="3"/>
      <c r="H16141" s="3"/>
      <c r="I16141" s="2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 s="2"/>
    </row>
    <row r="16142" spans="2:22" x14ac:dyDescent="0.2">
      <c r="B16142" s="2"/>
      <c r="C16142" s="2"/>
      <c r="D16142" s="2"/>
      <c r="E16142" s="2"/>
      <c r="F16142" s="2"/>
      <c r="G16142" s="3"/>
      <c r="H16142" s="3"/>
      <c r="I16142" s="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 s="2"/>
    </row>
    <row r="16143" spans="2:22" x14ac:dyDescent="0.2">
      <c r="B16143" s="2"/>
      <c r="C16143" s="2"/>
      <c r="D16143" s="2"/>
      <c r="E16143" s="2"/>
      <c r="F16143" s="2"/>
      <c r="G16143" s="3"/>
      <c r="H16143" s="3"/>
      <c r="I16143" s="2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 s="2"/>
    </row>
    <row r="16144" spans="2:22" x14ac:dyDescent="0.2">
      <c r="B16144" s="2"/>
      <c r="C16144" s="2"/>
      <c r="D16144" s="2"/>
      <c r="E16144" s="2"/>
      <c r="F16144" s="2"/>
      <c r="G16144" s="3"/>
      <c r="H16144" s="3"/>
      <c r="I16144" s="2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 s="2"/>
    </row>
    <row r="16145" spans="2:22" x14ac:dyDescent="0.2">
      <c r="B16145" s="2"/>
      <c r="C16145" s="2"/>
      <c r="D16145" s="2"/>
      <c r="E16145" s="2"/>
      <c r="F16145" s="2"/>
      <c r="G16145" s="3"/>
      <c r="H16145" s="3"/>
      <c r="I16145" s="2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 s="2"/>
    </row>
    <row r="16146" spans="2:22" x14ac:dyDescent="0.2">
      <c r="B16146" s="2"/>
      <c r="C16146" s="2"/>
      <c r="D16146" s="2"/>
      <c r="E16146" s="2"/>
      <c r="F16146" s="2"/>
      <c r="G16146" s="3"/>
      <c r="H16146" s="3"/>
      <c r="I16146" s="2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 s="2"/>
    </row>
    <row r="16147" spans="2:22" x14ac:dyDescent="0.2">
      <c r="B16147" s="2"/>
      <c r="C16147" s="2"/>
      <c r="D16147" s="2"/>
      <c r="E16147" s="2"/>
      <c r="F16147" s="2"/>
      <c r="G16147" s="3"/>
      <c r="H16147" s="3"/>
      <c r="I16147" s="2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 s="2"/>
    </row>
    <row r="16148" spans="2:22" x14ac:dyDescent="0.2">
      <c r="B16148" s="2"/>
      <c r="C16148" s="2"/>
      <c r="D16148" s="2"/>
      <c r="E16148" s="2"/>
      <c r="F16148" s="2"/>
      <c r="G16148" s="3"/>
      <c r="H16148" s="3"/>
      <c r="I16148" s="2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 s="2"/>
    </row>
    <row r="16149" spans="2:22" x14ac:dyDescent="0.2">
      <c r="B16149" s="2"/>
      <c r="C16149" s="2"/>
      <c r="D16149" s="2"/>
      <c r="E16149" s="2"/>
      <c r="F16149" s="2"/>
      <c r="G16149" s="3"/>
      <c r="H16149" s="3"/>
      <c r="I16149" s="2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 s="2"/>
    </row>
    <row r="16150" spans="2:22" x14ac:dyDescent="0.2">
      <c r="B16150" s="2"/>
      <c r="C16150" s="2"/>
      <c r="D16150" s="2"/>
      <c r="E16150" s="2"/>
      <c r="F16150" s="2"/>
      <c r="G16150" s="3"/>
      <c r="H16150" s="3"/>
      <c r="I16150" s="2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 s="2"/>
    </row>
    <row r="16151" spans="2:22" x14ac:dyDescent="0.2">
      <c r="B16151" s="2"/>
      <c r="C16151" s="2"/>
      <c r="D16151" s="2"/>
      <c r="E16151" s="2"/>
      <c r="F16151" s="2"/>
      <c r="G16151" s="3"/>
      <c r="H16151" s="3"/>
      <c r="I16151" s="2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 s="2"/>
    </row>
    <row r="16152" spans="2:22" x14ac:dyDescent="0.2">
      <c r="B16152" s="2"/>
      <c r="C16152" s="2"/>
      <c r="D16152" s="2"/>
      <c r="E16152" s="2"/>
      <c r="F16152" s="2"/>
      <c r="G16152" s="3"/>
      <c r="H16152" s="3"/>
      <c r="I16152" s="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 s="2"/>
    </row>
    <row r="16153" spans="2:22" x14ac:dyDescent="0.2">
      <c r="B16153" s="2"/>
      <c r="C16153" s="2"/>
      <c r="D16153" s="2"/>
      <c r="E16153" s="2"/>
      <c r="F16153" s="2"/>
      <c r="G16153" s="3"/>
      <c r="H16153" s="3"/>
      <c r="I16153" s="2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 s="2"/>
    </row>
    <row r="16154" spans="2:22" x14ac:dyDescent="0.2">
      <c r="B16154" s="2"/>
      <c r="C16154" s="2"/>
      <c r="D16154" s="2"/>
      <c r="E16154" s="2"/>
      <c r="F16154" s="2"/>
      <c r="G16154" s="3"/>
      <c r="H16154" s="3"/>
      <c r="I16154" s="2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 s="2"/>
    </row>
    <row r="16155" spans="2:22" x14ac:dyDescent="0.2">
      <c r="B16155" s="2"/>
      <c r="C16155" s="2"/>
      <c r="D16155" s="2"/>
      <c r="E16155" s="2"/>
      <c r="F16155" s="2"/>
      <c r="G16155" s="3"/>
      <c r="H16155" s="3"/>
      <c r="I16155" s="2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 s="2"/>
    </row>
    <row r="16156" spans="2:22" x14ac:dyDescent="0.2">
      <c r="B16156" s="2"/>
      <c r="C16156" s="2"/>
      <c r="D16156" s="2"/>
      <c r="E16156" s="2"/>
      <c r="F16156" s="2"/>
      <c r="G16156" s="3"/>
      <c r="H16156" s="3"/>
      <c r="I16156" s="2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 s="2"/>
    </row>
    <row r="16157" spans="2:22" x14ac:dyDescent="0.2">
      <c r="B16157" s="2"/>
      <c r="C16157" s="2"/>
      <c r="D16157" s="2"/>
      <c r="E16157" s="2"/>
      <c r="F16157" s="2"/>
      <c r="G16157" s="3"/>
      <c r="H16157" s="3"/>
      <c r="I16157" s="2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 s="2"/>
    </row>
    <row r="16158" spans="2:22" x14ac:dyDescent="0.2">
      <c r="B16158" s="2"/>
      <c r="C16158" s="2"/>
      <c r="D16158" s="2"/>
      <c r="E16158" s="2"/>
      <c r="F16158" s="2"/>
      <c r="G16158" s="3"/>
      <c r="H16158" s="3"/>
      <c r="I16158" s="2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 s="2"/>
    </row>
    <row r="16159" spans="2:22" x14ac:dyDescent="0.2">
      <c r="B16159" s="2"/>
      <c r="C16159" s="2"/>
      <c r="D16159" s="2"/>
      <c r="E16159" s="2"/>
      <c r="F16159" s="2"/>
      <c r="G16159" s="3"/>
      <c r="H16159" s="3"/>
      <c r="I16159" s="2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 s="2"/>
    </row>
    <row r="16160" spans="2:22" x14ac:dyDescent="0.2">
      <c r="B16160" s="2"/>
      <c r="C16160" s="2"/>
      <c r="D16160" s="2"/>
      <c r="E16160" s="2"/>
      <c r="F16160" s="2"/>
      <c r="G16160" s="3"/>
      <c r="H16160" s="3"/>
      <c r="I16160" s="2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 s="2"/>
    </row>
    <row r="16161" spans="2:22" x14ac:dyDescent="0.2">
      <c r="B16161" s="2"/>
      <c r="C16161" s="2"/>
      <c r="D16161" s="2"/>
      <c r="E16161" s="2"/>
      <c r="F16161" s="2"/>
      <c r="G16161" s="3"/>
      <c r="H16161" s="3"/>
      <c r="I16161" s="2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 s="2"/>
    </row>
    <row r="16162" spans="2:22" x14ac:dyDescent="0.2">
      <c r="B16162" s="2"/>
      <c r="C16162" s="2"/>
      <c r="D16162" s="2"/>
      <c r="E16162" s="2"/>
      <c r="F16162" s="2"/>
      <c r="G16162" s="3"/>
      <c r="H16162" s="3"/>
      <c r="I16162" s="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 s="2"/>
    </row>
    <row r="16163" spans="2:22" x14ac:dyDescent="0.2">
      <c r="B16163" s="2"/>
      <c r="C16163" s="2"/>
      <c r="D16163" s="2"/>
      <c r="E16163" s="2"/>
      <c r="F16163" s="2"/>
      <c r="G16163" s="3"/>
      <c r="H16163" s="3"/>
      <c r="I16163" s="2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 s="2"/>
    </row>
    <row r="16164" spans="2:22" x14ac:dyDescent="0.2">
      <c r="B16164" s="2"/>
      <c r="C16164" s="2"/>
      <c r="D16164" s="2"/>
      <c r="E16164" s="2"/>
      <c r="F16164" s="2"/>
      <c r="G16164" s="3"/>
      <c r="H16164" s="3"/>
      <c r="I16164" s="2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 s="2"/>
    </row>
    <row r="16165" spans="2:22" x14ac:dyDescent="0.2">
      <c r="B16165" s="2"/>
      <c r="C16165" s="2"/>
      <c r="D16165" s="2"/>
      <c r="E16165" s="2"/>
      <c r="F16165" s="2"/>
      <c r="G16165" s="3"/>
      <c r="H16165" s="3"/>
      <c r="I16165" s="2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 s="2"/>
    </row>
    <row r="16166" spans="2:22" x14ac:dyDescent="0.2">
      <c r="B16166" s="2"/>
      <c r="C16166" s="2"/>
      <c r="D16166" s="2"/>
      <c r="E16166" s="2"/>
      <c r="F16166" s="2"/>
      <c r="G16166" s="3"/>
      <c r="H16166" s="3"/>
      <c r="I16166" s="2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 s="2"/>
    </row>
    <row r="16167" spans="2:22" x14ac:dyDescent="0.2">
      <c r="B16167" s="2"/>
      <c r="C16167" s="2"/>
      <c r="D16167" s="2"/>
      <c r="E16167" s="2"/>
      <c r="F16167" s="2"/>
      <c r="G16167" s="3"/>
      <c r="H16167" s="3"/>
      <c r="I16167" s="2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 s="2"/>
    </row>
    <row r="16168" spans="2:22" x14ac:dyDescent="0.2">
      <c r="B16168" s="2"/>
      <c r="C16168" s="2"/>
      <c r="D16168" s="2"/>
      <c r="E16168" s="2"/>
      <c r="F16168" s="2"/>
      <c r="G16168" s="3"/>
      <c r="H16168" s="3"/>
      <c r="I16168" s="2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 s="2"/>
    </row>
    <row r="16169" spans="2:22" x14ac:dyDescent="0.2">
      <c r="B16169" s="2"/>
      <c r="C16169" s="2"/>
      <c r="D16169" s="2"/>
      <c r="E16169" s="2"/>
      <c r="F16169" s="2"/>
      <c r="G16169" s="3"/>
      <c r="H16169" s="3"/>
      <c r="I16169" s="2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 s="2"/>
    </row>
    <row r="16170" spans="2:22" x14ac:dyDescent="0.2">
      <c r="B16170" s="2"/>
      <c r="C16170" s="2"/>
      <c r="D16170" s="2"/>
      <c r="E16170" s="2"/>
      <c r="F16170" s="2"/>
      <c r="G16170" s="3"/>
      <c r="H16170" s="3"/>
      <c r="I16170" s="2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 s="2"/>
    </row>
    <row r="16171" spans="2:22" x14ac:dyDescent="0.2">
      <c r="B16171" s="2"/>
      <c r="C16171" s="2"/>
      <c r="D16171" s="2"/>
      <c r="E16171" s="2"/>
      <c r="F16171" s="2"/>
      <c r="G16171" s="3"/>
      <c r="H16171" s="3"/>
      <c r="I16171" s="2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 s="2"/>
    </row>
    <row r="16172" spans="2:22" x14ac:dyDescent="0.2">
      <c r="B16172" s="2"/>
      <c r="C16172" s="2"/>
      <c r="D16172" s="2"/>
      <c r="E16172" s="2"/>
      <c r="F16172" s="2"/>
      <c r="G16172" s="3"/>
      <c r="H16172" s="3"/>
      <c r="I16172" s="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 s="2"/>
    </row>
    <row r="16173" spans="2:22" x14ac:dyDescent="0.2">
      <c r="B16173" s="2"/>
      <c r="C16173" s="2"/>
      <c r="D16173" s="2"/>
      <c r="E16173" s="2"/>
      <c r="F16173" s="2"/>
      <c r="G16173" s="3"/>
      <c r="H16173" s="3"/>
      <c r="I16173" s="2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 s="2"/>
    </row>
    <row r="16174" spans="2:22" x14ac:dyDescent="0.2">
      <c r="B16174" s="2"/>
      <c r="C16174" s="2"/>
      <c r="D16174" s="2"/>
      <c r="E16174" s="2"/>
      <c r="F16174" s="2"/>
      <c r="G16174" s="3"/>
      <c r="H16174" s="3"/>
      <c r="I16174" s="2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 s="2"/>
    </row>
    <row r="16175" spans="2:22" x14ac:dyDescent="0.2">
      <c r="B16175" s="2"/>
      <c r="C16175" s="2"/>
      <c r="D16175" s="2"/>
      <c r="E16175" s="2"/>
      <c r="F16175" s="2"/>
      <c r="G16175" s="3"/>
      <c r="H16175" s="3"/>
      <c r="I16175" s="2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 s="2"/>
    </row>
    <row r="16176" spans="2:22" x14ac:dyDescent="0.2">
      <c r="B16176" s="2"/>
      <c r="C16176" s="2"/>
      <c r="D16176" s="2"/>
      <c r="E16176" s="2"/>
      <c r="F16176" s="2"/>
      <c r="G16176" s="3"/>
      <c r="H16176" s="3"/>
      <c r="I16176" s="2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 s="2"/>
    </row>
    <row r="16177" spans="2:22" x14ac:dyDescent="0.2">
      <c r="B16177" s="2"/>
      <c r="C16177" s="2"/>
      <c r="D16177" s="2"/>
      <c r="E16177" s="2"/>
      <c r="F16177" s="2"/>
      <c r="G16177" s="3"/>
      <c r="H16177" s="3"/>
      <c r="I16177" s="2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 s="2"/>
    </row>
    <row r="16178" spans="2:22" x14ac:dyDescent="0.2">
      <c r="B16178" s="2"/>
      <c r="C16178" s="2"/>
      <c r="D16178" s="2"/>
      <c r="E16178" s="2"/>
      <c r="F16178" s="2"/>
      <c r="G16178" s="3"/>
      <c r="H16178" s="3"/>
      <c r="I16178" s="2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 s="2"/>
    </row>
    <row r="16179" spans="2:22" x14ac:dyDescent="0.2">
      <c r="B16179" s="2"/>
      <c r="C16179" s="2"/>
      <c r="D16179" s="2"/>
      <c r="E16179" s="2"/>
      <c r="F16179" s="2"/>
      <c r="G16179" s="3"/>
      <c r="H16179" s="3"/>
      <c r="I16179" s="2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 s="2"/>
    </row>
    <row r="16180" spans="2:22" x14ac:dyDescent="0.2">
      <c r="B16180" s="2"/>
      <c r="C16180" s="2"/>
      <c r="D16180" s="2"/>
      <c r="E16180" s="2"/>
      <c r="F16180" s="2"/>
      <c r="G16180" s="3"/>
      <c r="H16180" s="3"/>
      <c r="I16180" s="2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 s="2"/>
    </row>
    <row r="16181" spans="2:22" x14ac:dyDescent="0.2">
      <c r="B16181" s="2"/>
      <c r="C16181" s="2"/>
      <c r="D16181" s="2"/>
      <c r="E16181" s="2"/>
      <c r="F16181" s="2"/>
      <c r="G16181" s="3"/>
      <c r="H16181" s="3"/>
      <c r="I16181" s="2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 s="2"/>
    </row>
    <row r="16182" spans="2:22" x14ac:dyDescent="0.2">
      <c r="B16182" s="2"/>
      <c r="C16182" s="2"/>
      <c r="D16182" s="2"/>
      <c r="E16182" s="2"/>
      <c r="F16182" s="2"/>
      <c r="G16182" s="3"/>
      <c r="H16182" s="3"/>
      <c r="I16182" s="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 s="2"/>
    </row>
    <row r="16183" spans="2:22" x14ac:dyDescent="0.2">
      <c r="B16183" s="2"/>
      <c r="C16183" s="2"/>
      <c r="D16183" s="2"/>
      <c r="E16183" s="2"/>
      <c r="F16183" s="2"/>
      <c r="G16183" s="3"/>
      <c r="H16183" s="3"/>
      <c r="I16183" s="2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 s="2"/>
    </row>
    <row r="16184" spans="2:22" x14ac:dyDescent="0.2">
      <c r="B16184" s="2"/>
      <c r="C16184" s="2"/>
      <c r="D16184" s="2"/>
      <c r="E16184" s="2"/>
      <c r="F16184" s="2"/>
      <c r="G16184" s="3"/>
      <c r="H16184" s="3"/>
      <c r="I16184" s="2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 s="2"/>
    </row>
    <row r="16185" spans="2:22" x14ac:dyDescent="0.2">
      <c r="B16185" s="2"/>
      <c r="C16185" s="2"/>
      <c r="D16185" s="2"/>
      <c r="E16185" s="2"/>
      <c r="F16185" s="2"/>
      <c r="G16185" s="3"/>
      <c r="H16185" s="3"/>
      <c r="I16185" s="2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 s="2"/>
    </row>
    <row r="16186" spans="2:22" x14ac:dyDescent="0.2">
      <c r="B16186" s="2"/>
      <c r="C16186" s="2"/>
      <c r="D16186" s="2"/>
      <c r="E16186" s="2"/>
      <c r="F16186" s="2"/>
      <c r="G16186" s="3"/>
      <c r="H16186" s="3"/>
      <c r="I16186" s="2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 s="2"/>
    </row>
    <row r="16187" spans="2:22" x14ac:dyDescent="0.2">
      <c r="B16187" s="2"/>
      <c r="C16187" s="2"/>
      <c r="D16187" s="2"/>
      <c r="E16187" s="2"/>
      <c r="F16187" s="2"/>
      <c r="G16187" s="3"/>
      <c r="H16187" s="3"/>
      <c r="I16187" s="2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 s="2"/>
    </row>
    <row r="16188" spans="2:22" x14ac:dyDescent="0.2">
      <c r="B16188" s="2"/>
      <c r="C16188" s="2"/>
      <c r="D16188" s="2"/>
      <c r="E16188" s="2"/>
      <c r="F16188" s="2"/>
      <c r="G16188" s="3"/>
      <c r="H16188" s="3"/>
      <c r="I16188" s="2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 s="2"/>
    </row>
    <row r="16189" spans="2:22" x14ac:dyDescent="0.2">
      <c r="B16189" s="2"/>
      <c r="C16189" s="2"/>
      <c r="D16189" s="2"/>
      <c r="E16189" s="2"/>
      <c r="F16189" s="2"/>
      <c r="G16189" s="3"/>
      <c r="H16189" s="3"/>
      <c r="I16189" s="2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 s="2"/>
    </row>
    <row r="16190" spans="2:22" x14ac:dyDescent="0.2">
      <c r="B16190" s="2"/>
      <c r="C16190" s="2"/>
      <c r="D16190" s="2"/>
      <c r="E16190" s="2"/>
      <c r="F16190" s="2"/>
      <c r="G16190" s="3"/>
      <c r="H16190" s="3"/>
      <c r="I16190" s="2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 s="2"/>
    </row>
    <row r="16191" spans="2:22" x14ac:dyDescent="0.2">
      <c r="B16191" s="2"/>
      <c r="C16191" s="2"/>
      <c r="D16191" s="2"/>
      <c r="E16191" s="2"/>
      <c r="F16191" s="2"/>
      <c r="G16191" s="3"/>
      <c r="H16191" s="3"/>
      <c r="I16191" s="2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 s="2"/>
    </row>
    <row r="16192" spans="2:22" x14ac:dyDescent="0.2">
      <c r="B16192" s="2"/>
      <c r="C16192" s="2"/>
      <c r="D16192" s="2"/>
      <c r="E16192" s="2"/>
      <c r="F16192" s="2"/>
      <c r="G16192" s="3"/>
      <c r="H16192" s="3"/>
      <c r="I16192" s="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 s="2"/>
    </row>
    <row r="16193" spans="2:22" x14ac:dyDescent="0.2">
      <c r="B16193" s="2"/>
      <c r="C16193" s="2"/>
      <c r="D16193" s="2"/>
      <c r="E16193" s="2"/>
      <c r="F16193" s="2"/>
      <c r="G16193" s="3"/>
      <c r="H16193" s="3"/>
      <c r="I16193" s="2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 s="2"/>
    </row>
    <row r="16194" spans="2:22" x14ac:dyDescent="0.2">
      <c r="B16194" s="2"/>
      <c r="C16194" s="2"/>
      <c r="D16194" s="2"/>
      <c r="E16194" s="2"/>
      <c r="F16194" s="2"/>
      <c r="G16194" s="3"/>
      <c r="H16194" s="3"/>
      <c r="I16194" s="2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 s="2"/>
    </row>
    <row r="16195" spans="2:22" x14ac:dyDescent="0.2">
      <c r="B16195" s="2"/>
      <c r="C16195" s="2"/>
      <c r="D16195" s="2"/>
      <c r="E16195" s="2"/>
      <c r="F16195" s="2"/>
      <c r="G16195" s="3"/>
      <c r="H16195" s="3"/>
      <c r="I16195" s="2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 s="2"/>
    </row>
    <row r="16196" spans="2:22" x14ac:dyDescent="0.2">
      <c r="B16196" s="2"/>
      <c r="C16196" s="2"/>
      <c r="D16196" s="2"/>
      <c r="E16196" s="2"/>
      <c r="F16196" s="2"/>
      <c r="G16196" s="3"/>
      <c r="H16196" s="3"/>
      <c r="I16196" s="2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 s="2"/>
    </row>
    <row r="16197" spans="2:22" x14ac:dyDescent="0.2">
      <c r="B16197" s="2"/>
      <c r="C16197" s="2"/>
      <c r="D16197" s="2"/>
      <c r="E16197" s="2"/>
      <c r="F16197" s="2"/>
      <c r="G16197" s="3"/>
      <c r="H16197" s="3"/>
      <c r="I16197" s="2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 s="2"/>
    </row>
    <row r="16198" spans="2:22" x14ac:dyDescent="0.2">
      <c r="B16198" s="2"/>
      <c r="C16198" s="2"/>
      <c r="D16198" s="2"/>
      <c r="E16198" s="2"/>
      <c r="F16198" s="2"/>
      <c r="G16198" s="3"/>
      <c r="H16198" s="3"/>
      <c r="I16198" s="2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 s="2"/>
    </row>
    <row r="16199" spans="2:22" x14ac:dyDescent="0.2">
      <c r="B16199" s="2"/>
      <c r="C16199" s="2"/>
      <c r="D16199" s="2"/>
      <c r="E16199" s="2"/>
      <c r="F16199" s="2"/>
      <c r="G16199" s="3"/>
      <c r="H16199" s="3"/>
      <c r="I16199" s="2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 s="2"/>
    </row>
    <row r="16200" spans="2:22" x14ac:dyDescent="0.2">
      <c r="B16200" s="2"/>
      <c r="C16200" s="2"/>
      <c r="D16200" s="2"/>
      <c r="E16200" s="2"/>
      <c r="F16200" s="2"/>
      <c r="G16200" s="3"/>
      <c r="H16200" s="3"/>
      <c r="I16200" s="2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 s="2"/>
    </row>
    <row r="16201" spans="2:22" x14ac:dyDescent="0.2">
      <c r="B16201" s="2"/>
      <c r="C16201" s="2"/>
      <c r="D16201" s="2"/>
      <c r="E16201" s="2"/>
      <c r="F16201" s="2"/>
      <c r="G16201" s="3"/>
      <c r="H16201" s="3"/>
      <c r="I16201" s="2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 s="2"/>
    </row>
    <row r="16202" spans="2:22" x14ac:dyDescent="0.2">
      <c r="B16202" s="2"/>
      <c r="C16202" s="2"/>
      <c r="D16202" s="2"/>
      <c r="E16202" s="2"/>
      <c r="F16202" s="2"/>
      <c r="G16202" s="3"/>
      <c r="H16202" s="3"/>
      <c r="I16202" s="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 s="2"/>
    </row>
    <row r="16203" spans="2:22" x14ac:dyDescent="0.2">
      <c r="B16203" s="2"/>
      <c r="C16203" s="2"/>
      <c r="D16203" s="2"/>
      <c r="E16203" s="2"/>
      <c r="F16203" s="2"/>
      <c r="G16203" s="3"/>
      <c r="H16203" s="3"/>
      <c r="I16203" s="2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 s="2"/>
    </row>
    <row r="16204" spans="2:22" x14ac:dyDescent="0.2">
      <c r="B16204" s="2"/>
      <c r="C16204" s="2"/>
      <c r="D16204" s="2"/>
      <c r="E16204" s="2"/>
      <c r="F16204" s="2"/>
      <c r="G16204" s="3"/>
      <c r="H16204" s="3"/>
      <c r="I16204" s="2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 s="2"/>
    </row>
    <row r="16205" spans="2:22" x14ac:dyDescent="0.2">
      <c r="B16205" s="2"/>
      <c r="C16205" s="2"/>
      <c r="D16205" s="2"/>
      <c r="E16205" s="2"/>
      <c r="F16205" s="2"/>
      <c r="G16205" s="3"/>
      <c r="H16205" s="3"/>
      <c r="I16205" s="2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 s="2"/>
    </row>
    <row r="16206" spans="2:22" x14ac:dyDescent="0.2">
      <c r="B16206" s="2"/>
      <c r="C16206" s="2"/>
      <c r="D16206" s="2"/>
      <c r="E16206" s="2"/>
      <c r="F16206" s="2"/>
      <c r="G16206" s="3"/>
      <c r="H16206" s="3"/>
      <c r="I16206" s="2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 s="2"/>
    </row>
    <row r="16207" spans="2:22" x14ac:dyDescent="0.2">
      <c r="B16207" s="2"/>
      <c r="C16207" s="2"/>
      <c r="D16207" s="2"/>
      <c r="E16207" s="2"/>
      <c r="F16207" s="2"/>
      <c r="G16207" s="3"/>
      <c r="H16207" s="3"/>
      <c r="I16207" s="2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 s="2"/>
    </row>
    <row r="16208" spans="2:22" x14ac:dyDescent="0.2">
      <c r="B16208" s="2"/>
      <c r="C16208" s="2"/>
      <c r="D16208" s="2"/>
      <c r="E16208" s="2"/>
      <c r="F16208" s="2"/>
      <c r="G16208" s="3"/>
      <c r="H16208" s="3"/>
      <c r="I16208" s="2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 s="2"/>
    </row>
    <row r="16209" spans="2:22" x14ac:dyDescent="0.2">
      <c r="B16209" s="2"/>
      <c r="C16209" s="2"/>
      <c r="D16209" s="2"/>
      <c r="E16209" s="2"/>
      <c r="F16209" s="2"/>
      <c r="G16209" s="3"/>
      <c r="H16209" s="3"/>
      <c r="I16209" s="2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 s="2"/>
    </row>
    <row r="16210" spans="2:22" x14ac:dyDescent="0.2">
      <c r="B16210" s="2"/>
      <c r="C16210" s="2"/>
      <c r="D16210" s="2"/>
      <c r="E16210" s="2"/>
      <c r="F16210" s="2"/>
      <c r="G16210" s="3"/>
      <c r="H16210" s="3"/>
      <c r="I16210" s="2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 s="2"/>
    </row>
    <row r="16211" spans="2:22" x14ac:dyDescent="0.2">
      <c r="B16211" s="2"/>
      <c r="C16211" s="2"/>
      <c r="D16211" s="2"/>
      <c r="E16211" s="2"/>
      <c r="F16211" s="2"/>
      <c r="G16211" s="3"/>
      <c r="H16211" s="3"/>
      <c r="I16211" s="2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 s="2"/>
    </row>
    <row r="16212" spans="2:22" x14ac:dyDescent="0.2">
      <c r="B16212" s="2"/>
      <c r="C16212" s="2"/>
      <c r="D16212" s="2"/>
      <c r="E16212" s="2"/>
      <c r="F16212" s="2"/>
      <c r="G16212" s="3"/>
      <c r="H16212" s="3"/>
      <c r="I16212" s="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 s="2"/>
    </row>
    <row r="16213" spans="2:22" x14ac:dyDescent="0.2">
      <c r="B16213" s="2"/>
      <c r="C16213" s="2"/>
      <c r="D16213" s="2"/>
      <c r="E16213" s="2"/>
      <c r="F16213" s="2"/>
      <c r="G16213" s="3"/>
      <c r="H16213" s="3"/>
      <c r="I16213" s="2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 s="2"/>
    </row>
    <row r="16214" spans="2:22" x14ac:dyDescent="0.2">
      <c r="B16214" s="2"/>
      <c r="C16214" s="2"/>
      <c r="D16214" s="2"/>
      <c r="E16214" s="2"/>
      <c r="F16214" s="2"/>
      <c r="G16214" s="3"/>
      <c r="H16214" s="3"/>
      <c r="I16214" s="2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 s="2"/>
    </row>
    <row r="16215" spans="2:22" x14ac:dyDescent="0.2">
      <c r="B16215" s="2"/>
      <c r="C16215" s="2"/>
      <c r="D16215" s="2"/>
      <c r="E16215" s="2"/>
      <c r="F16215" s="2"/>
      <c r="G16215" s="3"/>
      <c r="H16215" s="3"/>
      <c r="I16215" s="2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 s="2"/>
    </row>
    <row r="16216" spans="2:22" x14ac:dyDescent="0.2">
      <c r="B16216" s="2"/>
      <c r="C16216" s="2"/>
      <c r="D16216" s="2"/>
      <c r="E16216" s="2"/>
      <c r="F16216" s="2"/>
      <c r="G16216" s="3"/>
      <c r="H16216" s="3"/>
      <c r="I16216" s="2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 s="2"/>
    </row>
    <row r="16217" spans="2:22" x14ac:dyDescent="0.2">
      <c r="B16217" s="2"/>
      <c r="C16217" s="2"/>
      <c r="D16217" s="2"/>
      <c r="E16217" s="2"/>
      <c r="F16217" s="2"/>
      <c r="G16217" s="3"/>
      <c r="H16217" s="3"/>
      <c r="I16217" s="2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 s="2"/>
    </row>
    <row r="16218" spans="2:22" x14ac:dyDescent="0.2">
      <c r="B16218" s="2"/>
      <c r="C16218" s="2"/>
      <c r="D16218" s="2"/>
      <c r="E16218" s="2"/>
      <c r="F16218" s="2"/>
      <c r="G16218" s="3"/>
      <c r="H16218" s="3"/>
      <c r="I16218" s="2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 s="2"/>
    </row>
    <row r="16219" spans="2:22" x14ac:dyDescent="0.2">
      <c r="B16219" s="2"/>
      <c r="C16219" s="2"/>
      <c r="D16219" s="2"/>
      <c r="E16219" s="2"/>
      <c r="F16219" s="2"/>
      <c r="G16219" s="3"/>
      <c r="H16219" s="3"/>
      <c r="I16219" s="2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 s="2"/>
    </row>
    <row r="16220" spans="2:22" x14ac:dyDescent="0.2">
      <c r="B16220" s="2"/>
      <c r="C16220" s="2"/>
      <c r="D16220" s="2"/>
      <c r="E16220" s="2"/>
      <c r="F16220" s="2"/>
      <c r="G16220" s="3"/>
      <c r="H16220" s="3"/>
      <c r="I16220" s="2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 s="2"/>
    </row>
    <row r="16221" spans="2:22" x14ac:dyDescent="0.2">
      <c r="B16221" s="2"/>
      <c r="C16221" s="2"/>
      <c r="D16221" s="2"/>
      <c r="E16221" s="2"/>
      <c r="F16221" s="2"/>
      <c r="G16221" s="3"/>
      <c r="H16221" s="3"/>
      <c r="I16221" s="2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 s="2"/>
    </row>
    <row r="16222" spans="2:22" x14ac:dyDescent="0.2">
      <c r="B16222" s="2"/>
      <c r="C16222" s="2"/>
      <c r="D16222" s="2"/>
      <c r="E16222" s="2"/>
      <c r="F16222" s="2"/>
      <c r="G16222" s="3"/>
      <c r="H16222" s="3"/>
      <c r="I16222" s="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 s="2"/>
    </row>
    <row r="16223" spans="2:22" x14ac:dyDescent="0.2">
      <c r="B16223" s="2"/>
      <c r="C16223" s="2"/>
      <c r="D16223" s="2"/>
      <c r="E16223" s="2"/>
      <c r="F16223" s="2"/>
      <c r="G16223" s="3"/>
      <c r="H16223" s="3"/>
      <c r="I16223" s="2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 s="2"/>
    </row>
    <row r="16224" spans="2:22" x14ac:dyDescent="0.2">
      <c r="B16224" s="2"/>
      <c r="C16224" s="2"/>
      <c r="D16224" s="2"/>
      <c r="E16224" s="2"/>
      <c r="F16224" s="2"/>
      <c r="G16224" s="3"/>
      <c r="H16224" s="3"/>
      <c r="I16224" s="2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 s="2"/>
    </row>
    <row r="16225" spans="2:22" x14ac:dyDescent="0.2">
      <c r="B16225" s="2"/>
      <c r="C16225" s="2"/>
      <c r="D16225" s="2"/>
      <c r="E16225" s="2"/>
      <c r="F16225" s="2"/>
      <c r="G16225" s="3"/>
      <c r="H16225" s="3"/>
      <c r="I16225" s="2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 s="2"/>
    </row>
    <row r="16226" spans="2:22" x14ac:dyDescent="0.2">
      <c r="B16226" s="2"/>
      <c r="C16226" s="2"/>
      <c r="D16226" s="2"/>
      <c r="E16226" s="2"/>
      <c r="F16226" s="2"/>
      <c r="G16226" s="3"/>
      <c r="H16226" s="3"/>
      <c r="I16226" s="2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 s="2"/>
    </row>
    <row r="16227" spans="2:22" x14ac:dyDescent="0.2">
      <c r="B16227" s="2"/>
      <c r="C16227" s="2"/>
      <c r="D16227" s="2"/>
      <c r="E16227" s="2"/>
      <c r="F16227" s="2"/>
      <c r="G16227" s="3"/>
      <c r="H16227" s="3"/>
      <c r="I16227" s="2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 s="2"/>
    </row>
    <row r="16228" spans="2:22" x14ac:dyDescent="0.2">
      <c r="B16228" s="2"/>
      <c r="C16228" s="2"/>
      <c r="D16228" s="2"/>
      <c r="E16228" s="2"/>
      <c r="F16228" s="2"/>
      <c r="G16228" s="3"/>
      <c r="H16228" s="3"/>
      <c r="I16228" s="2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 s="2"/>
    </row>
    <row r="16229" spans="2:22" x14ac:dyDescent="0.2">
      <c r="B16229" s="2"/>
      <c r="C16229" s="2"/>
      <c r="D16229" s="2"/>
      <c r="E16229" s="2"/>
      <c r="F16229" s="2"/>
      <c r="G16229" s="3"/>
      <c r="H16229" s="3"/>
      <c r="I16229" s="2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 s="2"/>
    </row>
    <row r="16230" spans="2:22" x14ac:dyDescent="0.2">
      <c r="B16230" s="2"/>
      <c r="C16230" s="2"/>
      <c r="D16230" s="2"/>
      <c r="E16230" s="2"/>
      <c r="F16230" s="2"/>
      <c r="G16230" s="3"/>
      <c r="H16230" s="3"/>
      <c r="I16230" s="2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 s="2"/>
    </row>
    <row r="16231" spans="2:22" x14ac:dyDescent="0.2">
      <c r="B16231" s="2"/>
      <c r="C16231" s="2"/>
      <c r="D16231" s="2"/>
      <c r="E16231" s="2"/>
      <c r="F16231" s="2"/>
      <c r="G16231" s="3"/>
      <c r="H16231" s="3"/>
      <c r="I16231" s="2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 s="2"/>
    </row>
    <row r="16232" spans="2:22" x14ac:dyDescent="0.2">
      <c r="B16232" s="2"/>
      <c r="C16232" s="2"/>
      <c r="D16232" s="2"/>
      <c r="E16232" s="2"/>
      <c r="F16232" s="2"/>
      <c r="G16232" s="3"/>
      <c r="H16232" s="3"/>
      <c r="I16232" s="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 s="2"/>
    </row>
    <row r="16233" spans="2:22" x14ac:dyDescent="0.2">
      <c r="B16233" s="2"/>
      <c r="C16233" s="2"/>
      <c r="D16233" s="2"/>
      <c r="E16233" s="2"/>
      <c r="F16233" s="2"/>
      <c r="G16233" s="3"/>
      <c r="H16233" s="3"/>
      <c r="I16233" s="2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 s="2"/>
    </row>
    <row r="16234" spans="2:22" x14ac:dyDescent="0.2">
      <c r="B16234" s="2"/>
      <c r="C16234" s="2"/>
      <c r="D16234" s="2"/>
      <c r="E16234" s="2"/>
      <c r="F16234" s="2"/>
      <c r="G16234" s="3"/>
      <c r="H16234" s="3"/>
      <c r="I16234" s="2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 s="2"/>
    </row>
    <row r="16235" spans="2:22" x14ac:dyDescent="0.2">
      <c r="B16235" s="2"/>
      <c r="C16235" s="2"/>
      <c r="D16235" s="2"/>
      <c r="E16235" s="2"/>
      <c r="F16235" s="2"/>
      <c r="G16235" s="3"/>
      <c r="H16235" s="3"/>
      <c r="I16235" s="2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 s="2"/>
    </row>
    <row r="16236" spans="2:22" x14ac:dyDescent="0.2">
      <c r="B16236" s="2"/>
      <c r="C16236" s="2"/>
      <c r="D16236" s="2"/>
      <c r="E16236" s="2"/>
      <c r="F16236" s="2"/>
      <c r="G16236" s="3"/>
      <c r="H16236" s="3"/>
      <c r="I16236" s="2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 s="2"/>
    </row>
    <row r="16237" spans="2:22" x14ac:dyDescent="0.2">
      <c r="B16237" s="2"/>
      <c r="C16237" s="2"/>
      <c r="D16237" s="2"/>
      <c r="E16237" s="2"/>
      <c r="F16237" s="2"/>
      <c r="G16237" s="3"/>
      <c r="H16237" s="3"/>
      <c r="I16237" s="2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 s="2"/>
    </row>
    <row r="16238" spans="2:22" x14ac:dyDescent="0.2">
      <c r="B16238" s="2"/>
      <c r="C16238" s="2"/>
      <c r="D16238" s="2"/>
      <c r="E16238" s="2"/>
      <c r="F16238" s="2"/>
      <c r="G16238" s="3"/>
      <c r="H16238" s="3"/>
      <c r="I16238" s="2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 s="2"/>
    </row>
    <row r="16239" spans="2:22" x14ac:dyDescent="0.2">
      <c r="B16239" s="2"/>
      <c r="C16239" s="2"/>
      <c r="D16239" s="2"/>
      <c r="E16239" s="2"/>
      <c r="F16239" s="2"/>
      <c r="G16239" s="3"/>
      <c r="H16239" s="3"/>
      <c r="I16239" s="2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 s="2"/>
    </row>
    <row r="16240" spans="2:22" x14ac:dyDescent="0.2">
      <c r="B16240" s="2"/>
      <c r="C16240" s="2"/>
      <c r="D16240" s="2"/>
      <c r="E16240" s="2"/>
      <c r="F16240" s="2"/>
      <c r="G16240" s="3"/>
      <c r="H16240" s="3"/>
      <c r="I16240" s="2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 s="2"/>
    </row>
    <row r="16241" spans="2:22" x14ac:dyDescent="0.2">
      <c r="B16241" s="2"/>
      <c r="C16241" s="2"/>
      <c r="D16241" s="2"/>
      <c r="E16241" s="2"/>
      <c r="F16241" s="2"/>
      <c r="G16241" s="3"/>
      <c r="H16241" s="3"/>
      <c r="I16241" s="2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 s="2"/>
    </row>
    <row r="16242" spans="2:22" x14ac:dyDescent="0.2">
      <c r="B16242" s="2"/>
      <c r="C16242" s="2"/>
      <c r="D16242" s="2"/>
      <c r="E16242" s="2"/>
      <c r="F16242" s="2"/>
      <c r="G16242" s="3"/>
      <c r="H16242" s="3"/>
      <c r="I16242" s="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 s="2"/>
    </row>
    <row r="16243" spans="2:22" x14ac:dyDescent="0.2">
      <c r="B16243" s="2"/>
      <c r="C16243" s="2"/>
      <c r="D16243" s="2"/>
      <c r="E16243" s="2"/>
      <c r="F16243" s="2"/>
      <c r="G16243" s="3"/>
      <c r="H16243" s="3"/>
      <c r="I16243" s="2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 s="2"/>
    </row>
    <row r="16244" spans="2:22" x14ac:dyDescent="0.2">
      <c r="B16244" s="2"/>
      <c r="C16244" s="2"/>
      <c r="D16244" s="2"/>
      <c r="E16244" s="2"/>
      <c r="F16244" s="2"/>
      <c r="G16244" s="3"/>
      <c r="H16244" s="3"/>
      <c r="I16244" s="2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 s="2"/>
    </row>
    <row r="16245" spans="2:22" x14ac:dyDescent="0.2">
      <c r="B16245" s="2"/>
      <c r="C16245" s="2"/>
      <c r="D16245" s="2"/>
      <c r="E16245" s="2"/>
      <c r="F16245" s="2"/>
      <c r="G16245" s="3"/>
      <c r="H16245" s="3"/>
      <c r="I16245" s="2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 s="2"/>
    </row>
    <row r="16246" spans="2:22" x14ac:dyDescent="0.2">
      <c r="B16246" s="2"/>
      <c r="C16246" s="2"/>
      <c r="D16246" s="2"/>
      <c r="E16246" s="2"/>
      <c r="F16246" s="2"/>
      <c r="G16246" s="3"/>
      <c r="H16246" s="3"/>
      <c r="I16246" s="2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 s="2"/>
    </row>
    <row r="16247" spans="2:22" x14ac:dyDescent="0.2">
      <c r="B16247" s="2"/>
      <c r="C16247" s="2"/>
      <c r="D16247" s="2"/>
      <c r="E16247" s="2"/>
      <c r="F16247" s="2"/>
      <c r="G16247" s="3"/>
      <c r="H16247" s="3"/>
      <c r="I16247" s="2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 s="2"/>
    </row>
    <row r="16248" spans="2:22" x14ac:dyDescent="0.2">
      <c r="B16248" s="2"/>
      <c r="C16248" s="2"/>
      <c r="D16248" s="2"/>
      <c r="E16248" s="2"/>
      <c r="F16248" s="2"/>
      <c r="G16248" s="3"/>
      <c r="H16248" s="3"/>
      <c r="I16248" s="2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 s="2"/>
    </row>
    <row r="16249" spans="2:22" x14ac:dyDescent="0.2">
      <c r="B16249" s="2"/>
      <c r="C16249" s="2"/>
      <c r="D16249" s="2"/>
      <c r="E16249" s="2"/>
      <c r="F16249" s="2"/>
      <c r="G16249" s="3"/>
      <c r="H16249" s="3"/>
      <c r="I16249" s="2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 s="2"/>
    </row>
    <row r="16250" spans="2:22" x14ac:dyDescent="0.2">
      <c r="B16250" s="2"/>
      <c r="C16250" s="2"/>
      <c r="D16250" s="2"/>
      <c r="E16250" s="2"/>
      <c r="F16250" s="2"/>
      <c r="G16250" s="3"/>
      <c r="H16250" s="3"/>
      <c r="I16250" s="2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 s="2"/>
    </row>
    <row r="16251" spans="2:22" x14ac:dyDescent="0.2">
      <c r="B16251" s="2"/>
      <c r="C16251" s="2"/>
      <c r="D16251" s="2"/>
      <c r="E16251" s="2"/>
      <c r="F16251" s="2"/>
      <c r="G16251" s="3"/>
      <c r="H16251" s="3"/>
      <c r="I16251" s="2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 s="2"/>
    </row>
    <row r="16252" spans="2:22" x14ac:dyDescent="0.2">
      <c r="B16252" s="2"/>
      <c r="C16252" s="2"/>
      <c r="D16252" s="2"/>
      <c r="E16252" s="2"/>
      <c r="F16252" s="2"/>
      <c r="G16252" s="3"/>
      <c r="H16252" s="3"/>
      <c r="I16252" s="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 s="2"/>
    </row>
    <row r="16253" spans="2:22" x14ac:dyDescent="0.2">
      <c r="B16253" s="2"/>
      <c r="C16253" s="2"/>
      <c r="D16253" s="2"/>
      <c r="E16253" s="2"/>
      <c r="F16253" s="2"/>
      <c r="G16253" s="3"/>
      <c r="H16253" s="3"/>
      <c r="I16253" s="2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 s="2"/>
    </row>
    <row r="16254" spans="2:22" x14ac:dyDescent="0.2">
      <c r="B16254" s="2"/>
      <c r="C16254" s="2"/>
      <c r="D16254" s="2"/>
      <c r="E16254" s="2"/>
      <c r="F16254" s="2"/>
      <c r="G16254" s="3"/>
      <c r="H16254" s="3"/>
      <c r="I16254" s="2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 s="2"/>
    </row>
    <row r="16255" spans="2:22" x14ac:dyDescent="0.2">
      <c r="B16255" s="2"/>
      <c r="C16255" s="2"/>
      <c r="D16255" s="2"/>
      <c r="E16255" s="2"/>
      <c r="F16255" s="2"/>
      <c r="G16255" s="3"/>
      <c r="H16255" s="3"/>
      <c r="I16255" s="2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 s="2"/>
    </row>
    <row r="16256" spans="2:22" x14ac:dyDescent="0.2">
      <c r="B16256" s="2"/>
      <c r="C16256" s="2"/>
      <c r="D16256" s="2"/>
      <c r="E16256" s="2"/>
      <c r="F16256" s="2"/>
      <c r="G16256" s="3"/>
      <c r="H16256" s="3"/>
      <c r="I16256" s="2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 s="2"/>
    </row>
    <row r="16257" spans="2:22" x14ac:dyDescent="0.2">
      <c r="B16257" s="2"/>
      <c r="C16257" s="2"/>
      <c r="D16257" s="2"/>
      <c r="E16257" s="2"/>
      <c r="F16257" s="2"/>
      <c r="G16257" s="3"/>
      <c r="H16257" s="3"/>
      <c r="I16257" s="2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 s="2"/>
    </row>
    <row r="16258" spans="2:22" x14ac:dyDescent="0.2">
      <c r="B16258" s="2"/>
      <c r="C16258" s="2"/>
      <c r="D16258" s="2"/>
      <c r="E16258" s="2"/>
      <c r="F16258" s="2"/>
      <c r="G16258" s="3"/>
      <c r="H16258" s="3"/>
      <c r="I16258" s="2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 s="2"/>
    </row>
    <row r="16259" spans="2:22" x14ac:dyDescent="0.2">
      <c r="B16259" s="2"/>
      <c r="C16259" s="2"/>
      <c r="D16259" s="2"/>
      <c r="E16259" s="2"/>
      <c r="F16259" s="2"/>
      <c r="G16259" s="3"/>
      <c r="H16259" s="3"/>
      <c r="I16259" s="2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 s="2"/>
    </row>
    <row r="16260" spans="2:22" x14ac:dyDescent="0.2">
      <c r="B16260" s="2"/>
      <c r="C16260" s="2"/>
      <c r="D16260" s="2"/>
      <c r="E16260" s="2"/>
      <c r="F16260" s="2"/>
      <c r="G16260" s="3"/>
      <c r="H16260" s="3"/>
      <c r="I16260" s="2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 s="2"/>
    </row>
    <row r="16261" spans="2:22" x14ac:dyDescent="0.2">
      <c r="B16261" s="2"/>
      <c r="C16261" s="2"/>
      <c r="D16261" s="2"/>
      <c r="E16261" s="2"/>
      <c r="F16261" s="2"/>
      <c r="G16261" s="3"/>
      <c r="H16261" s="3"/>
      <c r="I16261" s="2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 s="2"/>
    </row>
    <row r="16262" spans="2:22" x14ac:dyDescent="0.2">
      <c r="B16262" s="2"/>
      <c r="C16262" s="2"/>
      <c r="D16262" s="2"/>
      <c r="E16262" s="2"/>
      <c r="F16262" s="2"/>
      <c r="G16262" s="3"/>
      <c r="H16262" s="3"/>
      <c r="I16262" s="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 s="2"/>
    </row>
    <row r="16263" spans="2:22" x14ac:dyDescent="0.2">
      <c r="B16263" s="2"/>
      <c r="C16263" s="2"/>
      <c r="D16263" s="2"/>
      <c r="E16263" s="2"/>
      <c r="F16263" s="2"/>
      <c r="G16263" s="3"/>
      <c r="H16263" s="3"/>
      <c r="I16263" s="2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 s="2"/>
    </row>
    <row r="16264" spans="2:22" x14ac:dyDescent="0.2">
      <c r="B16264" s="2"/>
      <c r="C16264" s="2"/>
      <c r="D16264" s="2"/>
      <c r="E16264" s="2"/>
      <c r="F16264" s="2"/>
      <c r="G16264" s="3"/>
      <c r="H16264" s="3"/>
      <c r="I16264" s="2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 s="2"/>
    </row>
    <row r="16265" spans="2:22" x14ac:dyDescent="0.2">
      <c r="B16265" s="2"/>
      <c r="C16265" s="2"/>
      <c r="D16265" s="2"/>
      <c r="E16265" s="2"/>
      <c r="F16265" s="2"/>
      <c r="G16265" s="3"/>
      <c r="H16265" s="3"/>
      <c r="I16265" s="2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 s="2"/>
    </row>
    <row r="16266" spans="2:22" x14ac:dyDescent="0.2">
      <c r="B16266" s="2"/>
      <c r="C16266" s="2"/>
      <c r="D16266" s="2"/>
      <c r="E16266" s="2"/>
      <c r="F16266" s="2"/>
      <c r="G16266" s="3"/>
      <c r="H16266" s="3"/>
      <c r="I16266" s="2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 s="2"/>
    </row>
    <row r="16267" spans="2:22" x14ac:dyDescent="0.2">
      <c r="B16267" s="2"/>
      <c r="C16267" s="2"/>
      <c r="D16267" s="2"/>
      <c r="E16267" s="2"/>
      <c r="F16267" s="2"/>
      <c r="G16267" s="3"/>
      <c r="H16267" s="3"/>
      <c r="I16267" s="2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 s="2"/>
    </row>
    <row r="16268" spans="2:22" x14ac:dyDescent="0.2">
      <c r="B16268" s="2"/>
      <c r="C16268" s="2"/>
      <c r="D16268" s="2"/>
      <c r="E16268" s="2"/>
      <c r="F16268" s="2"/>
      <c r="G16268" s="3"/>
      <c r="H16268" s="3"/>
      <c r="I16268" s="2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 s="2"/>
    </row>
    <row r="16269" spans="2:22" x14ac:dyDescent="0.2">
      <c r="B16269" s="2"/>
      <c r="C16269" s="2"/>
      <c r="D16269" s="2"/>
      <c r="E16269" s="2"/>
      <c r="F16269" s="2"/>
      <c r="G16269" s="3"/>
      <c r="H16269" s="3"/>
      <c r="I16269" s="2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 s="2"/>
    </row>
    <row r="16270" spans="2:22" x14ac:dyDescent="0.2">
      <c r="B16270" s="2"/>
      <c r="C16270" s="2"/>
      <c r="D16270" s="2"/>
      <c r="E16270" s="2"/>
      <c r="F16270" s="2"/>
      <c r="G16270" s="3"/>
      <c r="H16270" s="3"/>
      <c r="I16270" s="2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 s="2"/>
    </row>
    <row r="16271" spans="2:22" x14ac:dyDescent="0.2">
      <c r="B16271" s="2"/>
      <c r="C16271" s="2"/>
      <c r="D16271" s="2"/>
      <c r="E16271" s="2"/>
      <c r="F16271" s="2"/>
      <c r="G16271" s="3"/>
      <c r="H16271" s="3"/>
      <c r="I16271" s="2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 s="2"/>
    </row>
    <row r="16272" spans="2:22" x14ac:dyDescent="0.2">
      <c r="B16272" s="2"/>
      <c r="C16272" s="2"/>
      <c r="D16272" s="2"/>
      <c r="E16272" s="2"/>
      <c r="F16272" s="2"/>
      <c r="G16272" s="3"/>
      <c r="H16272" s="3"/>
      <c r="I16272" s="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 s="2"/>
    </row>
    <row r="16273" spans="2:22" x14ac:dyDescent="0.2">
      <c r="B16273" s="2"/>
      <c r="C16273" s="2"/>
      <c r="D16273" s="2"/>
      <c r="E16273" s="2"/>
      <c r="F16273" s="2"/>
      <c r="G16273" s="3"/>
      <c r="H16273" s="3"/>
      <c r="I16273" s="2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 s="2"/>
    </row>
    <row r="16274" spans="2:22" x14ac:dyDescent="0.2">
      <c r="B16274" s="2"/>
      <c r="C16274" s="2"/>
      <c r="D16274" s="2"/>
      <c r="E16274" s="2"/>
      <c r="F16274" s="2"/>
      <c r="G16274" s="3"/>
      <c r="H16274" s="3"/>
      <c r="I16274" s="2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 s="2"/>
    </row>
    <row r="16275" spans="2:22" x14ac:dyDescent="0.2">
      <c r="B16275" s="2"/>
      <c r="C16275" s="2"/>
      <c r="D16275" s="2"/>
      <c r="E16275" s="2"/>
      <c r="F16275" s="2"/>
      <c r="G16275" s="3"/>
      <c r="H16275" s="3"/>
      <c r="I16275" s="2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 s="2"/>
    </row>
    <row r="16276" spans="2:22" x14ac:dyDescent="0.2">
      <c r="B16276" s="2"/>
      <c r="C16276" s="2"/>
      <c r="D16276" s="2"/>
      <c r="E16276" s="2"/>
      <c r="F16276" s="2"/>
      <c r="G16276" s="3"/>
      <c r="H16276" s="3"/>
      <c r="I16276" s="2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 s="2"/>
    </row>
    <row r="16277" spans="2:22" x14ac:dyDescent="0.2">
      <c r="B16277" s="2"/>
      <c r="C16277" s="2"/>
      <c r="D16277" s="2"/>
      <c r="E16277" s="2"/>
      <c r="F16277" s="2"/>
      <c r="G16277" s="3"/>
      <c r="H16277" s="3"/>
      <c r="I16277" s="2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 s="2"/>
    </row>
    <row r="16278" spans="2:22" x14ac:dyDescent="0.2">
      <c r="B16278" s="2"/>
      <c r="C16278" s="2"/>
      <c r="D16278" s="2"/>
      <c r="E16278" s="2"/>
      <c r="F16278" s="2"/>
      <c r="G16278" s="3"/>
      <c r="H16278" s="3"/>
      <c r="I16278" s="2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 s="2"/>
    </row>
    <row r="16279" spans="2:22" x14ac:dyDescent="0.2">
      <c r="B16279" s="2"/>
      <c r="C16279" s="2"/>
      <c r="D16279" s="2"/>
      <c r="E16279" s="2"/>
      <c r="F16279" s="2"/>
      <c r="G16279" s="3"/>
      <c r="H16279" s="3"/>
      <c r="I16279" s="2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 s="2"/>
    </row>
    <row r="16280" spans="2:22" x14ac:dyDescent="0.2">
      <c r="B16280" s="2"/>
      <c r="C16280" s="2"/>
      <c r="D16280" s="2"/>
      <c r="E16280" s="2"/>
      <c r="F16280" s="2"/>
      <c r="G16280" s="3"/>
      <c r="H16280" s="3"/>
      <c r="I16280" s="2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 s="2"/>
    </row>
    <row r="16281" spans="2:22" x14ac:dyDescent="0.2">
      <c r="B16281" s="2"/>
      <c r="C16281" s="2"/>
      <c r="D16281" s="2"/>
      <c r="E16281" s="2"/>
      <c r="F16281" s="2"/>
      <c r="G16281" s="3"/>
      <c r="H16281" s="3"/>
      <c r="I16281" s="2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 s="2"/>
    </row>
    <row r="16282" spans="2:22" x14ac:dyDescent="0.2">
      <c r="B16282" s="2"/>
      <c r="C16282" s="2"/>
      <c r="D16282" s="2"/>
      <c r="E16282" s="2"/>
      <c r="F16282" s="2"/>
      <c r="G16282" s="3"/>
      <c r="H16282" s="3"/>
      <c r="I16282" s="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 s="2"/>
    </row>
    <row r="16283" spans="2:22" x14ac:dyDescent="0.2">
      <c r="B16283" s="2"/>
      <c r="C16283" s="2"/>
      <c r="D16283" s="2"/>
      <c r="E16283" s="2"/>
      <c r="F16283" s="2"/>
      <c r="G16283" s="3"/>
      <c r="H16283" s="3"/>
      <c r="I16283" s="2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 s="2"/>
    </row>
    <row r="16284" spans="2:22" x14ac:dyDescent="0.2">
      <c r="B16284" s="2"/>
      <c r="C16284" s="2"/>
      <c r="D16284" s="2"/>
      <c r="E16284" s="2"/>
      <c r="F16284" s="2"/>
      <c r="G16284" s="3"/>
      <c r="H16284" s="3"/>
      <c r="I16284" s="2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 s="2"/>
    </row>
    <row r="16285" spans="2:22" x14ac:dyDescent="0.2">
      <c r="B16285" s="2"/>
      <c r="C16285" s="2"/>
      <c r="D16285" s="2"/>
      <c r="E16285" s="2"/>
      <c r="F16285" s="2"/>
      <c r="G16285" s="3"/>
      <c r="H16285" s="3"/>
      <c r="I16285" s="2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 s="2"/>
    </row>
    <row r="16286" spans="2:22" x14ac:dyDescent="0.2">
      <c r="B16286" s="2"/>
      <c r="C16286" s="2"/>
      <c r="D16286" s="2"/>
      <c r="E16286" s="2"/>
      <c r="F16286" s="2"/>
      <c r="G16286" s="3"/>
      <c r="H16286" s="3"/>
      <c r="I16286" s="2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 s="2"/>
    </row>
    <row r="16287" spans="2:22" x14ac:dyDescent="0.2">
      <c r="B16287" s="2"/>
      <c r="C16287" s="2"/>
      <c r="D16287" s="2"/>
      <c r="E16287" s="2"/>
      <c r="F16287" s="2"/>
      <c r="G16287" s="3"/>
      <c r="H16287" s="3"/>
      <c r="I16287" s="2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 s="2"/>
    </row>
    <row r="16288" spans="2:22" x14ac:dyDescent="0.2">
      <c r="B16288" s="2"/>
      <c r="C16288" s="2"/>
      <c r="D16288" s="2"/>
      <c r="E16288" s="2"/>
      <c r="F16288" s="2"/>
      <c r="G16288" s="3"/>
      <c r="H16288" s="3"/>
      <c r="I16288" s="2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 s="2"/>
    </row>
    <row r="16289" spans="2:22" x14ac:dyDescent="0.2">
      <c r="B16289" s="2"/>
      <c r="C16289" s="2"/>
      <c r="D16289" s="2"/>
      <c r="E16289" s="2"/>
      <c r="F16289" s="2"/>
      <c r="G16289" s="3"/>
      <c r="H16289" s="3"/>
      <c r="I16289" s="2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 s="2"/>
    </row>
    <row r="16290" spans="2:22" x14ac:dyDescent="0.2">
      <c r="B16290" s="2"/>
      <c r="C16290" s="2"/>
      <c r="D16290" s="2"/>
      <c r="E16290" s="2"/>
      <c r="F16290" s="2"/>
      <c r="G16290" s="3"/>
      <c r="H16290" s="3"/>
      <c r="I16290" s="2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 s="2"/>
    </row>
    <row r="16291" spans="2:22" x14ac:dyDescent="0.2">
      <c r="B16291" s="2"/>
      <c r="C16291" s="2"/>
      <c r="D16291" s="2"/>
      <c r="E16291" s="2"/>
      <c r="F16291" s="2"/>
      <c r="G16291" s="3"/>
      <c r="H16291" s="3"/>
      <c r="I16291" s="2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 s="2"/>
    </row>
    <row r="16292" spans="2:22" x14ac:dyDescent="0.2">
      <c r="B16292" s="2"/>
      <c r="C16292" s="2"/>
      <c r="D16292" s="2"/>
      <c r="E16292" s="2"/>
      <c r="F16292" s="2"/>
      <c r="G16292" s="3"/>
      <c r="H16292" s="3"/>
      <c r="I16292" s="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 s="2"/>
    </row>
    <row r="16293" spans="2:22" x14ac:dyDescent="0.2">
      <c r="B16293" s="2"/>
      <c r="C16293" s="2"/>
      <c r="D16293" s="2"/>
      <c r="E16293" s="2"/>
      <c r="F16293" s="2"/>
      <c r="G16293" s="3"/>
      <c r="H16293" s="3"/>
      <c r="I16293" s="2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 s="2"/>
    </row>
    <row r="16294" spans="2:22" x14ac:dyDescent="0.2">
      <c r="B16294" s="2"/>
      <c r="C16294" s="2"/>
      <c r="D16294" s="2"/>
      <c r="E16294" s="2"/>
      <c r="F16294" s="2"/>
      <c r="G16294" s="3"/>
      <c r="H16294" s="3"/>
      <c r="I16294" s="2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 s="2"/>
    </row>
    <row r="16295" spans="2:22" x14ac:dyDescent="0.2">
      <c r="B16295" s="2"/>
      <c r="C16295" s="2"/>
      <c r="D16295" s="2"/>
      <c r="E16295" s="2"/>
      <c r="F16295" s="2"/>
      <c r="G16295" s="3"/>
      <c r="H16295" s="3"/>
      <c r="I16295" s="2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 s="2"/>
    </row>
    <row r="16296" spans="2:22" x14ac:dyDescent="0.2">
      <c r="B16296" s="2"/>
      <c r="C16296" s="2"/>
      <c r="D16296" s="2"/>
      <c r="E16296" s="2"/>
      <c r="F16296" s="2"/>
      <c r="G16296" s="3"/>
      <c r="H16296" s="3"/>
      <c r="I16296" s="2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 s="2"/>
    </row>
    <row r="16297" spans="2:22" x14ac:dyDescent="0.2">
      <c r="B16297" s="2"/>
      <c r="C16297" s="2"/>
      <c r="D16297" s="2"/>
      <c r="E16297" s="2"/>
      <c r="F16297" s="2"/>
      <c r="G16297" s="3"/>
      <c r="H16297" s="3"/>
      <c r="I16297" s="2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 s="2"/>
    </row>
    <row r="16298" spans="2:22" x14ac:dyDescent="0.2">
      <c r="B16298" s="2"/>
      <c r="C16298" s="2"/>
      <c r="D16298" s="2"/>
      <c r="E16298" s="2"/>
      <c r="F16298" s="2"/>
      <c r="G16298" s="3"/>
      <c r="H16298" s="3"/>
      <c r="I16298" s="2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 s="2"/>
    </row>
    <row r="16299" spans="2:22" x14ac:dyDescent="0.2">
      <c r="B16299" s="2"/>
      <c r="C16299" s="2"/>
      <c r="D16299" s="2"/>
      <c r="E16299" s="2"/>
      <c r="F16299" s="2"/>
      <c r="G16299" s="3"/>
      <c r="H16299" s="3"/>
      <c r="I16299" s="2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 s="2"/>
    </row>
    <row r="16300" spans="2:22" x14ac:dyDescent="0.2">
      <c r="B16300" s="2"/>
      <c r="C16300" s="2"/>
      <c r="D16300" s="2"/>
      <c r="E16300" s="2"/>
      <c r="F16300" s="2"/>
      <c r="G16300" s="3"/>
      <c r="H16300" s="3"/>
      <c r="I16300" s="2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 s="2"/>
    </row>
    <row r="16301" spans="2:22" x14ac:dyDescent="0.2">
      <c r="B16301" s="2"/>
      <c r="C16301" s="2"/>
      <c r="D16301" s="2"/>
      <c r="E16301" s="2"/>
      <c r="F16301" s="2"/>
      <c r="G16301" s="3"/>
      <c r="H16301" s="3"/>
      <c r="I16301" s="2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 s="2"/>
    </row>
    <row r="16302" spans="2:22" x14ac:dyDescent="0.2">
      <c r="B16302" s="2"/>
      <c r="C16302" s="2"/>
      <c r="D16302" s="2"/>
      <c r="E16302" s="2"/>
      <c r="F16302" s="2"/>
      <c r="G16302" s="3"/>
      <c r="H16302" s="3"/>
      <c r="I16302" s="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 s="2"/>
    </row>
    <row r="16303" spans="2:22" x14ac:dyDescent="0.2">
      <c r="B16303" s="2"/>
      <c r="C16303" s="2"/>
      <c r="D16303" s="2"/>
      <c r="E16303" s="2"/>
      <c r="F16303" s="2"/>
      <c r="G16303" s="3"/>
      <c r="H16303" s="3"/>
      <c r="I16303" s="2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 s="2"/>
    </row>
    <row r="16304" spans="2:22" x14ac:dyDescent="0.2">
      <c r="B16304" s="2"/>
      <c r="C16304" s="2"/>
      <c r="D16304" s="2"/>
      <c r="E16304" s="2"/>
      <c r="F16304" s="2"/>
      <c r="G16304" s="3"/>
      <c r="H16304" s="3"/>
      <c r="I16304" s="2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 s="2"/>
    </row>
    <row r="16305" spans="2:22" x14ac:dyDescent="0.2">
      <c r="B16305" s="2"/>
      <c r="C16305" s="2"/>
      <c r="D16305" s="2"/>
      <c r="E16305" s="2"/>
      <c r="F16305" s="2"/>
      <c r="G16305" s="3"/>
      <c r="H16305" s="3"/>
      <c r="I16305" s="2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 s="2"/>
    </row>
    <row r="16306" spans="2:22" x14ac:dyDescent="0.2">
      <c r="B16306" s="2"/>
      <c r="C16306" s="2"/>
      <c r="D16306" s="2"/>
      <c r="E16306" s="2"/>
      <c r="F16306" s="2"/>
      <c r="G16306" s="3"/>
      <c r="H16306" s="3"/>
      <c r="I16306" s="2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 s="2"/>
    </row>
    <row r="16307" spans="2:22" x14ac:dyDescent="0.2">
      <c r="B16307" s="2"/>
      <c r="C16307" s="2"/>
      <c r="D16307" s="2"/>
      <c r="E16307" s="2"/>
      <c r="F16307" s="2"/>
      <c r="G16307" s="3"/>
      <c r="H16307" s="3"/>
      <c r="I16307" s="2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 s="2"/>
    </row>
    <row r="16308" spans="2:22" x14ac:dyDescent="0.2">
      <c r="B16308" s="2"/>
      <c r="C16308" s="2"/>
      <c r="D16308" s="2"/>
      <c r="E16308" s="2"/>
      <c r="F16308" s="2"/>
      <c r="G16308" s="3"/>
      <c r="H16308" s="3"/>
      <c r="I16308" s="2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 s="2"/>
    </row>
    <row r="16309" spans="2:22" x14ac:dyDescent="0.2">
      <c r="B16309" s="2"/>
      <c r="C16309" s="2"/>
      <c r="D16309" s="2"/>
      <c r="E16309" s="2"/>
      <c r="F16309" s="2"/>
      <c r="G16309" s="3"/>
      <c r="H16309" s="3"/>
      <c r="I16309" s="2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 s="2"/>
    </row>
    <row r="16310" spans="2:22" x14ac:dyDescent="0.2">
      <c r="B16310" s="2"/>
      <c r="C16310" s="2"/>
      <c r="D16310" s="2"/>
      <c r="E16310" s="2"/>
      <c r="F16310" s="2"/>
      <c r="G16310" s="3"/>
      <c r="H16310" s="3"/>
      <c r="I16310" s="2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 s="2"/>
    </row>
    <row r="16311" spans="2:22" x14ac:dyDescent="0.2">
      <c r="B16311" s="2"/>
      <c r="C16311" s="2"/>
      <c r="D16311" s="2"/>
      <c r="E16311" s="2"/>
      <c r="F16311" s="2"/>
      <c r="G16311" s="3"/>
      <c r="H16311" s="3"/>
      <c r="I16311" s="2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 s="2"/>
    </row>
    <row r="16312" spans="2:22" x14ac:dyDescent="0.2">
      <c r="B16312" s="2"/>
      <c r="C16312" s="2"/>
      <c r="D16312" s="2"/>
      <c r="E16312" s="2"/>
      <c r="F16312" s="2"/>
      <c r="G16312" s="3"/>
      <c r="H16312" s="3"/>
      <c r="I16312" s="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 s="2"/>
    </row>
    <row r="16313" spans="2:22" x14ac:dyDescent="0.2">
      <c r="B16313" s="2"/>
      <c r="C16313" s="2"/>
      <c r="D16313" s="2"/>
      <c r="E16313" s="2"/>
      <c r="F16313" s="2"/>
      <c r="G16313" s="3"/>
      <c r="H16313" s="3"/>
      <c r="I16313" s="2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 s="2"/>
    </row>
    <row r="16314" spans="2:22" x14ac:dyDescent="0.2">
      <c r="B16314" s="2"/>
      <c r="C16314" s="2"/>
      <c r="D16314" s="2"/>
      <c r="E16314" s="2"/>
      <c r="F16314" s="2"/>
      <c r="G16314" s="3"/>
      <c r="H16314" s="3"/>
      <c r="I16314" s="2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 s="2"/>
    </row>
    <row r="16315" spans="2:22" x14ac:dyDescent="0.2">
      <c r="B16315" s="2"/>
      <c r="C16315" s="2"/>
      <c r="D16315" s="2"/>
      <c r="E16315" s="2"/>
      <c r="F16315" s="2"/>
      <c r="G16315" s="3"/>
      <c r="H16315" s="3"/>
      <c r="I16315" s="2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 s="2"/>
    </row>
    <row r="16316" spans="2:22" x14ac:dyDescent="0.2">
      <c r="B16316" s="2"/>
      <c r="C16316" s="2"/>
      <c r="D16316" s="2"/>
      <c r="E16316" s="2"/>
      <c r="F16316" s="2"/>
      <c r="G16316" s="3"/>
      <c r="H16316" s="3"/>
      <c r="I16316" s="2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 s="2"/>
    </row>
    <row r="16317" spans="2:22" x14ac:dyDescent="0.2">
      <c r="B16317" s="2"/>
      <c r="C16317" s="2"/>
      <c r="D16317" s="2"/>
      <c r="E16317" s="2"/>
      <c r="F16317" s="2"/>
      <c r="G16317" s="3"/>
      <c r="H16317" s="3"/>
      <c r="I16317" s="2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 s="2"/>
    </row>
    <row r="16318" spans="2:22" x14ac:dyDescent="0.2">
      <c r="B16318" s="2"/>
      <c r="C16318" s="2"/>
      <c r="D16318" s="2"/>
      <c r="E16318" s="2"/>
      <c r="F16318" s="2"/>
      <c r="G16318" s="3"/>
      <c r="H16318" s="3"/>
      <c r="I16318" s="2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 s="2"/>
    </row>
    <row r="16319" spans="2:22" x14ac:dyDescent="0.2">
      <c r="B16319" s="2"/>
      <c r="C16319" s="2"/>
      <c r="D16319" s="2"/>
      <c r="E16319" s="2"/>
      <c r="F16319" s="2"/>
      <c r="G16319" s="3"/>
      <c r="H16319" s="3"/>
      <c r="I16319" s="2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 s="2"/>
    </row>
    <row r="16320" spans="2:22" x14ac:dyDescent="0.2">
      <c r="B16320" s="2"/>
      <c r="C16320" s="2"/>
      <c r="D16320" s="2"/>
      <c r="E16320" s="2"/>
      <c r="F16320" s="2"/>
      <c r="G16320" s="3"/>
      <c r="H16320" s="3"/>
      <c r="I16320" s="2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 s="2"/>
    </row>
    <row r="16321" spans="2:22" x14ac:dyDescent="0.2">
      <c r="B16321" s="2"/>
      <c r="C16321" s="2"/>
      <c r="D16321" s="2"/>
      <c r="E16321" s="2"/>
      <c r="F16321" s="2"/>
      <c r="G16321" s="3"/>
      <c r="H16321" s="3"/>
      <c r="I16321" s="2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 s="2"/>
    </row>
    <row r="16322" spans="2:22" x14ac:dyDescent="0.2">
      <c r="B16322" s="2"/>
      <c r="C16322" s="2"/>
      <c r="D16322" s="2"/>
      <c r="E16322" s="2"/>
      <c r="F16322" s="2"/>
      <c r="G16322" s="3"/>
      <c r="H16322" s="3"/>
      <c r="I16322" s="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 s="2"/>
    </row>
    <row r="16323" spans="2:22" x14ac:dyDescent="0.2">
      <c r="B16323" s="2"/>
      <c r="C16323" s="2"/>
      <c r="D16323" s="2"/>
      <c r="E16323" s="2"/>
      <c r="F16323" s="2"/>
      <c r="G16323" s="3"/>
      <c r="H16323" s="3"/>
      <c r="I16323" s="2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 s="2"/>
    </row>
    <row r="16324" spans="2:22" x14ac:dyDescent="0.2">
      <c r="B16324" s="2"/>
      <c r="C16324" s="2"/>
      <c r="D16324" s="2"/>
      <c r="E16324" s="2"/>
      <c r="F16324" s="2"/>
      <c r="G16324" s="3"/>
      <c r="H16324" s="3"/>
      <c r="I16324" s="2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 s="2"/>
    </row>
    <row r="16325" spans="2:22" x14ac:dyDescent="0.2">
      <c r="B16325" s="2"/>
      <c r="C16325" s="2"/>
      <c r="D16325" s="2"/>
      <c r="E16325" s="2"/>
      <c r="F16325" s="2"/>
      <c r="G16325" s="3"/>
      <c r="H16325" s="3"/>
      <c r="I16325" s="2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 s="2"/>
    </row>
    <row r="16326" spans="2:22" x14ac:dyDescent="0.2">
      <c r="B16326" s="2"/>
      <c r="C16326" s="2"/>
      <c r="D16326" s="2"/>
      <c r="E16326" s="2"/>
      <c r="F16326" s="2"/>
      <c r="G16326" s="3"/>
      <c r="H16326" s="3"/>
      <c r="I16326" s="2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 s="2"/>
    </row>
    <row r="16327" spans="2:22" x14ac:dyDescent="0.2">
      <c r="B16327" s="2"/>
      <c r="C16327" s="2"/>
      <c r="D16327" s="2"/>
      <c r="E16327" s="2"/>
      <c r="F16327" s="2"/>
      <c r="G16327" s="3"/>
      <c r="H16327" s="3"/>
      <c r="I16327" s="2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 s="2"/>
    </row>
    <row r="16328" spans="2:22" x14ac:dyDescent="0.2">
      <c r="B16328" s="2"/>
      <c r="C16328" s="2"/>
      <c r="D16328" s="2"/>
      <c r="E16328" s="2"/>
      <c r="F16328" s="2"/>
      <c r="G16328" s="3"/>
      <c r="H16328" s="3"/>
      <c r="I16328" s="2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 s="2"/>
    </row>
    <row r="16329" spans="2:22" x14ac:dyDescent="0.2">
      <c r="B16329" s="2"/>
      <c r="C16329" s="2"/>
      <c r="D16329" s="2"/>
      <c r="E16329" s="2"/>
      <c r="F16329" s="2"/>
      <c r="G16329" s="3"/>
      <c r="H16329" s="3"/>
      <c r="I16329" s="2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 s="2"/>
    </row>
    <row r="16330" spans="2:22" x14ac:dyDescent="0.2">
      <c r="B16330" s="2"/>
      <c r="C16330" s="2"/>
      <c r="D16330" s="2"/>
      <c r="E16330" s="2"/>
      <c r="F16330" s="2"/>
      <c r="G16330" s="3"/>
      <c r="H16330" s="3"/>
      <c r="I16330" s="2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 s="2"/>
    </row>
    <row r="16331" spans="2:22" x14ac:dyDescent="0.2">
      <c r="B16331" s="2"/>
      <c r="C16331" s="2"/>
      <c r="D16331" s="2"/>
      <c r="E16331" s="2"/>
      <c r="F16331" s="2"/>
      <c r="G16331" s="3"/>
      <c r="H16331" s="3"/>
      <c r="I16331" s="2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 s="2"/>
    </row>
    <row r="16332" spans="2:22" x14ac:dyDescent="0.2">
      <c r="B16332" s="2"/>
      <c r="C16332" s="2"/>
      <c r="D16332" s="2"/>
      <c r="E16332" s="2"/>
      <c r="F16332" s="2"/>
      <c r="G16332" s="3"/>
      <c r="H16332" s="3"/>
      <c r="I16332" s="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 s="2"/>
    </row>
    <row r="16333" spans="2:22" x14ac:dyDescent="0.2">
      <c r="B16333" s="2"/>
      <c r="C16333" s="2"/>
      <c r="D16333" s="2"/>
      <c r="E16333" s="2"/>
      <c r="F16333" s="2"/>
      <c r="G16333" s="3"/>
      <c r="H16333" s="3"/>
      <c r="I16333" s="2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 s="2"/>
    </row>
    <row r="16334" spans="2:22" x14ac:dyDescent="0.2">
      <c r="B16334" s="2"/>
      <c r="C16334" s="2"/>
      <c r="D16334" s="2"/>
      <c r="E16334" s="2"/>
      <c r="F16334" s="2"/>
      <c r="G16334" s="3"/>
      <c r="H16334" s="3"/>
      <c r="I16334" s="2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 s="2"/>
    </row>
    <row r="16335" spans="2:22" x14ac:dyDescent="0.2">
      <c r="B16335" s="2"/>
      <c r="C16335" s="2"/>
      <c r="D16335" s="2"/>
      <c r="E16335" s="2"/>
      <c r="F16335" s="2"/>
      <c r="G16335" s="3"/>
      <c r="H16335" s="3"/>
      <c r="I16335" s="2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 s="2"/>
    </row>
    <row r="16336" spans="2:22" x14ac:dyDescent="0.2">
      <c r="B16336" s="2"/>
      <c r="C16336" s="2"/>
      <c r="D16336" s="2"/>
      <c r="E16336" s="2"/>
      <c r="F16336" s="2"/>
      <c r="G16336" s="3"/>
      <c r="H16336" s="3"/>
      <c r="I16336" s="2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 s="2"/>
    </row>
    <row r="16337" spans="2:22" x14ac:dyDescent="0.2">
      <c r="B16337" s="2"/>
      <c r="C16337" s="2"/>
      <c r="D16337" s="2"/>
      <c r="E16337" s="2"/>
      <c r="F16337" s="2"/>
      <c r="G16337" s="3"/>
      <c r="H16337" s="3"/>
      <c r="I16337" s="2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 s="2"/>
    </row>
    <row r="16338" spans="2:22" x14ac:dyDescent="0.2">
      <c r="B16338" s="2"/>
      <c r="C16338" s="2"/>
      <c r="D16338" s="2"/>
      <c r="E16338" s="2"/>
      <c r="F16338" s="2"/>
      <c r="G16338" s="3"/>
      <c r="H16338" s="3"/>
      <c r="I16338" s="2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 s="2"/>
    </row>
    <row r="16339" spans="2:22" x14ac:dyDescent="0.2">
      <c r="B16339" s="2"/>
      <c r="C16339" s="2"/>
      <c r="D16339" s="2"/>
      <c r="E16339" s="2"/>
      <c r="F16339" s="2"/>
      <c r="G16339" s="3"/>
      <c r="H16339" s="3"/>
      <c r="I16339" s="2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 s="2"/>
    </row>
    <row r="16340" spans="2:22" x14ac:dyDescent="0.2">
      <c r="B16340" s="2"/>
      <c r="C16340" s="2"/>
      <c r="D16340" s="2"/>
      <c r="E16340" s="2"/>
      <c r="F16340" s="2"/>
      <c r="G16340" s="3"/>
      <c r="H16340" s="3"/>
      <c r="I16340" s="2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 s="2"/>
    </row>
    <row r="16341" spans="2:22" x14ac:dyDescent="0.2">
      <c r="B16341" s="2"/>
      <c r="C16341" s="2"/>
      <c r="D16341" s="2"/>
      <c r="E16341" s="2"/>
      <c r="F16341" s="2"/>
      <c r="G16341" s="3"/>
      <c r="H16341" s="3"/>
      <c r="I16341" s="2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 s="2"/>
    </row>
    <row r="16342" spans="2:22" x14ac:dyDescent="0.2">
      <c r="B16342" s="2"/>
      <c r="C16342" s="2"/>
      <c r="D16342" s="2"/>
      <c r="E16342" s="2"/>
      <c r="F16342" s="2"/>
      <c r="G16342" s="3"/>
      <c r="H16342" s="3"/>
      <c r="I16342" s="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 s="2"/>
    </row>
    <row r="16343" spans="2:22" x14ac:dyDescent="0.2">
      <c r="B16343" s="2"/>
      <c r="C16343" s="2"/>
      <c r="D16343" s="2"/>
      <c r="E16343" s="2"/>
      <c r="F16343" s="2"/>
      <c r="G16343" s="3"/>
      <c r="H16343" s="3"/>
      <c r="I16343" s="2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 s="2"/>
    </row>
    <row r="16344" spans="2:22" x14ac:dyDescent="0.2">
      <c r="B16344" s="2"/>
      <c r="C16344" s="2"/>
      <c r="D16344" s="2"/>
      <c r="E16344" s="2"/>
      <c r="F16344" s="2"/>
      <c r="G16344" s="3"/>
      <c r="H16344" s="3"/>
      <c r="I16344" s="2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 s="2"/>
    </row>
    <row r="16345" spans="2:22" x14ac:dyDescent="0.2">
      <c r="B16345" s="2"/>
      <c r="C16345" s="2"/>
      <c r="D16345" s="2"/>
      <c r="E16345" s="2"/>
      <c r="F16345" s="2"/>
      <c r="G16345" s="3"/>
      <c r="H16345" s="3"/>
      <c r="I16345" s="2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 s="2"/>
    </row>
    <row r="16346" spans="2:22" x14ac:dyDescent="0.2">
      <c r="B16346" s="2"/>
      <c r="C16346" s="2"/>
      <c r="D16346" s="2"/>
      <c r="E16346" s="2"/>
      <c r="F16346" s="2"/>
      <c r="G16346" s="3"/>
      <c r="H16346" s="3"/>
      <c r="I16346" s="2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 s="2"/>
    </row>
    <row r="16347" spans="2:22" x14ac:dyDescent="0.2">
      <c r="B16347" s="2"/>
      <c r="C16347" s="2"/>
      <c r="D16347" s="2"/>
      <c r="E16347" s="2"/>
      <c r="F16347" s="2"/>
      <c r="G16347" s="3"/>
      <c r="H16347" s="3"/>
      <c r="I16347" s="2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 s="2"/>
    </row>
    <row r="16348" spans="2:22" x14ac:dyDescent="0.2">
      <c r="B16348" s="2"/>
      <c r="C16348" s="2"/>
      <c r="D16348" s="2"/>
      <c r="E16348" s="2"/>
      <c r="F16348" s="2"/>
      <c r="G16348" s="3"/>
      <c r="H16348" s="3"/>
      <c r="I16348" s="2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 s="2"/>
    </row>
    <row r="16349" spans="2:22" x14ac:dyDescent="0.2">
      <c r="B16349" s="2"/>
      <c r="C16349" s="2"/>
      <c r="D16349" s="2"/>
      <c r="E16349" s="2"/>
      <c r="F16349" s="2"/>
      <c r="G16349" s="3"/>
      <c r="H16349" s="3"/>
      <c r="I16349" s="2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 s="2"/>
    </row>
    <row r="16350" spans="2:22" x14ac:dyDescent="0.2">
      <c r="B16350" s="2"/>
      <c r="C16350" s="2"/>
      <c r="D16350" s="2"/>
      <c r="E16350" s="2"/>
      <c r="F16350" s="2"/>
      <c r="G16350" s="3"/>
      <c r="H16350" s="3"/>
      <c r="I16350" s="2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 s="2"/>
    </row>
    <row r="16351" spans="2:22" x14ac:dyDescent="0.2">
      <c r="B16351" s="2"/>
      <c r="C16351" s="2"/>
      <c r="D16351" s="2"/>
      <c r="E16351" s="2"/>
      <c r="F16351" s="2"/>
      <c r="G16351" s="3"/>
      <c r="H16351" s="3"/>
      <c r="I16351" s="2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 s="2"/>
    </row>
    <row r="16352" spans="2:22" x14ac:dyDescent="0.2">
      <c r="B16352" s="2"/>
      <c r="C16352" s="2"/>
      <c r="D16352" s="2"/>
      <c r="E16352" s="2"/>
      <c r="F16352" s="2"/>
      <c r="G16352" s="3"/>
      <c r="H16352" s="3"/>
      <c r="I16352" s="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 s="2"/>
    </row>
    <row r="16353" spans="2:22" x14ac:dyDescent="0.2">
      <c r="B16353" s="2"/>
      <c r="C16353" s="2"/>
      <c r="D16353" s="2"/>
      <c r="E16353" s="2"/>
      <c r="F16353" s="2"/>
      <c r="G16353" s="3"/>
      <c r="H16353" s="3"/>
      <c r="I16353" s="2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 s="2"/>
    </row>
    <row r="16354" spans="2:22" x14ac:dyDescent="0.2">
      <c r="B16354" s="2"/>
      <c r="C16354" s="2"/>
      <c r="D16354" s="2"/>
      <c r="E16354" s="2"/>
      <c r="F16354" s="2"/>
      <c r="G16354" s="3"/>
      <c r="H16354" s="3"/>
      <c r="I16354" s="2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 s="2"/>
    </row>
    <row r="16355" spans="2:22" x14ac:dyDescent="0.2">
      <c r="B16355" s="2"/>
      <c r="C16355" s="2"/>
      <c r="D16355" s="2"/>
      <c r="E16355" s="2"/>
      <c r="F16355" s="2"/>
      <c r="G16355" s="3"/>
      <c r="H16355" s="3"/>
      <c r="I16355" s="2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 s="2"/>
    </row>
    <row r="16356" spans="2:22" x14ac:dyDescent="0.2">
      <c r="B16356" s="2"/>
      <c r="C16356" s="2"/>
      <c r="D16356" s="2"/>
      <c r="E16356" s="2"/>
      <c r="F16356" s="2"/>
      <c r="G16356" s="3"/>
      <c r="H16356" s="3"/>
      <c r="I16356" s="2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 s="2"/>
    </row>
    <row r="16357" spans="2:22" x14ac:dyDescent="0.2">
      <c r="B16357" s="2"/>
      <c r="C16357" s="2"/>
      <c r="D16357" s="2"/>
      <c r="E16357" s="2"/>
      <c r="F16357" s="2"/>
      <c r="G16357" s="3"/>
      <c r="H16357" s="3"/>
      <c r="I16357" s="2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 s="2"/>
    </row>
    <row r="16358" spans="2:22" x14ac:dyDescent="0.2">
      <c r="B16358" s="2"/>
      <c r="C16358" s="2"/>
      <c r="D16358" s="2"/>
      <c r="E16358" s="2"/>
      <c r="F16358" s="2"/>
      <c r="G16358" s="3"/>
      <c r="H16358" s="3"/>
      <c r="I16358" s="2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 s="2"/>
    </row>
    <row r="16359" spans="2:22" x14ac:dyDescent="0.2">
      <c r="B16359" s="2"/>
      <c r="C16359" s="2"/>
      <c r="D16359" s="2"/>
      <c r="E16359" s="2"/>
      <c r="F16359" s="2"/>
      <c r="G16359" s="3"/>
      <c r="H16359" s="3"/>
      <c r="I16359" s="2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 s="2"/>
    </row>
    <row r="16360" spans="2:22" x14ac:dyDescent="0.2">
      <c r="B16360" s="2"/>
      <c r="C16360" s="2"/>
      <c r="D16360" s="2"/>
      <c r="E16360" s="2"/>
      <c r="F16360" s="2"/>
      <c r="G16360" s="3"/>
      <c r="H16360" s="3"/>
      <c r="I16360" s="2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 s="2"/>
    </row>
    <row r="16361" spans="2:22" x14ac:dyDescent="0.2">
      <c r="B16361" s="2"/>
      <c r="C16361" s="2"/>
      <c r="D16361" s="2"/>
      <c r="E16361" s="2"/>
      <c r="F16361" s="2"/>
      <c r="G16361" s="3"/>
      <c r="H16361" s="3"/>
      <c r="I16361" s="2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 s="2"/>
    </row>
    <row r="16362" spans="2:22" x14ac:dyDescent="0.2">
      <c r="B16362" s="2"/>
      <c r="C16362" s="2"/>
      <c r="D16362" s="2"/>
      <c r="E16362" s="2"/>
      <c r="F16362" s="2"/>
      <c r="G16362" s="3"/>
      <c r="H16362" s="3"/>
      <c r="I16362" s="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 s="2"/>
    </row>
    <row r="16363" spans="2:22" x14ac:dyDescent="0.2">
      <c r="B16363" s="2"/>
      <c r="C16363" s="2"/>
      <c r="D16363" s="2"/>
      <c r="E16363" s="2"/>
      <c r="F16363" s="2"/>
      <c r="G16363" s="3"/>
      <c r="H16363" s="3"/>
      <c r="I16363" s="2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 s="2"/>
    </row>
    <row r="16364" spans="2:22" x14ac:dyDescent="0.2">
      <c r="B16364" s="2"/>
      <c r="C16364" s="2"/>
      <c r="D16364" s="2"/>
      <c r="E16364" s="2"/>
      <c r="F16364" s="2"/>
      <c r="G16364" s="3"/>
      <c r="H16364" s="3"/>
      <c r="I16364" s="2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 s="2"/>
    </row>
    <row r="16365" spans="2:22" x14ac:dyDescent="0.2">
      <c r="B16365" s="2"/>
      <c r="C16365" s="2"/>
      <c r="D16365" s="2"/>
      <c r="E16365" s="2"/>
      <c r="F16365" s="2"/>
      <c r="G16365" s="3"/>
      <c r="H16365" s="3"/>
      <c r="I16365" s="2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 s="2"/>
    </row>
    <row r="16366" spans="2:22" x14ac:dyDescent="0.2">
      <c r="B16366" s="2"/>
      <c r="C16366" s="2"/>
      <c r="D16366" s="2"/>
      <c r="E16366" s="2"/>
      <c r="F16366" s="2"/>
      <c r="G16366" s="3"/>
      <c r="H16366" s="3"/>
      <c r="I16366" s="2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 s="2"/>
    </row>
    <row r="16367" spans="2:22" x14ac:dyDescent="0.2">
      <c r="B16367" s="2"/>
      <c r="C16367" s="2"/>
      <c r="D16367" s="2"/>
      <c r="E16367" s="2"/>
      <c r="F16367" s="2"/>
      <c r="G16367" s="3"/>
      <c r="H16367" s="3"/>
      <c r="I16367" s="2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 s="2"/>
    </row>
    <row r="16368" spans="2:22" x14ac:dyDescent="0.2">
      <c r="B16368" s="2"/>
      <c r="C16368" s="2"/>
      <c r="D16368" s="2"/>
      <c r="E16368" s="2"/>
      <c r="F16368" s="2"/>
      <c r="G16368" s="3"/>
      <c r="H16368" s="3"/>
      <c r="I16368" s="2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 s="2"/>
    </row>
    <row r="16369" spans="2:22" x14ac:dyDescent="0.2">
      <c r="B16369" s="2"/>
      <c r="C16369" s="2"/>
      <c r="D16369" s="2"/>
      <c r="E16369" s="2"/>
      <c r="F16369" s="2"/>
      <c r="G16369" s="3"/>
      <c r="H16369" s="3"/>
      <c r="I16369" s="2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 s="2"/>
    </row>
    <row r="16370" spans="2:22" x14ac:dyDescent="0.2">
      <c r="B16370" s="2"/>
      <c r="C16370" s="2"/>
      <c r="D16370" s="2"/>
      <c r="E16370" s="2"/>
      <c r="F16370" s="2"/>
      <c r="G16370" s="3"/>
      <c r="H16370" s="3"/>
      <c r="I16370" s="2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 s="2"/>
    </row>
    <row r="16371" spans="2:22" x14ac:dyDescent="0.2">
      <c r="B16371" s="2"/>
      <c r="C16371" s="2"/>
      <c r="D16371" s="2"/>
      <c r="E16371" s="2"/>
      <c r="F16371" s="2"/>
      <c r="G16371" s="3"/>
      <c r="H16371" s="3"/>
      <c r="I16371" s="2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 s="2"/>
    </row>
    <row r="16372" spans="2:22" x14ac:dyDescent="0.2">
      <c r="B16372" s="2"/>
      <c r="C16372" s="2"/>
      <c r="D16372" s="2"/>
      <c r="E16372" s="2"/>
      <c r="F16372" s="2"/>
      <c r="G16372" s="3"/>
      <c r="H16372" s="3"/>
      <c r="I16372" s="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 s="2"/>
    </row>
    <row r="16373" spans="2:22" x14ac:dyDescent="0.2">
      <c r="B16373" s="2"/>
      <c r="C16373" s="2"/>
      <c r="D16373" s="2"/>
      <c r="E16373" s="2"/>
      <c r="F16373" s="2"/>
      <c r="G16373" s="3"/>
      <c r="H16373" s="3"/>
      <c r="I16373" s="2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 s="2"/>
    </row>
    <row r="16374" spans="2:22" x14ac:dyDescent="0.2">
      <c r="B16374" s="2"/>
      <c r="C16374" s="2"/>
      <c r="D16374" s="2"/>
      <c r="E16374" s="2"/>
      <c r="F16374" s="2"/>
      <c r="G16374" s="3"/>
      <c r="H16374" s="3"/>
      <c r="I16374" s="2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 s="2"/>
    </row>
    <row r="16375" spans="2:22" x14ac:dyDescent="0.2">
      <c r="B16375" s="2"/>
      <c r="C16375" s="2"/>
      <c r="D16375" s="2"/>
      <c r="E16375" s="2"/>
      <c r="F16375" s="2"/>
      <c r="G16375" s="3"/>
      <c r="H16375" s="3"/>
      <c r="I16375" s="2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 s="2"/>
    </row>
    <row r="16376" spans="2:22" x14ac:dyDescent="0.2">
      <c r="B16376" s="2"/>
      <c r="C16376" s="2"/>
      <c r="D16376" s="2"/>
      <c r="E16376" s="2"/>
      <c r="F16376" s="2"/>
      <c r="G16376" s="3"/>
      <c r="H16376" s="3"/>
      <c r="I16376" s="2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 s="2"/>
    </row>
    <row r="16377" spans="2:22" x14ac:dyDescent="0.2">
      <c r="B16377" s="2"/>
      <c r="C16377" s="2"/>
      <c r="D16377" s="2"/>
      <c r="E16377" s="2"/>
      <c r="F16377" s="2"/>
      <c r="G16377" s="3"/>
      <c r="H16377" s="3"/>
      <c r="I16377" s="2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 s="2"/>
    </row>
    <row r="16378" spans="2:22" x14ac:dyDescent="0.2">
      <c r="B16378" s="2"/>
      <c r="C16378" s="2"/>
      <c r="D16378" s="2"/>
      <c r="E16378" s="2"/>
      <c r="F16378" s="2"/>
      <c r="G16378" s="3"/>
      <c r="H16378" s="3"/>
      <c r="I16378" s="2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 s="2"/>
    </row>
    <row r="16379" spans="2:22" x14ac:dyDescent="0.2">
      <c r="B16379" s="2"/>
      <c r="C16379" s="2"/>
      <c r="D16379" s="2"/>
      <c r="E16379" s="2"/>
      <c r="F16379" s="2"/>
      <c r="G16379" s="3"/>
      <c r="H16379" s="3"/>
      <c r="I16379" s="2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 s="2"/>
    </row>
    <row r="16380" spans="2:22" x14ac:dyDescent="0.2">
      <c r="B16380" s="2"/>
      <c r="C16380" s="2"/>
      <c r="D16380" s="2"/>
      <c r="E16380" s="2"/>
      <c r="F16380" s="2"/>
      <c r="G16380" s="3"/>
      <c r="H16380" s="3"/>
      <c r="I16380" s="2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 s="2"/>
    </row>
    <row r="16381" spans="2:22" x14ac:dyDescent="0.2">
      <c r="B16381" s="2"/>
      <c r="C16381" s="2"/>
      <c r="D16381" s="2"/>
      <c r="E16381" s="2"/>
      <c r="F16381" s="2"/>
      <c r="G16381" s="3"/>
      <c r="H16381" s="3"/>
      <c r="I16381" s="2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 s="2"/>
    </row>
    <row r="16382" spans="2:22" x14ac:dyDescent="0.2">
      <c r="B16382" s="2"/>
      <c r="C16382" s="2"/>
      <c r="D16382" s="2"/>
      <c r="E16382" s="2"/>
      <c r="F16382" s="2"/>
      <c r="G16382" s="3"/>
      <c r="H16382" s="3"/>
      <c r="I16382" s="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 s="2"/>
    </row>
    <row r="16383" spans="2:22" x14ac:dyDescent="0.2">
      <c r="B16383" s="2"/>
      <c r="C16383" s="2"/>
      <c r="D16383" s="2"/>
      <c r="E16383" s="2"/>
      <c r="F16383" s="2"/>
      <c r="G16383" s="3"/>
      <c r="H16383" s="3"/>
      <c r="I16383" s="2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 s="2"/>
    </row>
    <row r="16384" spans="2:22" x14ac:dyDescent="0.2">
      <c r="B16384" s="2"/>
      <c r="C16384" s="2"/>
      <c r="D16384" s="2"/>
      <c r="E16384" s="2"/>
      <c r="F16384" s="2"/>
      <c r="G16384" s="3"/>
      <c r="H16384" s="3"/>
      <c r="I16384" s="2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 s="2"/>
    </row>
    <row r="16385" spans="2:22" x14ac:dyDescent="0.2">
      <c r="B16385" s="2"/>
      <c r="C16385" s="2"/>
      <c r="D16385" s="2"/>
      <c r="E16385" s="2"/>
      <c r="F16385" s="2"/>
      <c r="G16385" s="3"/>
      <c r="H16385" s="3"/>
      <c r="I16385" s="2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 s="2"/>
    </row>
    <row r="16386" spans="2:22" x14ac:dyDescent="0.2">
      <c r="B16386" s="2"/>
      <c r="C16386" s="2"/>
      <c r="D16386" s="2"/>
      <c r="E16386" s="2"/>
      <c r="F16386" s="2"/>
      <c r="G16386" s="3"/>
      <c r="H16386" s="3"/>
      <c r="I16386" s="2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 s="2"/>
    </row>
    <row r="16387" spans="2:22" x14ac:dyDescent="0.2">
      <c r="B16387" s="2"/>
      <c r="C16387" s="2"/>
      <c r="D16387" s="2"/>
      <c r="E16387" s="2"/>
      <c r="F16387" s="2"/>
      <c r="G16387" s="3"/>
      <c r="H16387" s="3"/>
      <c r="I16387" s="2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 s="2"/>
    </row>
    <row r="16388" spans="2:22" x14ac:dyDescent="0.2">
      <c r="B16388" s="2"/>
      <c r="C16388" s="2"/>
      <c r="D16388" s="2"/>
      <c r="E16388" s="2"/>
      <c r="F16388" s="2"/>
      <c r="G16388" s="3"/>
      <c r="H16388" s="3"/>
      <c r="I16388" s="2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 s="2"/>
    </row>
    <row r="16389" spans="2:22" x14ac:dyDescent="0.2">
      <c r="B16389" s="2"/>
      <c r="C16389" s="2"/>
      <c r="D16389" s="2"/>
      <c r="E16389" s="2"/>
      <c r="F16389" s="2"/>
      <c r="G16389" s="3"/>
      <c r="H16389" s="3"/>
      <c r="I16389" s="2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 s="2"/>
    </row>
    <row r="16390" spans="2:22" x14ac:dyDescent="0.2">
      <c r="B16390" s="2"/>
      <c r="C16390" s="2"/>
      <c r="D16390" s="2"/>
      <c r="E16390" s="2"/>
      <c r="F16390" s="2"/>
      <c r="G16390" s="3"/>
      <c r="H16390" s="3"/>
      <c r="I16390" s="2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 s="2"/>
    </row>
    <row r="16391" spans="2:22" x14ac:dyDescent="0.2">
      <c r="B16391" s="2"/>
      <c r="C16391" s="2"/>
      <c r="D16391" s="2"/>
      <c r="E16391" s="2"/>
      <c r="F16391" s="2"/>
      <c r="G16391" s="3"/>
      <c r="H16391" s="3"/>
      <c r="I16391" s="2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 s="2"/>
    </row>
    <row r="16392" spans="2:22" x14ac:dyDescent="0.2">
      <c r="B16392" s="2"/>
      <c r="C16392" s="2"/>
      <c r="D16392" s="2"/>
      <c r="E16392" s="2"/>
      <c r="F16392" s="2"/>
      <c r="G16392" s="3"/>
      <c r="H16392" s="3"/>
      <c r="I16392" s="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 s="2"/>
    </row>
    <row r="16393" spans="2:22" x14ac:dyDescent="0.2">
      <c r="B16393" s="2"/>
      <c r="C16393" s="2"/>
      <c r="D16393" s="2"/>
      <c r="E16393" s="2"/>
      <c r="F16393" s="2"/>
      <c r="G16393" s="3"/>
      <c r="H16393" s="3"/>
      <c r="I16393" s="2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 s="2"/>
    </row>
    <row r="16394" spans="2:22" x14ac:dyDescent="0.2">
      <c r="B16394" s="2"/>
      <c r="C16394" s="2"/>
      <c r="D16394" s="2"/>
      <c r="E16394" s="2"/>
      <c r="F16394" s="2"/>
      <c r="G16394" s="3"/>
      <c r="H16394" s="3"/>
      <c r="I16394" s="2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 s="2"/>
    </row>
    <row r="16395" spans="2:22" x14ac:dyDescent="0.2">
      <c r="B16395" s="2"/>
      <c r="C16395" s="2"/>
      <c r="D16395" s="2"/>
      <c r="E16395" s="2"/>
      <c r="F16395" s="2"/>
      <c r="G16395" s="3"/>
      <c r="H16395" s="3"/>
      <c r="I16395" s="2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 s="2"/>
    </row>
    <row r="16396" spans="2:22" x14ac:dyDescent="0.2">
      <c r="B16396" s="2"/>
      <c r="C16396" s="2"/>
      <c r="D16396" s="2"/>
      <c r="E16396" s="2"/>
      <c r="F16396" s="2"/>
      <c r="G16396" s="3"/>
      <c r="H16396" s="3"/>
      <c r="I16396" s="2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 s="2"/>
    </row>
    <row r="16397" spans="2:22" x14ac:dyDescent="0.2">
      <c r="B16397" s="2"/>
      <c r="C16397" s="2"/>
      <c r="D16397" s="2"/>
      <c r="E16397" s="2"/>
      <c r="F16397" s="2"/>
      <c r="G16397" s="3"/>
      <c r="H16397" s="3"/>
      <c r="I16397" s="2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 s="2"/>
    </row>
    <row r="16398" spans="2:22" x14ac:dyDescent="0.2">
      <c r="B16398" s="2"/>
      <c r="C16398" s="2"/>
      <c r="D16398" s="2"/>
      <c r="E16398" s="2"/>
      <c r="F16398" s="2"/>
      <c r="G16398" s="3"/>
      <c r="H16398" s="3"/>
      <c r="I16398" s="2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 s="2"/>
    </row>
    <row r="16399" spans="2:22" x14ac:dyDescent="0.2">
      <c r="B16399" s="2"/>
      <c r="C16399" s="2"/>
      <c r="D16399" s="2"/>
      <c r="E16399" s="2"/>
      <c r="F16399" s="2"/>
      <c r="G16399" s="3"/>
      <c r="H16399" s="3"/>
      <c r="I16399" s="2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 s="2"/>
    </row>
    <row r="16400" spans="2:22" x14ac:dyDescent="0.2">
      <c r="B16400" s="2"/>
      <c r="C16400" s="2"/>
      <c r="D16400" s="2"/>
      <c r="E16400" s="2"/>
      <c r="F16400" s="2"/>
      <c r="G16400" s="3"/>
      <c r="H16400" s="3"/>
      <c r="I16400" s="2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 s="2"/>
    </row>
    <row r="16401" spans="2:22" x14ac:dyDescent="0.2">
      <c r="B16401" s="2"/>
      <c r="C16401" s="2"/>
      <c r="D16401" s="2"/>
      <c r="E16401" s="2"/>
      <c r="F16401" s="2"/>
      <c r="G16401" s="3"/>
      <c r="H16401" s="3"/>
      <c r="I16401" s="2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 s="2"/>
    </row>
    <row r="16402" spans="2:22" x14ac:dyDescent="0.2">
      <c r="B16402" s="2"/>
      <c r="C16402" s="2"/>
      <c r="D16402" s="2"/>
      <c r="E16402" s="2"/>
      <c r="F16402" s="2"/>
      <c r="G16402" s="3"/>
      <c r="H16402" s="3"/>
      <c r="I16402" s="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 s="2"/>
    </row>
    <row r="16403" spans="2:22" x14ac:dyDescent="0.2">
      <c r="B16403" s="2"/>
      <c r="C16403" s="2"/>
      <c r="D16403" s="2"/>
      <c r="E16403" s="2"/>
      <c r="F16403" s="2"/>
      <c r="G16403" s="3"/>
      <c r="H16403" s="3"/>
      <c r="I16403" s="2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 s="2"/>
    </row>
    <row r="16404" spans="2:22" x14ac:dyDescent="0.2">
      <c r="B16404" s="2"/>
      <c r="C16404" s="2"/>
      <c r="D16404" s="2"/>
      <c r="E16404" s="2"/>
      <c r="F16404" s="2"/>
      <c r="G16404" s="3"/>
      <c r="H16404" s="3"/>
      <c r="I16404" s="2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 s="2"/>
    </row>
    <row r="16405" spans="2:22" x14ac:dyDescent="0.2">
      <c r="B16405" s="2"/>
      <c r="C16405" s="2"/>
      <c r="D16405" s="2"/>
      <c r="E16405" s="2"/>
      <c r="F16405" s="2"/>
      <c r="G16405" s="3"/>
      <c r="H16405" s="3"/>
      <c r="I16405" s="2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 s="2"/>
    </row>
    <row r="16406" spans="2:22" x14ac:dyDescent="0.2">
      <c r="B16406" s="2"/>
      <c r="C16406" s="2"/>
      <c r="D16406" s="2"/>
      <c r="E16406" s="2"/>
      <c r="F16406" s="2"/>
      <c r="G16406" s="3"/>
      <c r="H16406" s="3"/>
      <c r="I16406" s="2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 s="2"/>
    </row>
    <row r="16407" spans="2:22" x14ac:dyDescent="0.2">
      <c r="B16407" s="2"/>
      <c r="C16407" s="2"/>
      <c r="D16407" s="2"/>
      <c r="E16407" s="2"/>
      <c r="F16407" s="2"/>
      <c r="G16407" s="3"/>
      <c r="H16407" s="3"/>
      <c r="I16407" s="2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 s="2"/>
    </row>
    <row r="16408" spans="2:22" x14ac:dyDescent="0.2">
      <c r="B16408" s="2"/>
      <c r="C16408" s="2"/>
      <c r="D16408" s="2"/>
      <c r="E16408" s="2"/>
      <c r="F16408" s="2"/>
      <c r="G16408" s="3"/>
      <c r="H16408" s="3"/>
      <c r="I16408" s="2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 s="2"/>
    </row>
    <row r="16409" spans="2:22" x14ac:dyDescent="0.2">
      <c r="B16409" s="2"/>
      <c r="C16409" s="2"/>
      <c r="D16409" s="2"/>
      <c r="E16409" s="2"/>
      <c r="F16409" s="2"/>
      <c r="G16409" s="3"/>
      <c r="H16409" s="3"/>
      <c r="I16409" s="2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 s="2"/>
    </row>
    <row r="16410" spans="2:22" x14ac:dyDescent="0.2">
      <c r="B16410" s="2"/>
      <c r="C16410" s="2"/>
      <c r="D16410" s="2"/>
      <c r="E16410" s="2"/>
      <c r="F16410" s="2"/>
      <c r="G16410" s="3"/>
      <c r="H16410" s="3"/>
      <c r="I16410" s="2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 s="2"/>
    </row>
    <row r="16411" spans="2:22" x14ac:dyDescent="0.2">
      <c r="B16411" s="2"/>
      <c r="C16411" s="2"/>
      <c r="D16411" s="2"/>
      <c r="E16411" s="2"/>
      <c r="F16411" s="2"/>
      <c r="G16411" s="3"/>
      <c r="H16411" s="3"/>
      <c r="I16411" s="2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 s="2"/>
    </row>
    <row r="16412" spans="2:22" x14ac:dyDescent="0.2">
      <c r="B16412" s="2"/>
      <c r="C16412" s="2"/>
      <c r="D16412" s="2"/>
      <c r="E16412" s="2"/>
      <c r="F16412" s="2"/>
      <c r="G16412" s="3"/>
      <c r="H16412" s="3"/>
      <c r="I16412" s="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 s="2"/>
    </row>
    <row r="16413" spans="2:22" x14ac:dyDescent="0.2">
      <c r="B16413" s="2"/>
      <c r="C16413" s="2"/>
      <c r="D16413" s="2"/>
      <c r="E16413" s="2"/>
      <c r="F16413" s="2"/>
      <c r="G16413" s="3"/>
      <c r="H16413" s="3"/>
      <c r="I16413" s="2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 s="2"/>
    </row>
    <row r="16414" spans="2:22" x14ac:dyDescent="0.2">
      <c r="B16414" s="2"/>
      <c r="C16414" s="2"/>
      <c r="D16414" s="2"/>
      <c r="E16414" s="2"/>
      <c r="F16414" s="2"/>
      <c r="G16414" s="3"/>
      <c r="H16414" s="3"/>
      <c r="I16414" s="2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 s="2"/>
    </row>
    <row r="16415" spans="2:22" x14ac:dyDescent="0.2">
      <c r="B16415" s="2"/>
      <c r="C16415" s="2"/>
      <c r="D16415" s="2"/>
      <c r="E16415" s="2"/>
      <c r="F16415" s="2"/>
      <c r="G16415" s="3"/>
      <c r="H16415" s="3"/>
      <c r="I16415" s="2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 s="2"/>
    </row>
    <row r="16416" spans="2:22" x14ac:dyDescent="0.2">
      <c r="B16416" s="2"/>
      <c r="C16416" s="2"/>
      <c r="D16416" s="2"/>
      <c r="E16416" s="2"/>
      <c r="F16416" s="2"/>
      <c r="G16416" s="3"/>
      <c r="H16416" s="3"/>
      <c r="I16416" s="2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 s="2"/>
    </row>
    <row r="16417" spans="2:22" x14ac:dyDescent="0.2">
      <c r="B16417" s="2"/>
      <c r="C16417" s="2"/>
      <c r="D16417" s="2"/>
      <c r="E16417" s="2"/>
      <c r="F16417" s="2"/>
      <c r="G16417" s="3"/>
      <c r="H16417" s="3"/>
      <c r="I16417" s="2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 s="2"/>
    </row>
    <row r="16418" spans="2:22" x14ac:dyDescent="0.2">
      <c r="B16418" s="2"/>
      <c r="C16418" s="2"/>
      <c r="D16418" s="2"/>
      <c r="E16418" s="2"/>
      <c r="F16418" s="2"/>
      <c r="G16418" s="3"/>
      <c r="H16418" s="3"/>
      <c r="I16418" s="2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 s="2"/>
    </row>
    <row r="16419" spans="2:22" x14ac:dyDescent="0.2">
      <c r="B16419" s="2"/>
      <c r="C16419" s="2"/>
      <c r="D16419" s="2"/>
      <c r="E16419" s="2"/>
      <c r="F16419" s="2"/>
      <c r="G16419" s="3"/>
      <c r="H16419" s="3"/>
      <c r="I16419" s="2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 s="2"/>
    </row>
    <row r="16420" spans="2:22" x14ac:dyDescent="0.2">
      <c r="B16420" s="2"/>
      <c r="C16420" s="2"/>
      <c r="D16420" s="2"/>
      <c r="E16420" s="2"/>
      <c r="F16420" s="2"/>
      <c r="G16420" s="3"/>
      <c r="H16420" s="3"/>
      <c r="I16420" s="2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 s="2"/>
    </row>
    <row r="16421" spans="2:22" x14ac:dyDescent="0.2">
      <c r="B16421" s="2"/>
      <c r="C16421" s="2"/>
      <c r="D16421" s="2"/>
      <c r="E16421" s="2"/>
      <c r="F16421" s="2"/>
      <c r="G16421" s="3"/>
      <c r="H16421" s="3"/>
      <c r="I16421" s="2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 s="2"/>
    </row>
    <row r="16422" spans="2:22" x14ac:dyDescent="0.2">
      <c r="B16422" s="2"/>
      <c r="C16422" s="2"/>
      <c r="D16422" s="2"/>
      <c r="E16422" s="2"/>
      <c r="F16422" s="2"/>
      <c r="G16422" s="3"/>
      <c r="H16422" s="3"/>
      <c r="I16422" s="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 s="2"/>
    </row>
    <row r="16423" spans="2:22" x14ac:dyDescent="0.2">
      <c r="B16423" s="2"/>
      <c r="C16423" s="2"/>
      <c r="D16423" s="2"/>
      <c r="E16423" s="2"/>
      <c r="F16423" s="2"/>
      <c r="G16423" s="3"/>
      <c r="H16423" s="3"/>
      <c r="I16423" s="2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 s="2"/>
    </row>
    <row r="16424" spans="2:22" x14ac:dyDescent="0.2">
      <c r="B16424" s="2"/>
      <c r="C16424" s="2"/>
      <c r="D16424" s="2"/>
      <c r="E16424" s="2"/>
      <c r="F16424" s="2"/>
      <c r="G16424" s="3"/>
      <c r="H16424" s="3"/>
      <c r="I16424" s="2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 s="2"/>
    </row>
    <row r="16425" spans="2:22" x14ac:dyDescent="0.2">
      <c r="B16425" s="2"/>
      <c r="C16425" s="2"/>
      <c r="D16425" s="2"/>
      <c r="E16425" s="2"/>
      <c r="F16425" s="2"/>
      <c r="G16425" s="3"/>
      <c r="H16425" s="3"/>
      <c r="I16425" s="2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 s="2"/>
    </row>
    <row r="16426" spans="2:22" x14ac:dyDescent="0.2">
      <c r="B16426" s="2"/>
      <c r="C16426" s="2"/>
      <c r="D16426" s="2"/>
      <c r="E16426" s="2"/>
      <c r="F16426" s="2"/>
      <c r="G16426" s="3"/>
      <c r="H16426" s="3"/>
      <c r="I16426" s="2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 s="2"/>
    </row>
    <row r="16427" spans="2:22" x14ac:dyDescent="0.2">
      <c r="B16427" s="2"/>
      <c r="C16427" s="2"/>
      <c r="D16427" s="2"/>
      <c r="E16427" s="2"/>
      <c r="F16427" s="2"/>
      <c r="G16427" s="3"/>
      <c r="H16427" s="3"/>
      <c r="I16427" s="2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 s="2"/>
    </row>
    <row r="16428" spans="2:22" x14ac:dyDescent="0.2">
      <c r="B16428" s="2"/>
      <c r="C16428" s="2"/>
      <c r="D16428" s="2"/>
      <c r="E16428" s="2"/>
      <c r="F16428" s="2"/>
      <c r="G16428" s="3"/>
      <c r="H16428" s="3"/>
      <c r="I16428" s="2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 s="2"/>
    </row>
    <row r="16429" spans="2:22" x14ac:dyDescent="0.2">
      <c r="B16429" s="2"/>
      <c r="C16429" s="2"/>
      <c r="D16429" s="2"/>
      <c r="E16429" s="2"/>
      <c r="F16429" s="2"/>
      <c r="G16429" s="3"/>
      <c r="H16429" s="3"/>
      <c r="I16429" s="2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 s="2"/>
    </row>
    <row r="16430" spans="2:22" x14ac:dyDescent="0.2">
      <c r="B16430" s="2"/>
      <c r="C16430" s="2"/>
      <c r="D16430" s="2"/>
      <c r="E16430" s="2"/>
      <c r="F16430" s="2"/>
      <c r="G16430" s="3"/>
      <c r="H16430" s="3"/>
      <c r="I16430" s="2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 s="2"/>
    </row>
    <row r="16431" spans="2:22" x14ac:dyDescent="0.2">
      <c r="B16431" s="2"/>
      <c r="C16431" s="2"/>
      <c r="D16431" s="2"/>
      <c r="E16431" s="2"/>
      <c r="F16431" s="2"/>
      <c r="G16431" s="3"/>
      <c r="H16431" s="3"/>
      <c r="I16431" s="2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 s="2"/>
    </row>
    <row r="16432" spans="2:22" x14ac:dyDescent="0.2">
      <c r="B16432" s="2"/>
      <c r="C16432" s="2"/>
      <c r="D16432" s="2"/>
      <c r="E16432" s="2"/>
      <c r="F16432" s="2"/>
      <c r="G16432" s="3"/>
      <c r="H16432" s="3"/>
      <c r="I16432" s="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 s="2"/>
    </row>
    <row r="16433" spans="2:22" x14ac:dyDescent="0.2">
      <c r="B16433" s="2"/>
      <c r="C16433" s="2"/>
      <c r="D16433" s="2"/>
      <c r="E16433" s="2"/>
      <c r="F16433" s="2"/>
      <c r="G16433" s="3"/>
      <c r="H16433" s="3"/>
      <c r="I16433" s="2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 s="2"/>
    </row>
    <row r="16434" spans="2:22" x14ac:dyDescent="0.2">
      <c r="B16434" s="2"/>
      <c r="C16434" s="2"/>
      <c r="D16434" s="2"/>
      <c r="E16434" s="2"/>
      <c r="F16434" s="2"/>
      <c r="G16434" s="3"/>
      <c r="H16434" s="3"/>
      <c r="I16434" s="2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 s="2"/>
    </row>
    <row r="16435" spans="2:22" x14ac:dyDescent="0.2">
      <c r="B16435" s="2"/>
      <c r="C16435" s="2"/>
      <c r="D16435" s="2"/>
      <c r="E16435" s="2"/>
      <c r="F16435" s="2"/>
      <c r="G16435" s="3"/>
      <c r="H16435" s="3"/>
      <c r="I16435" s="2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 s="2"/>
    </row>
    <row r="16436" spans="2:22" x14ac:dyDescent="0.2">
      <c r="B16436" s="2"/>
      <c r="C16436" s="2"/>
      <c r="D16436" s="2"/>
      <c r="E16436" s="2"/>
      <c r="F16436" s="2"/>
      <c r="G16436" s="3"/>
      <c r="H16436" s="3"/>
      <c r="I16436" s="2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 s="2"/>
    </row>
    <row r="16437" spans="2:22" x14ac:dyDescent="0.2">
      <c r="B16437" s="2"/>
      <c r="C16437" s="2"/>
      <c r="D16437" s="2"/>
      <c r="E16437" s="2"/>
      <c r="F16437" s="2"/>
      <c r="G16437" s="3"/>
      <c r="H16437" s="3"/>
      <c r="I16437" s="2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 s="2"/>
    </row>
    <row r="16438" spans="2:22" x14ac:dyDescent="0.2">
      <c r="B16438" s="2"/>
      <c r="C16438" s="2"/>
      <c r="D16438" s="2"/>
      <c r="E16438" s="2"/>
      <c r="F16438" s="2"/>
      <c r="G16438" s="3"/>
      <c r="H16438" s="3"/>
      <c r="I16438" s="2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 s="2"/>
    </row>
    <row r="16439" spans="2:22" x14ac:dyDescent="0.2">
      <c r="B16439" s="2"/>
      <c r="C16439" s="2"/>
      <c r="D16439" s="2"/>
      <c r="E16439" s="2"/>
      <c r="F16439" s="2"/>
      <c r="G16439" s="3"/>
      <c r="H16439" s="3"/>
      <c r="I16439" s="2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 s="2"/>
    </row>
    <row r="16440" spans="2:22" x14ac:dyDescent="0.2">
      <c r="B16440" s="2"/>
      <c r="C16440" s="2"/>
      <c r="D16440" s="2"/>
      <c r="E16440" s="2"/>
      <c r="F16440" s="2"/>
      <c r="G16440" s="3"/>
      <c r="H16440" s="3"/>
      <c r="I16440" s="2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 s="2"/>
    </row>
    <row r="16441" spans="2:22" x14ac:dyDescent="0.2">
      <c r="B16441" s="2"/>
      <c r="C16441" s="2"/>
      <c r="D16441" s="2"/>
      <c r="E16441" s="2"/>
      <c r="F16441" s="2"/>
      <c r="G16441" s="3"/>
      <c r="H16441" s="3"/>
      <c r="I16441" s="2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 s="2"/>
    </row>
    <row r="16442" spans="2:22" x14ac:dyDescent="0.2">
      <c r="B16442" s="2"/>
      <c r="C16442" s="2"/>
      <c r="D16442" s="2"/>
      <c r="E16442" s="2"/>
      <c r="F16442" s="2"/>
      <c r="G16442" s="3"/>
      <c r="H16442" s="3"/>
      <c r="I16442" s="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 s="2"/>
    </row>
    <row r="16443" spans="2:22" x14ac:dyDescent="0.2">
      <c r="B16443" s="2"/>
      <c r="C16443" s="2"/>
      <c r="D16443" s="2"/>
      <c r="E16443" s="2"/>
      <c r="F16443" s="2"/>
      <c r="G16443" s="3"/>
      <c r="H16443" s="3"/>
      <c r="I16443" s="2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 s="2"/>
    </row>
    <row r="16444" spans="2:22" x14ac:dyDescent="0.2">
      <c r="B16444" s="2"/>
      <c r="C16444" s="2"/>
      <c r="D16444" s="2"/>
      <c r="E16444" s="2"/>
      <c r="F16444" s="2"/>
      <c r="G16444" s="3"/>
      <c r="H16444" s="3"/>
      <c r="I16444" s="2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 s="2"/>
    </row>
    <row r="16445" spans="2:22" x14ac:dyDescent="0.2">
      <c r="B16445" s="2"/>
      <c r="C16445" s="2"/>
      <c r="D16445" s="2"/>
      <c r="E16445" s="2"/>
      <c r="F16445" s="2"/>
      <c r="G16445" s="3"/>
      <c r="H16445" s="3"/>
      <c r="I16445" s="2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 s="2"/>
    </row>
    <row r="16446" spans="2:22" x14ac:dyDescent="0.2">
      <c r="B16446" s="2"/>
      <c r="C16446" s="2"/>
      <c r="D16446" s="2"/>
      <c r="E16446" s="2"/>
      <c r="F16446" s="2"/>
      <c r="G16446" s="3"/>
      <c r="H16446" s="3"/>
      <c r="I16446" s="2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 s="2"/>
    </row>
    <row r="16447" spans="2:22" x14ac:dyDescent="0.2">
      <c r="B16447" s="2"/>
      <c r="C16447" s="2"/>
      <c r="D16447" s="2"/>
      <c r="E16447" s="2"/>
      <c r="F16447" s="2"/>
      <c r="G16447" s="3"/>
      <c r="H16447" s="3"/>
      <c r="I16447" s="2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 s="2"/>
    </row>
    <row r="16448" spans="2:22" x14ac:dyDescent="0.2">
      <c r="B16448" s="2"/>
      <c r="C16448" s="2"/>
      <c r="D16448" s="2"/>
      <c r="E16448" s="2"/>
      <c r="F16448" s="2"/>
      <c r="G16448" s="3"/>
      <c r="H16448" s="3"/>
      <c r="I16448" s="2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 s="2"/>
    </row>
    <row r="16449" spans="2:22" x14ac:dyDescent="0.2">
      <c r="B16449" s="2"/>
      <c r="C16449" s="2"/>
      <c r="D16449" s="2"/>
      <c r="E16449" s="2"/>
      <c r="F16449" s="2"/>
      <c r="G16449" s="3"/>
      <c r="H16449" s="3"/>
      <c r="I16449" s="2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 s="2"/>
    </row>
    <row r="16450" spans="2:22" x14ac:dyDescent="0.2">
      <c r="B16450" s="2"/>
      <c r="C16450" s="2"/>
      <c r="D16450" s="2"/>
      <c r="E16450" s="2"/>
      <c r="F16450" s="2"/>
      <c r="G16450" s="3"/>
      <c r="H16450" s="3"/>
      <c r="I16450" s="2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 s="2"/>
    </row>
    <row r="16451" spans="2:22" x14ac:dyDescent="0.2">
      <c r="B16451" s="2"/>
      <c r="C16451" s="2"/>
      <c r="D16451" s="2"/>
      <c r="E16451" s="2"/>
      <c r="F16451" s="2"/>
      <c r="G16451" s="3"/>
      <c r="H16451" s="3"/>
      <c r="I16451" s="2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 s="2"/>
    </row>
    <row r="16452" spans="2:22" x14ac:dyDescent="0.2">
      <c r="B16452" s="2"/>
      <c r="C16452" s="2"/>
      <c r="D16452" s="2"/>
      <c r="E16452" s="2"/>
      <c r="F16452" s="2"/>
      <c r="G16452" s="3"/>
      <c r="H16452" s="3"/>
      <c r="I16452" s="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 s="2"/>
    </row>
    <row r="16453" spans="2:22" x14ac:dyDescent="0.2">
      <c r="B16453" s="2"/>
      <c r="C16453" s="2"/>
      <c r="D16453" s="2"/>
      <c r="E16453" s="2"/>
      <c r="F16453" s="2"/>
      <c r="G16453" s="3"/>
      <c r="H16453" s="3"/>
      <c r="I16453" s="2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 s="2"/>
    </row>
    <row r="16454" spans="2:22" x14ac:dyDescent="0.2">
      <c r="B16454" s="2"/>
      <c r="C16454" s="2"/>
      <c r="D16454" s="2"/>
      <c r="E16454" s="2"/>
      <c r="F16454" s="2"/>
      <c r="G16454" s="3"/>
      <c r="H16454" s="3"/>
      <c r="I16454" s="2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 s="2"/>
    </row>
    <row r="16455" spans="2:22" x14ac:dyDescent="0.2">
      <c r="B16455" s="2"/>
      <c r="C16455" s="2"/>
      <c r="D16455" s="2"/>
      <c r="E16455" s="2"/>
      <c r="F16455" s="2"/>
      <c r="G16455" s="3"/>
      <c r="H16455" s="3"/>
      <c r="I16455" s="2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 s="2"/>
    </row>
    <row r="16456" spans="2:22" x14ac:dyDescent="0.2">
      <c r="B16456" s="2"/>
      <c r="C16456" s="2"/>
      <c r="D16456" s="2"/>
      <c r="E16456" s="2"/>
      <c r="F16456" s="2"/>
      <c r="G16456" s="3"/>
      <c r="H16456" s="3"/>
      <c r="I16456" s="2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 s="2"/>
    </row>
    <row r="16457" spans="2:22" x14ac:dyDescent="0.2">
      <c r="B16457" s="2"/>
      <c r="C16457" s="2"/>
      <c r="D16457" s="2"/>
      <c r="E16457" s="2"/>
      <c r="F16457" s="2"/>
      <c r="G16457" s="3"/>
      <c r="H16457" s="3"/>
      <c r="I16457" s="2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 s="2"/>
    </row>
    <row r="16458" spans="2:22" x14ac:dyDescent="0.2">
      <c r="B16458" s="2"/>
      <c r="C16458" s="2"/>
      <c r="D16458" s="2"/>
      <c r="E16458" s="2"/>
      <c r="F16458" s="2"/>
      <c r="G16458" s="3"/>
      <c r="H16458" s="3"/>
      <c r="I16458" s="2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 s="2"/>
    </row>
    <row r="16459" spans="2:22" x14ac:dyDescent="0.2">
      <c r="B16459" s="2"/>
      <c r="C16459" s="2"/>
      <c r="D16459" s="2"/>
      <c r="E16459" s="2"/>
      <c r="F16459" s="2"/>
      <c r="G16459" s="3"/>
      <c r="H16459" s="3"/>
      <c r="I16459" s="2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 s="2"/>
    </row>
    <row r="16460" spans="2:22" x14ac:dyDescent="0.2">
      <c r="B16460" s="2"/>
      <c r="C16460" s="2"/>
      <c r="D16460" s="2"/>
      <c r="E16460" s="2"/>
      <c r="F16460" s="2"/>
      <c r="G16460" s="3"/>
      <c r="H16460" s="3"/>
      <c r="I16460" s="2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 s="2"/>
    </row>
    <row r="16461" spans="2:22" x14ac:dyDescent="0.2">
      <c r="B16461" s="2"/>
      <c r="C16461" s="2"/>
      <c r="D16461" s="2"/>
      <c r="E16461" s="2"/>
      <c r="F16461" s="2"/>
      <c r="G16461" s="3"/>
      <c r="H16461" s="3"/>
      <c r="I16461" s="2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 s="2"/>
    </row>
    <row r="16462" spans="2:22" x14ac:dyDescent="0.2">
      <c r="B16462" s="2"/>
      <c r="C16462" s="2"/>
      <c r="D16462" s="2"/>
      <c r="E16462" s="2"/>
      <c r="F16462" s="2"/>
      <c r="G16462" s="3"/>
      <c r="H16462" s="3"/>
      <c r="I16462" s="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 s="2"/>
    </row>
    <row r="16463" spans="2:22" x14ac:dyDescent="0.2">
      <c r="B16463" s="2"/>
      <c r="C16463" s="2"/>
      <c r="D16463" s="2"/>
      <c r="E16463" s="2"/>
      <c r="F16463" s="2"/>
      <c r="G16463" s="3"/>
      <c r="H16463" s="3"/>
      <c r="I16463" s="2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 s="2"/>
    </row>
    <row r="16464" spans="2:22" x14ac:dyDescent="0.2">
      <c r="B16464" s="2"/>
      <c r="C16464" s="2"/>
      <c r="D16464" s="2"/>
      <c r="E16464" s="2"/>
      <c r="F16464" s="2"/>
      <c r="G16464" s="3"/>
      <c r="H16464" s="3"/>
      <c r="I16464" s="2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 s="2"/>
    </row>
    <row r="16465" spans="2:22" x14ac:dyDescent="0.2">
      <c r="B16465" s="2"/>
      <c r="C16465" s="2"/>
      <c r="D16465" s="2"/>
      <c r="E16465" s="2"/>
      <c r="F16465" s="2"/>
      <c r="G16465" s="3"/>
      <c r="H16465" s="3"/>
      <c r="I16465" s="2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 s="2"/>
    </row>
    <row r="16466" spans="2:22" x14ac:dyDescent="0.2">
      <c r="B16466" s="2"/>
      <c r="C16466" s="2"/>
      <c r="D16466" s="2"/>
      <c r="E16466" s="2"/>
      <c r="F16466" s="2"/>
      <c r="G16466" s="3"/>
      <c r="H16466" s="3"/>
      <c r="I16466" s="2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 s="2"/>
    </row>
    <row r="16467" spans="2:22" x14ac:dyDescent="0.2">
      <c r="B16467" s="2"/>
      <c r="C16467" s="2"/>
      <c r="D16467" s="2"/>
      <c r="E16467" s="2"/>
      <c r="F16467" s="2"/>
      <c r="G16467" s="3"/>
      <c r="H16467" s="3"/>
      <c r="I16467" s="2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 s="2"/>
    </row>
    <row r="16468" spans="2:22" x14ac:dyDescent="0.2">
      <c r="B16468" s="2"/>
      <c r="C16468" s="2"/>
      <c r="D16468" s="2"/>
      <c r="E16468" s="2"/>
      <c r="F16468" s="2"/>
      <c r="G16468" s="3"/>
      <c r="H16468" s="3"/>
      <c r="I16468" s="2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 s="2"/>
    </row>
    <row r="16469" spans="2:22" x14ac:dyDescent="0.2">
      <c r="B16469" s="2"/>
      <c r="C16469" s="2"/>
      <c r="D16469" s="2"/>
      <c r="E16469" s="2"/>
      <c r="F16469" s="2"/>
      <c r="G16469" s="3"/>
      <c r="H16469" s="3"/>
      <c r="I16469" s="2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 s="2"/>
    </row>
    <row r="16470" spans="2:22" x14ac:dyDescent="0.2">
      <c r="B16470" s="2"/>
      <c r="C16470" s="2"/>
      <c r="D16470" s="2"/>
      <c r="E16470" s="2"/>
      <c r="F16470" s="2"/>
      <c r="G16470" s="3"/>
      <c r="H16470" s="3"/>
      <c r="I16470" s="2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 s="2"/>
    </row>
    <row r="16471" spans="2:22" x14ac:dyDescent="0.2">
      <c r="B16471" s="2"/>
      <c r="C16471" s="2"/>
      <c r="D16471" s="2"/>
      <c r="E16471" s="2"/>
      <c r="F16471" s="2"/>
      <c r="G16471" s="3"/>
      <c r="H16471" s="3"/>
      <c r="I16471" s="2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 s="2"/>
    </row>
    <row r="16472" spans="2:22" x14ac:dyDescent="0.2">
      <c r="B16472" s="2"/>
      <c r="C16472" s="2"/>
      <c r="D16472" s="2"/>
      <c r="E16472" s="2"/>
      <c r="F16472" s="2"/>
      <c r="G16472" s="3"/>
      <c r="H16472" s="3"/>
      <c r="I16472" s="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 s="2"/>
    </row>
    <row r="16473" spans="2:22" x14ac:dyDescent="0.2">
      <c r="B16473" s="2"/>
      <c r="C16473" s="2"/>
      <c r="D16473" s="2"/>
      <c r="E16473" s="2"/>
      <c r="F16473" s="2"/>
      <c r="G16473" s="3"/>
      <c r="H16473" s="3"/>
      <c r="I16473" s="2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 s="2"/>
    </row>
    <row r="16474" spans="2:22" x14ac:dyDescent="0.2">
      <c r="B16474" s="2"/>
      <c r="C16474" s="2"/>
      <c r="D16474" s="2"/>
      <c r="E16474" s="2"/>
      <c r="F16474" s="2"/>
      <c r="G16474" s="3"/>
      <c r="H16474" s="3"/>
      <c r="I16474" s="2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 s="2"/>
    </row>
    <row r="16475" spans="2:22" x14ac:dyDescent="0.2">
      <c r="B16475" s="2"/>
      <c r="C16475" s="2"/>
      <c r="D16475" s="2"/>
      <c r="E16475" s="2"/>
      <c r="F16475" s="2"/>
      <c r="G16475" s="3"/>
      <c r="H16475" s="3"/>
      <c r="I16475" s="2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 s="2"/>
    </row>
    <row r="16476" spans="2:22" x14ac:dyDescent="0.2">
      <c r="B16476" s="2"/>
      <c r="C16476" s="2"/>
      <c r="D16476" s="2"/>
      <c r="E16476" s="2"/>
      <c r="F16476" s="2"/>
      <c r="G16476" s="3"/>
      <c r="H16476" s="3"/>
      <c r="I16476" s="2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 s="2"/>
    </row>
    <row r="16477" spans="2:22" x14ac:dyDescent="0.2">
      <c r="B16477" s="2"/>
      <c r="C16477" s="2"/>
      <c r="D16477" s="2"/>
      <c r="E16477" s="2"/>
      <c r="F16477" s="2"/>
      <c r="G16477" s="3"/>
      <c r="H16477" s="3"/>
      <c r="I16477" s="2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 s="2"/>
    </row>
    <row r="16478" spans="2:22" x14ac:dyDescent="0.2">
      <c r="B16478" s="2"/>
      <c r="C16478" s="2"/>
      <c r="D16478" s="2"/>
      <c r="E16478" s="2"/>
      <c r="F16478" s="2"/>
      <c r="G16478" s="3"/>
      <c r="H16478" s="3"/>
      <c r="I16478" s="2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 s="2"/>
    </row>
    <row r="16479" spans="2:22" x14ac:dyDescent="0.2">
      <c r="B16479" s="2"/>
      <c r="C16479" s="2"/>
      <c r="D16479" s="2"/>
      <c r="E16479" s="2"/>
      <c r="F16479" s="2"/>
      <c r="G16479" s="3"/>
      <c r="H16479" s="3"/>
      <c r="I16479" s="2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 s="2"/>
    </row>
    <row r="16480" spans="2:22" x14ac:dyDescent="0.2">
      <c r="B16480" s="2"/>
      <c r="C16480" s="2"/>
      <c r="D16480" s="2"/>
      <c r="E16480" s="2"/>
      <c r="F16480" s="2"/>
      <c r="G16480" s="3"/>
      <c r="H16480" s="3"/>
      <c r="I16480" s="2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 s="2"/>
    </row>
    <row r="16481" spans="2:22" x14ac:dyDescent="0.2">
      <c r="B16481" s="2"/>
      <c r="C16481" s="2"/>
      <c r="D16481" s="2"/>
      <c r="E16481" s="2"/>
      <c r="F16481" s="2"/>
      <c r="G16481" s="3"/>
      <c r="H16481" s="3"/>
      <c r="I16481" s="2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 s="2"/>
    </row>
    <row r="16482" spans="2:22" x14ac:dyDescent="0.2">
      <c r="B16482" s="2"/>
      <c r="C16482" s="2"/>
      <c r="D16482" s="2"/>
      <c r="E16482" s="2"/>
      <c r="F16482" s="2"/>
      <c r="G16482" s="3"/>
      <c r="H16482" s="3"/>
      <c r="I16482" s="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 s="2"/>
    </row>
    <row r="16483" spans="2:22" x14ac:dyDescent="0.2">
      <c r="B16483" s="2"/>
      <c r="C16483" s="2"/>
      <c r="D16483" s="2"/>
      <c r="E16483" s="2"/>
      <c r="F16483" s="2"/>
      <c r="G16483" s="3"/>
      <c r="H16483" s="3"/>
      <c r="I16483" s="2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 s="2"/>
    </row>
    <row r="16484" spans="2:22" x14ac:dyDescent="0.2">
      <c r="B16484" s="2"/>
      <c r="C16484" s="2"/>
      <c r="D16484" s="2"/>
      <c r="E16484" s="2"/>
      <c r="F16484" s="2"/>
      <c r="G16484" s="3"/>
      <c r="H16484" s="3"/>
      <c r="I16484" s="2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 s="2"/>
    </row>
    <row r="16485" spans="2:22" x14ac:dyDescent="0.2">
      <c r="B16485" s="2"/>
      <c r="C16485" s="2"/>
      <c r="D16485" s="2"/>
      <c r="E16485" s="2"/>
      <c r="F16485" s="2"/>
      <c r="G16485" s="3"/>
      <c r="H16485" s="3"/>
      <c r="I16485" s="2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 s="2"/>
    </row>
    <row r="16486" spans="2:22" x14ac:dyDescent="0.2">
      <c r="B16486" s="2"/>
      <c r="C16486" s="2"/>
      <c r="D16486" s="2"/>
      <c r="E16486" s="2"/>
      <c r="F16486" s="2"/>
      <c r="G16486" s="3"/>
      <c r="H16486" s="3"/>
      <c r="I16486" s="2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 s="2"/>
    </row>
    <row r="16487" spans="2:22" x14ac:dyDescent="0.2">
      <c r="B16487" s="2"/>
      <c r="C16487" s="2"/>
      <c r="D16487" s="2"/>
      <c r="E16487" s="2"/>
      <c r="F16487" s="2"/>
      <c r="G16487" s="3"/>
      <c r="H16487" s="3"/>
      <c r="I16487" s="2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 s="2"/>
    </row>
    <row r="16488" spans="2:22" x14ac:dyDescent="0.2">
      <c r="B16488" s="2"/>
      <c r="C16488" s="2"/>
      <c r="D16488" s="2"/>
      <c r="E16488" s="2"/>
      <c r="F16488" s="2"/>
      <c r="G16488" s="3"/>
      <c r="H16488" s="3"/>
      <c r="I16488" s="2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 s="2"/>
    </row>
    <row r="16489" spans="2:22" x14ac:dyDescent="0.2">
      <c r="B16489" s="2"/>
      <c r="C16489" s="2"/>
      <c r="D16489" s="2"/>
      <c r="E16489" s="2"/>
      <c r="F16489" s="2"/>
      <c r="G16489" s="3"/>
      <c r="H16489" s="3"/>
      <c r="I16489" s="2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 s="2"/>
    </row>
    <row r="16490" spans="2:22" x14ac:dyDescent="0.2">
      <c r="B16490" s="2"/>
      <c r="C16490" s="2"/>
      <c r="D16490" s="2"/>
      <c r="E16490" s="2"/>
      <c r="F16490" s="2"/>
      <c r="G16490" s="3"/>
      <c r="H16490" s="3"/>
      <c r="I16490" s="2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 s="2"/>
    </row>
    <row r="16491" spans="2:22" x14ac:dyDescent="0.2">
      <c r="B16491" s="2"/>
      <c r="C16491" s="2"/>
      <c r="D16491" s="2"/>
      <c r="E16491" s="2"/>
      <c r="F16491" s="2"/>
      <c r="G16491" s="3"/>
      <c r="H16491" s="3"/>
      <c r="I16491" s="2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 s="2"/>
    </row>
    <row r="16492" spans="2:22" x14ac:dyDescent="0.2">
      <c r="B16492" s="2"/>
      <c r="C16492" s="2"/>
      <c r="D16492" s="2"/>
      <c r="E16492" s="2"/>
      <c r="F16492" s="2"/>
      <c r="G16492" s="3"/>
      <c r="H16492" s="3"/>
      <c r="I16492" s="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 s="2"/>
    </row>
    <row r="16493" spans="2:22" x14ac:dyDescent="0.2">
      <c r="B16493" s="2"/>
      <c r="C16493" s="2"/>
      <c r="D16493" s="2"/>
      <c r="E16493" s="2"/>
      <c r="F16493" s="2"/>
      <c r="G16493" s="3"/>
      <c r="H16493" s="3"/>
      <c r="I16493" s="2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 s="2"/>
    </row>
    <row r="16494" spans="2:22" x14ac:dyDescent="0.2">
      <c r="B16494" s="2"/>
      <c r="C16494" s="2"/>
      <c r="D16494" s="2"/>
      <c r="E16494" s="2"/>
      <c r="F16494" s="2"/>
      <c r="G16494" s="3"/>
      <c r="H16494" s="3"/>
      <c r="I16494" s="2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 s="2"/>
    </row>
    <row r="16495" spans="2:22" x14ac:dyDescent="0.2">
      <c r="B16495" s="2"/>
      <c r="C16495" s="2"/>
      <c r="D16495" s="2"/>
      <c r="E16495" s="2"/>
      <c r="F16495" s="2"/>
      <c r="G16495" s="3"/>
      <c r="H16495" s="3"/>
      <c r="I16495" s="2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 s="2"/>
    </row>
    <row r="16496" spans="2:22" x14ac:dyDescent="0.2">
      <c r="B16496" s="2"/>
      <c r="C16496" s="2"/>
      <c r="D16496" s="2"/>
      <c r="E16496" s="2"/>
      <c r="F16496" s="2"/>
      <c r="G16496" s="3"/>
      <c r="H16496" s="3"/>
      <c r="I16496" s="2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 s="2"/>
    </row>
    <row r="16497" spans="2:22" x14ac:dyDescent="0.2">
      <c r="B16497" s="2"/>
      <c r="C16497" s="2"/>
      <c r="D16497" s="2"/>
      <c r="E16497" s="2"/>
      <c r="F16497" s="2"/>
      <c r="G16497" s="3"/>
      <c r="H16497" s="3"/>
      <c r="I16497" s="2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 s="2"/>
    </row>
    <row r="16498" spans="2:22" x14ac:dyDescent="0.2">
      <c r="B16498" s="2"/>
      <c r="C16498" s="2"/>
      <c r="D16498" s="2"/>
      <c r="E16498" s="2"/>
      <c r="F16498" s="2"/>
      <c r="G16498" s="3"/>
      <c r="H16498" s="3"/>
      <c r="I16498" s="2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 s="2"/>
    </row>
    <row r="16499" spans="2:22" x14ac:dyDescent="0.2">
      <c r="B16499" s="2"/>
      <c r="C16499" s="2"/>
      <c r="D16499" s="2"/>
      <c r="E16499" s="2"/>
      <c r="F16499" s="2"/>
      <c r="G16499" s="3"/>
      <c r="H16499" s="3"/>
      <c r="I16499" s="2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 s="2"/>
    </row>
    <row r="16500" spans="2:22" x14ac:dyDescent="0.2">
      <c r="B16500" s="2"/>
      <c r="C16500" s="2"/>
      <c r="D16500" s="2"/>
      <c r="E16500" s="2"/>
      <c r="F16500" s="2"/>
      <c r="G16500" s="3"/>
      <c r="H16500" s="3"/>
      <c r="I16500" s="2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 s="2"/>
    </row>
    <row r="16501" spans="2:22" x14ac:dyDescent="0.2">
      <c r="B16501" s="2"/>
      <c r="C16501" s="2"/>
      <c r="D16501" s="2"/>
      <c r="E16501" s="2"/>
      <c r="F16501" s="2"/>
      <c r="G16501" s="3"/>
      <c r="H16501" s="3"/>
      <c r="I16501" s="2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 s="2"/>
    </row>
    <row r="16502" spans="2:22" x14ac:dyDescent="0.2">
      <c r="B16502" s="2"/>
      <c r="C16502" s="2"/>
      <c r="D16502" s="2"/>
      <c r="E16502" s="2"/>
      <c r="F16502" s="2"/>
      <c r="G16502" s="3"/>
      <c r="H16502" s="3"/>
      <c r="I16502" s="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 s="2"/>
    </row>
    <row r="16503" spans="2:22" x14ac:dyDescent="0.2">
      <c r="B16503" s="2"/>
      <c r="C16503" s="2"/>
      <c r="D16503" s="2"/>
      <c r="E16503" s="2"/>
      <c r="F16503" s="2"/>
      <c r="G16503" s="3"/>
      <c r="H16503" s="3"/>
      <c r="I16503" s="2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 s="2"/>
    </row>
    <row r="16504" spans="2:22" x14ac:dyDescent="0.2">
      <c r="B16504" s="2"/>
      <c r="C16504" s="2"/>
      <c r="D16504" s="2"/>
      <c r="E16504" s="2"/>
      <c r="F16504" s="2"/>
      <c r="G16504" s="3"/>
      <c r="H16504" s="3"/>
      <c r="I16504" s="2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 s="2"/>
    </row>
    <row r="16505" spans="2:22" x14ac:dyDescent="0.2">
      <c r="B16505" s="2"/>
      <c r="C16505" s="2"/>
      <c r="D16505" s="2"/>
      <c r="E16505" s="2"/>
      <c r="F16505" s="2"/>
      <c r="G16505" s="3"/>
      <c r="H16505" s="3"/>
      <c r="I16505" s="2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 s="2"/>
    </row>
    <row r="16506" spans="2:22" x14ac:dyDescent="0.2">
      <c r="B16506" s="2"/>
      <c r="C16506" s="2"/>
      <c r="D16506" s="2"/>
      <c r="E16506" s="2"/>
      <c r="F16506" s="2"/>
      <c r="G16506" s="3"/>
      <c r="H16506" s="3"/>
      <c r="I16506" s="2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 s="2"/>
    </row>
    <row r="16507" spans="2:22" x14ac:dyDescent="0.2">
      <c r="B16507" s="2"/>
      <c r="C16507" s="2"/>
      <c r="D16507" s="2"/>
      <c r="E16507" s="2"/>
      <c r="F16507" s="2"/>
      <c r="G16507" s="3"/>
      <c r="H16507" s="3"/>
      <c r="I16507" s="2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 s="2"/>
    </row>
    <row r="16508" spans="2:22" x14ac:dyDescent="0.2">
      <c r="B16508" s="2"/>
      <c r="C16508" s="2"/>
      <c r="D16508" s="2"/>
      <c r="E16508" s="2"/>
      <c r="F16508" s="2"/>
      <c r="G16508" s="3"/>
      <c r="H16508" s="3"/>
      <c r="I16508" s="2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 s="2"/>
    </row>
    <row r="16509" spans="2:22" x14ac:dyDescent="0.2">
      <c r="B16509" s="2"/>
      <c r="C16509" s="2"/>
      <c r="D16509" s="2"/>
      <c r="E16509" s="2"/>
      <c r="F16509" s="2"/>
      <c r="G16509" s="3"/>
      <c r="H16509" s="3"/>
      <c r="I16509" s="2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 s="2"/>
    </row>
    <row r="16510" spans="2:22" x14ac:dyDescent="0.2">
      <c r="B16510" s="2"/>
      <c r="C16510" s="2"/>
      <c r="D16510" s="2"/>
      <c r="E16510" s="2"/>
      <c r="F16510" s="2"/>
      <c r="G16510" s="3"/>
      <c r="H16510" s="3"/>
      <c r="I16510" s="2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 s="2"/>
    </row>
    <row r="16511" spans="2:22" x14ac:dyDescent="0.2">
      <c r="B16511" s="2"/>
      <c r="C16511" s="2"/>
      <c r="D16511" s="2"/>
      <c r="E16511" s="2"/>
      <c r="F16511" s="2"/>
      <c r="G16511" s="3"/>
      <c r="H16511" s="3"/>
      <c r="I16511" s="2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 s="2"/>
    </row>
    <row r="16512" spans="2:22" x14ac:dyDescent="0.2">
      <c r="B16512" s="2"/>
      <c r="C16512" s="2"/>
      <c r="D16512" s="2"/>
      <c r="E16512" s="2"/>
      <c r="F16512" s="2"/>
      <c r="G16512" s="3"/>
      <c r="H16512" s="3"/>
      <c r="I16512" s="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 s="2"/>
    </row>
    <row r="16513" spans="2:22" x14ac:dyDescent="0.2">
      <c r="B16513" s="2"/>
      <c r="C16513" s="2"/>
      <c r="D16513" s="2"/>
      <c r="E16513" s="2"/>
      <c r="F16513" s="2"/>
      <c r="G16513" s="3"/>
      <c r="H16513" s="3"/>
      <c r="I16513" s="2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 s="2"/>
    </row>
    <row r="16514" spans="2:22" x14ac:dyDescent="0.2">
      <c r="B16514" s="2"/>
      <c r="C16514" s="2"/>
      <c r="D16514" s="2"/>
      <c r="E16514" s="2"/>
      <c r="F16514" s="2"/>
      <c r="G16514" s="3"/>
      <c r="H16514" s="3"/>
      <c r="I16514" s="2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 s="2"/>
    </row>
    <row r="16515" spans="2:22" x14ac:dyDescent="0.2">
      <c r="B16515" s="2"/>
      <c r="C16515" s="2"/>
      <c r="D16515" s="2"/>
      <c r="E16515" s="2"/>
      <c r="F16515" s="2"/>
      <c r="G16515" s="3"/>
      <c r="H16515" s="3"/>
      <c r="I16515" s="2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 s="2"/>
    </row>
    <row r="16516" spans="2:22" x14ac:dyDescent="0.2">
      <c r="B16516" s="2"/>
      <c r="C16516" s="2"/>
      <c r="D16516" s="2"/>
      <c r="E16516" s="2"/>
      <c r="F16516" s="2"/>
      <c r="G16516" s="3"/>
      <c r="H16516" s="3"/>
      <c r="I16516" s="2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 s="2"/>
    </row>
    <row r="16517" spans="2:22" x14ac:dyDescent="0.2">
      <c r="B16517" s="2"/>
      <c r="C16517" s="2"/>
      <c r="D16517" s="2"/>
      <c r="E16517" s="2"/>
      <c r="F16517" s="2"/>
      <c r="G16517" s="3"/>
      <c r="H16517" s="3"/>
      <c r="I16517" s="2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 s="2"/>
    </row>
    <row r="16518" spans="2:22" x14ac:dyDescent="0.2">
      <c r="B16518" s="2"/>
      <c r="C16518" s="2"/>
      <c r="D16518" s="2"/>
      <c r="E16518" s="2"/>
      <c r="F16518" s="2"/>
      <c r="G16518" s="3"/>
      <c r="H16518" s="3"/>
      <c r="I16518" s="2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 s="2"/>
    </row>
    <row r="16519" spans="2:22" x14ac:dyDescent="0.2">
      <c r="B16519" s="2"/>
      <c r="C16519" s="2"/>
      <c r="D16519" s="2"/>
      <c r="E16519" s="2"/>
      <c r="F16519" s="2"/>
      <c r="G16519" s="3"/>
      <c r="H16519" s="3"/>
      <c r="I16519" s="2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 s="2"/>
    </row>
    <row r="16520" spans="2:22" x14ac:dyDescent="0.2">
      <c r="B16520" s="2"/>
      <c r="C16520" s="2"/>
      <c r="D16520" s="2"/>
      <c r="E16520" s="2"/>
      <c r="F16520" s="2"/>
      <c r="G16520" s="3"/>
      <c r="H16520" s="3"/>
      <c r="I16520" s="2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 s="2"/>
    </row>
    <row r="16521" spans="2:22" x14ac:dyDescent="0.2">
      <c r="B16521" s="2"/>
      <c r="C16521" s="2"/>
      <c r="D16521" s="2"/>
      <c r="E16521" s="2"/>
      <c r="F16521" s="2"/>
      <c r="G16521" s="3"/>
      <c r="H16521" s="3"/>
      <c r="I16521" s="2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 s="2"/>
    </row>
    <row r="16522" spans="2:22" x14ac:dyDescent="0.2">
      <c r="B16522" s="2"/>
      <c r="C16522" s="2"/>
      <c r="D16522" s="2"/>
      <c r="E16522" s="2"/>
      <c r="F16522" s="2"/>
      <c r="G16522" s="3"/>
      <c r="H16522" s="3"/>
      <c r="I16522" s="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 s="2"/>
    </row>
    <row r="16523" spans="2:22" x14ac:dyDescent="0.2">
      <c r="B16523" s="2"/>
      <c r="C16523" s="2"/>
      <c r="D16523" s="2"/>
      <c r="E16523" s="2"/>
      <c r="F16523" s="2"/>
      <c r="G16523" s="3"/>
      <c r="H16523" s="3"/>
      <c r="I16523" s="2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 s="2"/>
    </row>
    <row r="16524" spans="2:22" x14ac:dyDescent="0.2">
      <c r="B16524" s="2"/>
      <c r="C16524" s="2"/>
      <c r="D16524" s="2"/>
      <c r="E16524" s="2"/>
      <c r="F16524" s="2"/>
      <c r="G16524" s="3"/>
      <c r="H16524" s="3"/>
      <c r="I16524" s="2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 s="2"/>
    </row>
    <row r="16525" spans="2:22" x14ac:dyDescent="0.2">
      <c r="B16525" s="2"/>
      <c r="C16525" s="2"/>
      <c r="D16525" s="2"/>
      <c r="E16525" s="2"/>
      <c r="F16525" s="2"/>
      <c r="G16525" s="3"/>
      <c r="H16525" s="3"/>
      <c r="I16525" s="2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 s="2"/>
    </row>
    <row r="16526" spans="2:22" x14ac:dyDescent="0.2">
      <c r="B16526" s="2"/>
      <c r="C16526" s="2"/>
      <c r="D16526" s="2"/>
      <c r="E16526" s="2"/>
      <c r="F16526" s="2"/>
      <c r="G16526" s="3"/>
      <c r="H16526" s="3"/>
      <c r="I16526" s="2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 s="2"/>
    </row>
    <row r="16527" spans="2:22" x14ac:dyDescent="0.2">
      <c r="B16527" s="2"/>
      <c r="C16527" s="2"/>
      <c r="D16527" s="2"/>
      <c r="E16527" s="2"/>
      <c r="F16527" s="2"/>
      <c r="G16527" s="3"/>
      <c r="H16527" s="3"/>
      <c r="I16527" s="2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 s="2"/>
    </row>
    <row r="16528" spans="2:22" x14ac:dyDescent="0.2">
      <c r="B16528" s="2"/>
      <c r="C16528" s="2"/>
      <c r="D16528" s="2"/>
      <c r="E16528" s="2"/>
      <c r="F16528" s="2"/>
      <c r="G16528" s="3"/>
      <c r="H16528" s="3"/>
      <c r="I16528" s="2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 s="2"/>
    </row>
    <row r="16529" spans="2:22" x14ac:dyDescent="0.2">
      <c r="B16529" s="2"/>
      <c r="C16529" s="2"/>
      <c r="D16529" s="2"/>
      <c r="E16529" s="2"/>
      <c r="F16529" s="2"/>
      <c r="G16529" s="3"/>
      <c r="H16529" s="3"/>
      <c r="I16529" s="2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 s="2"/>
    </row>
    <row r="16530" spans="2:22" x14ac:dyDescent="0.2">
      <c r="B16530" s="2"/>
      <c r="C16530" s="2"/>
      <c r="D16530" s="2"/>
      <c r="E16530" s="2"/>
      <c r="F16530" s="2"/>
      <c r="G16530" s="3"/>
      <c r="H16530" s="3"/>
      <c r="I16530" s="2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 s="2"/>
    </row>
    <row r="16531" spans="2:22" x14ac:dyDescent="0.2">
      <c r="B16531" s="2"/>
      <c r="C16531" s="2"/>
      <c r="D16531" s="2"/>
      <c r="E16531" s="2"/>
      <c r="F16531" s="2"/>
      <c r="G16531" s="3"/>
      <c r="H16531" s="3"/>
      <c r="I16531" s="2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 s="2"/>
    </row>
    <row r="16532" spans="2:22" x14ac:dyDescent="0.2">
      <c r="B16532" s="2"/>
      <c r="C16532" s="2"/>
      <c r="D16532" s="2"/>
      <c r="E16532" s="2"/>
      <c r="F16532" s="2"/>
      <c r="G16532" s="3"/>
      <c r="H16532" s="3"/>
      <c r="I16532" s="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 s="2"/>
    </row>
    <row r="16533" spans="2:22" x14ac:dyDescent="0.2">
      <c r="B16533" s="2"/>
      <c r="C16533" s="2"/>
      <c r="D16533" s="2"/>
      <c r="E16533" s="2"/>
      <c r="F16533" s="2"/>
      <c r="G16533" s="3"/>
      <c r="H16533" s="3"/>
      <c r="I16533" s="2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 s="2"/>
    </row>
    <row r="16534" spans="2:22" x14ac:dyDescent="0.2">
      <c r="B16534" s="2"/>
      <c r="C16534" s="2"/>
      <c r="D16534" s="2"/>
      <c r="E16534" s="2"/>
      <c r="F16534" s="2"/>
      <c r="G16534" s="3"/>
      <c r="H16534" s="3"/>
      <c r="I16534" s="2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 s="2"/>
    </row>
    <row r="16535" spans="2:22" x14ac:dyDescent="0.2">
      <c r="B16535" s="2"/>
      <c r="C16535" s="2"/>
      <c r="D16535" s="2"/>
      <c r="E16535" s="2"/>
      <c r="F16535" s="2"/>
      <c r="G16535" s="3"/>
      <c r="H16535" s="3"/>
      <c r="I16535" s="2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 s="2"/>
    </row>
    <row r="16536" spans="2:22" x14ac:dyDescent="0.2">
      <c r="B16536" s="2"/>
      <c r="C16536" s="2"/>
      <c r="D16536" s="2"/>
      <c r="E16536" s="2"/>
      <c r="F16536" s="2"/>
      <c r="G16536" s="3"/>
      <c r="H16536" s="3"/>
      <c r="I16536" s="2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 s="2"/>
    </row>
    <row r="16537" spans="2:22" x14ac:dyDescent="0.2">
      <c r="B16537" s="2"/>
      <c r="C16537" s="2"/>
      <c r="D16537" s="2"/>
      <c r="E16537" s="2"/>
      <c r="F16537" s="2"/>
      <c r="G16537" s="3"/>
      <c r="H16537" s="3"/>
      <c r="I16537" s="2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 s="2"/>
    </row>
    <row r="16538" spans="2:22" x14ac:dyDescent="0.2">
      <c r="B16538" s="2"/>
      <c r="C16538" s="2"/>
      <c r="D16538" s="2"/>
      <c r="E16538" s="2"/>
      <c r="F16538" s="2"/>
      <c r="G16538" s="3"/>
      <c r="H16538" s="3"/>
      <c r="I16538" s="2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 s="2"/>
    </row>
    <row r="16539" spans="2:22" x14ac:dyDescent="0.2">
      <c r="B16539" s="2"/>
      <c r="C16539" s="2"/>
      <c r="D16539" s="2"/>
      <c r="E16539" s="2"/>
      <c r="F16539" s="2"/>
      <c r="G16539" s="3"/>
      <c r="H16539" s="3"/>
      <c r="I16539" s="2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 s="2"/>
    </row>
    <row r="16540" spans="2:22" x14ac:dyDescent="0.2">
      <c r="B16540" s="2"/>
      <c r="C16540" s="2"/>
      <c r="D16540" s="2"/>
      <c r="E16540" s="2"/>
      <c r="F16540" s="2"/>
      <c r="G16540" s="3"/>
      <c r="H16540" s="3"/>
      <c r="I16540" s="2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 s="2"/>
    </row>
    <row r="16541" spans="2:22" x14ac:dyDescent="0.2">
      <c r="B16541" s="2"/>
      <c r="C16541" s="2"/>
      <c r="D16541" s="2"/>
      <c r="E16541" s="2"/>
      <c r="F16541" s="2"/>
      <c r="G16541" s="3"/>
      <c r="H16541" s="3"/>
      <c r="I16541" s="2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 s="2"/>
    </row>
    <row r="16542" spans="2:22" x14ac:dyDescent="0.2">
      <c r="B16542" s="2"/>
      <c r="C16542" s="2"/>
      <c r="D16542" s="2"/>
      <c r="E16542" s="2"/>
      <c r="F16542" s="2"/>
      <c r="G16542" s="3"/>
      <c r="H16542" s="3"/>
      <c r="I16542" s="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 s="2"/>
    </row>
    <row r="16543" spans="2:22" x14ac:dyDescent="0.2">
      <c r="B16543" s="2"/>
      <c r="C16543" s="2"/>
      <c r="D16543" s="2"/>
      <c r="E16543" s="2"/>
      <c r="F16543" s="2"/>
      <c r="G16543" s="3"/>
      <c r="H16543" s="3"/>
      <c r="I16543" s="2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 s="2"/>
    </row>
    <row r="16544" spans="2:22" x14ac:dyDescent="0.2">
      <c r="B16544" s="2"/>
      <c r="C16544" s="2"/>
      <c r="D16544" s="2"/>
      <c r="E16544" s="2"/>
      <c r="F16544" s="2"/>
      <c r="G16544" s="3"/>
      <c r="H16544" s="3"/>
      <c r="I16544" s="2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 s="2"/>
    </row>
    <row r="16545" spans="2:22" x14ac:dyDescent="0.2">
      <c r="B16545" s="2"/>
      <c r="C16545" s="2"/>
      <c r="D16545" s="2"/>
      <c r="E16545" s="2"/>
      <c r="F16545" s="2"/>
      <c r="G16545" s="3"/>
      <c r="H16545" s="3"/>
      <c r="I16545" s="2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 s="2"/>
    </row>
    <row r="16546" spans="2:22" x14ac:dyDescent="0.2">
      <c r="B16546" s="2"/>
      <c r="C16546" s="2"/>
      <c r="D16546" s="2"/>
      <c r="E16546" s="2"/>
      <c r="F16546" s="2"/>
      <c r="G16546" s="3"/>
      <c r="H16546" s="3"/>
      <c r="I16546" s="2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 s="2"/>
    </row>
    <row r="16547" spans="2:22" x14ac:dyDescent="0.2">
      <c r="B16547" s="2"/>
      <c r="C16547" s="2"/>
      <c r="D16547" s="2"/>
      <c r="E16547" s="2"/>
      <c r="F16547" s="2"/>
      <c r="G16547" s="3"/>
      <c r="H16547" s="3"/>
      <c r="I16547" s="2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 s="2"/>
    </row>
    <row r="16548" spans="2:22" x14ac:dyDescent="0.2">
      <c r="B16548" s="2"/>
      <c r="C16548" s="2"/>
      <c r="D16548" s="2"/>
      <c r="E16548" s="2"/>
      <c r="F16548" s="2"/>
      <c r="G16548" s="3"/>
      <c r="H16548" s="3"/>
      <c r="I16548" s="2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 s="2"/>
    </row>
    <row r="16549" spans="2:22" x14ac:dyDescent="0.2">
      <c r="B16549" s="2"/>
      <c r="C16549" s="2"/>
      <c r="D16549" s="2"/>
      <c r="E16549" s="2"/>
      <c r="F16549" s="2"/>
      <c r="G16549" s="3"/>
      <c r="H16549" s="3"/>
      <c r="I16549" s="2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 s="2"/>
    </row>
    <row r="16550" spans="2:22" x14ac:dyDescent="0.2">
      <c r="B16550" s="2"/>
      <c r="C16550" s="2"/>
      <c r="D16550" s="2"/>
      <c r="E16550" s="2"/>
      <c r="F16550" s="2"/>
      <c r="G16550" s="3"/>
      <c r="H16550" s="3"/>
      <c r="I16550" s="2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 s="2"/>
    </row>
    <row r="16551" spans="2:22" x14ac:dyDescent="0.2">
      <c r="B16551" s="2"/>
      <c r="C16551" s="2"/>
      <c r="D16551" s="2"/>
      <c r="E16551" s="2"/>
      <c r="F16551" s="2"/>
      <c r="G16551" s="3"/>
      <c r="H16551" s="3"/>
      <c r="I16551" s="2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 s="2"/>
    </row>
    <row r="16552" spans="2:22" x14ac:dyDescent="0.2">
      <c r="B16552" s="2"/>
      <c r="C16552" s="2"/>
      <c r="D16552" s="2"/>
      <c r="E16552" s="2"/>
      <c r="F16552" s="2"/>
      <c r="G16552" s="3"/>
      <c r="H16552" s="3"/>
      <c r="I16552" s="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 s="2"/>
    </row>
    <row r="16553" spans="2:22" x14ac:dyDescent="0.2">
      <c r="B16553" s="2"/>
      <c r="C16553" s="2"/>
      <c r="D16553" s="2"/>
      <c r="E16553" s="2"/>
      <c r="F16553" s="2"/>
      <c r="G16553" s="3"/>
      <c r="H16553" s="3"/>
      <c r="I16553" s="2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 s="2"/>
    </row>
    <row r="16554" spans="2:22" x14ac:dyDescent="0.2">
      <c r="B16554" s="2"/>
      <c r="C16554" s="2"/>
      <c r="D16554" s="2"/>
      <c r="E16554" s="2"/>
      <c r="F16554" s="2"/>
      <c r="G16554" s="3"/>
      <c r="H16554" s="3"/>
      <c r="I16554" s="2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 s="2"/>
    </row>
    <row r="16555" spans="2:22" x14ac:dyDescent="0.2">
      <c r="B16555" s="2"/>
      <c r="C16555" s="2"/>
      <c r="D16555" s="2"/>
      <c r="E16555" s="2"/>
      <c r="F16555" s="2"/>
      <c r="G16555" s="3"/>
      <c r="H16555" s="3"/>
      <c r="I16555" s="2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 s="2"/>
    </row>
    <row r="16556" spans="2:22" x14ac:dyDescent="0.2">
      <c r="B16556" s="2"/>
      <c r="C16556" s="2"/>
      <c r="D16556" s="2"/>
      <c r="E16556" s="2"/>
      <c r="F16556" s="2"/>
      <c r="G16556" s="3"/>
      <c r="H16556" s="3"/>
      <c r="I16556" s="2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 s="2"/>
    </row>
    <row r="16557" spans="2:22" x14ac:dyDescent="0.2">
      <c r="B16557" s="2"/>
      <c r="C16557" s="2"/>
      <c r="D16557" s="2"/>
      <c r="E16557" s="2"/>
      <c r="F16557" s="2"/>
      <c r="G16557" s="3"/>
      <c r="H16557" s="3"/>
      <c r="I16557" s="2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 s="2"/>
    </row>
    <row r="16558" spans="2:22" x14ac:dyDescent="0.2">
      <c r="B16558" s="2"/>
      <c r="C16558" s="2"/>
      <c r="D16558" s="2"/>
      <c r="E16558" s="2"/>
      <c r="F16558" s="2"/>
      <c r="G16558" s="3"/>
      <c r="H16558" s="3"/>
      <c r="I16558" s="2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 s="2"/>
    </row>
    <row r="16559" spans="2:22" x14ac:dyDescent="0.2">
      <c r="B16559" s="2"/>
      <c r="C16559" s="2"/>
      <c r="D16559" s="2"/>
      <c r="E16559" s="2"/>
      <c r="F16559" s="2"/>
      <c r="G16559" s="3"/>
      <c r="H16559" s="3"/>
      <c r="I16559" s="2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 s="2"/>
    </row>
    <row r="16560" spans="2:22" x14ac:dyDescent="0.2">
      <c r="B16560" s="2"/>
      <c r="C16560" s="2"/>
      <c r="D16560" s="2"/>
      <c r="E16560" s="2"/>
      <c r="F16560" s="2"/>
      <c r="G16560" s="3"/>
      <c r="H16560" s="3"/>
      <c r="I16560" s="2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 s="2"/>
    </row>
    <row r="16561" spans="2:22" x14ac:dyDescent="0.2">
      <c r="B16561" s="2"/>
      <c r="C16561" s="2"/>
      <c r="D16561" s="2"/>
      <c r="E16561" s="2"/>
      <c r="F16561" s="2"/>
      <c r="G16561" s="3"/>
      <c r="H16561" s="3"/>
      <c r="I16561" s="2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 s="2"/>
    </row>
    <row r="16562" spans="2:22" x14ac:dyDescent="0.2">
      <c r="B16562" s="2"/>
      <c r="C16562" s="2"/>
      <c r="D16562" s="2"/>
      <c r="E16562" s="2"/>
      <c r="F16562" s="2"/>
      <c r="G16562" s="3"/>
      <c r="H16562" s="3"/>
      <c r="I16562" s="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 s="2"/>
    </row>
    <row r="16563" spans="2:22" x14ac:dyDescent="0.2">
      <c r="B16563" s="2"/>
      <c r="C16563" s="2"/>
      <c r="D16563" s="2"/>
      <c r="E16563" s="2"/>
      <c r="F16563" s="2"/>
      <c r="G16563" s="3"/>
      <c r="H16563" s="3"/>
      <c r="I16563" s="2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 s="2"/>
    </row>
    <row r="16564" spans="2:22" x14ac:dyDescent="0.2">
      <c r="B16564" s="2"/>
      <c r="C16564" s="2"/>
      <c r="D16564" s="2"/>
      <c r="E16564" s="2"/>
      <c r="F16564" s="2"/>
      <c r="G16564" s="3"/>
      <c r="H16564" s="3"/>
      <c r="I16564" s="2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 s="2"/>
    </row>
    <row r="16565" spans="2:22" x14ac:dyDescent="0.2">
      <c r="B16565" s="2"/>
      <c r="C16565" s="2"/>
      <c r="D16565" s="2"/>
      <c r="E16565" s="2"/>
      <c r="F16565" s="2"/>
      <c r="G16565" s="3"/>
      <c r="H16565" s="3"/>
      <c r="I16565" s="2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 s="2"/>
    </row>
    <row r="16566" spans="2:22" x14ac:dyDescent="0.2">
      <c r="B16566" s="2"/>
      <c r="C16566" s="2"/>
      <c r="D16566" s="2"/>
      <c r="E16566" s="2"/>
      <c r="F16566" s="2"/>
      <c r="G16566" s="3"/>
      <c r="H16566" s="3"/>
      <c r="I16566" s="2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 s="2"/>
    </row>
    <row r="16567" spans="2:22" x14ac:dyDescent="0.2">
      <c r="B16567" s="2"/>
      <c r="C16567" s="2"/>
      <c r="D16567" s="2"/>
      <c r="E16567" s="2"/>
      <c r="F16567" s="2"/>
      <c r="G16567" s="3"/>
      <c r="H16567" s="3"/>
      <c r="I16567" s="2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 s="2"/>
    </row>
    <row r="16568" spans="2:22" x14ac:dyDescent="0.2">
      <c r="B16568" s="2"/>
      <c r="C16568" s="2"/>
      <c r="D16568" s="2"/>
      <c r="E16568" s="2"/>
      <c r="F16568" s="2"/>
      <c r="G16568" s="3"/>
      <c r="H16568" s="3"/>
      <c r="I16568" s="2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 s="2"/>
    </row>
    <row r="16569" spans="2:22" x14ac:dyDescent="0.2">
      <c r="B16569" s="2"/>
      <c r="C16569" s="2"/>
      <c r="D16569" s="2"/>
      <c r="E16569" s="2"/>
      <c r="F16569" s="2"/>
      <c r="G16569" s="3"/>
      <c r="H16569" s="3"/>
      <c r="I16569" s="2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 s="2"/>
    </row>
    <row r="16570" spans="2:22" x14ac:dyDescent="0.2">
      <c r="B16570" s="2"/>
      <c r="C16570" s="2"/>
      <c r="D16570" s="2"/>
      <c r="E16570" s="2"/>
      <c r="F16570" s="2"/>
      <c r="G16570" s="3"/>
      <c r="H16570" s="3"/>
      <c r="I16570" s="2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 s="2"/>
    </row>
    <row r="16571" spans="2:22" x14ac:dyDescent="0.2">
      <c r="B16571" s="2"/>
      <c r="C16571" s="2"/>
      <c r="D16571" s="2"/>
      <c r="E16571" s="2"/>
      <c r="F16571" s="2"/>
      <c r="G16571" s="3"/>
      <c r="H16571" s="3"/>
      <c r="I16571" s="2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 s="2"/>
    </row>
    <row r="16572" spans="2:22" x14ac:dyDescent="0.2">
      <c r="B16572" s="2"/>
      <c r="C16572" s="2"/>
      <c r="D16572" s="2"/>
      <c r="E16572" s="2"/>
      <c r="F16572" s="2"/>
      <c r="G16572" s="3"/>
      <c r="H16572" s="3"/>
      <c r="I16572" s="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 s="2"/>
    </row>
    <row r="16573" spans="2:22" x14ac:dyDescent="0.2">
      <c r="B16573" s="2"/>
      <c r="C16573" s="2"/>
      <c r="D16573" s="2"/>
      <c r="E16573" s="2"/>
      <c r="F16573" s="2"/>
      <c r="G16573" s="3"/>
      <c r="H16573" s="3"/>
      <c r="I16573" s="2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 s="2"/>
    </row>
    <row r="16574" spans="2:22" x14ac:dyDescent="0.2">
      <c r="B16574" s="2"/>
      <c r="C16574" s="2"/>
      <c r="D16574" s="2"/>
      <c r="E16574" s="2"/>
      <c r="F16574" s="2"/>
      <c r="G16574" s="3"/>
      <c r="H16574" s="3"/>
      <c r="I16574" s="2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 s="2"/>
    </row>
    <row r="16575" spans="2:22" x14ac:dyDescent="0.2">
      <c r="B16575" s="2"/>
      <c r="C16575" s="2"/>
      <c r="D16575" s="2"/>
      <c r="E16575" s="2"/>
      <c r="F16575" s="2"/>
      <c r="G16575" s="3"/>
      <c r="H16575" s="3"/>
      <c r="I16575" s="2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 s="2"/>
    </row>
    <row r="16576" spans="2:22" x14ac:dyDescent="0.2">
      <c r="B16576" s="2"/>
      <c r="C16576" s="2"/>
      <c r="D16576" s="2"/>
      <c r="E16576" s="2"/>
      <c r="F16576" s="2"/>
      <c r="G16576" s="3"/>
      <c r="H16576" s="3"/>
      <c r="I16576" s="2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 s="2"/>
    </row>
    <row r="16577" spans="2:22" x14ac:dyDescent="0.2">
      <c r="B16577" s="2"/>
      <c r="C16577" s="2"/>
      <c r="D16577" s="2"/>
      <c r="E16577" s="2"/>
      <c r="F16577" s="2"/>
      <c r="G16577" s="3"/>
      <c r="H16577" s="3"/>
      <c r="I16577" s="2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 s="2"/>
    </row>
    <row r="16578" spans="2:22" x14ac:dyDescent="0.2">
      <c r="B16578" s="2"/>
      <c r="C16578" s="2"/>
      <c r="D16578" s="2"/>
      <c r="E16578" s="2"/>
      <c r="F16578" s="2"/>
      <c r="G16578" s="3"/>
      <c r="H16578" s="3"/>
      <c r="I16578" s="2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 s="2"/>
    </row>
    <row r="16579" spans="2:22" x14ac:dyDescent="0.2">
      <c r="B16579" s="2"/>
      <c r="C16579" s="2"/>
      <c r="D16579" s="2"/>
      <c r="E16579" s="2"/>
      <c r="F16579" s="2"/>
      <c r="G16579" s="3"/>
      <c r="H16579" s="3"/>
      <c r="I16579" s="2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 s="2"/>
    </row>
    <row r="16580" spans="2:22" x14ac:dyDescent="0.2">
      <c r="B16580" s="2"/>
      <c r="C16580" s="2"/>
      <c r="D16580" s="2"/>
      <c r="E16580" s="2"/>
      <c r="F16580" s="2"/>
      <c r="G16580" s="3"/>
      <c r="H16580" s="3"/>
      <c r="I16580" s="2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 s="2"/>
    </row>
    <row r="16581" spans="2:22" x14ac:dyDescent="0.2">
      <c r="B16581" s="2"/>
      <c r="C16581" s="2"/>
      <c r="D16581" s="2"/>
      <c r="E16581" s="2"/>
      <c r="F16581" s="2"/>
      <c r="G16581" s="3"/>
      <c r="H16581" s="3"/>
      <c r="I16581" s="2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 s="2"/>
    </row>
    <row r="16582" spans="2:22" x14ac:dyDescent="0.2">
      <c r="B16582" s="2"/>
      <c r="C16582" s="2"/>
      <c r="D16582" s="2"/>
      <c r="E16582" s="2"/>
      <c r="F16582" s="2"/>
      <c r="G16582" s="3"/>
      <c r="H16582" s="3"/>
      <c r="I16582" s="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 s="2"/>
    </row>
    <row r="16583" spans="2:22" x14ac:dyDescent="0.2">
      <c r="B16583" s="2"/>
      <c r="C16583" s="2"/>
      <c r="D16583" s="2"/>
      <c r="E16583" s="2"/>
      <c r="F16583" s="2"/>
      <c r="G16583" s="3"/>
      <c r="H16583" s="3"/>
      <c r="I16583" s="2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 s="2"/>
    </row>
    <row r="16584" spans="2:22" x14ac:dyDescent="0.2">
      <c r="B16584" s="2"/>
      <c r="C16584" s="2"/>
      <c r="D16584" s="2"/>
      <c r="E16584" s="2"/>
      <c r="F16584" s="2"/>
      <c r="G16584" s="3"/>
      <c r="H16584" s="3"/>
      <c r="I16584" s="2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 s="2"/>
    </row>
    <row r="16585" spans="2:22" x14ac:dyDescent="0.2">
      <c r="B16585" s="2"/>
      <c r="C16585" s="2"/>
      <c r="D16585" s="2"/>
      <c r="E16585" s="2"/>
      <c r="F16585" s="2"/>
      <c r="G16585" s="3"/>
      <c r="H16585" s="3"/>
      <c r="I16585" s="2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 s="2"/>
    </row>
    <row r="16586" spans="2:22" x14ac:dyDescent="0.2">
      <c r="B16586" s="2"/>
      <c r="C16586" s="2"/>
      <c r="D16586" s="2"/>
      <c r="E16586" s="2"/>
      <c r="F16586" s="2"/>
      <c r="G16586" s="3"/>
      <c r="H16586" s="3"/>
      <c r="I16586" s="2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 s="2"/>
    </row>
    <row r="16587" spans="2:22" x14ac:dyDescent="0.2">
      <c r="B16587" s="2"/>
      <c r="C16587" s="2"/>
      <c r="D16587" s="2"/>
      <c r="E16587" s="2"/>
      <c r="F16587" s="2"/>
      <c r="G16587" s="3"/>
      <c r="H16587" s="3"/>
      <c r="I16587" s="2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 s="2"/>
    </row>
    <row r="16588" spans="2:22" x14ac:dyDescent="0.2">
      <c r="B16588" s="2"/>
      <c r="C16588" s="2"/>
      <c r="D16588" s="2"/>
      <c r="E16588" s="2"/>
      <c r="F16588" s="2"/>
      <c r="G16588" s="3"/>
      <c r="H16588" s="3"/>
      <c r="I16588" s="2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 s="2"/>
    </row>
    <row r="16589" spans="2:22" x14ac:dyDescent="0.2">
      <c r="B16589" s="2"/>
      <c r="C16589" s="2"/>
      <c r="D16589" s="2"/>
      <c r="E16589" s="2"/>
      <c r="F16589" s="2"/>
      <c r="G16589" s="3"/>
      <c r="H16589" s="3"/>
      <c r="I16589" s="2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 s="2"/>
    </row>
    <row r="16590" spans="2:22" x14ac:dyDescent="0.2">
      <c r="B16590" s="2"/>
      <c r="C16590" s="2"/>
      <c r="D16590" s="2"/>
      <c r="E16590" s="2"/>
      <c r="F16590" s="2"/>
      <c r="G16590" s="3"/>
      <c r="H16590" s="3"/>
      <c r="I16590" s="2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 s="2"/>
    </row>
    <row r="16591" spans="2:22" x14ac:dyDescent="0.2">
      <c r="B16591" s="2"/>
      <c r="C16591" s="2"/>
      <c r="D16591" s="2"/>
      <c r="E16591" s="2"/>
      <c r="F16591" s="2"/>
      <c r="G16591" s="3"/>
      <c r="H16591" s="3"/>
      <c r="I16591" s="2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 s="2"/>
    </row>
    <row r="16592" spans="2:22" x14ac:dyDescent="0.2">
      <c r="B16592" s="2"/>
      <c r="C16592" s="2"/>
      <c r="D16592" s="2"/>
      <c r="E16592" s="2"/>
      <c r="F16592" s="2"/>
      <c r="G16592" s="3"/>
      <c r="H16592" s="3"/>
      <c r="I16592" s="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 s="2"/>
    </row>
    <row r="16593" spans="2:22" x14ac:dyDescent="0.2">
      <c r="B16593" s="2"/>
      <c r="C16593" s="2"/>
      <c r="D16593" s="2"/>
      <c r="E16593" s="2"/>
      <c r="F16593" s="2"/>
      <c r="G16593" s="3"/>
      <c r="H16593" s="3"/>
      <c r="I16593" s="2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 s="2"/>
    </row>
    <row r="16594" spans="2:22" x14ac:dyDescent="0.2">
      <c r="B16594" s="2"/>
      <c r="C16594" s="2"/>
      <c r="D16594" s="2"/>
      <c r="E16594" s="2"/>
      <c r="F16594" s="2"/>
      <c r="G16594" s="3"/>
      <c r="H16594" s="3"/>
      <c r="I16594" s="2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 s="2"/>
    </row>
    <row r="16595" spans="2:22" x14ac:dyDescent="0.2">
      <c r="B16595" s="2"/>
      <c r="C16595" s="2"/>
      <c r="D16595" s="2"/>
      <c r="E16595" s="2"/>
      <c r="F16595" s="2"/>
      <c r="G16595" s="3"/>
      <c r="H16595" s="3"/>
      <c r="I16595" s="2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 s="2"/>
    </row>
    <row r="16596" spans="2:22" x14ac:dyDescent="0.2">
      <c r="B16596" s="2"/>
      <c r="C16596" s="2"/>
      <c r="D16596" s="2"/>
      <c r="E16596" s="2"/>
      <c r="F16596" s="2"/>
      <c r="G16596" s="3"/>
      <c r="H16596" s="3"/>
      <c r="I16596" s="2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 s="2"/>
    </row>
    <row r="16597" spans="2:22" x14ac:dyDescent="0.2">
      <c r="B16597" s="2"/>
      <c r="C16597" s="2"/>
      <c r="D16597" s="2"/>
      <c r="E16597" s="2"/>
      <c r="F16597" s="2"/>
      <c r="G16597" s="3"/>
      <c r="H16597" s="3"/>
      <c r="I16597" s="2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 s="2"/>
    </row>
    <row r="16598" spans="2:22" x14ac:dyDescent="0.2">
      <c r="B16598" s="2"/>
      <c r="C16598" s="2"/>
      <c r="D16598" s="2"/>
      <c r="E16598" s="2"/>
      <c r="F16598" s="2"/>
      <c r="G16598" s="3"/>
      <c r="H16598" s="3"/>
      <c r="I16598" s="2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 s="2"/>
    </row>
    <row r="16599" spans="2:22" x14ac:dyDescent="0.2">
      <c r="B16599" s="2"/>
      <c r="C16599" s="2"/>
      <c r="D16599" s="2"/>
      <c r="E16599" s="2"/>
      <c r="F16599" s="2"/>
      <c r="G16599" s="3"/>
      <c r="H16599" s="3"/>
      <c r="I16599" s="2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 s="2"/>
    </row>
    <row r="16600" spans="2:22" x14ac:dyDescent="0.2">
      <c r="B16600" s="2"/>
      <c r="C16600" s="2"/>
      <c r="D16600" s="2"/>
      <c r="E16600" s="2"/>
      <c r="F16600" s="2"/>
      <c r="G16600" s="3"/>
      <c r="H16600" s="3"/>
      <c r="I16600" s="2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 s="2"/>
    </row>
    <row r="16601" spans="2:22" x14ac:dyDescent="0.2">
      <c r="B16601" s="2"/>
      <c r="C16601" s="2"/>
      <c r="D16601" s="2"/>
      <c r="E16601" s="2"/>
      <c r="F16601" s="2"/>
      <c r="G16601" s="3"/>
      <c r="H16601" s="3"/>
      <c r="I16601" s="2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 s="2"/>
    </row>
    <row r="16602" spans="2:22" x14ac:dyDescent="0.2">
      <c r="B16602" s="2"/>
      <c r="C16602" s="2"/>
      <c r="D16602" s="2"/>
      <c r="E16602" s="2"/>
      <c r="F16602" s="2"/>
      <c r="G16602" s="3"/>
      <c r="H16602" s="3"/>
      <c r="I16602" s="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 s="2"/>
    </row>
    <row r="16603" spans="2:22" x14ac:dyDescent="0.2">
      <c r="B16603" s="2"/>
      <c r="C16603" s="2"/>
      <c r="D16603" s="2"/>
      <c r="E16603" s="2"/>
      <c r="F16603" s="2"/>
      <c r="G16603" s="3"/>
      <c r="H16603" s="3"/>
      <c r="I16603" s="2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 s="2"/>
    </row>
    <row r="16604" spans="2:22" x14ac:dyDescent="0.2">
      <c r="B16604" s="2"/>
      <c r="C16604" s="2"/>
      <c r="D16604" s="2"/>
      <c r="E16604" s="2"/>
      <c r="F16604" s="2"/>
      <c r="G16604" s="3"/>
      <c r="H16604" s="3"/>
      <c r="I16604" s="2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 s="2"/>
    </row>
    <row r="16605" spans="2:22" x14ac:dyDescent="0.2">
      <c r="B16605" s="2"/>
      <c r="C16605" s="2"/>
      <c r="D16605" s="2"/>
      <c r="E16605" s="2"/>
      <c r="F16605" s="2"/>
      <c r="G16605" s="3"/>
      <c r="H16605" s="3"/>
      <c r="I16605" s="2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 s="2"/>
    </row>
    <row r="16606" spans="2:22" x14ac:dyDescent="0.2">
      <c r="B16606" s="2"/>
      <c r="C16606" s="2"/>
      <c r="D16606" s="2"/>
      <c r="E16606" s="2"/>
      <c r="F16606" s="2"/>
      <c r="G16606" s="3"/>
      <c r="H16606" s="3"/>
      <c r="I16606" s="2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 s="2"/>
    </row>
    <row r="16607" spans="2:22" x14ac:dyDescent="0.2">
      <c r="B16607" s="2"/>
      <c r="C16607" s="2"/>
      <c r="D16607" s="2"/>
      <c r="E16607" s="2"/>
      <c r="F16607" s="2"/>
      <c r="G16607" s="3"/>
      <c r="H16607" s="3"/>
      <c r="I16607" s="2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 s="2"/>
    </row>
    <row r="16608" spans="2:22" x14ac:dyDescent="0.2">
      <c r="B16608" s="2"/>
      <c r="C16608" s="2"/>
      <c r="D16608" s="2"/>
      <c r="E16608" s="2"/>
      <c r="F16608" s="2"/>
      <c r="G16608" s="3"/>
      <c r="H16608" s="3"/>
      <c r="I16608" s="2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 s="2"/>
    </row>
    <row r="16609" spans="2:22" x14ac:dyDescent="0.2">
      <c r="B16609" s="2"/>
      <c r="C16609" s="2"/>
      <c r="D16609" s="2"/>
      <c r="E16609" s="2"/>
      <c r="F16609" s="2"/>
      <c r="G16609" s="3"/>
      <c r="H16609" s="3"/>
      <c r="I16609" s="2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 s="2"/>
    </row>
    <row r="16610" spans="2:22" x14ac:dyDescent="0.2">
      <c r="B16610" s="2"/>
      <c r="C16610" s="2"/>
      <c r="D16610" s="2"/>
      <c r="E16610" s="2"/>
      <c r="F16610" s="2"/>
      <c r="G16610" s="3"/>
      <c r="H16610" s="3"/>
      <c r="I16610" s="2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 s="2"/>
    </row>
    <row r="16611" spans="2:22" x14ac:dyDescent="0.2">
      <c r="B16611" s="2"/>
      <c r="C16611" s="2"/>
      <c r="D16611" s="2"/>
      <c r="E16611" s="2"/>
      <c r="F16611" s="2"/>
      <c r="G16611" s="3"/>
      <c r="H16611" s="3"/>
      <c r="I16611" s="2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 s="2"/>
    </row>
    <row r="16612" spans="2:22" x14ac:dyDescent="0.2">
      <c r="B16612" s="2"/>
      <c r="C16612" s="2"/>
      <c r="D16612" s="2"/>
      <c r="E16612" s="2"/>
      <c r="F16612" s="2"/>
      <c r="G16612" s="3"/>
      <c r="H16612" s="3"/>
      <c r="I16612" s="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 s="2"/>
    </row>
    <row r="16613" spans="2:22" x14ac:dyDescent="0.2">
      <c r="B16613" s="2"/>
      <c r="C16613" s="2"/>
      <c r="D16613" s="2"/>
      <c r="E16613" s="2"/>
      <c r="F16613" s="2"/>
      <c r="G16613" s="3"/>
      <c r="H16613" s="3"/>
      <c r="I16613" s="2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 s="2"/>
    </row>
    <row r="16614" spans="2:22" x14ac:dyDescent="0.2">
      <c r="B16614" s="2"/>
      <c r="C16614" s="2"/>
      <c r="D16614" s="2"/>
      <c r="E16614" s="2"/>
      <c r="F16614" s="2"/>
      <c r="G16614" s="3"/>
      <c r="H16614" s="3"/>
      <c r="I16614" s="2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 s="2"/>
    </row>
    <row r="16615" spans="2:22" x14ac:dyDescent="0.2">
      <c r="B16615" s="2"/>
      <c r="C16615" s="2"/>
      <c r="D16615" s="2"/>
      <c r="E16615" s="2"/>
      <c r="F16615" s="2"/>
      <c r="G16615" s="3"/>
      <c r="H16615" s="3"/>
      <c r="I16615" s="2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 s="2"/>
    </row>
    <row r="16616" spans="2:22" x14ac:dyDescent="0.2">
      <c r="B16616" s="2"/>
      <c r="C16616" s="2"/>
      <c r="D16616" s="2"/>
      <c r="E16616" s="2"/>
      <c r="F16616" s="2"/>
      <c r="G16616" s="3"/>
      <c r="H16616" s="3"/>
      <c r="I16616" s="2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 s="2"/>
    </row>
    <row r="16617" spans="2:22" x14ac:dyDescent="0.2">
      <c r="B16617" s="2"/>
      <c r="C16617" s="2"/>
      <c r="D16617" s="2"/>
      <c r="E16617" s="2"/>
      <c r="F16617" s="2"/>
      <c r="G16617" s="3"/>
      <c r="H16617" s="3"/>
      <c r="I16617" s="2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 s="2"/>
    </row>
    <row r="16618" spans="2:22" x14ac:dyDescent="0.2">
      <c r="B16618" s="2"/>
      <c r="C16618" s="2"/>
      <c r="D16618" s="2"/>
      <c r="E16618" s="2"/>
      <c r="F16618" s="2"/>
      <c r="G16618" s="3"/>
      <c r="H16618" s="3"/>
      <c r="I16618" s="2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 s="2"/>
    </row>
    <row r="16619" spans="2:22" x14ac:dyDescent="0.2">
      <c r="B16619" s="2"/>
      <c r="C16619" s="2"/>
      <c r="D16619" s="2"/>
      <c r="E16619" s="2"/>
      <c r="F16619" s="2"/>
      <c r="G16619" s="3"/>
      <c r="H16619" s="3"/>
      <c r="I16619" s="2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 s="2"/>
    </row>
    <row r="16620" spans="2:22" x14ac:dyDescent="0.2">
      <c r="B16620" s="2"/>
      <c r="C16620" s="2"/>
      <c r="D16620" s="2"/>
      <c r="E16620" s="2"/>
      <c r="F16620" s="2"/>
      <c r="G16620" s="3"/>
      <c r="H16620" s="3"/>
      <c r="I16620" s="2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 s="2"/>
    </row>
    <row r="16621" spans="2:22" x14ac:dyDescent="0.2">
      <c r="B16621" s="2"/>
      <c r="C16621" s="2"/>
      <c r="D16621" s="2"/>
      <c r="E16621" s="2"/>
      <c r="F16621" s="2"/>
      <c r="G16621" s="3"/>
      <c r="H16621" s="3"/>
      <c r="I16621" s="2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 s="2"/>
    </row>
    <row r="16622" spans="2:22" x14ac:dyDescent="0.2">
      <c r="B16622" s="2"/>
      <c r="C16622" s="2"/>
      <c r="D16622" s="2"/>
      <c r="E16622" s="2"/>
      <c r="F16622" s="2"/>
      <c r="G16622" s="3"/>
      <c r="H16622" s="3"/>
      <c r="I16622" s="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 s="2"/>
    </row>
    <row r="16623" spans="2:22" x14ac:dyDescent="0.2">
      <c r="B16623" s="2"/>
      <c r="C16623" s="2"/>
      <c r="D16623" s="2"/>
      <c r="E16623" s="2"/>
      <c r="F16623" s="2"/>
      <c r="G16623" s="3"/>
      <c r="H16623" s="3"/>
      <c r="I16623" s="2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 s="2"/>
    </row>
    <row r="16624" spans="2:22" x14ac:dyDescent="0.2">
      <c r="B16624" s="2"/>
      <c r="C16624" s="2"/>
      <c r="D16624" s="2"/>
      <c r="E16624" s="2"/>
      <c r="F16624" s="2"/>
      <c r="G16624" s="3"/>
      <c r="H16624" s="3"/>
      <c r="I16624" s="2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 s="2"/>
    </row>
    <row r="16625" spans="2:22" x14ac:dyDescent="0.2">
      <c r="B16625" s="2"/>
      <c r="C16625" s="2"/>
      <c r="D16625" s="2"/>
      <c r="E16625" s="2"/>
      <c r="F16625" s="2"/>
      <c r="G16625" s="3"/>
      <c r="H16625" s="3"/>
      <c r="I16625" s="2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 s="2"/>
    </row>
    <row r="16626" spans="2:22" x14ac:dyDescent="0.2">
      <c r="B16626" s="2"/>
      <c r="C16626" s="2"/>
      <c r="D16626" s="2"/>
      <c r="E16626" s="2"/>
      <c r="F16626" s="2"/>
      <c r="G16626" s="3"/>
      <c r="H16626" s="3"/>
      <c r="I16626" s="2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 s="2"/>
    </row>
    <row r="16627" spans="2:22" x14ac:dyDescent="0.2">
      <c r="B16627" s="2"/>
      <c r="C16627" s="2"/>
      <c r="D16627" s="2"/>
      <c r="E16627" s="2"/>
      <c r="F16627" s="2"/>
      <c r="G16627" s="3"/>
      <c r="H16627" s="3"/>
      <c r="I16627" s="2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 s="2"/>
    </row>
    <row r="16628" spans="2:22" x14ac:dyDescent="0.2">
      <c r="B16628" s="2"/>
      <c r="C16628" s="2"/>
      <c r="D16628" s="2"/>
      <c r="E16628" s="2"/>
      <c r="F16628" s="2"/>
      <c r="G16628" s="3"/>
      <c r="H16628" s="3"/>
      <c r="I16628" s="2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 s="2"/>
    </row>
    <row r="16629" spans="2:22" x14ac:dyDescent="0.2">
      <c r="B16629" s="2"/>
      <c r="C16629" s="2"/>
      <c r="D16629" s="2"/>
      <c r="E16629" s="2"/>
      <c r="F16629" s="2"/>
      <c r="G16629" s="3"/>
      <c r="H16629" s="3"/>
      <c r="I16629" s="2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 s="2"/>
    </row>
    <row r="16630" spans="2:22" x14ac:dyDescent="0.2">
      <c r="B16630" s="2"/>
      <c r="C16630" s="2"/>
      <c r="D16630" s="2"/>
      <c r="E16630" s="2"/>
      <c r="F16630" s="2"/>
      <c r="G16630" s="3"/>
      <c r="H16630" s="3"/>
      <c r="I16630" s="2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 s="2"/>
    </row>
    <row r="16631" spans="2:22" x14ac:dyDescent="0.2">
      <c r="B16631" s="2"/>
      <c r="C16631" s="2"/>
      <c r="D16631" s="2"/>
      <c r="E16631" s="2"/>
      <c r="F16631" s="2"/>
      <c r="G16631" s="3"/>
      <c r="H16631" s="3"/>
      <c r="I16631" s="2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 s="2"/>
    </row>
    <row r="16632" spans="2:22" x14ac:dyDescent="0.2">
      <c r="B16632" s="2"/>
      <c r="C16632" s="2"/>
      <c r="D16632" s="2"/>
      <c r="E16632" s="2"/>
      <c r="F16632" s="2"/>
      <c r="G16632" s="3"/>
      <c r="H16632" s="3"/>
      <c r="I16632" s="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 s="2"/>
    </row>
    <row r="16633" spans="2:22" x14ac:dyDescent="0.2">
      <c r="B16633" s="2"/>
      <c r="C16633" s="2"/>
      <c r="D16633" s="2"/>
      <c r="E16633" s="2"/>
      <c r="F16633" s="2"/>
      <c r="G16633" s="3"/>
      <c r="H16633" s="3"/>
      <c r="I16633" s="2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 s="2"/>
    </row>
    <row r="16634" spans="2:22" x14ac:dyDescent="0.2">
      <c r="B16634" s="2"/>
      <c r="C16634" s="2"/>
      <c r="D16634" s="2"/>
      <c r="E16634" s="2"/>
      <c r="F16634" s="2"/>
      <c r="G16634" s="3"/>
      <c r="H16634" s="3"/>
      <c r="I16634" s="2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 s="2"/>
    </row>
    <row r="16635" spans="2:22" x14ac:dyDescent="0.2">
      <c r="B16635" s="2"/>
      <c r="C16635" s="2"/>
      <c r="D16635" s="2"/>
      <c r="E16635" s="2"/>
      <c r="F16635" s="2"/>
      <c r="G16635" s="3"/>
      <c r="H16635" s="3"/>
      <c r="I16635" s="2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 s="2"/>
    </row>
    <row r="16636" spans="2:22" x14ac:dyDescent="0.2">
      <c r="B16636" s="2"/>
      <c r="C16636" s="2"/>
      <c r="D16636" s="2"/>
      <c r="E16636" s="2"/>
      <c r="F16636" s="2"/>
      <c r="G16636" s="3"/>
      <c r="H16636" s="3"/>
      <c r="I16636" s="2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 s="2"/>
    </row>
    <row r="16637" spans="2:22" x14ac:dyDescent="0.2">
      <c r="B16637" s="2"/>
      <c r="C16637" s="2"/>
      <c r="D16637" s="2"/>
      <c r="E16637" s="2"/>
      <c r="F16637" s="2"/>
      <c r="G16637" s="3"/>
      <c r="H16637" s="3"/>
      <c r="I16637" s="2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 s="2"/>
    </row>
    <row r="16638" spans="2:22" x14ac:dyDescent="0.2">
      <c r="B16638" s="2"/>
      <c r="C16638" s="2"/>
      <c r="D16638" s="2"/>
      <c r="E16638" s="2"/>
      <c r="F16638" s="2"/>
      <c r="G16638" s="3"/>
      <c r="H16638" s="3"/>
      <c r="I16638" s="2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 s="2"/>
    </row>
    <row r="16639" spans="2:22" x14ac:dyDescent="0.2">
      <c r="B16639" s="2"/>
      <c r="C16639" s="2"/>
      <c r="D16639" s="2"/>
      <c r="E16639" s="2"/>
      <c r="F16639" s="2"/>
      <c r="G16639" s="3"/>
      <c r="H16639" s="3"/>
      <c r="I16639" s="2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 s="2"/>
    </row>
    <row r="16640" spans="2:22" x14ac:dyDescent="0.2">
      <c r="B16640" s="2"/>
      <c r="C16640" s="2"/>
      <c r="D16640" s="2"/>
      <c r="E16640" s="2"/>
      <c r="F16640" s="2"/>
      <c r="G16640" s="3"/>
      <c r="H16640" s="3"/>
      <c r="I16640" s="2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 s="2"/>
    </row>
    <row r="16641" spans="2:22" x14ac:dyDescent="0.2">
      <c r="B16641" s="2"/>
      <c r="C16641" s="2"/>
      <c r="D16641" s="2"/>
      <c r="E16641" s="2"/>
      <c r="F16641" s="2"/>
      <c r="G16641" s="3"/>
      <c r="H16641" s="3"/>
      <c r="I16641" s="2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 s="2"/>
    </row>
    <row r="16642" spans="2:22" x14ac:dyDescent="0.2">
      <c r="B16642" s="2"/>
      <c r="C16642" s="2"/>
      <c r="D16642" s="2"/>
      <c r="E16642" s="2"/>
      <c r="F16642" s="2"/>
      <c r="G16642" s="3"/>
      <c r="H16642" s="3"/>
      <c r="I16642" s="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 s="2"/>
    </row>
    <row r="16643" spans="2:22" x14ac:dyDescent="0.2">
      <c r="B16643" s="2"/>
      <c r="C16643" s="2"/>
      <c r="D16643" s="2"/>
      <c r="E16643" s="2"/>
      <c r="F16643" s="2"/>
      <c r="G16643" s="3"/>
      <c r="H16643" s="3"/>
      <c r="I16643" s="2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 s="2"/>
    </row>
    <row r="16644" spans="2:22" x14ac:dyDescent="0.2">
      <c r="B16644" s="2"/>
      <c r="C16644" s="2"/>
      <c r="D16644" s="2"/>
      <c r="E16644" s="2"/>
      <c r="F16644" s="2"/>
      <c r="G16644" s="3"/>
      <c r="H16644" s="3"/>
      <c r="I16644" s="2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 s="2"/>
    </row>
    <row r="16645" spans="2:22" x14ac:dyDescent="0.2">
      <c r="B16645" s="2"/>
      <c r="C16645" s="2"/>
      <c r="D16645" s="2"/>
      <c r="E16645" s="2"/>
      <c r="F16645" s="2"/>
      <c r="G16645" s="3"/>
      <c r="H16645" s="3"/>
      <c r="I16645" s="2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 s="2"/>
    </row>
    <row r="16646" spans="2:22" x14ac:dyDescent="0.2">
      <c r="B16646" s="2"/>
      <c r="C16646" s="2"/>
      <c r="D16646" s="2"/>
      <c r="E16646" s="2"/>
      <c r="F16646" s="2"/>
      <c r="G16646" s="3"/>
      <c r="H16646" s="3"/>
      <c r="I16646" s="2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 s="2"/>
    </row>
    <row r="16647" spans="2:22" x14ac:dyDescent="0.2">
      <c r="B16647" s="2"/>
      <c r="C16647" s="2"/>
      <c r="D16647" s="2"/>
      <c r="E16647" s="2"/>
      <c r="F16647" s="2"/>
      <c r="G16647" s="3"/>
      <c r="H16647" s="3"/>
      <c r="I16647" s="2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 s="2"/>
    </row>
    <row r="16648" spans="2:22" x14ac:dyDescent="0.2">
      <c r="B16648" s="2"/>
      <c r="C16648" s="2"/>
      <c r="D16648" s="2"/>
      <c r="E16648" s="2"/>
      <c r="F16648" s="2"/>
      <c r="G16648" s="3"/>
      <c r="H16648" s="3"/>
      <c r="I16648" s="2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 s="2"/>
    </row>
    <row r="16649" spans="2:22" x14ac:dyDescent="0.2">
      <c r="B16649" s="2"/>
      <c r="C16649" s="2"/>
      <c r="D16649" s="2"/>
      <c r="E16649" s="2"/>
      <c r="F16649" s="2"/>
      <c r="G16649" s="3"/>
      <c r="H16649" s="3"/>
      <c r="I16649" s="2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 s="2"/>
    </row>
    <row r="16650" spans="2:22" x14ac:dyDescent="0.2">
      <c r="B16650" s="2"/>
      <c r="C16650" s="2"/>
      <c r="D16650" s="2"/>
      <c r="E16650" s="2"/>
      <c r="F16650" s="2"/>
      <c r="G16650" s="3"/>
      <c r="H16650" s="3"/>
      <c r="I16650" s="2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 s="2"/>
    </row>
    <row r="16651" spans="2:22" x14ac:dyDescent="0.2">
      <c r="B16651" s="2"/>
      <c r="C16651" s="2"/>
      <c r="D16651" s="2"/>
      <c r="E16651" s="2"/>
      <c r="F16651" s="2"/>
      <c r="G16651" s="3"/>
      <c r="H16651" s="3"/>
      <c r="I16651" s="2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 s="2"/>
    </row>
    <row r="16652" spans="2:22" x14ac:dyDescent="0.2">
      <c r="B16652" s="2"/>
      <c r="C16652" s="2"/>
      <c r="D16652" s="2"/>
      <c r="E16652" s="2"/>
      <c r="F16652" s="2"/>
      <c r="G16652" s="3"/>
      <c r="H16652" s="3"/>
      <c r="I16652" s="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 s="2"/>
    </row>
    <row r="16653" spans="2:22" x14ac:dyDescent="0.2">
      <c r="B16653" s="2"/>
      <c r="C16653" s="2"/>
      <c r="D16653" s="2"/>
      <c r="E16653" s="2"/>
      <c r="F16653" s="2"/>
      <c r="G16653" s="3"/>
      <c r="H16653" s="3"/>
      <c r="I16653" s="2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 s="2"/>
    </row>
    <row r="16654" spans="2:22" x14ac:dyDescent="0.2">
      <c r="B16654" s="2"/>
      <c r="C16654" s="2"/>
      <c r="D16654" s="2"/>
      <c r="E16654" s="2"/>
      <c r="F16654" s="2"/>
      <c r="G16654" s="3"/>
      <c r="H16654" s="3"/>
      <c r="I16654" s="2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 s="2"/>
    </row>
    <row r="16655" spans="2:22" x14ac:dyDescent="0.2">
      <c r="B16655" s="2"/>
      <c r="C16655" s="2"/>
      <c r="D16655" s="2"/>
      <c r="E16655" s="2"/>
      <c r="F16655" s="2"/>
      <c r="G16655" s="3"/>
      <c r="H16655" s="3"/>
      <c r="I16655" s="2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 s="2"/>
    </row>
    <row r="16656" spans="2:22" x14ac:dyDescent="0.2">
      <c r="B16656" s="2"/>
      <c r="C16656" s="2"/>
      <c r="D16656" s="2"/>
      <c r="E16656" s="2"/>
      <c r="F16656" s="2"/>
      <c r="G16656" s="3"/>
      <c r="H16656" s="3"/>
      <c r="I16656" s="2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 s="2"/>
    </row>
    <row r="16657" spans="2:22" x14ac:dyDescent="0.2">
      <c r="B16657" s="2"/>
      <c r="C16657" s="2"/>
      <c r="D16657" s="2"/>
      <c r="E16657" s="2"/>
      <c r="F16657" s="2"/>
      <c r="G16657" s="3"/>
      <c r="H16657" s="3"/>
      <c r="I16657" s="2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 s="2"/>
    </row>
    <row r="16658" spans="2:22" x14ac:dyDescent="0.2">
      <c r="B16658" s="2"/>
      <c r="C16658" s="2"/>
      <c r="D16658" s="2"/>
      <c r="E16658" s="2"/>
      <c r="F16658" s="2"/>
      <c r="G16658" s="3"/>
      <c r="H16658" s="3"/>
      <c r="I16658" s="2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 s="2"/>
    </row>
    <row r="16659" spans="2:22" x14ac:dyDescent="0.2">
      <c r="B16659" s="2"/>
      <c r="C16659" s="2"/>
      <c r="D16659" s="2"/>
      <c r="E16659" s="2"/>
      <c r="F16659" s="2"/>
      <c r="G16659" s="3"/>
      <c r="H16659" s="3"/>
      <c r="I16659" s="2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 s="2"/>
    </row>
    <row r="16660" spans="2:22" x14ac:dyDescent="0.2">
      <c r="B16660" s="2"/>
      <c r="C16660" s="2"/>
      <c r="D16660" s="2"/>
      <c r="E16660" s="2"/>
      <c r="F16660" s="2"/>
      <c r="G16660" s="3"/>
      <c r="H16660" s="3"/>
      <c r="I16660" s="2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 s="2"/>
    </row>
    <row r="16661" spans="2:22" x14ac:dyDescent="0.2">
      <c r="B16661" s="2"/>
      <c r="C16661" s="2"/>
      <c r="D16661" s="2"/>
      <c r="E16661" s="2"/>
      <c r="F16661" s="2"/>
      <c r="G16661" s="3"/>
      <c r="H16661" s="3"/>
      <c r="I16661" s="2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 s="2"/>
    </row>
    <row r="16662" spans="2:22" x14ac:dyDescent="0.2">
      <c r="B16662" s="2"/>
      <c r="C16662" s="2"/>
      <c r="D16662" s="2"/>
      <c r="E16662" s="2"/>
      <c r="F16662" s="2"/>
      <c r="G16662" s="3"/>
      <c r="H16662" s="3"/>
      <c r="I16662" s="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 s="2"/>
    </row>
    <row r="16663" spans="2:22" x14ac:dyDescent="0.2">
      <c r="B16663" s="2"/>
      <c r="C16663" s="2"/>
      <c r="D16663" s="2"/>
      <c r="E16663" s="2"/>
      <c r="F16663" s="2"/>
      <c r="G16663" s="3"/>
      <c r="H16663" s="3"/>
      <c r="I16663" s="2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 s="2"/>
    </row>
    <row r="16664" spans="2:22" x14ac:dyDescent="0.2">
      <c r="B16664" s="2"/>
      <c r="C16664" s="2"/>
      <c r="D16664" s="2"/>
      <c r="E16664" s="2"/>
      <c r="F16664" s="2"/>
      <c r="G16664" s="3"/>
      <c r="H16664" s="3"/>
      <c r="I16664" s="2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 s="2"/>
    </row>
    <row r="16665" spans="2:22" x14ac:dyDescent="0.2">
      <c r="B16665" s="2"/>
      <c r="C16665" s="2"/>
      <c r="D16665" s="2"/>
      <c r="E16665" s="2"/>
      <c r="F16665" s="2"/>
      <c r="G16665" s="3"/>
      <c r="H16665" s="3"/>
      <c r="I16665" s="2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 s="2"/>
    </row>
    <row r="16666" spans="2:22" x14ac:dyDescent="0.2">
      <c r="B16666" s="2"/>
      <c r="C16666" s="2"/>
      <c r="D16666" s="2"/>
      <c r="E16666" s="2"/>
      <c r="F16666" s="2"/>
      <c r="G16666" s="3"/>
      <c r="H16666" s="3"/>
      <c r="I16666" s="2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 s="2"/>
    </row>
    <row r="16667" spans="2:22" x14ac:dyDescent="0.2">
      <c r="B16667" s="2"/>
      <c r="C16667" s="2"/>
      <c r="D16667" s="2"/>
      <c r="E16667" s="2"/>
      <c r="F16667" s="2"/>
      <c r="G16667" s="3"/>
      <c r="H16667" s="3"/>
      <c r="I16667" s="2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 s="2"/>
    </row>
    <row r="16668" spans="2:22" x14ac:dyDescent="0.2">
      <c r="B16668" s="2"/>
      <c r="C16668" s="2"/>
      <c r="D16668" s="2"/>
      <c r="E16668" s="2"/>
      <c r="F16668" s="2"/>
      <c r="G16668" s="3"/>
      <c r="H16668" s="3"/>
      <c r="I16668" s="2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 s="2"/>
    </row>
    <row r="16669" spans="2:22" x14ac:dyDescent="0.2">
      <c r="B16669" s="2"/>
      <c r="C16669" s="2"/>
      <c r="D16669" s="2"/>
      <c r="E16669" s="2"/>
      <c r="F16669" s="2"/>
      <c r="G16669" s="3"/>
      <c r="H16669" s="3"/>
      <c r="I16669" s="2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 s="2"/>
    </row>
    <row r="16670" spans="2:22" x14ac:dyDescent="0.2">
      <c r="B16670" s="2"/>
      <c r="C16670" s="2"/>
      <c r="D16670" s="2"/>
      <c r="E16670" s="2"/>
      <c r="F16670" s="2"/>
      <c r="G16670" s="3"/>
      <c r="H16670" s="3"/>
      <c r="I16670" s="2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 s="2"/>
    </row>
    <row r="16671" spans="2:22" x14ac:dyDescent="0.2">
      <c r="B16671" s="2"/>
      <c r="C16671" s="2"/>
      <c r="D16671" s="2"/>
      <c r="E16671" s="2"/>
      <c r="F16671" s="2"/>
      <c r="G16671" s="3"/>
      <c r="H16671" s="3"/>
      <c r="I16671" s="2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 s="2"/>
    </row>
    <row r="16672" spans="2:22" x14ac:dyDescent="0.2">
      <c r="B16672" s="2"/>
      <c r="C16672" s="2"/>
      <c r="D16672" s="2"/>
      <c r="E16672" s="2"/>
      <c r="F16672" s="2"/>
      <c r="G16672" s="3"/>
      <c r="H16672" s="3"/>
      <c r="I16672" s="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 s="2"/>
    </row>
    <row r="16673" spans="2:22" x14ac:dyDescent="0.2">
      <c r="B16673" s="2"/>
      <c r="C16673" s="2"/>
      <c r="D16673" s="2"/>
      <c r="E16673" s="2"/>
      <c r="F16673" s="2"/>
      <c r="G16673" s="3"/>
      <c r="H16673" s="3"/>
      <c r="I16673" s="2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 s="2"/>
    </row>
    <row r="16674" spans="2:22" x14ac:dyDescent="0.2">
      <c r="B16674" s="2"/>
      <c r="C16674" s="2"/>
      <c r="D16674" s="2"/>
      <c r="E16674" s="2"/>
      <c r="F16674" s="2"/>
      <c r="G16674" s="3"/>
      <c r="H16674" s="3"/>
      <c r="I16674" s="2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 s="2"/>
    </row>
    <row r="16675" spans="2:22" x14ac:dyDescent="0.2">
      <c r="B16675" s="2"/>
      <c r="C16675" s="2"/>
      <c r="D16675" s="2"/>
      <c r="E16675" s="2"/>
      <c r="F16675" s="2"/>
      <c r="G16675" s="3"/>
      <c r="H16675" s="3"/>
      <c r="I16675" s="2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 s="2"/>
    </row>
    <row r="16676" spans="2:22" x14ac:dyDescent="0.2">
      <c r="B16676" s="2"/>
      <c r="C16676" s="2"/>
      <c r="D16676" s="2"/>
      <c r="E16676" s="2"/>
      <c r="F16676" s="2"/>
      <c r="G16676" s="3"/>
      <c r="H16676" s="3"/>
      <c r="I16676" s="2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 s="2"/>
    </row>
    <row r="16677" spans="2:22" x14ac:dyDescent="0.2">
      <c r="B16677" s="2"/>
      <c r="C16677" s="2"/>
      <c r="D16677" s="2"/>
      <c r="E16677" s="2"/>
      <c r="F16677" s="2"/>
      <c r="G16677" s="3"/>
      <c r="H16677" s="3"/>
      <c r="I16677" s="2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 s="2"/>
    </row>
    <row r="16678" spans="2:22" x14ac:dyDescent="0.2">
      <c r="B16678" s="2"/>
      <c r="C16678" s="2"/>
      <c r="D16678" s="2"/>
      <c r="E16678" s="2"/>
      <c r="F16678" s="2"/>
      <c r="G16678" s="3"/>
      <c r="H16678" s="3"/>
      <c r="I16678" s="2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 s="2"/>
    </row>
    <row r="16679" spans="2:22" x14ac:dyDescent="0.2">
      <c r="B16679" s="2"/>
      <c r="C16679" s="2"/>
      <c r="D16679" s="2"/>
      <c r="E16679" s="2"/>
      <c r="F16679" s="2"/>
      <c r="G16679" s="3"/>
      <c r="H16679" s="3"/>
      <c r="I16679" s="2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 s="2"/>
    </row>
    <row r="16680" spans="2:22" x14ac:dyDescent="0.2">
      <c r="B16680" s="2"/>
      <c r="C16680" s="2"/>
      <c r="D16680" s="2"/>
      <c r="E16680" s="2"/>
      <c r="F16680" s="2"/>
      <c r="G16680" s="3"/>
      <c r="H16680" s="3"/>
      <c r="I16680" s="2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 s="2"/>
    </row>
    <row r="16681" spans="2:22" x14ac:dyDescent="0.2">
      <c r="B16681" s="2"/>
      <c r="C16681" s="2"/>
      <c r="D16681" s="2"/>
      <c r="E16681" s="2"/>
      <c r="F16681" s="2"/>
      <c r="G16681" s="3"/>
      <c r="H16681" s="3"/>
      <c r="I16681" s="2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 s="2"/>
    </row>
    <row r="16682" spans="2:22" x14ac:dyDescent="0.2">
      <c r="B16682" s="2"/>
      <c r="C16682" s="2"/>
      <c r="D16682" s="2"/>
      <c r="E16682" s="2"/>
      <c r="F16682" s="2"/>
      <c r="G16682" s="3"/>
      <c r="H16682" s="3"/>
      <c r="I16682" s="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 s="2"/>
    </row>
    <row r="16683" spans="2:22" x14ac:dyDescent="0.2">
      <c r="B16683" s="2"/>
      <c r="C16683" s="2"/>
      <c r="D16683" s="2"/>
      <c r="E16683" s="2"/>
      <c r="F16683" s="2"/>
      <c r="G16683" s="3"/>
      <c r="H16683" s="3"/>
      <c r="I16683" s="2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 s="2"/>
    </row>
    <row r="16684" spans="2:22" x14ac:dyDescent="0.2">
      <c r="B16684" s="2"/>
      <c r="C16684" s="2"/>
      <c r="D16684" s="2"/>
      <c r="E16684" s="2"/>
      <c r="F16684" s="2"/>
      <c r="G16684" s="3"/>
      <c r="H16684" s="3"/>
      <c r="I16684" s="2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 s="2"/>
    </row>
    <row r="16685" spans="2:22" x14ac:dyDescent="0.2">
      <c r="B16685" s="2"/>
      <c r="C16685" s="2"/>
      <c r="D16685" s="2"/>
      <c r="E16685" s="2"/>
      <c r="F16685" s="2"/>
      <c r="G16685" s="3"/>
      <c r="H16685" s="3"/>
      <c r="I16685" s="2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 s="2"/>
    </row>
    <row r="16686" spans="2:22" x14ac:dyDescent="0.2">
      <c r="B16686" s="2"/>
      <c r="C16686" s="2"/>
      <c r="D16686" s="2"/>
      <c r="E16686" s="2"/>
      <c r="F16686" s="2"/>
      <c r="G16686" s="3"/>
      <c r="H16686" s="3"/>
      <c r="I16686" s="2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 s="2"/>
    </row>
    <row r="16687" spans="2:22" x14ac:dyDescent="0.2">
      <c r="B16687" s="2"/>
      <c r="C16687" s="2"/>
      <c r="D16687" s="2"/>
      <c r="E16687" s="2"/>
      <c r="F16687" s="2"/>
      <c r="G16687" s="3"/>
      <c r="H16687" s="3"/>
      <c r="I16687" s="2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 s="2"/>
    </row>
    <row r="16688" spans="2:22" x14ac:dyDescent="0.2">
      <c r="B16688" s="2"/>
      <c r="C16688" s="2"/>
      <c r="D16688" s="2"/>
      <c r="E16688" s="2"/>
      <c r="F16688" s="2"/>
      <c r="G16688" s="3"/>
      <c r="H16688" s="3"/>
      <c r="I16688" s="2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 s="2"/>
    </row>
    <row r="16689" spans="2:22" x14ac:dyDescent="0.2">
      <c r="B16689" s="2"/>
      <c r="C16689" s="2"/>
      <c r="D16689" s="2"/>
      <c r="E16689" s="2"/>
      <c r="F16689" s="2"/>
      <c r="G16689" s="3"/>
      <c r="H16689" s="3"/>
      <c r="I16689" s="2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 s="2"/>
    </row>
    <row r="16690" spans="2:22" x14ac:dyDescent="0.2">
      <c r="B16690" s="2"/>
      <c r="C16690" s="2"/>
      <c r="D16690" s="2"/>
      <c r="E16690" s="2"/>
      <c r="F16690" s="2"/>
      <c r="G16690" s="3"/>
      <c r="H16690" s="3"/>
      <c r="I16690" s="2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 s="2"/>
    </row>
    <row r="16691" spans="2:22" x14ac:dyDescent="0.2">
      <c r="B16691" s="2"/>
      <c r="C16691" s="2"/>
      <c r="D16691" s="2"/>
      <c r="E16691" s="2"/>
      <c r="F16691" s="2"/>
      <c r="G16691" s="3"/>
      <c r="H16691" s="3"/>
      <c r="I16691" s="2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 s="2"/>
    </row>
    <row r="16692" spans="2:22" x14ac:dyDescent="0.2">
      <c r="B16692" s="2"/>
      <c r="C16692" s="2"/>
      <c r="D16692" s="2"/>
      <c r="E16692" s="2"/>
      <c r="F16692" s="2"/>
      <c r="G16692" s="3"/>
      <c r="H16692" s="3"/>
      <c r="I16692" s="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 s="2"/>
    </row>
    <row r="16693" spans="2:22" x14ac:dyDescent="0.2">
      <c r="B16693" s="2"/>
      <c r="C16693" s="2"/>
      <c r="D16693" s="2"/>
      <c r="E16693" s="2"/>
      <c r="F16693" s="2"/>
      <c r="G16693" s="3"/>
      <c r="H16693" s="3"/>
      <c r="I16693" s="2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 s="2"/>
    </row>
    <row r="16694" spans="2:22" x14ac:dyDescent="0.2">
      <c r="B16694" s="2"/>
      <c r="C16694" s="2"/>
      <c r="D16694" s="2"/>
      <c r="E16694" s="2"/>
      <c r="F16694" s="2"/>
      <c r="G16694" s="3"/>
      <c r="H16694" s="3"/>
      <c r="I16694" s="2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 s="2"/>
    </row>
    <row r="16695" spans="2:22" x14ac:dyDescent="0.2">
      <c r="B16695" s="2"/>
      <c r="C16695" s="2"/>
      <c r="D16695" s="2"/>
      <c r="E16695" s="2"/>
      <c r="F16695" s="2"/>
      <c r="G16695" s="3"/>
      <c r="H16695" s="3"/>
      <c r="I16695" s="2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 s="2"/>
    </row>
    <row r="16696" spans="2:22" x14ac:dyDescent="0.2">
      <c r="B16696" s="2"/>
      <c r="C16696" s="2"/>
      <c r="D16696" s="2"/>
      <c r="E16696" s="2"/>
      <c r="F16696" s="2"/>
      <c r="G16696" s="3"/>
      <c r="H16696" s="3"/>
      <c r="I16696" s="2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 s="2"/>
    </row>
    <row r="16697" spans="2:22" x14ac:dyDescent="0.2">
      <c r="B16697" s="2"/>
      <c r="C16697" s="2"/>
      <c r="D16697" s="2"/>
      <c r="E16697" s="2"/>
      <c r="F16697" s="2"/>
      <c r="G16697" s="3"/>
      <c r="H16697" s="3"/>
      <c r="I16697" s="2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 s="2"/>
    </row>
    <row r="16698" spans="2:22" x14ac:dyDescent="0.2">
      <c r="B16698" s="2"/>
      <c r="C16698" s="2"/>
      <c r="D16698" s="2"/>
      <c r="E16698" s="2"/>
      <c r="F16698" s="2"/>
      <c r="G16698" s="3"/>
      <c r="H16698" s="3"/>
      <c r="I16698" s="2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 s="2"/>
    </row>
    <row r="16699" spans="2:22" x14ac:dyDescent="0.2">
      <c r="B16699" s="2"/>
      <c r="C16699" s="2"/>
      <c r="D16699" s="2"/>
      <c r="E16699" s="2"/>
      <c r="F16699" s="2"/>
      <c r="G16699" s="3"/>
      <c r="H16699" s="3"/>
      <c r="I16699" s="2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 s="2"/>
    </row>
    <row r="16700" spans="2:22" x14ac:dyDescent="0.2">
      <c r="B16700" s="2"/>
      <c r="C16700" s="2"/>
      <c r="D16700" s="2"/>
      <c r="E16700" s="2"/>
      <c r="F16700" s="2"/>
      <c r="G16700" s="3"/>
      <c r="H16700" s="3"/>
      <c r="I16700" s="2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 s="2"/>
    </row>
    <row r="16701" spans="2:22" x14ac:dyDescent="0.2">
      <c r="B16701" s="2"/>
      <c r="C16701" s="2"/>
      <c r="D16701" s="2"/>
      <c r="E16701" s="2"/>
      <c r="F16701" s="2"/>
      <c r="G16701" s="3"/>
      <c r="H16701" s="3"/>
      <c r="I16701" s="2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 s="2"/>
    </row>
    <row r="16702" spans="2:22" x14ac:dyDescent="0.2">
      <c r="B16702" s="2"/>
      <c r="C16702" s="2"/>
      <c r="D16702" s="2"/>
      <c r="E16702" s="2"/>
      <c r="F16702" s="2"/>
      <c r="G16702" s="3"/>
      <c r="H16702" s="3"/>
      <c r="I16702" s="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 s="2"/>
    </row>
    <row r="16703" spans="2:22" x14ac:dyDescent="0.2">
      <c r="B16703" s="2"/>
      <c r="C16703" s="2"/>
      <c r="D16703" s="2"/>
      <c r="E16703" s="2"/>
      <c r="F16703" s="2"/>
      <c r="G16703" s="3"/>
      <c r="H16703" s="3"/>
      <c r="I16703" s="2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 s="2"/>
    </row>
    <row r="16704" spans="2:22" x14ac:dyDescent="0.2">
      <c r="B16704" s="2"/>
      <c r="C16704" s="2"/>
      <c r="D16704" s="2"/>
      <c r="E16704" s="2"/>
      <c r="F16704" s="2"/>
      <c r="G16704" s="3"/>
      <c r="H16704" s="3"/>
      <c r="I16704" s="2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 s="2"/>
    </row>
    <row r="16705" spans="2:22" x14ac:dyDescent="0.2">
      <c r="B16705" s="2"/>
      <c r="C16705" s="2"/>
      <c r="D16705" s="2"/>
      <c r="E16705" s="2"/>
      <c r="F16705" s="2"/>
      <c r="G16705" s="3"/>
      <c r="H16705" s="3"/>
      <c r="I16705" s="2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 s="2"/>
    </row>
    <row r="16706" spans="2:22" x14ac:dyDescent="0.2">
      <c r="B16706" s="2"/>
      <c r="C16706" s="2"/>
      <c r="D16706" s="2"/>
      <c r="E16706" s="2"/>
      <c r="F16706" s="2"/>
      <c r="G16706" s="3"/>
      <c r="H16706" s="3"/>
      <c r="I16706" s="2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 s="2"/>
    </row>
    <row r="16707" spans="2:22" x14ac:dyDescent="0.2">
      <c r="B16707" s="2"/>
      <c r="C16707" s="2"/>
      <c r="D16707" s="2"/>
      <c r="E16707" s="2"/>
      <c r="F16707" s="2"/>
      <c r="G16707" s="3"/>
      <c r="H16707" s="3"/>
      <c r="I16707" s="2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 s="2"/>
    </row>
    <row r="16708" spans="2:22" x14ac:dyDescent="0.2">
      <c r="B16708" s="2"/>
      <c r="C16708" s="2"/>
      <c r="D16708" s="2"/>
      <c r="E16708" s="2"/>
      <c r="F16708" s="2"/>
      <c r="G16708" s="3"/>
      <c r="H16708" s="3"/>
      <c r="I16708" s="2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 s="2"/>
    </row>
    <row r="16709" spans="2:22" x14ac:dyDescent="0.2">
      <c r="B16709" s="2"/>
      <c r="C16709" s="2"/>
      <c r="D16709" s="2"/>
      <c r="E16709" s="2"/>
      <c r="F16709" s="2"/>
      <c r="G16709" s="3"/>
      <c r="H16709" s="3"/>
      <c r="I16709" s="2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 s="2"/>
    </row>
    <row r="16710" spans="2:22" x14ac:dyDescent="0.2">
      <c r="B16710" s="2"/>
      <c r="C16710" s="2"/>
      <c r="D16710" s="2"/>
      <c r="E16710" s="2"/>
      <c r="F16710" s="2"/>
      <c r="G16710" s="3"/>
      <c r="H16710" s="3"/>
      <c r="I16710" s="2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 s="2"/>
    </row>
    <row r="16711" spans="2:22" x14ac:dyDescent="0.2">
      <c r="B16711" s="2"/>
      <c r="C16711" s="2"/>
      <c r="D16711" s="2"/>
      <c r="E16711" s="2"/>
      <c r="F16711" s="2"/>
      <c r="G16711" s="3"/>
      <c r="H16711" s="3"/>
      <c r="I16711" s="2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 s="2"/>
    </row>
    <row r="16712" spans="2:22" x14ac:dyDescent="0.2">
      <c r="B16712" s="2"/>
      <c r="C16712" s="2"/>
      <c r="D16712" s="2"/>
      <c r="E16712" s="2"/>
      <c r="F16712" s="2"/>
      <c r="G16712" s="3"/>
      <c r="H16712" s="3"/>
      <c r="I16712" s="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 s="2"/>
    </row>
    <row r="16713" spans="2:22" x14ac:dyDescent="0.2">
      <c r="B16713" s="2"/>
      <c r="C16713" s="2"/>
      <c r="D16713" s="2"/>
      <c r="E16713" s="2"/>
      <c r="F16713" s="2"/>
      <c r="G16713" s="3"/>
      <c r="H16713" s="3"/>
      <c r="I16713" s="2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 s="2"/>
    </row>
    <row r="16714" spans="2:22" x14ac:dyDescent="0.2">
      <c r="B16714" s="2"/>
      <c r="C16714" s="2"/>
      <c r="D16714" s="2"/>
      <c r="E16714" s="2"/>
      <c r="F16714" s="2"/>
      <c r="G16714" s="3"/>
      <c r="H16714" s="3"/>
      <c r="I16714" s="2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 s="2"/>
    </row>
    <row r="16715" spans="2:22" x14ac:dyDescent="0.2">
      <c r="B16715" s="2"/>
      <c r="C16715" s="2"/>
      <c r="D16715" s="2"/>
      <c r="E16715" s="2"/>
      <c r="F16715" s="2"/>
      <c r="G16715" s="3"/>
      <c r="H16715" s="3"/>
      <c r="I16715" s="2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 s="2"/>
    </row>
    <row r="16716" spans="2:22" x14ac:dyDescent="0.2">
      <c r="B16716" s="2"/>
      <c r="C16716" s="2"/>
      <c r="D16716" s="2"/>
      <c r="E16716" s="2"/>
      <c r="F16716" s="2"/>
      <c r="G16716" s="3"/>
      <c r="H16716" s="3"/>
      <c r="I16716" s="2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 s="2"/>
    </row>
    <row r="16717" spans="2:22" x14ac:dyDescent="0.2">
      <c r="B16717" s="2"/>
      <c r="C16717" s="2"/>
      <c r="D16717" s="2"/>
      <c r="E16717" s="2"/>
      <c r="F16717" s="2"/>
      <c r="G16717" s="3"/>
      <c r="H16717" s="3"/>
      <c r="I16717" s="2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 s="2"/>
    </row>
    <row r="16718" spans="2:22" x14ac:dyDescent="0.2">
      <c r="B16718" s="2"/>
      <c r="C16718" s="2"/>
      <c r="D16718" s="2"/>
      <c r="E16718" s="2"/>
      <c r="F16718" s="2"/>
      <c r="G16718" s="3"/>
      <c r="H16718" s="3"/>
      <c r="I16718" s="2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 s="2"/>
    </row>
    <row r="16719" spans="2:22" x14ac:dyDescent="0.2">
      <c r="B16719" s="2"/>
      <c r="C16719" s="2"/>
      <c r="D16719" s="2"/>
      <c r="E16719" s="2"/>
      <c r="F16719" s="2"/>
      <c r="G16719" s="3"/>
      <c r="H16719" s="3"/>
      <c r="I16719" s="2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 s="2"/>
    </row>
    <row r="16720" spans="2:22" x14ac:dyDescent="0.2">
      <c r="B16720" s="2"/>
      <c r="C16720" s="2"/>
      <c r="D16720" s="2"/>
      <c r="E16720" s="2"/>
      <c r="F16720" s="2"/>
      <c r="G16720" s="3"/>
      <c r="H16720" s="3"/>
      <c r="I16720" s="2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 s="2"/>
    </row>
    <row r="16721" spans="2:22" x14ac:dyDescent="0.2">
      <c r="B16721" s="2"/>
      <c r="C16721" s="2"/>
      <c r="D16721" s="2"/>
      <c r="E16721" s="2"/>
      <c r="F16721" s="2"/>
      <c r="G16721" s="3"/>
      <c r="H16721" s="3"/>
      <c r="I16721" s="2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 s="2"/>
    </row>
    <row r="16722" spans="2:22" x14ac:dyDescent="0.2">
      <c r="B16722" s="2"/>
      <c r="C16722" s="2"/>
      <c r="D16722" s="2"/>
      <c r="E16722" s="2"/>
      <c r="F16722" s="2"/>
      <c r="G16722" s="3"/>
      <c r="H16722" s="3"/>
      <c r="I16722" s="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 s="2"/>
    </row>
    <row r="16723" spans="2:22" x14ac:dyDescent="0.2">
      <c r="B16723" s="2"/>
      <c r="C16723" s="2"/>
      <c r="D16723" s="2"/>
      <c r="E16723" s="2"/>
      <c r="F16723" s="2"/>
      <c r="G16723" s="3"/>
      <c r="H16723" s="3"/>
      <c r="I16723" s="2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 s="2"/>
    </row>
    <row r="16724" spans="2:22" x14ac:dyDescent="0.2">
      <c r="B16724" s="2"/>
      <c r="C16724" s="2"/>
      <c r="D16724" s="2"/>
      <c r="E16724" s="2"/>
      <c r="F16724" s="2"/>
      <c r="G16724" s="3"/>
      <c r="H16724" s="3"/>
      <c r="I16724" s="2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 s="2"/>
    </row>
    <row r="16725" spans="2:22" x14ac:dyDescent="0.2">
      <c r="B16725" s="2"/>
      <c r="C16725" s="2"/>
      <c r="D16725" s="2"/>
      <c r="E16725" s="2"/>
      <c r="F16725" s="2"/>
      <c r="G16725" s="3"/>
      <c r="H16725" s="3"/>
      <c r="I16725" s="2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 s="2"/>
    </row>
    <row r="16726" spans="2:22" x14ac:dyDescent="0.2">
      <c r="B16726" s="2"/>
      <c r="C16726" s="2"/>
      <c r="D16726" s="2"/>
      <c r="E16726" s="2"/>
      <c r="F16726" s="2"/>
      <c r="G16726" s="3"/>
      <c r="H16726" s="3"/>
      <c r="I16726" s="2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 s="2"/>
    </row>
    <row r="16727" spans="2:22" x14ac:dyDescent="0.2">
      <c r="B16727" s="2"/>
      <c r="C16727" s="2"/>
      <c r="D16727" s="2"/>
      <c r="E16727" s="2"/>
      <c r="F16727" s="2"/>
      <c r="G16727" s="3"/>
      <c r="H16727" s="3"/>
      <c r="I16727" s="2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 s="2"/>
    </row>
    <row r="16728" spans="2:22" x14ac:dyDescent="0.2">
      <c r="B16728" s="2"/>
      <c r="C16728" s="2"/>
      <c r="D16728" s="2"/>
      <c r="E16728" s="2"/>
      <c r="F16728" s="2"/>
      <c r="G16728" s="3"/>
      <c r="H16728" s="3"/>
      <c r="I16728" s="2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 s="2"/>
    </row>
    <row r="16729" spans="2:22" x14ac:dyDescent="0.2">
      <c r="B16729" s="2"/>
      <c r="C16729" s="2"/>
      <c r="D16729" s="2"/>
      <c r="E16729" s="2"/>
      <c r="F16729" s="2"/>
      <c r="G16729" s="3"/>
      <c r="H16729" s="3"/>
      <c r="I16729" s="2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 s="2"/>
    </row>
    <row r="16730" spans="2:22" x14ac:dyDescent="0.2">
      <c r="B16730" s="2"/>
      <c r="C16730" s="2"/>
      <c r="D16730" s="2"/>
      <c r="E16730" s="2"/>
      <c r="F16730" s="2"/>
      <c r="G16730" s="3"/>
      <c r="H16730" s="3"/>
      <c r="I16730" s="2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 s="2"/>
    </row>
    <row r="16731" spans="2:22" x14ac:dyDescent="0.2">
      <c r="B16731" s="2"/>
      <c r="C16731" s="2"/>
      <c r="D16731" s="2"/>
      <c r="E16731" s="2"/>
      <c r="F16731" s="2"/>
      <c r="G16731" s="3"/>
      <c r="H16731" s="3"/>
      <c r="I16731" s="2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 s="2"/>
    </row>
    <row r="16732" spans="2:22" x14ac:dyDescent="0.2">
      <c r="B16732" s="2"/>
      <c r="C16732" s="2"/>
      <c r="D16732" s="2"/>
      <c r="E16732" s="2"/>
      <c r="F16732" s="2"/>
      <c r="G16732" s="3"/>
      <c r="H16732" s="3"/>
      <c r="I16732" s="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 s="2"/>
    </row>
    <row r="16733" spans="2:22" x14ac:dyDescent="0.2">
      <c r="B16733" s="2"/>
      <c r="C16733" s="2"/>
      <c r="D16733" s="2"/>
      <c r="E16733" s="2"/>
      <c r="F16733" s="2"/>
      <c r="G16733" s="3"/>
      <c r="H16733" s="3"/>
      <c r="I16733" s="2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 s="2"/>
    </row>
    <row r="16734" spans="2:22" x14ac:dyDescent="0.2">
      <c r="B16734" s="2"/>
      <c r="C16734" s="2"/>
      <c r="D16734" s="2"/>
      <c r="E16734" s="2"/>
      <c r="F16734" s="2"/>
      <c r="G16734" s="3"/>
      <c r="H16734" s="3"/>
      <c r="I16734" s="2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 s="2"/>
    </row>
    <row r="16735" spans="2:22" x14ac:dyDescent="0.2">
      <c r="B16735" s="2"/>
      <c r="C16735" s="2"/>
      <c r="D16735" s="2"/>
      <c r="E16735" s="2"/>
      <c r="F16735" s="2"/>
      <c r="G16735" s="3"/>
      <c r="H16735" s="3"/>
      <c r="I16735" s="2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 s="2"/>
    </row>
    <row r="16736" spans="2:22" x14ac:dyDescent="0.2">
      <c r="B16736" s="2"/>
      <c r="C16736" s="2"/>
      <c r="D16736" s="2"/>
      <c r="E16736" s="2"/>
      <c r="F16736" s="2"/>
      <c r="G16736" s="3"/>
      <c r="H16736" s="3"/>
      <c r="I16736" s="2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 s="2"/>
    </row>
    <row r="16737" spans="2:22" x14ac:dyDescent="0.2">
      <c r="B16737" s="2"/>
      <c r="C16737" s="2"/>
      <c r="D16737" s="2"/>
      <c r="E16737" s="2"/>
      <c r="F16737" s="2"/>
      <c r="G16737" s="3"/>
      <c r="H16737" s="3"/>
      <c r="I16737" s="2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 s="2"/>
    </row>
    <row r="16738" spans="2:22" x14ac:dyDescent="0.2">
      <c r="B16738" s="2"/>
      <c r="C16738" s="2"/>
      <c r="D16738" s="2"/>
      <c r="E16738" s="2"/>
      <c r="F16738" s="2"/>
      <c r="G16738" s="3"/>
      <c r="H16738" s="3"/>
      <c r="I16738" s="2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 s="2"/>
    </row>
    <row r="16739" spans="2:22" x14ac:dyDescent="0.2">
      <c r="B16739" s="2"/>
      <c r="C16739" s="2"/>
      <c r="D16739" s="2"/>
      <c r="E16739" s="2"/>
      <c r="F16739" s="2"/>
      <c r="G16739" s="3"/>
      <c r="H16739" s="3"/>
      <c r="I16739" s="2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 s="2"/>
    </row>
    <row r="16740" spans="2:22" x14ac:dyDescent="0.2">
      <c r="B16740" s="2"/>
      <c r="C16740" s="2"/>
      <c r="D16740" s="2"/>
      <c r="E16740" s="2"/>
      <c r="F16740" s="2"/>
      <c r="G16740" s="3"/>
      <c r="H16740" s="3"/>
      <c r="I16740" s="2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 s="2"/>
    </row>
    <row r="16741" spans="2:22" x14ac:dyDescent="0.2">
      <c r="B16741" s="2"/>
      <c r="C16741" s="2"/>
      <c r="D16741" s="2"/>
      <c r="E16741" s="2"/>
      <c r="F16741" s="2"/>
      <c r="G16741" s="3"/>
      <c r="H16741" s="3"/>
      <c r="I16741" s="2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 s="2"/>
    </row>
    <row r="16742" spans="2:22" x14ac:dyDescent="0.2">
      <c r="B16742" s="2"/>
      <c r="C16742" s="2"/>
      <c r="D16742" s="2"/>
      <c r="E16742" s="2"/>
      <c r="F16742" s="2"/>
      <c r="G16742" s="3"/>
      <c r="H16742" s="3"/>
      <c r="I16742" s="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 s="2"/>
    </row>
    <row r="16743" spans="2:22" x14ac:dyDescent="0.2">
      <c r="B16743" s="2"/>
      <c r="C16743" s="2"/>
      <c r="D16743" s="2"/>
      <c r="E16743" s="2"/>
      <c r="F16743" s="2"/>
      <c r="G16743" s="3"/>
      <c r="H16743" s="3"/>
      <c r="I16743" s="2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 s="2"/>
    </row>
    <row r="16744" spans="2:22" x14ac:dyDescent="0.2">
      <c r="B16744" s="2"/>
      <c r="C16744" s="2"/>
      <c r="D16744" s="2"/>
      <c r="E16744" s="2"/>
      <c r="F16744" s="2"/>
      <c r="G16744" s="3"/>
      <c r="H16744" s="3"/>
      <c r="I16744" s="2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 s="2"/>
    </row>
    <row r="16745" spans="2:22" x14ac:dyDescent="0.2">
      <c r="B16745" s="2"/>
      <c r="C16745" s="2"/>
      <c r="D16745" s="2"/>
      <c r="E16745" s="2"/>
      <c r="F16745" s="2"/>
      <c r="G16745" s="3"/>
      <c r="H16745" s="3"/>
      <c r="I16745" s="2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 s="2"/>
    </row>
    <row r="16746" spans="2:22" x14ac:dyDescent="0.2">
      <c r="B16746" s="2"/>
      <c r="C16746" s="2"/>
      <c r="D16746" s="2"/>
      <c r="E16746" s="2"/>
      <c r="F16746" s="2"/>
      <c r="G16746" s="3"/>
      <c r="H16746" s="3"/>
      <c r="I16746" s="2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 s="2"/>
    </row>
    <row r="16747" spans="2:22" x14ac:dyDescent="0.2">
      <c r="B16747" s="2"/>
      <c r="C16747" s="2"/>
      <c r="D16747" s="2"/>
      <c r="E16747" s="2"/>
      <c r="F16747" s="2"/>
      <c r="G16747" s="3"/>
      <c r="H16747" s="3"/>
      <c r="I16747" s="2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 s="2"/>
    </row>
    <row r="16748" spans="2:22" x14ac:dyDescent="0.2">
      <c r="B16748" s="2"/>
      <c r="C16748" s="2"/>
      <c r="D16748" s="2"/>
      <c r="E16748" s="2"/>
      <c r="F16748" s="2"/>
      <c r="G16748" s="3"/>
      <c r="H16748" s="3"/>
      <c r="I16748" s="2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 s="2"/>
    </row>
    <row r="16749" spans="2:22" x14ac:dyDescent="0.2">
      <c r="B16749" s="2"/>
      <c r="C16749" s="2"/>
      <c r="D16749" s="2"/>
      <c r="E16749" s="2"/>
      <c r="F16749" s="2"/>
      <c r="G16749" s="3"/>
      <c r="H16749" s="3"/>
      <c r="I16749" s="2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 s="2"/>
    </row>
    <row r="16750" spans="2:22" x14ac:dyDescent="0.2">
      <c r="B16750" s="2"/>
      <c r="C16750" s="2"/>
      <c r="D16750" s="2"/>
      <c r="E16750" s="2"/>
      <c r="F16750" s="2"/>
      <c r="G16750" s="3"/>
      <c r="H16750" s="3"/>
      <c r="I16750" s="2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 s="2"/>
    </row>
    <row r="16751" spans="2:22" x14ac:dyDescent="0.2">
      <c r="B16751" s="2"/>
      <c r="C16751" s="2"/>
      <c r="D16751" s="2"/>
      <c r="E16751" s="2"/>
      <c r="F16751" s="2"/>
      <c r="G16751" s="3"/>
      <c r="H16751" s="3"/>
      <c r="I16751" s="2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 s="2"/>
    </row>
    <row r="16752" spans="2:22" x14ac:dyDescent="0.2">
      <c r="B16752" s="2"/>
      <c r="C16752" s="2"/>
      <c r="D16752" s="2"/>
      <c r="E16752" s="2"/>
      <c r="F16752" s="2"/>
      <c r="G16752" s="3"/>
      <c r="H16752" s="3"/>
      <c r="I16752" s="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 s="2"/>
    </row>
    <row r="16753" spans="2:22" x14ac:dyDescent="0.2">
      <c r="B16753" s="2"/>
      <c r="C16753" s="2"/>
      <c r="D16753" s="2"/>
      <c r="E16753" s="2"/>
      <c r="F16753" s="2"/>
      <c r="G16753" s="3"/>
      <c r="H16753" s="3"/>
      <c r="I16753" s="2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 s="2"/>
    </row>
    <row r="16754" spans="2:22" x14ac:dyDescent="0.2">
      <c r="B16754" s="2"/>
      <c r="C16754" s="2"/>
      <c r="D16754" s="2"/>
      <c r="E16754" s="2"/>
      <c r="F16754" s="2"/>
      <c r="G16754" s="3"/>
      <c r="H16754" s="3"/>
      <c r="I16754" s="2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 s="2"/>
    </row>
    <row r="16755" spans="2:22" x14ac:dyDescent="0.2">
      <c r="B16755" s="2"/>
      <c r="C16755" s="2"/>
      <c r="D16755" s="2"/>
      <c r="E16755" s="2"/>
      <c r="F16755" s="2"/>
      <c r="G16755" s="3"/>
      <c r="H16755" s="3"/>
      <c r="I16755" s="2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 s="2"/>
    </row>
    <row r="16756" spans="2:22" x14ac:dyDescent="0.2">
      <c r="B16756" s="2"/>
      <c r="C16756" s="2"/>
      <c r="D16756" s="2"/>
      <c r="E16756" s="2"/>
      <c r="F16756" s="2"/>
      <c r="G16756" s="3"/>
      <c r="H16756" s="3"/>
      <c r="I16756" s="2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 s="2"/>
    </row>
    <row r="16757" spans="2:22" x14ac:dyDescent="0.2">
      <c r="B16757" s="2"/>
      <c r="C16757" s="2"/>
      <c r="D16757" s="2"/>
      <c r="E16757" s="2"/>
      <c r="F16757" s="2"/>
      <c r="G16757" s="3"/>
      <c r="H16757" s="3"/>
      <c r="I16757" s="2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 s="2"/>
    </row>
    <row r="16758" spans="2:22" x14ac:dyDescent="0.2">
      <c r="B16758" s="2"/>
      <c r="C16758" s="2"/>
      <c r="D16758" s="2"/>
      <c r="E16758" s="2"/>
      <c r="F16758" s="2"/>
      <c r="G16758" s="3"/>
      <c r="H16758" s="3"/>
      <c r="I16758" s="2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 s="2"/>
    </row>
    <row r="16759" spans="2:22" x14ac:dyDescent="0.2">
      <c r="B16759" s="2"/>
      <c r="C16759" s="2"/>
      <c r="D16759" s="2"/>
      <c r="E16759" s="2"/>
      <c r="F16759" s="2"/>
      <c r="G16759" s="3"/>
      <c r="H16759" s="3"/>
      <c r="I16759" s="2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 s="2"/>
    </row>
    <row r="16760" spans="2:22" x14ac:dyDescent="0.2">
      <c r="B16760" s="2"/>
      <c r="C16760" s="2"/>
      <c r="D16760" s="2"/>
      <c r="E16760" s="2"/>
      <c r="F16760" s="2"/>
      <c r="G16760" s="3"/>
      <c r="H16760" s="3"/>
      <c r="I16760" s="2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 s="2"/>
    </row>
    <row r="16761" spans="2:22" x14ac:dyDescent="0.2">
      <c r="B16761" s="2"/>
      <c r="C16761" s="2"/>
      <c r="D16761" s="2"/>
      <c r="E16761" s="2"/>
      <c r="F16761" s="2"/>
      <c r="G16761" s="3"/>
      <c r="H16761" s="3"/>
      <c r="I16761" s="2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 s="2"/>
    </row>
    <row r="16762" spans="2:22" x14ac:dyDescent="0.2">
      <c r="B16762" s="2"/>
      <c r="C16762" s="2"/>
      <c r="D16762" s="2"/>
      <c r="E16762" s="2"/>
      <c r="F16762" s="2"/>
      <c r="G16762" s="3"/>
      <c r="H16762" s="3"/>
      <c r="I16762" s="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 s="2"/>
    </row>
    <row r="16763" spans="2:22" x14ac:dyDescent="0.2">
      <c r="B16763" s="2"/>
      <c r="C16763" s="2"/>
      <c r="D16763" s="2"/>
      <c r="E16763" s="2"/>
      <c r="F16763" s="2"/>
      <c r="G16763" s="3"/>
      <c r="H16763" s="3"/>
      <c r="I16763" s="2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 s="2"/>
    </row>
    <row r="16764" spans="2:22" x14ac:dyDescent="0.2">
      <c r="B16764" s="2"/>
      <c r="C16764" s="2"/>
      <c r="D16764" s="2"/>
      <c r="E16764" s="2"/>
      <c r="F16764" s="2"/>
      <c r="G16764" s="3"/>
      <c r="H16764" s="3"/>
      <c r="I16764" s="2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 s="2"/>
    </row>
    <row r="16765" spans="2:22" x14ac:dyDescent="0.2">
      <c r="B16765" s="2"/>
      <c r="C16765" s="2"/>
      <c r="D16765" s="2"/>
      <c r="E16765" s="2"/>
      <c r="F16765" s="2"/>
      <c r="G16765" s="3"/>
      <c r="H16765" s="3"/>
      <c r="I16765" s="2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 s="2"/>
    </row>
    <row r="16766" spans="2:22" x14ac:dyDescent="0.2">
      <c r="B16766" s="2"/>
      <c r="C16766" s="2"/>
      <c r="D16766" s="2"/>
      <c r="E16766" s="2"/>
      <c r="F16766" s="2"/>
      <c r="G16766" s="3"/>
      <c r="H16766" s="3"/>
      <c r="I16766" s="2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 s="2"/>
    </row>
    <row r="16767" spans="2:22" x14ac:dyDescent="0.2">
      <c r="B16767" s="2"/>
      <c r="C16767" s="2"/>
      <c r="D16767" s="2"/>
      <c r="E16767" s="2"/>
      <c r="F16767" s="2"/>
      <c r="G16767" s="3"/>
      <c r="H16767" s="3"/>
      <c r="I16767" s="2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 s="2"/>
    </row>
    <row r="16768" spans="2:22" x14ac:dyDescent="0.2">
      <c r="B16768" s="2"/>
      <c r="C16768" s="2"/>
      <c r="D16768" s="2"/>
      <c r="E16768" s="2"/>
      <c r="F16768" s="2"/>
      <c r="G16768" s="3"/>
      <c r="H16768" s="3"/>
      <c r="I16768" s="2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 s="2"/>
    </row>
    <row r="16769" spans="2:22" x14ac:dyDescent="0.2">
      <c r="B16769" s="2"/>
      <c r="C16769" s="2"/>
      <c r="D16769" s="2"/>
      <c r="E16769" s="2"/>
      <c r="F16769" s="2"/>
      <c r="G16769" s="3"/>
      <c r="H16769" s="3"/>
      <c r="I16769" s="2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 s="2"/>
    </row>
    <row r="16770" spans="2:22" x14ac:dyDescent="0.2">
      <c r="B16770" s="2"/>
      <c r="C16770" s="2"/>
      <c r="D16770" s="2"/>
      <c r="E16770" s="2"/>
      <c r="F16770" s="2"/>
      <c r="G16770" s="3"/>
      <c r="H16770" s="3"/>
      <c r="I16770" s="2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 s="2"/>
    </row>
    <row r="16771" spans="2:22" x14ac:dyDescent="0.2">
      <c r="B16771" s="2"/>
      <c r="C16771" s="2"/>
      <c r="D16771" s="2"/>
      <c r="E16771" s="2"/>
      <c r="F16771" s="2"/>
      <c r="G16771" s="3"/>
      <c r="H16771" s="3"/>
      <c r="I16771" s="2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 s="2"/>
    </row>
    <row r="16772" spans="2:22" x14ac:dyDescent="0.2">
      <c r="B16772" s="2"/>
      <c r="C16772" s="2"/>
      <c r="D16772" s="2"/>
      <c r="E16772" s="2"/>
      <c r="F16772" s="2"/>
      <c r="G16772" s="3"/>
      <c r="H16772" s="3"/>
      <c r="I16772" s="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 s="2"/>
    </row>
    <row r="16773" spans="2:22" x14ac:dyDescent="0.2">
      <c r="B16773" s="2"/>
      <c r="C16773" s="2"/>
      <c r="D16773" s="2"/>
      <c r="E16773" s="2"/>
      <c r="F16773" s="2"/>
      <c r="G16773" s="3"/>
      <c r="H16773" s="3"/>
      <c r="I16773" s="2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 s="2"/>
    </row>
    <row r="16774" spans="2:22" x14ac:dyDescent="0.2">
      <c r="B16774" s="2"/>
      <c r="C16774" s="2"/>
      <c r="D16774" s="2"/>
      <c r="E16774" s="2"/>
      <c r="F16774" s="2"/>
      <c r="G16774" s="3"/>
      <c r="H16774" s="3"/>
      <c r="I16774" s="2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 s="2"/>
    </row>
    <row r="16775" spans="2:22" x14ac:dyDescent="0.2">
      <c r="B16775" s="2"/>
      <c r="C16775" s="2"/>
      <c r="D16775" s="2"/>
      <c r="E16775" s="2"/>
      <c r="F16775" s="2"/>
      <c r="G16775" s="3"/>
      <c r="H16775" s="3"/>
      <c r="I16775" s="2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 s="2"/>
    </row>
    <row r="16776" spans="2:22" x14ac:dyDescent="0.2">
      <c r="B16776" s="2"/>
      <c r="C16776" s="2"/>
      <c r="D16776" s="2"/>
      <c r="E16776" s="2"/>
      <c r="F16776" s="2"/>
      <c r="G16776" s="3"/>
      <c r="H16776" s="3"/>
      <c r="I16776" s="2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 s="2"/>
    </row>
    <row r="16777" spans="2:22" x14ac:dyDescent="0.2">
      <c r="B16777" s="2"/>
      <c r="C16777" s="2"/>
      <c r="D16777" s="2"/>
      <c r="E16777" s="2"/>
      <c r="F16777" s="2"/>
      <c r="G16777" s="3"/>
      <c r="H16777" s="3"/>
      <c r="I16777" s="2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 s="2"/>
    </row>
    <row r="16778" spans="2:22" x14ac:dyDescent="0.2">
      <c r="B16778" s="2"/>
      <c r="C16778" s="2"/>
      <c r="D16778" s="2"/>
      <c r="E16778" s="2"/>
      <c r="F16778" s="2"/>
      <c r="G16778" s="3"/>
      <c r="H16778" s="3"/>
      <c r="I16778" s="2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 s="2"/>
    </row>
    <row r="16779" spans="2:22" x14ac:dyDescent="0.2">
      <c r="B16779" s="2"/>
      <c r="C16779" s="2"/>
      <c r="D16779" s="2"/>
      <c r="E16779" s="2"/>
      <c r="F16779" s="2"/>
      <c r="G16779" s="3"/>
      <c r="H16779" s="3"/>
      <c r="I16779" s="2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 s="2"/>
    </row>
    <row r="16780" spans="2:22" x14ac:dyDescent="0.2">
      <c r="B16780" s="2"/>
      <c r="C16780" s="2"/>
      <c r="D16780" s="2"/>
      <c r="E16780" s="2"/>
      <c r="F16780" s="2"/>
      <c r="G16780" s="3"/>
      <c r="H16780" s="3"/>
      <c r="I16780" s="2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 s="2"/>
    </row>
    <row r="16781" spans="2:22" x14ac:dyDescent="0.2">
      <c r="B16781" s="2"/>
      <c r="C16781" s="2"/>
      <c r="D16781" s="2"/>
      <c r="E16781" s="2"/>
      <c r="F16781" s="2"/>
      <c r="G16781" s="3"/>
      <c r="H16781" s="3"/>
      <c r="I16781" s="2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 s="2"/>
    </row>
    <row r="16782" spans="2:22" x14ac:dyDescent="0.2">
      <c r="B16782" s="2"/>
      <c r="C16782" s="2"/>
      <c r="D16782" s="2"/>
      <c r="E16782" s="2"/>
      <c r="F16782" s="2"/>
      <c r="G16782" s="3"/>
      <c r="H16782" s="3"/>
      <c r="I16782" s="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 s="2"/>
    </row>
    <row r="16783" spans="2:22" x14ac:dyDescent="0.2">
      <c r="B16783" s="2"/>
      <c r="C16783" s="2"/>
      <c r="D16783" s="2"/>
      <c r="E16783" s="2"/>
      <c r="F16783" s="2"/>
      <c r="G16783" s="3"/>
      <c r="H16783" s="3"/>
      <c r="I16783" s="2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 s="2"/>
    </row>
    <row r="16784" spans="2:22" x14ac:dyDescent="0.2">
      <c r="B16784" s="2"/>
      <c r="C16784" s="2"/>
      <c r="D16784" s="2"/>
      <c r="E16784" s="2"/>
      <c r="F16784" s="2"/>
      <c r="G16784" s="3"/>
      <c r="H16784" s="3"/>
      <c r="I16784" s="2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 s="2"/>
    </row>
    <row r="16785" spans="2:22" x14ac:dyDescent="0.2">
      <c r="B16785" s="2"/>
      <c r="C16785" s="2"/>
      <c r="D16785" s="2"/>
      <c r="E16785" s="2"/>
      <c r="F16785" s="2"/>
      <c r="G16785" s="3"/>
      <c r="H16785" s="3"/>
      <c r="I16785" s="2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 s="2"/>
    </row>
    <row r="16786" spans="2:22" x14ac:dyDescent="0.2">
      <c r="B16786" s="2"/>
      <c r="C16786" s="2"/>
      <c r="D16786" s="2"/>
      <c r="E16786" s="2"/>
      <c r="F16786" s="2"/>
      <c r="G16786" s="3"/>
      <c r="H16786" s="3"/>
      <c r="I16786" s="2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 s="2"/>
    </row>
    <row r="16787" spans="2:22" x14ac:dyDescent="0.2">
      <c r="B16787" s="2"/>
      <c r="C16787" s="2"/>
      <c r="D16787" s="2"/>
      <c r="E16787" s="2"/>
      <c r="F16787" s="2"/>
      <c r="G16787" s="3"/>
      <c r="H16787" s="3"/>
      <c r="I16787" s="2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 s="2"/>
    </row>
    <row r="16788" spans="2:22" x14ac:dyDescent="0.2">
      <c r="B16788" s="2"/>
      <c r="C16788" s="2"/>
      <c r="D16788" s="2"/>
      <c r="E16788" s="2"/>
      <c r="F16788" s="2"/>
      <c r="G16788" s="3"/>
      <c r="H16788" s="3"/>
      <c r="I16788" s="2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 s="2"/>
    </row>
    <row r="16789" spans="2:22" x14ac:dyDescent="0.2">
      <c r="B16789" s="2"/>
      <c r="C16789" s="2"/>
      <c r="D16789" s="2"/>
      <c r="E16789" s="2"/>
      <c r="F16789" s="2"/>
      <c r="G16789" s="3"/>
      <c r="H16789" s="3"/>
      <c r="I16789" s="2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 s="2"/>
    </row>
    <row r="16790" spans="2:22" x14ac:dyDescent="0.2">
      <c r="B16790" s="2"/>
      <c r="C16790" s="2"/>
      <c r="D16790" s="2"/>
      <c r="E16790" s="2"/>
      <c r="F16790" s="2"/>
      <c r="G16790" s="3"/>
      <c r="H16790" s="3"/>
      <c r="I16790" s="2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 s="2"/>
    </row>
    <row r="16791" spans="2:22" x14ac:dyDescent="0.2">
      <c r="B16791" s="2"/>
      <c r="C16791" s="2"/>
      <c r="D16791" s="2"/>
      <c r="E16791" s="2"/>
      <c r="F16791" s="2"/>
      <c r="G16791" s="3"/>
      <c r="H16791" s="3"/>
      <c r="I16791" s="2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 s="2"/>
    </row>
    <row r="16792" spans="2:22" x14ac:dyDescent="0.2">
      <c r="B16792" s="2"/>
      <c r="C16792" s="2"/>
      <c r="D16792" s="2"/>
      <c r="E16792" s="2"/>
      <c r="F16792" s="2"/>
      <c r="G16792" s="3"/>
      <c r="H16792" s="3"/>
      <c r="I16792" s="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 s="2"/>
    </row>
    <row r="16793" spans="2:22" x14ac:dyDescent="0.2">
      <c r="B16793" s="2"/>
      <c r="C16793" s="2"/>
      <c r="D16793" s="2"/>
      <c r="E16793" s="2"/>
      <c r="F16793" s="2"/>
      <c r="G16793" s="3"/>
      <c r="H16793" s="3"/>
      <c r="I16793" s="2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 s="2"/>
    </row>
    <row r="16794" spans="2:22" x14ac:dyDescent="0.2">
      <c r="B16794" s="2"/>
      <c r="C16794" s="2"/>
      <c r="D16794" s="2"/>
      <c r="E16794" s="2"/>
      <c r="F16794" s="2"/>
      <c r="G16794" s="3"/>
      <c r="H16794" s="3"/>
      <c r="I16794" s="2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 s="2"/>
    </row>
    <row r="16795" spans="2:22" x14ac:dyDescent="0.2">
      <c r="B16795" s="2"/>
      <c r="C16795" s="2"/>
      <c r="D16795" s="2"/>
      <c r="E16795" s="2"/>
      <c r="F16795" s="2"/>
      <c r="G16795" s="3"/>
      <c r="H16795" s="3"/>
      <c r="I16795" s="2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 s="2"/>
    </row>
    <row r="16796" spans="2:22" x14ac:dyDescent="0.2">
      <c r="B16796" s="2"/>
      <c r="C16796" s="2"/>
      <c r="D16796" s="2"/>
      <c r="E16796" s="2"/>
      <c r="F16796" s="2"/>
      <c r="G16796" s="3"/>
      <c r="H16796" s="3"/>
      <c r="I16796" s="2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 s="2"/>
    </row>
    <row r="16797" spans="2:22" x14ac:dyDescent="0.2">
      <c r="B16797" s="2"/>
      <c r="C16797" s="2"/>
      <c r="D16797" s="2"/>
      <c r="E16797" s="2"/>
      <c r="F16797" s="2"/>
      <c r="G16797" s="3"/>
      <c r="H16797" s="3"/>
      <c r="I16797" s="2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 s="2"/>
    </row>
    <row r="16798" spans="2:22" x14ac:dyDescent="0.2">
      <c r="B16798" s="2"/>
      <c r="C16798" s="2"/>
      <c r="D16798" s="2"/>
      <c r="E16798" s="2"/>
      <c r="F16798" s="2"/>
      <c r="G16798" s="3"/>
      <c r="H16798" s="3"/>
      <c r="I16798" s="2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 s="2"/>
    </row>
    <row r="16799" spans="2:22" x14ac:dyDescent="0.2">
      <c r="B16799" s="2"/>
      <c r="C16799" s="2"/>
      <c r="D16799" s="2"/>
      <c r="E16799" s="2"/>
      <c r="F16799" s="2"/>
      <c r="G16799" s="3"/>
      <c r="H16799" s="3"/>
      <c r="I16799" s="2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 s="2"/>
    </row>
    <row r="16800" spans="2:22" x14ac:dyDescent="0.2">
      <c r="B16800" s="2"/>
      <c r="C16800" s="2"/>
      <c r="D16800" s="2"/>
      <c r="E16800" s="2"/>
      <c r="F16800" s="2"/>
      <c r="G16800" s="3"/>
      <c r="H16800" s="3"/>
      <c r="I16800" s="2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 s="2"/>
    </row>
    <row r="16801" spans="2:22" x14ac:dyDescent="0.2">
      <c r="B16801" s="2"/>
      <c r="C16801" s="2"/>
      <c r="D16801" s="2"/>
      <c r="E16801" s="2"/>
      <c r="F16801" s="2"/>
      <c r="G16801" s="3"/>
      <c r="H16801" s="3"/>
      <c r="I16801" s="2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 s="2"/>
    </row>
    <row r="16802" spans="2:22" x14ac:dyDescent="0.2">
      <c r="B16802" s="2"/>
      <c r="C16802" s="2"/>
      <c r="D16802" s="2"/>
      <c r="E16802" s="2"/>
      <c r="F16802" s="2"/>
      <c r="G16802" s="3"/>
      <c r="H16802" s="3"/>
      <c r="I16802" s="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 s="2"/>
    </row>
    <row r="16803" spans="2:22" x14ac:dyDescent="0.2">
      <c r="B16803" s="2"/>
      <c r="C16803" s="2"/>
      <c r="D16803" s="2"/>
      <c r="E16803" s="2"/>
      <c r="F16803" s="2"/>
      <c r="G16803" s="3"/>
      <c r="H16803" s="3"/>
      <c r="I16803" s="2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 s="2"/>
    </row>
    <row r="16804" spans="2:22" x14ac:dyDescent="0.2">
      <c r="B16804" s="2"/>
      <c r="C16804" s="2"/>
      <c r="D16804" s="2"/>
      <c r="E16804" s="2"/>
      <c r="F16804" s="2"/>
      <c r="G16804" s="3"/>
      <c r="H16804" s="3"/>
      <c r="I16804" s="2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 s="2"/>
    </row>
    <row r="16805" spans="2:22" x14ac:dyDescent="0.2">
      <c r="B16805" s="2"/>
      <c r="C16805" s="2"/>
      <c r="D16805" s="2"/>
      <c r="E16805" s="2"/>
      <c r="F16805" s="2"/>
      <c r="G16805" s="3"/>
      <c r="H16805" s="3"/>
      <c r="I16805" s="2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 s="2"/>
    </row>
    <row r="16806" spans="2:22" x14ac:dyDescent="0.2">
      <c r="B16806" s="2"/>
      <c r="C16806" s="2"/>
      <c r="D16806" s="2"/>
      <c r="E16806" s="2"/>
      <c r="F16806" s="2"/>
      <c r="G16806" s="3"/>
      <c r="H16806" s="3"/>
      <c r="I16806" s="2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 s="2"/>
    </row>
    <row r="16807" spans="2:22" x14ac:dyDescent="0.2">
      <c r="B16807" s="2"/>
      <c r="C16807" s="2"/>
      <c r="D16807" s="2"/>
      <c r="E16807" s="2"/>
      <c r="F16807" s="2"/>
      <c r="G16807" s="3"/>
      <c r="H16807" s="3"/>
      <c r="I16807" s="2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 s="2"/>
    </row>
    <row r="16808" spans="2:22" x14ac:dyDescent="0.2">
      <c r="B16808" s="2"/>
      <c r="C16808" s="2"/>
      <c r="D16808" s="2"/>
      <c r="E16808" s="2"/>
      <c r="F16808" s="2"/>
      <c r="G16808" s="3"/>
      <c r="H16808" s="3"/>
      <c r="I16808" s="2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 s="2"/>
    </row>
    <row r="16809" spans="2:22" x14ac:dyDescent="0.2">
      <c r="B16809" s="2"/>
      <c r="C16809" s="2"/>
      <c r="D16809" s="2"/>
      <c r="E16809" s="2"/>
      <c r="F16809" s="2"/>
      <c r="G16809" s="3"/>
      <c r="H16809" s="3"/>
      <c r="I16809" s="2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 s="2"/>
    </row>
    <row r="16810" spans="2:22" x14ac:dyDescent="0.2">
      <c r="B16810" s="2"/>
      <c r="C16810" s="2"/>
      <c r="D16810" s="2"/>
      <c r="E16810" s="2"/>
      <c r="F16810" s="2"/>
      <c r="G16810" s="3"/>
      <c r="H16810" s="3"/>
      <c r="I16810" s="2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 s="2"/>
    </row>
    <row r="16811" spans="2:22" x14ac:dyDescent="0.2">
      <c r="B16811" s="2"/>
      <c r="C16811" s="2"/>
      <c r="D16811" s="2"/>
      <c r="E16811" s="2"/>
      <c r="F16811" s="2"/>
      <c r="G16811" s="3"/>
      <c r="H16811" s="3"/>
      <c r="I16811" s="2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 s="2"/>
    </row>
    <row r="16812" spans="2:22" x14ac:dyDescent="0.2">
      <c r="B16812" s="2"/>
      <c r="C16812" s="2"/>
      <c r="D16812" s="2"/>
      <c r="E16812" s="2"/>
      <c r="F16812" s="2"/>
      <c r="G16812" s="3"/>
      <c r="H16812" s="3"/>
      <c r="I16812" s="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 s="2"/>
    </row>
    <row r="16813" spans="2:22" x14ac:dyDescent="0.2">
      <c r="B16813" s="2"/>
      <c r="C16813" s="2"/>
      <c r="D16813" s="2"/>
      <c r="E16813" s="2"/>
      <c r="F16813" s="2"/>
      <c r="G16813" s="3"/>
      <c r="H16813" s="3"/>
      <c r="I16813" s="2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 s="2"/>
    </row>
    <row r="16814" spans="2:22" x14ac:dyDescent="0.2">
      <c r="B16814" s="2"/>
      <c r="C16814" s="2"/>
      <c r="D16814" s="2"/>
      <c r="E16814" s="2"/>
      <c r="F16814" s="2"/>
      <c r="G16814" s="3"/>
      <c r="H16814" s="3"/>
      <c r="I16814" s="2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 s="2"/>
    </row>
    <row r="16815" spans="2:22" x14ac:dyDescent="0.2">
      <c r="B16815" s="2"/>
      <c r="C16815" s="2"/>
      <c r="D16815" s="2"/>
      <c r="E16815" s="2"/>
      <c r="F16815" s="2"/>
      <c r="G16815" s="3"/>
      <c r="H16815" s="3"/>
      <c r="I16815" s="2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 s="2"/>
    </row>
    <row r="16816" spans="2:22" x14ac:dyDescent="0.2">
      <c r="B16816" s="2"/>
      <c r="C16816" s="2"/>
      <c r="D16816" s="2"/>
      <c r="E16816" s="2"/>
      <c r="F16816" s="2"/>
      <c r="G16816" s="3"/>
      <c r="H16816" s="3"/>
      <c r="I16816" s="2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 s="2"/>
    </row>
    <row r="16817" spans="2:22" x14ac:dyDescent="0.2">
      <c r="B16817" s="2"/>
      <c r="C16817" s="2"/>
      <c r="D16817" s="2"/>
      <c r="E16817" s="2"/>
      <c r="F16817" s="2"/>
      <c r="G16817" s="3"/>
      <c r="H16817" s="3"/>
      <c r="I16817" s="2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 s="2"/>
    </row>
    <row r="16818" spans="2:22" x14ac:dyDescent="0.2">
      <c r="B16818" s="2"/>
      <c r="C16818" s="2"/>
      <c r="D16818" s="2"/>
      <c r="E16818" s="2"/>
      <c r="F16818" s="2"/>
      <c r="G16818" s="3"/>
      <c r="H16818" s="3"/>
      <c r="I16818" s="2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 s="2"/>
    </row>
    <row r="16819" spans="2:22" x14ac:dyDescent="0.2">
      <c r="B16819" s="2"/>
      <c r="C16819" s="2"/>
      <c r="D16819" s="2"/>
      <c r="E16819" s="2"/>
      <c r="F16819" s="2"/>
      <c r="G16819" s="3"/>
      <c r="H16819" s="3"/>
      <c r="I16819" s="2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 s="2"/>
    </row>
    <row r="16820" spans="2:22" x14ac:dyDescent="0.2">
      <c r="B16820" s="2"/>
      <c r="C16820" s="2"/>
      <c r="D16820" s="2"/>
      <c r="E16820" s="2"/>
      <c r="F16820" s="2"/>
      <c r="G16820" s="3"/>
      <c r="H16820" s="3"/>
      <c r="I16820" s="2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 s="2"/>
    </row>
    <row r="16821" spans="2:22" x14ac:dyDescent="0.2">
      <c r="B16821" s="2"/>
      <c r="C16821" s="2"/>
      <c r="D16821" s="2"/>
      <c r="E16821" s="2"/>
      <c r="F16821" s="2"/>
      <c r="G16821" s="3"/>
      <c r="H16821" s="3"/>
      <c r="I16821" s="2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 s="2"/>
    </row>
    <row r="16822" spans="2:22" x14ac:dyDescent="0.2">
      <c r="B16822" s="2"/>
      <c r="C16822" s="2"/>
      <c r="D16822" s="2"/>
      <c r="E16822" s="2"/>
      <c r="F16822" s="2"/>
      <c r="G16822" s="3"/>
      <c r="H16822" s="3"/>
      <c r="I16822" s="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 s="2"/>
    </row>
    <row r="16823" spans="2:22" x14ac:dyDescent="0.2">
      <c r="B16823" s="2"/>
      <c r="C16823" s="2"/>
      <c r="D16823" s="2"/>
      <c r="E16823" s="2"/>
      <c r="F16823" s="2"/>
      <c r="G16823" s="3"/>
      <c r="H16823" s="3"/>
      <c r="I16823" s="2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 s="2"/>
    </row>
    <row r="16824" spans="2:22" x14ac:dyDescent="0.2">
      <c r="B16824" s="2"/>
      <c r="C16824" s="2"/>
      <c r="D16824" s="2"/>
      <c r="E16824" s="2"/>
      <c r="F16824" s="2"/>
      <c r="G16824" s="3"/>
      <c r="H16824" s="3"/>
      <c r="I16824" s="2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 s="2"/>
    </row>
    <row r="16825" spans="2:22" x14ac:dyDescent="0.2">
      <c r="B16825" s="2"/>
      <c r="C16825" s="2"/>
      <c r="D16825" s="2"/>
      <c r="E16825" s="2"/>
      <c r="F16825" s="2"/>
      <c r="G16825" s="3"/>
      <c r="H16825" s="3"/>
      <c r="I16825" s="2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 s="2"/>
    </row>
    <row r="16826" spans="2:22" x14ac:dyDescent="0.2">
      <c r="B16826" s="2"/>
      <c r="C16826" s="2"/>
      <c r="D16826" s="2"/>
      <c r="E16826" s="2"/>
      <c r="F16826" s="2"/>
      <c r="G16826" s="3"/>
      <c r="H16826" s="3"/>
      <c r="I16826" s="2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 s="2"/>
    </row>
    <row r="16827" spans="2:22" x14ac:dyDescent="0.2">
      <c r="B16827" s="2"/>
      <c r="C16827" s="2"/>
      <c r="D16827" s="2"/>
      <c r="E16827" s="2"/>
      <c r="F16827" s="2"/>
      <c r="G16827" s="3"/>
      <c r="H16827" s="3"/>
      <c r="I16827" s="2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 s="2"/>
    </row>
    <row r="16828" spans="2:22" x14ac:dyDescent="0.2">
      <c r="B16828" s="2"/>
      <c r="C16828" s="2"/>
      <c r="D16828" s="2"/>
      <c r="E16828" s="2"/>
      <c r="F16828" s="2"/>
      <c r="G16828" s="3"/>
      <c r="H16828" s="3"/>
      <c r="I16828" s="2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 s="2"/>
    </row>
    <row r="16829" spans="2:22" x14ac:dyDescent="0.2">
      <c r="B16829" s="2"/>
      <c r="C16829" s="2"/>
      <c r="D16829" s="2"/>
      <c r="E16829" s="2"/>
      <c r="F16829" s="2"/>
      <c r="G16829" s="3"/>
      <c r="H16829" s="3"/>
      <c r="I16829" s="2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 s="2"/>
    </row>
    <row r="16830" spans="2:22" x14ac:dyDescent="0.2">
      <c r="B16830" s="2"/>
      <c r="C16830" s="2"/>
      <c r="D16830" s="2"/>
      <c r="E16830" s="2"/>
      <c r="F16830" s="2"/>
      <c r="G16830" s="3"/>
      <c r="H16830" s="3"/>
      <c r="I16830" s="2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 s="2"/>
    </row>
    <row r="16831" spans="2:22" x14ac:dyDescent="0.2">
      <c r="B16831" s="2"/>
      <c r="C16831" s="2"/>
      <c r="D16831" s="2"/>
      <c r="E16831" s="2"/>
      <c r="F16831" s="2"/>
      <c r="G16831" s="3"/>
      <c r="H16831" s="3"/>
      <c r="I16831" s="2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 s="2"/>
    </row>
    <row r="16832" spans="2:22" x14ac:dyDescent="0.2">
      <c r="B16832" s="2"/>
      <c r="C16832" s="2"/>
      <c r="D16832" s="2"/>
      <c r="E16832" s="2"/>
      <c r="F16832" s="2"/>
      <c r="G16832" s="3"/>
      <c r="H16832" s="3"/>
      <c r="I16832" s="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 s="2"/>
    </row>
    <row r="16833" spans="2:22" x14ac:dyDescent="0.2">
      <c r="B16833" s="2"/>
      <c r="C16833" s="2"/>
      <c r="D16833" s="2"/>
      <c r="E16833" s="2"/>
      <c r="F16833" s="2"/>
      <c r="G16833" s="3"/>
      <c r="H16833" s="3"/>
      <c r="I16833" s="2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 s="2"/>
    </row>
    <row r="16834" spans="2:22" x14ac:dyDescent="0.2">
      <c r="B16834" s="2"/>
      <c r="C16834" s="2"/>
      <c r="D16834" s="2"/>
      <c r="E16834" s="2"/>
      <c r="F16834" s="2"/>
      <c r="G16834" s="3"/>
      <c r="H16834" s="3"/>
      <c r="I16834" s="2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 s="2"/>
    </row>
    <row r="16835" spans="2:22" x14ac:dyDescent="0.2">
      <c r="B16835" s="2"/>
      <c r="C16835" s="2"/>
      <c r="D16835" s="2"/>
      <c r="E16835" s="2"/>
      <c r="F16835" s="2"/>
      <c r="G16835" s="3"/>
      <c r="H16835" s="3"/>
      <c r="I16835" s="2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 s="2"/>
    </row>
    <row r="16836" spans="2:22" x14ac:dyDescent="0.2">
      <c r="B16836" s="2"/>
      <c r="C16836" s="2"/>
      <c r="D16836" s="2"/>
      <c r="E16836" s="2"/>
      <c r="F16836" s="2"/>
      <c r="G16836" s="3"/>
      <c r="H16836" s="3"/>
      <c r="I16836" s="2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 s="2"/>
    </row>
    <row r="16837" spans="2:22" x14ac:dyDescent="0.2">
      <c r="B16837" s="2"/>
      <c r="C16837" s="2"/>
      <c r="D16837" s="2"/>
      <c r="E16837" s="2"/>
      <c r="F16837" s="2"/>
      <c r="G16837" s="3"/>
      <c r="H16837" s="3"/>
      <c r="I16837" s="2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 s="2"/>
    </row>
    <row r="16838" spans="2:22" x14ac:dyDescent="0.2">
      <c r="B16838" s="2"/>
      <c r="C16838" s="2"/>
      <c r="D16838" s="2"/>
      <c r="E16838" s="2"/>
      <c r="F16838" s="2"/>
      <c r="G16838" s="3"/>
      <c r="H16838" s="3"/>
      <c r="I16838" s="2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 s="2"/>
    </row>
    <row r="16839" spans="2:22" x14ac:dyDescent="0.2">
      <c r="B16839" s="2"/>
      <c r="C16839" s="2"/>
      <c r="D16839" s="2"/>
      <c r="E16839" s="2"/>
      <c r="F16839" s="2"/>
      <c r="G16839" s="3"/>
      <c r="H16839" s="3"/>
      <c r="I16839" s="2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 s="2"/>
    </row>
    <row r="16840" spans="2:22" x14ac:dyDescent="0.2">
      <c r="B16840" s="2"/>
      <c r="C16840" s="2"/>
      <c r="D16840" s="2"/>
      <c r="E16840" s="2"/>
      <c r="F16840" s="2"/>
      <c r="G16840" s="3"/>
      <c r="H16840" s="3"/>
      <c r="I16840" s="2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 s="2"/>
    </row>
    <row r="16841" spans="2:22" x14ac:dyDescent="0.2">
      <c r="B16841" s="2"/>
      <c r="C16841" s="2"/>
      <c r="D16841" s="2"/>
      <c r="E16841" s="2"/>
      <c r="F16841" s="2"/>
      <c r="G16841" s="3"/>
      <c r="H16841" s="3"/>
      <c r="I16841" s="2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 s="2"/>
    </row>
    <row r="16842" spans="2:22" x14ac:dyDescent="0.2">
      <c r="B16842" s="2"/>
      <c r="C16842" s="2"/>
      <c r="D16842" s="2"/>
      <c r="E16842" s="2"/>
      <c r="F16842" s="2"/>
      <c r="G16842" s="3"/>
      <c r="H16842" s="3"/>
      <c r="I16842" s="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 s="2"/>
    </row>
    <row r="16843" spans="2:22" x14ac:dyDescent="0.2">
      <c r="B16843" s="2"/>
      <c r="C16843" s="2"/>
      <c r="D16843" s="2"/>
      <c r="E16843" s="2"/>
      <c r="F16843" s="2"/>
      <c r="G16843" s="3"/>
      <c r="H16843" s="3"/>
      <c r="I16843" s="2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 s="2"/>
    </row>
    <row r="16844" spans="2:22" x14ac:dyDescent="0.2">
      <c r="B16844" s="2"/>
      <c r="C16844" s="2"/>
      <c r="D16844" s="2"/>
      <c r="E16844" s="2"/>
      <c r="F16844" s="2"/>
      <c r="G16844" s="3"/>
      <c r="H16844" s="3"/>
      <c r="I16844" s="2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 s="2"/>
    </row>
    <row r="16845" spans="2:22" x14ac:dyDescent="0.2">
      <c r="B16845" s="2"/>
      <c r="C16845" s="2"/>
      <c r="D16845" s="2"/>
      <c r="E16845" s="2"/>
      <c r="F16845" s="2"/>
      <c r="G16845" s="3"/>
      <c r="H16845" s="3"/>
      <c r="I16845" s="2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 s="2"/>
    </row>
    <row r="16846" spans="2:22" x14ac:dyDescent="0.2">
      <c r="B16846" s="2"/>
      <c r="C16846" s="2"/>
      <c r="D16846" s="2"/>
      <c r="E16846" s="2"/>
      <c r="F16846" s="2"/>
      <c r="G16846" s="3"/>
      <c r="H16846" s="3"/>
      <c r="I16846" s="2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 s="2"/>
    </row>
    <row r="16847" spans="2:22" x14ac:dyDescent="0.2">
      <c r="B16847" s="2"/>
      <c r="C16847" s="2"/>
      <c r="D16847" s="2"/>
      <c r="E16847" s="2"/>
      <c r="F16847" s="2"/>
      <c r="G16847" s="3"/>
      <c r="H16847" s="3"/>
      <c r="I16847" s="2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 s="2"/>
    </row>
    <row r="16848" spans="2:22" x14ac:dyDescent="0.2">
      <c r="B16848" s="2"/>
      <c r="C16848" s="2"/>
      <c r="D16848" s="2"/>
      <c r="E16848" s="2"/>
      <c r="F16848" s="2"/>
      <c r="G16848" s="3"/>
      <c r="H16848" s="3"/>
      <c r="I16848" s="2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 s="2"/>
    </row>
    <row r="16849" spans="2:22" x14ac:dyDescent="0.2">
      <c r="B16849" s="2"/>
      <c r="C16849" s="2"/>
      <c r="D16849" s="2"/>
      <c r="E16849" s="2"/>
      <c r="F16849" s="2"/>
      <c r="G16849" s="3"/>
      <c r="H16849" s="3"/>
      <c r="I16849" s="2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 s="2"/>
    </row>
    <row r="16850" spans="2:22" x14ac:dyDescent="0.2">
      <c r="B16850" s="2"/>
      <c r="C16850" s="2"/>
      <c r="D16850" s="2"/>
      <c r="E16850" s="2"/>
      <c r="F16850" s="2"/>
      <c r="G16850" s="3"/>
      <c r="H16850" s="3"/>
      <c r="I16850" s="2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 s="2"/>
    </row>
    <row r="16851" spans="2:22" x14ac:dyDescent="0.2">
      <c r="B16851" s="2"/>
      <c r="C16851" s="2"/>
      <c r="D16851" s="2"/>
      <c r="E16851" s="2"/>
      <c r="F16851" s="2"/>
      <c r="G16851" s="3"/>
      <c r="H16851" s="3"/>
      <c r="I16851" s="2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 s="2"/>
    </row>
    <row r="16852" spans="2:22" x14ac:dyDescent="0.2">
      <c r="B16852" s="2"/>
      <c r="C16852" s="2"/>
      <c r="D16852" s="2"/>
      <c r="E16852" s="2"/>
      <c r="F16852" s="2"/>
      <c r="G16852" s="3"/>
      <c r="H16852" s="3"/>
      <c r="I16852" s="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 s="2"/>
    </row>
    <row r="16853" spans="2:22" x14ac:dyDescent="0.2">
      <c r="B16853" s="2"/>
      <c r="C16853" s="2"/>
      <c r="D16853" s="2"/>
      <c r="E16853" s="2"/>
      <c r="F16853" s="2"/>
      <c r="G16853" s="3"/>
      <c r="H16853" s="3"/>
      <c r="I16853" s="2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 s="2"/>
    </row>
    <row r="16854" spans="2:22" x14ac:dyDescent="0.2">
      <c r="B16854" s="2"/>
      <c r="C16854" s="2"/>
      <c r="D16854" s="2"/>
      <c r="E16854" s="2"/>
      <c r="F16854" s="2"/>
      <c r="G16854" s="3"/>
      <c r="H16854" s="3"/>
      <c r="I16854" s="2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 s="2"/>
    </row>
    <row r="16855" spans="2:22" x14ac:dyDescent="0.2">
      <c r="B16855" s="2"/>
      <c r="C16855" s="2"/>
      <c r="D16855" s="2"/>
      <c r="E16855" s="2"/>
      <c r="F16855" s="2"/>
      <c r="G16855" s="3"/>
      <c r="H16855" s="3"/>
      <c r="I16855" s="2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 s="2"/>
    </row>
    <row r="16856" spans="2:22" x14ac:dyDescent="0.2">
      <c r="B16856" s="2"/>
      <c r="C16856" s="2"/>
      <c r="D16856" s="2"/>
      <c r="E16856" s="2"/>
      <c r="F16856" s="2"/>
      <c r="G16856" s="3"/>
      <c r="H16856" s="3"/>
      <c r="I16856" s="2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 s="2"/>
    </row>
    <row r="16857" spans="2:22" x14ac:dyDescent="0.2">
      <c r="B16857" s="2"/>
      <c r="C16857" s="2"/>
      <c r="D16857" s="2"/>
      <c r="E16857" s="2"/>
      <c r="F16857" s="2"/>
      <c r="G16857" s="3"/>
      <c r="H16857" s="3"/>
      <c r="I16857" s="2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 s="2"/>
    </row>
    <row r="16858" spans="2:22" x14ac:dyDescent="0.2">
      <c r="B16858" s="2"/>
      <c r="C16858" s="2"/>
      <c r="D16858" s="2"/>
      <c r="E16858" s="2"/>
      <c r="F16858" s="2"/>
      <c r="G16858" s="3"/>
      <c r="H16858" s="3"/>
      <c r="I16858" s="2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 s="2"/>
    </row>
    <row r="16859" spans="2:22" x14ac:dyDescent="0.2">
      <c r="B16859" s="2"/>
      <c r="C16859" s="2"/>
      <c r="D16859" s="2"/>
      <c r="E16859" s="2"/>
      <c r="F16859" s="2"/>
      <c r="G16859" s="3"/>
      <c r="H16859" s="3"/>
      <c r="I16859" s="2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 s="2"/>
    </row>
    <row r="16860" spans="2:22" x14ac:dyDescent="0.2">
      <c r="B16860" s="2"/>
      <c r="C16860" s="2"/>
      <c r="D16860" s="2"/>
      <c r="E16860" s="2"/>
      <c r="F16860" s="2"/>
      <c r="G16860" s="3"/>
      <c r="H16860" s="3"/>
      <c r="I16860" s="2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 s="2"/>
    </row>
    <row r="16861" spans="2:22" x14ac:dyDescent="0.2">
      <c r="B16861" s="2"/>
      <c r="C16861" s="2"/>
      <c r="D16861" s="2"/>
      <c r="E16861" s="2"/>
      <c r="F16861" s="2"/>
      <c r="G16861" s="3"/>
      <c r="H16861" s="3"/>
      <c r="I16861" s="2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 s="2"/>
    </row>
    <row r="16862" spans="2:22" x14ac:dyDescent="0.2">
      <c r="B16862" s="2"/>
      <c r="C16862" s="2"/>
      <c r="D16862" s="2"/>
      <c r="E16862" s="2"/>
      <c r="F16862" s="2"/>
      <c r="G16862" s="3"/>
      <c r="H16862" s="3"/>
      <c r="I16862" s="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 s="2"/>
    </row>
    <row r="16863" spans="2:22" x14ac:dyDescent="0.2">
      <c r="B16863" s="2"/>
      <c r="C16863" s="2"/>
      <c r="D16863" s="2"/>
      <c r="E16863" s="2"/>
      <c r="F16863" s="2"/>
      <c r="G16863" s="3"/>
      <c r="H16863" s="3"/>
      <c r="I16863" s="2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 s="2"/>
    </row>
    <row r="16864" spans="2:22" x14ac:dyDescent="0.2">
      <c r="B16864" s="2"/>
      <c r="C16864" s="2"/>
      <c r="D16864" s="2"/>
      <c r="E16864" s="2"/>
      <c r="F16864" s="2"/>
      <c r="G16864" s="3"/>
      <c r="H16864" s="3"/>
      <c r="I16864" s="2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 s="2"/>
    </row>
    <row r="16865" spans="2:22" x14ac:dyDescent="0.2">
      <c r="B16865" s="2"/>
      <c r="C16865" s="2"/>
      <c r="D16865" s="2"/>
      <c r="E16865" s="2"/>
      <c r="F16865" s="2"/>
      <c r="G16865" s="3"/>
      <c r="H16865" s="3"/>
      <c r="I16865" s="2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 s="2"/>
    </row>
    <row r="16866" spans="2:22" x14ac:dyDescent="0.2">
      <c r="B16866" s="2"/>
      <c r="C16866" s="2"/>
      <c r="D16866" s="2"/>
      <c r="E16866" s="2"/>
      <c r="F16866" s="2"/>
      <c r="G16866" s="3"/>
      <c r="H16866" s="3"/>
      <c r="I16866" s="2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 s="2"/>
    </row>
    <row r="16867" spans="2:22" x14ac:dyDescent="0.2">
      <c r="B16867" s="2"/>
      <c r="C16867" s="2"/>
      <c r="D16867" s="2"/>
      <c r="E16867" s="2"/>
      <c r="F16867" s="2"/>
      <c r="G16867" s="3"/>
      <c r="H16867" s="3"/>
      <c r="I16867" s="2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 s="2"/>
    </row>
    <row r="16868" spans="2:22" x14ac:dyDescent="0.2">
      <c r="B16868" s="2"/>
      <c r="C16868" s="2"/>
      <c r="D16868" s="2"/>
      <c r="E16868" s="2"/>
      <c r="F16868" s="2"/>
      <c r="G16868" s="3"/>
      <c r="H16868" s="3"/>
      <c r="I16868" s="2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 s="2"/>
    </row>
    <row r="16869" spans="2:22" x14ac:dyDescent="0.2">
      <c r="B16869" s="2"/>
      <c r="C16869" s="2"/>
      <c r="D16869" s="2"/>
      <c r="E16869" s="2"/>
      <c r="F16869" s="2"/>
      <c r="G16869" s="3"/>
      <c r="H16869" s="3"/>
      <c r="I16869" s="2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 s="2"/>
    </row>
    <row r="16870" spans="2:22" x14ac:dyDescent="0.2">
      <c r="B16870" s="2"/>
      <c r="C16870" s="2"/>
      <c r="D16870" s="2"/>
      <c r="E16870" s="2"/>
      <c r="F16870" s="2"/>
      <c r="G16870" s="3"/>
      <c r="H16870" s="3"/>
      <c r="I16870" s="2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 s="2"/>
    </row>
    <row r="16871" spans="2:22" x14ac:dyDescent="0.2">
      <c r="B16871" s="2"/>
      <c r="C16871" s="2"/>
      <c r="D16871" s="2"/>
      <c r="E16871" s="2"/>
      <c r="F16871" s="2"/>
      <c r="G16871" s="3"/>
      <c r="H16871" s="3"/>
      <c r="I16871" s="2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 s="2"/>
    </row>
    <row r="16872" spans="2:22" x14ac:dyDescent="0.2">
      <c r="B16872" s="2"/>
      <c r="C16872" s="2"/>
      <c r="D16872" s="2"/>
      <c r="E16872" s="2"/>
      <c r="F16872" s="2"/>
      <c r="G16872" s="3"/>
      <c r="H16872" s="3"/>
      <c r="I16872" s="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 s="2"/>
    </row>
    <row r="16873" spans="2:22" x14ac:dyDescent="0.2">
      <c r="B16873" s="2"/>
      <c r="C16873" s="2"/>
      <c r="D16873" s="2"/>
      <c r="E16873" s="2"/>
      <c r="F16873" s="2"/>
      <c r="G16873" s="3"/>
      <c r="H16873" s="3"/>
      <c r="I16873" s="2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 s="2"/>
    </row>
    <row r="16874" spans="2:22" x14ac:dyDescent="0.2">
      <c r="B16874" s="2"/>
      <c r="C16874" s="2"/>
      <c r="D16874" s="2"/>
      <c r="E16874" s="2"/>
      <c r="F16874" s="2"/>
      <c r="G16874" s="3"/>
      <c r="H16874" s="3"/>
      <c r="I16874" s="2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 s="2"/>
    </row>
    <row r="16875" spans="2:22" x14ac:dyDescent="0.2">
      <c r="B16875" s="2"/>
      <c r="C16875" s="2"/>
      <c r="D16875" s="2"/>
      <c r="E16875" s="2"/>
      <c r="F16875" s="2"/>
      <c r="G16875" s="3"/>
      <c r="H16875" s="3"/>
      <c r="I16875" s="2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 s="2"/>
    </row>
    <row r="16876" spans="2:22" x14ac:dyDescent="0.2">
      <c r="B16876" s="2"/>
      <c r="C16876" s="2"/>
      <c r="D16876" s="2"/>
      <c r="E16876" s="2"/>
      <c r="F16876" s="2"/>
      <c r="G16876" s="3"/>
      <c r="H16876" s="3"/>
      <c r="I16876" s="2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 s="2"/>
    </row>
    <row r="16877" spans="2:22" x14ac:dyDescent="0.2">
      <c r="B16877" s="2"/>
      <c r="C16877" s="2"/>
      <c r="D16877" s="2"/>
      <c r="E16877" s="2"/>
      <c r="F16877" s="2"/>
      <c r="G16877" s="3"/>
      <c r="H16877" s="3"/>
      <c r="I16877" s="2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 s="2"/>
    </row>
    <row r="16878" spans="2:22" x14ac:dyDescent="0.2">
      <c r="B16878" s="2"/>
      <c r="C16878" s="2"/>
      <c r="D16878" s="2"/>
      <c r="E16878" s="2"/>
      <c r="F16878" s="2"/>
      <c r="G16878" s="3"/>
      <c r="H16878" s="3"/>
      <c r="I16878" s="2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 s="2"/>
    </row>
    <row r="16879" spans="2:22" x14ac:dyDescent="0.2">
      <c r="B16879" s="2"/>
      <c r="C16879" s="2"/>
      <c r="D16879" s="2"/>
      <c r="E16879" s="2"/>
      <c r="F16879" s="2"/>
      <c r="G16879" s="3"/>
      <c r="H16879" s="3"/>
      <c r="I16879" s="2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 s="2"/>
    </row>
    <row r="16880" spans="2:22" x14ac:dyDescent="0.2">
      <c r="B16880" s="2"/>
      <c r="C16880" s="2"/>
      <c r="D16880" s="2"/>
      <c r="E16880" s="2"/>
      <c r="F16880" s="2"/>
      <c r="G16880" s="3"/>
      <c r="H16880" s="3"/>
      <c r="I16880" s="2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 s="2"/>
    </row>
    <row r="16881" spans="2:22" x14ac:dyDescent="0.2">
      <c r="B16881" s="2"/>
      <c r="C16881" s="2"/>
      <c r="D16881" s="2"/>
      <c r="E16881" s="2"/>
      <c r="F16881" s="2"/>
      <c r="G16881" s="3"/>
      <c r="H16881" s="3"/>
      <c r="I16881" s="2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 s="2"/>
    </row>
    <row r="16882" spans="2:22" x14ac:dyDescent="0.2">
      <c r="B16882" s="2"/>
      <c r="C16882" s="2"/>
      <c r="D16882" s="2"/>
      <c r="E16882" s="2"/>
      <c r="F16882" s="2"/>
      <c r="G16882" s="3"/>
      <c r="H16882" s="3"/>
      <c r="I16882" s="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 s="2"/>
    </row>
    <row r="16883" spans="2:22" x14ac:dyDescent="0.2">
      <c r="B16883" s="2"/>
      <c r="C16883" s="2"/>
      <c r="D16883" s="2"/>
      <c r="E16883" s="2"/>
      <c r="F16883" s="2"/>
      <c r="G16883" s="3"/>
      <c r="H16883" s="3"/>
      <c r="I16883" s="2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 s="2"/>
    </row>
    <row r="16884" spans="2:22" x14ac:dyDescent="0.2">
      <c r="B16884" s="2"/>
      <c r="C16884" s="2"/>
      <c r="D16884" s="2"/>
      <c r="E16884" s="2"/>
      <c r="F16884" s="2"/>
      <c r="G16884" s="3"/>
      <c r="H16884" s="3"/>
      <c r="I16884" s="2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 s="2"/>
    </row>
    <row r="16885" spans="2:22" x14ac:dyDescent="0.2">
      <c r="B16885" s="2"/>
      <c r="C16885" s="2"/>
      <c r="D16885" s="2"/>
      <c r="E16885" s="2"/>
      <c r="F16885" s="2"/>
      <c r="G16885" s="3"/>
      <c r="H16885" s="3"/>
      <c r="I16885" s="2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 s="2"/>
    </row>
    <row r="16886" spans="2:22" x14ac:dyDescent="0.2">
      <c r="B16886" s="2"/>
      <c r="C16886" s="2"/>
      <c r="D16886" s="2"/>
      <c r="E16886" s="2"/>
      <c r="F16886" s="2"/>
      <c r="G16886" s="3"/>
      <c r="H16886" s="3"/>
      <c r="I16886" s="2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 s="2"/>
    </row>
    <row r="16887" spans="2:22" x14ac:dyDescent="0.2">
      <c r="B16887" s="2"/>
      <c r="C16887" s="2"/>
      <c r="D16887" s="2"/>
      <c r="E16887" s="2"/>
      <c r="F16887" s="2"/>
      <c r="G16887" s="3"/>
      <c r="H16887" s="3"/>
      <c r="I16887" s="2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 s="2"/>
    </row>
    <row r="16888" spans="2:22" x14ac:dyDescent="0.2">
      <c r="B16888" s="2"/>
      <c r="C16888" s="2"/>
      <c r="D16888" s="2"/>
      <c r="E16888" s="2"/>
      <c r="F16888" s="2"/>
      <c r="G16888" s="3"/>
      <c r="H16888" s="3"/>
      <c r="I16888" s="2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 s="2"/>
    </row>
    <row r="16889" spans="2:22" x14ac:dyDescent="0.2">
      <c r="B16889" s="2"/>
      <c r="C16889" s="2"/>
      <c r="D16889" s="2"/>
      <c r="E16889" s="2"/>
      <c r="F16889" s="2"/>
      <c r="G16889" s="3"/>
      <c r="H16889" s="3"/>
      <c r="I16889" s="2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 s="2"/>
    </row>
    <row r="16890" spans="2:22" x14ac:dyDescent="0.2">
      <c r="B16890" s="2"/>
      <c r="C16890" s="2"/>
      <c r="D16890" s="2"/>
      <c r="E16890" s="2"/>
      <c r="F16890" s="2"/>
      <c r="G16890" s="3"/>
      <c r="H16890" s="3"/>
      <c r="I16890" s="2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 s="2"/>
    </row>
    <row r="16891" spans="2:22" x14ac:dyDescent="0.2">
      <c r="B16891" s="2"/>
      <c r="C16891" s="2"/>
      <c r="D16891" s="2"/>
      <c r="E16891" s="2"/>
      <c r="F16891" s="2"/>
      <c r="G16891" s="3"/>
      <c r="H16891" s="3"/>
      <c r="I16891" s="2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 s="2"/>
    </row>
    <row r="16892" spans="2:22" x14ac:dyDescent="0.2">
      <c r="B16892" s="2"/>
      <c r="C16892" s="2"/>
      <c r="D16892" s="2"/>
      <c r="E16892" s="2"/>
      <c r="F16892" s="2"/>
      <c r="G16892" s="3"/>
      <c r="H16892" s="3"/>
      <c r="I16892" s="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 s="2"/>
    </row>
    <row r="16893" spans="2:22" x14ac:dyDescent="0.2">
      <c r="B16893" s="2"/>
      <c r="C16893" s="2"/>
      <c r="D16893" s="2"/>
      <c r="E16893" s="2"/>
      <c r="F16893" s="2"/>
      <c r="G16893" s="3"/>
      <c r="H16893" s="3"/>
      <c r="I16893" s="2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 s="2"/>
    </row>
    <row r="16894" spans="2:22" x14ac:dyDescent="0.2">
      <c r="B16894" s="2"/>
      <c r="C16894" s="2"/>
      <c r="D16894" s="2"/>
      <c r="E16894" s="2"/>
      <c r="F16894" s="2"/>
      <c r="G16894" s="3"/>
      <c r="H16894" s="3"/>
      <c r="I16894" s="2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 s="2"/>
    </row>
    <row r="16895" spans="2:22" x14ac:dyDescent="0.2">
      <c r="B16895" s="2"/>
      <c r="C16895" s="2"/>
      <c r="D16895" s="2"/>
      <c r="E16895" s="2"/>
      <c r="F16895" s="2"/>
      <c r="G16895" s="3"/>
      <c r="H16895" s="3"/>
      <c r="I16895" s="2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 s="2"/>
    </row>
    <row r="16896" spans="2:22" x14ac:dyDescent="0.2">
      <c r="B16896" s="2"/>
      <c r="C16896" s="2"/>
      <c r="D16896" s="2"/>
      <c r="E16896" s="2"/>
      <c r="F16896" s="2"/>
      <c r="G16896" s="3"/>
      <c r="H16896" s="3"/>
      <c r="I16896" s="2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 s="2"/>
    </row>
    <row r="16897" spans="2:22" x14ac:dyDescent="0.2">
      <c r="B16897" s="2"/>
      <c r="C16897" s="2"/>
      <c r="D16897" s="2"/>
      <c r="E16897" s="2"/>
      <c r="F16897" s="2"/>
      <c r="G16897" s="3"/>
      <c r="H16897" s="3"/>
      <c r="I16897" s="2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 s="2"/>
    </row>
    <row r="16898" spans="2:22" x14ac:dyDescent="0.2">
      <c r="B16898" s="2"/>
      <c r="C16898" s="2"/>
      <c r="D16898" s="2"/>
      <c r="E16898" s="2"/>
      <c r="F16898" s="2"/>
      <c r="G16898" s="3"/>
      <c r="H16898" s="3"/>
      <c r="I16898" s="2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 s="2"/>
    </row>
    <row r="16899" spans="2:22" x14ac:dyDescent="0.2">
      <c r="B16899" s="2"/>
      <c r="C16899" s="2"/>
      <c r="D16899" s="2"/>
      <c r="E16899" s="2"/>
      <c r="F16899" s="2"/>
      <c r="G16899" s="3"/>
      <c r="H16899" s="3"/>
      <c r="I16899" s="2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 s="2"/>
    </row>
    <row r="16900" spans="2:22" x14ac:dyDescent="0.2">
      <c r="B16900" s="2"/>
      <c r="C16900" s="2"/>
      <c r="D16900" s="2"/>
      <c r="E16900" s="2"/>
      <c r="F16900" s="2"/>
      <c r="G16900" s="3"/>
      <c r="H16900" s="3"/>
      <c r="I16900" s="2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 s="2"/>
    </row>
    <row r="16901" spans="2:22" x14ac:dyDescent="0.2">
      <c r="B16901" s="2"/>
      <c r="C16901" s="2"/>
      <c r="D16901" s="2"/>
      <c r="E16901" s="2"/>
      <c r="F16901" s="2"/>
      <c r="G16901" s="3"/>
      <c r="H16901" s="3"/>
      <c r="I16901" s="2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 s="2"/>
    </row>
    <row r="16902" spans="2:22" x14ac:dyDescent="0.2">
      <c r="B16902" s="2"/>
      <c r="C16902" s="2"/>
      <c r="D16902" s="2"/>
      <c r="E16902" s="2"/>
      <c r="F16902" s="2"/>
      <c r="G16902" s="3"/>
      <c r="H16902" s="3"/>
      <c r="I16902" s="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 s="2"/>
    </row>
    <row r="16903" spans="2:22" x14ac:dyDescent="0.2">
      <c r="B16903" s="2"/>
      <c r="C16903" s="2"/>
      <c r="D16903" s="2"/>
      <c r="E16903" s="2"/>
      <c r="F16903" s="2"/>
      <c r="G16903" s="3"/>
      <c r="H16903" s="3"/>
      <c r="I16903" s="2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 s="2"/>
    </row>
    <row r="16904" spans="2:22" x14ac:dyDescent="0.2">
      <c r="B16904" s="2"/>
      <c r="C16904" s="2"/>
      <c r="D16904" s="2"/>
      <c r="E16904" s="2"/>
      <c r="F16904" s="2"/>
      <c r="G16904" s="3"/>
      <c r="H16904" s="3"/>
      <c r="I16904" s="2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 s="2"/>
    </row>
    <row r="16905" spans="2:22" x14ac:dyDescent="0.2">
      <c r="B16905" s="2"/>
      <c r="C16905" s="2"/>
      <c r="D16905" s="2"/>
      <c r="E16905" s="2"/>
      <c r="F16905" s="2"/>
      <c r="G16905" s="3"/>
      <c r="H16905" s="3"/>
      <c r="I16905" s="2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 s="2"/>
    </row>
    <row r="16906" spans="2:22" x14ac:dyDescent="0.2">
      <c r="B16906" s="2"/>
      <c r="C16906" s="2"/>
      <c r="D16906" s="2"/>
      <c r="E16906" s="2"/>
      <c r="F16906" s="2"/>
      <c r="G16906" s="3"/>
      <c r="H16906" s="3"/>
      <c r="I16906" s="2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 s="2"/>
    </row>
    <row r="16907" spans="2:22" x14ac:dyDescent="0.2">
      <c r="B16907" s="2"/>
      <c r="C16907" s="2"/>
      <c r="D16907" s="2"/>
      <c r="E16907" s="2"/>
      <c r="F16907" s="2"/>
      <c r="G16907" s="3"/>
      <c r="H16907" s="3"/>
      <c r="I16907" s="2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 s="2"/>
    </row>
    <row r="16908" spans="2:22" x14ac:dyDescent="0.2">
      <c r="B16908" s="2"/>
      <c r="C16908" s="2"/>
      <c r="D16908" s="2"/>
      <c r="E16908" s="2"/>
      <c r="F16908" s="2"/>
      <c r="G16908" s="3"/>
      <c r="H16908" s="3"/>
      <c r="I16908" s="2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 s="2"/>
    </row>
    <row r="16909" spans="2:22" x14ac:dyDescent="0.2">
      <c r="B16909" s="2"/>
      <c r="C16909" s="2"/>
      <c r="D16909" s="2"/>
      <c r="E16909" s="2"/>
      <c r="F16909" s="2"/>
      <c r="G16909" s="3"/>
      <c r="H16909" s="3"/>
      <c r="I16909" s="2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 s="2"/>
    </row>
    <row r="16910" spans="2:22" x14ac:dyDescent="0.2">
      <c r="B16910" s="2"/>
      <c r="C16910" s="2"/>
      <c r="D16910" s="2"/>
      <c r="E16910" s="2"/>
      <c r="F16910" s="2"/>
      <c r="G16910" s="3"/>
      <c r="H16910" s="3"/>
      <c r="I16910" s="2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 s="2"/>
    </row>
    <row r="16911" spans="2:22" x14ac:dyDescent="0.2">
      <c r="B16911" s="2"/>
      <c r="C16911" s="2"/>
      <c r="D16911" s="2"/>
      <c r="E16911" s="2"/>
      <c r="F16911" s="2"/>
      <c r="G16911" s="3"/>
      <c r="H16911" s="3"/>
      <c r="I16911" s="2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 s="2"/>
    </row>
    <row r="16912" spans="2:22" x14ac:dyDescent="0.2">
      <c r="B16912" s="2"/>
      <c r="C16912" s="2"/>
      <c r="D16912" s="2"/>
      <c r="E16912" s="2"/>
      <c r="F16912" s="2"/>
      <c r="G16912" s="3"/>
      <c r="H16912" s="3"/>
      <c r="I16912" s="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 s="2"/>
    </row>
    <row r="16913" spans="2:22" x14ac:dyDescent="0.2">
      <c r="B16913" s="2"/>
      <c r="C16913" s="2"/>
      <c r="D16913" s="2"/>
      <c r="E16913" s="2"/>
      <c r="F16913" s="2"/>
      <c r="G16913" s="3"/>
      <c r="H16913" s="3"/>
      <c r="I16913" s="2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 s="2"/>
    </row>
    <row r="16914" spans="2:22" x14ac:dyDescent="0.2">
      <c r="B16914" s="2"/>
      <c r="C16914" s="2"/>
      <c r="D16914" s="2"/>
      <c r="E16914" s="2"/>
      <c r="F16914" s="2"/>
      <c r="G16914" s="3"/>
      <c r="H16914" s="3"/>
      <c r="I16914" s="2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 s="2"/>
    </row>
    <row r="16915" spans="2:22" x14ac:dyDescent="0.2">
      <c r="B16915" s="2"/>
      <c r="C16915" s="2"/>
      <c r="D16915" s="2"/>
      <c r="E16915" s="2"/>
      <c r="F16915" s="2"/>
      <c r="G16915" s="3"/>
      <c r="H16915" s="3"/>
      <c r="I16915" s="2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 s="2"/>
    </row>
    <row r="16916" spans="2:22" x14ac:dyDescent="0.2">
      <c r="B16916" s="2"/>
      <c r="C16916" s="2"/>
      <c r="D16916" s="2"/>
      <c r="E16916" s="2"/>
      <c r="F16916" s="2"/>
      <c r="G16916" s="3"/>
      <c r="H16916" s="3"/>
      <c r="I16916" s="2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 s="2"/>
    </row>
    <row r="16917" spans="2:22" x14ac:dyDescent="0.2">
      <c r="B16917" s="2"/>
      <c r="C16917" s="2"/>
      <c r="D16917" s="2"/>
      <c r="E16917" s="2"/>
      <c r="F16917" s="2"/>
      <c r="G16917" s="3"/>
      <c r="H16917" s="3"/>
      <c r="I16917" s="2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 s="2"/>
    </row>
    <row r="16918" spans="2:22" x14ac:dyDescent="0.2">
      <c r="B16918" s="2"/>
      <c r="C16918" s="2"/>
      <c r="D16918" s="2"/>
      <c r="E16918" s="2"/>
      <c r="F16918" s="2"/>
      <c r="G16918" s="3"/>
      <c r="H16918" s="3"/>
      <c r="I16918" s="2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 s="2"/>
    </row>
    <row r="16919" spans="2:22" x14ac:dyDescent="0.2">
      <c r="B16919" s="2"/>
      <c r="C16919" s="2"/>
      <c r="D16919" s="2"/>
      <c r="E16919" s="2"/>
      <c r="F16919" s="2"/>
      <c r="G16919" s="3"/>
      <c r="H16919" s="3"/>
      <c r="I16919" s="2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 s="2"/>
    </row>
    <row r="16920" spans="2:22" x14ac:dyDescent="0.2">
      <c r="B16920" s="2"/>
      <c r="C16920" s="2"/>
      <c r="D16920" s="2"/>
      <c r="E16920" s="2"/>
      <c r="F16920" s="2"/>
      <c r="G16920" s="3"/>
      <c r="H16920" s="3"/>
      <c r="I16920" s="2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 s="2"/>
    </row>
    <row r="16921" spans="2:22" x14ac:dyDescent="0.2">
      <c r="B16921" s="2"/>
      <c r="C16921" s="2"/>
      <c r="D16921" s="2"/>
      <c r="E16921" s="2"/>
      <c r="F16921" s="2"/>
      <c r="G16921" s="3"/>
      <c r="H16921" s="3"/>
      <c r="I16921" s="2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 s="2"/>
    </row>
    <row r="16922" spans="2:22" x14ac:dyDescent="0.2">
      <c r="B16922" s="2"/>
      <c r="C16922" s="2"/>
      <c r="D16922" s="2"/>
      <c r="E16922" s="2"/>
      <c r="F16922" s="2"/>
      <c r="G16922" s="3"/>
      <c r="H16922" s="3"/>
      <c r="I16922" s="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 s="2"/>
    </row>
    <row r="16923" spans="2:22" x14ac:dyDescent="0.2">
      <c r="B16923" s="2"/>
      <c r="C16923" s="2"/>
      <c r="D16923" s="2"/>
      <c r="E16923" s="2"/>
      <c r="F16923" s="2"/>
      <c r="G16923" s="3"/>
      <c r="H16923" s="3"/>
      <c r="I16923" s="2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 s="2"/>
    </row>
    <row r="16924" spans="2:22" x14ac:dyDescent="0.2">
      <c r="B16924" s="2"/>
      <c r="C16924" s="2"/>
      <c r="D16924" s="2"/>
      <c r="E16924" s="2"/>
      <c r="F16924" s="2"/>
      <c r="G16924" s="3"/>
      <c r="H16924" s="3"/>
      <c r="I16924" s="2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 s="2"/>
    </row>
    <row r="16925" spans="2:22" x14ac:dyDescent="0.2">
      <c r="B16925" s="2"/>
      <c r="C16925" s="2"/>
      <c r="D16925" s="2"/>
      <c r="E16925" s="2"/>
      <c r="F16925" s="2"/>
      <c r="G16925" s="3"/>
      <c r="H16925" s="3"/>
      <c r="I16925" s="2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 s="2"/>
    </row>
    <row r="16926" spans="2:22" x14ac:dyDescent="0.2">
      <c r="B16926" s="2"/>
      <c r="C16926" s="2"/>
      <c r="D16926" s="2"/>
      <c r="E16926" s="2"/>
      <c r="F16926" s="2"/>
      <c r="G16926" s="3"/>
      <c r="H16926" s="3"/>
      <c r="I16926" s="2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 s="2"/>
    </row>
    <row r="16927" spans="2:22" x14ac:dyDescent="0.2">
      <c r="B16927" s="2"/>
      <c r="C16927" s="2"/>
      <c r="D16927" s="2"/>
      <c r="E16927" s="2"/>
      <c r="F16927" s="2"/>
      <c r="G16927" s="3"/>
      <c r="H16927" s="3"/>
      <c r="I16927" s="2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 s="2"/>
    </row>
    <row r="16928" spans="2:22" x14ac:dyDescent="0.2">
      <c r="B16928" s="2"/>
      <c r="C16928" s="2"/>
      <c r="D16928" s="2"/>
      <c r="E16928" s="2"/>
      <c r="F16928" s="2"/>
      <c r="G16928" s="3"/>
      <c r="H16928" s="3"/>
      <c r="I16928" s="2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 s="2"/>
    </row>
    <row r="16929" spans="2:22" x14ac:dyDescent="0.2">
      <c r="B16929" s="2"/>
      <c r="C16929" s="2"/>
      <c r="D16929" s="2"/>
      <c r="E16929" s="2"/>
      <c r="F16929" s="2"/>
      <c r="G16929" s="3"/>
      <c r="H16929" s="3"/>
      <c r="I16929" s="2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 s="2"/>
    </row>
    <row r="16930" spans="2:22" x14ac:dyDescent="0.2">
      <c r="B16930" s="2"/>
      <c r="C16930" s="2"/>
      <c r="D16930" s="2"/>
      <c r="E16930" s="2"/>
      <c r="F16930" s="2"/>
      <c r="G16930" s="3"/>
      <c r="H16930" s="3"/>
      <c r="I16930" s="2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 s="2"/>
    </row>
    <row r="16931" spans="2:22" x14ac:dyDescent="0.2">
      <c r="B16931" s="2"/>
      <c r="C16931" s="2"/>
      <c r="D16931" s="2"/>
      <c r="E16931" s="2"/>
      <c r="F16931" s="2"/>
      <c r="G16931" s="3"/>
      <c r="H16931" s="3"/>
      <c r="I16931" s="2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 s="2"/>
    </row>
    <row r="16932" spans="2:22" x14ac:dyDescent="0.2">
      <c r="B16932" s="2"/>
      <c r="C16932" s="2"/>
      <c r="D16932" s="2"/>
      <c r="E16932" s="2"/>
      <c r="F16932" s="2"/>
      <c r="G16932" s="3"/>
      <c r="H16932" s="3"/>
      <c r="I16932" s="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 s="2"/>
    </row>
    <row r="16933" spans="2:22" x14ac:dyDescent="0.2">
      <c r="B16933" s="2"/>
      <c r="C16933" s="2"/>
      <c r="D16933" s="2"/>
      <c r="E16933" s="2"/>
      <c r="F16933" s="2"/>
      <c r="G16933" s="3"/>
      <c r="H16933" s="3"/>
      <c r="I16933" s="2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 s="2"/>
    </row>
    <row r="16934" spans="2:22" x14ac:dyDescent="0.2">
      <c r="B16934" s="2"/>
      <c r="C16934" s="2"/>
      <c r="D16934" s="2"/>
      <c r="E16934" s="2"/>
      <c r="F16934" s="2"/>
      <c r="G16934" s="3"/>
      <c r="H16934" s="3"/>
      <c r="I16934" s="2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 s="2"/>
    </row>
    <row r="16935" spans="2:22" x14ac:dyDescent="0.2">
      <c r="B16935" s="2"/>
      <c r="C16935" s="2"/>
      <c r="D16935" s="2"/>
      <c r="E16935" s="2"/>
      <c r="F16935" s="2"/>
      <c r="G16935" s="3"/>
      <c r="H16935" s="3"/>
      <c r="I16935" s="2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 s="2"/>
    </row>
    <row r="16936" spans="2:22" x14ac:dyDescent="0.2">
      <c r="B16936" s="2"/>
      <c r="C16936" s="2"/>
      <c r="D16936" s="2"/>
      <c r="E16936" s="2"/>
      <c r="F16936" s="2"/>
      <c r="G16936" s="3"/>
      <c r="H16936" s="3"/>
      <c r="I16936" s="2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 s="2"/>
    </row>
    <row r="16937" spans="2:22" x14ac:dyDescent="0.2">
      <c r="B16937" s="2"/>
      <c r="C16937" s="2"/>
      <c r="D16937" s="2"/>
      <c r="E16937" s="2"/>
      <c r="F16937" s="2"/>
      <c r="G16937" s="3"/>
      <c r="H16937" s="3"/>
      <c r="I16937" s="2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 s="2"/>
    </row>
    <row r="16938" spans="2:22" x14ac:dyDescent="0.2">
      <c r="B16938" s="2"/>
      <c r="C16938" s="2"/>
      <c r="D16938" s="2"/>
      <c r="E16938" s="2"/>
      <c r="F16938" s="2"/>
      <c r="G16938" s="3"/>
      <c r="H16938" s="3"/>
      <c r="I16938" s="2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 s="2"/>
    </row>
    <row r="16939" spans="2:22" x14ac:dyDescent="0.2">
      <c r="B16939" s="2"/>
      <c r="C16939" s="2"/>
      <c r="D16939" s="2"/>
      <c r="E16939" s="2"/>
      <c r="F16939" s="2"/>
      <c r="G16939" s="3"/>
      <c r="H16939" s="3"/>
      <c r="I16939" s="2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 s="2"/>
    </row>
    <row r="16940" spans="2:22" x14ac:dyDescent="0.2">
      <c r="B16940" s="2"/>
      <c r="C16940" s="2"/>
      <c r="D16940" s="2"/>
      <c r="E16940" s="2"/>
      <c r="F16940" s="2"/>
      <c r="G16940" s="3"/>
      <c r="H16940" s="3"/>
      <c r="I16940" s="2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 s="2"/>
    </row>
    <row r="16941" spans="2:22" x14ac:dyDescent="0.2">
      <c r="B16941" s="2"/>
      <c r="C16941" s="2"/>
      <c r="D16941" s="2"/>
      <c r="E16941" s="2"/>
      <c r="F16941" s="2"/>
      <c r="G16941" s="3"/>
      <c r="H16941" s="3"/>
      <c r="I16941" s="2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 s="2"/>
    </row>
    <row r="16942" spans="2:22" x14ac:dyDescent="0.2">
      <c r="B16942" s="2"/>
      <c r="C16942" s="2"/>
      <c r="D16942" s="2"/>
      <c r="E16942" s="2"/>
      <c r="F16942" s="2"/>
      <c r="G16942" s="3"/>
      <c r="H16942" s="3"/>
      <c r="I16942" s="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 s="2"/>
    </row>
    <row r="16943" spans="2:22" x14ac:dyDescent="0.2">
      <c r="B16943" s="2"/>
      <c r="C16943" s="2"/>
      <c r="D16943" s="2"/>
      <c r="E16943" s="2"/>
      <c r="F16943" s="2"/>
      <c r="G16943" s="3"/>
      <c r="H16943" s="3"/>
      <c r="I16943" s="2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 s="2"/>
    </row>
    <row r="16944" spans="2:22" x14ac:dyDescent="0.2">
      <c r="B16944" s="2"/>
      <c r="C16944" s="2"/>
      <c r="D16944" s="2"/>
      <c r="E16944" s="2"/>
      <c r="F16944" s="2"/>
      <c r="G16944" s="3"/>
      <c r="H16944" s="3"/>
      <c r="I16944" s="2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 s="2"/>
    </row>
    <row r="16945" spans="2:22" x14ac:dyDescent="0.2">
      <c r="B16945" s="2"/>
      <c r="C16945" s="2"/>
      <c r="D16945" s="2"/>
      <c r="E16945" s="2"/>
      <c r="F16945" s="2"/>
      <c r="G16945" s="3"/>
      <c r="H16945" s="3"/>
      <c r="I16945" s="2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 s="2"/>
    </row>
    <row r="16946" spans="2:22" x14ac:dyDescent="0.2">
      <c r="B16946" s="2"/>
      <c r="C16946" s="2"/>
      <c r="D16946" s="2"/>
      <c r="E16946" s="2"/>
      <c r="F16946" s="2"/>
      <c r="G16946" s="3"/>
      <c r="H16946" s="3"/>
      <c r="I16946" s="2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 s="2"/>
    </row>
    <row r="16947" spans="2:22" x14ac:dyDescent="0.2">
      <c r="B16947" s="2"/>
      <c r="C16947" s="2"/>
      <c r="D16947" s="2"/>
      <c r="E16947" s="2"/>
      <c r="F16947" s="2"/>
      <c r="G16947" s="3"/>
      <c r="H16947" s="3"/>
      <c r="I16947" s="2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 s="2"/>
    </row>
    <row r="16948" spans="2:22" x14ac:dyDescent="0.2">
      <c r="B16948" s="2"/>
      <c r="C16948" s="2"/>
      <c r="D16948" s="2"/>
      <c r="E16948" s="2"/>
      <c r="F16948" s="2"/>
      <c r="G16948" s="3"/>
      <c r="H16948" s="3"/>
      <c r="I16948" s="2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 s="2"/>
    </row>
    <row r="16949" spans="2:22" x14ac:dyDescent="0.2">
      <c r="B16949" s="2"/>
      <c r="C16949" s="2"/>
      <c r="D16949" s="2"/>
      <c r="E16949" s="2"/>
      <c r="F16949" s="2"/>
      <c r="G16949" s="3"/>
      <c r="H16949" s="3"/>
      <c r="I16949" s="2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 s="2"/>
    </row>
    <row r="16950" spans="2:22" x14ac:dyDescent="0.2">
      <c r="B16950" s="2"/>
      <c r="C16950" s="2"/>
      <c r="D16950" s="2"/>
      <c r="E16950" s="2"/>
      <c r="F16950" s="2"/>
      <c r="G16950" s="3"/>
      <c r="H16950" s="3"/>
      <c r="I16950" s="2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 s="2"/>
    </row>
    <row r="16951" spans="2:22" x14ac:dyDescent="0.2">
      <c r="B16951" s="2"/>
      <c r="C16951" s="2"/>
      <c r="D16951" s="2"/>
      <c r="E16951" s="2"/>
      <c r="F16951" s="2"/>
      <c r="G16951" s="3"/>
      <c r="H16951" s="3"/>
      <c r="I16951" s="2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 s="2"/>
    </row>
    <row r="16952" spans="2:22" x14ac:dyDescent="0.2">
      <c r="B16952" s="2"/>
      <c r="C16952" s="2"/>
      <c r="D16952" s="2"/>
      <c r="E16952" s="2"/>
      <c r="F16952" s="2"/>
      <c r="G16952" s="3"/>
      <c r="H16952" s="3"/>
      <c r="I16952" s="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 s="2"/>
    </row>
    <row r="16953" spans="2:22" x14ac:dyDescent="0.2">
      <c r="B16953" s="2"/>
      <c r="C16953" s="2"/>
      <c r="D16953" s="2"/>
      <c r="E16953" s="2"/>
      <c r="F16953" s="2"/>
      <c r="G16953" s="3"/>
      <c r="H16953" s="3"/>
      <c r="I16953" s="2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 s="2"/>
    </row>
    <row r="16954" spans="2:22" x14ac:dyDescent="0.2">
      <c r="B16954" s="2"/>
      <c r="C16954" s="2"/>
      <c r="D16954" s="2"/>
      <c r="E16954" s="2"/>
      <c r="F16954" s="2"/>
      <c r="G16954" s="3"/>
      <c r="H16954" s="3"/>
      <c r="I16954" s="2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 s="2"/>
    </row>
    <row r="16955" spans="2:22" x14ac:dyDescent="0.2">
      <c r="B16955" s="2"/>
      <c r="C16955" s="2"/>
      <c r="D16955" s="2"/>
      <c r="E16955" s="2"/>
      <c r="F16955" s="2"/>
      <c r="G16955" s="3"/>
      <c r="H16955" s="3"/>
      <c r="I16955" s="2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 s="2"/>
    </row>
    <row r="16956" spans="2:22" x14ac:dyDescent="0.2">
      <c r="B16956" s="2"/>
      <c r="C16956" s="2"/>
      <c r="D16956" s="2"/>
      <c r="E16956" s="2"/>
      <c r="F16956" s="2"/>
      <c r="G16956" s="3"/>
      <c r="H16956" s="3"/>
      <c r="I16956" s="2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 s="2"/>
    </row>
    <row r="16957" spans="2:22" x14ac:dyDescent="0.2">
      <c r="B16957" s="2"/>
      <c r="C16957" s="2"/>
      <c r="D16957" s="2"/>
      <c r="E16957" s="2"/>
      <c r="F16957" s="2"/>
      <c r="G16957" s="3"/>
      <c r="H16957" s="3"/>
      <c r="I16957" s="2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 s="2"/>
    </row>
    <row r="16958" spans="2:22" x14ac:dyDescent="0.2">
      <c r="B16958" s="2"/>
      <c r="C16958" s="2"/>
      <c r="D16958" s="2"/>
      <c r="E16958" s="2"/>
      <c r="F16958" s="2"/>
      <c r="G16958" s="3"/>
      <c r="H16958" s="3"/>
      <c r="I16958" s="2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 s="2"/>
    </row>
    <row r="16959" spans="2:22" x14ac:dyDescent="0.2">
      <c r="B16959" s="2"/>
      <c r="C16959" s="2"/>
      <c r="D16959" s="2"/>
      <c r="E16959" s="2"/>
      <c r="F16959" s="2"/>
      <c r="G16959" s="3"/>
      <c r="H16959" s="3"/>
      <c r="I16959" s="2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 s="2"/>
    </row>
    <row r="16960" spans="2:22" x14ac:dyDescent="0.2">
      <c r="B16960" s="2"/>
      <c r="C16960" s="2"/>
      <c r="D16960" s="2"/>
      <c r="E16960" s="2"/>
      <c r="F16960" s="2"/>
      <c r="G16960" s="3"/>
      <c r="H16960" s="3"/>
      <c r="I16960" s="2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 s="2"/>
    </row>
    <row r="16961" spans="2:22" x14ac:dyDescent="0.2">
      <c r="B16961" s="2"/>
      <c r="C16961" s="2"/>
      <c r="D16961" s="2"/>
      <c r="E16961" s="2"/>
      <c r="F16961" s="2"/>
      <c r="G16961" s="3"/>
      <c r="H16961" s="3"/>
      <c r="I16961" s="2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 s="2"/>
    </row>
    <row r="16962" spans="2:22" x14ac:dyDescent="0.2">
      <c r="B16962" s="2"/>
      <c r="C16962" s="2"/>
      <c r="D16962" s="2"/>
      <c r="E16962" s="2"/>
      <c r="F16962" s="2"/>
      <c r="G16962" s="3"/>
      <c r="H16962" s="3"/>
      <c r="I16962" s="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 s="2"/>
    </row>
    <row r="16963" spans="2:22" x14ac:dyDescent="0.2">
      <c r="B16963" s="2"/>
      <c r="C16963" s="2"/>
      <c r="D16963" s="2"/>
      <c r="E16963" s="2"/>
      <c r="F16963" s="2"/>
      <c r="G16963" s="3"/>
      <c r="H16963" s="3"/>
      <c r="I16963" s="2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 s="2"/>
    </row>
    <row r="16964" spans="2:22" x14ac:dyDescent="0.2">
      <c r="B16964" s="2"/>
      <c r="C16964" s="2"/>
      <c r="D16964" s="2"/>
      <c r="E16964" s="2"/>
      <c r="F16964" s="2"/>
      <c r="G16964" s="3"/>
      <c r="H16964" s="3"/>
      <c r="I16964" s="2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 s="2"/>
    </row>
    <row r="16965" spans="2:22" x14ac:dyDescent="0.2">
      <c r="B16965" s="2"/>
      <c r="C16965" s="2"/>
      <c r="D16965" s="2"/>
      <c r="E16965" s="2"/>
      <c r="F16965" s="2"/>
      <c r="G16965" s="3"/>
      <c r="H16965" s="3"/>
      <c r="I16965" s="2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 s="2"/>
    </row>
    <row r="16966" spans="2:22" x14ac:dyDescent="0.2">
      <c r="B16966" s="2"/>
      <c r="C16966" s="2"/>
      <c r="D16966" s="2"/>
      <c r="E16966" s="2"/>
      <c r="F16966" s="2"/>
      <c r="G16966" s="3"/>
      <c r="H16966" s="3"/>
      <c r="I16966" s="2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 s="2"/>
    </row>
    <row r="16967" spans="2:22" x14ac:dyDescent="0.2">
      <c r="B16967" s="2"/>
      <c r="C16967" s="2"/>
      <c r="D16967" s="2"/>
      <c r="E16967" s="2"/>
      <c r="F16967" s="2"/>
      <c r="G16967" s="3"/>
      <c r="H16967" s="3"/>
      <c r="I16967" s="2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 s="2"/>
    </row>
    <row r="16968" spans="2:22" x14ac:dyDescent="0.2">
      <c r="B16968" s="2"/>
      <c r="C16968" s="2"/>
      <c r="D16968" s="2"/>
      <c r="E16968" s="2"/>
      <c r="F16968" s="2"/>
      <c r="G16968" s="3"/>
      <c r="H16968" s="3"/>
      <c r="I16968" s="2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 s="2"/>
    </row>
    <row r="16969" spans="2:22" x14ac:dyDescent="0.2">
      <c r="B16969" s="2"/>
      <c r="C16969" s="2"/>
      <c r="D16969" s="2"/>
      <c r="E16969" s="2"/>
      <c r="F16969" s="2"/>
      <c r="G16969" s="3"/>
      <c r="H16969" s="3"/>
      <c r="I16969" s="2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 s="2"/>
    </row>
    <row r="16970" spans="2:22" x14ac:dyDescent="0.2">
      <c r="B16970" s="2"/>
      <c r="C16970" s="2"/>
      <c r="D16970" s="2"/>
      <c r="E16970" s="2"/>
      <c r="F16970" s="2"/>
      <c r="G16970" s="3"/>
      <c r="H16970" s="3"/>
      <c r="I16970" s="2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 s="2"/>
    </row>
    <row r="16971" spans="2:22" x14ac:dyDescent="0.2">
      <c r="B16971" s="2"/>
      <c r="C16971" s="2"/>
      <c r="D16971" s="2"/>
      <c r="E16971" s="2"/>
      <c r="F16971" s="2"/>
      <c r="G16971" s="3"/>
      <c r="H16971" s="3"/>
      <c r="I16971" s="2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 s="2"/>
    </row>
    <row r="16972" spans="2:22" x14ac:dyDescent="0.2">
      <c r="B16972" s="2"/>
      <c r="C16972" s="2"/>
      <c r="D16972" s="2"/>
      <c r="E16972" s="2"/>
      <c r="F16972" s="2"/>
      <c r="G16972" s="3"/>
      <c r="H16972" s="3"/>
      <c r="I16972" s="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 s="2"/>
    </row>
    <row r="16973" spans="2:22" x14ac:dyDescent="0.2">
      <c r="B16973" s="2"/>
      <c r="C16973" s="2"/>
      <c r="D16973" s="2"/>
      <c r="E16973" s="2"/>
      <c r="F16973" s="2"/>
      <c r="G16973" s="3"/>
      <c r="H16973" s="3"/>
      <c r="I16973" s="2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 s="2"/>
    </row>
    <row r="16974" spans="2:22" x14ac:dyDescent="0.2">
      <c r="B16974" s="2"/>
      <c r="C16974" s="2"/>
      <c r="D16974" s="2"/>
      <c r="E16974" s="2"/>
      <c r="F16974" s="2"/>
      <c r="G16974" s="3"/>
      <c r="H16974" s="3"/>
      <c r="I16974" s="2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 s="2"/>
    </row>
    <row r="16975" spans="2:22" x14ac:dyDescent="0.2">
      <c r="B16975" s="2"/>
      <c r="C16975" s="2"/>
      <c r="D16975" s="2"/>
      <c r="E16975" s="2"/>
      <c r="F16975" s="2"/>
      <c r="G16975" s="3"/>
      <c r="H16975" s="3"/>
      <c r="I16975" s="2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 s="2"/>
    </row>
    <row r="16976" spans="2:22" x14ac:dyDescent="0.2">
      <c r="B16976" s="2"/>
      <c r="C16976" s="2"/>
      <c r="D16976" s="2"/>
      <c r="E16976" s="2"/>
      <c r="F16976" s="2"/>
      <c r="G16976" s="3"/>
      <c r="H16976" s="3"/>
      <c r="I16976" s="2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 s="2"/>
    </row>
    <row r="16977" spans="2:22" x14ac:dyDescent="0.2">
      <c r="B16977" s="2"/>
      <c r="C16977" s="2"/>
      <c r="D16977" s="2"/>
      <c r="E16977" s="2"/>
      <c r="F16977" s="2"/>
      <c r="G16977" s="3"/>
      <c r="H16977" s="3"/>
      <c r="I16977" s="2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 s="2"/>
    </row>
    <row r="16978" spans="2:22" x14ac:dyDescent="0.2">
      <c r="B16978" s="2"/>
      <c r="C16978" s="2"/>
      <c r="D16978" s="2"/>
      <c r="E16978" s="2"/>
      <c r="F16978" s="2"/>
      <c r="G16978" s="3"/>
      <c r="H16978" s="3"/>
      <c r="I16978" s="2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 s="2"/>
    </row>
    <row r="16979" spans="2:22" x14ac:dyDescent="0.2">
      <c r="B16979" s="2"/>
      <c r="C16979" s="2"/>
      <c r="D16979" s="2"/>
      <c r="E16979" s="2"/>
      <c r="F16979" s="2"/>
      <c r="G16979" s="3"/>
      <c r="H16979" s="3"/>
      <c r="I16979" s="2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 s="2"/>
    </row>
    <row r="16980" spans="2:22" x14ac:dyDescent="0.2">
      <c r="B16980" s="2"/>
      <c r="C16980" s="2"/>
      <c r="D16980" s="2"/>
      <c r="E16980" s="2"/>
      <c r="F16980" s="2"/>
      <c r="G16980" s="3"/>
      <c r="H16980" s="3"/>
      <c r="I16980" s="2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 s="2"/>
    </row>
    <row r="16981" spans="2:22" x14ac:dyDescent="0.2">
      <c r="B16981" s="2"/>
      <c r="C16981" s="2"/>
      <c r="D16981" s="2"/>
      <c r="E16981" s="2"/>
      <c r="F16981" s="2"/>
      <c r="G16981" s="3"/>
      <c r="H16981" s="3"/>
      <c r="I16981" s="2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 s="2"/>
    </row>
    <row r="16982" spans="2:22" x14ac:dyDescent="0.2">
      <c r="B16982" s="2"/>
      <c r="C16982" s="2"/>
      <c r="D16982" s="2"/>
      <c r="E16982" s="2"/>
      <c r="F16982" s="2"/>
      <c r="G16982" s="3"/>
      <c r="H16982" s="3"/>
      <c r="I16982" s="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 s="2"/>
    </row>
    <row r="16983" spans="2:22" x14ac:dyDescent="0.2">
      <c r="B16983" s="2"/>
      <c r="C16983" s="2"/>
      <c r="D16983" s="2"/>
      <c r="E16983" s="2"/>
      <c r="F16983" s="2"/>
      <c r="G16983" s="3"/>
      <c r="H16983" s="3"/>
      <c r="I16983" s="2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 s="2"/>
    </row>
    <row r="16984" spans="2:22" x14ac:dyDescent="0.2">
      <c r="B16984" s="2"/>
      <c r="C16984" s="2"/>
      <c r="D16984" s="2"/>
      <c r="E16984" s="2"/>
      <c r="F16984" s="2"/>
      <c r="G16984" s="3"/>
      <c r="H16984" s="3"/>
      <c r="I16984" s="2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 s="2"/>
    </row>
    <row r="16985" spans="2:22" x14ac:dyDescent="0.2">
      <c r="B16985" s="2"/>
      <c r="C16985" s="2"/>
      <c r="D16985" s="2"/>
      <c r="E16985" s="2"/>
      <c r="F16985" s="2"/>
      <c r="G16985" s="3"/>
      <c r="H16985" s="3"/>
      <c r="I16985" s="2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 s="2"/>
    </row>
    <row r="16986" spans="2:22" x14ac:dyDescent="0.2">
      <c r="B16986" s="2"/>
      <c r="C16986" s="2"/>
      <c r="D16986" s="2"/>
      <c r="E16986" s="2"/>
      <c r="F16986" s="2"/>
      <c r="G16986" s="3"/>
      <c r="H16986" s="3"/>
      <c r="I16986" s="2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 s="2"/>
    </row>
    <row r="16987" spans="2:22" x14ac:dyDescent="0.2">
      <c r="B16987" s="2"/>
      <c r="C16987" s="2"/>
      <c r="D16987" s="2"/>
      <c r="E16987" s="2"/>
      <c r="F16987" s="2"/>
      <c r="G16987" s="3"/>
      <c r="H16987" s="3"/>
      <c r="I16987" s="2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 s="2"/>
    </row>
    <row r="16988" spans="2:22" x14ac:dyDescent="0.2">
      <c r="B16988" s="2"/>
      <c r="C16988" s="2"/>
      <c r="D16988" s="2"/>
      <c r="E16988" s="2"/>
      <c r="F16988" s="2"/>
      <c r="G16988" s="3"/>
      <c r="H16988" s="3"/>
      <c r="I16988" s="2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 s="2"/>
    </row>
    <row r="16989" spans="2:22" x14ac:dyDescent="0.2">
      <c r="B16989" s="2"/>
      <c r="C16989" s="2"/>
      <c r="D16989" s="2"/>
      <c r="E16989" s="2"/>
      <c r="F16989" s="2"/>
      <c r="G16989" s="3"/>
      <c r="H16989" s="3"/>
      <c r="I16989" s="2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 s="2"/>
    </row>
    <row r="16990" spans="2:22" x14ac:dyDescent="0.2">
      <c r="B16990" s="2"/>
      <c r="C16990" s="2"/>
      <c r="D16990" s="2"/>
      <c r="E16990" s="2"/>
      <c r="F16990" s="2"/>
      <c r="G16990" s="3"/>
      <c r="H16990" s="3"/>
      <c r="I16990" s="2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 s="2"/>
    </row>
    <row r="16991" spans="2:22" x14ac:dyDescent="0.2">
      <c r="B16991" s="2"/>
      <c r="C16991" s="2"/>
      <c r="D16991" s="2"/>
      <c r="E16991" s="2"/>
      <c r="F16991" s="2"/>
      <c r="G16991" s="3"/>
      <c r="H16991" s="3"/>
      <c r="I16991" s="2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 s="2"/>
    </row>
    <row r="16992" spans="2:22" x14ac:dyDescent="0.2">
      <c r="B16992" s="2"/>
      <c r="C16992" s="2"/>
      <c r="D16992" s="2"/>
      <c r="E16992" s="2"/>
      <c r="F16992" s="2"/>
      <c r="G16992" s="3"/>
      <c r="H16992" s="3"/>
      <c r="I16992" s="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 s="2"/>
    </row>
    <row r="16993" spans="2:22" x14ac:dyDescent="0.2">
      <c r="B16993" s="2"/>
      <c r="C16993" s="2"/>
      <c r="D16993" s="2"/>
      <c r="E16993" s="2"/>
      <c r="F16993" s="2"/>
      <c r="G16993" s="3"/>
      <c r="H16993" s="3"/>
      <c r="I16993" s="2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 s="2"/>
    </row>
    <row r="16994" spans="2:22" x14ac:dyDescent="0.2">
      <c r="B16994" s="2"/>
      <c r="C16994" s="2"/>
      <c r="D16994" s="2"/>
      <c r="E16994" s="2"/>
      <c r="F16994" s="2"/>
      <c r="G16994" s="3"/>
      <c r="H16994" s="3"/>
      <c r="I16994" s="2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 s="2"/>
    </row>
    <row r="16995" spans="2:22" x14ac:dyDescent="0.2">
      <c r="B16995" s="2"/>
      <c r="C16995" s="2"/>
      <c r="D16995" s="2"/>
      <c r="E16995" s="2"/>
      <c r="F16995" s="2"/>
      <c r="G16995" s="3"/>
      <c r="H16995" s="3"/>
      <c r="I16995" s="2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 s="2"/>
    </row>
    <row r="16996" spans="2:22" x14ac:dyDescent="0.2">
      <c r="B16996" s="2"/>
      <c r="C16996" s="2"/>
      <c r="D16996" s="2"/>
      <c r="E16996" s="2"/>
      <c r="F16996" s="2"/>
      <c r="G16996" s="3"/>
      <c r="H16996" s="3"/>
      <c r="I16996" s="2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 s="2"/>
    </row>
    <row r="16997" spans="2:22" x14ac:dyDescent="0.2">
      <c r="B16997" s="2"/>
      <c r="C16997" s="2"/>
      <c r="D16997" s="2"/>
      <c r="E16997" s="2"/>
      <c r="F16997" s="2"/>
      <c r="G16997" s="3"/>
      <c r="H16997" s="3"/>
      <c r="I16997" s="2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 s="2"/>
    </row>
    <row r="16998" spans="2:22" x14ac:dyDescent="0.2">
      <c r="B16998" s="2"/>
      <c r="C16998" s="2"/>
      <c r="D16998" s="2"/>
      <c r="E16998" s="2"/>
      <c r="F16998" s="2"/>
      <c r="G16998" s="3"/>
      <c r="H16998" s="3"/>
      <c r="I16998" s="2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 s="2"/>
    </row>
    <row r="16999" spans="2:22" x14ac:dyDescent="0.2">
      <c r="B16999" s="2"/>
      <c r="C16999" s="2"/>
      <c r="D16999" s="2"/>
      <c r="E16999" s="2"/>
      <c r="F16999" s="2"/>
      <c r="G16999" s="3"/>
      <c r="H16999" s="3"/>
      <c r="I16999" s="2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 s="2"/>
    </row>
    <row r="17000" spans="2:22" x14ac:dyDescent="0.2">
      <c r="B17000" s="2"/>
      <c r="C17000" s="2"/>
      <c r="D17000" s="2"/>
      <c r="E17000" s="2"/>
      <c r="F17000" s="2"/>
      <c r="G17000" s="3"/>
      <c r="H17000" s="3"/>
      <c r="I17000" s="2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 s="2"/>
    </row>
    <row r="17001" spans="2:22" x14ac:dyDescent="0.2">
      <c r="B17001" s="2"/>
      <c r="C17001" s="2"/>
      <c r="D17001" s="2"/>
      <c r="E17001" s="2"/>
      <c r="F17001" s="2"/>
      <c r="G17001" s="3"/>
      <c r="H17001" s="3"/>
      <c r="I17001" s="2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 s="2"/>
    </row>
    <row r="17002" spans="2:22" x14ac:dyDescent="0.2">
      <c r="B17002" s="2"/>
      <c r="C17002" s="2"/>
      <c r="D17002" s="2"/>
      <c r="E17002" s="2"/>
      <c r="F17002" s="2"/>
      <c r="G17002" s="3"/>
      <c r="H17002" s="3"/>
      <c r="I17002" s="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 s="2"/>
    </row>
    <row r="17003" spans="2:22" x14ac:dyDescent="0.2">
      <c r="B17003" s="2"/>
      <c r="C17003" s="2"/>
      <c r="D17003" s="2"/>
      <c r="E17003" s="2"/>
      <c r="F17003" s="2"/>
      <c r="G17003" s="3"/>
      <c r="H17003" s="3"/>
      <c r="I17003" s="2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 s="2"/>
    </row>
    <row r="17004" spans="2:22" x14ac:dyDescent="0.2">
      <c r="B17004" s="2"/>
      <c r="C17004" s="2"/>
      <c r="D17004" s="2"/>
      <c r="E17004" s="2"/>
      <c r="F17004" s="2"/>
      <c r="G17004" s="3"/>
      <c r="H17004" s="3"/>
      <c r="I17004" s="2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 s="2"/>
    </row>
    <row r="17005" spans="2:22" x14ac:dyDescent="0.2">
      <c r="B17005" s="2"/>
      <c r="C17005" s="2"/>
      <c r="D17005" s="2"/>
      <c r="E17005" s="2"/>
      <c r="F17005" s="2"/>
      <c r="G17005" s="3"/>
      <c r="H17005" s="3"/>
      <c r="I17005" s="2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 s="2"/>
    </row>
    <row r="17006" spans="2:22" x14ac:dyDescent="0.2">
      <c r="B17006" s="2"/>
      <c r="C17006" s="2"/>
      <c r="D17006" s="2"/>
      <c r="E17006" s="2"/>
      <c r="F17006" s="2"/>
      <c r="G17006" s="3"/>
      <c r="H17006" s="3"/>
      <c r="I17006" s="2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 s="2"/>
    </row>
    <row r="17007" spans="2:22" x14ac:dyDescent="0.2">
      <c r="B17007" s="2"/>
      <c r="C17007" s="2"/>
      <c r="D17007" s="2"/>
      <c r="E17007" s="2"/>
      <c r="F17007" s="2"/>
      <c r="G17007" s="3"/>
      <c r="H17007" s="3"/>
      <c r="I17007" s="2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 s="2"/>
    </row>
    <row r="17008" spans="2:22" x14ac:dyDescent="0.2">
      <c r="B17008" s="2"/>
      <c r="C17008" s="2"/>
      <c r="D17008" s="2"/>
      <c r="E17008" s="2"/>
      <c r="F17008" s="2"/>
      <c r="G17008" s="3"/>
      <c r="H17008" s="3"/>
      <c r="I17008" s="2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 s="2"/>
    </row>
    <row r="17009" spans="2:22" x14ac:dyDescent="0.2">
      <c r="B17009" s="2"/>
      <c r="C17009" s="2"/>
      <c r="D17009" s="2"/>
      <c r="E17009" s="2"/>
      <c r="F17009" s="2"/>
      <c r="G17009" s="3"/>
      <c r="H17009" s="3"/>
      <c r="I17009" s="2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 s="2"/>
    </row>
    <row r="17010" spans="2:22" x14ac:dyDescent="0.2">
      <c r="B17010" s="2"/>
      <c r="C17010" s="2"/>
      <c r="D17010" s="2"/>
      <c r="E17010" s="2"/>
      <c r="F17010" s="2"/>
      <c r="G17010" s="3"/>
      <c r="H17010" s="3"/>
      <c r="I17010" s="2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 s="2"/>
    </row>
    <row r="17011" spans="2:22" x14ac:dyDescent="0.2">
      <c r="B17011" s="2"/>
      <c r="C17011" s="2"/>
      <c r="D17011" s="2"/>
      <c r="E17011" s="2"/>
      <c r="F17011" s="2"/>
      <c r="G17011" s="3"/>
      <c r="H17011" s="3"/>
      <c r="I17011" s="2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 s="2"/>
    </row>
    <row r="17012" spans="2:22" x14ac:dyDescent="0.2">
      <c r="B17012" s="2"/>
      <c r="C17012" s="2"/>
      <c r="D17012" s="2"/>
      <c r="E17012" s="2"/>
      <c r="F17012" s="2"/>
      <c r="G17012" s="3"/>
      <c r="H17012" s="3"/>
      <c r="I17012" s="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 s="2"/>
    </row>
    <row r="17013" spans="2:22" x14ac:dyDescent="0.2">
      <c r="B17013" s="2"/>
      <c r="C17013" s="2"/>
      <c r="D17013" s="2"/>
      <c r="E17013" s="2"/>
      <c r="F17013" s="2"/>
      <c r="G17013" s="3"/>
      <c r="H17013" s="3"/>
      <c r="I17013" s="2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 s="2"/>
    </row>
    <row r="17014" spans="2:22" x14ac:dyDescent="0.2">
      <c r="B17014" s="2"/>
      <c r="C17014" s="2"/>
      <c r="D17014" s="2"/>
      <c r="E17014" s="2"/>
      <c r="F17014" s="2"/>
      <c r="G17014" s="3"/>
      <c r="H17014" s="3"/>
      <c r="I17014" s="2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 s="2"/>
    </row>
    <row r="17015" spans="2:22" x14ac:dyDescent="0.2">
      <c r="B17015" s="2"/>
      <c r="C17015" s="2"/>
      <c r="D17015" s="2"/>
      <c r="E17015" s="2"/>
      <c r="F17015" s="2"/>
      <c r="G17015" s="3"/>
      <c r="H17015" s="3"/>
      <c r="I17015" s="2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 s="2"/>
    </row>
    <row r="17016" spans="2:22" x14ac:dyDescent="0.2">
      <c r="B17016" s="2"/>
      <c r="C17016" s="2"/>
      <c r="D17016" s="2"/>
      <c r="E17016" s="2"/>
      <c r="F17016" s="2"/>
      <c r="G17016" s="3"/>
      <c r="H17016" s="3"/>
      <c r="I17016" s="2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 s="2"/>
    </row>
    <row r="17017" spans="2:22" x14ac:dyDescent="0.2">
      <c r="B17017" s="2"/>
      <c r="C17017" s="2"/>
      <c r="D17017" s="2"/>
      <c r="E17017" s="2"/>
      <c r="F17017" s="2"/>
      <c r="G17017" s="3"/>
      <c r="H17017" s="3"/>
      <c r="I17017" s="2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 s="2"/>
    </row>
    <row r="17018" spans="2:22" x14ac:dyDescent="0.2">
      <c r="B17018" s="2"/>
      <c r="C17018" s="2"/>
      <c r="D17018" s="2"/>
      <c r="E17018" s="2"/>
      <c r="F17018" s="2"/>
      <c r="G17018" s="3"/>
      <c r="H17018" s="3"/>
      <c r="I17018" s="2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 s="2"/>
    </row>
    <row r="17019" spans="2:22" x14ac:dyDescent="0.2">
      <c r="B17019" s="2"/>
      <c r="C17019" s="2"/>
      <c r="D17019" s="2"/>
      <c r="E17019" s="2"/>
      <c r="F17019" s="2"/>
      <c r="G17019" s="3"/>
      <c r="H17019" s="3"/>
      <c r="I17019" s="2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 s="2"/>
    </row>
    <row r="17020" spans="2:22" x14ac:dyDescent="0.2">
      <c r="B17020" s="2"/>
      <c r="C17020" s="2"/>
      <c r="D17020" s="2"/>
      <c r="E17020" s="2"/>
      <c r="F17020" s="2"/>
      <c r="G17020" s="3"/>
      <c r="H17020" s="3"/>
      <c r="I17020" s="2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 s="2"/>
    </row>
    <row r="17021" spans="2:22" x14ac:dyDescent="0.2">
      <c r="B17021" s="2"/>
      <c r="C17021" s="2"/>
      <c r="D17021" s="2"/>
      <c r="E17021" s="2"/>
      <c r="F17021" s="2"/>
      <c r="G17021" s="3"/>
      <c r="H17021" s="3"/>
      <c r="I17021" s="2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 s="2"/>
    </row>
    <row r="17022" spans="2:22" x14ac:dyDescent="0.2">
      <c r="B17022" s="2"/>
      <c r="C17022" s="2"/>
      <c r="D17022" s="2"/>
      <c r="E17022" s="2"/>
      <c r="F17022" s="2"/>
      <c r="G17022" s="3"/>
      <c r="H17022" s="3"/>
      <c r="I17022" s="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 s="2"/>
    </row>
    <row r="17023" spans="2:22" x14ac:dyDescent="0.2">
      <c r="B17023" s="2"/>
      <c r="C17023" s="2"/>
      <c r="D17023" s="2"/>
      <c r="E17023" s="2"/>
      <c r="F17023" s="2"/>
      <c r="G17023" s="3"/>
      <c r="H17023" s="3"/>
      <c r="I17023" s="2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 s="2"/>
    </row>
    <row r="17024" spans="2:22" x14ac:dyDescent="0.2">
      <c r="B17024" s="2"/>
      <c r="C17024" s="2"/>
      <c r="D17024" s="2"/>
      <c r="E17024" s="2"/>
      <c r="F17024" s="2"/>
      <c r="G17024" s="3"/>
      <c r="H17024" s="3"/>
      <c r="I17024" s="2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 s="2"/>
    </row>
    <row r="17025" spans="2:22" x14ac:dyDescent="0.2">
      <c r="B17025" s="2"/>
      <c r="C17025" s="2"/>
      <c r="D17025" s="2"/>
      <c r="E17025" s="2"/>
      <c r="F17025" s="2"/>
      <c r="G17025" s="3"/>
      <c r="H17025" s="3"/>
      <c r="I17025" s="2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 s="2"/>
    </row>
    <row r="17026" spans="2:22" x14ac:dyDescent="0.2">
      <c r="B17026" s="2"/>
      <c r="C17026" s="2"/>
      <c r="D17026" s="2"/>
      <c r="E17026" s="2"/>
      <c r="F17026" s="2"/>
      <c r="G17026" s="3"/>
      <c r="H17026" s="3"/>
      <c r="I17026" s="2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 s="2"/>
    </row>
    <row r="17027" spans="2:22" x14ac:dyDescent="0.2">
      <c r="B17027" s="2"/>
      <c r="C17027" s="2"/>
      <c r="D17027" s="2"/>
      <c r="E17027" s="2"/>
      <c r="F17027" s="2"/>
      <c r="G17027" s="3"/>
      <c r="H17027" s="3"/>
      <c r="I17027" s="2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 s="2"/>
    </row>
    <row r="17028" spans="2:22" x14ac:dyDescent="0.2">
      <c r="B17028" s="2"/>
      <c r="C17028" s="2"/>
      <c r="D17028" s="2"/>
      <c r="E17028" s="2"/>
      <c r="F17028" s="2"/>
      <c r="G17028" s="3"/>
      <c r="H17028" s="3"/>
      <c r="I17028" s="2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 s="2"/>
    </row>
    <row r="17029" spans="2:22" x14ac:dyDescent="0.2">
      <c r="B17029" s="2"/>
      <c r="C17029" s="2"/>
      <c r="D17029" s="2"/>
      <c r="E17029" s="2"/>
      <c r="F17029" s="2"/>
      <c r="G17029" s="3"/>
      <c r="H17029" s="3"/>
      <c r="I17029" s="2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 s="2"/>
    </row>
    <row r="17030" spans="2:22" x14ac:dyDescent="0.2">
      <c r="B17030" s="2"/>
      <c r="C17030" s="2"/>
      <c r="D17030" s="2"/>
      <c r="E17030" s="2"/>
      <c r="F17030" s="2"/>
      <c r="G17030" s="3"/>
      <c r="H17030" s="3"/>
      <c r="I17030" s="2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 s="2"/>
    </row>
    <row r="17031" spans="2:22" x14ac:dyDescent="0.2">
      <c r="B17031" s="2"/>
      <c r="C17031" s="2"/>
      <c r="D17031" s="2"/>
      <c r="E17031" s="2"/>
      <c r="F17031" s="2"/>
      <c r="G17031" s="3"/>
      <c r="H17031" s="3"/>
      <c r="I17031" s="2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 s="2"/>
    </row>
    <row r="17032" spans="2:22" x14ac:dyDescent="0.2">
      <c r="B17032" s="2"/>
      <c r="C17032" s="2"/>
      <c r="D17032" s="2"/>
      <c r="E17032" s="2"/>
      <c r="F17032" s="2"/>
      <c r="G17032" s="3"/>
      <c r="H17032" s="3"/>
      <c r="I17032" s="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 s="2"/>
    </row>
    <row r="17033" spans="2:22" x14ac:dyDescent="0.2">
      <c r="B17033" s="2"/>
      <c r="C17033" s="2"/>
      <c r="D17033" s="2"/>
      <c r="E17033" s="2"/>
      <c r="F17033" s="2"/>
      <c r="G17033" s="3"/>
      <c r="H17033" s="3"/>
      <c r="I17033" s="2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 s="2"/>
    </row>
    <row r="17034" spans="2:22" x14ac:dyDescent="0.2">
      <c r="B17034" s="2"/>
      <c r="C17034" s="2"/>
      <c r="D17034" s="2"/>
      <c r="E17034" s="2"/>
      <c r="F17034" s="2"/>
      <c r="G17034" s="3"/>
      <c r="H17034" s="3"/>
      <c r="I17034" s="2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 s="2"/>
    </row>
    <row r="17035" spans="2:22" x14ac:dyDescent="0.2">
      <c r="B17035" s="2"/>
      <c r="C17035" s="2"/>
      <c r="D17035" s="2"/>
      <c r="E17035" s="2"/>
      <c r="F17035" s="2"/>
      <c r="G17035" s="3"/>
      <c r="H17035" s="3"/>
      <c r="I17035" s="2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 s="2"/>
    </row>
    <row r="17036" spans="2:22" x14ac:dyDescent="0.2">
      <c r="B17036" s="2"/>
      <c r="C17036" s="2"/>
      <c r="D17036" s="2"/>
      <c r="E17036" s="2"/>
      <c r="F17036" s="2"/>
      <c r="G17036" s="3"/>
      <c r="H17036" s="3"/>
      <c r="I17036" s="2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 s="2"/>
    </row>
    <row r="17037" spans="2:22" x14ac:dyDescent="0.2">
      <c r="B17037" s="2"/>
      <c r="C17037" s="2"/>
      <c r="D17037" s="2"/>
      <c r="E17037" s="2"/>
      <c r="F17037" s="2"/>
      <c r="G17037" s="3"/>
      <c r="H17037" s="3"/>
      <c r="I17037" s="2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 s="2"/>
    </row>
    <row r="17038" spans="2:22" x14ac:dyDescent="0.2">
      <c r="B17038" s="2"/>
      <c r="C17038" s="2"/>
      <c r="D17038" s="2"/>
      <c r="E17038" s="2"/>
      <c r="F17038" s="2"/>
      <c r="G17038" s="3"/>
      <c r="H17038" s="3"/>
      <c r="I17038" s="2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 s="2"/>
    </row>
    <row r="17039" spans="2:22" x14ac:dyDescent="0.2">
      <c r="B17039" s="2"/>
      <c r="C17039" s="2"/>
      <c r="D17039" s="2"/>
      <c r="E17039" s="2"/>
      <c r="F17039" s="2"/>
      <c r="G17039" s="3"/>
      <c r="H17039" s="3"/>
      <c r="I17039" s="2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 s="2"/>
    </row>
    <row r="17040" spans="2:22" x14ac:dyDescent="0.2">
      <c r="B17040" s="2"/>
      <c r="C17040" s="2"/>
      <c r="D17040" s="2"/>
      <c r="E17040" s="2"/>
      <c r="F17040" s="2"/>
      <c r="G17040" s="3"/>
      <c r="H17040" s="3"/>
      <c r="I17040" s="2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 s="2"/>
    </row>
    <row r="17041" spans="2:22" x14ac:dyDescent="0.2">
      <c r="B17041" s="2"/>
      <c r="C17041" s="2"/>
      <c r="D17041" s="2"/>
      <c r="E17041" s="2"/>
      <c r="F17041" s="2"/>
      <c r="G17041" s="3"/>
      <c r="H17041" s="3"/>
      <c r="I17041" s="2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 s="2"/>
    </row>
    <row r="17042" spans="2:22" x14ac:dyDescent="0.2">
      <c r="B17042" s="2"/>
      <c r="C17042" s="2"/>
      <c r="D17042" s="2"/>
      <c r="E17042" s="2"/>
      <c r="F17042" s="2"/>
      <c r="G17042" s="3"/>
      <c r="H17042" s="3"/>
      <c r="I17042" s="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 s="2"/>
    </row>
    <row r="17043" spans="2:22" x14ac:dyDescent="0.2">
      <c r="B17043" s="2"/>
      <c r="C17043" s="2"/>
      <c r="D17043" s="2"/>
      <c r="E17043" s="2"/>
      <c r="F17043" s="2"/>
      <c r="G17043" s="3"/>
      <c r="H17043" s="3"/>
      <c r="I17043" s="2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 s="2"/>
    </row>
    <row r="17044" spans="2:22" x14ac:dyDescent="0.2">
      <c r="B17044" s="2"/>
      <c r="C17044" s="2"/>
      <c r="D17044" s="2"/>
      <c r="E17044" s="2"/>
      <c r="F17044" s="2"/>
      <c r="G17044" s="3"/>
      <c r="H17044" s="3"/>
      <c r="I17044" s="2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 s="2"/>
    </row>
    <row r="17045" spans="2:22" x14ac:dyDescent="0.2">
      <c r="B17045" s="2"/>
      <c r="C17045" s="2"/>
      <c r="D17045" s="2"/>
      <c r="E17045" s="2"/>
      <c r="F17045" s="2"/>
      <c r="G17045" s="3"/>
      <c r="H17045" s="3"/>
      <c r="I17045" s="2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 s="2"/>
    </row>
    <row r="17046" spans="2:22" x14ac:dyDescent="0.2">
      <c r="B17046" s="2"/>
      <c r="C17046" s="2"/>
      <c r="D17046" s="2"/>
      <c r="E17046" s="2"/>
      <c r="F17046" s="2"/>
      <c r="G17046" s="3"/>
      <c r="H17046" s="3"/>
      <c r="I17046" s="2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 s="2"/>
    </row>
    <row r="17047" spans="2:22" x14ac:dyDescent="0.2">
      <c r="B17047" s="2"/>
      <c r="C17047" s="2"/>
      <c r="D17047" s="2"/>
      <c r="E17047" s="2"/>
      <c r="F17047" s="2"/>
      <c r="G17047" s="3"/>
      <c r="H17047" s="3"/>
      <c r="I17047" s="2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 s="2"/>
    </row>
    <row r="17048" spans="2:22" x14ac:dyDescent="0.2">
      <c r="B17048" s="2"/>
      <c r="C17048" s="2"/>
      <c r="D17048" s="2"/>
      <c r="E17048" s="2"/>
      <c r="F17048" s="2"/>
      <c r="G17048" s="3"/>
      <c r="H17048" s="3"/>
      <c r="I17048" s="2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 s="2"/>
    </row>
    <row r="17049" spans="2:22" x14ac:dyDescent="0.2">
      <c r="B17049" s="2"/>
      <c r="C17049" s="2"/>
      <c r="D17049" s="2"/>
      <c r="E17049" s="2"/>
      <c r="F17049" s="2"/>
      <c r="G17049" s="3"/>
      <c r="H17049" s="3"/>
      <c r="I17049" s="2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 s="2"/>
    </row>
    <row r="17050" spans="2:22" x14ac:dyDescent="0.2">
      <c r="B17050" s="2"/>
      <c r="C17050" s="2"/>
      <c r="D17050" s="2"/>
      <c r="E17050" s="2"/>
      <c r="F17050" s="2"/>
      <c r="G17050" s="3"/>
      <c r="H17050" s="3"/>
      <c r="I17050" s="2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 s="2"/>
    </row>
    <row r="17051" spans="2:22" x14ac:dyDescent="0.2">
      <c r="B17051" s="2"/>
      <c r="C17051" s="2"/>
      <c r="D17051" s="2"/>
      <c r="E17051" s="2"/>
      <c r="F17051" s="2"/>
      <c r="G17051" s="3"/>
      <c r="H17051" s="3"/>
      <c r="I17051" s="2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 s="2"/>
    </row>
    <row r="17052" spans="2:22" x14ac:dyDescent="0.2">
      <c r="B17052" s="2"/>
      <c r="C17052" s="2"/>
      <c r="D17052" s="2"/>
      <c r="E17052" s="2"/>
      <c r="F17052" s="2"/>
      <c r="G17052" s="3"/>
      <c r="H17052" s="3"/>
      <c r="I17052" s="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 s="2"/>
    </row>
    <row r="17053" spans="2:22" x14ac:dyDescent="0.2">
      <c r="B17053" s="2"/>
      <c r="C17053" s="2"/>
      <c r="D17053" s="2"/>
      <c r="E17053" s="2"/>
      <c r="F17053" s="2"/>
      <c r="G17053" s="3"/>
      <c r="H17053" s="3"/>
      <c r="I17053" s="2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 s="2"/>
    </row>
    <row r="17054" spans="2:22" x14ac:dyDescent="0.2">
      <c r="B17054" s="2"/>
      <c r="C17054" s="2"/>
      <c r="D17054" s="2"/>
      <c r="E17054" s="2"/>
      <c r="F17054" s="2"/>
      <c r="G17054" s="3"/>
      <c r="H17054" s="3"/>
      <c r="I17054" s="2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 s="2"/>
    </row>
    <row r="17055" spans="2:22" x14ac:dyDescent="0.2">
      <c r="B17055" s="2"/>
      <c r="C17055" s="2"/>
      <c r="D17055" s="2"/>
      <c r="E17055" s="2"/>
      <c r="F17055" s="2"/>
      <c r="G17055" s="3"/>
      <c r="H17055" s="3"/>
      <c r="I17055" s="2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 s="2"/>
    </row>
    <row r="17056" spans="2:22" x14ac:dyDescent="0.2">
      <c r="B17056" s="2"/>
      <c r="C17056" s="2"/>
      <c r="D17056" s="2"/>
      <c r="E17056" s="2"/>
      <c r="F17056" s="2"/>
      <c r="G17056" s="3"/>
      <c r="H17056" s="3"/>
      <c r="I17056" s="2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 s="2"/>
    </row>
    <row r="17057" spans="2:22" x14ac:dyDescent="0.2">
      <c r="B17057" s="2"/>
      <c r="C17057" s="2"/>
      <c r="D17057" s="2"/>
      <c r="E17057" s="2"/>
      <c r="F17057" s="2"/>
      <c r="G17057" s="3"/>
      <c r="H17057" s="3"/>
      <c r="I17057" s="2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 s="2"/>
    </row>
    <row r="17058" spans="2:22" x14ac:dyDescent="0.2">
      <c r="B17058" s="2"/>
      <c r="C17058" s="2"/>
      <c r="D17058" s="2"/>
      <c r="E17058" s="2"/>
      <c r="F17058" s="2"/>
      <c r="G17058" s="3"/>
      <c r="H17058" s="3"/>
      <c r="I17058" s="2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 s="2"/>
    </row>
    <row r="17059" spans="2:22" x14ac:dyDescent="0.2">
      <c r="B17059" s="2"/>
      <c r="C17059" s="2"/>
      <c r="D17059" s="2"/>
      <c r="E17059" s="2"/>
      <c r="F17059" s="2"/>
      <c r="G17059" s="3"/>
      <c r="H17059" s="3"/>
      <c r="I17059" s="2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 s="2"/>
    </row>
    <row r="17060" spans="2:22" x14ac:dyDescent="0.2">
      <c r="B17060" s="2"/>
      <c r="C17060" s="2"/>
      <c r="D17060" s="2"/>
      <c r="E17060" s="2"/>
      <c r="F17060" s="2"/>
      <c r="G17060" s="3"/>
      <c r="H17060" s="3"/>
      <c r="I17060" s="2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 s="2"/>
    </row>
    <row r="17061" spans="2:22" x14ac:dyDescent="0.2">
      <c r="B17061" s="2"/>
      <c r="C17061" s="2"/>
      <c r="D17061" s="2"/>
      <c r="E17061" s="2"/>
      <c r="F17061" s="2"/>
      <c r="G17061" s="3"/>
      <c r="H17061" s="3"/>
      <c r="I17061" s="2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 s="2"/>
    </row>
    <row r="17062" spans="2:22" x14ac:dyDescent="0.2">
      <c r="B17062" s="2"/>
      <c r="C17062" s="2"/>
      <c r="D17062" s="2"/>
      <c r="E17062" s="2"/>
      <c r="F17062" s="2"/>
      <c r="G17062" s="3"/>
      <c r="H17062" s="3"/>
      <c r="I17062" s="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 s="2"/>
    </row>
    <row r="17063" spans="2:22" x14ac:dyDescent="0.2">
      <c r="B17063" s="2"/>
      <c r="C17063" s="2"/>
      <c r="D17063" s="2"/>
      <c r="E17063" s="2"/>
      <c r="F17063" s="2"/>
      <c r="G17063" s="3"/>
      <c r="H17063" s="3"/>
      <c r="I17063" s="2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 s="2"/>
    </row>
    <row r="17064" spans="2:22" x14ac:dyDescent="0.2">
      <c r="B17064" s="2"/>
      <c r="C17064" s="2"/>
      <c r="D17064" s="2"/>
      <c r="E17064" s="2"/>
      <c r="F17064" s="2"/>
      <c r="G17064" s="3"/>
      <c r="H17064" s="3"/>
      <c r="I17064" s="2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 s="2"/>
    </row>
    <row r="17065" spans="2:22" x14ac:dyDescent="0.2">
      <c r="B17065" s="2"/>
      <c r="C17065" s="2"/>
      <c r="D17065" s="2"/>
      <c r="E17065" s="2"/>
      <c r="F17065" s="2"/>
      <c r="G17065" s="3"/>
      <c r="H17065" s="3"/>
      <c r="I17065" s="2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 s="2"/>
    </row>
    <row r="17066" spans="2:22" x14ac:dyDescent="0.2">
      <c r="B17066" s="2"/>
      <c r="C17066" s="2"/>
      <c r="D17066" s="2"/>
      <c r="E17066" s="2"/>
      <c r="F17066" s="2"/>
      <c r="G17066" s="3"/>
      <c r="H17066" s="3"/>
      <c r="I17066" s="2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 s="2"/>
    </row>
    <row r="17067" spans="2:22" x14ac:dyDescent="0.2">
      <c r="B17067" s="2"/>
      <c r="C17067" s="2"/>
      <c r="D17067" s="2"/>
      <c r="E17067" s="2"/>
      <c r="F17067" s="2"/>
      <c r="G17067" s="3"/>
      <c r="H17067" s="3"/>
      <c r="I17067" s="2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 s="2"/>
    </row>
    <row r="17068" spans="2:22" x14ac:dyDescent="0.2">
      <c r="B17068" s="2"/>
      <c r="C17068" s="2"/>
      <c r="D17068" s="2"/>
      <c r="E17068" s="2"/>
      <c r="F17068" s="2"/>
      <c r="G17068" s="3"/>
      <c r="H17068" s="3"/>
      <c r="I17068" s="2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 s="2"/>
    </row>
    <row r="17069" spans="2:22" x14ac:dyDescent="0.2">
      <c r="B17069" s="2"/>
      <c r="C17069" s="2"/>
      <c r="D17069" s="2"/>
      <c r="E17069" s="2"/>
      <c r="F17069" s="2"/>
      <c r="G17069" s="3"/>
      <c r="H17069" s="3"/>
      <c r="I17069" s="2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 s="2"/>
    </row>
    <row r="17070" spans="2:22" x14ac:dyDescent="0.2">
      <c r="B17070" s="2"/>
      <c r="C17070" s="2"/>
      <c r="D17070" s="2"/>
      <c r="E17070" s="2"/>
      <c r="F17070" s="2"/>
      <c r="G17070" s="3"/>
      <c r="H17070" s="3"/>
      <c r="I17070" s="2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 s="2"/>
    </row>
    <row r="17071" spans="2:22" x14ac:dyDescent="0.2">
      <c r="B17071" s="2"/>
      <c r="C17071" s="2"/>
      <c r="D17071" s="2"/>
      <c r="E17071" s="2"/>
      <c r="F17071" s="2"/>
      <c r="G17071" s="3"/>
      <c r="H17071" s="3"/>
      <c r="I17071" s="2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 s="2"/>
    </row>
    <row r="17072" spans="2:22" x14ac:dyDescent="0.2">
      <c r="B17072" s="2"/>
      <c r="C17072" s="2"/>
      <c r="D17072" s="2"/>
      <c r="E17072" s="2"/>
      <c r="F17072" s="2"/>
      <c r="G17072" s="3"/>
      <c r="H17072" s="3"/>
      <c r="I17072" s="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 s="2"/>
    </row>
    <row r="17073" spans="2:22" x14ac:dyDescent="0.2">
      <c r="B17073" s="2"/>
      <c r="C17073" s="2"/>
      <c r="D17073" s="2"/>
      <c r="E17073" s="2"/>
      <c r="F17073" s="2"/>
      <c r="G17073" s="3"/>
      <c r="H17073" s="3"/>
      <c r="I17073" s="2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 s="2"/>
    </row>
    <row r="17074" spans="2:22" x14ac:dyDescent="0.2">
      <c r="B17074" s="2"/>
      <c r="C17074" s="2"/>
      <c r="D17074" s="2"/>
      <c r="E17074" s="2"/>
      <c r="F17074" s="2"/>
      <c r="G17074" s="3"/>
      <c r="H17074" s="3"/>
      <c r="I17074" s="2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 s="2"/>
    </row>
    <row r="17075" spans="2:22" x14ac:dyDescent="0.2">
      <c r="B17075" s="2"/>
      <c r="C17075" s="2"/>
      <c r="D17075" s="2"/>
      <c r="E17075" s="2"/>
      <c r="F17075" s="2"/>
      <c r="G17075" s="3"/>
      <c r="H17075" s="3"/>
      <c r="I17075" s="2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 s="2"/>
    </row>
    <row r="17076" spans="2:22" x14ac:dyDescent="0.2">
      <c r="B17076" s="2"/>
      <c r="C17076" s="2"/>
      <c r="D17076" s="2"/>
      <c r="E17076" s="2"/>
      <c r="F17076" s="2"/>
      <c r="G17076" s="3"/>
      <c r="H17076" s="3"/>
      <c r="I17076" s="2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 s="2"/>
    </row>
    <row r="17077" spans="2:22" x14ac:dyDescent="0.2">
      <c r="B17077" s="2"/>
      <c r="C17077" s="2"/>
      <c r="D17077" s="2"/>
      <c r="E17077" s="2"/>
      <c r="F17077" s="2"/>
      <c r="G17077" s="3"/>
      <c r="H17077" s="3"/>
      <c r="I17077" s="2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 s="2"/>
    </row>
    <row r="17078" spans="2:22" x14ac:dyDescent="0.2">
      <c r="B17078" s="2"/>
      <c r="C17078" s="2"/>
      <c r="D17078" s="2"/>
      <c r="E17078" s="2"/>
      <c r="F17078" s="2"/>
      <c r="G17078" s="3"/>
      <c r="H17078" s="3"/>
      <c r="I17078" s="2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 s="2"/>
    </row>
    <row r="17079" spans="2:22" x14ac:dyDescent="0.2">
      <c r="B17079" s="2"/>
      <c r="C17079" s="2"/>
      <c r="D17079" s="2"/>
      <c r="E17079" s="2"/>
      <c r="F17079" s="2"/>
      <c r="G17079" s="3"/>
      <c r="H17079" s="3"/>
      <c r="I17079" s="2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 s="2"/>
    </row>
    <row r="17080" spans="2:22" x14ac:dyDescent="0.2">
      <c r="B17080" s="2"/>
      <c r="C17080" s="2"/>
      <c r="D17080" s="2"/>
      <c r="E17080" s="2"/>
      <c r="F17080" s="2"/>
      <c r="G17080" s="3"/>
      <c r="H17080" s="3"/>
      <c r="I17080" s="2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 s="2"/>
    </row>
    <row r="17081" spans="2:22" x14ac:dyDescent="0.2">
      <c r="B17081" s="2"/>
      <c r="C17081" s="2"/>
      <c r="D17081" s="2"/>
      <c r="E17081" s="2"/>
      <c r="F17081" s="2"/>
      <c r="G17081" s="3"/>
      <c r="H17081" s="3"/>
      <c r="I17081" s="2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 s="2"/>
    </row>
    <row r="17082" spans="2:22" x14ac:dyDescent="0.2">
      <c r="B17082" s="2"/>
      <c r="C17082" s="2"/>
      <c r="D17082" s="2"/>
      <c r="E17082" s="2"/>
      <c r="F17082" s="2"/>
      <c r="G17082" s="3"/>
      <c r="H17082" s="3"/>
      <c r="I17082" s="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 s="2"/>
    </row>
    <row r="17083" spans="2:22" x14ac:dyDescent="0.2">
      <c r="B17083" s="2"/>
      <c r="C17083" s="2"/>
      <c r="D17083" s="2"/>
      <c r="E17083" s="2"/>
      <c r="F17083" s="2"/>
      <c r="G17083" s="3"/>
      <c r="H17083" s="3"/>
      <c r="I17083" s="2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 s="2"/>
    </row>
    <row r="17084" spans="2:22" x14ac:dyDescent="0.2">
      <c r="B17084" s="2"/>
      <c r="C17084" s="2"/>
      <c r="D17084" s="2"/>
      <c r="E17084" s="2"/>
      <c r="F17084" s="2"/>
      <c r="G17084" s="3"/>
      <c r="H17084" s="3"/>
      <c r="I17084" s="2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 s="2"/>
    </row>
    <row r="17085" spans="2:22" x14ac:dyDescent="0.2">
      <c r="B17085" s="2"/>
      <c r="C17085" s="2"/>
      <c r="D17085" s="2"/>
      <c r="E17085" s="2"/>
      <c r="F17085" s="2"/>
      <c r="G17085" s="3"/>
      <c r="H17085" s="3"/>
      <c r="I17085" s="2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 s="2"/>
    </row>
    <row r="17086" spans="2:22" x14ac:dyDescent="0.2">
      <c r="B17086" s="2"/>
      <c r="C17086" s="2"/>
      <c r="D17086" s="2"/>
      <c r="E17086" s="2"/>
      <c r="F17086" s="2"/>
      <c r="G17086" s="3"/>
      <c r="H17086" s="3"/>
      <c r="I17086" s="2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 s="2"/>
    </row>
    <row r="17087" spans="2:22" x14ac:dyDescent="0.2">
      <c r="B17087" s="2"/>
      <c r="C17087" s="2"/>
      <c r="D17087" s="2"/>
      <c r="E17087" s="2"/>
      <c r="F17087" s="2"/>
      <c r="G17087" s="3"/>
      <c r="H17087" s="3"/>
      <c r="I17087" s="2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 s="2"/>
    </row>
    <row r="17088" spans="2:22" x14ac:dyDescent="0.2">
      <c r="B17088" s="2"/>
      <c r="C17088" s="2"/>
      <c r="D17088" s="2"/>
      <c r="E17088" s="2"/>
      <c r="F17088" s="2"/>
      <c r="G17088" s="3"/>
      <c r="H17088" s="3"/>
      <c r="I17088" s="2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 s="2"/>
    </row>
    <row r="17089" spans="2:22" x14ac:dyDescent="0.2">
      <c r="B17089" s="2"/>
      <c r="C17089" s="2"/>
      <c r="D17089" s="2"/>
      <c r="E17089" s="2"/>
      <c r="F17089" s="2"/>
      <c r="G17089" s="3"/>
      <c r="H17089" s="3"/>
      <c r="I17089" s="2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 s="2"/>
    </row>
    <row r="17090" spans="2:22" x14ac:dyDescent="0.2">
      <c r="B17090" s="2"/>
      <c r="C17090" s="2"/>
      <c r="D17090" s="2"/>
      <c r="E17090" s="2"/>
      <c r="F17090" s="2"/>
      <c r="G17090" s="3"/>
      <c r="H17090" s="3"/>
      <c r="I17090" s="2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 s="2"/>
    </row>
    <row r="17091" spans="2:22" x14ac:dyDescent="0.2">
      <c r="B17091" s="2"/>
      <c r="C17091" s="2"/>
      <c r="D17091" s="2"/>
      <c r="E17091" s="2"/>
      <c r="F17091" s="2"/>
      <c r="G17091" s="3"/>
      <c r="H17091" s="3"/>
      <c r="I17091" s="2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 s="2"/>
    </row>
    <row r="17092" spans="2:22" x14ac:dyDescent="0.2">
      <c r="B17092" s="2"/>
      <c r="C17092" s="2"/>
      <c r="D17092" s="2"/>
      <c r="E17092" s="2"/>
      <c r="F17092" s="2"/>
      <c r="G17092" s="3"/>
      <c r="H17092" s="3"/>
      <c r="I17092" s="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 s="2"/>
    </row>
    <row r="17093" spans="2:22" x14ac:dyDescent="0.2">
      <c r="B17093" s="2"/>
      <c r="C17093" s="2"/>
      <c r="D17093" s="2"/>
      <c r="E17093" s="2"/>
      <c r="F17093" s="2"/>
      <c r="G17093" s="3"/>
      <c r="H17093" s="3"/>
      <c r="I17093" s="2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 s="2"/>
    </row>
    <row r="17094" spans="2:22" x14ac:dyDescent="0.2">
      <c r="B17094" s="2"/>
      <c r="C17094" s="2"/>
      <c r="D17094" s="2"/>
      <c r="E17094" s="2"/>
      <c r="F17094" s="2"/>
      <c r="G17094" s="3"/>
      <c r="H17094" s="3"/>
      <c r="I17094" s="2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 s="2"/>
    </row>
    <row r="17095" spans="2:22" x14ac:dyDescent="0.2">
      <c r="B17095" s="2"/>
      <c r="C17095" s="2"/>
      <c r="D17095" s="2"/>
      <c r="E17095" s="2"/>
      <c r="F17095" s="2"/>
      <c r="G17095" s="3"/>
      <c r="H17095" s="3"/>
      <c r="I17095" s="2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 s="2"/>
    </row>
    <row r="17096" spans="2:22" x14ac:dyDescent="0.2">
      <c r="B17096" s="2"/>
      <c r="C17096" s="2"/>
      <c r="D17096" s="2"/>
      <c r="E17096" s="2"/>
      <c r="F17096" s="2"/>
      <c r="G17096" s="3"/>
      <c r="H17096" s="3"/>
      <c r="I17096" s="2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 s="2"/>
    </row>
    <row r="17097" spans="2:22" x14ac:dyDescent="0.2">
      <c r="B17097" s="2"/>
      <c r="C17097" s="2"/>
      <c r="D17097" s="2"/>
      <c r="E17097" s="2"/>
      <c r="F17097" s="2"/>
      <c r="G17097" s="3"/>
      <c r="H17097" s="3"/>
      <c r="I17097" s="2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 s="2"/>
    </row>
    <row r="17098" spans="2:22" x14ac:dyDescent="0.2">
      <c r="B17098" s="2"/>
      <c r="C17098" s="2"/>
      <c r="D17098" s="2"/>
      <c r="E17098" s="2"/>
      <c r="F17098" s="2"/>
      <c r="G17098" s="3"/>
      <c r="H17098" s="3"/>
      <c r="I17098" s="2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 s="2"/>
    </row>
    <row r="17099" spans="2:22" x14ac:dyDescent="0.2">
      <c r="B17099" s="2"/>
      <c r="C17099" s="2"/>
      <c r="D17099" s="2"/>
      <c r="E17099" s="2"/>
      <c r="F17099" s="2"/>
      <c r="G17099" s="3"/>
      <c r="H17099" s="3"/>
      <c r="I17099" s="2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 s="2"/>
    </row>
    <row r="17100" spans="2:22" x14ac:dyDescent="0.2">
      <c r="B17100" s="2"/>
      <c r="C17100" s="2"/>
      <c r="D17100" s="2"/>
      <c r="E17100" s="2"/>
      <c r="F17100" s="2"/>
      <c r="G17100" s="3"/>
      <c r="H17100" s="3"/>
      <c r="I17100" s="2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 s="2"/>
    </row>
    <row r="17101" spans="2:22" x14ac:dyDescent="0.2">
      <c r="B17101" s="2"/>
      <c r="C17101" s="2"/>
      <c r="D17101" s="2"/>
      <c r="E17101" s="2"/>
      <c r="F17101" s="2"/>
      <c r="G17101" s="3"/>
      <c r="H17101" s="3"/>
      <c r="I17101" s="2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 s="2"/>
    </row>
    <row r="17102" spans="2:22" x14ac:dyDescent="0.2">
      <c r="B17102" s="2"/>
      <c r="C17102" s="2"/>
      <c r="D17102" s="2"/>
      <c r="E17102" s="2"/>
      <c r="F17102" s="2"/>
      <c r="G17102" s="3"/>
      <c r="H17102" s="3"/>
      <c r="I17102" s="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 s="2"/>
    </row>
    <row r="17103" spans="2:22" x14ac:dyDescent="0.2">
      <c r="B17103" s="2"/>
      <c r="C17103" s="2"/>
      <c r="D17103" s="2"/>
      <c r="E17103" s="2"/>
      <c r="F17103" s="2"/>
      <c r="G17103" s="3"/>
      <c r="H17103" s="3"/>
      <c r="I17103" s="2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 s="2"/>
    </row>
    <row r="17104" spans="2:22" x14ac:dyDescent="0.2">
      <c r="B17104" s="2"/>
      <c r="C17104" s="2"/>
      <c r="D17104" s="2"/>
      <c r="E17104" s="2"/>
      <c r="F17104" s="2"/>
      <c r="G17104" s="3"/>
      <c r="H17104" s="3"/>
      <c r="I17104" s="2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 s="2"/>
    </row>
    <row r="17105" spans="2:22" x14ac:dyDescent="0.2">
      <c r="B17105" s="2"/>
      <c r="C17105" s="2"/>
      <c r="D17105" s="2"/>
      <c r="E17105" s="2"/>
      <c r="F17105" s="2"/>
      <c r="G17105" s="3"/>
      <c r="H17105" s="3"/>
      <c r="I17105" s="2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 s="2"/>
    </row>
    <row r="17106" spans="2:22" x14ac:dyDescent="0.2">
      <c r="B17106" s="2"/>
      <c r="C17106" s="2"/>
      <c r="D17106" s="2"/>
      <c r="E17106" s="2"/>
      <c r="F17106" s="2"/>
      <c r="G17106" s="3"/>
      <c r="H17106" s="3"/>
      <c r="I17106" s="2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 s="2"/>
    </row>
    <row r="17107" spans="2:22" x14ac:dyDescent="0.2">
      <c r="B17107" s="2"/>
      <c r="C17107" s="2"/>
      <c r="D17107" s="2"/>
      <c r="E17107" s="2"/>
      <c r="F17107" s="2"/>
      <c r="G17107" s="3"/>
      <c r="H17107" s="3"/>
      <c r="I17107" s="2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 s="2"/>
    </row>
    <row r="17108" spans="2:22" x14ac:dyDescent="0.2">
      <c r="B17108" s="2"/>
      <c r="C17108" s="2"/>
      <c r="D17108" s="2"/>
      <c r="E17108" s="2"/>
      <c r="F17108" s="2"/>
      <c r="G17108" s="3"/>
      <c r="H17108" s="3"/>
      <c r="I17108" s="2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 s="2"/>
    </row>
    <row r="17109" spans="2:22" x14ac:dyDescent="0.2">
      <c r="B17109" s="2"/>
      <c r="C17109" s="2"/>
      <c r="D17109" s="2"/>
      <c r="E17109" s="2"/>
      <c r="F17109" s="2"/>
      <c r="G17109" s="3"/>
      <c r="H17109" s="3"/>
      <c r="I17109" s="2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 s="2"/>
    </row>
    <row r="17110" spans="2:22" x14ac:dyDescent="0.2">
      <c r="B17110" s="2"/>
      <c r="C17110" s="2"/>
      <c r="D17110" s="2"/>
      <c r="E17110" s="2"/>
      <c r="F17110" s="2"/>
      <c r="G17110" s="3"/>
      <c r="H17110" s="3"/>
      <c r="I17110" s="2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 s="2"/>
    </row>
    <row r="17111" spans="2:22" x14ac:dyDescent="0.2">
      <c r="B17111" s="2"/>
      <c r="C17111" s="2"/>
      <c r="D17111" s="2"/>
      <c r="E17111" s="2"/>
      <c r="F17111" s="2"/>
      <c r="G17111" s="3"/>
      <c r="H17111" s="3"/>
      <c r="I17111" s="2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 s="2"/>
    </row>
    <row r="17112" spans="2:22" x14ac:dyDescent="0.2">
      <c r="B17112" s="2"/>
      <c r="C17112" s="2"/>
      <c r="D17112" s="2"/>
      <c r="E17112" s="2"/>
      <c r="F17112" s="2"/>
      <c r="G17112" s="3"/>
      <c r="H17112" s="3"/>
      <c r="I17112" s="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 s="2"/>
    </row>
    <row r="17113" spans="2:22" x14ac:dyDescent="0.2">
      <c r="B17113" s="2"/>
      <c r="C17113" s="2"/>
      <c r="D17113" s="2"/>
      <c r="E17113" s="2"/>
      <c r="F17113" s="2"/>
      <c r="G17113" s="3"/>
      <c r="H17113" s="3"/>
      <c r="I17113" s="2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 s="2"/>
    </row>
    <row r="17114" spans="2:22" x14ac:dyDescent="0.2">
      <c r="B17114" s="2"/>
      <c r="C17114" s="2"/>
      <c r="D17114" s="2"/>
      <c r="E17114" s="2"/>
      <c r="F17114" s="2"/>
      <c r="G17114" s="3"/>
      <c r="H17114" s="3"/>
      <c r="I17114" s="2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 s="2"/>
    </row>
    <row r="17115" spans="2:22" x14ac:dyDescent="0.2">
      <c r="B17115" s="2"/>
      <c r="C17115" s="2"/>
      <c r="D17115" s="2"/>
      <c r="E17115" s="2"/>
      <c r="F17115" s="2"/>
      <c r="G17115" s="3"/>
      <c r="H17115" s="3"/>
      <c r="I17115" s="2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 s="2"/>
    </row>
    <row r="17116" spans="2:22" x14ac:dyDescent="0.2">
      <c r="B17116" s="2"/>
      <c r="C17116" s="2"/>
      <c r="D17116" s="2"/>
      <c r="E17116" s="2"/>
      <c r="F17116" s="2"/>
      <c r="G17116" s="3"/>
      <c r="H17116" s="3"/>
      <c r="I17116" s="2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 s="2"/>
    </row>
    <row r="17117" spans="2:22" x14ac:dyDescent="0.2">
      <c r="B17117" s="2"/>
      <c r="C17117" s="2"/>
      <c r="D17117" s="2"/>
      <c r="E17117" s="2"/>
      <c r="F17117" s="2"/>
      <c r="G17117" s="3"/>
      <c r="H17117" s="3"/>
      <c r="I17117" s="2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 s="2"/>
    </row>
    <row r="17118" spans="2:22" x14ac:dyDescent="0.2">
      <c r="B17118" s="2"/>
      <c r="C17118" s="2"/>
      <c r="D17118" s="2"/>
      <c r="E17118" s="2"/>
      <c r="F17118" s="2"/>
      <c r="G17118" s="3"/>
      <c r="H17118" s="3"/>
      <c r="I17118" s="2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 s="2"/>
    </row>
    <row r="17119" spans="2:22" x14ac:dyDescent="0.2">
      <c r="B17119" s="2"/>
      <c r="C17119" s="2"/>
      <c r="D17119" s="2"/>
      <c r="E17119" s="2"/>
      <c r="F17119" s="2"/>
      <c r="G17119" s="3"/>
      <c r="H17119" s="3"/>
      <c r="I17119" s="2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 s="2"/>
    </row>
    <row r="17120" spans="2:22" x14ac:dyDescent="0.2">
      <c r="B17120" s="2"/>
      <c r="C17120" s="2"/>
      <c r="D17120" s="2"/>
      <c r="E17120" s="2"/>
      <c r="F17120" s="2"/>
      <c r="G17120" s="3"/>
      <c r="H17120" s="3"/>
      <c r="I17120" s="2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 s="2"/>
    </row>
    <row r="17121" spans="2:22" x14ac:dyDescent="0.2">
      <c r="B17121" s="2"/>
      <c r="C17121" s="2"/>
      <c r="D17121" s="2"/>
      <c r="E17121" s="2"/>
      <c r="F17121" s="2"/>
      <c r="G17121" s="3"/>
      <c r="H17121" s="3"/>
      <c r="I17121" s="2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 s="2"/>
    </row>
    <row r="17122" spans="2:22" x14ac:dyDescent="0.2">
      <c r="B17122" s="2"/>
      <c r="C17122" s="2"/>
      <c r="D17122" s="2"/>
      <c r="E17122" s="2"/>
      <c r="F17122" s="2"/>
      <c r="G17122" s="3"/>
      <c r="H17122" s="3"/>
      <c r="I17122" s="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 s="2"/>
    </row>
    <row r="17123" spans="2:22" x14ac:dyDescent="0.2">
      <c r="B17123" s="2"/>
      <c r="C17123" s="2"/>
      <c r="D17123" s="2"/>
      <c r="E17123" s="2"/>
      <c r="F17123" s="2"/>
      <c r="G17123" s="3"/>
      <c r="H17123" s="3"/>
      <c r="I17123" s="2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 s="2"/>
    </row>
    <row r="17124" spans="2:22" x14ac:dyDescent="0.2">
      <c r="B17124" s="2"/>
      <c r="C17124" s="2"/>
      <c r="D17124" s="2"/>
      <c r="E17124" s="2"/>
      <c r="F17124" s="2"/>
      <c r="G17124" s="3"/>
      <c r="H17124" s="3"/>
      <c r="I17124" s="2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 s="2"/>
    </row>
    <row r="17125" spans="2:22" x14ac:dyDescent="0.2">
      <c r="B17125" s="2"/>
      <c r="C17125" s="2"/>
      <c r="D17125" s="2"/>
      <c r="E17125" s="2"/>
      <c r="F17125" s="2"/>
      <c r="G17125" s="3"/>
      <c r="H17125" s="3"/>
      <c r="I17125" s="2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 s="2"/>
    </row>
    <row r="17126" spans="2:22" x14ac:dyDescent="0.2">
      <c r="B17126" s="2"/>
      <c r="C17126" s="2"/>
      <c r="D17126" s="2"/>
      <c r="E17126" s="2"/>
      <c r="F17126" s="2"/>
      <c r="G17126" s="3"/>
      <c r="H17126" s="3"/>
      <c r="I17126" s="2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 s="2"/>
    </row>
    <row r="17127" spans="2:22" x14ac:dyDescent="0.2">
      <c r="B17127" s="2"/>
      <c r="C17127" s="2"/>
      <c r="D17127" s="2"/>
      <c r="E17127" s="2"/>
      <c r="F17127" s="2"/>
      <c r="G17127" s="3"/>
      <c r="H17127" s="3"/>
      <c r="I17127" s="2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 s="2"/>
    </row>
    <row r="17128" spans="2:22" x14ac:dyDescent="0.2">
      <c r="B17128" s="2"/>
      <c r="C17128" s="2"/>
      <c r="D17128" s="2"/>
      <c r="E17128" s="2"/>
      <c r="F17128" s="2"/>
      <c r="G17128" s="3"/>
      <c r="H17128" s="3"/>
      <c r="I17128" s="2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 s="2"/>
    </row>
    <row r="17129" spans="2:22" x14ac:dyDescent="0.2">
      <c r="B17129" s="2"/>
      <c r="C17129" s="2"/>
      <c r="D17129" s="2"/>
      <c r="E17129" s="2"/>
      <c r="F17129" s="2"/>
      <c r="G17129" s="3"/>
      <c r="H17129" s="3"/>
      <c r="I17129" s="2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 s="2"/>
    </row>
    <row r="17130" spans="2:22" x14ac:dyDescent="0.2">
      <c r="B17130" s="2"/>
      <c r="C17130" s="2"/>
      <c r="D17130" s="2"/>
      <c r="E17130" s="2"/>
      <c r="F17130" s="2"/>
      <c r="G17130" s="3"/>
      <c r="H17130" s="3"/>
      <c r="I17130" s="2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 s="2"/>
    </row>
    <row r="17131" spans="2:22" x14ac:dyDescent="0.2">
      <c r="B17131" s="2"/>
      <c r="C17131" s="2"/>
      <c r="D17131" s="2"/>
      <c r="E17131" s="2"/>
      <c r="F17131" s="2"/>
      <c r="G17131" s="3"/>
      <c r="H17131" s="3"/>
      <c r="I17131" s="2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 s="2"/>
    </row>
    <row r="17132" spans="2:22" x14ac:dyDescent="0.2">
      <c r="B17132" s="2"/>
      <c r="C17132" s="2"/>
      <c r="D17132" s="2"/>
      <c r="E17132" s="2"/>
      <c r="F17132" s="2"/>
      <c r="G17132" s="3"/>
      <c r="H17132" s="3"/>
      <c r="I17132" s="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 s="2"/>
    </row>
    <row r="17133" spans="2:22" x14ac:dyDescent="0.2">
      <c r="B17133" s="2"/>
      <c r="C17133" s="2"/>
      <c r="D17133" s="2"/>
      <c r="E17133" s="2"/>
      <c r="F17133" s="2"/>
      <c r="G17133" s="3"/>
      <c r="H17133" s="3"/>
      <c r="I17133" s="2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 s="2"/>
    </row>
    <row r="17134" spans="2:22" x14ac:dyDescent="0.2">
      <c r="B17134" s="2"/>
      <c r="C17134" s="2"/>
      <c r="D17134" s="2"/>
      <c r="E17134" s="2"/>
      <c r="F17134" s="2"/>
      <c r="G17134" s="3"/>
      <c r="H17134" s="3"/>
      <c r="I17134" s="2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 s="2"/>
    </row>
    <row r="17135" spans="2:22" x14ac:dyDescent="0.2">
      <c r="B17135" s="2"/>
      <c r="C17135" s="2"/>
      <c r="D17135" s="2"/>
      <c r="E17135" s="2"/>
      <c r="F17135" s="2"/>
      <c r="G17135" s="3"/>
      <c r="H17135" s="3"/>
      <c r="I17135" s="2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 s="2"/>
    </row>
    <row r="17136" spans="2:22" x14ac:dyDescent="0.2">
      <c r="B17136" s="2"/>
      <c r="C17136" s="2"/>
      <c r="D17136" s="2"/>
      <c r="E17136" s="2"/>
      <c r="F17136" s="2"/>
      <c r="G17136" s="3"/>
      <c r="H17136" s="3"/>
      <c r="I17136" s="2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 s="2"/>
    </row>
    <row r="17137" spans="2:22" x14ac:dyDescent="0.2">
      <c r="B17137" s="2"/>
      <c r="C17137" s="2"/>
      <c r="D17137" s="2"/>
      <c r="E17137" s="2"/>
      <c r="F17137" s="2"/>
      <c r="G17137" s="3"/>
      <c r="H17137" s="3"/>
      <c r="I17137" s="2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 s="2"/>
    </row>
    <row r="17138" spans="2:22" x14ac:dyDescent="0.2">
      <c r="B17138" s="2"/>
      <c r="C17138" s="2"/>
      <c r="D17138" s="2"/>
      <c r="E17138" s="2"/>
      <c r="F17138" s="2"/>
      <c r="G17138" s="3"/>
      <c r="H17138" s="3"/>
      <c r="I17138" s="2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 s="2"/>
    </row>
    <row r="17139" spans="2:22" x14ac:dyDescent="0.2">
      <c r="B17139" s="2"/>
      <c r="C17139" s="2"/>
      <c r="D17139" s="2"/>
      <c r="E17139" s="2"/>
      <c r="F17139" s="2"/>
      <c r="G17139" s="3"/>
      <c r="H17139" s="3"/>
      <c r="I17139" s="2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 s="2"/>
    </row>
    <row r="17140" spans="2:22" x14ac:dyDescent="0.2">
      <c r="B17140" s="2"/>
      <c r="C17140" s="2"/>
      <c r="D17140" s="2"/>
      <c r="E17140" s="2"/>
      <c r="F17140" s="2"/>
      <c r="G17140" s="3"/>
      <c r="H17140" s="3"/>
      <c r="I17140" s="2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 s="2"/>
    </row>
    <row r="17141" spans="2:22" x14ac:dyDescent="0.2">
      <c r="B17141" s="2"/>
      <c r="C17141" s="2"/>
      <c r="D17141" s="2"/>
      <c r="E17141" s="2"/>
      <c r="F17141" s="2"/>
      <c r="G17141" s="3"/>
      <c r="H17141" s="3"/>
      <c r="I17141" s="2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 s="2"/>
    </row>
    <row r="17142" spans="2:22" x14ac:dyDescent="0.2">
      <c r="B17142" s="2"/>
      <c r="C17142" s="2"/>
      <c r="D17142" s="2"/>
      <c r="E17142" s="2"/>
      <c r="F17142" s="2"/>
      <c r="G17142" s="3"/>
      <c r="H17142" s="3"/>
      <c r="I17142" s="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 s="2"/>
    </row>
    <row r="17143" spans="2:22" x14ac:dyDescent="0.2">
      <c r="B17143" s="2"/>
      <c r="C17143" s="2"/>
      <c r="D17143" s="2"/>
      <c r="E17143" s="2"/>
      <c r="F17143" s="2"/>
      <c r="G17143" s="3"/>
      <c r="H17143" s="3"/>
      <c r="I17143" s="2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 s="2"/>
    </row>
    <row r="17144" spans="2:22" x14ac:dyDescent="0.2">
      <c r="B17144" s="2"/>
      <c r="C17144" s="2"/>
      <c r="D17144" s="2"/>
      <c r="E17144" s="2"/>
      <c r="F17144" s="2"/>
      <c r="G17144" s="3"/>
      <c r="H17144" s="3"/>
      <c r="I17144" s="2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 s="2"/>
    </row>
    <row r="17145" spans="2:22" x14ac:dyDescent="0.2">
      <c r="B17145" s="2"/>
      <c r="C17145" s="2"/>
      <c r="D17145" s="2"/>
      <c r="E17145" s="2"/>
      <c r="F17145" s="2"/>
      <c r="G17145" s="3"/>
      <c r="H17145" s="3"/>
      <c r="I17145" s="2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 s="2"/>
    </row>
    <row r="17146" spans="2:22" x14ac:dyDescent="0.2">
      <c r="B17146" s="2"/>
      <c r="C17146" s="2"/>
      <c r="D17146" s="2"/>
      <c r="E17146" s="2"/>
      <c r="F17146" s="2"/>
      <c r="G17146" s="3"/>
      <c r="H17146" s="3"/>
      <c r="I17146" s="2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 s="2"/>
    </row>
    <row r="17147" spans="2:22" x14ac:dyDescent="0.2">
      <c r="B17147" s="2"/>
      <c r="C17147" s="2"/>
      <c r="D17147" s="2"/>
      <c r="E17147" s="2"/>
      <c r="F17147" s="2"/>
      <c r="G17147" s="3"/>
      <c r="H17147" s="3"/>
      <c r="I17147" s="2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 s="2"/>
    </row>
    <row r="17148" spans="2:22" x14ac:dyDescent="0.2">
      <c r="B17148" s="2"/>
      <c r="C17148" s="2"/>
      <c r="D17148" s="2"/>
      <c r="E17148" s="2"/>
      <c r="F17148" s="2"/>
      <c r="G17148" s="3"/>
      <c r="H17148" s="3"/>
      <c r="I17148" s="2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 s="2"/>
    </row>
    <row r="17149" spans="2:22" x14ac:dyDescent="0.2">
      <c r="B17149" s="2"/>
      <c r="C17149" s="2"/>
      <c r="D17149" s="2"/>
      <c r="E17149" s="2"/>
      <c r="F17149" s="2"/>
      <c r="G17149" s="3"/>
      <c r="H17149" s="3"/>
      <c r="I17149" s="2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 s="2"/>
    </row>
    <row r="17150" spans="2:22" x14ac:dyDescent="0.2">
      <c r="B17150" s="2"/>
      <c r="C17150" s="2"/>
      <c r="D17150" s="2"/>
      <c r="E17150" s="2"/>
      <c r="F17150" s="2"/>
      <c r="G17150" s="3"/>
      <c r="H17150" s="3"/>
      <c r="I17150" s="2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 s="2"/>
    </row>
    <row r="17151" spans="2:22" x14ac:dyDescent="0.2">
      <c r="B17151" s="2"/>
      <c r="C17151" s="2"/>
      <c r="D17151" s="2"/>
      <c r="E17151" s="2"/>
      <c r="F17151" s="2"/>
      <c r="G17151" s="3"/>
      <c r="H17151" s="3"/>
      <c r="I17151" s="2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 s="2"/>
    </row>
    <row r="17152" spans="2:22" x14ac:dyDescent="0.2">
      <c r="B17152" s="2"/>
      <c r="C17152" s="2"/>
      <c r="D17152" s="2"/>
      <c r="E17152" s="2"/>
      <c r="F17152" s="2"/>
      <c r="G17152" s="3"/>
      <c r="H17152" s="3"/>
      <c r="I17152" s="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 s="2"/>
    </row>
    <row r="17153" spans="2:22" x14ac:dyDescent="0.2">
      <c r="B17153" s="2"/>
      <c r="C17153" s="2"/>
      <c r="D17153" s="2"/>
      <c r="E17153" s="2"/>
      <c r="F17153" s="2"/>
      <c r="G17153" s="3"/>
      <c r="H17153" s="3"/>
      <c r="I17153" s="2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 s="2"/>
    </row>
    <row r="17154" spans="2:22" x14ac:dyDescent="0.2">
      <c r="B17154" s="2"/>
      <c r="C17154" s="2"/>
      <c r="D17154" s="2"/>
      <c r="E17154" s="2"/>
      <c r="F17154" s="2"/>
      <c r="G17154" s="3"/>
      <c r="H17154" s="3"/>
      <c r="I17154" s="2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 s="2"/>
    </row>
    <row r="17155" spans="2:22" x14ac:dyDescent="0.2">
      <c r="B17155" s="2"/>
      <c r="C17155" s="2"/>
      <c r="D17155" s="2"/>
      <c r="E17155" s="2"/>
      <c r="F17155" s="2"/>
      <c r="G17155" s="3"/>
      <c r="H17155" s="3"/>
      <c r="I17155" s="2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 s="2"/>
    </row>
    <row r="17156" spans="2:22" x14ac:dyDescent="0.2">
      <c r="B17156" s="2"/>
      <c r="C17156" s="2"/>
      <c r="D17156" s="2"/>
      <c r="E17156" s="2"/>
      <c r="F17156" s="2"/>
      <c r="G17156" s="3"/>
      <c r="H17156" s="3"/>
      <c r="I17156" s="2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 s="2"/>
    </row>
    <row r="17157" spans="2:22" x14ac:dyDescent="0.2">
      <c r="B17157" s="2"/>
      <c r="C17157" s="2"/>
      <c r="D17157" s="2"/>
      <c r="E17157" s="2"/>
      <c r="F17157" s="2"/>
      <c r="G17157" s="3"/>
      <c r="H17157" s="3"/>
      <c r="I17157" s="2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 s="2"/>
    </row>
    <row r="17158" spans="2:22" x14ac:dyDescent="0.2">
      <c r="B17158" s="2"/>
      <c r="C17158" s="2"/>
      <c r="D17158" s="2"/>
      <c r="E17158" s="2"/>
      <c r="F17158" s="2"/>
      <c r="G17158" s="3"/>
      <c r="H17158" s="3"/>
      <c r="I17158" s="2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 s="2"/>
    </row>
    <row r="17159" spans="2:22" x14ac:dyDescent="0.2">
      <c r="B17159" s="2"/>
      <c r="C17159" s="2"/>
      <c r="D17159" s="2"/>
      <c r="E17159" s="2"/>
      <c r="F17159" s="2"/>
      <c r="G17159" s="3"/>
      <c r="H17159" s="3"/>
      <c r="I17159" s="2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 s="2"/>
    </row>
    <row r="17160" spans="2:22" x14ac:dyDescent="0.2">
      <c r="B17160" s="2"/>
      <c r="C17160" s="2"/>
      <c r="D17160" s="2"/>
      <c r="E17160" s="2"/>
      <c r="F17160" s="2"/>
      <c r="G17160" s="3"/>
      <c r="H17160" s="3"/>
      <c r="I17160" s="2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 s="2"/>
    </row>
    <row r="17161" spans="2:22" x14ac:dyDescent="0.2">
      <c r="B17161" s="2"/>
      <c r="C17161" s="2"/>
      <c r="D17161" s="2"/>
      <c r="E17161" s="2"/>
      <c r="F17161" s="2"/>
      <c r="G17161" s="3"/>
      <c r="H17161" s="3"/>
      <c r="I17161" s="2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 s="2"/>
    </row>
    <row r="17162" spans="2:22" x14ac:dyDescent="0.2">
      <c r="B17162" s="2"/>
      <c r="C17162" s="2"/>
      <c r="D17162" s="2"/>
      <c r="E17162" s="2"/>
      <c r="F17162" s="2"/>
      <c r="G17162" s="3"/>
      <c r="H17162" s="3"/>
      <c r="I17162" s="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 s="2"/>
    </row>
    <row r="17163" spans="2:22" x14ac:dyDescent="0.2">
      <c r="B17163" s="2"/>
      <c r="C17163" s="2"/>
      <c r="D17163" s="2"/>
      <c r="E17163" s="2"/>
      <c r="F17163" s="2"/>
      <c r="G17163" s="3"/>
      <c r="H17163" s="3"/>
      <c r="I17163" s="2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 s="2"/>
    </row>
    <row r="17164" spans="2:22" x14ac:dyDescent="0.2">
      <c r="B17164" s="2"/>
      <c r="C17164" s="2"/>
      <c r="D17164" s="2"/>
      <c r="E17164" s="2"/>
      <c r="F17164" s="2"/>
      <c r="G17164" s="3"/>
      <c r="H17164" s="3"/>
      <c r="I17164" s="2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 s="2"/>
    </row>
    <row r="17165" spans="2:22" x14ac:dyDescent="0.2">
      <c r="B17165" s="2"/>
      <c r="C17165" s="2"/>
      <c r="D17165" s="2"/>
      <c r="E17165" s="2"/>
      <c r="F17165" s="2"/>
      <c r="G17165" s="3"/>
      <c r="H17165" s="3"/>
      <c r="I17165" s="2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 s="2"/>
    </row>
    <row r="17166" spans="2:22" x14ac:dyDescent="0.2">
      <c r="B17166" s="2"/>
      <c r="C17166" s="2"/>
      <c r="D17166" s="2"/>
      <c r="E17166" s="2"/>
      <c r="F17166" s="2"/>
      <c r="G17166" s="3"/>
      <c r="H17166" s="3"/>
      <c r="I17166" s="2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 s="2"/>
    </row>
    <row r="17167" spans="2:22" x14ac:dyDescent="0.2">
      <c r="B17167" s="2"/>
      <c r="C17167" s="2"/>
      <c r="D17167" s="2"/>
      <c r="E17167" s="2"/>
      <c r="F17167" s="2"/>
      <c r="G17167" s="3"/>
      <c r="H17167" s="3"/>
      <c r="I17167" s="2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 s="2"/>
    </row>
    <row r="17168" spans="2:22" x14ac:dyDescent="0.2">
      <c r="B17168" s="2"/>
      <c r="C17168" s="2"/>
      <c r="D17168" s="2"/>
      <c r="E17168" s="2"/>
      <c r="F17168" s="2"/>
      <c r="G17168" s="3"/>
      <c r="H17168" s="3"/>
      <c r="I17168" s="2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 s="2"/>
    </row>
    <row r="17169" spans="2:22" x14ac:dyDescent="0.2">
      <c r="B17169" s="2"/>
      <c r="C17169" s="2"/>
      <c r="D17169" s="2"/>
      <c r="E17169" s="2"/>
      <c r="F17169" s="2"/>
      <c r="G17169" s="3"/>
      <c r="H17169" s="3"/>
      <c r="I17169" s="2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 s="2"/>
    </row>
    <row r="17170" spans="2:22" x14ac:dyDescent="0.2">
      <c r="B17170" s="2"/>
      <c r="C17170" s="2"/>
      <c r="D17170" s="2"/>
      <c r="E17170" s="2"/>
      <c r="F17170" s="2"/>
      <c r="G17170" s="3"/>
      <c r="H17170" s="3"/>
      <c r="I17170" s="2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 s="2"/>
    </row>
    <row r="17171" spans="2:22" x14ac:dyDescent="0.2">
      <c r="B17171" s="2"/>
      <c r="C17171" s="2"/>
      <c r="D17171" s="2"/>
      <c r="E17171" s="2"/>
      <c r="F17171" s="2"/>
      <c r="G17171" s="3"/>
      <c r="H17171" s="3"/>
      <c r="I17171" s="2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 s="2"/>
    </row>
    <row r="17172" spans="2:22" x14ac:dyDescent="0.2">
      <c r="B17172" s="2"/>
      <c r="C17172" s="2"/>
      <c r="D17172" s="2"/>
      <c r="E17172" s="2"/>
      <c r="F17172" s="2"/>
      <c r="G17172" s="3"/>
      <c r="H17172" s="3"/>
      <c r="I17172" s="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 s="2"/>
    </row>
    <row r="17173" spans="2:22" x14ac:dyDescent="0.2">
      <c r="B17173" s="2"/>
      <c r="C17173" s="2"/>
      <c r="D17173" s="2"/>
      <c r="E17173" s="2"/>
      <c r="F17173" s="2"/>
      <c r="G17173" s="3"/>
      <c r="H17173" s="3"/>
      <c r="I17173" s="2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 s="2"/>
    </row>
    <row r="17174" spans="2:22" x14ac:dyDescent="0.2">
      <c r="B17174" s="2"/>
      <c r="C17174" s="2"/>
      <c r="D17174" s="2"/>
      <c r="E17174" s="2"/>
      <c r="F17174" s="2"/>
      <c r="G17174" s="3"/>
      <c r="H17174" s="3"/>
      <c r="I17174" s="2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 s="2"/>
    </row>
    <row r="17175" spans="2:22" x14ac:dyDescent="0.2">
      <c r="B17175" s="2"/>
      <c r="C17175" s="2"/>
      <c r="D17175" s="2"/>
      <c r="E17175" s="2"/>
      <c r="F17175" s="2"/>
      <c r="G17175" s="3"/>
      <c r="H17175" s="3"/>
      <c r="I17175" s="2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 s="2"/>
    </row>
    <row r="17176" spans="2:22" x14ac:dyDescent="0.2">
      <c r="B17176" s="2"/>
      <c r="C17176" s="2"/>
      <c r="D17176" s="2"/>
      <c r="E17176" s="2"/>
      <c r="F17176" s="2"/>
      <c r="G17176" s="3"/>
      <c r="H17176" s="3"/>
      <c r="I17176" s="2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 s="2"/>
    </row>
    <row r="17177" spans="2:22" x14ac:dyDescent="0.2">
      <c r="B17177" s="2"/>
      <c r="C17177" s="2"/>
      <c r="D17177" s="2"/>
      <c r="E17177" s="2"/>
      <c r="F17177" s="2"/>
      <c r="G17177" s="3"/>
      <c r="H17177" s="3"/>
      <c r="I17177" s="2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 s="2"/>
    </row>
    <row r="17178" spans="2:22" x14ac:dyDescent="0.2">
      <c r="B17178" s="2"/>
      <c r="C17178" s="2"/>
      <c r="D17178" s="2"/>
      <c r="E17178" s="2"/>
      <c r="F17178" s="2"/>
      <c r="G17178" s="3"/>
      <c r="H17178" s="3"/>
      <c r="I17178" s="2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 s="2"/>
    </row>
    <row r="17179" spans="2:22" x14ac:dyDescent="0.2">
      <c r="B17179" s="2"/>
      <c r="C17179" s="2"/>
      <c r="D17179" s="2"/>
      <c r="E17179" s="2"/>
      <c r="F17179" s="2"/>
      <c r="G17179" s="3"/>
      <c r="H17179" s="3"/>
      <c r="I17179" s="2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 s="2"/>
    </row>
    <row r="17180" spans="2:22" x14ac:dyDescent="0.2">
      <c r="B17180" s="2"/>
      <c r="C17180" s="2"/>
      <c r="D17180" s="2"/>
      <c r="E17180" s="2"/>
      <c r="F17180" s="2"/>
      <c r="G17180" s="3"/>
      <c r="H17180" s="3"/>
      <c r="I17180" s="2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 s="2"/>
    </row>
    <row r="17181" spans="2:22" x14ac:dyDescent="0.2">
      <c r="B17181" s="2"/>
      <c r="C17181" s="2"/>
      <c r="D17181" s="2"/>
      <c r="E17181" s="2"/>
      <c r="F17181" s="2"/>
      <c r="G17181" s="3"/>
      <c r="H17181" s="3"/>
      <c r="I17181" s="2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 s="2"/>
    </row>
    <row r="17182" spans="2:22" x14ac:dyDescent="0.2">
      <c r="B17182" s="2"/>
      <c r="C17182" s="2"/>
      <c r="D17182" s="2"/>
      <c r="E17182" s="2"/>
      <c r="F17182" s="2"/>
      <c r="G17182" s="3"/>
      <c r="H17182" s="3"/>
      <c r="I17182" s="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 s="2"/>
    </row>
    <row r="17183" spans="2:22" x14ac:dyDescent="0.2">
      <c r="B17183" s="2"/>
      <c r="C17183" s="2"/>
      <c r="D17183" s="2"/>
      <c r="E17183" s="2"/>
      <c r="F17183" s="2"/>
      <c r="G17183" s="3"/>
      <c r="H17183" s="3"/>
      <c r="I17183" s="2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 s="2"/>
    </row>
    <row r="17184" spans="2:22" x14ac:dyDescent="0.2">
      <c r="B17184" s="2"/>
      <c r="C17184" s="2"/>
      <c r="D17184" s="2"/>
      <c r="E17184" s="2"/>
      <c r="F17184" s="2"/>
      <c r="G17184" s="3"/>
      <c r="H17184" s="3"/>
      <c r="I17184" s="2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 s="2"/>
    </row>
    <row r="17185" spans="2:22" x14ac:dyDescent="0.2">
      <c r="B17185" s="2"/>
      <c r="C17185" s="2"/>
      <c r="D17185" s="2"/>
      <c r="E17185" s="2"/>
      <c r="F17185" s="2"/>
      <c r="G17185" s="3"/>
      <c r="H17185" s="3"/>
      <c r="I17185" s="2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 s="2"/>
    </row>
    <row r="17186" spans="2:22" x14ac:dyDescent="0.2">
      <c r="B17186" s="2"/>
      <c r="C17186" s="2"/>
      <c r="D17186" s="2"/>
      <c r="E17186" s="2"/>
      <c r="F17186" s="2"/>
      <c r="G17186" s="3"/>
      <c r="H17186" s="3"/>
      <c r="I17186" s="2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 s="2"/>
    </row>
    <row r="17187" spans="2:22" x14ac:dyDescent="0.2">
      <c r="B17187" s="2"/>
      <c r="C17187" s="2"/>
      <c r="D17187" s="2"/>
      <c r="E17187" s="2"/>
      <c r="F17187" s="2"/>
      <c r="G17187" s="3"/>
      <c r="H17187" s="3"/>
      <c r="I17187" s="2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 s="2"/>
    </row>
    <row r="17188" spans="2:22" x14ac:dyDescent="0.2">
      <c r="B17188" s="2"/>
      <c r="C17188" s="2"/>
      <c r="D17188" s="2"/>
      <c r="E17188" s="2"/>
      <c r="F17188" s="2"/>
      <c r="G17188" s="3"/>
      <c r="H17188" s="3"/>
      <c r="I17188" s="2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 s="2"/>
    </row>
    <row r="17189" spans="2:22" x14ac:dyDescent="0.2">
      <c r="B17189" s="2"/>
      <c r="C17189" s="2"/>
      <c r="D17189" s="2"/>
      <c r="E17189" s="2"/>
      <c r="F17189" s="2"/>
      <c r="G17189" s="3"/>
      <c r="H17189" s="3"/>
      <c r="I17189" s="2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 s="2"/>
    </row>
    <row r="17190" spans="2:22" x14ac:dyDescent="0.2">
      <c r="B17190" s="2"/>
      <c r="C17190" s="2"/>
      <c r="D17190" s="2"/>
      <c r="E17190" s="2"/>
      <c r="F17190" s="2"/>
      <c r="G17190" s="3"/>
      <c r="H17190" s="3"/>
      <c r="I17190" s="2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 s="2"/>
    </row>
    <row r="17191" spans="2:22" x14ac:dyDescent="0.2">
      <c r="B17191" s="2"/>
      <c r="C17191" s="2"/>
      <c r="D17191" s="2"/>
      <c r="E17191" s="2"/>
      <c r="F17191" s="2"/>
      <c r="G17191" s="3"/>
      <c r="H17191" s="3"/>
      <c r="I17191" s="2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 s="2"/>
    </row>
    <row r="17192" spans="2:22" x14ac:dyDescent="0.2">
      <c r="B17192" s="2"/>
      <c r="C17192" s="2"/>
      <c r="D17192" s="2"/>
      <c r="E17192" s="2"/>
      <c r="F17192" s="2"/>
      <c r="G17192" s="3"/>
      <c r="H17192" s="3"/>
      <c r="I17192" s="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 s="2"/>
    </row>
    <row r="17193" spans="2:22" x14ac:dyDescent="0.2">
      <c r="B17193" s="2"/>
      <c r="C17193" s="2"/>
      <c r="D17193" s="2"/>
      <c r="E17193" s="2"/>
      <c r="F17193" s="2"/>
      <c r="G17193" s="3"/>
      <c r="H17193" s="3"/>
      <c r="I17193" s="2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 s="2"/>
    </row>
    <row r="17194" spans="2:22" x14ac:dyDescent="0.2">
      <c r="B17194" s="2"/>
      <c r="C17194" s="2"/>
      <c r="D17194" s="2"/>
      <c r="E17194" s="2"/>
      <c r="F17194" s="2"/>
      <c r="G17194" s="3"/>
      <c r="H17194" s="3"/>
      <c r="I17194" s="2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 s="2"/>
    </row>
    <row r="17195" spans="2:22" x14ac:dyDescent="0.2">
      <c r="B17195" s="2"/>
      <c r="C17195" s="2"/>
      <c r="D17195" s="2"/>
      <c r="E17195" s="2"/>
      <c r="F17195" s="2"/>
      <c r="G17195" s="3"/>
      <c r="H17195" s="3"/>
      <c r="I17195" s="2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 s="2"/>
    </row>
    <row r="17196" spans="2:22" x14ac:dyDescent="0.2">
      <c r="B17196" s="2"/>
      <c r="C17196" s="2"/>
      <c r="D17196" s="2"/>
      <c r="E17196" s="2"/>
      <c r="F17196" s="2"/>
      <c r="G17196" s="3"/>
      <c r="H17196" s="3"/>
      <c r="I17196" s="2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 s="2"/>
    </row>
    <row r="17197" spans="2:22" x14ac:dyDescent="0.2">
      <c r="B17197" s="2"/>
      <c r="C17197" s="2"/>
      <c r="D17197" s="2"/>
      <c r="E17197" s="2"/>
      <c r="F17197" s="2"/>
      <c r="G17197" s="3"/>
      <c r="H17197" s="3"/>
      <c r="I17197" s="2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 s="2"/>
    </row>
    <row r="17198" spans="2:22" x14ac:dyDescent="0.2">
      <c r="B17198" s="2"/>
      <c r="C17198" s="2"/>
      <c r="D17198" s="2"/>
      <c r="E17198" s="2"/>
      <c r="F17198" s="2"/>
      <c r="G17198" s="3"/>
      <c r="H17198" s="3"/>
      <c r="I17198" s="2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 s="2"/>
    </row>
    <row r="17199" spans="2:22" x14ac:dyDescent="0.2">
      <c r="B17199" s="2"/>
      <c r="C17199" s="2"/>
      <c r="D17199" s="2"/>
      <c r="E17199" s="2"/>
      <c r="F17199" s="2"/>
      <c r="G17199" s="3"/>
      <c r="H17199" s="3"/>
      <c r="I17199" s="2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 s="2"/>
    </row>
    <row r="17200" spans="2:22" x14ac:dyDescent="0.2">
      <c r="B17200" s="2"/>
      <c r="C17200" s="2"/>
      <c r="D17200" s="2"/>
      <c r="E17200" s="2"/>
      <c r="F17200" s="2"/>
      <c r="G17200" s="3"/>
      <c r="H17200" s="3"/>
      <c r="I17200" s="2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 s="2"/>
    </row>
    <row r="17201" spans="2:22" x14ac:dyDescent="0.2">
      <c r="B17201" s="2"/>
      <c r="C17201" s="2"/>
      <c r="D17201" s="2"/>
      <c r="E17201" s="2"/>
      <c r="F17201" s="2"/>
      <c r="G17201" s="3"/>
      <c r="H17201" s="3"/>
      <c r="I17201" s="2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 s="2"/>
    </row>
    <row r="17202" spans="2:22" x14ac:dyDescent="0.2">
      <c r="B17202" s="2"/>
      <c r="C17202" s="2"/>
      <c r="D17202" s="2"/>
      <c r="E17202" s="2"/>
      <c r="F17202" s="2"/>
      <c r="G17202" s="3"/>
      <c r="H17202" s="3"/>
      <c r="I17202" s="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 s="2"/>
    </row>
    <row r="17203" spans="2:22" x14ac:dyDescent="0.2">
      <c r="B17203" s="2"/>
      <c r="C17203" s="2"/>
      <c r="D17203" s="2"/>
      <c r="E17203" s="2"/>
      <c r="F17203" s="2"/>
      <c r="G17203" s="3"/>
      <c r="H17203" s="3"/>
      <c r="I17203" s="2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 s="2"/>
    </row>
    <row r="17204" spans="2:22" x14ac:dyDescent="0.2">
      <c r="B17204" s="2"/>
      <c r="C17204" s="2"/>
      <c r="D17204" s="2"/>
      <c r="E17204" s="2"/>
      <c r="F17204" s="2"/>
      <c r="G17204" s="3"/>
      <c r="H17204" s="3"/>
      <c r="I17204" s="2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 s="2"/>
    </row>
    <row r="17205" spans="2:22" x14ac:dyDescent="0.2">
      <c r="B17205" s="2"/>
      <c r="C17205" s="2"/>
      <c r="D17205" s="2"/>
      <c r="E17205" s="2"/>
      <c r="F17205" s="2"/>
      <c r="G17205" s="3"/>
      <c r="H17205" s="3"/>
      <c r="I17205" s="2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 s="2"/>
    </row>
    <row r="17206" spans="2:22" x14ac:dyDescent="0.2">
      <c r="B17206" s="2"/>
      <c r="C17206" s="2"/>
      <c r="D17206" s="2"/>
      <c r="E17206" s="2"/>
      <c r="F17206" s="2"/>
      <c r="G17206" s="3"/>
      <c r="H17206" s="3"/>
      <c r="I17206" s="2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 s="2"/>
    </row>
    <row r="17207" spans="2:22" x14ac:dyDescent="0.2">
      <c r="B17207" s="2"/>
      <c r="C17207" s="2"/>
      <c r="D17207" s="2"/>
      <c r="E17207" s="2"/>
      <c r="F17207" s="2"/>
      <c r="G17207" s="3"/>
      <c r="H17207" s="3"/>
      <c r="I17207" s="2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 s="2"/>
    </row>
    <row r="17208" spans="2:22" x14ac:dyDescent="0.2">
      <c r="B17208" s="2"/>
      <c r="C17208" s="2"/>
      <c r="D17208" s="2"/>
      <c r="E17208" s="2"/>
      <c r="F17208" s="2"/>
      <c r="G17208" s="3"/>
      <c r="H17208" s="3"/>
      <c r="I17208" s="2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 s="2"/>
    </row>
    <row r="17209" spans="2:22" x14ac:dyDescent="0.2">
      <c r="B17209" s="2"/>
      <c r="C17209" s="2"/>
      <c r="D17209" s="2"/>
      <c r="E17209" s="2"/>
      <c r="F17209" s="2"/>
      <c r="G17209" s="3"/>
      <c r="H17209" s="3"/>
      <c r="I17209" s="2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 s="2"/>
    </row>
    <row r="17210" spans="2:22" x14ac:dyDescent="0.2">
      <c r="B17210" s="2"/>
      <c r="C17210" s="2"/>
      <c r="D17210" s="2"/>
      <c r="E17210" s="2"/>
      <c r="F17210" s="2"/>
      <c r="G17210" s="3"/>
      <c r="H17210" s="3"/>
      <c r="I17210" s="2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 s="2"/>
    </row>
    <row r="17211" spans="2:22" x14ac:dyDescent="0.2">
      <c r="B17211" s="2"/>
      <c r="C17211" s="2"/>
      <c r="D17211" s="2"/>
      <c r="E17211" s="2"/>
      <c r="F17211" s="2"/>
      <c r="G17211" s="3"/>
      <c r="H17211" s="3"/>
      <c r="I17211" s="2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 s="2"/>
    </row>
    <row r="17212" spans="2:22" x14ac:dyDescent="0.2">
      <c r="B17212" s="2"/>
      <c r="C17212" s="2"/>
      <c r="D17212" s="2"/>
      <c r="E17212" s="2"/>
      <c r="F17212" s="2"/>
      <c r="G17212" s="3"/>
      <c r="H17212" s="3"/>
      <c r="I17212" s="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 s="2"/>
    </row>
    <row r="17213" spans="2:22" x14ac:dyDescent="0.2">
      <c r="B17213" s="2"/>
      <c r="C17213" s="2"/>
      <c r="D17213" s="2"/>
      <c r="E17213" s="2"/>
      <c r="F17213" s="2"/>
      <c r="G17213" s="3"/>
      <c r="H17213" s="3"/>
      <c r="I17213" s="2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 s="2"/>
    </row>
    <row r="17214" spans="2:22" x14ac:dyDescent="0.2">
      <c r="B17214" s="2"/>
      <c r="C17214" s="2"/>
      <c r="D17214" s="2"/>
      <c r="E17214" s="2"/>
      <c r="F17214" s="2"/>
      <c r="G17214" s="3"/>
      <c r="H17214" s="3"/>
      <c r="I17214" s="2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 s="2"/>
    </row>
    <row r="17215" spans="2:22" x14ac:dyDescent="0.2">
      <c r="B17215" s="2"/>
      <c r="C17215" s="2"/>
      <c r="D17215" s="2"/>
      <c r="E17215" s="2"/>
      <c r="F17215" s="2"/>
      <c r="G17215" s="3"/>
      <c r="H17215" s="3"/>
      <c r="I17215" s="2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 s="2"/>
    </row>
    <row r="17216" spans="2:22" x14ac:dyDescent="0.2">
      <c r="B17216" s="2"/>
      <c r="C17216" s="2"/>
      <c r="D17216" s="2"/>
      <c r="E17216" s="2"/>
      <c r="F17216" s="2"/>
      <c r="G17216" s="3"/>
      <c r="H17216" s="3"/>
      <c r="I17216" s="2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 s="2"/>
    </row>
    <row r="17217" spans="2:22" x14ac:dyDescent="0.2">
      <c r="B17217" s="2"/>
      <c r="C17217" s="2"/>
      <c r="D17217" s="2"/>
      <c r="E17217" s="2"/>
      <c r="F17217" s="2"/>
      <c r="G17217" s="3"/>
      <c r="H17217" s="3"/>
      <c r="I17217" s="2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 s="2"/>
    </row>
    <row r="17218" spans="2:22" x14ac:dyDescent="0.2">
      <c r="B17218" s="2"/>
      <c r="C17218" s="2"/>
      <c r="D17218" s="2"/>
      <c r="E17218" s="2"/>
      <c r="F17218" s="2"/>
      <c r="G17218" s="3"/>
      <c r="H17218" s="3"/>
      <c r="I17218" s="2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 s="2"/>
    </row>
    <row r="17219" spans="2:22" x14ac:dyDescent="0.2">
      <c r="B17219" s="2"/>
      <c r="C17219" s="2"/>
      <c r="D17219" s="2"/>
      <c r="E17219" s="2"/>
      <c r="F17219" s="2"/>
      <c r="G17219" s="3"/>
      <c r="H17219" s="3"/>
      <c r="I17219" s="2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 s="2"/>
    </row>
    <row r="17220" spans="2:22" x14ac:dyDescent="0.2">
      <c r="B17220" s="2"/>
      <c r="C17220" s="2"/>
      <c r="D17220" s="2"/>
      <c r="E17220" s="2"/>
      <c r="F17220" s="2"/>
      <c r="G17220" s="3"/>
      <c r="H17220" s="3"/>
      <c r="I17220" s="2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 s="2"/>
    </row>
    <row r="17221" spans="2:22" x14ac:dyDescent="0.2">
      <c r="B17221" s="2"/>
      <c r="C17221" s="2"/>
      <c r="D17221" s="2"/>
      <c r="E17221" s="2"/>
      <c r="F17221" s="2"/>
      <c r="G17221" s="3"/>
      <c r="H17221" s="3"/>
      <c r="I17221" s="2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 s="2"/>
    </row>
    <row r="17222" spans="2:22" x14ac:dyDescent="0.2">
      <c r="B17222" s="2"/>
      <c r="C17222" s="2"/>
      <c r="D17222" s="2"/>
      <c r="E17222" s="2"/>
      <c r="F17222" s="2"/>
      <c r="G17222" s="3"/>
      <c r="H17222" s="3"/>
      <c r="I17222" s="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 s="2"/>
    </row>
    <row r="17223" spans="2:22" x14ac:dyDescent="0.2">
      <c r="B17223" s="2"/>
      <c r="C17223" s="2"/>
      <c r="D17223" s="2"/>
      <c r="E17223" s="2"/>
      <c r="F17223" s="2"/>
      <c r="G17223" s="3"/>
      <c r="H17223" s="3"/>
      <c r="I17223" s="2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 s="2"/>
    </row>
    <row r="17224" spans="2:22" x14ac:dyDescent="0.2">
      <c r="B17224" s="2"/>
      <c r="C17224" s="2"/>
      <c r="D17224" s="2"/>
      <c r="E17224" s="2"/>
      <c r="F17224" s="2"/>
      <c r="G17224" s="3"/>
      <c r="H17224" s="3"/>
      <c r="I17224" s="2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 s="2"/>
    </row>
    <row r="17225" spans="2:22" x14ac:dyDescent="0.2">
      <c r="B17225" s="2"/>
      <c r="C17225" s="2"/>
      <c r="D17225" s="2"/>
      <c r="E17225" s="2"/>
      <c r="F17225" s="2"/>
      <c r="G17225" s="3"/>
      <c r="H17225" s="3"/>
      <c r="I17225" s="2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 s="2"/>
    </row>
    <row r="17226" spans="2:22" x14ac:dyDescent="0.2">
      <c r="B17226" s="2"/>
      <c r="C17226" s="2"/>
      <c r="D17226" s="2"/>
      <c r="E17226" s="2"/>
      <c r="F17226" s="2"/>
      <c r="G17226" s="3"/>
      <c r="H17226" s="3"/>
      <c r="I17226" s="2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 s="2"/>
    </row>
    <row r="17227" spans="2:22" x14ac:dyDescent="0.2">
      <c r="B17227" s="2"/>
      <c r="C17227" s="2"/>
      <c r="D17227" s="2"/>
      <c r="E17227" s="2"/>
      <c r="F17227" s="2"/>
      <c r="G17227" s="3"/>
      <c r="H17227" s="3"/>
      <c r="I17227" s="2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 s="2"/>
    </row>
    <row r="17228" spans="2:22" x14ac:dyDescent="0.2">
      <c r="B17228" s="2"/>
      <c r="C17228" s="2"/>
      <c r="D17228" s="2"/>
      <c r="E17228" s="2"/>
      <c r="F17228" s="2"/>
      <c r="G17228" s="3"/>
      <c r="H17228" s="3"/>
      <c r="I17228" s="2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 s="2"/>
    </row>
    <row r="17229" spans="2:22" x14ac:dyDescent="0.2">
      <c r="B17229" s="2"/>
      <c r="C17229" s="2"/>
      <c r="D17229" s="2"/>
      <c r="E17229" s="2"/>
      <c r="F17229" s="2"/>
      <c r="G17229" s="3"/>
      <c r="H17229" s="3"/>
      <c r="I17229" s="2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 s="2"/>
    </row>
    <row r="17230" spans="2:22" x14ac:dyDescent="0.2">
      <c r="B17230" s="2"/>
      <c r="C17230" s="2"/>
      <c r="D17230" s="2"/>
      <c r="E17230" s="2"/>
      <c r="F17230" s="2"/>
      <c r="G17230" s="3"/>
      <c r="H17230" s="3"/>
      <c r="I17230" s="2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 s="2"/>
    </row>
    <row r="17231" spans="2:22" x14ac:dyDescent="0.2">
      <c r="B17231" s="2"/>
      <c r="C17231" s="2"/>
      <c r="D17231" s="2"/>
      <c r="E17231" s="2"/>
      <c r="F17231" s="2"/>
      <c r="G17231" s="3"/>
      <c r="H17231" s="3"/>
      <c r="I17231" s="2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 s="2"/>
    </row>
    <row r="17232" spans="2:22" x14ac:dyDescent="0.2">
      <c r="B17232" s="2"/>
      <c r="C17232" s="2"/>
      <c r="D17232" s="2"/>
      <c r="E17232" s="2"/>
      <c r="F17232" s="2"/>
      <c r="G17232" s="3"/>
      <c r="H17232" s="3"/>
      <c r="I17232" s="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 s="2"/>
    </row>
    <row r="17233" spans="2:22" x14ac:dyDescent="0.2">
      <c r="B17233" s="2"/>
      <c r="C17233" s="2"/>
      <c r="D17233" s="2"/>
      <c r="E17233" s="2"/>
      <c r="F17233" s="2"/>
      <c r="G17233" s="3"/>
      <c r="H17233" s="3"/>
      <c r="I17233" s="2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 s="2"/>
    </row>
    <row r="17234" spans="2:22" x14ac:dyDescent="0.2">
      <c r="B17234" s="2"/>
      <c r="C17234" s="2"/>
      <c r="D17234" s="2"/>
      <c r="E17234" s="2"/>
      <c r="F17234" s="2"/>
      <c r="G17234" s="3"/>
      <c r="H17234" s="3"/>
      <c r="I17234" s="2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 s="2"/>
    </row>
    <row r="17235" spans="2:22" x14ac:dyDescent="0.2">
      <c r="B17235" s="2"/>
      <c r="C17235" s="2"/>
      <c r="D17235" s="2"/>
      <c r="E17235" s="2"/>
      <c r="F17235" s="2"/>
      <c r="G17235" s="3"/>
      <c r="H17235" s="3"/>
      <c r="I17235" s="2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 s="2"/>
    </row>
    <row r="17236" spans="2:22" x14ac:dyDescent="0.2">
      <c r="B17236" s="2"/>
      <c r="C17236" s="2"/>
      <c r="D17236" s="2"/>
      <c r="E17236" s="2"/>
      <c r="F17236" s="2"/>
      <c r="G17236" s="3"/>
      <c r="H17236" s="3"/>
      <c r="I17236" s="2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 s="2"/>
    </row>
    <row r="17237" spans="2:22" x14ac:dyDescent="0.2">
      <c r="B17237" s="2"/>
      <c r="C17237" s="2"/>
      <c r="D17237" s="2"/>
      <c r="E17237" s="2"/>
      <c r="F17237" s="2"/>
      <c r="G17237" s="3"/>
      <c r="H17237" s="3"/>
      <c r="I17237" s="2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 s="2"/>
    </row>
    <row r="17238" spans="2:22" x14ac:dyDescent="0.2">
      <c r="B17238" s="2"/>
      <c r="C17238" s="2"/>
      <c r="D17238" s="2"/>
      <c r="E17238" s="2"/>
      <c r="F17238" s="2"/>
      <c r="G17238" s="3"/>
      <c r="H17238" s="3"/>
      <c r="I17238" s="2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 s="2"/>
    </row>
    <row r="17239" spans="2:22" x14ac:dyDescent="0.2">
      <c r="B17239" s="2"/>
      <c r="C17239" s="2"/>
      <c r="D17239" s="2"/>
      <c r="E17239" s="2"/>
      <c r="F17239" s="2"/>
      <c r="G17239" s="3"/>
      <c r="H17239" s="3"/>
      <c r="I17239" s="2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 s="2"/>
    </row>
    <row r="17240" spans="2:22" x14ac:dyDescent="0.2">
      <c r="B17240" s="2"/>
      <c r="C17240" s="2"/>
      <c r="D17240" s="2"/>
      <c r="E17240" s="2"/>
      <c r="F17240" s="2"/>
      <c r="G17240" s="3"/>
      <c r="H17240" s="3"/>
      <c r="I17240" s="2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 s="2"/>
    </row>
    <row r="17241" spans="2:22" x14ac:dyDescent="0.2">
      <c r="B17241" s="2"/>
      <c r="C17241" s="2"/>
      <c r="D17241" s="2"/>
      <c r="E17241" s="2"/>
      <c r="F17241" s="2"/>
      <c r="G17241" s="3"/>
      <c r="H17241" s="3"/>
      <c r="I17241" s="2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 s="2"/>
    </row>
    <row r="17242" spans="2:22" x14ac:dyDescent="0.2">
      <c r="B17242" s="2"/>
      <c r="C17242" s="2"/>
      <c r="D17242" s="2"/>
      <c r="E17242" s="2"/>
      <c r="F17242" s="2"/>
      <c r="G17242" s="3"/>
      <c r="H17242" s="3"/>
      <c r="I17242" s="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 s="2"/>
    </row>
    <row r="17243" spans="2:22" x14ac:dyDescent="0.2">
      <c r="B17243" s="2"/>
      <c r="C17243" s="2"/>
      <c r="D17243" s="2"/>
      <c r="E17243" s="2"/>
      <c r="F17243" s="2"/>
      <c r="G17243" s="3"/>
      <c r="H17243" s="3"/>
      <c r="I17243" s="2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 s="2"/>
    </row>
    <row r="17244" spans="2:22" x14ac:dyDescent="0.2">
      <c r="B17244" s="2"/>
      <c r="C17244" s="2"/>
      <c r="D17244" s="2"/>
      <c r="E17244" s="2"/>
      <c r="F17244" s="2"/>
      <c r="G17244" s="3"/>
      <c r="H17244" s="3"/>
      <c r="I17244" s="2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 s="2"/>
    </row>
    <row r="17245" spans="2:22" x14ac:dyDescent="0.2">
      <c r="B17245" s="2"/>
      <c r="C17245" s="2"/>
      <c r="D17245" s="2"/>
      <c r="E17245" s="2"/>
      <c r="F17245" s="2"/>
      <c r="G17245" s="3"/>
      <c r="H17245" s="3"/>
      <c r="I17245" s="2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 s="2"/>
    </row>
    <row r="17246" spans="2:22" x14ac:dyDescent="0.2">
      <c r="B17246" s="2"/>
      <c r="C17246" s="2"/>
      <c r="D17246" s="2"/>
      <c r="E17246" s="2"/>
      <c r="F17246" s="2"/>
      <c r="G17246" s="3"/>
      <c r="H17246" s="3"/>
      <c r="I17246" s="2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 s="2"/>
    </row>
    <row r="17247" spans="2:22" x14ac:dyDescent="0.2">
      <c r="B17247" s="2"/>
      <c r="C17247" s="2"/>
      <c r="D17247" s="2"/>
      <c r="E17247" s="2"/>
      <c r="F17247" s="2"/>
      <c r="G17247" s="3"/>
      <c r="H17247" s="3"/>
      <c r="I17247" s="2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 s="2"/>
    </row>
    <row r="17248" spans="2:22" x14ac:dyDescent="0.2">
      <c r="B17248" s="2"/>
      <c r="C17248" s="2"/>
      <c r="D17248" s="2"/>
      <c r="E17248" s="2"/>
      <c r="F17248" s="2"/>
      <c r="G17248" s="3"/>
      <c r="H17248" s="3"/>
      <c r="I17248" s="2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 s="2"/>
    </row>
    <row r="17249" spans="2:22" x14ac:dyDescent="0.2">
      <c r="B17249" s="2"/>
      <c r="C17249" s="2"/>
      <c r="D17249" s="2"/>
      <c r="E17249" s="2"/>
      <c r="F17249" s="2"/>
      <c r="G17249" s="3"/>
      <c r="H17249" s="3"/>
      <c r="I17249" s="2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 s="2"/>
    </row>
    <row r="17250" spans="2:22" x14ac:dyDescent="0.2">
      <c r="B17250" s="2"/>
      <c r="C17250" s="2"/>
      <c r="D17250" s="2"/>
      <c r="E17250" s="2"/>
      <c r="F17250" s="2"/>
      <c r="G17250" s="3"/>
      <c r="H17250" s="3"/>
      <c r="I17250" s="2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 s="2"/>
    </row>
    <row r="17251" spans="2:22" x14ac:dyDescent="0.2">
      <c r="B17251" s="2"/>
      <c r="C17251" s="2"/>
      <c r="D17251" s="2"/>
      <c r="E17251" s="2"/>
      <c r="F17251" s="2"/>
      <c r="G17251" s="3"/>
      <c r="H17251" s="3"/>
      <c r="I17251" s="2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 s="2"/>
    </row>
    <row r="17252" spans="2:22" x14ac:dyDescent="0.2">
      <c r="B17252" s="2"/>
      <c r="C17252" s="2"/>
      <c r="D17252" s="2"/>
      <c r="E17252" s="2"/>
      <c r="F17252" s="2"/>
      <c r="G17252" s="3"/>
      <c r="H17252" s="3"/>
      <c r="I17252" s="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 s="2"/>
    </row>
    <row r="17253" spans="2:22" x14ac:dyDescent="0.2">
      <c r="B17253" s="2"/>
      <c r="C17253" s="2"/>
      <c r="D17253" s="2"/>
      <c r="E17253" s="2"/>
      <c r="F17253" s="2"/>
      <c r="G17253" s="3"/>
      <c r="H17253" s="3"/>
      <c r="I17253" s="2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 s="2"/>
    </row>
    <row r="17254" spans="2:22" x14ac:dyDescent="0.2">
      <c r="B17254" s="2"/>
      <c r="C17254" s="2"/>
      <c r="D17254" s="2"/>
      <c r="E17254" s="2"/>
      <c r="F17254" s="2"/>
      <c r="G17254" s="3"/>
      <c r="H17254" s="3"/>
      <c r="I17254" s="2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 s="2"/>
    </row>
    <row r="17255" spans="2:22" x14ac:dyDescent="0.2">
      <c r="B17255" s="2"/>
      <c r="C17255" s="2"/>
      <c r="D17255" s="2"/>
      <c r="E17255" s="2"/>
      <c r="F17255" s="2"/>
      <c r="G17255" s="3"/>
      <c r="H17255" s="3"/>
      <c r="I17255" s="2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 s="2"/>
    </row>
    <row r="17256" spans="2:22" x14ac:dyDescent="0.2">
      <c r="B17256" s="2"/>
      <c r="C17256" s="2"/>
      <c r="D17256" s="2"/>
      <c r="E17256" s="2"/>
      <c r="F17256" s="2"/>
      <c r="G17256" s="3"/>
      <c r="H17256" s="3"/>
      <c r="I17256" s="2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 s="2"/>
    </row>
    <row r="17257" spans="2:22" x14ac:dyDescent="0.2">
      <c r="B17257" s="2"/>
      <c r="C17257" s="2"/>
      <c r="D17257" s="2"/>
      <c r="E17257" s="2"/>
      <c r="F17257" s="2"/>
      <c r="G17257" s="3"/>
      <c r="H17257" s="3"/>
      <c r="I17257" s="2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 s="2"/>
    </row>
    <row r="17258" spans="2:22" x14ac:dyDescent="0.2">
      <c r="B17258" s="2"/>
      <c r="C17258" s="2"/>
      <c r="D17258" s="2"/>
      <c r="E17258" s="2"/>
      <c r="F17258" s="2"/>
      <c r="G17258" s="3"/>
      <c r="H17258" s="3"/>
      <c r="I17258" s="2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 s="2"/>
    </row>
    <row r="17259" spans="2:22" x14ac:dyDescent="0.2">
      <c r="B17259" s="2"/>
      <c r="C17259" s="2"/>
      <c r="D17259" s="2"/>
      <c r="E17259" s="2"/>
      <c r="F17259" s="2"/>
      <c r="G17259" s="3"/>
      <c r="H17259" s="3"/>
      <c r="I17259" s="2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 s="2"/>
    </row>
    <row r="17260" spans="2:22" x14ac:dyDescent="0.2">
      <c r="B17260" s="2"/>
      <c r="C17260" s="2"/>
      <c r="D17260" s="2"/>
      <c r="E17260" s="2"/>
      <c r="F17260" s="2"/>
      <c r="G17260" s="3"/>
      <c r="H17260" s="3"/>
      <c r="I17260" s="2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 s="2"/>
    </row>
    <row r="17261" spans="2:22" x14ac:dyDescent="0.2">
      <c r="B17261" s="2"/>
      <c r="C17261" s="2"/>
      <c r="D17261" s="2"/>
      <c r="E17261" s="2"/>
      <c r="F17261" s="2"/>
      <c r="G17261" s="3"/>
      <c r="H17261" s="3"/>
      <c r="I17261" s="2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 s="2"/>
    </row>
    <row r="17262" spans="2:22" x14ac:dyDescent="0.2">
      <c r="B17262" s="2"/>
      <c r="C17262" s="2"/>
      <c r="D17262" s="2"/>
      <c r="E17262" s="2"/>
      <c r="F17262" s="2"/>
      <c r="G17262" s="3"/>
      <c r="H17262" s="3"/>
      <c r="I17262" s="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 s="2"/>
    </row>
    <row r="17263" spans="2:22" x14ac:dyDescent="0.2">
      <c r="B17263" s="2"/>
      <c r="C17263" s="2"/>
      <c r="D17263" s="2"/>
      <c r="E17263" s="2"/>
      <c r="F17263" s="2"/>
      <c r="G17263" s="3"/>
      <c r="H17263" s="3"/>
      <c r="I17263" s="2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 s="2"/>
    </row>
    <row r="17264" spans="2:22" x14ac:dyDescent="0.2">
      <c r="B17264" s="2"/>
      <c r="C17264" s="2"/>
      <c r="D17264" s="2"/>
      <c r="E17264" s="2"/>
      <c r="F17264" s="2"/>
      <c r="G17264" s="3"/>
      <c r="H17264" s="3"/>
      <c r="I17264" s="2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 s="2"/>
    </row>
    <row r="17265" spans="2:22" x14ac:dyDescent="0.2">
      <c r="B17265" s="2"/>
      <c r="C17265" s="2"/>
      <c r="D17265" s="2"/>
      <c r="E17265" s="2"/>
      <c r="F17265" s="2"/>
      <c r="G17265" s="3"/>
      <c r="H17265" s="3"/>
      <c r="I17265" s="2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 s="2"/>
    </row>
    <row r="17266" spans="2:22" x14ac:dyDescent="0.2">
      <c r="B17266" s="2"/>
      <c r="C17266" s="2"/>
      <c r="D17266" s="2"/>
      <c r="E17266" s="2"/>
      <c r="F17266" s="2"/>
      <c r="G17266" s="3"/>
      <c r="H17266" s="3"/>
      <c r="I17266" s="2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 s="2"/>
    </row>
    <row r="17267" spans="2:22" x14ac:dyDescent="0.2">
      <c r="B17267" s="2"/>
      <c r="C17267" s="2"/>
      <c r="D17267" s="2"/>
      <c r="E17267" s="2"/>
      <c r="F17267" s="2"/>
      <c r="G17267" s="3"/>
      <c r="H17267" s="3"/>
      <c r="I17267" s="2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 s="2"/>
    </row>
    <row r="17268" spans="2:22" x14ac:dyDescent="0.2">
      <c r="B17268" s="2"/>
      <c r="C17268" s="2"/>
      <c r="D17268" s="2"/>
      <c r="E17268" s="2"/>
      <c r="F17268" s="2"/>
      <c r="G17268" s="3"/>
      <c r="H17268" s="3"/>
      <c r="I17268" s="2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 s="2"/>
    </row>
    <row r="17269" spans="2:22" x14ac:dyDescent="0.2">
      <c r="B17269" s="2"/>
      <c r="C17269" s="2"/>
      <c r="D17269" s="2"/>
      <c r="E17269" s="2"/>
      <c r="F17269" s="2"/>
      <c r="G17269" s="3"/>
      <c r="H17269" s="3"/>
      <c r="I17269" s="2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 s="2"/>
    </row>
    <row r="17270" spans="2:22" x14ac:dyDescent="0.2">
      <c r="B17270" s="2"/>
      <c r="C17270" s="2"/>
      <c r="D17270" s="2"/>
      <c r="E17270" s="2"/>
      <c r="F17270" s="2"/>
      <c r="G17270" s="3"/>
      <c r="H17270" s="3"/>
      <c r="I17270" s="2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 s="2"/>
    </row>
    <row r="17271" spans="2:22" x14ac:dyDescent="0.2">
      <c r="B17271" s="2"/>
      <c r="C17271" s="2"/>
      <c r="D17271" s="2"/>
      <c r="E17271" s="2"/>
      <c r="F17271" s="2"/>
      <c r="G17271" s="3"/>
      <c r="H17271" s="3"/>
      <c r="I17271" s="2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 s="2"/>
    </row>
    <row r="17272" spans="2:22" x14ac:dyDescent="0.2">
      <c r="B17272" s="2"/>
      <c r="C17272" s="2"/>
      <c r="D17272" s="2"/>
      <c r="E17272" s="2"/>
      <c r="F17272" s="2"/>
      <c r="G17272" s="3"/>
      <c r="H17272" s="3"/>
      <c r="I17272" s="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 s="2"/>
    </row>
    <row r="17273" spans="2:22" x14ac:dyDescent="0.2">
      <c r="B17273" s="2"/>
      <c r="C17273" s="2"/>
      <c r="D17273" s="2"/>
      <c r="E17273" s="2"/>
      <c r="F17273" s="2"/>
      <c r="G17273" s="3"/>
      <c r="H17273" s="3"/>
      <c r="I17273" s="2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 s="2"/>
    </row>
    <row r="17274" spans="2:22" x14ac:dyDescent="0.2">
      <c r="B17274" s="2"/>
      <c r="C17274" s="2"/>
      <c r="D17274" s="2"/>
      <c r="E17274" s="2"/>
      <c r="F17274" s="2"/>
      <c r="G17274" s="3"/>
      <c r="H17274" s="3"/>
      <c r="I17274" s="2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 s="2"/>
    </row>
    <row r="17275" spans="2:22" x14ac:dyDescent="0.2">
      <c r="B17275" s="2"/>
      <c r="C17275" s="2"/>
      <c r="D17275" s="2"/>
      <c r="E17275" s="2"/>
      <c r="F17275" s="2"/>
      <c r="G17275" s="3"/>
      <c r="H17275" s="3"/>
      <c r="I17275" s="2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 s="2"/>
    </row>
    <row r="17276" spans="2:22" x14ac:dyDescent="0.2">
      <c r="B17276" s="2"/>
      <c r="C17276" s="2"/>
      <c r="D17276" s="2"/>
      <c r="E17276" s="2"/>
      <c r="F17276" s="2"/>
      <c r="G17276" s="3"/>
      <c r="H17276" s="3"/>
      <c r="I17276" s="2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 s="2"/>
    </row>
    <row r="17277" spans="2:22" x14ac:dyDescent="0.2">
      <c r="B17277" s="2"/>
      <c r="C17277" s="2"/>
      <c r="D17277" s="2"/>
      <c r="E17277" s="2"/>
      <c r="F17277" s="2"/>
      <c r="G17277" s="3"/>
      <c r="H17277" s="3"/>
      <c r="I17277" s="2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 s="2"/>
    </row>
    <row r="17278" spans="2:22" x14ac:dyDescent="0.2">
      <c r="B17278" s="2"/>
      <c r="C17278" s="2"/>
      <c r="D17278" s="2"/>
      <c r="E17278" s="2"/>
      <c r="F17278" s="2"/>
      <c r="G17278" s="3"/>
      <c r="H17278" s="3"/>
      <c r="I17278" s="2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 s="2"/>
    </row>
    <row r="17279" spans="2:22" x14ac:dyDescent="0.2">
      <c r="B17279" s="2"/>
      <c r="C17279" s="2"/>
      <c r="D17279" s="2"/>
      <c r="E17279" s="2"/>
      <c r="F17279" s="2"/>
      <c r="G17279" s="3"/>
      <c r="H17279" s="3"/>
      <c r="I17279" s="2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 s="2"/>
    </row>
    <row r="17280" spans="2:22" x14ac:dyDescent="0.2">
      <c r="B17280" s="2"/>
      <c r="C17280" s="2"/>
      <c r="D17280" s="2"/>
      <c r="E17280" s="2"/>
      <c r="F17280" s="2"/>
      <c r="G17280" s="3"/>
      <c r="H17280" s="3"/>
      <c r="I17280" s="2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 s="2"/>
    </row>
    <row r="17281" spans="2:22" x14ac:dyDescent="0.2">
      <c r="B17281" s="2"/>
      <c r="C17281" s="2"/>
      <c r="D17281" s="2"/>
      <c r="E17281" s="2"/>
      <c r="F17281" s="2"/>
      <c r="G17281" s="3"/>
      <c r="H17281" s="3"/>
      <c r="I17281" s="2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 s="2"/>
    </row>
    <row r="17282" spans="2:22" x14ac:dyDescent="0.2">
      <c r="B17282" s="2"/>
      <c r="C17282" s="2"/>
      <c r="D17282" s="2"/>
      <c r="E17282" s="2"/>
      <c r="F17282" s="2"/>
      <c r="G17282" s="3"/>
      <c r="H17282" s="3"/>
      <c r="I17282" s="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 s="2"/>
    </row>
    <row r="17283" spans="2:22" x14ac:dyDescent="0.2">
      <c r="B17283" s="2"/>
      <c r="C17283" s="2"/>
      <c r="D17283" s="2"/>
      <c r="E17283" s="2"/>
      <c r="F17283" s="2"/>
      <c r="G17283" s="3"/>
      <c r="H17283" s="3"/>
      <c r="I17283" s="2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 s="2"/>
    </row>
    <row r="17284" spans="2:22" x14ac:dyDescent="0.2">
      <c r="B17284" s="2"/>
      <c r="C17284" s="2"/>
      <c r="D17284" s="2"/>
      <c r="E17284" s="2"/>
      <c r="F17284" s="2"/>
      <c r="G17284" s="3"/>
      <c r="H17284" s="3"/>
      <c r="I17284" s="2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 s="2"/>
    </row>
    <row r="17285" spans="2:22" x14ac:dyDescent="0.2">
      <c r="B17285" s="2"/>
      <c r="C17285" s="2"/>
      <c r="D17285" s="2"/>
      <c r="E17285" s="2"/>
      <c r="F17285" s="2"/>
      <c r="G17285" s="3"/>
      <c r="H17285" s="3"/>
      <c r="I17285" s="2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 s="2"/>
    </row>
    <row r="17286" spans="2:22" x14ac:dyDescent="0.2">
      <c r="B17286" s="2"/>
      <c r="C17286" s="2"/>
      <c r="D17286" s="2"/>
      <c r="E17286" s="2"/>
      <c r="F17286" s="2"/>
      <c r="G17286" s="3"/>
      <c r="H17286" s="3"/>
      <c r="I17286" s="2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 s="2"/>
    </row>
    <row r="17287" spans="2:22" x14ac:dyDescent="0.2">
      <c r="B17287" s="2"/>
      <c r="C17287" s="2"/>
      <c r="D17287" s="2"/>
      <c r="E17287" s="2"/>
      <c r="F17287" s="2"/>
      <c r="G17287" s="3"/>
      <c r="H17287" s="3"/>
      <c r="I17287" s="2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 s="2"/>
    </row>
    <row r="17288" spans="2:22" x14ac:dyDescent="0.2">
      <c r="B17288" s="2"/>
      <c r="C17288" s="2"/>
      <c r="D17288" s="2"/>
      <c r="E17288" s="2"/>
      <c r="F17288" s="2"/>
      <c r="G17288" s="3"/>
      <c r="H17288" s="3"/>
      <c r="I17288" s="2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 s="2"/>
    </row>
    <row r="17289" spans="2:22" x14ac:dyDescent="0.2">
      <c r="B17289" s="2"/>
      <c r="C17289" s="2"/>
      <c r="D17289" s="2"/>
      <c r="E17289" s="2"/>
      <c r="F17289" s="2"/>
      <c r="G17289" s="3"/>
      <c r="H17289" s="3"/>
      <c r="I17289" s="2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 s="2"/>
    </row>
    <row r="17290" spans="2:22" x14ac:dyDescent="0.2">
      <c r="B17290" s="2"/>
      <c r="C17290" s="2"/>
      <c r="D17290" s="2"/>
      <c r="E17290" s="2"/>
      <c r="F17290" s="2"/>
      <c r="G17290" s="3"/>
      <c r="H17290" s="3"/>
      <c r="I17290" s="2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 s="2"/>
    </row>
    <row r="17291" spans="2:22" x14ac:dyDescent="0.2">
      <c r="B17291" s="2"/>
      <c r="C17291" s="2"/>
      <c r="D17291" s="2"/>
      <c r="E17291" s="2"/>
      <c r="F17291" s="2"/>
      <c r="G17291" s="3"/>
      <c r="H17291" s="3"/>
      <c r="I17291" s="2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 s="2"/>
    </row>
    <row r="17292" spans="2:22" x14ac:dyDescent="0.2">
      <c r="B17292" s="2"/>
      <c r="C17292" s="2"/>
      <c r="D17292" s="2"/>
      <c r="E17292" s="2"/>
      <c r="F17292" s="2"/>
      <c r="G17292" s="3"/>
      <c r="H17292" s="3"/>
      <c r="I17292" s="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 s="2"/>
    </row>
    <row r="17293" spans="2:22" x14ac:dyDescent="0.2">
      <c r="B17293" s="2"/>
      <c r="C17293" s="2"/>
      <c r="D17293" s="2"/>
      <c r="E17293" s="2"/>
      <c r="F17293" s="2"/>
      <c r="G17293" s="3"/>
      <c r="H17293" s="3"/>
      <c r="I17293" s="2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 s="2"/>
    </row>
    <row r="17294" spans="2:22" x14ac:dyDescent="0.2">
      <c r="B17294" s="2"/>
      <c r="C17294" s="2"/>
      <c r="D17294" s="2"/>
      <c r="E17294" s="2"/>
      <c r="F17294" s="2"/>
      <c r="G17294" s="3"/>
      <c r="H17294" s="3"/>
      <c r="I17294" s="2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 s="2"/>
    </row>
    <row r="17295" spans="2:22" x14ac:dyDescent="0.2">
      <c r="B17295" s="2"/>
      <c r="C17295" s="2"/>
      <c r="D17295" s="2"/>
      <c r="E17295" s="2"/>
      <c r="F17295" s="2"/>
      <c r="G17295" s="3"/>
      <c r="H17295" s="3"/>
      <c r="I17295" s="2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 s="2"/>
    </row>
    <row r="17296" spans="2:22" x14ac:dyDescent="0.2">
      <c r="B17296" s="2"/>
      <c r="C17296" s="2"/>
      <c r="D17296" s="2"/>
      <c r="E17296" s="2"/>
      <c r="F17296" s="2"/>
      <c r="G17296" s="3"/>
      <c r="H17296" s="3"/>
      <c r="I17296" s="2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 s="2"/>
    </row>
    <row r="17297" spans="2:22" x14ac:dyDescent="0.2">
      <c r="B17297" s="2"/>
      <c r="C17297" s="2"/>
      <c r="D17297" s="2"/>
      <c r="E17297" s="2"/>
      <c r="F17297" s="2"/>
      <c r="G17297" s="3"/>
      <c r="H17297" s="3"/>
      <c r="I17297" s="2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 s="2"/>
    </row>
    <row r="17298" spans="2:22" x14ac:dyDescent="0.2">
      <c r="B17298" s="2"/>
      <c r="C17298" s="2"/>
      <c r="D17298" s="2"/>
      <c r="E17298" s="2"/>
      <c r="F17298" s="2"/>
      <c r="G17298" s="3"/>
      <c r="H17298" s="3"/>
      <c r="I17298" s="2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 s="2"/>
    </row>
    <row r="17299" spans="2:22" x14ac:dyDescent="0.2">
      <c r="B17299" s="2"/>
      <c r="C17299" s="2"/>
      <c r="D17299" s="2"/>
      <c r="E17299" s="2"/>
      <c r="F17299" s="2"/>
      <c r="G17299" s="3"/>
      <c r="H17299" s="3"/>
      <c r="I17299" s="2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 s="2"/>
    </row>
    <row r="17300" spans="2:22" x14ac:dyDescent="0.2">
      <c r="B17300" s="2"/>
      <c r="C17300" s="2"/>
      <c r="D17300" s="2"/>
      <c r="E17300" s="2"/>
      <c r="F17300" s="2"/>
      <c r="G17300" s="3"/>
      <c r="H17300" s="3"/>
      <c r="I17300" s="2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 s="2"/>
    </row>
    <row r="17301" spans="2:22" x14ac:dyDescent="0.2">
      <c r="B17301" s="2"/>
      <c r="C17301" s="2"/>
      <c r="D17301" s="2"/>
      <c r="E17301" s="2"/>
      <c r="F17301" s="2"/>
      <c r="G17301" s="3"/>
      <c r="H17301" s="3"/>
      <c r="I17301" s="2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 s="2"/>
    </row>
    <row r="17302" spans="2:22" x14ac:dyDescent="0.2">
      <c r="B17302" s="2"/>
      <c r="C17302" s="2"/>
      <c r="D17302" s="2"/>
      <c r="E17302" s="2"/>
      <c r="F17302" s="2"/>
      <c r="G17302" s="3"/>
      <c r="H17302" s="3"/>
      <c r="I17302" s="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 s="2"/>
    </row>
    <row r="17303" spans="2:22" x14ac:dyDescent="0.2">
      <c r="B17303" s="2"/>
      <c r="C17303" s="2"/>
      <c r="D17303" s="2"/>
      <c r="E17303" s="2"/>
      <c r="F17303" s="2"/>
      <c r="G17303" s="3"/>
      <c r="H17303" s="3"/>
      <c r="I17303" s="2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 s="2"/>
    </row>
    <row r="17304" spans="2:22" x14ac:dyDescent="0.2">
      <c r="B17304" s="2"/>
      <c r="C17304" s="2"/>
      <c r="D17304" s="2"/>
      <c r="E17304" s="2"/>
      <c r="F17304" s="2"/>
      <c r="G17304" s="3"/>
      <c r="H17304" s="3"/>
      <c r="I17304" s="2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 s="2"/>
    </row>
    <row r="17305" spans="2:22" x14ac:dyDescent="0.2">
      <c r="B17305" s="2"/>
      <c r="C17305" s="2"/>
      <c r="D17305" s="2"/>
      <c r="E17305" s="2"/>
      <c r="F17305" s="2"/>
      <c r="G17305" s="3"/>
      <c r="H17305" s="3"/>
      <c r="I17305" s="2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 s="2"/>
    </row>
    <row r="17306" spans="2:22" x14ac:dyDescent="0.2">
      <c r="B17306" s="2"/>
      <c r="C17306" s="2"/>
      <c r="D17306" s="2"/>
      <c r="E17306" s="2"/>
      <c r="F17306" s="2"/>
      <c r="G17306" s="3"/>
      <c r="H17306" s="3"/>
      <c r="I17306" s="2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 s="2"/>
    </row>
    <row r="17307" spans="2:22" x14ac:dyDescent="0.2">
      <c r="B17307" s="2"/>
      <c r="C17307" s="2"/>
      <c r="D17307" s="2"/>
      <c r="E17307" s="2"/>
      <c r="F17307" s="2"/>
      <c r="G17307" s="3"/>
      <c r="H17307" s="3"/>
      <c r="I17307" s="2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 s="2"/>
    </row>
    <row r="17308" spans="2:22" x14ac:dyDescent="0.2">
      <c r="B17308" s="2"/>
      <c r="C17308" s="2"/>
      <c r="D17308" s="2"/>
      <c r="E17308" s="2"/>
      <c r="F17308" s="2"/>
      <c r="G17308" s="3"/>
      <c r="H17308" s="3"/>
      <c r="I17308" s="2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 s="2"/>
    </row>
    <row r="17309" spans="2:22" x14ac:dyDescent="0.2">
      <c r="B17309" s="2"/>
      <c r="C17309" s="2"/>
      <c r="D17309" s="2"/>
      <c r="E17309" s="2"/>
      <c r="F17309" s="2"/>
      <c r="G17309" s="3"/>
      <c r="H17309" s="3"/>
      <c r="I17309" s="2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 s="2"/>
    </row>
    <row r="17310" spans="2:22" x14ac:dyDescent="0.2">
      <c r="B17310" s="2"/>
      <c r="C17310" s="2"/>
      <c r="D17310" s="2"/>
      <c r="E17310" s="2"/>
      <c r="F17310" s="2"/>
      <c r="G17310" s="3"/>
      <c r="H17310" s="3"/>
      <c r="I17310" s="2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 s="2"/>
    </row>
    <row r="17311" spans="2:22" x14ac:dyDescent="0.2">
      <c r="B17311" s="2"/>
      <c r="C17311" s="2"/>
      <c r="D17311" s="2"/>
      <c r="E17311" s="2"/>
      <c r="F17311" s="2"/>
      <c r="G17311" s="3"/>
      <c r="H17311" s="3"/>
      <c r="I17311" s="2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 s="2"/>
    </row>
    <row r="17312" spans="2:22" x14ac:dyDescent="0.2">
      <c r="B17312" s="2"/>
      <c r="C17312" s="2"/>
      <c r="D17312" s="2"/>
      <c r="E17312" s="2"/>
      <c r="F17312" s="2"/>
      <c r="G17312" s="3"/>
      <c r="H17312" s="3"/>
      <c r="I17312" s="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 s="2"/>
    </row>
    <row r="17313" spans="2:22" x14ac:dyDescent="0.2">
      <c r="B17313" s="2"/>
      <c r="C17313" s="2"/>
      <c r="D17313" s="2"/>
      <c r="E17313" s="2"/>
      <c r="F17313" s="2"/>
      <c r="G17313" s="3"/>
      <c r="H17313" s="3"/>
      <c r="I17313" s="2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 s="2"/>
    </row>
    <row r="17314" spans="2:22" x14ac:dyDescent="0.2">
      <c r="B17314" s="2"/>
      <c r="C17314" s="2"/>
      <c r="D17314" s="2"/>
      <c r="E17314" s="2"/>
      <c r="F17314" s="2"/>
      <c r="G17314" s="3"/>
      <c r="H17314" s="3"/>
      <c r="I17314" s="2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 s="2"/>
    </row>
    <row r="17315" spans="2:22" x14ac:dyDescent="0.2">
      <c r="B17315" s="2"/>
      <c r="C17315" s="2"/>
      <c r="D17315" s="2"/>
      <c r="E17315" s="2"/>
      <c r="F17315" s="2"/>
      <c r="G17315" s="3"/>
      <c r="H17315" s="3"/>
      <c r="I17315" s="2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 s="2"/>
    </row>
    <row r="17316" spans="2:22" x14ac:dyDescent="0.2">
      <c r="B17316" s="2"/>
      <c r="C17316" s="2"/>
      <c r="D17316" s="2"/>
      <c r="E17316" s="2"/>
      <c r="F17316" s="2"/>
      <c r="G17316" s="3"/>
      <c r="H17316" s="3"/>
      <c r="I17316" s="2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 s="2"/>
    </row>
    <row r="17317" spans="2:22" x14ac:dyDescent="0.2">
      <c r="B17317" s="2"/>
      <c r="C17317" s="2"/>
      <c r="D17317" s="2"/>
      <c r="E17317" s="2"/>
      <c r="F17317" s="2"/>
      <c r="G17317" s="3"/>
      <c r="H17317" s="3"/>
      <c r="I17317" s="2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 s="2"/>
    </row>
    <row r="17318" spans="2:22" x14ac:dyDescent="0.2">
      <c r="B17318" s="2"/>
      <c r="C17318" s="2"/>
      <c r="D17318" s="2"/>
      <c r="E17318" s="2"/>
      <c r="F17318" s="2"/>
      <c r="G17318" s="3"/>
      <c r="H17318" s="3"/>
      <c r="I17318" s="2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 s="2"/>
    </row>
    <row r="17319" spans="2:22" x14ac:dyDescent="0.2">
      <c r="B17319" s="2"/>
      <c r="C17319" s="2"/>
      <c r="D17319" s="2"/>
      <c r="E17319" s="2"/>
      <c r="F17319" s="2"/>
      <c r="G17319" s="3"/>
      <c r="H17319" s="3"/>
      <c r="I17319" s="2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 s="2"/>
    </row>
    <row r="17320" spans="2:22" x14ac:dyDescent="0.2">
      <c r="B17320" s="2"/>
      <c r="C17320" s="2"/>
      <c r="D17320" s="2"/>
      <c r="E17320" s="2"/>
      <c r="F17320" s="2"/>
      <c r="G17320" s="3"/>
      <c r="H17320" s="3"/>
      <c r="I17320" s="2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 s="2"/>
    </row>
    <row r="17321" spans="2:22" x14ac:dyDescent="0.2">
      <c r="B17321" s="2"/>
      <c r="C17321" s="2"/>
      <c r="D17321" s="2"/>
      <c r="E17321" s="2"/>
      <c r="F17321" s="2"/>
      <c r="G17321" s="3"/>
      <c r="H17321" s="3"/>
      <c r="I17321" s="2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 s="2"/>
    </row>
    <row r="17322" spans="2:22" x14ac:dyDescent="0.2">
      <c r="B17322" s="2"/>
      <c r="C17322" s="2"/>
      <c r="D17322" s="2"/>
      <c r="E17322" s="2"/>
      <c r="F17322" s="2"/>
      <c r="G17322" s="3"/>
      <c r="H17322" s="3"/>
      <c r="I17322" s="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 s="2"/>
    </row>
    <row r="17323" spans="2:22" x14ac:dyDescent="0.2">
      <c r="B17323" s="2"/>
      <c r="C17323" s="2"/>
      <c r="D17323" s="2"/>
      <c r="E17323" s="2"/>
      <c r="F17323" s="2"/>
      <c r="G17323" s="3"/>
      <c r="H17323" s="3"/>
      <c r="I17323" s="2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 s="2"/>
    </row>
    <row r="17324" spans="2:22" x14ac:dyDescent="0.2">
      <c r="B17324" s="2"/>
      <c r="C17324" s="2"/>
      <c r="D17324" s="2"/>
      <c r="E17324" s="2"/>
      <c r="F17324" s="2"/>
      <c r="G17324" s="3"/>
      <c r="H17324" s="3"/>
      <c r="I17324" s="2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 s="2"/>
    </row>
    <row r="17325" spans="2:22" x14ac:dyDescent="0.2">
      <c r="B17325" s="2"/>
      <c r="C17325" s="2"/>
      <c r="D17325" s="2"/>
      <c r="E17325" s="2"/>
      <c r="F17325" s="2"/>
      <c r="G17325" s="3"/>
      <c r="H17325" s="3"/>
      <c r="I17325" s="2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 s="2"/>
    </row>
    <row r="17326" spans="2:22" x14ac:dyDescent="0.2">
      <c r="B17326" s="2"/>
      <c r="C17326" s="2"/>
      <c r="D17326" s="2"/>
      <c r="E17326" s="2"/>
      <c r="F17326" s="2"/>
      <c r="G17326" s="3"/>
      <c r="H17326" s="3"/>
      <c r="I17326" s="2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 s="2"/>
    </row>
    <row r="17327" spans="2:22" x14ac:dyDescent="0.2">
      <c r="B17327" s="2"/>
      <c r="C17327" s="2"/>
      <c r="D17327" s="2"/>
      <c r="E17327" s="2"/>
      <c r="F17327" s="2"/>
      <c r="G17327" s="3"/>
      <c r="H17327" s="3"/>
      <c r="I17327" s="2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 s="2"/>
    </row>
    <row r="17328" spans="2:22" x14ac:dyDescent="0.2">
      <c r="B17328" s="2"/>
      <c r="C17328" s="2"/>
      <c r="D17328" s="2"/>
      <c r="E17328" s="2"/>
      <c r="F17328" s="2"/>
      <c r="G17328" s="3"/>
      <c r="H17328" s="3"/>
      <c r="I17328" s="2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 s="2"/>
    </row>
    <row r="17329" spans="2:22" x14ac:dyDescent="0.2">
      <c r="B17329" s="2"/>
      <c r="C17329" s="2"/>
      <c r="D17329" s="2"/>
      <c r="E17329" s="2"/>
      <c r="F17329" s="2"/>
      <c r="G17329" s="3"/>
      <c r="H17329" s="3"/>
      <c r="I17329" s="2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 s="2"/>
    </row>
    <row r="17330" spans="2:22" x14ac:dyDescent="0.2">
      <c r="B17330" s="2"/>
      <c r="C17330" s="2"/>
      <c r="D17330" s="2"/>
      <c r="E17330" s="2"/>
      <c r="F17330" s="2"/>
      <c r="G17330" s="3"/>
      <c r="H17330" s="3"/>
      <c r="I17330" s="2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 s="2"/>
    </row>
    <row r="17331" spans="2:22" x14ac:dyDescent="0.2">
      <c r="B17331" s="2"/>
      <c r="C17331" s="2"/>
      <c r="D17331" s="2"/>
      <c r="E17331" s="2"/>
      <c r="F17331" s="2"/>
      <c r="G17331" s="3"/>
      <c r="H17331" s="3"/>
      <c r="I17331" s="2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 s="2"/>
    </row>
    <row r="17332" spans="2:22" x14ac:dyDescent="0.2">
      <c r="B17332" s="2"/>
      <c r="C17332" s="2"/>
      <c r="D17332" s="2"/>
      <c r="E17332" s="2"/>
      <c r="F17332" s="2"/>
      <c r="G17332" s="3"/>
      <c r="H17332" s="3"/>
      <c r="I17332" s="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 s="2"/>
    </row>
    <row r="17333" spans="2:22" x14ac:dyDescent="0.2">
      <c r="B17333" s="2"/>
      <c r="C17333" s="2"/>
      <c r="D17333" s="2"/>
      <c r="E17333" s="2"/>
      <c r="F17333" s="2"/>
      <c r="G17333" s="3"/>
      <c r="H17333" s="3"/>
      <c r="I17333" s="2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 s="2"/>
    </row>
    <row r="17334" spans="2:22" x14ac:dyDescent="0.2">
      <c r="B17334" s="2"/>
      <c r="C17334" s="2"/>
      <c r="D17334" s="2"/>
      <c r="E17334" s="2"/>
      <c r="F17334" s="2"/>
      <c r="G17334" s="3"/>
      <c r="H17334" s="3"/>
      <c r="I17334" s="2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 s="2"/>
    </row>
    <row r="17335" spans="2:22" x14ac:dyDescent="0.2">
      <c r="B17335" s="2"/>
      <c r="C17335" s="2"/>
      <c r="D17335" s="2"/>
      <c r="E17335" s="2"/>
      <c r="F17335" s="2"/>
      <c r="G17335" s="3"/>
      <c r="H17335" s="3"/>
      <c r="I17335" s="2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 s="2"/>
    </row>
    <row r="17336" spans="2:22" x14ac:dyDescent="0.2">
      <c r="B17336" s="2"/>
      <c r="C17336" s="2"/>
      <c r="D17336" s="2"/>
      <c r="E17336" s="2"/>
      <c r="F17336" s="2"/>
      <c r="G17336" s="3"/>
      <c r="H17336" s="3"/>
      <c r="I17336" s="2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 s="2"/>
    </row>
    <row r="17337" spans="2:22" x14ac:dyDescent="0.2">
      <c r="B17337" s="2"/>
      <c r="C17337" s="2"/>
      <c r="D17337" s="2"/>
      <c r="E17337" s="2"/>
      <c r="F17337" s="2"/>
      <c r="G17337" s="3"/>
      <c r="H17337" s="3"/>
      <c r="I17337" s="2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 s="2"/>
    </row>
    <row r="17338" spans="2:22" x14ac:dyDescent="0.2">
      <c r="B17338" s="2"/>
      <c r="C17338" s="2"/>
      <c r="D17338" s="2"/>
      <c r="E17338" s="2"/>
      <c r="F17338" s="2"/>
      <c r="G17338" s="3"/>
      <c r="H17338" s="3"/>
      <c r="I17338" s="2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 s="2"/>
    </row>
    <row r="17339" spans="2:22" x14ac:dyDescent="0.2">
      <c r="B17339" s="2"/>
      <c r="C17339" s="2"/>
      <c r="D17339" s="2"/>
      <c r="E17339" s="2"/>
      <c r="F17339" s="2"/>
      <c r="G17339" s="3"/>
      <c r="H17339" s="3"/>
      <c r="I17339" s="2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 s="2"/>
    </row>
    <row r="17340" spans="2:22" x14ac:dyDescent="0.2">
      <c r="B17340" s="2"/>
      <c r="C17340" s="2"/>
      <c r="D17340" s="2"/>
      <c r="E17340" s="2"/>
      <c r="F17340" s="2"/>
      <c r="G17340" s="3"/>
      <c r="H17340" s="3"/>
      <c r="I17340" s="2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 s="2"/>
    </row>
    <row r="17341" spans="2:22" x14ac:dyDescent="0.2">
      <c r="B17341" s="2"/>
      <c r="C17341" s="2"/>
      <c r="D17341" s="2"/>
      <c r="E17341" s="2"/>
      <c r="F17341" s="2"/>
      <c r="G17341" s="3"/>
      <c r="H17341" s="3"/>
      <c r="I17341" s="2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 s="2"/>
    </row>
    <row r="17342" spans="2:22" x14ac:dyDescent="0.2">
      <c r="B17342" s="2"/>
      <c r="C17342" s="2"/>
      <c r="D17342" s="2"/>
      <c r="E17342" s="2"/>
      <c r="F17342" s="2"/>
      <c r="G17342" s="3"/>
      <c r="H17342" s="3"/>
      <c r="I17342" s="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 s="2"/>
    </row>
    <row r="17343" spans="2:22" x14ac:dyDescent="0.2">
      <c r="B17343" s="2"/>
      <c r="C17343" s="2"/>
      <c r="D17343" s="2"/>
      <c r="E17343" s="2"/>
      <c r="F17343" s="2"/>
      <c r="G17343" s="3"/>
      <c r="H17343" s="3"/>
      <c r="I17343" s="2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 s="2"/>
    </row>
    <row r="17344" spans="2:22" x14ac:dyDescent="0.2">
      <c r="B17344" s="2"/>
      <c r="C17344" s="2"/>
      <c r="D17344" s="2"/>
      <c r="E17344" s="2"/>
      <c r="F17344" s="2"/>
      <c r="G17344" s="3"/>
      <c r="H17344" s="3"/>
      <c r="I17344" s="2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 s="2"/>
    </row>
    <row r="17345" spans="2:22" x14ac:dyDescent="0.2">
      <c r="B17345" s="2"/>
      <c r="C17345" s="2"/>
      <c r="D17345" s="2"/>
      <c r="E17345" s="2"/>
      <c r="F17345" s="2"/>
      <c r="G17345" s="3"/>
      <c r="H17345" s="3"/>
      <c r="I17345" s="2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 s="2"/>
    </row>
    <row r="17346" spans="2:22" x14ac:dyDescent="0.2">
      <c r="B17346" s="2"/>
      <c r="C17346" s="2"/>
      <c r="D17346" s="2"/>
      <c r="E17346" s="2"/>
      <c r="F17346" s="2"/>
      <c r="G17346" s="3"/>
      <c r="H17346" s="3"/>
      <c r="I17346" s="2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 s="2"/>
    </row>
    <row r="17347" spans="2:22" x14ac:dyDescent="0.2">
      <c r="B17347" s="2"/>
      <c r="C17347" s="2"/>
      <c r="D17347" s="2"/>
      <c r="E17347" s="2"/>
      <c r="F17347" s="2"/>
      <c r="G17347" s="3"/>
      <c r="H17347" s="3"/>
      <c r="I17347" s="2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 s="2"/>
    </row>
    <row r="17348" spans="2:22" x14ac:dyDescent="0.2">
      <c r="B17348" s="2"/>
      <c r="C17348" s="2"/>
      <c r="D17348" s="2"/>
      <c r="E17348" s="2"/>
      <c r="F17348" s="2"/>
      <c r="G17348" s="3"/>
      <c r="H17348" s="3"/>
      <c r="I17348" s="2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 s="2"/>
    </row>
    <row r="17349" spans="2:22" x14ac:dyDescent="0.2">
      <c r="B17349" s="2"/>
      <c r="C17349" s="2"/>
      <c r="D17349" s="2"/>
      <c r="E17349" s="2"/>
      <c r="F17349" s="2"/>
      <c r="G17349" s="3"/>
      <c r="H17349" s="3"/>
      <c r="I17349" s="2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 s="2"/>
    </row>
    <row r="17350" spans="2:22" x14ac:dyDescent="0.2">
      <c r="B17350" s="2"/>
      <c r="C17350" s="2"/>
      <c r="D17350" s="2"/>
      <c r="E17350" s="2"/>
      <c r="F17350" s="2"/>
      <c r="G17350" s="3"/>
      <c r="H17350" s="3"/>
      <c r="I17350" s="2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 s="2"/>
    </row>
    <row r="17351" spans="2:22" x14ac:dyDescent="0.2">
      <c r="B17351" s="2"/>
      <c r="C17351" s="2"/>
      <c r="D17351" s="2"/>
      <c r="E17351" s="2"/>
      <c r="F17351" s="2"/>
      <c r="G17351" s="3"/>
      <c r="H17351" s="3"/>
      <c r="I17351" s="2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 s="2"/>
    </row>
    <row r="17352" spans="2:22" x14ac:dyDescent="0.2">
      <c r="B17352" s="2"/>
      <c r="C17352" s="2"/>
      <c r="D17352" s="2"/>
      <c r="E17352" s="2"/>
      <c r="F17352" s="2"/>
      <c r="G17352" s="3"/>
      <c r="H17352" s="3"/>
      <c r="I17352" s="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 s="2"/>
    </row>
    <row r="17353" spans="2:22" x14ac:dyDescent="0.2">
      <c r="B17353" s="2"/>
      <c r="C17353" s="2"/>
      <c r="D17353" s="2"/>
      <c r="E17353" s="2"/>
      <c r="F17353" s="2"/>
      <c r="G17353" s="3"/>
      <c r="H17353" s="3"/>
      <c r="I17353" s="2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 s="2"/>
    </row>
    <row r="17354" spans="2:22" x14ac:dyDescent="0.2">
      <c r="B17354" s="2"/>
      <c r="C17354" s="2"/>
      <c r="D17354" s="2"/>
      <c r="E17354" s="2"/>
      <c r="F17354" s="2"/>
      <c r="G17354" s="3"/>
      <c r="H17354" s="3"/>
      <c r="I17354" s="2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 s="2"/>
    </row>
    <row r="17355" spans="2:22" x14ac:dyDescent="0.2">
      <c r="B17355" s="2"/>
      <c r="C17355" s="2"/>
      <c r="D17355" s="2"/>
      <c r="E17355" s="2"/>
      <c r="F17355" s="2"/>
      <c r="G17355" s="3"/>
      <c r="H17355" s="3"/>
      <c r="I17355" s="2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 s="2"/>
    </row>
    <row r="17356" spans="2:22" x14ac:dyDescent="0.2">
      <c r="B17356" s="2"/>
      <c r="C17356" s="2"/>
      <c r="D17356" s="2"/>
      <c r="E17356" s="2"/>
      <c r="F17356" s="2"/>
      <c r="G17356" s="3"/>
      <c r="H17356" s="3"/>
      <c r="I17356" s="2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 s="2"/>
    </row>
    <row r="17357" spans="2:22" x14ac:dyDescent="0.2">
      <c r="B17357" s="2"/>
      <c r="C17357" s="2"/>
      <c r="D17357" s="2"/>
      <c r="E17357" s="2"/>
      <c r="F17357" s="2"/>
      <c r="G17357" s="3"/>
      <c r="H17357" s="3"/>
      <c r="I17357" s="2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 s="2"/>
    </row>
    <row r="17358" spans="2:22" x14ac:dyDescent="0.2">
      <c r="B17358" s="2"/>
      <c r="C17358" s="2"/>
      <c r="D17358" s="2"/>
      <c r="E17358" s="2"/>
      <c r="F17358" s="2"/>
      <c r="G17358" s="3"/>
      <c r="H17358" s="3"/>
      <c r="I17358" s="2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 s="2"/>
    </row>
    <row r="17359" spans="2:22" x14ac:dyDescent="0.2">
      <c r="B17359" s="2"/>
      <c r="C17359" s="2"/>
      <c r="D17359" s="2"/>
      <c r="E17359" s="2"/>
      <c r="F17359" s="2"/>
      <c r="G17359" s="3"/>
      <c r="H17359" s="3"/>
      <c r="I17359" s="2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 s="2"/>
    </row>
    <row r="17360" spans="2:22" x14ac:dyDescent="0.2">
      <c r="B17360" s="2"/>
      <c r="C17360" s="2"/>
      <c r="D17360" s="2"/>
      <c r="E17360" s="2"/>
      <c r="F17360" s="2"/>
      <c r="G17360" s="3"/>
      <c r="H17360" s="3"/>
      <c r="I17360" s="2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 s="2"/>
    </row>
    <row r="17361" spans="2:22" x14ac:dyDescent="0.2">
      <c r="B17361" s="2"/>
      <c r="C17361" s="2"/>
      <c r="D17361" s="2"/>
      <c r="E17361" s="2"/>
      <c r="F17361" s="2"/>
      <c r="G17361" s="3"/>
      <c r="H17361" s="3"/>
      <c r="I17361" s="2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 s="2"/>
    </row>
    <row r="17362" spans="2:22" x14ac:dyDescent="0.2">
      <c r="B17362" s="2"/>
      <c r="C17362" s="2"/>
      <c r="D17362" s="2"/>
      <c r="E17362" s="2"/>
      <c r="F17362" s="2"/>
      <c r="G17362" s="3"/>
      <c r="H17362" s="3"/>
      <c r="I17362" s="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 s="2"/>
    </row>
    <row r="17363" spans="2:22" x14ac:dyDescent="0.2">
      <c r="B17363" s="2"/>
      <c r="C17363" s="2"/>
      <c r="D17363" s="2"/>
      <c r="E17363" s="2"/>
      <c r="F17363" s="2"/>
      <c r="G17363" s="3"/>
      <c r="H17363" s="3"/>
      <c r="I17363" s="2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 s="2"/>
    </row>
    <row r="17364" spans="2:22" x14ac:dyDescent="0.2">
      <c r="B17364" s="2"/>
      <c r="C17364" s="2"/>
      <c r="D17364" s="2"/>
      <c r="E17364" s="2"/>
      <c r="F17364" s="2"/>
      <c r="G17364" s="3"/>
      <c r="H17364" s="3"/>
      <c r="I17364" s="2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 s="2"/>
    </row>
    <row r="17365" spans="2:22" x14ac:dyDescent="0.2">
      <c r="B17365" s="2"/>
      <c r="C17365" s="2"/>
      <c r="D17365" s="2"/>
      <c r="E17365" s="2"/>
      <c r="F17365" s="2"/>
      <c r="G17365" s="3"/>
      <c r="H17365" s="3"/>
      <c r="I17365" s="2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 s="2"/>
    </row>
    <row r="17366" spans="2:22" x14ac:dyDescent="0.2">
      <c r="B17366" s="2"/>
      <c r="C17366" s="2"/>
      <c r="D17366" s="2"/>
      <c r="E17366" s="2"/>
      <c r="F17366" s="2"/>
      <c r="G17366" s="3"/>
      <c r="H17366" s="3"/>
      <c r="I17366" s="2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 s="2"/>
    </row>
    <row r="17367" spans="2:22" x14ac:dyDescent="0.2">
      <c r="B17367" s="2"/>
      <c r="C17367" s="2"/>
      <c r="D17367" s="2"/>
      <c r="E17367" s="2"/>
      <c r="F17367" s="2"/>
      <c r="G17367" s="3"/>
      <c r="H17367" s="3"/>
      <c r="I17367" s="2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 s="2"/>
    </row>
    <row r="17368" spans="2:22" x14ac:dyDescent="0.2">
      <c r="B17368" s="2"/>
      <c r="C17368" s="2"/>
      <c r="D17368" s="2"/>
      <c r="E17368" s="2"/>
      <c r="F17368" s="2"/>
      <c r="G17368" s="3"/>
      <c r="H17368" s="3"/>
      <c r="I17368" s="2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 s="2"/>
    </row>
    <row r="17369" spans="2:22" x14ac:dyDescent="0.2">
      <c r="B17369" s="2"/>
      <c r="C17369" s="2"/>
      <c r="D17369" s="2"/>
      <c r="E17369" s="2"/>
      <c r="F17369" s="2"/>
      <c r="G17369" s="3"/>
      <c r="H17369" s="3"/>
      <c r="I17369" s="2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 s="2"/>
    </row>
    <row r="17370" spans="2:22" x14ac:dyDescent="0.2">
      <c r="B17370" s="2"/>
      <c r="C17370" s="2"/>
      <c r="D17370" s="2"/>
      <c r="E17370" s="2"/>
      <c r="F17370" s="2"/>
      <c r="G17370" s="3"/>
      <c r="H17370" s="3"/>
      <c r="I17370" s="2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 s="2"/>
    </row>
    <row r="17371" spans="2:22" x14ac:dyDescent="0.2">
      <c r="B17371" s="2"/>
      <c r="C17371" s="2"/>
      <c r="D17371" s="2"/>
      <c r="E17371" s="2"/>
      <c r="F17371" s="2"/>
      <c r="G17371" s="3"/>
      <c r="H17371" s="3"/>
      <c r="I17371" s="2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 s="2"/>
    </row>
    <row r="17372" spans="2:22" x14ac:dyDescent="0.2">
      <c r="B17372" s="2"/>
      <c r="C17372" s="2"/>
      <c r="D17372" s="2"/>
      <c r="E17372" s="2"/>
      <c r="F17372" s="2"/>
      <c r="G17372" s="3"/>
      <c r="H17372" s="3"/>
      <c r="I17372" s="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 s="2"/>
    </row>
    <row r="17373" spans="2:22" x14ac:dyDescent="0.2">
      <c r="B17373" s="2"/>
      <c r="C17373" s="2"/>
      <c r="D17373" s="2"/>
      <c r="E17373" s="2"/>
      <c r="F17373" s="2"/>
      <c r="G17373" s="3"/>
      <c r="H17373" s="3"/>
      <c r="I17373" s="2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 s="2"/>
    </row>
    <row r="17374" spans="2:22" x14ac:dyDescent="0.2">
      <c r="B17374" s="2"/>
      <c r="C17374" s="2"/>
      <c r="D17374" s="2"/>
      <c r="E17374" s="2"/>
      <c r="F17374" s="2"/>
      <c r="G17374" s="3"/>
      <c r="H17374" s="3"/>
      <c r="I17374" s="2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 s="2"/>
    </row>
    <row r="17375" spans="2:22" x14ac:dyDescent="0.2">
      <c r="B17375" s="2"/>
      <c r="C17375" s="2"/>
      <c r="D17375" s="2"/>
      <c r="E17375" s="2"/>
      <c r="F17375" s="2"/>
      <c r="G17375" s="3"/>
      <c r="H17375" s="3"/>
      <c r="I17375" s="2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 s="2"/>
    </row>
    <row r="17376" spans="2:22" x14ac:dyDescent="0.2">
      <c r="B17376" s="2"/>
      <c r="C17376" s="2"/>
      <c r="D17376" s="2"/>
      <c r="E17376" s="2"/>
      <c r="F17376" s="2"/>
      <c r="G17376" s="3"/>
      <c r="H17376" s="3"/>
      <c r="I17376" s="2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 s="2"/>
    </row>
    <row r="17377" spans="2:22" x14ac:dyDescent="0.2">
      <c r="B17377" s="2"/>
      <c r="C17377" s="2"/>
      <c r="D17377" s="2"/>
      <c r="E17377" s="2"/>
      <c r="F17377" s="2"/>
      <c r="G17377" s="3"/>
      <c r="H17377" s="3"/>
      <c r="I17377" s="2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 s="2"/>
    </row>
    <row r="17378" spans="2:22" x14ac:dyDescent="0.2">
      <c r="B17378" s="2"/>
      <c r="C17378" s="2"/>
      <c r="D17378" s="2"/>
      <c r="E17378" s="2"/>
      <c r="F17378" s="2"/>
      <c r="G17378" s="3"/>
      <c r="H17378" s="3"/>
      <c r="I17378" s="2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 s="2"/>
    </row>
    <row r="17379" spans="2:22" x14ac:dyDescent="0.2">
      <c r="B17379" s="2"/>
      <c r="C17379" s="2"/>
      <c r="D17379" s="2"/>
      <c r="E17379" s="2"/>
      <c r="F17379" s="2"/>
      <c r="G17379" s="3"/>
      <c r="H17379" s="3"/>
      <c r="I17379" s="2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 s="2"/>
    </row>
    <row r="17380" spans="2:22" x14ac:dyDescent="0.2">
      <c r="B17380" s="2"/>
      <c r="C17380" s="2"/>
      <c r="D17380" s="2"/>
      <c r="E17380" s="2"/>
      <c r="F17380" s="2"/>
      <c r="G17380" s="3"/>
      <c r="H17380" s="3"/>
      <c r="I17380" s="2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 s="2"/>
    </row>
    <row r="17381" spans="2:22" x14ac:dyDescent="0.2">
      <c r="B17381" s="2"/>
      <c r="C17381" s="2"/>
      <c r="D17381" s="2"/>
      <c r="E17381" s="2"/>
      <c r="F17381" s="2"/>
      <c r="G17381" s="3"/>
      <c r="H17381" s="3"/>
      <c r="I17381" s="2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 s="2"/>
    </row>
    <row r="17382" spans="2:22" x14ac:dyDescent="0.2">
      <c r="B17382" s="2"/>
      <c r="C17382" s="2"/>
      <c r="D17382" s="2"/>
      <c r="E17382" s="2"/>
      <c r="F17382" s="2"/>
      <c r="G17382" s="3"/>
      <c r="H17382" s="3"/>
      <c r="I17382" s="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 s="2"/>
    </row>
    <row r="17383" spans="2:22" x14ac:dyDescent="0.2">
      <c r="B17383" s="2"/>
      <c r="C17383" s="2"/>
      <c r="D17383" s="2"/>
      <c r="E17383" s="2"/>
      <c r="F17383" s="2"/>
      <c r="G17383" s="3"/>
      <c r="H17383" s="3"/>
      <c r="I17383" s="2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 s="2"/>
    </row>
    <row r="17384" spans="2:22" x14ac:dyDescent="0.2">
      <c r="B17384" s="2"/>
      <c r="C17384" s="2"/>
      <c r="D17384" s="2"/>
      <c r="E17384" s="2"/>
      <c r="F17384" s="2"/>
      <c r="G17384" s="3"/>
      <c r="H17384" s="3"/>
      <c r="I17384" s="2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 s="2"/>
    </row>
    <row r="17385" spans="2:22" x14ac:dyDescent="0.2">
      <c r="B17385" s="2"/>
      <c r="C17385" s="2"/>
      <c r="D17385" s="2"/>
      <c r="E17385" s="2"/>
      <c r="F17385" s="2"/>
      <c r="G17385" s="3"/>
      <c r="H17385" s="3"/>
      <c r="I17385" s="2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 s="2"/>
    </row>
    <row r="17386" spans="2:22" x14ac:dyDescent="0.2">
      <c r="B17386" s="2"/>
      <c r="C17386" s="2"/>
      <c r="D17386" s="2"/>
      <c r="E17386" s="2"/>
      <c r="F17386" s="2"/>
      <c r="G17386" s="3"/>
      <c r="H17386" s="3"/>
      <c r="I17386" s="2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 s="2"/>
    </row>
    <row r="17387" spans="2:22" x14ac:dyDescent="0.2">
      <c r="B17387" s="2"/>
      <c r="C17387" s="2"/>
      <c r="D17387" s="2"/>
      <c r="E17387" s="2"/>
      <c r="F17387" s="2"/>
      <c r="G17387" s="3"/>
      <c r="H17387" s="3"/>
      <c r="I17387" s="2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 s="2"/>
    </row>
    <row r="17388" spans="2:22" x14ac:dyDescent="0.2">
      <c r="B17388" s="2"/>
      <c r="C17388" s="2"/>
      <c r="D17388" s="2"/>
      <c r="E17388" s="2"/>
      <c r="F17388" s="2"/>
      <c r="G17388" s="3"/>
      <c r="H17388" s="3"/>
      <c r="I17388" s="2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 s="2"/>
    </row>
    <row r="17389" spans="2:22" x14ac:dyDescent="0.2">
      <c r="B17389" s="2"/>
      <c r="C17389" s="2"/>
      <c r="D17389" s="2"/>
      <c r="E17389" s="2"/>
      <c r="F17389" s="2"/>
      <c r="G17389" s="3"/>
      <c r="H17389" s="3"/>
      <c r="I17389" s="2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 s="2"/>
    </row>
    <row r="17390" spans="2:22" x14ac:dyDescent="0.2">
      <c r="B17390" s="2"/>
      <c r="C17390" s="2"/>
      <c r="D17390" s="2"/>
      <c r="E17390" s="2"/>
      <c r="F17390" s="2"/>
      <c r="G17390" s="3"/>
      <c r="H17390" s="3"/>
      <c r="I17390" s="2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 s="2"/>
    </row>
    <row r="17391" spans="2:22" x14ac:dyDescent="0.2">
      <c r="B17391" s="2"/>
      <c r="C17391" s="2"/>
      <c r="D17391" s="2"/>
      <c r="E17391" s="2"/>
      <c r="F17391" s="2"/>
      <c r="G17391" s="3"/>
      <c r="H17391" s="3"/>
      <c r="I17391" s="2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 s="2"/>
    </row>
    <row r="17392" spans="2:22" x14ac:dyDescent="0.2">
      <c r="B17392" s="2"/>
      <c r="C17392" s="2"/>
      <c r="D17392" s="2"/>
      <c r="E17392" s="2"/>
      <c r="F17392" s="2"/>
      <c r="G17392" s="3"/>
      <c r="H17392" s="3"/>
      <c r="I17392" s="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 s="2"/>
    </row>
    <row r="17393" spans="2:22" x14ac:dyDescent="0.2">
      <c r="B17393" s="2"/>
      <c r="C17393" s="2"/>
      <c r="D17393" s="2"/>
      <c r="E17393" s="2"/>
      <c r="F17393" s="2"/>
      <c r="G17393" s="3"/>
      <c r="H17393" s="3"/>
      <c r="I17393" s="2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 s="2"/>
    </row>
    <row r="17394" spans="2:22" x14ac:dyDescent="0.2">
      <c r="B17394" s="2"/>
      <c r="C17394" s="2"/>
      <c r="D17394" s="2"/>
      <c r="E17394" s="2"/>
      <c r="F17394" s="2"/>
      <c r="G17394" s="3"/>
      <c r="H17394" s="3"/>
      <c r="I17394" s="2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 s="2"/>
    </row>
    <row r="17395" spans="2:22" x14ac:dyDescent="0.2">
      <c r="B17395" s="2"/>
      <c r="C17395" s="2"/>
      <c r="D17395" s="2"/>
      <c r="E17395" s="2"/>
      <c r="F17395" s="2"/>
      <c r="G17395" s="3"/>
      <c r="H17395" s="3"/>
      <c r="I17395" s="2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 s="2"/>
    </row>
    <row r="17396" spans="2:22" x14ac:dyDescent="0.2">
      <c r="B17396" s="2"/>
      <c r="C17396" s="2"/>
      <c r="D17396" s="2"/>
      <c r="E17396" s="2"/>
      <c r="F17396" s="2"/>
      <c r="G17396" s="3"/>
      <c r="H17396" s="3"/>
      <c r="I17396" s="2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 s="2"/>
    </row>
    <row r="17397" spans="2:22" x14ac:dyDescent="0.2">
      <c r="B17397" s="2"/>
      <c r="C17397" s="2"/>
      <c r="D17397" s="2"/>
      <c r="E17397" s="2"/>
      <c r="F17397" s="2"/>
      <c r="G17397" s="3"/>
      <c r="H17397" s="3"/>
      <c r="I17397" s="2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 s="2"/>
    </row>
    <row r="17398" spans="2:22" x14ac:dyDescent="0.2">
      <c r="B17398" s="2"/>
      <c r="C17398" s="2"/>
      <c r="D17398" s="2"/>
      <c r="E17398" s="2"/>
      <c r="F17398" s="2"/>
      <c r="G17398" s="3"/>
      <c r="H17398" s="3"/>
      <c r="I17398" s="2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 s="2"/>
    </row>
    <row r="17399" spans="2:22" x14ac:dyDescent="0.2">
      <c r="B17399" s="2"/>
      <c r="C17399" s="2"/>
      <c r="D17399" s="2"/>
      <c r="E17399" s="2"/>
      <c r="F17399" s="2"/>
      <c r="G17399" s="3"/>
      <c r="H17399" s="3"/>
      <c r="I17399" s="2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 s="2"/>
    </row>
    <row r="17400" spans="2:22" x14ac:dyDescent="0.2">
      <c r="B17400" s="2"/>
      <c r="C17400" s="2"/>
      <c r="D17400" s="2"/>
      <c r="E17400" s="2"/>
      <c r="F17400" s="2"/>
      <c r="G17400" s="3"/>
      <c r="H17400" s="3"/>
      <c r="I17400" s="2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 s="2"/>
    </row>
    <row r="17401" spans="2:22" x14ac:dyDescent="0.2">
      <c r="B17401" s="2"/>
      <c r="C17401" s="2"/>
      <c r="D17401" s="2"/>
      <c r="E17401" s="2"/>
      <c r="F17401" s="2"/>
      <c r="G17401" s="3"/>
      <c r="H17401" s="3"/>
      <c r="I17401" s="2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 s="2"/>
    </row>
    <row r="17402" spans="2:22" x14ac:dyDescent="0.2">
      <c r="B17402" s="2"/>
      <c r="C17402" s="2"/>
      <c r="D17402" s="2"/>
      <c r="E17402" s="2"/>
      <c r="F17402" s="2"/>
      <c r="G17402" s="3"/>
      <c r="H17402" s="3"/>
      <c r="I17402" s="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 s="2"/>
    </row>
    <row r="17403" spans="2:22" x14ac:dyDescent="0.2">
      <c r="B17403" s="2"/>
      <c r="C17403" s="2"/>
      <c r="D17403" s="2"/>
      <c r="E17403" s="2"/>
      <c r="F17403" s="2"/>
      <c r="G17403" s="3"/>
      <c r="H17403" s="3"/>
      <c r="I17403" s="2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 s="2"/>
    </row>
    <row r="17404" spans="2:22" x14ac:dyDescent="0.2">
      <c r="B17404" s="2"/>
      <c r="C17404" s="2"/>
      <c r="D17404" s="2"/>
      <c r="E17404" s="2"/>
      <c r="F17404" s="2"/>
      <c r="G17404" s="3"/>
      <c r="H17404" s="3"/>
      <c r="I17404" s="2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 s="2"/>
    </row>
    <row r="17405" spans="2:22" x14ac:dyDescent="0.2">
      <c r="B17405" s="2"/>
      <c r="C17405" s="2"/>
      <c r="D17405" s="2"/>
      <c r="E17405" s="2"/>
      <c r="F17405" s="2"/>
      <c r="G17405" s="3"/>
      <c r="H17405" s="3"/>
      <c r="I17405" s="2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 s="2"/>
    </row>
    <row r="17406" spans="2:22" x14ac:dyDescent="0.2">
      <c r="B17406" s="2"/>
      <c r="C17406" s="2"/>
      <c r="D17406" s="2"/>
      <c r="E17406" s="2"/>
      <c r="F17406" s="2"/>
      <c r="G17406" s="3"/>
      <c r="H17406" s="3"/>
      <c r="I17406" s="2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 s="2"/>
    </row>
    <row r="17407" spans="2:22" x14ac:dyDescent="0.2">
      <c r="B17407" s="2"/>
      <c r="C17407" s="2"/>
      <c r="D17407" s="2"/>
      <c r="E17407" s="2"/>
      <c r="F17407" s="2"/>
      <c r="G17407" s="3"/>
      <c r="H17407" s="3"/>
      <c r="I17407" s="2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 s="2"/>
    </row>
    <row r="17408" spans="2:22" x14ac:dyDescent="0.2">
      <c r="B17408" s="2"/>
      <c r="C17408" s="2"/>
      <c r="D17408" s="2"/>
      <c r="E17408" s="2"/>
      <c r="F17408" s="2"/>
      <c r="G17408" s="3"/>
      <c r="H17408" s="3"/>
      <c r="I17408" s="2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 s="2"/>
    </row>
    <row r="17409" spans="2:22" x14ac:dyDescent="0.2">
      <c r="B17409" s="2"/>
      <c r="C17409" s="2"/>
      <c r="D17409" s="2"/>
      <c r="E17409" s="2"/>
      <c r="F17409" s="2"/>
      <c r="G17409" s="3"/>
      <c r="H17409" s="3"/>
      <c r="I17409" s="2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 s="2"/>
    </row>
    <row r="17410" spans="2:22" x14ac:dyDescent="0.2">
      <c r="B17410" s="2"/>
      <c r="C17410" s="2"/>
      <c r="D17410" s="2"/>
      <c r="E17410" s="2"/>
      <c r="F17410" s="2"/>
      <c r="G17410" s="3"/>
      <c r="H17410" s="3"/>
      <c r="I17410" s="2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 s="2"/>
    </row>
    <row r="17411" spans="2:22" x14ac:dyDescent="0.2">
      <c r="B17411" s="2"/>
      <c r="C17411" s="2"/>
      <c r="D17411" s="2"/>
      <c r="E17411" s="2"/>
      <c r="F17411" s="2"/>
      <c r="G17411" s="3"/>
      <c r="H17411" s="3"/>
      <c r="I17411" s="2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 s="2"/>
    </row>
    <row r="17412" spans="2:22" x14ac:dyDescent="0.2">
      <c r="B17412" s="2"/>
      <c r="C17412" s="2"/>
      <c r="D17412" s="2"/>
      <c r="E17412" s="2"/>
      <c r="F17412" s="2"/>
      <c r="G17412" s="3"/>
      <c r="H17412" s="3"/>
      <c r="I17412" s="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 s="2"/>
    </row>
    <row r="17413" spans="2:22" x14ac:dyDescent="0.2">
      <c r="B17413" s="2"/>
      <c r="C17413" s="2"/>
      <c r="D17413" s="2"/>
      <c r="E17413" s="2"/>
      <c r="F17413" s="2"/>
      <c r="G17413" s="3"/>
      <c r="H17413" s="3"/>
      <c r="I17413" s="2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 s="2"/>
    </row>
    <row r="17414" spans="2:22" x14ac:dyDescent="0.2">
      <c r="B17414" s="2"/>
      <c r="C17414" s="2"/>
      <c r="D17414" s="2"/>
      <c r="E17414" s="2"/>
      <c r="F17414" s="2"/>
      <c r="G17414" s="3"/>
      <c r="H17414" s="3"/>
      <c r="I17414" s="2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 s="2"/>
    </row>
    <row r="17415" spans="2:22" x14ac:dyDescent="0.2">
      <c r="B17415" s="2"/>
      <c r="C17415" s="2"/>
      <c r="D17415" s="2"/>
      <c r="E17415" s="2"/>
      <c r="F17415" s="2"/>
      <c r="G17415" s="3"/>
      <c r="H17415" s="3"/>
      <c r="I17415" s="2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 s="2"/>
    </row>
    <row r="17416" spans="2:22" x14ac:dyDescent="0.2">
      <c r="B17416" s="2"/>
      <c r="C17416" s="2"/>
      <c r="D17416" s="2"/>
      <c r="E17416" s="2"/>
      <c r="F17416" s="2"/>
      <c r="G17416" s="3"/>
      <c r="H17416" s="3"/>
      <c r="I17416" s="2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 s="2"/>
    </row>
    <row r="17417" spans="2:22" x14ac:dyDescent="0.2">
      <c r="B17417" s="2"/>
      <c r="C17417" s="2"/>
      <c r="D17417" s="2"/>
      <c r="E17417" s="2"/>
      <c r="F17417" s="2"/>
      <c r="G17417" s="3"/>
      <c r="H17417" s="3"/>
      <c r="I17417" s="2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 s="2"/>
    </row>
    <row r="17418" spans="2:22" x14ac:dyDescent="0.2">
      <c r="B17418" s="2"/>
      <c r="C17418" s="2"/>
      <c r="D17418" s="2"/>
      <c r="E17418" s="2"/>
      <c r="F17418" s="2"/>
      <c r="G17418" s="3"/>
      <c r="H17418" s="3"/>
      <c r="I17418" s="2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 s="2"/>
    </row>
    <row r="17419" spans="2:22" x14ac:dyDescent="0.2">
      <c r="B17419" s="2"/>
      <c r="C17419" s="2"/>
      <c r="D17419" s="2"/>
      <c r="E17419" s="2"/>
      <c r="F17419" s="2"/>
      <c r="G17419" s="3"/>
      <c r="H17419" s="3"/>
      <c r="I17419" s="2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 s="2"/>
    </row>
    <row r="17420" spans="2:22" x14ac:dyDescent="0.2">
      <c r="B17420" s="2"/>
      <c r="C17420" s="2"/>
      <c r="D17420" s="2"/>
      <c r="E17420" s="2"/>
      <c r="F17420" s="2"/>
      <c r="G17420" s="3"/>
      <c r="H17420" s="3"/>
      <c r="I17420" s="2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 s="2"/>
    </row>
    <row r="17421" spans="2:22" x14ac:dyDescent="0.2">
      <c r="B17421" s="2"/>
      <c r="C17421" s="2"/>
      <c r="D17421" s="2"/>
      <c r="E17421" s="2"/>
      <c r="F17421" s="2"/>
      <c r="G17421" s="3"/>
      <c r="H17421" s="3"/>
      <c r="I17421" s="2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 s="2"/>
    </row>
    <row r="17422" spans="2:22" x14ac:dyDescent="0.2">
      <c r="B17422" s="2"/>
      <c r="C17422" s="2"/>
      <c r="D17422" s="2"/>
      <c r="E17422" s="2"/>
      <c r="F17422" s="2"/>
      <c r="G17422" s="3"/>
      <c r="H17422" s="3"/>
      <c r="I17422" s="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 s="2"/>
    </row>
    <row r="17423" spans="2:22" x14ac:dyDescent="0.2">
      <c r="B17423" s="2"/>
      <c r="C17423" s="2"/>
      <c r="D17423" s="2"/>
      <c r="E17423" s="2"/>
      <c r="F17423" s="2"/>
      <c r="G17423" s="3"/>
      <c r="H17423" s="3"/>
      <c r="I17423" s="2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 s="2"/>
    </row>
    <row r="17424" spans="2:22" x14ac:dyDescent="0.2">
      <c r="B17424" s="2"/>
      <c r="C17424" s="2"/>
      <c r="D17424" s="2"/>
      <c r="E17424" s="2"/>
      <c r="F17424" s="2"/>
      <c r="G17424" s="3"/>
      <c r="H17424" s="3"/>
      <c r="I17424" s="2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 s="2"/>
    </row>
    <row r="17425" spans="2:22" x14ac:dyDescent="0.2">
      <c r="B17425" s="2"/>
      <c r="C17425" s="2"/>
      <c r="D17425" s="2"/>
      <c r="E17425" s="2"/>
      <c r="F17425" s="2"/>
      <c r="G17425" s="3"/>
      <c r="H17425" s="3"/>
      <c r="I17425" s="2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 s="2"/>
    </row>
    <row r="17426" spans="2:22" x14ac:dyDescent="0.2">
      <c r="B17426" s="2"/>
      <c r="C17426" s="2"/>
      <c r="D17426" s="2"/>
      <c r="E17426" s="2"/>
      <c r="F17426" s="2"/>
      <c r="G17426" s="3"/>
      <c r="H17426" s="3"/>
      <c r="I17426" s="2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 s="2"/>
    </row>
    <row r="17427" spans="2:22" x14ac:dyDescent="0.2">
      <c r="B17427" s="2"/>
      <c r="C17427" s="2"/>
      <c r="D17427" s="2"/>
      <c r="E17427" s="2"/>
      <c r="F17427" s="2"/>
      <c r="G17427" s="3"/>
      <c r="H17427" s="3"/>
      <c r="I17427" s="2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 s="2"/>
    </row>
    <row r="17428" spans="2:22" x14ac:dyDescent="0.2">
      <c r="B17428" s="2"/>
      <c r="C17428" s="2"/>
      <c r="D17428" s="2"/>
      <c r="E17428" s="2"/>
      <c r="F17428" s="2"/>
      <c r="G17428" s="3"/>
      <c r="H17428" s="3"/>
      <c r="I17428" s="2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 s="2"/>
    </row>
    <row r="17429" spans="2:22" x14ac:dyDescent="0.2">
      <c r="B17429" s="2"/>
      <c r="C17429" s="2"/>
      <c r="D17429" s="2"/>
      <c r="E17429" s="2"/>
      <c r="F17429" s="2"/>
      <c r="G17429" s="3"/>
      <c r="H17429" s="3"/>
      <c r="I17429" s="2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 s="2"/>
    </row>
    <row r="17430" spans="2:22" x14ac:dyDescent="0.2">
      <c r="B17430" s="2"/>
      <c r="C17430" s="2"/>
      <c r="D17430" s="2"/>
      <c r="E17430" s="2"/>
      <c r="F17430" s="2"/>
      <c r="G17430" s="3"/>
      <c r="H17430" s="3"/>
      <c r="I17430" s="2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 s="2"/>
    </row>
    <row r="17431" spans="2:22" x14ac:dyDescent="0.2">
      <c r="B17431" s="2"/>
      <c r="C17431" s="2"/>
      <c r="D17431" s="2"/>
      <c r="E17431" s="2"/>
      <c r="F17431" s="2"/>
      <c r="G17431" s="3"/>
      <c r="H17431" s="3"/>
      <c r="I17431" s="2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 s="2"/>
    </row>
    <row r="17432" spans="2:22" x14ac:dyDescent="0.2">
      <c r="B17432" s="2"/>
      <c r="C17432" s="2"/>
      <c r="D17432" s="2"/>
      <c r="E17432" s="2"/>
      <c r="F17432" s="2"/>
      <c r="G17432" s="3"/>
      <c r="H17432" s="3"/>
      <c r="I17432" s="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 s="2"/>
    </row>
    <row r="17433" spans="2:22" x14ac:dyDescent="0.2">
      <c r="B17433" s="2"/>
      <c r="C17433" s="2"/>
      <c r="D17433" s="2"/>
      <c r="E17433" s="2"/>
      <c r="F17433" s="2"/>
      <c r="G17433" s="3"/>
      <c r="H17433" s="3"/>
      <c r="I17433" s="2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 s="2"/>
    </row>
    <row r="17434" spans="2:22" x14ac:dyDescent="0.2">
      <c r="B17434" s="2"/>
      <c r="C17434" s="2"/>
      <c r="D17434" s="2"/>
      <c r="E17434" s="2"/>
      <c r="F17434" s="2"/>
      <c r="G17434" s="3"/>
      <c r="H17434" s="3"/>
      <c r="I17434" s="2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 s="2"/>
    </row>
    <row r="17435" spans="2:22" x14ac:dyDescent="0.2">
      <c r="B17435" s="2"/>
      <c r="C17435" s="2"/>
      <c r="D17435" s="2"/>
      <c r="E17435" s="2"/>
      <c r="F17435" s="2"/>
      <c r="G17435" s="3"/>
      <c r="H17435" s="3"/>
      <c r="I17435" s="2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 s="2"/>
    </row>
    <row r="17436" spans="2:22" x14ac:dyDescent="0.2">
      <c r="B17436" s="2"/>
      <c r="C17436" s="2"/>
      <c r="D17436" s="2"/>
      <c r="E17436" s="2"/>
      <c r="F17436" s="2"/>
      <c r="G17436" s="3"/>
      <c r="H17436" s="3"/>
      <c r="I17436" s="2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 s="2"/>
    </row>
    <row r="17437" spans="2:22" x14ac:dyDescent="0.2">
      <c r="B17437" s="2"/>
      <c r="C17437" s="2"/>
      <c r="D17437" s="2"/>
      <c r="E17437" s="2"/>
      <c r="F17437" s="2"/>
      <c r="G17437" s="3"/>
      <c r="H17437" s="3"/>
      <c r="I17437" s="2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 s="2"/>
    </row>
    <row r="17438" spans="2:22" x14ac:dyDescent="0.2">
      <c r="B17438" s="2"/>
      <c r="C17438" s="2"/>
      <c r="D17438" s="2"/>
      <c r="E17438" s="2"/>
      <c r="F17438" s="2"/>
      <c r="G17438" s="3"/>
      <c r="H17438" s="3"/>
      <c r="I17438" s="2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 s="2"/>
    </row>
    <row r="17439" spans="2:22" x14ac:dyDescent="0.2">
      <c r="B17439" s="2"/>
      <c r="C17439" s="2"/>
      <c r="D17439" s="2"/>
      <c r="E17439" s="2"/>
      <c r="F17439" s="2"/>
      <c r="G17439" s="3"/>
      <c r="H17439" s="3"/>
      <c r="I17439" s="2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 s="2"/>
    </row>
    <row r="17440" spans="2:22" x14ac:dyDescent="0.2">
      <c r="B17440" s="2"/>
      <c r="C17440" s="2"/>
      <c r="D17440" s="2"/>
      <c r="E17440" s="2"/>
      <c r="F17440" s="2"/>
      <c r="G17440" s="3"/>
      <c r="H17440" s="3"/>
      <c r="I17440" s="2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 s="2"/>
    </row>
    <row r="17441" spans="2:22" x14ac:dyDescent="0.2">
      <c r="B17441" s="2"/>
      <c r="C17441" s="2"/>
      <c r="D17441" s="2"/>
      <c r="E17441" s="2"/>
      <c r="F17441" s="2"/>
      <c r="G17441" s="3"/>
      <c r="H17441" s="3"/>
      <c r="I17441" s="2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 s="2"/>
    </row>
    <row r="17442" spans="2:22" x14ac:dyDescent="0.2">
      <c r="B17442" s="2"/>
      <c r="C17442" s="2"/>
      <c r="D17442" s="2"/>
      <c r="E17442" s="2"/>
      <c r="F17442" s="2"/>
      <c r="G17442" s="3"/>
      <c r="H17442" s="3"/>
      <c r="I17442" s="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 s="2"/>
    </row>
    <row r="17443" spans="2:22" x14ac:dyDescent="0.2">
      <c r="B17443" s="2"/>
      <c r="C17443" s="2"/>
      <c r="D17443" s="2"/>
      <c r="E17443" s="2"/>
      <c r="F17443" s="2"/>
      <c r="G17443" s="3"/>
      <c r="H17443" s="3"/>
      <c r="I17443" s="2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 s="2"/>
    </row>
    <row r="17444" spans="2:22" x14ac:dyDescent="0.2">
      <c r="B17444" s="2"/>
      <c r="C17444" s="2"/>
      <c r="D17444" s="2"/>
      <c r="E17444" s="2"/>
      <c r="F17444" s="2"/>
      <c r="G17444" s="3"/>
      <c r="H17444" s="3"/>
      <c r="I17444" s="2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 s="2"/>
    </row>
    <row r="17445" spans="2:22" x14ac:dyDescent="0.2">
      <c r="B17445" s="2"/>
      <c r="C17445" s="2"/>
      <c r="D17445" s="2"/>
      <c r="E17445" s="2"/>
      <c r="F17445" s="2"/>
      <c r="G17445" s="3"/>
      <c r="H17445" s="3"/>
      <c r="I17445" s="2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 s="2"/>
    </row>
    <row r="17446" spans="2:22" x14ac:dyDescent="0.2">
      <c r="B17446" s="2"/>
      <c r="C17446" s="2"/>
      <c r="D17446" s="2"/>
      <c r="E17446" s="2"/>
      <c r="F17446" s="2"/>
      <c r="G17446" s="3"/>
      <c r="H17446" s="3"/>
      <c r="I17446" s="2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 s="2"/>
    </row>
    <row r="17447" spans="2:22" x14ac:dyDescent="0.2">
      <c r="B17447" s="2"/>
      <c r="C17447" s="2"/>
      <c r="D17447" s="2"/>
      <c r="E17447" s="2"/>
      <c r="F17447" s="2"/>
      <c r="G17447" s="3"/>
      <c r="H17447" s="3"/>
      <c r="I17447" s="2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 s="2"/>
    </row>
    <row r="17448" spans="2:22" x14ac:dyDescent="0.2">
      <c r="B17448" s="2"/>
      <c r="C17448" s="2"/>
      <c r="D17448" s="2"/>
      <c r="E17448" s="2"/>
      <c r="F17448" s="2"/>
      <c r="G17448" s="3"/>
      <c r="H17448" s="3"/>
      <c r="I17448" s="2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 s="2"/>
    </row>
    <row r="17449" spans="2:22" x14ac:dyDescent="0.2">
      <c r="B17449" s="2"/>
      <c r="C17449" s="2"/>
      <c r="D17449" s="2"/>
      <c r="E17449" s="2"/>
      <c r="F17449" s="2"/>
      <c r="G17449" s="3"/>
      <c r="H17449" s="3"/>
      <c r="I17449" s="2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 s="2"/>
    </row>
    <row r="17450" spans="2:22" x14ac:dyDescent="0.2">
      <c r="B17450" s="2"/>
      <c r="C17450" s="2"/>
      <c r="D17450" s="2"/>
      <c r="E17450" s="2"/>
      <c r="F17450" s="2"/>
      <c r="G17450" s="3"/>
      <c r="H17450" s="3"/>
      <c r="I17450" s="2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 s="2"/>
    </row>
    <row r="17451" spans="2:22" x14ac:dyDescent="0.2">
      <c r="B17451" s="2"/>
      <c r="C17451" s="2"/>
      <c r="D17451" s="2"/>
      <c r="E17451" s="2"/>
      <c r="F17451" s="2"/>
      <c r="G17451" s="3"/>
      <c r="H17451" s="3"/>
      <c r="I17451" s="2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 s="2"/>
    </row>
    <row r="17452" spans="2:22" x14ac:dyDescent="0.2">
      <c r="B17452" s="2"/>
      <c r="C17452" s="2"/>
      <c r="D17452" s="2"/>
      <c r="E17452" s="2"/>
      <c r="F17452" s="2"/>
      <c r="G17452" s="3"/>
      <c r="H17452" s="3"/>
      <c r="I17452" s="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 s="2"/>
    </row>
    <row r="17453" spans="2:22" x14ac:dyDescent="0.2">
      <c r="B17453" s="2"/>
      <c r="C17453" s="2"/>
      <c r="D17453" s="2"/>
      <c r="E17453" s="2"/>
      <c r="F17453" s="2"/>
      <c r="G17453" s="3"/>
      <c r="H17453" s="3"/>
      <c r="I17453" s="2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 s="2"/>
    </row>
    <row r="17454" spans="2:22" x14ac:dyDescent="0.2">
      <c r="B17454" s="2"/>
      <c r="C17454" s="2"/>
      <c r="D17454" s="2"/>
      <c r="E17454" s="2"/>
      <c r="F17454" s="2"/>
      <c r="G17454" s="3"/>
      <c r="H17454" s="3"/>
      <c r="I17454" s="2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 s="2"/>
    </row>
    <row r="17455" spans="2:22" x14ac:dyDescent="0.2">
      <c r="B17455" s="2"/>
      <c r="C17455" s="2"/>
      <c r="D17455" s="2"/>
      <c r="E17455" s="2"/>
      <c r="F17455" s="2"/>
      <c r="G17455" s="3"/>
      <c r="H17455" s="3"/>
      <c r="I17455" s="2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 s="2"/>
    </row>
    <row r="17456" spans="2:22" x14ac:dyDescent="0.2">
      <c r="B17456" s="2"/>
      <c r="C17456" s="2"/>
      <c r="D17456" s="2"/>
      <c r="E17456" s="2"/>
      <c r="F17456" s="2"/>
      <c r="G17456" s="3"/>
      <c r="H17456" s="3"/>
      <c r="I17456" s="2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 s="2"/>
    </row>
    <row r="17457" spans="2:22" x14ac:dyDescent="0.2">
      <c r="B17457" s="2"/>
      <c r="C17457" s="2"/>
      <c r="D17457" s="2"/>
      <c r="E17457" s="2"/>
      <c r="F17457" s="2"/>
      <c r="G17457" s="3"/>
      <c r="H17457" s="3"/>
      <c r="I17457" s="2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 s="2"/>
    </row>
    <row r="17458" spans="2:22" x14ac:dyDescent="0.2">
      <c r="B17458" s="2"/>
      <c r="C17458" s="2"/>
      <c r="D17458" s="2"/>
      <c r="E17458" s="2"/>
      <c r="F17458" s="2"/>
      <c r="G17458" s="3"/>
      <c r="H17458" s="3"/>
      <c r="I17458" s="2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 s="2"/>
    </row>
    <row r="17459" spans="2:22" x14ac:dyDescent="0.2">
      <c r="B17459" s="2"/>
      <c r="C17459" s="2"/>
      <c r="D17459" s="2"/>
      <c r="E17459" s="2"/>
      <c r="F17459" s="2"/>
      <c r="G17459" s="3"/>
      <c r="H17459" s="3"/>
      <c r="I17459" s="2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 s="2"/>
    </row>
    <row r="17460" spans="2:22" x14ac:dyDescent="0.2">
      <c r="B17460" s="2"/>
      <c r="C17460" s="2"/>
      <c r="D17460" s="2"/>
      <c r="E17460" s="2"/>
      <c r="F17460" s="2"/>
      <c r="G17460" s="3"/>
      <c r="H17460" s="3"/>
      <c r="I17460" s="2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 s="2"/>
    </row>
    <row r="17461" spans="2:22" x14ac:dyDescent="0.2">
      <c r="B17461" s="2"/>
      <c r="C17461" s="2"/>
      <c r="D17461" s="2"/>
      <c r="E17461" s="2"/>
      <c r="F17461" s="2"/>
      <c r="G17461" s="3"/>
      <c r="H17461" s="3"/>
      <c r="I17461" s="2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 s="2"/>
    </row>
    <row r="17462" spans="2:22" x14ac:dyDescent="0.2">
      <c r="B17462" s="2"/>
      <c r="C17462" s="2"/>
      <c r="D17462" s="2"/>
      <c r="E17462" s="2"/>
      <c r="F17462" s="2"/>
      <c r="G17462" s="3"/>
      <c r="H17462" s="3"/>
      <c r="I17462" s="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 s="2"/>
    </row>
    <row r="17463" spans="2:22" x14ac:dyDescent="0.2">
      <c r="B17463" s="2"/>
      <c r="C17463" s="2"/>
      <c r="D17463" s="2"/>
      <c r="E17463" s="2"/>
      <c r="F17463" s="2"/>
      <c r="G17463" s="3"/>
      <c r="H17463" s="3"/>
      <c r="I17463" s="2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 s="2"/>
    </row>
    <row r="17464" spans="2:22" x14ac:dyDescent="0.2">
      <c r="B17464" s="2"/>
      <c r="C17464" s="2"/>
      <c r="D17464" s="2"/>
      <c r="E17464" s="2"/>
      <c r="F17464" s="2"/>
      <c r="G17464" s="3"/>
      <c r="H17464" s="3"/>
      <c r="I17464" s="2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 s="2"/>
    </row>
    <row r="17465" spans="2:22" x14ac:dyDescent="0.2">
      <c r="B17465" s="2"/>
      <c r="C17465" s="2"/>
      <c r="D17465" s="2"/>
      <c r="E17465" s="2"/>
      <c r="F17465" s="2"/>
      <c r="G17465" s="3"/>
      <c r="H17465" s="3"/>
      <c r="I17465" s="2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 s="2"/>
    </row>
    <row r="17466" spans="2:22" x14ac:dyDescent="0.2">
      <c r="B17466" s="2"/>
      <c r="C17466" s="2"/>
      <c r="D17466" s="2"/>
      <c r="E17466" s="2"/>
      <c r="F17466" s="2"/>
      <c r="G17466" s="3"/>
      <c r="H17466" s="3"/>
      <c r="I17466" s="2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 s="2"/>
    </row>
    <row r="17467" spans="2:22" x14ac:dyDescent="0.2">
      <c r="B17467" s="2"/>
      <c r="C17467" s="2"/>
      <c r="D17467" s="2"/>
      <c r="E17467" s="2"/>
      <c r="F17467" s="2"/>
      <c r="G17467" s="3"/>
      <c r="H17467" s="3"/>
      <c r="I17467" s="2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 s="2"/>
    </row>
    <row r="17468" spans="2:22" x14ac:dyDescent="0.2">
      <c r="B17468" s="2"/>
      <c r="C17468" s="2"/>
      <c r="D17468" s="2"/>
      <c r="E17468" s="2"/>
      <c r="F17468" s="2"/>
      <c r="G17468" s="3"/>
      <c r="H17468" s="3"/>
      <c r="I17468" s="2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 s="2"/>
    </row>
    <row r="17469" spans="2:22" x14ac:dyDescent="0.2">
      <c r="B17469" s="2"/>
      <c r="C17469" s="2"/>
      <c r="D17469" s="2"/>
      <c r="E17469" s="2"/>
      <c r="F17469" s="2"/>
      <c r="G17469" s="3"/>
      <c r="H17469" s="3"/>
      <c r="I17469" s="2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 s="2"/>
    </row>
    <row r="17470" spans="2:22" x14ac:dyDescent="0.2">
      <c r="B17470" s="2"/>
      <c r="C17470" s="2"/>
      <c r="D17470" s="2"/>
      <c r="E17470" s="2"/>
      <c r="F17470" s="2"/>
      <c r="G17470" s="3"/>
      <c r="H17470" s="3"/>
      <c r="I17470" s="2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 s="2"/>
    </row>
    <row r="17471" spans="2:22" x14ac:dyDescent="0.2">
      <c r="B17471" s="2"/>
      <c r="C17471" s="2"/>
      <c r="D17471" s="2"/>
      <c r="E17471" s="2"/>
      <c r="F17471" s="2"/>
      <c r="G17471" s="3"/>
      <c r="H17471" s="3"/>
      <c r="I17471" s="2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 s="2"/>
    </row>
    <row r="17472" spans="2:22" x14ac:dyDescent="0.2">
      <c r="B17472" s="2"/>
      <c r="C17472" s="2"/>
      <c r="D17472" s="2"/>
      <c r="E17472" s="2"/>
      <c r="F17472" s="2"/>
      <c r="G17472" s="3"/>
      <c r="H17472" s="3"/>
      <c r="I17472" s="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 s="2"/>
    </row>
    <row r="17473" spans="2:22" x14ac:dyDescent="0.2">
      <c r="B17473" s="2"/>
      <c r="C17473" s="2"/>
      <c r="D17473" s="2"/>
      <c r="E17473" s="2"/>
      <c r="F17473" s="2"/>
      <c r="G17473" s="3"/>
      <c r="H17473" s="3"/>
      <c r="I17473" s="2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 s="2"/>
    </row>
    <row r="17474" spans="2:22" x14ac:dyDescent="0.2">
      <c r="B17474" s="2"/>
      <c r="C17474" s="2"/>
      <c r="D17474" s="2"/>
      <c r="E17474" s="2"/>
      <c r="F17474" s="2"/>
      <c r="G17474" s="3"/>
      <c r="H17474" s="3"/>
      <c r="I17474" s="2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 s="2"/>
    </row>
    <row r="17475" spans="2:22" x14ac:dyDescent="0.2">
      <c r="B17475" s="2"/>
      <c r="C17475" s="2"/>
      <c r="D17475" s="2"/>
      <c r="E17475" s="2"/>
      <c r="F17475" s="2"/>
      <c r="G17475" s="3"/>
      <c r="H17475" s="3"/>
      <c r="I17475" s="2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 s="2"/>
    </row>
    <row r="17476" spans="2:22" x14ac:dyDescent="0.2">
      <c r="B17476" s="2"/>
      <c r="C17476" s="2"/>
      <c r="D17476" s="2"/>
      <c r="E17476" s="2"/>
      <c r="F17476" s="2"/>
      <c r="G17476" s="3"/>
      <c r="H17476" s="3"/>
      <c r="I17476" s="2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 s="2"/>
    </row>
    <row r="17477" spans="2:22" x14ac:dyDescent="0.2">
      <c r="B17477" s="2"/>
      <c r="C17477" s="2"/>
      <c r="D17477" s="2"/>
      <c r="E17477" s="2"/>
      <c r="F17477" s="2"/>
      <c r="G17477" s="3"/>
      <c r="H17477" s="3"/>
      <c r="I17477" s="2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 s="2"/>
    </row>
    <row r="17478" spans="2:22" x14ac:dyDescent="0.2">
      <c r="B17478" s="2"/>
      <c r="C17478" s="2"/>
      <c r="D17478" s="2"/>
      <c r="E17478" s="2"/>
      <c r="F17478" s="2"/>
      <c r="G17478" s="3"/>
      <c r="H17478" s="3"/>
      <c r="I17478" s="2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 s="2"/>
    </row>
    <row r="17479" spans="2:22" x14ac:dyDescent="0.2">
      <c r="B17479" s="2"/>
      <c r="C17479" s="2"/>
      <c r="D17479" s="2"/>
      <c r="E17479" s="2"/>
      <c r="F17479" s="2"/>
      <c r="G17479" s="3"/>
      <c r="H17479" s="3"/>
      <c r="I17479" s="2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 s="2"/>
    </row>
    <row r="17480" spans="2:22" x14ac:dyDescent="0.2">
      <c r="B17480" s="2"/>
      <c r="C17480" s="2"/>
      <c r="D17480" s="2"/>
      <c r="E17480" s="2"/>
      <c r="F17480" s="2"/>
      <c r="G17480" s="3"/>
      <c r="H17480" s="3"/>
      <c r="I17480" s="2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 s="2"/>
    </row>
    <row r="17481" spans="2:22" x14ac:dyDescent="0.2">
      <c r="B17481" s="2"/>
      <c r="C17481" s="2"/>
      <c r="D17481" s="2"/>
      <c r="E17481" s="2"/>
      <c r="F17481" s="2"/>
      <c r="G17481" s="3"/>
      <c r="H17481" s="3"/>
      <c r="I17481" s="2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 s="2"/>
    </row>
    <row r="17482" spans="2:22" x14ac:dyDescent="0.2">
      <c r="B17482" s="2"/>
      <c r="C17482" s="2"/>
      <c r="D17482" s="2"/>
      <c r="E17482" s="2"/>
      <c r="F17482" s="2"/>
      <c r="G17482" s="3"/>
      <c r="H17482" s="3"/>
      <c r="I17482" s="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 s="2"/>
    </row>
    <row r="17483" spans="2:22" x14ac:dyDescent="0.2">
      <c r="B17483" s="2"/>
      <c r="C17483" s="2"/>
      <c r="D17483" s="2"/>
      <c r="E17483" s="2"/>
      <c r="F17483" s="2"/>
      <c r="G17483" s="3"/>
      <c r="H17483" s="3"/>
      <c r="I17483" s="2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 s="2"/>
    </row>
    <row r="17484" spans="2:22" x14ac:dyDescent="0.2">
      <c r="B17484" s="2"/>
      <c r="C17484" s="2"/>
      <c r="D17484" s="2"/>
      <c r="E17484" s="2"/>
      <c r="F17484" s="2"/>
      <c r="G17484" s="3"/>
      <c r="H17484" s="3"/>
      <c r="I17484" s="2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 s="2"/>
    </row>
    <row r="17485" spans="2:22" x14ac:dyDescent="0.2">
      <c r="B17485" s="2"/>
      <c r="C17485" s="2"/>
      <c r="D17485" s="2"/>
      <c r="E17485" s="2"/>
      <c r="F17485" s="2"/>
      <c r="G17485" s="3"/>
      <c r="H17485" s="3"/>
      <c r="I17485" s="2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 s="2"/>
    </row>
    <row r="17486" spans="2:22" x14ac:dyDescent="0.2">
      <c r="B17486" s="2"/>
      <c r="C17486" s="2"/>
      <c r="D17486" s="2"/>
      <c r="E17486" s="2"/>
      <c r="F17486" s="2"/>
      <c r="G17486" s="3"/>
      <c r="H17486" s="3"/>
      <c r="I17486" s="2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 s="2"/>
    </row>
    <row r="17487" spans="2:22" x14ac:dyDescent="0.2">
      <c r="B17487" s="2"/>
      <c r="C17487" s="2"/>
      <c r="D17487" s="2"/>
      <c r="E17487" s="2"/>
      <c r="F17487" s="2"/>
      <c r="G17487" s="3"/>
      <c r="H17487" s="3"/>
      <c r="I17487" s="2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 s="2"/>
    </row>
    <row r="17488" spans="2:22" x14ac:dyDescent="0.2">
      <c r="B17488" s="2"/>
      <c r="C17488" s="2"/>
      <c r="D17488" s="2"/>
      <c r="E17488" s="2"/>
      <c r="F17488" s="2"/>
      <c r="G17488" s="3"/>
      <c r="H17488" s="3"/>
      <c r="I17488" s="2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 s="2"/>
    </row>
    <row r="17489" spans="2:22" x14ac:dyDescent="0.2">
      <c r="B17489" s="2"/>
      <c r="C17489" s="2"/>
      <c r="D17489" s="2"/>
      <c r="E17489" s="2"/>
      <c r="F17489" s="2"/>
      <c r="G17489" s="3"/>
      <c r="H17489" s="3"/>
      <c r="I17489" s="2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 s="2"/>
    </row>
    <row r="17490" spans="2:22" x14ac:dyDescent="0.2">
      <c r="B17490" s="2"/>
      <c r="C17490" s="2"/>
      <c r="D17490" s="2"/>
      <c r="E17490" s="2"/>
      <c r="F17490" s="2"/>
      <c r="G17490" s="3"/>
      <c r="H17490" s="3"/>
      <c r="I17490" s="2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 s="2"/>
    </row>
    <row r="17491" spans="2:22" x14ac:dyDescent="0.2">
      <c r="B17491" s="2"/>
      <c r="C17491" s="2"/>
      <c r="D17491" s="2"/>
      <c r="E17491" s="2"/>
      <c r="F17491" s="2"/>
      <c r="G17491" s="3"/>
      <c r="H17491" s="3"/>
      <c r="I17491" s="2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 s="2"/>
    </row>
    <row r="17492" spans="2:22" x14ac:dyDescent="0.2">
      <c r="B17492" s="2"/>
      <c r="C17492" s="2"/>
      <c r="D17492" s="2"/>
      <c r="E17492" s="2"/>
      <c r="F17492" s="2"/>
      <c r="G17492" s="3"/>
      <c r="H17492" s="3"/>
      <c r="I17492" s="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 s="2"/>
    </row>
    <row r="17493" spans="2:22" x14ac:dyDescent="0.2">
      <c r="B17493" s="2"/>
      <c r="C17493" s="2"/>
      <c r="D17493" s="2"/>
      <c r="E17493" s="2"/>
      <c r="F17493" s="2"/>
      <c r="G17493" s="3"/>
      <c r="H17493" s="3"/>
      <c r="I17493" s="2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 s="2"/>
    </row>
    <row r="17494" spans="2:22" x14ac:dyDescent="0.2">
      <c r="B17494" s="2"/>
      <c r="C17494" s="2"/>
      <c r="D17494" s="2"/>
      <c r="E17494" s="2"/>
      <c r="F17494" s="2"/>
      <c r="G17494" s="3"/>
      <c r="H17494" s="3"/>
      <c r="I17494" s="2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 s="2"/>
    </row>
    <row r="17495" spans="2:22" x14ac:dyDescent="0.2">
      <c r="B17495" s="2"/>
      <c r="C17495" s="2"/>
      <c r="D17495" s="2"/>
      <c r="E17495" s="2"/>
      <c r="F17495" s="2"/>
      <c r="G17495" s="3"/>
      <c r="H17495" s="3"/>
      <c r="I17495" s="2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 s="2"/>
    </row>
    <row r="17496" spans="2:22" x14ac:dyDescent="0.2">
      <c r="B17496" s="2"/>
      <c r="C17496" s="2"/>
      <c r="D17496" s="2"/>
      <c r="E17496" s="2"/>
      <c r="F17496" s="2"/>
      <c r="G17496" s="3"/>
      <c r="H17496" s="3"/>
      <c r="I17496" s="2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 s="2"/>
    </row>
    <row r="17497" spans="2:22" x14ac:dyDescent="0.2">
      <c r="B17497" s="2"/>
      <c r="C17497" s="2"/>
      <c r="D17497" s="2"/>
      <c r="E17497" s="2"/>
      <c r="F17497" s="2"/>
      <c r="G17497" s="3"/>
      <c r="H17497" s="3"/>
      <c r="I17497" s="2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 s="2"/>
    </row>
    <row r="17498" spans="2:22" x14ac:dyDescent="0.2">
      <c r="B17498" s="2"/>
      <c r="C17498" s="2"/>
      <c r="D17498" s="2"/>
      <c r="E17498" s="2"/>
      <c r="F17498" s="2"/>
      <c r="G17498" s="3"/>
      <c r="H17498" s="3"/>
      <c r="I17498" s="2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 s="2"/>
    </row>
    <row r="17499" spans="2:22" x14ac:dyDescent="0.2">
      <c r="B17499" s="2"/>
      <c r="C17499" s="2"/>
      <c r="D17499" s="2"/>
      <c r="E17499" s="2"/>
      <c r="F17499" s="2"/>
      <c r="G17499" s="3"/>
      <c r="H17499" s="3"/>
      <c r="I17499" s="2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 s="2"/>
    </row>
    <row r="17500" spans="2:22" x14ac:dyDescent="0.2">
      <c r="B17500" s="2"/>
      <c r="C17500" s="2"/>
      <c r="D17500" s="2"/>
      <c r="E17500" s="2"/>
      <c r="F17500" s="2"/>
      <c r="G17500" s="3"/>
      <c r="H17500" s="3"/>
      <c r="I17500" s="2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 s="2"/>
    </row>
    <row r="17501" spans="2:22" x14ac:dyDescent="0.2">
      <c r="B17501" s="2"/>
      <c r="C17501" s="2"/>
      <c r="D17501" s="2"/>
      <c r="E17501" s="2"/>
      <c r="F17501" s="2"/>
      <c r="G17501" s="3"/>
      <c r="H17501" s="3"/>
      <c r="I17501" s="2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 s="2"/>
    </row>
    <row r="17502" spans="2:22" x14ac:dyDescent="0.2">
      <c r="B17502" s="2"/>
      <c r="C17502" s="2"/>
      <c r="D17502" s="2"/>
      <c r="E17502" s="2"/>
      <c r="F17502" s="2"/>
      <c r="G17502" s="3"/>
      <c r="H17502" s="3"/>
      <c r="I17502" s="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 s="2"/>
    </row>
    <row r="17503" spans="2:22" x14ac:dyDescent="0.2">
      <c r="B17503" s="2"/>
      <c r="C17503" s="2"/>
      <c r="D17503" s="2"/>
      <c r="E17503" s="2"/>
      <c r="F17503" s="2"/>
      <c r="G17503" s="3"/>
      <c r="H17503" s="3"/>
      <c r="I17503" s="2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 s="2"/>
    </row>
    <row r="17504" spans="2:22" x14ac:dyDescent="0.2">
      <c r="B17504" s="2"/>
      <c r="C17504" s="2"/>
      <c r="D17504" s="2"/>
      <c r="E17504" s="2"/>
      <c r="F17504" s="2"/>
      <c r="G17504" s="3"/>
      <c r="H17504" s="3"/>
      <c r="I17504" s="2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 s="2"/>
    </row>
    <row r="17505" spans="2:22" x14ac:dyDescent="0.2">
      <c r="B17505" s="2"/>
      <c r="C17505" s="2"/>
      <c r="D17505" s="2"/>
      <c r="E17505" s="2"/>
      <c r="F17505" s="2"/>
      <c r="G17505" s="3"/>
      <c r="H17505" s="3"/>
      <c r="I17505" s="2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 s="2"/>
    </row>
    <row r="17506" spans="2:22" x14ac:dyDescent="0.2">
      <c r="B17506" s="2"/>
      <c r="C17506" s="2"/>
      <c r="D17506" s="2"/>
      <c r="E17506" s="2"/>
      <c r="F17506" s="2"/>
      <c r="G17506" s="3"/>
      <c r="H17506" s="3"/>
      <c r="I17506" s="2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 s="2"/>
    </row>
    <row r="17507" spans="2:22" x14ac:dyDescent="0.2">
      <c r="B17507" s="2"/>
      <c r="C17507" s="2"/>
      <c r="D17507" s="2"/>
      <c r="E17507" s="2"/>
      <c r="F17507" s="2"/>
      <c r="G17507" s="3"/>
      <c r="H17507" s="3"/>
      <c r="I17507" s="2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 s="2"/>
    </row>
    <row r="17508" spans="2:22" x14ac:dyDescent="0.2">
      <c r="B17508" s="2"/>
      <c r="C17508" s="2"/>
      <c r="D17508" s="2"/>
      <c r="E17508" s="2"/>
      <c r="F17508" s="2"/>
      <c r="G17508" s="3"/>
      <c r="H17508" s="3"/>
      <c r="I17508" s="2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 s="2"/>
    </row>
    <row r="17509" spans="2:22" x14ac:dyDescent="0.2">
      <c r="B17509" s="2"/>
      <c r="C17509" s="2"/>
      <c r="D17509" s="2"/>
      <c r="E17509" s="2"/>
      <c r="F17509" s="2"/>
      <c r="G17509" s="3"/>
      <c r="H17509" s="3"/>
      <c r="I17509" s="2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 s="2"/>
    </row>
    <row r="17510" spans="2:22" x14ac:dyDescent="0.2">
      <c r="B17510" s="2"/>
      <c r="C17510" s="2"/>
      <c r="D17510" s="2"/>
      <c r="E17510" s="2"/>
      <c r="F17510" s="2"/>
      <c r="G17510" s="3"/>
      <c r="H17510" s="3"/>
      <c r="I17510" s="2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 s="2"/>
    </row>
    <row r="17511" spans="2:22" x14ac:dyDescent="0.2">
      <c r="B17511" s="2"/>
      <c r="C17511" s="2"/>
      <c r="D17511" s="2"/>
      <c r="E17511" s="2"/>
      <c r="F17511" s="2"/>
      <c r="G17511" s="3"/>
      <c r="H17511" s="3"/>
      <c r="I17511" s="2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 s="2"/>
    </row>
    <row r="17512" spans="2:22" x14ac:dyDescent="0.2">
      <c r="B17512" s="2"/>
      <c r="C17512" s="2"/>
      <c r="D17512" s="2"/>
      <c r="E17512" s="2"/>
      <c r="F17512" s="2"/>
      <c r="G17512" s="3"/>
      <c r="H17512" s="3"/>
      <c r="I17512" s="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 s="2"/>
    </row>
    <row r="17513" spans="2:22" x14ac:dyDescent="0.2">
      <c r="B17513" s="2"/>
      <c r="C17513" s="2"/>
      <c r="D17513" s="2"/>
      <c r="E17513" s="2"/>
      <c r="F17513" s="2"/>
      <c r="G17513" s="3"/>
      <c r="H17513" s="3"/>
      <c r="I17513" s="2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 s="2"/>
    </row>
    <row r="17514" spans="2:22" x14ac:dyDescent="0.2">
      <c r="B17514" s="2"/>
      <c r="C17514" s="2"/>
      <c r="D17514" s="2"/>
      <c r="E17514" s="2"/>
      <c r="F17514" s="2"/>
      <c r="G17514" s="3"/>
      <c r="H17514" s="3"/>
      <c r="I17514" s="2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 s="2"/>
    </row>
    <row r="17515" spans="2:22" x14ac:dyDescent="0.2">
      <c r="B17515" s="2"/>
      <c r="C17515" s="2"/>
      <c r="D17515" s="2"/>
      <c r="E17515" s="2"/>
      <c r="F17515" s="2"/>
      <c r="G17515" s="3"/>
      <c r="H17515" s="3"/>
      <c r="I17515" s="2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 s="2"/>
    </row>
    <row r="17516" spans="2:22" x14ac:dyDescent="0.2">
      <c r="B17516" s="2"/>
      <c r="C17516" s="2"/>
      <c r="D17516" s="2"/>
      <c r="E17516" s="2"/>
      <c r="F17516" s="2"/>
      <c r="G17516" s="3"/>
      <c r="H17516" s="3"/>
      <c r="I17516" s="2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 s="2"/>
    </row>
    <row r="17517" spans="2:22" x14ac:dyDescent="0.2">
      <c r="B17517" s="2"/>
      <c r="C17517" s="2"/>
      <c r="D17517" s="2"/>
      <c r="E17517" s="2"/>
      <c r="F17517" s="2"/>
      <c r="G17517" s="3"/>
      <c r="H17517" s="3"/>
      <c r="I17517" s="2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 s="2"/>
    </row>
    <row r="17518" spans="2:22" x14ac:dyDescent="0.2">
      <c r="B17518" s="2"/>
      <c r="C17518" s="2"/>
      <c r="D17518" s="2"/>
      <c r="E17518" s="2"/>
      <c r="F17518" s="2"/>
      <c r="G17518" s="3"/>
      <c r="H17518" s="3"/>
      <c r="I17518" s="2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 s="2"/>
    </row>
    <row r="17519" spans="2:22" x14ac:dyDescent="0.2">
      <c r="B17519" s="2"/>
      <c r="C17519" s="2"/>
      <c r="D17519" s="2"/>
      <c r="E17519" s="2"/>
      <c r="F17519" s="2"/>
      <c r="G17519" s="3"/>
      <c r="H17519" s="3"/>
      <c r="I17519" s="2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 s="2"/>
    </row>
    <row r="17520" spans="2:22" x14ac:dyDescent="0.2">
      <c r="B17520" s="2"/>
      <c r="C17520" s="2"/>
      <c r="D17520" s="2"/>
      <c r="E17520" s="2"/>
      <c r="F17520" s="2"/>
      <c r="G17520" s="3"/>
      <c r="H17520" s="3"/>
      <c r="I17520" s="2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 s="2"/>
    </row>
    <row r="17521" spans="2:22" x14ac:dyDescent="0.2">
      <c r="B17521" s="2"/>
      <c r="C17521" s="2"/>
      <c r="D17521" s="2"/>
      <c r="E17521" s="2"/>
      <c r="F17521" s="2"/>
      <c r="G17521" s="3"/>
      <c r="H17521" s="3"/>
      <c r="I17521" s="2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 s="2"/>
    </row>
    <row r="17522" spans="2:22" x14ac:dyDescent="0.2">
      <c r="B17522" s="2"/>
      <c r="C17522" s="2"/>
      <c r="D17522" s="2"/>
      <c r="E17522" s="2"/>
      <c r="F17522" s="2"/>
      <c r="G17522" s="3"/>
      <c r="H17522" s="3"/>
      <c r="I17522" s="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 s="2"/>
    </row>
    <row r="17523" spans="2:22" x14ac:dyDescent="0.2">
      <c r="B17523" s="2"/>
      <c r="C17523" s="2"/>
      <c r="D17523" s="2"/>
      <c r="E17523" s="2"/>
      <c r="F17523" s="2"/>
      <c r="G17523" s="3"/>
      <c r="H17523" s="3"/>
      <c r="I17523" s="2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 s="2"/>
    </row>
    <row r="17524" spans="2:22" x14ac:dyDescent="0.2">
      <c r="B17524" s="2"/>
      <c r="C17524" s="2"/>
      <c r="D17524" s="2"/>
      <c r="E17524" s="2"/>
      <c r="F17524" s="2"/>
      <c r="G17524" s="3"/>
      <c r="H17524" s="3"/>
      <c r="I17524" s="2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 s="2"/>
    </row>
    <row r="17525" spans="2:22" x14ac:dyDescent="0.2">
      <c r="B17525" s="2"/>
      <c r="C17525" s="2"/>
      <c r="D17525" s="2"/>
      <c r="E17525" s="2"/>
      <c r="F17525" s="2"/>
      <c r="G17525" s="3"/>
      <c r="H17525" s="3"/>
      <c r="I17525" s="2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 s="2"/>
    </row>
    <row r="17526" spans="2:22" x14ac:dyDescent="0.2">
      <c r="B17526" s="2"/>
      <c r="C17526" s="2"/>
      <c r="D17526" s="2"/>
      <c r="E17526" s="2"/>
      <c r="F17526" s="2"/>
      <c r="G17526" s="3"/>
      <c r="H17526" s="3"/>
      <c r="I17526" s="2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 s="2"/>
    </row>
    <row r="17527" spans="2:22" x14ac:dyDescent="0.2">
      <c r="B17527" s="2"/>
      <c r="C17527" s="2"/>
      <c r="D17527" s="2"/>
      <c r="E17527" s="2"/>
      <c r="F17527" s="2"/>
      <c r="G17527" s="3"/>
      <c r="H17527" s="3"/>
      <c r="I17527" s="2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 s="2"/>
    </row>
    <row r="17528" spans="2:22" x14ac:dyDescent="0.2">
      <c r="B17528" s="2"/>
      <c r="C17528" s="2"/>
      <c r="D17528" s="2"/>
      <c r="E17528" s="2"/>
      <c r="F17528" s="2"/>
      <c r="G17528" s="3"/>
      <c r="H17528" s="3"/>
      <c r="I17528" s="2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 s="2"/>
    </row>
    <row r="17529" spans="2:22" x14ac:dyDescent="0.2">
      <c r="B17529" s="2"/>
      <c r="C17529" s="2"/>
      <c r="D17529" s="2"/>
      <c r="E17529" s="2"/>
      <c r="F17529" s="2"/>
      <c r="G17529" s="3"/>
      <c r="H17529" s="3"/>
      <c r="I17529" s="2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 s="2"/>
    </row>
    <row r="17530" spans="2:22" x14ac:dyDescent="0.2">
      <c r="B17530" s="2"/>
      <c r="C17530" s="2"/>
      <c r="D17530" s="2"/>
      <c r="E17530" s="2"/>
      <c r="F17530" s="2"/>
      <c r="G17530" s="3"/>
      <c r="H17530" s="3"/>
      <c r="I17530" s="2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 s="2"/>
    </row>
    <row r="17531" spans="2:22" x14ac:dyDescent="0.2">
      <c r="B17531" s="2"/>
      <c r="C17531" s="2"/>
      <c r="D17531" s="2"/>
      <c r="E17531" s="2"/>
      <c r="F17531" s="2"/>
      <c r="G17531" s="3"/>
      <c r="H17531" s="3"/>
      <c r="I17531" s="2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 s="2"/>
    </row>
    <row r="17532" spans="2:22" x14ac:dyDescent="0.2">
      <c r="B17532" s="2"/>
      <c r="C17532" s="2"/>
      <c r="D17532" s="2"/>
      <c r="E17532" s="2"/>
      <c r="F17532" s="2"/>
      <c r="G17532" s="3"/>
      <c r="H17532" s="3"/>
      <c r="I17532" s="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 s="2"/>
    </row>
    <row r="17533" spans="2:22" x14ac:dyDescent="0.2">
      <c r="B17533" s="2"/>
      <c r="C17533" s="2"/>
      <c r="D17533" s="2"/>
      <c r="E17533" s="2"/>
      <c r="F17533" s="2"/>
      <c r="G17533" s="3"/>
      <c r="H17533" s="3"/>
      <c r="I17533" s="2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 s="2"/>
    </row>
    <row r="17534" spans="2:22" x14ac:dyDescent="0.2">
      <c r="B17534" s="2"/>
      <c r="C17534" s="2"/>
      <c r="D17534" s="2"/>
      <c r="E17534" s="2"/>
      <c r="F17534" s="2"/>
      <c r="G17534" s="3"/>
      <c r="H17534" s="3"/>
      <c r="I17534" s="2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 s="2"/>
    </row>
    <row r="17535" spans="2:22" x14ac:dyDescent="0.2">
      <c r="B17535" s="2"/>
      <c r="C17535" s="2"/>
      <c r="D17535" s="2"/>
      <c r="E17535" s="2"/>
      <c r="F17535" s="2"/>
      <c r="G17535" s="3"/>
      <c r="H17535" s="3"/>
      <c r="I17535" s="2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 s="2"/>
    </row>
    <row r="17536" spans="2:22" x14ac:dyDescent="0.2">
      <c r="B17536" s="2"/>
      <c r="C17536" s="2"/>
      <c r="D17536" s="2"/>
      <c r="E17536" s="2"/>
      <c r="F17536" s="2"/>
      <c r="G17536" s="3"/>
      <c r="H17536" s="3"/>
      <c r="I17536" s="2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 s="2"/>
    </row>
    <row r="17537" spans="2:22" x14ac:dyDescent="0.2">
      <c r="B17537" s="2"/>
      <c r="C17537" s="2"/>
      <c r="D17537" s="2"/>
      <c r="E17537" s="2"/>
      <c r="F17537" s="2"/>
      <c r="G17537" s="3"/>
      <c r="H17537" s="3"/>
      <c r="I17537" s="2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 s="2"/>
    </row>
    <row r="17538" spans="2:22" x14ac:dyDescent="0.2">
      <c r="B17538" s="2"/>
      <c r="C17538" s="2"/>
      <c r="D17538" s="2"/>
      <c r="E17538" s="2"/>
      <c r="F17538" s="2"/>
      <c r="G17538" s="3"/>
      <c r="H17538" s="3"/>
      <c r="I17538" s="2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 s="2"/>
    </row>
    <row r="17539" spans="2:22" x14ac:dyDescent="0.2">
      <c r="B17539" s="2"/>
      <c r="C17539" s="2"/>
      <c r="D17539" s="2"/>
      <c r="E17539" s="2"/>
      <c r="F17539" s="2"/>
      <c r="G17539" s="3"/>
      <c r="H17539" s="3"/>
      <c r="I17539" s="2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 s="2"/>
    </row>
    <row r="17540" spans="2:22" x14ac:dyDescent="0.2">
      <c r="B17540" s="2"/>
      <c r="C17540" s="2"/>
      <c r="D17540" s="2"/>
      <c r="E17540" s="2"/>
      <c r="F17540" s="2"/>
      <c r="G17540" s="3"/>
      <c r="H17540" s="3"/>
      <c r="I17540" s="2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 s="2"/>
    </row>
    <row r="17541" spans="2:22" x14ac:dyDescent="0.2">
      <c r="B17541" s="2"/>
      <c r="C17541" s="2"/>
      <c r="D17541" s="2"/>
      <c r="E17541" s="2"/>
      <c r="F17541" s="2"/>
      <c r="G17541" s="3"/>
      <c r="H17541" s="3"/>
      <c r="I17541" s="2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 s="2"/>
    </row>
    <row r="17542" spans="2:22" x14ac:dyDescent="0.2">
      <c r="B17542" s="2"/>
      <c r="C17542" s="2"/>
      <c r="D17542" s="2"/>
      <c r="E17542" s="2"/>
      <c r="F17542" s="2"/>
      <c r="G17542" s="3"/>
      <c r="H17542" s="3"/>
      <c r="I17542" s="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 s="2"/>
    </row>
    <row r="17543" spans="2:22" x14ac:dyDescent="0.2">
      <c r="B17543" s="2"/>
      <c r="C17543" s="2"/>
      <c r="D17543" s="2"/>
      <c r="E17543" s="2"/>
      <c r="F17543" s="2"/>
      <c r="G17543" s="3"/>
      <c r="H17543" s="3"/>
      <c r="I17543" s="2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 s="2"/>
    </row>
    <row r="17544" spans="2:22" x14ac:dyDescent="0.2">
      <c r="B17544" s="2"/>
      <c r="C17544" s="2"/>
      <c r="D17544" s="2"/>
      <c r="E17544" s="2"/>
      <c r="F17544" s="2"/>
      <c r="G17544" s="3"/>
      <c r="H17544" s="3"/>
      <c r="I17544" s="2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 s="2"/>
    </row>
    <row r="17545" spans="2:22" x14ac:dyDescent="0.2">
      <c r="B17545" s="2"/>
      <c r="C17545" s="2"/>
      <c r="D17545" s="2"/>
      <c r="E17545" s="2"/>
      <c r="F17545" s="2"/>
      <c r="G17545" s="3"/>
      <c r="H17545" s="3"/>
      <c r="I17545" s="2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 s="2"/>
    </row>
    <row r="17546" spans="2:22" x14ac:dyDescent="0.2">
      <c r="B17546" s="2"/>
      <c r="C17546" s="2"/>
      <c r="D17546" s="2"/>
      <c r="E17546" s="2"/>
      <c r="F17546" s="2"/>
      <c r="G17546" s="3"/>
      <c r="H17546" s="3"/>
      <c r="I17546" s="2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 s="2"/>
    </row>
    <row r="17547" spans="2:22" x14ac:dyDescent="0.2">
      <c r="B17547" s="2"/>
      <c r="C17547" s="2"/>
      <c r="D17547" s="2"/>
      <c r="E17547" s="2"/>
      <c r="F17547" s="2"/>
      <c r="G17547" s="3"/>
      <c r="H17547" s="3"/>
      <c r="I17547" s="2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 s="2"/>
    </row>
    <row r="17548" spans="2:22" x14ac:dyDescent="0.2">
      <c r="B17548" s="2"/>
      <c r="C17548" s="2"/>
      <c r="D17548" s="2"/>
      <c r="E17548" s="2"/>
      <c r="F17548" s="2"/>
      <c r="G17548" s="3"/>
      <c r="H17548" s="3"/>
      <c r="I17548" s="2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 s="2"/>
    </row>
    <row r="17549" spans="2:22" x14ac:dyDescent="0.2">
      <c r="B17549" s="2"/>
      <c r="C17549" s="2"/>
      <c r="D17549" s="2"/>
      <c r="E17549" s="2"/>
      <c r="F17549" s="2"/>
      <c r="G17549" s="3"/>
      <c r="H17549" s="3"/>
      <c r="I17549" s="2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 s="2"/>
    </row>
    <row r="17550" spans="2:22" x14ac:dyDescent="0.2">
      <c r="B17550" s="2"/>
      <c r="C17550" s="2"/>
      <c r="D17550" s="2"/>
      <c r="E17550" s="2"/>
      <c r="F17550" s="2"/>
      <c r="G17550" s="3"/>
      <c r="H17550" s="3"/>
      <c r="I17550" s="2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 s="2"/>
    </row>
    <row r="17551" spans="2:22" x14ac:dyDescent="0.2">
      <c r="B17551" s="2"/>
      <c r="C17551" s="2"/>
      <c r="D17551" s="2"/>
      <c r="E17551" s="2"/>
      <c r="F17551" s="2"/>
      <c r="G17551" s="3"/>
      <c r="H17551" s="3"/>
      <c r="I17551" s="2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 s="2"/>
    </row>
    <row r="17552" spans="2:22" x14ac:dyDescent="0.2">
      <c r="B17552" s="2"/>
      <c r="C17552" s="2"/>
      <c r="D17552" s="2"/>
      <c r="E17552" s="2"/>
      <c r="F17552" s="2"/>
      <c r="G17552" s="3"/>
      <c r="H17552" s="3"/>
      <c r="I17552" s="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 s="2"/>
    </row>
    <row r="17553" spans="2:22" x14ac:dyDescent="0.2">
      <c r="B17553" s="2"/>
      <c r="C17553" s="2"/>
      <c r="D17553" s="2"/>
      <c r="E17553" s="2"/>
      <c r="F17553" s="2"/>
      <c r="G17553" s="3"/>
      <c r="H17553" s="3"/>
      <c r="I17553" s="2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 s="2"/>
    </row>
    <row r="17554" spans="2:22" x14ac:dyDescent="0.2">
      <c r="B17554" s="2"/>
      <c r="C17554" s="2"/>
      <c r="D17554" s="2"/>
      <c r="E17554" s="2"/>
      <c r="F17554" s="2"/>
      <c r="G17554" s="3"/>
      <c r="H17554" s="3"/>
      <c r="I17554" s="2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 s="2"/>
    </row>
    <row r="17555" spans="2:22" x14ac:dyDescent="0.2">
      <c r="B17555" s="2"/>
      <c r="C17555" s="2"/>
      <c r="D17555" s="2"/>
      <c r="E17555" s="2"/>
      <c r="F17555" s="2"/>
      <c r="G17555" s="3"/>
      <c r="H17555" s="3"/>
      <c r="I17555" s="2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 s="2"/>
    </row>
    <row r="17556" spans="2:22" x14ac:dyDescent="0.2">
      <c r="B17556" s="2"/>
      <c r="C17556" s="2"/>
      <c r="D17556" s="2"/>
      <c r="E17556" s="2"/>
      <c r="F17556" s="2"/>
      <c r="G17556" s="3"/>
      <c r="H17556" s="3"/>
      <c r="I17556" s="2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 s="2"/>
    </row>
    <row r="17557" spans="2:22" x14ac:dyDescent="0.2">
      <c r="B17557" s="2"/>
      <c r="C17557" s="2"/>
      <c r="D17557" s="2"/>
      <c r="E17557" s="2"/>
      <c r="F17557" s="2"/>
      <c r="G17557" s="3"/>
      <c r="H17557" s="3"/>
      <c r="I17557" s="2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 s="2"/>
    </row>
    <row r="17558" spans="2:22" x14ac:dyDescent="0.2">
      <c r="B17558" s="2"/>
      <c r="C17558" s="2"/>
      <c r="D17558" s="2"/>
      <c r="E17558" s="2"/>
      <c r="F17558" s="2"/>
      <c r="G17558" s="3"/>
      <c r="H17558" s="3"/>
      <c r="I17558" s="2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 s="2"/>
    </row>
    <row r="17559" spans="2:22" x14ac:dyDescent="0.2">
      <c r="B17559" s="2"/>
      <c r="C17559" s="2"/>
      <c r="D17559" s="2"/>
      <c r="E17559" s="2"/>
      <c r="F17559" s="2"/>
      <c r="G17559" s="3"/>
      <c r="H17559" s="3"/>
      <c r="I17559" s="2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 s="2"/>
    </row>
    <row r="17560" spans="2:22" x14ac:dyDescent="0.2">
      <c r="B17560" s="2"/>
      <c r="C17560" s="2"/>
      <c r="D17560" s="2"/>
      <c r="E17560" s="2"/>
      <c r="F17560" s="2"/>
      <c r="G17560" s="3"/>
      <c r="H17560" s="3"/>
      <c r="I17560" s="2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 s="2"/>
    </row>
    <row r="17561" spans="2:22" x14ac:dyDescent="0.2">
      <c r="B17561" s="2"/>
      <c r="C17561" s="2"/>
      <c r="D17561" s="2"/>
      <c r="E17561" s="2"/>
      <c r="F17561" s="2"/>
      <c r="G17561" s="3"/>
      <c r="H17561" s="3"/>
      <c r="I17561" s="2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 s="2"/>
    </row>
    <row r="17562" spans="2:22" x14ac:dyDescent="0.2">
      <c r="B17562" s="2"/>
      <c r="C17562" s="2"/>
      <c r="D17562" s="2"/>
      <c r="E17562" s="2"/>
      <c r="F17562" s="2"/>
      <c r="G17562" s="3"/>
      <c r="H17562" s="3"/>
      <c r="I17562" s="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 s="2"/>
    </row>
    <row r="17563" spans="2:22" x14ac:dyDescent="0.2">
      <c r="B17563" s="2"/>
      <c r="C17563" s="2"/>
      <c r="D17563" s="2"/>
      <c r="E17563" s="2"/>
      <c r="F17563" s="2"/>
      <c r="G17563" s="3"/>
      <c r="H17563" s="3"/>
      <c r="I17563" s="2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 s="2"/>
    </row>
    <row r="17564" spans="2:22" x14ac:dyDescent="0.2">
      <c r="B17564" s="2"/>
      <c r="C17564" s="2"/>
      <c r="D17564" s="2"/>
      <c r="E17564" s="2"/>
      <c r="F17564" s="2"/>
      <c r="G17564" s="3"/>
      <c r="H17564" s="3"/>
      <c r="I17564" s="2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 s="2"/>
    </row>
    <row r="17565" spans="2:22" x14ac:dyDescent="0.2">
      <c r="B17565" s="2"/>
      <c r="C17565" s="2"/>
      <c r="D17565" s="2"/>
      <c r="E17565" s="2"/>
      <c r="F17565" s="2"/>
      <c r="G17565" s="3"/>
      <c r="H17565" s="3"/>
      <c r="I17565" s="2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 s="2"/>
    </row>
    <row r="17566" spans="2:22" x14ac:dyDescent="0.2">
      <c r="B17566" s="2"/>
      <c r="C17566" s="2"/>
      <c r="D17566" s="2"/>
      <c r="E17566" s="2"/>
      <c r="F17566" s="2"/>
      <c r="G17566" s="3"/>
      <c r="H17566" s="3"/>
      <c r="I17566" s="2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 s="2"/>
    </row>
    <row r="17567" spans="2:22" x14ac:dyDescent="0.2">
      <c r="B17567" s="2"/>
      <c r="C17567" s="2"/>
      <c r="D17567" s="2"/>
      <c r="E17567" s="2"/>
      <c r="F17567" s="2"/>
      <c r="G17567" s="3"/>
      <c r="H17567" s="3"/>
      <c r="I17567" s="2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 s="2"/>
    </row>
    <row r="17568" spans="2:22" x14ac:dyDescent="0.2">
      <c r="B17568" s="2"/>
      <c r="C17568" s="2"/>
      <c r="D17568" s="2"/>
      <c r="E17568" s="2"/>
      <c r="F17568" s="2"/>
      <c r="G17568" s="3"/>
      <c r="H17568" s="3"/>
      <c r="I17568" s="2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 s="2"/>
    </row>
    <row r="17569" spans="2:22" x14ac:dyDescent="0.2">
      <c r="B17569" s="2"/>
      <c r="C17569" s="2"/>
      <c r="D17569" s="2"/>
      <c r="E17569" s="2"/>
      <c r="F17569" s="2"/>
      <c r="G17569" s="3"/>
      <c r="H17569" s="3"/>
      <c r="I17569" s="2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 s="2"/>
    </row>
    <row r="17570" spans="2:22" x14ac:dyDescent="0.2">
      <c r="B17570" s="2"/>
      <c r="C17570" s="2"/>
      <c r="D17570" s="2"/>
      <c r="E17570" s="2"/>
      <c r="F17570" s="2"/>
      <c r="G17570" s="3"/>
      <c r="H17570" s="3"/>
      <c r="I17570" s="2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 s="2"/>
    </row>
    <row r="17571" spans="2:22" x14ac:dyDescent="0.2">
      <c r="B17571" s="2"/>
      <c r="C17571" s="2"/>
      <c r="D17571" s="2"/>
      <c r="E17571" s="2"/>
      <c r="F17571" s="2"/>
      <c r="G17571" s="3"/>
      <c r="H17571" s="3"/>
      <c r="I17571" s="2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 s="2"/>
    </row>
    <row r="17572" spans="2:22" x14ac:dyDescent="0.2">
      <c r="B17572" s="2"/>
      <c r="C17572" s="2"/>
      <c r="D17572" s="2"/>
      <c r="E17572" s="2"/>
      <c r="F17572" s="2"/>
      <c r="G17572" s="3"/>
      <c r="H17572" s="3"/>
      <c r="I17572" s="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 s="2"/>
    </row>
    <row r="17573" spans="2:22" x14ac:dyDescent="0.2">
      <c r="B17573" s="2"/>
      <c r="C17573" s="2"/>
      <c r="D17573" s="2"/>
      <c r="E17573" s="2"/>
      <c r="F17573" s="2"/>
      <c r="G17573" s="3"/>
      <c r="H17573" s="3"/>
      <c r="I17573" s="2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 s="2"/>
    </row>
    <row r="17574" spans="2:22" x14ac:dyDescent="0.2">
      <c r="B17574" s="2"/>
      <c r="C17574" s="2"/>
      <c r="D17574" s="2"/>
      <c r="E17574" s="2"/>
      <c r="F17574" s="2"/>
      <c r="G17574" s="3"/>
      <c r="H17574" s="3"/>
      <c r="I17574" s="2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 s="2"/>
    </row>
    <row r="17575" spans="2:22" x14ac:dyDescent="0.2">
      <c r="B17575" s="2"/>
      <c r="C17575" s="2"/>
      <c r="D17575" s="2"/>
      <c r="E17575" s="2"/>
      <c r="F17575" s="2"/>
      <c r="G17575" s="3"/>
      <c r="H17575" s="3"/>
      <c r="I17575" s="2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 s="2"/>
    </row>
    <row r="17576" spans="2:22" x14ac:dyDescent="0.2">
      <c r="B17576" s="2"/>
      <c r="C17576" s="2"/>
      <c r="D17576" s="2"/>
      <c r="E17576" s="2"/>
      <c r="F17576" s="2"/>
      <c r="G17576" s="3"/>
      <c r="H17576" s="3"/>
      <c r="I17576" s="2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 s="2"/>
    </row>
    <row r="17577" spans="2:22" x14ac:dyDescent="0.2">
      <c r="B17577" s="2"/>
      <c r="C17577" s="2"/>
      <c r="D17577" s="2"/>
      <c r="E17577" s="2"/>
      <c r="F17577" s="2"/>
      <c r="G17577" s="3"/>
      <c r="H17577" s="3"/>
      <c r="I17577" s="2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 s="2"/>
    </row>
    <row r="17578" spans="2:22" x14ac:dyDescent="0.2">
      <c r="B17578" s="2"/>
      <c r="C17578" s="2"/>
      <c r="D17578" s="2"/>
      <c r="E17578" s="2"/>
      <c r="F17578" s="2"/>
      <c r="G17578" s="3"/>
      <c r="H17578" s="3"/>
      <c r="I17578" s="2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 s="2"/>
    </row>
    <row r="17579" spans="2:22" x14ac:dyDescent="0.2">
      <c r="B17579" s="2"/>
      <c r="C17579" s="2"/>
      <c r="D17579" s="2"/>
      <c r="E17579" s="2"/>
      <c r="F17579" s="2"/>
      <c r="G17579" s="3"/>
      <c r="H17579" s="3"/>
      <c r="I17579" s="2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 s="2"/>
    </row>
    <row r="17580" spans="2:22" x14ac:dyDescent="0.2">
      <c r="B17580" s="2"/>
      <c r="C17580" s="2"/>
      <c r="D17580" s="2"/>
      <c r="E17580" s="2"/>
      <c r="F17580" s="2"/>
      <c r="G17580" s="3"/>
      <c r="H17580" s="3"/>
      <c r="I17580" s="2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 s="2"/>
    </row>
    <row r="17581" spans="2:22" x14ac:dyDescent="0.2">
      <c r="B17581" s="2"/>
      <c r="C17581" s="2"/>
      <c r="D17581" s="2"/>
      <c r="E17581" s="2"/>
      <c r="F17581" s="2"/>
      <c r="G17581" s="3"/>
      <c r="H17581" s="3"/>
      <c r="I17581" s="2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 s="2"/>
    </row>
    <row r="17582" spans="2:22" x14ac:dyDescent="0.2">
      <c r="B17582" s="2"/>
      <c r="C17582" s="2"/>
      <c r="D17582" s="2"/>
      <c r="E17582" s="2"/>
      <c r="F17582" s="2"/>
      <c r="G17582" s="3"/>
      <c r="H17582" s="3"/>
      <c r="I17582" s="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 s="2"/>
    </row>
    <row r="17583" spans="2:22" x14ac:dyDescent="0.2">
      <c r="B17583" s="2"/>
      <c r="C17583" s="2"/>
      <c r="D17583" s="2"/>
      <c r="E17583" s="2"/>
      <c r="F17583" s="2"/>
      <c r="G17583" s="3"/>
      <c r="H17583" s="3"/>
      <c r="I17583" s="2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 s="2"/>
    </row>
    <row r="17584" spans="2:22" x14ac:dyDescent="0.2">
      <c r="B17584" s="2"/>
      <c r="C17584" s="2"/>
      <c r="D17584" s="2"/>
      <c r="E17584" s="2"/>
      <c r="F17584" s="2"/>
      <c r="G17584" s="3"/>
      <c r="H17584" s="3"/>
      <c r="I17584" s="2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 s="2"/>
    </row>
    <row r="17585" spans="2:22" x14ac:dyDescent="0.2">
      <c r="B17585" s="2"/>
      <c r="C17585" s="2"/>
      <c r="D17585" s="2"/>
      <c r="E17585" s="2"/>
      <c r="F17585" s="2"/>
      <c r="G17585" s="3"/>
      <c r="H17585" s="3"/>
      <c r="I17585" s="2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 s="2"/>
    </row>
    <row r="17586" spans="2:22" x14ac:dyDescent="0.2">
      <c r="B17586" s="2"/>
      <c r="C17586" s="2"/>
      <c r="D17586" s="2"/>
      <c r="E17586" s="2"/>
      <c r="F17586" s="2"/>
      <c r="G17586" s="3"/>
      <c r="H17586" s="3"/>
      <c r="I17586" s="2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 s="2"/>
    </row>
    <row r="17587" spans="2:22" x14ac:dyDescent="0.2">
      <c r="B17587" s="2"/>
      <c r="C17587" s="2"/>
      <c r="D17587" s="2"/>
      <c r="E17587" s="2"/>
      <c r="F17587" s="2"/>
      <c r="G17587" s="3"/>
      <c r="H17587" s="3"/>
      <c r="I17587" s="2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 s="2"/>
    </row>
    <row r="17588" spans="2:22" x14ac:dyDescent="0.2">
      <c r="B17588" s="2"/>
      <c r="C17588" s="2"/>
      <c r="D17588" s="2"/>
      <c r="E17588" s="2"/>
      <c r="F17588" s="2"/>
      <c r="G17588" s="3"/>
      <c r="H17588" s="3"/>
      <c r="I17588" s="2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 s="2"/>
    </row>
    <row r="17589" spans="2:22" x14ac:dyDescent="0.2">
      <c r="B17589" s="2"/>
      <c r="C17589" s="2"/>
      <c r="D17589" s="2"/>
      <c r="E17589" s="2"/>
      <c r="F17589" s="2"/>
      <c r="G17589" s="3"/>
      <c r="H17589" s="3"/>
      <c r="I17589" s="2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 s="2"/>
    </row>
    <row r="17590" spans="2:22" x14ac:dyDescent="0.2">
      <c r="B17590" s="2"/>
      <c r="C17590" s="2"/>
      <c r="D17590" s="2"/>
      <c r="E17590" s="2"/>
      <c r="F17590" s="2"/>
      <c r="G17590" s="3"/>
      <c r="H17590" s="3"/>
      <c r="I17590" s="2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 s="2"/>
    </row>
    <row r="17591" spans="2:22" x14ac:dyDescent="0.2">
      <c r="B17591" s="2"/>
      <c r="C17591" s="2"/>
      <c r="D17591" s="2"/>
      <c r="E17591" s="2"/>
      <c r="F17591" s="2"/>
      <c r="G17591" s="3"/>
      <c r="H17591" s="3"/>
      <c r="I17591" s="2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 s="2"/>
    </row>
    <row r="17592" spans="2:22" x14ac:dyDescent="0.2">
      <c r="B17592" s="2"/>
      <c r="C17592" s="2"/>
      <c r="D17592" s="2"/>
      <c r="E17592" s="2"/>
      <c r="F17592" s="2"/>
      <c r="G17592" s="3"/>
      <c r="H17592" s="3"/>
      <c r="I17592" s="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 s="2"/>
    </row>
    <row r="17593" spans="2:22" x14ac:dyDescent="0.2">
      <c r="B17593" s="2"/>
      <c r="C17593" s="2"/>
      <c r="D17593" s="2"/>
      <c r="E17593" s="2"/>
      <c r="F17593" s="2"/>
      <c r="G17593" s="3"/>
      <c r="H17593" s="3"/>
      <c r="I17593" s="2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 s="2"/>
    </row>
    <row r="17594" spans="2:22" x14ac:dyDescent="0.2">
      <c r="B17594" s="2"/>
      <c r="C17594" s="2"/>
      <c r="D17594" s="2"/>
      <c r="E17594" s="2"/>
      <c r="F17594" s="2"/>
      <c r="G17594" s="3"/>
      <c r="H17594" s="3"/>
      <c r="I17594" s="2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 s="2"/>
    </row>
    <row r="17595" spans="2:22" x14ac:dyDescent="0.2">
      <c r="B17595" s="2"/>
      <c r="C17595" s="2"/>
      <c r="D17595" s="2"/>
      <c r="E17595" s="2"/>
      <c r="F17595" s="2"/>
      <c r="G17595" s="3"/>
      <c r="H17595" s="3"/>
      <c r="I17595" s="2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 s="2"/>
    </row>
    <row r="17596" spans="2:22" x14ac:dyDescent="0.2">
      <c r="B17596" s="2"/>
      <c r="C17596" s="2"/>
      <c r="D17596" s="2"/>
      <c r="E17596" s="2"/>
      <c r="F17596" s="2"/>
      <c r="G17596" s="3"/>
      <c r="H17596" s="3"/>
      <c r="I17596" s="2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 s="2"/>
    </row>
    <row r="17597" spans="2:22" x14ac:dyDescent="0.2">
      <c r="B17597" s="2"/>
      <c r="C17597" s="2"/>
      <c r="D17597" s="2"/>
      <c r="E17597" s="2"/>
      <c r="F17597" s="2"/>
      <c r="G17597" s="3"/>
      <c r="H17597" s="3"/>
      <c r="I17597" s="2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 s="2"/>
    </row>
    <row r="17598" spans="2:22" x14ac:dyDescent="0.2">
      <c r="B17598" s="2"/>
      <c r="C17598" s="2"/>
      <c r="D17598" s="2"/>
      <c r="E17598" s="2"/>
      <c r="F17598" s="2"/>
      <c r="G17598" s="3"/>
      <c r="H17598" s="3"/>
      <c r="I17598" s="2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 s="2"/>
    </row>
    <row r="17599" spans="2:22" x14ac:dyDescent="0.2">
      <c r="B17599" s="2"/>
      <c r="C17599" s="2"/>
      <c r="D17599" s="2"/>
      <c r="E17599" s="2"/>
      <c r="F17599" s="2"/>
      <c r="G17599" s="3"/>
      <c r="H17599" s="3"/>
      <c r="I17599" s="2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 s="2"/>
    </row>
    <row r="17600" spans="2:22" x14ac:dyDescent="0.2">
      <c r="B17600" s="2"/>
      <c r="C17600" s="2"/>
      <c r="D17600" s="2"/>
      <c r="E17600" s="2"/>
      <c r="F17600" s="2"/>
      <c r="G17600" s="3"/>
      <c r="H17600" s="3"/>
      <c r="I17600" s="2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 s="2"/>
    </row>
    <row r="17601" spans="2:22" x14ac:dyDescent="0.2">
      <c r="B17601" s="2"/>
      <c r="C17601" s="2"/>
      <c r="D17601" s="2"/>
      <c r="E17601" s="2"/>
      <c r="F17601" s="2"/>
      <c r="G17601" s="3"/>
      <c r="H17601" s="3"/>
      <c r="I17601" s="2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 s="2"/>
    </row>
    <row r="17602" spans="2:22" x14ac:dyDescent="0.2">
      <c r="B17602" s="2"/>
      <c r="C17602" s="2"/>
      <c r="D17602" s="2"/>
      <c r="E17602" s="2"/>
      <c r="F17602" s="2"/>
      <c r="G17602" s="3"/>
      <c r="H17602" s="3"/>
      <c r="I17602" s="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 s="2"/>
    </row>
    <row r="17603" spans="2:22" x14ac:dyDescent="0.2">
      <c r="B17603" s="2"/>
      <c r="C17603" s="2"/>
      <c r="D17603" s="2"/>
      <c r="E17603" s="2"/>
      <c r="F17603" s="2"/>
      <c r="G17603" s="3"/>
      <c r="H17603" s="3"/>
      <c r="I17603" s="2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 s="2"/>
    </row>
    <row r="17604" spans="2:22" x14ac:dyDescent="0.2">
      <c r="B17604" s="2"/>
      <c r="C17604" s="2"/>
      <c r="D17604" s="2"/>
      <c r="E17604" s="2"/>
      <c r="F17604" s="2"/>
      <c r="G17604" s="3"/>
      <c r="H17604" s="3"/>
      <c r="I17604" s="2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 s="2"/>
    </row>
    <row r="17605" spans="2:22" x14ac:dyDescent="0.2">
      <c r="B17605" s="2"/>
      <c r="C17605" s="2"/>
      <c r="D17605" s="2"/>
      <c r="E17605" s="2"/>
      <c r="F17605" s="2"/>
      <c r="G17605" s="3"/>
      <c r="H17605" s="3"/>
      <c r="I17605" s="2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 s="2"/>
    </row>
    <row r="17606" spans="2:22" x14ac:dyDescent="0.2">
      <c r="B17606" s="2"/>
      <c r="C17606" s="2"/>
      <c r="D17606" s="2"/>
      <c r="E17606" s="2"/>
      <c r="F17606" s="2"/>
      <c r="G17606" s="3"/>
      <c r="H17606" s="3"/>
      <c r="I17606" s="2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 s="2"/>
    </row>
    <row r="17607" spans="2:22" x14ac:dyDescent="0.2">
      <c r="B17607" s="2"/>
      <c r="C17607" s="2"/>
      <c r="D17607" s="2"/>
      <c r="E17607" s="2"/>
      <c r="F17607" s="2"/>
      <c r="G17607" s="3"/>
      <c r="H17607" s="3"/>
      <c r="I17607" s="2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 s="2"/>
    </row>
    <row r="17608" spans="2:22" x14ac:dyDescent="0.2">
      <c r="B17608" s="2"/>
      <c r="C17608" s="2"/>
      <c r="D17608" s="2"/>
      <c r="E17608" s="2"/>
      <c r="F17608" s="2"/>
      <c r="G17608" s="3"/>
      <c r="H17608" s="3"/>
      <c r="I17608" s="2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 s="2"/>
    </row>
    <row r="17609" spans="2:22" x14ac:dyDescent="0.2">
      <c r="B17609" s="2"/>
      <c r="C17609" s="2"/>
      <c r="D17609" s="2"/>
      <c r="E17609" s="2"/>
      <c r="F17609" s="2"/>
      <c r="G17609" s="3"/>
      <c r="H17609" s="3"/>
      <c r="I17609" s="2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 s="2"/>
    </row>
    <row r="17610" spans="2:22" x14ac:dyDescent="0.2">
      <c r="B17610" s="2"/>
      <c r="C17610" s="2"/>
      <c r="D17610" s="2"/>
      <c r="E17610" s="2"/>
      <c r="F17610" s="2"/>
      <c r="G17610" s="3"/>
      <c r="H17610" s="3"/>
      <c r="I17610" s="2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 s="2"/>
    </row>
    <row r="17611" spans="2:22" x14ac:dyDescent="0.2">
      <c r="B17611" s="2"/>
      <c r="C17611" s="2"/>
      <c r="D17611" s="2"/>
      <c r="E17611" s="2"/>
      <c r="F17611" s="2"/>
      <c r="G17611" s="3"/>
      <c r="H17611" s="3"/>
      <c r="I17611" s="2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 s="2"/>
    </row>
    <row r="17612" spans="2:22" x14ac:dyDescent="0.2">
      <c r="B17612" s="2"/>
      <c r="C17612" s="2"/>
      <c r="D17612" s="2"/>
      <c r="E17612" s="2"/>
      <c r="F17612" s="2"/>
      <c r="G17612" s="3"/>
      <c r="H17612" s="3"/>
      <c r="I17612" s="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 s="2"/>
    </row>
    <row r="17613" spans="2:22" x14ac:dyDescent="0.2">
      <c r="B17613" s="2"/>
      <c r="C17613" s="2"/>
      <c r="D17613" s="2"/>
      <c r="E17613" s="2"/>
      <c r="F17613" s="2"/>
      <c r="G17613" s="3"/>
      <c r="H17613" s="3"/>
      <c r="I17613" s="2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 s="2"/>
    </row>
    <row r="17614" spans="2:22" x14ac:dyDescent="0.2">
      <c r="B17614" s="2"/>
      <c r="C17614" s="2"/>
      <c r="D17614" s="2"/>
      <c r="E17614" s="2"/>
      <c r="F17614" s="2"/>
      <c r="G17614" s="3"/>
      <c r="H17614" s="3"/>
      <c r="I17614" s="2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 s="2"/>
    </row>
    <row r="17615" spans="2:22" x14ac:dyDescent="0.2">
      <c r="B17615" s="2"/>
      <c r="C17615" s="2"/>
      <c r="D17615" s="2"/>
      <c r="E17615" s="2"/>
      <c r="F17615" s="2"/>
      <c r="G17615" s="3"/>
      <c r="H17615" s="3"/>
      <c r="I17615" s="2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 s="2"/>
    </row>
    <row r="17616" spans="2:22" x14ac:dyDescent="0.2">
      <c r="B17616" s="2"/>
      <c r="C17616" s="2"/>
      <c r="D17616" s="2"/>
      <c r="E17616" s="2"/>
      <c r="F17616" s="2"/>
      <c r="G17616" s="3"/>
      <c r="H17616" s="3"/>
      <c r="I17616" s="2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 s="2"/>
    </row>
    <row r="17617" spans="2:22" x14ac:dyDescent="0.2">
      <c r="B17617" s="2"/>
      <c r="C17617" s="2"/>
      <c r="D17617" s="2"/>
      <c r="E17617" s="2"/>
      <c r="F17617" s="2"/>
      <c r="G17617" s="3"/>
      <c r="H17617" s="3"/>
      <c r="I17617" s="2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 s="2"/>
    </row>
    <row r="17618" spans="2:22" x14ac:dyDescent="0.2">
      <c r="B17618" s="2"/>
      <c r="C17618" s="2"/>
      <c r="D17618" s="2"/>
      <c r="E17618" s="2"/>
      <c r="F17618" s="2"/>
      <c r="G17618" s="3"/>
      <c r="H17618" s="3"/>
      <c r="I17618" s="2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 s="2"/>
    </row>
    <row r="17619" spans="2:22" x14ac:dyDescent="0.2">
      <c r="B17619" s="2"/>
      <c r="C17619" s="2"/>
      <c r="D17619" s="2"/>
      <c r="E17619" s="2"/>
      <c r="F17619" s="2"/>
      <c r="G17619" s="3"/>
      <c r="H17619" s="3"/>
      <c r="I17619" s="2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 s="2"/>
    </row>
    <row r="17620" spans="2:22" x14ac:dyDescent="0.2">
      <c r="B17620" s="2"/>
      <c r="C17620" s="2"/>
      <c r="D17620" s="2"/>
      <c r="E17620" s="2"/>
      <c r="F17620" s="2"/>
      <c r="G17620" s="3"/>
      <c r="H17620" s="3"/>
      <c r="I17620" s="2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 s="2"/>
    </row>
    <row r="17621" spans="2:22" x14ac:dyDescent="0.2">
      <c r="B17621" s="2"/>
      <c r="C17621" s="2"/>
      <c r="D17621" s="2"/>
      <c r="E17621" s="2"/>
      <c r="F17621" s="2"/>
      <c r="G17621" s="3"/>
      <c r="H17621" s="3"/>
      <c r="I17621" s="2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 s="2"/>
    </row>
    <row r="17622" spans="2:22" x14ac:dyDescent="0.2">
      <c r="B17622" s="2"/>
      <c r="C17622" s="2"/>
      <c r="D17622" s="2"/>
      <c r="E17622" s="2"/>
      <c r="F17622" s="2"/>
      <c r="G17622" s="3"/>
      <c r="H17622" s="3"/>
      <c r="I17622" s="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 s="2"/>
    </row>
    <row r="17623" spans="2:22" x14ac:dyDescent="0.2">
      <c r="B17623" s="2"/>
      <c r="C17623" s="2"/>
      <c r="D17623" s="2"/>
      <c r="E17623" s="2"/>
      <c r="F17623" s="2"/>
      <c r="G17623" s="3"/>
      <c r="H17623" s="3"/>
      <c r="I17623" s="2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 s="2"/>
    </row>
    <row r="17624" spans="2:22" x14ac:dyDescent="0.2">
      <c r="B17624" s="2"/>
      <c r="C17624" s="2"/>
      <c r="D17624" s="2"/>
      <c r="E17624" s="2"/>
      <c r="F17624" s="2"/>
      <c r="G17624" s="3"/>
      <c r="H17624" s="3"/>
      <c r="I17624" s="2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 s="2"/>
    </row>
    <row r="17625" spans="2:22" x14ac:dyDescent="0.2">
      <c r="B17625" s="2"/>
      <c r="C17625" s="2"/>
      <c r="D17625" s="2"/>
      <c r="E17625" s="2"/>
      <c r="F17625" s="2"/>
      <c r="G17625" s="3"/>
      <c r="H17625" s="3"/>
      <c r="I17625" s="2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 s="2"/>
    </row>
    <row r="17626" spans="2:22" x14ac:dyDescent="0.2">
      <c r="B17626" s="2"/>
      <c r="C17626" s="2"/>
      <c r="D17626" s="2"/>
      <c r="E17626" s="2"/>
      <c r="F17626" s="2"/>
      <c r="G17626" s="3"/>
      <c r="H17626" s="3"/>
      <c r="I17626" s="2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 s="2"/>
    </row>
    <row r="17627" spans="2:22" x14ac:dyDescent="0.2">
      <c r="B17627" s="2"/>
      <c r="C17627" s="2"/>
      <c r="D17627" s="2"/>
      <c r="E17627" s="2"/>
      <c r="F17627" s="2"/>
      <c r="G17627" s="3"/>
      <c r="H17627" s="3"/>
      <c r="I17627" s="2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 s="2"/>
    </row>
    <row r="17628" spans="2:22" x14ac:dyDescent="0.2">
      <c r="B17628" s="2"/>
      <c r="C17628" s="2"/>
      <c r="D17628" s="2"/>
      <c r="E17628" s="2"/>
      <c r="F17628" s="2"/>
      <c r="G17628" s="3"/>
      <c r="H17628" s="3"/>
      <c r="I17628" s="2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 s="2"/>
    </row>
    <row r="17629" spans="2:22" x14ac:dyDescent="0.2">
      <c r="B17629" s="2"/>
      <c r="C17629" s="2"/>
      <c r="D17629" s="2"/>
      <c r="E17629" s="2"/>
      <c r="F17629" s="2"/>
      <c r="G17629" s="3"/>
      <c r="H17629" s="3"/>
      <c r="I17629" s="2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 s="2"/>
    </row>
    <row r="17630" spans="2:22" x14ac:dyDescent="0.2">
      <c r="B17630" s="2"/>
      <c r="C17630" s="2"/>
      <c r="D17630" s="2"/>
      <c r="E17630" s="2"/>
      <c r="F17630" s="2"/>
      <c r="G17630" s="3"/>
      <c r="H17630" s="3"/>
      <c r="I17630" s="2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 s="2"/>
    </row>
    <row r="17631" spans="2:22" x14ac:dyDescent="0.2">
      <c r="B17631" s="2"/>
      <c r="C17631" s="2"/>
      <c r="D17631" s="2"/>
      <c r="E17631" s="2"/>
      <c r="F17631" s="2"/>
      <c r="G17631" s="3"/>
      <c r="H17631" s="3"/>
      <c r="I17631" s="2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 s="2"/>
    </row>
    <row r="17632" spans="2:22" x14ac:dyDescent="0.2">
      <c r="B17632" s="2"/>
      <c r="C17632" s="2"/>
      <c r="D17632" s="2"/>
      <c r="E17632" s="2"/>
      <c r="F17632" s="2"/>
      <c r="G17632" s="3"/>
      <c r="H17632" s="3"/>
      <c r="I17632" s="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 s="2"/>
    </row>
    <row r="17633" spans="2:22" x14ac:dyDescent="0.2">
      <c r="B17633" s="2"/>
      <c r="C17633" s="2"/>
      <c r="D17633" s="2"/>
      <c r="E17633" s="2"/>
      <c r="F17633" s="2"/>
      <c r="G17633" s="3"/>
      <c r="H17633" s="3"/>
      <c r="I17633" s="2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 s="2"/>
    </row>
    <row r="17634" spans="2:22" x14ac:dyDescent="0.2">
      <c r="B17634" s="2"/>
      <c r="C17634" s="2"/>
      <c r="D17634" s="2"/>
      <c r="E17634" s="2"/>
      <c r="F17634" s="2"/>
      <c r="G17634" s="3"/>
      <c r="H17634" s="3"/>
      <c r="I17634" s="2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 s="2"/>
    </row>
    <row r="17635" spans="2:22" x14ac:dyDescent="0.2">
      <c r="B17635" s="2"/>
      <c r="C17635" s="2"/>
      <c r="D17635" s="2"/>
      <c r="E17635" s="2"/>
      <c r="F17635" s="2"/>
      <c r="G17635" s="3"/>
      <c r="H17635" s="3"/>
      <c r="I17635" s="2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 s="2"/>
    </row>
    <row r="17636" spans="2:22" x14ac:dyDescent="0.2">
      <c r="B17636" s="2"/>
      <c r="C17636" s="2"/>
      <c r="D17636" s="2"/>
      <c r="E17636" s="2"/>
      <c r="F17636" s="2"/>
      <c r="G17636" s="3"/>
      <c r="H17636" s="3"/>
      <c r="I17636" s="2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 s="2"/>
    </row>
    <row r="17637" spans="2:22" x14ac:dyDescent="0.2">
      <c r="B17637" s="2"/>
      <c r="C17637" s="2"/>
      <c r="D17637" s="2"/>
      <c r="E17637" s="2"/>
      <c r="F17637" s="2"/>
      <c r="G17637" s="3"/>
      <c r="H17637" s="3"/>
      <c r="I17637" s="2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 s="2"/>
    </row>
    <row r="17638" spans="2:22" x14ac:dyDescent="0.2">
      <c r="B17638" s="2"/>
      <c r="C17638" s="2"/>
      <c r="D17638" s="2"/>
      <c r="E17638" s="2"/>
      <c r="F17638" s="2"/>
      <c r="G17638" s="3"/>
      <c r="H17638" s="3"/>
      <c r="I17638" s="2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 s="2"/>
    </row>
    <row r="17639" spans="2:22" x14ac:dyDescent="0.2">
      <c r="B17639" s="2"/>
      <c r="C17639" s="2"/>
      <c r="D17639" s="2"/>
      <c r="E17639" s="2"/>
      <c r="F17639" s="2"/>
      <c r="G17639" s="3"/>
      <c r="H17639" s="3"/>
      <c r="I17639" s="2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 s="2"/>
    </row>
    <row r="17640" spans="2:22" x14ac:dyDescent="0.2">
      <c r="B17640" s="2"/>
      <c r="C17640" s="2"/>
      <c r="D17640" s="2"/>
      <c r="E17640" s="2"/>
      <c r="F17640" s="2"/>
      <c r="G17640" s="3"/>
      <c r="H17640" s="3"/>
      <c r="I17640" s="2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 s="2"/>
    </row>
    <row r="17641" spans="2:22" x14ac:dyDescent="0.2">
      <c r="B17641" s="2"/>
      <c r="C17641" s="2"/>
      <c r="D17641" s="2"/>
      <c r="E17641" s="2"/>
      <c r="F17641" s="2"/>
      <c r="G17641" s="3"/>
      <c r="H17641" s="3"/>
      <c r="I17641" s="2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 s="2"/>
    </row>
    <row r="17642" spans="2:22" x14ac:dyDescent="0.2">
      <c r="B17642" s="2"/>
      <c r="C17642" s="2"/>
      <c r="D17642" s="2"/>
      <c r="E17642" s="2"/>
      <c r="F17642" s="2"/>
      <c r="G17642" s="3"/>
      <c r="H17642" s="3"/>
      <c r="I17642" s="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 s="2"/>
    </row>
    <row r="17643" spans="2:22" x14ac:dyDescent="0.2">
      <c r="B17643" s="2"/>
      <c r="C17643" s="2"/>
      <c r="D17643" s="2"/>
      <c r="E17643" s="2"/>
      <c r="F17643" s="2"/>
      <c r="G17643" s="3"/>
      <c r="H17643" s="3"/>
      <c r="I17643" s="2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 s="2"/>
    </row>
    <row r="17644" spans="2:22" x14ac:dyDescent="0.2">
      <c r="B17644" s="2"/>
      <c r="C17644" s="2"/>
      <c r="D17644" s="2"/>
      <c r="E17644" s="2"/>
      <c r="F17644" s="2"/>
      <c r="G17644" s="3"/>
      <c r="H17644" s="3"/>
      <c r="I17644" s="2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 s="2"/>
    </row>
    <row r="17645" spans="2:22" x14ac:dyDescent="0.2">
      <c r="B17645" s="2"/>
      <c r="C17645" s="2"/>
      <c r="D17645" s="2"/>
      <c r="E17645" s="2"/>
      <c r="F17645" s="2"/>
      <c r="G17645" s="3"/>
      <c r="H17645" s="3"/>
      <c r="I17645" s="2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 s="2"/>
    </row>
    <row r="17646" spans="2:22" x14ac:dyDescent="0.2">
      <c r="B17646" s="2"/>
      <c r="C17646" s="2"/>
      <c r="D17646" s="2"/>
      <c r="E17646" s="2"/>
      <c r="F17646" s="2"/>
      <c r="G17646" s="3"/>
      <c r="H17646" s="3"/>
      <c r="I17646" s="2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 s="2"/>
    </row>
    <row r="17647" spans="2:22" x14ac:dyDescent="0.2">
      <c r="B17647" s="2"/>
      <c r="C17647" s="2"/>
      <c r="D17647" s="2"/>
      <c r="E17647" s="2"/>
      <c r="F17647" s="2"/>
      <c r="G17647" s="3"/>
      <c r="H17647" s="3"/>
      <c r="I17647" s="2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 s="2"/>
    </row>
    <row r="17648" spans="2:22" x14ac:dyDescent="0.2">
      <c r="B17648" s="2"/>
      <c r="C17648" s="2"/>
      <c r="D17648" s="2"/>
      <c r="E17648" s="2"/>
      <c r="F17648" s="2"/>
      <c r="G17648" s="3"/>
      <c r="H17648" s="3"/>
      <c r="I17648" s="2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 s="2"/>
    </row>
    <row r="17649" spans="2:22" x14ac:dyDescent="0.2">
      <c r="B17649" s="2"/>
      <c r="C17649" s="2"/>
      <c r="D17649" s="2"/>
      <c r="E17649" s="2"/>
      <c r="F17649" s="2"/>
      <c r="G17649" s="3"/>
      <c r="H17649" s="3"/>
      <c r="I17649" s="2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 s="2"/>
    </row>
    <row r="17650" spans="2:22" x14ac:dyDescent="0.2">
      <c r="B17650" s="2"/>
      <c r="C17650" s="2"/>
      <c r="D17650" s="2"/>
      <c r="E17650" s="2"/>
      <c r="F17650" s="2"/>
      <c r="G17650" s="3"/>
      <c r="H17650" s="3"/>
      <c r="I17650" s="2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 s="2"/>
    </row>
    <row r="17651" spans="2:22" x14ac:dyDescent="0.2">
      <c r="B17651" s="2"/>
      <c r="C17651" s="2"/>
      <c r="D17651" s="2"/>
      <c r="E17651" s="2"/>
      <c r="F17651" s="2"/>
      <c r="G17651" s="3"/>
      <c r="H17651" s="3"/>
      <c r="I17651" s="2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 s="2"/>
    </row>
    <row r="17652" spans="2:22" x14ac:dyDescent="0.2">
      <c r="B17652" s="2"/>
      <c r="C17652" s="2"/>
      <c r="D17652" s="2"/>
      <c r="E17652" s="2"/>
      <c r="F17652" s="2"/>
      <c r="G17652" s="3"/>
      <c r="H17652" s="3"/>
      <c r="I17652" s="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 s="2"/>
    </row>
    <row r="17653" spans="2:22" x14ac:dyDescent="0.2">
      <c r="B17653" s="2"/>
      <c r="C17653" s="2"/>
      <c r="D17653" s="2"/>
      <c r="E17653" s="2"/>
      <c r="F17653" s="2"/>
      <c r="G17653" s="3"/>
      <c r="H17653" s="3"/>
      <c r="I17653" s="2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 s="2"/>
    </row>
    <row r="17654" spans="2:22" x14ac:dyDescent="0.2">
      <c r="B17654" s="2"/>
      <c r="C17654" s="2"/>
      <c r="D17654" s="2"/>
      <c r="E17654" s="2"/>
      <c r="F17654" s="2"/>
      <c r="G17654" s="3"/>
      <c r="H17654" s="3"/>
      <c r="I17654" s="2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 s="2"/>
    </row>
    <row r="17655" spans="2:22" x14ac:dyDescent="0.2">
      <c r="B17655" s="2"/>
      <c r="C17655" s="2"/>
      <c r="D17655" s="2"/>
      <c r="E17655" s="2"/>
      <c r="F17655" s="2"/>
      <c r="G17655" s="3"/>
      <c r="H17655" s="3"/>
      <c r="I17655" s="2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 s="2"/>
    </row>
    <row r="17656" spans="2:22" x14ac:dyDescent="0.2">
      <c r="B17656" s="2"/>
      <c r="C17656" s="2"/>
      <c r="D17656" s="2"/>
      <c r="E17656" s="2"/>
      <c r="F17656" s="2"/>
      <c r="G17656" s="3"/>
      <c r="H17656" s="3"/>
      <c r="I17656" s="2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 s="2"/>
    </row>
    <row r="17657" spans="2:22" x14ac:dyDescent="0.2">
      <c r="B17657" s="2"/>
      <c r="C17657" s="2"/>
      <c r="D17657" s="2"/>
      <c r="E17657" s="2"/>
      <c r="F17657" s="2"/>
      <c r="G17657" s="3"/>
      <c r="H17657" s="3"/>
      <c r="I17657" s="2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 s="2"/>
    </row>
    <row r="17658" spans="2:22" x14ac:dyDescent="0.2">
      <c r="B17658" s="2"/>
      <c r="C17658" s="2"/>
      <c r="D17658" s="2"/>
      <c r="E17658" s="2"/>
      <c r="F17658" s="2"/>
      <c r="G17658" s="3"/>
      <c r="H17658" s="3"/>
      <c r="I17658" s="2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 s="2"/>
    </row>
    <row r="17659" spans="2:22" x14ac:dyDescent="0.2">
      <c r="B17659" s="2"/>
      <c r="C17659" s="2"/>
      <c r="D17659" s="2"/>
      <c r="E17659" s="2"/>
      <c r="F17659" s="2"/>
      <c r="G17659" s="3"/>
      <c r="H17659" s="3"/>
      <c r="I17659" s="2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 s="2"/>
    </row>
    <row r="17660" spans="2:22" x14ac:dyDescent="0.2">
      <c r="B17660" s="2"/>
      <c r="C17660" s="2"/>
      <c r="D17660" s="2"/>
      <c r="E17660" s="2"/>
      <c r="F17660" s="2"/>
      <c r="G17660" s="3"/>
      <c r="H17660" s="3"/>
      <c r="I17660" s="2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 s="2"/>
    </row>
    <row r="17661" spans="2:22" x14ac:dyDescent="0.2">
      <c r="B17661" s="2"/>
      <c r="C17661" s="2"/>
      <c r="D17661" s="2"/>
      <c r="E17661" s="2"/>
      <c r="F17661" s="2"/>
      <c r="G17661" s="3"/>
      <c r="H17661" s="3"/>
      <c r="I17661" s="2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 s="2"/>
    </row>
    <row r="17662" spans="2:22" x14ac:dyDescent="0.2">
      <c r="B17662" s="2"/>
      <c r="C17662" s="2"/>
      <c r="D17662" s="2"/>
      <c r="E17662" s="2"/>
      <c r="F17662" s="2"/>
      <c r="G17662" s="3"/>
      <c r="H17662" s="3"/>
      <c r="I17662" s="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 s="2"/>
    </row>
    <row r="17663" spans="2:22" x14ac:dyDescent="0.2">
      <c r="B17663" s="2"/>
      <c r="C17663" s="2"/>
      <c r="D17663" s="2"/>
      <c r="E17663" s="2"/>
      <c r="F17663" s="2"/>
      <c r="G17663" s="3"/>
      <c r="H17663" s="3"/>
      <c r="I17663" s="2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 s="2"/>
    </row>
    <row r="17664" spans="2:22" x14ac:dyDescent="0.2">
      <c r="B17664" s="2"/>
      <c r="C17664" s="2"/>
      <c r="D17664" s="2"/>
      <c r="E17664" s="2"/>
      <c r="F17664" s="2"/>
      <c r="G17664" s="3"/>
      <c r="H17664" s="3"/>
      <c r="I17664" s="2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 s="2"/>
    </row>
    <row r="17665" spans="2:22" x14ac:dyDescent="0.2">
      <c r="B17665" s="2"/>
      <c r="C17665" s="2"/>
      <c r="D17665" s="2"/>
      <c r="E17665" s="2"/>
      <c r="F17665" s="2"/>
      <c r="G17665" s="3"/>
      <c r="H17665" s="3"/>
      <c r="I17665" s="2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 s="2"/>
    </row>
    <row r="17666" spans="2:22" x14ac:dyDescent="0.2">
      <c r="B17666" s="2"/>
      <c r="C17666" s="2"/>
      <c r="D17666" s="2"/>
      <c r="E17666" s="2"/>
      <c r="F17666" s="2"/>
      <c r="G17666" s="3"/>
      <c r="H17666" s="3"/>
      <c r="I17666" s="2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 s="2"/>
    </row>
    <row r="17667" spans="2:22" x14ac:dyDescent="0.2">
      <c r="B17667" s="2"/>
      <c r="C17667" s="2"/>
      <c r="D17667" s="2"/>
      <c r="E17667" s="2"/>
      <c r="F17667" s="2"/>
      <c r="G17667" s="3"/>
      <c r="H17667" s="3"/>
      <c r="I17667" s="2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 s="2"/>
    </row>
    <row r="17668" spans="2:22" x14ac:dyDescent="0.2">
      <c r="B17668" s="2"/>
      <c r="C17668" s="2"/>
      <c r="D17668" s="2"/>
      <c r="E17668" s="2"/>
      <c r="F17668" s="2"/>
      <c r="G17668" s="3"/>
      <c r="H17668" s="3"/>
      <c r="I17668" s="2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 s="2"/>
    </row>
    <row r="17669" spans="2:22" x14ac:dyDescent="0.2">
      <c r="B17669" s="2"/>
      <c r="C17669" s="2"/>
      <c r="D17669" s="2"/>
      <c r="E17669" s="2"/>
      <c r="F17669" s="2"/>
      <c r="G17669" s="3"/>
      <c r="H17669" s="3"/>
      <c r="I17669" s="2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 s="2"/>
    </row>
    <row r="17670" spans="2:22" x14ac:dyDescent="0.2">
      <c r="B17670" s="2"/>
      <c r="C17670" s="2"/>
      <c r="D17670" s="2"/>
      <c r="E17670" s="2"/>
      <c r="F17670" s="2"/>
      <c r="G17670" s="3"/>
      <c r="H17670" s="3"/>
      <c r="I17670" s="2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 s="2"/>
    </row>
    <row r="17671" spans="2:22" x14ac:dyDescent="0.2">
      <c r="B17671" s="2"/>
      <c r="C17671" s="2"/>
      <c r="D17671" s="2"/>
      <c r="E17671" s="2"/>
      <c r="F17671" s="2"/>
      <c r="G17671" s="3"/>
      <c r="H17671" s="3"/>
      <c r="I17671" s="2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 s="2"/>
    </row>
    <row r="17672" spans="2:22" x14ac:dyDescent="0.2">
      <c r="B17672" s="2"/>
      <c r="C17672" s="2"/>
      <c r="D17672" s="2"/>
      <c r="E17672" s="2"/>
      <c r="F17672" s="2"/>
      <c r="G17672" s="3"/>
      <c r="H17672" s="3"/>
      <c r="I17672" s="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 s="2"/>
    </row>
    <row r="17673" spans="2:22" x14ac:dyDescent="0.2">
      <c r="B17673" s="2"/>
      <c r="C17673" s="2"/>
      <c r="D17673" s="2"/>
      <c r="E17673" s="2"/>
      <c r="F17673" s="2"/>
      <c r="G17673" s="3"/>
      <c r="H17673" s="3"/>
      <c r="I17673" s="2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 s="2"/>
    </row>
    <row r="17674" spans="2:22" x14ac:dyDescent="0.2">
      <c r="B17674" s="2"/>
      <c r="C17674" s="2"/>
      <c r="D17674" s="2"/>
      <c r="E17674" s="2"/>
      <c r="F17674" s="2"/>
      <c r="G17674" s="3"/>
      <c r="H17674" s="3"/>
      <c r="I17674" s="2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 s="2"/>
    </row>
    <row r="17675" spans="2:22" x14ac:dyDescent="0.2">
      <c r="B17675" s="2"/>
      <c r="C17675" s="2"/>
      <c r="D17675" s="2"/>
      <c r="E17675" s="2"/>
      <c r="F17675" s="2"/>
      <c r="G17675" s="3"/>
      <c r="H17675" s="3"/>
      <c r="I17675" s="2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 s="2"/>
    </row>
    <row r="17676" spans="2:22" x14ac:dyDescent="0.2">
      <c r="B17676" s="2"/>
      <c r="C17676" s="2"/>
      <c r="D17676" s="2"/>
      <c r="E17676" s="2"/>
      <c r="F17676" s="2"/>
      <c r="G17676" s="3"/>
      <c r="H17676" s="3"/>
      <c r="I17676" s="2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 s="2"/>
    </row>
    <row r="17677" spans="2:22" x14ac:dyDescent="0.2">
      <c r="B17677" s="2"/>
      <c r="C17677" s="2"/>
      <c r="D17677" s="2"/>
      <c r="E17677" s="2"/>
      <c r="F17677" s="2"/>
      <c r="G17677" s="3"/>
      <c r="H17677" s="3"/>
      <c r="I17677" s="2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 s="2"/>
    </row>
    <row r="17678" spans="2:22" x14ac:dyDescent="0.2">
      <c r="B17678" s="2"/>
      <c r="C17678" s="2"/>
      <c r="D17678" s="2"/>
      <c r="E17678" s="2"/>
      <c r="F17678" s="2"/>
      <c r="G17678" s="3"/>
      <c r="H17678" s="3"/>
      <c r="I17678" s="2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 s="2"/>
    </row>
    <row r="17679" spans="2:22" x14ac:dyDescent="0.2">
      <c r="B17679" s="2"/>
      <c r="C17679" s="2"/>
      <c r="D17679" s="2"/>
      <c r="E17679" s="2"/>
      <c r="F17679" s="2"/>
      <c r="G17679" s="3"/>
      <c r="H17679" s="3"/>
      <c r="I17679" s="2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 s="2"/>
    </row>
    <row r="17680" spans="2:22" x14ac:dyDescent="0.2">
      <c r="B17680" s="2"/>
      <c r="C17680" s="2"/>
      <c r="D17680" s="2"/>
      <c r="E17680" s="2"/>
      <c r="F17680" s="2"/>
      <c r="G17680" s="3"/>
      <c r="H17680" s="3"/>
      <c r="I17680" s="2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 s="2"/>
    </row>
    <row r="17681" spans="2:22" x14ac:dyDescent="0.2">
      <c r="B17681" s="2"/>
      <c r="C17681" s="2"/>
      <c r="D17681" s="2"/>
      <c r="E17681" s="2"/>
      <c r="F17681" s="2"/>
      <c r="G17681" s="3"/>
      <c r="H17681" s="3"/>
      <c r="I17681" s="2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 s="2"/>
    </row>
    <row r="17682" spans="2:22" x14ac:dyDescent="0.2">
      <c r="B17682" s="2"/>
      <c r="C17682" s="2"/>
      <c r="D17682" s="2"/>
      <c r="E17682" s="2"/>
      <c r="F17682" s="2"/>
      <c r="G17682" s="3"/>
      <c r="H17682" s="3"/>
      <c r="I17682" s="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 s="2"/>
    </row>
    <row r="17683" spans="2:22" x14ac:dyDescent="0.2">
      <c r="B17683" s="2"/>
      <c r="C17683" s="2"/>
      <c r="D17683" s="2"/>
      <c r="E17683" s="2"/>
      <c r="F17683" s="2"/>
      <c r="G17683" s="3"/>
      <c r="H17683" s="3"/>
      <c r="I17683" s="2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 s="2"/>
    </row>
    <row r="17684" spans="2:22" x14ac:dyDescent="0.2">
      <c r="B17684" s="2"/>
      <c r="C17684" s="2"/>
      <c r="D17684" s="2"/>
      <c r="E17684" s="2"/>
      <c r="F17684" s="2"/>
      <c r="G17684" s="3"/>
      <c r="H17684" s="3"/>
      <c r="I17684" s="2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 s="2"/>
    </row>
    <row r="17685" spans="2:22" x14ac:dyDescent="0.2">
      <c r="B17685" s="2"/>
      <c r="C17685" s="2"/>
      <c r="D17685" s="2"/>
      <c r="E17685" s="2"/>
      <c r="F17685" s="2"/>
      <c r="G17685" s="3"/>
      <c r="H17685" s="3"/>
      <c r="I17685" s="2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 s="2"/>
    </row>
    <row r="17686" spans="2:22" x14ac:dyDescent="0.2">
      <c r="B17686" s="2"/>
      <c r="C17686" s="2"/>
      <c r="D17686" s="2"/>
      <c r="E17686" s="2"/>
      <c r="F17686" s="2"/>
      <c r="G17686" s="3"/>
      <c r="H17686" s="3"/>
      <c r="I17686" s="2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 s="2"/>
    </row>
    <row r="17687" spans="2:22" x14ac:dyDescent="0.2">
      <c r="B17687" s="2"/>
      <c r="C17687" s="2"/>
      <c r="D17687" s="2"/>
      <c r="E17687" s="2"/>
      <c r="F17687" s="2"/>
      <c r="G17687" s="3"/>
      <c r="H17687" s="3"/>
      <c r="I17687" s="2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 s="2"/>
    </row>
    <row r="17688" spans="2:22" x14ac:dyDescent="0.2">
      <c r="B17688" s="2"/>
      <c r="C17688" s="2"/>
      <c r="D17688" s="2"/>
      <c r="E17688" s="2"/>
      <c r="F17688" s="2"/>
      <c r="G17688" s="3"/>
      <c r="H17688" s="3"/>
      <c r="I17688" s="2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 s="2"/>
    </row>
    <row r="17689" spans="2:22" x14ac:dyDescent="0.2">
      <c r="B17689" s="2"/>
      <c r="C17689" s="2"/>
      <c r="D17689" s="2"/>
      <c r="E17689" s="2"/>
      <c r="F17689" s="2"/>
      <c r="G17689" s="3"/>
      <c r="H17689" s="3"/>
      <c r="I17689" s="2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 s="2"/>
    </row>
    <row r="17690" spans="2:22" x14ac:dyDescent="0.2">
      <c r="B17690" s="2"/>
      <c r="C17690" s="2"/>
      <c r="D17690" s="2"/>
      <c r="E17690" s="2"/>
      <c r="F17690" s="2"/>
      <c r="G17690" s="3"/>
      <c r="H17690" s="3"/>
      <c r="I17690" s="2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 s="2"/>
    </row>
    <row r="17691" spans="2:22" x14ac:dyDescent="0.2">
      <c r="B17691" s="2"/>
      <c r="C17691" s="2"/>
      <c r="D17691" s="2"/>
      <c r="E17691" s="2"/>
      <c r="F17691" s="2"/>
      <c r="G17691" s="3"/>
      <c r="H17691" s="3"/>
      <c r="I17691" s="2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 s="2"/>
    </row>
    <row r="17692" spans="2:22" x14ac:dyDescent="0.2">
      <c r="B17692" s="2"/>
      <c r="C17692" s="2"/>
      <c r="D17692" s="2"/>
      <c r="E17692" s="2"/>
      <c r="F17692" s="2"/>
      <c r="G17692" s="3"/>
      <c r="H17692" s="3"/>
      <c r="I17692" s="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 s="2"/>
    </row>
    <row r="17693" spans="2:22" x14ac:dyDescent="0.2">
      <c r="B17693" s="2"/>
      <c r="C17693" s="2"/>
      <c r="D17693" s="2"/>
      <c r="E17693" s="2"/>
      <c r="F17693" s="2"/>
      <c r="G17693" s="3"/>
      <c r="H17693" s="3"/>
      <c r="I17693" s="2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 s="2"/>
    </row>
    <row r="17694" spans="2:22" x14ac:dyDescent="0.2">
      <c r="B17694" s="2"/>
      <c r="C17694" s="2"/>
      <c r="D17694" s="2"/>
      <c r="E17694" s="2"/>
      <c r="F17694" s="2"/>
      <c r="G17694" s="3"/>
      <c r="H17694" s="3"/>
      <c r="I17694" s="2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 s="2"/>
    </row>
    <row r="17695" spans="2:22" x14ac:dyDescent="0.2">
      <c r="B17695" s="2"/>
      <c r="C17695" s="2"/>
      <c r="D17695" s="2"/>
      <c r="E17695" s="2"/>
      <c r="F17695" s="2"/>
      <c r="G17695" s="3"/>
      <c r="H17695" s="3"/>
      <c r="I17695" s="2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 s="2"/>
    </row>
    <row r="17696" spans="2:22" x14ac:dyDescent="0.2">
      <c r="B17696" s="2"/>
      <c r="C17696" s="2"/>
      <c r="D17696" s="2"/>
      <c r="E17696" s="2"/>
      <c r="F17696" s="2"/>
      <c r="G17696" s="3"/>
      <c r="H17696" s="3"/>
      <c r="I17696" s="2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 s="2"/>
    </row>
    <row r="17697" spans="2:22" x14ac:dyDescent="0.2">
      <c r="B17697" s="2"/>
      <c r="C17697" s="2"/>
      <c r="D17697" s="2"/>
      <c r="E17697" s="2"/>
      <c r="F17697" s="2"/>
      <c r="G17697" s="3"/>
      <c r="H17697" s="3"/>
      <c r="I17697" s="2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 s="2"/>
    </row>
    <row r="17698" spans="2:22" x14ac:dyDescent="0.2">
      <c r="B17698" s="2"/>
      <c r="C17698" s="2"/>
      <c r="D17698" s="2"/>
      <c r="E17698" s="2"/>
      <c r="F17698" s="2"/>
      <c r="G17698" s="3"/>
      <c r="H17698" s="3"/>
      <c r="I17698" s="2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 s="2"/>
    </row>
    <row r="17699" spans="2:22" x14ac:dyDescent="0.2">
      <c r="B17699" s="2"/>
      <c r="C17699" s="2"/>
      <c r="D17699" s="2"/>
      <c r="E17699" s="2"/>
      <c r="F17699" s="2"/>
      <c r="G17699" s="3"/>
      <c r="H17699" s="3"/>
      <c r="I17699" s="2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 s="2"/>
    </row>
    <row r="17700" spans="2:22" x14ac:dyDescent="0.2">
      <c r="B17700" s="2"/>
      <c r="C17700" s="2"/>
      <c r="D17700" s="2"/>
      <c r="E17700" s="2"/>
      <c r="F17700" s="2"/>
      <c r="G17700" s="3"/>
      <c r="H17700" s="3"/>
      <c r="I17700" s="2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 s="2"/>
    </row>
    <row r="17701" spans="2:22" x14ac:dyDescent="0.2">
      <c r="B17701" s="2"/>
      <c r="C17701" s="2"/>
      <c r="D17701" s="2"/>
      <c r="E17701" s="2"/>
      <c r="F17701" s="2"/>
      <c r="G17701" s="3"/>
      <c r="H17701" s="3"/>
      <c r="I17701" s="2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 s="2"/>
    </row>
    <row r="17702" spans="2:22" x14ac:dyDescent="0.2">
      <c r="B17702" s="2"/>
      <c r="C17702" s="2"/>
      <c r="D17702" s="2"/>
      <c r="E17702" s="2"/>
      <c r="F17702" s="2"/>
      <c r="G17702" s="3"/>
      <c r="H17702" s="3"/>
      <c r="I17702" s="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 s="2"/>
    </row>
    <row r="17703" spans="2:22" x14ac:dyDescent="0.2">
      <c r="B17703" s="2"/>
      <c r="C17703" s="2"/>
      <c r="D17703" s="2"/>
      <c r="E17703" s="2"/>
      <c r="F17703" s="2"/>
      <c r="G17703" s="3"/>
      <c r="H17703" s="3"/>
      <c r="I17703" s="2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 s="2"/>
    </row>
    <row r="17704" spans="2:22" x14ac:dyDescent="0.2">
      <c r="B17704" s="2"/>
      <c r="C17704" s="2"/>
      <c r="D17704" s="2"/>
      <c r="E17704" s="2"/>
      <c r="F17704" s="2"/>
      <c r="G17704" s="3"/>
      <c r="H17704" s="3"/>
      <c r="I17704" s="2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 s="2"/>
    </row>
    <row r="17705" spans="2:22" x14ac:dyDescent="0.2">
      <c r="B17705" s="2"/>
      <c r="C17705" s="2"/>
      <c r="D17705" s="2"/>
      <c r="E17705" s="2"/>
      <c r="F17705" s="2"/>
      <c r="G17705" s="3"/>
      <c r="H17705" s="3"/>
      <c r="I17705" s="2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 s="2"/>
    </row>
    <row r="17706" spans="2:22" x14ac:dyDescent="0.2">
      <c r="B17706" s="2"/>
      <c r="C17706" s="2"/>
      <c r="D17706" s="2"/>
      <c r="E17706" s="2"/>
      <c r="F17706" s="2"/>
      <c r="G17706" s="3"/>
      <c r="H17706" s="3"/>
      <c r="I17706" s="2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 s="2"/>
    </row>
    <row r="17707" spans="2:22" x14ac:dyDescent="0.2">
      <c r="B17707" s="2"/>
      <c r="C17707" s="2"/>
      <c r="D17707" s="2"/>
      <c r="E17707" s="2"/>
      <c r="F17707" s="2"/>
      <c r="G17707" s="3"/>
      <c r="H17707" s="3"/>
      <c r="I17707" s="2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 s="2"/>
    </row>
    <row r="17708" spans="2:22" x14ac:dyDescent="0.2">
      <c r="B17708" s="2"/>
      <c r="C17708" s="2"/>
      <c r="D17708" s="2"/>
      <c r="E17708" s="2"/>
      <c r="F17708" s="2"/>
      <c r="G17708" s="3"/>
      <c r="H17708" s="3"/>
      <c r="I17708" s="2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 s="2"/>
    </row>
    <row r="17709" spans="2:22" x14ac:dyDescent="0.2">
      <c r="B17709" s="2"/>
      <c r="C17709" s="2"/>
      <c r="D17709" s="2"/>
      <c r="E17709" s="2"/>
      <c r="F17709" s="2"/>
      <c r="G17709" s="3"/>
      <c r="H17709" s="3"/>
      <c r="I17709" s="2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 s="2"/>
    </row>
    <row r="17710" spans="2:22" x14ac:dyDescent="0.2">
      <c r="B17710" s="2"/>
      <c r="C17710" s="2"/>
      <c r="D17710" s="2"/>
      <c r="E17710" s="2"/>
      <c r="F17710" s="2"/>
      <c r="G17710" s="3"/>
      <c r="H17710" s="3"/>
      <c r="I17710" s="2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 s="2"/>
    </row>
    <row r="17711" spans="2:22" x14ac:dyDescent="0.2">
      <c r="B17711" s="2"/>
      <c r="C17711" s="2"/>
      <c r="D17711" s="2"/>
      <c r="E17711" s="2"/>
      <c r="F17711" s="2"/>
      <c r="G17711" s="3"/>
      <c r="H17711" s="3"/>
      <c r="I17711" s="2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 s="2"/>
    </row>
    <row r="17712" spans="2:22" x14ac:dyDescent="0.2">
      <c r="B17712" s="2"/>
      <c r="C17712" s="2"/>
      <c r="D17712" s="2"/>
      <c r="E17712" s="2"/>
      <c r="F17712" s="2"/>
      <c r="G17712" s="3"/>
      <c r="H17712" s="3"/>
      <c r="I17712" s="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 s="2"/>
    </row>
    <row r="17713" spans="2:22" x14ac:dyDescent="0.2">
      <c r="B17713" s="2"/>
      <c r="C17713" s="2"/>
      <c r="D17713" s="2"/>
      <c r="E17713" s="2"/>
      <c r="F17713" s="2"/>
      <c r="G17713" s="3"/>
      <c r="H17713" s="3"/>
      <c r="I17713" s="2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 s="2"/>
    </row>
    <row r="17714" spans="2:22" x14ac:dyDescent="0.2">
      <c r="B17714" s="2"/>
      <c r="C17714" s="2"/>
      <c r="D17714" s="2"/>
      <c r="E17714" s="2"/>
      <c r="F17714" s="2"/>
      <c r="G17714" s="3"/>
      <c r="H17714" s="3"/>
      <c r="I17714" s="2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 s="2"/>
    </row>
    <row r="17715" spans="2:22" x14ac:dyDescent="0.2">
      <c r="B17715" s="2"/>
      <c r="C17715" s="2"/>
      <c r="D17715" s="2"/>
      <c r="E17715" s="2"/>
      <c r="F17715" s="2"/>
      <c r="G17715" s="3"/>
      <c r="H17715" s="3"/>
      <c r="I17715" s="2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 s="2"/>
    </row>
    <row r="17716" spans="2:22" x14ac:dyDescent="0.2">
      <c r="B17716" s="2"/>
      <c r="C17716" s="2"/>
      <c r="D17716" s="2"/>
      <c r="E17716" s="2"/>
      <c r="F17716" s="2"/>
      <c r="G17716" s="3"/>
      <c r="H17716" s="3"/>
      <c r="I17716" s="2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 s="2"/>
    </row>
    <row r="17717" spans="2:22" x14ac:dyDescent="0.2">
      <c r="B17717" s="2"/>
      <c r="C17717" s="2"/>
      <c r="D17717" s="2"/>
      <c r="E17717" s="2"/>
      <c r="F17717" s="2"/>
      <c r="G17717" s="3"/>
      <c r="H17717" s="3"/>
      <c r="I17717" s="2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 s="2"/>
    </row>
    <row r="17718" spans="2:22" x14ac:dyDescent="0.2">
      <c r="B17718" s="2"/>
      <c r="C17718" s="2"/>
      <c r="D17718" s="2"/>
      <c r="E17718" s="2"/>
      <c r="F17718" s="2"/>
      <c r="G17718" s="3"/>
      <c r="H17718" s="3"/>
      <c r="I17718" s="2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 s="2"/>
    </row>
    <row r="17719" spans="2:22" x14ac:dyDescent="0.2">
      <c r="B17719" s="2"/>
      <c r="C17719" s="2"/>
      <c r="D17719" s="2"/>
      <c r="E17719" s="2"/>
      <c r="F17719" s="2"/>
      <c r="G17719" s="3"/>
      <c r="H17719" s="3"/>
      <c r="I17719" s="2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 s="2"/>
    </row>
    <row r="17720" spans="2:22" x14ac:dyDescent="0.2">
      <c r="B17720" s="2"/>
      <c r="C17720" s="2"/>
      <c r="D17720" s="2"/>
      <c r="E17720" s="2"/>
      <c r="F17720" s="2"/>
      <c r="G17720" s="3"/>
      <c r="H17720" s="3"/>
      <c r="I17720" s="2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 s="2"/>
    </row>
    <row r="17721" spans="2:22" x14ac:dyDescent="0.2">
      <c r="B17721" s="2"/>
      <c r="C17721" s="2"/>
      <c r="D17721" s="2"/>
      <c r="E17721" s="2"/>
      <c r="F17721" s="2"/>
      <c r="G17721" s="3"/>
      <c r="H17721" s="3"/>
      <c r="I17721" s="2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 s="2"/>
    </row>
    <row r="17722" spans="2:22" x14ac:dyDescent="0.2">
      <c r="B17722" s="2"/>
      <c r="C17722" s="2"/>
      <c r="D17722" s="2"/>
      <c r="E17722" s="2"/>
      <c r="F17722" s="2"/>
      <c r="G17722" s="3"/>
      <c r="H17722" s="3"/>
      <c r="I17722" s="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 s="2"/>
    </row>
    <row r="17723" spans="2:22" x14ac:dyDescent="0.2">
      <c r="B17723" s="2"/>
      <c r="C17723" s="2"/>
      <c r="D17723" s="2"/>
      <c r="E17723" s="2"/>
      <c r="F17723" s="2"/>
      <c r="G17723" s="3"/>
      <c r="H17723" s="3"/>
      <c r="I17723" s="2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 s="2"/>
    </row>
    <row r="17724" spans="2:22" x14ac:dyDescent="0.2">
      <c r="B17724" s="2"/>
      <c r="C17724" s="2"/>
      <c r="D17724" s="2"/>
      <c r="E17724" s="2"/>
      <c r="F17724" s="2"/>
      <c r="G17724" s="3"/>
      <c r="H17724" s="3"/>
      <c r="I17724" s="2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 s="2"/>
    </row>
    <row r="17725" spans="2:22" x14ac:dyDescent="0.2">
      <c r="B17725" s="2"/>
      <c r="C17725" s="2"/>
      <c r="D17725" s="2"/>
      <c r="E17725" s="2"/>
      <c r="F17725" s="2"/>
      <c r="G17725" s="3"/>
      <c r="H17725" s="3"/>
      <c r="I17725" s="2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 s="2"/>
    </row>
    <row r="17726" spans="2:22" x14ac:dyDescent="0.2">
      <c r="B17726" s="2"/>
      <c r="C17726" s="2"/>
      <c r="D17726" s="2"/>
      <c r="E17726" s="2"/>
      <c r="F17726" s="2"/>
      <c r="G17726" s="3"/>
      <c r="H17726" s="3"/>
      <c r="I17726" s="2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 s="2"/>
    </row>
    <row r="17727" spans="2:22" x14ac:dyDescent="0.2">
      <c r="B17727" s="2"/>
      <c r="C17727" s="2"/>
      <c r="D17727" s="2"/>
      <c r="E17727" s="2"/>
      <c r="F17727" s="2"/>
      <c r="G17727" s="3"/>
      <c r="H17727" s="3"/>
      <c r="I17727" s="2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 s="2"/>
    </row>
    <row r="17728" spans="2:22" x14ac:dyDescent="0.2">
      <c r="B17728" s="2"/>
      <c r="C17728" s="2"/>
      <c r="D17728" s="2"/>
      <c r="E17728" s="2"/>
      <c r="F17728" s="2"/>
      <c r="G17728" s="3"/>
      <c r="H17728" s="3"/>
      <c r="I17728" s="2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 s="2"/>
    </row>
    <row r="17729" spans="2:22" x14ac:dyDescent="0.2">
      <c r="B17729" s="2"/>
      <c r="C17729" s="2"/>
      <c r="D17729" s="2"/>
      <c r="E17729" s="2"/>
      <c r="F17729" s="2"/>
      <c r="G17729" s="3"/>
      <c r="H17729" s="3"/>
      <c r="I17729" s="2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 s="2"/>
    </row>
    <row r="17730" spans="2:22" x14ac:dyDescent="0.2">
      <c r="B17730" s="2"/>
      <c r="C17730" s="2"/>
      <c r="D17730" s="2"/>
      <c r="E17730" s="2"/>
      <c r="F17730" s="2"/>
      <c r="G17730" s="3"/>
      <c r="H17730" s="3"/>
      <c r="I17730" s="2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 s="2"/>
    </row>
    <row r="17731" spans="2:22" x14ac:dyDescent="0.2">
      <c r="B17731" s="2"/>
      <c r="C17731" s="2"/>
      <c r="D17731" s="2"/>
      <c r="E17731" s="2"/>
      <c r="F17731" s="2"/>
      <c r="G17731" s="3"/>
      <c r="H17731" s="3"/>
      <c r="I17731" s="2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 s="2"/>
    </row>
    <row r="17732" spans="2:22" x14ac:dyDescent="0.2">
      <c r="B17732" s="2"/>
      <c r="C17732" s="2"/>
      <c r="D17732" s="2"/>
      <c r="E17732" s="2"/>
      <c r="F17732" s="2"/>
      <c r="G17732" s="3"/>
      <c r="H17732" s="3"/>
      <c r="I17732" s="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 s="2"/>
    </row>
    <row r="17733" spans="2:22" x14ac:dyDescent="0.2">
      <c r="B17733" s="2"/>
      <c r="C17733" s="2"/>
      <c r="D17733" s="2"/>
      <c r="E17733" s="2"/>
      <c r="F17733" s="2"/>
      <c r="G17733" s="3"/>
      <c r="H17733" s="3"/>
      <c r="I17733" s="2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 s="2"/>
    </row>
    <row r="17734" spans="2:22" x14ac:dyDescent="0.2">
      <c r="B17734" s="2"/>
      <c r="C17734" s="2"/>
      <c r="D17734" s="2"/>
      <c r="E17734" s="2"/>
      <c r="F17734" s="2"/>
      <c r="G17734" s="3"/>
      <c r="H17734" s="3"/>
      <c r="I17734" s="2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 s="2"/>
    </row>
    <row r="17735" spans="2:22" x14ac:dyDescent="0.2">
      <c r="B17735" s="2"/>
      <c r="C17735" s="2"/>
      <c r="D17735" s="2"/>
      <c r="E17735" s="2"/>
      <c r="F17735" s="2"/>
      <c r="G17735" s="3"/>
      <c r="H17735" s="3"/>
      <c r="I17735" s="2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 s="2"/>
    </row>
    <row r="17736" spans="2:22" x14ac:dyDescent="0.2">
      <c r="B17736" s="2"/>
      <c r="C17736" s="2"/>
      <c r="D17736" s="2"/>
      <c r="E17736" s="2"/>
      <c r="F17736" s="2"/>
      <c r="G17736" s="3"/>
      <c r="H17736" s="3"/>
      <c r="I17736" s="2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 s="2"/>
    </row>
    <row r="17737" spans="2:22" x14ac:dyDescent="0.2">
      <c r="B17737" s="2"/>
      <c r="C17737" s="2"/>
      <c r="D17737" s="2"/>
      <c r="E17737" s="2"/>
      <c r="F17737" s="2"/>
      <c r="G17737" s="3"/>
      <c r="H17737" s="3"/>
      <c r="I17737" s="2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 s="2"/>
    </row>
    <row r="17738" spans="2:22" x14ac:dyDescent="0.2">
      <c r="B17738" s="2"/>
      <c r="C17738" s="2"/>
      <c r="D17738" s="2"/>
      <c r="E17738" s="2"/>
      <c r="F17738" s="2"/>
      <c r="G17738" s="3"/>
      <c r="H17738" s="3"/>
      <c r="I17738" s="2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 s="2"/>
    </row>
    <row r="17739" spans="2:22" x14ac:dyDescent="0.2">
      <c r="B17739" s="2"/>
      <c r="C17739" s="2"/>
      <c r="D17739" s="2"/>
      <c r="E17739" s="2"/>
      <c r="F17739" s="2"/>
      <c r="G17739" s="3"/>
      <c r="H17739" s="3"/>
      <c r="I17739" s="2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 s="2"/>
    </row>
    <row r="17740" spans="2:22" x14ac:dyDescent="0.2">
      <c r="B17740" s="2"/>
      <c r="C17740" s="2"/>
      <c r="D17740" s="2"/>
      <c r="E17740" s="2"/>
      <c r="F17740" s="2"/>
      <c r="G17740" s="3"/>
      <c r="H17740" s="3"/>
      <c r="I17740" s="2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 s="2"/>
    </row>
    <row r="17741" spans="2:22" x14ac:dyDescent="0.2">
      <c r="B17741" s="2"/>
      <c r="C17741" s="2"/>
      <c r="D17741" s="2"/>
      <c r="E17741" s="2"/>
      <c r="F17741" s="2"/>
      <c r="G17741" s="3"/>
      <c r="H17741" s="3"/>
      <c r="I17741" s="2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 s="2"/>
    </row>
    <row r="17742" spans="2:22" x14ac:dyDescent="0.2">
      <c r="B17742" s="2"/>
      <c r="C17742" s="2"/>
      <c r="D17742" s="2"/>
      <c r="E17742" s="2"/>
      <c r="F17742" s="2"/>
      <c r="G17742" s="3"/>
      <c r="H17742" s="3"/>
      <c r="I17742" s="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 s="2"/>
    </row>
    <row r="17743" spans="2:22" x14ac:dyDescent="0.2">
      <c r="B17743" s="2"/>
      <c r="C17743" s="2"/>
      <c r="D17743" s="2"/>
      <c r="E17743" s="2"/>
      <c r="F17743" s="2"/>
      <c r="G17743" s="3"/>
      <c r="H17743" s="3"/>
      <c r="I17743" s="2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 s="2"/>
    </row>
    <row r="17744" spans="2:22" x14ac:dyDescent="0.2">
      <c r="B17744" s="2"/>
      <c r="C17744" s="2"/>
      <c r="D17744" s="2"/>
      <c r="E17744" s="2"/>
      <c r="F17744" s="2"/>
      <c r="G17744" s="3"/>
      <c r="H17744" s="3"/>
      <c r="I17744" s="2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 s="2"/>
    </row>
    <row r="17745" spans="2:22" x14ac:dyDescent="0.2">
      <c r="B17745" s="2"/>
      <c r="C17745" s="2"/>
      <c r="D17745" s="2"/>
      <c r="E17745" s="2"/>
      <c r="F17745" s="2"/>
      <c r="G17745" s="3"/>
      <c r="H17745" s="3"/>
      <c r="I17745" s="2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 s="2"/>
    </row>
    <row r="17746" spans="2:22" x14ac:dyDescent="0.2">
      <c r="B17746" s="2"/>
      <c r="C17746" s="2"/>
      <c r="D17746" s="2"/>
      <c r="E17746" s="2"/>
      <c r="F17746" s="2"/>
      <c r="G17746" s="3"/>
      <c r="H17746" s="3"/>
      <c r="I17746" s="2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 s="2"/>
    </row>
    <row r="17747" spans="2:22" x14ac:dyDescent="0.2">
      <c r="B17747" s="2"/>
      <c r="C17747" s="2"/>
      <c r="D17747" s="2"/>
      <c r="E17747" s="2"/>
      <c r="F17747" s="2"/>
      <c r="G17747" s="3"/>
      <c r="H17747" s="3"/>
      <c r="I17747" s="2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 s="2"/>
    </row>
    <row r="17748" spans="2:22" x14ac:dyDescent="0.2">
      <c r="B17748" s="2"/>
      <c r="C17748" s="2"/>
      <c r="D17748" s="2"/>
      <c r="E17748" s="2"/>
      <c r="F17748" s="2"/>
      <c r="G17748" s="3"/>
      <c r="H17748" s="3"/>
      <c r="I17748" s="2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 s="2"/>
    </row>
    <row r="17749" spans="2:22" x14ac:dyDescent="0.2">
      <c r="B17749" s="2"/>
      <c r="C17749" s="2"/>
      <c r="D17749" s="2"/>
      <c r="E17749" s="2"/>
      <c r="F17749" s="2"/>
      <c r="G17749" s="3"/>
      <c r="H17749" s="3"/>
      <c r="I17749" s="2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 s="2"/>
    </row>
    <row r="17750" spans="2:22" x14ac:dyDescent="0.2">
      <c r="B17750" s="2"/>
      <c r="C17750" s="2"/>
      <c r="D17750" s="2"/>
      <c r="E17750" s="2"/>
      <c r="F17750" s="2"/>
      <c r="G17750" s="3"/>
      <c r="H17750" s="3"/>
      <c r="I17750" s="2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 s="2"/>
    </row>
    <row r="17751" spans="2:22" x14ac:dyDescent="0.2">
      <c r="B17751" s="2"/>
      <c r="C17751" s="2"/>
      <c r="D17751" s="2"/>
      <c r="E17751" s="2"/>
      <c r="F17751" s="2"/>
      <c r="G17751" s="3"/>
      <c r="H17751" s="3"/>
      <c r="I17751" s="2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 s="2"/>
    </row>
    <row r="17752" spans="2:22" x14ac:dyDescent="0.2">
      <c r="B17752" s="2"/>
      <c r="C17752" s="2"/>
      <c r="D17752" s="2"/>
      <c r="E17752" s="2"/>
      <c r="F17752" s="2"/>
      <c r="G17752" s="3"/>
      <c r="H17752" s="3"/>
      <c r="I17752" s="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 s="2"/>
    </row>
    <row r="17753" spans="2:22" x14ac:dyDescent="0.2">
      <c r="B17753" s="2"/>
      <c r="C17753" s="2"/>
      <c r="D17753" s="2"/>
      <c r="E17753" s="2"/>
      <c r="F17753" s="2"/>
      <c r="G17753" s="3"/>
      <c r="H17753" s="3"/>
      <c r="I17753" s="2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 s="2"/>
    </row>
    <row r="17754" spans="2:22" x14ac:dyDescent="0.2">
      <c r="B17754" s="2"/>
      <c r="C17754" s="2"/>
      <c r="D17754" s="2"/>
      <c r="E17754" s="2"/>
      <c r="F17754" s="2"/>
      <c r="G17754" s="3"/>
      <c r="H17754" s="3"/>
      <c r="I17754" s="2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 s="2"/>
    </row>
    <row r="17755" spans="2:22" x14ac:dyDescent="0.2">
      <c r="B17755" s="2"/>
      <c r="C17755" s="2"/>
      <c r="D17755" s="2"/>
      <c r="E17755" s="2"/>
      <c r="F17755" s="2"/>
      <c r="G17755" s="3"/>
      <c r="H17755" s="3"/>
      <c r="I17755" s="2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 s="2"/>
    </row>
    <row r="17756" spans="2:22" x14ac:dyDescent="0.2">
      <c r="B17756" s="2"/>
      <c r="C17756" s="2"/>
      <c r="D17756" s="2"/>
      <c r="E17756" s="2"/>
      <c r="F17756" s="2"/>
      <c r="G17756" s="3"/>
      <c r="H17756" s="3"/>
      <c r="I17756" s="2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 s="2"/>
    </row>
    <row r="17757" spans="2:22" x14ac:dyDescent="0.2">
      <c r="B17757" s="2"/>
      <c r="C17757" s="2"/>
      <c r="D17757" s="2"/>
      <c r="E17757" s="2"/>
      <c r="F17757" s="2"/>
      <c r="G17757" s="3"/>
      <c r="H17757" s="3"/>
      <c r="I17757" s="2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 s="2"/>
    </row>
    <row r="17758" spans="2:22" x14ac:dyDescent="0.2">
      <c r="B17758" s="2"/>
      <c r="C17758" s="2"/>
      <c r="D17758" s="2"/>
      <c r="E17758" s="2"/>
      <c r="F17758" s="2"/>
      <c r="G17758" s="3"/>
      <c r="H17758" s="3"/>
      <c r="I17758" s="2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 s="2"/>
    </row>
    <row r="17759" spans="2:22" x14ac:dyDescent="0.2">
      <c r="B17759" s="2"/>
      <c r="C17759" s="2"/>
      <c r="D17759" s="2"/>
      <c r="E17759" s="2"/>
      <c r="F17759" s="2"/>
      <c r="G17759" s="3"/>
      <c r="H17759" s="3"/>
      <c r="I17759" s="2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 s="2"/>
    </row>
    <row r="17760" spans="2:22" x14ac:dyDescent="0.2">
      <c r="B17760" s="2"/>
      <c r="C17760" s="2"/>
      <c r="D17760" s="2"/>
      <c r="E17760" s="2"/>
      <c r="F17760" s="2"/>
      <c r="G17760" s="3"/>
      <c r="H17760" s="3"/>
      <c r="I17760" s="2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 s="2"/>
    </row>
    <row r="17761" spans="2:22" x14ac:dyDescent="0.2">
      <c r="B17761" s="2"/>
      <c r="C17761" s="2"/>
      <c r="D17761" s="2"/>
      <c r="E17761" s="2"/>
      <c r="F17761" s="2"/>
      <c r="G17761" s="3"/>
      <c r="H17761" s="3"/>
      <c r="I17761" s="2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 s="2"/>
    </row>
    <row r="17762" spans="2:22" x14ac:dyDescent="0.2">
      <c r="B17762" s="2"/>
      <c r="C17762" s="2"/>
      <c r="D17762" s="2"/>
      <c r="E17762" s="2"/>
      <c r="F17762" s="2"/>
      <c r="G17762" s="3"/>
      <c r="H17762" s="3"/>
      <c r="I17762" s="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 s="2"/>
    </row>
    <row r="17763" spans="2:22" x14ac:dyDescent="0.2">
      <c r="B17763" s="2"/>
      <c r="C17763" s="2"/>
      <c r="D17763" s="2"/>
      <c r="E17763" s="2"/>
      <c r="F17763" s="2"/>
      <c r="G17763" s="3"/>
      <c r="H17763" s="3"/>
      <c r="I17763" s="2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 s="2"/>
    </row>
    <row r="17764" spans="2:22" x14ac:dyDescent="0.2">
      <c r="B17764" s="2"/>
      <c r="C17764" s="2"/>
      <c r="D17764" s="2"/>
      <c r="E17764" s="2"/>
      <c r="F17764" s="2"/>
      <c r="G17764" s="3"/>
      <c r="H17764" s="3"/>
      <c r="I17764" s="2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 s="2"/>
    </row>
    <row r="17765" spans="2:22" x14ac:dyDescent="0.2">
      <c r="B17765" s="2"/>
      <c r="C17765" s="2"/>
      <c r="D17765" s="2"/>
      <c r="E17765" s="2"/>
      <c r="F17765" s="2"/>
      <c r="G17765" s="3"/>
      <c r="H17765" s="3"/>
      <c r="I17765" s="2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 s="2"/>
    </row>
    <row r="17766" spans="2:22" x14ac:dyDescent="0.2">
      <c r="B17766" s="2"/>
      <c r="C17766" s="2"/>
      <c r="D17766" s="2"/>
      <c r="E17766" s="2"/>
      <c r="F17766" s="2"/>
      <c r="G17766" s="3"/>
      <c r="H17766" s="3"/>
      <c r="I17766" s="2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 s="2"/>
    </row>
    <row r="17767" spans="2:22" x14ac:dyDescent="0.2">
      <c r="B17767" s="2"/>
      <c r="C17767" s="2"/>
      <c r="D17767" s="2"/>
      <c r="E17767" s="2"/>
      <c r="F17767" s="2"/>
      <c r="G17767" s="3"/>
      <c r="H17767" s="3"/>
      <c r="I17767" s="2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 s="2"/>
    </row>
    <row r="17768" spans="2:22" x14ac:dyDescent="0.2">
      <c r="B17768" s="2"/>
      <c r="C17768" s="2"/>
      <c r="D17768" s="2"/>
      <c r="E17768" s="2"/>
      <c r="F17768" s="2"/>
      <c r="G17768" s="3"/>
      <c r="H17768" s="3"/>
      <c r="I17768" s="2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 s="2"/>
    </row>
    <row r="17769" spans="2:22" x14ac:dyDescent="0.2">
      <c r="B17769" s="2"/>
      <c r="C17769" s="2"/>
      <c r="D17769" s="2"/>
      <c r="E17769" s="2"/>
      <c r="F17769" s="2"/>
      <c r="G17769" s="3"/>
      <c r="H17769" s="3"/>
      <c r="I17769" s="2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 s="2"/>
    </row>
    <row r="17770" spans="2:22" x14ac:dyDescent="0.2">
      <c r="B17770" s="2"/>
      <c r="C17770" s="2"/>
      <c r="D17770" s="2"/>
      <c r="E17770" s="2"/>
      <c r="F17770" s="2"/>
      <c r="G17770" s="3"/>
      <c r="H17770" s="3"/>
      <c r="I17770" s="2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 s="2"/>
    </row>
    <row r="17771" spans="2:22" x14ac:dyDescent="0.2">
      <c r="B17771" s="2"/>
      <c r="C17771" s="2"/>
      <c r="D17771" s="2"/>
      <c r="E17771" s="2"/>
      <c r="F17771" s="2"/>
      <c r="G17771" s="3"/>
      <c r="H17771" s="3"/>
      <c r="I17771" s="2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 s="2"/>
    </row>
    <row r="17772" spans="2:22" x14ac:dyDescent="0.2">
      <c r="B17772" s="2"/>
      <c r="C17772" s="2"/>
      <c r="D17772" s="2"/>
      <c r="E17772" s="2"/>
      <c r="F17772" s="2"/>
      <c r="G17772" s="3"/>
      <c r="H17772" s="3"/>
      <c r="I17772" s="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 s="2"/>
    </row>
    <row r="17773" spans="2:22" x14ac:dyDescent="0.2">
      <c r="B17773" s="2"/>
      <c r="C17773" s="2"/>
      <c r="D17773" s="2"/>
      <c r="E17773" s="2"/>
      <c r="F17773" s="2"/>
      <c r="G17773" s="3"/>
      <c r="H17773" s="3"/>
      <c r="I17773" s="2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 s="2"/>
    </row>
    <row r="17774" spans="2:22" x14ac:dyDescent="0.2">
      <c r="B17774" s="2"/>
      <c r="C17774" s="2"/>
      <c r="D17774" s="2"/>
      <c r="E17774" s="2"/>
      <c r="F17774" s="2"/>
      <c r="G17774" s="3"/>
      <c r="H17774" s="3"/>
      <c r="I17774" s="2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 s="2"/>
    </row>
    <row r="17775" spans="2:22" x14ac:dyDescent="0.2">
      <c r="B17775" s="2"/>
      <c r="C17775" s="2"/>
      <c r="D17775" s="2"/>
      <c r="E17775" s="2"/>
      <c r="F17775" s="2"/>
      <c r="G17775" s="3"/>
      <c r="H17775" s="3"/>
      <c r="I17775" s="2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 s="2"/>
    </row>
    <row r="17776" spans="2:22" x14ac:dyDescent="0.2">
      <c r="B17776" s="2"/>
      <c r="C17776" s="2"/>
      <c r="D17776" s="2"/>
      <c r="E17776" s="2"/>
      <c r="F17776" s="2"/>
      <c r="G17776" s="3"/>
      <c r="H17776" s="3"/>
      <c r="I17776" s="2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 s="2"/>
    </row>
    <row r="17777" spans="2:22" x14ac:dyDescent="0.2">
      <c r="B17777" s="2"/>
      <c r="C17777" s="2"/>
      <c r="D17777" s="2"/>
      <c r="E17777" s="2"/>
      <c r="F17777" s="2"/>
      <c r="G17777" s="3"/>
      <c r="H17777" s="3"/>
      <c r="I17777" s="2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 s="2"/>
    </row>
    <row r="17778" spans="2:22" x14ac:dyDescent="0.2">
      <c r="B17778" s="2"/>
      <c r="C17778" s="2"/>
      <c r="D17778" s="2"/>
      <c r="E17778" s="2"/>
      <c r="F17778" s="2"/>
      <c r="G17778" s="3"/>
      <c r="H17778" s="3"/>
      <c r="I17778" s="2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 s="2"/>
    </row>
    <row r="17779" spans="2:22" x14ac:dyDescent="0.2">
      <c r="B17779" s="2"/>
      <c r="C17779" s="2"/>
      <c r="D17779" s="2"/>
      <c r="E17779" s="2"/>
      <c r="F17779" s="2"/>
      <c r="G17779" s="3"/>
      <c r="H17779" s="3"/>
      <c r="I17779" s="2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 s="2"/>
    </row>
    <row r="17780" spans="2:22" x14ac:dyDescent="0.2">
      <c r="B17780" s="2"/>
      <c r="C17780" s="2"/>
      <c r="D17780" s="2"/>
      <c r="E17780" s="2"/>
      <c r="F17780" s="2"/>
      <c r="G17780" s="3"/>
      <c r="H17780" s="3"/>
      <c r="I17780" s="2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 s="2"/>
    </row>
    <row r="17781" spans="2:22" x14ac:dyDescent="0.2">
      <c r="B17781" s="2"/>
      <c r="C17781" s="2"/>
      <c r="D17781" s="2"/>
      <c r="E17781" s="2"/>
      <c r="F17781" s="2"/>
      <c r="G17781" s="3"/>
      <c r="H17781" s="3"/>
      <c r="I17781" s="2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 s="2"/>
    </row>
    <row r="17782" spans="2:22" x14ac:dyDescent="0.2">
      <c r="B17782" s="2"/>
      <c r="C17782" s="2"/>
      <c r="D17782" s="2"/>
      <c r="E17782" s="2"/>
      <c r="F17782" s="2"/>
      <c r="G17782" s="3"/>
      <c r="H17782" s="3"/>
      <c r="I17782" s="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 s="2"/>
    </row>
    <row r="17783" spans="2:22" x14ac:dyDescent="0.2">
      <c r="B17783" s="2"/>
      <c r="C17783" s="2"/>
      <c r="D17783" s="2"/>
      <c r="E17783" s="2"/>
      <c r="F17783" s="2"/>
      <c r="G17783" s="3"/>
      <c r="H17783" s="3"/>
      <c r="I17783" s="2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 s="2"/>
    </row>
    <row r="17784" spans="2:22" x14ac:dyDescent="0.2">
      <c r="B17784" s="2"/>
      <c r="C17784" s="2"/>
      <c r="D17784" s="2"/>
      <c r="E17784" s="2"/>
      <c r="F17784" s="2"/>
      <c r="G17784" s="3"/>
      <c r="H17784" s="3"/>
      <c r="I17784" s="2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 s="2"/>
    </row>
    <row r="17785" spans="2:22" x14ac:dyDescent="0.2">
      <c r="B17785" s="2"/>
      <c r="C17785" s="2"/>
      <c r="D17785" s="2"/>
      <c r="E17785" s="2"/>
      <c r="F17785" s="2"/>
      <c r="G17785" s="3"/>
      <c r="H17785" s="3"/>
      <c r="I17785" s="2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 s="2"/>
    </row>
    <row r="17786" spans="2:22" x14ac:dyDescent="0.2">
      <c r="B17786" s="2"/>
      <c r="C17786" s="2"/>
      <c r="D17786" s="2"/>
      <c r="E17786" s="2"/>
      <c r="F17786" s="2"/>
      <c r="G17786" s="3"/>
      <c r="H17786" s="3"/>
      <c r="I17786" s="2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 s="2"/>
    </row>
    <row r="17787" spans="2:22" x14ac:dyDescent="0.2">
      <c r="B17787" s="2"/>
      <c r="C17787" s="2"/>
      <c r="D17787" s="2"/>
      <c r="E17787" s="2"/>
      <c r="F17787" s="2"/>
      <c r="G17787" s="3"/>
      <c r="H17787" s="3"/>
      <c r="I17787" s="2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 s="2"/>
    </row>
    <row r="17788" spans="2:22" x14ac:dyDescent="0.2">
      <c r="B17788" s="2"/>
      <c r="C17788" s="2"/>
      <c r="D17788" s="2"/>
      <c r="E17788" s="2"/>
      <c r="F17788" s="2"/>
      <c r="G17788" s="3"/>
      <c r="H17788" s="3"/>
      <c r="I17788" s="2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 s="2"/>
    </row>
    <row r="17789" spans="2:22" x14ac:dyDescent="0.2">
      <c r="B17789" s="2"/>
      <c r="C17789" s="2"/>
      <c r="D17789" s="2"/>
      <c r="E17789" s="2"/>
      <c r="F17789" s="2"/>
      <c r="G17789" s="3"/>
      <c r="H17789" s="3"/>
      <c r="I17789" s="2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 s="2"/>
    </row>
    <row r="17790" spans="2:22" x14ac:dyDescent="0.2">
      <c r="B17790" s="2"/>
      <c r="C17790" s="2"/>
      <c r="D17790" s="2"/>
      <c r="E17790" s="2"/>
      <c r="F17790" s="2"/>
      <c r="G17790" s="3"/>
      <c r="H17790" s="3"/>
      <c r="I17790" s="2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 s="2"/>
    </row>
    <row r="17791" spans="2:22" x14ac:dyDescent="0.2">
      <c r="B17791" s="2"/>
      <c r="C17791" s="2"/>
      <c r="D17791" s="2"/>
      <c r="E17791" s="2"/>
      <c r="F17791" s="2"/>
      <c r="G17791" s="3"/>
      <c r="H17791" s="3"/>
      <c r="I17791" s="2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 s="2"/>
    </row>
    <row r="17792" spans="2:22" x14ac:dyDescent="0.2">
      <c r="B17792" s="2"/>
      <c r="C17792" s="2"/>
      <c r="D17792" s="2"/>
      <c r="E17792" s="2"/>
      <c r="F17792" s="2"/>
      <c r="G17792" s="3"/>
      <c r="H17792" s="3"/>
      <c r="I17792" s="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 s="2"/>
    </row>
    <row r="17793" spans="2:22" x14ac:dyDescent="0.2">
      <c r="B17793" s="2"/>
      <c r="C17793" s="2"/>
      <c r="D17793" s="2"/>
      <c r="E17793" s="2"/>
      <c r="F17793" s="2"/>
      <c r="G17793" s="3"/>
      <c r="H17793" s="3"/>
      <c r="I17793" s="2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 s="2"/>
    </row>
    <row r="17794" spans="2:22" x14ac:dyDescent="0.2">
      <c r="B17794" s="2"/>
      <c r="C17794" s="2"/>
      <c r="D17794" s="2"/>
      <c r="E17794" s="2"/>
      <c r="F17794" s="2"/>
      <c r="G17794" s="3"/>
      <c r="H17794" s="3"/>
      <c r="I17794" s="2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 s="2"/>
    </row>
    <row r="17795" spans="2:22" x14ac:dyDescent="0.2">
      <c r="B17795" s="2"/>
      <c r="C17795" s="2"/>
      <c r="D17795" s="2"/>
      <c r="E17795" s="2"/>
      <c r="F17795" s="2"/>
      <c r="G17795" s="3"/>
      <c r="H17795" s="3"/>
      <c r="I17795" s="2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 s="2"/>
    </row>
    <row r="17796" spans="2:22" x14ac:dyDescent="0.2">
      <c r="B17796" s="2"/>
      <c r="C17796" s="2"/>
      <c r="D17796" s="2"/>
      <c r="E17796" s="2"/>
      <c r="F17796" s="2"/>
      <c r="G17796" s="3"/>
      <c r="H17796" s="3"/>
      <c r="I17796" s="2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 s="2"/>
    </row>
    <row r="17797" spans="2:22" x14ac:dyDescent="0.2">
      <c r="B17797" s="2"/>
      <c r="C17797" s="2"/>
      <c r="D17797" s="2"/>
      <c r="E17797" s="2"/>
      <c r="F17797" s="2"/>
      <c r="G17797" s="3"/>
      <c r="H17797" s="3"/>
      <c r="I17797" s="2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 s="2"/>
    </row>
    <row r="17798" spans="2:22" x14ac:dyDescent="0.2">
      <c r="B17798" s="2"/>
      <c r="C17798" s="2"/>
      <c r="D17798" s="2"/>
      <c r="E17798" s="2"/>
      <c r="F17798" s="2"/>
      <c r="G17798" s="3"/>
      <c r="H17798" s="3"/>
      <c r="I17798" s="2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 s="2"/>
    </row>
    <row r="17799" spans="2:22" x14ac:dyDescent="0.2">
      <c r="B17799" s="2"/>
      <c r="C17799" s="2"/>
      <c r="D17799" s="2"/>
      <c r="E17799" s="2"/>
      <c r="F17799" s="2"/>
      <c r="G17799" s="3"/>
      <c r="H17799" s="3"/>
      <c r="I17799" s="2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 s="2"/>
    </row>
    <row r="17800" spans="2:22" x14ac:dyDescent="0.2">
      <c r="B17800" s="2"/>
      <c r="C17800" s="2"/>
      <c r="D17800" s="2"/>
      <c r="E17800" s="2"/>
      <c r="F17800" s="2"/>
      <c r="G17800" s="3"/>
      <c r="H17800" s="3"/>
      <c r="I17800" s="2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 s="2"/>
    </row>
    <row r="17801" spans="2:22" x14ac:dyDescent="0.2">
      <c r="B17801" s="2"/>
      <c r="C17801" s="2"/>
      <c r="D17801" s="2"/>
      <c r="E17801" s="2"/>
      <c r="F17801" s="2"/>
      <c r="G17801" s="3"/>
      <c r="H17801" s="3"/>
      <c r="I17801" s="2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 s="2"/>
    </row>
    <row r="17802" spans="2:22" x14ac:dyDescent="0.2">
      <c r="B17802" s="2"/>
      <c r="C17802" s="2"/>
      <c r="D17802" s="2"/>
      <c r="E17802" s="2"/>
      <c r="F17802" s="2"/>
      <c r="G17802" s="3"/>
      <c r="H17802" s="3"/>
      <c r="I17802" s="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 s="2"/>
    </row>
    <row r="17803" spans="2:22" x14ac:dyDescent="0.2">
      <c r="B17803" s="2"/>
      <c r="C17803" s="2"/>
      <c r="D17803" s="2"/>
      <c r="E17803" s="2"/>
      <c r="F17803" s="2"/>
      <c r="G17803" s="3"/>
      <c r="H17803" s="3"/>
      <c r="I17803" s="2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 s="2"/>
    </row>
    <row r="17804" spans="2:22" x14ac:dyDescent="0.2">
      <c r="B17804" s="2"/>
      <c r="C17804" s="2"/>
      <c r="D17804" s="2"/>
      <c r="E17804" s="2"/>
      <c r="F17804" s="2"/>
      <c r="G17804" s="3"/>
      <c r="H17804" s="3"/>
      <c r="I17804" s="2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 s="2"/>
    </row>
    <row r="17805" spans="2:22" x14ac:dyDescent="0.2">
      <c r="B17805" s="2"/>
      <c r="C17805" s="2"/>
      <c r="D17805" s="2"/>
      <c r="E17805" s="2"/>
      <c r="F17805" s="2"/>
      <c r="G17805" s="3"/>
      <c r="H17805" s="3"/>
      <c r="I17805" s="2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 s="2"/>
    </row>
    <row r="17806" spans="2:22" x14ac:dyDescent="0.2">
      <c r="B17806" s="2"/>
      <c r="C17806" s="2"/>
      <c r="D17806" s="2"/>
      <c r="E17806" s="2"/>
      <c r="F17806" s="2"/>
      <c r="G17806" s="3"/>
      <c r="H17806" s="3"/>
      <c r="I17806" s="2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 s="2"/>
    </row>
    <row r="17807" spans="2:22" x14ac:dyDescent="0.2">
      <c r="B17807" s="2"/>
      <c r="C17807" s="2"/>
      <c r="D17807" s="2"/>
      <c r="E17807" s="2"/>
      <c r="F17807" s="2"/>
      <c r="G17807" s="3"/>
      <c r="H17807" s="3"/>
      <c r="I17807" s="2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 s="2"/>
    </row>
    <row r="17808" spans="2:22" x14ac:dyDescent="0.2">
      <c r="B17808" s="2"/>
      <c r="C17808" s="2"/>
      <c r="D17808" s="2"/>
      <c r="E17808" s="2"/>
      <c r="F17808" s="2"/>
      <c r="G17808" s="3"/>
      <c r="H17808" s="3"/>
      <c r="I17808" s="2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 s="2"/>
    </row>
    <row r="17809" spans="2:22" x14ac:dyDescent="0.2">
      <c r="B17809" s="2"/>
      <c r="C17809" s="2"/>
      <c r="D17809" s="2"/>
      <c r="E17809" s="2"/>
      <c r="F17809" s="2"/>
      <c r="G17809" s="3"/>
      <c r="H17809" s="3"/>
      <c r="I17809" s="2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 s="2"/>
    </row>
    <row r="17810" spans="2:22" x14ac:dyDescent="0.2">
      <c r="B17810" s="2"/>
      <c r="C17810" s="2"/>
      <c r="D17810" s="2"/>
      <c r="E17810" s="2"/>
      <c r="F17810" s="2"/>
      <c r="G17810" s="3"/>
      <c r="H17810" s="3"/>
      <c r="I17810" s="2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 s="2"/>
    </row>
    <row r="17811" spans="2:22" x14ac:dyDescent="0.2">
      <c r="B17811" s="2"/>
      <c r="C17811" s="2"/>
      <c r="D17811" s="2"/>
      <c r="E17811" s="2"/>
      <c r="F17811" s="2"/>
      <c r="G17811" s="3"/>
      <c r="H17811" s="3"/>
      <c r="I17811" s="2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 s="2"/>
    </row>
    <row r="17812" spans="2:22" x14ac:dyDescent="0.2">
      <c r="B17812" s="2"/>
      <c r="C17812" s="2"/>
      <c r="D17812" s="2"/>
      <c r="E17812" s="2"/>
      <c r="F17812" s="2"/>
      <c r="G17812" s="3"/>
      <c r="H17812" s="3"/>
      <c r="I17812" s="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 s="2"/>
    </row>
    <row r="17813" spans="2:22" x14ac:dyDescent="0.2">
      <c r="B17813" s="2"/>
      <c r="C17813" s="2"/>
      <c r="D17813" s="2"/>
      <c r="E17813" s="2"/>
      <c r="F17813" s="2"/>
      <c r="G17813" s="3"/>
      <c r="H17813" s="3"/>
      <c r="I17813" s="2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 s="2"/>
    </row>
    <row r="17814" spans="2:22" x14ac:dyDescent="0.2">
      <c r="B17814" s="2"/>
      <c r="C17814" s="2"/>
      <c r="D17814" s="2"/>
      <c r="E17814" s="2"/>
      <c r="F17814" s="2"/>
      <c r="G17814" s="3"/>
      <c r="H17814" s="3"/>
      <c r="I17814" s="2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 s="2"/>
    </row>
    <row r="17815" spans="2:22" x14ac:dyDescent="0.2">
      <c r="B17815" s="2"/>
      <c r="C17815" s="2"/>
      <c r="D17815" s="2"/>
      <c r="E17815" s="2"/>
      <c r="F17815" s="2"/>
      <c r="G17815" s="3"/>
      <c r="H17815" s="3"/>
      <c r="I17815" s="2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 s="2"/>
    </row>
    <row r="17816" spans="2:22" x14ac:dyDescent="0.2">
      <c r="B17816" s="2"/>
      <c r="C17816" s="2"/>
      <c r="D17816" s="2"/>
      <c r="E17816" s="2"/>
      <c r="F17816" s="2"/>
      <c r="G17816" s="3"/>
      <c r="H17816" s="3"/>
      <c r="I17816" s="2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 s="2"/>
    </row>
    <row r="17817" spans="2:22" x14ac:dyDescent="0.2">
      <c r="B17817" s="2"/>
      <c r="C17817" s="2"/>
      <c r="D17817" s="2"/>
      <c r="E17817" s="2"/>
      <c r="F17817" s="2"/>
      <c r="G17817" s="3"/>
      <c r="H17817" s="3"/>
      <c r="I17817" s="2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 s="2"/>
    </row>
    <row r="17818" spans="2:22" x14ac:dyDescent="0.2">
      <c r="B17818" s="2"/>
      <c r="C17818" s="2"/>
      <c r="D17818" s="2"/>
      <c r="E17818" s="2"/>
      <c r="F17818" s="2"/>
      <c r="G17818" s="3"/>
      <c r="H17818" s="3"/>
      <c r="I17818" s="2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 s="2"/>
    </row>
    <row r="17819" spans="2:22" x14ac:dyDescent="0.2">
      <c r="B17819" s="2"/>
      <c r="C17819" s="2"/>
      <c r="D17819" s="2"/>
      <c r="E17819" s="2"/>
      <c r="F17819" s="2"/>
      <c r="G17819" s="3"/>
      <c r="H17819" s="3"/>
      <c r="I17819" s="2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 s="2"/>
    </row>
    <row r="17820" spans="2:22" x14ac:dyDescent="0.2">
      <c r="B17820" s="2"/>
      <c r="C17820" s="2"/>
      <c r="D17820" s="2"/>
      <c r="E17820" s="2"/>
      <c r="F17820" s="2"/>
      <c r="G17820" s="3"/>
      <c r="H17820" s="3"/>
      <c r="I17820" s="2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 s="2"/>
    </row>
    <row r="17821" spans="2:22" x14ac:dyDescent="0.2">
      <c r="B17821" s="2"/>
      <c r="C17821" s="2"/>
      <c r="D17821" s="2"/>
      <c r="E17821" s="2"/>
      <c r="F17821" s="2"/>
      <c r="G17821" s="3"/>
      <c r="H17821" s="3"/>
      <c r="I17821" s="2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 s="2"/>
    </row>
    <row r="17822" spans="2:22" x14ac:dyDescent="0.2">
      <c r="B17822" s="2"/>
      <c r="C17822" s="2"/>
      <c r="D17822" s="2"/>
      <c r="E17822" s="2"/>
      <c r="F17822" s="2"/>
      <c r="G17822" s="3"/>
      <c r="H17822" s="3"/>
      <c r="I17822" s="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 s="2"/>
    </row>
    <row r="17823" spans="2:22" x14ac:dyDescent="0.2">
      <c r="B17823" s="2"/>
      <c r="C17823" s="2"/>
      <c r="D17823" s="2"/>
      <c r="E17823" s="2"/>
      <c r="F17823" s="2"/>
      <c r="G17823" s="3"/>
      <c r="H17823" s="3"/>
      <c r="I17823" s="2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 s="2"/>
    </row>
    <row r="17824" spans="2:22" x14ac:dyDescent="0.2">
      <c r="B17824" s="2"/>
      <c r="C17824" s="2"/>
      <c r="D17824" s="2"/>
      <c r="E17824" s="2"/>
      <c r="F17824" s="2"/>
      <c r="G17824" s="3"/>
      <c r="H17824" s="3"/>
      <c r="I17824" s="2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 s="2"/>
    </row>
    <row r="17825" spans="2:22" x14ac:dyDescent="0.2">
      <c r="B17825" s="2"/>
      <c r="C17825" s="2"/>
      <c r="D17825" s="2"/>
      <c r="E17825" s="2"/>
      <c r="F17825" s="2"/>
      <c r="G17825" s="3"/>
      <c r="H17825" s="3"/>
      <c r="I17825" s="2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 s="2"/>
    </row>
    <row r="17826" spans="2:22" x14ac:dyDescent="0.2">
      <c r="B17826" s="2"/>
      <c r="C17826" s="2"/>
      <c r="D17826" s="2"/>
      <c r="E17826" s="2"/>
      <c r="F17826" s="2"/>
      <c r="G17826" s="3"/>
      <c r="H17826" s="3"/>
      <c r="I17826" s="2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 s="2"/>
    </row>
    <row r="17827" spans="2:22" x14ac:dyDescent="0.2">
      <c r="B17827" s="2"/>
      <c r="C17827" s="2"/>
      <c r="D17827" s="2"/>
      <c r="E17827" s="2"/>
      <c r="F17827" s="2"/>
      <c r="G17827" s="3"/>
      <c r="H17827" s="3"/>
      <c r="I17827" s="2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 s="2"/>
    </row>
    <row r="17828" spans="2:22" x14ac:dyDescent="0.2">
      <c r="B17828" s="2"/>
      <c r="C17828" s="2"/>
      <c r="D17828" s="2"/>
      <c r="E17828" s="2"/>
      <c r="F17828" s="2"/>
      <c r="G17828" s="3"/>
      <c r="H17828" s="3"/>
      <c r="I17828" s="2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 s="2"/>
    </row>
    <row r="17829" spans="2:22" x14ac:dyDescent="0.2">
      <c r="B17829" s="2"/>
      <c r="C17829" s="2"/>
      <c r="D17829" s="2"/>
      <c r="E17829" s="2"/>
      <c r="F17829" s="2"/>
      <c r="G17829" s="3"/>
      <c r="H17829" s="3"/>
      <c r="I17829" s="2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 s="2"/>
    </row>
    <row r="17830" spans="2:22" x14ac:dyDescent="0.2">
      <c r="B17830" s="2"/>
      <c r="C17830" s="2"/>
      <c r="D17830" s="2"/>
      <c r="E17830" s="2"/>
      <c r="F17830" s="2"/>
      <c r="G17830" s="3"/>
      <c r="H17830" s="3"/>
      <c r="I17830" s="2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 s="2"/>
    </row>
    <row r="17831" spans="2:22" x14ac:dyDescent="0.2">
      <c r="B17831" s="2"/>
      <c r="C17831" s="2"/>
      <c r="D17831" s="2"/>
      <c r="E17831" s="2"/>
      <c r="F17831" s="2"/>
      <c r="G17831" s="3"/>
      <c r="H17831" s="3"/>
      <c r="I17831" s="2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 s="2"/>
    </row>
    <row r="17832" spans="2:22" x14ac:dyDescent="0.2">
      <c r="B17832" s="2"/>
      <c r="C17832" s="2"/>
      <c r="D17832" s="2"/>
      <c r="E17832" s="2"/>
      <c r="F17832" s="2"/>
      <c r="G17832" s="3"/>
      <c r="H17832" s="3"/>
      <c r="I17832" s="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 s="2"/>
    </row>
    <row r="17833" spans="2:22" x14ac:dyDescent="0.2">
      <c r="B17833" s="2"/>
      <c r="C17833" s="2"/>
      <c r="D17833" s="2"/>
      <c r="E17833" s="2"/>
      <c r="F17833" s="2"/>
      <c r="G17833" s="3"/>
      <c r="H17833" s="3"/>
      <c r="I17833" s="2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 s="2"/>
    </row>
    <row r="17834" spans="2:22" x14ac:dyDescent="0.2">
      <c r="B17834" s="2"/>
      <c r="C17834" s="2"/>
      <c r="D17834" s="2"/>
      <c r="E17834" s="2"/>
      <c r="F17834" s="2"/>
      <c r="G17834" s="3"/>
      <c r="H17834" s="3"/>
      <c r="I17834" s="2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 s="2"/>
    </row>
    <row r="17835" spans="2:22" x14ac:dyDescent="0.2">
      <c r="B17835" s="2"/>
      <c r="C17835" s="2"/>
      <c r="D17835" s="2"/>
      <c r="E17835" s="2"/>
      <c r="F17835" s="2"/>
      <c r="G17835" s="3"/>
      <c r="H17835" s="3"/>
      <c r="I17835" s="2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 s="2"/>
    </row>
    <row r="17836" spans="2:22" x14ac:dyDescent="0.2">
      <c r="B17836" s="2"/>
      <c r="C17836" s="2"/>
      <c r="D17836" s="2"/>
      <c r="E17836" s="2"/>
      <c r="F17836" s="2"/>
      <c r="G17836" s="3"/>
      <c r="H17836" s="3"/>
      <c r="I17836" s="2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 s="2"/>
    </row>
    <row r="17837" spans="2:22" x14ac:dyDescent="0.2">
      <c r="B17837" s="2"/>
      <c r="C17837" s="2"/>
      <c r="D17837" s="2"/>
      <c r="E17837" s="2"/>
      <c r="F17837" s="2"/>
      <c r="G17837" s="3"/>
      <c r="H17837" s="3"/>
      <c r="I17837" s="2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 s="2"/>
    </row>
    <row r="17838" spans="2:22" x14ac:dyDescent="0.2">
      <c r="B17838" s="2"/>
      <c r="C17838" s="2"/>
      <c r="D17838" s="2"/>
      <c r="E17838" s="2"/>
      <c r="F17838" s="2"/>
      <c r="G17838" s="3"/>
      <c r="H17838" s="3"/>
      <c r="I17838" s="2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 s="2"/>
    </row>
    <row r="17839" spans="2:22" x14ac:dyDescent="0.2">
      <c r="B17839" s="2"/>
      <c r="C17839" s="2"/>
      <c r="D17839" s="2"/>
      <c r="E17839" s="2"/>
      <c r="F17839" s="2"/>
      <c r="G17839" s="3"/>
      <c r="H17839" s="3"/>
      <c r="I17839" s="2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 s="2"/>
    </row>
    <row r="17840" spans="2:22" x14ac:dyDescent="0.2">
      <c r="B17840" s="2"/>
      <c r="C17840" s="2"/>
      <c r="D17840" s="2"/>
      <c r="E17840" s="2"/>
      <c r="F17840" s="2"/>
      <c r="G17840" s="3"/>
      <c r="H17840" s="3"/>
      <c r="I17840" s="2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 s="2"/>
    </row>
    <row r="17841" spans="2:22" x14ac:dyDescent="0.2">
      <c r="B17841" s="2"/>
      <c r="C17841" s="2"/>
      <c r="D17841" s="2"/>
      <c r="E17841" s="2"/>
      <c r="F17841" s="2"/>
      <c r="G17841" s="3"/>
      <c r="H17841" s="3"/>
      <c r="I17841" s="2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 s="2"/>
    </row>
    <row r="17842" spans="2:22" x14ac:dyDescent="0.2">
      <c r="B17842" s="2"/>
      <c r="C17842" s="2"/>
      <c r="D17842" s="2"/>
      <c r="E17842" s="2"/>
      <c r="F17842" s="2"/>
      <c r="G17842" s="3"/>
      <c r="H17842" s="3"/>
      <c r="I17842" s="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 s="2"/>
    </row>
    <row r="17843" spans="2:22" x14ac:dyDescent="0.2">
      <c r="B17843" s="2"/>
      <c r="C17843" s="2"/>
      <c r="D17843" s="2"/>
      <c r="E17843" s="2"/>
      <c r="F17843" s="2"/>
      <c r="G17843" s="3"/>
      <c r="H17843" s="3"/>
      <c r="I17843" s="2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 s="2"/>
    </row>
    <row r="17844" spans="2:22" x14ac:dyDescent="0.2">
      <c r="B17844" s="2"/>
      <c r="C17844" s="2"/>
      <c r="D17844" s="2"/>
      <c r="E17844" s="2"/>
      <c r="F17844" s="2"/>
      <c r="G17844" s="3"/>
      <c r="H17844" s="3"/>
      <c r="I17844" s="2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 s="2"/>
    </row>
    <row r="17845" spans="2:22" x14ac:dyDescent="0.2">
      <c r="B17845" s="2"/>
      <c r="C17845" s="2"/>
      <c r="D17845" s="2"/>
      <c r="E17845" s="2"/>
      <c r="F17845" s="2"/>
      <c r="G17845" s="3"/>
      <c r="H17845" s="3"/>
      <c r="I17845" s="2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 s="2"/>
    </row>
    <row r="17846" spans="2:22" x14ac:dyDescent="0.2">
      <c r="B17846" s="2"/>
      <c r="C17846" s="2"/>
      <c r="D17846" s="2"/>
      <c r="E17846" s="2"/>
      <c r="F17846" s="2"/>
      <c r="G17846" s="3"/>
      <c r="H17846" s="3"/>
      <c r="I17846" s="2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 s="2"/>
    </row>
    <row r="17847" spans="2:22" x14ac:dyDescent="0.2">
      <c r="B17847" s="2"/>
      <c r="C17847" s="2"/>
      <c r="D17847" s="2"/>
      <c r="E17847" s="2"/>
      <c r="F17847" s="2"/>
      <c r="G17847" s="3"/>
      <c r="H17847" s="3"/>
      <c r="I17847" s="2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 s="2"/>
    </row>
    <row r="17848" spans="2:22" x14ac:dyDescent="0.2">
      <c r="B17848" s="2"/>
      <c r="C17848" s="2"/>
      <c r="D17848" s="2"/>
      <c r="E17848" s="2"/>
      <c r="F17848" s="2"/>
      <c r="G17848" s="3"/>
      <c r="H17848" s="3"/>
      <c r="I17848" s="2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 s="2"/>
    </row>
    <row r="17849" spans="2:22" x14ac:dyDescent="0.2">
      <c r="B17849" s="2"/>
      <c r="C17849" s="2"/>
      <c r="D17849" s="2"/>
      <c r="E17849" s="2"/>
      <c r="F17849" s="2"/>
      <c r="G17849" s="3"/>
      <c r="H17849" s="3"/>
      <c r="I17849" s="2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 s="2"/>
    </row>
    <row r="17850" spans="2:22" x14ac:dyDescent="0.2">
      <c r="B17850" s="2"/>
      <c r="C17850" s="2"/>
      <c r="D17850" s="2"/>
      <c r="E17850" s="2"/>
      <c r="F17850" s="2"/>
      <c r="G17850" s="3"/>
      <c r="H17850" s="3"/>
      <c r="I17850" s="2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 s="2"/>
    </row>
    <row r="17851" spans="2:22" x14ac:dyDescent="0.2">
      <c r="B17851" s="2"/>
      <c r="C17851" s="2"/>
      <c r="D17851" s="2"/>
      <c r="E17851" s="2"/>
      <c r="F17851" s="2"/>
      <c r="G17851" s="3"/>
      <c r="H17851" s="3"/>
      <c r="I17851" s="2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 s="2"/>
    </row>
    <row r="17852" spans="2:22" x14ac:dyDescent="0.2">
      <c r="B17852" s="2"/>
      <c r="C17852" s="2"/>
      <c r="D17852" s="2"/>
      <c r="E17852" s="2"/>
      <c r="F17852" s="2"/>
      <c r="G17852" s="3"/>
      <c r="H17852" s="3"/>
      <c r="I17852" s="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 s="2"/>
    </row>
    <row r="17853" spans="2:22" x14ac:dyDescent="0.2">
      <c r="B17853" s="2"/>
      <c r="C17853" s="2"/>
      <c r="D17853" s="2"/>
      <c r="E17853" s="2"/>
      <c r="F17853" s="2"/>
      <c r="G17853" s="3"/>
      <c r="H17853" s="3"/>
      <c r="I17853" s="2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 s="2"/>
    </row>
    <row r="17854" spans="2:22" x14ac:dyDescent="0.2">
      <c r="B17854" s="2"/>
      <c r="C17854" s="2"/>
      <c r="D17854" s="2"/>
      <c r="E17854" s="2"/>
      <c r="F17854" s="2"/>
      <c r="G17854" s="3"/>
      <c r="H17854" s="3"/>
      <c r="I17854" s="2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 s="2"/>
    </row>
    <row r="17855" spans="2:22" x14ac:dyDescent="0.2">
      <c r="B17855" s="2"/>
      <c r="C17855" s="2"/>
      <c r="D17855" s="2"/>
      <c r="E17855" s="2"/>
      <c r="F17855" s="2"/>
      <c r="G17855" s="3"/>
      <c r="H17855" s="3"/>
      <c r="I17855" s="2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 s="2"/>
    </row>
    <row r="17856" spans="2:22" x14ac:dyDescent="0.2">
      <c r="B17856" s="2"/>
      <c r="C17856" s="2"/>
      <c r="D17856" s="2"/>
      <c r="E17856" s="2"/>
      <c r="F17856" s="2"/>
      <c r="G17856" s="3"/>
      <c r="H17856" s="3"/>
      <c r="I17856" s="2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 s="2"/>
    </row>
    <row r="17857" spans="2:22" x14ac:dyDescent="0.2">
      <c r="B17857" s="2"/>
      <c r="C17857" s="2"/>
      <c r="D17857" s="2"/>
      <c r="E17857" s="2"/>
      <c r="F17857" s="2"/>
      <c r="G17857" s="3"/>
      <c r="H17857" s="3"/>
      <c r="I17857" s="2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 s="2"/>
    </row>
    <row r="17858" spans="2:22" x14ac:dyDescent="0.2">
      <c r="B17858" s="2"/>
      <c r="C17858" s="2"/>
      <c r="D17858" s="2"/>
      <c r="E17858" s="2"/>
      <c r="F17858" s="2"/>
      <c r="G17858" s="3"/>
      <c r="H17858" s="3"/>
      <c r="I17858" s="2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 s="2"/>
    </row>
    <row r="17859" spans="2:22" x14ac:dyDescent="0.2">
      <c r="B17859" s="2"/>
      <c r="C17859" s="2"/>
      <c r="D17859" s="2"/>
      <c r="E17859" s="2"/>
      <c r="F17859" s="2"/>
      <c r="G17859" s="3"/>
      <c r="H17859" s="3"/>
      <c r="I17859" s="2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 s="2"/>
    </row>
    <row r="17860" spans="2:22" x14ac:dyDescent="0.2">
      <c r="B17860" s="2"/>
      <c r="C17860" s="2"/>
      <c r="D17860" s="2"/>
      <c r="E17860" s="2"/>
      <c r="F17860" s="2"/>
      <c r="G17860" s="3"/>
      <c r="H17860" s="3"/>
      <c r="I17860" s="2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 s="2"/>
    </row>
    <row r="17861" spans="2:22" x14ac:dyDescent="0.2">
      <c r="B17861" s="2"/>
      <c r="C17861" s="2"/>
      <c r="D17861" s="2"/>
      <c r="E17861" s="2"/>
      <c r="F17861" s="2"/>
      <c r="G17861" s="3"/>
      <c r="H17861" s="3"/>
      <c r="I17861" s="2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 s="2"/>
    </row>
    <row r="17862" spans="2:22" x14ac:dyDescent="0.2">
      <c r="B17862" s="2"/>
      <c r="C17862" s="2"/>
      <c r="D17862" s="2"/>
      <c r="E17862" s="2"/>
      <c r="F17862" s="2"/>
      <c r="G17862" s="3"/>
      <c r="H17862" s="3"/>
      <c r="I17862" s="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 s="2"/>
    </row>
    <row r="17863" spans="2:22" x14ac:dyDescent="0.2">
      <c r="B17863" s="2"/>
      <c r="C17863" s="2"/>
      <c r="D17863" s="2"/>
      <c r="E17863" s="2"/>
      <c r="F17863" s="2"/>
      <c r="G17863" s="3"/>
      <c r="H17863" s="3"/>
      <c r="I17863" s="2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 s="2"/>
    </row>
    <row r="17864" spans="2:22" x14ac:dyDescent="0.2">
      <c r="B17864" s="2"/>
      <c r="C17864" s="2"/>
      <c r="D17864" s="2"/>
      <c r="E17864" s="2"/>
      <c r="F17864" s="2"/>
      <c r="G17864" s="3"/>
      <c r="H17864" s="3"/>
      <c r="I17864" s="2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 s="2"/>
    </row>
    <row r="17865" spans="2:22" x14ac:dyDescent="0.2">
      <c r="B17865" s="2"/>
      <c r="C17865" s="2"/>
      <c r="D17865" s="2"/>
      <c r="E17865" s="2"/>
      <c r="F17865" s="2"/>
      <c r="G17865" s="3"/>
      <c r="H17865" s="3"/>
      <c r="I17865" s="2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 s="2"/>
    </row>
    <row r="17866" spans="2:22" x14ac:dyDescent="0.2">
      <c r="B17866" s="2"/>
      <c r="C17866" s="2"/>
      <c r="D17866" s="2"/>
      <c r="E17866" s="2"/>
      <c r="F17866" s="2"/>
      <c r="G17866" s="3"/>
      <c r="H17866" s="3"/>
      <c r="I17866" s="2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 s="2"/>
    </row>
    <row r="17867" spans="2:22" x14ac:dyDescent="0.2">
      <c r="B17867" s="2"/>
      <c r="C17867" s="2"/>
      <c r="D17867" s="2"/>
      <c r="E17867" s="2"/>
      <c r="F17867" s="2"/>
      <c r="G17867" s="3"/>
      <c r="H17867" s="3"/>
      <c r="I17867" s="2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 s="2"/>
    </row>
    <row r="17868" spans="2:22" x14ac:dyDescent="0.2">
      <c r="B17868" s="2"/>
      <c r="C17868" s="2"/>
      <c r="D17868" s="2"/>
      <c r="E17868" s="2"/>
      <c r="F17868" s="2"/>
      <c r="G17868" s="3"/>
      <c r="H17868" s="3"/>
      <c r="I17868" s="2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 s="2"/>
    </row>
    <row r="17869" spans="2:22" x14ac:dyDescent="0.2">
      <c r="B17869" s="2"/>
      <c r="C17869" s="2"/>
      <c r="D17869" s="2"/>
      <c r="E17869" s="2"/>
      <c r="F17869" s="2"/>
      <c r="G17869" s="3"/>
      <c r="H17869" s="3"/>
      <c r="I17869" s="2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 s="2"/>
    </row>
    <row r="17870" spans="2:22" x14ac:dyDescent="0.2">
      <c r="B17870" s="2"/>
      <c r="C17870" s="2"/>
      <c r="D17870" s="2"/>
      <c r="E17870" s="2"/>
      <c r="F17870" s="2"/>
      <c r="G17870" s="3"/>
      <c r="H17870" s="3"/>
      <c r="I17870" s="2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 s="2"/>
    </row>
    <row r="17871" spans="2:22" x14ac:dyDescent="0.2">
      <c r="B17871" s="2"/>
      <c r="C17871" s="2"/>
      <c r="D17871" s="2"/>
      <c r="E17871" s="2"/>
      <c r="F17871" s="2"/>
      <c r="G17871" s="3"/>
      <c r="H17871" s="3"/>
      <c r="I17871" s="2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 s="2"/>
    </row>
    <row r="17872" spans="2:22" x14ac:dyDescent="0.2">
      <c r="B17872" s="2"/>
      <c r="C17872" s="2"/>
      <c r="D17872" s="2"/>
      <c r="E17872" s="2"/>
      <c r="F17872" s="2"/>
      <c r="G17872" s="3"/>
      <c r="H17872" s="3"/>
      <c r="I17872" s="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 s="2"/>
    </row>
    <row r="17873" spans="2:22" x14ac:dyDescent="0.2">
      <c r="B17873" s="2"/>
      <c r="C17873" s="2"/>
      <c r="D17873" s="2"/>
      <c r="E17873" s="2"/>
      <c r="F17873" s="2"/>
      <c r="G17873" s="3"/>
      <c r="H17873" s="3"/>
      <c r="I17873" s="2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 s="2"/>
    </row>
    <row r="17874" spans="2:22" x14ac:dyDescent="0.2">
      <c r="B17874" s="2"/>
      <c r="C17874" s="2"/>
      <c r="D17874" s="2"/>
      <c r="E17874" s="2"/>
      <c r="F17874" s="2"/>
      <c r="G17874" s="3"/>
      <c r="H17874" s="3"/>
      <c r="I17874" s="2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 s="2"/>
    </row>
    <row r="17875" spans="2:22" x14ac:dyDescent="0.2">
      <c r="B17875" s="2"/>
      <c r="C17875" s="2"/>
      <c r="D17875" s="2"/>
      <c r="E17875" s="2"/>
      <c r="F17875" s="2"/>
      <c r="G17875" s="3"/>
      <c r="H17875" s="3"/>
      <c r="I17875" s="2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 s="2"/>
    </row>
    <row r="17876" spans="2:22" x14ac:dyDescent="0.2">
      <c r="B17876" s="2"/>
      <c r="C17876" s="2"/>
      <c r="D17876" s="2"/>
      <c r="E17876" s="2"/>
      <c r="F17876" s="2"/>
      <c r="G17876" s="3"/>
      <c r="H17876" s="3"/>
      <c r="I17876" s="2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 s="2"/>
    </row>
    <row r="17877" spans="2:22" x14ac:dyDescent="0.2">
      <c r="B17877" s="2"/>
      <c r="C17877" s="2"/>
      <c r="D17877" s="2"/>
      <c r="E17877" s="2"/>
      <c r="F17877" s="2"/>
      <c r="G17877" s="3"/>
      <c r="H17877" s="3"/>
      <c r="I17877" s="2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 s="2"/>
    </row>
    <row r="17878" spans="2:22" x14ac:dyDescent="0.2">
      <c r="B17878" s="2"/>
      <c r="C17878" s="2"/>
      <c r="D17878" s="2"/>
      <c r="E17878" s="2"/>
      <c r="F17878" s="2"/>
      <c r="G17878" s="3"/>
      <c r="H17878" s="3"/>
      <c r="I17878" s="2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 s="2"/>
    </row>
    <row r="17879" spans="2:22" x14ac:dyDescent="0.2">
      <c r="B17879" s="2"/>
      <c r="C17879" s="2"/>
      <c r="D17879" s="2"/>
      <c r="E17879" s="2"/>
      <c r="F17879" s="2"/>
      <c r="G17879" s="3"/>
      <c r="H17879" s="3"/>
      <c r="I17879" s="2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 s="2"/>
    </row>
    <row r="17880" spans="2:22" x14ac:dyDescent="0.2">
      <c r="B17880" s="2"/>
      <c r="C17880" s="2"/>
      <c r="D17880" s="2"/>
      <c r="E17880" s="2"/>
      <c r="F17880" s="2"/>
      <c r="G17880" s="3"/>
      <c r="H17880" s="3"/>
      <c r="I17880" s="2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 s="2"/>
    </row>
    <row r="17881" spans="2:22" x14ac:dyDescent="0.2">
      <c r="B17881" s="2"/>
      <c r="C17881" s="2"/>
      <c r="D17881" s="2"/>
      <c r="E17881" s="2"/>
      <c r="F17881" s="2"/>
      <c r="G17881" s="3"/>
      <c r="H17881" s="3"/>
      <c r="I17881" s="2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 s="2"/>
    </row>
    <row r="17882" spans="2:22" x14ac:dyDescent="0.2">
      <c r="B17882" s="2"/>
      <c r="C17882" s="2"/>
      <c r="D17882" s="2"/>
      <c r="E17882" s="2"/>
      <c r="F17882" s="2"/>
      <c r="G17882" s="3"/>
      <c r="H17882" s="3"/>
      <c r="I17882" s="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 s="2"/>
    </row>
    <row r="17883" spans="2:22" x14ac:dyDescent="0.2">
      <c r="B17883" s="2"/>
      <c r="C17883" s="2"/>
      <c r="D17883" s="2"/>
      <c r="E17883" s="2"/>
      <c r="F17883" s="2"/>
      <c r="G17883" s="3"/>
      <c r="H17883" s="3"/>
      <c r="I17883" s="2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 s="2"/>
    </row>
    <row r="17884" spans="2:22" x14ac:dyDescent="0.2">
      <c r="B17884" s="2"/>
      <c r="C17884" s="2"/>
      <c r="D17884" s="2"/>
      <c r="E17884" s="2"/>
      <c r="F17884" s="2"/>
      <c r="G17884" s="3"/>
      <c r="H17884" s="3"/>
      <c r="I17884" s="2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 s="2"/>
    </row>
    <row r="17885" spans="2:22" x14ac:dyDescent="0.2">
      <c r="B17885" s="2"/>
      <c r="C17885" s="2"/>
      <c r="D17885" s="2"/>
      <c r="E17885" s="2"/>
      <c r="F17885" s="2"/>
      <c r="G17885" s="3"/>
      <c r="H17885" s="3"/>
      <c r="I17885" s="2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 s="2"/>
    </row>
    <row r="17886" spans="2:22" x14ac:dyDescent="0.2">
      <c r="B17886" s="2"/>
      <c r="C17886" s="2"/>
      <c r="D17886" s="2"/>
      <c r="E17886" s="2"/>
      <c r="F17886" s="2"/>
      <c r="G17886" s="3"/>
      <c r="H17886" s="3"/>
      <c r="I17886" s="2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 s="2"/>
    </row>
    <row r="17887" spans="2:22" x14ac:dyDescent="0.2">
      <c r="B17887" s="2"/>
      <c r="C17887" s="2"/>
      <c r="D17887" s="2"/>
      <c r="E17887" s="2"/>
      <c r="F17887" s="2"/>
      <c r="G17887" s="3"/>
      <c r="H17887" s="3"/>
      <c r="I17887" s="2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 s="2"/>
    </row>
    <row r="17888" spans="2:22" x14ac:dyDescent="0.2">
      <c r="B17888" s="2"/>
      <c r="C17888" s="2"/>
      <c r="D17888" s="2"/>
      <c r="E17888" s="2"/>
      <c r="F17888" s="2"/>
      <c r="G17888" s="3"/>
      <c r="H17888" s="3"/>
      <c r="I17888" s="2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 s="2"/>
    </row>
    <row r="17889" spans="2:22" x14ac:dyDescent="0.2">
      <c r="B17889" s="2"/>
      <c r="C17889" s="2"/>
      <c r="D17889" s="2"/>
      <c r="E17889" s="2"/>
      <c r="F17889" s="2"/>
      <c r="G17889" s="3"/>
      <c r="H17889" s="3"/>
      <c r="I17889" s="2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 s="2"/>
    </row>
    <row r="17890" spans="2:22" x14ac:dyDescent="0.2">
      <c r="B17890" s="2"/>
      <c r="C17890" s="2"/>
      <c r="D17890" s="2"/>
      <c r="E17890" s="2"/>
      <c r="F17890" s="2"/>
      <c r="G17890" s="3"/>
      <c r="H17890" s="3"/>
      <c r="I17890" s="2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 s="2"/>
    </row>
    <row r="17891" spans="2:22" x14ac:dyDescent="0.2">
      <c r="B17891" s="2"/>
      <c r="C17891" s="2"/>
      <c r="D17891" s="2"/>
      <c r="E17891" s="2"/>
      <c r="F17891" s="2"/>
      <c r="G17891" s="3"/>
      <c r="H17891" s="3"/>
      <c r="I17891" s="2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 s="2"/>
    </row>
    <row r="17892" spans="2:22" x14ac:dyDescent="0.2">
      <c r="B17892" s="2"/>
      <c r="C17892" s="2"/>
      <c r="D17892" s="2"/>
      <c r="E17892" s="2"/>
      <c r="F17892" s="2"/>
      <c r="G17892" s="3"/>
      <c r="H17892" s="3"/>
      <c r="I17892" s="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 s="2"/>
    </row>
    <row r="17893" spans="2:22" x14ac:dyDescent="0.2">
      <c r="B17893" s="2"/>
      <c r="C17893" s="2"/>
      <c r="D17893" s="2"/>
      <c r="E17893" s="2"/>
      <c r="F17893" s="2"/>
      <c r="G17893" s="3"/>
      <c r="H17893" s="3"/>
      <c r="I17893" s="2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 s="2"/>
    </row>
    <row r="17894" spans="2:22" x14ac:dyDescent="0.2">
      <c r="B17894" s="2"/>
      <c r="C17894" s="2"/>
      <c r="D17894" s="2"/>
      <c r="E17894" s="2"/>
      <c r="F17894" s="2"/>
      <c r="G17894" s="3"/>
      <c r="H17894" s="3"/>
      <c r="I17894" s="2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 s="2"/>
    </row>
    <row r="17895" spans="2:22" x14ac:dyDescent="0.2">
      <c r="B17895" s="2"/>
      <c r="C17895" s="2"/>
      <c r="D17895" s="2"/>
      <c r="E17895" s="2"/>
      <c r="F17895" s="2"/>
      <c r="G17895" s="3"/>
      <c r="H17895" s="3"/>
      <c r="I17895" s="2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 s="2"/>
    </row>
    <row r="17896" spans="2:22" x14ac:dyDescent="0.2">
      <c r="B17896" s="2"/>
      <c r="C17896" s="2"/>
      <c r="D17896" s="2"/>
      <c r="E17896" s="2"/>
      <c r="F17896" s="2"/>
      <c r="G17896" s="3"/>
      <c r="H17896" s="3"/>
      <c r="I17896" s="2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 s="2"/>
    </row>
    <row r="17897" spans="2:22" x14ac:dyDescent="0.2">
      <c r="B17897" s="2"/>
      <c r="C17897" s="2"/>
      <c r="D17897" s="2"/>
      <c r="E17897" s="2"/>
      <c r="F17897" s="2"/>
      <c r="G17897" s="3"/>
      <c r="H17897" s="3"/>
      <c r="I17897" s="2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 s="2"/>
    </row>
    <row r="17898" spans="2:22" x14ac:dyDescent="0.2">
      <c r="B17898" s="2"/>
      <c r="C17898" s="2"/>
      <c r="D17898" s="2"/>
      <c r="E17898" s="2"/>
      <c r="F17898" s="2"/>
      <c r="G17898" s="3"/>
      <c r="H17898" s="3"/>
      <c r="I17898" s="2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 s="2"/>
    </row>
    <row r="17899" spans="2:22" x14ac:dyDescent="0.2">
      <c r="B17899" s="2"/>
      <c r="C17899" s="2"/>
      <c r="D17899" s="2"/>
      <c r="E17899" s="2"/>
      <c r="F17899" s="2"/>
      <c r="G17899" s="3"/>
      <c r="H17899" s="3"/>
      <c r="I17899" s="2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 s="2"/>
    </row>
    <row r="17900" spans="2:22" x14ac:dyDescent="0.2">
      <c r="B17900" s="2"/>
      <c r="C17900" s="2"/>
      <c r="D17900" s="2"/>
      <c r="E17900" s="2"/>
      <c r="F17900" s="2"/>
      <c r="G17900" s="3"/>
      <c r="H17900" s="3"/>
      <c r="I17900" s="2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 s="2"/>
    </row>
    <row r="17901" spans="2:22" x14ac:dyDescent="0.2">
      <c r="B17901" s="2"/>
      <c r="C17901" s="2"/>
      <c r="D17901" s="2"/>
      <c r="E17901" s="2"/>
      <c r="F17901" s="2"/>
      <c r="G17901" s="3"/>
      <c r="H17901" s="3"/>
      <c r="I17901" s="2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 s="2"/>
    </row>
    <row r="17902" spans="2:22" x14ac:dyDescent="0.2">
      <c r="B17902" s="2"/>
      <c r="C17902" s="2"/>
      <c r="D17902" s="2"/>
      <c r="E17902" s="2"/>
      <c r="F17902" s="2"/>
      <c r="G17902" s="3"/>
      <c r="H17902" s="3"/>
      <c r="I17902" s="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 s="2"/>
    </row>
    <row r="17903" spans="2:22" x14ac:dyDescent="0.2">
      <c r="B17903" s="2"/>
      <c r="C17903" s="2"/>
      <c r="D17903" s="2"/>
      <c r="E17903" s="2"/>
      <c r="F17903" s="2"/>
      <c r="G17903" s="3"/>
      <c r="H17903" s="3"/>
      <c r="I17903" s="2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 s="2"/>
    </row>
    <row r="17904" spans="2:22" x14ac:dyDescent="0.2">
      <c r="B17904" s="2"/>
      <c r="C17904" s="2"/>
      <c r="D17904" s="2"/>
      <c r="E17904" s="2"/>
      <c r="F17904" s="2"/>
      <c r="G17904" s="3"/>
      <c r="H17904" s="3"/>
      <c r="I17904" s="2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 s="2"/>
    </row>
    <row r="17905" spans="2:22" x14ac:dyDescent="0.2">
      <c r="B17905" s="2"/>
      <c r="C17905" s="2"/>
      <c r="D17905" s="2"/>
      <c r="E17905" s="2"/>
      <c r="F17905" s="2"/>
      <c r="G17905" s="3"/>
      <c r="H17905" s="3"/>
      <c r="I17905" s="2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 s="2"/>
    </row>
    <row r="17906" spans="2:22" x14ac:dyDescent="0.2">
      <c r="B17906" s="2"/>
      <c r="C17906" s="2"/>
      <c r="D17906" s="2"/>
      <c r="E17906" s="2"/>
      <c r="F17906" s="2"/>
      <c r="G17906" s="3"/>
      <c r="H17906" s="3"/>
      <c r="I17906" s="2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 s="2"/>
    </row>
    <row r="17907" spans="2:22" x14ac:dyDescent="0.2">
      <c r="B17907" s="2"/>
      <c r="C17907" s="2"/>
      <c r="D17907" s="2"/>
      <c r="E17907" s="2"/>
      <c r="F17907" s="2"/>
      <c r="G17907" s="3"/>
      <c r="H17907" s="3"/>
      <c r="I17907" s="2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 s="2"/>
    </row>
    <row r="17908" spans="2:22" x14ac:dyDescent="0.2">
      <c r="B17908" s="2"/>
      <c r="C17908" s="2"/>
      <c r="D17908" s="2"/>
      <c r="E17908" s="2"/>
      <c r="F17908" s="2"/>
      <c r="G17908" s="3"/>
      <c r="H17908" s="3"/>
      <c r="I17908" s="2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 s="2"/>
    </row>
    <row r="17909" spans="2:22" x14ac:dyDescent="0.2">
      <c r="B17909" s="2"/>
      <c r="C17909" s="2"/>
      <c r="D17909" s="2"/>
      <c r="E17909" s="2"/>
      <c r="F17909" s="2"/>
      <c r="G17909" s="3"/>
      <c r="H17909" s="3"/>
      <c r="I17909" s="2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 s="2"/>
    </row>
    <row r="17910" spans="2:22" x14ac:dyDescent="0.2">
      <c r="B17910" s="2"/>
      <c r="C17910" s="2"/>
      <c r="D17910" s="2"/>
      <c r="E17910" s="2"/>
      <c r="F17910" s="2"/>
      <c r="G17910" s="3"/>
      <c r="H17910" s="3"/>
      <c r="I17910" s="2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 s="2"/>
    </row>
    <row r="17911" spans="2:22" x14ac:dyDescent="0.2">
      <c r="B17911" s="2"/>
      <c r="C17911" s="2"/>
      <c r="D17911" s="2"/>
      <c r="E17911" s="2"/>
      <c r="F17911" s="2"/>
      <c r="G17911" s="3"/>
      <c r="H17911" s="3"/>
      <c r="I17911" s="2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 s="2"/>
    </row>
    <row r="17912" spans="2:22" x14ac:dyDescent="0.2">
      <c r="B17912" s="2"/>
      <c r="C17912" s="2"/>
      <c r="D17912" s="2"/>
      <c r="E17912" s="2"/>
      <c r="F17912" s="2"/>
      <c r="G17912" s="3"/>
      <c r="H17912" s="3"/>
      <c r="I17912" s="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 s="2"/>
    </row>
    <row r="17913" spans="2:22" x14ac:dyDescent="0.2">
      <c r="B17913" s="2"/>
      <c r="C17913" s="2"/>
      <c r="D17913" s="2"/>
      <c r="E17913" s="2"/>
      <c r="F17913" s="2"/>
      <c r="G17913" s="3"/>
      <c r="H17913" s="3"/>
      <c r="I17913" s="2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 s="2"/>
    </row>
    <row r="17914" spans="2:22" x14ac:dyDescent="0.2">
      <c r="B17914" s="2"/>
      <c r="C17914" s="2"/>
      <c r="D17914" s="2"/>
      <c r="E17914" s="2"/>
      <c r="F17914" s="2"/>
      <c r="G17914" s="3"/>
      <c r="H17914" s="3"/>
      <c r="I17914" s="2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 s="2"/>
    </row>
    <row r="17915" spans="2:22" x14ac:dyDescent="0.2">
      <c r="B17915" s="2"/>
      <c r="C17915" s="2"/>
      <c r="D17915" s="2"/>
      <c r="E17915" s="2"/>
      <c r="F17915" s="2"/>
      <c r="G17915" s="3"/>
      <c r="H17915" s="3"/>
      <c r="I17915" s="2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 s="2"/>
    </row>
    <row r="17916" spans="2:22" x14ac:dyDescent="0.2">
      <c r="B17916" s="2"/>
      <c r="C17916" s="2"/>
      <c r="D17916" s="2"/>
      <c r="E17916" s="2"/>
      <c r="F17916" s="2"/>
      <c r="G17916" s="3"/>
      <c r="H17916" s="3"/>
      <c r="I17916" s="2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 s="2"/>
    </row>
    <row r="17917" spans="2:22" x14ac:dyDescent="0.2">
      <c r="B17917" s="2"/>
      <c r="C17917" s="2"/>
      <c r="D17917" s="2"/>
      <c r="E17917" s="2"/>
      <c r="F17917" s="2"/>
      <c r="G17917" s="3"/>
      <c r="H17917" s="3"/>
      <c r="I17917" s="2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 s="2"/>
    </row>
    <row r="17918" spans="2:22" x14ac:dyDescent="0.2">
      <c r="B17918" s="2"/>
      <c r="C17918" s="2"/>
      <c r="D17918" s="2"/>
      <c r="E17918" s="2"/>
      <c r="F17918" s="2"/>
      <c r="G17918" s="3"/>
      <c r="H17918" s="3"/>
      <c r="I17918" s="2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 s="2"/>
    </row>
    <row r="17919" spans="2:22" x14ac:dyDescent="0.2">
      <c r="B17919" s="2"/>
      <c r="C17919" s="2"/>
      <c r="D17919" s="2"/>
      <c r="E17919" s="2"/>
      <c r="F17919" s="2"/>
      <c r="G17919" s="3"/>
      <c r="H17919" s="3"/>
      <c r="I17919" s="2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 s="2"/>
    </row>
    <row r="17920" spans="2:22" x14ac:dyDescent="0.2">
      <c r="B17920" s="2"/>
      <c r="C17920" s="2"/>
      <c r="D17920" s="2"/>
      <c r="E17920" s="2"/>
      <c r="F17920" s="2"/>
      <c r="G17920" s="3"/>
      <c r="H17920" s="3"/>
      <c r="I17920" s="2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 s="2"/>
    </row>
    <row r="17921" spans="2:22" x14ac:dyDescent="0.2">
      <c r="B17921" s="2"/>
      <c r="C17921" s="2"/>
      <c r="D17921" s="2"/>
      <c r="E17921" s="2"/>
      <c r="F17921" s="2"/>
      <c r="G17921" s="3"/>
      <c r="H17921" s="3"/>
      <c r="I17921" s="2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 s="2"/>
    </row>
    <row r="17922" spans="2:22" x14ac:dyDescent="0.2">
      <c r="B17922" s="2"/>
      <c r="C17922" s="2"/>
      <c r="D17922" s="2"/>
      <c r="E17922" s="2"/>
      <c r="F17922" s="2"/>
      <c r="G17922" s="3"/>
      <c r="H17922" s="3"/>
      <c r="I17922" s="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 s="2"/>
    </row>
    <row r="17923" spans="2:22" x14ac:dyDescent="0.2">
      <c r="B17923" s="2"/>
      <c r="C17923" s="2"/>
      <c r="D17923" s="2"/>
      <c r="E17923" s="2"/>
      <c r="F17923" s="2"/>
      <c r="G17923" s="3"/>
      <c r="H17923" s="3"/>
      <c r="I17923" s="2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 s="2"/>
    </row>
    <row r="17924" spans="2:22" x14ac:dyDescent="0.2">
      <c r="B17924" s="2"/>
      <c r="C17924" s="2"/>
      <c r="D17924" s="2"/>
      <c r="E17924" s="2"/>
      <c r="F17924" s="2"/>
      <c r="G17924" s="3"/>
      <c r="H17924" s="3"/>
      <c r="I17924" s="2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 s="2"/>
    </row>
    <row r="17925" spans="2:22" x14ac:dyDescent="0.2">
      <c r="B17925" s="2"/>
      <c r="C17925" s="2"/>
      <c r="D17925" s="2"/>
      <c r="E17925" s="2"/>
      <c r="F17925" s="2"/>
      <c r="G17925" s="3"/>
      <c r="H17925" s="3"/>
      <c r="I17925" s="2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 s="2"/>
    </row>
    <row r="17926" spans="2:22" x14ac:dyDescent="0.2">
      <c r="B17926" s="2"/>
      <c r="C17926" s="2"/>
      <c r="D17926" s="2"/>
      <c r="E17926" s="2"/>
      <c r="F17926" s="2"/>
      <c r="G17926" s="3"/>
      <c r="H17926" s="3"/>
      <c r="I17926" s="2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 s="2"/>
    </row>
    <row r="17927" spans="2:22" x14ac:dyDescent="0.2">
      <c r="B17927" s="2"/>
      <c r="C17927" s="2"/>
      <c r="D17927" s="2"/>
      <c r="E17927" s="2"/>
      <c r="F17927" s="2"/>
      <c r="G17927" s="3"/>
      <c r="H17927" s="3"/>
      <c r="I17927" s="2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 s="2"/>
    </row>
    <row r="17928" spans="2:22" x14ac:dyDescent="0.2">
      <c r="B17928" s="2"/>
      <c r="C17928" s="2"/>
      <c r="D17928" s="2"/>
      <c r="E17928" s="2"/>
      <c r="F17928" s="2"/>
      <c r="G17928" s="3"/>
      <c r="H17928" s="3"/>
      <c r="I17928" s="2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 s="2"/>
    </row>
    <row r="17929" spans="2:22" x14ac:dyDescent="0.2">
      <c r="B17929" s="2"/>
      <c r="C17929" s="2"/>
      <c r="D17929" s="2"/>
      <c r="E17929" s="2"/>
      <c r="F17929" s="2"/>
      <c r="G17929" s="3"/>
      <c r="H17929" s="3"/>
      <c r="I17929" s="2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 s="2"/>
    </row>
    <row r="17930" spans="2:22" x14ac:dyDescent="0.2">
      <c r="B17930" s="2"/>
      <c r="C17930" s="2"/>
      <c r="D17930" s="2"/>
      <c r="E17930" s="2"/>
      <c r="F17930" s="2"/>
      <c r="G17930" s="3"/>
      <c r="H17930" s="3"/>
      <c r="I17930" s="2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 s="2"/>
    </row>
    <row r="17931" spans="2:22" x14ac:dyDescent="0.2">
      <c r="B17931" s="2"/>
      <c r="C17931" s="2"/>
      <c r="D17931" s="2"/>
      <c r="E17931" s="2"/>
      <c r="F17931" s="2"/>
      <c r="G17931" s="3"/>
      <c r="H17931" s="3"/>
      <c r="I17931" s="2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 s="2"/>
    </row>
    <row r="17932" spans="2:22" x14ac:dyDescent="0.2">
      <c r="B17932" s="2"/>
      <c r="C17932" s="2"/>
      <c r="D17932" s="2"/>
      <c r="E17932" s="2"/>
      <c r="F17932" s="2"/>
      <c r="G17932" s="3"/>
      <c r="H17932" s="3"/>
      <c r="I17932" s="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 s="2"/>
    </row>
    <row r="17933" spans="2:22" x14ac:dyDescent="0.2">
      <c r="B17933" s="2"/>
      <c r="C17933" s="2"/>
      <c r="D17933" s="2"/>
      <c r="E17933" s="2"/>
      <c r="F17933" s="2"/>
      <c r="G17933" s="3"/>
      <c r="H17933" s="3"/>
      <c r="I17933" s="2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 s="2"/>
    </row>
    <row r="17934" spans="2:22" x14ac:dyDescent="0.2">
      <c r="B17934" s="2"/>
      <c r="C17934" s="2"/>
      <c r="D17934" s="2"/>
      <c r="E17934" s="2"/>
      <c r="F17934" s="2"/>
      <c r="G17934" s="3"/>
      <c r="H17934" s="3"/>
      <c r="I17934" s="2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 s="2"/>
    </row>
    <row r="17935" spans="2:22" x14ac:dyDescent="0.2">
      <c r="B17935" s="2"/>
      <c r="C17935" s="2"/>
      <c r="D17935" s="2"/>
      <c r="E17935" s="2"/>
      <c r="F17935" s="2"/>
      <c r="G17935" s="3"/>
      <c r="H17935" s="3"/>
      <c r="I17935" s="2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 s="2"/>
    </row>
    <row r="17936" spans="2:22" x14ac:dyDescent="0.2">
      <c r="B17936" s="2"/>
      <c r="C17936" s="2"/>
      <c r="D17936" s="2"/>
      <c r="E17936" s="2"/>
      <c r="F17936" s="2"/>
      <c r="G17936" s="3"/>
      <c r="H17936" s="3"/>
      <c r="I17936" s="2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 s="2"/>
    </row>
    <row r="17937" spans="2:22" x14ac:dyDescent="0.2">
      <c r="B17937" s="2"/>
      <c r="C17937" s="2"/>
      <c r="D17937" s="2"/>
      <c r="E17937" s="2"/>
      <c r="F17937" s="2"/>
      <c r="G17937" s="3"/>
      <c r="H17937" s="3"/>
      <c r="I17937" s="2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 s="2"/>
    </row>
    <row r="17938" spans="2:22" x14ac:dyDescent="0.2">
      <c r="B17938" s="2"/>
      <c r="C17938" s="2"/>
      <c r="D17938" s="2"/>
      <c r="E17938" s="2"/>
      <c r="F17938" s="2"/>
      <c r="G17938" s="3"/>
      <c r="H17938" s="3"/>
      <c r="I17938" s="2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 s="2"/>
    </row>
    <row r="17939" spans="2:22" x14ac:dyDescent="0.2">
      <c r="B17939" s="2"/>
      <c r="C17939" s="2"/>
      <c r="D17939" s="2"/>
      <c r="E17939" s="2"/>
      <c r="F17939" s="2"/>
      <c r="G17939" s="3"/>
      <c r="H17939" s="3"/>
      <c r="I17939" s="2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 s="2"/>
    </row>
    <row r="17940" spans="2:22" x14ac:dyDescent="0.2">
      <c r="B17940" s="2"/>
      <c r="C17940" s="2"/>
      <c r="D17940" s="2"/>
      <c r="E17940" s="2"/>
      <c r="F17940" s="2"/>
      <c r="G17940" s="3"/>
      <c r="H17940" s="3"/>
      <c r="I17940" s="2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 s="2"/>
    </row>
    <row r="17941" spans="2:22" x14ac:dyDescent="0.2">
      <c r="B17941" s="2"/>
      <c r="C17941" s="2"/>
      <c r="D17941" s="2"/>
      <c r="E17941" s="2"/>
      <c r="F17941" s="2"/>
      <c r="G17941" s="3"/>
      <c r="H17941" s="3"/>
      <c r="I17941" s="2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 s="2"/>
    </row>
    <row r="17942" spans="2:22" x14ac:dyDescent="0.2">
      <c r="B17942" s="2"/>
      <c r="C17942" s="2"/>
      <c r="D17942" s="2"/>
      <c r="E17942" s="2"/>
      <c r="F17942" s="2"/>
      <c r="G17942" s="3"/>
      <c r="H17942" s="3"/>
      <c r="I17942" s="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 s="2"/>
    </row>
    <row r="17943" spans="2:22" x14ac:dyDescent="0.2">
      <c r="B17943" s="2"/>
      <c r="C17943" s="2"/>
      <c r="D17943" s="2"/>
      <c r="E17943" s="2"/>
      <c r="F17943" s="2"/>
      <c r="G17943" s="3"/>
      <c r="H17943" s="3"/>
      <c r="I17943" s="2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 s="2"/>
    </row>
    <row r="17944" spans="2:22" x14ac:dyDescent="0.2">
      <c r="B17944" s="2"/>
      <c r="C17944" s="2"/>
      <c r="D17944" s="2"/>
      <c r="E17944" s="2"/>
      <c r="F17944" s="2"/>
      <c r="G17944" s="3"/>
      <c r="H17944" s="3"/>
      <c r="I17944" s="2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 s="2"/>
    </row>
    <row r="17945" spans="2:22" x14ac:dyDescent="0.2">
      <c r="B17945" s="2"/>
      <c r="C17945" s="2"/>
      <c r="D17945" s="2"/>
      <c r="E17945" s="2"/>
      <c r="F17945" s="2"/>
      <c r="G17945" s="3"/>
      <c r="H17945" s="3"/>
      <c r="I17945" s="2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 s="2"/>
    </row>
    <row r="17946" spans="2:22" x14ac:dyDescent="0.2">
      <c r="B17946" s="2"/>
      <c r="C17946" s="2"/>
      <c r="D17946" s="2"/>
      <c r="E17946" s="2"/>
      <c r="F17946" s="2"/>
      <c r="G17946" s="3"/>
      <c r="H17946" s="3"/>
      <c r="I17946" s="2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 s="2"/>
    </row>
    <row r="17947" spans="2:22" x14ac:dyDescent="0.2">
      <c r="B17947" s="2"/>
      <c r="C17947" s="2"/>
      <c r="D17947" s="2"/>
      <c r="E17947" s="2"/>
      <c r="F17947" s="2"/>
      <c r="G17947" s="3"/>
      <c r="H17947" s="3"/>
      <c r="I17947" s="2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 s="2"/>
    </row>
    <row r="17948" spans="2:22" x14ac:dyDescent="0.2">
      <c r="B17948" s="2"/>
      <c r="C17948" s="2"/>
      <c r="D17948" s="2"/>
      <c r="E17948" s="2"/>
      <c r="F17948" s="2"/>
      <c r="G17948" s="3"/>
      <c r="H17948" s="3"/>
      <c r="I17948" s="2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 s="2"/>
    </row>
    <row r="17949" spans="2:22" x14ac:dyDescent="0.2">
      <c r="B17949" s="2"/>
      <c r="C17949" s="2"/>
      <c r="D17949" s="2"/>
      <c r="E17949" s="2"/>
      <c r="F17949" s="2"/>
      <c r="G17949" s="3"/>
      <c r="H17949" s="3"/>
      <c r="I17949" s="2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 s="2"/>
    </row>
    <row r="17950" spans="2:22" x14ac:dyDescent="0.2">
      <c r="B17950" s="2"/>
      <c r="C17950" s="2"/>
      <c r="D17950" s="2"/>
      <c r="E17950" s="2"/>
      <c r="F17950" s="2"/>
      <c r="G17950" s="3"/>
      <c r="H17950" s="3"/>
      <c r="I17950" s="2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 s="2"/>
    </row>
    <row r="17951" spans="2:22" x14ac:dyDescent="0.2">
      <c r="B17951" s="2"/>
      <c r="C17951" s="2"/>
      <c r="D17951" s="2"/>
      <c r="E17951" s="2"/>
      <c r="F17951" s="2"/>
      <c r="G17951" s="3"/>
      <c r="H17951" s="3"/>
      <c r="I17951" s="2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 s="2"/>
    </row>
    <row r="17952" spans="2:22" x14ac:dyDescent="0.2">
      <c r="B17952" s="2"/>
      <c r="C17952" s="2"/>
      <c r="D17952" s="2"/>
      <c r="E17952" s="2"/>
      <c r="F17952" s="2"/>
      <c r="G17952" s="3"/>
      <c r="H17952" s="3"/>
      <c r="I17952" s="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 s="2"/>
    </row>
    <row r="17953" spans="2:22" x14ac:dyDescent="0.2">
      <c r="B17953" s="2"/>
      <c r="C17953" s="2"/>
      <c r="D17953" s="2"/>
      <c r="E17953" s="2"/>
      <c r="F17953" s="2"/>
      <c r="G17953" s="3"/>
      <c r="H17953" s="3"/>
      <c r="I17953" s="2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 s="2"/>
    </row>
    <row r="17954" spans="2:22" x14ac:dyDescent="0.2">
      <c r="B17954" s="2"/>
      <c r="C17954" s="2"/>
      <c r="D17954" s="2"/>
      <c r="E17954" s="2"/>
      <c r="F17954" s="2"/>
      <c r="G17954" s="3"/>
      <c r="H17954" s="3"/>
      <c r="I17954" s="2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 s="2"/>
    </row>
    <row r="17955" spans="2:22" x14ac:dyDescent="0.2">
      <c r="B17955" s="2"/>
      <c r="C17955" s="2"/>
      <c r="D17955" s="2"/>
      <c r="E17955" s="2"/>
      <c r="F17955" s="2"/>
      <c r="G17955" s="3"/>
      <c r="H17955" s="3"/>
      <c r="I17955" s="2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 s="2"/>
    </row>
    <row r="17956" spans="2:22" x14ac:dyDescent="0.2">
      <c r="B17956" s="2"/>
      <c r="C17956" s="2"/>
      <c r="D17956" s="2"/>
      <c r="E17956" s="2"/>
      <c r="F17956" s="2"/>
      <c r="G17956" s="3"/>
      <c r="H17956" s="3"/>
      <c r="I17956" s="2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 s="2"/>
    </row>
    <row r="17957" spans="2:22" x14ac:dyDescent="0.2">
      <c r="B17957" s="2"/>
      <c r="C17957" s="2"/>
      <c r="D17957" s="2"/>
      <c r="E17957" s="2"/>
      <c r="F17957" s="2"/>
      <c r="G17957" s="3"/>
      <c r="H17957" s="3"/>
      <c r="I17957" s="2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 s="2"/>
    </row>
    <row r="17958" spans="2:22" x14ac:dyDescent="0.2">
      <c r="B17958" s="2"/>
      <c r="C17958" s="2"/>
      <c r="D17958" s="2"/>
      <c r="E17958" s="2"/>
      <c r="F17958" s="2"/>
      <c r="G17958" s="3"/>
      <c r="H17958" s="3"/>
      <c r="I17958" s="2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 s="2"/>
    </row>
    <row r="17959" spans="2:22" x14ac:dyDescent="0.2">
      <c r="B17959" s="2"/>
      <c r="C17959" s="2"/>
      <c r="D17959" s="2"/>
      <c r="E17959" s="2"/>
      <c r="F17959" s="2"/>
      <c r="G17959" s="3"/>
      <c r="H17959" s="3"/>
      <c r="I17959" s="2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 s="2"/>
    </row>
    <row r="17960" spans="2:22" x14ac:dyDescent="0.2">
      <c r="B17960" s="2"/>
      <c r="C17960" s="2"/>
      <c r="D17960" s="2"/>
      <c r="E17960" s="2"/>
      <c r="F17960" s="2"/>
      <c r="G17960" s="3"/>
      <c r="H17960" s="3"/>
      <c r="I17960" s="2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 s="2"/>
    </row>
    <row r="17961" spans="2:22" x14ac:dyDescent="0.2">
      <c r="B17961" s="2"/>
      <c r="C17961" s="2"/>
      <c r="D17961" s="2"/>
      <c r="E17961" s="2"/>
      <c r="F17961" s="2"/>
      <c r="G17961" s="3"/>
      <c r="H17961" s="3"/>
      <c r="I17961" s="2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 s="2"/>
    </row>
    <row r="17962" spans="2:22" x14ac:dyDescent="0.2">
      <c r="B17962" s="2"/>
      <c r="C17962" s="2"/>
      <c r="D17962" s="2"/>
      <c r="E17962" s="2"/>
      <c r="F17962" s="2"/>
      <c r="G17962" s="3"/>
      <c r="H17962" s="3"/>
      <c r="I17962" s="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 s="2"/>
    </row>
    <row r="17963" spans="2:22" x14ac:dyDescent="0.2">
      <c r="B17963" s="2"/>
      <c r="C17963" s="2"/>
      <c r="D17963" s="2"/>
      <c r="E17963" s="2"/>
      <c r="F17963" s="2"/>
      <c r="G17963" s="3"/>
      <c r="H17963" s="3"/>
      <c r="I17963" s="2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 s="2"/>
    </row>
    <row r="17964" spans="2:22" x14ac:dyDescent="0.2">
      <c r="B17964" s="2"/>
      <c r="C17964" s="2"/>
      <c r="D17964" s="2"/>
      <c r="E17964" s="2"/>
      <c r="F17964" s="2"/>
      <c r="G17964" s="3"/>
      <c r="H17964" s="3"/>
      <c r="I17964" s="2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 s="2"/>
    </row>
    <row r="17965" spans="2:22" x14ac:dyDescent="0.2">
      <c r="B17965" s="2"/>
      <c r="C17965" s="2"/>
      <c r="D17965" s="2"/>
      <c r="E17965" s="2"/>
      <c r="F17965" s="2"/>
      <c r="G17965" s="3"/>
      <c r="H17965" s="3"/>
      <c r="I17965" s="2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 s="2"/>
    </row>
    <row r="17966" spans="2:22" x14ac:dyDescent="0.2">
      <c r="B17966" s="2"/>
      <c r="C17966" s="2"/>
      <c r="D17966" s="2"/>
      <c r="E17966" s="2"/>
      <c r="F17966" s="2"/>
      <c r="G17966" s="3"/>
      <c r="H17966" s="3"/>
      <c r="I17966" s="2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 s="2"/>
    </row>
    <row r="17967" spans="2:22" x14ac:dyDescent="0.2">
      <c r="B17967" s="2"/>
      <c r="C17967" s="2"/>
      <c r="D17967" s="2"/>
      <c r="E17967" s="2"/>
      <c r="F17967" s="2"/>
      <c r="G17967" s="3"/>
      <c r="H17967" s="3"/>
      <c r="I17967" s="2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 s="2"/>
    </row>
    <row r="17968" spans="2:22" x14ac:dyDescent="0.2">
      <c r="B17968" s="2"/>
      <c r="C17968" s="2"/>
      <c r="D17968" s="2"/>
      <c r="E17968" s="2"/>
      <c r="F17968" s="2"/>
      <c r="G17968" s="3"/>
      <c r="H17968" s="3"/>
      <c r="I17968" s="2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 s="2"/>
    </row>
    <row r="17969" spans="2:22" x14ac:dyDescent="0.2">
      <c r="B17969" s="2"/>
      <c r="C17969" s="2"/>
      <c r="D17969" s="2"/>
      <c r="E17969" s="2"/>
      <c r="F17969" s="2"/>
      <c r="G17969" s="3"/>
      <c r="H17969" s="3"/>
      <c r="I17969" s="2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 s="2"/>
    </row>
    <row r="17970" spans="2:22" x14ac:dyDescent="0.2">
      <c r="B17970" s="2"/>
      <c r="C17970" s="2"/>
      <c r="D17970" s="2"/>
      <c r="E17970" s="2"/>
      <c r="F17970" s="2"/>
      <c r="G17970" s="3"/>
      <c r="H17970" s="3"/>
      <c r="I17970" s="2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 s="2"/>
    </row>
    <row r="17971" spans="2:22" x14ac:dyDescent="0.2">
      <c r="B17971" s="2"/>
      <c r="C17971" s="2"/>
      <c r="D17971" s="2"/>
      <c r="E17971" s="2"/>
      <c r="F17971" s="2"/>
      <c r="G17971" s="3"/>
      <c r="H17971" s="3"/>
      <c r="I17971" s="2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 s="2"/>
    </row>
    <row r="17972" spans="2:22" x14ac:dyDescent="0.2">
      <c r="B17972" s="2"/>
      <c r="C17972" s="2"/>
      <c r="D17972" s="2"/>
      <c r="E17972" s="2"/>
      <c r="F17972" s="2"/>
      <c r="G17972" s="3"/>
      <c r="H17972" s="3"/>
      <c r="I17972" s="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 s="2"/>
    </row>
    <row r="17973" spans="2:22" x14ac:dyDescent="0.2">
      <c r="B17973" s="2"/>
      <c r="C17973" s="2"/>
      <c r="D17973" s="2"/>
      <c r="E17973" s="2"/>
      <c r="F17973" s="2"/>
      <c r="G17973" s="3"/>
      <c r="H17973" s="3"/>
      <c r="I17973" s="2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 s="2"/>
    </row>
    <row r="17974" spans="2:22" x14ac:dyDescent="0.2">
      <c r="B17974" s="2"/>
      <c r="C17974" s="2"/>
      <c r="D17974" s="2"/>
      <c r="E17974" s="2"/>
      <c r="F17974" s="2"/>
      <c r="G17974" s="3"/>
      <c r="H17974" s="3"/>
      <c r="I17974" s="2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 s="2"/>
    </row>
    <row r="17975" spans="2:22" x14ac:dyDescent="0.2">
      <c r="B17975" s="2"/>
      <c r="C17975" s="2"/>
      <c r="D17975" s="2"/>
      <c r="E17975" s="2"/>
      <c r="F17975" s="2"/>
      <c r="G17975" s="3"/>
      <c r="H17975" s="3"/>
      <c r="I17975" s="2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 s="2"/>
    </row>
    <row r="17976" spans="2:22" x14ac:dyDescent="0.2">
      <c r="B17976" s="2"/>
      <c r="C17976" s="2"/>
      <c r="D17976" s="2"/>
      <c r="E17976" s="2"/>
      <c r="F17976" s="2"/>
      <c r="G17976" s="3"/>
      <c r="H17976" s="3"/>
      <c r="I17976" s="2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 s="2"/>
    </row>
    <row r="17977" spans="2:22" x14ac:dyDescent="0.2">
      <c r="B17977" s="2"/>
      <c r="C17977" s="2"/>
      <c r="D17977" s="2"/>
      <c r="E17977" s="2"/>
      <c r="F17977" s="2"/>
      <c r="G17977" s="3"/>
      <c r="H17977" s="3"/>
      <c r="I17977" s="2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 s="2"/>
    </row>
    <row r="17978" spans="2:22" x14ac:dyDescent="0.2">
      <c r="B17978" s="2"/>
      <c r="C17978" s="2"/>
      <c r="D17978" s="2"/>
      <c r="E17978" s="2"/>
      <c r="F17978" s="2"/>
      <c r="G17978" s="3"/>
      <c r="H17978" s="3"/>
      <c r="I17978" s="2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 s="2"/>
    </row>
    <row r="17979" spans="2:22" x14ac:dyDescent="0.2">
      <c r="B17979" s="2"/>
      <c r="C17979" s="2"/>
      <c r="D17979" s="2"/>
      <c r="E17979" s="2"/>
      <c r="F17979" s="2"/>
      <c r="G17979" s="3"/>
      <c r="H17979" s="3"/>
      <c r="I17979" s="2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 s="2"/>
    </row>
    <row r="17980" spans="2:22" x14ac:dyDescent="0.2">
      <c r="B17980" s="2"/>
      <c r="C17980" s="2"/>
      <c r="D17980" s="2"/>
      <c r="E17980" s="2"/>
      <c r="F17980" s="2"/>
      <c r="G17980" s="3"/>
      <c r="H17980" s="3"/>
      <c r="I17980" s="2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 s="2"/>
    </row>
    <row r="17981" spans="2:22" x14ac:dyDescent="0.2">
      <c r="B17981" s="2"/>
      <c r="C17981" s="2"/>
      <c r="D17981" s="2"/>
      <c r="E17981" s="2"/>
      <c r="F17981" s="2"/>
      <c r="G17981" s="3"/>
      <c r="H17981" s="3"/>
      <c r="I17981" s="2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 s="2"/>
    </row>
    <row r="17982" spans="2:22" x14ac:dyDescent="0.2">
      <c r="B17982" s="2"/>
      <c r="C17982" s="2"/>
      <c r="D17982" s="2"/>
      <c r="E17982" s="2"/>
      <c r="F17982" s="2"/>
      <c r="G17982" s="3"/>
      <c r="H17982" s="3"/>
      <c r="I17982" s="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 s="2"/>
    </row>
    <row r="17983" spans="2:22" x14ac:dyDescent="0.2">
      <c r="B17983" s="2"/>
      <c r="C17983" s="2"/>
      <c r="D17983" s="2"/>
      <c r="E17983" s="2"/>
      <c r="F17983" s="2"/>
      <c r="G17983" s="3"/>
      <c r="H17983" s="3"/>
      <c r="I17983" s="2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 s="2"/>
    </row>
    <row r="17984" spans="2:22" x14ac:dyDescent="0.2">
      <c r="B17984" s="2"/>
      <c r="C17984" s="2"/>
      <c r="D17984" s="2"/>
      <c r="E17984" s="2"/>
      <c r="F17984" s="2"/>
      <c r="G17984" s="3"/>
      <c r="H17984" s="3"/>
      <c r="I17984" s="2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 s="2"/>
    </row>
    <row r="17985" spans="2:22" x14ac:dyDescent="0.2">
      <c r="B17985" s="2"/>
      <c r="C17985" s="2"/>
      <c r="D17985" s="2"/>
      <c r="E17985" s="2"/>
      <c r="F17985" s="2"/>
      <c r="G17985" s="3"/>
      <c r="H17985" s="3"/>
      <c r="I17985" s="2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 s="2"/>
    </row>
    <row r="17986" spans="2:22" x14ac:dyDescent="0.2">
      <c r="B17986" s="2"/>
      <c r="C17986" s="2"/>
      <c r="D17986" s="2"/>
      <c r="E17986" s="2"/>
      <c r="F17986" s="2"/>
      <c r="G17986" s="3"/>
      <c r="H17986" s="3"/>
      <c r="I17986" s="2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 s="2"/>
    </row>
    <row r="17987" spans="2:22" x14ac:dyDescent="0.2">
      <c r="B17987" s="2"/>
      <c r="C17987" s="2"/>
      <c r="D17987" s="2"/>
      <c r="E17987" s="2"/>
      <c r="F17987" s="2"/>
      <c r="G17987" s="3"/>
      <c r="H17987" s="3"/>
      <c r="I17987" s="2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 s="2"/>
    </row>
    <row r="17988" spans="2:22" x14ac:dyDescent="0.2">
      <c r="B17988" s="2"/>
      <c r="C17988" s="2"/>
      <c r="D17988" s="2"/>
      <c r="E17988" s="2"/>
      <c r="F17988" s="2"/>
      <c r="G17988" s="3"/>
      <c r="H17988" s="3"/>
      <c r="I17988" s="2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 s="2"/>
    </row>
    <row r="17989" spans="2:22" x14ac:dyDescent="0.2">
      <c r="B17989" s="2"/>
      <c r="C17989" s="2"/>
      <c r="D17989" s="2"/>
      <c r="E17989" s="2"/>
      <c r="F17989" s="2"/>
      <c r="G17989" s="3"/>
      <c r="H17989" s="3"/>
      <c r="I17989" s="2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 s="2"/>
    </row>
    <row r="17990" spans="2:22" x14ac:dyDescent="0.2">
      <c r="B17990" s="2"/>
      <c r="C17990" s="2"/>
      <c r="D17990" s="2"/>
      <c r="E17990" s="2"/>
      <c r="F17990" s="2"/>
      <c r="G17990" s="3"/>
      <c r="H17990" s="3"/>
      <c r="I17990" s="2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 s="2"/>
    </row>
    <row r="17991" spans="2:22" x14ac:dyDescent="0.2">
      <c r="B17991" s="2"/>
      <c r="C17991" s="2"/>
      <c r="D17991" s="2"/>
      <c r="E17991" s="2"/>
      <c r="F17991" s="2"/>
      <c r="G17991" s="3"/>
      <c r="H17991" s="3"/>
      <c r="I17991" s="2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 s="2"/>
    </row>
    <row r="17992" spans="2:22" x14ac:dyDescent="0.2">
      <c r="B17992" s="2"/>
      <c r="C17992" s="2"/>
      <c r="D17992" s="2"/>
      <c r="E17992" s="2"/>
      <c r="F17992" s="2"/>
      <c r="G17992" s="3"/>
      <c r="H17992" s="3"/>
      <c r="I17992" s="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 s="2"/>
    </row>
    <row r="17993" spans="2:22" x14ac:dyDescent="0.2">
      <c r="B17993" s="2"/>
      <c r="C17993" s="2"/>
      <c r="D17993" s="2"/>
      <c r="E17993" s="2"/>
      <c r="F17993" s="2"/>
      <c r="G17993" s="3"/>
      <c r="H17993" s="3"/>
      <c r="I17993" s="2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 s="2"/>
    </row>
    <row r="17994" spans="2:22" x14ac:dyDescent="0.2">
      <c r="B17994" s="2"/>
      <c r="C17994" s="2"/>
      <c r="D17994" s="2"/>
      <c r="E17994" s="2"/>
      <c r="F17994" s="2"/>
      <c r="G17994" s="3"/>
      <c r="H17994" s="3"/>
      <c r="I17994" s="2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 s="2"/>
    </row>
    <row r="17995" spans="2:22" x14ac:dyDescent="0.2">
      <c r="B17995" s="2"/>
      <c r="C17995" s="2"/>
      <c r="D17995" s="2"/>
      <c r="E17995" s="2"/>
      <c r="F17995" s="2"/>
      <c r="G17995" s="3"/>
      <c r="H17995" s="3"/>
      <c r="I17995" s="2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 s="2"/>
    </row>
    <row r="17996" spans="2:22" x14ac:dyDescent="0.2">
      <c r="B17996" s="2"/>
      <c r="C17996" s="2"/>
      <c r="D17996" s="2"/>
      <c r="E17996" s="2"/>
      <c r="F17996" s="2"/>
      <c r="G17996" s="3"/>
      <c r="H17996" s="3"/>
      <c r="I17996" s="2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 s="2"/>
    </row>
    <row r="17997" spans="2:22" x14ac:dyDescent="0.2">
      <c r="B17997" s="2"/>
      <c r="C17997" s="2"/>
      <c r="D17997" s="2"/>
      <c r="E17997" s="2"/>
      <c r="F17997" s="2"/>
      <c r="G17997" s="3"/>
      <c r="H17997" s="3"/>
      <c r="I17997" s="2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 s="2"/>
    </row>
    <row r="17998" spans="2:22" x14ac:dyDescent="0.2">
      <c r="B17998" s="2"/>
      <c r="C17998" s="2"/>
      <c r="D17998" s="2"/>
      <c r="E17998" s="2"/>
      <c r="F17998" s="2"/>
      <c r="G17998" s="3"/>
      <c r="H17998" s="3"/>
      <c r="I17998" s="2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 s="2"/>
    </row>
    <row r="17999" spans="2:22" x14ac:dyDescent="0.2">
      <c r="B17999" s="2"/>
      <c r="C17999" s="2"/>
      <c r="D17999" s="2"/>
      <c r="E17999" s="2"/>
      <c r="F17999" s="2"/>
      <c r="G17999" s="3"/>
      <c r="H17999" s="3"/>
      <c r="I17999" s="2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 s="2"/>
    </row>
    <row r="18000" spans="2:22" x14ac:dyDescent="0.2">
      <c r="B18000" s="2"/>
      <c r="C18000" s="2"/>
      <c r="D18000" s="2"/>
      <c r="E18000" s="2"/>
      <c r="F18000" s="2"/>
      <c r="G18000" s="3"/>
      <c r="H18000" s="3"/>
      <c r="I18000" s="2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 s="2"/>
    </row>
    <row r="18001" spans="2:22" x14ac:dyDescent="0.2">
      <c r="B18001" s="2"/>
      <c r="C18001" s="2"/>
      <c r="D18001" s="2"/>
      <c r="E18001" s="2"/>
      <c r="F18001" s="2"/>
      <c r="G18001" s="3"/>
      <c r="H18001" s="3"/>
      <c r="I18001" s="2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 s="2"/>
    </row>
    <row r="18002" spans="2:22" x14ac:dyDescent="0.2">
      <c r="B18002" s="2"/>
      <c r="C18002" s="2"/>
      <c r="D18002" s="2"/>
      <c r="E18002" s="2"/>
      <c r="F18002" s="2"/>
      <c r="G18002" s="3"/>
      <c r="H18002" s="3"/>
      <c r="I18002" s="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 s="2"/>
    </row>
    <row r="18003" spans="2:22" x14ac:dyDescent="0.2">
      <c r="B18003" s="2"/>
      <c r="C18003" s="2"/>
      <c r="D18003" s="2"/>
      <c r="E18003" s="2"/>
      <c r="F18003" s="2"/>
      <c r="G18003" s="3"/>
      <c r="H18003" s="3"/>
      <c r="I18003" s="2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 s="2"/>
    </row>
    <row r="18004" spans="2:22" x14ac:dyDescent="0.2">
      <c r="B18004" s="2"/>
      <c r="C18004" s="2"/>
      <c r="D18004" s="2"/>
      <c r="E18004" s="2"/>
      <c r="F18004" s="2"/>
      <c r="G18004" s="3"/>
      <c r="H18004" s="3"/>
      <c r="I18004" s="2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 s="2"/>
    </row>
    <row r="18005" spans="2:22" x14ac:dyDescent="0.2">
      <c r="B18005" s="2"/>
      <c r="C18005" s="2"/>
      <c r="D18005" s="2"/>
      <c r="E18005" s="2"/>
      <c r="F18005" s="2"/>
      <c r="G18005" s="3"/>
      <c r="H18005" s="3"/>
      <c r="I18005" s="2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 s="2"/>
    </row>
    <row r="18006" spans="2:22" x14ac:dyDescent="0.2">
      <c r="B18006" s="2"/>
      <c r="C18006" s="2"/>
      <c r="D18006" s="2"/>
      <c r="E18006" s="2"/>
      <c r="F18006" s="2"/>
      <c r="G18006" s="3"/>
      <c r="H18006" s="3"/>
      <c r="I18006" s="2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 s="2"/>
    </row>
    <row r="18007" spans="2:22" x14ac:dyDescent="0.2">
      <c r="B18007" s="2"/>
      <c r="C18007" s="2"/>
      <c r="D18007" s="2"/>
      <c r="E18007" s="2"/>
      <c r="F18007" s="2"/>
      <c r="G18007" s="3"/>
      <c r="H18007" s="3"/>
      <c r="I18007" s="2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 s="2"/>
    </row>
    <row r="18008" spans="2:22" x14ac:dyDescent="0.2">
      <c r="B18008" s="2"/>
      <c r="C18008" s="2"/>
      <c r="D18008" s="2"/>
      <c r="E18008" s="2"/>
      <c r="F18008" s="2"/>
      <c r="G18008" s="3"/>
      <c r="H18008" s="3"/>
      <c r="I18008" s="2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 s="2"/>
    </row>
    <row r="18009" spans="2:22" x14ac:dyDescent="0.2">
      <c r="B18009" s="2"/>
      <c r="C18009" s="2"/>
      <c r="D18009" s="2"/>
      <c r="E18009" s="2"/>
      <c r="F18009" s="2"/>
      <c r="G18009" s="3"/>
      <c r="H18009" s="3"/>
      <c r="I18009" s="2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 s="2"/>
    </row>
    <row r="18010" spans="2:22" x14ac:dyDescent="0.2">
      <c r="B18010" s="2"/>
      <c r="C18010" s="2"/>
      <c r="D18010" s="2"/>
      <c r="E18010" s="2"/>
      <c r="F18010" s="2"/>
      <c r="G18010" s="3"/>
      <c r="H18010" s="3"/>
      <c r="I18010" s="2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 s="2"/>
    </row>
    <row r="18011" spans="2:22" x14ac:dyDescent="0.2">
      <c r="B18011" s="2"/>
      <c r="C18011" s="2"/>
      <c r="D18011" s="2"/>
      <c r="E18011" s="2"/>
      <c r="F18011" s="2"/>
      <c r="G18011" s="3"/>
      <c r="H18011" s="3"/>
      <c r="I18011" s="2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 s="2"/>
    </row>
    <row r="18012" spans="2:22" x14ac:dyDescent="0.2">
      <c r="B18012" s="2"/>
      <c r="C18012" s="2"/>
      <c r="D18012" s="2"/>
      <c r="E18012" s="2"/>
      <c r="F18012" s="2"/>
      <c r="G18012" s="3"/>
      <c r="H18012" s="3"/>
      <c r="I18012" s="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 s="2"/>
    </row>
    <row r="18013" spans="2:22" x14ac:dyDescent="0.2">
      <c r="B18013" s="2"/>
      <c r="C18013" s="2"/>
      <c r="D18013" s="2"/>
      <c r="E18013" s="2"/>
      <c r="F18013" s="2"/>
      <c r="G18013" s="3"/>
      <c r="H18013" s="3"/>
      <c r="I18013" s="2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 s="2"/>
    </row>
    <row r="18014" spans="2:22" x14ac:dyDescent="0.2">
      <c r="B18014" s="2"/>
      <c r="C18014" s="2"/>
      <c r="D18014" s="2"/>
      <c r="E18014" s="2"/>
      <c r="F18014" s="2"/>
      <c r="G18014" s="3"/>
      <c r="H18014" s="3"/>
      <c r="I18014" s="2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 s="2"/>
    </row>
    <row r="18015" spans="2:22" x14ac:dyDescent="0.2">
      <c r="B18015" s="2"/>
      <c r="C18015" s="2"/>
      <c r="D18015" s="2"/>
      <c r="E18015" s="2"/>
      <c r="F18015" s="2"/>
      <c r="G18015" s="3"/>
      <c r="H18015" s="3"/>
      <c r="I18015" s="2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 s="2"/>
    </row>
    <row r="18016" spans="2:22" x14ac:dyDescent="0.2">
      <c r="B18016" s="2"/>
      <c r="C18016" s="2"/>
      <c r="D18016" s="2"/>
      <c r="E18016" s="2"/>
      <c r="F18016" s="2"/>
      <c r="G18016" s="3"/>
      <c r="H18016" s="3"/>
      <c r="I18016" s="2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 s="2"/>
    </row>
    <row r="18017" spans="2:22" x14ac:dyDescent="0.2">
      <c r="B18017" s="2"/>
      <c r="C18017" s="2"/>
      <c r="D18017" s="2"/>
      <c r="E18017" s="2"/>
      <c r="F18017" s="2"/>
      <c r="G18017" s="3"/>
      <c r="H18017" s="3"/>
      <c r="I18017" s="2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 s="2"/>
    </row>
    <row r="18018" spans="2:22" x14ac:dyDescent="0.2">
      <c r="B18018" s="2"/>
      <c r="C18018" s="2"/>
      <c r="D18018" s="2"/>
      <c r="E18018" s="2"/>
      <c r="F18018" s="2"/>
      <c r="G18018" s="3"/>
      <c r="H18018" s="3"/>
      <c r="I18018" s="2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 s="2"/>
    </row>
    <row r="18019" spans="2:22" x14ac:dyDescent="0.2">
      <c r="B18019" s="2"/>
      <c r="C18019" s="2"/>
      <c r="D18019" s="2"/>
      <c r="E18019" s="2"/>
      <c r="F18019" s="2"/>
      <c r="G18019" s="3"/>
      <c r="H18019" s="3"/>
      <c r="I18019" s="2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 s="2"/>
    </row>
    <row r="18020" spans="2:22" x14ac:dyDescent="0.2">
      <c r="B18020" s="2"/>
      <c r="C18020" s="2"/>
      <c r="D18020" s="2"/>
      <c r="E18020" s="2"/>
      <c r="F18020" s="2"/>
      <c r="G18020" s="3"/>
      <c r="H18020" s="3"/>
      <c r="I18020" s="2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 s="2"/>
    </row>
    <row r="18021" spans="2:22" x14ac:dyDescent="0.2">
      <c r="B18021" s="2"/>
      <c r="C18021" s="2"/>
      <c r="D18021" s="2"/>
      <c r="E18021" s="2"/>
      <c r="F18021" s="2"/>
      <c r="G18021" s="3"/>
      <c r="H18021" s="3"/>
      <c r="I18021" s="2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 s="2"/>
    </row>
    <row r="18022" spans="2:22" x14ac:dyDescent="0.2">
      <c r="B18022" s="2"/>
      <c r="C18022" s="2"/>
      <c r="D18022" s="2"/>
      <c r="E18022" s="2"/>
      <c r="F18022" s="2"/>
      <c r="G18022" s="3"/>
      <c r="H18022" s="3"/>
      <c r="I18022" s="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 s="2"/>
    </row>
    <row r="18023" spans="2:22" x14ac:dyDescent="0.2">
      <c r="B18023" s="2"/>
      <c r="C18023" s="2"/>
      <c r="D18023" s="2"/>
      <c r="E18023" s="2"/>
      <c r="F18023" s="2"/>
      <c r="G18023" s="3"/>
      <c r="H18023" s="3"/>
      <c r="I18023" s="2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 s="2"/>
    </row>
    <row r="18024" spans="2:22" x14ac:dyDescent="0.2">
      <c r="B18024" s="2"/>
      <c r="C18024" s="2"/>
      <c r="D18024" s="2"/>
      <c r="E18024" s="2"/>
      <c r="F18024" s="2"/>
      <c r="G18024" s="3"/>
      <c r="H18024" s="3"/>
      <c r="I18024" s="2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 s="2"/>
    </row>
    <row r="18025" spans="2:22" x14ac:dyDescent="0.2">
      <c r="B18025" s="2"/>
      <c r="C18025" s="2"/>
      <c r="D18025" s="2"/>
      <c r="E18025" s="2"/>
      <c r="F18025" s="2"/>
      <c r="G18025" s="3"/>
      <c r="H18025" s="3"/>
      <c r="I18025" s="2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 s="2"/>
    </row>
    <row r="18026" spans="2:22" x14ac:dyDescent="0.2">
      <c r="B18026" s="2"/>
      <c r="C18026" s="2"/>
      <c r="D18026" s="2"/>
      <c r="E18026" s="2"/>
      <c r="F18026" s="2"/>
      <c r="G18026" s="3"/>
      <c r="H18026" s="3"/>
      <c r="I18026" s="2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 s="2"/>
    </row>
    <row r="18027" spans="2:22" x14ac:dyDescent="0.2">
      <c r="B18027" s="2"/>
      <c r="C18027" s="2"/>
      <c r="D18027" s="2"/>
      <c r="E18027" s="2"/>
      <c r="F18027" s="2"/>
      <c r="G18027" s="3"/>
      <c r="H18027" s="3"/>
      <c r="I18027" s="2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 s="2"/>
    </row>
    <row r="18028" spans="2:22" x14ac:dyDescent="0.2">
      <c r="B18028" s="2"/>
      <c r="C18028" s="2"/>
      <c r="D18028" s="2"/>
      <c r="E18028" s="2"/>
      <c r="F18028" s="2"/>
      <c r="G18028" s="3"/>
      <c r="H18028" s="3"/>
      <c r="I18028" s="2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 s="2"/>
    </row>
    <row r="18029" spans="2:22" x14ac:dyDescent="0.2">
      <c r="B18029" s="2"/>
      <c r="C18029" s="2"/>
      <c r="D18029" s="2"/>
      <c r="E18029" s="2"/>
      <c r="F18029" s="2"/>
      <c r="G18029" s="3"/>
      <c r="H18029" s="3"/>
      <c r="I18029" s="2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 s="2"/>
    </row>
    <row r="18030" spans="2:22" x14ac:dyDescent="0.2">
      <c r="B18030" s="2"/>
      <c r="C18030" s="2"/>
      <c r="D18030" s="2"/>
      <c r="E18030" s="2"/>
      <c r="F18030" s="2"/>
      <c r="G18030" s="3"/>
      <c r="H18030" s="3"/>
      <c r="I18030" s="2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 s="2"/>
    </row>
    <row r="18031" spans="2:22" x14ac:dyDescent="0.2">
      <c r="B18031" s="2"/>
      <c r="C18031" s="2"/>
      <c r="D18031" s="2"/>
      <c r="E18031" s="2"/>
      <c r="F18031" s="2"/>
      <c r="G18031" s="3"/>
      <c r="H18031" s="3"/>
      <c r="I18031" s="2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 s="2"/>
    </row>
    <row r="18032" spans="2:22" x14ac:dyDescent="0.2">
      <c r="B18032" s="2"/>
      <c r="C18032" s="2"/>
      <c r="D18032" s="2"/>
      <c r="E18032" s="2"/>
      <c r="F18032" s="2"/>
      <c r="G18032" s="3"/>
      <c r="H18032" s="3"/>
      <c r="I18032" s="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 s="2"/>
    </row>
    <row r="18033" spans="2:22" x14ac:dyDescent="0.2">
      <c r="B18033" s="2"/>
      <c r="C18033" s="2"/>
      <c r="D18033" s="2"/>
      <c r="E18033" s="2"/>
      <c r="F18033" s="2"/>
      <c r="G18033" s="3"/>
      <c r="H18033" s="3"/>
      <c r="I18033" s="2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 s="2"/>
    </row>
    <row r="18034" spans="2:22" x14ac:dyDescent="0.2">
      <c r="B18034" s="2"/>
      <c r="C18034" s="2"/>
      <c r="D18034" s="2"/>
      <c r="E18034" s="2"/>
      <c r="F18034" s="2"/>
      <c r="G18034" s="3"/>
      <c r="H18034" s="3"/>
      <c r="I18034" s="2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 s="2"/>
    </row>
    <row r="18035" spans="2:22" x14ac:dyDescent="0.2">
      <c r="B18035" s="2"/>
      <c r="C18035" s="2"/>
      <c r="D18035" s="2"/>
      <c r="E18035" s="2"/>
      <c r="F18035" s="2"/>
      <c r="G18035" s="3"/>
      <c r="H18035" s="3"/>
      <c r="I18035" s="2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 s="2"/>
    </row>
    <row r="18036" spans="2:22" x14ac:dyDescent="0.2">
      <c r="B18036" s="2"/>
      <c r="C18036" s="2"/>
      <c r="D18036" s="2"/>
      <c r="E18036" s="2"/>
      <c r="F18036" s="2"/>
      <c r="G18036" s="3"/>
      <c r="H18036" s="3"/>
      <c r="I18036" s="2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 s="2"/>
    </row>
    <row r="18037" spans="2:22" x14ac:dyDescent="0.2">
      <c r="B18037" s="2"/>
      <c r="C18037" s="2"/>
      <c r="D18037" s="2"/>
      <c r="E18037" s="2"/>
      <c r="F18037" s="2"/>
      <c r="G18037" s="3"/>
      <c r="H18037" s="3"/>
      <c r="I18037" s="2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 s="2"/>
    </row>
    <row r="18038" spans="2:22" x14ac:dyDescent="0.2">
      <c r="B18038" s="2"/>
      <c r="C18038" s="2"/>
      <c r="D18038" s="2"/>
      <c r="E18038" s="2"/>
      <c r="F18038" s="2"/>
      <c r="G18038" s="3"/>
      <c r="H18038" s="3"/>
      <c r="I18038" s="2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 s="2"/>
    </row>
    <row r="18039" spans="2:22" x14ac:dyDescent="0.2">
      <c r="B18039" s="2"/>
      <c r="C18039" s="2"/>
      <c r="D18039" s="2"/>
      <c r="E18039" s="2"/>
      <c r="F18039" s="2"/>
      <c r="G18039" s="3"/>
      <c r="H18039" s="3"/>
      <c r="I18039" s="2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 s="2"/>
    </row>
    <row r="18040" spans="2:22" x14ac:dyDescent="0.2">
      <c r="B18040" s="2"/>
      <c r="C18040" s="2"/>
      <c r="D18040" s="2"/>
      <c r="E18040" s="2"/>
      <c r="F18040" s="2"/>
      <c r="G18040" s="3"/>
      <c r="H18040" s="3"/>
      <c r="I18040" s="2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 s="2"/>
    </row>
    <row r="18041" spans="2:22" x14ac:dyDescent="0.2">
      <c r="B18041" s="2"/>
      <c r="C18041" s="2"/>
      <c r="D18041" s="2"/>
      <c r="E18041" s="2"/>
      <c r="F18041" s="2"/>
      <c r="G18041" s="3"/>
      <c r="H18041" s="3"/>
      <c r="I18041" s="2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 s="2"/>
    </row>
    <row r="18042" spans="2:22" x14ac:dyDescent="0.2">
      <c r="B18042" s="2"/>
      <c r="C18042" s="2"/>
      <c r="D18042" s="2"/>
      <c r="E18042" s="2"/>
      <c r="F18042" s="2"/>
      <c r="G18042" s="3"/>
      <c r="H18042" s="3"/>
      <c r="I18042" s="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 s="2"/>
    </row>
    <row r="18043" spans="2:22" x14ac:dyDescent="0.2">
      <c r="B18043" s="2"/>
      <c r="C18043" s="2"/>
      <c r="D18043" s="2"/>
      <c r="E18043" s="2"/>
      <c r="F18043" s="2"/>
      <c r="G18043" s="3"/>
      <c r="H18043" s="3"/>
      <c r="I18043" s="2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 s="2"/>
    </row>
    <row r="18044" spans="2:22" x14ac:dyDescent="0.2">
      <c r="B18044" s="2"/>
      <c r="C18044" s="2"/>
      <c r="D18044" s="2"/>
      <c r="E18044" s="2"/>
      <c r="F18044" s="2"/>
      <c r="G18044" s="3"/>
      <c r="H18044" s="3"/>
      <c r="I18044" s="2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 s="2"/>
    </row>
    <row r="18045" spans="2:22" x14ac:dyDescent="0.2">
      <c r="B18045" s="2"/>
      <c r="C18045" s="2"/>
      <c r="D18045" s="2"/>
      <c r="E18045" s="2"/>
      <c r="F18045" s="2"/>
      <c r="G18045" s="3"/>
      <c r="H18045" s="3"/>
      <c r="I18045" s="2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 s="2"/>
    </row>
    <row r="18046" spans="2:22" x14ac:dyDescent="0.2">
      <c r="B18046" s="2"/>
      <c r="C18046" s="2"/>
      <c r="D18046" s="2"/>
      <c r="E18046" s="2"/>
      <c r="F18046" s="2"/>
      <c r="G18046" s="3"/>
      <c r="H18046" s="3"/>
      <c r="I18046" s="2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 s="2"/>
    </row>
    <row r="18047" spans="2:22" x14ac:dyDescent="0.2">
      <c r="B18047" s="2"/>
      <c r="C18047" s="2"/>
      <c r="D18047" s="2"/>
      <c r="E18047" s="2"/>
      <c r="F18047" s="2"/>
      <c r="G18047" s="3"/>
      <c r="H18047" s="3"/>
      <c r="I18047" s="2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 s="2"/>
    </row>
    <row r="18048" spans="2:22" x14ac:dyDescent="0.2">
      <c r="B18048" s="2"/>
      <c r="C18048" s="2"/>
      <c r="D18048" s="2"/>
      <c r="E18048" s="2"/>
      <c r="F18048" s="2"/>
      <c r="G18048" s="3"/>
      <c r="H18048" s="3"/>
      <c r="I18048" s="2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 s="2"/>
    </row>
    <row r="18049" spans="2:22" x14ac:dyDescent="0.2">
      <c r="B18049" s="2"/>
      <c r="C18049" s="2"/>
      <c r="D18049" s="2"/>
      <c r="E18049" s="2"/>
      <c r="F18049" s="2"/>
      <c r="G18049" s="3"/>
      <c r="H18049" s="3"/>
      <c r="I18049" s="2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 s="2"/>
    </row>
    <row r="18050" spans="2:22" x14ac:dyDescent="0.2">
      <c r="B18050" s="2"/>
      <c r="C18050" s="2"/>
      <c r="D18050" s="2"/>
      <c r="E18050" s="2"/>
      <c r="F18050" s="2"/>
      <c r="G18050" s="3"/>
      <c r="H18050" s="3"/>
      <c r="I18050" s="2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 s="2"/>
    </row>
    <row r="18051" spans="2:22" x14ac:dyDescent="0.2">
      <c r="B18051" s="2"/>
      <c r="C18051" s="2"/>
      <c r="D18051" s="2"/>
      <c r="E18051" s="2"/>
      <c r="F18051" s="2"/>
      <c r="G18051" s="3"/>
      <c r="H18051" s="3"/>
      <c r="I18051" s="2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 s="2"/>
    </row>
    <row r="18052" spans="2:22" x14ac:dyDescent="0.2">
      <c r="B18052" s="2"/>
      <c r="C18052" s="2"/>
      <c r="D18052" s="2"/>
      <c r="E18052" s="2"/>
      <c r="F18052" s="2"/>
      <c r="G18052" s="3"/>
      <c r="H18052" s="3"/>
      <c r="I18052" s="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 s="2"/>
    </row>
    <row r="18053" spans="2:22" x14ac:dyDescent="0.2">
      <c r="B18053" s="2"/>
      <c r="C18053" s="2"/>
      <c r="D18053" s="2"/>
      <c r="E18053" s="2"/>
      <c r="F18053" s="2"/>
      <c r="G18053" s="3"/>
      <c r="H18053" s="3"/>
      <c r="I18053" s="2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 s="2"/>
    </row>
    <row r="18054" spans="2:22" x14ac:dyDescent="0.2">
      <c r="B18054" s="2"/>
      <c r="C18054" s="2"/>
      <c r="D18054" s="2"/>
      <c r="E18054" s="2"/>
      <c r="F18054" s="2"/>
      <c r="G18054" s="3"/>
      <c r="H18054" s="3"/>
      <c r="I18054" s="2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 s="2"/>
    </row>
    <row r="18055" spans="2:22" x14ac:dyDescent="0.2">
      <c r="B18055" s="2"/>
      <c r="C18055" s="2"/>
      <c r="D18055" s="2"/>
      <c r="E18055" s="2"/>
      <c r="F18055" s="2"/>
      <c r="G18055" s="3"/>
      <c r="H18055" s="3"/>
      <c r="I18055" s="2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 s="2"/>
    </row>
    <row r="18056" spans="2:22" x14ac:dyDescent="0.2">
      <c r="B18056" s="2"/>
      <c r="C18056" s="2"/>
      <c r="D18056" s="2"/>
      <c r="E18056" s="2"/>
      <c r="F18056" s="2"/>
      <c r="G18056" s="3"/>
      <c r="H18056" s="3"/>
      <c r="I18056" s="2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 s="2"/>
    </row>
    <row r="18057" spans="2:22" x14ac:dyDescent="0.2">
      <c r="B18057" s="2"/>
      <c r="C18057" s="2"/>
      <c r="D18057" s="2"/>
      <c r="E18057" s="2"/>
      <c r="F18057" s="2"/>
      <c r="G18057" s="3"/>
      <c r="H18057" s="3"/>
      <c r="I18057" s="2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 s="2"/>
    </row>
    <row r="18058" spans="2:22" x14ac:dyDescent="0.2">
      <c r="B18058" s="2"/>
      <c r="C18058" s="2"/>
      <c r="D18058" s="2"/>
      <c r="E18058" s="2"/>
      <c r="F18058" s="2"/>
      <c r="G18058" s="3"/>
      <c r="H18058" s="3"/>
      <c r="I18058" s="2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 s="2"/>
    </row>
    <row r="18059" spans="2:22" x14ac:dyDescent="0.2">
      <c r="B18059" s="2"/>
      <c r="C18059" s="2"/>
      <c r="D18059" s="2"/>
      <c r="E18059" s="2"/>
      <c r="F18059" s="2"/>
      <c r="G18059" s="3"/>
      <c r="H18059" s="3"/>
      <c r="I18059" s="2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 s="2"/>
    </row>
    <row r="18060" spans="2:22" x14ac:dyDescent="0.2">
      <c r="B18060" s="2"/>
      <c r="C18060" s="2"/>
      <c r="D18060" s="2"/>
      <c r="E18060" s="2"/>
      <c r="F18060" s="2"/>
      <c r="G18060" s="3"/>
      <c r="H18060" s="3"/>
      <c r="I18060" s="2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 s="2"/>
    </row>
    <row r="18061" spans="2:22" x14ac:dyDescent="0.2">
      <c r="B18061" s="2"/>
      <c r="C18061" s="2"/>
      <c r="D18061" s="2"/>
      <c r="E18061" s="2"/>
      <c r="F18061" s="2"/>
      <c r="G18061" s="3"/>
      <c r="H18061" s="3"/>
      <c r="I18061" s="2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 s="2"/>
    </row>
    <row r="18062" spans="2:22" x14ac:dyDescent="0.2">
      <c r="B18062" s="2"/>
      <c r="C18062" s="2"/>
      <c r="D18062" s="2"/>
      <c r="E18062" s="2"/>
      <c r="F18062" s="2"/>
      <c r="G18062" s="3"/>
      <c r="H18062" s="3"/>
      <c r="I18062" s="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 s="2"/>
    </row>
    <row r="18063" spans="2:22" x14ac:dyDescent="0.2">
      <c r="B18063" s="2"/>
      <c r="C18063" s="2"/>
      <c r="D18063" s="2"/>
      <c r="E18063" s="2"/>
      <c r="F18063" s="2"/>
      <c r="G18063" s="3"/>
      <c r="H18063" s="3"/>
      <c r="I18063" s="2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 s="2"/>
    </row>
    <row r="18064" spans="2:22" x14ac:dyDescent="0.2">
      <c r="B18064" s="2"/>
      <c r="C18064" s="2"/>
      <c r="D18064" s="2"/>
      <c r="E18064" s="2"/>
      <c r="F18064" s="2"/>
      <c r="G18064" s="3"/>
      <c r="H18064" s="3"/>
      <c r="I18064" s="2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 s="2"/>
    </row>
    <row r="18065" spans="2:22" x14ac:dyDescent="0.2">
      <c r="B18065" s="2"/>
      <c r="C18065" s="2"/>
      <c r="D18065" s="2"/>
      <c r="E18065" s="2"/>
      <c r="F18065" s="2"/>
      <c r="G18065" s="3"/>
      <c r="H18065" s="3"/>
      <c r="I18065" s="2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 s="2"/>
    </row>
    <row r="18066" spans="2:22" x14ac:dyDescent="0.2">
      <c r="B18066" s="2"/>
      <c r="C18066" s="2"/>
      <c r="D18066" s="2"/>
      <c r="E18066" s="2"/>
      <c r="F18066" s="2"/>
      <c r="G18066" s="3"/>
      <c r="H18066" s="3"/>
      <c r="I18066" s="2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 s="2"/>
    </row>
    <row r="18067" spans="2:22" x14ac:dyDescent="0.2">
      <c r="B18067" s="2"/>
      <c r="C18067" s="2"/>
      <c r="D18067" s="2"/>
      <c r="E18067" s="2"/>
      <c r="F18067" s="2"/>
      <c r="G18067" s="3"/>
      <c r="H18067" s="3"/>
      <c r="I18067" s="2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 s="2"/>
    </row>
    <row r="18068" spans="2:22" x14ac:dyDescent="0.2">
      <c r="B18068" s="2"/>
      <c r="C18068" s="2"/>
      <c r="D18068" s="2"/>
      <c r="E18068" s="2"/>
      <c r="F18068" s="2"/>
      <c r="G18068" s="3"/>
      <c r="H18068" s="3"/>
      <c r="I18068" s="2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 s="2"/>
    </row>
    <row r="18069" spans="2:22" x14ac:dyDescent="0.2">
      <c r="B18069" s="2"/>
      <c r="C18069" s="2"/>
      <c r="D18069" s="2"/>
      <c r="E18069" s="2"/>
      <c r="F18069" s="2"/>
      <c r="G18069" s="3"/>
      <c r="H18069" s="3"/>
      <c r="I18069" s="2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 s="2"/>
    </row>
    <row r="18070" spans="2:22" x14ac:dyDescent="0.2">
      <c r="B18070" s="2"/>
      <c r="C18070" s="2"/>
      <c r="D18070" s="2"/>
      <c r="E18070" s="2"/>
      <c r="F18070" s="2"/>
      <c r="G18070" s="3"/>
      <c r="H18070" s="3"/>
      <c r="I18070" s="2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 s="2"/>
    </row>
    <row r="18071" spans="2:22" x14ac:dyDescent="0.2">
      <c r="B18071" s="2"/>
      <c r="C18071" s="2"/>
      <c r="D18071" s="2"/>
      <c r="E18071" s="2"/>
      <c r="F18071" s="2"/>
      <c r="G18071" s="3"/>
      <c r="H18071" s="3"/>
      <c r="I18071" s="2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 s="2"/>
    </row>
    <row r="18072" spans="2:22" x14ac:dyDescent="0.2">
      <c r="B18072" s="2"/>
      <c r="C18072" s="2"/>
      <c r="D18072" s="2"/>
      <c r="E18072" s="2"/>
      <c r="F18072" s="2"/>
      <c r="G18072" s="3"/>
      <c r="H18072" s="3"/>
      <c r="I18072" s="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 s="2"/>
    </row>
    <row r="18073" spans="2:22" x14ac:dyDescent="0.2">
      <c r="B18073" s="2"/>
      <c r="C18073" s="2"/>
      <c r="D18073" s="2"/>
      <c r="E18073" s="2"/>
      <c r="F18073" s="2"/>
      <c r="G18073" s="3"/>
      <c r="H18073" s="3"/>
      <c r="I18073" s="2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 s="2"/>
    </row>
    <row r="18074" spans="2:22" x14ac:dyDescent="0.2">
      <c r="B18074" s="2"/>
      <c r="C18074" s="2"/>
      <c r="D18074" s="2"/>
      <c r="E18074" s="2"/>
      <c r="F18074" s="2"/>
      <c r="G18074" s="3"/>
      <c r="H18074" s="3"/>
      <c r="I18074" s="2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 s="2"/>
    </row>
    <row r="18075" spans="2:22" x14ac:dyDescent="0.2">
      <c r="B18075" s="2"/>
      <c r="C18075" s="2"/>
      <c r="D18075" s="2"/>
      <c r="E18075" s="2"/>
      <c r="F18075" s="2"/>
      <c r="G18075" s="3"/>
      <c r="H18075" s="3"/>
      <c r="I18075" s="2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 s="2"/>
    </row>
    <row r="18076" spans="2:22" x14ac:dyDescent="0.2">
      <c r="B18076" s="2"/>
      <c r="C18076" s="2"/>
      <c r="D18076" s="2"/>
      <c r="E18076" s="2"/>
      <c r="F18076" s="2"/>
      <c r="G18076" s="3"/>
      <c r="H18076" s="3"/>
      <c r="I18076" s="2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 s="2"/>
    </row>
    <row r="18077" spans="2:22" x14ac:dyDescent="0.2">
      <c r="B18077" s="2"/>
      <c r="C18077" s="2"/>
      <c r="D18077" s="2"/>
      <c r="E18077" s="2"/>
      <c r="F18077" s="2"/>
      <c r="G18077" s="3"/>
      <c r="H18077" s="3"/>
      <c r="I18077" s="2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 s="2"/>
    </row>
    <row r="18078" spans="2:22" x14ac:dyDescent="0.2">
      <c r="B18078" s="2"/>
      <c r="C18078" s="2"/>
      <c r="D18078" s="2"/>
      <c r="E18078" s="2"/>
      <c r="F18078" s="2"/>
      <c r="G18078" s="3"/>
      <c r="H18078" s="3"/>
      <c r="I18078" s="2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 s="2"/>
    </row>
    <row r="18079" spans="2:22" x14ac:dyDescent="0.2">
      <c r="B18079" s="2"/>
      <c r="C18079" s="2"/>
      <c r="D18079" s="2"/>
      <c r="E18079" s="2"/>
      <c r="F18079" s="2"/>
      <c r="G18079" s="3"/>
      <c r="H18079" s="3"/>
      <c r="I18079" s="2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 s="2"/>
    </row>
    <row r="18080" spans="2:22" x14ac:dyDescent="0.2">
      <c r="B18080" s="2"/>
      <c r="C18080" s="2"/>
      <c r="D18080" s="2"/>
      <c r="E18080" s="2"/>
      <c r="F18080" s="2"/>
      <c r="G18080" s="3"/>
      <c r="H18080" s="3"/>
      <c r="I18080" s="2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 s="2"/>
    </row>
    <row r="18081" spans="2:22" x14ac:dyDescent="0.2">
      <c r="B18081" s="2"/>
      <c r="C18081" s="2"/>
      <c r="D18081" s="2"/>
      <c r="E18081" s="2"/>
      <c r="F18081" s="2"/>
      <c r="G18081" s="3"/>
      <c r="H18081" s="3"/>
      <c r="I18081" s="2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 s="2"/>
    </row>
    <row r="18082" spans="2:22" x14ac:dyDescent="0.2">
      <c r="B18082" s="2"/>
      <c r="C18082" s="2"/>
      <c r="D18082" s="2"/>
      <c r="E18082" s="2"/>
      <c r="F18082" s="2"/>
      <c r="G18082" s="3"/>
      <c r="H18082" s="3"/>
      <c r="I18082" s="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 s="2"/>
    </row>
    <row r="18083" spans="2:22" x14ac:dyDescent="0.2">
      <c r="B18083" s="2"/>
      <c r="C18083" s="2"/>
      <c r="D18083" s="2"/>
      <c r="E18083" s="2"/>
      <c r="F18083" s="2"/>
      <c r="G18083" s="3"/>
      <c r="H18083" s="3"/>
      <c r="I18083" s="2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 s="2"/>
    </row>
    <row r="18084" spans="2:22" x14ac:dyDescent="0.2">
      <c r="B18084" s="2"/>
      <c r="C18084" s="2"/>
      <c r="D18084" s="2"/>
      <c r="E18084" s="2"/>
      <c r="F18084" s="2"/>
      <c r="G18084" s="3"/>
      <c r="H18084" s="3"/>
      <c r="I18084" s="2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 s="2"/>
    </row>
    <row r="18085" spans="2:22" x14ac:dyDescent="0.2">
      <c r="B18085" s="2"/>
      <c r="C18085" s="2"/>
      <c r="D18085" s="2"/>
      <c r="E18085" s="2"/>
      <c r="F18085" s="2"/>
      <c r="G18085" s="3"/>
      <c r="H18085" s="3"/>
      <c r="I18085" s="2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 s="2"/>
    </row>
    <row r="18086" spans="2:22" x14ac:dyDescent="0.2">
      <c r="B18086" s="2"/>
      <c r="C18086" s="2"/>
      <c r="D18086" s="2"/>
      <c r="E18086" s="2"/>
      <c r="F18086" s="2"/>
      <c r="G18086" s="3"/>
      <c r="H18086" s="3"/>
      <c r="I18086" s="2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 s="2"/>
    </row>
    <row r="18087" spans="2:22" x14ac:dyDescent="0.2">
      <c r="B18087" s="2"/>
      <c r="C18087" s="2"/>
      <c r="D18087" s="2"/>
      <c r="E18087" s="2"/>
      <c r="F18087" s="2"/>
      <c r="G18087" s="3"/>
      <c r="H18087" s="3"/>
      <c r="I18087" s="2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 s="2"/>
    </row>
    <row r="18088" spans="2:22" x14ac:dyDescent="0.2">
      <c r="B18088" s="2"/>
      <c r="C18088" s="2"/>
      <c r="D18088" s="2"/>
      <c r="E18088" s="2"/>
      <c r="F18088" s="2"/>
      <c r="G18088" s="3"/>
      <c r="H18088" s="3"/>
      <c r="I18088" s="2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 s="2"/>
    </row>
    <row r="18089" spans="2:22" x14ac:dyDescent="0.2">
      <c r="B18089" s="2"/>
      <c r="C18089" s="2"/>
      <c r="D18089" s="2"/>
      <c r="E18089" s="2"/>
      <c r="F18089" s="2"/>
      <c r="G18089" s="3"/>
      <c r="H18089" s="3"/>
      <c r="I18089" s="2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 s="2"/>
    </row>
    <row r="18090" spans="2:22" x14ac:dyDescent="0.2">
      <c r="B18090" s="2"/>
      <c r="C18090" s="2"/>
      <c r="D18090" s="2"/>
      <c r="E18090" s="2"/>
      <c r="F18090" s="2"/>
      <c r="G18090" s="3"/>
      <c r="H18090" s="3"/>
      <c r="I18090" s="2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 s="2"/>
    </row>
    <row r="18091" spans="2:22" x14ac:dyDescent="0.2">
      <c r="B18091" s="2"/>
      <c r="C18091" s="2"/>
      <c r="D18091" s="2"/>
      <c r="E18091" s="2"/>
      <c r="F18091" s="2"/>
      <c r="G18091" s="3"/>
      <c r="H18091" s="3"/>
      <c r="I18091" s="2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 s="2"/>
    </row>
    <row r="18092" spans="2:22" x14ac:dyDescent="0.2">
      <c r="B18092" s="2"/>
      <c r="C18092" s="2"/>
      <c r="D18092" s="2"/>
      <c r="E18092" s="2"/>
      <c r="F18092" s="2"/>
      <c r="G18092" s="3"/>
      <c r="H18092" s="3"/>
      <c r="I18092" s="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 s="2"/>
    </row>
    <row r="18093" spans="2:22" x14ac:dyDescent="0.2">
      <c r="B18093" s="2"/>
      <c r="C18093" s="2"/>
      <c r="D18093" s="2"/>
      <c r="E18093" s="2"/>
      <c r="F18093" s="2"/>
      <c r="G18093" s="3"/>
      <c r="H18093" s="3"/>
      <c r="I18093" s="2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 s="2"/>
    </row>
    <row r="18094" spans="2:22" x14ac:dyDescent="0.2">
      <c r="B18094" s="2"/>
      <c r="C18094" s="2"/>
      <c r="D18094" s="2"/>
      <c r="E18094" s="2"/>
      <c r="F18094" s="2"/>
      <c r="G18094" s="3"/>
      <c r="H18094" s="3"/>
      <c r="I18094" s="2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 s="2"/>
    </row>
    <row r="18095" spans="2:22" x14ac:dyDescent="0.2">
      <c r="B18095" s="2"/>
      <c r="C18095" s="2"/>
      <c r="D18095" s="2"/>
      <c r="E18095" s="2"/>
      <c r="F18095" s="2"/>
      <c r="G18095" s="3"/>
      <c r="H18095" s="3"/>
      <c r="I18095" s="2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 s="2"/>
    </row>
    <row r="18096" spans="2:22" x14ac:dyDescent="0.2">
      <c r="B18096" s="2"/>
      <c r="C18096" s="2"/>
      <c r="D18096" s="2"/>
      <c r="E18096" s="2"/>
      <c r="F18096" s="2"/>
      <c r="G18096" s="3"/>
      <c r="H18096" s="3"/>
      <c r="I18096" s="2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 s="2"/>
    </row>
    <row r="18097" spans="2:22" x14ac:dyDescent="0.2">
      <c r="B18097" s="2"/>
      <c r="C18097" s="2"/>
      <c r="D18097" s="2"/>
      <c r="E18097" s="2"/>
      <c r="F18097" s="2"/>
      <c r="G18097" s="3"/>
      <c r="H18097" s="3"/>
      <c r="I18097" s="2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 s="2"/>
    </row>
    <row r="18098" spans="2:22" x14ac:dyDescent="0.2">
      <c r="B18098" s="2"/>
      <c r="C18098" s="2"/>
      <c r="D18098" s="2"/>
      <c r="E18098" s="2"/>
      <c r="F18098" s="2"/>
      <c r="G18098" s="3"/>
      <c r="H18098" s="3"/>
      <c r="I18098" s="2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 s="2"/>
    </row>
    <row r="18099" spans="2:22" x14ac:dyDescent="0.2">
      <c r="B18099" s="2"/>
      <c r="C18099" s="2"/>
      <c r="D18099" s="2"/>
      <c r="E18099" s="2"/>
      <c r="F18099" s="2"/>
      <c r="G18099" s="3"/>
      <c r="H18099" s="3"/>
      <c r="I18099" s="2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 s="2"/>
    </row>
    <row r="18100" spans="2:22" x14ac:dyDescent="0.2">
      <c r="B18100" s="2"/>
      <c r="C18100" s="2"/>
      <c r="D18100" s="2"/>
      <c r="E18100" s="2"/>
      <c r="F18100" s="2"/>
      <c r="G18100" s="3"/>
      <c r="H18100" s="3"/>
      <c r="I18100" s="2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 s="2"/>
    </row>
    <row r="18101" spans="2:22" x14ac:dyDescent="0.2">
      <c r="B18101" s="2"/>
      <c r="C18101" s="2"/>
      <c r="D18101" s="2"/>
      <c r="E18101" s="2"/>
      <c r="F18101" s="2"/>
      <c r="G18101" s="3"/>
      <c r="H18101" s="3"/>
      <c r="I18101" s="2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 s="2"/>
    </row>
    <row r="18102" spans="2:22" x14ac:dyDescent="0.2">
      <c r="B18102" s="2"/>
      <c r="C18102" s="2"/>
      <c r="D18102" s="2"/>
      <c r="E18102" s="2"/>
      <c r="F18102" s="2"/>
      <c r="G18102" s="3"/>
      <c r="H18102" s="3"/>
      <c r="I18102" s="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 s="2"/>
    </row>
    <row r="18103" spans="2:22" x14ac:dyDescent="0.2">
      <c r="B18103" s="2"/>
      <c r="C18103" s="2"/>
      <c r="D18103" s="2"/>
      <c r="E18103" s="2"/>
      <c r="F18103" s="2"/>
      <c r="G18103" s="3"/>
      <c r="H18103" s="3"/>
      <c r="I18103" s="2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 s="2"/>
    </row>
    <row r="18104" spans="2:22" x14ac:dyDescent="0.2">
      <c r="B18104" s="2"/>
      <c r="C18104" s="2"/>
      <c r="D18104" s="2"/>
      <c r="E18104" s="2"/>
      <c r="F18104" s="2"/>
      <c r="G18104" s="3"/>
      <c r="H18104" s="3"/>
      <c r="I18104" s="2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 s="2"/>
    </row>
    <row r="18105" spans="2:22" x14ac:dyDescent="0.2">
      <c r="B18105" s="2"/>
      <c r="C18105" s="2"/>
      <c r="D18105" s="2"/>
      <c r="E18105" s="2"/>
      <c r="F18105" s="2"/>
      <c r="G18105" s="3"/>
      <c r="H18105" s="3"/>
      <c r="I18105" s="2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 s="2"/>
    </row>
    <row r="18106" spans="2:22" x14ac:dyDescent="0.2">
      <c r="B18106" s="2"/>
      <c r="C18106" s="2"/>
      <c r="D18106" s="2"/>
      <c r="E18106" s="2"/>
      <c r="F18106" s="2"/>
      <c r="G18106" s="3"/>
      <c r="H18106" s="3"/>
      <c r="I18106" s="2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 s="2"/>
    </row>
    <row r="18107" spans="2:22" x14ac:dyDescent="0.2">
      <c r="B18107" s="2"/>
      <c r="C18107" s="2"/>
      <c r="D18107" s="2"/>
      <c r="E18107" s="2"/>
      <c r="F18107" s="2"/>
      <c r="G18107" s="3"/>
      <c r="H18107" s="3"/>
      <c r="I18107" s="2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 s="2"/>
    </row>
    <row r="18108" spans="2:22" x14ac:dyDescent="0.2">
      <c r="B18108" s="2"/>
      <c r="C18108" s="2"/>
      <c r="D18108" s="2"/>
      <c r="E18108" s="2"/>
      <c r="F18108" s="2"/>
      <c r="G18108" s="3"/>
      <c r="H18108" s="3"/>
      <c r="I18108" s="2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 s="2"/>
    </row>
    <row r="18109" spans="2:22" x14ac:dyDescent="0.2">
      <c r="B18109" s="2"/>
      <c r="C18109" s="2"/>
      <c r="D18109" s="2"/>
      <c r="E18109" s="2"/>
      <c r="F18109" s="2"/>
      <c r="G18109" s="3"/>
      <c r="H18109" s="3"/>
      <c r="I18109" s="2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 s="2"/>
    </row>
    <row r="18110" spans="2:22" x14ac:dyDescent="0.2">
      <c r="B18110" s="2"/>
      <c r="C18110" s="2"/>
      <c r="D18110" s="2"/>
      <c r="E18110" s="2"/>
      <c r="F18110" s="2"/>
      <c r="G18110" s="3"/>
      <c r="H18110" s="3"/>
      <c r="I18110" s="2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 s="2"/>
    </row>
    <row r="18111" spans="2:22" x14ac:dyDescent="0.2">
      <c r="B18111" s="2"/>
      <c r="C18111" s="2"/>
      <c r="D18111" s="2"/>
      <c r="E18111" s="2"/>
      <c r="F18111" s="2"/>
      <c r="G18111" s="3"/>
      <c r="H18111" s="3"/>
      <c r="I18111" s="2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 s="2"/>
    </row>
    <row r="18112" spans="2:22" x14ac:dyDescent="0.2">
      <c r="B18112" s="2"/>
      <c r="C18112" s="2"/>
      <c r="D18112" s="2"/>
      <c r="E18112" s="2"/>
      <c r="F18112" s="2"/>
      <c r="G18112" s="3"/>
      <c r="H18112" s="3"/>
      <c r="I18112" s="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 s="2"/>
    </row>
    <row r="18113" spans="2:22" x14ac:dyDescent="0.2">
      <c r="B18113" s="2"/>
      <c r="C18113" s="2"/>
      <c r="D18113" s="2"/>
      <c r="E18113" s="2"/>
      <c r="F18113" s="2"/>
      <c r="G18113" s="3"/>
      <c r="H18113" s="3"/>
      <c r="I18113" s="2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 s="2"/>
    </row>
    <row r="18114" spans="2:22" x14ac:dyDescent="0.2">
      <c r="B18114" s="2"/>
      <c r="C18114" s="2"/>
      <c r="D18114" s="2"/>
      <c r="E18114" s="2"/>
      <c r="F18114" s="2"/>
      <c r="G18114" s="3"/>
      <c r="H18114" s="3"/>
      <c r="I18114" s="2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 s="2"/>
    </row>
    <row r="18115" spans="2:22" x14ac:dyDescent="0.2">
      <c r="B18115" s="2"/>
      <c r="C18115" s="2"/>
      <c r="D18115" s="2"/>
      <c r="E18115" s="2"/>
      <c r="F18115" s="2"/>
      <c r="G18115" s="3"/>
      <c r="H18115" s="3"/>
      <c r="I18115" s="2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 s="2"/>
    </row>
    <row r="18116" spans="2:22" x14ac:dyDescent="0.2">
      <c r="B18116" s="2"/>
      <c r="C18116" s="2"/>
      <c r="D18116" s="2"/>
      <c r="E18116" s="2"/>
      <c r="F18116" s="2"/>
      <c r="G18116" s="3"/>
      <c r="H18116" s="3"/>
      <c r="I18116" s="2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 s="2"/>
    </row>
    <row r="18117" spans="2:22" x14ac:dyDescent="0.2">
      <c r="B18117" s="2"/>
      <c r="C18117" s="2"/>
      <c r="D18117" s="2"/>
      <c r="E18117" s="2"/>
      <c r="F18117" s="2"/>
      <c r="G18117" s="3"/>
      <c r="H18117" s="3"/>
      <c r="I18117" s="2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 s="2"/>
    </row>
    <row r="18118" spans="2:22" x14ac:dyDescent="0.2">
      <c r="B18118" s="2"/>
      <c r="C18118" s="2"/>
      <c r="D18118" s="2"/>
      <c r="E18118" s="2"/>
      <c r="F18118" s="2"/>
      <c r="G18118" s="3"/>
      <c r="H18118" s="3"/>
      <c r="I18118" s="2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 s="2"/>
    </row>
    <row r="18119" spans="2:22" x14ac:dyDescent="0.2">
      <c r="B18119" s="2"/>
      <c r="C18119" s="2"/>
      <c r="D18119" s="2"/>
      <c r="E18119" s="2"/>
      <c r="F18119" s="2"/>
      <c r="G18119" s="3"/>
      <c r="H18119" s="3"/>
      <c r="I18119" s="2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 s="2"/>
    </row>
    <row r="18120" spans="2:22" x14ac:dyDescent="0.2">
      <c r="B18120" s="2"/>
      <c r="C18120" s="2"/>
      <c r="D18120" s="2"/>
      <c r="E18120" s="2"/>
      <c r="F18120" s="2"/>
      <c r="G18120" s="3"/>
      <c r="H18120" s="3"/>
      <c r="I18120" s="2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 s="2"/>
    </row>
    <row r="18121" spans="2:22" x14ac:dyDescent="0.2">
      <c r="B18121" s="2"/>
      <c r="C18121" s="2"/>
      <c r="D18121" s="2"/>
      <c r="E18121" s="2"/>
      <c r="F18121" s="2"/>
      <c r="G18121" s="3"/>
      <c r="H18121" s="3"/>
      <c r="I18121" s="2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 s="2"/>
    </row>
    <row r="18122" spans="2:22" x14ac:dyDescent="0.2">
      <c r="B18122" s="2"/>
      <c r="C18122" s="2"/>
      <c r="D18122" s="2"/>
      <c r="E18122" s="2"/>
      <c r="F18122" s="2"/>
      <c r="G18122" s="3"/>
      <c r="H18122" s="3"/>
      <c r="I18122" s="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 s="2"/>
    </row>
    <row r="18123" spans="2:22" x14ac:dyDescent="0.2">
      <c r="B18123" s="2"/>
      <c r="C18123" s="2"/>
      <c r="D18123" s="2"/>
      <c r="E18123" s="2"/>
      <c r="F18123" s="2"/>
      <c r="G18123" s="3"/>
      <c r="H18123" s="3"/>
      <c r="I18123" s="2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 s="2"/>
    </row>
    <row r="18124" spans="2:22" x14ac:dyDescent="0.2">
      <c r="B18124" s="2"/>
      <c r="C18124" s="2"/>
      <c r="D18124" s="2"/>
      <c r="E18124" s="2"/>
      <c r="F18124" s="2"/>
      <c r="G18124" s="3"/>
      <c r="H18124" s="3"/>
      <c r="I18124" s="2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 s="2"/>
    </row>
    <row r="18125" spans="2:22" x14ac:dyDescent="0.2">
      <c r="B18125" s="2"/>
      <c r="C18125" s="2"/>
      <c r="D18125" s="2"/>
      <c r="E18125" s="2"/>
      <c r="F18125" s="2"/>
      <c r="G18125" s="3"/>
      <c r="H18125" s="3"/>
      <c r="I18125" s="2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 s="2"/>
    </row>
    <row r="18126" spans="2:22" x14ac:dyDescent="0.2">
      <c r="B18126" s="2"/>
      <c r="C18126" s="2"/>
      <c r="D18126" s="2"/>
      <c r="E18126" s="2"/>
      <c r="F18126" s="2"/>
      <c r="G18126" s="3"/>
      <c r="H18126" s="3"/>
      <c r="I18126" s="2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 s="2"/>
    </row>
    <row r="18127" spans="2:22" x14ac:dyDescent="0.2">
      <c r="B18127" s="2"/>
      <c r="C18127" s="2"/>
      <c r="D18127" s="2"/>
      <c r="E18127" s="2"/>
      <c r="F18127" s="2"/>
      <c r="G18127" s="3"/>
      <c r="H18127" s="3"/>
      <c r="I18127" s="2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 s="2"/>
    </row>
    <row r="18128" spans="2:22" x14ac:dyDescent="0.2">
      <c r="B18128" s="2"/>
      <c r="C18128" s="2"/>
      <c r="D18128" s="2"/>
      <c r="E18128" s="2"/>
      <c r="F18128" s="2"/>
      <c r="G18128" s="3"/>
      <c r="H18128" s="3"/>
      <c r="I18128" s="2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 s="2"/>
    </row>
    <row r="18129" spans="2:22" x14ac:dyDescent="0.2">
      <c r="B18129" s="2"/>
      <c r="C18129" s="2"/>
      <c r="D18129" s="2"/>
      <c r="E18129" s="2"/>
      <c r="F18129" s="2"/>
      <c r="G18129" s="3"/>
      <c r="H18129" s="3"/>
      <c r="I18129" s="2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 s="2"/>
    </row>
    <row r="18130" spans="2:22" x14ac:dyDescent="0.2">
      <c r="B18130" s="2"/>
      <c r="C18130" s="2"/>
      <c r="D18130" s="2"/>
      <c r="E18130" s="2"/>
      <c r="F18130" s="2"/>
      <c r="G18130" s="3"/>
      <c r="H18130" s="3"/>
      <c r="I18130" s="2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 s="2"/>
    </row>
    <row r="18131" spans="2:22" x14ac:dyDescent="0.2">
      <c r="B18131" s="2"/>
      <c r="C18131" s="2"/>
      <c r="D18131" s="2"/>
      <c r="E18131" s="2"/>
      <c r="F18131" s="2"/>
      <c r="G18131" s="3"/>
      <c r="H18131" s="3"/>
      <c r="I18131" s="2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 s="2"/>
    </row>
    <row r="18132" spans="2:22" x14ac:dyDescent="0.2">
      <c r="B18132" s="2"/>
      <c r="C18132" s="2"/>
      <c r="D18132" s="2"/>
      <c r="E18132" s="2"/>
      <c r="F18132" s="2"/>
      <c r="G18132" s="3"/>
      <c r="H18132" s="3"/>
      <c r="I18132" s="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 s="2"/>
    </row>
    <row r="18133" spans="2:22" x14ac:dyDescent="0.2">
      <c r="B18133" s="2"/>
      <c r="C18133" s="2"/>
      <c r="D18133" s="2"/>
      <c r="E18133" s="2"/>
      <c r="F18133" s="2"/>
      <c r="G18133" s="3"/>
      <c r="H18133" s="3"/>
      <c r="I18133" s="2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 s="2"/>
    </row>
    <row r="18134" spans="2:22" x14ac:dyDescent="0.2">
      <c r="B18134" s="2"/>
      <c r="C18134" s="2"/>
      <c r="D18134" s="2"/>
      <c r="E18134" s="2"/>
      <c r="F18134" s="2"/>
      <c r="G18134" s="3"/>
      <c r="H18134" s="3"/>
      <c r="I18134" s="2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 s="2"/>
    </row>
    <row r="18135" spans="2:22" x14ac:dyDescent="0.2">
      <c r="B18135" s="2"/>
      <c r="C18135" s="2"/>
      <c r="D18135" s="2"/>
      <c r="E18135" s="2"/>
      <c r="F18135" s="2"/>
      <c r="G18135" s="3"/>
      <c r="H18135" s="3"/>
      <c r="I18135" s="2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 s="2"/>
    </row>
    <row r="18136" spans="2:22" x14ac:dyDescent="0.2">
      <c r="B18136" s="2"/>
      <c r="C18136" s="2"/>
      <c r="D18136" s="2"/>
      <c r="E18136" s="2"/>
      <c r="F18136" s="2"/>
      <c r="G18136" s="3"/>
      <c r="H18136" s="3"/>
      <c r="I18136" s="2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 s="2"/>
    </row>
    <row r="18137" spans="2:22" x14ac:dyDescent="0.2">
      <c r="B18137" s="2"/>
      <c r="C18137" s="2"/>
      <c r="D18137" s="2"/>
      <c r="E18137" s="2"/>
      <c r="F18137" s="2"/>
      <c r="G18137" s="3"/>
      <c r="H18137" s="3"/>
      <c r="I18137" s="2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 s="2"/>
    </row>
    <row r="18138" spans="2:22" x14ac:dyDescent="0.2">
      <c r="B18138" s="2"/>
      <c r="C18138" s="2"/>
      <c r="D18138" s="2"/>
      <c r="E18138" s="2"/>
      <c r="F18138" s="2"/>
      <c r="G18138" s="3"/>
      <c r="H18138" s="3"/>
      <c r="I18138" s="2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 s="2"/>
    </row>
    <row r="18139" spans="2:22" x14ac:dyDescent="0.2">
      <c r="B18139" s="2"/>
      <c r="C18139" s="2"/>
      <c r="D18139" s="2"/>
      <c r="E18139" s="2"/>
      <c r="F18139" s="2"/>
      <c r="G18139" s="3"/>
      <c r="H18139" s="3"/>
      <c r="I18139" s="2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 s="2"/>
    </row>
    <row r="18140" spans="2:22" x14ac:dyDescent="0.2">
      <c r="B18140" s="2"/>
      <c r="C18140" s="2"/>
      <c r="D18140" s="2"/>
      <c r="E18140" s="2"/>
      <c r="F18140" s="2"/>
      <c r="G18140" s="3"/>
      <c r="H18140" s="3"/>
      <c r="I18140" s="2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 s="2"/>
    </row>
    <row r="18141" spans="2:22" x14ac:dyDescent="0.2">
      <c r="B18141" s="2"/>
      <c r="C18141" s="2"/>
      <c r="D18141" s="2"/>
      <c r="E18141" s="2"/>
      <c r="F18141" s="2"/>
      <c r="G18141" s="3"/>
      <c r="H18141" s="3"/>
      <c r="I18141" s="2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 s="2"/>
    </row>
    <row r="18142" spans="2:22" x14ac:dyDescent="0.2">
      <c r="B18142" s="2"/>
      <c r="C18142" s="2"/>
      <c r="D18142" s="2"/>
      <c r="E18142" s="2"/>
      <c r="F18142" s="2"/>
      <c r="G18142" s="3"/>
      <c r="H18142" s="3"/>
      <c r="I18142" s="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 s="2"/>
    </row>
    <row r="18143" spans="2:22" x14ac:dyDescent="0.2">
      <c r="B18143" s="2"/>
      <c r="C18143" s="2"/>
      <c r="D18143" s="2"/>
      <c r="E18143" s="2"/>
      <c r="F18143" s="2"/>
      <c r="G18143" s="3"/>
      <c r="H18143" s="3"/>
      <c r="I18143" s="2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 s="2"/>
    </row>
    <row r="18144" spans="2:22" x14ac:dyDescent="0.2">
      <c r="B18144" s="2"/>
      <c r="C18144" s="2"/>
      <c r="D18144" s="2"/>
      <c r="E18144" s="2"/>
      <c r="F18144" s="2"/>
      <c r="G18144" s="3"/>
      <c r="H18144" s="3"/>
      <c r="I18144" s="2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 s="2"/>
    </row>
    <row r="18145" spans="2:22" x14ac:dyDescent="0.2">
      <c r="B18145" s="2"/>
      <c r="C18145" s="2"/>
      <c r="D18145" s="2"/>
      <c r="E18145" s="2"/>
      <c r="F18145" s="2"/>
      <c r="G18145" s="3"/>
      <c r="H18145" s="3"/>
      <c r="I18145" s="2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 s="2"/>
    </row>
    <row r="18146" spans="2:22" x14ac:dyDescent="0.2">
      <c r="B18146" s="2"/>
      <c r="C18146" s="2"/>
      <c r="D18146" s="2"/>
      <c r="E18146" s="2"/>
      <c r="F18146" s="2"/>
      <c r="G18146" s="3"/>
      <c r="H18146" s="3"/>
      <c r="I18146" s="2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 s="2"/>
    </row>
    <row r="18147" spans="2:22" x14ac:dyDescent="0.2">
      <c r="B18147" s="2"/>
      <c r="C18147" s="2"/>
      <c r="D18147" s="2"/>
      <c r="E18147" s="2"/>
      <c r="F18147" s="2"/>
      <c r="G18147" s="3"/>
      <c r="H18147" s="3"/>
      <c r="I18147" s="2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 s="2"/>
    </row>
    <row r="18148" spans="2:22" x14ac:dyDescent="0.2">
      <c r="B18148" s="2"/>
      <c r="C18148" s="2"/>
      <c r="D18148" s="2"/>
      <c r="E18148" s="2"/>
      <c r="F18148" s="2"/>
      <c r="G18148" s="3"/>
      <c r="H18148" s="3"/>
      <c r="I18148" s="2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 s="2"/>
    </row>
    <row r="18149" spans="2:22" x14ac:dyDescent="0.2">
      <c r="B18149" s="2"/>
      <c r="C18149" s="2"/>
      <c r="D18149" s="2"/>
      <c r="E18149" s="2"/>
      <c r="F18149" s="2"/>
      <c r="G18149" s="3"/>
      <c r="H18149" s="3"/>
      <c r="I18149" s="2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 s="2"/>
    </row>
    <row r="18150" spans="2:22" x14ac:dyDescent="0.2">
      <c r="B18150" s="2"/>
      <c r="C18150" s="2"/>
      <c r="D18150" s="2"/>
      <c r="E18150" s="2"/>
      <c r="F18150" s="2"/>
      <c r="G18150" s="3"/>
      <c r="H18150" s="3"/>
      <c r="I18150" s="2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 s="2"/>
    </row>
    <row r="18151" spans="2:22" x14ac:dyDescent="0.2">
      <c r="B18151" s="2"/>
      <c r="C18151" s="2"/>
      <c r="D18151" s="2"/>
      <c r="E18151" s="2"/>
      <c r="F18151" s="2"/>
      <c r="G18151" s="3"/>
      <c r="H18151" s="3"/>
      <c r="I18151" s="2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 s="2"/>
    </row>
    <row r="18152" spans="2:22" x14ac:dyDescent="0.2">
      <c r="B18152" s="2"/>
      <c r="C18152" s="2"/>
      <c r="D18152" s="2"/>
      <c r="E18152" s="2"/>
      <c r="F18152" s="2"/>
      <c r="G18152" s="3"/>
      <c r="H18152" s="3"/>
      <c r="I18152" s="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 s="2"/>
    </row>
    <row r="18153" spans="2:22" x14ac:dyDescent="0.2">
      <c r="B18153" s="2"/>
      <c r="C18153" s="2"/>
      <c r="D18153" s="2"/>
      <c r="E18153" s="2"/>
      <c r="F18153" s="2"/>
      <c r="G18153" s="3"/>
      <c r="H18153" s="3"/>
      <c r="I18153" s="2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 s="2"/>
    </row>
    <row r="18154" spans="2:22" x14ac:dyDescent="0.2">
      <c r="B18154" s="2"/>
      <c r="C18154" s="2"/>
      <c r="D18154" s="2"/>
      <c r="E18154" s="2"/>
      <c r="F18154" s="2"/>
      <c r="G18154" s="3"/>
      <c r="H18154" s="3"/>
      <c r="I18154" s="2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 s="2"/>
    </row>
    <row r="18155" spans="2:22" x14ac:dyDescent="0.2">
      <c r="B18155" s="2"/>
      <c r="C18155" s="2"/>
      <c r="D18155" s="2"/>
      <c r="E18155" s="2"/>
      <c r="F18155" s="2"/>
      <c r="G18155" s="3"/>
      <c r="H18155" s="3"/>
      <c r="I18155" s="2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 s="2"/>
    </row>
    <row r="18156" spans="2:22" x14ac:dyDescent="0.2">
      <c r="B18156" s="2"/>
      <c r="C18156" s="2"/>
      <c r="D18156" s="2"/>
      <c r="E18156" s="2"/>
      <c r="F18156" s="2"/>
      <c r="G18156" s="3"/>
      <c r="H18156" s="3"/>
      <c r="I18156" s="2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 s="2"/>
    </row>
    <row r="18157" spans="2:22" x14ac:dyDescent="0.2">
      <c r="B18157" s="2"/>
      <c r="C18157" s="2"/>
      <c r="D18157" s="2"/>
      <c r="E18157" s="2"/>
      <c r="F18157" s="2"/>
      <c r="G18157" s="3"/>
      <c r="H18157" s="3"/>
      <c r="I18157" s="2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 s="2"/>
    </row>
    <row r="18158" spans="2:22" x14ac:dyDescent="0.2">
      <c r="B18158" s="2"/>
      <c r="C18158" s="2"/>
      <c r="D18158" s="2"/>
      <c r="E18158" s="2"/>
      <c r="F18158" s="2"/>
      <c r="G18158" s="3"/>
      <c r="H18158" s="3"/>
      <c r="I18158" s="2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 s="2"/>
    </row>
    <row r="18159" spans="2:22" x14ac:dyDescent="0.2">
      <c r="B18159" s="2"/>
      <c r="C18159" s="2"/>
      <c r="D18159" s="2"/>
      <c r="E18159" s="2"/>
      <c r="F18159" s="2"/>
      <c r="G18159" s="3"/>
      <c r="H18159" s="3"/>
      <c r="I18159" s="2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 s="2"/>
    </row>
    <row r="18160" spans="2:22" x14ac:dyDescent="0.2">
      <c r="B18160" s="2"/>
      <c r="C18160" s="2"/>
      <c r="D18160" s="2"/>
      <c r="E18160" s="2"/>
      <c r="F18160" s="2"/>
      <c r="G18160" s="3"/>
      <c r="H18160" s="3"/>
      <c r="I18160" s="2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 s="2"/>
    </row>
    <row r="18161" spans="2:22" x14ac:dyDescent="0.2">
      <c r="B18161" s="2"/>
      <c r="C18161" s="2"/>
      <c r="D18161" s="2"/>
      <c r="E18161" s="2"/>
      <c r="F18161" s="2"/>
      <c r="G18161" s="3"/>
      <c r="H18161" s="3"/>
      <c r="I18161" s="2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 s="2"/>
    </row>
    <row r="18162" spans="2:22" x14ac:dyDescent="0.2">
      <c r="B18162" s="2"/>
      <c r="C18162" s="2"/>
      <c r="D18162" s="2"/>
      <c r="E18162" s="2"/>
      <c r="F18162" s="2"/>
      <c r="G18162" s="3"/>
      <c r="H18162" s="3"/>
      <c r="I18162" s="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 s="2"/>
    </row>
    <row r="18163" spans="2:22" x14ac:dyDescent="0.2">
      <c r="B18163" s="2"/>
      <c r="C18163" s="2"/>
      <c r="D18163" s="2"/>
      <c r="E18163" s="2"/>
      <c r="F18163" s="2"/>
      <c r="G18163" s="3"/>
      <c r="H18163" s="3"/>
      <c r="I18163" s="2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 s="2"/>
    </row>
    <row r="18164" spans="2:22" x14ac:dyDescent="0.2">
      <c r="B18164" s="2"/>
      <c r="C18164" s="2"/>
      <c r="D18164" s="2"/>
      <c r="E18164" s="2"/>
      <c r="F18164" s="2"/>
      <c r="G18164" s="3"/>
      <c r="H18164" s="3"/>
      <c r="I18164" s="2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 s="2"/>
    </row>
    <row r="18165" spans="2:22" x14ac:dyDescent="0.2">
      <c r="B18165" s="2"/>
      <c r="C18165" s="2"/>
      <c r="D18165" s="2"/>
      <c r="E18165" s="2"/>
      <c r="F18165" s="2"/>
      <c r="G18165" s="3"/>
      <c r="H18165" s="3"/>
      <c r="I18165" s="2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 s="2"/>
    </row>
    <row r="18166" spans="2:22" x14ac:dyDescent="0.2">
      <c r="B18166" s="2"/>
      <c r="C18166" s="2"/>
      <c r="D18166" s="2"/>
      <c r="E18166" s="2"/>
      <c r="F18166" s="2"/>
      <c r="G18166" s="3"/>
      <c r="H18166" s="3"/>
      <c r="I18166" s="2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 s="2"/>
    </row>
    <row r="18167" spans="2:22" x14ac:dyDescent="0.2">
      <c r="B18167" s="2"/>
      <c r="C18167" s="2"/>
      <c r="D18167" s="2"/>
      <c r="E18167" s="2"/>
      <c r="F18167" s="2"/>
      <c r="G18167" s="3"/>
      <c r="H18167" s="3"/>
      <c r="I18167" s="2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 s="2"/>
    </row>
    <row r="18168" spans="2:22" x14ac:dyDescent="0.2">
      <c r="B18168" s="2"/>
      <c r="C18168" s="2"/>
      <c r="D18168" s="2"/>
      <c r="E18168" s="2"/>
      <c r="F18168" s="2"/>
      <c r="G18168" s="3"/>
      <c r="H18168" s="3"/>
      <c r="I18168" s="2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 s="2"/>
    </row>
    <row r="18169" spans="2:22" x14ac:dyDescent="0.2">
      <c r="B18169" s="2"/>
      <c r="C18169" s="2"/>
      <c r="D18169" s="2"/>
      <c r="E18169" s="2"/>
      <c r="F18169" s="2"/>
      <c r="G18169" s="3"/>
      <c r="H18169" s="3"/>
      <c r="I18169" s="2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 s="2"/>
    </row>
    <row r="18170" spans="2:22" x14ac:dyDescent="0.2">
      <c r="B18170" s="2"/>
      <c r="C18170" s="2"/>
      <c r="D18170" s="2"/>
      <c r="E18170" s="2"/>
      <c r="F18170" s="2"/>
      <c r="G18170" s="3"/>
      <c r="H18170" s="3"/>
      <c r="I18170" s="2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 s="2"/>
    </row>
    <row r="18171" spans="2:22" x14ac:dyDescent="0.2">
      <c r="B18171" s="2"/>
      <c r="C18171" s="2"/>
      <c r="D18171" s="2"/>
      <c r="E18171" s="2"/>
      <c r="F18171" s="2"/>
      <c r="G18171" s="3"/>
      <c r="H18171" s="3"/>
      <c r="I18171" s="2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 s="2"/>
    </row>
    <row r="18172" spans="2:22" x14ac:dyDescent="0.2">
      <c r="B18172" s="2"/>
      <c r="C18172" s="2"/>
      <c r="D18172" s="2"/>
      <c r="E18172" s="2"/>
      <c r="F18172" s="2"/>
      <c r="G18172" s="3"/>
      <c r="H18172" s="3"/>
      <c r="I18172" s="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 s="2"/>
    </row>
    <row r="18173" spans="2:22" x14ac:dyDescent="0.2">
      <c r="B18173" s="2"/>
      <c r="C18173" s="2"/>
      <c r="D18173" s="2"/>
      <c r="E18173" s="2"/>
      <c r="F18173" s="2"/>
      <c r="G18173" s="3"/>
      <c r="H18173" s="3"/>
      <c r="I18173" s="2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 s="2"/>
    </row>
    <row r="18174" spans="2:22" x14ac:dyDescent="0.2">
      <c r="B18174" s="2"/>
      <c r="C18174" s="2"/>
      <c r="D18174" s="2"/>
      <c r="E18174" s="2"/>
      <c r="F18174" s="2"/>
      <c r="G18174" s="3"/>
      <c r="H18174" s="3"/>
      <c r="I18174" s="2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 s="2"/>
    </row>
    <row r="18175" spans="2:22" x14ac:dyDescent="0.2">
      <c r="B18175" s="2"/>
      <c r="C18175" s="2"/>
      <c r="D18175" s="2"/>
      <c r="E18175" s="2"/>
      <c r="F18175" s="2"/>
      <c r="G18175" s="3"/>
      <c r="H18175" s="3"/>
      <c r="I18175" s="2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 s="2"/>
    </row>
    <row r="18176" spans="2:22" x14ac:dyDescent="0.2">
      <c r="B18176" s="2"/>
      <c r="C18176" s="2"/>
      <c r="D18176" s="2"/>
      <c r="E18176" s="2"/>
      <c r="F18176" s="2"/>
      <c r="G18176" s="3"/>
      <c r="H18176" s="3"/>
      <c r="I18176" s="2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 s="2"/>
    </row>
    <row r="18177" spans="2:22" x14ac:dyDescent="0.2">
      <c r="B18177" s="2"/>
      <c r="C18177" s="2"/>
      <c r="D18177" s="2"/>
      <c r="E18177" s="2"/>
      <c r="F18177" s="2"/>
      <c r="G18177" s="3"/>
      <c r="H18177" s="3"/>
      <c r="I18177" s="2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 s="2"/>
    </row>
    <row r="18178" spans="2:22" x14ac:dyDescent="0.2">
      <c r="B18178" s="2"/>
      <c r="C18178" s="2"/>
      <c r="D18178" s="2"/>
      <c r="E18178" s="2"/>
      <c r="F18178" s="2"/>
      <c r="G18178" s="3"/>
      <c r="H18178" s="3"/>
      <c r="I18178" s="2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 s="2"/>
    </row>
    <row r="18179" spans="2:22" x14ac:dyDescent="0.2">
      <c r="B18179" s="2"/>
      <c r="C18179" s="2"/>
      <c r="D18179" s="2"/>
      <c r="E18179" s="2"/>
      <c r="F18179" s="2"/>
      <c r="G18179" s="3"/>
      <c r="H18179" s="3"/>
      <c r="I18179" s="2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 s="2"/>
    </row>
    <row r="18180" spans="2:22" x14ac:dyDescent="0.2">
      <c r="B18180" s="2"/>
      <c r="C18180" s="2"/>
      <c r="D18180" s="2"/>
      <c r="E18180" s="2"/>
      <c r="F18180" s="2"/>
      <c r="G18180" s="3"/>
      <c r="H18180" s="3"/>
      <c r="I18180" s="2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 s="2"/>
    </row>
    <row r="18181" spans="2:22" x14ac:dyDescent="0.2">
      <c r="B18181" s="2"/>
      <c r="C18181" s="2"/>
      <c r="D18181" s="2"/>
      <c r="E18181" s="2"/>
      <c r="F18181" s="2"/>
      <c r="G18181" s="3"/>
      <c r="H18181" s="3"/>
      <c r="I18181" s="2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 s="2"/>
    </row>
    <row r="18182" spans="2:22" x14ac:dyDescent="0.2">
      <c r="B18182" s="2"/>
      <c r="C18182" s="2"/>
      <c r="D18182" s="2"/>
      <c r="E18182" s="2"/>
      <c r="F18182" s="2"/>
      <c r="G18182" s="3"/>
      <c r="H18182" s="3"/>
      <c r="I18182" s="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 s="2"/>
    </row>
    <row r="18183" spans="2:22" x14ac:dyDescent="0.2">
      <c r="B18183" s="2"/>
      <c r="C18183" s="2"/>
      <c r="D18183" s="2"/>
      <c r="E18183" s="2"/>
      <c r="F18183" s="2"/>
      <c r="G18183" s="3"/>
      <c r="H18183" s="3"/>
      <c r="I18183" s="2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 s="2"/>
    </row>
    <row r="18184" spans="2:22" x14ac:dyDescent="0.2">
      <c r="B18184" s="2"/>
      <c r="C18184" s="2"/>
      <c r="D18184" s="2"/>
      <c r="E18184" s="2"/>
      <c r="F18184" s="2"/>
      <c r="G18184" s="3"/>
      <c r="H18184" s="3"/>
      <c r="I18184" s="2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 s="2"/>
    </row>
    <row r="18185" spans="2:22" x14ac:dyDescent="0.2">
      <c r="B18185" s="2"/>
      <c r="C18185" s="2"/>
      <c r="D18185" s="2"/>
      <c r="E18185" s="2"/>
      <c r="F18185" s="2"/>
      <c r="G18185" s="3"/>
      <c r="H18185" s="3"/>
      <c r="I18185" s="2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 s="2"/>
    </row>
    <row r="18186" spans="2:22" x14ac:dyDescent="0.2">
      <c r="B18186" s="2"/>
      <c r="C18186" s="2"/>
      <c r="D18186" s="2"/>
      <c r="E18186" s="2"/>
      <c r="F18186" s="2"/>
      <c r="G18186" s="3"/>
      <c r="H18186" s="3"/>
      <c r="I18186" s="2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 s="2"/>
    </row>
    <row r="18187" spans="2:22" x14ac:dyDescent="0.2">
      <c r="B18187" s="2"/>
      <c r="C18187" s="2"/>
      <c r="D18187" s="2"/>
      <c r="E18187" s="2"/>
      <c r="F18187" s="2"/>
      <c r="G18187" s="3"/>
      <c r="H18187" s="3"/>
      <c r="I18187" s="2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 s="2"/>
    </row>
    <row r="18188" spans="2:22" x14ac:dyDescent="0.2">
      <c r="B18188" s="2"/>
      <c r="C18188" s="2"/>
      <c r="D18188" s="2"/>
      <c r="E18188" s="2"/>
      <c r="F18188" s="2"/>
      <c r="G18188" s="3"/>
      <c r="H18188" s="3"/>
      <c r="I18188" s="2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 s="2"/>
    </row>
    <row r="18189" spans="2:22" x14ac:dyDescent="0.2">
      <c r="B18189" s="2"/>
      <c r="C18189" s="2"/>
      <c r="D18189" s="2"/>
      <c r="E18189" s="2"/>
      <c r="F18189" s="2"/>
      <c r="G18189" s="3"/>
      <c r="H18189" s="3"/>
      <c r="I18189" s="2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 s="2"/>
    </row>
    <row r="18190" spans="2:22" x14ac:dyDescent="0.2">
      <c r="B18190" s="2"/>
      <c r="C18190" s="2"/>
      <c r="D18190" s="2"/>
      <c r="E18190" s="2"/>
      <c r="F18190" s="2"/>
      <c r="G18190" s="3"/>
      <c r="H18190" s="3"/>
      <c r="I18190" s="2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 s="2"/>
    </row>
    <row r="18191" spans="2:22" x14ac:dyDescent="0.2">
      <c r="B18191" s="2"/>
      <c r="C18191" s="2"/>
      <c r="D18191" s="2"/>
      <c r="E18191" s="2"/>
      <c r="F18191" s="2"/>
      <c r="G18191" s="3"/>
      <c r="H18191" s="3"/>
      <c r="I18191" s="2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 s="2"/>
    </row>
    <row r="18192" spans="2:22" x14ac:dyDescent="0.2">
      <c r="B18192" s="2"/>
      <c r="C18192" s="2"/>
      <c r="D18192" s="2"/>
      <c r="E18192" s="2"/>
      <c r="F18192" s="2"/>
      <c r="G18192" s="3"/>
      <c r="H18192" s="3"/>
      <c r="I18192" s="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 s="2"/>
    </row>
    <row r="18193" spans="2:22" x14ac:dyDescent="0.2">
      <c r="B18193" s="2"/>
      <c r="C18193" s="2"/>
      <c r="D18193" s="2"/>
      <c r="E18193" s="2"/>
      <c r="F18193" s="2"/>
      <c r="G18193" s="3"/>
      <c r="H18193" s="3"/>
      <c r="I18193" s="2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 s="2"/>
    </row>
    <row r="18194" spans="2:22" x14ac:dyDescent="0.2">
      <c r="B18194" s="2"/>
      <c r="C18194" s="2"/>
      <c r="D18194" s="2"/>
      <c r="E18194" s="2"/>
      <c r="F18194" s="2"/>
      <c r="G18194" s="3"/>
      <c r="H18194" s="3"/>
      <c r="I18194" s="2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 s="2"/>
    </row>
    <row r="18195" spans="2:22" x14ac:dyDescent="0.2">
      <c r="B18195" s="2"/>
      <c r="C18195" s="2"/>
      <c r="D18195" s="2"/>
      <c r="E18195" s="2"/>
      <c r="F18195" s="2"/>
      <c r="G18195" s="3"/>
      <c r="H18195" s="3"/>
      <c r="I18195" s="2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 s="2"/>
    </row>
    <row r="18196" spans="2:22" x14ac:dyDescent="0.2">
      <c r="B18196" s="2"/>
      <c r="C18196" s="2"/>
      <c r="D18196" s="2"/>
      <c r="E18196" s="2"/>
      <c r="F18196" s="2"/>
      <c r="G18196" s="3"/>
      <c r="H18196" s="3"/>
      <c r="I18196" s="2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 s="2"/>
    </row>
    <row r="18197" spans="2:22" x14ac:dyDescent="0.2">
      <c r="B18197" s="2"/>
      <c r="C18197" s="2"/>
      <c r="D18197" s="2"/>
      <c r="E18197" s="2"/>
      <c r="F18197" s="2"/>
      <c r="G18197" s="3"/>
      <c r="H18197" s="3"/>
      <c r="I18197" s="2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 s="2"/>
    </row>
    <row r="18198" spans="2:22" x14ac:dyDescent="0.2">
      <c r="B18198" s="2"/>
      <c r="C18198" s="2"/>
      <c r="D18198" s="2"/>
      <c r="E18198" s="2"/>
      <c r="F18198" s="2"/>
      <c r="G18198" s="3"/>
      <c r="H18198" s="3"/>
      <c r="I18198" s="2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 s="2"/>
    </row>
    <row r="18199" spans="2:22" x14ac:dyDescent="0.2">
      <c r="B18199" s="2"/>
      <c r="C18199" s="2"/>
      <c r="D18199" s="2"/>
      <c r="E18199" s="2"/>
      <c r="F18199" s="2"/>
      <c r="G18199" s="3"/>
      <c r="H18199" s="3"/>
      <c r="I18199" s="2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 s="2"/>
    </row>
    <row r="18200" spans="2:22" x14ac:dyDescent="0.2">
      <c r="B18200" s="2"/>
      <c r="C18200" s="2"/>
      <c r="D18200" s="2"/>
      <c r="E18200" s="2"/>
      <c r="F18200" s="2"/>
      <c r="G18200" s="3"/>
      <c r="H18200" s="3"/>
      <c r="I18200" s="2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 s="2"/>
    </row>
    <row r="18201" spans="2:22" x14ac:dyDescent="0.2">
      <c r="B18201" s="2"/>
      <c r="C18201" s="2"/>
      <c r="D18201" s="2"/>
      <c r="E18201" s="2"/>
      <c r="F18201" s="2"/>
      <c r="G18201" s="3"/>
      <c r="H18201" s="3"/>
      <c r="I18201" s="2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 s="2"/>
    </row>
    <row r="18202" spans="2:22" x14ac:dyDescent="0.2">
      <c r="B18202" s="2"/>
      <c r="C18202" s="2"/>
      <c r="D18202" s="2"/>
      <c r="E18202" s="2"/>
      <c r="F18202" s="2"/>
      <c r="G18202" s="3"/>
      <c r="H18202" s="3"/>
      <c r="I18202" s="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 s="2"/>
    </row>
    <row r="18203" spans="2:22" x14ac:dyDescent="0.2">
      <c r="B18203" s="2"/>
      <c r="C18203" s="2"/>
      <c r="D18203" s="2"/>
      <c r="E18203" s="2"/>
      <c r="F18203" s="2"/>
      <c r="G18203" s="3"/>
      <c r="H18203" s="3"/>
      <c r="I18203" s="2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 s="2"/>
    </row>
    <row r="18204" spans="2:22" x14ac:dyDescent="0.2">
      <c r="B18204" s="2"/>
      <c r="C18204" s="2"/>
      <c r="D18204" s="2"/>
      <c r="E18204" s="2"/>
      <c r="F18204" s="2"/>
      <c r="G18204" s="3"/>
      <c r="H18204" s="3"/>
      <c r="I18204" s="2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 s="2"/>
    </row>
    <row r="18205" spans="2:22" x14ac:dyDescent="0.2">
      <c r="B18205" s="2"/>
      <c r="C18205" s="2"/>
      <c r="D18205" s="2"/>
      <c r="E18205" s="2"/>
      <c r="F18205" s="2"/>
      <c r="G18205" s="3"/>
      <c r="H18205" s="3"/>
      <c r="I18205" s="2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 s="2"/>
    </row>
    <row r="18206" spans="2:22" x14ac:dyDescent="0.2">
      <c r="B18206" s="2"/>
      <c r="C18206" s="2"/>
      <c r="D18206" s="2"/>
      <c r="E18206" s="2"/>
      <c r="F18206" s="2"/>
      <c r="G18206" s="3"/>
      <c r="H18206" s="3"/>
      <c r="I18206" s="2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 s="2"/>
    </row>
    <row r="18207" spans="2:22" x14ac:dyDescent="0.2">
      <c r="B18207" s="2"/>
      <c r="C18207" s="2"/>
      <c r="D18207" s="2"/>
      <c r="E18207" s="2"/>
      <c r="F18207" s="2"/>
      <c r="G18207" s="3"/>
      <c r="H18207" s="3"/>
      <c r="I18207" s="2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 s="2"/>
    </row>
    <row r="18208" spans="2:22" x14ac:dyDescent="0.2">
      <c r="B18208" s="2"/>
      <c r="C18208" s="2"/>
      <c r="D18208" s="2"/>
      <c r="E18208" s="2"/>
      <c r="F18208" s="2"/>
      <c r="G18208" s="3"/>
      <c r="H18208" s="3"/>
      <c r="I18208" s="2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 s="2"/>
    </row>
    <row r="18209" spans="2:22" x14ac:dyDescent="0.2">
      <c r="B18209" s="2"/>
      <c r="C18209" s="2"/>
      <c r="D18209" s="2"/>
      <c r="E18209" s="2"/>
      <c r="F18209" s="2"/>
      <c r="G18209" s="3"/>
      <c r="H18209" s="3"/>
      <c r="I18209" s="2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 s="2"/>
    </row>
    <row r="18210" spans="2:22" x14ac:dyDescent="0.2">
      <c r="B18210" s="2"/>
      <c r="C18210" s="2"/>
      <c r="D18210" s="2"/>
      <c r="E18210" s="2"/>
      <c r="F18210" s="2"/>
      <c r="G18210" s="3"/>
      <c r="H18210" s="3"/>
      <c r="I18210" s="2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 s="2"/>
    </row>
    <row r="18211" spans="2:22" x14ac:dyDescent="0.2">
      <c r="B18211" s="2"/>
      <c r="C18211" s="2"/>
      <c r="D18211" s="2"/>
      <c r="E18211" s="2"/>
      <c r="F18211" s="2"/>
      <c r="G18211" s="3"/>
      <c r="H18211" s="3"/>
      <c r="I18211" s="2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 s="2"/>
    </row>
    <row r="18212" spans="2:22" x14ac:dyDescent="0.2">
      <c r="B18212" s="2"/>
      <c r="C18212" s="2"/>
      <c r="D18212" s="2"/>
      <c r="E18212" s="2"/>
      <c r="F18212" s="2"/>
      <c r="G18212" s="3"/>
      <c r="H18212" s="3"/>
      <c r="I18212" s="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 s="2"/>
    </row>
    <row r="18213" spans="2:22" x14ac:dyDescent="0.2">
      <c r="B18213" s="2"/>
      <c r="C18213" s="2"/>
      <c r="D18213" s="2"/>
      <c r="E18213" s="2"/>
      <c r="F18213" s="2"/>
      <c r="G18213" s="3"/>
      <c r="H18213" s="3"/>
      <c r="I18213" s="2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 s="2"/>
    </row>
    <row r="18214" spans="2:22" x14ac:dyDescent="0.2">
      <c r="B18214" s="2"/>
      <c r="C18214" s="2"/>
      <c r="D18214" s="2"/>
      <c r="E18214" s="2"/>
      <c r="F18214" s="2"/>
      <c r="G18214" s="3"/>
      <c r="H18214" s="3"/>
      <c r="I18214" s="2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 s="2"/>
    </row>
    <row r="18215" spans="2:22" x14ac:dyDescent="0.2">
      <c r="B18215" s="2"/>
      <c r="C18215" s="2"/>
      <c r="D18215" s="2"/>
      <c r="E18215" s="2"/>
      <c r="F18215" s="2"/>
      <c r="G18215" s="3"/>
      <c r="H18215" s="3"/>
      <c r="I18215" s="2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 s="2"/>
    </row>
    <row r="18216" spans="2:22" x14ac:dyDescent="0.2">
      <c r="B18216" s="2"/>
      <c r="C18216" s="2"/>
      <c r="D18216" s="2"/>
      <c r="E18216" s="2"/>
      <c r="F18216" s="2"/>
      <c r="G18216" s="3"/>
      <c r="H18216" s="3"/>
      <c r="I18216" s="2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 s="2"/>
    </row>
    <row r="18217" spans="2:22" x14ac:dyDescent="0.2">
      <c r="B18217" s="2"/>
      <c r="C18217" s="2"/>
      <c r="D18217" s="2"/>
      <c r="E18217" s="2"/>
      <c r="F18217" s="2"/>
      <c r="G18217" s="3"/>
      <c r="H18217" s="3"/>
      <c r="I18217" s="2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 s="2"/>
    </row>
    <row r="18218" spans="2:22" x14ac:dyDescent="0.2">
      <c r="B18218" s="2"/>
      <c r="C18218" s="2"/>
      <c r="D18218" s="2"/>
      <c r="E18218" s="2"/>
      <c r="F18218" s="2"/>
      <c r="G18218" s="3"/>
      <c r="H18218" s="3"/>
      <c r="I18218" s="2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 s="2"/>
    </row>
    <row r="18219" spans="2:22" x14ac:dyDescent="0.2">
      <c r="B18219" s="2"/>
      <c r="C18219" s="2"/>
      <c r="D18219" s="2"/>
      <c r="E18219" s="2"/>
      <c r="F18219" s="2"/>
      <c r="G18219" s="3"/>
      <c r="H18219" s="3"/>
      <c r="I18219" s="2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 s="2"/>
    </row>
    <row r="18220" spans="2:22" x14ac:dyDescent="0.2">
      <c r="B18220" s="2"/>
      <c r="C18220" s="2"/>
      <c r="D18220" s="2"/>
      <c r="E18220" s="2"/>
      <c r="F18220" s="2"/>
      <c r="G18220" s="3"/>
      <c r="H18220" s="3"/>
      <c r="I18220" s="2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 s="2"/>
    </row>
    <row r="18221" spans="2:22" x14ac:dyDescent="0.2">
      <c r="B18221" s="2"/>
      <c r="C18221" s="2"/>
      <c r="D18221" s="2"/>
      <c r="E18221" s="2"/>
      <c r="F18221" s="2"/>
      <c r="G18221" s="3"/>
      <c r="H18221" s="3"/>
      <c r="I18221" s="2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 s="2"/>
    </row>
    <row r="18222" spans="2:22" x14ac:dyDescent="0.2">
      <c r="B18222" s="2"/>
      <c r="C18222" s="2"/>
      <c r="D18222" s="2"/>
      <c r="E18222" s="2"/>
      <c r="F18222" s="2"/>
      <c r="G18222" s="3"/>
      <c r="H18222" s="3"/>
      <c r="I18222" s="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 s="2"/>
    </row>
    <row r="18223" spans="2:22" x14ac:dyDescent="0.2">
      <c r="B18223" s="2"/>
      <c r="C18223" s="2"/>
      <c r="D18223" s="2"/>
      <c r="E18223" s="2"/>
      <c r="F18223" s="2"/>
      <c r="G18223" s="3"/>
      <c r="H18223" s="3"/>
      <c r="I18223" s="2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 s="2"/>
    </row>
    <row r="18224" spans="2:22" x14ac:dyDescent="0.2">
      <c r="B18224" s="2"/>
      <c r="C18224" s="2"/>
      <c r="D18224" s="2"/>
      <c r="E18224" s="2"/>
      <c r="F18224" s="2"/>
      <c r="G18224" s="3"/>
      <c r="H18224" s="3"/>
      <c r="I18224" s="2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 s="2"/>
    </row>
    <row r="18225" spans="2:22" x14ac:dyDescent="0.2">
      <c r="B18225" s="2"/>
      <c r="C18225" s="2"/>
      <c r="D18225" s="2"/>
      <c r="E18225" s="2"/>
      <c r="F18225" s="2"/>
      <c r="G18225" s="3"/>
      <c r="H18225" s="3"/>
      <c r="I18225" s="2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 s="2"/>
    </row>
    <row r="18226" spans="2:22" x14ac:dyDescent="0.2">
      <c r="B18226" s="2"/>
      <c r="C18226" s="2"/>
      <c r="D18226" s="2"/>
      <c r="E18226" s="2"/>
      <c r="F18226" s="2"/>
      <c r="G18226" s="3"/>
      <c r="H18226" s="3"/>
      <c r="I18226" s="2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 s="2"/>
    </row>
    <row r="18227" spans="2:22" x14ac:dyDescent="0.2">
      <c r="B18227" s="2"/>
      <c r="C18227" s="2"/>
      <c r="D18227" s="2"/>
      <c r="E18227" s="2"/>
      <c r="F18227" s="2"/>
      <c r="G18227" s="3"/>
      <c r="H18227" s="3"/>
      <c r="I18227" s="2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 s="2"/>
    </row>
    <row r="18228" spans="2:22" x14ac:dyDescent="0.2">
      <c r="B18228" s="2"/>
      <c r="C18228" s="2"/>
      <c r="D18228" s="2"/>
      <c r="E18228" s="2"/>
      <c r="F18228" s="2"/>
      <c r="G18228" s="3"/>
      <c r="H18228" s="3"/>
      <c r="I18228" s="2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 s="2"/>
    </row>
    <row r="18229" spans="2:22" x14ac:dyDescent="0.2">
      <c r="B18229" s="2"/>
      <c r="C18229" s="2"/>
      <c r="D18229" s="2"/>
      <c r="E18229" s="2"/>
      <c r="F18229" s="2"/>
      <c r="G18229" s="3"/>
      <c r="H18229" s="3"/>
      <c r="I18229" s="2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 s="2"/>
    </row>
    <row r="18230" spans="2:22" x14ac:dyDescent="0.2">
      <c r="B18230" s="2"/>
      <c r="C18230" s="2"/>
      <c r="D18230" s="2"/>
      <c r="E18230" s="2"/>
      <c r="F18230" s="2"/>
      <c r="G18230" s="3"/>
      <c r="H18230" s="3"/>
      <c r="I18230" s="2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 s="2"/>
    </row>
    <row r="18231" spans="2:22" x14ac:dyDescent="0.2">
      <c r="B18231" s="2"/>
      <c r="C18231" s="2"/>
      <c r="D18231" s="2"/>
      <c r="E18231" s="2"/>
      <c r="F18231" s="2"/>
      <c r="G18231" s="3"/>
      <c r="H18231" s="3"/>
      <c r="I18231" s="2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 s="2"/>
    </row>
    <row r="18232" spans="2:22" x14ac:dyDescent="0.2">
      <c r="B18232" s="2"/>
      <c r="C18232" s="2"/>
      <c r="D18232" s="2"/>
      <c r="E18232" s="2"/>
      <c r="F18232" s="2"/>
      <c r="G18232" s="3"/>
      <c r="H18232" s="3"/>
      <c r="I18232" s="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 s="2"/>
    </row>
    <row r="18233" spans="2:22" x14ac:dyDescent="0.2">
      <c r="B18233" s="2"/>
      <c r="C18233" s="2"/>
      <c r="D18233" s="2"/>
      <c r="E18233" s="2"/>
      <c r="F18233" s="2"/>
      <c r="G18233" s="3"/>
      <c r="H18233" s="3"/>
      <c r="I18233" s="2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 s="2"/>
    </row>
    <row r="18234" spans="2:22" x14ac:dyDescent="0.2">
      <c r="B18234" s="2"/>
      <c r="C18234" s="2"/>
      <c r="D18234" s="2"/>
      <c r="E18234" s="2"/>
      <c r="F18234" s="2"/>
      <c r="G18234" s="3"/>
      <c r="H18234" s="3"/>
      <c r="I18234" s="2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 s="2"/>
    </row>
    <row r="18235" spans="2:22" x14ac:dyDescent="0.2">
      <c r="B18235" s="2"/>
      <c r="C18235" s="2"/>
      <c r="D18235" s="2"/>
      <c r="E18235" s="2"/>
      <c r="F18235" s="2"/>
      <c r="G18235" s="3"/>
      <c r="H18235" s="3"/>
      <c r="I18235" s="2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 s="2"/>
    </row>
    <row r="18236" spans="2:22" x14ac:dyDescent="0.2">
      <c r="B18236" s="2"/>
      <c r="C18236" s="2"/>
      <c r="D18236" s="2"/>
      <c r="E18236" s="2"/>
      <c r="F18236" s="2"/>
      <c r="G18236" s="3"/>
      <c r="H18236" s="3"/>
      <c r="I18236" s="2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 s="2"/>
    </row>
    <row r="18237" spans="2:22" x14ac:dyDescent="0.2">
      <c r="B18237" s="2"/>
      <c r="C18237" s="2"/>
      <c r="D18237" s="2"/>
      <c r="E18237" s="2"/>
      <c r="F18237" s="2"/>
      <c r="G18237" s="3"/>
      <c r="H18237" s="3"/>
      <c r="I18237" s="2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 s="2"/>
    </row>
    <row r="18238" spans="2:22" x14ac:dyDescent="0.2">
      <c r="B18238" s="2"/>
      <c r="C18238" s="2"/>
      <c r="D18238" s="2"/>
      <c r="E18238" s="2"/>
      <c r="F18238" s="2"/>
      <c r="G18238" s="3"/>
      <c r="H18238" s="3"/>
      <c r="I18238" s="2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 s="2"/>
    </row>
    <row r="18239" spans="2:22" x14ac:dyDescent="0.2">
      <c r="B18239" s="2"/>
      <c r="C18239" s="2"/>
      <c r="D18239" s="2"/>
      <c r="E18239" s="2"/>
      <c r="F18239" s="2"/>
      <c r="G18239" s="3"/>
      <c r="H18239" s="3"/>
      <c r="I18239" s="2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 s="2"/>
    </row>
    <row r="18240" spans="2:22" x14ac:dyDescent="0.2">
      <c r="B18240" s="2"/>
      <c r="C18240" s="2"/>
      <c r="D18240" s="2"/>
      <c r="E18240" s="2"/>
      <c r="F18240" s="2"/>
      <c r="G18240" s="3"/>
      <c r="H18240" s="3"/>
      <c r="I18240" s="2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 s="2"/>
    </row>
    <row r="18241" spans="2:22" x14ac:dyDescent="0.2">
      <c r="B18241" s="2"/>
      <c r="C18241" s="2"/>
      <c r="D18241" s="2"/>
      <c r="E18241" s="2"/>
      <c r="F18241" s="2"/>
      <c r="G18241" s="3"/>
      <c r="H18241" s="3"/>
      <c r="I18241" s="2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 s="2"/>
    </row>
    <row r="18242" spans="2:22" x14ac:dyDescent="0.2">
      <c r="B18242" s="2"/>
      <c r="C18242" s="2"/>
      <c r="D18242" s="2"/>
      <c r="E18242" s="2"/>
      <c r="F18242" s="2"/>
      <c r="G18242" s="3"/>
      <c r="H18242" s="3"/>
      <c r="I18242" s="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 s="2"/>
    </row>
    <row r="18243" spans="2:22" x14ac:dyDescent="0.2">
      <c r="B18243" s="2"/>
      <c r="C18243" s="2"/>
      <c r="D18243" s="2"/>
      <c r="E18243" s="2"/>
      <c r="F18243" s="2"/>
      <c r="G18243" s="3"/>
      <c r="H18243" s="3"/>
      <c r="I18243" s="2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 s="2"/>
    </row>
    <row r="18244" spans="2:22" x14ac:dyDescent="0.2">
      <c r="B18244" s="2"/>
      <c r="C18244" s="2"/>
      <c r="D18244" s="2"/>
      <c r="E18244" s="2"/>
      <c r="F18244" s="2"/>
      <c r="G18244" s="3"/>
      <c r="H18244" s="3"/>
      <c r="I18244" s="2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 s="2"/>
    </row>
    <row r="18245" spans="2:22" x14ac:dyDescent="0.2">
      <c r="B18245" s="2"/>
      <c r="C18245" s="2"/>
      <c r="D18245" s="2"/>
      <c r="E18245" s="2"/>
      <c r="F18245" s="2"/>
      <c r="G18245" s="3"/>
      <c r="H18245" s="3"/>
      <c r="I18245" s="2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 s="2"/>
    </row>
    <row r="18246" spans="2:22" x14ac:dyDescent="0.2">
      <c r="B18246" s="2"/>
      <c r="C18246" s="2"/>
      <c r="D18246" s="2"/>
      <c r="E18246" s="2"/>
      <c r="F18246" s="2"/>
      <c r="G18246" s="3"/>
      <c r="H18246" s="3"/>
      <c r="I18246" s="2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 s="2"/>
    </row>
    <row r="18247" spans="2:22" x14ac:dyDescent="0.2">
      <c r="B18247" s="2"/>
      <c r="C18247" s="2"/>
      <c r="D18247" s="2"/>
      <c r="E18247" s="2"/>
      <c r="F18247" s="2"/>
      <c r="G18247" s="3"/>
      <c r="H18247" s="3"/>
      <c r="I18247" s="2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 s="2"/>
    </row>
    <row r="18248" spans="2:22" x14ac:dyDescent="0.2">
      <c r="B18248" s="2"/>
      <c r="C18248" s="2"/>
      <c r="D18248" s="2"/>
      <c r="E18248" s="2"/>
      <c r="F18248" s="2"/>
      <c r="G18248" s="3"/>
      <c r="H18248" s="3"/>
      <c r="I18248" s="2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 s="2"/>
    </row>
    <row r="18249" spans="2:22" x14ac:dyDescent="0.2">
      <c r="B18249" s="2"/>
      <c r="C18249" s="2"/>
      <c r="D18249" s="2"/>
      <c r="E18249" s="2"/>
      <c r="F18249" s="2"/>
      <c r="G18249" s="3"/>
      <c r="H18249" s="3"/>
      <c r="I18249" s="2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 s="2"/>
    </row>
    <row r="18250" spans="2:22" x14ac:dyDescent="0.2">
      <c r="B18250" s="2"/>
      <c r="C18250" s="2"/>
      <c r="D18250" s="2"/>
      <c r="E18250" s="2"/>
      <c r="F18250" s="2"/>
      <c r="G18250" s="3"/>
      <c r="H18250" s="3"/>
      <c r="I18250" s="2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 s="2"/>
    </row>
    <row r="18251" spans="2:22" x14ac:dyDescent="0.2">
      <c r="B18251" s="2"/>
      <c r="C18251" s="2"/>
      <c r="D18251" s="2"/>
      <c r="E18251" s="2"/>
      <c r="F18251" s="2"/>
      <c r="G18251" s="3"/>
      <c r="H18251" s="3"/>
      <c r="I18251" s="2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 s="2"/>
    </row>
    <row r="18252" spans="2:22" x14ac:dyDescent="0.2">
      <c r="B18252" s="2"/>
      <c r="C18252" s="2"/>
      <c r="D18252" s="2"/>
      <c r="E18252" s="2"/>
      <c r="F18252" s="2"/>
      <c r="G18252" s="3"/>
      <c r="H18252" s="3"/>
      <c r="I18252" s="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 s="2"/>
    </row>
    <row r="18253" spans="2:22" x14ac:dyDescent="0.2">
      <c r="B18253" s="2"/>
      <c r="C18253" s="2"/>
      <c r="D18253" s="2"/>
      <c r="E18253" s="2"/>
      <c r="F18253" s="2"/>
      <c r="G18253" s="3"/>
      <c r="H18253" s="3"/>
      <c r="I18253" s="2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 s="2"/>
    </row>
    <row r="18254" spans="2:22" x14ac:dyDescent="0.2">
      <c r="B18254" s="2"/>
      <c r="C18254" s="2"/>
      <c r="D18254" s="2"/>
      <c r="E18254" s="2"/>
      <c r="F18254" s="2"/>
      <c r="G18254" s="3"/>
      <c r="H18254" s="3"/>
      <c r="I18254" s="2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 s="2"/>
    </row>
    <row r="18255" spans="2:22" x14ac:dyDescent="0.2">
      <c r="B18255" s="2"/>
      <c r="C18255" s="2"/>
      <c r="D18255" s="2"/>
      <c r="E18255" s="2"/>
      <c r="F18255" s="2"/>
      <c r="G18255" s="3"/>
      <c r="H18255" s="3"/>
      <c r="I18255" s="2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 s="2"/>
    </row>
    <row r="18256" spans="2:22" x14ac:dyDescent="0.2">
      <c r="B18256" s="2"/>
      <c r="C18256" s="2"/>
      <c r="D18256" s="2"/>
      <c r="E18256" s="2"/>
      <c r="F18256" s="2"/>
      <c r="G18256" s="3"/>
      <c r="H18256" s="3"/>
      <c r="I18256" s="2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 s="2"/>
    </row>
    <row r="18257" spans="2:22" x14ac:dyDescent="0.2">
      <c r="B18257" s="2"/>
      <c r="C18257" s="2"/>
      <c r="D18257" s="2"/>
      <c r="E18257" s="2"/>
      <c r="F18257" s="2"/>
      <c r="G18257" s="3"/>
      <c r="H18257" s="3"/>
      <c r="I18257" s="2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 s="2"/>
    </row>
    <row r="18258" spans="2:22" x14ac:dyDescent="0.2">
      <c r="B18258" s="2"/>
      <c r="C18258" s="2"/>
      <c r="D18258" s="2"/>
      <c r="E18258" s="2"/>
      <c r="F18258" s="2"/>
      <c r="G18258" s="3"/>
      <c r="H18258" s="3"/>
      <c r="I18258" s="2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 s="2"/>
    </row>
    <row r="18259" spans="2:22" x14ac:dyDescent="0.2">
      <c r="B18259" s="2"/>
      <c r="C18259" s="2"/>
      <c r="D18259" s="2"/>
      <c r="E18259" s="2"/>
      <c r="F18259" s="2"/>
      <c r="G18259" s="3"/>
      <c r="H18259" s="3"/>
      <c r="I18259" s="2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 s="2"/>
    </row>
    <row r="18260" spans="2:22" x14ac:dyDescent="0.2">
      <c r="B18260" s="2"/>
      <c r="C18260" s="2"/>
      <c r="D18260" s="2"/>
      <c r="E18260" s="2"/>
      <c r="F18260" s="2"/>
      <c r="G18260" s="3"/>
      <c r="H18260" s="3"/>
      <c r="I18260" s="2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 s="2"/>
    </row>
    <row r="18261" spans="2:22" x14ac:dyDescent="0.2">
      <c r="B18261" s="2"/>
      <c r="C18261" s="2"/>
      <c r="D18261" s="2"/>
      <c r="E18261" s="2"/>
      <c r="F18261" s="2"/>
      <c r="G18261" s="3"/>
      <c r="H18261" s="3"/>
      <c r="I18261" s="2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 s="2"/>
    </row>
    <row r="18262" spans="2:22" x14ac:dyDescent="0.2">
      <c r="B18262" s="2"/>
      <c r="C18262" s="2"/>
      <c r="D18262" s="2"/>
      <c r="E18262" s="2"/>
      <c r="F18262" s="2"/>
      <c r="G18262" s="3"/>
      <c r="H18262" s="3"/>
      <c r="I18262" s="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 s="2"/>
    </row>
    <row r="18263" spans="2:22" x14ac:dyDescent="0.2">
      <c r="B18263" s="2"/>
      <c r="C18263" s="2"/>
      <c r="D18263" s="2"/>
      <c r="E18263" s="2"/>
      <c r="F18263" s="2"/>
      <c r="G18263" s="3"/>
      <c r="H18263" s="3"/>
      <c r="I18263" s="2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 s="2"/>
    </row>
    <row r="18264" spans="2:22" x14ac:dyDescent="0.2">
      <c r="B18264" s="2"/>
      <c r="C18264" s="2"/>
      <c r="D18264" s="2"/>
      <c r="E18264" s="2"/>
      <c r="F18264" s="2"/>
      <c r="G18264" s="3"/>
      <c r="H18264" s="3"/>
      <c r="I18264" s="2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 s="2"/>
    </row>
    <row r="18265" spans="2:22" x14ac:dyDescent="0.2">
      <c r="B18265" s="2"/>
      <c r="C18265" s="2"/>
      <c r="D18265" s="2"/>
      <c r="E18265" s="2"/>
      <c r="F18265" s="2"/>
      <c r="G18265" s="3"/>
      <c r="H18265" s="3"/>
      <c r="I18265" s="2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 s="2"/>
    </row>
    <row r="18266" spans="2:22" x14ac:dyDescent="0.2">
      <c r="B18266" s="2"/>
      <c r="C18266" s="2"/>
      <c r="D18266" s="2"/>
      <c r="E18266" s="2"/>
      <c r="F18266" s="2"/>
      <c r="G18266" s="3"/>
      <c r="H18266" s="3"/>
      <c r="I18266" s="2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 s="2"/>
    </row>
    <row r="18267" spans="2:22" x14ac:dyDescent="0.2">
      <c r="B18267" s="2"/>
      <c r="C18267" s="2"/>
      <c r="D18267" s="2"/>
      <c r="E18267" s="2"/>
      <c r="F18267" s="2"/>
      <c r="G18267" s="3"/>
      <c r="H18267" s="3"/>
      <c r="I18267" s="2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 s="2"/>
    </row>
    <row r="18268" spans="2:22" x14ac:dyDescent="0.2">
      <c r="B18268" s="2"/>
      <c r="C18268" s="2"/>
      <c r="D18268" s="2"/>
      <c r="E18268" s="2"/>
      <c r="F18268" s="2"/>
      <c r="G18268" s="3"/>
      <c r="H18268" s="3"/>
      <c r="I18268" s="2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 s="2"/>
    </row>
    <row r="18269" spans="2:22" x14ac:dyDescent="0.2">
      <c r="B18269" s="2"/>
      <c r="C18269" s="2"/>
      <c r="D18269" s="2"/>
      <c r="E18269" s="2"/>
      <c r="F18269" s="2"/>
      <c r="G18269" s="3"/>
      <c r="H18269" s="3"/>
      <c r="I18269" s="2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 s="2"/>
    </row>
    <row r="18270" spans="2:22" x14ac:dyDescent="0.2">
      <c r="B18270" s="2"/>
      <c r="C18270" s="2"/>
      <c r="D18270" s="2"/>
      <c r="E18270" s="2"/>
      <c r="F18270" s="2"/>
      <c r="G18270" s="3"/>
      <c r="H18270" s="3"/>
      <c r="I18270" s="2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 s="2"/>
    </row>
    <row r="18271" spans="2:22" x14ac:dyDescent="0.2">
      <c r="B18271" s="2"/>
      <c r="C18271" s="2"/>
      <c r="D18271" s="2"/>
      <c r="E18271" s="2"/>
      <c r="F18271" s="2"/>
      <c r="G18271" s="3"/>
      <c r="H18271" s="3"/>
      <c r="I18271" s="2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 s="2"/>
    </row>
    <row r="18272" spans="2:22" x14ac:dyDescent="0.2">
      <c r="B18272" s="2"/>
      <c r="C18272" s="2"/>
      <c r="D18272" s="2"/>
      <c r="E18272" s="2"/>
      <c r="F18272" s="2"/>
      <c r="G18272" s="3"/>
      <c r="H18272" s="3"/>
      <c r="I18272" s="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 s="2"/>
    </row>
    <row r="18273" spans="2:22" x14ac:dyDescent="0.2">
      <c r="B18273" s="2"/>
      <c r="C18273" s="2"/>
      <c r="D18273" s="2"/>
      <c r="E18273" s="2"/>
      <c r="F18273" s="2"/>
      <c r="G18273" s="3"/>
      <c r="H18273" s="3"/>
      <c r="I18273" s="2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 s="2"/>
    </row>
    <row r="18274" spans="2:22" x14ac:dyDescent="0.2">
      <c r="B18274" s="2"/>
      <c r="C18274" s="2"/>
      <c r="D18274" s="2"/>
      <c r="E18274" s="2"/>
      <c r="F18274" s="2"/>
      <c r="G18274" s="3"/>
      <c r="H18274" s="3"/>
      <c r="I18274" s="2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 s="2"/>
    </row>
    <row r="18275" spans="2:22" x14ac:dyDescent="0.2">
      <c r="B18275" s="2"/>
      <c r="C18275" s="2"/>
      <c r="D18275" s="2"/>
      <c r="E18275" s="2"/>
      <c r="F18275" s="2"/>
      <c r="G18275" s="3"/>
      <c r="H18275" s="3"/>
      <c r="I18275" s="2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 s="2"/>
    </row>
    <row r="18276" spans="2:22" x14ac:dyDescent="0.2">
      <c r="B18276" s="2"/>
      <c r="C18276" s="2"/>
      <c r="D18276" s="2"/>
      <c r="E18276" s="2"/>
      <c r="F18276" s="2"/>
      <c r="G18276" s="3"/>
      <c r="H18276" s="3"/>
      <c r="I18276" s="2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 s="2"/>
    </row>
    <row r="18277" spans="2:22" x14ac:dyDescent="0.2">
      <c r="B18277" s="2"/>
      <c r="C18277" s="2"/>
      <c r="D18277" s="2"/>
      <c r="E18277" s="2"/>
      <c r="F18277" s="2"/>
      <c r="G18277" s="3"/>
      <c r="H18277" s="3"/>
      <c r="I18277" s="2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 s="2"/>
    </row>
    <row r="18278" spans="2:22" x14ac:dyDescent="0.2">
      <c r="B18278" s="2"/>
      <c r="C18278" s="2"/>
      <c r="D18278" s="2"/>
      <c r="E18278" s="2"/>
      <c r="F18278" s="2"/>
      <c r="G18278" s="3"/>
      <c r="H18278" s="3"/>
      <c r="I18278" s="2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 s="2"/>
    </row>
    <row r="18279" spans="2:22" x14ac:dyDescent="0.2">
      <c r="B18279" s="2"/>
      <c r="C18279" s="2"/>
      <c r="D18279" s="2"/>
      <c r="E18279" s="2"/>
      <c r="F18279" s="2"/>
      <c r="G18279" s="3"/>
      <c r="H18279" s="3"/>
      <c r="I18279" s="2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 s="2"/>
    </row>
    <row r="18280" spans="2:22" x14ac:dyDescent="0.2">
      <c r="B18280" s="2"/>
      <c r="C18280" s="2"/>
      <c r="D18280" s="2"/>
      <c r="E18280" s="2"/>
      <c r="F18280" s="2"/>
      <c r="G18280" s="3"/>
      <c r="H18280" s="3"/>
      <c r="I18280" s="2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 s="2"/>
    </row>
    <row r="18281" spans="2:22" x14ac:dyDescent="0.2">
      <c r="B18281" s="2"/>
      <c r="C18281" s="2"/>
      <c r="D18281" s="2"/>
      <c r="E18281" s="2"/>
      <c r="F18281" s="2"/>
      <c r="G18281" s="3"/>
      <c r="H18281" s="3"/>
      <c r="I18281" s="2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 s="2"/>
    </row>
    <row r="18282" spans="2:22" x14ac:dyDescent="0.2">
      <c r="B18282" s="2"/>
      <c r="C18282" s="2"/>
      <c r="D18282" s="2"/>
      <c r="E18282" s="2"/>
      <c r="F18282" s="2"/>
      <c r="G18282" s="3"/>
      <c r="H18282" s="3"/>
      <c r="I18282" s="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 s="2"/>
    </row>
    <row r="18283" spans="2:22" x14ac:dyDescent="0.2">
      <c r="B18283" s="2"/>
      <c r="C18283" s="2"/>
      <c r="D18283" s="2"/>
      <c r="E18283" s="2"/>
      <c r="F18283" s="2"/>
      <c r="G18283" s="3"/>
      <c r="H18283" s="3"/>
      <c r="I18283" s="2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 s="2"/>
    </row>
    <row r="18284" spans="2:22" x14ac:dyDescent="0.2">
      <c r="B18284" s="2"/>
      <c r="C18284" s="2"/>
      <c r="D18284" s="2"/>
      <c r="E18284" s="2"/>
      <c r="F18284" s="2"/>
      <c r="G18284" s="3"/>
      <c r="H18284" s="3"/>
      <c r="I18284" s="2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 s="2"/>
    </row>
    <row r="18285" spans="2:22" x14ac:dyDescent="0.2">
      <c r="B18285" s="2"/>
      <c r="C18285" s="2"/>
      <c r="D18285" s="2"/>
      <c r="E18285" s="2"/>
      <c r="F18285" s="2"/>
      <c r="G18285" s="3"/>
      <c r="H18285" s="3"/>
      <c r="I18285" s="2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 s="2"/>
    </row>
    <row r="18286" spans="2:22" x14ac:dyDescent="0.2">
      <c r="B18286" s="2"/>
      <c r="C18286" s="2"/>
      <c r="D18286" s="2"/>
      <c r="E18286" s="2"/>
      <c r="F18286" s="2"/>
      <c r="G18286" s="3"/>
      <c r="H18286" s="3"/>
      <c r="I18286" s="2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 s="2"/>
    </row>
    <row r="18287" spans="2:22" x14ac:dyDescent="0.2">
      <c r="B18287" s="2"/>
      <c r="C18287" s="2"/>
      <c r="D18287" s="2"/>
      <c r="E18287" s="2"/>
      <c r="F18287" s="2"/>
      <c r="G18287" s="3"/>
      <c r="H18287" s="3"/>
      <c r="I18287" s="2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 s="2"/>
    </row>
    <row r="18288" spans="2:22" x14ac:dyDescent="0.2">
      <c r="B18288" s="2"/>
      <c r="C18288" s="2"/>
      <c r="D18288" s="2"/>
      <c r="E18288" s="2"/>
      <c r="F18288" s="2"/>
      <c r="G18288" s="3"/>
      <c r="H18288" s="3"/>
      <c r="I18288" s="2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 s="2"/>
    </row>
    <row r="18289" spans="2:22" x14ac:dyDescent="0.2">
      <c r="B18289" s="2"/>
      <c r="C18289" s="2"/>
      <c r="D18289" s="2"/>
      <c r="E18289" s="2"/>
      <c r="F18289" s="2"/>
      <c r="G18289" s="3"/>
      <c r="H18289" s="3"/>
      <c r="I18289" s="2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 s="2"/>
    </row>
    <row r="18290" spans="2:22" x14ac:dyDescent="0.2">
      <c r="B18290" s="2"/>
      <c r="C18290" s="2"/>
      <c r="D18290" s="2"/>
      <c r="E18290" s="2"/>
      <c r="F18290" s="2"/>
      <c r="G18290" s="3"/>
      <c r="H18290" s="3"/>
      <c r="I18290" s="2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 s="2"/>
    </row>
    <row r="18291" spans="2:22" x14ac:dyDescent="0.2">
      <c r="B18291" s="2"/>
      <c r="C18291" s="2"/>
      <c r="D18291" s="2"/>
      <c r="E18291" s="2"/>
      <c r="F18291" s="2"/>
      <c r="G18291" s="3"/>
      <c r="H18291" s="3"/>
      <c r="I18291" s="2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 s="2"/>
    </row>
    <row r="18292" spans="2:22" x14ac:dyDescent="0.2">
      <c r="B18292" s="2"/>
      <c r="C18292" s="2"/>
      <c r="D18292" s="2"/>
      <c r="E18292" s="2"/>
      <c r="F18292" s="2"/>
      <c r="G18292" s="3"/>
      <c r="H18292" s="3"/>
      <c r="I18292" s="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 s="2"/>
    </row>
    <row r="18293" spans="2:22" x14ac:dyDescent="0.2">
      <c r="B18293" s="2"/>
      <c r="C18293" s="2"/>
      <c r="D18293" s="2"/>
      <c r="E18293" s="2"/>
      <c r="F18293" s="2"/>
      <c r="G18293" s="3"/>
      <c r="H18293" s="3"/>
      <c r="I18293" s="2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 s="2"/>
    </row>
    <row r="18294" spans="2:22" x14ac:dyDescent="0.2">
      <c r="B18294" s="2"/>
      <c r="C18294" s="2"/>
      <c r="D18294" s="2"/>
      <c r="E18294" s="2"/>
      <c r="F18294" s="2"/>
      <c r="G18294" s="3"/>
      <c r="H18294" s="3"/>
      <c r="I18294" s="2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 s="2"/>
    </row>
    <row r="18295" spans="2:22" x14ac:dyDescent="0.2">
      <c r="B18295" s="2"/>
      <c r="C18295" s="2"/>
      <c r="D18295" s="2"/>
      <c r="E18295" s="2"/>
      <c r="F18295" s="2"/>
      <c r="G18295" s="3"/>
      <c r="H18295" s="3"/>
      <c r="I18295" s="2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 s="2"/>
    </row>
    <row r="18296" spans="2:22" x14ac:dyDescent="0.2">
      <c r="B18296" s="2"/>
      <c r="C18296" s="2"/>
      <c r="D18296" s="2"/>
      <c r="E18296" s="2"/>
      <c r="F18296" s="2"/>
      <c r="G18296" s="3"/>
      <c r="H18296" s="3"/>
      <c r="I18296" s="2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 s="2"/>
    </row>
    <row r="18297" spans="2:22" x14ac:dyDescent="0.2">
      <c r="B18297" s="2"/>
      <c r="C18297" s="2"/>
      <c r="D18297" s="2"/>
      <c r="E18297" s="2"/>
      <c r="F18297" s="2"/>
      <c r="G18297" s="3"/>
      <c r="H18297" s="3"/>
      <c r="I18297" s="2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 s="2"/>
    </row>
    <row r="18298" spans="2:22" x14ac:dyDescent="0.2">
      <c r="B18298" s="2"/>
      <c r="C18298" s="2"/>
      <c r="D18298" s="2"/>
      <c r="E18298" s="2"/>
      <c r="F18298" s="2"/>
      <c r="G18298" s="3"/>
      <c r="H18298" s="3"/>
      <c r="I18298" s="2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 s="2"/>
    </row>
    <row r="18299" spans="2:22" x14ac:dyDescent="0.2">
      <c r="B18299" s="2"/>
      <c r="C18299" s="2"/>
      <c r="D18299" s="2"/>
      <c r="E18299" s="2"/>
      <c r="F18299" s="2"/>
      <c r="G18299" s="3"/>
      <c r="H18299" s="3"/>
      <c r="I18299" s="2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 s="2"/>
    </row>
    <row r="18300" spans="2:22" x14ac:dyDescent="0.2">
      <c r="B18300" s="2"/>
      <c r="C18300" s="2"/>
      <c r="D18300" s="2"/>
      <c r="E18300" s="2"/>
      <c r="F18300" s="2"/>
      <c r="G18300" s="3"/>
      <c r="H18300" s="3"/>
      <c r="I18300" s="2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 s="2"/>
    </row>
    <row r="18301" spans="2:22" x14ac:dyDescent="0.2">
      <c r="B18301" s="2"/>
      <c r="C18301" s="2"/>
      <c r="D18301" s="2"/>
      <c r="E18301" s="2"/>
      <c r="F18301" s="2"/>
      <c r="G18301" s="3"/>
      <c r="H18301" s="3"/>
      <c r="I18301" s="2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 s="2"/>
    </row>
    <row r="18302" spans="2:22" x14ac:dyDescent="0.2">
      <c r="B18302" s="2"/>
      <c r="C18302" s="2"/>
      <c r="D18302" s="2"/>
      <c r="E18302" s="2"/>
      <c r="F18302" s="2"/>
      <c r="G18302" s="3"/>
      <c r="H18302" s="3"/>
      <c r="I18302" s="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 s="2"/>
    </row>
    <row r="18303" spans="2:22" x14ac:dyDescent="0.2">
      <c r="B18303" s="2"/>
      <c r="C18303" s="2"/>
      <c r="D18303" s="2"/>
      <c r="E18303" s="2"/>
      <c r="F18303" s="2"/>
      <c r="G18303" s="3"/>
      <c r="H18303" s="3"/>
      <c r="I18303" s="2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 s="2"/>
    </row>
    <row r="18304" spans="2:22" x14ac:dyDescent="0.2">
      <c r="B18304" s="2"/>
      <c r="C18304" s="2"/>
      <c r="D18304" s="2"/>
      <c r="E18304" s="2"/>
      <c r="F18304" s="2"/>
      <c r="G18304" s="3"/>
      <c r="H18304" s="3"/>
      <c r="I18304" s="2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 s="2"/>
    </row>
    <row r="18305" spans="2:22" x14ac:dyDescent="0.2">
      <c r="B18305" s="2"/>
      <c r="C18305" s="2"/>
      <c r="D18305" s="2"/>
      <c r="E18305" s="2"/>
      <c r="F18305" s="2"/>
      <c r="G18305" s="3"/>
      <c r="H18305" s="3"/>
      <c r="I18305" s="2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 s="2"/>
    </row>
    <row r="18306" spans="2:22" x14ac:dyDescent="0.2">
      <c r="B18306" s="2"/>
      <c r="C18306" s="2"/>
      <c r="D18306" s="2"/>
      <c r="E18306" s="2"/>
      <c r="F18306" s="2"/>
      <c r="G18306" s="3"/>
      <c r="H18306" s="3"/>
      <c r="I18306" s="2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 s="2"/>
    </row>
    <row r="18307" spans="2:22" x14ac:dyDescent="0.2">
      <c r="B18307" s="2"/>
      <c r="C18307" s="2"/>
      <c r="D18307" s="2"/>
      <c r="E18307" s="2"/>
      <c r="F18307" s="2"/>
      <c r="G18307" s="3"/>
      <c r="H18307" s="3"/>
      <c r="I18307" s="2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 s="2"/>
    </row>
    <row r="18308" spans="2:22" x14ac:dyDescent="0.2">
      <c r="B18308" s="2"/>
      <c r="C18308" s="2"/>
      <c r="D18308" s="2"/>
      <c r="E18308" s="2"/>
      <c r="F18308" s="2"/>
      <c r="G18308" s="3"/>
      <c r="H18308" s="3"/>
      <c r="I18308" s="2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 s="2"/>
    </row>
    <row r="18309" spans="2:22" x14ac:dyDescent="0.2">
      <c r="B18309" s="2"/>
      <c r="C18309" s="2"/>
      <c r="D18309" s="2"/>
      <c r="E18309" s="2"/>
      <c r="F18309" s="2"/>
      <c r="G18309" s="3"/>
      <c r="H18309" s="3"/>
      <c r="I18309" s="2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 s="2"/>
    </row>
    <row r="18310" spans="2:22" x14ac:dyDescent="0.2">
      <c r="B18310" s="2"/>
      <c r="C18310" s="2"/>
      <c r="D18310" s="2"/>
      <c r="E18310" s="2"/>
      <c r="F18310" s="2"/>
      <c r="G18310" s="3"/>
      <c r="H18310" s="3"/>
      <c r="I18310" s="2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 s="2"/>
    </row>
    <row r="18311" spans="2:22" x14ac:dyDescent="0.2">
      <c r="B18311" s="2"/>
      <c r="C18311" s="2"/>
      <c r="D18311" s="2"/>
      <c r="E18311" s="2"/>
      <c r="F18311" s="2"/>
      <c r="G18311" s="3"/>
      <c r="H18311" s="3"/>
      <c r="I18311" s="2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 s="2"/>
    </row>
    <row r="18312" spans="2:22" x14ac:dyDescent="0.2">
      <c r="B18312" s="2"/>
      <c r="C18312" s="2"/>
      <c r="D18312" s="2"/>
      <c r="E18312" s="2"/>
      <c r="F18312" s="2"/>
      <c r="G18312" s="3"/>
      <c r="H18312" s="3"/>
      <c r="I18312" s="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 s="2"/>
    </row>
    <row r="18313" spans="2:22" x14ac:dyDescent="0.2">
      <c r="B18313" s="2"/>
      <c r="C18313" s="2"/>
      <c r="D18313" s="2"/>
      <c r="E18313" s="2"/>
      <c r="F18313" s="2"/>
      <c r="G18313" s="3"/>
      <c r="H18313" s="3"/>
      <c r="I18313" s="2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 s="2"/>
    </row>
    <row r="18314" spans="2:22" x14ac:dyDescent="0.2">
      <c r="B18314" s="2"/>
      <c r="C18314" s="2"/>
      <c r="D18314" s="2"/>
      <c r="E18314" s="2"/>
      <c r="F18314" s="2"/>
      <c r="G18314" s="3"/>
      <c r="H18314" s="3"/>
      <c r="I18314" s="2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 s="2"/>
    </row>
    <row r="18315" spans="2:22" x14ac:dyDescent="0.2">
      <c r="B18315" s="2"/>
      <c r="C18315" s="2"/>
      <c r="D18315" s="2"/>
      <c r="E18315" s="2"/>
      <c r="F18315" s="2"/>
      <c r="G18315" s="3"/>
      <c r="H18315" s="3"/>
      <c r="I18315" s="2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 s="2"/>
    </row>
    <row r="18316" spans="2:22" x14ac:dyDescent="0.2">
      <c r="B18316" s="2"/>
      <c r="C18316" s="2"/>
      <c r="D18316" s="2"/>
      <c r="E18316" s="2"/>
      <c r="F18316" s="2"/>
      <c r="G18316" s="3"/>
      <c r="H18316" s="3"/>
      <c r="I18316" s="2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 s="2"/>
    </row>
    <row r="18317" spans="2:22" x14ac:dyDescent="0.2">
      <c r="B18317" s="2"/>
      <c r="C18317" s="2"/>
      <c r="D18317" s="2"/>
      <c r="E18317" s="2"/>
      <c r="F18317" s="2"/>
      <c r="G18317" s="3"/>
      <c r="H18317" s="3"/>
      <c r="I18317" s="2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 s="2"/>
    </row>
    <row r="18318" spans="2:22" x14ac:dyDescent="0.2">
      <c r="B18318" s="2"/>
      <c r="C18318" s="2"/>
      <c r="D18318" s="2"/>
      <c r="E18318" s="2"/>
      <c r="F18318" s="2"/>
      <c r="G18318" s="3"/>
      <c r="H18318" s="3"/>
      <c r="I18318" s="2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 s="2"/>
    </row>
    <row r="18319" spans="2:22" x14ac:dyDescent="0.2">
      <c r="B18319" s="2"/>
      <c r="C18319" s="2"/>
      <c r="D18319" s="2"/>
      <c r="E18319" s="2"/>
      <c r="F18319" s="2"/>
      <c r="G18319" s="3"/>
      <c r="H18319" s="3"/>
      <c r="I18319" s="2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 s="2"/>
    </row>
    <row r="18320" spans="2:22" x14ac:dyDescent="0.2">
      <c r="B18320" s="2"/>
      <c r="C18320" s="2"/>
      <c r="D18320" s="2"/>
      <c r="E18320" s="2"/>
      <c r="F18320" s="2"/>
      <c r="G18320" s="3"/>
      <c r="H18320" s="3"/>
      <c r="I18320" s="2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 s="2"/>
    </row>
    <row r="18321" spans="2:22" x14ac:dyDescent="0.2">
      <c r="B18321" s="2"/>
      <c r="C18321" s="2"/>
      <c r="D18321" s="2"/>
      <c r="E18321" s="2"/>
      <c r="F18321" s="2"/>
      <c r="G18321" s="3"/>
      <c r="H18321" s="3"/>
      <c r="I18321" s="2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 s="2"/>
    </row>
    <row r="18322" spans="2:22" x14ac:dyDescent="0.2">
      <c r="B18322" s="2"/>
      <c r="C18322" s="2"/>
      <c r="D18322" s="2"/>
      <c r="E18322" s="2"/>
      <c r="F18322" s="2"/>
      <c r="G18322" s="3"/>
      <c r="H18322" s="3"/>
      <c r="I18322" s="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 s="2"/>
    </row>
    <row r="18323" spans="2:22" x14ac:dyDescent="0.2">
      <c r="B18323" s="2"/>
      <c r="C18323" s="2"/>
      <c r="D18323" s="2"/>
      <c r="E18323" s="2"/>
      <c r="F18323" s="2"/>
      <c r="G18323" s="3"/>
      <c r="H18323" s="3"/>
      <c r="I18323" s="2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 s="2"/>
    </row>
    <row r="18324" spans="2:22" x14ac:dyDescent="0.2">
      <c r="B18324" s="2"/>
      <c r="C18324" s="2"/>
      <c r="D18324" s="2"/>
      <c r="E18324" s="2"/>
      <c r="F18324" s="2"/>
      <c r="G18324" s="3"/>
      <c r="H18324" s="3"/>
      <c r="I18324" s="2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 s="2"/>
    </row>
    <row r="18325" spans="2:22" x14ac:dyDescent="0.2">
      <c r="B18325" s="2"/>
      <c r="C18325" s="2"/>
      <c r="D18325" s="2"/>
      <c r="E18325" s="2"/>
      <c r="F18325" s="2"/>
      <c r="G18325" s="3"/>
      <c r="H18325" s="3"/>
      <c r="I18325" s="2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 s="2"/>
    </row>
    <row r="18326" spans="2:22" x14ac:dyDescent="0.2">
      <c r="B18326" s="2"/>
      <c r="C18326" s="2"/>
      <c r="D18326" s="2"/>
      <c r="E18326" s="2"/>
      <c r="F18326" s="2"/>
      <c r="G18326" s="3"/>
      <c r="H18326" s="3"/>
      <c r="I18326" s="2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 s="2"/>
    </row>
    <row r="18327" spans="2:22" x14ac:dyDescent="0.2">
      <c r="B18327" s="2"/>
      <c r="C18327" s="2"/>
      <c r="D18327" s="2"/>
      <c r="E18327" s="2"/>
      <c r="F18327" s="2"/>
      <c r="G18327" s="3"/>
      <c r="H18327" s="3"/>
      <c r="I18327" s="2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 s="2"/>
    </row>
    <row r="18328" spans="2:22" x14ac:dyDescent="0.2">
      <c r="B18328" s="2"/>
      <c r="C18328" s="2"/>
      <c r="D18328" s="2"/>
      <c r="E18328" s="2"/>
      <c r="F18328" s="2"/>
      <c r="G18328" s="3"/>
      <c r="H18328" s="3"/>
      <c r="I18328" s="2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 s="2"/>
    </row>
    <row r="18329" spans="2:22" x14ac:dyDescent="0.2">
      <c r="B18329" s="2"/>
      <c r="C18329" s="2"/>
      <c r="D18329" s="2"/>
      <c r="E18329" s="2"/>
      <c r="F18329" s="2"/>
      <c r="G18329" s="3"/>
      <c r="H18329" s="3"/>
      <c r="I18329" s="2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 s="2"/>
    </row>
    <row r="18330" spans="2:22" x14ac:dyDescent="0.2">
      <c r="B18330" s="2"/>
      <c r="C18330" s="2"/>
      <c r="D18330" s="2"/>
      <c r="E18330" s="2"/>
      <c r="F18330" s="2"/>
      <c r="G18330" s="3"/>
      <c r="H18330" s="3"/>
      <c r="I18330" s="2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 s="2"/>
    </row>
    <row r="18331" spans="2:22" x14ac:dyDescent="0.2">
      <c r="B18331" s="2"/>
      <c r="C18331" s="2"/>
      <c r="D18331" s="2"/>
      <c r="E18331" s="2"/>
      <c r="F18331" s="2"/>
      <c r="G18331" s="3"/>
      <c r="H18331" s="3"/>
      <c r="I18331" s="2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 s="2"/>
    </row>
    <row r="18332" spans="2:22" x14ac:dyDescent="0.2">
      <c r="B18332" s="2"/>
      <c r="C18332" s="2"/>
      <c r="D18332" s="2"/>
      <c r="E18332" s="2"/>
      <c r="F18332" s="2"/>
      <c r="G18332" s="3"/>
      <c r="H18332" s="3"/>
      <c r="I18332" s="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 s="2"/>
    </row>
    <row r="18333" spans="2:22" x14ac:dyDescent="0.2">
      <c r="B18333" s="2"/>
      <c r="C18333" s="2"/>
      <c r="D18333" s="2"/>
      <c r="E18333" s="2"/>
      <c r="F18333" s="2"/>
      <c r="G18333" s="3"/>
      <c r="H18333" s="3"/>
      <c r="I18333" s="2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 s="2"/>
    </row>
    <row r="18334" spans="2:22" x14ac:dyDescent="0.2">
      <c r="B18334" s="2"/>
      <c r="C18334" s="2"/>
      <c r="D18334" s="2"/>
      <c r="E18334" s="2"/>
      <c r="F18334" s="2"/>
      <c r="G18334" s="3"/>
      <c r="H18334" s="3"/>
      <c r="I18334" s="2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 s="2"/>
    </row>
    <row r="18335" spans="2:22" x14ac:dyDescent="0.2">
      <c r="B18335" s="2"/>
      <c r="C18335" s="2"/>
      <c r="D18335" s="2"/>
      <c r="E18335" s="2"/>
      <c r="F18335" s="2"/>
      <c r="G18335" s="3"/>
      <c r="H18335" s="3"/>
      <c r="I18335" s="2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 s="2"/>
    </row>
    <row r="18336" spans="2:22" x14ac:dyDescent="0.2">
      <c r="B18336" s="2"/>
      <c r="C18336" s="2"/>
      <c r="D18336" s="2"/>
      <c r="E18336" s="2"/>
      <c r="F18336" s="2"/>
      <c r="G18336" s="3"/>
      <c r="H18336" s="3"/>
      <c r="I18336" s="2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 s="2"/>
    </row>
    <row r="18337" spans="2:22" x14ac:dyDescent="0.2">
      <c r="B18337" s="2"/>
      <c r="C18337" s="2"/>
      <c r="D18337" s="2"/>
      <c r="E18337" s="2"/>
      <c r="F18337" s="2"/>
      <c r="G18337" s="3"/>
      <c r="H18337" s="3"/>
      <c r="I18337" s="2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 s="2"/>
    </row>
    <row r="18338" spans="2:22" x14ac:dyDescent="0.2">
      <c r="B18338" s="2"/>
      <c r="C18338" s="2"/>
      <c r="D18338" s="2"/>
      <c r="E18338" s="2"/>
      <c r="F18338" s="2"/>
      <c r="G18338" s="3"/>
      <c r="H18338" s="3"/>
      <c r="I18338" s="2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 s="2"/>
    </row>
    <row r="18339" spans="2:22" x14ac:dyDescent="0.2">
      <c r="B18339" s="2"/>
      <c r="C18339" s="2"/>
      <c r="D18339" s="2"/>
      <c r="E18339" s="2"/>
      <c r="F18339" s="2"/>
      <c r="G18339" s="3"/>
      <c r="H18339" s="3"/>
      <c r="I18339" s="2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 s="2"/>
    </row>
    <row r="18340" spans="2:22" x14ac:dyDescent="0.2">
      <c r="B18340" s="2"/>
      <c r="C18340" s="2"/>
      <c r="D18340" s="2"/>
      <c r="E18340" s="2"/>
      <c r="F18340" s="2"/>
      <c r="G18340" s="3"/>
      <c r="H18340" s="3"/>
      <c r="I18340" s="2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 s="2"/>
    </row>
    <row r="18341" spans="2:22" x14ac:dyDescent="0.2">
      <c r="B18341" s="2"/>
      <c r="C18341" s="2"/>
      <c r="D18341" s="2"/>
      <c r="E18341" s="2"/>
      <c r="F18341" s="2"/>
      <c r="G18341" s="3"/>
      <c r="H18341" s="3"/>
      <c r="I18341" s="2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 s="2"/>
    </row>
    <row r="18342" spans="2:22" x14ac:dyDescent="0.2">
      <c r="B18342" s="2"/>
      <c r="C18342" s="2"/>
      <c r="D18342" s="2"/>
      <c r="E18342" s="2"/>
      <c r="F18342" s="2"/>
      <c r="G18342" s="3"/>
      <c r="H18342" s="3"/>
      <c r="I18342" s="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 s="2"/>
    </row>
    <row r="18343" spans="2:22" x14ac:dyDescent="0.2">
      <c r="B18343" s="2"/>
      <c r="C18343" s="2"/>
      <c r="D18343" s="2"/>
      <c r="E18343" s="2"/>
      <c r="F18343" s="2"/>
      <c r="G18343" s="3"/>
      <c r="H18343" s="3"/>
      <c r="I18343" s="2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 s="2"/>
    </row>
    <row r="18344" spans="2:22" x14ac:dyDescent="0.2">
      <c r="B18344" s="2"/>
      <c r="C18344" s="2"/>
      <c r="D18344" s="2"/>
      <c r="E18344" s="2"/>
      <c r="F18344" s="2"/>
      <c r="G18344" s="3"/>
      <c r="H18344" s="3"/>
      <c r="I18344" s="2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 s="2"/>
    </row>
    <row r="18345" spans="2:22" x14ac:dyDescent="0.2">
      <c r="B18345" s="2"/>
      <c r="C18345" s="2"/>
      <c r="D18345" s="2"/>
      <c r="E18345" s="2"/>
      <c r="F18345" s="2"/>
      <c r="G18345" s="3"/>
      <c r="H18345" s="3"/>
      <c r="I18345" s="2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 s="2"/>
    </row>
    <row r="18346" spans="2:22" x14ac:dyDescent="0.2">
      <c r="B18346" s="2"/>
      <c r="C18346" s="2"/>
      <c r="D18346" s="2"/>
      <c r="E18346" s="2"/>
      <c r="F18346" s="2"/>
      <c r="G18346" s="3"/>
      <c r="H18346" s="3"/>
      <c r="I18346" s="2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 s="2"/>
    </row>
    <row r="18347" spans="2:22" x14ac:dyDescent="0.2">
      <c r="B18347" s="2"/>
      <c r="C18347" s="2"/>
      <c r="D18347" s="2"/>
      <c r="E18347" s="2"/>
      <c r="F18347" s="2"/>
      <c r="G18347" s="3"/>
      <c r="H18347" s="3"/>
      <c r="I18347" s="2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 s="2"/>
    </row>
    <row r="18348" spans="2:22" x14ac:dyDescent="0.2">
      <c r="B18348" s="2"/>
      <c r="C18348" s="2"/>
      <c r="D18348" s="2"/>
      <c r="E18348" s="2"/>
      <c r="F18348" s="2"/>
      <c r="G18348" s="3"/>
      <c r="H18348" s="3"/>
      <c r="I18348" s="2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 s="2"/>
    </row>
    <row r="18349" spans="2:22" x14ac:dyDescent="0.2">
      <c r="B18349" s="2"/>
      <c r="C18349" s="2"/>
      <c r="D18349" s="2"/>
      <c r="E18349" s="2"/>
      <c r="F18349" s="2"/>
      <c r="G18349" s="3"/>
      <c r="H18349" s="3"/>
      <c r="I18349" s="2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 s="2"/>
    </row>
    <row r="18350" spans="2:22" x14ac:dyDescent="0.2">
      <c r="B18350" s="2"/>
      <c r="C18350" s="2"/>
      <c r="D18350" s="2"/>
      <c r="E18350" s="2"/>
      <c r="F18350" s="2"/>
      <c r="G18350" s="3"/>
      <c r="H18350" s="3"/>
      <c r="I18350" s="2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 s="2"/>
    </row>
    <row r="18351" spans="2:22" x14ac:dyDescent="0.2">
      <c r="B18351" s="2"/>
      <c r="C18351" s="2"/>
      <c r="D18351" s="2"/>
      <c r="E18351" s="2"/>
      <c r="F18351" s="2"/>
      <c r="G18351" s="3"/>
      <c r="H18351" s="3"/>
      <c r="I18351" s="2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 s="2"/>
    </row>
    <row r="18352" spans="2:22" x14ac:dyDescent="0.2">
      <c r="B18352" s="2"/>
      <c r="C18352" s="2"/>
      <c r="D18352" s="2"/>
      <c r="E18352" s="2"/>
      <c r="F18352" s="2"/>
      <c r="G18352" s="3"/>
      <c r="H18352" s="3"/>
      <c r="I18352" s="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 s="2"/>
    </row>
    <row r="18353" spans="2:22" x14ac:dyDescent="0.2">
      <c r="B18353" s="2"/>
      <c r="C18353" s="2"/>
      <c r="D18353" s="2"/>
      <c r="E18353" s="2"/>
      <c r="F18353" s="2"/>
      <c r="G18353" s="3"/>
      <c r="H18353" s="3"/>
      <c r="I18353" s="2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 s="2"/>
    </row>
    <row r="18354" spans="2:22" x14ac:dyDescent="0.2">
      <c r="B18354" s="2"/>
      <c r="C18354" s="2"/>
      <c r="D18354" s="2"/>
      <c r="E18354" s="2"/>
      <c r="F18354" s="2"/>
      <c r="G18354" s="3"/>
      <c r="H18354" s="3"/>
      <c r="I18354" s="2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 s="2"/>
    </row>
    <row r="18355" spans="2:22" x14ac:dyDescent="0.2">
      <c r="B18355" s="2"/>
      <c r="C18355" s="2"/>
      <c r="D18355" s="2"/>
      <c r="E18355" s="2"/>
      <c r="F18355" s="2"/>
      <c r="G18355" s="3"/>
      <c r="H18355" s="3"/>
      <c r="I18355" s="2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 s="2"/>
    </row>
    <row r="18356" spans="2:22" x14ac:dyDescent="0.2">
      <c r="B18356" s="2"/>
      <c r="C18356" s="2"/>
      <c r="D18356" s="2"/>
      <c r="E18356" s="2"/>
      <c r="F18356" s="2"/>
      <c r="G18356" s="3"/>
      <c r="H18356" s="3"/>
      <c r="I18356" s="2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 s="2"/>
    </row>
    <row r="18357" spans="2:22" x14ac:dyDescent="0.2">
      <c r="B18357" s="2"/>
      <c r="C18357" s="2"/>
      <c r="D18357" s="2"/>
      <c r="E18357" s="2"/>
      <c r="F18357" s="2"/>
      <c r="G18357" s="3"/>
      <c r="H18357" s="3"/>
      <c r="I18357" s="2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 s="2"/>
    </row>
    <row r="18358" spans="2:22" x14ac:dyDescent="0.2">
      <c r="B18358" s="2"/>
      <c r="C18358" s="2"/>
      <c r="D18358" s="2"/>
      <c r="E18358" s="2"/>
      <c r="F18358" s="2"/>
      <c r="G18358" s="3"/>
      <c r="H18358" s="3"/>
      <c r="I18358" s="2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 s="2"/>
    </row>
    <row r="18359" spans="2:22" x14ac:dyDescent="0.2">
      <c r="B18359" s="2"/>
      <c r="C18359" s="2"/>
      <c r="D18359" s="2"/>
      <c r="E18359" s="2"/>
      <c r="F18359" s="2"/>
      <c r="G18359" s="3"/>
      <c r="H18359" s="3"/>
      <c r="I18359" s="2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 s="2"/>
    </row>
    <row r="18360" spans="2:22" x14ac:dyDescent="0.2">
      <c r="B18360" s="2"/>
      <c r="C18360" s="2"/>
      <c r="D18360" s="2"/>
      <c r="E18360" s="2"/>
      <c r="F18360" s="2"/>
      <c r="G18360" s="3"/>
      <c r="H18360" s="3"/>
      <c r="I18360" s="2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 s="2"/>
    </row>
    <row r="18361" spans="2:22" x14ac:dyDescent="0.2">
      <c r="B18361" s="2"/>
      <c r="C18361" s="2"/>
      <c r="D18361" s="2"/>
      <c r="E18361" s="2"/>
      <c r="F18361" s="2"/>
      <c r="G18361" s="3"/>
      <c r="H18361" s="3"/>
      <c r="I18361" s="2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 s="2"/>
    </row>
    <row r="18362" spans="2:22" x14ac:dyDescent="0.2">
      <c r="B18362" s="2"/>
      <c r="C18362" s="2"/>
      <c r="D18362" s="2"/>
      <c r="E18362" s="2"/>
      <c r="F18362" s="2"/>
      <c r="G18362" s="3"/>
      <c r="H18362" s="3"/>
      <c r="I18362" s="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 s="2"/>
    </row>
    <row r="18363" spans="2:22" x14ac:dyDescent="0.2">
      <c r="B18363" s="2"/>
      <c r="C18363" s="2"/>
      <c r="D18363" s="2"/>
      <c r="E18363" s="2"/>
      <c r="F18363" s="2"/>
      <c r="G18363" s="3"/>
      <c r="H18363" s="3"/>
      <c r="I18363" s="2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 s="2"/>
    </row>
    <row r="18364" spans="2:22" x14ac:dyDescent="0.2">
      <c r="B18364" s="2"/>
      <c r="C18364" s="2"/>
      <c r="D18364" s="2"/>
      <c r="E18364" s="2"/>
      <c r="F18364" s="2"/>
      <c r="G18364" s="3"/>
      <c r="H18364" s="3"/>
      <c r="I18364" s="2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 s="2"/>
    </row>
    <row r="18365" spans="2:22" x14ac:dyDescent="0.2">
      <c r="B18365" s="2"/>
      <c r="C18365" s="2"/>
      <c r="D18365" s="2"/>
      <c r="E18365" s="2"/>
      <c r="F18365" s="2"/>
      <c r="G18365" s="3"/>
      <c r="H18365" s="3"/>
      <c r="I18365" s="2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 s="2"/>
    </row>
    <row r="18366" spans="2:22" x14ac:dyDescent="0.2">
      <c r="B18366" s="2"/>
      <c r="C18366" s="2"/>
      <c r="D18366" s="2"/>
      <c r="E18366" s="2"/>
      <c r="F18366" s="2"/>
      <c r="G18366" s="3"/>
      <c r="H18366" s="3"/>
      <c r="I18366" s="2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 s="2"/>
    </row>
    <row r="18367" spans="2:22" x14ac:dyDescent="0.2">
      <c r="B18367" s="2"/>
      <c r="C18367" s="2"/>
      <c r="D18367" s="2"/>
      <c r="E18367" s="2"/>
      <c r="F18367" s="2"/>
      <c r="G18367" s="3"/>
      <c r="H18367" s="3"/>
      <c r="I18367" s="2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 s="2"/>
    </row>
    <row r="18368" spans="2:22" x14ac:dyDescent="0.2">
      <c r="B18368" s="2"/>
      <c r="C18368" s="2"/>
      <c r="D18368" s="2"/>
      <c r="E18368" s="2"/>
      <c r="F18368" s="2"/>
      <c r="G18368" s="3"/>
      <c r="H18368" s="3"/>
      <c r="I18368" s="2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 s="2"/>
    </row>
    <row r="18369" spans="2:22" x14ac:dyDescent="0.2">
      <c r="B18369" s="2"/>
      <c r="C18369" s="2"/>
      <c r="D18369" s="2"/>
      <c r="E18369" s="2"/>
      <c r="F18369" s="2"/>
      <c r="G18369" s="3"/>
      <c r="H18369" s="3"/>
      <c r="I18369" s="2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 s="2"/>
    </row>
    <row r="18370" spans="2:22" x14ac:dyDescent="0.2">
      <c r="B18370" s="2"/>
      <c r="C18370" s="2"/>
      <c r="D18370" s="2"/>
      <c r="E18370" s="2"/>
      <c r="F18370" s="2"/>
      <c r="G18370" s="3"/>
      <c r="H18370" s="3"/>
      <c r="I18370" s="2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 s="2"/>
    </row>
    <row r="18371" spans="2:22" x14ac:dyDescent="0.2">
      <c r="B18371" s="2"/>
      <c r="C18371" s="2"/>
      <c r="D18371" s="2"/>
      <c r="E18371" s="2"/>
      <c r="F18371" s="2"/>
      <c r="G18371" s="3"/>
      <c r="H18371" s="3"/>
      <c r="I18371" s="2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 s="2"/>
    </row>
    <row r="18372" spans="2:22" x14ac:dyDescent="0.2">
      <c r="B18372" s="2"/>
      <c r="C18372" s="2"/>
      <c r="D18372" s="2"/>
      <c r="E18372" s="2"/>
      <c r="F18372" s="2"/>
      <c r="G18372" s="3"/>
      <c r="H18372" s="3"/>
      <c r="I18372" s="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 s="2"/>
    </row>
    <row r="18373" spans="2:22" x14ac:dyDescent="0.2">
      <c r="B18373" s="2"/>
      <c r="C18373" s="2"/>
      <c r="D18373" s="2"/>
      <c r="E18373" s="2"/>
      <c r="F18373" s="2"/>
      <c r="G18373" s="3"/>
      <c r="H18373" s="3"/>
      <c r="I18373" s="2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 s="2"/>
    </row>
    <row r="18374" spans="2:22" x14ac:dyDescent="0.2">
      <c r="B18374" s="2"/>
      <c r="C18374" s="2"/>
      <c r="D18374" s="2"/>
      <c r="E18374" s="2"/>
      <c r="F18374" s="2"/>
      <c r="G18374" s="3"/>
      <c r="H18374" s="3"/>
      <c r="I18374" s="2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 s="2"/>
    </row>
    <row r="18375" spans="2:22" x14ac:dyDescent="0.2">
      <c r="B18375" s="2"/>
      <c r="C18375" s="2"/>
      <c r="D18375" s="2"/>
      <c r="E18375" s="2"/>
      <c r="F18375" s="2"/>
      <c r="G18375" s="3"/>
      <c r="H18375" s="3"/>
      <c r="I18375" s="2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 s="2"/>
    </row>
    <row r="18376" spans="2:22" x14ac:dyDescent="0.2">
      <c r="B18376" s="2"/>
      <c r="C18376" s="2"/>
      <c r="D18376" s="2"/>
      <c r="E18376" s="2"/>
      <c r="F18376" s="2"/>
      <c r="G18376" s="3"/>
      <c r="H18376" s="3"/>
      <c r="I18376" s="2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 s="2"/>
    </row>
    <row r="18377" spans="2:22" x14ac:dyDescent="0.2">
      <c r="B18377" s="2"/>
      <c r="C18377" s="2"/>
      <c r="D18377" s="2"/>
      <c r="E18377" s="2"/>
      <c r="F18377" s="2"/>
      <c r="G18377" s="3"/>
      <c r="H18377" s="3"/>
      <c r="I18377" s="2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 s="2"/>
    </row>
    <row r="18378" spans="2:22" x14ac:dyDescent="0.2">
      <c r="B18378" s="2"/>
      <c r="C18378" s="2"/>
      <c r="D18378" s="2"/>
      <c r="E18378" s="2"/>
      <c r="F18378" s="2"/>
      <c r="G18378" s="3"/>
      <c r="H18378" s="3"/>
      <c r="I18378" s="2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 s="2"/>
    </row>
    <row r="18379" spans="2:22" x14ac:dyDescent="0.2">
      <c r="B18379" s="2"/>
      <c r="C18379" s="2"/>
      <c r="D18379" s="2"/>
      <c r="E18379" s="2"/>
      <c r="F18379" s="2"/>
      <c r="G18379" s="3"/>
      <c r="H18379" s="3"/>
      <c r="I18379" s="2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 s="2"/>
    </row>
    <row r="18380" spans="2:22" x14ac:dyDescent="0.2">
      <c r="B18380" s="2"/>
      <c r="C18380" s="2"/>
      <c r="D18380" s="2"/>
      <c r="E18380" s="2"/>
      <c r="F18380" s="2"/>
      <c r="G18380" s="3"/>
      <c r="H18380" s="3"/>
      <c r="I18380" s="2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 s="2"/>
    </row>
    <row r="18381" spans="2:22" x14ac:dyDescent="0.2">
      <c r="B18381" s="2"/>
      <c r="C18381" s="2"/>
      <c r="D18381" s="2"/>
      <c r="E18381" s="2"/>
      <c r="F18381" s="2"/>
      <c r="G18381" s="3"/>
      <c r="H18381" s="3"/>
      <c r="I18381" s="2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 s="2"/>
    </row>
    <row r="18382" spans="2:22" x14ac:dyDescent="0.2">
      <c r="B18382" s="2"/>
      <c r="C18382" s="2"/>
      <c r="D18382" s="2"/>
      <c r="E18382" s="2"/>
      <c r="F18382" s="2"/>
      <c r="G18382" s="3"/>
      <c r="H18382" s="3"/>
      <c r="I18382" s="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 s="2"/>
    </row>
    <row r="18383" spans="2:22" x14ac:dyDescent="0.2">
      <c r="B18383" s="2"/>
      <c r="C18383" s="2"/>
      <c r="D18383" s="2"/>
      <c r="E18383" s="2"/>
      <c r="F18383" s="2"/>
      <c r="G18383" s="3"/>
      <c r="H18383" s="3"/>
      <c r="I18383" s="2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 s="2"/>
    </row>
    <row r="18384" spans="2:22" x14ac:dyDescent="0.2">
      <c r="B18384" s="2"/>
      <c r="C18384" s="2"/>
      <c r="D18384" s="2"/>
      <c r="E18384" s="2"/>
      <c r="F18384" s="2"/>
      <c r="G18384" s="3"/>
      <c r="H18384" s="3"/>
      <c r="I18384" s="2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 s="2"/>
    </row>
    <row r="18385" spans="2:22" x14ac:dyDescent="0.2">
      <c r="B18385" s="2"/>
      <c r="C18385" s="2"/>
      <c r="D18385" s="2"/>
      <c r="E18385" s="2"/>
      <c r="F18385" s="2"/>
      <c r="G18385" s="3"/>
      <c r="H18385" s="3"/>
      <c r="I18385" s="2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 s="2"/>
    </row>
    <row r="18386" spans="2:22" x14ac:dyDescent="0.2">
      <c r="B18386" s="2"/>
      <c r="C18386" s="2"/>
      <c r="D18386" s="2"/>
      <c r="E18386" s="2"/>
      <c r="F18386" s="2"/>
      <c r="G18386" s="3"/>
      <c r="H18386" s="3"/>
      <c r="I18386" s="2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 s="2"/>
    </row>
    <row r="18387" spans="2:22" x14ac:dyDescent="0.2">
      <c r="B18387" s="2"/>
      <c r="C18387" s="2"/>
      <c r="D18387" s="2"/>
      <c r="E18387" s="2"/>
      <c r="F18387" s="2"/>
      <c r="G18387" s="3"/>
      <c r="H18387" s="3"/>
      <c r="I18387" s="2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 s="2"/>
    </row>
    <row r="18388" spans="2:22" x14ac:dyDescent="0.2">
      <c r="B18388" s="2"/>
      <c r="C18388" s="2"/>
      <c r="D18388" s="2"/>
      <c r="E18388" s="2"/>
      <c r="F18388" s="2"/>
      <c r="G18388" s="3"/>
      <c r="H18388" s="3"/>
      <c r="I18388" s="2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 s="2"/>
    </row>
    <row r="18389" spans="2:22" x14ac:dyDescent="0.2">
      <c r="B18389" s="2"/>
      <c r="C18389" s="2"/>
      <c r="D18389" s="2"/>
      <c r="E18389" s="2"/>
      <c r="F18389" s="2"/>
      <c r="G18389" s="3"/>
      <c r="H18389" s="3"/>
      <c r="I18389" s="2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 s="2"/>
    </row>
    <row r="18390" spans="2:22" x14ac:dyDescent="0.2">
      <c r="B18390" s="2"/>
      <c r="C18390" s="2"/>
      <c r="D18390" s="2"/>
      <c r="E18390" s="2"/>
      <c r="F18390" s="2"/>
      <c r="G18390" s="3"/>
      <c r="H18390" s="3"/>
      <c r="I18390" s="2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 s="2"/>
    </row>
    <row r="18391" spans="2:22" x14ac:dyDescent="0.2">
      <c r="B18391" s="2"/>
      <c r="C18391" s="2"/>
      <c r="D18391" s="2"/>
      <c r="E18391" s="2"/>
      <c r="F18391" s="2"/>
      <c r="G18391" s="3"/>
      <c r="H18391" s="3"/>
      <c r="I18391" s="2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 s="2"/>
    </row>
    <row r="18392" spans="2:22" x14ac:dyDescent="0.2">
      <c r="B18392" s="2"/>
      <c r="C18392" s="2"/>
      <c r="D18392" s="2"/>
      <c r="E18392" s="2"/>
      <c r="F18392" s="2"/>
      <c r="G18392" s="3"/>
      <c r="H18392" s="3"/>
      <c r="I18392" s="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 s="2"/>
    </row>
    <row r="18393" spans="2:22" x14ac:dyDescent="0.2">
      <c r="B18393" s="2"/>
      <c r="C18393" s="2"/>
      <c r="D18393" s="2"/>
      <c r="E18393" s="2"/>
      <c r="F18393" s="2"/>
      <c r="G18393" s="3"/>
      <c r="H18393" s="3"/>
      <c r="I18393" s="2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 s="2"/>
    </row>
    <row r="18394" spans="2:22" x14ac:dyDescent="0.2">
      <c r="B18394" s="2"/>
      <c r="C18394" s="2"/>
      <c r="D18394" s="2"/>
      <c r="E18394" s="2"/>
      <c r="F18394" s="2"/>
      <c r="G18394" s="3"/>
      <c r="H18394" s="3"/>
      <c r="I18394" s="2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 s="2"/>
    </row>
    <row r="18395" spans="2:22" x14ac:dyDescent="0.2">
      <c r="B18395" s="2"/>
      <c r="C18395" s="2"/>
      <c r="D18395" s="2"/>
      <c r="E18395" s="2"/>
      <c r="F18395" s="2"/>
      <c r="G18395" s="3"/>
      <c r="H18395" s="3"/>
      <c r="I18395" s="2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 s="2"/>
    </row>
    <row r="18396" spans="2:22" x14ac:dyDescent="0.2">
      <c r="B18396" s="2"/>
      <c r="C18396" s="2"/>
      <c r="D18396" s="2"/>
      <c r="E18396" s="2"/>
      <c r="F18396" s="2"/>
      <c r="G18396" s="3"/>
      <c r="H18396" s="3"/>
      <c r="I18396" s="2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 s="2"/>
    </row>
    <row r="18397" spans="2:22" x14ac:dyDescent="0.2">
      <c r="B18397" s="2"/>
      <c r="C18397" s="2"/>
      <c r="D18397" s="2"/>
      <c r="E18397" s="2"/>
      <c r="F18397" s="2"/>
      <c r="G18397" s="3"/>
      <c r="H18397" s="3"/>
      <c r="I18397" s="2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 s="2"/>
    </row>
    <row r="18398" spans="2:22" x14ac:dyDescent="0.2">
      <c r="B18398" s="2"/>
      <c r="C18398" s="2"/>
      <c r="D18398" s="2"/>
      <c r="E18398" s="2"/>
      <c r="F18398" s="2"/>
      <c r="G18398" s="3"/>
      <c r="H18398" s="3"/>
      <c r="I18398" s="2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 s="2"/>
    </row>
    <row r="18399" spans="2:22" x14ac:dyDescent="0.2">
      <c r="B18399" s="2"/>
      <c r="C18399" s="2"/>
      <c r="D18399" s="2"/>
      <c r="E18399" s="2"/>
      <c r="F18399" s="2"/>
      <c r="G18399" s="3"/>
      <c r="H18399" s="3"/>
      <c r="I18399" s="2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 s="2"/>
    </row>
    <row r="18400" spans="2:22" x14ac:dyDescent="0.2">
      <c r="B18400" s="2"/>
      <c r="C18400" s="2"/>
      <c r="D18400" s="2"/>
      <c r="E18400" s="2"/>
      <c r="F18400" s="2"/>
      <c r="G18400" s="3"/>
      <c r="H18400" s="3"/>
      <c r="I18400" s="2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 s="2"/>
    </row>
    <row r="18401" spans="2:22" x14ac:dyDescent="0.2">
      <c r="B18401" s="2"/>
      <c r="C18401" s="2"/>
      <c r="D18401" s="2"/>
      <c r="E18401" s="2"/>
      <c r="F18401" s="2"/>
      <c r="G18401" s="3"/>
      <c r="H18401" s="3"/>
      <c r="I18401" s="2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 s="2"/>
    </row>
    <row r="18402" spans="2:22" x14ac:dyDescent="0.2">
      <c r="B18402" s="2"/>
      <c r="C18402" s="2"/>
      <c r="D18402" s="2"/>
      <c r="E18402" s="2"/>
      <c r="F18402" s="2"/>
      <c r="G18402" s="3"/>
      <c r="H18402" s="3"/>
      <c r="I18402" s="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 s="2"/>
    </row>
    <row r="18403" spans="2:22" x14ac:dyDescent="0.2">
      <c r="B18403" s="2"/>
      <c r="C18403" s="2"/>
      <c r="D18403" s="2"/>
      <c r="E18403" s="2"/>
      <c r="F18403" s="2"/>
      <c r="G18403" s="3"/>
      <c r="H18403" s="3"/>
      <c r="I18403" s="2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 s="2"/>
    </row>
    <row r="18404" spans="2:22" x14ac:dyDescent="0.2">
      <c r="B18404" s="2"/>
      <c r="C18404" s="2"/>
      <c r="D18404" s="2"/>
      <c r="E18404" s="2"/>
      <c r="F18404" s="2"/>
      <c r="G18404" s="3"/>
      <c r="H18404" s="3"/>
      <c r="I18404" s="2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 s="2"/>
    </row>
    <row r="18405" spans="2:22" x14ac:dyDescent="0.2">
      <c r="B18405" s="2"/>
      <c r="C18405" s="2"/>
      <c r="D18405" s="2"/>
      <c r="E18405" s="2"/>
      <c r="F18405" s="2"/>
      <c r="G18405" s="3"/>
      <c r="H18405" s="3"/>
      <c r="I18405" s="2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 s="2"/>
    </row>
    <row r="18406" spans="2:22" x14ac:dyDescent="0.2">
      <c r="B18406" s="2"/>
      <c r="C18406" s="2"/>
      <c r="D18406" s="2"/>
      <c r="E18406" s="2"/>
      <c r="F18406" s="2"/>
      <c r="G18406" s="3"/>
      <c r="H18406" s="3"/>
      <c r="I18406" s="2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 s="2"/>
    </row>
    <row r="18407" spans="2:22" x14ac:dyDescent="0.2">
      <c r="B18407" s="2"/>
      <c r="C18407" s="2"/>
      <c r="D18407" s="2"/>
      <c r="E18407" s="2"/>
      <c r="F18407" s="2"/>
      <c r="G18407" s="3"/>
      <c r="H18407" s="3"/>
      <c r="I18407" s="2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 s="2"/>
    </row>
    <row r="18408" spans="2:22" x14ac:dyDescent="0.2">
      <c r="B18408" s="2"/>
      <c r="C18408" s="2"/>
      <c r="D18408" s="2"/>
      <c r="E18408" s="2"/>
      <c r="F18408" s="2"/>
      <c r="G18408" s="3"/>
      <c r="H18408" s="3"/>
      <c r="I18408" s="2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 s="2"/>
    </row>
    <row r="18409" spans="2:22" x14ac:dyDescent="0.2">
      <c r="B18409" s="2"/>
      <c r="C18409" s="2"/>
      <c r="D18409" s="2"/>
      <c r="E18409" s="2"/>
      <c r="F18409" s="2"/>
      <c r="G18409" s="3"/>
      <c r="H18409" s="3"/>
      <c r="I18409" s="2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 s="2"/>
    </row>
    <row r="18410" spans="2:22" x14ac:dyDescent="0.2">
      <c r="B18410" s="2"/>
      <c r="C18410" s="2"/>
      <c r="D18410" s="2"/>
      <c r="E18410" s="2"/>
      <c r="F18410" s="2"/>
      <c r="G18410" s="3"/>
      <c r="H18410" s="3"/>
      <c r="I18410" s="2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 s="2"/>
    </row>
    <row r="18411" spans="2:22" x14ac:dyDescent="0.2">
      <c r="B18411" s="2"/>
      <c r="C18411" s="2"/>
      <c r="D18411" s="2"/>
      <c r="E18411" s="2"/>
      <c r="F18411" s="2"/>
      <c r="G18411" s="3"/>
      <c r="H18411" s="3"/>
      <c r="I18411" s="2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 s="2"/>
    </row>
    <row r="18412" spans="2:22" x14ac:dyDescent="0.2">
      <c r="B18412" s="2"/>
      <c r="C18412" s="2"/>
      <c r="D18412" s="2"/>
      <c r="E18412" s="2"/>
      <c r="F18412" s="2"/>
      <c r="G18412" s="3"/>
      <c r="H18412" s="3"/>
      <c r="I18412" s="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 s="2"/>
    </row>
    <row r="18413" spans="2:22" x14ac:dyDescent="0.2">
      <c r="B18413" s="2"/>
      <c r="C18413" s="2"/>
      <c r="D18413" s="2"/>
      <c r="E18413" s="2"/>
      <c r="F18413" s="2"/>
      <c r="G18413" s="3"/>
      <c r="H18413" s="3"/>
      <c r="I18413" s="2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 s="2"/>
    </row>
    <row r="18414" spans="2:22" x14ac:dyDescent="0.2">
      <c r="B18414" s="2"/>
      <c r="C18414" s="2"/>
      <c r="D18414" s="2"/>
      <c r="E18414" s="2"/>
      <c r="F18414" s="2"/>
      <c r="G18414" s="3"/>
      <c r="H18414" s="3"/>
      <c r="I18414" s="2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 s="2"/>
    </row>
    <row r="18415" spans="2:22" x14ac:dyDescent="0.2">
      <c r="B18415" s="2"/>
      <c r="C18415" s="2"/>
      <c r="D18415" s="2"/>
      <c r="E18415" s="2"/>
      <c r="F18415" s="2"/>
      <c r="G18415" s="3"/>
      <c r="H18415" s="3"/>
      <c r="I18415" s="2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 s="2"/>
    </row>
    <row r="18416" spans="2:22" x14ac:dyDescent="0.2">
      <c r="B18416" s="2"/>
      <c r="C18416" s="2"/>
      <c r="D18416" s="2"/>
      <c r="E18416" s="2"/>
      <c r="F18416" s="2"/>
      <c r="G18416" s="3"/>
      <c r="H18416" s="3"/>
      <c r="I18416" s="2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 s="2"/>
    </row>
    <row r="18417" spans="2:22" x14ac:dyDescent="0.2">
      <c r="B18417" s="2"/>
      <c r="C18417" s="2"/>
      <c r="D18417" s="2"/>
      <c r="E18417" s="2"/>
      <c r="F18417" s="2"/>
      <c r="G18417" s="3"/>
      <c r="H18417" s="3"/>
      <c r="I18417" s="2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 s="2"/>
    </row>
    <row r="18418" spans="2:22" x14ac:dyDescent="0.2">
      <c r="B18418" s="2"/>
      <c r="C18418" s="2"/>
      <c r="D18418" s="2"/>
      <c r="E18418" s="2"/>
      <c r="F18418" s="2"/>
      <c r="G18418" s="3"/>
      <c r="H18418" s="3"/>
      <c r="I18418" s="2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 s="2"/>
    </row>
    <row r="18419" spans="2:22" x14ac:dyDescent="0.2">
      <c r="B18419" s="2"/>
      <c r="C18419" s="2"/>
      <c r="D18419" s="2"/>
      <c r="E18419" s="2"/>
      <c r="F18419" s="2"/>
      <c r="G18419" s="3"/>
      <c r="H18419" s="3"/>
      <c r="I18419" s="2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 s="2"/>
    </row>
    <row r="18420" spans="2:22" x14ac:dyDescent="0.2">
      <c r="B18420" s="2"/>
      <c r="C18420" s="2"/>
      <c r="D18420" s="2"/>
      <c r="E18420" s="2"/>
      <c r="F18420" s="2"/>
      <c r="G18420" s="3"/>
      <c r="H18420" s="3"/>
      <c r="I18420" s="2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 s="2"/>
    </row>
    <row r="18421" spans="2:22" x14ac:dyDescent="0.2">
      <c r="B18421" s="2"/>
      <c r="C18421" s="2"/>
      <c r="D18421" s="2"/>
      <c r="E18421" s="2"/>
      <c r="F18421" s="2"/>
      <c r="G18421" s="3"/>
      <c r="H18421" s="3"/>
      <c r="I18421" s="2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 s="2"/>
    </row>
    <row r="18422" spans="2:22" x14ac:dyDescent="0.2">
      <c r="B18422" s="2"/>
      <c r="C18422" s="2"/>
      <c r="D18422" s="2"/>
      <c r="E18422" s="2"/>
      <c r="F18422" s="2"/>
      <c r="G18422" s="3"/>
      <c r="H18422" s="3"/>
      <c r="I18422" s="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 s="2"/>
    </row>
    <row r="18423" spans="2:22" x14ac:dyDescent="0.2">
      <c r="B18423" s="2"/>
      <c r="C18423" s="2"/>
      <c r="D18423" s="2"/>
      <c r="E18423" s="2"/>
      <c r="F18423" s="2"/>
      <c r="G18423" s="3"/>
      <c r="H18423" s="3"/>
      <c r="I18423" s="2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 s="2"/>
    </row>
    <row r="18424" spans="2:22" x14ac:dyDescent="0.2">
      <c r="B18424" s="2"/>
      <c r="C18424" s="2"/>
      <c r="D18424" s="2"/>
      <c r="E18424" s="2"/>
      <c r="F18424" s="2"/>
      <c r="G18424" s="3"/>
      <c r="H18424" s="3"/>
      <c r="I18424" s="2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 s="2"/>
    </row>
    <row r="18425" spans="2:22" x14ac:dyDescent="0.2">
      <c r="B18425" s="2"/>
      <c r="C18425" s="2"/>
      <c r="D18425" s="2"/>
      <c r="E18425" s="2"/>
      <c r="F18425" s="2"/>
      <c r="G18425" s="3"/>
      <c r="H18425" s="3"/>
      <c r="I18425" s="2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 s="2"/>
    </row>
    <row r="18426" spans="2:22" x14ac:dyDescent="0.2">
      <c r="B18426" s="2"/>
      <c r="C18426" s="2"/>
      <c r="D18426" s="2"/>
      <c r="E18426" s="2"/>
      <c r="F18426" s="2"/>
      <c r="G18426" s="3"/>
      <c r="H18426" s="3"/>
      <c r="I18426" s="2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 s="2"/>
    </row>
    <row r="18427" spans="2:22" x14ac:dyDescent="0.2">
      <c r="B18427" s="2"/>
      <c r="C18427" s="2"/>
      <c r="D18427" s="2"/>
      <c r="E18427" s="2"/>
      <c r="F18427" s="2"/>
      <c r="G18427" s="3"/>
      <c r="H18427" s="3"/>
      <c r="I18427" s="2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 s="2"/>
    </row>
    <row r="18428" spans="2:22" x14ac:dyDescent="0.2">
      <c r="B18428" s="2"/>
      <c r="C18428" s="2"/>
      <c r="D18428" s="2"/>
      <c r="E18428" s="2"/>
      <c r="F18428" s="2"/>
      <c r="G18428" s="3"/>
      <c r="H18428" s="3"/>
      <c r="I18428" s="2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 s="2"/>
    </row>
    <row r="18429" spans="2:22" x14ac:dyDescent="0.2">
      <c r="B18429" s="2"/>
      <c r="C18429" s="2"/>
      <c r="D18429" s="2"/>
      <c r="E18429" s="2"/>
      <c r="F18429" s="2"/>
      <c r="G18429" s="3"/>
      <c r="H18429" s="3"/>
      <c r="I18429" s="2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 s="2"/>
    </row>
    <row r="18430" spans="2:22" x14ac:dyDescent="0.2">
      <c r="B18430" s="2"/>
      <c r="C18430" s="2"/>
      <c r="D18430" s="2"/>
      <c r="E18430" s="2"/>
      <c r="F18430" s="2"/>
      <c r="G18430" s="3"/>
      <c r="H18430" s="3"/>
      <c r="I18430" s="2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 s="2"/>
    </row>
    <row r="18431" spans="2:22" x14ac:dyDescent="0.2">
      <c r="B18431" s="2"/>
      <c r="C18431" s="2"/>
      <c r="D18431" s="2"/>
      <c r="E18431" s="2"/>
      <c r="F18431" s="2"/>
      <c r="G18431" s="3"/>
      <c r="H18431" s="3"/>
      <c r="I18431" s="2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 s="2"/>
    </row>
    <row r="18432" spans="2:22" x14ac:dyDescent="0.2">
      <c r="B18432" s="2"/>
      <c r="C18432" s="2"/>
      <c r="D18432" s="2"/>
      <c r="E18432" s="2"/>
      <c r="F18432" s="2"/>
      <c r="G18432" s="3"/>
      <c r="H18432" s="3"/>
      <c r="I18432" s="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 s="2"/>
    </row>
    <row r="18433" spans="2:22" x14ac:dyDescent="0.2">
      <c r="B18433" s="2"/>
      <c r="C18433" s="2"/>
      <c r="D18433" s="2"/>
      <c r="E18433" s="2"/>
      <c r="F18433" s="2"/>
      <c r="G18433" s="3"/>
      <c r="H18433" s="3"/>
      <c r="I18433" s="2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 s="2"/>
    </row>
    <row r="18434" spans="2:22" x14ac:dyDescent="0.2">
      <c r="B18434" s="2"/>
      <c r="C18434" s="2"/>
      <c r="D18434" s="2"/>
      <c r="E18434" s="2"/>
      <c r="F18434" s="2"/>
      <c r="G18434" s="3"/>
      <c r="H18434" s="3"/>
      <c r="I18434" s="2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 s="2"/>
    </row>
    <row r="18435" spans="2:22" x14ac:dyDescent="0.2">
      <c r="B18435" s="2"/>
      <c r="C18435" s="2"/>
      <c r="D18435" s="2"/>
      <c r="E18435" s="2"/>
      <c r="F18435" s="2"/>
      <c r="G18435" s="3"/>
      <c r="H18435" s="3"/>
      <c r="I18435" s="2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 s="2"/>
    </row>
    <row r="18436" spans="2:22" x14ac:dyDescent="0.2">
      <c r="B18436" s="2"/>
      <c r="C18436" s="2"/>
      <c r="D18436" s="2"/>
      <c r="E18436" s="2"/>
      <c r="F18436" s="2"/>
      <c r="G18436" s="3"/>
      <c r="H18436" s="3"/>
      <c r="I18436" s="2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 s="2"/>
    </row>
    <row r="18437" spans="2:22" x14ac:dyDescent="0.2">
      <c r="B18437" s="2"/>
      <c r="C18437" s="2"/>
      <c r="D18437" s="2"/>
      <c r="E18437" s="2"/>
      <c r="F18437" s="2"/>
      <c r="G18437" s="3"/>
      <c r="H18437" s="3"/>
      <c r="I18437" s="2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 s="2"/>
    </row>
    <row r="18438" spans="2:22" x14ac:dyDescent="0.2">
      <c r="B18438" s="2"/>
      <c r="C18438" s="2"/>
      <c r="D18438" s="2"/>
      <c r="E18438" s="2"/>
      <c r="F18438" s="2"/>
      <c r="G18438" s="3"/>
      <c r="H18438" s="3"/>
      <c r="I18438" s="2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 s="2"/>
    </row>
    <row r="18439" spans="2:22" x14ac:dyDescent="0.2">
      <c r="B18439" s="2"/>
      <c r="C18439" s="2"/>
      <c r="D18439" s="2"/>
      <c r="E18439" s="2"/>
      <c r="F18439" s="2"/>
      <c r="G18439" s="3"/>
      <c r="H18439" s="3"/>
      <c r="I18439" s="2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 s="2"/>
    </row>
    <row r="18440" spans="2:22" x14ac:dyDescent="0.2">
      <c r="B18440" s="2"/>
      <c r="C18440" s="2"/>
      <c r="D18440" s="2"/>
      <c r="E18440" s="2"/>
      <c r="F18440" s="2"/>
      <c r="G18440" s="3"/>
      <c r="H18440" s="3"/>
      <c r="I18440" s="2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 s="2"/>
    </row>
    <row r="18441" spans="2:22" x14ac:dyDescent="0.2">
      <c r="B18441" s="2"/>
      <c r="C18441" s="2"/>
      <c r="D18441" s="2"/>
      <c r="E18441" s="2"/>
      <c r="F18441" s="2"/>
      <c r="G18441" s="3"/>
      <c r="H18441" s="3"/>
      <c r="I18441" s="2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 s="2"/>
    </row>
    <row r="18442" spans="2:22" x14ac:dyDescent="0.2">
      <c r="B18442" s="2"/>
      <c r="C18442" s="2"/>
      <c r="D18442" s="2"/>
      <c r="E18442" s="2"/>
      <c r="F18442" s="2"/>
      <c r="G18442" s="3"/>
      <c r="H18442" s="3"/>
      <c r="I18442" s="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 s="2"/>
    </row>
    <row r="18443" spans="2:22" x14ac:dyDescent="0.2">
      <c r="B18443" s="2"/>
      <c r="C18443" s="2"/>
      <c r="D18443" s="2"/>
      <c r="E18443" s="2"/>
      <c r="F18443" s="2"/>
      <c r="G18443" s="3"/>
      <c r="H18443" s="3"/>
      <c r="I18443" s="2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 s="2"/>
    </row>
    <row r="18444" spans="2:22" x14ac:dyDescent="0.2">
      <c r="B18444" s="2"/>
      <c r="C18444" s="2"/>
      <c r="D18444" s="2"/>
      <c r="E18444" s="2"/>
      <c r="F18444" s="2"/>
      <c r="G18444" s="3"/>
      <c r="H18444" s="3"/>
      <c r="I18444" s="2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 s="2"/>
    </row>
    <row r="18445" spans="2:22" x14ac:dyDescent="0.2">
      <c r="B18445" s="2"/>
      <c r="C18445" s="2"/>
      <c r="D18445" s="2"/>
      <c r="E18445" s="2"/>
      <c r="F18445" s="2"/>
      <c r="G18445" s="3"/>
      <c r="H18445" s="3"/>
      <c r="I18445" s="2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 s="2"/>
    </row>
    <row r="18446" spans="2:22" x14ac:dyDescent="0.2">
      <c r="B18446" s="2"/>
      <c r="C18446" s="2"/>
      <c r="D18446" s="2"/>
      <c r="E18446" s="2"/>
      <c r="F18446" s="2"/>
      <c r="G18446" s="3"/>
      <c r="H18446" s="3"/>
      <c r="I18446" s="2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 s="2"/>
    </row>
    <row r="18447" spans="2:22" x14ac:dyDescent="0.2">
      <c r="B18447" s="2"/>
      <c r="C18447" s="2"/>
      <c r="D18447" s="2"/>
      <c r="E18447" s="2"/>
      <c r="F18447" s="2"/>
      <c r="G18447" s="3"/>
      <c r="H18447" s="3"/>
      <c r="I18447" s="2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 s="2"/>
    </row>
    <row r="18448" spans="2:22" x14ac:dyDescent="0.2">
      <c r="B18448" s="2"/>
      <c r="C18448" s="2"/>
      <c r="D18448" s="2"/>
      <c r="E18448" s="2"/>
      <c r="F18448" s="2"/>
      <c r="G18448" s="3"/>
      <c r="H18448" s="3"/>
      <c r="I18448" s="2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 s="2"/>
    </row>
    <row r="18449" spans="2:22" x14ac:dyDescent="0.2">
      <c r="B18449" s="2"/>
      <c r="C18449" s="2"/>
      <c r="D18449" s="2"/>
      <c r="E18449" s="2"/>
      <c r="F18449" s="2"/>
      <c r="G18449" s="3"/>
      <c r="H18449" s="3"/>
      <c r="I18449" s="2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 s="2"/>
    </row>
    <row r="18450" spans="2:22" x14ac:dyDescent="0.2">
      <c r="B18450" s="2"/>
      <c r="C18450" s="2"/>
      <c r="D18450" s="2"/>
      <c r="E18450" s="2"/>
      <c r="F18450" s="2"/>
      <c r="G18450" s="3"/>
      <c r="H18450" s="3"/>
      <c r="I18450" s="2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 s="2"/>
    </row>
    <row r="18451" spans="2:22" x14ac:dyDescent="0.2">
      <c r="B18451" s="2"/>
      <c r="C18451" s="2"/>
      <c r="D18451" s="2"/>
      <c r="E18451" s="2"/>
      <c r="F18451" s="2"/>
      <c r="G18451" s="3"/>
      <c r="H18451" s="3"/>
      <c r="I18451" s="2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 s="2"/>
    </row>
    <row r="18452" spans="2:22" x14ac:dyDescent="0.2">
      <c r="B18452" s="2"/>
      <c r="C18452" s="2"/>
      <c r="D18452" s="2"/>
      <c r="E18452" s="2"/>
      <c r="F18452" s="2"/>
      <c r="G18452" s="3"/>
      <c r="H18452" s="3"/>
      <c r="I18452" s="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 s="2"/>
    </row>
    <row r="18453" spans="2:22" x14ac:dyDescent="0.2">
      <c r="B18453" s="2"/>
      <c r="C18453" s="2"/>
      <c r="D18453" s="2"/>
      <c r="E18453" s="2"/>
      <c r="F18453" s="2"/>
      <c r="G18453" s="3"/>
      <c r="H18453" s="3"/>
      <c r="I18453" s="2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 s="2"/>
    </row>
    <row r="18454" spans="2:22" x14ac:dyDescent="0.2">
      <c r="B18454" s="2"/>
      <c r="C18454" s="2"/>
      <c r="D18454" s="2"/>
      <c r="E18454" s="2"/>
      <c r="F18454" s="2"/>
      <c r="G18454" s="3"/>
      <c r="H18454" s="3"/>
      <c r="I18454" s="2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 s="2"/>
    </row>
    <row r="18455" spans="2:22" x14ac:dyDescent="0.2">
      <c r="B18455" s="2"/>
      <c r="C18455" s="2"/>
      <c r="D18455" s="2"/>
      <c r="E18455" s="2"/>
      <c r="F18455" s="2"/>
      <c r="G18455" s="3"/>
      <c r="H18455" s="3"/>
      <c r="I18455" s="2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 s="2"/>
    </row>
    <row r="18456" spans="2:22" x14ac:dyDescent="0.2">
      <c r="B18456" s="2"/>
      <c r="C18456" s="2"/>
      <c r="D18456" s="2"/>
      <c r="E18456" s="2"/>
      <c r="F18456" s="2"/>
      <c r="G18456" s="3"/>
      <c r="H18456" s="3"/>
      <c r="I18456" s="2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 s="2"/>
    </row>
    <row r="18457" spans="2:22" x14ac:dyDescent="0.2">
      <c r="B18457" s="2"/>
      <c r="C18457" s="2"/>
      <c r="D18457" s="2"/>
      <c r="E18457" s="2"/>
      <c r="F18457" s="2"/>
      <c r="G18457" s="3"/>
      <c r="H18457" s="3"/>
      <c r="I18457" s="2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 s="2"/>
    </row>
    <row r="18458" spans="2:22" x14ac:dyDescent="0.2">
      <c r="B18458" s="2"/>
      <c r="C18458" s="2"/>
      <c r="D18458" s="2"/>
      <c r="E18458" s="2"/>
      <c r="F18458" s="2"/>
      <c r="G18458" s="3"/>
      <c r="H18458" s="3"/>
      <c r="I18458" s="2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 s="2"/>
    </row>
    <row r="18459" spans="2:22" x14ac:dyDescent="0.2">
      <c r="B18459" s="2"/>
      <c r="C18459" s="2"/>
      <c r="D18459" s="2"/>
      <c r="E18459" s="2"/>
      <c r="F18459" s="2"/>
      <c r="G18459" s="3"/>
      <c r="H18459" s="3"/>
      <c r="I18459" s="2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 s="2"/>
    </row>
    <row r="18460" spans="2:22" x14ac:dyDescent="0.2">
      <c r="B18460" s="2"/>
      <c r="C18460" s="2"/>
      <c r="D18460" s="2"/>
      <c r="E18460" s="2"/>
      <c r="F18460" s="2"/>
      <c r="G18460" s="3"/>
      <c r="H18460" s="3"/>
      <c r="I18460" s="2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 s="2"/>
    </row>
    <row r="18461" spans="2:22" x14ac:dyDescent="0.2">
      <c r="B18461" s="2"/>
      <c r="C18461" s="2"/>
      <c r="D18461" s="2"/>
      <c r="E18461" s="2"/>
      <c r="F18461" s="2"/>
      <c r="G18461" s="3"/>
      <c r="H18461" s="3"/>
      <c r="I18461" s="2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 s="2"/>
    </row>
    <row r="18462" spans="2:22" x14ac:dyDescent="0.2">
      <c r="B18462" s="2"/>
      <c r="C18462" s="2"/>
      <c r="D18462" s="2"/>
      <c r="E18462" s="2"/>
      <c r="F18462" s="2"/>
      <c r="G18462" s="3"/>
      <c r="H18462" s="3"/>
      <c r="I18462" s="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 s="2"/>
    </row>
    <row r="18463" spans="2:22" x14ac:dyDescent="0.2">
      <c r="B18463" s="2"/>
      <c r="C18463" s="2"/>
      <c r="D18463" s="2"/>
      <c r="E18463" s="2"/>
      <c r="F18463" s="2"/>
      <c r="G18463" s="3"/>
      <c r="H18463" s="3"/>
      <c r="I18463" s="2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 s="2"/>
    </row>
    <row r="18464" spans="2:22" x14ac:dyDescent="0.2">
      <c r="B18464" s="2"/>
      <c r="C18464" s="2"/>
      <c r="D18464" s="2"/>
      <c r="E18464" s="2"/>
      <c r="F18464" s="2"/>
      <c r="G18464" s="3"/>
      <c r="H18464" s="3"/>
      <c r="I18464" s="2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 s="2"/>
    </row>
    <row r="18465" spans="2:22" x14ac:dyDescent="0.2">
      <c r="B18465" s="2"/>
      <c r="C18465" s="2"/>
      <c r="D18465" s="2"/>
      <c r="E18465" s="2"/>
      <c r="F18465" s="2"/>
      <c r="G18465" s="3"/>
      <c r="H18465" s="3"/>
      <c r="I18465" s="2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 s="2"/>
    </row>
    <row r="18466" spans="2:22" x14ac:dyDescent="0.2">
      <c r="B18466" s="2"/>
      <c r="C18466" s="2"/>
      <c r="D18466" s="2"/>
      <c r="E18466" s="2"/>
      <c r="F18466" s="2"/>
      <c r="G18466" s="3"/>
      <c r="H18466" s="3"/>
      <c r="I18466" s="2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 s="2"/>
    </row>
    <row r="18467" spans="2:22" x14ac:dyDescent="0.2">
      <c r="B18467" s="2"/>
      <c r="C18467" s="2"/>
      <c r="D18467" s="2"/>
      <c r="E18467" s="2"/>
      <c r="F18467" s="2"/>
      <c r="G18467" s="3"/>
      <c r="H18467" s="3"/>
      <c r="I18467" s="2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 s="2"/>
    </row>
    <row r="18468" spans="2:22" x14ac:dyDescent="0.2">
      <c r="B18468" s="2"/>
      <c r="C18468" s="2"/>
      <c r="D18468" s="2"/>
      <c r="E18468" s="2"/>
      <c r="F18468" s="2"/>
      <c r="G18468" s="3"/>
      <c r="H18468" s="3"/>
      <c r="I18468" s="2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 s="2"/>
    </row>
    <row r="18469" spans="2:22" x14ac:dyDescent="0.2">
      <c r="B18469" s="2"/>
      <c r="C18469" s="2"/>
      <c r="D18469" s="2"/>
      <c r="E18469" s="2"/>
      <c r="F18469" s="2"/>
      <c r="G18469" s="3"/>
      <c r="H18469" s="3"/>
      <c r="I18469" s="2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 s="2"/>
    </row>
    <row r="18470" spans="2:22" x14ac:dyDescent="0.2">
      <c r="B18470" s="2"/>
      <c r="C18470" s="2"/>
      <c r="D18470" s="2"/>
      <c r="E18470" s="2"/>
      <c r="F18470" s="2"/>
      <c r="G18470" s="3"/>
      <c r="H18470" s="3"/>
      <c r="I18470" s="2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 s="2"/>
    </row>
    <row r="18471" spans="2:22" x14ac:dyDescent="0.2">
      <c r="B18471" s="2"/>
      <c r="C18471" s="2"/>
      <c r="D18471" s="2"/>
      <c r="E18471" s="2"/>
      <c r="F18471" s="2"/>
      <c r="G18471" s="3"/>
      <c r="H18471" s="3"/>
      <c r="I18471" s="2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 s="2"/>
    </row>
    <row r="18472" spans="2:22" x14ac:dyDescent="0.2">
      <c r="B18472" s="2"/>
      <c r="C18472" s="2"/>
      <c r="D18472" s="2"/>
      <c r="E18472" s="2"/>
      <c r="F18472" s="2"/>
      <c r="G18472" s="3"/>
      <c r="H18472" s="3"/>
      <c r="I18472" s="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 s="2"/>
    </row>
    <row r="18473" spans="2:22" x14ac:dyDescent="0.2">
      <c r="B18473" s="2"/>
      <c r="C18473" s="2"/>
      <c r="D18473" s="2"/>
      <c r="E18473" s="2"/>
      <c r="F18473" s="2"/>
      <c r="G18473" s="3"/>
      <c r="H18473" s="3"/>
      <c r="I18473" s="2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 s="2"/>
    </row>
    <row r="18474" spans="2:22" x14ac:dyDescent="0.2">
      <c r="B18474" s="2"/>
      <c r="C18474" s="2"/>
      <c r="D18474" s="2"/>
      <c r="E18474" s="2"/>
      <c r="F18474" s="2"/>
      <c r="G18474" s="3"/>
      <c r="H18474" s="3"/>
      <c r="I18474" s="2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 s="2"/>
    </row>
    <row r="18475" spans="2:22" x14ac:dyDescent="0.2">
      <c r="B18475" s="2"/>
      <c r="C18475" s="2"/>
      <c r="D18475" s="2"/>
      <c r="E18475" s="2"/>
      <c r="F18475" s="2"/>
      <c r="G18475" s="3"/>
      <c r="H18475" s="3"/>
      <c r="I18475" s="2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 s="2"/>
    </row>
    <row r="18476" spans="2:22" x14ac:dyDescent="0.2">
      <c r="B18476" s="2"/>
      <c r="C18476" s="2"/>
      <c r="D18476" s="2"/>
      <c r="E18476" s="2"/>
      <c r="F18476" s="2"/>
      <c r="G18476" s="3"/>
      <c r="H18476" s="3"/>
      <c r="I18476" s="2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 s="2"/>
    </row>
    <row r="18477" spans="2:22" x14ac:dyDescent="0.2">
      <c r="B18477" s="2"/>
      <c r="C18477" s="2"/>
      <c r="D18477" s="2"/>
      <c r="E18477" s="2"/>
      <c r="F18477" s="2"/>
      <c r="G18477" s="3"/>
      <c r="H18477" s="3"/>
      <c r="I18477" s="2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 s="2"/>
    </row>
    <row r="18478" spans="2:22" x14ac:dyDescent="0.2">
      <c r="B18478" s="2"/>
      <c r="C18478" s="2"/>
      <c r="D18478" s="2"/>
      <c r="E18478" s="2"/>
      <c r="F18478" s="2"/>
      <c r="G18478" s="3"/>
      <c r="H18478" s="3"/>
      <c r="I18478" s="2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 s="2"/>
    </row>
    <row r="18479" spans="2:22" x14ac:dyDescent="0.2">
      <c r="B18479" s="2"/>
      <c r="C18479" s="2"/>
      <c r="D18479" s="2"/>
      <c r="E18479" s="2"/>
      <c r="F18479" s="2"/>
      <c r="G18479" s="3"/>
      <c r="H18479" s="3"/>
      <c r="I18479" s="2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 s="2"/>
    </row>
    <row r="18480" spans="2:22" x14ac:dyDescent="0.2">
      <c r="B18480" s="2"/>
      <c r="C18480" s="2"/>
      <c r="D18480" s="2"/>
      <c r="E18480" s="2"/>
      <c r="F18480" s="2"/>
      <c r="G18480" s="3"/>
      <c r="H18480" s="3"/>
      <c r="I18480" s="2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 s="2"/>
    </row>
    <row r="18481" spans="2:22" x14ac:dyDescent="0.2">
      <c r="B18481" s="2"/>
      <c r="C18481" s="2"/>
      <c r="D18481" s="2"/>
      <c r="E18481" s="2"/>
      <c r="F18481" s="2"/>
      <c r="G18481" s="3"/>
      <c r="H18481" s="3"/>
      <c r="I18481" s="2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 s="2"/>
    </row>
    <row r="18482" spans="2:22" x14ac:dyDescent="0.2">
      <c r="B18482" s="2"/>
      <c r="C18482" s="2"/>
      <c r="D18482" s="2"/>
      <c r="E18482" s="2"/>
      <c r="F18482" s="2"/>
      <c r="G18482" s="3"/>
      <c r="H18482" s="3"/>
      <c r="I18482" s="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 s="2"/>
    </row>
    <row r="18483" spans="2:22" x14ac:dyDescent="0.2">
      <c r="B18483" s="2"/>
      <c r="C18483" s="2"/>
      <c r="D18483" s="2"/>
      <c r="E18483" s="2"/>
      <c r="F18483" s="2"/>
      <c r="G18483" s="3"/>
      <c r="H18483" s="3"/>
      <c r="I18483" s="2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 s="2"/>
    </row>
    <row r="18484" spans="2:22" x14ac:dyDescent="0.2">
      <c r="B18484" s="2"/>
      <c r="C18484" s="2"/>
      <c r="D18484" s="2"/>
      <c r="E18484" s="2"/>
      <c r="F18484" s="2"/>
      <c r="G18484" s="3"/>
      <c r="H18484" s="3"/>
      <c r="I18484" s="2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 s="2"/>
    </row>
    <row r="18485" spans="2:22" x14ac:dyDescent="0.2">
      <c r="B18485" s="2"/>
      <c r="C18485" s="2"/>
      <c r="D18485" s="2"/>
      <c r="E18485" s="2"/>
      <c r="F18485" s="2"/>
      <c r="G18485" s="3"/>
      <c r="H18485" s="3"/>
      <c r="I18485" s="2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 s="2"/>
    </row>
    <row r="18486" spans="2:22" x14ac:dyDescent="0.2">
      <c r="B18486" s="2"/>
      <c r="C18486" s="2"/>
      <c r="D18486" s="2"/>
      <c r="E18486" s="2"/>
      <c r="F18486" s="2"/>
      <c r="G18486" s="3"/>
      <c r="H18486" s="3"/>
      <c r="I18486" s="2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 s="2"/>
    </row>
    <row r="18487" spans="2:22" x14ac:dyDescent="0.2">
      <c r="B18487" s="2"/>
      <c r="C18487" s="2"/>
      <c r="D18487" s="2"/>
      <c r="E18487" s="2"/>
      <c r="F18487" s="2"/>
      <c r="G18487" s="3"/>
      <c r="H18487" s="3"/>
      <c r="I18487" s="2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 s="2"/>
    </row>
    <row r="18488" spans="2:22" x14ac:dyDescent="0.2">
      <c r="B18488" s="2"/>
      <c r="C18488" s="2"/>
      <c r="D18488" s="2"/>
      <c r="E18488" s="2"/>
      <c r="F18488" s="2"/>
      <c r="G18488" s="3"/>
      <c r="H18488" s="3"/>
      <c r="I18488" s="2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 s="2"/>
    </row>
    <row r="18489" spans="2:22" x14ac:dyDescent="0.2">
      <c r="B18489" s="2"/>
      <c r="C18489" s="2"/>
      <c r="D18489" s="2"/>
      <c r="E18489" s="2"/>
      <c r="F18489" s="2"/>
      <c r="G18489" s="3"/>
      <c r="H18489" s="3"/>
      <c r="I18489" s="2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 s="2"/>
    </row>
    <row r="18490" spans="2:22" x14ac:dyDescent="0.2">
      <c r="B18490" s="2"/>
      <c r="C18490" s="2"/>
      <c r="D18490" s="2"/>
      <c r="E18490" s="2"/>
      <c r="F18490" s="2"/>
      <c r="G18490" s="3"/>
      <c r="H18490" s="3"/>
      <c r="I18490" s="2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 s="2"/>
    </row>
    <row r="18491" spans="2:22" x14ac:dyDescent="0.2">
      <c r="B18491" s="2"/>
      <c r="C18491" s="2"/>
      <c r="D18491" s="2"/>
      <c r="E18491" s="2"/>
      <c r="F18491" s="2"/>
      <c r="G18491" s="3"/>
      <c r="H18491" s="3"/>
      <c r="I18491" s="2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 s="2"/>
    </row>
    <row r="18492" spans="2:22" x14ac:dyDescent="0.2">
      <c r="B18492" s="2"/>
      <c r="C18492" s="2"/>
      <c r="D18492" s="2"/>
      <c r="E18492" s="2"/>
      <c r="F18492" s="2"/>
      <c r="G18492" s="3"/>
      <c r="H18492" s="3"/>
      <c r="I18492" s="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 s="2"/>
    </row>
    <row r="18493" spans="2:22" x14ac:dyDescent="0.2">
      <c r="B18493" s="2"/>
      <c r="C18493" s="2"/>
      <c r="D18493" s="2"/>
      <c r="E18493" s="2"/>
      <c r="F18493" s="2"/>
      <c r="G18493" s="3"/>
      <c r="H18493" s="3"/>
      <c r="I18493" s="2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 s="2"/>
    </row>
    <row r="18494" spans="2:22" x14ac:dyDescent="0.2">
      <c r="B18494" s="2"/>
      <c r="C18494" s="2"/>
      <c r="D18494" s="2"/>
      <c r="E18494" s="2"/>
      <c r="F18494" s="2"/>
      <c r="G18494" s="3"/>
      <c r="H18494" s="3"/>
      <c r="I18494" s="2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 s="2"/>
    </row>
    <row r="18495" spans="2:22" x14ac:dyDescent="0.2">
      <c r="B18495" s="2"/>
      <c r="C18495" s="2"/>
      <c r="D18495" s="2"/>
      <c r="E18495" s="2"/>
      <c r="F18495" s="2"/>
      <c r="G18495" s="3"/>
      <c r="H18495" s="3"/>
      <c r="I18495" s="2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 s="2"/>
    </row>
    <row r="18496" spans="2:22" x14ac:dyDescent="0.2">
      <c r="B18496" s="2"/>
      <c r="C18496" s="2"/>
      <c r="D18496" s="2"/>
      <c r="E18496" s="2"/>
      <c r="F18496" s="2"/>
      <c r="G18496" s="3"/>
      <c r="H18496" s="3"/>
      <c r="I18496" s="2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 s="2"/>
    </row>
    <row r="18497" spans="2:22" x14ac:dyDescent="0.2">
      <c r="B18497" s="2"/>
      <c r="C18497" s="2"/>
      <c r="D18497" s="2"/>
      <c r="E18497" s="2"/>
      <c r="F18497" s="2"/>
      <c r="G18497" s="3"/>
      <c r="H18497" s="3"/>
      <c r="I18497" s="2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 s="2"/>
    </row>
    <row r="18498" spans="2:22" x14ac:dyDescent="0.2">
      <c r="B18498" s="2"/>
      <c r="C18498" s="2"/>
      <c r="D18498" s="2"/>
      <c r="E18498" s="2"/>
      <c r="F18498" s="2"/>
      <c r="G18498" s="3"/>
      <c r="H18498" s="3"/>
      <c r="I18498" s="2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 s="2"/>
    </row>
    <row r="18499" spans="2:22" x14ac:dyDescent="0.2">
      <c r="B18499" s="2"/>
      <c r="C18499" s="2"/>
      <c r="D18499" s="2"/>
      <c r="E18499" s="2"/>
      <c r="F18499" s="2"/>
      <c r="G18499" s="3"/>
      <c r="H18499" s="3"/>
      <c r="I18499" s="2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 s="2"/>
    </row>
    <row r="18500" spans="2:22" x14ac:dyDescent="0.2">
      <c r="B18500" s="2"/>
      <c r="C18500" s="2"/>
      <c r="D18500" s="2"/>
      <c r="E18500" s="2"/>
      <c r="F18500" s="2"/>
      <c r="G18500" s="3"/>
      <c r="H18500" s="3"/>
      <c r="I18500" s="2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 s="2"/>
    </row>
    <row r="18501" spans="2:22" x14ac:dyDescent="0.2">
      <c r="B18501" s="2"/>
      <c r="C18501" s="2"/>
      <c r="D18501" s="2"/>
      <c r="E18501" s="2"/>
      <c r="F18501" s="2"/>
      <c r="G18501" s="3"/>
      <c r="H18501" s="3"/>
      <c r="I18501" s="2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 s="2"/>
    </row>
    <row r="18502" spans="2:22" x14ac:dyDescent="0.2">
      <c r="B18502" s="2"/>
      <c r="C18502" s="2"/>
      <c r="D18502" s="2"/>
      <c r="E18502" s="2"/>
      <c r="F18502" s="2"/>
      <c r="G18502" s="3"/>
      <c r="H18502" s="3"/>
      <c r="I18502" s="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 s="2"/>
    </row>
    <row r="18503" spans="2:22" x14ac:dyDescent="0.2">
      <c r="B18503" s="2"/>
      <c r="C18503" s="2"/>
      <c r="D18503" s="2"/>
      <c r="E18503" s="2"/>
      <c r="F18503" s="2"/>
      <c r="G18503" s="3"/>
      <c r="H18503" s="3"/>
      <c r="I18503" s="2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 s="2"/>
    </row>
    <row r="18504" spans="2:22" x14ac:dyDescent="0.2">
      <c r="B18504" s="2"/>
      <c r="C18504" s="2"/>
      <c r="D18504" s="2"/>
      <c r="E18504" s="2"/>
      <c r="F18504" s="2"/>
      <c r="G18504" s="3"/>
      <c r="H18504" s="3"/>
      <c r="I18504" s="2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 s="2"/>
    </row>
    <row r="18505" spans="2:22" x14ac:dyDescent="0.2">
      <c r="B18505" s="2"/>
      <c r="C18505" s="2"/>
      <c r="D18505" s="2"/>
      <c r="E18505" s="2"/>
      <c r="F18505" s="2"/>
      <c r="G18505" s="3"/>
      <c r="H18505" s="3"/>
      <c r="I18505" s="2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 s="2"/>
    </row>
    <row r="18506" spans="2:22" x14ac:dyDescent="0.2">
      <c r="B18506" s="2"/>
      <c r="C18506" s="2"/>
      <c r="D18506" s="2"/>
      <c r="E18506" s="2"/>
      <c r="F18506" s="2"/>
      <c r="G18506" s="3"/>
      <c r="H18506" s="3"/>
      <c r="I18506" s="2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 s="2"/>
    </row>
    <row r="18507" spans="2:22" x14ac:dyDescent="0.2">
      <c r="B18507" s="2"/>
      <c r="C18507" s="2"/>
      <c r="D18507" s="2"/>
      <c r="E18507" s="2"/>
      <c r="F18507" s="2"/>
      <c r="G18507" s="3"/>
      <c r="H18507" s="3"/>
      <c r="I18507" s="2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 s="2"/>
    </row>
    <row r="18508" spans="2:22" x14ac:dyDescent="0.2">
      <c r="B18508" s="2"/>
      <c r="C18508" s="2"/>
      <c r="D18508" s="2"/>
      <c r="E18508" s="2"/>
      <c r="F18508" s="2"/>
      <c r="G18508" s="3"/>
      <c r="H18508" s="3"/>
      <c r="I18508" s="2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 s="2"/>
    </row>
    <row r="18509" spans="2:22" x14ac:dyDescent="0.2">
      <c r="B18509" s="2"/>
      <c r="C18509" s="2"/>
      <c r="D18509" s="2"/>
      <c r="E18509" s="2"/>
      <c r="F18509" s="2"/>
      <c r="G18509" s="3"/>
      <c r="H18509" s="3"/>
      <c r="I18509" s="2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 s="2"/>
    </row>
    <row r="18510" spans="2:22" x14ac:dyDescent="0.2">
      <c r="B18510" s="2"/>
      <c r="C18510" s="2"/>
      <c r="D18510" s="2"/>
      <c r="E18510" s="2"/>
      <c r="F18510" s="2"/>
      <c r="G18510" s="3"/>
      <c r="H18510" s="3"/>
      <c r="I18510" s="2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 s="2"/>
    </row>
    <row r="18511" spans="2:22" x14ac:dyDescent="0.2">
      <c r="B18511" s="2"/>
      <c r="C18511" s="2"/>
      <c r="D18511" s="2"/>
      <c r="E18511" s="2"/>
      <c r="F18511" s="2"/>
      <c r="G18511" s="3"/>
      <c r="H18511" s="3"/>
      <c r="I18511" s="2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 s="2"/>
    </row>
    <row r="18512" spans="2:22" x14ac:dyDescent="0.2">
      <c r="B18512" s="2"/>
      <c r="C18512" s="2"/>
      <c r="D18512" s="2"/>
      <c r="E18512" s="2"/>
      <c r="F18512" s="2"/>
      <c r="G18512" s="3"/>
      <c r="H18512" s="3"/>
      <c r="I18512" s="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 s="2"/>
    </row>
    <row r="18513" spans="2:22" x14ac:dyDescent="0.2">
      <c r="B18513" s="2"/>
      <c r="C18513" s="2"/>
      <c r="D18513" s="2"/>
      <c r="E18513" s="2"/>
      <c r="F18513" s="2"/>
      <c r="G18513" s="3"/>
      <c r="H18513" s="3"/>
      <c r="I18513" s="2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 s="2"/>
    </row>
    <row r="18514" spans="2:22" x14ac:dyDescent="0.2">
      <c r="B18514" s="2"/>
      <c r="C18514" s="2"/>
      <c r="D18514" s="2"/>
      <c r="E18514" s="2"/>
      <c r="F18514" s="2"/>
      <c r="G18514" s="3"/>
      <c r="H18514" s="3"/>
      <c r="I18514" s="2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 s="2"/>
    </row>
    <row r="18515" spans="2:22" x14ac:dyDescent="0.2">
      <c r="B18515" s="2"/>
      <c r="C18515" s="2"/>
      <c r="D18515" s="2"/>
      <c r="E18515" s="2"/>
      <c r="F18515" s="2"/>
      <c r="G18515" s="3"/>
      <c r="H18515" s="3"/>
      <c r="I18515" s="2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 s="2"/>
    </row>
    <row r="18516" spans="2:22" x14ac:dyDescent="0.2">
      <c r="B18516" s="2"/>
      <c r="C18516" s="2"/>
      <c r="D18516" s="2"/>
      <c r="E18516" s="2"/>
      <c r="F18516" s="2"/>
      <c r="G18516" s="3"/>
      <c r="H18516" s="3"/>
      <c r="I18516" s="2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 s="2"/>
    </row>
    <row r="18517" spans="2:22" x14ac:dyDescent="0.2">
      <c r="B18517" s="2"/>
      <c r="C18517" s="2"/>
      <c r="D18517" s="2"/>
      <c r="E18517" s="2"/>
      <c r="F18517" s="2"/>
      <c r="G18517" s="3"/>
      <c r="H18517" s="3"/>
      <c r="I18517" s="2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 s="2"/>
    </row>
    <row r="18518" spans="2:22" x14ac:dyDescent="0.2">
      <c r="B18518" s="2"/>
      <c r="C18518" s="2"/>
      <c r="D18518" s="2"/>
      <c r="E18518" s="2"/>
      <c r="F18518" s="2"/>
      <c r="G18518" s="3"/>
      <c r="H18518" s="3"/>
      <c r="I18518" s="2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 s="2"/>
    </row>
    <row r="18519" spans="2:22" x14ac:dyDescent="0.2">
      <c r="B18519" s="2"/>
      <c r="C18519" s="2"/>
      <c r="D18519" s="2"/>
      <c r="E18519" s="2"/>
      <c r="F18519" s="2"/>
      <c r="G18519" s="3"/>
      <c r="H18519" s="3"/>
      <c r="I18519" s="2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 s="2"/>
    </row>
    <row r="18520" spans="2:22" x14ac:dyDescent="0.2">
      <c r="B18520" s="2"/>
      <c r="C18520" s="2"/>
      <c r="D18520" s="2"/>
      <c r="E18520" s="2"/>
      <c r="F18520" s="2"/>
      <c r="G18520" s="3"/>
      <c r="H18520" s="3"/>
      <c r="I18520" s="2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 s="2"/>
    </row>
    <row r="18521" spans="2:22" x14ac:dyDescent="0.2">
      <c r="B18521" s="2"/>
      <c r="C18521" s="2"/>
      <c r="D18521" s="2"/>
      <c r="E18521" s="2"/>
      <c r="F18521" s="2"/>
      <c r="G18521" s="3"/>
      <c r="H18521" s="3"/>
      <c r="I18521" s="2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 s="2"/>
    </row>
    <row r="18522" spans="2:22" x14ac:dyDescent="0.2">
      <c r="B18522" s="2"/>
      <c r="C18522" s="2"/>
      <c r="D18522" s="2"/>
      <c r="E18522" s="2"/>
      <c r="F18522" s="2"/>
      <c r="G18522" s="3"/>
      <c r="H18522" s="3"/>
      <c r="I18522" s="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 s="2"/>
    </row>
    <row r="18523" spans="2:22" x14ac:dyDescent="0.2">
      <c r="B18523" s="2"/>
      <c r="C18523" s="2"/>
      <c r="D18523" s="2"/>
      <c r="E18523" s="2"/>
      <c r="F18523" s="2"/>
      <c r="G18523" s="3"/>
      <c r="H18523" s="3"/>
      <c r="I18523" s="2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 s="2"/>
    </row>
    <row r="18524" spans="2:22" x14ac:dyDescent="0.2">
      <c r="B18524" s="2"/>
      <c r="C18524" s="2"/>
      <c r="D18524" s="2"/>
      <c r="E18524" s="2"/>
      <c r="F18524" s="2"/>
      <c r="G18524" s="3"/>
      <c r="H18524" s="3"/>
      <c r="I18524" s="2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 s="2"/>
    </row>
    <row r="18525" spans="2:22" x14ac:dyDescent="0.2">
      <c r="B18525" s="2"/>
      <c r="C18525" s="2"/>
      <c r="D18525" s="2"/>
      <c r="E18525" s="2"/>
      <c r="F18525" s="2"/>
      <c r="G18525" s="3"/>
      <c r="H18525" s="3"/>
      <c r="I18525" s="2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 s="2"/>
    </row>
    <row r="18526" spans="2:22" x14ac:dyDescent="0.2">
      <c r="B18526" s="2"/>
      <c r="C18526" s="2"/>
      <c r="D18526" s="2"/>
      <c r="E18526" s="2"/>
      <c r="F18526" s="2"/>
      <c r="G18526" s="3"/>
      <c r="H18526" s="3"/>
      <c r="I18526" s="2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 s="2"/>
    </row>
    <row r="18527" spans="2:22" x14ac:dyDescent="0.2">
      <c r="B18527" s="2"/>
      <c r="C18527" s="2"/>
      <c r="D18527" s="2"/>
      <c r="E18527" s="2"/>
      <c r="F18527" s="2"/>
      <c r="G18527" s="3"/>
      <c r="H18527" s="3"/>
      <c r="I18527" s="2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 s="2"/>
    </row>
    <row r="18528" spans="2:22" x14ac:dyDescent="0.2">
      <c r="B18528" s="2"/>
      <c r="C18528" s="2"/>
      <c r="D18528" s="2"/>
      <c r="E18528" s="2"/>
      <c r="F18528" s="2"/>
      <c r="G18528" s="3"/>
      <c r="H18528" s="3"/>
      <c r="I18528" s="2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 s="2"/>
    </row>
    <row r="18529" spans="2:22" x14ac:dyDescent="0.2">
      <c r="B18529" s="2"/>
      <c r="C18529" s="2"/>
      <c r="D18529" s="2"/>
      <c r="E18529" s="2"/>
      <c r="F18529" s="2"/>
      <c r="G18529" s="3"/>
      <c r="H18529" s="3"/>
      <c r="I18529" s="2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 s="2"/>
    </row>
    <row r="18530" spans="2:22" x14ac:dyDescent="0.2">
      <c r="B18530" s="2"/>
      <c r="C18530" s="2"/>
      <c r="D18530" s="2"/>
      <c r="E18530" s="2"/>
      <c r="F18530" s="2"/>
      <c r="G18530" s="3"/>
      <c r="H18530" s="3"/>
      <c r="I18530" s="2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 s="2"/>
    </row>
    <row r="18531" spans="2:22" x14ac:dyDescent="0.2">
      <c r="B18531" s="2"/>
      <c r="C18531" s="2"/>
      <c r="D18531" s="2"/>
      <c r="E18531" s="2"/>
      <c r="F18531" s="2"/>
      <c r="G18531" s="3"/>
      <c r="H18531" s="3"/>
      <c r="I18531" s="2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 s="2"/>
    </row>
    <row r="18532" spans="2:22" x14ac:dyDescent="0.2">
      <c r="B18532" s="2"/>
      <c r="C18532" s="2"/>
      <c r="D18532" s="2"/>
      <c r="E18532" s="2"/>
      <c r="F18532" s="2"/>
      <c r="G18532" s="3"/>
      <c r="H18532" s="3"/>
      <c r="I18532" s="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 s="2"/>
    </row>
    <row r="18533" spans="2:22" x14ac:dyDescent="0.2">
      <c r="B18533" s="2"/>
      <c r="C18533" s="2"/>
      <c r="D18533" s="2"/>
      <c r="E18533" s="2"/>
      <c r="F18533" s="2"/>
      <c r="G18533" s="3"/>
      <c r="H18533" s="3"/>
      <c r="I18533" s="2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 s="2"/>
    </row>
    <row r="18534" spans="2:22" x14ac:dyDescent="0.2">
      <c r="B18534" s="2"/>
      <c r="C18534" s="2"/>
      <c r="D18534" s="2"/>
      <c r="E18534" s="2"/>
      <c r="F18534" s="2"/>
      <c r="G18534" s="3"/>
      <c r="H18534" s="3"/>
      <c r="I18534" s="2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 s="2"/>
    </row>
    <row r="18535" spans="2:22" x14ac:dyDescent="0.2">
      <c r="B18535" s="2"/>
      <c r="C18535" s="2"/>
      <c r="D18535" s="2"/>
      <c r="E18535" s="2"/>
      <c r="F18535" s="2"/>
      <c r="G18535" s="3"/>
      <c r="H18535" s="3"/>
      <c r="I18535" s="2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 s="2"/>
    </row>
    <row r="18536" spans="2:22" x14ac:dyDescent="0.2">
      <c r="B18536" s="2"/>
      <c r="C18536" s="2"/>
      <c r="D18536" s="2"/>
      <c r="E18536" s="2"/>
      <c r="F18536" s="2"/>
      <c r="G18536" s="3"/>
      <c r="H18536" s="3"/>
      <c r="I18536" s="2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 s="2"/>
    </row>
    <row r="18537" spans="2:22" x14ac:dyDescent="0.2">
      <c r="B18537" s="2"/>
      <c r="C18537" s="2"/>
      <c r="D18537" s="2"/>
      <c r="E18537" s="2"/>
      <c r="F18537" s="2"/>
      <c r="G18537" s="3"/>
      <c r="H18537" s="3"/>
      <c r="I18537" s="2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 s="2"/>
    </row>
    <row r="18538" spans="2:22" x14ac:dyDescent="0.2">
      <c r="B18538" s="2"/>
      <c r="C18538" s="2"/>
      <c r="D18538" s="2"/>
      <c r="E18538" s="2"/>
      <c r="F18538" s="2"/>
      <c r="G18538" s="3"/>
      <c r="H18538" s="3"/>
      <c r="I18538" s="2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 s="2"/>
    </row>
    <row r="18539" spans="2:22" x14ac:dyDescent="0.2">
      <c r="B18539" s="2"/>
      <c r="C18539" s="2"/>
      <c r="D18539" s="2"/>
      <c r="E18539" s="2"/>
      <c r="F18539" s="2"/>
      <c r="G18539" s="3"/>
      <c r="H18539" s="3"/>
      <c r="I18539" s="2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 s="2"/>
    </row>
    <row r="18540" spans="2:22" x14ac:dyDescent="0.2">
      <c r="B18540" s="2"/>
      <c r="C18540" s="2"/>
      <c r="D18540" s="2"/>
      <c r="E18540" s="2"/>
      <c r="F18540" s="2"/>
      <c r="G18540" s="3"/>
      <c r="H18540" s="3"/>
      <c r="I18540" s="2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 s="2"/>
    </row>
    <row r="18541" spans="2:22" x14ac:dyDescent="0.2">
      <c r="B18541" s="2"/>
      <c r="C18541" s="2"/>
      <c r="D18541" s="2"/>
      <c r="E18541" s="2"/>
      <c r="F18541" s="2"/>
      <c r="G18541" s="3"/>
      <c r="H18541" s="3"/>
      <c r="I18541" s="2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 s="2"/>
    </row>
    <row r="18542" spans="2:22" x14ac:dyDescent="0.2">
      <c r="B18542" s="2"/>
      <c r="C18542" s="2"/>
      <c r="D18542" s="2"/>
      <c r="E18542" s="2"/>
      <c r="F18542" s="2"/>
      <c r="G18542" s="3"/>
      <c r="H18542" s="3"/>
      <c r="I18542" s="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 s="2"/>
    </row>
    <row r="18543" spans="2:22" x14ac:dyDescent="0.2">
      <c r="B18543" s="2"/>
      <c r="C18543" s="2"/>
      <c r="D18543" s="2"/>
      <c r="E18543" s="2"/>
      <c r="F18543" s="2"/>
      <c r="G18543" s="3"/>
      <c r="H18543" s="3"/>
      <c r="I18543" s="2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 s="2"/>
    </row>
    <row r="18544" spans="2:22" x14ac:dyDescent="0.2">
      <c r="B18544" s="2"/>
      <c r="C18544" s="2"/>
      <c r="D18544" s="2"/>
      <c r="E18544" s="2"/>
      <c r="F18544" s="2"/>
      <c r="G18544" s="3"/>
      <c r="H18544" s="3"/>
      <c r="I18544" s="2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 s="2"/>
    </row>
    <row r="18545" spans="2:22" x14ac:dyDescent="0.2">
      <c r="B18545" s="2"/>
      <c r="C18545" s="2"/>
      <c r="D18545" s="2"/>
      <c r="E18545" s="2"/>
      <c r="F18545" s="2"/>
      <c r="G18545" s="3"/>
      <c r="H18545" s="3"/>
      <c r="I18545" s="2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 s="2"/>
    </row>
    <row r="18546" spans="2:22" x14ac:dyDescent="0.2">
      <c r="B18546" s="2"/>
      <c r="C18546" s="2"/>
      <c r="D18546" s="2"/>
      <c r="E18546" s="2"/>
      <c r="F18546" s="2"/>
      <c r="G18546" s="3"/>
      <c r="H18546" s="3"/>
      <c r="I18546" s="2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 s="2"/>
    </row>
    <row r="18547" spans="2:22" x14ac:dyDescent="0.2">
      <c r="B18547" s="2"/>
      <c r="C18547" s="2"/>
      <c r="D18547" s="2"/>
      <c r="E18547" s="2"/>
      <c r="F18547" s="2"/>
      <c r="G18547" s="3"/>
      <c r="H18547" s="3"/>
      <c r="I18547" s="2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 s="2"/>
    </row>
    <row r="18548" spans="2:22" x14ac:dyDescent="0.2">
      <c r="B18548" s="2"/>
      <c r="C18548" s="2"/>
      <c r="D18548" s="2"/>
      <c r="E18548" s="2"/>
      <c r="F18548" s="2"/>
      <c r="G18548" s="3"/>
      <c r="H18548" s="3"/>
      <c r="I18548" s="2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 s="2"/>
    </row>
    <row r="18549" spans="2:22" x14ac:dyDescent="0.2">
      <c r="B18549" s="2"/>
      <c r="C18549" s="2"/>
      <c r="D18549" s="2"/>
      <c r="E18549" s="2"/>
      <c r="F18549" s="2"/>
      <c r="G18549" s="3"/>
      <c r="H18549" s="3"/>
      <c r="I18549" s="2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 s="2"/>
    </row>
    <row r="18550" spans="2:22" x14ac:dyDescent="0.2">
      <c r="B18550" s="2"/>
      <c r="C18550" s="2"/>
      <c r="D18550" s="2"/>
      <c r="E18550" s="2"/>
      <c r="F18550" s="2"/>
      <c r="G18550" s="3"/>
      <c r="H18550" s="3"/>
      <c r="I18550" s="2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 s="2"/>
    </row>
    <row r="18551" spans="2:22" x14ac:dyDescent="0.2">
      <c r="B18551" s="2"/>
      <c r="C18551" s="2"/>
      <c r="D18551" s="2"/>
      <c r="E18551" s="2"/>
      <c r="F18551" s="2"/>
      <c r="G18551" s="3"/>
      <c r="H18551" s="3"/>
      <c r="I18551" s="2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 s="2"/>
    </row>
    <row r="18552" spans="2:22" x14ac:dyDescent="0.2">
      <c r="B18552" s="2"/>
      <c r="C18552" s="2"/>
      <c r="D18552" s="2"/>
      <c r="E18552" s="2"/>
      <c r="F18552" s="2"/>
      <c r="G18552" s="3"/>
      <c r="H18552" s="3"/>
      <c r="I18552" s="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 s="2"/>
    </row>
    <row r="18553" spans="2:22" x14ac:dyDescent="0.2">
      <c r="B18553" s="2"/>
      <c r="C18553" s="2"/>
      <c r="D18553" s="2"/>
      <c r="E18553" s="2"/>
      <c r="F18553" s="2"/>
      <c r="G18553" s="3"/>
      <c r="H18553" s="3"/>
      <c r="I18553" s="2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 s="2"/>
    </row>
    <row r="18554" spans="2:22" x14ac:dyDescent="0.2">
      <c r="B18554" s="2"/>
      <c r="C18554" s="2"/>
      <c r="D18554" s="2"/>
      <c r="E18554" s="2"/>
      <c r="F18554" s="2"/>
      <c r="G18554" s="3"/>
      <c r="H18554" s="3"/>
      <c r="I18554" s="2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 s="2"/>
    </row>
    <row r="18555" spans="2:22" x14ac:dyDescent="0.2">
      <c r="B18555" s="2"/>
      <c r="C18555" s="2"/>
      <c r="D18555" s="2"/>
      <c r="E18555" s="2"/>
      <c r="F18555" s="2"/>
      <c r="G18555" s="3"/>
      <c r="H18555" s="3"/>
      <c r="I18555" s="2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 s="2"/>
    </row>
    <row r="18556" spans="2:22" x14ac:dyDescent="0.2">
      <c r="B18556" s="2"/>
      <c r="C18556" s="2"/>
      <c r="D18556" s="2"/>
      <c r="E18556" s="2"/>
      <c r="F18556" s="2"/>
      <c r="G18556" s="3"/>
      <c r="H18556" s="3"/>
      <c r="I18556" s="2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 s="2"/>
    </row>
    <row r="18557" spans="2:22" x14ac:dyDescent="0.2">
      <c r="B18557" s="2"/>
      <c r="C18557" s="2"/>
      <c r="D18557" s="2"/>
      <c r="E18557" s="2"/>
      <c r="F18557" s="2"/>
      <c r="G18557" s="3"/>
      <c r="H18557" s="3"/>
      <c r="I18557" s="2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 s="2"/>
    </row>
    <row r="18558" spans="2:22" x14ac:dyDescent="0.2">
      <c r="B18558" s="2"/>
      <c r="C18558" s="2"/>
      <c r="D18558" s="2"/>
      <c r="E18558" s="2"/>
      <c r="F18558" s="2"/>
      <c r="G18558" s="3"/>
      <c r="H18558" s="3"/>
      <c r="I18558" s="2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 s="2"/>
    </row>
    <row r="18559" spans="2:22" x14ac:dyDescent="0.2">
      <c r="B18559" s="2"/>
      <c r="C18559" s="2"/>
      <c r="D18559" s="2"/>
      <c r="E18559" s="2"/>
      <c r="F18559" s="2"/>
      <c r="G18559" s="3"/>
      <c r="H18559" s="3"/>
      <c r="I18559" s="2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 s="2"/>
    </row>
    <row r="18560" spans="2:22" x14ac:dyDescent="0.2">
      <c r="B18560" s="2"/>
      <c r="C18560" s="2"/>
      <c r="D18560" s="2"/>
      <c r="E18560" s="2"/>
      <c r="F18560" s="2"/>
      <c r="G18560" s="3"/>
      <c r="H18560" s="3"/>
      <c r="I18560" s="2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 s="2"/>
    </row>
    <row r="18561" spans="2:22" x14ac:dyDescent="0.2">
      <c r="B18561" s="2"/>
      <c r="C18561" s="2"/>
      <c r="D18561" s="2"/>
      <c r="E18561" s="2"/>
      <c r="F18561" s="2"/>
      <c r="G18561" s="3"/>
      <c r="H18561" s="3"/>
      <c r="I18561" s="2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 s="2"/>
    </row>
    <row r="18562" spans="2:22" x14ac:dyDescent="0.2">
      <c r="B18562" s="2"/>
      <c r="C18562" s="2"/>
      <c r="D18562" s="2"/>
      <c r="E18562" s="2"/>
      <c r="F18562" s="2"/>
      <c r="G18562" s="3"/>
      <c r="H18562" s="3"/>
      <c r="I18562" s="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 s="2"/>
    </row>
    <row r="18563" spans="2:22" x14ac:dyDescent="0.2">
      <c r="B18563" s="2"/>
      <c r="C18563" s="2"/>
      <c r="D18563" s="2"/>
      <c r="E18563" s="2"/>
      <c r="F18563" s="2"/>
      <c r="G18563" s="3"/>
      <c r="H18563" s="3"/>
      <c r="I18563" s="2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 s="2"/>
    </row>
    <row r="18564" spans="2:22" x14ac:dyDescent="0.2">
      <c r="B18564" s="2"/>
      <c r="C18564" s="2"/>
      <c r="D18564" s="2"/>
      <c r="E18564" s="2"/>
      <c r="F18564" s="2"/>
      <c r="G18564" s="3"/>
      <c r="H18564" s="3"/>
      <c r="I18564" s="2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 s="2"/>
    </row>
    <row r="18565" spans="2:22" x14ac:dyDescent="0.2">
      <c r="B18565" s="2"/>
      <c r="C18565" s="2"/>
      <c r="D18565" s="2"/>
      <c r="E18565" s="2"/>
      <c r="F18565" s="2"/>
      <c r="G18565" s="3"/>
      <c r="H18565" s="3"/>
      <c r="I18565" s="2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 s="2"/>
    </row>
    <row r="18566" spans="2:22" x14ac:dyDescent="0.2">
      <c r="B18566" s="2"/>
      <c r="C18566" s="2"/>
      <c r="D18566" s="2"/>
      <c r="E18566" s="2"/>
      <c r="F18566" s="2"/>
      <c r="G18566" s="3"/>
      <c r="H18566" s="3"/>
      <c r="I18566" s="2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 s="2"/>
    </row>
    <row r="18567" spans="2:22" x14ac:dyDescent="0.2">
      <c r="B18567" s="2"/>
      <c r="C18567" s="2"/>
      <c r="D18567" s="2"/>
      <c r="E18567" s="2"/>
      <c r="F18567" s="2"/>
      <c r="G18567" s="3"/>
      <c r="H18567" s="3"/>
      <c r="I18567" s="2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 s="2"/>
    </row>
    <row r="18568" spans="2:22" x14ac:dyDescent="0.2">
      <c r="B18568" s="2"/>
      <c r="C18568" s="2"/>
      <c r="D18568" s="2"/>
      <c r="E18568" s="2"/>
      <c r="F18568" s="2"/>
      <c r="G18568" s="3"/>
      <c r="H18568" s="3"/>
      <c r="I18568" s="2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 s="2"/>
    </row>
    <row r="18569" spans="2:22" x14ac:dyDescent="0.2">
      <c r="B18569" s="2"/>
      <c r="C18569" s="2"/>
      <c r="D18569" s="2"/>
      <c r="E18569" s="2"/>
      <c r="F18569" s="2"/>
      <c r="G18569" s="3"/>
      <c r="H18569" s="3"/>
      <c r="I18569" s="2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 s="2"/>
    </row>
    <row r="18570" spans="2:22" x14ac:dyDescent="0.2">
      <c r="B18570" s="2"/>
      <c r="C18570" s="2"/>
      <c r="D18570" s="2"/>
      <c r="E18570" s="2"/>
      <c r="F18570" s="2"/>
      <c r="G18570" s="3"/>
      <c r="H18570" s="3"/>
      <c r="I18570" s="2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 s="2"/>
    </row>
    <row r="18571" spans="2:22" x14ac:dyDescent="0.2">
      <c r="B18571" s="2"/>
      <c r="C18571" s="2"/>
      <c r="D18571" s="2"/>
      <c r="E18571" s="2"/>
      <c r="F18571" s="2"/>
      <c r="G18571" s="3"/>
      <c r="H18571" s="3"/>
      <c r="I18571" s="2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 s="2"/>
    </row>
    <row r="18572" spans="2:22" x14ac:dyDescent="0.2">
      <c r="B18572" s="2"/>
      <c r="C18572" s="2"/>
      <c r="D18572" s="2"/>
      <c r="E18572" s="2"/>
      <c r="F18572" s="2"/>
      <c r="G18572" s="3"/>
      <c r="H18572" s="3"/>
      <c r="I18572" s="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 s="2"/>
    </row>
    <row r="18573" spans="2:22" x14ac:dyDescent="0.2">
      <c r="B18573" s="2"/>
      <c r="C18573" s="2"/>
      <c r="D18573" s="2"/>
      <c r="E18573" s="2"/>
      <c r="F18573" s="2"/>
      <c r="G18573" s="3"/>
      <c r="H18573" s="3"/>
      <c r="I18573" s="2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 s="2"/>
    </row>
    <row r="18574" spans="2:22" x14ac:dyDescent="0.2">
      <c r="B18574" s="2"/>
      <c r="C18574" s="2"/>
      <c r="D18574" s="2"/>
      <c r="E18574" s="2"/>
      <c r="F18574" s="2"/>
      <c r="G18574" s="3"/>
      <c r="H18574" s="3"/>
      <c r="I18574" s="2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 s="2"/>
    </row>
    <row r="18575" spans="2:22" x14ac:dyDescent="0.2">
      <c r="B18575" s="2"/>
      <c r="C18575" s="2"/>
      <c r="D18575" s="2"/>
      <c r="E18575" s="2"/>
      <c r="F18575" s="2"/>
      <c r="G18575" s="3"/>
      <c r="H18575" s="3"/>
      <c r="I18575" s="2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 s="2"/>
    </row>
    <row r="18576" spans="2:22" x14ac:dyDescent="0.2">
      <c r="B18576" s="2"/>
      <c r="C18576" s="2"/>
      <c r="D18576" s="2"/>
      <c r="E18576" s="2"/>
      <c r="F18576" s="2"/>
      <c r="G18576" s="3"/>
      <c r="H18576" s="3"/>
      <c r="I18576" s="2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 s="2"/>
    </row>
    <row r="18577" spans="2:22" x14ac:dyDescent="0.2">
      <c r="B18577" s="2"/>
      <c r="C18577" s="2"/>
      <c r="D18577" s="2"/>
      <c r="E18577" s="2"/>
      <c r="F18577" s="2"/>
      <c r="G18577" s="3"/>
      <c r="H18577" s="3"/>
      <c r="I18577" s="2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 s="2"/>
    </row>
    <row r="18578" spans="2:22" x14ac:dyDescent="0.2">
      <c r="B18578" s="2"/>
      <c r="C18578" s="2"/>
      <c r="D18578" s="2"/>
      <c r="E18578" s="2"/>
      <c r="F18578" s="2"/>
      <c r="G18578" s="3"/>
      <c r="H18578" s="3"/>
      <c r="I18578" s="2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 s="2"/>
    </row>
    <row r="18579" spans="2:22" x14ac:dyDescent="0.2">
      <c r="B18579" s="2"/>
      <c r="C18579" s="2"/>
      <c r="D18579" s="2"/>
      <c r="E18579" s="2"/>
      <c r="F18579" s="2"/>
      <c r="G18579" s="3"/>
      <c r="H18579" s="3"/>
      <c r="I18579" s="2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 s="2"/>
    </row>
    <row r="18580" spans="2:22" x14ac:dyDescent="0.2">
      <c r="B18580" s="2"/>
      <c r="C18580" s="2"/>
      <c r="D18580" s="2"/>
      <c r="E18580" s="2"/>
      <c r="F18580" s="2"/>
      <c r="G18580" s="3"/>
      <c r="H18580" s="3"/>
      <c r="I18580" s="2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 s="2"/>
    </row>
    <row r="18581" spans="2:22" x14ac:dyDescent="0.2">
      <c r="B18581" s="2"/>
      <c r="C18581" s="2"/>
      <c r="D18581" s="2"/>
      <c r="E18581" s="2"/>
      <c r="F18581" s="2"/>
      <c r="G18581" s="3"/>
      <c r="H18581" s="3"/>
      <c r="I18581" s="2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 s="2"/>
    </row>
    <row r="18582" spans="2:22" x14ac:dyDescent="0.2">
      <c r="B18582" s="2"/>
      <c r="C18582" s="2"/>
      <c r="D18582" s="2"/>
      <c r="E18582" s="2"/>
      <c r="F18582" s="2"/>
      <c r="G18582" s="3"/>
      <c r="H18582" s="3"/>
      <c r="I18582" s="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 s="2"/>
    </row>
    <row r="18583" spans="2:22" x14ac:dyDescent="0.2">
      <c r="B18583" s="2"/>
      <c r="C18583" s="2"/>
      <c r="D18583" s="2"/>
      <c r="E18583" s="2"/>
      <c r="F18583" s="2"/>
      <c r="G18583" s="3"/>
      <c r="H18583" s="3"/>
      <c r="I18583" s="2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 s="2"/>
    </row>
    <row r="18584" spans="2:22" x14ac:dyDescent="0.2">
      <c r="B18584" s="2"/>
      <c r="C18584" s="2"/>
      <c r="D18584" s="2"/>
      <c r="E18584" s="2"/>
      <c r="F18584" s="2"/>
      <c r="G18584" s="3"/>
      <c r="H18584" s="3"/>
      <c r="I18584" s="2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 s="2"/>
    </row>
    <row r="18585" spans="2:22" x14ac:dyDescent="0.2">
      <c r="B18585" s="2"/>
      <c r="C18585" s="2"/>
      <c r="D18585" s="2"/>
      <c r="E18585" s="2"/>
      <c r="F18585" s="2"/>
      <c r="G18585" s="3"/>
      <c r="H18585" s="3"/>
      <c r="I18585" s="2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 s="2"/>
    </row>
    <row r="18586" spans="2:22" x14ac:dyDescent="0.2">
      <c r="B18586" s="2"/>
      <c r="C18586" s="2"/>
      <c r="D18586" s="2"/>
      <c r="E18586" s="2"/>
      <c r="F18586" s="2"/>
      <c r="G18586" s="3"/>
      <c r="H18586" s="3"/>
      <c r="I18586" s="2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 s="2"/>
    </row>
    <row r="18587" spans="2:22" x14ac:dyDescent="0.2">
      <c r="B18587" s="2"/>
      <c r="C18587" s="2"/>
      <c r="D18587" s="2"/>
      <c r="E18587" s="2"/>
      <c r="F18587" s="2"/>
      <c r="G18587" s="3"/>
      <c r="H18587" s="3"/>
      <c r="I18587" s="2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 s="2"/>
    </row>
    <row r="18588" spans="2:22" x14ac:dyDescent="0.2">
      <c r="B18588" s="2"/>
      <c r="C18588" s="2"/>
      <c r="D18588" s="2"/>
      <c r="E18588" s="2"/>
      <c r="F18588" s="2"/>
      <c r="G18588" s="3"/>
      <c r="H18588" s="3"/>
      <c r="I18588" s="2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 s="2"/>
    </row>
    <row r="18589" spans="2:22" x14ac:dyDescent="0.2">
      <c r="B18589" s="2"/>
      <c r="C18589" s="2"/>
      <c r="D18589" s="2"/>
      <c r="E18589" s="2"/>
      <c r="F18589" s="2"/>
      <c r="G18589" s="3"/>
      <c r="H18589" s="3"/>
      <c r="I18589" s="2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 s="2"/>
    </row>
    <row r="18590" spans="2:22" x14ac:dyDescent="0.2">
      <c r="B18590" s="2"/>
      <c r="C18590" s="2"/>
      <c r="D18590" s="2"/>
      <c r="E18590" s="2"/>
      <c r="F18590" s="2"/>
      <c r="G18590" s="3"/>
      <c r="H18590" s="3"/>
      <c r="I18590" s="2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 s="2"/>
    </row>
    <row r="18591" spans="2:22" x14ac:dyDescent="0.2">
      <c r="B18591" s="2"/>
      <c r="C18591" s="2"/>
      <c r="D18591" s="2"/>
      <c r="E18591" s="2"/>
      <c r="F18591" s="2"/>
      <c r="G18591" s="3"/>
      <c r="H18591" s="3"/>
      <c r="I18591" s="2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 s="2"/>
    </row>
    <row r="18592" spans="2:22" x14ac:dyDescent="0.2">
      <c r="B18592" s="2"/>
      <c r="C18592" s="2"/>
      <c r="D18592" s="2"/>
      <c r="E18592" s="2"/>
      <c r="F18592" s="2"/>
      <c r="G18592" s="3"/>
      <c r="H18592" s="3"/>
      <c r="I18592" s="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 s="2"/>
    </row>
    <row r="18593" spans="2:22" x14ac:dyDescent="0.2">
      <c r="B18593" s="2"/>
      <c r="C18593" s="2"/>
      <c r="D18593" s="2"/>
      <c r="E18593" s="2"/>
      <c r="F18593" s="2"/>
      <c r="G18593" s="3"/>
      <c r="H18593" s="3"/>
      <c r="I18593" s="2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 s="2"/>
    </row>
    <row r="18594" spans="2:22" x14ac:dyDescent="0.2">
      <c r="B18594" s="2"/>
      <c r="C18594" s="2"/>
      <c r="D18594" s="2"/>
      <c r="E18594" s="2"/>
      <c r="F18594" s="2"/>
      <c r="G18594" s="3"/>
      <c r="H18594" s="3"/>
      <c r="I18594" s="2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 s="2"/>
    </row>
    <row r="18595" spans="2:22" x14ac:dyDescent="0.2">
      <c r="B18595" s="2"/>
      <c r="C18595" s="2"/>
      <c r="D18595" s="2"/>
      <c r="E18595" s="2"/>
      <c r="F18595" s="2"/>
      <c r="G18595" s="3"/>
      <c r="H18595" s="3"/>
      <c r="I18595" s="2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 s="2"/>
    </row>
    <row r="18596" spans="2:22" x14ac:dyDescent="0.2">
      <c r="B18596" s="2"/>
      <c r="C18596" s="2"/>
      <c r="D18596" s="2"/>
      <c r="E18596" s="2"/>
      <c r="F18596" s="2"/>
      <c r="G18596" s="3"/>
      <c r="H18596" s="3"/>
      <c r="I18596" s="2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 s="2"/>
    </row>
    <row r="18597" spans="2:22" x14ac:dyDescent="0.2">
      <c r="B18597" s="2"/>
      <c r="C18597" s="2"/>
      <c r="D18597" s="2"/>
      <c r="E18597" s="2"/>
      <c r="F18597" s="2"/>
      <c r="G18597" s="3"/>
      <c r="H18597" s="3"/>
      <c r="I18597" s="2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 s="2"/>
    </row>
    <row r="18598" spans="2:22" x14ac:dyDescent="0.2">
      <c r="B18598" s="2"/>
      <c r="C18598" s="2"/>
      <c r="D18598" s="2"/>
      <c r="E18598" s="2"/>
      <c r="F18598" s="2"/>
      <c r="G18598" s="3"/>
      <c r="H18598" s="3"/>
      <c r="I18598" s="2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 s="2"/>
    </row>
    <row r="18599" spans="2:22" x14ac:dyDescent="0.2">
      <c r="B18599" s="2"/>
      <c r="C18599" s="2"/>
      <c r="D18599" s="2"/>
      <c r="E18599" s="2"/>
      <c r="F18599" s="2"/>
      <c r="G18599" s="3"/>
      <c r="H18599" s="3"/>
      <c r="I18599" s="2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 s="2"/>
    </row>
    <row r="18600" spans="2:22" x14ac:dyDescent="0.2">
      <c r="B18600" s="2"/>
      <c r="C18600" s="2"/>
      <c r="D18600" s="2"/>
      <c r="E18600" s="2"/>
      <c r="F18600" s="2"/>
      <c r="G18600" s="3"/>
      <c r="H18600" s="3"/>
      <c r="I18600" s="2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 s="2"/>
    </row>
    <row r="18601" spans="2:22" x14ac:dyDescent="0.2">
      <c r="B18601" s="2"/>
      <c r="C18601" s="2"/>
      <c r="D18601" s="2"/>
      <c r="E18601" s="2"/>
      <c r="F18601" s="2"/>
      <c r="G18601" s="3"/>
      <c r="H18601" s="3"/>
      <c r="I18601" s="2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 s="2"/>
    </row>
    <row r="18602" spans="2:22" x14ac:dyDescent="0.2">
      <c r="B18602" s="2"/>
      <c r="C18602" s="2"/>
      <c r="D18602" s="2"/>
      <c r="E18602" s="2"/>
      <c r="F18602" s="2"/>
      <c r="G18602" s="3"/>
      <c r="H18602" s="3"/>
      <c r="I18602" s="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 s="2"/>
    </row>
    <row r="18603" spans="2:22" x14ac:dyDescent="0.2">
      <c r="B18603" s="2"/>
      <c r="C18603" s="2"/>
      <c r="D18603" s="2"/>
      <c r="E18603" s="2"/>
      <c r="F18603" s="2"/>
      <c r="G18603" s="3"/>
      <c r="H18603" s="3"/>
      <c r="I18603" s="2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 s="2"/>
    </row>
    <row r="18604" spans="2:22" x14ac:dyDescent="0.2">
      <c r="B18604" s="2"/>
      <c r="C18604" s="2"/>
      <c r="D18604" s="2"/>
      <c r="E18604" s="2"/>
      <c r="F18604" s="2"/>
      <c r="G18604" s="3"/>
      <c r="H18604" s="3"/>
      <c r="I18604" s="2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 s="2"/>
    </row>
    <row r="18605" spans="2:22" x14ac:dyDescent="0.2">
      <c r="B18605" s="2"/>
      <c r="C18605" s="2"/>
      <c r="D18605" s="2"/>
      <c r="E18605" s="2"/>
      <c r="F18605" s="2"/>
      <c r="G18605" s="3"/>
      <c r="H18605" s="3"/>
      <c r="I18605" s="2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 s="2"/>
    </row>
    <row r="18606" spans="2:22" x14ac:dyDescent="0.2">
      <c r="B18606" s="2"/>
      <c r="C18606" s="2"/>
      <c r="D18606" s="2"/>
      <c r="E18606" s="2"/>
      <c r="F18606" s="2"/>
      <c r="G18606" s="3"/>
      <c r="H18606" s="3"/>
      <c r="I18606" s="2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 s="2"/>
    </row>
    <row r="18607" spans="2:22" x14ac:dyDescent="0.2">
      <c r="B18607" s="2"/>
      <c r="C18607" s="2"/>
      <c r="D18607" s="2"/>
      <c r="E18607" s="2"/>
      <c r="F18607" s="2"/>
      <c r="G18607" s="3"/>
      <c r="H18607" s="3"/>
      <c r="I18607" s="2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 s="2"/>
    </row>
    <row r="18608" spans="2:22" x14ac:dyDescent="0.2">
      <c r="B18608" s="2"/>
      <c r="C18608" s="2"/>
      <c r="D18608" s="2"/>
      <c r="E18608" s="2"/>
      <c r="F18608" s="2"/>
      <c r="G18608" s="3"/>
      <c r="H18608" s="3"/>
      <c r="I18608" s="2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 s="2"/>
    </row>
    <row r="18609" spans="2:22" x14ac:dyDescent="0.2">
      <c r="B18609" s="2"/>
      <c r="C18609" s="2"/>
      <c r="D18609" s="2"/>
      <c r="E18609" s="2"/>
      <c r="F18609" s="2"/>
      <c r="G18609" s="3"/>
      <c r="H18609" s="3"/>
      <c r="I18609" s="2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 s="2"/>
    </row>
    <row r="18610" spans="2:22" x14ac:dyDescent="0.2">
      <c r="B18610" s="2"/>
      <c r="C18610" s="2"/>
      <c r="D18610" s="2"/>
      <c r="E18610" s="2"/>
      <c r="F18610" s="2"/>
      <c r="G18610" s="3"/>
      <c r="H18610" s="3"/>
      <c r="I18610" s="2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 s="2"/>
    </row>
    <row r="18611" spans="2:22" x14ac:dyDescent="0.2">
      <c r="B18611" s="2"/>
      <c r="C18611" s="2"/>
      <c r="D18611" s="2"/>
      <c r="E18611" s="2"/>
      <c r="F18611" s="2"/>
      <c r="G18611" s="3"/>
      <c r="H18611" s="3"/>
      <c r="I18611" s="2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 s="2"/>
    </row>
    <row r="18612" spans="2:22" x14ac:dyDescent="0.2">
      <c r="B18612" s="2"/>
      <c r="C18612" s="2"/>
      <c r="D18612" s="2"/>
      <c r="E18612" s="2"/>
      <c r="F18612" s="2"/>
      <c r="G18612" s="3"/>
      <c r="H18612" s="3"/>
      <c r="I18612" s="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 s="2"/>
    </row>
    <row r="18613" spans="2:22" x14ac:dyDescent="0.2">
      <c r="B18613" s="2"/>
      <c r="C18613" s="2"/>
      <c r="D18613" s="2"/>
      <c r="E18613" s="2"/>
      <c r="F18613" s="2"/>
      <c r="G18613" s="3"/>
      <c r="H18613" s="3"/>
      <c r="I18613" s="2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 s="2"/>
    </row>
    <row r="18614" spans="2:22" x14ac:dyDescent="0.2">
      <c r="B18614" s="2"/>
      <c r="C18614" s="2"/>
      <c r="D18614" s="2"/>
      <c r="E18614" s="2"/>
      <c r="F18614" s="2"/>
      <c r="G18614" s="3"/>
      <c r="H18614" s="3"/>
      <c r="I18614" s="2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 s="2"/>
    </row>
    <row r="18615" spans="2:22" x14ac:dyDescent="0.2">
      <c r="B18615" s="2"/>
      <c r="C18615" s="2"/>
      <c r="D18615" s="2"/>
      <c r="E18615" s="2"/>
      <c r="F18615" s="2"/>
      <c r="G18615" s="3"/>
      <c r="H18615" s="3"/>
      <c r="I18615" s="2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 s="2"/>
    </row>
    <row r="18616" spans="2:22" x14ac:dyDescent="0.2">
      <c r="B18616" s="2"/>
      <c r="C18616" s="2"/>
      <c r="D18616" s="2"/>
      <c r="E18616" s="2"/>
      <c r="F18616" s="2"/>
      <c r="G18616" s="3"/>
      <c r="H18616" s="3"/>
      <c r="I18616" s="2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 s="2"/>
    </row>
    <row r="18617" spans="2:22" x14ac:dyDescent="0.2">
      <c r="B18617" s="2"/>
      <c r="C18617" s="2"/>
      <c r="D18617" s="2"/>
      <c r="E18617" s="2"/>
      <c r="F18617" s="2"/>
      <c r="G18617" s="3"/>
      <c r="H18617" s="3"/>
      <c r="I18617" s="2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 s="2"/>
    </row>
    <row r="18618" spans="2:22" x14ac:dyDescent="0.2">
      <c r="B18618" s="2"/>
      <c r="C18618" s="2"/>
      <c r="D18618" s="2"/>
      <c r="E18618" s="2"/>
      <c r="F18618" s="2"/>
      <c r="G18618" s="3"/>
      <c r="H18618" s="3"/>
      <c r="I18618" s="2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 s="2"/>
    </row>
    <row r="18619" spans="2:22" x14ac:dyDescent="0.2">
      <c r="B18619" s="2"/>
      <c r="C18619" s="2"/>
      <c r="D18619" s="2"/>
      <c r="E18619" s="2"/>
      <c r="F18619" s="2"/>
      <c r="G18619" s="3"/>
      <c r="H18619" s="3"/>
      <c r="I18619" s="2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 s="2"/>
    </row>
    <row r="18620" spans="2:22" x14ac:dyDescent="0.2">
      <c r="B18620" s="2"/>
      <c r="C18620" s="2"/>
      <c r="D18620" s="2"/>
      <c r="E18620" s="2"/>
      <c r="F18620" s="2"/>
      <c r="G18620" s="3"/>
      <c r="H18620" s="3"/>
      <c r="I18620" s="2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 s="2"/>
    </row>
    <row r="18621" spans="2:22" x14ac:dyDescent="0.2">
      <c r="B18621" s="2"/>
      <c r="C18621" s="2"/>
      <c r="D18621" s="2"/>
      <c r="E18621" s="2"/>
      <c r="F18621" s="2"/>
      <c r="G18621" s="3"/>
      <c r="H18621" s="3"/>
      <c r="I18621" s="2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 s="2"/>
    </row>
    <row r="18622" spans="2:22" x14ac:dyDescent="0.2">
      <c r="B18622" s="2"/>
      <c r="C18622" s="2"/>
      <c r="D18622" s="2"/>
      <c r="E18622" s="2"/>
      <c r="F18622" s="2"/>
      <c r="G18622" s="3"/>
      <c r="H18622" s="3"/>
      <c r="I18622" s="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 s="2"/>
    </row>
    <row r="18623" spans="2:22" x14ac:dyDescent="0.2">
      <c r="B18623" s="2"/>
      <c r="C18623" s="2"/>
      <c r="D18623" s="2"/>
      <c r="E18623" s="2"/>
      <c r="F18623" s="2"/>
      <c r="G18623" s="3"/>
      <c r="H18623" s="3"/>
      <c r="I18623" s="2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 s="2"/>
    </row>
    <row r="18624" spans="2:22" x14ac:dyDescent="0.2">
      <c r="B18624" s="2"/>
      <c r="C18624" s="2"/>
      <c r="D18624" s="2"/>
      <c r="E18624" s="2"/>
      <c r="F18624" s="2"/>
      <c r="G18624" s="3"/>
      <c r="H18624" s="3"/>
      <c r="I18624" s="2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 s="2"/>
    </row>
    <row r="18625" spans="2:22" x14ac:dyDescent="0.2">
      <c r="B18625" s="2"/>
      <c r="C18625" s="2"/>
      <c r="D18625" s="2"/>
      <c r="E18625" s="2"/>
      <c r="F18625" s="2"/>
      <c r="G18625" s="3"/>
      <c r="H18625" s="3"/>
      <c r="I18625" s="2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 s="2"/>
    </row>
    <row r="18626" spans="2:22" x14ac:dyDescent="0.2">
      <c r="B18626" s="2"/>
      <c r="C18626" s="2"/>
      <c r="D18626" s="2"/>
      <c r="E18626" s="2"/>
      <c r="F18626" s="2"/>
      <c r="G18626" s="3"/>
      <c r="H18626" s="3"/>
      <c r="I18626" s="2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 s="2"/>
    </row>
    <row r="18627" spans="2:22" x14ac:dyDescent="0.2">
      <c r="B18627" s="2"/>
      <c r="C18627" s="2"/>
      <c r="D18627" s="2"/>
      <c r="E18627" s="2"/>
      <c r="F18627" s="2"/>
      <c r="G18627" s="3"/>
      <c r="H18627" s="3"/>
      <c r="I18627" s="2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 s="2"/>
    </row>
    <row r="18628" spans="2:22" x14ac:dyDescent="0.2">
      <c r="B18628" s="2"/>
      <c r="C18628" s="2"/>
      <c r="D18628" s="2"/>
      <c r="E18628" s="2"/>
      <c r="F18628" s="2"/>
      <c r="G18628" s="3"/>
      <c r="H18628" s="3"/>
      <c r="I18628" s="2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 s="2"/>
    </row>
    <row r="18629" spans="2:22" x14ac:dyDescent="0.2">
      <c r="B18629" s="2"/>
      <c r="C18629" s="2"/>
      <c r="D18629" s="2"/>
      <c r="E18629" s="2"/>
      <c r="F18629" s="2"/>
      <c r="G18629" s="3"/>
      <c r="H18629" s="3"/>
      <c r="I18629" s="2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 s="2"/>
    </row>
    <row r="18630" spans="2:22" x14ac:dyDescent="0.2">
      <c r="B18630" s="2"/>
      <c r="C18630" s="2"/>
      <c r="D18630" s="2"/>
      <c r="E18630" s="2"/>
      <c r="F18630" s="2"/>
      <c r="G18630" s="3"/>
      <c r="H18630" s="3"/>
      <c r="I18630" s="2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 s="2"/>
    </row>
    <row r="18631" spans="2:22" x14ac:dyDescent="0.2">
      <c r="B18631" s="2"/>
      <c r="C18631" s="2"/>
      <c r="D18631" s="2"/>
      <c r="E18631" s="2"/>
      <c r="F18631" s="2"/>
      <c r="G18631" s="3"/>
      <c r="H18631" s="3"/>
      <c r="I18631" s="2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 s="2"/>
    </row>
    <row r="18632" spans="2:22" x14ac:dyDescent="0.2">
      <c r="B18632" s="2"/>
      <c r="C18632" s="2"/>
      <c r="D18632" s="2"/>
      <c r="E18632" s="2"/>
      <c r="F18632" s="2"/>
      <c r="G18632" s="3"/>
      <c r="H18632" s="3"/>
      <c r="I18632" s="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 s="2"/>
    </row>
    <row r="18633" spans="2:22" x14ac:dyDescent="0.2">
      <c r="B18633" s="2"/>
      <c r="C18633" s="2"/>
      <c r="D18633" s="2"/>
      <c r="E18633" s="2"/>
      <c r="F18633" s="2"/>
      <c r="G18633" s="3"/>
      <c r="H18633" s="3"/>
      <c r="I18633" s="2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 s="2"/>
    </row>
    <row r="18634" spans="2:22" x14ac:dyDescent="0.2">
      <c r="B18634" s="2"/>
      <c r="C18634" s="2"/>
      <c r="D18634" s="2"/>
      <c r="E18634" s="2"/>
      <c r="F18634" s="2"/>
      <c r="G18634" s="3"/>
      <c r="H18634" s="3"/>
      <c r="I18634" s="2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 s="2"/>
    </row>
    <row r="18635" spans="2:22" x14ac:dyDescent="0.2">
      <c r="B18635" s="2"/>
      <c r="C18635" s="2"/>
      <c r="D18635" s="2"/>
      <c r="E18635" s="2"/>
      <c r="F18635" s="2"/>
      <c r="G18635" s="3"/>
      <c r="H18635" s="3"/>
      <c r="I18635" s="2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 s="2"/>
    </row>
    <row r="18636" spans="2:22" x14ac:dyDescent="0.2">
      <c r="B18636" s="2"/>
      <c r="C18636" s="2"/>
      <c r="D18636" s="2"/>
      <c r="E18636" s="2"/>
      <c r="F18636" s="2"/>
      <c r="G18636" s="3"/>
      <c r="H18636" s="3"/>
      <c r="I18636" s="2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 s="2"/>
    </row>
    <row r="18637" spans="2:22" x14ac:dyDescent="0.2">
      <c r="B18637" s="2"/>
      <c r="C18637" s="2"/>
      <c r="D18637" s="2"/>
      <c r="E18637" s="2"/>
      <c r="F18637" s="2"/>
      <c r="G18637" s="3"/>
      <c r="H18637" s="3"/>
      <c r="I18637" s="2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 s="2"/>
    </row>
    <row r="18638" spans="2:22" x14ac:dyDescent="0.2">
      <c r="B18638" s="2"/>
      <c r="C18638" s="2"/>
      <c r="D18638" s="2"/>
      <c r="E18638" s="2"/>
      <c r="F18638" s="2"/>
      <c r="G18638" s="3"/>
      <c r="H18638" s="3"/>
      <c r="I18638" s="2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 s="2"/>
    </row>
    <row r="18639" spans="2:22" x14ac:dyDescent="0.2">
      <c r="B18639" s="2"/>
      <c r="C18639" s="2"/>
      <c r="D18639" s="2"/>
      <c r="E18639" s="2"/>
      <c r="F18639" s="2"/>
      <c r="G18639" s="3"/>
      <c r="H18639" s="3"/>
      <c r="I18639" s="2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 s="2"/>
    </row>
    <row r="18640" spans="2:22" x14ac:dyDescent="0.2">
      <c r="B18640" s="2"/>
      <c r="C18640" s="2"/>
      <c r="D18640" s="2"/>
      <c r="E18640" s="2"/>
      <c r="F18640" s="2"/>
      <c r="G18640" s="3"/>
      <c r="H18640" s="3"/>
      <c r="I18640" s="2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 s="2"/>
    </row>
    <row r="18641" spans="2:22" x14ac:dyDescent="0.2">
      <c r="B18641" s="2"/>
      <c r="C18641" s="2"/>
      <c r="D18641" s="2"/>
      <c r="E18641" s="2"/>
      <c r="F18641" s="2"/>
      <c r="G18641" s="3"/>
      <c r="H18641" s="3"/>
      <c r="I18641" s="2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 s="2"/>
    </row>
    <row r="18642" spans="2:22" x14ac:dyDescent="0.2">
      <c r="B18642" s="2"/>
      <c r="C18642" s="2"/>
      <c r="D18642" s="2"/>
      <c r="E18642" s="2"/>
      <c r="F18642" s="2"/>
      <c r="G18642" s="3"/>
      <c r="H18642" s="3"/>
      <c r="I18642" s="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 s="2"/>
    </row>
    <row r="18643" spans="2:22" x14ac:dyDescent="0.2">
      <c r="B18643" s="2"/>
      <c r="C18643" s="2"/>
      <c r="D18643" s="2"/>
      <c r="E18643" s="2"/>
      <c r="F18643" s="2"/>
      <c r="G18643" s="3"/>
      <c r="H18643" s="3"/>
      <c r="I18643" s="2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 s="2"/>
    </row>
    <row r="18644" spans="2:22" x14ac:dyDescent="0.2">
      <c r="B18644" s="2"/>
      <c r="C18644" s="2"/>
      <c r="D18644" s="2"/>
      <c r="E18644" s="2"/>
      <c r="F18644" s="2"/>
      <c r="G18644" s="3"/>
      <c r="H18644" s="3"/>
      <c r="I18644" s="2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 s="2"/>
    </row>
    <row r="18645" spans="2:22" x14ac:dyDescent="0.2">
      <c r="B18645" s="2"/>
      <c r="C18645" s="2"/>
      <c r="D18645" s="2"/>
      <c r="E18645" s="2"/>
      <c r="F18645" s="2"/>
      <c r="G18645" s="3"/>
      <c r="H18645" s="3"/>
      <c r="I18645" s="2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 s="2"/>
    </row>
    <row r="18646" spans="2:22" x14ac:dyDescent="0.2">
      <c r="B18646" s="2"/>
      <c r="C18646" s="2"/>
      <c r="D18646" s="2"/>
      <c r="E18646" s="2"/>
      <c r="F18646" s="2"/>
      <c r="G18646" s="3"/>
      <c r="H18646" s="3"/>
      <c r="I18646" s="2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 s="2"/>
    </row>
    <row r="18647" spans="2:22" x14ac:dyDescent="0.2">
      <c r="B18647" s="2"/>
      <c r="C18647" s="2"/>
      <c r="D18647" s="2"/>
      <c r="E18647" s="2"/>
      <c r="F18647" s="2"/>
      <c r="G18647" s="3"/>
      <c r="H18647" s="3"/>
      <c r="I18647" s="2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 s="2"/>
    </row>
    <row r="18648" spans="2:22" x14ac:dyDescent="0.2">
      <c r="B18648" s="2"/>
      <c r="C18648" s="2"/>
      <c r="D18648" s="2"/>
      <c r="E18648" s="2"/>
      <c r="F18648" s="2"/>
      <c r="G18648" s="3"/>
      <c r="H18648" s="3"/>
      <c r="I18648" s="2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 s="2"/>
    </row>
    <row r="18649" spans="2:22" x14ac:dyDescent="0.2">
      <c r="B18649" s="2"/>
      <c r="C18649" s="2"/>
      <c r="D18649" s="2"/>
      <c r="E18649" s="2"/>
      <c r="F18649" s="2"/>
      <c r="G18649" s="3"/>
      <c r="H18649" s="3"/>
      <c r="I18649" s="2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 s="2"/>
    </row>
    <row r="18650" spans="2:22" x14ac:dyDescent="0.2">
      <c r="B18650" s="2"/>
      <c r="C18650" s="2"/>
      <c r="D18650" s="2"/>
      <c r="E18650" s="2"/>
      <c r="F18650" s="2"/>
      <c r="G18650" s="3"/>
      <c r="H18650" s="3"/>
      <c r="I18650" s="2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 s="2"/>
    </row>
    <row r="18651" spans="2:22" x14ac:dyDescent="0.2">
      <c r="B18651" s="2"/>
      <c r="C18651" s="2"/>
      <c r="D18651" s="2"/>
      <c r="E18651" s="2"/>
      <c r="F18651" s="2"/>
      <c r="G18651" s="3"/>
      <c r="H18651" s="3"/>
      <c r="I18651" s="2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 s="2"/>
    </row>
    <row r="18652" spans="2:22" x14ac:dyDescent="0.2">
      <c r="B18652" s="2"/>
      <c r="C18652" s="2"/>
      <c r="D18652" s="2"/>
      <c r="E18652" s="2"/>
      <c r="F18652" s="2"/>
      <c r="G18652" s="3"/>
      <c r="H18652" s="3"/>
      <c r="I18652" s="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 s="2"/>
    </row>
    <row r="18653" spans="2:22" x14ac:dyDescent="0.2">
      <c r="B18653" s="2"/>
      <c r="C18653" s="2"/>
      <c r="D18653" s="2"/>
      <c r="E18653" s="2"/>
      <c r="F18653" s="2"/>
      <c r="G18653" s="3"/>
      <c r="H18653" s="3"/>
      <c r="I18653" s="2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 s="2"/>
    </row>
    <row r="18654" spans="2:22" x14ac:dyDescent="0.2">
      <c r="B18654" s="2"/>
      <c r="C18654" s="2"/>
      <c r="D18654" s="2"/>
      <c r="E18654" s="2"/>
      <c r="F18654" s="2"/>
      <c r="G18654" s="3"/>
      <c r="H18654" s="3"/>
      <c r="I18654" s="2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 s="2"/>
    </row>
    <row r="18655" spans="2:22" x14ac:dyDescent="0.2">
      <c r="B18655" s="2"/>
      <c r="C18655" s="2"/>
      <c r="D18655" s="2"/>
      <c r="E18655" s="2"/>
      <c r="F18655" s="2"/>
      <c r="G18655" s="3"/>
      <c r="H18655" s="3"/>
      <c r="I18655" s="2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 s="2"/>
    </row>
    <row r="18656" spans="2:22" x14ac:dyDescent="0.2">
      <c r="B18656" s="2"/>
      <c r="C18656" s="2"/>
      <c r="D18656" s="2"/>
      <c r="E18656" s="2"/>
      <c r="F18656" s="2"/>
      <c r="G18656" s="3"/>
      <c r="H18656" s="3"/>
      <c r="I18656" s="2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 s="2"/>
    </row>
    <row r="18657" spans="2:22" x14ac:dyDescent="0.2">
      <c r="B18657" s="2"/>
      <c r="C18657" s="2"/>
      <c r="D18657" s="2"/>
      <c r="E18657" s="2"/>
      <c r="F18657" s="2"/>
      <c r="G18657" s="3"/>
      <c r="H18657" s="3"/>
      <c r="I18657" s="2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 s="2"/>
    </row>
    <row r="18658" spans="2:22" x14ac:dyDescent="0.2">
      <c r="B18658" s="2"/>
      <c r="C18658" s="2"/>
      <c r="D18658" s="2"/>
      <c r="E18658" s="2"/>
      <c r="F18658" s="2"/>
      <c r="G18658" s="3"/>
      <c r="H18658" s="3"/>
      <c r="I18658" s="2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 s="2"/>
    </row>
    <row r="18659" spans="2:22" x14ac:dyDescent="0.2">
      <c r="B18659" s="2"/>
      <c r="C18659" s="2"/>
      <c r="D18659" s="2"/>
      <c r="E18659" s="2"/>
      <c r="F18659" s="2"/>
      <c r="G18659" s="3"/>
      <c r="H18659" s="3"/>
      <c r="I18659" s="2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 s="2"/>
    </row>
    <row r="18660" spans="2:22" x14ac:dyDescent="0.2">
      <c r="B18660" s="2"/>
      <c r="C18660" s="2"/>
      <c r="D18660" s="2"/>
      <c r="E18660" s="2"/>
      <c r="F18660" s="2"/>
      <c r="G18660" s="3"/>
      <c r="H18660" s="3"/>
      <c r="I18660" s="2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 s="2"/>
    </row>
    <row r="18661" spans="2:22" x14ac:dyDescent="0.2">
      <c r="B18661" s="2"/>
      <c r="C18661" s="2"/>
      <c r="D18661" s="2"/>
      <c r="E18661" s="2"/>
      <c r="F18661" s="2"/>
      <c r="G18661" s="3"/>
      <c r="H18661" s="3"/>
      <c r="I18661" s="2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 s="2"/>
    </row>
    <row r="18662" spans="2:22" x14ac:dyDescent="0.2">
      <c r="B18662" s="2"/>
      <c r="C18662" s="2"/>
      <c r="D18662" s="2"/>
      <c r="E18662" s="2"/>
      <c r="F18662" s="2"/>
      <c r="G18662" s="3"/>
      <c r="H18662" s="3"/>
      <c r="I18662" s="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 s="2"/>
    </row>
    <row r="18663" spans="2:22" x14ac:dyDescent="0.2">
      <c r="B18663" s="2"/>
      <c r="C18663" s="2"/>
      <c r="D18663" s="2"/>
      <c r="E18663" s="2"/>
      <c r="F18663" s="2"/>
      <c r="G18663" s="3"/>
      <c r="H18663" s="3"/>
      <c r="I18663" s="2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 s="2"/>
    </row>
    <row r="18664" spans="2:22" x14ac:dyDescent="0.2">
      <c r="B18664" s="2"/>
      <c r="C18664" s="2"/>
      <c r="D18664" s="2"/>
      <c r="E18664" s="2"/>
      <c r="F18664" s="2"/>
      <c r="G18664" s="3"/>
      <c r="H18664" s="3"/>
      <c r="I18664" s="2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 s="2"/>
    </row>
    <row r="18665" spans="2:22" x14ac:dyDescent="0.2">
      <c r="B18665" s="2"/>
      <c r="C18665" s="2"/>
      <c r="D18665" s="2"/>
      <c r="E18665" s="2"/>
      <c r="F18665" s="2"/>
      <c r="G18665" s="3"/>
      <c r="H18665" s="3"/>
      <c r="I18665" s="2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 s="2"/>
    </row>
    <row r="18666" spans="2:22" x14ac:dyDescent="0.2">
      <c r="B18666" s="2"/>
      <c r="C18666" s="2"/>
      <c r="D18666" s="2"/>
      <c r="E18666" s="2"/>
      <c r="F18666" s="2"/>
      <c r="G18666" s="3"/>
      <c r="H18666" s="3"/>
      <c r="I18666" s="2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 s="2"/>
    </row>
    <row r="18667" spans="2:22" x14ac:dyDescent="0.2">
      <c r="B18667" s="2"/>
      <c r="C18667" s="2"/>
      <c r="D18667" s="2"/>
      <c r="E18667" s="2"/>
      <c r="F18667" s="2"/>
      <c r="G18667" s="3"/>
      <c r="H18667" s="3"/>
      <c r="I18667" s="2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 s="2"/>
    </row>
    <row r="18668" spans="2:22" x14ac:dyDescent="0.2">
      <c r="B18668" s="2"/>
      <c r="C18668" s="2"/>
      <c r="D18668" s="2"/>
      <c r="E18668" s="2"/>
      <c r="F18668" s="2"/>
      <c r="G18668" s="3"/>
      <c r="H18668" s="3"/>
      <c r="I18668" s="2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 s="2"/>
    </row>
    <row r="18669" spans="2:22" x14ac:dyDescent="0.2">
      <c r="B18669" s="2"/>
      <c r="C18669" s="2"/>
      <c r="D18669" s="2"/>
      <c r="E18669" s="2"/>
      <c r="F18669" s="2"/>
      <c r="G18669" s="3"/>
      <c r="H18669" s="3"/>
      <c r="I18669" s="2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 s="2"/>
    </row>
    <row r="18670" spans="2:22" x14ac:dyDescent="0.2">
      <c r="B18670" s="2"/>
      <c r="C18670" s="2"/>
      <c r="D18670" s="2"/>
      <c r="E18670" s="2"/>
      <c r="F18670" s="2"/>
      <c r="G18670" s="3"/>
      <c r="H18670" s="3"/>
      <c r="I18670" s="2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 s="2"/>
    </row>
    <row r="18671" spans="2:22" x14ac:dyDescent="0.2">
      <c r="B18671" s="2"/>
      <c r="C18671" s="2"/>
      <c r="D18671" s="2"/>
      <c r="E18671" s="2"/>
      <c r="F18671" s="2"/>
      <c r="G18671" s="3"/>
      <c r="H18671" s="3"/>
      <c r="I18671" s="2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 s="2"/>
    </row>
    <row r="18672" spans="2:22" x14ac:dyDescent="0.2">
      <c r="B18672" s="2"/>
      <c r="C18672" s="2"/>
      <c r="D18672" s="2"/>
      <c r="E18672" s="2"/>
      <c r="F18672" s="2"/>
      <c r="G18672" s="3"/>
      <c r="H18672" s="3"/>
      <c r="I18672" s="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 s="2"/>
    </row>
    <row r="18673" spans="2:22" x14ac:dyDescent="0.2">
      <c r="B18673" s="2"/>
      <c r="C18673" s="2"/>
      <c r="D18673" s="2"/>
      <c r="E18673" s="2"/>
      <c r="F18673" s="2"/>
      <c r="G18673" s="3"/>
      <c r="H18673" s="3"/>
      <c r="I18673" s="2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 s="2"/>
    </row>
    <row r="18674" spans="2:22" x14ac:dyDescent="0.2">
      <c r="B18674" s="2"/>
      <c r="C18674" s="2"/>
      <c r="D18674" s="2"/>
      <c r="E18674" s="2"/>
      <c r="F18674" s="2"/>
      <c r="G18674" s="3"/>
      <c r="H18674" s="3"/>
      <c r="I18674" s="2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 s="2"/>
    </row>
    <row r="18675" spans="2:22" x14ac:dyDescent="0.2">
      <c r="B18675" s="2"/>
      <c r="C18675" s="2"/>
      <c r="D18675" s="2"/>
      <c r="E18675" s="2"/>
      <c r="F18675" s="2"/>
      <c r="G18675" s="3"/>
      <c r="H18675" s="3"/>
      <c r="I18675" s="2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 s="2"/>
    </row>
    <row r="18676" spans="2:22" x14ac:dyDescent="0.2">
      <c r="B18676" s="2"/>
      <c r="C18676" s="2"/>
      <c r="D18676" s="2"/>
      <c r="E18676" s="2"/>
      <c r="F18676" s="2"/>
      <c r="G18676" s="3"/>
      <c r="H18676" s="3"/>
      <c r="I18676" s="2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 s="2"/>
    </row>
    <row r="18677" spans="2:22" x14ac:dyDescent="0.2">
      <c r="B18677" s="2"/>
      <c r="C18677" s="2"/>
      <c r="D18677" s="2"/>
      <c r="E18677" s="2"/>
      <c r="F18677" s="2"/>
      <c r="G18677" s="3"/>
      <c r="H18677" s="3"/>
      <c r="I18677" s="2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 s="2"/>
    </row>
    <row r="18678" spans="2:22" x14ac:dyDescent="0.2">
      <c r="B18678" s="2"/>
      <c r="C18678" s="2"/>
      <c r="D18678" s="2"/>
      <c r="E18678" s="2"/>
      <c r="F18678" s="2"/>
      <c r="G18678" s="3"/>
      <c r="H18678" s="3"/>
      <c r="I18678" s="2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 s="2"/>
    </row>
    <row r="18679" spans="2:22" x14ac:dyDescent="0.2">
      <c r="B18679" s="2"/>
      <c r="C18679" s="2"/>
      <c r="D18679" s="2"/>
      <c r="E18679" s="2"/>
      <c r="F18679" s="2"/>
      <c r="G18679" s="3"/>
      <c r="H18679" s="3"/>
      <c r="I18679" s="2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 s="2"/>
    </row>
    <row r="18680" spans="2:22" x14ac:dyDescent="0.2">
      <c r="B18680" s="2"/>
      <c r="C18680" s="2"/>
      <c r="D18680" s="2"/>
      <c r="E18680" s="2"/>
      <c r="F18680" s="2"/>
      <c r="G18680" s="3"/>
      <c r="H18680" s="3"/>
      <c r="I18680" s="2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 s="2"/>
    </row>
    <row r="18681" spans="2:22" x14ac:dyDescent="0.2">
      <c r="B18681" s="2"/>
      <c r="C18681" s="2"/>
      <c r="D18681" s="2"/>
      <c r="E18681" s="2"/>
      <c r="F18681" s="2"/>
      <c r="G18681" s="3"/>
      <c r="H18681" s="3"/>
      <c r="I18681" s="2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 s="2"/>
    </row>
    <row r="18682" spans="2:22" x14ac:dyDescent="0.2">
      <c r="B18682" s="2"/>
      <c r="C18682" s="2"/>
      <c r="D18682" s="2"/>
      <c r="E18682" s="2"/>
      <c r="F18682" s="2"/>
      <c r="G18682" s="3"/>
      <c r="H18682" s="3"/>
      <c r="I18682" s="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 s="2"/>
    </row>
    <row r="18683" spans="2:22" x14ac:dyDescent="0.2">
      <c r="B18683" s="2"/>
      <c r="C18683" s="2"/>
      <c r="D18683" s="2"/>
      <c r="E18683" s="2"/>
      <c r="F18683" s="2"/>
      <c r="G18683" s="3"/>
      <c r="H18683" s="3"/>
      <c r="I18683" s="2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 s="2"/>
    </row>
    <row r="18684" spans="2:22" x14ac:dyDescent="0.2">
      <c r="B18684" s="2"/>
      <c r="C18684" s="2"/>
      <c r="D18684" s="2"/>
      <c r="E18684" s="2"/>
      <c r="F18684" s="2"/>
      <c r="G18684" s="3"/>
      <c r="H18684" s="3"/>
      <c r="I18684" s="2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 s="2"/>
    </row>
    <row r="18685" spans="2:22" x14ac:dyDescent="0.2">
      <c r="B18685" s="2"/>
      <c r="C18685" s="2"/>
      <c r="D18685" s="2"/>
      <c r="E18685" s="2"/>
      <c r="F18685" s="2"/>
      <c r="G18685" s="3"/>
      <c r="H18685" s="3"/>
      <c r="I18685" s="2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 s="2"/>
    </row>
    <row r="18686" spans="2:22" x14ac:dyDescent="0.2">
      <c r="B18686" s="2"/>
      <c r="C18686" s="2"/>
      <c r="D18686" s="2"/>
      <c r="E18686" s="2"/>
      <c r="F18686" s="2"/>
      <c r="G18686" s="3"/>
      <c r="H18686" s="3"/>
      <c r="I18686" s="2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 s="2"/>
    </row>
    <row r="18687" spans="2:22" x14ac:dyDescent="0.2">
      <c r="B18687" s="2"/>
      <c r="C18687" s="2"/>
      <c r="D18687" s="2"/>
      <c r="E18687" s="2"/>
      <c r="F18687" s="2"/>
      <c r="G18687" s="3"/>
      <c r="H18687" s="3"/>
      <c r="I18687" s="2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 s="2"/>
    </row>
    <row r="18688" spans="2:22" x14ac:dyDescent="0.2">
      <c r="B18688" s="2"/>
      <c r="C18688" s="2"/>
      <c r="D18688" s="2"/>
      <c r="E18688" s="2"/>
      <c r="F18688" s="2"/>
      <c r="G18688" s="3"/>
      <c r="H18688" s="3"/>
      <c r="I18688" s="2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 s="2"/>
    </row>
    <row r="18689" spans="2:22" x14ac:dyDescent="0.2">
      <c r="B18689" s="2"/>
      <c r="C18689" s="2"/>
      <c r="D18689" s="2"/>
      <c r="E18689" s="2"/>
      <c r="F18689" s="2"/>
      <c r="G18689" s="3"/>
      <c r="H18689" s="3"/>
      <c r="I18689" s="2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 s="2"/>
    </row>
    <row r="18690" spans="2:22" x14ac:dyDescent="0.2">
      <c r="B18690" s="2"/>
      <c r="C18690" s="2"/>
      <c r="D18690" s="2"/>
      <c r="E18690" s="2"/>
      <c r="F18690" s="2"/>
      <c r="G18690" s="3"/>
      <c r="H18690" s="3"/>
      <c r="I18690" s="2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 s="2"/>
    </row>
    <row r="18691" spans="2:22" x14ac:dyDescent="0.2">
      <c r="B18691" s="2"/>
      <c r="C18691" s="2"/>
      <c r="D18691" s="2"/>
      <c r="E18691" s="2"/>
      <c r="F18691" s="2"/>
      <c r="G18691" s="3"/>
      <c r="H18691" s="3"/>
      <c r="I18691" s="2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 s="2"/>
    </row>
    <row r="18692" spans="2:22" x14ac:dyDescent="0.2">
      <c r="B18692" s="2"/>
      <c r="C18692" s="2"/>
      <c r="D18692" s="2"/>
      <c r="E18692" s="2"/>
      <c r="F18692" s="2"/>
      <c r="G18692" s="3"/>
      <c r="H18692" s="3"/>
      <c r="I18692" s="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 s="2"/>
    </row>
    <row r="18693" spans="2:22" x14ac:dyDescent="0.2">
      <c r="B18693" s="2"/>
      <c r="C18693" s="2"/>
      <c r="D18693" s="2"/>
      <c r="E18693" s="2"/>
      <c r="F18693" s="2"/>
      <c r="G18693" s="3"/>
      <c r="H18693" s="3"/>
      <c r="I18693" s="2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 s="2"/>
    </row>
    <row r="18694" spans="2:22" x14ac:dyDescent="0.2">
      <c r="B18694" s="2"/>
      <c r="C18694" s="2"/>
      <c r="D18694" s="2"/>
      <c r="E18694" s="2"/>
      <c r="F18694" s="2"/>
      <c r="G18694" s="3"/>
      <c r="H18694" s="3"/>
      <c r="I18694" s="2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 s="2"/>
    </row>
    <row r="18695" spans="2:22" x14ac:dyDescent="0.2">
      <c r="B18695" s="2"/>
      <c r="C18695" s="2"/>
      <c r="D18695" s="2"/>
      <c r="E18695" s="2"/>
      <c r="F18695" s="2"/>
      <c r="G18695" s="3"/>
      <c r="H18695" s="3"/>
      <c r="I18695" s="2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 s="2"/>
    </row>
    <row r="18696" spans="2:22" x14ac:dyDescent="0.2">
      <c r="B18696" s="2"/>
      <c r="C18696" s="2"/>
      <c r="D18696" s="2"/>
      <c r="E18696" s="2"/>
      <c r="F18696" s="2"/>
      <c r="G18696" s="3"/>
      <c r="H18696" s="3"/>
      <c r="I18696" s="2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 s="2"/>
    </row>
    <row r="18697" spans="2:22" x14ac:dyDescent="0.2">
      <c r="B18697" s="2"/>
      <c r="C18697" s="2"/>
      <c r="D18697" s="2"/>
      <c r="E18697" s="2"/>
      <c r="F18697" s="2"/>
      <c r="G18697" s="3"/>
      <c r="H18697" s="3"/>
      <c r="I18697" s="2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 s="2"/>
    </row>
    <row r="18698" spans="2:22" x14ac:dyDescent="0.2">
      <c r="B18698" s="2"/>
      <c r="C18698" s="2"/>
      <c r="D18698" s="2"/>
      <c r="E18698" s="2"/>
      <c r="F18698" s="2"/>
      <c r="G18698" s="3"/>
      <c r="H18698" s="3"/>
      <c r="I18698" s="2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 s="2"/>
    </row>
    <row r="18699" spans="2:22" x14ac:dyDescent="0.2">
      <c r="B18699" s="2"/>
      <c r="C18699" s="2"/>
      <c r="D18699" s="2"/>
      <c r="E18699" s="2"/>
      <c r="F18699" s="2"/>
      <c r="G18699" s="3"/>
      <c r="H18699" s="3"/>
      <c r="I18699" s="2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 s="2"/>
    </row>
    <row r="18700" spans="2:22" x14ac:dyDescent="0.2">
      <c r="B18700" s="2"/>
      <c r="C18700" s="2"/>
      <c r="D18700" s="2"/>
      <c r="E18700" s="2"/>
      <c r="F18700" s="2"/>
      <c r="G18700" s="3"/>
      <c r="H18700" s="3"/>
      <c r="I18700" s="2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 s="2"/>
    </row>
    <row r="18701" spans="2:22" x14ac:dyDescent="0.2">
      <c r="B18701" s="2"/>
      <c r="C18701" s="2"/>
      <c r="D18701" s="2"/>
      <c r="E18701" s="2"/>
      <c r="F18701" s="2"/>
      <c r="G18701" s="3"/>
      <c r="H18701" s="3"/>
      <c r="I18701" s="2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 s="2"/>
    </row>
    <row r="18702" spans="2:22" x14ac:dyDescent="0.2">
      <c r="B18702" s="2"/>
      <c r="C18702" s="2"/>
      <c r="D18702" s="2"/>
      <c r="E18702" s="2"/>
      <c r="F18702" s="2"/>
      <c r="G18702" s="3"/>
      <c r="H18702" s="3"/>
      <c r="I18702" s="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 s="2"/>
    </row>
    <row r="18703" spans="2:22" x14ac:dyDescent="0.2">
      <c r="B18703" s="2"/>
      <c r="C18703" s="2"/>
      <c r="D18703" s="2"/>
      <c r="E18703" s="2"/>
      <c r="F18703" s="2"/>
      <c r="G18703" s="3"/>
      <c r="H18703" s="3"/>
      <c r="I18703" s="2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 s="2"/>
    </row>
    <row r="18704" spans="2:22" x14ac:dyDescent="0.2">
      <c r="B18704" s="2"/>
      <c r="C18704" s="2"/>
      <c r="D18704" s="2"/>
      <c r="E18704" s="2"/>
      <c r="F18704" s="2"/>
      <c r="G18704" s="3"/>
      <c r="H18704" s="3"/>
      <c r="I18704" s="2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 s="2"/>
    </row>
    <row r="18705" spans="2:22" x14ac:dyDescent="0.2">
      <c r="B18705" s="2"/>
      <c r="C18705" s="2"/>
      <c r="D18705" s="2"/>
      <c r="E18705" s="2"/>
      <c r="F18705" s="2"/>
      <c r="G18705" s="3"/>
      <c r="H18705" s="3"/>
      <c r="I18705" s="2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 s="2"/>
    </row>
    <row r="18706" spans="2:22" x14ac:dyDescent="0.2">
      <c r="B18706" s="2"/>
      <c r="C18706" s="2"/>
      <c r="D18706" s="2"/>
      <c r="E18706" s="2"/>
      <c r="F18706" s="2"/>
      <c r="G18706" s="3"/>
      <c r="H18706" s="3"/>
      <c r="I18706" s="2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 s="2"/>
    </row>
    <row r="18707" spans="2:22" x14ac:dyDescent="0.2">
      <c r="B18707" s="2"/>
      <c r="C18707" s="2"/>
      <c r="D18707" s="2"/>
      <c r="E18707" s="2"/>
      <c r="F18707" s="2"/>
      <c r="G18707" s="3"/>
      <c r="H18707" s="3"/>
      <c r="I18707" s="2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 s="2"/>
    </row>
    <row r="18708" spans="2:22" x14ac:dyDescent="0.2">
      <c r="B18708" s="2"/>
      <c r="C18708" s="2"/>
      <c r="D18708" s="2"/>
      <c r="E18708" s="2"/>
      <c r="F18708" s="2"/>
      <c r="G18708" s="3"/>
      <c r="H18708" s="3"/>
      <c r="I18708" s="2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 s="2"/>
    </row>
    <row r="18709" spans="2:22" x14ac:dyDescent="0.2">
      <c r="B18709" s="2"/>
      <c r="C18709" s="2"/>
      <c r="D18709" s="2"/>
      <c r="E18709" s="2"/>
      <c r="F18709" s="2"/>
      <c r="G18709" s="3"/>
      <c r="H18709" s="3"/>
      <c r="I18709" s="2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 s="2"/>
    </row>
    <row r="18710" spans="2:22" x14ac:dyDescent="0.2">
      <c r="B18710" s="2"/>
      <c r="C18710" s="2"/>
      <c r="D18710" s="2"/>
      <c r="E18710" s="2"/>
      <c r="F18710" s="2"/>
      <c r="G18710" s="3"/>
      <c r="H18710" s="3"/>
      <c r="I18710" s="2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 s="2"/>
    </row>
    <row r="18711" spans="2:22" x14ac:dyDescent="0.2">
      <c r="B18711" s="2"/>
      <c r="C18711" s="2"/>
      <c r="D18711" s="2"/>
      <c r="E18711" s="2"/>
      <c r="F18711" s="2"/>
      <c r="G18711" s="3"/>
      <c r="H18711" s="3"/>
      <c r="I18711" s="2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 s="2"/>
    </row>
    <row r="18712" spans="2:22" x14ac:dyDescent="0.2">
      <c r="B18712" s="2"/>
      <c r="C18712" s="2"/>
      <c r="D18712" s="2"/>
      <c r="E18712" s="2"/>
      <c r="F18712" s="2"/>
      <c r="G18712" s="3"/>
      <c r="H18712" s="3"/>
      <c r="I18712" s="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 s="2"/>
    </row>
    <row r="18713" spans="2:22" x14ac:dyDescent="0.2">
      <c r="B18713" s="2"/>
      <c r="C18713" s="2"/>
      <c r="D18713" s="2"/>
      <c r="E18713" s="2"/>
      <c r="F18713" s="2"/>
      <c r="G18713" s="3"/>
      <c r="H18713" s="3"/>
      <c r="I18713" s="2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 s="2"/>
    </row>
    <row r="18714" spans="2:22" x14ac:dyDescent="0.2">
      <c r="B18714" s="2"/>
      <c r="C18714" s="2"/>
      <c r="D18714" s="2"/>
      <c r="E18714" s="2"/>
      <c r="F18714" s="2"/>
      <c r="G18714" s="3"/>
      <c r="H18714" s="3"/>
      <c r="I18714" s="2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 s="2"/>
    </row>
    <row r="18715" spans="2:22" x14ac:dyDescent="0.2">
      <c r="B18715" s="2"/>
      <c r="C18715" s="2"/>
      <c r="D18715" s="2"/>
      <c r="E18715" s="2"/>
      <c r="F18715" s="2"/>
      <c r="G18715" s="3"/>
      <c r="H18715" s="3"/>
      <c r="I18715" s="2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 s="2"/>
    </row>
    <row r="18716" spans="2:22" x14ac:dyDescent="0.2">
      <c r="B18716" s="2"/>
      <c r="C18716" s="2"/>
      <c r="D18716" s="2"/>
      <c r="E18716" s="2"/>
      <c r="F18716" s="2"/>
      <c r="G18716" s="3"/>
      <c r="H18716" s="3"/>
      <c r="I18716" s="2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 s="2"/>
    </row>
    <row r="18717" spans="2:22" x14ac:dyDescent="0.2">
      <c r="B18717" s="2"/>
      <c r="C18717" s="2"/>
      <c r="D18717" s="2"/>
      <c r="E18717" s="2"/>
      <c r="F18717" s="2"/>
      <c r="G18717" s="3"/>
      <c r="H18717" s="3"/>
      <c r="I18717" s="2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 s="2"/>
    </row>
    <row r="18718" spans="2:22" x14ac:dyDescent="0.2">
      <c r="B18718" s="2"/>
      <c r="C18718" s="2"/>
      <c r="D18718" s="2"/>
      <c r="E18718" s="2"/>
      <c r="F18718" s="2"/>
      <c r="G18718" s="3"/>
      <c r="H18718" s="3"/>
      <c r="I18718" s="2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 s="2"/>
    </row>
    <row r="18719" spans="2:22" x14ac:dyDescent="0.2">
      <c r="B18719" s="2"/>
      <c r="C18719" s="2"/>
      <c r="D18719" s="2"/>
      <c r="E18719" s="2"/>
      <c r="F18719" s="2"/>
      <c r="G18719" s="3"/>
      <c r="H18719" s="3"/>
      <c r="I18719" s="2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 s="2"/>
    </row>
    <row r="18720" spans="2:22" x14ac:dyDescent="0.2">
      <c r="B18720" s="2"/>
      <c r="C18720" s="2"/>
      <c r="D18720" s="2"/>
      <c r="E18720" s="2"/>
      <c r="F18720" s="2"/>
      <c r="G18720" s="3"/>
      <c r="H18720" s="3"/>
      <c r="I18720" s="2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 s="2"/>
    </row>
    <row r="18721" spans="2:22" x14ac:dyDescent="0.2">
      <c r="B18721" s="2"/>
      <c r="C18721" s="2"/>
      <c r="D18721" s="2"/>
      <c r="E18721" s="2"/>
      <c r="F18721" s="2"/>
      <c r="G18721" s="3"/>
      <c r="H18721" s="3"/>
      <c r="I18721" s="2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 s="2"/>
    </row>
    <row r="18722" spans="2:22" x14ac:dyDescent="0.2">
      <c r="B18722" s="2"/>
      <c r="C18722" s="2"/>
      <c r="D18722" s="2"/>
      <c r="E18722" s="2"/>
      <c r="F18722" s="2"/>
      <c r="G18722" s="3"/>
      <c r="H18722" s="3"/>
      <c r="I18722" s="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 s="2"/>
    </row>
    <row r="18723" spans="2:22" x14ac:dyDescent="0.2">
      <c r="B18723" s="2"/>
      <c r="C18723" s="2"/>
      <c r="D18723" s="2"/>
      <c r="E18723" s="2"/>
      <c r="F18723" s="2"/>
      <c r="G18723" s="3"/>
      <c r="H18723" s="3"/>
      <c r="I18723" s="2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 s="2"/>
    </row>
    <row r="18724" spans="2:22" x14ac:dyDescent="0.2">
      <c r="B18724" s="2"/>
      <c r="C18724" s="2"/>
      <c r="D18724" s="2"/>
      <c r="E18724" s="2"/>
      <c r="F18724" s="2"/>
      <c r="G18724" s="3"/>
      <c r="H18724" s="3"/>
      <c r="I18724" s="2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 s="2"/>
    </row>
    <row r="18725" spans="2:22" x14ac:dyDescent="0.2">
      <c r="B18725" s="2"/>
      <c r="C18725" s="2"/>
      <c r="D18725" s="2"/>
      <c r="E18725" s="2"/>
      <c r="F18725" s="2"/>
      <c r="G18725" s="3"/>
      <c r="H18725" s="3"/>
      <c r="I18725" s="2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 s="2"/>
    </row>
    <row r="18726" spans="2:22" x14ac:dyDescent="0.2">
      <c r="B18726" s="2"/>
      <c r="C18726" s="2"/>
      <c r="D18726" s="2"/>
      <c r="E18726" s="2"/>
      <c r="F18726" s="2"/>
      <c r="G18726" s="3"/>
      <c r="H18726" s="3"/>
      <c r="I18726" s="2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 s="2"/>
    </row>
    <row r="18727" spans="2:22" x14ac:dyDescent="0.2">
      <c r="B18727" s="2"/>
      <c r="C18727" s="2"/>
      <c r="D18727" s="2"/>
      <c r="E18727" s="2"/>
      <c r="F18727" s="2"/>
      <c r="G18727" s="3"/>
      <c r="H18727" s="3"/>
      <c r="I18727" s="2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 s="2"/>
    </row>
    <row r="18728" spans="2:22" x14ac:dyDescent="0.2">
      <c r="B18728" s="2"/>
      <c r="C18728" s="2"/>
      <c r="D18728" s="2"/>
      <c r="E18728" s="2"/>
      <c r="F18728" s="2"/>
      <c r="G18728" s="3"/>
      <c r="H18728" s="3"/>
      <c r="I18728" s="2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 s="2"/>
    </row>
    <row r="18729" spans="2:22" x14ac:dyDescent="0.2">
      <c r="B18729" s="2"/>
      <c r="C18729" s="2"/>
      <c r="D18729" s="2"/>
      <c r="E18729" s="2"/>
      <c r="F18729" s="2"/>
      <c r="G18729" s="3"/>
      <c r="H18729" s="3"/>
      <c r="I18729" s="2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 s="2"/>
    </row>
    <row r="18730" spans="2:22" x14ac:dyDescent="0.2">
      <c r="B18730" s="2"/>
      <c r="C18730" s="2"/>
      <c r="D18730" s="2"/>
      <c r="E18730" s="2"/>
      <c r="F18730" s="2"/>
      <c r="G18730" s="3"/>
      <c r="H18730" s="3"/>
      <c r="I18730" s="2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 s="2"/>
    </row>
    <row r="18731" spans="2:22" x14ac:dyDescent="0.2">
      <c r="B18731" s="2"/>
      <c r="C18731" s="2"/>
      <c r="D18731" s="2"/>
      <c r="E18731" s="2"/>
      <c r="F18731" s="2"/>
      <c r="G18731" s="3"/>
      <c r="H18731" s="3"/>
      <c r="I18731" s="2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 s="2"/>
    </row>
    <row r="18732" spans="2:22" x14ac:dyDescent="0.2">
      <c r="B18732" s="2"/>
      <c r="C18732" s="2"/>
      <c r="D18732" s="2"/>
      <c r="E18732" s="2"/>
      <c r="F18732" s="2"/>
      <c r="G18732" s="3"/>
      <c r="H18732" s="3"/>
      <c r="I18732" s="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 s="2"/>
    </row>
    <row r="18733" spans="2:22" x14ac:dyDescent="0.2">
      <c r="B18733" s="2"/>
      <c r="C18733" s="2"/>
      <c r="D18733" s="2"/>
      <c r="E18733" s="2"/>
      <c r="F18733" s="2"/>
      <c r="G18733" s="3"/>
      <c r="H18733" s="3"/>
      <c r="I18733" s="2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 s="2"/>
    </row>
    <row r="18734" spans="2:22" x14ac:dyDescent="0.2">
      <c r="B18734" s="2"/>
      <c r="C18734" s="2"/>
      <c r="D18734" s="2"/>
      <c r="E18734" s="2"/>
      <c r="F18734" s="2"/>
      <c r="G18734" s="3"/>
      <c r="H18734" s="3"/>
      <c r="I18734" s="2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 s="2"/>
    </row>
    <row r="18735" spans="2:22" x14ac:dyDescent="0.2">
      <c r="B18735" s="2"/>
      <c r="C18735" s="2"/>
      <c r="D18735" s="2"/>
      <c r="E18735" s="2"/>
      <c r="F18735" s="2"/>
      <c r="G18735" s="3"/>
      <c r="H18735" s="3"/>
      <c r="I18735" s="2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 s="2"/>
    </row>
    <row r="18736" spans="2:22" x14ac:dyDescent="0.2">
      <c r="B18736" s="2"/>
      <c r="C18736" s="2"/>
      <c r="D18736" s="2"/>
      <c r="E18736" s="2"/>
      <c r="F18736" s="2"/>
      <c r="G18736" s="3"/>
      <c r="H18736" s="3"/>
      <c r="I18736" s="2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 s="2"/>
    </row>
    <row r="18737" spans="2:22" x14ac:dyDescent="0.2">
      <c r="B18737" s="2"/>
      <c r="C18737" s="2"/>
      <c r="D18737" s="2"/>
      <c r="E18737" s="2"/>
      <c r="F18737" s="2"/>
      <c r="G18737" s="3"/>
      <c r="H18737" s="3"/>
      <c r="I18737" s="2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 s="2"/>
    </row>
    <row r="18738" spans="2:22" x14ac:dyDescent="0.2">
      <c r="B18738" s="2"/>
      <c r="C18738" s="2"/>
      <c r="D18738" s="2"/>
      <c r="E18738" s="2"/>
      <c r="F18738" s="2"/>
      <c r="G18738" s="3"/>
      <c r="H18738" s="3"/>
      <c r="I18738" s="2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 s="2"/>
    </row>
    <row r="18739" spans="2:22" x14ac:dyDescent="0.2">
      <c r="B18739" s="2"/>
      <c r="C18739" s="2"/>
      <c r="D18739" s="2"/>
      <c r="E18739" s="2"/>
      <c r="F18739" s="2"/>
      <c r="G18739" s="3"/>
      <c r="H18739" s="3"/>
      <c r="I18739" s="2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 s="2"/>
    </row>
    <row r="18740" spans="2:22" x14ac:dyDescent="0.2">
      <c r="B18740" s="2"/>
      <c r="C18740" s="2"/>
      <c r="D18740" s="2"/>
      <c r="E18740" s="2"/>
      <c r="F18740" s="2"/>
      <c r="G18740" s="3"/>
      <c r="H18740" s="3"/>
      <c r="I18740" s="2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 s="2"/>
    </row>
    <row r="18741" spans="2:22" x14ac:dyDescent="0.2">
      <c r="B18741" s="2"/>
      <c r="C18741" s="2"/>
      <c r="D18741" s="2"/>
      <c r="E18741" s="2"/>
      <c r="F18741" s="2"/>
      <c r="G18741" s="3"/>
      <c r="H18741" s="3"/>
      <c r="I18741" s="2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 s="2"/>
    </row>
    <row r="18742" spans="2:22" x14ac:dyDescent="0.2">
      <c r="B18742" s="2"/>
      <c r="C18742" s="2"/>
      <c r="D18742" s="2"/>
      <c r="E18742" s="2"/>
      <c r="F18742" s="2"/>
      <c r="G18742" s="3"/>
      <c r="H18742" s="3"/>
      <c r="I18742" s="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 s="2"/>
    </row>
    <row r="18743" spans="2:22" x14ac:dyDescent="0.2">
      <c r="B18743" s="2"/>
      <c r="C18743" s="2"/>
      <c r="D18743" s="2"/>
      <c r="E18743" s="2"/>
      <c r="F18743" s="2"/>
      <c r="G18743" s="3"/>
      <c r="H18743" s="3"/>
      <c r="I18743" s="2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 s="2"/>
    </row>
    <row r="18744" spans="2:22" x14ac:dyDescent="0.2">
      <c r="B18744" s="2"/>
      <c r="C18744" s="2"/>
      <c r="D18744" s="2"/>
      <c r="E18744" s="2"/>
      <c r="F18744" s="2"/>
      <c r="G18744" s="3"/>
      <c r="H18744" s="3"/>
      <c r="I18744" s="2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 s="2"/>
    </row>
    <row r="18745" spans="2:22" x14ac:dyDescent="0.2">
      <c r="B18745" s="2"/>
      <c r="C18745" s="2"/>
      <c r="D18745" s="2"/>
      <c r="E18745" s="2"/>
      <c r="F18745" s="2"/>
      <c r="G18745" s="3"/>
      <c r="H18745" s="3"/>
      <c r="I18745" s="2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 s="2"/>
    </row>
    <row r="18746" spans="2:22" x14ac:dyDescent="0.2">
      <c r="B18746" s="2"/>
      <c r="C18746" s="2"/>
      <c r="D18746" s="2"/>
      <c r="E18746" s="2"/>
      <c r="F18746" s="2"/>
      <c r="G18746" s="3"/>
      <c r="H18746" s="3"/>
      <c r="I18746" s="2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 s="2"/>
    </row>
    <row r="18747" spans="2:22" x14ac:dyDescent="0.2">
      <c r="B18747" s="2"/>
      <c r="C18747" s="2"/>
      <c r="D18747" s="2"/>
      <c r="E18747" s="2"/>
      <c r="F18747" s="2"/>
      <c r="G18747" s="3"/>
      <c r="H18747" s="3"/>
      <c r="I18747" s="2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 s="2"/>
    </row>
    <row r="18748" spans="2:22" x14ac:dyDescent="0.2">
      <c r="B18748" s="2"/>
      <c r="C18748" s="2"/>
      <c r="D18748" s="2"/>
      <c r="E18748" s="2"/>
      <c r="F18748" s="2"/>
      <c r="G18748" s="3"/>
      <c r="H18748" s="3"/>
      <c r="I18748" s="2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 s="2"/>
    </row>
    <row r="18749" spans="2:22" x14ac:dyDescent="0.2">
      <c r="B18749" s="2"/>
      <c r="C18749" s="2"/>
      <c r="D18749" s="2"/>
      <c r="E18749" s="2"/>
      <c r="F18749" s="2"/>
      <c r="G18749" s="3"/>
      <c r="H18749" s="3"/>
      <c r="I18749" s="2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 s="2"/>
    </row>
    <row r="18750" spans="2:22" x14ac:dyDescent="0.2">
      <c r="B18750" s="2"/>
      <c r="C18750" s="2"/>
      <c r="D18750" s="2"/>
      <c r="E18750" s="2"/>
      <c r="F18750" s="2"/>
      <c r="G18750" s="3"/>
      <c r="H18750" s="3"/>
      <c r="I18750" s="2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 s="2"/>
    </row>
    <row r="18751" spans="2:22" x14ac:dyDescent="0.2">
      <c r="B18751" s="2"/>
      <c r="C18751" s="2"/>
      <c r="D18751" s="2"/>
      <c r="E18751" s="2"/>
      <c r="F18751" s="2"/>
      <c r="G18751" s="3"/>
      <c r="H18751" s="3"/>
      <c r="I18751" s="2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 s="2"/>
    </row>
    <row r="18752" spans="2:22" x14ac:dyDescent="0.2">
      <c r="B18752" s="2"/>
      <c r="C18752" s="2"/>
      <c r="D18752" s="2"/>
      <c r="E18752" s="2"/>
      <c r="F18752" s="2"/>
      <c r="G18752" s="3"/>
      <c r="H18752" s="3"/>
      <c r="I18752" s="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 s="2"/>
    </row>
    <row r="18753" spans="2:22" x14ac:dyDescent="0.2">
      <c r="B18753" s="2"/>
      <c r="C18753" s="2"/>
      <c r="D18753" s="2"/>
      <c r="E18753" s="2"/>
      <c r="F18753" s="2"/>
      <c r="G18753" s="3"/>
      <c r="H18753" s="3"/>
      <c r="I18753" s="2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 s="2"/>
    </row>
    <row r="18754" spans="2:22" x14ac:dyDescent="0.2">
      <c r="B18754" s="2"/>
      <c r="C18754" s="2"/>
      <c r="D18754" s="2"/>
      <c r="E18754" s="2"/>
      <c r="F18754" s="2"/>
      <c r="G18754" s="3"/>
      <c r="H18754" s="3"/>
      <c r="I18754" s="2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 s="2"/>
    </row>
    <row r="18755" spans="2:22" x14ac:dyDescent="0.2">
      <c r="B18755" s="2"/>
      <c r="C18755" s="2"/>
      <c r="D18755" s="2"/>
      <c r="E18755" s="2"/>
      <c r="F18755" s="2"/>
      <c r="G18755" s="3"/>
      <c r="H18755" s="3"/>
      <c r="I18755" s="2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 s="2"/>
    </row>
    <row r="18756" spans="2:22" x14ac:dyDescent="0.2">
      <c r="B18756" s="2"/>
      <c r="C18756" s="2"/>
      <c r="D18756" s="2"/>
      <c r="E18756" s="2"/>
      <c r="F18756" s="2"/>
      <c r="G18756" s="3"/>
      <c r="H18756" s="3"/>
      <c r="I18756" s="2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 s="2"/>
    </row>
    <row r="18757" spans="2:22" x14ac:dyDescent="0.2">
      <c r="B18757" s="2"/>
      <c r="C18757" s="2"/>
      <c r="D18757" s="2"/>
      <c r="E18757" s="2"/>
      <c r="F18757" s="2"/>
      <c r="G18757" s="3"/>
      <c r="H18757" s="3"/>
      <c r="I18757" s="2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 s="2"/>
    </row>
    <row r="18758" spans="2:22" x14ac:dyDescent="0.2">
      <c r="B18758" s="2"/>
      <c r="C18758" s="2"/>
      <c r="D18758" s="2"/>
      <c r="E18758" s="2"/>
      <c r="F18758" s="2"/>
      <c r="G18758" s="3"/>
      <c r="H18758" s="3"/>
      <c r="I18758" s="2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 s="2"/>
    </row>
    <row r="18759" spans="2:22" x14ac:dyDescent="0.2">
      <c r="B18759" s="2"/>
      <c r="C18759" s="2"/>
      <c r="D18759" s="2"/>
      <c r="E18759" s="2"/>
      <c r="F18759" s="2"/>
      <c r="G18759" s="3"/>
      <c r="H18759" s="3"/>
      <c r="I18759" s="2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 s="2"/>
    </row>
    <row r="18760" spans="2:22" x14ac:dyDescent="0.2">
      <c r="B18760" s="2"/>
      <c r="C18760" s="2"/>
      <c r="D18760" s="2"/>
      <c r="E18760" s="2"/>
      <c r="F18760" s="2"/>
      <c r="G18760" s="3"/>
      <c r="H18760" s="3"/>
      <c r="I18760" s="2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 s="2"/>
    </row>
    <row r="18761" spans="2:22" x14ac:dyDescent="0.2">
      <c r="B18761" s="2"/>
      <c r="C18761" s="2"/>
      <c r="D18761" s="2"/>
      <c r="E18761" s="2"/>
      <c r="F18761" s="2"/>
      <c r="G18761" s="3"/>
      <c r="H18761" s="3"/>
      <c r="I18761" s="2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 s="2"/>
    </row>
    <row r="18762" spans="2:22" x14ac:dyDescent="0.2">
      <c r="B18762" s="2"/>
      <c r="C18762" s="2"/>
      <c r="D18762" s="2"/>
      <c r="E18762" s="2"/>
      <c r="F18762" s="2"/>
      <c r="G18762" s="3"/>
      <c r="H18762" s="3"/>
      <c r="I18762" s="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 s="2"/>
    </row>
    <row r="18763" spans="2:22" x14ac:dyDescent="0.2">
      <c r="B18763" s="2"/>
      <c r="C18763" s="2"/>
      <c r="D18763" s="2"/>
      <c r="E18763" s="2"/>
      <c r="F18763" s="2"/>
      <c r="G18763" s="3"/>
      <c r="H18763" s="3"/>
      <c r="I18763" s="2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 s="2"/>
    </row>
    <row r="18764" spans="2:22" x14ac:dyDescent="0.2">
      <c r="B18764" s="2"/>
      <c r="C18764" s="2"/>
      <c r="D18764" s="2"/>
      <c r="E18764" s="2"/>
      <c r="F18764" s="2"/>
      <c r="G18764" s="3"/>
      <c r="H18764" s="3"/>
      <c r="I18764" s="2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 s="2"/>
    </row>
    <row r="18765" spans="2:22" x14ac:dyDescent="0.2">
      <c r="B18765" s="2"/>
      <c r="C18765" s="2"/>
      <c r="D18765" s="2"/>
      <c r="E18765" s="2"/>
      <c r="F18765" s="2"/>
      <c r="G18765" s="3"/>
      <c r="H18765" s="3"/>
      <c r="I18765" s="2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 s="2"/>
    </row>
    <row r="18766" spans="2:22" x14ac:dyDescent="0.2">
      <c r="B18766" s="2"/>
      <c r="C18766" s="2"/>
      <c r="D18766" s="2"/>
      <c r="E18766" s="2"/>
      <c r="F18766" s="2"/>
      <c r="G18766" s="3"/>
      <c r="H18766" s="3"/>
      <c r="I18766" s="2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 s="2"/>
    </row>
    <row r="18767" spans="2:22" x14ac:dyDescent="0.2">
      <c r="B18767" s="2"/>
      <c r="C18767" s="2"/>
      <c r="D18767" s="2"/>
      <c r="E18767" s="2"/>
      <c r="F18767" s="2"/>
      <c r="G18767" s="3"/>
      <c r="H18767" s="3"/>
      <c r="I18767" s="2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 s="2"/>
    </row>
    <row r="18768" spans="2:22" x14ac:dyDescent="0.2">
      <c r="B18768" s="2"/>
      <c r="C18768" s="2"/>
      <c r="D18768" s="2"/>
      <c r="E18768" s="2"/>
      <c r="F18768" s="2"/>
      <c r="G18768" s="3"/>
      <c r="H18768" s="3"/>
      <c r="I18768" s="2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 s="2"/>
    </row>
    <row r="18769" spans="2:22" x14ac:dyDescent="0.2">
      <c r="B18769" s="2"/>
      <c r="C18769" s="2"/>
      <c r="D18769" s="2"/>
      <c r="E18769" s="2"/>
      <c r="F18769" s="2"/>
      <c r="G18769" s="3"/>
      <c r="H18769" s="3"/>
      <c r="I18769" s="2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 s="2"/>
    </row>
    <row r="18770" spans="2:22" x14ac:dyDescent="0.2">
      <c r="B18770" s="2"/>
      <c r="C18770" s="2"/>
      <c r="D18770" s="2"/>
      <c r="E18770" s="2"/>
      <c r="F18770" s="2"/>
      <c r="G18770" s="3"/>
      <c r="H18770" s="3"/>
      <c r="I18770" s="2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 s="2"/>
    </row>
    <row r="18771" spans="2:22" x14ac:dyDescent="0.2">
      <c r="B18771" s="2"/>
      <c r="C18771" s="2"/>
      <c r="D18771" s="2"/>
      <c r="E18771" s="2"/>
      <c r="F18771" s="2"/>
      <c r="G18771" s="3"/>
      <c r="H18771" s="3"/>
      <c r="I18771" s="2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 s="2"/>
    </row>
    <row r="18772" spans="2:22" x14ac:dyDescent="0.2">
      <c r="B18772" s="2"/>
      <c r="C18772" s="2"/>
      <c r="D18772" s="2"/>
      <c r="E18772" s="2"/>
      <c r="F18772" s="2"/>
      <c r="G18772" s="3"/>
      <c r="H18772" s="3"/>
      <c r="I18772" s="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 s="2"/>
    </row>
    <row r="18773" spans="2:22" x14ac:dyDescent="0.2">
      <c r="B18773" s="2"/>
      <c r="C18773" s="2"/>
      <c r="D18773" s="2"/>
      <c r="E18773" s="2"/>
      <c r="F18773" s="2"/>
      <c r="G18773" s="3"/>
      <c r="H18773" s="3"/>
      <c r="I18773" s="2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 s="2"/>
    </row>
    <row r="18774" spans="2:22" x14ac:dyDescent="0.2">
      <c r="B18774" s="2"/>
      <c r="C18774" s="2"/>
      <c r="D18774" s="2"/>
      <c r="E18774" s="2"/>
      <c r="F18774" s="2"/>
      <c r="G18774" s="3"/>
      <c r="H18774" s="3"/>
      <c r="I18774" s="2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 s="2"/>
    </row>
    <row r="18775" spans="2:22" x14ac:dyDescent="0.2">
      <c r="B18775" s="2"/>
      <c r="C18775" s="2"/>
      <c r="D18775" s="2"/>
      <c r="E18775" s="2"/>
      <c r="F18775" s="2"/>
      <c r="G18775" s="3"/>
      <c r="H18775" s="3"/>
      <c r="I18775" s="2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 s="2"/>
    </row>
    <row r="18776" spans="2:22" x14ac:dyDescent="0.2">
      <c r="B18776" s="2"/>
      <c r="C18776" s="2"/>
      <c r="D18776" s="2"/>
      <c r="E18776" s="2"/>
      <c r="F18776" s="2"/>
      <c r="G18776" s="3"/>
      <c r="H18776" s="3"/>
      <c r="I18776" s="2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 s="2"/>
    </row>
    <row r="18777" spans="2:22" x14ac:dyDescent="0.2">
      <c r="B18777" s="2"/>
      <c r="C18777" s="2"/>
      <c r="D18777" s="2"/>
      <c r="E18777" s="2"/>
      <c r="F18777" s="2"/>
      <c r="G18777" s="3"/>
      <c r="H18777" s="3"/>
      <c r="I18777" s="2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 s="2"/>
    </row>
    <row r="18778" spans="2:22" x14ac:dyDescent="0.2">
      <c r="B18778" s="2"/>
      <c r="C18778" s="2"/>
      <c r="D18778" s="2"/>
      <c r="E18778" s="2"/>
      <c r="F18778" s="2"/>
      <c r="G18778" s="3"/>
      <c r="H18778" s="3"/>
      <c r="I18778" s="2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 s="2"/>
    </row>
    <row r="18779" spans="2:22" x14ac:dyDescent="0.2">
      <c r="B18779" s="2"/>
      <c r="C18779" s="2"/>
      <c r="D18779" s="2"/>
      <c r="E18779" s="2"/>
      <c r="F18779" s="2"/>
      <c r="G18779" s="3"/>
      <c r="H18779" s="3"/>
      <c r="I18779" s="2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 s="2"/>
    </row>
    <row r="18780" spans="2:22" x14ac:dyDescent="0.2">
      <c r="B18780" s="2"/>
      <c r="C18780" s="2"/>
      <c r="D18780" s="2"/>
      <c r="E18780" s="2"/>
      <c r="F18780" s="2"/>
      <c r="G18780" s="3"/>
      <c r="H18780" s="3"/>
      <c r="I18780" s="2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 s="2"/>
    </row>
    <row r="18781" spans="2:22" x14ac:dyDescent="0.2">
      <c r="B18781" s="2"/>
      <c r="C18781" s="2"/>
      <c r="D18781" s="2"/>
      <c r="E18781" s="2"/>
      <c r="F18781" s="2"/>
      <c r="G18781" s="3"/>
      <c r="H18781" s="3"/>
      <c r="I18781" s="2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 s="2"/>
    </row>
    <row r="18782" spans="2:22" x14ac:dyDescent="0.2">
      <c r="B18782" s="2"/>
      <c r="C18782" s="2"/>
      <c r="D18782" s="2"/>
      <c r="E18782" s="2"/>
      <c r="F18782" s="2"/>
      <c r="G18782" s="3"/>
      <c r="H18782" s="3"/>
      <c r="I18782" s="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 s="2"/>
    </row>
    <row r="18783" spans="2:22" x14ac:dyDescent="0.2">
      <c r="B18783" s="2"/>
      <c r="C18783" s="2"/>
      <c r="D18783" s="2"/>
      <c r="E18783" s="2"/>
      <c r="F18783" s="2"/>
      <c r="G18783" s="3"/>
      <c r="H18783" s="3"/>
      <c r="I18783" s="2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 s="2"/>
    </row>
    <row r="18784" spans="2:22" x14ac:dyDescent="0.2">
      <c r="B18784" s="2"/>
      <c r="C18784" s="2"/>
      <c r="D18784" s="2"/>
      <c r="E18784" s="2"/>
      <c r="F18784" s="2"/>
      <c r="G18784" s="3"/>
      <c r="H18784" s="3"/>
      <c r="I18784" s="2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 s="2"/>
    </row>
    <row r="18785" spans="2:22" x14ac:dyDescent="0.2">
      <c r="B18785" s="2"/>
      <c r="C18785" s="2"/>
      <c r="D18785" s="2"/>
      <c r="E18785" s="2"/>
      <c r="F18785" s="2"/>
      <c r="G18785" s="3"/>
      <c r="H18785" s="3"/>
      <c r="I18785" s="2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 s="2"/>
    </row>
    <row r="18786" spans="2:22" x14ac:dyDescent="0.2">
      <c r="B18786" s="2"/>
      <c r="C18786" s="2"/>
      <c r="D18786" s="2"/>
      <c r="E18786" s="2"/>
      <c r="F18786" s="2"/>
      <c r="G18786" s="3"/>
      <c r="H18786" s="3"/>
      <c r="I18786" s="2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 s="2"/>
    </row>
    <row r="18787" spans="2:22" x14ac:dyDescent="0.2">
      <c r="B18787" s="2"/>
      <c r="C18787" s="2"/>
      <c r="D18787" s="2"/>
      <c r="E18787" s="2"/>
      <c r="F18787" s="2"/>
      <c r="G18787" s="3"/>
      <c r="H18787" s="3"/>
      <c r="I18787" s="2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 s="2"/>
    </row>
    <row r="18788" spans="2:22" x14ac:dyDescent="0.2">
      <c r="B18788" s="2"/>
      <c r="C18788" s="2"/>
      <c r="D18788" s="2"/>
      <c r="E18788" s="2"/>
      <c r="F18788" s="2"/>
      <c r="G18788" s="3"/>
      <c r="H18788" s="3"/>
      <c r="I18788" s="2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 s="2"/>
    </row>
    <row r="18789" spans="2:22" x14ac:dyDescent="0.2">
      <c r="B18789" s="2"/>
      <c r="C18789" s="2"/>
      <c r="D18789" s="2"/>
      <c r="E18789" s="2"/>
      <c r="F18789" s="2"/>
      <c r="G18789" s="3"/>
      <c r="H18789" s="3"/>
      <c r="I18789" s="2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 s="2"/>
    </row>
    <row r="18790" spans="2:22" x14ac:dyDescent="0.2">
      <c r="B18790" s="2"/>
      <c r="C18790" s="2"/>
      <c r="D18790" s="2"/>
      <c r="E18790" s="2"/>
      <c r="F18790" s="2"/>
      <c r="G18790" s="3"/>
      <c r="H18790" s="3"/>
      <c r="I18790" s="2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 s="2"/>
    </row>
    <row r="18791" spans="2:22" x14ac:dyDescent="0.2">
      <c r="B18791" s="2"/>
      <c r="C18791" s="2"/>
      <c r="D18791" s="2"/>
      <c r="E18791" s="2"/>
      <c r="F18791" s="2"/>
      <c r="G18791" s="3"/>
      <c r="H18791" s="3"/>
      <c r="I18791" s="2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 s="2"/>
    </row>
    <row r="18792" spans="2:22" x14ac:dyDescent="0.2">
      <c r="B18792" s="2"/>
      <c r="C18792" s="2"/>
      <c r="D18792" s="2"/>
      <c r="E18792" s="2"/>
      <c r="F18792" s="2"/>
      <c r="G18792" s="3"/>
      <c r="H18792" s="3"/>
      <c r="I18792" s="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 s="2"/>
    </row>
    <row r="18793" spans="2:22" x14ac:dyDescent="0.2">
      <c r="B18793" s="2"/>
      <c r="C18793" s="2"/>
      <c r="D18793" s="2"/>
      <c r="E18793" s="2"/>
      <c r="F18793" s="2"/>
      <c r="G18793" s="3"/>
      <c r="H18793" s="3"/>
      <c r="I18793" s="2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 s="2"/>
    </row>
    <row r="18794" spans="2:22" x14ac:dyDescent="0.2">
      <c r="B18794" s="2"/>
      <c r="C18794" s="2"/>
      <c r="D18794" s="2"/>
      <c r="E18794" s="2"/>
      <c r="F18794" s="2"/>
      <c r="G18794" s="3"/>
      <c r="H18794" s="3"/>
      <c r="I18794" s="2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 s="2"/>
    </row>
    <row r="18795" spans="2:22" x14ac:dyDescent="0.2">
      <c r="B18795" s="2"/>
      <c r="C18795" s="2"/>
      <c r="D18795" s="2"/>
      <c r="E18795" s="2"/>
      <c r="F18795" s="2"/>
      <c r="G18795" s="3"/>
      <c r="H18795" s="3"/>
      <c r="I18795" s="2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 s="2"/>
    </row>
    <row r="18796" spans="2:22" x14ac:dyDescent="0.2">
      <c r="B18796" s="2"/>
      <c r="C18796" s="2"/>
      <c r="D18796" s="2"/>
      <c r="E18796" s="2"/>
      <c r="F18796" s="2"/>
      <c r="G18796" s="3"/>
      <c r="H18796" s="3"/>
      <c r="I18796" s="2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 s="2"/>
    </row>
    <row r="18797" spans="2:22" x14ac:dyDescent="0.2">
      <c r="B18797" s="2"/>
      <c r="C18797" s="2"/>
      <c r="D18797" s="2"/>
      <c r="E18797" s="2"/>
      <c r="F18797" s="2"/>
      <c r="G18797" s="3"/>
      <c r="H18797" s="3"/>
      <c r="I18797" s="2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 s="2"/>
    </row>
    <row r="18798" spans="2:22" x14ac:dyDescent="0.2">
      <c r="B18798" s="2"/>
      <c r="C18798" s="2"/>
      <c r="D18798" s="2"/>
      <c r="E18798" s="2"/>
      <c r="F18798" s="2"/>
      <c r="G18798" s="3"/>
      <c r="H18798" s="3"/>
      <c r="I18798" s="2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 s="2"/>
    </row>
    <row r="18799" spans="2:22" x14ac:dyDescent="0.2">
      <c r="B18799" s="2"/>
      <c r="C18799" s="2"/>
      <c r="D18799" s="2"/>
      <c r="E18799" s="2"/>
      <c r="F18799" s="2"/>
      <c r="G18799" s="3"/>
      <c r="H18799" s="3"/>
      <c r="I18799" s="2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 s="2"/>
    </row>
    <row r="18800" spans="2:22" x14ac:dyDescent="0.2">
      <c r="B18800" s="2"/>
      <c r="C18800" s="2"/>
      <c r="D18800" s="2"/>
      <c r="E18800" s="2"/>
      <c r="F18800" s="2"/>
      <c r="G18800" s="3"/>
      <c r="H18800" s="3"/>
      <c r="I18800" s="2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 s="2"/>
    </row>
    <row r="18801" spans="2:22" x14ac:dyDescent="0.2">
      <c r="B18801" s="2"/>
      <c r="C18801" s="2"/>
      <c r="D18801" s="2"/>
      <c r="E18801" s="2"/>
      <c r="F18801" s="2"/>
      <c r="G18801" s="3"/>
      <c r="H18801" s="3"/>
      <c r="I18801" s="2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 s="2"/>
    </row>
    <row r="18802" spans="2:22" x14ac:dyDescent="0.2">
      <c r="B18802" s="2"/>
      <c r="C18802" s="2"/>
      <c r="D18802" s="2"/>
      <c r="E18802" s="2"/>
      <c r="F18802" s="2"/>
      <c r="G18802" s="3"/>
      <c r="H18802" s="3"/>
      <c r="I18802" s="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 s="2"/>
    </row>
    <row r="18803" spans="2:22" x14ac:dyDescent="0.2">
      <c r="B18803" s="2"/>
      <c r="C18803" s="2"/>
      <c r="D18803" s="2"/>
      <c r="E18803" s="2"/>
      <c r="F18803" s="2"/>
      <c r="G18803" s="3"/>
      <c r="H18803" s="3"/>
      <c r="I18803" s="2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 s="2"/>
    </row>
    <row r="18804" spans="2:22" x14ac:dyDescent="0.2">
      <c r="B18804" s="2"/>
      <c r="C18804" s="2"/>
      <c r="D18804" s="2"/>
      <c r="E18804" s="2"/>
      <c r="F18804" s="2"/>
      <c r="G18804" s="3"/>
      <c r="H18804" s="3"/>
      <c r="I18804" s="2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 s="2"/>
    </row>
    <row r="18805" spans="2:22" x14ac:dyDescent="0.2">
      <c r="B18805" s="2"/>
      <c r="C18805" s="2"/>
      <c r="D18805" s="2"/>
      <c r="E18805" s="2"/>
      <c r="F18805" s="2"/>
      <c r="G18805" s="3"/>
      <c r="H18805" s="3"/>
      <c r="I18805" s="2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 s="2"/>
    </row>
    <row r="18806" spans="2:22" x14ac:dyDescent="0.2">
      <c r="B18806" s="2"/>
      <c r="C18806" s="2"/>
      <c r="D18806" s="2"/>
      <c r="E18806" s="2"/>
      <c r="F18806" s="2"/>
      <c r="G18806" s="3"/>
      <c r="H18806" s="3"/>
      <c r="I18806" s="2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 s="2"/>
    </row>
    <row r="18807" spans="2:22" x14ac:dyDescent="0.2">
      <c r="B18807" s="2"/>
      <c r="C18807" s="2"/>
      <c r="D18807" s="2"/>
      <c r="E18807" s="2"/>
      <c r="F18807" s="2"/>
      <c r="G18807" s="3"/>
      <c r="H18807" s="3"/>
      <c r="I18807" s="2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 s="2"/>
    </row>
    <row r="18808" spans="2:22" x14ac:dyDescent="0.2">
      <c r="B18808" s="2"/>
      <c r="C18808" s="2"/>
      <c r="D18808" s="2"/>
      <c r="E18808" s="2"/>
      <c r="F18808" s="2"/>
      <c r="G18808" s="3"/>
      <c r="H18808" s="3"/>
      <c r="I18808" s="2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 s="2"/>
    </row>
    <row r="18809" spans="2:22" x14ac:dyDescent="0.2">
      <c r="B18809" s="2"/>
      <c r="C18809" s="2"/>
      <c r="D18809" s="2"/>
      <c r="E18809" s="2"/>
      <c r="F18809" s="2"/>
      <c r="G18809" s="3"/>
      <c r="H18809" s="3"/>
      <c r="I18809" s="2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 s="2"/>
    </row>
    <row r="18810" spans="2:22" x14ac:dyDescent="0.2">
      <c r="B18810" s="2"/>
      <c r="C18810" s="2"/>
      <c r="D18810" s="2"/>
      <c r="E18810" s="2"/>
      <c r="F18810" s="2"/>
      <c r="G18810" s="3"/>
      <c r="H18810" s="3"/>
      <c r="I18810" s="2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 s="2"/>
    </row>
    <row r="18811" spans="2:22" x14ac:dyDescent="0.2">
      <c r="B18811" s="2"/>
      <c r="C18811" s="2"/>
      <c r="D18811" s="2"/>
      <c r="E18811" s="2"/>
      <c r="F18811" s="2"/>
      <c r="G18811" s="3"/>
      <c r="H18811" s="3"/>
      <c r="I18811" s="2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 s="2"/>
    </row>
    <row r="18812" spans="2:22" x14ac:dyDescent="0.2">
      <c r="B18812" s="2"/>
      <c r="C18812" s="2"/>
      <c r="D18812" s="2"/>
      <c r="E18812" s="2"/>
      <c r="F18812" s="2"/>
      <c r="G18812" s="3"/>
      <c r="H18812" s="3"/>
      <c r="I18812" s="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 s="2"/>
    </row>
    <row r="18813" spans="2:22" x14ac:dyDescent="0.2">
      <c r="B18813" s="2"/>
      <c r="C18813" s="2"/>
      <c r="D18813" s="2"/>
      <c r="E18813" s="2"/>
      <c r="F18813" s="2"/>
      <c r="G18813" s="3"/>
      <c r="H18813" s="3"/>
      <c r="I18813" s="2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 s="2"/>
    </row>
    <row r="18814" spans="2:22" x14ac:dyDescent="0.2">
      <c r="B18814" s="2"/>
      <c r="C18814" s="2"/>
      <c r="D18814" s="2"/>
      <c r="E18814" s="2"/>
      <c r="F18814" s="2"/>
      <c r="G18814" s="3"/>
      <c r="H18814" s="3"/>
      <c r="I18814" s="2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 s="2"/>
    </row>
    <row r="18815" spans="2:22" x14ac:dyDescent="0.2">
      <c r="B18815" s="2"/>
      <c r="C18815" s="2"/>
      <c r="D18815" s="2"/>
      <c r="E18815" s="2"/>
      <c r="F18815" s="2"/>
      <c r="G18815" s="3"/>
      <c r="H18815" s="3"/>
      <c r="I18815" s="2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 s="2"/>
    </row>
    <row r="18816" spans="2:22" x14ac:dyDescent="0.2">
      <c r="B18816" s="2"/>
      <c r="C18816" s="2"/>
      <c r="D18816" s="2"/>
      <c r="E18816" s="2"/>
      <c r="F18816" s="2"/>
      <c r="G18816" s="3"/>
      <c r="H18816" s="3"/>
      <c r="I18816" s="2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 s="2"/>
    </row>
    <row r="18817" spans="2:22" x14ac:dyDescent="0.2">
      <c r="B18817" s="2"/>
      <c r="C18817" s="2"/>
      <c r="D18817" s="2"/>
      <c r="E18817" s="2"/>
      <c r="F18817" s="2"/>
      <c r="G18817" s="3"/>
      <c r="H18817" s="3"/>
      <c r="I18817" s="2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 s="2"/>
    </row>
    <row r="18818" spans="2:22" x14ac:dyDescent="0.2">
      <c r="B18818" s="2"/>
      <c r="C18818" s="2"/>
      <c r="D18818" s="2"/>
      <c r="E18818" s="2"/>
      <c r="F18818" s="2"/>
      <c r="G18818" s="3"/>
      <c r="H18818" s="3"/>
      <c r="I18818" s="2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 s="2"/>
    </row>
    <row r="18819" spans="2:22" x14ac:dyDescent="0.2">
      <c r="B18819" s="2"/>
      <c r="C18819" s="2"/>
      <c r="D18819" s="2"/>
      <c r="E18819" s="2"/>
      <c r="F18819" s="2"/>
      <c r="G18819" s="3"/>
      <c r="H18819" s="3"/>
      <c r="I18819" s="2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 s="2"/>
    </row>
    <row r="18820" spans="2:22" x14ac:dyDescent="0.2">
      <c r="B18820" s="2"/>
      <c r="C18820" s="2"/>
      <c r="D18820" s="2"/>
      <c r="E18820" s="2"/>
      <c r="F18820" s="2"/>
      <c r="G18820" s="3"/>
      <c r="H18820" s="3"/>
      <c r="I18820" s="2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 s="2"/>
    </row>
    <row r="18821" spans="2:22" x14ac:dyDescent="0.2">
      <c r="B18821" s="2"/>
      <c r="C18821" s="2"/>
      <c r="D18821" s="2"/>
      <c r="E18821" s="2"/>
      <c r="F18821" s="2"/>
      <c r="G18821" s="3"/>
      <c r="H18821" s="3"/>
      <c r="I18821" s="2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 s="2"/>
    </row>
    <row r="18822" spans="2:22" x14ac:dyDescent="0.2">
      <c r="B18822" s="2"/>
      <c r="C18822" s="2"/>
      <c r="D18822" s="2"/>
      <c r="E18822" s="2"/>
      <c r="F18822" s="2"/>
      <c r="G18822" s="3"/>
      <c r="H18822" s="3"/>
      <c r="I18822" s="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 s="2"/>
    </row>
    <row r="18823" spans="2:22" x14ac:dyDescent="0.2">
      <c r="B18823" s="2"/>
      <c r="C18823" s="2"/>
      <c r="D18823" s="2"/>
      <c r="E18823" s="2"/>
      <c r="F18823" s="2"/>
      <c r="G18823" s="3"/>
      <c r="H18823" s="3"/>
      <c r="I18823" s="2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 s="2"/>
    </row>
    <row r="18824" spans="2:22" x14ac:dyDescent="0.2">
      <c r="B18824" s="2"/>
      <c r="C18824" s="2"/>
      <c r="D18824" s="2"/>
      <c r="E18824" s="2"/>
      <c r="F18824" s="2"/>
      <c r="G18824" s="3"/>
      <c r="H18824" s="3"/>
      <c r="I18824" s="2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 s="2"/>
    </row>
    <row r="18825" spans="2:22" x14ac:dyDescent="0.2">
      <c r="B18825" s="2"/>
      <c r="C18825" s="2"/>
      <c r="D18825" s="2"/>
      <c r="E18825" s="2"/>
      <c r="F18825" s="2"/>
      <c r="G18825" s="3"/>
      <c r="H18825" s="3"/>
      <c r="I18825" s="2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 s="2"/>
    </row>
    <row r="18826" spans="2:22" x14ac:dyDescent="0.2">
      <c r="B18826" s="2"/>
      <c r="C18826" s="2"/>
      <c r="D18826" s="2"/>
      <c r="E18826" s="2"/>
      <c r="F18826" s="2"/>
      <c r="G18826" s="3"/>
      <c r="H18826" s="3"/>
      <c r="I18826" s="2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 s="2"/>
    </row>
    <row r="18827" spans="2:22" x14ac:dyDescent="0.2">
      <c r="B18827" s="2"/>
      <c r="C18827" s="2"/>
      <c r="D18827" s="2"/>
      <c r="E18827" s="2"/>
      <c r="F18827" s="2"/>
      <c r="G18827" s="3"/>
      <c r="H18827" s="3"/>
      <c r="I18827" s="2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 s="2"/>
    </row>
    <row r="18828" spans="2:22" x14ac:dyDescent="0.2">
      <c r="B18828" s="2"/>
      <c r="C18828" s="2"/>
      <c r="D18828" s="2"/>
      <c r="E18828" s="2"/>
      <c r="F18828" s="2"/>
      <c r="G18828" s="3"/>
      <c r="H18828" s="3"/>
      <c r="I18828" s="2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 s="2"/>
    </row>
    <row r="18829" spans="2:22" x14ac:dyDescent="0.2">
      <c r="B18829" s="2"/>
      <c r="C18829" s="2"/>
      <c r="D18829" s="2"/>
      <c r="E18829" s="2"/>
      <c r="F18829" s="2"/>
      <c r="G18829" s="3"/>
      <c r="H18829" s="3"/>
      <c r="I18829" s="2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 s="2"/>
    </row>
    <row r="18830" spans="2:22" x14ac:dyDescent="0.2">
      <c r="B18830" s="2"/>
      <c r="C18830" s="2"/>
      <c r="D18830" s="2"/>
      <c r="E18830" s="2"/>
      <c r="F18830" s="2"/>
      <c r="G18830" s="3"/>
      <c r="H18830" s="3"/>
      <c r="I18830" s="2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 s="2"/>
    </row>
    <row r="18831" spans="2:22" x14ac:dyDescent="0.2">
      <c r="B18831" s="2"/>
      <c r="C18831" s="2"/>
      <c r="D18831" s="2"/>
      <c r="E18831" s="2"/>
      <c r="F18831" s="2"/>
      <c r="G18831" s="3"/>
      <c r="H18831" s="3"/>
      <c r="I18831" s="2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 s="2"/>
    </row>
    <row r="18832" spans="2:22" x14ac:dyDescent="0.2">
      <c r="B18832" s="2"/>
      <c r="C18832" s="2"/>
      <c r="D18832" s="2"/>
      <c r="E18832" s="2"/>
      <c r="F18832" s="2"/>
      <c r="G18832" s="3"/>
      <c r="H18832" s="3"/>
      <c r="I18832" s="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 s="2"/>
    </row>
    <row r="18833" spans="2:22" x14ac:dyDescent="0.2">
      <c r="B18833" s="2"/>
      <c r="C18833" s="2"/>
      <c r="D18833" s="2"/>
      <c r="E18833" s="2"/>
      <c r="F18833" s="2"/>
      <c r="G18833" s="3"/>
      <c r="H18833" s="3"/>
      <c r="I18833" s="2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 s="2"/>
    </row>
    <row r="18834" spans="2:22" x14ac:dyDescent="0.2">
      <c r="B18834" s="2"/>
      <c r="C18834" s="2"/>
      <c r="D18834" s="2"/>
      <c r="E18834" s="2"/>
      <c r="F18834" s="2"/>
      <c r="G18834" s="3"/>
      <c r="H18834" s="3"/>
      <c r="I18834" s="2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 s="2"/>
    </row>
    <row r="18835" spans="2:22" x14ac:dyDescent="0.2">
      <c r="B18835" s="2"/>
      <c r="C18835" s="2"/>
      <c r="D18835" s="2"/>
      <c r="E18835" s="2"/>
      <c r="F18835" s="2"/>
      <c r="G18835" s="3"/>
      <c r="H18835" s="3"/>
      <c r="I18835" s="2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 s="2"/>
    </row>
    <row r="18836" spans="2:22" x14ac:dyDescent="0.2">
      <c r="B18836" s="2"/>
      <c r="C18836" s="2"/>
      <c r="D18836" s="2"/>
      <c r="E18836" s="2"/>
      <c r="F18836" s="2"/>
      <c r="G18836" s="3"/>
      <c r="H18836" s="3"/>
      <c r="I18836" s="2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 s="2"/>
    </row>
    <row r="18837" spans="2:22" x14ac:dyDescent="0.2">
      <c r="B18837" s="2"/>
      <c r="C18837" s="2"/>
      <c r="D18837" s="2"/>
      <c r="E18837" s="2"/>
      <c r="F18837" s="2"/>
      <c r="G18837" s="3"/>
      <c r="H18837" s="3"/>
      <c r="I18837" s="2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 s="2"/>
    </row>
    <row r="18838" spans="2:22" x14ac:dyDescent="0.2">
      <c r="B18838" s="2"/>
      <c r="C18838" s="2"/>
      <c r="D18838" s="2"/>
      <c r="E18838" s="2"/>
      <c r="F18838" s="2"/>
      <c r="G18838" s="3"/>
      <c r="H18838" s="3"/>
      <c r="I18838" s="2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 s="2"/>
    </row>
    <row r="18839" spans="2:22" x14ac:dyDescent="0.2">
      <c r="B18839" s="2"/>
      <c r="C18839" s="2"/>
      <c r="D18839" s="2"/>
      <c r="E18839" s="2"/>
      <c r="F18839" s="2"/>
      <c r="G18839" s="3"/>
      <c r="H18839" s="3"/>
      <c r="I18839" s="2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 s="2"/>
    </row>
    <row r="18840" spans="2:22" x14ac:dyDescent="0.2">
      <c r="B18840" s="2"/>
      <c r="C18840" s="2"/>
      <c r="D18840" s="2"/>
      <c r="E18840" s="2"/>
      <c r="F18840" s="2"/>
      <c r="G18840" s="3"/>
      <c r="H18840" s="3"/>
      <c r="I18840" s="2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 s="2"/>
    </row>
    <row r="18841" spans="2:22" x14ac:dyDescent="0.2">
      <c r="B18841" s="2"/>
      <c r="C18841" s="2"/>
      <c r="D18841" s="2"/>
      <c r="E18841" s="2"/>
      <c r="F18841" s="2"/>
      <c r="G18841" s="3"/>
      <c r="H18841" s="3"/>
      <c r="I18841" s="2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 s="2"/>
    </row>
    <row r="18842" spans="2:22" x14ac:dyDescent="0.2">
      <c r="B18842" s="2"/>
      <c r="C18842" s="2"/>
      <c r="D18842" s="2"/>
      <c r="E18842" s="2"/>
      <c r="F18842" s="2"/>
      <c r="G18842" s="3"/>
      <c r="H18842" s="3"/>
      <c r="I18842" s="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 s="2"/>
    </row>
    <row r="18843" spans="2:22" x14ac:dyDescent="0.2">
      <c r="B18843" s="2"/>
      <c r="C18843" s="2"/>
      <c r="D18843" s="2"/>
      <c r="E18843" s="2"/>
      <c r="F18843" s="2"/>
      <c r="G18843" s="3"/>
      <c r="H18843" s="3"/>
      <c r="I18843" s="2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 s="2"/>
    </row>
    <row r="18844" spans="2:22" x14ac:dyDescent="0.2">
      <c r="B18844" s="2"/>
      <c r="C18844" s="2"/>
      <c r="D18844" s="2"/>
      <c r="E18844" s="2"/>
      <c r="F18844" s="2"/>
      <c r="G18844" s="3"/>
      <c r="H18844" s="3"/>
      <c r="I18844" s="2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 s="2"/>
    </row>
    <row r="18845" spans="2:22" x14ac:dyDescent="0.2">
      <c r="B18845" s="2"/>
      <c r="C18845" s="2"/>
      <c r="D18845" s="2"/>
      <c r="E18845" s="2"/>
      <c r="F18845" s="2"/>
      <c r="G18845" s="3"/>
      <c r="H18845" s="3"/>
      <c r="I18845" s="2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 s="2"/>
    </row>
    <row r="18846" spans="2:22" x14ac:dyDescent="0.2">
      <c r="B18846" s="2"/>
      <c r="C18846" s="2"/>
      <c r="D18846" s="2"/>
      <c r="E18846" s="2"/>
      <c r="F18846" s="2"/>
      <c r="G18846" s="3"/>
      <c r="H18846" s="3"/>
      <c r="I18846" s="2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 s="2"/>
    </row>
    <row r="18847" spans="2:22" x14ac:dyDescent="0.2">
      <c r="B18847" s="2"/>
      <c r="C18847" s="2"/>
      <c r="D18847" s="2"/>
      <c r="E18847" s="2"/>
      <c r="F18847" s="2"/>
      <c r="G18847" s="3"/>
      <c r="H18847" s="3"/>
      <c r="I18847" s="2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 s="2"/>
    </row>
    <row r="18848" spans="2:22" x14ac:dyDescent="0.2">
      <c r="B18848" s="2"/>
      <c r="C18848" s="2"/>
      <c r="D18848" s="2"/>
      <c r="E18848" s="2"/>
      <c r="F18848" s="2"/>
      <c r="G18848" s="3"/>
      <c r="H18848" s="3"/>
      <c r="I18848" s="2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 s="2"/>
    </row>
    <row r="18849" spans="2:22" x14ac:dyDescent="0.2">
      <c r="B18849" s="2"/>
      <c r="C18849" s="2"/>
      <c r="D18849" s="2"/>
      <c r="E18849" s="2"/>
      <c r="F18849" s="2"/>
      <c r="G18849" s="3"/>
      <c r="H18849" s="3"/>
      <c r="I18849" s="2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 s="2"/>
    </row>
    <row r="18850" spans="2:22" x14ac:dyDescent="0.2">
      <c r="B18850" s="2"/>
      <c r="C18850" s="2"/>
      <c r="D18850" s="2"/>
      <c r="E18850" s="2"/>
      <c r="F18850" s="2"/>
      <c r="G18850" s="3"/>
      <c r="H18850" s="3"/>
      <c r="I18850" s="2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 s="2"/>
    </row>
    <row r="18851" spans="2:22" x14ac:dyDescent="0.2">
      <c r="B18851" s="2"/>
      <c r="C18851" s="2"/>
      <c r="D18851" s="2"/>
      <c r="E18851" s="2"/>
      <c r="F18851" s="2"/>
      <c r="G18851" s="3"/>
      <c r="H18851" s="3"/>
      <c r="I18851" s="2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 s="2"/>
    </row>
    <row r="18852" spans="2:22" x14ac:dyDescent="0.2">
      <c r="B18852" s="2"/>
      <c r="C18852" s="2"/>
      <c r="D18852" s="2"/>
      <c r="E18852" s="2"/>
      <c r="F18852" s="2"/>
      <c r="G18852" s="3"/>
      <c r="H18852" s="3"/>
      <c r="I18852" s="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 s="2"/>
    </row>
    <row r="18853" spans="2:22" x14ac:dyDescent="0.2">
      <c r="B18853" s="2"/>
      <c r="C18853" s="2"/>
      <c r="D18853" s="2"/>
      <c r="E18853" s="2"/>
      <c r="F18853" s="2"/>
      <c r="G18853" s="3"/>
      <c r="H18853" s="3"/>
      <c r="I18853" s="2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 s="2"/>
    </row>
    <row r="18854" spans="2:22" x14ac:dyDescent="0.2">
      <c r="B18854" s="2"/>
      <c r="C18854" s="2"/>
      <c r="D18854" s="2"/>
      <c r="E18854" s="2"/>
      <c r="F18854" s="2"/>
      <c r="G18854" s="3"/>
      <c r="H18854" s="3"/>
      <c r="I18854" s="2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 s="2"/>
    </row>
    <row r="18855" spans="2:22" x14ac:dyDescent="0.2">
      <c r="B18855" s="2"/>
      <c r="C18855" s="2"/>
      <c r="D18855" s="2"/>
      <c r="E18855" s="2"/>
      <c r="F18855" s="2"/>
      <c r="G18855" s="3"/>
      <c r="H18855" s="3"/>
      <c r="I18855" s="2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 s="2"/>
    </row>
    <row r="18856" spans="2:22" x14ac:dyDescent="0.2">
      <c r="B18856" s="2"/>
      <c r="C18856" s="2"/>
      <c r="D18856" s="2"/>
      <c r="E18856" s="2"/>
      <c r="F18856" s="2"/>
      <c r="G18856" s="3"/>
      <c r="H18856" s="3"/>
      <c r="I18856" s="2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 s="2"/>
    </row>
    <row r="18857" spans="2:22" x14ac:dyDescent="0.2">
      <c r="B18857" s="2"/>
      <c r="C18857" s="2"/>
      <c r="D18857" s="2"/>
      <c r="E18857" s="2"/>
      <c r="F18857" s="2"/>
      <c r="G18857" s="3"/>
      <c r="H18857" s="3"/>
      <c r="I18857" s="2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 s="2"/>
    </row>
    <row r="18858" spans="2:22" x14ac:dyDescent="0.2">
      <c r="B18858" s="2"/>
      <c r="C18858" s="2"/>
      <c r="D18858" s="2"/>
      <c r="E18858" s="2"/>
      <c r="F18858" s="2"/>
      <c r="G18858" s="3"/>
      <c r="H18858" s="3"/>
      <c r="I18858" s="2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 s="2"/>
    </row>
    <row r="18859" spans="2:22" x14ac:dyDescent="0.2">
      <c r="B18859" s="2"/>
      <c r="C18859" s="2"/>
      <c r="D18859" s="2"/>
      <c r="E18859" s="2"/>
      <c r="F18859" s="2"/>
      <c r="G18859" s="3"/>
      <c r="H18859" s="3"/>
      <c r="I18859" s="2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 s="2"/>
    </row>
    <row r="18860" spans="2:22" x14ac:dyDescent="0.2">
      <c r="B18860" s="2"/>
      <c r="C18860" s="2"/>
      <c r="D18860" s="2"/>
      <c r="E18860" s="2"/>
      <c r="F18860" s="2"/>
      <c r="G18860" s="3"/>
      <c r="H18860" s="3"/>
      <c r="I18860" s="2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 s="2"/>
    </row>
    <row r="18861" spans="2:22" x14ac:dyDescent="0.2">
      <c r="B18861" s="2"/>
      <c r="C18861" s="2"/>
      <c r="D18861" s="2"/>
      <c r="E18861" s="2"/>
      <c r="F18861" s="2"/>
      <c r="G18861" s="3"/>
      <c r="H18861" s="3"/>
      <c r="I18861" s="2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 s="2"/>
    </row>
    <row r="18862" spans="2:22" x14ac:dyDescent="0.2">
      <c r="B18862" s="2"/>
      <c r="C18862" s="2"/>
      <c r="D18862" s="2"/>
      <c r="E18862" s="2"/>
      <c r="F18862" s="2"/>
      <c r="G18862" s="3"/>
      <c r="H18862" s="3"/>
      <c r="I18862" s="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 s="2"/>
    </row>
    <row r="18863" spans="2:22" x14ac:dyDescent="0.2">
      <c r="B18863" s="2"/>
      <c r="C18863" s="2"/>
      <c r="D18863" s="2"/>
      <c r="E18863" s="2"/>
      <c r="F18863" s="2"/>
      <c r="G18863" s="3"/>
      <c r="H18863" s="3"/>
      <c r="I18863" s="2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 s="2"/>
    </row>
    <row r="18864" spans="2:22" x14ac:dyDescent="0.2">
      <c r="B18864" s="2"/>
      <c r="C18864" s="2"/>
      <c r="D18864" s="2"/>
      <c r="E18864" s="2"/>
      <c r="F18864" s="2"/>
      <c r="G18864" s="3"/>
      <c r="H18864" s="3"/>
      <c r="I18864" s="2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 s="2"/>
    </row>
    <row r="18865" spans="2:22" x14ac:dyDescent="0.2">
      <c r="B18865" s="2"/>
      <c r="C18865" s="2"/>
      <c r="D18865" s="2"/>
      <c r="E18865" s="2"/>
      <c r="F18865" s="2"/>
      <c r="G18865" s="3"/>
      <c r="H18865" s="3"/>
      <c r="I18865" s="2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 s="2"/>
    </row>
    <row r="18866" spans="2:22" x14ac:dyDescent="0.2">
      <c r="B18866" s="2"/>
      <c r="C18866" s="2"/>
      <c r="D18866" s="2"/>
      <c r="E18866" s="2"/>
      <c r="F18866" s="2"/>
      <c r="G18866" s="3"/>
      <c r="H18866" s="3"/>
      <c r="I18866" s="2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 s="2"/>
    </row>
    <row r="18867" spans="2:22" x14ac:dyDescent="0.2">
      <c r="B18867" s="2"/>
      <c r="C18867" s="2"/>
      <c r="D18867" s="2"/>
      <c r="E18867" s="2"/>
      <c r="F18867" s="2"/>
      <c r="G18867" s="3"/>
      <c r="H18867" s="3"/>
      <c r="I18867" s="2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 s="2"/>
    </row>
    <row r="18868" spans="2:22" x14ac:dyDescent="0.2">
      <c r="B18868" s="2"/>
      <c r="C18868" s="2"/>
      <c r="D18868" s="2"/>
      <c r="E18868" s="2"/>
      <c r="F18868" s="2"/>
      <c r="G18868" s="3"/>
      <c r="H18868" s="3"/>
      <c r="I18868" s="2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 s="2"/>
    </row>
    <row r="18869" spans="2:22" x14ac:dyDescent="0.2">
      <c r="B18869" s="2"/>
      <c r="C18869" s="2"/>
      <c r="D18869" s="2"/>
      <c r="E18869" s="2"/>
      <c r="F18869" s="2"/>
      <c r="G18869" s="3"/>
      <c r="H18869" s="3"/>
      <c r="I18869" s="2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 s="2"/>
    </row>
    <row r="18870" spans="2:22" x14ac:dyDescent="0.2">
      <c r="B18870" s="2"/>
      <c r="C18870" s="2"/>
      <c r="D18870" s="2"/>
      <c r="E18870" s="2"/>
      <c r="F18870" s="2"/>
      <c r="G18870" s="3"/>
      <c r="H18870" s="3"/>
      <c r="I18870" s="2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 s="2"/>
    </row>
    <row r="18871" spans="2:22" x14ac:dyDescent="0.2">
      <c r="B18871" s="2"/>
      <c r="C18871" s="2"/>
      <c r="D18871" s="2"/>
      <c r="E18871" s="2"/>
      <c r="F18871" s="2"/>
      <c r="G18871" s="3"/>
      <c r="H18871" s="3"/>
      <c r="I18871" s="2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 s="2"/>
    </row>
    <row r="18872" spans="2:22" x14ac:dyDescent="0.2">
      <c r="B18872" s="2"/>
      <c r="C18872" s="2"/>
      <c r="D18872" s="2"/>
      <c r="E18872" s="2"/>
      <c r="F18872" s="2"/>
      <c r="G18872" s="3"/>
      <c r="H18872" s="3"/>
      <c r="I18872" s="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 s="2"/>
    </row>
    <row r="18873" spans="2:22" x14ac:dyDescent="0.2">
      <c r="B18873" s="2"/>
      <c r="C18873" s="2"/>
      <c r="D18873" s="2"/>
      <c r="E18873" s="2"/>
      <c r="F18873" s="2"/>
      <c r="G18873" s="3"/>
      <c r="H18873" s="3"/>
      <c r="I18873" s="2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 s="2"/>
    </row>
    <row r="18874" spans="2:22" x14ac:dyDescent="0.2">
      <c r="B18874" s="2"/>
      <c r="C18874" s="2"/>
      <c r="D18874" s="2"/>
      <c r="E18874" s="2"/>
      <c r="F18874" s="2"/>
      <c r="G18874" s="3"/>
      <c r="H18874" s="3"/>
      <c r="I18874" s="2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 s="2"/>
    </row>
    <row r="18875" spans="2:22" x14ac:dyDescent="0.2">
      <c r="B18875" s="2"/>
      <c r="C18875" s="2"/>
      <c r="D18875" s="2"/>
      <c r="E18875" s="2"/>
      <c r="F18875" s="2"/>
      <c r="G18875" s="3"/>
      <c r="H18875" s="3"/>
      <c r="I18875" s="2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 s="2"/>
    </row>
    <row r="18876" spans="2:22" x14ac:dyDescent="0.2">
      <c r="B18876" s="2"/>
      <c r="C18876" s="2"/>
      <c r="D18876" s="2"/>
      <c r="E18876" s="2"/>
      <c r="F18876" s="2"/>
      <c r="G18876" s="3"/>
      <c r="H18876" s="3"/>
      <c r="I18876" s="2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 s="2"/>
    </row>
    <row r="18877" spans="2:22" x14ac:dyDescent="0.2">
      <c r="B18877" s="2"/>
      <c r="C18877" s="2"/>
      <c r="D18877" s="2"/>
      <c r="E18877" s="2"/>
      <c r="F18877" s="2"/>
      <c r="G18877" s="3"/>
      <c r="H18877" s="3"/>
      <c r="I18877" s="2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 s="2"/>
    </row>
    <row r="18878" spans="2:22" x14ac:dyDescent="0.2">
      <c r="B18878" s="2"/>
      <c r="C18878" s="2"/>
      <c r="D18878" s="2"/>
      <c r="E18878" s="2"/>
      <c r="F18878" s="2"/>
      <c r="G18878" s="3"/>
      <c r="H18878" s="3"/>
      <c r="I18878" s="2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 s="2"/>
    </row>
    <row r="18879" spans="2:22" x14ac:dyDescent="0.2">
      <c r="B18879" s="2"/>
      <c r="C18879" s="2"/>
      <c r="D18879" s="2"/>
      <c r="E18879" s="2"/>
      <c r="F18879" s="2"/>
      <c r="G18879" s="3"/>
      <c r="H18879" s="3"/>
      <c r="I18879" s="2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 s="2"/>
    </row>
    <row r="18880" spans="2:22" x14ac:dyDescent="0.2">
      <c r="B18880" s="2"/>
      <c r="C18880" s="2"/>
      <c r="D18880" s="2"/>
      <c r="E18880" s="2"/>
      <c r="F18880" s="2"/>
      <c r="G18880" s="3"/>
      <c r="H18880" s="3"/>
      <c r="I18880" s="2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 s="2"/>
    </row>
    <row r="18881" spans="2:22" x14ac:dyDescent="0.2">
      <c r="B18881" s="2"/>
      <c r="C18881" s="2"/>
      <c r="D18881" s="2"/>
      <c r="E18881" s="2"/>
      <c r="F18881" s="2"/>
      <c r="G18881" s="3"/>
      <c r="H18881" s="3"/>
      <c r="I18881" s="2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 s="2"/>
    </row>
    <row r="18882" spans="2:22" x14ac:dyDescent="0.2">
      <c r="B18882" s="2"/>
      <c r="C18882" s="2"/>
      <c r="D18882" s="2"/>
      <c r="E18882" s="2"/>
      <c r="F18882" s="2"/>
      <c r="G18882" s="3"/>
      <c r="H18882" s="3"/>
      <c r="I18882" s="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 s="2"/>
    </row>
    <row r="18883" spans="2:22" x14ac:dyDescent="0.2">
      <c r="B18883" s="2"/>
      <c r="C18883" s="2"/>
      <c r="D18883" s="2"/>
      <c r="E18883" s="2"/>
      <c r="F18883" s="2"/>
      <c r="G18883" s="3"/>
      <c r="H18883" s="3"/>
      <c r="I18883" s="2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 s="2"/>
    </row>
    <row r="18884" spans="2:22" x14ac:dyDescent="0.2">
      <c r="B18884" s="2"/>
      <c r="C18884" s="2"/>
      <c r="D18884" s="2"/>
      <c r="E18884" s="2"/>
      <c r="F18884" s="2"/>
      <c r="G18884" s="3"/>
      <c r="H18884" s="3"/>
      <c r="I18884" s="2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 s="2"/>
    </row>
    <row r="18885" spans="2:22" x14ac:dyDescent="0.2">
      <c r="B18885" s="2"/>
      <c r="C18885" s="2"/>
      <c r="D18885" s="2"/>
      <c r="E18885" s="2"/>
      <c r="F18885" s="2"/>
      <c r="G18885" s="3"/>
      <c r="H18885" s="3"/>
      <c r="I18885" s="2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 s="2"/>
    </row>
    <row r="18886" spans="2:22" x14ac:dyDescent="0.2">
      <c r="B18886" s="2"/>
      <c r="C18886" s="2"/>
      <c r="D18886" s="2"/>
      <c r="E18886" s="2"/>
      <c r="F18886" s="2"/>
      <c r="G18886" s="3"/>
      <c r="H18886" s="3"/>
      <c r="I18886" s="2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 s="2"/>
    </row>
    <row r="18887" spans="2:22" x14ac:dyDescent="0.2">
      <c r="B18887" s="2"/>
      <c r="C18887" s="2"/>
      <c r="D18887" s="2"/>
      <c r="E18887" s="2"/>
      <c r="F18887" s="2"/>
      <c r="G18887" s="3"/>
      <c r="H18887" s="3"/>
      <c r="I18887" s="2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 s="2"/>
    </row>
    <row r="18888" spans="2:22" x14ac:dyDescent="0.2">
      <c r="B18888" s="2"/>
      <c r="C18888" s="2"/>
      <c r="D18888" s="2"/>
      <c r="E18888" s="2"/>
      <c r="F18888" s="2"/>
      <c r="G18888" s="3"/>
      <c r="H18888" s="3"/>
      <c r="I18888" s="2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 s="2"/>
    </row>
    <row r="18889" spans="2:22" x14ac:dyDescent="0.2">
      <c r="B18889" s="2"/>
      <c r="C18889" s="2"/>
      <c r="D18889" s="2"/>
      <c r="E18889" s="2"/>
      <c r="F18889" s="2"/>
      <c r="G18889" s="3"/>
      <c r="H18889" s="3"/>
      <c r="I18889" s="2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 s="2"/>
    </row>
    <row r="18890" spans="2:22" x14ac:dyDescent="0.2">
      <c r="B18890" s="2"/>
      <c r="C18890" s="2"/>
      <c r="D18890" s="2"/>
      <c r="E18890" s="2"/>
      <c r="F18890" s="2"/>
      <c r="G18890" s="3"/>
      <c r="H18890" s="3"/>
      <c r="I18890" s="2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 s="2"/>
    </row>
    <row r="18891" spans="2:22" x14ac:dyDescent="0.2">
      <c r="B18891" s="2"/>
      <c r="C18891" s="2"/>
      <c r="D18891" s="2"/>
      <c r="E18891" s="2"/>
      <c r="F18891" s="2"/>
      <c r="G18891" s="3"/>
      <c r="H18891" s="3"/>
      <c r="I18891" s="2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 s="2"/>
    </row>
    <row r="18892" spans="2:22" x14ac:dyDescent="0.2">
      <c r="B18892" s="2"/>
      <c r="C18892" s="2"/>
      <c r="D18892" s="2"/>
      <c r="E18892" s="2"/>
      <c r="F18892" s="2"/>
      <c r="G18892" s="3"/>
      <c r="H18892" s="3"/>
      <c r="I18892" s="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 s="2"/>
    </row>
    <row r="18893" spans="2:22" x14ac:dyDescent="0.2">
      <c r="B18893" s="2"/>
      <c r="C18893" s="2"/>
      <c r="D18893" s="2"/>
      <c r="E18893" s="2"/>
      <c r="F18893" s="2"/>
      <c r="G18893" s="3"/>
      <c r="H18893" s="3"/>
      <c r="I18893" s="2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 s="2"/>
    </row>
    <row r="18894" spans="2:22" x14ac:dyDescent="0.2">
      <c r="B18894" s="2"/>
      <c r="C18894" s="2"/>
      <c r="D18894" s="2"/>
      <c r="E18894" s="2"/>
      <c r="F18894" s="2"/>
      <c r="G18894" s="3"/>
      <c r="H18894" s="3"/>
      <c r="I18894" s="2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 s="2"/>
    </row>
    <row r="18895" spans="2:22" x14ac:dyDescent="0.2">
      <c r="B18895" s="2"/>
      <c r="C18895" s="2"/>
      <c r="D18895" s="2"/>
      <c r="E18895" s="2"/>
      <c r="F18895" s="2"/>
      <c r="G18895" s="3"/>
      <c r="H18895" s="3"/>
      <c r="I18895" s="2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 s="2"/>
    </row>
    <row r="18896" spans="2:22" x14ac:dyDescent="0.2">
      <c r="B18896" s="2"/>
      <c r="C18896" s="2"/>
      <c r="D18896" s="2"/>
      <c r="E18896" s="2"/>
      <c r="F18896" s="2"/>
      <c r="G18896" s="3"/>
      <c r="H18896" s="3"/>
      <c r="I18896" s="2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 s="2"/>
    </row>
    <row r="18897" spans="2:22" x14ac:dyDescent="0.2">
      <c r="B18897" s="2"/>
      <c r="C18897" s="2"/>
      <c r="D18897" s="2"/>
      <c r="E18897" s="2"/>
      <c r="F18897" s="2"/>
      <c r="G18897" s="3"/>
      <c r="H18897" s="3"/>
      <c r="I18897" s="2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 s="2"/>
    </row>
    <row r="18898" spans="2:22" x14ac:dyDescent="0.2">
      <c r="B18898" s="2"/>
      <c r="C18898" s="2"/>
      <c r="D18898" s="2"/>
      <c r="E18898" s="2"/>
      <c r="F18898" s="2"/>
      <c r="G18898" s="3"/>
      <c r="H18898" s="3"/>
      <c r="I18898" s="2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 s="2"/>
    </row>
    <row r="18899" spans="2:22" x14ac:dyDescent="0.2">
      <c r="B18899" s="2"/>
      <c r="C18899" s="2"/>
      <c r="D18899" s="2"/>
      <c r="E18899" s="2"/>
      <c r="F18899" s="2"/>
      <c r="G18899" s="3"/>
      <c r="H18899" s="3"/>
      <c r="I18899" s="2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 s="2"/>
    </row>
    <row r="18900" spans="2:22" x14ac:dyDescent="0.2">
      <c r="B18900" s="2"/>
      <c r="C18900" s="2"/>
      <c r="D18900" s="2"/>
      <c r="E18900" s="2"/>
      <c r="F18900" s="2"/>
      <c r="G18900" s="3"/>
      <c r="H18900" s="3"/>
      <c r="I18900" s="2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 s="2"/>
    </row>
    <row r="18901" spans="2:22" x14ac:dyDescent="0.2">
      <c r="B18901" s="2"/>
      <c r="C18901" s="2"/>
      <c r="D18901" s="2"/>
      <c r="E18901" s="2"/>
      <c r="F18901" s="2"/>
      <c r="G18901" s="3"/>
      <c r="H18901" s="3"/>
      <c r="I18901" s="2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 s="2"/>
    </row>
    <row r="18902" spans="2:22" x14ac:dyDescent="0.2">
      <c r="B18902" s="2"/>
      <c r="C18902" s="2"/>
      <c r="D18902" s="2"/>
      <c r="E18902" s="2"/>
      <c r="F18902" s="2"/>
      <c r="G18902" s="3"/>
      <c r="H18902" s="3"/>
      <c r="I18902" s="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 s="2"/>
    </row>
    <row r="18903" spans="2:22" x14ac:dyDescent="0.2">
      <c r="B18903" s="2"/>
      <c r="C18903" s="2"/>
      <c r="D18903" s="2"/>
      <c r="E18903" s="2"/>
      <c r="F18903" s="2"/>
      <c r="G18903" s="3"/>
      <c r="H18903" s="3"/>
      <c r="I18903" s="2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 s="2"/>
    </row>
    <row r="18904" spans="2:22" x14ac:dyDescent="0.2">
      <c r="B18904" s="2"/>
      <c r="C18904" s="2"/>
      <c r="D18904" s="2"/>
      <c r="E18904" s="2"/>
      <c r="F18904" s="2"/>
      <c r="G18904" s="3"/>
      <c r="H18904" s="3"/>
      <c r="I18904" s="2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 s="2"/>
    </row>
    <row r="18905" spans="2:22" x14ac:dyDescent="0.2">
      <c r="B18905" s="2"/>
      <c r="C18905" s="2"/>
      <c r="D18905" s="2"/>
      <c r="E18905" s="2"/>
      <c r="F18905" s="2"/>
      <c r="G18905" s="3"/>
      <c r="H18905" s="3"/>
      <c r="I18905" s="2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 s="2"/>
    </row>
    <row r="18906" spans="2:22" x14ac:dyDescent="0.2">
      <c r="B18906" s="2"/>
      <c r="C18906" s="2"/>
      <c r="D18906" s="2"/>
      <c r="E18906" s="2"/>
      <c r="F18906" s="2"/>
      <c r="G18906" s="3"/>
      <c r="H18906" s="3"/>
      <c r="I18906" s="2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 s="2"/>
    </row>
    <row r="18907" spans="2:22" x14ac:dyDescent="0.2">
      <c r="B18907" s="2"/>
      <c r="C18907" s="2"/>
      <c r="D18907" s="2"/>
      <c r="E18907" s="2"/>
      <c r="F18907" s="2"/>
      <c r="G18907" s="3"/>
      <c r="H18907" s="3"/>
      <c r="I18907" s="2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 s="2"/>
    </row>
    <row r="18908" spans="2:22" x14ac:dyDescent="0.2">
      <c r="B18908" s="2"/>
      <c r="C18908" s="2"/>
      <c r="D18908" s="2"/>
      <c r="E18908" s="2"/>
      <c r="F18908" s="2"/>
      <c r="G18908" s="3"/>
      <c r="H18908" s="3"/>
      <c r="I18908" s="2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 s="2"/>
    </row>
    <row r="18909" spans="2:22" x14ac:dyDescent="0.2">
      <c r="B18909" s="2"/>
      <c r="C18909" s="2"/>
      <c r="D18909" s="2"/>
      <c r="E18909" s="2"/>
      <c r="F18909" s="2"/>
      <c r="G18909" s="3"/>
      <c r="H18909" s="3"/>
      <c r="I18909" s="2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 s="2"/>
    </row>
    <row r="18910" spans="2:22" x14ac:dyDescent="0.2">
      <c r="B18910" s="2"/>
      <c r="C18910" s="2"/>
      <c r="D18910" s="2"/>
      <c r="E18910" s="2"/>
      <c r="F18910" s="2"/>
      <c r="G18910" s="3"/>
      <c r="H18910" s="3"/>
      <c r="I18910" s="2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 s="2"/>
    </row>
    <row r="18911" spans="2:22" x14ac:dyDescent="0.2">
      <c r="B18911" s="2"/>
      <c r="C18911" s="2"/>
      <c r="D18911" s="2"/>
      <c r="E18911" s="2"/>
      <c r="F18911" s="2"/>
      <c r="G18911" s="3"/>
      <c r="H18911" s="3"/>
      <c r="I18911" s="2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 s="2"/>
    </row>
    <row r="18912" spans="2:22" x14ac:dyDescent="0.2">
      <c r="B18912" s="2"/>
      <c r="C18912" s="2"/>
      <c r="D18912" s="2"/>
      <c r="E18912" s="2"/>
      <c r="F18912" s="2"/>
      <c r="G18912" s="3"/>
      <c r="H18912" s="3"/>
      <c r="I18912" s="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 s="2"/>
    </row>
    <row r="18913" spans="2:22" x14ac:dyDescent="0.2">
      <c r="B18913" s="2"/>
      <c r="C18913" s="2"/>
      <c r="D18913" s="2"/>
      <c r="E18913" s="2"/>
      <c r="F18913" s="2"/>
      <c r="G18913" s="3"/>
      <c r="H18913" s="3"/>
      <c r="I18913" s="2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 s="2"/>
    </row>
    <row r="18914" spans="2:22" x14ac:dyDescent="0.2">
      <c r="B18914" s="2"/>
      <c r="C18914" s="2"/>
      <c r="D18914" s="2"/>
      <c r="E18914" s="2"/>
      <c r="F18914" s="2"/>
      <c r="G18914" s="3"/>
      <c r="H18914" s="3"/>
      <c r="I18914" s="2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 s="2"/>
    </row>
    <row r="18915" spans="2:22" x14ac:dyDescent="0.2">
      <c r="B18915" s="2"/>
      <c r="C18915" s="2"/>
      <c r="D18915" s="2"/>
      <c r="E18915" s="2"/>
      <c r="F18915" s="2"/>
      <c r="G18915" s="3"/>
      <c r="H18915" s="3"/>
      <c r="I18915" s="2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 s="2"/>
    </row>
    <row r="18916" spans="2:22" x14ac:dyDescent="0.2">
      <c r="B18916" s="2"/>
      <c r="C18916" s="2"/>
      <c r="D18916" s="2"/>
      <c r="E18916" s="2"/>
      <c r="F18916" s="2"/>
      <c r="G18916" s="3"/>
      <c r="H18916" s="3"/>
      <c r="I18916" s="2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 s="2"/>
    </row>
    <row r="18917" spans="2:22" x14ac:dyDescent="0.2">
      <c r="B18917" s="2"/>
      <c r="C18917" s="2"/>
      <c r="D18917" s="2"/>
      <c r="E18917" s="2"/>
      <c r="F18917" s="2"/>
      <c r="G18917" s="3"/>
      <c r="H18917" s="3"/>
      <c r="I18917" s="2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 s="2"/>
    </row>
    <row r="18918" spans="2:22" x14ac:dyDescent="0.2">
      <c r="B18918" s="2"/>
      <c r="C18918" s="2"/>
      <c r="D18918" s="2"/>
      <c r="E18918" s="2"/>
      <c r="F18918" s="2"/>
      <c r="G18918" s="3"/>
      <c r="H18918" s="3"/>
      <c r="I18918" s="2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 s="2"/>
    </row>
    <row r="18919" spans="2:22" x14ac:dyDescent="0.2">
      <c r="B18919" s="2"/>
      <c r="C18919" s="2"/>
      <c r="D18919" s="2"/>
      <c r="E18919" s="2"/>
      <c r="F18919" s="2"/>
      <c r="G18919" s="3"/>
      <c r="H18919" s="3"/>
      <c r="I18919" s="2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 s="2"/>
    </row>
    <row r="18920" spans="2:22" x14ac:dyDescent="0.2">
      <c r="B18920" s="2"/>
      <c r="C18920" s="2"/>
      <c r="D18920" s="2"/>
      <c r="E18920" s="2"/>
      <c r="F18920" s="2"/>
      <c r="G18920" s="3"/>
      <c r="H18920" s="3"/>
      <c r="I18920" s="2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 s="2"/>
    </row>
    <row r="18921" spans="2:22" x14ac:dyDescent="0.2">
      <c r="B18921" s="2"/>
      <c r="C18921" s="2"/>
      <c r="D18921" s="2"/>
      <c r="E18921" s="2"/>
      <c r="F18921" s="2"/>
      <c r="G18921" s="3"/>
      <c r="H18921" s="3"/>
      <c r="I18921" s="2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 s="2"/>
    </row>
    <row r="18922" spans="2:22" x14ac:dyDescent="0.2">
      <c r="B18922" s="2"/>
      <c r="C18922" s="2"/>
      <c r="D18922" s="2"/>
      <c r="E18922" s="2"/>
      <c r="F18922" s="2"/>
      <c r="G18922" s="3"/>
      <c r="H18922" s="3"/>
      <c r="I18922" s="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 s="2"/>
    </row>
    <row r="18923" spans="2:22" x14ac:dyDescent="0.2">
      <c r="B18923" s="2"/>
      <c r="C18923" s="2"/>
      <c r="D18923" s="2"/>
      <c r="E18923" s="2"/>
      <c r="F18923" s="2"/>
      <c r="G18923" s="3"/>
      <c r="H18923" s="3"/>
      <c r="I18923" s="2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 s="2"/>
    </row>
    <row r="18924" spans="2:22" x14ac:dyDescent="0.2">
      <c r="B18924" s="2"/>
      <c r="C18924" s="2"/>
      <c r="D18924" s="2"/>
      <c r="E18924" s="2"/>
      <c r="F18924" s="2"/>
      <c r="G18924" s="3"/>
      <c r="H18924" s="3"/>
      <c r="I18924" s="2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 s="2"/>
    </row>
    <row r="18925" spans="2:22" x14ac:dyDescent="0.2">
      <c r="B18925" s="2"/>
      <c r="C18925" s="2"/>
      <c r="D18925" s="2"/>
      <c r="E18925" s="2"/>
      <c r="F18925" s="2"/>
      <c r="G18925" s="3"/>
      <c r="H18925" s="3"/>
      <c r="I18925" s="2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 s="2"/>
    </row>
    <row r="18926" spans="2:22" x14ac:dyDescent="0.2">
      <c r="B18926" s="2"/>
      <c r="C18926" s="2"/>
      <c r="D18926" s="2"/>
      <c r="E18926" s="2"/>
      <c r="F18926" s="2"/>
      <c r="G18926" s="3"/>
      <c r="H18926" s="3"/>
      <c r="I18926" s="2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 s="2"/>
    </row>
    <row r="18927" spans="2:22" x14ac:dyDescent="0.2">
      <c r="B18927" s="2"/>
      <c r="C18927" s="2"/>
      <c r="D18927" s="2"/>
      <c r="E18927" s="2"/>
      <c r="F18927" s="2"/>
      <c r="G18927" s="3"/>
      <c r="H18927" s="3"/>
      <c r="I18927" s="2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 s="2"/>
    </row>
    <row r="18928" spans="2:22" x14ac:dyDescent="0.2">
      <c r="B18928" s="2"/>
      <c r="C18928" s="2"/>
      <c r="D18928" s="2"/>
      <c r="E18928" s="2"/>
      <c r="F18928" s="2"/>
      <c r="G18928" s="3"/>
      <c r="H18928" s="3"/>
      <c r="I18928" s="2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 s="2"/>
    </row>
    <row r="18929" spans="2:22" x14ac:dyDescent="0.2">
      <c r="B18929" s="2"/>
      <c r="C18929" s="2"/>
      <c r="D18929" s="2"/>
      <c r="E18929" s="2"/>
      <c r="F18929" s="2"/>
      <c r="G18929" s="3"/>
      <c r="H18929" s="3"/>
      <c r="I18929" s="2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 s="2"/>
    </row>
    <row r="18930" spans="2:22" x14ac:dyDescent="0.2">
      <c r="B18930" s="2"/>
      <c r="C18930" s="2"/>
      <c r="D18930" s="2"/>
      <c r="E18930" s="2"/>
      <c r="F18930" s="2"/>
      <c r="G18930" s="3"/>
      <c r="H18930" s="3"/>
      <c r="I18930" s="2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 s="2"/>
    </row>
    <row r="18931" spans="2:22" x14ac:dyDescent="0.2">
      <c r="B18931" s="2"/>
      <c r="C18931" s="2"/>
      <c r="D18931" s="2"/>
      <c r="E18931" s="2"/>
      <c r="F18931" s="2"/>
      <c r="G18931" s="3"/>
      <c r="H18931" s="3"/>
      <c r="I18931" s="2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 s="2"/>
    </row>
    <row r="18932" spans="2:22" x14ac:dyDescent="0.2">
      <c r="B18932" s="2"/>
      <c r="C18932" s="2"/>
      <c r="D18932" s="2"/>
      <c r="E18932" s="2"/>
      <c r="F18932" s="2"/>
      <c r="G18932" s="3"/>
      <c r="H18932" s="3"/>
      <c r="I18932" s="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 s="2"/>
    </row>
    <row r="18933" spans="2:22" x14ac:dyDescent="0.2">
      <c r="B18933" s="2"/>
      <c r="C18933" s="2"/>
      <c r="D18933" s="2"/>
      <c r="E18933" s="2"/>
      <c r="F18933" s="2"/>
      <c r="G18933" s="3"/>
      <c r="H18933" s="3"/>
      <c r="I18933" s="2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 s="2"/>
    </row>
    <row r="18934" spans="2:22" x14ac:dyDescent="0.2">
      <c r="B18934" s="2"/>
      <c r="C18934" s="2"/>
      <c r="D18934" s="2"/>
      <c r="E18934" s="2"/>
      <c r="F18934" s="2"/>
      <c r="G18934" s="3"/>
      <c r="H18934" s="3"/>
      <c r="I18934" s="2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 s="2"/>
    </row>
    <row r="18935" spans="2:22" x14ac:dyDescent="0.2">
      <c r="B18935" s="2"/>
      <c r="C18935" s="2"/>
      <c r="D18935" s="2"/>
      <c r="E18935" s="2"/>
      <c r="F18935" s="2"/>
      <c r="G18935" s="3"/>
      <c r="H18935" s="3"/>
      <c r="I18935" s="2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 s="2"/>
    </row>
    <row r="18936" spans="2:22" x14ac:dyDescent="0.2">
      <c r="B18936" s="2"/>
      <c r="C18936" s="2"/>
      <c r="D18936" s="2"/>
      <c r="E18936" s="2"/>
      <c r="F18936" s="2"/>
      <c r="G18936" s="3"/>
      <c r="H18936" s="3"/>
      <c r="I18936" s="2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 s="2"/>
    </row>
    <row r="18937" spans="2:22" x14ac:dyDescent="0.2">
      <c r="B18937" s="2"/>
      <c r="C18937" s="2"/>
      <c r="D18937" s="2"/>
      <c r="E18937" s="2"/>
      <c r="F18937" s="2"/>
      <c r="G18937" s="3"/>
      <c r="H18937" s="3"/>
      <c r="I18937" s="2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 s="2"/>
    </row>
    <row r="18938" spans="2:22" x14ac:dyDescent="0.2">
      <c r="B18938" s="2"/>
      <c r="C18938" s="2"/>
      <c r="D18938" s="2"/>
      <c r="E18938" s="2"/>
      <c r="F18938" s="2"/>
      <c r="G18938" s="3"/>
      <c r="H18938" s="3"/>
      <c r="I18938" s="2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 s="2"/>
    </row>
    <row r="18939" spans="2:22" x14ac:dyDescent="0.2">
      <c r="B18939" s="2"/>
      <c r="C18939" s="2"/>
      <c r="D18939" s="2"/>
      <c r="E18939" s="2"/>
      <c r="F18939" s="2"/>
      <c r="G18939" s="3"/>
      <c r="H18939" s="3"/>
      <c r="I18939" s="2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 s="2"/>
    </row>
    <row r="18940" spans="2:22" x14ac:dyDescent="0.2">
      <c r="B18940" s="2"/>
      <c r="C18940" s="2"/>
      <c r="D18940" s="2"/>
      <c r="E18940" s="2"/>
      <c r="F18940" s="2"/>
      <c r="G18940" s="3"/>
      <c r="H18940" s="3"/>
      <c r="I18940" s="2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 s="2"/>
    </row>
    <row r="18941" spans="2:22" x14ac:dyDescent="0.2">
      <c r="B18941" s="2"/>
      <c r="C18941" s="2"/>
      <c r="D18941" s="2"/>
      <c r="E18941" s="2"/>
      <c r="F18941" s="2"/>
      <c r="G18941" s="3"/>
      <c r="H18941" s="3"/>
      <c r="I18941" s="2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 s="2"/>
    </row>
    <row r="18942" spans="2:22" x14ac:dyDescent="0.2">
      <c r="B18942" s="2"/>
      <c r="C18942" s="2"/>
      <c r="D18942" s="2"/>
      <c r="E18942" s="2"/>
      <c r="F18942" s="2"/>
      <c r="G18942" s="3"/>
      <c r="H18942" s="3"/>
      <c r="I18942" s="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 s="2"/>
    </row>
    <row r="18943" spans="2:22" x14ac:dyDescent="0.2">
      <c r="B18943" s="2"/>
      <c r="C18943" s="2"/>
      <c r="D18943" s="2"/>
      <c r="E18943" s="2"/>
      <c r="F18943" s="2"/>
      <c r="G18943" s="3"/>
      <c r="H18943" s="3"/>
      <c r="I18943" s="2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 s="2"/>
    </row>
    <row r="18944" spans="2:22" x14ac:dyDescent="0.2">
      <c r="B18944" s="2"/>
      <c r="C18944" s="2"/>
      <c r="D18944" s="2"/>
      <c r="E18944" s="2"/>
      <c r="F18944" s="2"/>
      <c r="G18944" s="3"/>
      <c r="H18944" s="3"/>
      <c r="I18944" s="2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 s="2"/>
    </row>
    <row r="18945" spans="2:22" x14ac:dyDescent="0.2">
      <c r="B18945" s="2"/>
      <c r="C18945" s="2"/>
      <c r="D18945" s="2"/>
      <c r="E18945" s="2"/>
      <c r="F18945" s="2"/>
      <c r="G18945" s="3"/>
      <c r="H18945" s="3"/>
      <c r="I18945" s="2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 s="2"/>
    </row>
    <row r="18946" spans="2:22" x14ac:dyDescent="0.2">
      <c r="B18946" s="2"/>
      <c r="C18946" s="2"/>
      <c r="D18946" s="2"/>
      <c r="E18946" s="2"/>
      <c r="F18946" s="2"/>
      <c r="G18946" s="3"/>
      <c r="H18946" s="3"/>
      <c r="I18946" s="2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 s="2"/>
    </row>
    <row r="18947" spans="2:22" x14ac:dyDescent="0.2">
      <c r="B18947" s="2"/>
      <c r="C18947" s="2"/>
      <c r="D18947" s="2"/>
      <c r="E18947" s="2"/>
      <c r="F18947" s="2"/>
      <c r="G18947" s="3"/>
      <c r="H18947" s="3"/>
      <c r="I18947" s="2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 s="2"/>
    </row>
    <row r="18948" spans="2:22" x14ac:dyDescent="0.2">
      <c r="B18948" s="2"/>
      <c r="C18948" s="2"/>
      <c r="D18948" s="2"/>
      <c r="E18948" s="2"/>
      <c r="F18948" s="2"/>
      <c r="G18948" s="3"/>
      <c r="H18948" s="3"/>
      <c r="I18948" s="2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 s="2"/>
    </row>
    <row r="18949" spans="2:22" x14ac:dyDescent="0.2">
      <c r="B18949" s="2"/>
      <c r="C18949" s="2"/>
      <c r="D18949" s="2"/>
      <c r="E18949" s="2"/>
      <c r="F18949" s="2"/>
      <c r="G18949" s="3"/>
      <c r="H18949" s="3"/>
      <c r="I18949" s="2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 s="2"/>
    </row>
    <row r="18950" spans="2:22" x14ac:dyDescent="0.2">
      <c r="B18950" s="2"/>
      <c r="C18950" s="2"/>
      <c r="D18950" s="2"/>
      <c r="E18950" s="2"/>
      <c r="F18950" s="2"/>
      <c r="G18950" s="3"/>
      <c r="H18950" s="3"/>
      <c r="I18950" s="2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 s="2"/>
    </row>
    <row r="18951" spans="2:22" x14ac:dyDescent="0.2">
      <c r="B18951" s="2"/>
      <c r="C18951" s="2"/>
      <c r="D18951" s="2"/>
      <c r="E18951" s="2"/>
      <c r="F18951" s="2"/>
      <c r="G18951" s="3"/>
      <c r="H18951" s="3"/>
      <c r="I18951" s="2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 s="2"/>
    </row>
    <row r="18952" spans="2:22" x14ac:dyDescent="0.2">
      <c r="B18952" s="2"/>
      <c r="C18952" s="2"/>
      <c r="D18952" s="2"/>
      <c r="E18952" s="2"/>
      <c r="F18952" s="2"/>
      <c r="G18952" s="3"/>
      <c r="H18952" s="3"/>
      <c r="I18952" s="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 s="2"/>
    </row>
    <row r="18953" spans="2:22" x14ac:dyDescent="0.2">
      <c r="B18953" s="2"/>
      <c r="C18953" s="2"/>
      <c r="D18953" s="2"/>
      <c r="E18953" s="2"/>
      <c r="F18953" s="2"/>
      <c r="G18953" s="3"/>
      <c r="H18953" s="3"/>
      <c r="I18953" s="2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 s="2"/>
    </row>
    <row r="18954" spans="2:22" x14ac:dyDescent="0.2">
      <c r="B18954" s="2"/>
      <c r="C18954" s="2"/>
      <c r="D18954" s="2"/>
      <c r="E18954" s="2"/>
      <c r="F18954" s="2"/>
      <c r="G18954" s="3"/>
      <c r="H18954" s="3"/>
      <c r="I18954" s="2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 s="2"/>
    </row>
    <row r="18955" spans="2:22" x14ac:dyDescent="0.2">
      <c r="B18955" s="2"/>
      <c r="C18955" s="2"/>
      <c r="D18955" s="2"/>
      <c r="E18955" s="2"/>
      <c r="F18955" s="2"/>
      <c r="G18955" s="3"/>
      <c r="H18955" s="3"/>
      <c r="I18955" s="2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 s="2"/>
    </row>
    <row r="18956" spans="2:22" x14ac:dyDescent="0.2">
      <c r="B18956" s="2"/>
      <c r="C18956" s="2"/>
      <c r="D18956" s="2"/>
      <c r="E18956" s="2"/>
      <c r="F18956" s="2"/>
      <c r="G18956" s="3"/>
      <c r="H18956" s="3"/>
      <c r="I18956" s="2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 s="2"/>
    </row>
    <row r="18957" spans="2:22" x14ac:dyDescent="0.2">
      <c r="B18957" s="2"/>
      <c r="C18957" s="2"/>
      <c r="D18957" s="2"/>
      <c r="E18957" s="2"/>
      <c r="F18957" s="2"/>
      <c r="G18957" s="3"/>
      <c r="H18957" s="3"/>
      <c r="I18957" s="2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 s="2"/>
    </row>
    <row r="18958" spans="2:22" x14ac:dyDescent="0.2">
      <c r="B18958" s="2"/>
      <c r="C18958" s="2"/>
      <c r="D18958" s="2"/>
      <c r="E18958" s="2"/>
      <c r="F18958" s="2"/>
      <c r="G18958" s="3"/>
      <c r="H18958" s="3"/>
      <c r="I18958" s="2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 s="2"/>
    </row>
    <row r="18959" spans="2:22" x14ac:dyDescent="0.2">
      <c r="B18959" s="2"/>
      <c r="C18959" s="2"/>
      <c r="D18959" s="2"/>
      <c r="E18959" s="2"/>
      <c r="F18959" s="2"/>
      <c r="G18959" s="3"/>
      <c r="H18959" s="3"/>
      <c r="I18959" s="2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 s="2"/>
    </row>
    <row r="18960" spans="2:22" x14ac:dyDescent="0.2">
      <c r="B18960" s="2"/>
      <c r="C18960" s="2"/>
      <c r="D18960" s="2"/>
      <c r="E18960" s="2"/>
      <c r="F18960" s="2"/>
      <c r="G18960" s="3"/>
      <c r="H18960" s="3"/>
      <c r="I18960" s="2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 s="2"/>
    </row>
    <row r="18961" spans="2:22" x14ac:dyDescent="0.2">
      <c r="B18961" s="2"/>
      <c r="C18961" s="2"/>
      <c r="D18961" s="2"/>
      <c r="E18961" s="2"/>
      <c r="F18961" s="2"/>
      <c r="G18961" s="3"/>
      <c r="H18961" s="3"/>
      <c r="I18961" s="2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 s="2"/>
    </row>
    <row r="18962" spans="2:22" x14ac:dyDescent="0.2">
      <c r="B18962" s="2"/>
      <c r="C18962" s="2"/>
      <c r="D18962" s="2"/>
      <c r="E18962" s="2"/>
      <c r="F18962" s="2"/>
      <c r="G18962" s="3"/>
      <c r="H18962" s="3"/>
      <c r="I18962" s="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 s="2"/>
    </row>
    <row r="18963" spans="2:22" x14ac:dyDescent="0.2">
      <c r="B18963" s="2"/>
      <c r="C18963" s="2"/>
      <c r="D18963" s="2"/>
      <c r="E18963" s="2"/>
      <c r="F18963" s="2"/>
      <c r="G18963" s="3"/>
      <c r="H18963" s="3"/>
      <c r="I18963" s="2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 s="2"/>
    </row>
    <row r="18964" spans="2:22" x14ac:dyDescent="0.2">
      <c r="B18964" s="2"/>
      <c r="C18964" s="2"/>
      <c r="D18964" s="2"/>
      <c r="E18964" s="2"/>
      <c r="F18964" s="2"/>
      <c r="G18964" s="3"/>
      <c r="H18964" s="3"/>
      <c r="I18964" s="2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 s="2"/>
    </row>
    <row r="18965" spans="2:22" x14ac:dyDescent="0.2">
      <c r="B18965" s="2"/>
      <c r="C18965" s="2"/>
      <c r="D18965" s="2"/>
      <c r="E18965" s="2"/>
      <c r="F18965" s="2"/>
      <c r="G18965" s="3"/>
      <c r="H18965" s="3"/>
      <c r="I18965" s="2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 s="2"/>
    </row>
    <row r="18966" spans="2:22" x14ac:dyDescent="0.2">
      <c r="B18966" s="2"/>
      <c r="C18966" s="2"/>
      <c r="D18966" s="2"/>
      <c r="E18966" s="2"/>
      <c r="F18966" s="2"/>
      <c r="G18966" s="3"/>
      <c r="H18966" s="3"/>
      <c r="I18966" s="2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 s="2"/>
    </row>
    <row r="18967" spans="2:22" x14ac:dyDescent="0.2">
      <c r="B18967" s="2"/>
      <c r="C18967" s="2"/>
      <c r="D18967" s="2"/>
      <c r="E18967" s="2"/>
      <c r="F18967" s="2"/>
      <c r="G18967" s="3"/>
      <c r="H18967" s="3"/>
      <c r="I18967" s="2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 s="2"/>
    </row>
    <row r="18968" spans="2:22" x14ac:dyDescent="0.2">
      <c r="B18968" s="2"/>
      <c r="C18968" s="2"/>
      <c r="D18968" s="2"/>
      <c r="E18968" s="2"/>
      <c r="F18968" s="2"/>
      <c r="G18968" s="3"/>
      <c r="H18968" s="3"/>
      <c r="I18968" s="2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 s="2"/>
    </row>
    <row r="18969" spans="2:22" x14ac:dyDescent="0.2">
      <c r="B18969" s="2"/>
      <c r="C18969" s="2"/>
      <c r="D18969" s="2"/>
      <c r="E18969" s="2"/>
      <c r="F18969" s="2"/>
      <c r="G18969" s="3"/>
      <c r="H18969" s="3"/>
      <c r="I18969" s="2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 s="2"/>
    </row>
    <row r="18970" spans="2:22" x14ac:dyDescent="0.2">
      <c r="B18970" s="2"/>
      <c r="C18970" s="2"/>
      <c r="D18970" s="2"/>
      <c r="E18970" s="2"/>
      <c r="F18970" s="2"/>
      <c r="G18970" s="3"/>
      <c r="H18970" s="3"/>
      <c r="I18970" s="2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 s="2"/>
    </row>
    <row r="18971" spans="2:22" x14ac:dyDescent="0.2">
      <c r="B18971" s="2"/>
      <c r="C18971" s="2"/>
      <c r="D18971" s="2"/>
      <c r="E18971" s="2"/>
      <c r="F18971" s="2"/>
      <c r="G18971" s="3"/>
      <c r="H18971" s="3"/>
      <c r="I18971" s="2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 s="2"/>
    </row>
    <row r="18972" spans="2:22" x14ac:dyDescent="0.2">
      <c r="B18972" s="2"/>
      <c r="C18972" s="2"/>
      <c r="D18972" s="2"/>
      <c r="E18972" s="2"/>
      <c r="F18972" s="2"/>
      <c r="G18972" s="3"/>
      <c r="H18972" s="3"/>
      <c r="I18972" s="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 s="2"/>
    </row>
    <row r="18973" spans="2:22" x14ac:dyDescent="0.2">
      <c r="B18973" s="2"/>
      <c r="C18973" s="2"/>
      <c r="D18973" s="2"/>
      <c r="E18973" s="2"/>
      <c r="F18973" s="2"/>
      <c r="G18973" s="3"/>
      <c r="H18973" s="3"/>
      <c r="I18973" s="2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 s="2"/>
    </row>
    <row r="18974" spans="2:22" x14ac:dyDescent="0.2">
      <c r="B18974" s="2"/>
      <c r="C18974" s="2"/>
      <c r="D18974" s="2"/>
      <c r="E18974" s="2"/>
      <c r="F18974" s="2"/>
      <c r="G18974" s="3"/>
      <c r="H18974" s="3"/>
      <c r="I18974" s="2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 s="2"/>
    </row>
    <row r="18975" spans="2:22" x14ac:dyDescent="0.2">
      <c r="B18975" s="2"/>
      <c r="C18975" s="2"/>
      <c r="D18975" s="2"/>
      <c r="E18975" s="2"/>
      <c r="F18975" s="2"/>
      <c r="G18975" s="3"/>
      <c r="H18975" s="3"/>
      <c r="I18975" s="2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 s="2"/>
    </row>
    <row r="18976" spans="2:22" x14ac:dyDescent="0.2">
      <c r="B18976" s="2"/>
      <c r="C18976" s="2"/>
      <c r="D18976" s="2"/>
      <c r="E18976" s="2"/>
      <c r="F18976" s="2"/>
      <c r="G18976" s="3"/>
      <c r="H18976" s="3"/>
      <c r="I18976" s="2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 s="2"/>
    </row>
    <row r="18977" spans="2:22" x14ac:dyDescent="0.2">
      <c r="B18977" s="2"/>
      <c r="C18977" s="2"/>
      <c r="D18977" s="2"/>
      <c r="E18977" s="2"/>
      <c r="F18977" s="2"/>
      <c r="G18977" s="3"/>
      <c r="H18977" s="3"/>
      <c r="I18977" s="2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 s="2"/>
    </row>
    <row r="18978" spans="2:22" x14ac:dyDescent="0.2">
      <c r="B18978" s="2"/>
      <c r="C18978" s="2"/>
      <c r="D18978" s="2"/>
      <c r="E18978" s="2"/>
      <c r="F18978" s="2"/>
      <c r="G18978" s="3"/>
      <c r="H18978" s="3"/>
      <c r="I18978" s="2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 s="2"/>
    </row>
    <row r="18979" spans="2:22" x14ac:dyDescent="0.2">
      <c r="B18979" s="2"/>
      <c r="C18979" s="2"/>
      <c r="D18979" s="2"/>
      <c r="E18979" s="2"/>
      <c r="F18979" s="2"/>
      <c r="G18979" s="3"/>
      <c r="H18979" s="3"/>
      <c r="I18979" s="2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 s="2"/>
    </row>
    <row r="18980" spans="2:22" x14ac:dyDescent="0.2">
      <c r="B18980" s="2"/>
      <c r="C18980" s="2"/>
      <c r="D18980" s="2"/>
      <c r="E18980" s="2"/>
      <c r="F18980" s="2"/>
      <c r="G18980" s="3"/>
      <c r="H18980" s="3"/>
      <c r="I18980" s="2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 s="2"/>
    </row>
    <row r="18981" spans="2:22" x14ac:dyDescent="0.2">
      <c r="B18981" s="2"/>
      <c r="C18981" s="2"/>
      <c r="D18981" s="2"/>
      <c r="E18981" s="2"/>
      <c r="F18981" s="2"/>
      <c r="G18981" s="3"/>
      <c r="H18981" s="3"/>
      <c r="I18981" s="2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 s="2"/>
    </row>
    <row r="18982" spans="2:22" x14ac:dyDescent="0.2">
      <c r="B18982" s="2"/>
      <c r="C18982" s="2"/>
      <c r="D18982" s="2"/>
      <c r="E18982" s="2"/>
      <c r="F18982" s="2"/>
      <c r="G18982" s="3"/>
      <c r="H18982" s="3"/>
      <c r="I18982" s="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 s="2"/>
    </row>
    <row r="18983" spans="2:22" x14ac:dyDescent="0.2">
      <c r="B18983" s="2"/>
      <c r="C18983" s="2"/>
      <c r="D18983" s="2"/>
      <c r="E18983" s="2"/>
      <c r="F18983" s="2"/>
      <c r="G18983" s="3"/>
      <c r="H18983" s="3"/>
      <c r="I18983" s="2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 s="2"/>
    </row>
    <row r="18984" spans="2:22" x14ac:dyDescent="0.2">
      <c r="B18984" s="2"/>
      <c r="C18984" s="2"/>
      <c r="D18984" s="2"/>
      <c r="E18984" s="2"/>
      <c r="F18984" s="2"/>
      <c r="G18984" s="3"/>
      <c r="H18984" s="3"/>
      <c r="I18984" s="2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 s="2"/>
    </row>
    <row r="18985" spans="2:22" x14ac:dyDescent="0.2">
      <c r="B18985" s="2"/>
      <c r="C18985" s="2"/>
      <c r="D18985" s="2"/>
      <c r="E18985" s="2"/>
      <c r="F18985" s="2"/>
      <c r="G18985" s="3"/>
      <c r="H18985" s="3"/>
      <c r="I18985" s="2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 s="2"/>
    </row>
    <row r="18986" spans="2:22" x14ac:dyDescent="0.2">
      <c r="B18986" s="2"/>
      <c r="C18986" s="2"/>
      <c r="D18986" s="2"/>
      <c r="E18986" s="2"/>
      <c r="F18986" s="2"/>
      <c r="G18986" s="3"/>
      <c r="H18986" s="3"/>
      <c r="I18986" s="2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 s="2"/>
    </row>
    <row r="18987" spans="2:22" x14ac:dyDescent="0.2">
      <c r="B18987" s="2"/>
      <c r="C18987" s="2"/>
      <c r="D18987" s="2"/>
      <c r="E18987" s="2"/>
      <c r="F18987" s="2"/>
      <c r="G18987" s="3"/>
      <c r="H18987" s="3"/>
      <c r="I18987" s="2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 s="2"/>
    </row>
    <row r="18988" spans="2:22" x14ac:dyDescent="0.2">
      <c r="B18988" s="2"/>
      <c r="C18988" s="2"/>
      <c r="D18988" s="2"/>
      <c r="E18988" s="2"/>
      <c r="F18988" s="2"/>
      <c r="G18988" s="3"/>
      <c r="H18988" s="3"/>
      <c r="I18988" s="2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 s="2"/>
    </row>
    <row r="18989" spans="2:22" x14ac:dyDescent="0.2">
      <c r="B18989" s="2"/>
      <c r="C18989" s="2"/>
      <c r="D18989" s="2"/>
      <c r="E18989" s="2"/>
      <c r="F18989" s="2"/>
      <c r="G18989" s="3"/>
      <c r="H18989" s="3"/>
      <c r="I18989" s="2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 s="2"/>
    </row>
    <row r="18990" spans="2:22" x14ac:dyDescent="0.2">
      <c r="B18990" s="2"/>
      <c r="C18990" s="2"/>
      <c r="D18990" s="2"/>
      <c r="E18990" s="2"/>
      <c r="F18990" s="2"/>
      <c r="G18990" s="3"/>
      <c r="H18990" s="3"/>
      <c r="I18990" s="2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 s="2"/>
    </row>
    <row r="18991" spans="2:22" x14ac:dyDescent="0.2">
      <c r="B18991" s="2"/>
      <c r="C18991" s="2"/>
      <c r="D18991" s="2"/>
      <c r="E18991" s="2"/>
      <c r="F18991" s="2"/>
      <c r="G18991" s="3"/>
      <c r="H18991" s="3"/>
      <c r="I18991" s="2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 s="2"/>
    </row>
    <row r="18992" spans="2:22" x14ac:dyDescent="0.2">
      <c r="B18992" s="2"/>
      <c r="C18992" s="2"/>
      <c r="D18992" s="2"/>
      <c r="E18992" s="2"/>
      <c r="F18992" s="2"/>
      <c r="G18992" s="3"/>
      <c r="H18992" s="3"/>
      <c r="I18992" s="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 s="2"/>
    </row>
    <row r="18993" spans="2:22" x14ac:dyDescent="0.2">
      <c r="B18993" s="2"/>
      <c r="C18993" s="2"/>
      <c r="D18993" s="2"/>
      <c r="E18993" s="2"/>
      <c r="F18993" s="2"/>
      <c r="G18993" s="3"/>
      <c r="H18993" s="3"/>
      <c r="I18993" s="2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 s="2"/>
    </row>
    <row r="18994" spans="2:22" x14ac:dyDescent="0.2">
      <c r="B18994" s="2"/>
      <c r="C18994" s="2"/>
      <c r="D18994" s="2"/>
      <c r="E18994" s="2"/>
      <c r="F18994" s="2"/>
      <c r="G18994" s="3"/>
      <c r="H18994" s="3"/>
      <c r="I18994" s="2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 s="2"/>
    </row>
    <row r="18995" spans="2:22" x14ac:dyDescent="0.2">
      <c r="B18995" s="2"/>
      <c r="C18995" s="2"/>
      <c r="D18995" s="2"/>
      <c r="E18995" s="2"/>
      <c r="F18995" s="2"/>
      <c r="G18995" s="3"/>
      <c r="H18995" s="3"/>
      <c r="I18995" s="2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 s="2"/>
    </row>
    <row r="18996" spans="2:22" x14ac:dyDescent="0.2">
      <c r="B18996" s="2"/>
      <c r="C18996" s="2"/>
      <c r="D18996" s="2"/>
      <c r="E18996" s="2"/>
      <c r="F18996" s="2"/>
      <c r="G18996" s="3"/>
      <c r="H18996" s="3"/>
      <c r="I18996" s="2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 s="2"/>
    </row>
    <row r="18997" spans="2:22" x14ac:dyDescent="0.2">
      <c r="B18997" s="2"/>
      <c r="C18997" s="2"/>
      <c r="D18997" s="2"/>
      <c r="E18997" s="2"/>
      <c r="F18997" s="2"/>
      <c r="G18997" s="3"/>
      <c r="H18997" s="3"/>
      <c r="I18997" s="2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 s="2"/>
    </row>
    <row r="18998" spans="2:22" x14ac:dyDescent="0.2">
      <c r="B18998" s="2"/>
      <c r="C18998" s="2"/>
      <c r="D18998" s="2"/>
      <c r="E18998" s="2"/>
      <c r="F18998" s="2"/>
      <c r="G18998" s="3"/>
      <c r="H18998" s="3"/>
      <c r="I18998" s="2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 s="2"/>
    </row>
    <row r="18999" spans="2:22" x14ac:dyDescent="0.2">
      <c r="B18999" s="2"/>
      <c r="C18999" s="2"/>
      <c r="D18999" s="2"/>
      <c r="E18999" s="2"/>
      <c r="F18999" s="2"/>
      <c r="G18999" s="3"/>
      <c r="H18999" s="3"/>
      <c r="I18999" s="2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 s="2"/>
    </row>
    <row r="19000" spans="2:22" x14ac:dyDescent="0.2">
      <c r="B19000" s="2"/>
      <c r="C19000" s="2"/>
      <c r="D19000" s="2"/>
      <c r="E19000" s="2"/>
      <c r="F19000" s="2"/>
      <c r="G19000" s="3"/>
      <c r="H19000" s="3"/>
      <c r="I19000" s="2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 s="2"/>
    </row>
    <row r="19001" spans="2:22" x14ac:dyDescent="0.2">
      <c r="B19001" s="2"/>
      <c r="C19001" s="2"/>
      <c r="D19001" s="2"/>
      <c r="E19001" s="2"/>
      <c r="F19001" s="2"/>
      <c r="G19001" s="3"/>
      <c r="H19001" s="3"/>
      <c r="I19001" s="2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 s="2"/>
    </row>
    <row r="19002" spans="2:22" x14ac:dyDescent="0.2">
      <c r="B19002" s="2"/>
      <c r="C19002" s="2"/>
      <c r="D19002" s="2"/>
      <c r="E19002" s="2"/>
      <c r="F19002" s="2"/>
      <c r="G19002" s="3"/>
      <c r="H19002" s="3"/>
      <c r="I19002" s="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 s="2"/>
    </row>
    <row r="19003" spans="2:22" x14ac:dyDescent="0.2">
      <c r="B19003" s="2"/>
      <c r="C19003" s="2"/>
      <c r="D19003" s="2"/>
      <c r="E19003" s="2"/>
      <c r="F19003" s="2"/>
      <c r="G19003" s="3"/>
      <c r="H19003" s="3"/>
      <c r="I19003" s="2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 s="2"/>
    </row>
    <row r="19004" spans="2:22" x14ac:dyDescent="0.2">
      <c r="B19004" s="2"/>
      <c r="C19004" s="2"/>
      <c r="D19004" s="2"/>
      <c r="E19004" s="2"/>
      <c r="F19004" s="2"/>
      <c r="G19004" s="3"/>
      <c r="H19004" s="3"/>
      <c r="I19004" s="2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 s="2"/>
    </row>
    <row r="19005" spans="2:22" x14ac:dyDescent="0.2">
      <c r="B19005" s="2"/>
      <c r="C19005" s="2"/>
      <c r="D19005" s="2"/>
      <c r="E19005" s="2"/>
      <c r="F19005" s="2"/>
      <c r="G19005" s="3"/>
      <c r="H19005" s="3"/>
      <c r="I19005" s="2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 s="2"/>
    </row>
    <row r="19006" spans="2:22" x14ac:dyDescent="0.2">
      <c r="B19006" s="2"/>
      <c r="C19006" s="2"/>
      <c r="D19006" s="2"/>
      <c r="E19006" s="2"/>
      <c r="F19006" s="2"/>
      <c r="G19006" s="3"/>
      <c r="H19006" s="3"/>
      <c r="I19006" s="2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 s="2"/>
    </row>
    <row r="19007" spans="2:22" x14ac:dyDescent="0.2">
      <c r="B19007" s="2"/>
      <c r="C19007" s="2"/>
      <c r="D19007" s="2"/>
      <c r="E19007" s="2"/>
      <c r="F19007" s="2"/>
      <c r="G19007" s="3"/>
      <c r="H19007" s="3"/>
      <c r="I19007" s="2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 s="2"/>
    </row>
    <row r="19008" spans="2:22" x14ac:dyDescent="0.2">
      <c r="B19008" s="2"/>
      <c r="C19008" s="2"/>
      <c r="D19008" s="2"/>
      <c r="E19008" s="2"/>
      <c r="F19008" s="2"/>
      <c r="G19008" s="3"/>
      <c r="H19008" s="3"/>
      <c r="I19008" s="2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 s="2"/>
    </row>
    <row r="19009" spans="2:22" x14ac:dyDescent="0.2">
      <c r="B19009" s="2"/>
      <c r="C19009" s="2"/>
      <c r="D19009" s="2"/>
      <c r="E19009" s="2"/>
      <c r="F19009" s="2"/>
      <c r="G19009" s="3"/>
      <c r="H19009" s="3"/>
      <c r="I19009" s="2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 s="2"/>
    </row>
    <row r="19010" spans="2:22" x14ac:dyDescent="0.2">
      <c r="B19010" s="2"/>
      <c r="C19010" s="2"/>
      <c r="D19010" s="2"/>
      <c r="E19010" s="2"/>
      <c r="F19010" s="2"/>
      <c r="G19010" s="3"/>
      <c r="H19010" s="3"/>
      <c r="I19010" s="2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 s="2"/>
    </row>
    <row r="19011" spans="2:22" x14ac:dyDescent="0.2">
      <c r="B19011" s="2"/>
      <c r="C19011" s="2"/>
      <c r="D19011" s="2"/>
      <c r="E19011" s="2"/>
      <c r="F19011" s="2"/>
      <c r="G19011" s="3"/>
      <c r="H19011" s="3"/>
      <c r="I19011" s="2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 s="2"/>
    </row>
    <row r="19012" spans="2:22" x14ac:dyDescent="0.2">
      <c r="B19012" s="2"/>
      <c r="C19012" s="2"/>
      <c r="D19012" s="2"/>
      <c r="E19012" s="2"/>
      <c r="F19012" s="2"/>
      <c r="G19012" s="3"/>
      <c r="H19012" s="3"/>
      <c r="I19012" s="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 s="2"/>
    </row>
    <row r="19013" spans="2:22" x14ac:dyDescent="0.2">
      <c r="B19013" s="2"/>
      <c r="C19013" s="2"/>
      <c r="D19013" s="2"/>
      <c r="E19013" s="2"/>
      <c r="F19013" s="2"/>
      <c r="G19013" s="3"/>
      <c r="H19013" s="3"/>
      <c r="I19013" s="2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 s="2"/>
    </row>
    <row r="19014" spans="2:22" x14ac:dyDescent="0.2">
      <c r="B19014" s="2"/>
      <c r="C19014" s="2"/>
      <c r="D19014" s="2"/>
      <c r="E19014" s="2"/>
      <c r="F19014" s="2"/>
      <c r="G19014" s="3"/>
      <c r="H19014" s="3"/>
      <c r="I19014" s="2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 s="2"/>
    </row>
    <row r="19015" spans="2:22" x14ac:dyDescent="0.2">
      <c r="B19015" s="2"/>
      <c r="C19015" s="2"/>
      <c r="D19015" s="2"/>
      <c r="E19015" s="2"/>
      <c r="F19015" s="2"/>
      <c r="G19015" s="3"/>
      <c r="H19015" s="3"/>
      <c r="I19015" s="2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 s="2"/>
    </row>
    <row r="19016" spans="2:22" x14ac:dyDescent="0.2">
      <c r="B19016" s="2"/>
      <c r="C19016" s="2"/>
      <c r="D19016" s="2"/>
      <c r="E19016" s="2"/>
      <c r="F19016" s="2"/>
      <c r="G19016" s="3"/>
      <c r="H19016" s="3"/>
      <c r="I19016" s="2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 s="2"/>
    </row>
    <row r="19017" spans="2:22" x14ac:dyDescent="0.2">
      <c r="B19017" s="2"/>
      <c r="C19017" s="2"/>
      <c r="D19017" s="2"/>
      <c r="E19017" s="2"/>
      <c r="F19017" s="2"/>
      <c r="G19017" s="3"/>
      <c r="H19017" s="3"/>
      <c r="I19017" s="2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 s="2"/>
    </row>
    <row r="19018" spans="2:22" x14ac:dyDescent="0.2">
      <c r="B19018" s="2"/>
      <c r="C19018" s="2"/>
      <c r="D19018" s="2"/>
      <c r="E19018" s="2"/>
      <c r="F19018" s="2"/>
      <c r="G19018" s="3"/>
      <c r="H19018" s="3"/>
      <c r="I19018" s="2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 s="2"/>
    </row>
    <row r="19019" spans="2:22" x14ac:dyDescent="0.2">
      <c r="B19019" s="2"/>
      <c r="C19019" s="2"/>
      <c r="D19019" s="2"/>
      <c r="E19019" s="2"/>
      <c r="F19019" s="2"/>
      <c r="G19019" s="3"/>
      <c r="H19019" s="3"/>
      <c r="I19019" s="2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 s="2"/>
    </row>
    <row r="19020" spans="2:22" x14ac:dyDescent="0.2">
      <c r="B19020" s="2"/>
      <c r="C19020" s="2"/>
      <c r="D19020" s="2"/>
      <c r="E19020" s="2"/>
      <c r="F19020" s="2"/>
      <c r="G19020" s="3"/>
      <c r="H19020" s="3"/>
      <c r="I19020" s="2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 s="2"/>
    </row>
    <row r="19021" spans="2:22" x14ac:dyDescent="0.2">
      <c r="B19021" s="2"/>
      <c r="C19021" s="2"/>
      <c r="D19021" s="2"/>
      <c r="E19021" s="2"/>
      <c r="F19021" s="2"/>
      <c r="G19021" s="3"/>
      <c r="H19021" s="3"/>
      <c r="I19021" s="2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 s="2"/>
    </row>
    <row r="19022" spans="2:22" x14ac:dyDescent="0.2">
      <c r="B19022" s="2"/>
      <c r="C19022" s="2"/>
      <c r="D19022" s="2"/>
      <c r="E19022" s="2"/>
      <c r="F19022" s="2"/>
      <c r="G19022" s="3"/>
      <c r="H19022" s="3"/>
      <c r="I19022" s="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 s="2"/>
    </row>
    <row r="19023" spans="2:22" x14ac:dyDescent="0.2">
      <c r="B19023" s="2"/>
      <c r="C19023" s="2"/>
      <c r="D19023" s="2"/>
      <c r="E19023" s="2"/>
      <c r="F19023" s="2"/>
      <c r="G19023" s="3"/>
      <c r="H19023" s="3"/>
      <c r="I19023" s="2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 s="2"/>
    </row>
    <row r="19024" spans="2:22" x14ac:dyDescent="0.2">
      <c r="B19024" s="2"/>
      <c r="C19024" s="2"/>
      <c r="D19024" s="2"/>
      <c r="E19024" s="2"/>
      <c r="F19024" s="2"/>
      <c r="G19024" s="3"/>
      <c r="H19024" s="3"/>
      <c r="I19024" s="2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 s="2"/>
    </row>
    <row r="19025" spans="2:22" x14ac:dyDescent="0.2">
      <c r="B19025" s="2"/>
      <c r="C19025" s="2"/>
      <c r="D19025" s="2"/>
      <c r="E19025" s="2"/>
      <c r="F19025" s="2"/>
      <c r="G19025" s="3"/>
      <c r="H19025" s="3"/>
      <c r="I19025" s="2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 s="2"/>
    </row>
    <row r="19026" spans="2:22" x14ac:dyDescent="0.2">
      <c r="B19026" s="2"/>
      <c r="C19026" s="2"/>
      <c r="D19026" s="2"/>
      <c r="E19026" s="2"/>
      <c r="F19026" s="2"/>
      <c r="G19026" s="3"/>
      <c r="H19026" s="3"/>
      <c r="I19026" s="2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 s="2"/>
    </row>
    <row r="19027" spans="2:22" x14ac:dyDescent="0.2">
      <c r="B19027" s="2"/>
      <c r="C19027" s="2"/>
      <c r="D19027" s="2"/>
      <c r="E19027" s="2"/>
      <c r="F19027" s="2"/>
      <c r="G19027" s="3"/>
      <c r="H19027" s="3"/>
      <c r="I19027" s="2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 s="2"/>
    </row>
    <row r="19028" spans="2:22" x14ac:dyDescent="0.2">
      <c r="B19028" s="2"/>
      <c r="C19028" s="2"/>
      <c r="D19028" s="2"/>
      <c r="E19028" s="2"/>
      <c r="F19028" s="2"/>
      <c r="G19028" s="3"/>
      <c r="H19028" s="3"/>
      <c r="I19028" s="2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 s="2"/>
    </row>
    <row r="19029" spans="2:22" x14ac:dyDescent="0.2">
      <c r="B19029" s="2"/>
      <c r="C19029" s="2"/>
      <c r="D19029" s="2"/>
      <c r="E19029" s="2"/>
      <c r="F19029" s="2"/>
      <c r="G19029" s="3"/>
      <c r="H19029" s="3"/>
      <c r="I19029" s="2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 s="2"/>
    </row>
    <row r="19030" spans="2:22" x14ac:dyDescent="0.2">
      <c r="B19030" s="2"/>
      <c r="C19030" s="2"/>
      <c r="D19030" s="2"/>
      <c r="E19030" s="2"/>
      <c r="F19030" s="2"/>
      <c r="G19030" s="3"/>
      <c r="H19030" s="3"/>
      <c r="I19030" s="2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 s="2"/>
    </row>
    <row r="19031" spans="2:22" x14ac:dyDescent="0.2">
      <c r="B19031" s="2"/>
      <c r="C19031" s="2"/>
      <c r="D19031" s="2"/>
      <c r="E19031" s="2"/>
      <c r="F19031" s="2"/>
      <c r="G19031" s="3"/>
      <c r="H19031" s="3"/>
      <c r="I19031" s="2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 s="2"/>
    </row>
    <row r="19032" spans="2:22" x14ac:dyDescent="0.2">
      <c r="B19032" s="2"/>
      <c r="C19032" s="2"/>
      <c r="D19032" s="2"/>
      <c r="E19032" s="2"/>
      <c r="F19032" s="2"/>
      <c r="G19032" s="3"/>
      <c r="H19032" s="3"/>
      <c r="I19032" s="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 s="2"/>
    </row>
    <row r="19033" spans="2:22" x14ac:dyDescent="0.2">
      <c r="B19033" s="2"/>
      <c r="C19033" s="2"/>
      <c r="D19033" s="2"/>
      <c r="E19033" s="2"/>
      <c r="F19033" s="2"/>
      <c r="G19033" s="3"/>
      <c r="H19033" s="3"/>
      <c r="I19033" s="2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 s="2"/>
    </row>
    <row r="19034" spans="2:22" x14ac:dyDescent="0.2">
      <c r="B19034" s="2"/>
      <c r="C19034" s="2"/>
      <c r="D19034" s="2"/>
      <c r="E19034" s="2"/>
      <c r="F19034" s="2"/>
      <c r="G19034" s="3"/>
      <c r="H19034" s="3"/>
      <c r="I19034" s="2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 s="2"/>
    </row>
    <row r="19035" spans="2:22" x14ac:dyDescent="0.2">
      <c r="B19035" s="2"/>
      <c r="C19035" s="2"/>
      <c r="D19035" s="2"/>
      <c r="E19035" s="2"/>
      <c r="F19035" s="2"/>
      <c r="G19035" s="3"/>
      <c r="H19035" s="3"/>
      <c r="I19035" s="2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 s="2"/>
    </row>
    <row r="19036" spans="2:22" x14ac:dyDescent="0.2">
      <c r="B19036" s="2"/>
      <c r="C19036" s="2"/>
      <c r="D19036" s="2"/>
      <c r="E19036" s="2"/>
      <c r="F19036" s="2"/>
      <c r="G19036" s="3"/>
      <c r="H19036" s="3"/>
      <c r="I19036" s="2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 s="2"/>
    </row>
    <row r="19037" spans="2:22" x14ac:dyDescent="0.2">
      <c r="B19037" s="2"/>
      <c r="C19037" s="2"/>
      <c r="D19037" s="2"/>
      <c r="E19037" s="2"/>
      <c r="F19037" s="2"/>
      <c r="G19037" s="3"/>
      <c r="H19037" s="3"/>
      <c r="I19037" s="2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 s="2"/>
    </row>
    <row r="19038" spans="2:22" x14ac:dyDescent="0.2">
      <c r="B19038" s="2"/>
      <c r="C19038" s="2"/>
      <c r="D19038" s="2"/>
      <c r="E19038" s="2"/>
      <c r="F19038" s="2"/>
      <c r="G19038" s="3"/>
      <c r="H19038" s="3"/>
      <c r="I19038" s="2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 s="2"/>
    </row>
    <row r="19039" spans="2:22" x14ac:dyDescent="0.2">
      <c r="B19039" s="2"/>
      <c r="C19039" s="2"/>
      <c r="D19039" s="2"/>
      <c r="E19039" s="2"/>
      <c r="F19039" s="2"/>
      <c r="G19039" s="3"/>
      <c r="H19039" s="3"/>
      <c r="I19039" s="2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 s="2"/>
    </row>
    <row r="19040" spans="2:22" x14ac:dyDescent="0.2">
      <c r="B19040" s="2"/>
      <c r="C19040" s="2"/>
      <c r="D19040" s="2"/>
      <c r="E19040" s="2"/>
      <c r="F19040" s="2"/>
      <c r="G19040" s="3"/>
      <c r="H19040" s="3"/>
      <c r="I19040" s="2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 s="2"/>
    </row>
    <row r="19041" spans="2:22" x14ac:dyDescent="0.2">
      <c r="B19041" s="2"/>
      <c r="C19041" s="2"/>
      <c r="D19041" s="2"/>
      <c r="E19041" s="2"/>
      <c r="F19041" s="2"/>
      <c r="G19041" s="3"/>
      <c r="H19041" s="3"/>
      <c r="I19041" s="2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 s="2"/>
    </row>
    <row r="19042" spans="2:22" x14ac:dyDescent="0.2">
      <c r="B19042" s="2"/>
      <c r="C19042" s="2"/>
      <c r="D19042" s="2"/>
      <c r="E19042" s="2"/>
      <c r="F19042" s="2"/>
      <c r="G19042" s="3"/>
      <c r="H19042" s="3"/>
      <c r="I19042" s="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 s="2"/>
    </row>
    <row r="19043" spans="2:22" x14ac:dyDescent="0.2">
      <c r="B19043" s="2"/>
      <c r="C19043" s="2"/>
      <c r="D19043" s="2"/>
      <c r="E19043" s="2"/>
      <c r="F19043" s="2"/>
      <c r="G19043" s="3"/>
      <c r="H19043" s="3"/>
      <c r="I19043" s="2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 s="2"/>
    </row>
    <row r="19044" spans="2:22" x14ac:dyDescent="0.2">
      <c r="B19044" s="2"/>
      <c r="C19044" s="2"/>
      <c r="D19044" s="2"/>
      <c r="E19044" s="2"/>
      <c r="F19044" s="2"/>
      <c r="G19044" s="3"/>
      <c r="H19044" s="3"/>
      <c r="I19044" s="2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 s="2"/>
    </row>
    <row r="19045" spans="2:22" x14ac:dyDescent="0.2">
      <c r="B19045" s="2"/>
      <c r="C19045" s="2"/>
      <c r="D19045" s="2"/>
      <c r="E19045" s="2"/>
      <c r="F19045" s="2"/>
      <c r="G19045" s="3"/>
      <c r="H19045" s="3"/>
      <c r="I19045" s="2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 s="2"/>
    </row>
    <row r="19046" spans="2:22" x14ac:dyDescent="0.2">
      <c r="B19046" s="2"/>
      <c r="C19046" s="2"/>
      <c r="D19046" s="2"/>
      <c r="E19046" s="2"/>
      <c r="F19046" s="2"/>
      <c r="G19046" s="3"/>
      <c r="H19046" s="3"/>
      <c r="I19046" s="2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 s="2"/>
    </row>
    <row r="19047" spans="2:22" x14ac:dyDescent="0.2">
      <c r="B19047" s="2"/>
      <c r="C19047" s="2"/>
      <c r="D19047" s="2"/>
      <c r="E19047" s="2"/>
      <c r="F19047" s="2"/>
      <c r="G19047" s="3"/>
      <c r="H19047" s="3"/>
      <c r="I19047" s="2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 s="2"/>
    </row>
    <row r="19048" spans="2:22" x14ac:dyDescent="0.2">
      <c r="B19048" s="2"/>
      <c r="C19048" s="2"/>
      <c r="D19048" s="2"/>
      <c r="E19048" s="2"/>
      <c r="F19048" s="2"/>
      <c r="G19048" s="3"/>
      <c r="H19048" s="3"/>
      <c r="I19048" s="2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 s="2"/>
    </row>
    <row r="19049" spans="2:22" x14ac:dyDescent="0.2">
      <c r="B19049" s="2"/>
      <c r="C19049" s="2"/>
      <c r="D19049" s="2"/>
      <c r="E19049" s="2"/>
      <c r="F19049" s="2"/>
      <c r="G19049" s="3"/>
      <c r="H19049" s="3"/>
      <c r="I19049" s="2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 s="2"/>
    </row>
    <row r="19050" spans="2:22" x14ac:dyDescent="0.2">
      <c r="B19050" s="2"/>
      <c r="C19050" s="2"/>
      <c r="D19050" s="2"/>
      <c r="E19050" s="2"/>
      <c r="F19050" s="2"/>
      <c r="G19050" s="3"/>
      <c r="H19050" s="3"/>
      <c r="I19050" s="2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 s="2"/>
    </row>
    <row r="19051" spans="2:22" x14ac:dyDescent="0.2">
      <c r="B19051" s="2"/>
      <c r="C19051" s="2"/>
      <c r="D19051" s="2"/>
      <c r="E19051" s="2"/>
      <c r="F19051" s="2"/>
      <c r="G19051" s="3"/>
      <c r="H19051" s="3"/>
      <c r="I19051" s="2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 s="2"/>
    </row>
    <row r="19052" spans="2:22" x14ac:dyDescent="0.2">
      <c r="B19052" s="2"/>
      <c r="C19052" s="2"/>
      <c r="D19052" s="2"/>
      <c r="E19052" s="2"/>
      <c r="F19052" s="2"/>
      <c r="G19052" s="3"/>
      <c r="H19052" s="3"/>
      <c r="I19052" s="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 s="2"/>
    </row>
    <row r="19053" spans="2:22" x14ac:dyDescent="0.2">
      <c r="B19053" s="2"/>
      <c r="C19053" s="2"/>
      <c r="D19053" s="2"/>
      <c r="E19053" s="2"/>
      <c r="F19053" s="2"/>
      <c r="G19053" s="3"/>
      <c r="H19053" s="3"/>
      <c r="I19053" s="2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 s="2"/>
    </row>
    <row r="19054" spans="2:22" x14ac:dyDescent="0.2">
      <c r="B19054" s="2"/>
      <c r="C19054" s="2"/>
      <c r="D19054" s="2"/>
      <c r="E19054" s="2"/>
      <c r="F19054" s="2"/>
      <c r="G19054" s="3"/>
      <c r="H19054" s="3"/>
      <c r="I19054" s="2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 s="2"/>
    </row>
    <row r="19055" spans="2:22" x14ac:dyDescent="0.2">
      <c r="B19055" s="2"/>
      <c r="C19055" s="2"/>
      <c r="D19055" s="2"/>
      <c r="E19055" s="2"/>
      <c r="F19055" s="2"/>
      <c r="G19055" s="3"/>
      <c r="H19055" s="3"/>
      <c r="I19055" s="2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 s="2"/>
    </row>
    <row r="19056" spans="2:22" x14ac:dyDescent="0.2">
      <c r="B19056" s="2"/>
      <c r="C19056" s="2"/>
      <c r="D19056" s="2"/>
      <c r="E19056" s="2"/>
      <c r="F19056" s="2"/>
      <c r="G19056" s="3"/>
      <c r="H19056" s="3"/>
      <c r="I19056" s="2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 s="2"/>
    </row>
    <row r="19057" spans="2:22" x14ac:dyDescent="0.2">
      <c r="B19057" s="2"/>
      <c r="C19057" s="2"/>
      <c r="D19057" s="2"/>
      <c r="E19057" s="2"/>
      <c r="F19057" s="2"/>
      <c r="G19057" s="3"/>
      <c r="H19057" s="3"/>
      <c r="I19057" s="2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 s="2"/>
    </row>
    <row r="19058" spans="2:22" x14ac:dyDescent="0.2">
      <c r="B19058" s="2"/>
      <c r="C19058" s="2"/>
      <c r="D19058" s="2"/>
      <c r="E19058" s="2"/>
      <c r="F19058" s="2"/>
      <c r="G19058" s="3"/>
      <c r="H19058" s="3"/>
      <c r="I19058" s="2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 s="2"/>
    </row>
    <row r="19059" spans="2:22" x14ac:dyDescent="0.2">
      <c r="B19059" s="2"/>
      <c r="C19059" s="2"/>
      <c r="D19059" s="2"/>
      <c r="E19059" s="2"/>
      <c r="F19059" s="2"/>
      <c r="G19059" s="3"/>
      <c r="H19059" s="3"/>
      <c r="I19059" s="2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 s="2"/>
    </row>
    <row r="19060" spans="2:22" x14ac:dyDescent="0.2">
      <c r="B19060" s="2"/>
      <c r="C19060" s="2"/>
      <c r="D19060" s="2"/>
      <c r="E19060" s="2"/>
      <c r="F19060" s="2"/>
      <c r="G19060" s="3"/>
      <c r="H19060" s="3"/>
      <c r="I19060" s="2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 s="2"/>
    </row>
    <row r="19061" spans="2:22" x14ac:dyDescent="0.2">
      <c r="B19061" s="2"/>
      <c r="C19061" s="2"/>
      <c r="D19061" s="2"/>
      <c r="E19061" s="2"/>
      <c r="F19061" s="2"/>
      <c r="G19061" s="3"/>
      <c r="H19061" s="3"/>
      <c r="I19061" s="2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 s="2"/>
    </row>
    <row r="19062" spans="2:22" x14ac:dyDescent="0.2">
      <c r="B19062" s="2"/>
      <c r="C19062" s="2"/>
      <c r="D19062" s="2"/>
      <c r="E19062" s="2"/>
      <c r="F19062" s="2"/>
      <c r="G19062" s="3"/>
      <c r="H19062" s="3"/>
      <c r="I19062" s="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 s="2"/>
    </row>
    <row r="19063" spans="2:22" x14ac:dyDescent="0.2">
      <c r="B19063" s="2"/>
      <c r="C19063" s="2"/>
      <c r="D19063" s="2"/>
      <c r="E19063" s="2"/>
      <c r="F19063" s="2"/>
      <c r="G19063" s="3"/>
      <c r="H19063" s="3"/>
      <c r="I19063" s="2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 s="2"/>
    </row>
    <row r="19064" spans="2:22" x14ac:dyDescent="0.2">
      <c r="B19064" s="2"/>
      <c r="C19064" s="2"/>
      <c r="D19064" s="2"/>
      <c r="E19064" s="2"/>
      <c r="F19064" s="2"/>
      <c r="G19064" s="3"/>
      <c r="H19064" s="3"/>
      <c r="I19064" s="2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 s="2"/>
    </row>
    <row r="19065" spans="2:22" x14ac:dyDescent="0.2">
      <c r="B19065" s="2"/>
      <c r="C19065" s="2"/>
      <c r="D19065" s="2"/>
      <c r="E19065" s="2"/>
      <c r="F19065" s="2"/>
      <c r="G19065" s="3"/>
      <c r="H19065" s="3"/>
      <c r="I19065" s="2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 s="2"/>
    </row>
    <row r="19066" spans="2:22" x14ac:dyDescent="0.2">
      <c r="B19066" s="2"/>
      <c r="C19066" s="2"/>
      <c r="D19066" s="2"/>
      <c r="E19066" s="2"/>
      <c r="F19066" s="2"/>
      <c r="G19066" s="3"/>
      <c r="H19066" s="3"/>
      <c r="I19066" s="2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 s="2"/>
    </row>
    <row r="19067" spans="2:22" x14ac:dyDescent="0.2">
      <c r="B19067" s="2"/>
      <c r="C19067" s="2"/>
      <c r="D19067" s="2"/>
      <c r="E19067" s="2"/>
      <c r="F19067" s="2"/>
      <c r="G19067" s="3"/>
      <c r="H19067" s="3"/>
      <c r="I19067" s="2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 s="2"/>
    </row>
    <row r="19068" spans="2:22" x14ac:dyDescent="0.2">
      <c r="B19068" s="2"/>
      <c r="C19068" s="2"/>
      <c r="D19068" s="2"/>
      <c r="E19068" s="2"/>
      <c r="F19068" s="2"/>
      <c r="G19068" s="3"/>
      <c r="H19068" s="3"/>
      <c r="I19068" s="2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 s="2"/>
    </row>
    <row r="19069" spans="2:22" x14ac:dyDescent="0.2">
      <c r="B19069" s="2"/>
      <c r="C19069" s="2"/>
      <c r="D19069" s="2"/>
      <c r="E19069" s="2"/>
      <c r="F19069" s="2"/>
      <c r="G19069" s="3"/>
      <c r="H19069" s="3"/>
      <c r="I19069" s="2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 s="2"/>
    </row>
    <row r="19070" spans="2:22" x14ac:dyDescent="0.2">
      <c r="B19070" s="2"/>
      <c r="C19070" s="2"/>
      <c r="D19070" s="2"/>
      <c r="E19070" s="2"/>
      <c r="F19070" s="2"/>
      <c r="G19070" s="3"/>
      <c r="H19070" s="3"/>
      <c r="I19070" s="2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 s="2"/>
    </row>
    <row r="19071" spans="2:22" x14ac:dyDescent="0.2">
      <c r="B19071" s="2"/>
      <c r="C19071" s="2"/>
      <c r="D19071" s="2"/>
      <c r="E19071" s="2"/>
      <c r="F19071" s="2"/>
      <c r="G19071" s="3"/>
      <c r="H19071" s="3"/>
      <c r="I19071" s="2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 s="2"/>
    </row>
    <row r="19072" spans="2:22" x14ac:dyDescent="0.2">
      <c r="B19072" s="2"/>
      <c r="C19072" s="2"/>
      <c r="D19072" s="2"/>
      <c r="E19072" s="2"/>
      <c r="F19072" s="2"/>
      <c r="G19072" s="3"/>
      <c r="H19072" s="3"/>
      <c r="I19072" s="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 s="2"/>
    </row>
    <row r="19073" spans="2:22" x14ac:dyDescent="0.2">
      <c r="B19073" s="2"/>
      <c r="C19073" s="2"/>
      <c r="D19073" s="2"/>
      <c r="E19073" s="2"/>
      <c r="F19073" s="2"/>
      <c r="G19073" s="3"/>
      <c r="H19073" s="3"/>
      <c r="I19073" s="2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 s="2"/>
    </row>
    <row r="19074" spans="2:22" x14ac:dyDescent="0.2">
      <c r="B19074" s="2"/>
      <c r="C19074" s="2"/>
      <c r="D19074" s="2"/>
      <c r="E19074" s="2"/>
      <c r="F19074" s="2"/>
      <c r="G19074" s="3"/>
      <c r="H19074" s="3"/>
      <c r="I19074" s="2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 s="2"/>
    </row>
    <row r="19075" spans="2:22" x14ac:dyDescent="0.2">
      <c r="B19075" s="2"/>
      <c r="C19075" s="2"/>
      <c r="D19075" s="2"/>
      <c r="E19075" s="2"/>
      <c r="F19075" s="2"/>
      <c r="G19075" s="3"/>
      <c r="H19075" s="3"/>
      <c r="I19075" s="2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 s="2"/>
    </row>
    <row r="19076" spans="2:22" x14ac:dyDescent="0.2">
      <c r="B19076" s="2"/>
      <c r="C19076" s="2"/>
      <c r="D19076" s="2"/>
      <c r="E19076" s="2"/>
      <c r="F19076" s="2"/>
      <c r="G19076" s="3"/>
      <c r="H19076" s="3"/>
      <c r="I19076" s="2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 s="2"/>
    </row>
    <row r="19077" spans="2:22" x14ac:dyDescent="0.2">
      <c r="B19077" s="2"/>
      <c r="C19077" s="2"/>
      <c r="D19077" s="2"/>
      <c r="E19077" s="2"/>
      <c r="F19077" s="2"/>
      <c r="G19077" s="3"/>
      <c r="H19077" s="3"/>
      <c r="I19077" s="2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 s="2"/>
    </row>
    <row r="19078" spans="2:22" x14ac:dyDescent="0.2">
      <c r="B19078" s="2"/>
      <c r="C19078" s="2"/>
      <c r="D19078" s="2"/>
      <c r="E19078" s="2"/>
      <c r="F19078" s="2"/>
      <c r="G19078" s="3"/>
      <c r="H19078" s="3"/>
      <c r="I19078" s="2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 s="2"/>
    </row>
    <row r="19079" spans="2:22" x14ac:dyDescent="0.2">
      <c r="B19079" s="2"/>
      <c r="C19079" s="2"/>
      <c r="D19079" s="2"/>
      <c r="E19079" s="2"/>
      <c r="F19079" s="2"/>
      <c r="G19079" s="3"/>
      <c r="H19079" s="3"/>
      <c r="I19079" s="2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 s="2"/>
    </row>
    <row r="19080" spans="2:22" x14ac:dyDescent="0.2">
      <c r="B19080" s="2"/>
      <c r="C19080" s="2"/>
      <c r="D19080" s="2"/>
      <c r="E19080" s="2"/>
      <c r="F19080" s="2"/>
      <c r="G19080" s="3"/>
      <c r="H19080" s="3"/>
      <c r="I19080" s="2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 s="2"/>
    </row>
    <row r="19081" spans="2:22" x14ac:dyDescent="0.2">
      <c r="B19081" s="2"/>
      <c r="C19081" s="2"/>
      <c r="D19081" s="2"/>
      <c r="E19081" s="2"/>
      <c r="F19081" s="2"/>
      <c r="G19081" s="3"/>
      <c r="H19081" s="3"/>
      <c r="I19081" s="2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 s="2"/>
    </row>
    <row r="19082" spans="2:22" x14ac:dyDescent="0.2">
      <c r="B19082" s="2"/>
      <c r="C19082" s="2"/>
      <c r="D19082" s="2"/>
      <c r="E19082" s="2"/>
      <c r="F19082" s="2"/>
      <c r="G19082" s="3"/>
      <c r="H19082" s="3"/>
      <c r="I19082" s="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 s="2"/>
    </row>
    <row r="19083" spans="2:22" x14ac:dyDescent="0.2">
      <c r="B19083" s="2"/>
      <c r="C19083" s="2"/>
      <c r="D19083" s="2"/>
      <c r="E19083" s="2"/>
      <c r="F19083" s="2"/>
      <c r="G19083" s="3"/>
      <c r="H19083" s="3"/>
      <c r="I19083" s="2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 s="2"/>
    </row>
    <row r="19084" spans="2:22" x14ac:dyDescent="0.2">
      <c r="B19084" s="2"/>
      <c r="C19084" s="2"/>
      <c r="D19084" s="2"/>
      <c r="E19084" s="2"/>
      <c r="F19084" s="2"/>
      <c r="G19084" s="3"/>
      <c r="H19084" s="3"/>
      <c r="I19084" s="2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 s="2"/>
    </row>
    <row r="19085" spans="2:22" x14ac:dyDescent="0.2">
      <c r="B19085" s="2"/>
      <c r="C19085" s="2"/>
      <c r="D19085" s="2"/>
      <c r="E19085" s="2"/>
      <c r="F19085" s="2"/>
      <c r="G19085" s="3"/>
      <c r="H19085" s="3"/>
      <c r="I19085" s="2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 s="2"/>
    </row>
    <row r="19086" spans="2:22" x14ac:dyDescent="0.2">
      <c r="B19086" s="2"/>
      <c r="C19086" s="2"/>
      <c r="D19086" s="2"/>
      <c r="E19086" s="2"/>
      <c r="F19086" s="2"/>
      <c r="G19086" s="3"/>
      <c r="H19086" s="3"/>
      <c r="I19086" s="2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 s="2"/>
    </row>
    <row r="19087" spans="2:22" x14ac:dyDescent="0.2">
      <c r="B19087" s="2"/>
      <c r="C19087" s="2"/>
      <c r="D19087" s="2"/>
      <c r="E19087" s="2"/>
      <c r="F19087" s="2"/>
      <c r="G19087" s="3"/>
      <c r="H19087" s="3"/>
      <c r="I19087" s="2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 s="2"/>
    </row>
    <row r="19088" spans="2:22" x14ac:dyDescent="0.2">
      <c r="B19088" s="2"/>
      <c r="C19088" s="2"/>
      <c r="D19088" s="2"/>
      <c r="E19088" s="2"/>
      <c r="F19088" s="2"/>
      <c r="G19088" s="3"/>
      <c r="H19088" s="3"/>
      <c r="I19088" s="2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 s="2"/>
    </row>
    <row r="19089" spans="2:22" x14ac:dyDescent="0.2">
      <c r="B19089" s="2"/>
      <c r="C19089" s="2"/>
      <c r="D19089" s="2"/>
      <c r="E19089" s="2"/>
      <c r="F19089" s="2"/>
      <c r="G19089" s="3"/>
      <c r="H19089" s="3"/>
      <c r="I19089" s="2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 s="2"/>
    </row>
    <row r="19090" spans="2:22" x14ac:dyDescent="0.2">
      <c r="B19090" s="2"/>
      <c r="C19090" s="2"/>
      <c r="D19090" s="2"/>
      <c r="E19090" s="2"/>
      <c r="F19090" s="2"/>
      <c r="G19090" s="3"/>
      <c r="H19090" s="3"/>
      <c r="I19090" s="2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 s="2"/>
    </row>
    <row r="19091" spans="2:22" x14ac:dyDescent="0.2">
      <c r="B19091" s="2"/>
      <c r="C19091" s="2"/>
      <c r="D19091" s="2"/>
      <c r="E19091" s="2"/>
      <c r="F19091" s="2"/>
      <c r="G19091" s="3"/>
      <c r="H19091" s="3"/>
      <c r="I19091" s="2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 s="2"/>
    </row>
    <row r="19092" spans="2:22" x14ac:dyDescent="0.2">
      <c r="B19092" s="2"/>
      <c r="C19092" s="2"/>
      <c r="D19092" s="2"/>
      <c r="E19092" s="2"/>
      <c r="F19092" s="2"/>
      <c r="G19092" s="3"/>
      <c r="H19092" s="3"/>
      <c r="I19092" s="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 s="2"/>
    </row>
    <row r="19093" spans="2:22" x14ac:dyDescent="0.2">
      <c r="B19093" s="2"/>
      <c r="C19093" s="2"/>
      <c r="D19093" s="2"/>
      <c r="E19093" s="2"/>
      <c r="F19093" s="2"/>
      <c r="G19093" s="3"/>
      <c r="H19093" s="3"/>
      <c r="I19093" s="2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 s="2"/>
    </row>
    <row r="19094" spans="2:22" x14ac:dyDescent="0.2">
      <c r="B19094" s="2"/>
      <c r="C19094" s="2"/>
      <c r="D19094" s="2"/>
      <c r="E19094" s="2"/>
      <c r="F19094" s="2"/>
      <c r="G19094" s="3"/>
      <c r="H19094" s="3"/>
      <c r="I19094" s="2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 s="2"/>
    </row>
    <row r="19095" spans="2:22" x14ac:dyDescent="0.2">
      <c r="B19095" s="2"/>
      <c r="C19095" s="2"/>
      <c r="D19095" s="2"/>
      <c r="E19095" s="2"/>
      <c r="F19095" s="2"/>
      <c r="G19095" s="3"/>
      <c r="H19095" s="3"/>
      <c r="I19095" s="2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 s="2"/>
    </row>
    <row r="19096" spans="2:22" x14ac:dyDescent="0.2">
      <c r="B19096" s="2"/>
      <c r="C19096" s="2"/>
      <c r="D19096" s="2"/>
      <c r="E19096" s="2"/>
      <c r="F19096" s="2"/>
      <c r="G19096" s="3"/>
      <c r="H19096" s="3"/>
      <c r="I19096" s="2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 s="2"/>
    </row>
    <row r="19097" spans="2:22" x14ac:dyDescent="0.2">
      <c r="B19097" s="2"/>
      <c r="C19097" s="2"/>
      <c r="D19097" s="2"/>
      <c r="E19097" s="2"/>
      <c r="F19097" s="2"/>
      <c r="G19097" s="3"/>
      <c r="H19097" s="3"/>
      <c r="I19097" s="2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 s="2"/>
    </row>
    <row r="19098" spans="2:22" x14ac:dyDescent="0.2">
      <c r="B19098" s="2"/>
      <c r="C19098" s="2"/>
      <c r="D19098" s="2"/>
      <c r="E19098" s="2"/>
      <c r="F19098" s="2"/>
      <c r="G19098" s="3"/>
      <c r="H19098" s="3"/>
      <c r="I19098" s="2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 s="2"/>
    </row>
    <row r="19099" spans="2:22" x14ac:dyDescent="0.2">
      <c r="B19099" s="2"/>
      <c r="C19099" s="2"/>
      <c r="D19099" s="2"/>
      <c r="E19099" s="2"/>
      <c r="F19099" s="2"/>
      <c r="G19099" s="3"/>
      <c r="H19099" s="3"/>
      <c r="I19099" s="2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 s="2"/>
    </row>
    <row r="19100" spans="2:22" x14ac:dyDescent="0.2">
      <c r="B19100" s="2"/>
      <c r="C19100" s="2"/>
      <c r="D19100" s="2"/>
      <c r="E19100" s="2"/>
      <c r="F19100" s="2"/>
      <c r="G19100" s="3"/>
      <c r="H19100" s="3"/>
      <c r="I19100" s="2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 s="2"/>
    </row>
    <row r="19101" spans="2:22" x14ac:dyDescent="0.2">
      <c r="B19101" s="2"/>
      <c r="C19101" s="2"/>
      <c r="D19101" s="2"/>
      <c r="E19101" s="2"/>
      <c r="F19101" s="2"/>
      <c r="G19101" s="3"/>
      <c r="H19101" s="3"/>
      <c r="I19101" s="2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 s="2"/>
    </row>
    <row r="19102" spans="2:22" x14ac:dyDescent="0.2">
      <c r="B19102" s="2"/>
      <c r="C19102" s="2"/>
      <c r="D19102" s="2"/>
      <c r="E19102" s="2"/>
      <c r="F19102" s="2"/>
      <c r="G19102" s="3"/>
      <c r="H19102" s="3"/>
      <c r="I19102" s="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 s="2"/>
    </row>
    <row r="19103" spans="2:22" x14ac:dyDescent="0.2">
      <c r="B19103" s="2"/>
      <c r="C19103" s="2"/>
      <c r="D19103" s="2"/>
      <c r="E19103" s="2"/>
      <c r="F19103" s="2"/>
      <c r="G19103" s="3"/>
      <c r="H19103" s="3"/>
      <c r="I19103" s="2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 s="2"/>
    </row>
    <row r="19104" spans="2:22" x14ac:dyDescent="0.2">
      <c r="B19104" s="2"/>
      <c r="C19104" s="2"/>
      <c r="D19104" s="2"/>
      <c r="E19104" s="2"/>
      <c r="F19104" s="2"/>
      <c r="G19104" s="3"/>
      <c r="H19104" s="3"/>
      <c r="I19104" s="2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 s="2"/>
    </row>
    <row r="19105" spans="2:22" x14ac:dyDescent="0.2">
      <c r="B19105" s="2"/>
      <c r="C19105" s="2"/>
      <c r="D19105" s="2"/>
      <c r="E19105" s="2"/>
      <c r="F19105" s="2"/>
      <c r="G19105" s="3"/>
      <c r="H19105" s="3"/>
      <c r="I19105" s="2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 s="2"/>
    </row>
    <row r="19106" spans="2:22" x14ac:dyDescent="0.2">
      <c r="B19106" s="2"/>
      <c r="C19106" s="2"/>
      <c r="D19106" s="2"/>
      <c r="E19106" s="2"/>
      <c r="F19106" s="2"/>
      <c r="G19106" s="3"/>
      <c r="H19106" s="3"/>
      <c r="I19106" s="2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 s="2"/>
    </row>
    <row r="19107" spans="2:22" x14ac:dyDescent="0.2">
      <c r="B19107" s="2"/>
      <c r="C19107" s="2"/>
      <c r="D19107" s="2"/>
      <c r="E19107" s="2"/>
      <c r="F19107" s="2"/>
      <c r="G19107" s="3"/>
      <c r="H19107" s="3"/>
      <c r="I19107" s="2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 s="2"/>
    </row>
    <row r="19108" spans="2:22" x14ac:dyDescent="0.2">
      <c r="B19108" s="2"/>
      <c r="C19108" s="2"/>
      <c r="D19108" s="2"/>
      <c r="E19108" s="2"/>
      <c r="F19108" s="2"/>
      <c r="G19108" s="3"/>
      <c r="H19108" s="3"/>
      <c r="I19108" s="2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 s="2"/>
    </row>
    <row r="19109" spans="2:22" x14ac:dyDescent="0.2">
      <c r="B19109" s="2"/>
      <c r="C19109" s="2"/>
      <c r="D19109" s="2"/>
      <c r="E19109" s="2"/>
      <c r="F19109" s="2"/>
      <c r="G19109" s="3"/>
      <c r="H19109" s="3"/>
      <c r="I19109" s="2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 s="2"/>
    </row>
    <row r="19110" spans="2:22" x14ac:dyDescent="0.2">
      <c r="B19110" s="2"/>
      <c r="C19110" s="2"/>
      <c r="D19110" s="2"/>
      <c r="E19110" s="2"/>
      <c r="F19110" s="2"/>
      <c r="G19110" s="3"/>
      <c r="H19110" s="3"/>
      <c r="I19110" s="2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 s="2"/>
    </row>
    <row r="19111" spans="2:22" x14ac:dyDescent="0.2">
      <c r="B19111" s="2"/>
      <c r="C19111" s="2"/>
      <c r="D19111" s="2"/>
      <c r="E19111" s="2"/>
      <c r="F19111" s="2"/>
      <c r="G19111" s="3"/>
      <c r="H19111" s="3"/>
      <c r="I19111" s="2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 s="2"/>
    </row>
    <row r="19112" spans="2:22" x14ac:dyDescent="0.2">
      <c r="B19112" s="2"/>
      <c r="C19112" s="2"/>
      <c r="D19112" s="2"/>
      <c r="E19112" s="2"/>
      <c r="F19112" s="2"/>
      <c r="G19112" s="3"/>
      <c r="H19112" s="3"/>
      <c r="I19112" s="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 s="2"/>
    </row>
    <row r="19113" spans="2:22" x14ac:dyDescent="0.2">
      <c r="B19113" s="2"/>
      <c r="C19113" s="2"/>
      <c r="D19113" s="2"/>
      <c r="E19113" s="2"/>
      <c r="F19113" s="2"/>
      <c r="G19113" s="3"/>
      <c r="H19113" s="3"/>
      <c r="I19113" s="2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 s="2"/>
    </row>
    <row r="19114" spans="2:22" x14ac:dyDescent="0.2">
      <c r="B19114" s="2"/>
      <c r="C19114" s="2"/>
      <c r="D19114" s="2"/>
      <c r="E19114" s="2"/>
      <c r="F19114" s="2"/>
      <c r="G19114" s="3"/>
      <c r="H19114" s="3"/>
      <c r="I19114" s="2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 s="2"/>
    </row>
    <row r="19115" spans="2:22" x14ac:dyDescent="0.2">
      <c r="B19115" s="2"/>
      <c r="C19115" s="2"/>
      <c r="D19115" s="2"/>
      <c r="E19115" s="2"/>
      <c r="F19115" s="2"/>
      <c r="G19115" s="3"/>
      <c r="H19115" s="3"/>
      <c r="I19115" s="2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 s="2"/>
    </row>
    <row r="19116" spans="2:22" x14ac:dyDescent="0.2">
      <c r="B19116" s="2"/>
      <c r="C19116" s="2"/>
      <c r="D19116" s="2"/>
      <c r="E19116" s="2"/>
      <c r="F19116" s="2"/>
      <c r="G19116" s="3"/>
      <c r="H19116" s="3"/>
      <c r="I19116" s="2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 s="2"/>
    </row>
    <row r="19117" spans="2:22" x14ac:dyDescent="0.2">
      <c r="B19117" s="2"/>
      <c r="C19117" s="2"/>
      <c r="D19117" s="2"/>
      <c r="E19117" s="2"/>
      <c r="F19117" s="2"/>
      <c r="G19117" s="3"/>
      <c r="H19117" s="3"/>
      <c r="I19117" s="2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 s="2"/>
    </row>
    <row r="19118" spans="2:22" x14ac:dyDescent="0.2">
      <c r="B19118" s="2"/>
      <c r="C19118" s="2"/>
      <c r="D19118" s="2"/>
      <c r="E19118" s="2"/>
      <c r="F19118" s="2"/>
      <c r="G19118" s="3"/>
      <c r="H19118" s="3"/>
      <c r="I19118" s="2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 s="2"/>
    </row>
    <row r="19119" spans="2:22" x14ac:dyDescent="0.2">
      <c r="B19119" s="2"/>
      <c r="C19119" s="2"/>
      <c r="D19119" s="2"/>
      <c r="E19119" s="2"/>
      <c r="F19119" s="2"/>
      <c r="G19119" s="3"/>
      <c r="H19119" s="3"/>
      <c r="I19119" s="2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 s="2"/>
    </row>
    <row r="19120" spans="2:22" x14ac:dyDescent="0.2">
      <c r="B19120" s="2"/>
      <c r="C19120" s="2"/>
      <c r="D19120" s="2"/>
      <c r="E19120" s="2"/>
      <c r="F19120" s="2"/>
      <c r="G19120" s="3"/>
      <c r="H19120" s="3"/>
      <c r="I19120" s="2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 s="2"/>
    </row>
    <row r="19121" spans="2:22" x14ac:dyDescent="0.2">
      <c r="B19121" s="2"/>
      <c r="C19121" s="2"/>
      <c r="D19121" s="2"/>
      <c r="E19121" s="2"/>
      <c r="F19121" s="2"/>
      <c r="G19121" s="3"/>
      <c r="H19121" s="3"/>
      <c r="I19121" s="2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 s="2"/>
    </row>
    <row r="19122" spans="2:22" x14ac:dyDescent="0.2">
      <c r="B19122" s="2"/>
      <c r="C19122" s="2"/>
      <c r="D19122" s="2"/>
      <c r="E19122" s="2"/>
      <c r="F19122" s="2"/>
      <c r="G19122" s="3"/>
      <c r="H19122" s="3"/>
      <c r="I19122" s="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 s="2"/>
    </row>
    <row r="19123" spans="2:22" x14ac:dyDescent="0.2">
      <c r="B19123" s="2"/>
      <c r="C19123" s="2"/>
      <c r="D19123" s="2"/>
      <c r="E19123" s="2"/>
      <c r="F19123" s="2"/>
      <c r="G19123" s="3"/>
      <c r="H19123" s="3"/>
      <c r="I19123" s="2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 s="2"/>
    </row>
    <row r="19124" spans="2:22" x14ac:dyDescent="0.2">
      <c r="B19124" s="2"/>
      <c r="C19124" s="2"/>
      <c r="D19124" s="2"/>
      <c r="E19124" s="2"/>
      <c r="F19124" s="2"/>
      <c r="G19124" s="3"/>
      <c r="H19124" s="3"/>
      <c r="I19124" s="2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 s="2"/>
    </row>
    <row r="19125" spans="2:22" x14ac:dyDescent="0.2">
      <c r="B19125" s="2"/>
      <c r="C19125" s="2"/>
      <c r="D19125" s="2"/>
      <c r="E19125" s="2"/>
      <c r="F19125" s="2"/>
      <c r="G19125" s="3"/>
      <c r="H19125" s="3"/>
      <c r="I19125" s="2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 s="2"/>
    </row>
    <row r="19126" spans="2:22" x14ac:dyDescent="0.2">
      <c r="B19126" s="2"/>
      <c r="C19126" s="2"/>
      <c r="D19126" s="2"/>
      <c r="E19126" s="2"/>
      <c r="F19126" s="2"/>
      <c r="G19126" s="3"/>
      <c r="H19126" s="3"/>
      <c r="I19126" s="2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 s="2"/>
    </row>
    <row r="19127" spans="2:22" x14ac:dyDescent="0.2">
      <c r="B19127" s="2"/>
      <c r="C19127" s="2"/>
      <c r="D19127" s="2"/>
      <c r="E19127" s="2"/>
      <c r="F19127" s="2"/>
      <c r="G19127" s="3"/>
      <c r="H19127" s="3"/>
      <c r="I19127" s="2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 s="2"/>
    </row>
    <row r="19128" spans="2:22" x14ac:dyDescent="0.2">
      <c r="B19128" s="2"/>
      <c r="C19128" s="2"/>
      <c r="D19128" s="2"/>
      <c r="E19128" s="2"/>
      <c r="F19128" s="2"/>
      <c r="G19128" s="3"/>
      <c r="H19128" s="3"/>
      <c r="I19128" s="2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 s="2"/>
    </row>
    <row r="19129" spans="2:22" x14ac:dyDescent="0.2">
      <c r="B19129" s="2"/>
      <c r="C19129" s="2"/>
      <c r="D19129" s="2"/>
      <c r="E19129" s="2"/>
      <c r="F19129" s="2"/>
      <c r="G19129" s="3"/>
      <c r="H19129" s="3"/>
      <c r="I19129" s="2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 s="2"/>
    </row>
    <row r="19130" spans="2:22" x14ac:dyDescent="0.2">
      <c r="B19130" s="2"/>
      <c r="C19130" s="2"/>
      <c r="D19130" s="2"/>
      <c r="E19130" s="2"/>
      <c r="F19130" s="2"/>
      <c r="G19130" s="3"/>
      <c r="H19130" s="3"/>
      <c r="I19130" s="2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 s="2"/>
    </row>
    <row r="19131" spans="2:22" x14ac:dyDescent="0.2">
      <c r="B19131" s="2"/>
      <c r="C19131" s="2"/>
      <c r="D19131" s="2"/>
      <c r="E19131" s="2"/>
      <c r="F19131" s="2"/>
      <c r="G19131" s="3"/>
      <c r="H19131" s="3"/>
      <c r="I19131" s="2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 s="2"/>
    </row>
    <row r="19132" spans="2:22" x14ac:dyDescent="0.2">
      <c r="B19132" s="2"/>
      <c r="C19132" s="2"/>
      <c r="D19132" s="2"/>
      <c r="E19132" s="2"/>
      <c r="F19132" s="2"/>
      <c r="G19132" s="3"/>
      <c r="H19132" s="3"/>
      <c r="I19132" s="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 s="2"/>
    </row>
    <row r="19133" spans="2:22" x14ac:dyDescent="0.2">
      <c r="B19133" s="2"/>
      <c r="C19133" s="2"/>
      <c r="D19133" s="2"/>
      <c r="E19133" s="2"/>
      <c r="F19133" s="2"/>
      <c r="G19133" s="3"/>
      <c r="H19133" s="3"/>
      <c r="I19133" s="2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 s="2"/>
    </row>
    <row r="19134" spans="2:22" x14ac:dyDescent="0.2">
      <c r="B19134" s="2"/>
      <c r="C19134" s="2"/>
      <c r="D19134" s="2"/>
      <c r="E19134" s="2"/>
      <c r="F19134" s="2"/>
      <c r="G19134" s="3"/>
      <c r="H19134" s="3"/>
      <c r="I19134" s="2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 s="2"/>
    </row>
    <row r="19135" spans="2:22" x14ac:dyDescent="0.2">
      <c r="B19135" s="2"/>
      <c r="C19135" s="2"/>
      <c r="D19135" s="2"/>
      <c r="E19135" s="2"/>
      <c r="F19135" s="2"/>
      <c r="G19135" s="3"/>
      <c r="H19135" s="3"/>
      <c r="I19135" s="2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 s="2"/>
    </row>
    <row r="19136" spans="2:22" x14ac:dyDescent="0.2">
      <c r="B19136" s="2"/>
      <c r="C19136" s="2"/>
      <c r="D19136" s="2"/>
      <c r="E19136" s="2"/>
      <c r="F19136" s="2"/>
      <c r="G19136" s="3"/>
      <c r="H19136" s="3"/>
      <c r="I19136" s="2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 s="2"/>
    </row>
    <row r="19137" spans="2:22" x14ac:dyDescent="0.2">
      <c r="B19137" s="2"/>
      <c r="C19137" s="2"/>
      <c r="D19137" s="2"/>
      <c r="E19137" s="2"/>
      <c r="F19137" s="2"/>
      <c r="G19137" s="3"/>
      <c r="H19137" s="3"/>
      <c r="I19137" s="2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 s="2"/>
    </row>
    <row r="19138" spans="2:22" x14ac:dyDescent="0.2">
      <c r="B19138" s="2"/>
      <c r="C19138" s="2"/>
      <c r="D19138" s="2"/>
      <c r="E19138" s="2"/>
      <c r="F19138" s="2"/>
      <c r="G19138" s="3"/>
      <c r="H19138" s="3"/>
      <c r="I19138" s="2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 s="2"/>
    </row>
    <row r="19139" spans="2:22" x14ac:dyDescent="0.2">
      <c r="B19139" s="2"/>
      <c r="C19139" s="2"/>
      <c r="D19139" s="2"/>
      <c r="E19139" s="2"/>
      <c r="F19139" s="2"/>
      <c r="G19139" s="3"/>
      <c r="H19139" s="3"/>
      <c r="I19139" s="2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 s="2"/>
    </row>
    <row r="19140" spans="2:22" x14ac:dyDescent="0.2">
      <c r="B19140" s="2"/>
      <c r="C19140" s="2"/>
      <c r="D19140" s="2"/>
      <c r="E19140" s="2"/>
      <c r="F19140" s="2"/>
      <c r="G19140" s="3"/>
      <c r="H19140" s="3"/>
      <c r="I19140" s="2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 s="2"/>
    </row>
    <row r="19141" spans="2:22" x14ac:dyDescent="0.2">
      <c r="B19141" s="2"/>
      <c r="C19141" s="2"/>
      <c r="D19141" s="2"/>
      <c r="E19141" s="2"/>
      <c r="F19141" s="2"/>
      <c r="G19141" s="3"/>
      <c r="H19141" s="3"/>
      <c r="I19141" s="2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 s="2"/>
    </row>
    <row r="19142" spans="2:22" x14ac:dyDescent="0.2">
      <c r="B19142" s="2"/>
      <c r="C19142" s="2"/>
      <c r="D19142" s="2"/>
      <c r="E19142" s="2"/>
      <c r="F19142" s="2"/>
      <c r="G19142" s="3"/>
      <c r="H19142" s="3"/>
      <c r="I19142" s="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 s="2"/>
    </row>
    <row r="19143" spans="2:22" x14ac:dyDescent="0.2">
      <c r="B19143" s="2"/>
      <c r="C19143" s="2"/>
      <c r="D19143" s="2"/>
      <c r="E19143" s="2"/>
      <c r="F19143" s="2"/>
      <c r="G19143" s="3"/>
      <c r="H19143" s="3"/>
      <c r="I19143" s="2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 s="2"/>
    </row>
    <row r="19144" spans="2:22" x14ac:dyDescent="0.2">
      <c r="B19144" s="2"/>
      <c r="C19144" s="2"/>
      <c r="D19144" s="2"/>
      <c r="E19144" s="2"/>
      <c r="F19144" s="2"/>
      <c r="G19144" s="3"/>
      <c r="H19144" s="3"/>
      <c r="I19144" s="2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 s="2"/>
    </row>
    <row r="19145" spans="2:22" x14ac:dyDescent="0.2">
      <c r="B19145" s="2"/>
      <c r="C19145" s="2"/>
      <c r="D19145" s="2"/>
      <c r="E19145" s="2"/>
      <c r="F19145" s="2"/>
      <c r="G19145" s="3"/>
      <c r="H19145" s="3"/>
      <c r="I19145" s="2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 s="2"/>
    </row>
    <row r="19146" spans="2:22" x14ac:dyDescent="0.2">
      <c r="B19146" s="2"/>
      <c r="C19146" s="2"/>
      <c r="D19146" s="2"/>
      <c r="E19146" s="2"/>
      <c r="F19146" s="2"/>
      <c r="G19146" s="3"/>
      <c r="H19146" s="3"/>
      <c r="I19146" s="2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 s="2"/>
    </row>
    <row r="19147" spans="2:22" x14ac:dyDescent="0.2">
      <c r="B19147" s="2"/>
      <c r="C19147" s="2"/>
      <c r="D19147" s="2"/>
      <c r="E19147" s="2"/>
      <c r="F19147" s="2"/>
      <c r="G19147" s="3"/>
      <c r="H19147" s="3"/>
      <c r="I19147" s="2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 s="2"/>
    </row>
    <row r="19148" spans="2:22" x14ac:dyDescent="0.2">
      <c r="B19148" s="2"/>
      <c r="C19148" s="2"/>
      <c r="D19148" s="2"/>
      <c r="E19148" s="2"/>
      <c r="F19148" s="2"/>
      <c r="G19148" s="3"/>
      <c r="H19148" s="3"/>
      <c r="I19148" s="2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 s="2"/>
    </row>
    <row r="19149" spans="2:22" x14ac:dyDescent="0.2">
      <c r="B19149" s="2"/>
      <c r="C19149" s="2"/>
      <c r="D19149" s="2"/>
      <c r="E19149" s="2"/>
      <c r="F19149" s="2"/>
      <c r="G19149" s="3"/>
      <c r="H19149" s="3"/>
      <c r="I19149" s="2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 s="2"/>
    </row>
    <row r="19150" spans="2:22" x14ac:dyDescent="0.2">
      <c r="B19150" s="2"/>
      <c r="C19150" s="2"/>
      <c r="D19150" s="2"/>
      <c r="E19150" s="2"/>
      <c r="F19150" s="2"/>
      <c r="G19150" s="3"/>
      <c r="H19150" s="3"/>
      <c r="I19150" s="2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 s="2"/>
    </row>
    <row r="19151" spans="2:22" x14ac:dyDescent="0.2">
      <c r="B19151" s="2"/>
      <c r="C19151" s="2"/>
      <c r="D19151" s="2"/>
      <c r="E19151" s="2"/>
      <c r="F19151" s="2"/>
      <c r="G19151" s="3"/>
      <c r="H19151" s="3"/>
      <c r="I19151" s="2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 s="2"/>
    </row>
    <row r="19152" spans="2:22" x14ac:dyDescent="0.2">
      <c r="B19152" s="2"/>
      <c r="C19152" s="2"/>
      <c r="D19152" s="2"/>
      <c r="E19152" s="2"/>
      <c r="F19152" s="2"/>
      <c r="G19152" s="3"/>
      <c r="H19152" s="3"/>
      <c r="I19152" s="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 s="2"/>
    </row>
    <row r="19153" spans="2:22" x14ac:dyDescent="0.2">
      <c r="B19153" s="2"/>
      <c r="C19153" s="2"/>
      <c r="D19153" s="2"/>
      <c r="E19153" s="2"/>
      <c r="F19153" s="2"/>
      <c r="G19153" s="3"/>
      <c r="H19153" s="3"/>
      <c r="I19153" s="2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 s="2"/>
    </row>
    <row r="19154" spans="2:22" x14ac:dyDescent="0.2">
      <c r="B19154" s="2"/>
      <c r="C19154" s="2"/>
      <c r="D19154" s="2"/>
      <c r="E19154" s="2"/>
      <c r="F19154" s="2"/>
      <c r="G19154" s="3"/>
      <c r="H19154" s="3"/>
      <c r="I19154" s="2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 s="2"/>
    </row>
    <row r="19155" spans="2:22" x14ac:dyDescent="0.2">
      <c r="B19155" s="2"/>
      <c r="C19155" s="2"/>
      <c r="D19155" s="2"/>
      <c r="E19155" s="2"/>
      <c r="F19155" s="2"/>
      <c r="G19155" s="3"/>
      <c r="H19155" s="3"/>
      <c r="I19155" s="2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 s="2"/>
    </row>
    <row r="19156" spans="2:22" x14ac:dyDescent="0.2">
      <c r="B19156" s="2"/>
      <c r="C19156" s="2"/>
      <c r="D19156" s="2"/>
      <c r="E19156" s="2"/>
      <c r="F19156" s="2"/>
      <c r="G19156" s="3"/>
      <c r="H19156" s="3"/>
      <c r="I19156" s="2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 s="2"/>
    </row>
    <row r="19157" spans="2:22" x14ac:dyDescent="0.2">
      <c r="B19157" s="2"/>
      <c r="C19157" s="2"/>
      <c r="D19157" s="2"/>
      <c r="E19157" s="2"/>
      <c r="F19157" s="2"/>
      <c r="G19157" s="3"/>
      <c r="H19157" s="3"/>
      <c r="I19157" s="2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 s="2"/>
    </row>
    <row r="19158" spans="2:22" x14ac:dyDescent="0.2">
      <c r="B19158" s="2"/>
      <c r="C19158" s="2"/>
      <c r="D19158" s="2"/>
      <c r="E19158" s="2"/>
      <c r="F19158" s="2"/>
      <c r="G19158" s="3"/>
      <c r="H19158" s="3"/>
      <c r="I19158" s="2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 s="2"/>
    </row>
    <row r="19159" spans="2:22" x14ac:dyDescent="0.2">
      <c r="B19159" s="2"/>
      <c r="C19159" s="2"/>
      <c r="D19159" s="2"/>
      <c r="E19159" s="2"/>
      <c r="F19159" s="2"/>
      <c r="G19159" s="3"/>
      <c r="H19159" s="3"/>
      <c r="I19159" s="2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 s="2"/>
    </row>
    <row r="19160" spans="2:22" x14ac:dyDescent="0.2">
      <c r="B19160" s="2"/>
      <c r="C19160" s="2"/>
      <c r="D19160" s="2"/>
      <c r="E19160" s="2"/>
      <c r="F19160" s="2"/>
      <c r="G19160" s="3"/>
      <c r="H19160" s="3"/>
      <c r="I19160" s="2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 s="2"/>
    </row>
    <row r="19161" spans="2:22" x14ac:dyDescent="0.2">
      <c r="B19161" s="2"/>
      <c r="C19161" s="2"/>
      <c r="D19161" s="2"/>
      <c r="E19161" s="2"/>
      <c r="F19161" s="2"/>
      <c r="G19161" s="3"/>
      <c r="H19161" s="3"/>
      <c r="I19161" s="2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 s="2"/>
    </row>
    <row r="19162" spans="2:22" x14ac:dyDescent="0.2">
      <c r="B19162" s="2"/>
      <c r="C19162" s="2"/>
      <c r="D19162" s="2"/>
      <c r="E19162" s="2"/>
      <c r="F19162" s="2"/>
      <c r="G19162" s="3"/>
      <c r="H19162" s="3"/>
      <c r="I19162" s="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 s="2"/>
    </row>
    <row r="19163" spans="2:22" x14ac:dyDescent="0.2">
      <c r="B19163" s="2"/>
      <c r="C19163" s="2"/>
      <c r="D19163" s="2"/>
      <c r="E19163" s="2"/>
      <c r="F19163" s="2"/>
      <c r="G19163" s="3"/>
      <c r="H19163" s="3"/>
      <c r="I19163" s="2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 s="2"/>
    </row>
    <row r="19164" spans="2:22" x14ac:dyDescent="0.2">
      <c r="B19164" s="2"/>
      <c r="C19164" s="2"/>
      <c r="D19164" s="2"/>
      <c r="E19164" s="2"/>
      <c r="F19164" s="2"/>
      <c r="G19164" s="3"/>
      <c r="H19164" s="3"/>
      <c r="I19164" s="2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 s="2"/>
    </row>
    <row r="19165" spans="2:22" x14ac:dyDescent="0.2">
      <c r="B19165" s="2"/>
      <c r="C19165" s="2"/>
      <c r="D19165" s="2"/>
      <c r="E19165" s="2"/>
      <c r="F19165" s="2"/>
      <c r="G19165" s="3"/>
      <c r="H19165" s="3"/>
      <c r="I19165" s="2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 s="2"/>
    </row>
    <row r="19166" spans="2:22" x14ac:dyDescent="0.2">
      <c r="B19166" s="2"/>
      <c r="C19166" s="2"/>
      <c r="D19166" s="2"/>
      <c r="E19166" s="2"/>
      <c r="F19166" s="2"/>
      <c r="G19166" s="3"/>
      <c r="H19166" s="3"/>
      <c r="I19166" s="2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 s="2"/>
    </row>
    <row r="19167" spans="2:22" x14ac:dyDescent="0.2">
      <c r="B19167" s="2"/>
      <c r="C19167" s="2"/>
      <c r="D19167" s="2"/>
      <c r="E19167" s="2"/>
      <c r="F19167" s="2"/>
      <c r="G19167" s="3"/>
      <c r="H19167" s="3"/>
      <c r="I19167" s="2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 s="2"/>
    </row>
    <row r="19168" spans="2:22" x14ac:dyDescent="0.2">
      <c r="B19168" s="2"/>
      <c r="C19168" s="2"/>
      <c r="D19168" s="2"/>
      <c r="E19168" s="2"/>
      <c r="F19168" s="2"/>
      <c r="G19168" s="3"/>
      <c r="H19168" s="3"/>
      <c r="I19168" s="2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 s="2"/>
    </row>
    <row r="19169" spans="2:22" x14ac:dyDescent="0.2">
      <c r="B19169" s="2"/>
      <c r="C19169" s="2"/>
      <c r="D19169" s="2"/>
      <c r="E19169" s="2"/>
      <c r="F19169" s="2"/>
      <c r="G19169" s="3"/>
      <c r="H19169" s="3"/>
      <c r="I19169" s="2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 s="2"/>
    </row>
    <row r="19170" spans="2:22" x14ac:dyDescent="0.2">
      <c r="B19170" s="2"/>
      <c r="C19170" s="2"/>
      <c r="D19170" s="2"/>
      <c r="E19170" s="2"/>
      <c r="F19170" s="2"/>
      <c r="G19170" s="3"/>
      <c r="H19170" s="3"/>
      <c r="I19170" s="2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 s="2"/>
    </row>
    <row r="19171" spans="2:22" x14ac:dyDescent="0.2">
      <c r="B19171" s="2"/>
      <c r="C19171" s="2"/>
      <c r="D19171" s="2"/>
      <c r="E19171" s="2"/>
      <c r="F19171" s="2"/>
      <c r="G19171" s="3"/>
      <c r="H19171" s="3"/>
      <c r="I19171" s="2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 s="2"/>
    </row>
    <row r="19172" spans="2:22" x14ac:dyDescent="0.2">
      <c r="B19172" s="2"/>
      <c r="C19172" s="2"/>
      <c r="D19172" s="2"/>
      <c r="E19172" s="2"/>
      <c r="F19172" s="2"/>
      <c r="G19172" s="3"/>
      <c r="H19172" s="3"/>
      <c r="I19172" s="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 s="2"/>
    </row>
    <row r="19173" spans="2:22" x14ac:dyDescent="0.2">
      <c r="B19173" s="2"/>
      <c r="C19173" s="2"/>
      <c r="D19173" s="2"/>
      <c r="E19173" s="2"/>
      <c r="F19173" s="2"/>
      <c r="G19173" s="3"/>
      <c r="H19173" s="3"/>
      <c r="I19173" s="2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 s="2"/>
    </row>
    <row r="19174" spans="2:22" x14ac:dyDescent="0.2">
      <c r="B19174" s="2"/>
      <c r="C19174" s="2"/>
      <c r="D19174" s="2"/>
      <c r="E19174" s="2"/>
      <c r="F19174" s="2"/>
      <c r="G19174" s="3"/>
      <c r="H19174" s="3"/>
      <c r="I19174" s="2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 s="2"/>
    </row>
    <row r="19175" spans="2:22" x14ac:dyDescent="0.2">
      <c r="B19175" s="2"/>
      <c r="C19175" s="2"/>
      <c r="D19175" s="2"/>
      <c r="E19175" s="2"/>
      <c r="F19175" s="2"/>
      <c r="G19175" s="3"/>
      <c r="H19175" s="3"/>
      <c r="I19175" s="2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 s="2"/>
    </row>
    <row r="19176" spans="2:22" x14ac:dyDescent="0.2">
      <c r="B19176" s="2"/>
      <c r="C19176" s="2"/>
      <c r="D19176" s="2"/>
      <c r="E19176" s="2"/>
      <c r="F19176" s="2"/>
      <c r="G19176" s="3"/>
      <c r="H19176" s="3"/>
      <c r="I19176" s="2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 s="2"/>
    </row>
    <row r="19177" spans="2:22" x14ac:dyDescent="0.2">
      <c r="B19177" s="2"/>
      <c r="C19177" s="2"/>
      <c r="D19177" s="2"/>
      <c r="E19177" s="2"/>
      <c r="F19177" s="2"/>
      <c r="G19177" s="3"/>
      <c r="H19177" s="3"/>
      <c r="I19177" s="2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 s="2"/>
    </row>
    <row r="19178" spans="2:22" x14ac:dyDescent="0.2">
      <c r="B19178" s="2"/>
      <c r="C19178" s="2"/>
      <c r="D19178" s="2"/>
      <c r="E19178" s="2"/>
      <c r="F19178" s="2"/>
      <c r="G19178" s="3"/>
      <c r="H19178" s="3"/>
      <c r="I19178" s="2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 s="2"/>
    </row>
    <row r="19179" spans="2:22" x14ac:dyDescent="0.2">
      <c r="B19179" s="2"/>
      <c r="C19179" s="2"/>
      <c r="D19179" s="2"/>
      <c r="E19179" s="2"/>
      <c r="F19179" s="2"/>
      <c r="G19179" s="3"/>
      <c r="H19179" s="3"/>
      <c r="I19179" s="2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 s="2"/>
    </row>
    <row r="19180" spans="2:22" x14ac:dyDescent="0.2">
      <c r="B19180" s="2"/>
      <c r="C19180" s="2"/>
      <c r="D19180" s="2"/>
      <c r="E19180" s="2"/>
      <c r="F19180" s="2"/>
      <c r="G19180" s="3"/>
      <c r="H19180" s="3"/>
      <c r="I19180" s="2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 s="2"/>
    </row>
    <row r="19181" spans="2:22" x14ac:dyDescent="0.2">
      <c r="B19181" s="2"/>
      <c r="C19181" s="2"/>
      <c r="D19181" s="2"/>
      <c r="E19181" s="2"/>
      <c r="F19181" s="2"/>
      <c r="G19181" s="3"/>
      <c r="H19181" s="3"/>
      <c r="I19181" s="2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 s="2"/>
    </row>
    <row r="19182" spans="2:22" x14ac:dyDescent="0.2">
      <c r="B19182" s="2"/>
      <c r="C19182" s="2"/>
      <c r="D19182" s="2"/>
      <c r="E19182" s="2"/>
      <c r="F19182" s="2"/>
      <c r="G19182" s="3"/>
      <c r="H19182" s="3"/>
      <c r="I19182" s="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 s="2"/>
    </row>
    <row r="19183" spans="2:22" x14ac:dyDescent="0.2">
      <c r="B19183" s="2"/>
      <c r="C19183" s="2"/>
      <c r="D19183" s="2"/>
      <c r="E19183" s="2"/>
      <c r="F19183" s="2"/>
      <c r="G19183" s="3"/>
      <c r="H19183" s="3"/>
      <c r="I19183" s="2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 s="2"/>
    </row>
    <row r="19184" spans="2:22" x14ac:dyDescent="0.2">
      <c r="B19184" s="2"/>
      <c r="C19184" s="2"/>
      <c r="D19184" s="2"/>
      <c r="E19184" s="2"/>
      <c r="F19184" s="2"/>
      <c r="G19184" s="3"/>
      <c r="H19184" s="3"/>
      <c r="I19184" s="2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 s="2"/>
    </row>
    <row r="19185" spans="2:22" x14ac:dyDescent="0.2">
      <c r="B19185" s="2"/>
      <c r="C19185" s="2"/>
      <c r="D19185" s="2"/>
      <c r="E19185" s="2"/>
      <c r="F19185" s="2"/>
      <c r="G19185" s="3"/>
      <c r="H19185" s="3"/>
      <c r="I19185" s="2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 s="2"/>
    </row>
    <row r="19186" spans="2:22" x14ac:dyDescent="0.2">
      <c r="B19186" s="2"/>
      <c r="C19186" s="2"/>
      <c r="D19186" s="2"/>
      <c r="E19186" s="2"/>
      <c r="F19186" s="2"/>
      <c r="G19186" s="3"/>
      <c r="H19186" s="3"/>
      <c r="I19186" s="2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 s="2"/>
    </row>
    <row r="19187" spans="2:22" x14ac:dyDescent="0.2">
      <c r="B19187" s="2"/>
      <c r="C19187" s="2"/>
      <c r="D19187" s="2"/>
      <c r="E19187" s="2"/>
      <c r="F19187" s="2"/>
      <c r="G19187" s="3"/>
      <c r="H19187" s="3"/>
      <c r="I19187" s="2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 s="2"/>
    </row>
    <row r="19188" spans="2:22" x14ac:dyDescent="0.2">
      <c r="B19188" s="2"/>
      <c r="C19188" s="2"/>
      <c r="D19188" s="2"/>
      <c r="E19188" s="2"/>
      <c r="F19188" s="2"/>
      <c r="G19188" s="3"/>
      <c r="H19188" s="3"/>
      <c r="I19188" s="2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 s="2"/>
    </row>
    <row r="19189" spans="2:22" x14ac:dyDescent="0.2">
      <c r="B19189" s="2"/>
      <c r="C19189" s="2"/>
      <c r="D19189" s="2"/>
      <c r="E19189" s="2"/>
      <c r="F19189" s="2"/>
      <c r="G19189" s="3"/>
      <c r="H19189" s="3"/>
      <c r="I19189" s="2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 s="2"/>
    </row>
    <row r="19190" spans="2:22" x14ac:dyDescent="0.2">
      <c r="B19190" s="2"/>
      <c r="C19190" s="2"/>
      <c r="D19190" s="2"/>
      <c r="E19190" s="2"/>
      <c r="F19190" s="2"/>
      <c r="G19190" s="3"/>
      <c r="H19190" s="3"/>
      <c r="I19190" s="2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 s="2"/>
    </row>
    <row r="19191" spans="2:22" x14ac:dyDescent="0.2">
      <c r="B19191" s="2"/>
      <c r="C19191" s="2"/>
      <c r="D19191" s="2"/>
      <c r="E19191" s="2"/>
      <c r="F19191" s="2"/>
      <c r="G19191" s="3"/>
      <c r="H19191" s="3"/>
      <c r="I19191" s="2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 s="2"/>
    </row>
    <row r="19192" spans="2:22" x14ac:dyDescent="0.2">
      <c r="B19192" s="2"/>
      <c r="C19192" s="2"/>
      <c r="D19192" s="2"/>
      <c r="E19192" s="2"/>
      <c r="F19192" s="2"/>
      <c r="G19192" s="3"/>
      <c r="H19192" s="3"/>
      <c r="I19192" s="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 s="2"/>
    </row>
    <row r="19193" spans="2:22" x14ac:dyDescent="0.2">
      <c r="B19193" s="2"/>
      <c r="C19193" s="2"/>
      <c r="D19193" s="2"/>
      <c r="E19193" s="2"/>
      <c r="F19193" s="2"/>
      <c r="G19193" s="3"/>
      <c r="H19193" s="3"/>
      <c r="I19193" s="2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 s="2"/>
    </row>
    <row r="19194" spans="2:22" x14ac:dyDescent="0.2">
      <c r="B19194" s="2"/>
      <c r="C19194" s="2"/>
      <c r="D19194" s="2"/>
      <c r="E19194" s="2"/>
      <c r="F19194" s="2"/>
      <c r="G19194" s="3"/>
      <c r="H19194" s="3"/>
      <c r="I19194" s="2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 s="2"/>
    </row>
    <row r="19195" spans="2:22" x14ac:dyDescent="0.2">
      <c r="B19195" s="2"/>
      <c r="C19195" s="2"/>
      <c r="D19195" s="2"/>
      <c r="E19195" s="2"/>
      <c r="F19195" s="2"/>
      <c r="G19195" s="3"/>
      <c r="H19195" s="3"/>
      <c r="I19195" s="2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 s="2"/>
    </row>
    <row r="19196" spans="2:22" x14ac:dyDescent="0.2">
      <c r="B19196" s="2"/>
      <c r="C19196" s="2"/>
      <c r="D19196" s="2"/>
      <c r="E19196" s="2"/>
      <c r="F19196" s="2"/>
      <c r="G19196" s="3"/>
      <c r="H19196" s="3"/>
      <c r="I19196" s="2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 s="2"/>
    </row>
    <row r="19197" spans="2:22" x14ac:dyDescent="0.2">
      <c r="B19197" s="2"/>
      <c r="C19197" s="2"/>
      <c r="D19197" s="2"/>
      <c r="E19197" s="2"/>
      <c r="F19197" s="2"/>
      <c r="G19197" s="3"/>
      <c r="H19197" s="3"/>
      <c r="I19197" s="2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 s="2"/>
    </row>
    <row r="19198" spans="2:22" x14ac:dyDescent="0.2">
      <c r="B19198" s="2"/>
      <c r="C19198" s="2"/>
      <c r="D19198" s="2"/>
      <c r="E19198" s="2"/>
      <c r="F19198" s="2"/>
      <c r="G19198" s="3"/>
      <c r="H19198" s="3"/>
      <c r="I19198" s="2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 s="2"/>
    </row>
    <row r="19199" spans="2:22" x14ac:dyDescent="0.2">
      <c r="B19199" s="2"/>
      <c r="C19199" s="2"/>
      <c r="D19199" s="2"/>
      <c r="E19199" s="2"/>
      <c r="F19199" s="2"/>
      <c r="G19199" s="3"/>
      <c r="H19199" s="3"/>
      <c r="I19199" s="2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 s="2"/>
    </row>
    <row r="19200" spans="2:22" x14ac:dyDescent="0.2">
      <c r="B19200" s="2"/>
      <c r="C19200" s="2"/>
      <c r="D19200" s="2"/>
      <c r="E19200" s="2"/>
      <c r="F19200" s="2"/>
      <c r="G19200" s="3"/>
      <c r="H19200" s="3"/>
      <c r="I19200" s="2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 s="2"/>
    </row>
    <row r="19201" spans="2:22" x14ac:dyDescent="0.2">
      <c r="B19201" s="2"/>
      <c r="C19201" s="2"/>
      <c r="D19201" s="2"/>
      <c r="E19201" s="2"/>
      <c r="F19201" s="2"/>
      <c r="G19201" s="3"/>
      <c r="H19201" s="3"/>
      <c r="I19201" s="2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 s="2"/>
    </row>
    <row r="19202" spans="2:22" x14ac:dyDescent="0.2">
      <c r="B19202" s="2"/>
      <c r="C19202" s="2"/>
      <c r="D19202" s="2"/>
      <c r="E19202" s="2"/>
      <c r="F19202" s="2"/>
      <c r="G19202" s="3"/>
      <c r="H19202" s="3"/>
      <c r="I19202" s="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 s="2"/>
    </row>
    <row r="19203" spans="2:22" x14ac:dyDescent="0.2">
      <c r="B19203" s="2"/>
      <c r="C19203" s="2"/>
      <c r="D19203" s="2"/>
      <c r="E19203" s="2"/>
      <c r="F19203" s="2"/>
      <c r="G19203" s="3"/>
      <c r="H19203" s="3"/>
      <c r="I19203" s="2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 s="2"/>
    </row>
    <row r="19204" spans="2:22" x14ac:dyDescent="0.2">
      <c r="B19204" s="2"/>
      <c r="C19204" s="2"/>
      <c r="D19204" s="2"/>
      <c r="E19204" s="2"/>
      <c r="F19204" s="2"/>
      <c r="G19204" s="3"/>
      <c r="H19204" s="3"/>
      <c r="I19204" s="2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 s="2"/>
    </row>
    <row r="19205" spans="2:22" x14ac:dyDescent="0.2">
      <c r="B19205" s="2"/>
      <c r="C19205" s="2"/>
      <c r="D19205" s="2"/>
      <c r="E19205" s="2"/>
      <c r="F19205" s="2"/>
      <c r="G19205" s="3"/>
      <c r="H19205" s="3"/>
      <c r="I19205" s="2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 s="2"/>
    </row>
    <row r="19206" spans="2:22" x14ac:dyDescent="0.2">
      <c r="B19206" s="2"/>
      <c r="C19206" s="2"/>
      <c r="D19206" s="2"/>
      <c r="E19206" s="2"/>
      <c r="F19206" s="2"/>
      <c r="G19206" s="3"/>
      <c r="H19206" s="3"/>
      <c r="I19206" s="2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 s="2"/>
    </row>
    <row r="19207" spans="2:22" x14ac:dyDescent="0.2">
      <c r="B19207" s="2"/>
      <c r="C19207" s="2"/>
      <c r="D19207" s="2"/>
      <c r="E19207" s="2"/>
      <c r="F19207" s="2"/>
      <c r="G19207" s="3"/>
      <c r="H19207" s="3"/>
      <c r="I19207" s="2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 s="2"/>
    </row>
    <row r="19208" spans="2:22" x14ac:dyDescent="0.2">
      <c r="B19208" s="2"/>
      <c r="C19208" s="2"/>
      <c r="D19208" s="2"/>
      <c r="E19208" s="2"/>
      <c r="F19208" s="2"/>
      <c r="G19208" s="3"/>
      <c r="H19208" s="3"/>
      <c r="I19208" s="2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 s="2"/>
    </row>
    <row r="19209" spans="2:22" x14ac:dyDescent="0.2">
      <c r="B19209" s="2"/>
      <c r="C19209" s="2"/>
      <c r="D19209" s="2"/>
      <c r="E19209" s="2"/>
      <c r="F19209" s="2"/>
      <c r="G19209" s="3"/>
      <c r="H19209" s="3"/>
      <c r="I19209" s="2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 s="2"/>
    </row>
    <row r="19210" spans="2:22" x14ac:dyDescent="0.2">
      <c r="B19210" s="2"/>
      <c r="C19210" s="2"/>
      <c r="D19210" s="2"/>
      <c r="E19210" s="2"/>
      <c r="F19210" s="2"/>
      <c r="G19210" s="3"/>
      <c r="H19210" s="3"/>
      <c r="I19210" s="2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 s="2"/>
    </row>
    <row r="19211" spans="2:22" x14ac:dyDescent="0.2">
      <c r="B19211" s="2"/>
      <c r="C19211" s="2"/>
      <c r="D19211" s="2"/>
      <c r="E19211" s="2"/>
      <c r="F19211" s="2"/>
      <c r="G19211" s="3"/>
      <c r="H19211" s="3"/>
      <c r="I19211" s="2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 s="2"/>
    </row>
    <row r="19212" spans="2:22" x14ac:dyDescent="0.2">
      <c r="B19212" s="2"/>
      <c r="C19212" s="2"/>
      <c r="D19212" s="2"/>
      <c r="E19212" s="2"/>
      <c r="F19212" s="2"/>
      <c r="G19212" s="3"/>
      <c r="H19212" s="3"/>
      <c r="I19212" s="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 s="2"/>
    </row>
    <row r="19213" spans="2:22" x14ac:dyDescent="0.2">
      <c r="B19213" s="2"/>
      <c r="C19213" s="2"/>
      <c r="D19213" s="2"/>
      <c r="E19213" s="2"/>
      <c r="F19213" s="2"/>
      <c r="G19213" s="3"/>
      <c r="H19213" s="3"/>
      <c r="I19213" s="2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 s="2"/>
    </row>
    <row r="19214" spans="2:22" x14ac:dyDescent="0.2">
      <c r="B19214" s="2"/>
      <c r="C19214" s="2"/>
      <c r="D19214" s="2"/>
      <c r="E19214" s="2"/>
      <c r="F19214" s="2"/>
      <c r="G19214" s="3"/>
      <c r="H19214" s="3"/>
      <c r="I19214" s="2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 s="2"/>
    </row>
    <row r="19215" spans="2:22" x14ac:dyDescent="0.2">
      <c r="B19215" s="2"/>
      <c r="C19215" s="2"/>
      <c r="D19215" s="2"/>
      <c r="E19215" s="2"/>
      <c r="F19215" s="2"/>
      <c r="G19215" s="3"/>
      <c r="H19215" s="3"/>
      <c r="I19215" s="2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 s="2"/>
    </row>
    <row r="19216" spans="2:22" x14ac:dyDescent="0.2">
      <c r="B19216" s="2"/>
      <c r="C19216" s="2"/>
      <c r="D19216" s="2"/>
      <c r="E19216" s="2"/>
      <c r="F19216" s="2"/>
      <c r="G19216" s="3"/>
      <c r="H19216" s="3"/>
      <c r="I19216" s="2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 s="2"/>
    </row>
    <row r="19217" spans="2:22" x14ac:dyDescent="0.2">
      <c r="B19217" s="2"/>
      <c r="C19217" s="2"/>
      <c r="D19217" s="2"/>
      <c r="E19217" s="2"/>
      <c r="F19217" s="2"/>
      <c r="G19217" s="3"/>
      <c r="H19217" s="3"/>
      <c r="I19217" s="2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 s="2"/>
    </row>
    <row r="19218" spans="2:22" x14ac:dyDescent="0.2">
      <c r="B19218" s="2"/>
      <c r="C19218" s="2"/>
      <c r="D19218" s="2"/>
      <c r="E19218" s="2"/>
      <c r="F19218" s="2"/>
      <c r="G19218" s="3"/>
      <c r="H19218" s="3"/>
      <c r="I19218" s="2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 s="2"/>
    </row>
    <row r="19219" spans="2:22" x14ac:dyDescent="0.2">
      <c r="B19219" s="2"/>
      <c r="C19219" s="2"/>
      <c r="D19219" s="2"/>
      <c r="E19219" s="2"/>
      <c r="F19219" s="2"/>
      <c r="G19219" s="3"/>
      <c r="H19219" s="3"/>
      <c r="I19219" s="2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 s="2"/>
    </row>
    <row r="19220" spans="2:22" x14ac:dyDescent="0.2">
      <c r="B19220" s="2"/>
      <c r="C19220" s="2"/>
      <c r="D19220" s="2"/>
      <c r="E19220" s="2"/>
      <c r="F19220" s="2"/>
      <c r="G19220" s="3"/>
      <c r="H19220" s="3"/>
      <c r="I19220" s="2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 s="2"/>
    </row>
    <row r="19221" spans="2:22" x14ac:dyDescent="0.2">
      <c r="B19221" s="2"/>
      <c r="C19221" s="2"/>
      <c r="D19221" s="2"/>
      <c r="E19221" s="2"/>
      <c r="F19221" s="2"/>
      <c r="G19221" s="3"/>
      <c r="H19221" s="3"/>
      <c r="I19221" s="2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 s="2"/>
    </row>
    <row r="19222" spans="2:22" x14ac:dyDescent="0.2">
      <c r="B19222" s="2"/>
      <c r="C19222" s="2"/>
      <c r="D19222" s="2"/>
      <c r="E19222" s="2"/>
      <c r="F19222" s="2"/>
      <c r="G19222" s="3"/>
      <c r="H19222" s="3"/>
      <c r="I19222" s="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 s="2"/>
    </row>
    <row r="19223" spans="2:22" x14ac:dyDescent="0.2">
      <c r="B19223" s="2"/>
      <c r="C19223" s="2"/>
      <c r="D19223" s="2"/>
      <c r="E19223" s="2"/>
      <c r="F19223" s="2"/>
      <c r="G19223" s="3"/>
      <c r="H19223" s="3"/>
      <c r="I19223" s="2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 s="2"/>
    </row>
    <row r="19224" spans="2:22" x14ac:dyDescent="0.2">
      <c r="B19224" s="2"/>
      <c r="C19224" s="2"/>
      <c r="D19224" s="2"/>
      <c r="E19224" s="2"/>
      <c r="F19224" s="2"/>
      <c r="G19224" s="3"/>
      <c r="H19224" s="3"/>
      <c r="I19224" s="2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 s="2"/>
    </row>
    <row r="19225" spans="2:22" x14ac:dyDescent="0.2">
      <c r="B19225" s="2"/>
      <c r="C19225" s="2"/>
      <c r="D19225" s="2"/>
      <c r="E19225" s="2"/>
      <c r="F19225" s="2"/>
      <c r="G19225" s="3"/>
      <c r="H19225" s="3"/>
      <c r="I19225" s="2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 s="2"/>
    </row>
    <row r="19226" spans="2:22" x14ac:dyDescent="0.2">
      <c r="B19226" s="2"/>
      <c r="C19226" s="2"/>
      <c r="D19226" s="2"/>
      <c r="E19226" s="2"/>
      <c r="F19226" s="2"/>
      <c r="G19226" s="3"/>
      <c r="H19226" s="3"/>
      <c r="I19226" s="2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 s="2"/>
    </row>
    <row r="19227" spans="2:22" x14ac:dyDescent="0.2">
      <c r="B19227" s="2"/>
      <c r="C19227" s="2"/>
      <c r="D19227" s="2"/>
      <c r="E19227" s="2"/>
      <c r="F19227" s="2"/>
      <c r="G19227" s="3"/>
      <c r="H19227" s="3"/>
      <c r="I19227" s="2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 s="2"/>
    </row>
    <row r="19228" spans="2:22" x14ac:dyDescent="0.2">
      <c r="B19228" s="2"/>
      <c r="C19228" s="2"/>
      <c r="D19228" s="2"/>
      <c r="E19228" s="2"/>
      <c r="F19228" s="2"/>
      <c r="G19228" s="3"/>
      <c r="H19228" s="3"/>
      <c r="I19228" s="2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 s="2"/>
    </row>
    <row r="19229" spans="2:22" x14ac:dyDescent="0.2">
      <c r="B19229" s="2"/>
      <c r="C19229" s="2"/>
      <c r="D19229" s="2"/>
      <c r="E19229" s="2"/>
      <c r="F19229" s="2"/>
      <c r="G19229" s="3"/>
      <c r="H19229" s="3"/>
      <c r="I19229" s="2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 s="2"/>
    </row>
    <row r="19230" spans="2:22" x14ac:dyDescent="0.2">
      <c r="B19230" s="2"/>
      <c r="C19230" s="2"/>
      <c r="D19230" s="2"/>
      <c r="E19230" s="2"/>
      <c r="F19230" s="2"/>
      <c r="G19230" s="3"/>
      <c r="H19230" s="3"/>
      <c r="I19230" s="2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 s="2"/>
    </row>
    <row r="19231" spans="2:22" x14ac:dyDescent="0.2">
      <c r="B19231" s="2"/>
      <c r="C19231" s="2"/>
      <c r="D19231" s="2"/>
      <c r="E19231" s="2"/>
      <c r="F19231" s="2"/>
      <c r="G19231" s="3"/>
      <c r="H19231" s="3"/>
      <c r="I19231" s="2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 s="2"/>
    </row>
    <row r="19232" spans="2:22" x14ac:dyDescent="0.2">
      <c r="B19232" s="2"/>
      <c r="C19232" s="2"/>
      <c r="D19232" s="2"/>
      <c r="E19232" s="2"/>
      <c r="F19232" s="2"/>
      <c r="G19232" s="3"/>
      <c r="H19232" s="3"/>
      <c r="I19232" s="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 s="2"/>
    </row>
    <row r="19233" spans="2:22" x14ac:dyDescent="0.2">
      <c r="B19233" s="2"/>
      <c r="C19233" s="2"/>
      <c r="D19233" s="2"/>
      <c r="E19233" s="2"/>
      <c r="F19233" s="2"/>
      <c r="G19233" s="3"/>
      <c r="H19233" s="3"/>
      <c r="I19233" s="2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 s="2"/>
    </row>
    <row r="19234" spans="2:22" x14ac:dyDescent="0.2">
      <c r="B19234" s="2"/>
      <c r="C19234" s="2"/>
      <c r="D19234" s="2"/>
      <c r="E19234" s="2"/>
      <c r="F19234" s="2"/>
      <c r="G19234" s="3"/>
      <c r="H19234" s="3"/>
      <c r="I19234" s="2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 s="2"/>
    </row>
    <row r="19235" spans="2:22" x14ac:dyDescent="0.2">
      <c r="B19235" s="2"/>
      <c r="C19235" s="2"/>
      <c r="D19235" s="2"/>
      <c r="E19235" s="2"/>
      <c r="F19235" s="2"/>
      <c r="G19235" s="3"/>
      <c r="H19235" s="3"/>
      <c r="I19235" s="2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 s="2"/>
    </row>
    <row r="19236" spans="2:22" x14ac:dyDescent="0.2">
      <c r="B19236" s="2"/>
      <c r="C19236" s="2"/>
      <c r="D19236" s="2"/>
      <c r="E19236" s="2"/>
      <c r="F19236" s="2"/>
      <c r="G19236" s="3"/>
      <c r="H19236" s="3"/>
      <c r="I19236" s="2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 s="2"/>
    </row>
    <row r="19237" spans="2:22" x14ac:dyDescent="0.2">
      <c r="B19237" s="2"/>
      <c r="C19237" s="2"/>
      <c r="D19237" s="2"/>
      <c r="E19237" s="2"/>
      <c r="F19237" s="2"/>
      <c r="G19237" s="3"/>
      <c r="H19237" s="3"/>
      <c r="I19237" s="2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 s="2"/>
    </row>
    <row r="19238" spans="2:22" x14ac:dyDescent="0.2">
      <c r="B19238" s="2"/>
      <c r="C19238" s="2"/>
      <c r="D19238" s="2"/>
      <c r="E19238" s="2"/>
      <c r="F19238" s="2"/>
      <c r="G19238" s="3"/>
      <c r="H19238" s="3"/>
      <c r="I19238" s="2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 s="2"/>
    </row>
    <row r="19239" spans="2:22" x14ac:dyDescent="0.2">
      <c r="B19239" s="2"/>
      <c r="C19239" s="2"/>
      <c r="D19239" s="2"/>
      <c r="E19239" s="2"/>
      <c r="F19239" s="2"/>
      <c r="G19239" s="3"/>
      <c r="H19239" s="3"/>
      <c r="I19239" s="2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 s="2"/>
    </row>
    <row r="19240" spans="2:22" x14ac:dyDescent="0.2">
      <c r="B19240" s="2"/>
      <c r="C19240" s="2"/>
      <c r="D19240" s="2"/>
      <c r="E19240" s="2"/>
      <c r="F19240" s="2"/>
      <c r="G19240" s="3"/>
      <c r="H19240" s="3"/>
      <c r="I19240" s="2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 s="2"/>
    </row>
    <row r="19241" spans="2:22" x14ac:dyDescent="0.2">
      <c r="B19241" s="2"/>
      <c r="C19241" s="2"/>
      <c r="D19241" s="2"/>
      <c r="E19241" s="2"/>
      <c r="F19241" s="2"/>
      <c r="G19241" s="3"/>
      <c r="H19241" s="3"/>
      <c r="I19241" s="2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 s="2"/>
    </row>
    <row r="19242" spans="2:22" x14ac:dyDescent="0.2">
      <c r="B19242" s="2"/>
      <c r="C19242" s="2"/>
      <c r="D19242" s="2"/>
      <c r="E19242" s="2"/>
      <c r="F19242" s="2"/>
      <c r="G19242" s="3"/>
      <c r="H19242" s="3"/>
      <c r="I19242" s="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 s="2"/>
    </row>
    <row r="19243" spans="2:22" x14ac:dyDescent="0.2">
      <c r="B19243" s="2"/>
      <c r="C19243" s="2"/>
      <c r="D19243" s="2"/>
      <c r="E19243" s="2"/>
      <c r="F19243" s="2"/>
      <c r="G19243" s="3"/>
      <c r="H19243" s="3"/>
      <c r="I19243" s="2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 s="2"/>
    </row>
    <row r="19244" spans="2:22" x14ac:dyDescent="0.2">
      <c r="B19244" s="2"/>
      <c r="C19244" s="2"/>
      <c r="D19244" s="2"/>
      <c r="E19244" s="2"/>
      <c r="F19244" s="2"/>
      <c r="G19244" s="3"/>
      <c r="H19244" s="3"/>
      <c r="I19244" s="2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 s="2"/>
    </row>
    <row r="19245" spans="2:22" x14ac:dyDescent="0.2">
      <c r="B19245" s="2"/>
      <c r="C19245" s="2"/>
      <c r="D19245" s="2"/>
      <c r="E19245" s="2"/>
      <c r="F19245" s="2"/>
      <c r="G19245" s="3"/>
      <c r="H19245" s="3"/>
      <c r="I19245" s="2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 s="2"/>
    </row>
    <row r="19246" spans="2:22" x14ac:dyDescent="0.2">
      <c r="B19246" s="2"/>
      <c r="C19246" s="2"/>
      <c r="D19246" s="2"/>
      <c r="E19246" s="2"/>
      <c r="F19246" s="2"/>
      <c r="G19246" s="3"/>
      <c r="H19246" s="3"/>
      <c r="I19246" s="2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 s="2"/>
    </row>
    <row r="19247" spans="2:22" x14ac:dyDescent="0.2">
      <c r="B19247" s="2"/>
      <c r="C19247" s="2"/>
      <c r="D19247" s="2"/>
      <c r="E19247" s="2"/>
      <c r="F19247" s="2"/>
      <c r="G19247" s="3"/>
      <c r="H19247" s="3"/>
      <c r="I19247" s="2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 s="2"/>
    </row>
    <row r="19248" spans="2:22" x14ac:dyDescent="0.2">
      <c r="B19248" s="2"/>
      <c r="C19248" s="2"/>
      <c r="D19248" s="2"/>
      <c r="E19248" s="2"/>
      <c r="F19248" s="2"/>
      <c r="G19248" s="3"/>
      <c r="H19248" s="3"/>
      <c r="I19248" s="2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 s="2"/>
    </row>
    <row r="19249" spans="2:22" x14ac:dyDescent="0.2">
      <c r="B19249" s="2"/>
      <c r="C19249" s="2"/>
      <c r="D19249" s="2"/>
      <c r="E19249" s="2"/>
      <c r="F19249" s="2"/>
      <c r="G19249" s="3"/>
      <c r="H19249" s="3"/>
      <c r="I19249" s="2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 s="2"/>
    </row>
    <row r="19250" spans="2:22" x14ac:dyDescent="0.2">
      <c r="B19250" s="2"/>
      <c r="C19250" s="2"/>
      <c r="D19250" s="2"/>
      <c r="E19250" s="2"/>
      <c r="F19250" s="2"/>
      <c r="G19250" s="3"/>
      <c r="H19250" s="3"/>
      <c r="I19250" s="2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 s="2"/>
    </row>
    <row r="19251" spans="2:22" x14ac:dyDescent="0.2">
      <c r="B19251" s="2"/>
      <c r="C19251" s="2"/>
      <c r="D19251" s="2"/>
      <c r="E19251" s="2"/>
      <c r="F19251" s="2"/>
      <c r="G19251" s="3"/>
      <c r="H19251" s="3"/>
      <c r="I19251" s="2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 s="2"/>
    </row>
    <row r="19252" spans="2:22" x14ac:dyDescent="0.2">
      <c r="B19252" s="2"/>
      <c r="C19252" s="2"/>
      <c r="D19252" s="2"/>
      <c r="E19252" s="2"/>
      <c r="F19252" s="2"/>
      <c r="G19252" s="3"/>
      <c r="H19252" s="3"/>
      <c r="I19252" s="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 s="2"/>
    </row>
    <row r="19253" spans="2:22" x14ac:dyDescent="0.2">
      <c r="B19253" s="2"/>
      <c r="C19253" s="2"/>
      <c r="D19253" s="2"/>
      <c r="E19253" s="2"/>
      <c r="F19253" s="2"/>
      <c r="G19253" s="3"/>
      <c r="H19253" s="3"/>
      <c r="I19253" s="2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 s="2"/>
    </row>
    <row r="19254" spans="2:22" x14ac:dyDescent="0.2">
      <c r="B19254" s="2"/>
      <c r="C19254" s="2"/>
      <c r="D19254" s="2"/>
      <c r="E19254" s="2"/>
      <c r="F19254" s="2"/>
      <c r="G19254" s="3"/>
      <c r="H19254" s="3"/>
      <c r="I19254" s="2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 s="2"/>
    </row>
    <row r="19255" spans="2:22" x14ac:dyDescent="0.2">
      <c r="B19255" s="2"/>
      <c r="C19255" s="2"/>
      <c r="D19255" s="2"/>
      <c r="E19255" s="2"/>
      <c r="F19255" s="2"/>
      <c r="G19255" s="3"/>
      <c r="H19255" s="3"/>
      <c r="I19255" s="2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 s="2"/>
    </row>
    <row r="19256" spans="2:22" x14ac:dyDescent="0.2">
      <c r="B19256" s="2"/>
      <c r="C19256" s="2"/>
      <c r="D19256" s="2"/>
      <c r="E19256" s="2"/>
      <c r="F19256" s="2"/>
      <c r="G19256" s="3"/>
      <c r="H19256" s="3"/>
      <c r="I19256" s="2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 s="2"/>
    </row>
    <row r="19257" spans="2:22" x14ac:dyDescent="0.2">
      <c r="B19257" s="2"/>
      <c r="C19257" s="2"/>
      <c r="D19257" s="2"/>
      <c r="E19257" s="2"/>
      <c r="F19257" s="2"/>
      <c r="G19257" s="3"/>
      <c r="H19257" s="3"/>
      <c r="I19257" s="2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 s="2"/>
    </row>
    <row r="19258" spans="2:22" x14ac:dyDescent="0.2">
      <c r="B19258" s="2"/>
      <c r="C19258" s="2"/>
      <c r="D19258" s="2"/>
      <c r="E19258" s="2"/>
      <c r="F19258" s="2"/>
      <c r="G19258" s="3"/>
      <c r="H19258" s="3"/>
      <c r="I19258" s="2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 s="2"/>
    </row>
    <row r="19259" spans="2:22" x14ac:dyDescent="0.2">
      <c r="B19259" s="2"/>
      <c r="C19259" s="2"/>
      <c r="D19259" s="2"/>
      <c r="E19259" s="2"/>
      <c r="F19259" s="2"/>
      <c r="G19259" s="3"/>
      <c r="H19259" s="3"/>
      <c r="I19259" s="2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 s="2"/>
    </row>
    <row r="19260" spans="2:22" x14ac:dyDescent="0.2">
      <c r="B19260" s="2"/>
      <c r="C19260" s="2"/>
      <c r="D19260" s="2"/>
      <c r="E19260" s="2"/>
      <c r="F19260" s="2"/>
      <c r="G19260" s="3"/>
      <c r="H19260" s="3"/>
      <c r="I19260" s="2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 s="2"/>
    </row>
    <row r="19261" spans="2:22" x14ac:dyDescent="0.2">
      <c r="B19261" s="2"/>
      <c r="C19261" s="2"/>
      <c r="D19261" s="2"/>
      <c r="E19261" s="2"/>
      <c r="F19261" s="2"/>
      <c r="G19261" s="3"/>
      <c r="H19261" s="3"/>
      <c r="I19261" s="2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 s="2"/>
    </row>
    <row r="19262" spans="2:22" x14ac:dyDescent="0.2">
      <c r="B19262" s="2"/>
      <c r="C19262" s="2"/>
      <c r="D19262" s="2"/>
      <c r="E19262" s="2"/>
      <c r="F19262" s="2"/>
      <c r="G19262" s="3"/>
      <c r="H19262" s="3"/>
      <c r="I19262" s="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 s="2"/>
    </row>
    <row r="19263" spans="2:22" x14ac:dyDescent="0.2">
      <c r="B19263" s="2"/>
      <c r="C19263" s="2"/>
      <c r="D19263" s="2"/>
      <c r="E19263" s="2"/>
      <c r="F19263" s="2"/>
      <c r="G19263" s="3"/>
      <c r="H19263" s="3"/>
      <c r="I19263" s="2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 s="2"/>
    </row>
    <row r="19264" spans="2:22" x14ac:dyDescent="0.2">
      <c r="B19264" s="2"/>
      <c r="C19264" s="2"/>
      <c r="D19264" s="2"/>
      <c r="E19264" s="2"/>
      <c r="F19264" s="2"/>
      <c r="G19264" s="3"/>
      <c r="H19264" s="3"/>
      <c r="I19264" s="2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 s="2"/>
    </row>
    <row r="19265" spans="2:22" x14ac:dyDescent="0.2">
      <c r="B19265" s="2"/>
      <c r="C19265" s="2"/>
      <c r="D19265" s="2"/>
      <c r="E19265" s="2"/>
      <c r="F19265" s="2"/>
      <c r="G19265" s="3"/>
      <c r="H19265" s="3"/>
      <c r="I19265" s="2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 s="2"/>
    </row>
    <row r="19266" spans="2:22" x14ac:dyDescent="0.2">
      <c r="B19266" s="2"/>
      <c r="C19266" s="2"/>
      <c r="D19266" s="2"/>
      <c r="E19266" s="2"/>
      <c r="F19266" s="2"/>
      <c r="G19266" s="3"/>
      <c r="H19266" s="3"/>
      <c r="I19266" s="2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 s="2"/>
    </row>
    <row r="19267" spans="2:22" x14ac:dyDescent="0.2">
      <c r="B19267" s="2"/>
      <c r="C19267" s="2"/>
      <c r="D19267" s="2"/>
      <c r="E19267" s="2"/>
      <c r="F19267" s="2"/>
      <c r="G19267" s="3"/>
      <c r="H19267" s="3"/>
      <c r="I19267" s="2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 s="2"/>
    </row>
    <row r="19268" spans="2:22" x14ac:dyDescent="0.2">
      <c r="B19268" s="2"/>
      <c r="C19268" s="2"/>
      <c r="D19268" s="2"/>
      <c r="E19268" s="2"/>
      <c r="F19268" s="2"/>
      <c r="G19268" s="3"/>
      <c r="H19268" s="3"/>
      <c r="I19268" s="2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 s="2"/>
    </row>
    <row r="19269" spans="2:22" x14ac:dyDescent="0.2">
      <c r="B19269" s="2"/>
      <c r="C19269" s="2"/>
      <c r="D19269" s="2"/>
      <c r="E19269" s="2"/>
      <c r="F19269" s="2"/>
      <c r="G19269" s="3"/>
      <c r="H19269" s="3"/>
      <c r="I19269" s="2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 s="2"/>
    </row>
    <row r="19270" spans="2:22" x14ac:dyDescent="0.2">
      <c r="B19270" s="2"/>
      <c r="C19270" s="2"/>
      <c r="D19270" s="2"/>
      <c r="E19270" s="2"/>
      <c r="F19270" s="2"/>
      <c r="G19270" s="3"/>
      <c r="H19270" s="3"/>
      <c r="I19270" s="2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 s="2"/>
    </row>
    <row r="19271" spans="2:22" x14ac:dyDescent="0.2">
      <c r="B19271" s="2"/>
      <c r="C19271" s="2"/>
      <c r="D19271" s="2"/>
      <c r="E19271" s="2"/>
      <c r="F19271" s="2"/>
      <c r="G19271" s="3"/>
      <c r="H19271" s="3"/>
      <c r="I19271" s="2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 s="2"/>
    </row>
    <row r="19272" spans="2:22" x14ac:dyDescent="0.2">
      <c r="B19272" s="2"/>
      <c r="C19272" s="2"/>
      <c r="D19272" s="2"/>
      <c r="E19272" s="2"/>
      <c r="F19272" s="2"/>
      <c r="G19272" s="3"/>
      <c r="H19272" s="3"/>
      <c r="I19272" s="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 s="2"/>
    </row>
    <row r="19273" spans="2:22" x14ac:dyDescent="0.2">
      <c r="B19273" s="2"/>
      <c r="C19273" s="2"/>
      <c r="D19273" s="2"/>
      <c r="E19273" s="2"/>
      <c r="F19273" s="2"/>
      <c r="G19273" s="3"/>
      <c r="H19273" s="3"/>
      <c r="I19273" s="2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 s="2"/>
    </row>
    <row r="19274" spans="2:22" x14ac:dyDescent="0.2">
      <c r="B19274" s="2"/>
      <c r="C19274" s="2"/>
      <c r="D19274" s="2"/>
      <c r="E19274" s="2"/>
      <c r="F19274" s="2"/>
      <c r="G19274" s="3"/>
      <c r="H19274" s="3"/>
      <c r="I19274" s="2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 s="2"/>
    </row>
    <row r="19275" spans="2:22" x14ac:dyDescent="0.2">
      <c r="B19275" s="2"/>
      <c r="C19275" s="2"/>
      <c r="D19275" s="2"/>
      <c r="E19275" s="2"/>
      <c r="F19275" s="2"/>
      <c r="G19275" s="3"/>
      <c r="H19275" s="3"/>
      <c r="I19275" s="2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 s="2"/>
    </row>
    <row r="19276" spans="2:22" x14ac:dyDescent="0.2">
      <c r="B19276" s="2"/>
      <c r="C19276" s="2"/>
      <c r="D19276" s="2"/>
      <c r="E19276" s="2"/>
      <c r="F19276" s="2"/>
      <c r="G19276" s="3"/>
      <c r="H19276" s="3"/>
      <c r="I19276" s="2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 s="2"/>
    </row>
    <row r="19277" spans="2:22" x14ac:dyDescent="0.2">
      <c r="B19277" s="2"/>
      <c r="C19277" s="2"/>
      <c r="D19277" s="2"/>
      <c r="E19277" s="2"/>
      <c r="F19277" s="2"/>
      <c r="G19277" s="3"/>
      <c r="H19277" s="3"/>
      <c r="I19277" s="2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 s="2"/>
    </row>
    <row r="19278" spans="2:22" x14ac:dyDescent="0.2">
      <c r="B19278" s="2"/>
      <c r="C19278" s="2"/>
      <c r="D19278" s="2"/>
      <c r="E19278" s="2"/>
      <c r="F19278" s="2"/>
      <c r="G19278" s="3"/>
      <c r="H19278" s="3"/>
      <c r="I19278" s="2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 s="2"/>
    </row>
    <row r="19279" spans="2:22" x14ac:dyDescent="0.2">
      <c r="B19279" s="2"/>
      <c r="C19279" s="2"/>
      <c r="D19279" s="2"/>
      <c r="E19279" s="2"/>
      <c r="F19279" s="2"/>
      <c r="G19279" s="3"/>
      <c r="H19279" s="3"/>
      <c r="I19279" s="2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 s="2"/>
    </row>
    <row r="19280" spans="2:22" x14ac:dyDescent="0.2">
      <c r="B19280" s="2"/>
      <c r="C19280" s="2"/>
      <c r="D19280" s="2"/>
      <c r="E19280" s="2"/>
      <c r="F19280" s="2"/>
      <c r="G19280" s="3"/>
      <c r="H19280" s="3"/>
      <c r="I19280" s="2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 s="2"/>
    </row>
    <row r="19281" spans="2:22" x14ac:dyDescent="0.2">
      <c r="B19281" s="2"/>
      <c r="C19281" s="2"/>
      <c r="D19281" s="2"/>
      <c r="E19281" s="2"/>
      <c r="F19281" s="2"/>
      <c r="G19281" s="3"/>
      <c r="H19281" s="3"/>
      <c r="I19281" s="2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 s="2"/>
    </row>
    <row r="19282" spans="2:22" x14ac:dyDescent="0.2">
      <c r="B19282" s="2"/>
      <c r="C19282" s="2"/>
      <c r="D19282" s="2"/>
      <c r="E19282" s="2"/>
      <c r="F19282" s="2"/>
      <c r="G19282" s="3"/>
      <c r="H19282" s="3"/>
      <c r="I19282" s="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 s="2"/>
    </row>
    <row r="19283" spans="2:22" x14ac:dyDescent="0.2">
      <c r="B19283" s="2"/>
      <c r="C19283" s="2"/>
      <c r="D19283" s="2"/>
      <c r="E19283" s="2"/>
      <c r="F19283" s="2"/>
      <c r="G19283" s="3"/>
      <c r="H19283" s="3"/>
      <c r="I19283" s="2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 s="2"/>
    </row>
    <row r="19284" spans="2:22" x14ac:dyDescent="0.2">
      <c r="B19284" s="2"/>
      <c r="C19284" s="2"/>
      <c r="D19284" s="2"/>
      <c r="E19284" s="2"/>
      <c r="F19284" s="2"/>
      <c r="G19284" s="3"/>
      <c r="H19284" s="3"/>
      <c r="I19284" s="2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 s="2"/>
    </row>
    <row r="19285" spans="2:22" x14ac:dyDescent="0.2">
      <c r="B19285" s="2"/>
      <c r="C19285" s="2"/>
      <c r="D19285" s="2"/>
      <c r="E19285" s="2"/>
      <c r="F19285" s="2"/>
      <c r="G19285" s="3"/>
      <c r="H19285" s="3"/>
      <c r="I19285" s="2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 s="2"/>
    </row>
    <row r="19286" spans="2:22" x14ac:dyDescent="0.2">
      <c r="B19286" s="2"/>
      <c r="C19286" s="2"/>
      <c r="D19286" s="2"/>
      <c r="E19286" s="2"/>
      <c r="F19286" s="2"/>
      <c r="G19286" s="3"/>
      <c r="H19286" s="3"/>
      <c r="I19286" s="2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 s="2"/>
    </row>
    <row r="19287" spans="2:22" x14ac:dyDescent="0.2">
      <c r="B19287" s="2"/>
      <c r="C19287" s="2"/>
      <c r="D19287" s="2"/>
      <c r="E19287" s="2"/>
      <c r="F19287" s="2"/>
      <c r="G19287" s="3"/>
      <c r="H19287" s="3"/>
      <c r="I19287" s="2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 s="2"/>
    </row>
    <row r="19288" spans="2:22" x14ac:dyDescent="0.2">
      <c r="B19288" s="2"/>
      <c r="C19288" s="2"/>
      <c r="D19288" s="2"/>
      <c r="E19288" s="2"/>
      <c r="F19288" s="2"/>
      <c r="G19288" s="3"/>
      <c r="H19288" s="3"/>
      <c r="I19288" s="2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 s="2"/>
    </row>
    <row r="19289" spans="2:22" x14ac:dyDescent="0.2">
      <c r="B19289" s="2"/>
      <c r="C19289" s="2"/>
      <c r="D19289" s="2"/>
      <c r="E19289" s="2"/>
      <c r="F19289" s="2"/>
      <c r="G19289" s="3"/>
      <c r="H19289" s="3"/>
      <c r="I19289" s="2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 s="2"/>
    </row>
    <row r="19290" spans="2:22" x14ac:dyDescent="0.2">
      <c r="B19290" s="2"/>
      <c r="C19290" s="2"/>
      <c r="D19290" s="2"/>
      <c r="E19290" s="2"/>
      <c r="F19290" s="2"/>
      <c r="G19290" s="3"/>
      <c r="H19290" s="3"/>
      <c r="I19290" s="2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 s="2"/>
    </row>
    <row r="19291" spans="2:22" x14ac:dyDescent="0.2">
      <c r="B19291" s="2"/>
      <c r="C19291" s="2"/>
      <c r="D19291" s="2"/>
      <c r="E19291" s="2"/>
      <c r="F19291" s="2"/>
      <c r="G19291" s="3"/>
      <c r="H19291" s="3"/>
      <c r="I19291" s="2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 s="2"/>
    </row>
    <row r="19292" spans="2:22" x14ac:dyDescent="0.2">
      <c r="B19292" s="2"/>
      <c r="C19292" s="2"/>
      <c r="D19292" s="2"/>
      <c r="E19292" s="2"/>
      <c r="F19292" s="2"/>
      <c r="G19292" s="3"/>
      <c r="H19292" s="3"/>
      <c r="I19292" s="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 s="2"/>
    </row>
    <row r="19293" spans="2:22" x14ac:dyDescent="0.2">
      <c r="B19293" s="2"/>
      <c r="C19293" s="2"/>
      <c r="D19293" s="2"/>
      <c r="E19293" s="2"/>
      <c r="F19293" s="2"/>
      <c r="G19293" s="3"/>
      <c r="H19293" s="3"/>
      <c r="I19293" s="2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 s="2"/>
    </row>
    <row r="19294" spans="2:22" x14ac:dyDescent="0.2">
      <c r="B19294" s="2"/>
      <c r="C19294" s="2"/>
      <c r="D19294" s="2"/>
      <c r="E19294" s="2"/>
      <c r="F19294" s="2"/>
      <c r="G19294" s="3"/>
      <c r="H19294" s="3"/>
      <c r="I19294" s="2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 s="2"/>
    </row>
    <row r="19295" spans="2:22" x14ac:dyDescent="0.2">
      <c r="B19295" s="2"/>
      <c r="C19295" s="2"/>
      <c r="D19295" s="2"/>
      <c r="E19295" s="2"/>
      <c r="F19295" s="2"/>
      <c r="G19295" s="3"/>
      <c r="H19295" s="3"/>
      <c r="I19295" s="2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 s="2"/>
    </row>
    <row r="19296" spans="2:22" x14ac:dyDescent="0.2">
      <c r="B19296" s="2"/>
      <c r="C19296" s="2"/>
      <c r="D19296" s="2"/>
      <c r="E19296" s="2"/>
      <c r="F19296" s="2"/>
      <c r="G19296" s="3"/>
      <c r="H19296" s="3"/>
      <c r="I19296" s="2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 s="2"/>
    </row>
    <row r="19297" spans="2:22" x14ac:dyDescent="0.2">
      <c r="B19297" s="2"/>
      <c r="C19297" s="2"/>
      <c r="D19297" s="2"/>
      <c r="E19297" s="2"/>
      <c r="F19297" s="2"/>
      <c r="G19297" s="3"/>
      <c r="H19297" s="3"/>
      <c r="I19297" s="2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 s="2"/>
    </row>
    <row r="19298" spans="2:22" x14ac:dyDescent="0.2">
      <c r="B19298" s="2"/>
      <c r="C19298" s="2"/>
      <c r="D19298" s="2"/>
      <c r="E19298" s="2"/>
      <c r="F19298" s="2"/>
      <c r="G19298" s="3"/>
      <c r="H19298" s="3"/>
      <c r="I19298" s="2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 s="2"/>
    </row>
    <row r="19299" spans="2:22" x14ac:dyDescent="0.2">
      <c r="B19299" s="2"/>
      <c r="C19299" s="2"/>
      <c r="D19299" s="2"/>
      <c r="E19299" s="2"/>
      <c r="F19299" s="2"/>
      <c r="G19299" s="3"/>
      <c r="H19299" s="3"/>
      <c r="I19299" s="2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 s="2"/>
    </row>
    <row r="19300" spans="2:22" x14ac:dyDescent="0.2">
      <c r="B19300" s="2"/>
      <c r="C19300" s="2"/>
      <c r="D19300" s="2"/>
      <c r="E19300" s="2"/>
      <c r="F19300" s="2"/>
      <c r="G19300" s="3"/>
      <c r="H19300" s="3"/>
      <c r="I19300" s="2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 s="2"/>
    </row>
    <row r="19301" spans="2:22" x14ac:dyDescent="0.2">
      <c r="B19301" s="2"/>
      <c r="C19301" s="2"/>
      <c r="D19301" s="2"/>
      <c r="E19301" s="2"/>
      <c r="F19301" s="2"/>
      <c r="G19301" s="3"/>
      <c r="H19301" s="3"/>
      <c r="I19301" s="2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 s="2"/>
    </row>
    <row r="19302" spans="2:22" x14ac:dyDescent="0.2">
      <c r="B19302" s="2"/>
      <c r="C19302" s="2"/>
      <c r="D19302" s="2"/>
      <c r="E19302" s="2"/>
      <c r="F19302" s="2"/>
      <c r="G19302" s="3"/>
      <c r="H19302" s="3"/>
      <c r="I19302" s="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 s="2"/>
    </row>
    <row r="19303" spans="2:22" x14ac:dyDescent="0.2">
      <c r="B19303" s="2"/>
      <c r="C19303" s="2"/>
      <c r="D19303" s="2"/>
      <c r="E19303" s="2"/>
      <c r="F19303" s="2"/>
      <c r="G19303" s="3"/>
      <c r="H19303" s="3"/>
      <c r="I19303" s="2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 s="2"/>
    </row>
    <row r="19304" spans="2:22" x14ac:dyDescent="0.2">
      <c r="B19304" s="2"/>
      <c r="C19304" s="2"/>
      <c r="D19304" s="2"/>
      <c r="E19304" s="2"/>
      <c r="F19304" s="2"/>
      <c r="G19304" s="3"/>
      <c r="H19304" s="3"/>
      <c r="I19304" s="2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 s="2"/>
    </row>
    <row r="19305" spans="2:22" x14ac:dyDescent="0.2">
      <c r="B19305" s="2"/>
      <c r="C19305" s="2"/>
      <c r="D19305" s="2"/>
      <c r="E19305" s="2"/>
      <c r="F19305" s="2"/>
      <c r="G19305" s="3"/>
      <c r="H19305" s="3"/>
      <c r="I19305" s="2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 s="2"/>
    </row>
    <row r="19306" spans="2:22" x14ac:dyDescent="0.2">
      <c r="B19306" s="2"/>
      <c r="C19306" s="2"/>
      <c r="D19306" s="2"/>
      <c r="E19306" s="2"/>
      <c r="F19306" s="2"/>
      <c r="G19306" s="3"/>
      <c r="H19306" s="3"/>
      <c r="I19306" s="2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 s="2"/>
    </row>
    <row r="19307" spans="2:22" x14ac:dyDescent="0.2">
      <c r="B19307" s="2"/>
      <c r="C19307" s="2"/>
      <c r="D19307" s="2"/>
      <c r="E19307" s="2"/>
      <c r="F19307" s="2"/>
      <c r="G19307" s="3"/>
      <c r="H19307" s="3"/>
      <c r="I19307" s="2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 s="2"/>
    </row>
    <row r="19308" spans="2:22" x14ac:dyDescent="0.2">
      <c r="B19308" s="2"/>
      <c r="C19308" s="2"/>
      <c r="D19308" s="2"/>
      <c r="E19308" s="2"/>
      <c r="F19308" s="2"/>
      <c r="G19308" s="3"/>
      <c r="H19308" s="3"/>
      <c r="I19308" s="2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 s="2"/>
    </row>
    <row r="19309" spans="2:22" x14ac:dyDescent="0.2">
      <c r="B19309" s="2"/>
      <c r="C19309" s="2"/>
      <c r="D19309" s="2"/>
      <c r="E19309" s="2"/>
      <c r="F19309" s="2"/>
      <c r="G19309" s="3"/>
      <c r="H19309" s="3"/>
      <c r="I19309" s="2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 s="2"/>
    </row>
    <row r="19310" spans="2:22" x14ac:dyDescent="0.2">
      <c r="B19310" s="2"/>
      <c r="C19310" s="2"/>
      <c r="D19310" s="2"/>
      <c r="E19310" s="2"/>
      <c r="F19310" s="2"/>
      <c r="G19310" s="3"/>
      <c r="H19310" s="3"/>
      <c r="I19310" s="2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 s="2"/>
    </row>
    <row r="19311" spans="2:22" x14ac:dyDescent="0.2">
      <c r="B19311" s="2"/>
      <c r="C19311" s="2"/>
      <c r="D19311" s="2"/>
      <c r="E19311" s="2"/>
      <c r="F19311" s="2"/>
      <c r="G19311" s="3"/>
      <c r="H19311" s="3"/>
      <c r="I19311" s="2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 s="2"/>
    </row>
    <row r="19312" spans="2:22" x14ac:dyDescent="0.2">
      <c r="B19312" s="2"/>
      <c r="C19312" s="2"/>
      <c r="D19312" s="2"/>
      <c r="E19312" s="2"/>
      <c r="F19312" s="2"/>
      <c r="G19312" s="3"/>
      <c r="H19312" s="3"/>
      <c r="I19312" s="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 s="2"/>
    </row>
    <row r="19313" spans="2:22" x14ac:dyDescent="0.2">
      <c r="B19313" s="2"/>
      <c r="C19313" s="2"/>
      <c r="D19313" s="2"/>
      <c r="E19313" s="2"/>
      <c r="F19313" s="2"/>
      <c r="G19313" s="3"/>
      <c r="H19313" s="3"/>
      <c r="I19313" s="2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 s="2"/>
    </row>
    <row r="19314" spans="2:22" x14ac:dyDescent="0.2">
      <c r="B19314" s="2"/>
      <c r="C19314" s="2"/>
      <c r="D19314" s="2"/>
      <c r="E19314" s="2"/>
      <c r="F19314" s="2"/>
      <c r="G19314" s="3"/>
      <c r="H19314" s="3"/>
      <c r="I19314" s="2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 s="2"/>
    </row>
    <row r="19315" spans="2:22" x14ac:dyDescent="0.2">
      <c r="B19315" s="2"/>
      <c r="C19315" s="2"/>
      <c r="D19315" s="2"/>
      <c r="E19315" s="2"/>
      <c r="F19315" s="2"/>
      <c r="G19315" s="3"/>
      <c r="H19315" s="3"/>
      <c r="I19315" s="2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 s="2"/>
    </row>
    <row r="19316" spans="2:22" x14ac:dyDescent="0.2">
      <c r="B19316" s="2"/>
      <c r="C19316" s="2"/>
      <c r="D19316" s="2"/>
      <c r="E19316" s="2"/>
      <c r="F19316" s="2"/>
      <c r="G19316" s="3"/>
      <c r="H19316" s="3"/>
      <c r="I19316" s="2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 s="2"/>
    </row>
    <row r="19317" spans="2:22" x14ac:dyDescent="0.2">
      <c r="B19317" s="2"/>
      <c r="C19317" s="2"/>
      <c r="D19317" s="2"/>
      <c r="E19317" s="2"/>
      <c r="F19317" s="2"/>
      <c r="G19317" s="3"/>
      <c r="H19317" s="3"/>
      <c r="I19317" s="2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 s="2"/>
    </row>
    <row r="19318" spans="2:22" x14ac:dyDescent="0.2">
      <c r="B19318" s="2"/>
      <c r="C19318" s="2"/>
      <c r="D19318" s="2"/>
      <c r="E19318" s="2"/>
      <c r="F19318" s="2"/>
      <c r="G19318" s="3"/>
      <c r="H19318" s="3"/>
      <c r="I19318" s="2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 s="2"/>
    </row>
    <row r="19319" spans="2:22" x14ac:dyDescent="0.2">
      <c r="B19319" s="2"/>
      <c r="C19319" s="2"/>
      <c r="D19319" s="2"/>
      <c r="E19319" s="2"/>
      <c r="F19319" s="2"/>
      <c r="G19319" s="3"/>
      <c r="H19319" s="3"/>
      <c r="I19319" s="2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 s="2"/>
    </row>
    <row r="19320" spans="2:22" x14ac:dyDescent="0.2">
      <c r="B19320" s="2"/>
      <c r="C19320" s="2"/>
      <c r="D19320" s="2"/>
      <c r="E19320" s="2"/>
      <c r="F19320" s="2"/>
      <c r="G19320" s="3"/>
      <c r="H19320" s="3"/>
      <c r="I19320" s="2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 s="2"/>
    </row>
    <row r="19321" spans="2:22" x14ac:dyDescent="0.2">
      <c r="B19321" s="2"/>
      <c r="C19321" s="2"/>
      <c r="D19321" s="2"/>
      <c r="E19321" s="2"/>
      <c r="F19321" s="2"/>
      <c r="G19321" s="3"/>
      <c r="H19321" s="3"/>
      <c r="I19321" s="2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 s="2"/>
    </row>
    <row r="19322" spans="2:22" x14ac:dyDescent="0.2">
      <c r="B19322" s="2"/>
      <c r="C19322" s="2"/>
      <c r="D19322" s="2"/>
      <c r="E19322" s="2"/>
      <c r="F19322" s="2"/>
      <c r="G19322" s="3"/>
      <c r="H19322" s="3"/>
      <c r="I19322" s="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 s="2"/>
    </row>
    <row r="19323" spans="2:22" x14ac:dyDescent="0.2">
      <c r="B19323" s="2"/>
      <c r="C19323" s="2"/>
      <c r="D19323" s="2"/>
      <c r="E19323" s="2"/>
      <c r="F19323" s="2"/>
      <c r="G19323" s="3"/>
      <c r="H19323" s="3"/>
      <c r="I19323" s="2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 s="2"/>
    </row>
    <row r="19324" spans="2:22" x14ac:dyDescent="0.2">
      <c r="B19324" s="2"/>
      <c r="C19324" s="2"/>
      <c r="D19324" s="2"/>
      <c r="E19324" s="2"/>
      <c r="F19324" s="2"/>
      <c r="G19324" s="3"/>
      <c r="H19324" s="3"/>
      <c r="I19324" s="2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 s="2"/>
    </row>
    <row r="19325" spans="2:22" x14ac:dyDescent="0.2">
      <c r="B19325" s="2"/>
      <c r="C19325" s="2"/>
      <c r="D19325" s="2"/>
      <c r="E19325" s="2"/>
      <c r="F19325" s="2"/>
      <c r="G19325" s="3"/>
      <c r="H19325" s="3"/>
      <c r="I19325" s="2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 s="2"/>
    </row>
    <row r="19326" spans="2:22" x14ac:dyDescent="0.2">
      <c r="B19326" s="2"/>
      <c r="C19326" s="2"/>
      <c r="D19326" s="2"/>
      <c r="E19326" s="2"/>
      <c r="F19326" s="2"/>
      <c r="G19326" s="3"/>
      <c r="H19326" s="3"/>
      <c r="I19326" s="2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 s="2"/>
    </row>
    <row r="19327" spans="2:22" x14ac:dyDescent="0.2">
      <c r="B19327" s="2"/>
      <c r="C19327" s="2"/>
      <c r="D19327" s="2"/>
      <c r="E19327" s="2"/>
      <c r="F19327" s="2"/>
      <c r="G19327" s="3"/>
      <c r="H19327" s="3"/>
      <c r="I19327" s="2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 s="2"/>
    </row>
    <row r="19328" spans="2:22" x14ac:dyDescent="0.2">
      <c r="B19328" s="2"/>
      <c r="C19328" s="2"/>
      <c r="D19328" s="2"/>
      <c r="E19328" s="2"/>
      <c r="F19328" s="2"/>
      <c r="G19328" s="3"/>
      <c r="H19328" s="3"/>
      <c r="I19328" s="2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 s="2"/>
    </row>
    <row r="19329" spans="2:22" x14ac:dyDescent="0.2">
      <c r="B19329" s="2"/>
      <c r="C19329" s="2"/>
      <c r="D19329" s="2"/>
      <c r="E19329" s="2"/>
      <c r="F19329" s="2"/>
      <c r="G19329" s="3"/>
      <c r="H19329" s="3"/>
      <c r="I19329" s="2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 s="2"/>
    </row>
    <row r="19330" spans="2:22" x14ac:dyDescent="0.2">
      <c r="B19330" s="2"/>
      <c r="C19330" s="2"/>
      <c r="D19330" s="2"/>
      <c r="E19330" s="2"/>
      <c r="F19330" s="2"/>
      <c r="G19330" s="3"/>
      <c r="H19330" s="3"/>
      <c r="I19330" s="2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 s="2"/>
    </row>
    <row r="19331" spans="2:22" x14ac:dyDescent="0.2">
      <c r="B19331" s="2"/>
      <c r="C19331" s="2"/>
      <c r="D19331" s="2"/>
      <c r="E19331" s="2"/>
      <c r="F19331" s="2"/>
      <c r="G19331" s="3"/>
      <c r="H19331" s="3"/>
      <c r="I19331" s="2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 s="2"/>
    </row>
    <row r="19332" spans="2:22" x14ac:dyDescent="0.2">
      <c r="B19332" s="2"/>
      <c r="C19332" s="2"/>
      <c r="D19332" s="2"/>
      <c r="E19332" s="2"/>
      <c r="F19332" s="2"/>
      <c r="G19332" s="3"/>
      <c r="H19332" s="3"/>
      <c r="I19332" s="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 s="2"/>
    </row>
    <row r="19333" spans="2:22" x14ac:dyDescent="0.2">
      <c r="B19333" s="2"/>
      <c r="C19333" s="2"/>
      <c r="D19333" s="2"/>
      <c r="E19333" s="2"/>
      <c r="F19333" s="2"/>
      <c r="G19333" s="3"/>
      <c r="H19333" s="3"/>
      <c r="I19333" s="2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 s="2"/>
    </row>
    <row r="19334" spans="2:22" x14ac:dyDescent="0.2">
      <c r="B19334" s="2"/>
      <c r="C19334" s="2"/>
      <c r="D19334" s="2"/>
      <c r="E19334" s="2"/>
      <c r="F19334" s="2"/>
      <c r="G19334" s="3"/>
      <c r="H19334" s="3"/>
      <c r="I19334" s="2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 s="2"/>
    </row>
    <row r="19335" spans="2:22" x14ac:dyDescent="0.2">
      <c r="B19335" s="2"/>
      <c r="C19335" s="2"/>
      <c r="D19335" s="2"/>
      <c r="E19335" s="2"/>
      <c r="F19335" s="2"/>
      <c r="G19335" s="3"/>
      <c r="H19335" s="3"/>
      <c r="I19335" s="2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 s="2"/>
    </row>
    <row r="19336" spans="2:22" x14ac:dyDescent="0.2">
      <c r="B19336" s="2"/>
      <c r="C19336" s="2"/>
      <c r="D19336" s="2"/>
      <c r="E19336" s="2"/>
      <c r="F19336" s="2"/>
      <c r="G19336" s="3"/>
      <c r="H19336" s="3"/>
      <c r="I19336" s="2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 s="2"/>
    </row>
    <row r="19337" spans="2:22" x14ac:dyDescent="0.2">
      <c r="B19337" s="2"/>
      <c r="C19337" s="2"/>
      <c r="D19337" s="2"/>
      <c r="E19337" s="2"/>
      <c r="F19337" s="2"/>
      <c r="G19337" s="3"/>
      <c r="H19337" s="3"/>
      <c r="I19337" s="2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 s="2"/>
    </row>
    <row r="19338" spans="2:22" x14ac:dyDescent="0.2">
      <c r="B19338" s="2"/>
      <c r="C19338" s="2"/>
      <c r="D19338" s="2"/>
      <c r="E19338" s="2"/>
      <c r="F19338" s="2"/>
      <c r="G19338" s="3"/>
      <c r="H19338" s="3"/>
      <c r="I19338" s="2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 s="2"/>
    </row>
    <row r="19339" spans="2:22" x14ac:dyDescent="0.2">
      <c r="B19339" s="2"/>
      <c r="C19339" s="2"/>
      <c r="D19339" s="2"/>
      <c r="E19339" s="2"/>
      <c r="F19339" s="2"/>
      <c r="G19339" s="3"/>
      <c r="H19339" s="3"/>
      <c r="I19339" s="2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 s="2"/>
    </row>
    <row r="19340" spans="2:22" x14ac:dyDescent="0.2">
      <c r="B19340" s="2"/>
      <c r="C19340" s="2"/>
      <c r="D19340" s="2"/>
      <c r="E19340" s="2"/>
      <c r="F19340" s="2"/>
      <c r="G19340" s="3"/>
      <c r="H19340" s="3"/>
      <c r="I19340" s="2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 s="2"/>
    </row>
    <row r="19341" spans="2:22" x14ac:dyDescent="0.2">
      <c r="B19341" s="2"/>
      <c r="C19341" s="2"/>
      <c r="D19341" s="2"/>
      <c r="E19341" s="2"/>
      <c r="F19341" s="2"/>
      <c r="G19341" s="3"/>
      <c r="H19341" s="3"/>
      <c r="I19341" s="2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 s="2"/>
    </row>
    <row r="19342" spans="2:22" x14ac:dyDescent="0.2">
      <c r="B19342" s="2"/>
      <c r="C19342" s="2"/>
      <c r="D19342" s="2"/>
      <c r="E19342" s="2"/>
      <c r="F19342" s="2"/>
      <c r="G19342" s="3"/>
      <c r="H19342" s="3"/>
      <c r="I19342" s="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 s="2"/>
    </row>
    <row r="19343" spans="2:22" x14ac:dyDescent="0.2">
      <c r="B19343" s="2"/>
      <c r="C19343" s="2"/>
      <c r="D19343" s="2"/>
      <c r="E19343" s="2"/>
      <c r="F19343" s="2"/>
      <c r="G19343" s="3"/>
      <c r="H19343" s="3"/>
      <c r="I19343" s="2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 s="2"/>
    </row>
    <row r="19344" spans="2:22" x14ac:dyDescent="0.2">
      <c r="B19344" s="2"/>
      <c r="C19344" s="2"/>
      <c r="D19344" s="2"/>
      <c r="E19344" s="2"/>
      <c r="F19344" s="2"/>
      <c r="G19344" s="3"/>
      <c r="H19344" s="3"/>
      <c r="I19344" s="2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 s="2"/>
    </row>
    <row r="19345" spans="2:22" x14ac:dyDescent="0.2">
      <c r="B19345" s="2"/>
      <c r="C19345" s="2"/>
      <c r="D19345" s="2"/>
      <c r="E19345" s="2"/>
      <c r="F19345" s="2"/>
      <c r="G19345" s="3"/>
      <c r="H19345" s="3"/>
      <c r="I19345" s="2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 s="2"/>
    </row>
    <row r="19346" spans="2:22" x14ac:dyDescent="0.2">
      <c r="B19346" s="2"/>
      <c r="C19346" s="2"/>
      <c r="D19346" s="2"/>
      <c r="E19346" s="2"/>
      <c r="F19346" s="2"/>
      <c r="G19346" s="3"/>
      <c r="H19346" s="3"/>
      <c r="I19346" s="2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 s="2"/>
    </row>
    <row r="19347" spans="2:22" x14ac:dyDescent="0.2">
      <c r="B19347" s="2"/>
      <c r="C19347" s="2"/>
      <c r="D19347" s="2"/>
      <c r="E19347" s="2"/>
      <c r="F19347" s="2"/>
      <c r="G19347" s="3"/>
      <c r="H19347" s="3"/>
      <c r="I19347" s="2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 s="2"/>
    </row>
    <row r="19348" spans="2:22" x14ac:dyDescent="0.2">
      <c r="B19348" s="2"/>
      <c r="C19348" s="2"/>
      <c r="D19348" s="2"/>
      <c r="E19348" s="2"/>
      <c r="F19348" s="2"/>
      <c r="G19348" s="3"/>
      <c r="H19348" s="3"/>
      <c r="I19348" s="2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 s="2"/>
    </row>
    <row r="19349" spans="2:22" x14ac:dyDescent="0.2">
      <c r="B19349" s="2"/>
      <c r="C19349" s="2"/>
      <c r="D19349" s="2"/>
      <c r="E19349" s="2"/>
      <c r="F19349" s="2"/>
      <c r="G19349" s="3"/>
      <c r="H19349" s="3"/>
      <c r="I19349" s="2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 s="2"/>
    </row>
    <row r="19350" spans="2:22" x14ac:dyDescent="0.2">
      <c r="B19350" s="2"/>
      <c r="C19350" s="2"/>
      <c r="D19350" s="2"/>
      <c r="E19350" s="2"/>
      <c r="F19350" s="2"/>
      <c r="G19350" s="3"/>
      <c r="H19350" s="3"/>
      <c r="I19350" s="2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 s="2"/>
    </row>
    <row r="19351" spans="2:22" x14ac:dyDescent="0.2">
      <c r="B19351" s="2"/>
      <c r="C19351" s="2"/>
      <c r="D19351" s="2"/>
      <c r="E19351" s="2"/>
      <c r="F19351" s="2"/>
      <c r="G19351" s="3"/>
      <c r="H19351" s="3"/>
      <c r="I19351" s="2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 s="2"/>
    </row>
    <row r="19352" spans="2:22" x14ac:dyDescent="0.2">
      <c r="B19352" s="2"/>
      <c r="C19352" s="2"/>
      <c r="D19352" s="2"/>
      <c r="E19352" s="2"/>
      <c r="F19352" s="2"/>
      <c r="G19352" s="3"/>
      <c r="H19352" s="3"/>
      <c r="I19352" s="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 s="2"/>
    </row>
    <row r="19353" spans="2:22" x14ac:dyDescent="0.2">
      <c r="B19353" s="2"/>
      <c r="C19353" s="2"/>
      <c r="D19353" s="2"/>
      <c r="E19353" s="2"/>
      <c r="F19353" s="2"/>
      <c r="G19353" s="3"/>
      <c r="H19353" s="3"/>
      <c r="I19353" s="2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 s="2"/>
    </row>
    <row r="19354" spans="2:22" x14ac:dyDescent="0.2">
      <c r="B19354" s="2"/>
      <c r="C19354" s="2"/>
      <c r="D19354" s="2"/>
      <c r="E19354" s="2"/>
      <c r="F19354" s="2"/>
      <c r="G19354" s="3"/>
      <c r="H19354" s="3"/>
      <c r="I19354" s="2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 s="2"/>
    </row>
    <row r="19355" spans="2:22" x14ac:dyDescent="0.2">
      <c r="B19355" s="2"/>
      <c r="C19355" s="2"/>
      <c r="D19355" s="2"/>
      <c r="E19355" s="2"/>
      <c r="F19355" s="2"/>
      <c r="G19355" s="3"/>
      <c r="H19355" s="3"/>
      <c r="I19355" s="2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 s="2"/>
    </row>
    <row r="19356" spans="2:22" x14ac:dyDescent="0.2">
      <c r="B19356" s="2"/>
      <c r="C19356" s="2"/>
      <c r="D19356" s="2"/>
      <c r="E19356" s="2"/>
      <c r="F19356" s="2"/>
      <c r="G19356" s="3"/>
      <c r="H19356" s="3"/>
      <c r="I19356" s="2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 s="2"/>
    </row>
    <row r="19357" spans="2:22" x14ac:dyDescent="0.2">
      <c r="B19357" s="2"/>
      <c r="C19357" s="2"/>
      <c r="D19357" s="2"/>
      <c r="E19357" s="2"/>
      <c r="F19357" s="2"/>
      <c r="G19357" s="3"/>
      <c r="H19357" s="3"/>
      <c r="I19357" s="2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 s="2"/>
    </row>
    <row r="19358" spans="2:22" x14ac:dyDescent="0.2">
      <c r="B19358" s="2"/>
      <c r="C19358" s="2"/>
      <c r="D19358" s="2"/>
      <c r="E19358" s="2"/>
      <c r="F19358" s="2"/>
      <c r="G19358" s="3"/>
      <c r="H19358" s="3"/>
      <c r="I19358" s="2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 s="2"/>
    </row>
    <row r="19359" spans="2:22" x14ac:dyDescent="0.2">
      <c r="B19359" s="2"/>
      <c r="C19359" s="2"/>
      <c r="D19359" s="2"/>
      <c r="E19359" s="2"/>
      <c r="F19359" s="2"/>
      <c r="G19359" s="3"/>
      <c r="H19359" s="3"/>
      <c r="I19359" s="2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 s="2"/>
    </row>
    <row r="19360" spans="2:22" x14ac:dyDescent="0.2">
      <c r="B19360" s="2"/>
      <c r="C19360" s="2"/>
      <c r="D19360" s="2"/>
      <c r="E19360" s="2"/>
      <c r="F19360" s="2"/>
      <c r="G19360" s="3"/>
      <c r="H19360" s="3"/>
      <c r="I19360" s="2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 s="2"/>
    </row>
    <row r="19361" spans="2:22" x14ac:dyDescent="0.2">
      <c r="B19361" s="2"/>
      <c r="C19361" s="2"/>
      <c r="D19361" s="2"/>
      <c r="E19361" s="2"/>
      <c r="F19361" s="2"/>
      <c r="G19361" s="3"/>
      <c r="H19361" s="3"/>
      <c r="I19361" s="2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 s="2"/>
    </row>
    <row r="19362" spans="2:22" x14ac:dyDescent="0.2">
      <c r="B19362" s="2"/>
      <c r="C19362" s="2"/>
      <c r="D19362" s="2"/>
      <c r="E19362" s="2"/>
      <c r="F19362" s="2"/>
      <c r="G19362" s="3"/>
      <c r="H19362" s="3"/>
      <c r="I19362" s="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 s="2"/>
    </row>
    <row r="19363" spans="2:22" x14ac:dyDescent="0.2">
      <c r="B19363" s="2"/>
      <c r="C19363" s="2"/>
      <c r="D19363" s="2"/>
      <c r="E19363" s="2"/>
      <c r="F19363" s="2"/>
      <c r="G19363" s="3"/>
      <c r="H19363" s="3"/>
      <c r="I19363" s="2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 s="2"/>
    </row>
    <row r="19364" spans="2:22" x14ac:dyDescent="0.2">
      <c r="B19364" s="2"/>
      <c r="C19364" s="2"/>
      <c r="D19364" s="2"/>
      <c r="E19364" s="2"/>
      <c r="F19364" s="2"/>
      <c r="G19364" s="3"/>
      <c r="H19364" s="3"/>
      <c r="I19364" s="2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 s="2"/>
    </row>
    <row r="19365" spans="2:22" x14ac:dyDescent="0.2">
      <c r="B19365" s="2"/>
      <c r="C19365" s="2"/>
      <c r="D19365" s="2"/>
      <c r="E19365" s="2"/>
      <c r="F19365" s="2"/>
      <c r="G19365" s="3"/>
      <c r="H19365" s="3"/>
      <c r="I19365" s="2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 s="2"/>
    </row>
    <row r="19366" spans="2:22" x14ac:dyDescent="0.2">
      <c r="B19366" s="2"/>
      <c r="C19366" s="2"/>
      <c r="D19366" s="2"/>
      <c r="E19366" s="2"/>
      <c r="F19366" s="2"/>
      <c r="G19366" s="3"/>
      <c r="H19366" s="3"/>
      <c r="I19366" s="2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 s="2"/>
    </row>
    <row r="19367" spans="2:22" x14ac:dyDescent="0.2">
      <c r="B19367" s="2"/>
      <c r="C19367" s="2"/>
      <c r="D19367" s="2"/>
      <c r="E19367" s="2"/>
      <c r="F19367" s="2"/>
      <c r="G19367" s="3"/>
      <c r="H19367" s="3"/>
      <c r="I19367" s="2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 s="2"/>
    </row>
    <row r="19368" spans="2:22" x14ac:dyDescent="0.2">
      <c r="B19368" s="2"/>
      <c r="C19368" s="2"/>
      <c r="D19368" s="2"/>
      <c r="E19368" s="2"/>
      <c r="F19368" s="2"/>
      <c r="G19368" s="3"/>
      <c r="H19368" s="3"/>
      <c r="I19368" s="2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 s="2"/>
    </row>
    <row r="19369" spans="2:22" x14ac:dyDescent="0.2">
      <c r="B19369" s="2"/>
      <c r="C19369" s="2"/>
      <c r="D19369" s="2"/>
      <c r="E19369" s="2"/>
      <c r="F19369" s="2"/>
      <c r="G19369" s="3"/>
      <c r="H19369" s="3"/>
      <c r="I19369" s="2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 s="2"/>
    </row>
    <row r="19370" spans="2:22" x14ac:dyDescent="0.2">
      <c r="B19370" s="2"/>
      <c r="C19370" s="2"/>
      <c r="D19370" s="2"/>
      <c r="E19370" s="2"/>
      <c r="F19370" s="2"/>
      <c r="G19370" s="3"/>
      <c r="H19370" s="3"/>
      <c r="I19370" s="2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 s="2"/>
    </row>
    <row r="19371" spans="2:22" x14ac:dyDescent="0.2">
      <c r="B19371" s="2"/>
      <c r="C19371" s="2"/>
      <c r="D19371" s="2"/>
      <c r="E19371" s="2"/>
      <c r="F19371" s="2"/>
      <c r="G19371" s="3"/>
      <c r="H19371" s="3"/>
      <c r="I19371" s="2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 s="2"/>
    </row>
    <row r="19372" spans="2:22" x14ac:dyDescent="0.2">
      <c r="B19372" s="2"/>
      <c r="C19372" s="2"/>
      <c r="D19372" s="2"/>
      <c r="E19372" s="2"/>
      <c r="F19372" s="2"/>
      <c r="G19372" s="3"/>
      <c r="H19372" s="3"/>
      <c r="I19372" s="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 s="2"/>
    </row>
    <row r="19373" spans="2:22" x14ac:dyDescent="0.2">
      <c r="B19373" s="2"/>
      <c r="C19373" s="2"/>
      <c r="D19373" s="2"/>
      <c r="E19373" s="2"/>
      <c r="F19373" s="2"/>
      <c r="G19373" s="3"/>
      <c r="H19373" s="3"/>
      <c r="I19373" s="2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 s="2"/>
    </row>
    <row r="19374" spans="2:22" x14ac:dyDescent="0.2">
      <c r="B19374" s="2"/>
      <c r="C19374" s="2"/>
      <c r="D19374" s="2"/>
      <c r="E19374" s="2"/>
      <c r="F19374" s="2"/>
      <c r="G19374" s="3"/>
      <c r="H19374" s="3"/>
      <c r="I19374" s="2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 s="2"/>
    </row>
    <row r="19375" spans="2:22" x14ac:dyDescent="0.2">
      <c r="B19375" s="2"/>
      <c r="C19375" s="2"/>
      <c r="D19375" s="2"/>
      <c r="E19375" s="2"/>
      <c r="F19375" s="2"/>
      <c r="G19375" s="3"/>
      <c r="H19375" s="3"/>
      <c r="I19375" s="2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 s="2"/>
    </row>
    <row r="19376" spans="2:22" x14ac:dyDescent="0.2">
      <c r="B19376" s="2"/>
      <c r="C19376" s="2"/>
      <c r="D19376" s="2"/>
      <c r="E19376" s="2"/>
      <c r="F19376" s="2"/>
      <c r="G19376" s="3"/>
      <c r="H19376" s="3"/>
      <c r="I19376" s="2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 s="2"/>
    </row>
    <row r="19377" spans="2:22" x14ac:dyDescent="0.2">
      <c r="B19377" s="2"/>
      <c r="C19377" s="2"/>
      <c r="D19377" s="2"/>
      <c r="E19377" s="2"/>
      <c r="F19377" s="2"/>
      <c r="G19377" s="3"/>
      <c r="H19377" s="3"/>
      <c r="I19377" s="2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 s="2"/>
    </row>
    <row r="19378" spans="2:22" x14ac:dyDescent="0.2">
      <c r="B19378" s="2"/>
      <c r="C19378" s="2"/>
      <c r="D19378" s="2"/>
      <c r="E19378" s="2"/>
      <c r="F19378" s="2"/>
      <c r="G19378" s="3"/>
      <c r="H19378" s="3"/>
      <c r="I19378" s="2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 s="2"/>
    </row>
    <row r="19379" spans="2:22" x14ac:dyDescent="0.2">
      <c r="B19379" s="2"/>
      <c r="C19379" s="2"/>
      <c r="D19379" s="2"/>
      <c r="E19379" s="2"/>
      <c r="F19379" s="2"/>
      <c r="G19379" s="3"/>
      <c r="H19379" s="3"/>
      <c r="I19379" s="2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 s="2"/>
    </row>
    <row r="19380" spans="2:22" x14ac:dyDescent="0.2">
      <c r="B19380" s="2"/>
      <c r="C19380" s="2"/>
      <c r="D19380" s="2"/>
      <c r="E19380" s="2"/>
      <c r="F19380" s="2"/>
      <c r="G19380" s="3"/>
      <c r="H19380" s="3"/>
      <c r="I19380" s="2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 s="2"/>
    </row>
    <row r="19381" spans="2:22" x14ac:dyDescent="0.2">
      <c r="B19381" s="2"/>
      <c r="C19381" s="2"/>
      <c r="D19381" s="2"/>
      <c r="E19381" s="2"/>
      <c r="F19381" s="2"/>
      <c r="G19381" s="3"/>
      <c r="H19381" s="3"/>
      <c r="I19381" s="2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 s="2"/>
    </row>
    <row r="19382" spans="2:22" x14ac:dyDescent="0.2">
      <c r="B19382" s="2"/>
      <c r="C19382" s="2"/>
      <c r="D19382" s="2"/>
      <c r="E19382" s="2"/>
      <c r="F19382" s="2"/>
      <c r="G19382" s="3"/>
      <c r="H19382" s="3"/>
      <c r="I19382" s="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 s="2"/>
    </row>
    <row r="19383" spans="2:22" x14ac:dyDescent="0.2">
      <c r="B19383" s="2"/>
      <c r="C19383" s="2"/>
      <c r="D19383" s="2"/>
      <c r="E19383" s="2"/>
      <c r="F19383" s="2"/>
      <c r="G19383" s="3"/>
      <c r="H19383" s="3"/>
      <c r="I19383" s="2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 s="2"/>
    </row>
    <row r="19384" spans="2:22" x14ac:dyDescent="0.2">
      <c r="B19384" s="2"/>
      <c r="C19384" s="2"/>
      <c r="D19384" s="2"/>
      <c r="E19384" s="2"/>
      <c r="F19384" s="2"/>
      <c r="G19384" s="3"/>
      <c r="H19384" s="3"/>
      <c r="I19384" s="2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 s="2"/>
    </row>
    <row r="19385" spans="2:22" x14ac:dyDescent="0.2">
      <c r="B19385" s="2"/>
      <c r="C19385" s="2"/>
      <c r="D19385" s="2"/>
      <c r="E19385" s="2"/>
      <c r="F19385" s="2"/>
      <c r="G19385" s="3"/>
      <c r="H19385" s="3"/>
      <c r="I19385" s="2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 s="2"/>
    </row>
    <row r="19386" spans="2:22" x14ac:dyDescent="0.2">
      <c r="B19386" s="2"/>
      <c r="C19386" s="2"/>
      <c r="D19386" s="2"/>
      <c r="E19386" s="2"/>
      <c r="F19386" s="2"/>
      <c r="G19386" s="3"/>
      <c r="H19386" s="3"/>
      <c r="I19386" s="2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 s="2"/>
    </row>
    <row r="19387" spans="2:22" x14ac:dyDescent="0.2">
      <c r="B19387" s="2"/>
      <c r="C19387" s="2"/>
      <c r="D19387" s="2"/>
      <c r="E19387" s="2"/>
      <c r="F19387" s="2"/>
      <c r="G19387" s="3"/>
      <c r="H19387" s="3"/>
      <c r="I19387" s="2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 s="2"/>
    </row>
    <row r="19388" spans="2:22" x14ac:dyDescent="0.2">
      <c r="B19388" s="2"/>
      <c r="C19388" s="2"/>
      <c r="D19388" s="2"/>
      <c r="E19388" s="2"/>
      <c r="F19388" s="2"/>
      <c r="G19388" s="3"/>
      <c r="H19388" s="3"/>
      <c r="I19388" s="2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 s="2"/>
    </row>
    <row r="19389" spans="2:22" x14ac:dyDescent="0.2">
      <c r="B19389" s="2"/>
      <c r="C19389" s="2"/>
      <c r="D19389" s="2"/>
      <c r="E19389" s="2"/>
      <c r="F19389" s="2"/>
      <c r="G19389" s="3"/>
      <c r="H19389" s="3"/>
      <c r="I19389" s="2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 s="2"/>
    </row>
    <row r="19390" spans="2:22" x14ac:dyDescent="0.2">
      <c r="B19390" s="2"/>
      <c r="C19390" s="2"/>
      <c r="D19390" s="2"/>
      <c r="E19390" s="2"/>
      <c r="F19390" s="2"/>
      <c r="G19390" s="3"/>
      <c r="H19390" s="3"/>
      <c r="I19390" s="2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 s="2"/>
    </row>
    <row r="19391" spans="2:22" x14ac:dyDescent="0.2">
      <c r="B19391" s="2"/>
      <c r="C19391" s="2"/>
      <c r="D19391" s="2"/>
      <c r="E19391" s="2"/>
      <c r="F19391" s="2"/>
      <c r="G19391" s="3"/>
      <c r="H19391" s="3"/>
      <c r="I19391" s="2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 s="2"/>
    </row>
    <row r="19392" spans="2:22" x14ac:dyDescent="0.2">
      <c r="B19392" s="2"/>
      <c r="C19392" s="2"/>
      <c r="D19392" s="2"/>
      <c r="E19392" s="2"/>
      <c r="F19392" s="2"/>
      <c r="G19392" s="3"/>
      <c r="H19392" s="3"/>
      <c r="I19392" s="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 s="2"/>
    </row>
    <row r="19393" spans="2:22" x14ac:dyDescent="0.2">
      <c r="B19393" s="2"/>
      <c r="C19393" s="2"/>
      <c r="D19393" s="2"/>
      <c r="E19393" s="2"/>
      <c r="F19393" s="2"/>
      <c r="G19393" s="3"/>
      <c r="H19393" s="3"/>
      <c r="I19393" s="2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 s="2"/>
    </row>
    <row r="19394" spans="2:22" x14ac:dyDescent="0.2">
      <c r="B19394" s="2"/>
      <c r="C19394" s="2"/>
      <c r="D19394" s="2"/>
      <c r="E19394" s="2"/>
      <c r="F19394" s="2"/>
      <c r="G19394" s="3"/>
      <c r="H19394" s="3"/>
      <c r="I19394" s="2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 s="2"/>
    </row>
    <row r="19395" spans="2:22" x14ac:dyDescent="0.2">
      <c r="B19395" s="2"/>
      <c r="C19395" s="2"/>
      <c r="D19395" s="2"/>
      <c r="E19395" s="2"/>
      <c r="F19395" s="2"/>
      <c r="G19395" s="3"/>
      <c r="H19395" s="3"/>
      <c r="I19395" s="2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 s="2"/>
    </row>
    <row r="19396" spans="2:22" x14ac:dyDescent="0.2">
      <c r="B19396" s="2"/>
      <c r="C19396" s="2"/>
      <c r="D19396" s="2"/>
      <c r="E19396" s="2"/>
      <c r="F19396" s="2"/>
      <c r="G19396" s="3"/>
      <c r="H19396" s="3"/>
      <c r="I19396" s="2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 s="2"/>
    </row>
    <row r="19397" spans="2:22" x14ac:dyDescent="0.2">
      <c r="B19397" s="2"/>
      <c r="C19397" s="2"/>
      <c r="D19397" s="2"/>
      <c r="E19397" s="2"/>
      <c r="F19397" s="2"/>
      <c r="G19397" s="3"/>
      <c r="H19397" s="3"/>
      <c r="I19397" s="2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 s="2"/>
    </row>
    <row r="19398" spans="2:22" x14ac:dyDescent="0.2">
      <c r="B19398" s="2"/>
      <c r="C19398" s="2"/>
      <c r="D19398" s="2"/>
      <c r="E19398" s="2"/>
      <c r="F19398" s="2"/>
      <c r="G19398" s="3"/>
      <c r="H19398" s="3"/>
      <c r="I19398" s="2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 s="2"/>
    </row>
    <row r="19399" spans="2:22" x14ac:dyDescent="0.2">
      <c r="B19399" s="2"/>
      <c r="C19399" s="2"/>
      <c r="D19399" s="2"/>
      <c r="E19399" s="2"/>
      <c r="F19399" s="2"/>
      <c r="G19399" s="3"/>
      <c r="H19399" s="3"/>
      <c r="I19399" s="2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 s="2"/>
    </row>
    <row r="19400" spans="2:22" x14ac:dyDescent="0.2">
      <c r="B19400" s="2"/>
      <c r="C19400" s="2"/>
      <c r="D19400" s="2"/>
      <c r="E19400" s="2"/>
      <c r="F19400" s="2"/>
      <c r="G19400" s="3"/>
      <c r="H19400" s="3"/>
      <c r="I19400" s="2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 s="2"/>
    </row>
    <row r="19401" spans="2:22" x14ac:dyDescent="0.2">
      <c r="B19401" s="2"/>
      <c r="C19401" s="2"/>
      <c r="D19401" s="2"/>
      <c r="E19401" s="2"/>
      <c r="F19401" s="2"/>
      <c r="G19401" s="3"/>
      <c r="H19401" s="3"/>
      <c r="I19401" s="2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 s="2"/>
    </row>
    <row r="19402" spans="2:22" x14ac:dyDescent="0.2">
      <c r="B19402" s="2"/>
      <c r="C19402" s="2"/>
      <c r="D19402" s="2"/>
      <c r="E19402" s="2"/>
      <c r="F19402" s="2"/>
      <c r="G19402" s="3"/>
      <c r="H19402" s="3"/>
      <c r="I19402" s="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 s="2"/>
    </row>
    <row r="19403" spans="2:22" x14ac:dyDescent="0.2">
      <c r="B19403" s="2"/>
      <c r="C19403" s="2"/>
      <c r="D19403" s="2"/>
      <c r="E19403" s="2"/>
      <c r="F19403" s="2"/>
      <c r="G19403" s="3"/>
      <c r="H19403" s="3"/>
      <c r="I19403" s="2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 s="2"/>
    </row>
    <row r="19404" spans="2:22" x14ac:dyDescent="0.2">
      <c r="B19404" s="2"/>
      <c r="C19404" s="2"/>
      <c r="D19404" s="2"/>
      <c r="E19404" s="2"/>
      <c r="F19404" s="2"/>
      <c r="G19404" s="3"/>
      <c r="H19404" s="3"/>
      <c r="I19404" s="2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 s="2"/>
    </row>
    <row r="19405" spans="2:22" x14ac:dyDescent="0.2">
      <c r="B19405" s="2"/>
      <c r="C19405" s="2"/>
      <c r="D19405" s="2"/>
      <c r="E19405" s="2"/>
      <c r="F19405" s="2"/>
      <c r="G19405" s="3"/>
      <c r="H19405" s="3"/>
      <c r="I19405" s="2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 s="2"/>
    </row>
    <row r="19406" spans="2:22" x14ac:dyDescent="0.2">
      <c r="B19406" s="2"/>
      <c r="C19406" s="2"/>
      <c r="D19406" s="2"/>
      <c r="E19406" s="2"/>
      <c r="F19406" s="2"/>
      <c r="G19406" s="3"/>
      <c r="H19406" s="3"/>
      <c r="I19406" s="2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 s="2"/>
    </row>
    <row r="19407" spans="2:22" x14ac:dyDescent="0.2">
      <c r="B19407" s="2"/>
      <c r="C19407" s="2"/>
      <c r="D19407" s="2"/>
      <c r="E19407" s="2"/>
      <c r="F19407" s="2"/>
      <c r="G19407" s="3"/>
      <c r="H19407" s="3"/>
      <c r="I19407" s="2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 s="2"/>
    </row>
    <row r="19408" spans="2:22" x14ac:dyDescent="0.2">
      <c r="B19408" s="2"/>
      <c r="C19408" s="2"/>
      <c r="D19408" s="2"/>
      <c r="E19408" s="2"/>
      <c r="F19408" s="2"/>
      <c r="G19408" s="3"/>
      <c r="H19408" s="3"/>
      <c r="I19408" s="2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 s="2"/>
    </row>
    <row r="19409" spans="2:22" x14ac:dyDescent="0.2">
      <c r="B19409" s="2"/>
      <c r="C19409" s="2"/>
      <c r="D19409" s="2"/>
      <c r="E19409" s="2"/>
      <c r="F19409" s="2"/>
      <c r="G19409" s="3"/>
      <c r="H19409" s="3"/>
      <c r="I19409" s="2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 s="2"/>
    </row>
    <row r="19410" spans="2:22" x14ac:dyDescent="0.2">
      <c r="B19410" s="2"/>
      <c r="C19410" s="2"/>
      <c r="D19410" s="2"/>
      <c r="E19410" s="2"/>
      <c r="F19410" s="2"/>
      <c r="G19410" s="3"/>
      <c r="H19410" s="3"/>
      <c r="I19410" s="2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 s="2"/>
    </row>
    <row r="19411" spans="2:22" x14ac:dyDescent="0.2">
      <c r="B19411" s="2"/>
      <c r="C19411" s="2"/>
      <c r="D19411" s="2"/>
      <c r="E19411" s="2"/>
      <c r="F19411" s="2"/>
      <c r="G19411" s="3"/>
      <c r="H19411" s="3"/>
      <c r="I19411" s="2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 s="2"/>
    </row>
    <row r="19412" spans="2:22" x14ac:dyDescent="0.2">
      <c r="B19412" s="2"/>
      <c r="C19412" s="2"/>
      <c r="D19412" s="2"/>
      <c r="E19412" s="2"/>
      <c r="F19412" s="2"/>
      <c r="G19412" s="3"/>
      <c r="H19412" s="3"/>
      <c r="I19412" s="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 s="2"/>
    </row>
    <row r="19413" spans="2:22" x14ac:dyDescent="0.2">
      <c r="B19413" s="2"/>
      <c r="C19413" s="2"/>
      <c r="D19413" s="2"/>
      <c r="E19413" s="2"/>
      <c r="F19413" s="2"/>
      <c r="G19413" s="3"/>
      <c r="H19413" s="3"/>
      <c r="I19413" s="2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 s="2"/>
    </row>
    <row r="19414" spans="2:22" x14ac:dyDescent="0.2">
      <c r="B19414" s="2"/>
      <c r="C19414" s="2"/>
      <c r="D19414" s="2"/>
      <c r="E19414" s="2"/>
      <c r="F19414" s="2"/>
      <c r="G19414" s="3"/>
      <c r="H19414" s="3"/>
      <c r="I19414" s="2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 s="2"/>
    </row>
    <row r="19415" spans="2:22" x14ac:dyDescent="0.2">
      <c r="B19415" s="2"/>
      <c r="C19415" s="2"/>
      <c r="D19415" s="2"/>
      <c r="E19415" s="2"/>
      <c r="F19415" s="2"/>
      <c r="G19415" s="3"/>
      <c r="H19415" s="3"/>
      <c r="I19415" s="2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 s="2"/>
    </row>
    <row r="19416" spans="2:22" x14ac:dyDescent="0.2">
      <c r="B19416" s="2"/>
      <c r="C19416" s="2"/>
      <c r="D19416" s="2"/>
      <c r="E19416" s="2"/>
      <c r="F19416" s="2"/>
      <c r="G19416" s="3"/>
      <c r="H19416" s="3"/>
      <c r="I19416" s="2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 s="2"/>
    </row>
    <row r="19417" spans="2:22" x14ac:dyDescent="0.2">
      <c r="B19417" s="2"/>
      <c r="C19417" s="2"/>
      <c r="D19417" s="2"/>
      <c r="E19417" s="2"/>
      <c r="F19417" s="2"/>
      <c r="G19417" s="3"/>
      <c r="H19417" s="3"/>
      <c r="I19417" s="2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 s="2"/>
    </row>
    <row r="19418" spans="2:22" x14ac:dyDescent="0.2">
      <c r="B19418" s="2"/>
      <c r="C19418" s="2"/>
      <c r="D19418" s="2"/>
      <c r="E19418" s="2"/>
      <c r="F19418" s="2"/>
      <c r="G19418" s="3"/>
      <c r="H19418" s="3"/>
      <c r="I19418" s="2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 s="2"/>
    </row>
    <row r="19419" spans="2:22" x14ac:dyDescent="0.2">
      <c r="B19419" s="2"/>
      <c r="C19419" s="2"/>
      <c r="D19419" s="2"/>
      <c r="E19419" s="2"/>
      <c r="F19419" s="2"/>
      <c r="G19419" s="3"/>
      <c r="H19419" s="3"/>
      <c r="I19419" s="2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 s="2"/>
    </row>
    <row r="19420" spans="2:22" x14ac:dyDescent="0.2">
      <c r="B19420" s="2"/>
      <c r="C19420" s="2"/>
      <c r="D19420" s="2"/>
      <c r="E19420" s="2"/>
      <c r="F19420" s="2"/>
      <c r="G19420" s="3"/>
      <c r="H19420" s="3"/>
      <c r="I19420" s="2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 s="2"/>
    </row>
    <row r="19421" spans="2:22" x14ac:dyDescent="0.2">
      <c r="B19421" s="2"/>
      <c r="C19421" s="2"/>
      <c r="D19421" s="2"/>
      <c r="E19421" s="2"/>
      <c r="F19421" s="2"/>
      <c r="G19421" s="3"/>
      <c r="H19421" s="3"/>
      <c r="I19421" s="2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 s="2"/>
    </row>
    <row r="19422" spans="2:22" x14ac:dyDescent="0.2">
      <c r="B19422" s="2"/>
      <c r="C19422" s="2"/>
      <c r="D19422" s="2"/>
      <c r="E19422" s="2"/>
      <c r="F19422" s="2"/>
      <c r="G19422" s="3"/>
      <c r="H19422" s="3"/>
      <c r="I19422" s="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 s="2"/>
    </row>
    <row r="19423" spans="2:22" x14ac:dyDescent="0.2">
      <c r="B19423" s="2"/>
      <c r="C19423" s="2"/>
      <c r="D19423" s="2"/>
      <c r="E19423" s="2"/>
      <c r="F19423" s="2"/>
      <c r="G19423" s="3"/>
      <c r="H19423" s="3"/>
      <c r="I19423" s="2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 s="2"/>
    </row>
    <row r="19424" spans="2:22" x14ac:dyDescent="0.2">
      <c r="B19424" s="2"/>
      <c r="C19424" s="2"/>
      <c r="D19424" s="2"/>
      <c r="E19424" s="2"/>
      <c r="F19424" s="2"/>
      <c r="G19424" s="3"/>
      <c r="H19424" s="3"/>
      <c r="I19424" s="2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 s="2"/>
    </row>
    <row r="19425" spans="2:22" x14ac:dyDescent="0.2">
      <c r="B19425" s="2"/>
      <c r="C19425" s="2"/>
      <c r="D19425" s="2"/>
      <c r="E19425" s="2"/>
      <c r="F19425" s="2"/>
      <c r="G19425" s="3"/>
      <c r="H19425" s="3"/>
      <c r="I19425" s="2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 s="2"/>
    </row>
    <row r="19426" spans="2:22" x14ac:dyDescent="0.2">
      <c r="B19426" s="2"/>
      <c r="C19426" s="2"/>
      <c r="D19426" s="2"/>
      <c r="E19426" s="2"/>
      <c r="F19426" s="2"/>
      <c r="G19426" s="3"/>
      <c r="H19426" s="3"/>
      <c r="I19426" s="2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 s="2"/>
    </row>
    <row r="19427" spans="2:22" x14ac:dyDescent="0.2">
      <c r="B19427" s="2"/>
      <c r="C19427" s="2"/>
      <c r="D19427" s="2"/>
      <c r="E19427" s="2"/>
      <c r="F19427" s="2"/>
      <c r="G19427" s="3"/>
      <c r="H19427" s="3"/>
      <c r="I19427" s="2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 s="2"/>
    </row>
    <row r="19428" spans="2:22" x14ac:dyDescent="0.2">
      <c r="B19428" s="2"/>
      <c r="C19428" s="2"/>
      <c r="D19428" s="2"/>
      <c r="E19428" s="2"/>
      <c r="F19428" s="2"/>
      <c r="G19428" s="3"/>
      <c r="H19428" s="3"/>
      <c r="I19428" s="2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 s="2"/>
    </row>
    <row r="19429" spans="2:22" x14ac:dyDescent="0.2">
      <c r="B19429" s="2"/>
      <c r="C19429" s="2"/>
      <c r="D19429" s="2"/>
      <c r="E19429" s="2"/>
      <c r="F19429" s="2"/>
      <c r="G19429" s="3"/>
      <c r="H19429" s="3"/>
      <c r="I19429" s="2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 s="2"/>
    </row>
    <row r="19430" spans="2:22" x14ac:dyDescent="0.2">
      <c r="B19430" s="2"/>
      <c r="C19430" s="2"/>
      <c r="D19430" s="2"/>
      <c r="E19430" s="2"/>
      <c r="F19430" s="2"/>
      <c r="G19430" s="3"/>
      <c r="H19430" s="3"/>
      <c r="I19430" s="2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 s="2"/>
    </row>
    <row r="19431" spans="2:22" x14ac:dyDescent="0.2">
      <c r="B19431" s="2"/>
      <c r="C19431" s="2"/>
      <c r="D19431" s="2"/>
      <c r="E19431" s="2"/>
      <c r="F19431" s="2"/>
      <c r="G19431" s="3"/>
      <c r="H19431" s="3"/>
      <c r="I19431" s="2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 s="2"/>
    </row>
    <row r="19432" spans="2:22" x14ac:dyDescent="0.2">
      <c r="B19432" s="2"/>
      <c r="C19432" s="2"/>
      <c r="D19432" s="2"/>
      <c r="E19432" s="2"/>
      <c r="F19432" s="2"/>
      <c r="G19432" s="3"/>
      <c r="H19432" s="3"/>
      <c r="I19432" s="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 s="2"/>
    </row>
    <row r="19433" spans="2:22" x14ac:dyDescent="0.2">
      <c r="B19433" s="2"/>
      <c r="C19433" s="2"/>
      <c r="D19433" s="2"/>
      <c r="E19433" s="2"/>
      <c r="F19433" s="2"/>
      <c r="G19433" s="3"/>
      <c r="H19433" s="3"/>
      <c r="I19433" s="2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 s="2"/>
    </row>
    <row r="19434" spans="2:22" x14ac:dyDescent="0.2">
      <c r="B19434" s="2"/>
      <c r="C19434" s="2"/>
      <c r="D19434" s="2"/>
      <c r="E19434" s="2"/>
      <c r="F19434" s="2"/>
      <c r="G19434" s="3"/>
      <c r="H19434" s="3"/>
      <c r="I19434" s="2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 s="2"/>
    </row>
    <row r="19435" spans="2:22" x14ac:dyDescent="0.2">
      <c r="B19435" s="2"/>
      <c r="C19435" s="2"/>
      <c r="D19435" s="2"/>
      <c r="E19435" s="2"/>
      <c r="F19435" s="2"/>
      <c r="G19435" s="3"/>
      <c r="H19435" s="3"/>
      <c r="I19435" s="2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 s="2"/>
    </row>
    <row r="19436" spans="2:22" x14ac:dyDescent="0.2">
      <c r="B19436" s="2"/>
      <c r="C19436" s="2"/>
      <c r="D19436" s="2"/>
      <c r="E19436" s="2"/>
      <c r="F19436" s="2"/>
      <c r="G19436" s="3"/>
      <c r="H19436" s="3"/>
      <c r="I19436" s="2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 s="2"/>
    </row>
    <row r="19437" spans="2:22" x14ac:dyDescent="0.2">
      <c r="B19437" s="2"/>
      <c r="C19437" s="2"/>
      <c r="D19437" s="2"/>
      <c r="E19437" s="2"/>
      <c r="F19437" s="2"/>
      <c r="G19437" s="3"/>
      <c r="H19437" s="3"/>
      <c r="I19437" s="2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 s="2"/>
    </row>
    <row r="19438" spans="2:22" x14ac:dyDescent="0.2">
      <c r="B19438" s="2"/>
      <c r="C19438" s="2"/>
      <c r="D19438" s="2"/>
      <c r="E19438" s="2"/>
      <c r="F19438" s="2"/>
      <c r="G19438" s="3"/>
      <c r="H19438" s="3"/>
      <c r="I19438" s="2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 s="2"/>
    </row>
    <row r="19439" spans="2:22" x14ac:dyDescent="0.2">
      <c r="B19439" s="2"/>
      <c r="C19439" s="2"/>
      <c r="D19439" s="2"/>
      <c r="E19439" s="2"/>
      <c r="F19439" s="2"/>
      <c r="G19439" s="3"/>
      <c r="H19439" s="3"/>
      <c r="I19439" s="2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 s="2"/>
    </row>
    <row r="19440" spans="2:22" x14ac:dyDescent="0.2">
      <c r="B19440" s="2"/>
      <c r="C19440" s="2"/>
      <c r="D19440" s="2"/>
      <c r="E19440" s="2"/>
      <c r="F19440" s="2"/>
      <c r="G19440" s="3"/>
      <c r="H19440" s="3"/>
      <c r="I19440" s="2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 s="2"/>
    </row>
    <row r="19441" spans="2:22" x14ac:dyDescent="0.2">
      <c r="B19441" s="2"/>
      <c r="C19441" s="2"/>
      <c r="D19441" s="2"/>
      <c r="E19441" s="2"/>
      <c r="F19441" s="2"/>
      <c r="G19441" s="3"/>
      <c r="H19441" s="3"/>
      <c r="I19441" s="2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 s="2"/>
    </row>
    <row r="19442" spans="2:22" x14ac:dyDescent="0.2">
      <c r="B19442" s="2"/>
      <c r="C19442" s="2"/>
      <c r="D19442" s="2"/>
      <c r="E19442" s="2"/>
      <c r="F19442" s="2"/>
      <c r="G19442" s="3"/>
      <c r="H19442" s="3"/>
      <c r="I19442" s="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 s="2"/>
    </row>
    <row r="19443" spans="2:22" x14ac:dyDescent="0.2">
      <c r="B19443" s="2"/>
      <c r="C19443" s="2"/>
      <c r="D19443" s="2"/>
      <c r="E19443" s="2"/>
      <c r="F19443" s="2"/>
      <c r="G19443" s="3"/>
      <c r="H19443" s="3"/>
      <c r="I19443" s="2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 s="2"/>
    </row>
    <row r="19444" spans="2:22" x14ac:dyDescent="0.2">
      <c r="B19444" s="2"/>
      <c r="C19444" s="2"/>
      <c r="D19444" s="2"/>
      <c r="E19444" s="2"/>
      <c r="F19444" s="2"/>
      <c r="G19444" s="3"/>
      <c r="H19444" s="3"/>
      <c r="I19444" s="2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 s="2"/>
    </row>
    <row r="19445" spans="2:22" x14ac:dyDescent="0.2">
      <c r="B19445" s="2"/>
      <c r="C19445" s="2"/>
      <c r="D19445" s="2"/>
      <c r="E19445" s="2"/>
      <c r="F19445" s="2"/>
      <c r="G19445" s="3"/>
      <c r="H19445" s="3"/>
      <c r="I19445" s="2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 s="2"/>
    </row>
    <row r="19446" spans="2:22" x14ac:dyDescent="0.2">
      <c r="B19446" s="2"/>
      <c r="C19446" s="2"/>
      <c r="D19446" s="2"/>
      <c r="E19446" s="2"/>
      <c r="F19446" s="2"/>
      <c r="G19446" s="3"/>
      <c r="H19446" s="3"/>
      <c r="I19446" s="2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 s="2"/>
    </row>
    <row r="19447" spans="2:22" x14ac:dyDescent="0.2">
      <c r="B19447" s="2"/>
      <c r="C19447" s="2"/>
      <c r="D19447" s="2"/>
      <c r="E19447" s="2"/>
      <c r="F19447" s="2"/>
      <c r="G19447" s="3"/>
      <c r="H19447" s="3"/>
      <c r="I19447" s="2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 s="2"/>
    </row>
    <row r="19448" spans="2:22" x14ac:dyDescent="0.2">
      <c r="B19448" s="2"/>
      <c r="C19448" s="2"/>
      <c r="D19448" s="2"/>
      <c r="E19448" s="2"/>
      <c r="F19448" s="2"/>
      <c r="G19448" s="3"/>
      <c r="H19448" s="3"/>
      <c r="I19448" s="2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 s="2"/>
    </row>
    <row r="19449" spans="2:22" x14ac:dyDescent="0.2">
      <c r="B19449" s="2"/>
      <c r="C19449" s="2"/>
      <c r="D19449" s="2"/>
      <c r="E19449" s="2"/>
      <c r="F19449" s="2"/>
      <c r="G19449" s="3"/>
      <c r="H19449" s="3"/>
      <c r="I19449" s="2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 s="2"/>
    </row>
    <row r="19450" spans="2:22" x14ac:dyDescent="0.2">
      <c r="B19450" s="2"/>
      <c r="C19450" s="2"/>
      <c r="D19450" s="2"/>
      <c r="E19450" s="2"/>
      <c r="F19450" s="2"/>
      <c r="G19450" s="3"/>
      <c r="H19450" s="3"/>
      <c r="I19450" s="2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 s="2"/>
    </row>
    <row r="19451" spans="2:22" x14ac:dyDescent="0.2">
      <c r="B19451" s="2"/>
      <c r="C19451" s="2"/>
      <c r="D19451" s="2"/>
      <c r="E19451" s="2"/>
      <c r="F19451" s="2"/>
      <c r="G19451" s="3"/>
      <c r="H19451" s="3"/>
      <c r="I19451" s="2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 s="2"/>
    </row>
    <row r="19452" spans="2:22" x14ac:dyDescent="0.2">
      <c r="B19452" s="2"/>
      <c r="C19452" s="2"/>
      <c r="D19452" s="2"/>
      <c r="E19452" s="2"/>
      <c r="F19452" s="2"/>
      <c r="G19452" s="3"/>
      <c r="H19452" s="3"/>
      <c r="I19452" s="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 s="2"/>
    </row>
    <row r="19453" spans="2:22" x14ac:dyDescent="0.2">
      <c r="B19453" s="2"/>
      <c r="C19453" s="2"/>
      <c r="D19453" s="2"/>
      <c r="E19453" s="2"/>
      <c r="F19453" s="2"/>
      <c r="G19453" s="3"/>
      <c r="H19453" s="3"/>
      <c r="I19453" s="2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 s="2"/>
    </row>
    <row r="19454" spans="2:22" x14ac:dyDescent="0.2">
      <c r="B19454" s="2"/>
      <c r="C19454" s="2"/>
      <c r="D19454" s="2"/>
      <c r="E19454" s="2"/>
      <c r="F19454" s="2"/>
      <c r="G19454" s="3"/>
      <c r="H19454" s="3"/>
      <c r="I19454" s="2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 s="2"/>
    </row>
    <row r="19455" spans="2:22" x14ac:dyDescent="0.2">
      <c r="B19455" s="2"/>
      <c r="C19455" s="2"/>
      <c r="D19455" s="2"/>
      <c r="E19455" s="2"/>
      <c r="F19455" s="2"/>
      <c r="G19455" s="3"/>
      <c r="H19455" s="3"/>
      <c r="I19455" s="2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 s="2"/>
    </row>
    <row r="19456" spans="2:22" x14ac:dyDescent="0.2">
      <c r="B19456" s="2"/>
      <c r="C19456" s="2"/>
      <c r="D19456" s="2"/>
      <c r="E19456" s="2"/>
      <c r="F19456" s="2"/>
      <c r="G19456" s="3"/>
      <c r="H19456" s="3"/>
      <c r="I19456" s="2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 s="2"/>
    </row>
    <row r="19457" spans="2:22" x14ac:dyDescent="0.2">
      <c r="B19457" s="2"/>
      <c r="C19457" s="2"/>
      <c r="D19457" s="2"/>
      <c r="E19457" s="2"/>
      <c r="F19457" s="2"/>
      <c r="G19457" s="3"/>
      <c r="H19457" s="3"/>
      <c r="I19457" s="2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 s="2"/>
    </row>
    <row r="19458" spans="2:22" x14ac:dyDescent="0.2">
      <c r="B19458" s="2"/>
      <c r="C19458" s="2"/>
      <c r="D19458" s="2"/>
      <c r="E19458" s="2"/>
      <c r="F19458" s="2"/>
      <c r="G19458" s="3"/>
      <c r="H19458" s="3"/>
      <c r="I19458" s="2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 s="2"/>
    </row>
    <row r="19459" spans="2:22" x14ac:dyDescent="0.2">
      <c r="B19459" s="2"/>
      <c r="C19459" s="2"/>
      <c r="D19459" s="2"/>
      <c r="E19459" s="2"/>
      <c r="F19459" s="2"/>
      <c r="G19459" s="3"/>
      <c r="H19459" s="3"/>
      <c r="I19459" s="2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 s="2"/>
    </row>
    <row r="19460" spans="2:22" x14ac:dyDescent="0.2">
      <c r="B19460" s="2"/>
      <c r="C19460" s="2"/>
      <c r="D19460" s="2"/>
      <c r="E19460" s="2"/>
      <c r="F19460" s="2"/>
      <c r="G19460" s="3"/>
      <c r="H19460" s="3"/>
      <c r="I19460" s="2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 s="2"/>
    </row>
    <row r="19461" spans="2:22" x14ac:dyDescent="0.2">
      <c r="B19461" s="2"/>
      <c r="C19461" s="2"/>
      <c r="D19461" s="2"/>
      <c r="E19461" s="2"/>
      <c r="F19461" s="2"/>
      <c r="G19461" s="3"/>
      <c r="H19461" s="3"/>
      <c r="I19461" s="2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 s="2"/>
    </row>
    <row r="19462" spans="2:22" x14ac:dyDescent="0.2">
      <c r="B19462" s="2"/>
      <c r="C19462" s="2"/>
      <c r="D19462" s="2"/>
      <c r="E19462" s="2"/>
      <c r="F19462" s="2"/>
      <c r="G19462" s="3"/>
      <c r="H19462" s="3"/>
      <c r="I19462" s="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 s="2"/>
    </row>
    <row r="19463" spans="2:22" x14ac:dyDescent="0.2">
      <c r="B19463" s="2"/>
      <c r="C19463" s="2"/>
      <c r="D19463" s="2"/>
      <c r="E19463" s="2"/>
      <c r="F19463" s="2"/>
      <c r="G19463" s="3"/>
      <c r="H19463" s="3"/>
      <c r="I19463" s="2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 s="2"/>
    </row>
    <row r="19464" spans="2:22" x14ac:dyDescent="0.2">
      <c r="B19464" s="2"/>
      <c r="C19464" s="2"/>
      <c r="D19464" s="2"/>
      <c r="E19464" s="2"/>
      <c r="F19464" s="2"/>
      <c r="G19464" s="3"/>
      <c r="H19464" s="3"/>
      <c r="I19464" s="2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 s="2"/>
    </row>
    <row r="19465" spans="2:22" x14ac:dyDescent="0.2">
      <c r="B19465" s="2"/>
      <c r="C19465" s="2"/>
      <c r="D19465" s="2"/>
      <c r="E19465" s="2"/>
      <c r="F19465" s="2"/>
      <c r="G19465" s="3"/>
      <c r="H19465" s="3"/>
      <c r="I19465" s="2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 s="2"/>
    </row>
    <row r="19466" spans="2:22" x14ac:dyDescent="0.2">
      <c r="B19466" s="2"/>
      <c r="C19466" s="2"/>
      <c r="D19466" s="2"/>
      <c r="E19466" s="2"/>
      <c r="F19466" s="2"/>
      <c r="G19466" s="3"/>
      <c r="H19466" s="3"/>
      <c r="I19466" s="2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 s="2"/>
    </row>
    <row r="19467" spans="2:22" x14ac:dyDescent="0.2">
      <c r="B19467" s="2"/>
      <c r="C19467" s="2"/>
      <c r="D19467" s="2"/>
      <c r="E19467" s="2"/>
      <c r="F19467" s="2"/>
      <c r="G19467" s="3"/>
      <c r="H19467" s="3"/>
      <c r="I19467" s="2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 s="2"/>
    </row>
    <row r="19468" spans="2:22" x14ac:dyDescent="0.2">
      <c r="B19468" s="2"/>
      <c r="C19468" s="2"/>
      <c r="D19468" s="2"/>
      <c r="E19468" s="2"/>
      <c r="F19468" s="2"/>
      <c r="G19468" s="3"/>
      <c r="H19468" s="3"/>
      <c r="I19468" s="2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 s="2"/>
    </row>
    <row r="19469" spans="2:22" x14ac:dyDescent="0.2">
      <c r="B19469" s="2"/>
      <c r="C19469" s="2"/>
      <c r="D19469" s="2"/>
      <c r="E19469" s="2"/>
      <c r="F19469" s="2"/>
      <c r="G19469" s="3"/>
      <c r="H19469" s="3"/>
      <c r="I19469" s="2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 s="2"/>
    </row>
    <row r="19470" spans="2:22" x14ac:dyDescent="0.2">
      <c r="B19470" s="2"/>
      <c r="C19470" s="2"/>
      <c r="D19470" s="2"/>
      <c r="E19470" s="2"/>
      <c r="F19470" s="2"/>
      <c r="G19470" s="3"/>
      <c r="H19470" s="3"/>
      <c r="I19470" s="2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 s="2"/>
    </row>
    <row r="19471" spans="2:22" x14ac:dyDescent="0.2">
      <c r="B19471" s="2"/>
      <c r="C19471" s="2"/>
      <c r="D19471" s="2"/>
      <c r="E19471" s="2"/>
      <c r="F19471" s="2"/>
      <c r="G19471" s="3"/>
      <c r="H19471" s="3"/>
      <c r="I19471" s="2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 s="2"/>
    </row>
    <row r="19472" spans="2:22" x14ac:dyDescent="0.2">
      <c r="B19472" s="2"/>
      <c r="C19472" s="2"/>
      <c r="D19472" s="2"/>
      <c r="E19472" s="2"/>
      <c r="F19472" s="2"/>
      <c r="G19472" s="3"/>
      <c r="H19472" s="3"/>
      <c r="I19472" s="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 s="2"/>
    </row>
    <row r="19473" spans="2:22" x14ac:dyDescent="0.2">
      <c r="B19473" s="2"/>
      <c r="C19473" s="2"/>
      <c r="D19473" s="2"/>
      <c r="E19473" s="2"/>
      <c r="F19473" s="2"/>
      <c r="G19473" s="3"/>
      <c r="H19473" s="3"/>
      <c r="I19473" s="2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 s="2"/>
    </row>
    <row r="19474" spans="2:22" x14ac:dyDescent="0.2">
      <c r="B19474" s="2"/>
      <c r="C19474" s="2"/>
      <c r="D19474" s="2"/>
      <c r="E19474" s="2"/>
      <c r="F19474" s="2"/>
      <c r="G19474" s="3"/>
      <c r="H19474" s="3"/>
      <c r="I19474" s="2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 s="2"/>
    </row>
    <row r="19475" spans="2:22" x14ac:dyDescent="0.2">
      <c r="B19475" s="2"/>
      <c r="C19475" s="2"/>
      <c r="D19475" s="2"/>
      <c r="E19475" s="2"/>
      <c r="F19475" s="2"/>
      <c r="G19475" s="3"/>
      <c r="H19475" s="3"/>
      <c r="I19475" s="2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 s="2"/>
    </row>
    <row r="19476" spans="2:22" x14ac:dyDescent="0.2">
      <c r="B19476" s="2"/>
      <c r="C19476" s="2"/>
      <c r="D19476" s="2"/>
      <c r="E19476" s="2"/>
      <c r="F19476" s="2"/>
      <c r="G19476" s="3"/>
      <c r="H19476" s="3"/>
      <c r="I19476" s="2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 s="2"/>
    </row>
    <row r="19477" spans="2:22" x14ac:dyDescent="0.2">
      <c r="B19477" s="2"/>
      <c r="C19477" s="2"/>
      <c r="D19477" s="2"/>
      <c r="E19477" s="2"/>
      <c r="F19477" s="2"/>
      <c r="G19477" s="3"/>
      <c r="H19477" s="3"/>
      <c r="I19477" s="2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 s="2"/>
    </row>
    <row r="19478" spans="2:22" x14ac:dyDescent="0.2">
      <c r="B19478" s="2"/>
      <c r="C19478" s="2"/>
      <c r="D19478" s="2"/>
      <c r="E19478" s="2"/>
      <c r="F19478" s="2"/>
      <c r="G19478" s="3"/>
      <c r="H19478" s="3"/>
      <c r="I19478" s="2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 s="2"/>
    </row>
    <row r="19479" spans="2:22" x14ac:dyDescent="0.2">
      <c r="B19479" s="2"/>
      <c r="C19479" s="2"/>
      <c r="D19479" s="2"/>
      <c r="E19479" s="2"/>
      <c r="F19479" s="2"/>
      <c r="G19479" s="3"/>
      <c r="H19479" s="3"/>
      <c r="I19479" s="2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 s="2"/>
    </row>
    <row r="19480" spans="2:22" x14ac:dyDescent="0.2">
      <c r="B19480" s="2"/>
      <c r="C19480" s="2"/>
      <c r="D19480" s="2"/>
      <c r="E19480" s="2"/>
      <c r="F19480" s="2"/>
      <c r="G19480" s="3"/>
      <c r="H19480" s="3"/>
      <c r="I19480" s="2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 s="2"/>
    </row>
    <row r="19481" spans="2:22" x14ac:dyDescent="0.2">
      <c r="B19481" s="2"/>
      <c r="C19481" s="2"/>
      <c r="D19481" s="2"/>
      <c r="E19481" s="2"/>
      <c r="F19481" s="2"/>
      <c r="G19481" s="3"/>
      <c r="H19481" s="3"/>
      <c r="I19481" s="2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 s="2"/>
    </row>
    <row r="19482" spans="2:22" x14ac:dyDescent="0.2">
      <c r="B19482" s="2"/>
      <c r="C19482" s="2"/>
      <c r="D19482" s="2"/>
      <c r="E19482" s="2"/>
      <c r="F19482" s="2"/>
      <c r="G19482" s="3"/>
      <c r="H19482" s="3"/>
      <c r="I19482" s="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 s="2"/>
    </row>
    <row r="19483" spans="2:22" x14ac:dyDescent="0.2">
      <c r="B19483" s="2"/>
      <c r="C19483" s="2"/>
      <c r="D19483" s="2"/>
      <c r="E19483" s="2"/>
      <c r="F19483" s="2"/>
      <c r="G19483" s="3"/>
      <c r="H19483" s="3"/>
      <c r="I19483" s="2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 s="2"/>
    </row>
    <row r="19484" spans="2:22" x14ac:dyDescent="0.2">
      <c r="B19484" s="2"/>
      <c r="C19484" s="2"/>
      <c r="D19484" s="2"/>
      <c r="E19484" s="2"/>
      <c r="F19484" s="2"/>
      <c r="G19484" s="3"/>
      <c r="H19484" s="3"/>
      <c r="I19484" s="2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 s="2"/>
    </row>
    <row r="19485" spans="2:22" x14ac:dyDescent="0.2">
      <c r="B19485" s="2"/>
      <c r="C19485" s="2"/>
      <c r="D19485" s="2"/>
      <c r="E19485" s="2"/>
      <c r="F19485" s="2"/>
      <c r="G19485" s="3"/>
      <c r="H19485" s="3"/>
      <c r="I19485" s="2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 s="2"/>
    </row>
    <row r="19486" spans="2:22" x14ac:dyDescent="0.2">
      <c r="B19486" s="2"/>
      <c r="C19486" s="2"/>
      <c r="D19486" s="2"/>
      <c r="E19486" s="2"/>
      <c r="F19486" s="2"/>
      <c r="G19486" s="3"/>
      <c r="H19486" s="3"/>
      <c r="I19486" s="2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 s="2"/>
    </row>
    <row r="19487" spans="2:22" x14ac:dyDescent="0.2">
      <c r="B19487" s="2"/>
      <c r="C19487" s="2"/>
      <c r="D19487" s="2"/>
      <c r="E19487" s="2"/>
      <c r="F19487" s="2"/>
      <c r="G19487" s="3"/>
      <c r="H19487" s="3"/>
      <c r="I19487" s="2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 s="2"/>
    </row>
    <row r="19488" spans="2:22" x14ac:dyDescent="0.2">
      <c r="B19488" s="2"/>
      <c r="C19488" s="2"/>
      <c r="D19488" s="2"/>
      <c r="E19488" s="2"/>
      <c r="F19488" s="2"/>
      <c r="G19488" s="3"/>
      <c r="H19488" s="3"/>
      <c r="I19488" s="2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 s="2"/>
    </row>
    <row r="19489" spans="2:22" x14ac:dyDescent="0.2">
      <c r="B19489" s="2"/>
      <c r="C19489" s="2"/>
      <c r="D19489" s="2"/>
      <c r="E19489" s="2"/>
      <c r="F19489" s="2"/>
      <c r="G19489" s="3"/>
      <c r="H19489" s="3"/>
      <c r="I19489" s="2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 s="2"/>
    </row>
    <row r="19490" spans="2:22" x14ac:dyDescent="0.2">
      <c r="B19490" s="2"/>
      <c r="C19490" s="2"/>
      <c r="D19490" s="2"/>
      <c r="E19490" s="2"/>
      <c r="F19490" s="2"/>
      <c r="G19490" s="3"/>
      <c r="H19490" s="3"/>
      <c r="I19490" s="2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 s="2"/>
    </row>
    <row r="19491" spans="2:22" x14ac:dyDescent="0.2">
      <c r="B19491" s="2"/>
      <c r="C19491" s="2"/>
      <c r="D19491" s="2"/>
      <c r="E19491" s="2"/>
      <c r="F19491" s="2"/>
      <c r="G19491" s="3"/>
      <c r="H19491" s="3"/>
      <c r="I19491" s="2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 s="2"/>
    </row>
    <row r="19492" spans="2:22" x14ac:dyDescent="0.2">
      <c r="B19492" s="2"/>
      <c r="C19492" s="2"/>
      <c r="D19492" s="2"/>
      <c r="E19492" s="2"/>
      <c r="F19492" s="2"/>
      <c r="G19492" s="3"/>
      <c r="H19492" s="3"/>
      <c r="I19492" s="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 s="2"/>
    </row>
    <row r="19493" spans="2:22" x14ac:dyDescent="0.2">
      <c r="B19493" s="2"/>
      <c r="C19493" s="2"/>
      <c r="D19493" s="2"/>
      <c r="E19493" s="2"/>
      <c r="F19493" s="2"/>
      <c r="G19493" s="3"/>
      <c r="H19493" s="3"/>
      <c r="I19493" s="2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 s="2"/>
    </row>
    <row r="19494" spans="2:22" x14ac:dyDescent="0.2">
      <c r="B19494" s="2"/>
      <c r="C19494" s="2"/>
      <c r="D19494" s="2"/>
      <c r="E19494" s="2"/>
      <c r="F19494" s="2"/>
      <c r="G19494" s="3"/>
      <c r="H19494" s="3"/>
      <c r="I19494" s="2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 s="2"/>
    </row>
    <row r="19495" spans="2:22" x14ac:dyDescent="0.2">
      <c r="B19495" s="2"/>
      <c r="C19495" s="2"/>
      <c r="D19495" s="2"/>
      <c r="E19495" s="2"/>
      <c r="F19495" s="2"/>
      <c r="G19495" s="3"/>
      <c r="H19495" s="3"/>
      <c r="I19495" s="2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 s="2"/>
    </row>
    <row r="19496" spans="2:22" x14ac:dyDescent="0.2">
      <c r="B19496" s="2"/>
      <c r="C19496" s="2"/>
      <c r="D19496" s="2"/>
      <c r="E19496" s="2"/>
      <c r="F19496" s="2"/>
      <c r="G19496" s="3"/>
      <c r="H19496" s="3"/>
      <c r="I19496" s="2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 s="2"/>
    </row>
    <row r="19497" spans="2:22" x14ac:dyDescent="0.2">
      <c r="B19497" s="2"/>
      <c r="C19497" s="2"/>
      <c r="D19497" s="2"/>
      <c r="E19497" s="2"/>
      <c r="F19497" s="2"/>
      <c r="G19497" s="3"/>
      <c r="H19497" s="3"/>
      <c r="I19497" s="2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 s="2"/>
    </row>
    <row r="19498" spans="2:22" x14ac:dyDescent="0.2">
      <c r="B19498" s="2"/>
      <c r="C19498" s="2"/>
      <c r="D19498" s="2"/>
      <c r="E19498" s="2"/>
      <c r="F19498" s="2"/>
      <c r="G19498" s="3"/>
      <c r="H19498" s="3"/>
      <c r="I19498" s="2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 s="2"/>
    </row>
    <row r="19499" spans="2:22" x14ac:dyDescent="0.2">
      <c r="B19499" s="2"/>
      <c r="C19499" s="2"/>
      <c r="D19499" s="2"/>
      <c r="E19499" s="2"/>
      <c r="F19499" s="2"/>
      <c r="G19499" s="3"/>
      <c r="H19499" s="3"/>
      <c r="I19499" s="2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 s="2"/>
    </row>
    <row r="19500" spans="2:22" x14ac:dyDescent="0.2">
      <c r="B19500" s="2"/>
      <c r="C19500" s="2"/>
      <c r="D19500" s="2"/>
      <c r="E19500" s="2"/>
      <c r="F19500" s="2"/>
      <c r="G19500" s="3"/>
      <c r="H19500" s="3"/>
      <c r="I19500" s="2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 s="2"/>
    </row>
    <row r="19501" spans="2:22" x14ac:dyDescent="0.2">
      <c r="B19501" s="2"/>
      <c r="C19501" s="2"/>
      <c r="D19501" s="2"/>
      <c r="E19501" s="2"/>
      <c r="F19501" s="2"/>
      <c r="G19501" s="3"/>
      <c r="H19501" s="3"/>
      <c r="I19501" s="2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 s="2"/>
    </row>
    <row r="19502" spans="2:22" x14ac:dyDescent="0.2">
      <c r="B19502" s="2"/>
      <c r="C19502" s="2"/>
      <c r="D19502" s="2"/>
      <c r="E19502" s="2"/>
      <c r="F19502" s="2"/>
      <c r="G19502" s="3"/>
      <c r="H19502" s="3"/>
      <c r="I19502" s="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 s="2"/>
    </row>
    <row r="19503" spans="2:22" x14ac:dyDescent="0.2">
      <c r="B19503" s="2"/>
      <c r="C19503" s="2"/>
      <c r="D19503" s="2"/>
      <c r="E19503" s="2"/>
      <c r="F19503" s="2"/>
      <c r="G19503" s="3"/>
      <c r="H19503" s="3"/>
      <c r="I19503" s="2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 s="2"/>
    </row>
    <row r="19504" spans="2:22" x14ac:dyDescent="0.2">
      <c r="B19504" s="2"/>
      <c r="C19504" s="2"/>
      <c r="D19504" s="2"/>
      <c r="E19504" s="2"/>
      <c r="F19504" s="2"/>
      <c r="G19504" s="3"/>
      <c r="H19504" s="3"/>
      <c r="I19504" s="2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 s="2"/>
    </row>
    <row r="19505" spans="2:22" x14ac:dyDescent="0.2">
      <c r="B19505" s="2"/>
      <c r="C19505" s="2"/>
      <c r="D19505" s="2"/>
      <c r="E19505" s="2"/>
      <c r="F19505" s="2"/>
      <c r="G19505" s="3"/>
      <c r="H19505" s="3"/>
      <c r="I19505" s="2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 s="2"/>
    </row>
    <row r="19506" spans="2:22" x14ac:dyDescent="0.2">
      <c r="B19506" s="2"/>
      <c r="C19506" s="2"/>
      <c r="D19506" s="2"/>
      <c r="E19506" s="2"/>
      <c r="F19506" s="2"/>
      <c r="G19506" s="3"/>
      <c r="H19506" s="3"/>
      <c r="I19506" s="2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 s="2"/>
    </row>
    <row r="19507" spans="2:22" x14ac:dyDescent="0.2">
      <c r="B19507" s="2"/>
      <c r="C19507" s="2"/>
      <c r="D19507" s="2"/>
      <c r="E19507" s="2"/>
      <c r="F19507" s="2"/>
      <c r="G19507" s="3"/>
      <c r="H19507" s="3"/>
      <c r="I19507" s="2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 s="2"/>
    </row>
    <row r="19508" spans="2:22" x14ac:dyDescent="0.2">
      <c r="B19508" s="2"/>
      <c r="C19508" s="2"/>
      <c r="D19508" s="2"/>
      <c r="E19508" s="2"/>
      <c r="F19508" s="2"/>
      <c r="G19508" s="3"/>
      <c r="H19508" s="3"/>
      <c r="I19508" s="2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 s="2"/>
    </row>
    <row r="19509" spans="2:22" x14ac:dyDescent="0.2">
      <c r="B19509" s="2"/>
      <c r="C19509" s="2"/>
      <c r="D19509" s="2"/>
      <c r="E19509" s="2"/>
      <c r="F19509" s="2"/>
      <c r="G19509" s="3"/>
      <c r="H19509" s="3"/>
      <c r="I19509" s="2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 s="2"/>
    </row>
    <row r="19510" spans="2:22" x14ac:dyDescent="0.2">
      <c r="B19510" s="2"/>
      <c r="C19510" s="2"/>
      <c r="D19510" s="2"/>
      <c r="E19510" s="2"/>
      <c r="F19510" s="2"/>
      <c r="G19510" s="3"/>
      <c r="H19510" s="3"/>
      <c r="I19510" s="2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 s="2"/>
    </row>
    <row r="19511" spans="2:22" x14ac:dyDescent="0.2">
      <c r="B19511" s="2"/>
      <c r="C19511" s="2"/>
      <c r="D19511" s="2"/>
      <c r="E19511" s="2"/>
      <c r="F19511" s="2"/>
      <c r="G19511" s="3"/>
      <c r="H19511" s="3"/>
      <c r="I19511" s="2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 s="2"/>
    </row>
    <row r="19512" spans="2:22" x14ac:dyDescent="0.2">
      <c r="B19512" s="2"/>
      <c r="C19512" s="2"/>
      <c r="D19512" s="2"/>
      <c r="E19512" s="2"/>
      <c r="F19512" s="2"/>
      <c r="G19512" s="3"/>
      <c r="H19512" s="3"/>
      <c r="I19512" s="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 s="2"/>
    </row>
    <row r="19513" spans="2:22" x14ac:dyDescent="0.2">
      <c r="B19513" s="2"/>
      <c r="C19513" s="2"/>
      <c r="D19513" s="2"/>
      <c r="E19513" s="2"/>
      <c r="F19513" s="2"/>
      <c r="G19513" s="3"/>
      <c r="H19513" s="3"/>
      <c r="I19513" s="2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 s="2"/>
    </row>
    <row r="19514" spans="2:22" x14ac:dyDescent="0.2">
      <c r="B19514" s="2"/>
      <c r="C19514" s="2"/>
      <c r="D19514" s="2"/>
      <c r="E19514" s="2"/>
      <c r="F19514" s="2"/>
      <c r="G19514" s="3"/>
      <c r="H19514" s="3"/>
      <c r="I19514" s="2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 s="2"/>
    </row>
    <row r="19515" spans="2:22" x14ac:dyDescent="0.2">
      <c r="B19515" s="2"/>
      <c r="C19515" s="2"/>
      <c r="D19515" s="2"/>
      <c r="E19515" s="2"/>
      <c r="F19515" s="2"/>
      <c r="G19515" s="3"/>
      <c r="H19515" s="3"/>
      <c r="I19515" s="2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 s="2"/>
    </row>
    <row r="19516" spans="2:22" x14ac:dyDescent="0.2">
      <c r="B19516" s="2"/>
      <c r="C19516" s="2"/>
      <c r="D19516" s="2"/>
      <c r="E19516" s="2"/>
      <c r="F19516" s="2"/>
      <c r="G19516" s="3"/>
      <c r="H19516" s="3"/>
      <c r="I19516" s="2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 s="2"/>
    </row>
    <row r="19517" spans="2:22" x14ac:dyDescent="0.2">
      <c r="B19517" s="2"/>
      <c r="C19517" s="2"/>
      <c r="D19517" s="2"/>
      <c r="E19517" s="2"/>
      <c r="F19517" s="2"/>
      <c r="G19517" s="3"/>
      <c r="H19517" s="3"/>
      <c r="I19517" s="2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 s="2"/>
    </row>
    <row r="19518" spans="2:22" x14ac:dyDescent="0.2">
      <c r="B19518" s="2"/>
      <c r="C19518" s="2"/>
      <c r="D19518" s="2"/>
      <c r="E19518" s="2"/>
      <c r="F19518" s="2"/>
      <c r="G19518" s="3"/>
      <c r="H19518" s="3"/>
      <c r="I19518" s="2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 s="2"/>
    </row>
    <row r="19519" spans="2:22" x14ac:dyDescent="0.2">
      <c r="B19519" s="2"/>
      <c r="C19519" s="2"/>
      <c r="D19519" s="2"/>
      <c r="E19519" s="2"/>
      <c r="F19519" s="2"/>
      <c r="G19519" s="3"/>
      <c r="H19519" s="3"/>
      <c r="I19519" s="2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 s="2"/>
    </row>
    <row r="19520" spans="2:22" x14ac:dyDescent="0.2">
      <c r="B19520" s="2"/>
      <c r="C19520" s="2"/>
      <c r="D19520" s="2"/>
      <c r="E19520" s="2"/>
      <c r="F19520" s="2"/>
      <c r="G19520" s="3"/>
      <c r="H19520" s="3"/>
      <c r="I19520" s="2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 s="2"/>
    </row>
    <row r="19521" spans="2:22" x14ac:dyDescent="0.2">
      <c r="B19521" s="2"/>
      <c r="C19521" s="2"/>
      <c r="D19521" s="2"/>
      <c r="E19521" s="2"/>
      <c r="F19521" s="2"/>
      <c r="G19521" s="3"/>
      <c r="H19521" s="3"/>
      <c r="I19521" s="2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 s="2"/>
    </row>
    <row r="19522" spans="2:22" x14ac:dyDescent="0.2">
      <c r="B19522" s="2"/>
      <c r="C19522" s="2"/>
      <c r="D19522" s="2"/>
      <c r="E19522" s="2"/>
      <c r="F19522" s="2"/>
      <c r="G19522" s="3"/>
      <c r="H19522" s="3"/>
      <c r="I19522" s="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 s="2"/>
    </row>
    <row r="19523" spans="2:22" x14ac:dyDescent="0.2">
      <c r="B19523" s="2"/>
      <c r="C19523" s="2"/>
      <c r="D19523" s="2"/>
      <c r="E19523" s="2"/>
      <c r="F19523" s="2"/>
      <c r="G19523" s="3"/>
      <c r="H19523" s="3"/>
      <c r="I19523" s="2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 s="2"/>
    </row>
    <row r="19524" spans="2:22" x14ac:dyDescent="0.2">
      <c r="B19524" s="2"/>
      <c r="C19524" s="2"/>
      <c r="D19524" s="2"/>
      <c r="E19524" s="2"/>
      <c r="F19524" s="2"/>
      <c r="G19524" s="3"/>
      <c r="H19524" s="3"/>
      <c r="I19524" s="2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 s="2"/>
    </row>
    <row r="19525" spans="2:22" x14ac:dyDescent="0.2">
      <c r="B19525" s="2"/>
      <c r="C19525" s="2"/>
      <c r="D19525" s="2"/>
      <c r="E19525" s="2"/>
      <c r="F19525" s="2"/>
      <c r="G19525" s="3"/>
      <c r="H19525" s="3"/>
      <c r="I19525" s="2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 s="2"/>
    </row>
    <row r="19526" spans="2:22" x14ac:dyDescent="0.2">
      <c r="B19526" s="2"/>
      <c r="C19526" s="2"/>
      <c r="D19526" s="2"/>
      <c r="E19526" s="2"/>
      <c r="F19526" s="2"/>
      <c r="G19526" s="3"/>
      <c r="H19526" s="3"/>
      <c r="I19526" s="2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 s="2"/>
    </row>
    <row r="19527" spans="2:22" x14ac:dyDescent="0.2">
      <c r="B19527" s="2"/>
      <c r="C19527" s="2"/>
      <c r="D19527" s="2"/>
      <c r="E19527" s="2"/>
      <c r="F19527" s="2"/>
      <c r="G19527" s="3"/>
      <c r="H19527" s="3"/>
      <c r="I19527" s="2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 s="2"/>
    </row>
    <row r="19528" spans="2:22" x14ac:dyDescent="0.2">
      <c r="B19528" s="2"/>
      <c r="C19528" s="2"/>
      <c r="D19528" s="2"/>
      <c r="E19528" s="2"/>
      <c r="F19528" s="2"/>
      <c r="G19528" s="3"/>
      <c r="H19528" s="3"/>
      <c r="I19528" s="2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 s="2"/>
    </row>
    <row r="19529" spans="2:22" x14ac:dyDescent="0.2">
      <c r="B19529" s="2"/>
      <c r="C19529" s="2"/>
      <c r="D19529" s="2"/>
      <c r="E19529" s="2"/>
      <c r="F19529" s="2"/>
      <c r="G19529" s="3"/>
      <c r="H19529" s="3"/>
      <c r="I19529" s="2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 s="2"/>
    </row>
    <row r="19530" spans="2:22" x14ac:dyDescent="0.2">
      <c r="B19530" s="2"/>
      <c r="C19530" s="2"/>
      <c r="D19530" s="2"/>
      <c r="E19530" s="2"/>
      <c r="F19530" s="2"/>
      <c r="G19530" s="3"/>
      <c r="H19530" s="3"/>
      <c r="I19530" s="2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 s="2"/>
    </row>
    <row r="19531" spans="2:22" x14ac:dyDescent="0.2">
      <c r="B19531" s="2"/>
      <c r="C19531" s="2"/>
      <c r="D19531" s="2"/>
      <c r="E19531" s="2"/>
      <c r="F19531" s="2"/>
      <c r="G19531" s="3"/>
      <c r="H19531" s="3"/>
      <c r="I19531" s="2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 s="2"/>
    </row>
    <row r="19532" spans="2:22" x14ac:dyDescent="0.2">
      <c r="B19532" s="2"/>
      <c r="C19532" s="2"/>
      <c r="D19532" s="2"/>
      <c r="E19532" s="2"/>
      <c r="F19532" s="2"/>
      <c r="G19532" s="3"/>
      <c r="H19532" s="3"/>
      <c r="I19532" s="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 s="2"/>
    </row>
    <row r="19533" spans="2:22" x14ac:dyDescent="0.2">
      <c r="B19533" s="2"/>
      <c r="C19533" s="2"/>
      <c r="D19533" s="2"/>
      <c r="E19533" s="2"/>
      <c r="F19533" s="2"/>
      <c r="G19533" s="3"/>
      <c r="H19533" s="3"/>
      <c r="I19533" s="2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 s="2"/>
    </row>
    <row r="19534" spans="2:22" x14ac:dyDescent="0.2">
      <c r="B19534" s="2"/>
      <c r="C19534" s="2"/>
      <c r="D19534" s="2"/>
      <c r="E19534" s="2"/>
      <c r="F19534" s="2"/>
      <c r="G19534" s="3"/>
      <c r="H19534" s="3"/>
      <c r="I19534" s="2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 s="2"/>
    </row>
    <row r="19535" spans="2:22" x14ac:dyDescent="0.2">
      <c r="B19535" s="2"/>
      <c r="C19535" s="2"/>
      <c r="D19535" s="2"/>
      <c r="E19535" s="2"/>
      <c r="F19535" s="2"/>
      <c r="G19535" s="3"/>
      <c r="H19535" s="3"/>
      <c r="I19535" s="2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 s="2"/>
    </row>
    <row r="19536" spans="2:22" x14ac:dyDescent="0.2">
      <c r="B19536" s="2"/>
      <c r="C19536" s="2"/>
      <c r="D19536" s="2"/>
      <c r="E19536" s="2"/>
      <c r="F19536" s="2"/>
      <c r="G19536" s="3"/>
      <c r="H19536" s="3"/>
      <c r="I19536" s="2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 s="2"/>
    </row>
    <row r="19537" spans="2:22" x14ac:dyDescent="0.2">
      <c r="B19537" s="2"/>
      <c r="C19537" s="2"/>
      <c r="D19537" s="2"/>
      <c r="E19537" s="2"/>
      <c r="F19537" s="2"/>
      <c r="G19537" s="3"/>
      <c r="H19537" s="3"/>
      <c r="I19537" s="2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 s="2"/>
    </row>
    <row r="19538" spans="2:22" x14ac:dyDescent="0.2">
      <c r="B19538" s="2"/>
      <c r="C19538" s="2"/>
      <c r="D19538" s="2"/>
      <c r="E19538" s="2"/>
      <c r="F19538" s="2"/>
      <c r="G19538" s="3"/>
      <c r="H19538" s="3"/>
      <c r="I19538" s="2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 s="2"/>
    </row>
    <row r="19539" spans="2:22" x14ac:dyDescent="0.2">
      <c r="B19539" s="2"/>
      <c r="C19539" s="2"/>
      <c r="D19539" s="2"/>
      <c r="E19539" s="2"/>
      <c r="F19539" s="2"/>
      <c r="G19539" s="3"/>
      <c r="H19539" s="3"/>
      <c r="I19539" s="2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 s="2"/>
    </row>
    <row r="19540" spans="2:22" x14ac:dyDescent="0.2">
      <c r="B19540" s="2"/>
      <c r="C19540" s="2"/>
      <c r="D19540" s="2"/>
      <c r="E19540" s="2"/>
      <c r="F19540" s="2"/>
      <c r="G19540" s="3"/>
      <c r="H19540" s="3"/>
      <c r="I19540" s="2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 s="2"/>
    </row>
    <row r="19541" spans="2:22" x14ac:dyDescent="0.2">
      <c r="B19541" s="2"/>
      <c r="C19541" s="2"/>
      <c r="D19541" s="2"/>
      <c r="E19541" s="2"/>
      <c r="F19541" s="2"/>
      <c r="G19541" s="3"/>
      <c r="H19541" s="3"/>
      <c r="I19541" s="2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 s="2"/>
    </row>
    <row r="19542" spans="2:22" x14ac:dyDescent="0.2">
      <c r="B19542" s="2"/>
      <c r="C19542" s="2"/>
      <c r="D19542" s="2"/>
      <c r="E19542" s="2"/>
      <c r="F19542" s="2"/>
      <c r="G19542" s="3"/>
      <c r="H19542" s="3"/>
      <c r="I19542" s="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 s="2"/>
    </row>
    <row r="19543" spans="2:22" x14ac:dyDescent="0.2">
      <c r="B19543" s="2"/>
      <c r="C19543" s="2"/>
      <c r="D19543" s="2"/>
      <c r="E19543" s="2"/>
      <c r="F19543" s="2"/>
      <c r="G19543" s="3"/>
      <c r="H19543" s="3"/>
      <c r="I19543" s="2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 s="2"/>
    </row>
    <row r="19544" spans="2:22" x14ac:dyDescent="0.2">
      <c r="B19544" s="2"/>
      <c r="C19544" s="2"/>
      <c r="D19544" s="2"/>
      <c r="E19544" s="2"/>
      <c r="F19544" s="2"/>
      <c r="G19544" s="3"/>
      <c r="H19544" s="3"/>
      <c r="I19544" s="2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 s="2"/>
    </row>
    <row r="19545" spans="2:22" x14ac:dyDescent="0.2">
      <c r="B19545" s="2"/>
      <c r="C19545" s="2"/>
      <c r="D19545" s="2"/>
      <c r="E19545" s="2"/>
      <c r="F19545" s="2"/>
      <c r="G19545" s="3"/>
      <c r="H19545" s="3"/>
      <c r="I19545" s="2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 s="2"/>
    </row>
    <row r="19546" spans="2:22" x14ac:dyDescent="0.2">
      <c r="B19546" s="2"/>
      <c r="C19546" s="2"/>
      <c r="D19546" s="2"/>
      <c r="E19546" s="2"/>
      <c r="F19546" s="2"/>
      <c r="G19546" s="3"/>
      <c r="H19546" s="3"/>
      <c r="I19546" s="2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 s="2"/>
    </row>
    <row r="19547" spans="2:22" x14ac:dyDescent="0.2">
      <c r="B19547" s="2"/>
      <c r="C19547" s="2"/>
      <c r="D19547" s="2"/>
      <c r="E19547" s="2"/>
      <c r="F19547" s="2"/>
      <c r="G19547" s="3"/>
      <c r="H19547" s="3"/>
      <c r="I19547" s="2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 s="2"/>
    </row>
    <row r="19548" spans="2:22" x14ac:dyDescent="0.2">
      <c r="B19548" s="2"/>
      <c r="C19548" s="2"/>
      <c r="D19548" s="2"/>
      <c r="E19548" s="2"/>
      <c r="F19548" s="2"/>
      <c r="G19548" s="3"/>
      <c r="H19548" s="3"/>
      <c r="I19548" s="2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 s="2"/>
    </row>
    <row r="19549" spans="2:22" x14ac:dyDescent="0.2">
      <c r="B19549" s="2"/>
      <c r="C19549" s="2"/>
      <c r="D19549" s="2"/>
      <c r="E19549" s="2"/>
      <c r="F19549" s="2"/>
      <c r="G19549" s="3"/>
      <c r="H19549" s="3"/>
      <c r="I19549" s="2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 s="2"/>
    </row>
    <row r="19550" spans="2:22" x14ac:dyDescent="0.2">
      <c r="B19550" s="2"/>
      <c r="C19550" s="2"/>
      <c r="D19550" s="2"/>
      <c r="E19550" s="2"/>
      <c r="F19550" s="2"/>
      <c r="G19550" s="3"/>
      <c r="H19550" s="3"/>
      <c r="I19550" s="2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 s="2"/>
    </row>
    <row r="19551" spans="2:22" x14ac:dyDescent="0.2">
      <c r="B19551" s="2"/>
      <c r="C19551" s="2"/>
      <c r="D19551" s="2"/>
      <c r="E19551" s="2"/>
      <c r="F19551" s="2"/>
      <c r="G19551" s="3"/>
      <c r="H19551" s="3"/>
      <c r="I19551" s="2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 s="2"/>
    </row>
    <row r="19552" spans="2:22" x14ac:dyDescent="0.2">
      <c r="B19552" s="2"/>
      <c r="C19552" s="2"/>
      <c r="D19552" s="2"/>
      <c r="E19552" s="2"/>
      <c r="F19552" s="2"/>
      <c r="G19552" s="3"/>
      <c r="H19552" s="3"/>
      <c r="I19552" s="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 s="2"/>
    </row>
    <row r="19553" spans="2:22" x14ac:dyDescent="0.2">
      <c r="B19553" s="2"/>
      <c r="C19553" s="2"/>
      <c r="D19553" s="2"/>
      <c r="E19553" s="2"/>
      <c r="F19553" s="2"/>
      <c r="G19553" s="3"/>
      <c r="H19553" s="3"/>
      <c r="I19553" s="2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 s="2"/>
    </row>
    <row r="19554" spans="2:22" x14ac:dyDescent="0.2">
      <c r="B19554" s="2"/>
      <c r="C19554" s="2"/>
      <c r="D19554" s="2"/>
      <c r="E19554" s="2"/>
      <c r="F19554" s="2"/>
      <c r="G19554" s="3"/>
      <c r="H19554" s="3"/>
      <c r="I19554" s="2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 s="2"/>
    </row>
    <row r="19555" spans="2:22" x14ac:dyDescent="0.2">
      <c r="B19555" s="2"/>
      <c r="C19555" s="2"/>
      <c r="D19555" s="2"/>
      <c r="E19555" s="2"/>
      <c r="F19555" s="2"/>
      <c r="G19555" s="3"/>
      <c r="H19555" s="3"/>
      <c r="I19555" s="2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 s="2"/>
    </row>
    <row r="19556" spans="2:22" x14ac:dyDescent="0.2">
      <c r="B19556" s="2"/>
      <c r="C19556" s="2"/>
      <c r="D19556" s="2"/>
      <c r="E19556" s="2"/>
      <c r="F19556" s="2"/>
      <c r="G19556" s="3"/>
      <c r="H19556" s="3"/>
      <c r="I19556" s="2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 s="2"/>
    </row>
    <row r="19557" spans="2:22" x14ac:dyDescent="0.2">
      <c r="B19557" s="2"/>
      <c r="C19557" s="2"/>
      <c r="D19557" s="2"/>
      <c r="E19557" s="2"/>
      <c r="F19557" s="2"/>
      <c r="G19557" s="3"/>
      <c r="H19557" s="3"/>
      <c r="I19557" s="2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 s="2"/>
    </row>
    <row r="19558" spans="2:22" x14ac:dyDescent="0.2">
      <c r="B19558" s="2"/>
      <c r="C19558" s="2"/>
      <c r="D19558" s="2"/>
      <c r="E19558" s="2"/>
      <c r="F19558" s="2"/>
      <c r="G19558" s="3"/>
      <c r="H19558" s="3"/>
      <c r="I19558" s="2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 s="2"/>
    </row>
    <row r="19559" spans="2:22" x14ac:dyDescent="0.2">
      <c r="B19559" s="2"/>
      <c r="C19559" s="2"/>
      <c r="D19559" s="2"/>
      <c r="E19559" s="2"/>
      <c r="F19559" s="2"/>
      <c r="G19559" s="3"/>
      <c r="H19559" s="3"/>
      <c r="I19559" s="2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 s="2"/>
    </row>
    <row r="19560" spans="2:22" x14ac:dyDescent="0.2">
      <c r="B19560" s="2"/>
      <c r="C19560" s="2"/>
      <c r="D19560" s="2"/>
      <c r="E19560" s="2"/>
      <c r="F19560" s="2"/>
      <c r="G19560" s="3"/>
      <c r="H19560" s="3"/>
      <c r="I19560" s="2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 s="2"/>
    </row>
    <row r="19561" spans="2:22" x14ac:dyDescent="0.2">
      <c r="B19561" s="2"/>
      <c r="C19561" s="2"/>
      <c r="D19561" s="2"/>
      <c r="E19561" s="2"/>
      <c r="F19561" s="2"/>
      <c r="G19561" s="3"/>
      <c r="H19561" s="3"/>
      <c r="I19561" s="2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 s="2"/>
    </row>
    <row r="19562" spans="2:22" x14ac:dyDescent="0.2">
      <c r="B19562" s="2"/>
      <c r="C19562" s="2"/>
      <c r="D19562" s="2"/>
      <c r="E19562" s="2"/>
      <c r="F19562" s="2"/>
      <c r="G19562" s="3"/>
      <c r="H19562" s="3"/>
      <c r="I19562" s="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 s="2"/>
    </row>
    <row r="19563" spans="2:22" x14ac:dyDescent="0.2">
      <c r="B19563" s="2"/>
      <c r="C19563" s="2"/>
      <c r="D19563" s="2"/>
      <c r="E19563" s="2"/>
      <c r="F19563" s="2"/>
      <c r="G19563" s="3"/>
      <c r="H19563" s="3"/>
      <c r="I19563" s="2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 s="2"/>
    </row>
    <row r="19564" spans="2:22" x14ac:dyDescent="0.2">
      <c r="B19564" s="2"/>
      <c r="C19564" s="2"/>
      <c r="D19564" s="2"/>
      <c r="E19564" s="2"/>
      <c r="F19564" s="2"/>
      <c r="G19564" s="3"/>
      <c r="H19564" s="3"/>
      <c r="I19564" s="2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 s="2"/>
    </row>
    <row r="19565" spans="2:22" x14ac:dyDescent="0.2">
      <c r="B19565" s="2"/>
      <c r="C19565" s="2"/>
      <c r="D19565" s="2"/>
      <c r="E19565" s="2"/>
      <c r="F19565" s="2"/>
      <c r="G19565" s="3"/>
      <c r="H19565" s="3"/>
      <c r="I19565" s="2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 s="2"/>
    </row>
    <row r="19566" spans="2:22" x14ac:dyDescent="0.2">
      <c r="B19566" s="2"/>
      <c r="C19566" s="2"/>
      <c r="D19566" s="2"/>
      <c r="E19566" s="2"/>
      <c r="F19566" s="2"/>
      <c r="G19566" s="3"/>
      <c r="H19566" s="3"/>
      <c r="I19566" s="2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 s="2"/>
    </row>
    <row r="19567" spans="2:22" x14ac:dyDescent="0.2">
      <c r="B19567" s="2"/>
      <c r="C19567" s="2"/>
      <c r="D19567" s="2"/>
      <c r="E19567" s="2"/>
      <c r="F19567" s="2"/>
      <c r="G19567" s="3"/>
      <c r="H19567" s="3"/>
      <c r="I19567" s="2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 s="2"/>
    </row>
    <row r="19568" spans="2:22" x14ac:dyDescent="0.2">
      <c r="B19568" s="2"/>
      <c r="C19568" s="2"/>
      <c r="D19568" s="2"/>
      <c r="E19568" s="2"/>
      <c r="F19568" s="2"/>
      <c r="G19568" s="3"/>
      <c r="H19568" s="3"/>
      <c r="I19568" s="2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 s="2"/>
    </row>
    <row r="19569" spans="2:22" x14ac:dyDescent="0.2">
      <c r="B19569" s="2"/>
      <c r="C19569" s="2"/>
      <c r="D19569" s="2"/>
      <c r="E19569" s="2"/>
      <c r="F19569" s="2"/>
      <c r="G19569" s="3"/>
      <c r="H19569" s="3"/>
      <c r="I19569" s="2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 s="2"/>
    </row>
    <row r="19570" spans="2:22" x14ac:dyDescent="0.2">
      <c r="B19570" s="2"/>
      <c r="C19570" s="2"/>
      <c r="D19570" s="2"/>
      <c r="E19570" s="2"/>
      <c r="F19570" s="2"/>
      <c r="G19570" s="3"/>
      <c r="H19570" s="3"/>
      <c r="I19570" s="2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 s="2"/>
    </row>
    <row r="19571" spans="2:22" x14ac:dyDescent="0.2">
      <c r="B19571" s="2"/>
      <c r="C19571" s="2"/>
      <c r="D19571" s="2"/>
      <c r="E19571" s="2"/>
      <c r="F19571" s="2"/>
      <c r="G19571" s="3"/>
      <c r="H19571" s="3"/>
      <c r="I19571" s="2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 s="2"/>
    </row>
    <row r="19572" spans="2:22" x14ac:dyDescent="0.2">
      <c r="B19572" s="2"/>
      <c r="C19572" s="2"/>
      <c r="D19572" s="2"/>
      <c r="E19572" s="2"/>
      <c r="F19572" s="2"/>
      <c r="G19572" s="3"/>
      <c r="H19572" s="3"/>
      <c r="I19572" s="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 s="2"/>
    </row>
    <row r="19573" spans="2:22" x14ac:dyDescent="0.2">
      <c r="B19573" s="2"/>
      <c r="C19573" s="2"/>
      <c r="D19573" s="2"/>
      <c r="E19573" s="2"/>
      <c r="F19573" s="2"/>
      <c r="G19573" s="3"/>
      <c r="H19573" s="3"/>
      <c r="I19573" s="2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 s="2"/>
    </row>
    <row r="19574" spans="2:22" x14ac:dyDescent="0.2">
      <c r="B19574" s="2"/>
      <c r="C19574" s="2"/>
      <c r="D19574" s="2"/>
      <c r="E19574" s="2"/>
      <c r="F19574" s="2"/>
      <c r="G19574" s="3"/>
      <c r="H19574" s="3"/>
      <c r="I19574" s="2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 s="2"/>
    </row>
    <row r="19575" spans="2:22" x14ac:dyDescent="0.2">
      <c r="B19575" s="2"/>
      <c r="C19575" s="2"/>
      <c r="D19575" s="2"/>
      <c r="E19575" s="2"/>
      <c r="F19575" s="2"/>
      <c r="G19575" s="3"/>
      <c r="H19575" s="3"/>
      <c r="I19575" s="2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 s="2"/>
    </row>
    <row r="19576" spans="2:22" x14ac:dyDescent="0.2">
      <c r="B19576" s="2"/>
      <c r="C19576" s="2"/>
      <c r="D19576" s="2"/>
      <c r="E19576" s="2"/>
      <c r="F19576" s="2"/>
      <c r="G19576" s="3"/>
      <c r="H19576" s="3"/>
      <c r="I19576" s="2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 s="2"/>
    </row>
    <row r="19577" spans="2:22" x14ac:dyDescent="0.2">
      <c r="B19577" s="2"/>
      <c r="C19577" s="2"/>
      <c r="D19577" s="2"/>
      <c r="E19577" s="2"/>
      <c r="F19577" s="2"/>
      <c r="G19577" s="3"/>
      <c r="H19577" s="3"/>
      <c r="I19577" s="2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 s="2"/>
    </row>
    <row r="19578" spans="2:22" x14ac:dyDescent="0.2">
      <c r="B19578" s="2"/>
      <c r="C19578" s="2"/>
      <c r="D19578" s="2"/>
      <c r="E19578" s="2"/>
      <c r="F19578" s="2"/>
      <c r="G19578" s="3"/>
      <c r="H19578" s="3"/>
      <c r="I19578" s="2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 s="2"/>
    </row>
    <row r="19579" spans="2:22" x14ac:dyDescent="0.2">
      <c r="B19579" s="2"/>
      <c r="C19579" s="2"/>
      <c r="D19579" s="2"/>
      <c r="E19579" s="2"/>
      <c r="F19579" s="2"/>
      <c r="G19579" s="3"/>
      <c r="H19579" s="3"/>
      <c r="I19579" s="2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 s="2"/>
    </row>
    <row r="19580" spans="2:22" x14ac:dyDescent="0.2">
      <c r="B19580" s="2"/>
      <c r="C19580" s="2"/>
      <c r="D19580" s="2"/>
      <c r="E19580" s="2"/>
      <c r="F19580" s="2"/>
      <c r="G19580" s="3"/>
      <c r="H19580" s="3"/>
      <c r="I19580" s="2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 s="2"/>
    </row>
    <row r="19581" spans="2:22" x14ac:dyDescent="0.2">
      <c r="B19581" s="2"/>
      <c r="C19581" s="2"/>
      <c r="D19581" s="2"/>
      <c r="E19581" s="2"/>
      <c r="F19581" s="2"/>
      <c r="G19581" s="3"/>
      <c r="H19581" s="3"/>
      <c r="I19581" s="2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 s="2"/>
    </row>
    <row r="19582" spans="2:22" x14ac:dyDescent="0.2">
      <c r="B19582" s="2"/>
      <c r="C19582" s="2"/>
      <c r="D19582" s="2"/>
      <c r="E19582" s="2"/>
      <c r="F19582" s="2"/>
      <c r="G19582" s="3"/>
      <c r="H19582" s="3"/>
      <c r="I19582" s="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 s="2"/>
    </row>
    <row r="19583" spans="2:22" x14ac:dyDescent="0.2">
      <c r="B19583" s="2"/>
      <c r="C19583" s="2"/>
      <c r="D19583" s="2"/>
      <c r="E19583" s="2"/>
      <c r="F19583" s="2"/>
      <c r="G19583" s="3"/>
      <c r="H19583" s="3"/>
      <c r="I19583" s="2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 s="2"/>
    </row>
    <row r="19584" spans="2:22" x14ac:dyDescent="0.2">
      <c r="B19584" s="2"/>
      <c r="C19584" s="2"/>
      <c r="D19584" s="2"/>
      <c r="E19584" s="2"/>
      <c r="F19584" s="2"/>
      <c r="G19584" s="3"/>
      <c r="H19584" s="3"/>
      <c r="I19584" s="2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 s="2"/>
    </row>
    <row r="19585" spans="2:22" x14ac:dyDescent="0.2">
      <c r="B19585" s="2"/>
      <c r="C19585" s="2"/>
      <c r="D19585" s="2"/>
      <c r="E19585" s="2"/>
      <c r="F19585" s="2"/>
      <c r="G19585" s="3"/>
      <c r="H19585" s="3"/>
      <c r="I19585" s="2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 s="2"/>
    </row>
    <row r="19586" spans="2:22" x14ac:dyDescent="0.2">
      <c r="B19586" s="2"/>
      <c r="C19586" s="2"/>
      <c r="D19586" s="2"/>
      <c r="E19586" s="2"/>
      <c r="F19586" s="2"/>
      <c r="G19586" s="3"/>
      <c r="H19586" s="3"/>
      <c r="I19586" s="2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 s="2"/>
    </row>
    <row r="19587" spans="2:22" x14ac:dyDescent="0.2">
      <c r="B19587" s="2"/>
      <c r="C19587" s="2"/>
      <c r="D19587" s="2"/>
      <c r="E19587" s="2"/>
      <c r="F19587" s="2"/>
      <c r="G19587" s="3"/>
      <c r="H19587" s="3"/>
      <c r="I19587" s="2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 s="2"/>
    </row>
    <row r="19588" spans="2:22" x14ac:dyDescent="0.2">
      <c r="B19588" s="2"/>
      <c r="C19588" s="2"/>
      <c r="D19588" s="2"/>
      <c r="E19588" s="2"/>
      <c r="F19588" s="2"/>
      <c r="G19588" s="3"/>
      <c r="H19588" s="3"/>
      <c r="I19588" s="2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 s="2"/>
    </row>
    <row r="19589" spans="2:22" x14ac:dyDescent="0.2">
      <c r="B19589" s="2"/>
      <c r="C19589" s="2"/>
      <c r="D19589" s="2"/>
      <c r="E19589" s="2"/>
      <c r="F19589" s="2"/>
      <c r="G19589" s="3"/>
      <c r="H19589" s="3"/>
      <c r="I19589" s="2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 s="2"/>
    </row>
    <row r="19590" spans="2:22" x14ac:dyDescent="0.2">
      <c r="B19590" s="2"/>
      <c r="C19590" s="2"/>
      <c r="D19590" s="2"/>
      <c r="E19590" s="2"/>
      <c r="F19590" s="2"/>
      <c r="G19590" s="3"/>
      <c r="H19590" s="3"/>
      <c r="I19590" s="2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 s="2"/>
    </row>
    <row r="19591" spans="2:22" x14ac:dyDescent="0.2">
      <c r="B19591" s="2"/>
      <c r="C19591" s="2"/>
      <c r="D19591" s="2"/>
      <c r="E19591" s="2"/>
      <c r="F19591" s="2"/>
      <c r="G19591" s="3"/>
      <c r="H19591" s="3"/>
      <c r="I19591" s="2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 s="2"/>
    </row>
    <row r="19592" spans="2:22" x14ac:dyDescent="0.2">
      <c r="B19592" s="2"/>
      <c r="C19592" s="2"/>
      <c r="D19592" s="2"/>
      <c r="E19592" s="2"/>
      <c r="F19592" s="2"/>
      <c r="G19592" s="3"/>
      <c r="H19592" s="3"/>
      <c r="I19592" s="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 s="2"/>
    </row>
    <row r="19593" spans="2:22" x14ac:dyDescent="0.2">
      <c r="B19593" s="2"/>
      <c r="C19593" s="2"/>
      <c r="D19593" s="2"/>
      <c r="E19593" s="2"/>
      <c r="F19593" s="2"/>
      <c r="G19593" s="3"/>
      <c r="H19593" s="3"/>
      <c r="I19593" s="2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 s="2"/>
    </row>
    <row r="19594" spans="2:22" x14ac:dyDescent="0.2">
      <c r="B19594" s="2"/>
      <c r="C19594" s="2"/>
      <c r="D19594" s="2"/>
      <c r="E19594" s="2"/>
      <c r="F19594" s="2"/>
      <c r="G19594" s="3"/>
      <c r="H19594" s="3"/>
      <c r="I19594" s="2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 s="2"/>
    </row>
    <row r="19595" spans="2:22" x14ac:dyDescent="0.2">
      <c r="B19595" s="2"/>
      <c r="C19595" s="2"/>
      <c r="D19595" s="2"/>
      <c r="E19595" s="2"/>
      <c r="F19595" s="2"/>
      <c r="G19595" s="3"/>
      <c r="H19595" s="3"/>
      <c r="I19595" s="2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 s="2"/>
    </row>
    <row r="19596" spans="2:22" x14ac:dyDescent="0.2">
      <c r="B19596" s="2"/>
      <c r="C19596" s="2"/>
      <c r="D19596" s="2"/>
      <c r="E19596" s="2"/>
      <c r="F19596" s="2"/>
      <c r="G19596" s="3"/>
      <c r="H19596" s="3"/>
      <c r="I19596" s="2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 s="2"/>
    </row>
    <row r="19597" spans="2:22" x14ac:dyDescent="0.2">
      <c r="B19597" s="2"/>
      <c r="C19597" s="2"/>
      <c r="D19597" s="2"/>
      <c r="E19597" s="2"/>
      <c r="F19597" s="2"/>
      <c r="G19597" s="3"/>
      <c r="H19597" s="3"/>
      <c r="I19597" s="2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 s="2"/>
    </row>
    <row r="19598" spans="2:22" x14ac:dyDescent="0.2">
      <c r="B19598" s="2"/>
      <c r="C19598" s="2"/>
      <c r="D19598" s="2"/>
      <c r="E19598" s="2"/>
      <c r="F19598" s="2"/>
      <c r="G19598" s="3"/>
      <c r="H19598" s="3"/>
      <c r="I19598" s="2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 s="2"/>
    </row>
    <row r="19599" spans="2:22" x14ac:dyDescent="0.2">
      <c r="B19599" s="2"/>
      <c r="C19599" s="2"/>
      <c r="D19599" s="2"/>
      <c r="E19599" s="2"/>
      <c r="F19599" s="2"/>
      <c r="G19599" s="3"/>
      <c r="H19599" s="3"/>
      <c r="I19599" s="2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 s="2"/>
    </row>
    <row r="19600" spans="2:22" x14ac:dyDescent="0.2">
      <c r="B19600" s="2"/>
      <c r="C19600" s="2"/>
      <c r="D19600" s="2"/>
      <c r="E19600" s="2"/>
      <c r="F19600" s="2"/>
      <c r="G19600" s="3"/>
      <c r="H19600" s="3"/>
      <c r="I19600" s="2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 s="2"/>
    </row>
    <row r="19601" spans="2:22" x14ac:dyDescent="0.2">
      <c r="B19601" s="2"/>
      <c r="C19601" s="2"/>
      <c r="D19601" s="2"/>
      <c r="E19601" s="2"/>
      <c r="F19601" s="2"/>
      <c r="G19601" s="3"/>
      <c r="H19601" s="3"/>
      <c r="I19601" s="2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 s="2"/>
    </row>
    <row r="19602" spans="2:22" x14ac:dyDescent="0.2">
      <c r="B19602" s="2"/>
      <c r="C19602" s="2"/>
      <c r="D19602" s="2"/>
      <c r="E19602" s="2"/>
      <c r="F19602" s="2"/>
      <c r="G19602" s="3"/>
      <c r="H19602" s="3"/>
      <c r="I19602" s="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 s="2"/>
    </row>
    <row r="19603" spans="2:22" x14ac:dyDescent="0.2">
      <c r="B19603" s="2"/>
      <c r="C19603" s="2"/>
      <c r="D19603" s="2"/>
      <c r="E19603" s="2"/>
      <c r="F19603" s="2"/>
      <c r="G19603" s="3"/>
      <c r="H19603" s="3"/>
      <c r="I19603" s="2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 s="2"/>
    </row>
    <row r="19604" spans="2:22" x14ac:dyDescent="0.2">
      <c r="B19604" s="2"/>
      <c r="C19604" s="2"/>
      <c r="D19604" s="2"/>
      <c r="E19604" s="2"/>
      <c r="F19604" s="2"/>
      <c r="G19604" s="3"/>
      <c r="H19604" s="3"/>
      <c r="I19604" s="2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 s="2"/>
    </row>
    <row r="19605" spans="2:22" x14ac:dyDescent="0.2">
      <c r="B19605" s="2"/>
      <c r="C19605" s="2"/>
      <c r="D19605" s="2"/>
      <c r="E19605" s="2"/>
      <c r="F19605" s="2"/>
      <c r="G19605" s="3"/>
      <c r="H19605" s="3"/>
      <c r="I19605" s="2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 s="2"/>
    </row>
    <row r="19606" spans="2:22" x14ac:dyDescent="0.2">
      <c r="B19606" s="2"/>
      <c r="C19606" s="2"/>
      <c r="D19606" s="2"/>
      <c r="E19606" s="2"/>
      <c r="F19606" s="2"/>
      <c r="G19606" s="3"/>
      <c r="H19606" s="3"/>
      <c r="I19606" s="2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 s="2"/>
    </row>
    <row r="19607" spans="2:22" x14ac:dyDescent="0.2">
      <c r="B19607" s="2"/>
      <c r="C19607" s="2"/>
      <c r="D19607" s="2"/>
      <c r="E19607" s="2"/>
      <c r="F19607" s="2"/>
      <c r="G19607" s="3"/>
      <c r="H19607" s="3"/>
      <c r="I19607" s="2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 s="2"/>
    </row>
    <row r="19608" spans="2:22" x14ac:dyDescent="0.2">
      <c r="B19608" s="2"/>
      <c r="C19608" s="2"/>
      <c r="D19608" s="2"/>
      <c r="E19608" s="2"/>
      <c r="F19608" s="2"/>
      <c r="G19608" s="3"/>
      <c r="H19608" s="3"/>
      <c r="I19608" s="2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 s="2"/>
    </row>
    <row r="19609" spans="2:22" x14ac:dyDescent="0.2">
      <c r="B19609" s="2"/>
      <c r="C19609" s="2"/>
      <c r="D19609" s="2"/>
      <c r="E19609" s="2"/>
      <c r="F19609" s="2"/>
      <c r="G19609" s="3"/>
      <c r="H19609" s="3"/>
      <c r="I19609" s="2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 s="2"/>
    </row>
    <row r="19610" spans="2:22" x14ac:dyDescent="0.2">
      <c r="B19610" s="2"/>
      <c r="C19610" s="2"/>
      <c r="D19610" s="2"/>
      <c r="E19610" s="2"/>
      <c r="F19610" s="2"/>
      <c r="G19610" s="3"/>
      <c r="H19610" s="3"/>
      <c r="I19610" s="2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 s="2"/>
    </row>
    <row r="19611" spans="2:22" x14ac:dyDescent="0.2">
      <c r="B19611" s="2"/>
      <c r="C19611" s="2"/>
      <c r="D19611" s="2"/>
      <c r="E19611" s="2"/>
      <c r="F19611" s="2"/>
      <c r="G19611" s="3"/>
      <c r="H19611" s="3"/>
      <c r="I19611" s="2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 s="2"/>
    </row>
    <row r="19612" spans="2:22" x14ac:dyDescent="0.2">
      <c r="B19612" s="2"/>
      <c r="C19612" s="2"/>
      <c r="D19612" s="2"/>
      <c r="E19612" s="2"/>
      <c r="F19612" s="2"/>
      <c r="G19612" s="3"/>
      <c r="H19612" s="3"/>
      <c r="I19612" s="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 s="2"/>
    </row>
    <row r="19613" spans="2:22" x14ac:dyDescent="0.2">
      <c r="B19613" s="2"/>
      <c r="C19613" s="2"/>
      <c r="D19613" s="2"/>
      <c r="E19613" s="2"/>
      <c r="F19613" s="2"/>
      <c r="G19613" s="3"/>
      <c r="H19613" s="3"/>
      <c r="I19613" s="2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 s="2"/>
    </row>
    <row r="19614" spans="2:22" x14ac:dyDescent="0.2">
      <c r="B19614" s="2"/>
      <c r="C19614" s="2"/>
      <c r="D19614" s="2"/>
      <c r="E19614" s="2"/>
      <c r="F19614" s="2"/>
      <c r="G19614" s="3"/>
      <c r="H19614" s="3"/>
      <c r="I19614" s="2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 s="2"/>
    </row>
    <row r="19615" spans="2:22" x14ac:dyDescent="0.2">
      <c r="B19615" s="2"/>
      <c r="C19615" s="2"/>
      <c r="D19615" s="2"/>
      <c r="E19615" s="2"/>
      <c r="F19615" s="2"/>
      <c r="G19615" s="3"/>
      <c r="H19615" s="3"/>
      <c r="I19615" s="2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 s="2"/>
    </row>
    <row r="19616" spans="2:22" x14ac:dyDescent="0.2">
      <c r="B19616" s="2"/>
      <c r="C19616" s="2"/>
      <c r="D19616" s="2"/>
      <c r="E19616" s="2"/>
      <c r="F19616" s="2"/>
      <c r="G19616" s="3"/>
      <c r="H19616" s="3"/>
      <c r="I19616" s="2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 s="2"/>
    </row>
    <row r="19617" spans="2:22" x14ac:dyDescent="0.2">
      <c r="B19617" s="2"/>
      <c r="C19617" s="2"/>
      <c r="D19617" s="2"/>
      <c r="E19617" s="2"/>
      <c r="F19617" s="2"/>
      <c r="G19617" s="3"/>
      <c r="H19617" s="3"/>
      <c r="I19617" s="2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 s="2"/>
    </row>
    <row r="19618" spans="2:22" x14ac:dyDescent="0.2">
      <c r="B19618" s="2"/>
      <c r="C19618" s="2"/>
      <c r="D19618" s="2"/>
      <c r="E19618" s="2"/>
      <c r="F19618" s="2"/>
      <c r="G19618" s="3"/>
      <c r="H19618" s="3"/>
      <c r="I19618" s="2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 s="2"/>
    </row>
    <row r="19619" spans="2:22" x14ac:dyDescent="0.2">
      <c r="B19619" s="2"/>
      <c r="C19619" s="2"/>
      <c r="D19619" s="2"/>
      <c r="E19619" s="2"/>
      <c r="F19619" s="2"/>
      <c r="G19619" s="3"/>
      <c r="H19619" s="3"/>
      <c r="I19619" s="2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 s="2"/>
    </row>
    <row r="19620" spans="2:22" x14ac:dyDescent="0.2">
      <c r="B19620" s="2"/>
      <c r="C19620" s="2"/>
      <c r="D19620" s="2"/>
      <c r="E19620" s="2"/>
      <c r="F19620" s="2"/>
      <c r="G19620" s="3"/>
      <c r="H19620" s="3"/>
      <c r="I19620" s="2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 s="2"/>
    </row>
    <row r="19621" spans="2:22" x14ac:dyDescent="0.2">
      <c r="B19621" s="2"/>
      <c r="C19621" s="2"/>
      <c r="D19621" s="2"/>
      <c r="E19621" s="2"/>
      <c r="F19621" s="2"/>
      <c r="G19621" s="3"/>
      <c r="H19621" s="3"/>
      <c r="I19621" s="2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 s="2"/>
    </row>
    <row r="19622" spans="2:22" x14ac:dyDescent="0.2">
      <c r="B19622" s="2"/>
      <c r="C19622" s="2"/>
      <c r="D19622" s="2"/>
      <c r="E19622" s="2"/>
      <c r="F19622" s="2"/>
      <c r="G19622" s="3"/>
      <c r="H19622" s="3"/>
      <c r="I19622" s="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 s="2"/>
    </row>
    <row r="19623" spans="2:22" x14ac:dyDescent="0.2">
      <c r="B19623" s="2"/>
      <c r="C19623" s="2"/>
      <c r="D19623" s="2"/>
      <c r="E19623" s="2"/>
      <c r="F19623" s="2"/>
      <c r="G19623" s="3"/>
      <c r="H19623" s="3"/>
      <c r="I19623" s="2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 s="2"/>
    </row>
    <row r="19624" spans="2:22" x14ac:dyDescent="0.2">
      <c r="B19624" s="2"/>
      <c r="C19624" s="2"/>
      <c r="D19624" s="2"/>
      <c r="E19624" s="2"/>
      <c r="F19624" s="2"/>
      <c r="G19624" s="3"/>
      <c r="H19624" s="3"/>
      <c r="I19624" s="2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 s="2"/>
    </row>
    <row r="19625" spans="2:22" x14ac:dyDescent="0.2">
      <c r="B19625" s="2"/>
      <c r="C19625" s="2"/>
      <c r="D19625" s="2"/>
      <c r="E19625" s="2"/>
      <c r="F19625" s="2"/>
      <c r="G19625" s="3"/>
      <c r="H19625" s="3"/>
      <c r="I19625" s="2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 s="2"/>
    </row>
    <row r="19626" spans="2:22" x14ac:dyDescent="0.2">
      <c r="B19626" s="2"/>
      <c r="C19626" s="2"/>
      <c r="D19626" s="2"/>
      <c r="E19626" s="2"/>
      <c r="F19626" s="2"/>
      <c r="G19626" s="3"/>
      <c r="H19626" s="3"/>
      <c r="I19626" s="2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 s="2"/>
    </row>
    <row r="19627" spans="2:22" x14ac:dyDescent="0.2">
      <c r="B19627" s="2"/>
      <c r="C19627" s="2"/>
      <c r="D19627" s="2"/>
      <c r="E19627" s="2"/>
      <c r="F19627" s="2"/>
      <c r="G19627" s="3"/>
      <c r="H19627" s="3"/>
      <c r="I19627" s="2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 s="2"/>
    </row>
    <row r="19628" spans="2:22" x14ac:dyDescent="0.2">
      <c r="B19628" s="2"/>
      <c r="C19628" s="2"/>
      <c r="D19628" s="2"/>
      <c r="E19628" s="2"/>
      <c r="F19628" s="2"/>
      <c r="G19628" s="3"/>
      <c r="H19628" s="3"/>
      <c r="I19628" s="2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 s="2"/>
    </row>
    <row r="19629" spans="2:22" x14ac:dyDescent="0.2">
      <c r="B19629" s="2"/>
      <c r="C19629" s="2"/>
      <c r="D19629" s="2"/>
      <c r="E19629" s="2"/>
      <c r="F19629" s="2"/>
      <c r="G19629" s="3"/>
      <c r="H19629" s="3"/>
      <c r="I19629" s="2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 s="2"/>
    </row>
    <row r="19630" spans="2:22" x14ac:dyDescent="0.2">
      <c r="B19630" s="2"/>
      <c r="C19630" s="2"/>
      <c r="D19630" s="2"/>
      <c r="E19630" s="2"/>
      <c r="F19630" s="2"/>
      <c r="G19630" s="3"/>
      <c r="H19630" s="3"/>
      <c r="I19630" s="2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 s="2"/>
    </row>
    <row r="19631" spans="2:22" x14ac:dyDescent="0.2">
      <c r="B19631" s="2"/>
      <c r="C19631" s="2"/>
      <c r="D19631" s="2"/>
      <c r="E19631" s="2"/>
      <c r="F19631" s="2"/>
      <c r="G19631" s="3"/>
      <c r="H19631" s="3"/>
      <c r="I19631" s="2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 s="2"/>
    </row>
    <row r="19632" spans="2:22" x14ac:dyDescent="0.2">
      <c r="B19632" s="2"/>
      <c r="C19632" s="2"/>
      <c r="D19632" s="2"/>
      <c r="E19632" s="2"/>
      <c r="F19632" s="2"/>
      <c r="G19632" s="3"/>
      <c r="H19632" s="3"/>
      <c r="I19632" s="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 s="2"/>
    </row>
    <row r="19633" spans="2:22" x14ac:dyDescent="0.2">
      <c r="B19633" s="2"/>
      <c r="C19633" s="2"/>
      <c r="D19633" s="2"/>
      <c r="E19633" s="2"/>
      <c r="F19633" s="2"/>
      <c r="G19633" s="3"/>
      <c r="H19633" s="3"/>
      <c r="I19633" s="2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 s="2"/>
    </row>
    <row r="19634" spans="2:22" x14ac:dyDescent="0.2">
      <c r="B19634" s="2"/>
      <c r="C19634" s="2"/>
      <c r="D19634" s="2"/>
      <c r="E19634" s="2"/>
      <c r="F19634" s="2"/>
      <c r="G19634" s="3"/>
      <c r="H19634" s="3"/>
      <c r="I19634" s="2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 s="2"/>
    </row>
    <row r="19635" spans="2:22" x14ac:dyDescent="0.2">
      <c r="B19635" s="2"/>
      <c r="C19635" s="2"/>
      <c r="D19635" s="2"/>
      <c r="E19635" s="2"/>
      <c r="F19635" s="2"/>
      <c r="G19635" s="3"/>
      <c r="H19635" s="3"/>
      <c r="I19635" s="2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 s="2"/>
    </row>
    <row r="19636" spans="2:22" x14ac:dyDescent="0.2">
      <c r="B19636" s="2"/>
      <c r="C19636" s="2"/>
      <c r="D19636" s="2"/>
      <c r="E19636" s="2"/>
      <c r="F19636" s="2"/>
      <c r="G19636" s="3"/>
      <c r="H19636" s="3"/>
      <c r="I19636" s="2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 s="2"/>
    </row>
    <row r="19637" spans="2:22" x14ac:dyDescent="0.2">
      <c r="B19637" s="2"/>
      <c r="C19637" s="2"/>
      <c r="D19637" s="2"/>
      <c r="E19637" s="2"/>
      <c r="F19637" s="2"/>
      <c r="G19637" s="3"/>
      <c r="H19637" s="3"/>
      <c r="I19637" s="2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 s="2"/>
    </row>
    <row r="19638" spans="2:22" x14ac:dyDescent="0.2">
      <c r="B19638" s="2"/>
      <c r="C19638" s="2"/>
      <c r="D19638" s="2"/>
      <c r="E19638" s="2"/>
      <c r="F19638" s="2"/>
      <c r="G19638" s="3"/>
      <c r="H19638" s="3"/>
      <c r="I19638" s="2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 s="2"/>
    </row>
    <row r="19639" spans="2:22" x14ac:dyDescent="0.2">
      <c r="B19639" s="2"/>
      <c r="C19639" s="2"/>
      <c r="D19639" s="2"/>
      <c r="E19639" s="2"/>
      <c r="F19639" s="2"/>
      <c r="G19639" s="3"/>
      <c r="H19639" s="3"/>
      <c r="I19639" s="2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 s="2"/>
    </row>
    <row r="19640" spans="2:22" x14ac:dyDescent="0.2">
      <c r="B19640" s="2"/>
      <c r="C19640" s="2"/>
      <c r="D19640" s="2"/>
      <c r="E19640" s="2"/>
      <c r="F19640" s="2"/>
      <c r="G19640" s="3"/>
      <c r="H19640" s="3"/>
      <c r="I19640" s="2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 s="2"/>
    </row>
    <row r="19641" spans="2:22" x14ac:dyDescent="0.2">
      <c r="B19641" s="2"/>
      <c r="C19641" s="2"/>
      <c r="D19641" s="2"/>
      <c r="E19641" s="2"/>
      <c r="F19641" s="2"/>
      <c r="G19641" s="3"/>
      <c r="H19641" s="3"/>
      <c r="I19641" s="2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 s="2"/>
    </row>
    <row r="19642" spans="2:22" x14ac:dyDescent="0.2">
      <c r="B19642" s="2"/>
      <c r="C19642" s="2"/>
      <c r="D19642" s="2"/>
      <c r="E19642" s="2"/>
      <c r="F19642" s="2"/>
      <c r="G19642" s="3"/>
      <c r="H19642" s="3"/>
      <c r="I19642" s="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 s="2"/>
    </row>
    <row r="19643" spans="2:22" x14ac:dyDescent="0.2">
      <c r="B19643" s="2"/>
      <c r="C19643" s="2"/>
      <c r="D19643" s="2"/>
      <c r="E19643" s="2"/>
      <c r="F19643" s="2"/>
      <c r="G19643" s="3"/>
      <c r="H19643" s="3"/>
      <c r="I19643" s="2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 s="2"/>
    </row>
    <row r="19644" spans="2:22" x14ac:dyDescent="0.2">
      <c r="B19644" s="2"/>
      <c r="C19644" s="2"/>
      <c r="D19644" s="2"/>
      <c r="E19644" s="2"/>
      <c r="F19644" s="2"/>
      <c r="G19644" s="3"/>
      <c r="H19644" s="3"/>
      <c r="I19644" s="2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 s="2"/>
    </row>
    <row r="19645" spans="2:22" x14ac:dyDescent="0.2">
      <c r="B19645" s="2"/>
      <c r="C19645" s="2"/>
      <c r="D19645" s="2"/>
      <c r="E19645" s="2"/>
      <c r="F19645" s="2"/>
      <c r="G19645" s="3"/>
      <c r="H19645" s="3"/>
      <c r="I19645" s="2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 s="2"/>
    </row>
    <row r="19646" spans="2:22" x14ac:dyDescent="0.2">
      <c r="B19646" s="2"/>
      <c r="C19646" s="2"/>
      <c r="D19646" s="2"/>
      <c r="E19646" s="2"/>
      <c r="F19646" s="2"/>
      <c r="G19646" s="3"/>
      <c r="H19646" s="3"/>
      <c r="I19646" s="2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 s="2"/>
    </row>
    <row r="19647" spans="2:22" x14ac:dyDescent="0.2">
      <c r="B19647" s="2"/>
      <c r="C19647" s="2"/>
      <c r="D19647" s="2"/>
      <c r="E19647" s="2"/>
      <c r="F19647" s="2"/>
      <c r="G19647" s="3"/>
      <c r="H19647" s="3"/>
      <c r="I19647" s="2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 s="2"/>
    </row>
    <row r="19648" spans="2:22" x14ac:dyDescent="0.2">
      <c r="B19648" s="2"/>
      <c r="C19648" s="2"/>
      <c r="D19648" s="2"/>
      <c r="E19648" s="2"/>
      <c r="F19648" s="2"/>
      <c r="G19648" s="3"/>
      <c r="H19648" s="3"/>
      <c r="I19648" s="2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 s="2"/>
    </row>
    <row r="19649" spans="2:22" x14ac:dyDescent="0.2">
      <c r="B19649" s="2"/>
      <c r="C19649" s="2"/>
      <c r="D19649" s="2"/>
      <c r="E19649" s="2"/>
      <c r="F19649" s="2"/>
      <c r="G19649" s="3"/>
      <c r="H19649" s="3"/>
      <c r="I19649" s="2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 s="2"/>
    </row>
    <row r="19650" spans="2:22" x14ac:dyDescent="0.2">
      <c r="B19650" s="2"/>
      <c r="C19650" s="2"/>
      <c r="D19650" s="2"/>
      <c r="E19650" s="2"/>
      <c r="F19650" s="2"/>
      <c r="G19650" s="3"/>
      <c r="H19650" s="3"/>
      <c r="I19650" s="2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 s="2"/>
    </row>
    <row r="19651" spans="2:22" x14ac:dyDescent="0.2">
      <c r="B19651" s="2"/>
      <c r="C19651" s="2"/>
      <c r="D19651" s="2"/>
      <c r="E19651" s="2"/>
      <c r="F19651" s="2"/>
      <c r="G19651" s="3"/>
      <c r="H19651" s="3"/>
      <c r="I19651" s="2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 s="2"/>
    </row>
    <row r="19652" spans="2:22" x14ac:dyDescent="0.2">
      <c r="B19652" s="2"/>
      <c r="C19652" s="2"/>
      <c r="D19652" s="2"/>
      <c r="E19652" s="2"/>
      <c r="F19652" s="2"/>
      <c r="G19652" s="3"/>
      <c r="H19652" s="3"/>
      <c r="I19652" s="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 s="2"/>
    </row>
    <row r="19653" spans="2:22" x14ac:dyDescent="0.2">
      <c r="B19653" s="2"/>
      <c r="C19653" s="2"/>
      <c r="D19653" s="2"/>
      <c r="E19653" s="2"/>
      <c r="F19653" s="2"/>
      <c r="G19653" s="3"/>
      <c r="H19653" s="3"/>
      <c r="I19653" s="2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 s="2"/>
    </row>
    <row r="19654" spans="2:22" x14ac:dyDescent="0.2">
      <c r="B19654" s="2"/>
      <c r="C19654" s="2"/>
      <c r="D19654" s="2"/>
      <c r="E19654" s="2"/>
      <c r="F19654" s="2"/>
      <c r="G19654" s="3"/>
      <c r="H19654" s="3"/>
      <c r="I19654" s="2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 s="2"/>
    </row>
    <row r="19655" spans="2:22" x14ac:dyDescent="0.2">
      <c r="B19655" s="2"/>
      <c r="C19655" s="2"/>
      <c r="D19655" s="2"/>
      <c r="E19655" s="2"/>
      <c r="F19655" s="2"/>
      <c r="G19655" s="3"/>
      <c r="H19655" s="3"/>
      <c r="I19655" s="2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 s="2"/>
    </row>
    <row r="19656" spans="2:22" x14ac:dyDescent="0.2">
      <c r="B19656" s="2"/>
      <c r="C19656" s="2"/>
      <c r="D19656" s="2"/>
      <c r="E19656" s="2"/>
      <c r="F19656" s="2"/>
      <c r="G19656" s="3"/>
      <c r="H19656" s="3"/>
      <c r="I19656" s="2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 s="2"/>
    </row>
    <row r="19657" spans="2:22" x14ac:dyDescent="0.2">
      <c r="B19657" s="2"/>
      <c r="C19657" s="2"/>
      <c r="D19657" s="2"/>
      <c r="E19657" s="2"/>
      <c r="F19657" s="2"/>
      <c r="G19657" s="3"/>
      <c r="H19657" s="3"/>
      <c r="I19657" s="2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 s="2"/>
    </row>
    <row r="19658" spans="2:22" x14ac:dyDescent="0.2">
      <c r="B19658" s="2"/>
      <c r="C19658" s="2"/>
      <c r="D19658" s="2"/>
      <c r="E19658" s="2"/>
      <c r="F19658" s="2"/>
      <c r="G19658" s="3"/>
      <c r="H19658" s="3"/>
      <c r="I19658" s="2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 s="2"/>
    </row>
    <row r="19659" spans="2:22" x14ac:dyDescent="0.2">
      <c r="B19659" s="2"/>
      <c r="C19659" s="2"/>
      <c r="D19659" s="2"/>
      <c r="E19659" s="2"/>
      <c r="F19659" s="2"/>
      <c r="G19659" s="3"/>
      <c r="H19659" s="3"/>
      <c r="I19659" s="2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 s="2"/>
    </row>
    <row r="19660" spans="2:22" x14ac:dyDescent="0.2">
      <c r="B19660" s="2"/>
      <c r="C19660" s="2"/>
      <c r="D19660" s="2"/>
      <c r="E19660" s="2"/>
      <c r="F19660" s="2"/>
      <c r="G19660" s="3"/>
      <c r="H19660" s="3"/>
      <c r="I19660" s="2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 s="2"/>
    </row>
    <row r="19661" spans="2:22" x14ac:dyDescent="0.2">
      <c r="B19661" s="2"/>
      <c r="C19661" s="2"/>
      <c r="D19661" s="2"/>
      <c r="E19661" s="2"/>
      <c r="F19661" s="2"/>
      <c r="G19661" s="3"/>
      <c r="H19661" s="3"/>
      <c r="I19661" s="2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 s="2"/>
    </row>
    <row r="19662" spans="2:22" x14ac:dyDescent="0.2">
      <c r="B19662" s="2"/>
      <c r="C19662" s="2"/>
      <c r="D19662" s="2"/>
      <c r="E19662" s="2"/>
      <c r="F19662" s="2"/>
      <c r="G19662" s="3"/>
      <c r="H19662" s="3"/>
      <c r="I19662" s="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 s="2"/>
    </row>
    <row r="19663" spans="2:22" x14ac:dyDescent="0.2">
      <c r="B19663" s="2"/>
      <c r="C19663" s="2"/>
      <c r="D19663" s="2"/>
      <c r="E19663" s="2"/>
      <c r="F19663" s="2"/>
      <c r="G19663" s="3"/>
      <c r="H19663" s="3"/>
      <c r="I19663" s="2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 s="2"/>
    </row>
    <row r="19664" spans="2:22" x14ac:dyDescent="0.2">
      <c r="B19664" s="2"/>
      <c r="C19664" s="2"/>
      <c r="D19664" s="2"/>
      <c r="E19664" s="2"/>
      <c r="F19664" s="2"/>
      <c r="G19664" s="3"/>
      <c r="H19664" s="3"/>
      <c r="I19664" s="2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 s="2"/>
    </row>
    <row r="19665" spans="2:22" x14ac:dyDescent="0.2">
      <c r="B19665" s="2"/>
      <c r="C19665" s="2"/>
      <c r="D19665" s="2"/>
      <c r="E19665" s="2"/>
      <c r="F19665" s="2"/>
      <c r="G19665" s="3"/>
      <c r="H19665" s="3"/>
      <c r="I19665" s="2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 s="2"/>
    </row>
    <row r="19666" spans="2:22" x14ac:dyDescent="0.2">
      <c r="B19666" s="2"/>
      <c r="C19666" s="2"/>
      <c r="D19666" s="2"/>
      <c r="E19666" s="2"/>
      <c r="F19666" s="2"/>
      <c r="G19666" s="3"/>
      <c r="H19666" s="3"/>
      <c r="I19666" s="2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 s="2"/>
    </row>
    <row r="19667" spans="2:22" x14ac:dyDescent="0.2">
      <c r="B19667" s="2"/>
      <c r="C19667" s="2"/>
      <c r="D19667" s="2"/>
      <c r="E19667" s="2"/>
      <c r="F19667" s="2"/>
      <c r="G19667" s="3"/>
      <c r="H19667" s="3"/>
      <c r="I19667" s="2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 s="2"/>
    </row>
    <row r="19668" spans="2:22" x14ac:dyDescent="0.2">
      <c r="B19668" s="2"/>
      <c r="C19668" s="2"/>
      <c r="D19668" s="2"/>
      <c r="E19668" s="2"/>
      <c r="F19668" s="2"/>
      <c r="G19668" s="3"/>
      <c r="H19668" s="3"/>
      <c r="I19668" s="2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 s="2"/>
    </row>
    <row r="19669" spans="2:22" x14ac:dyDescent="0.2">
      <c r="B19669" s="2"/>
      <c r="C19669" s="2"/>
      <c r="D19669" s="2"/>
      <c r="E19669" s="2"/>
      <c r="F19669" s="2"/>
      <c r="G19669" s="3"/>
      <c r="H19669" s="3"/>
      <c r="I19669" s="2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 s="2"/>
    </row>
    <row r="19670" spans="2:22" x14ac:dyDescent="0.2">
      <c r="B19670" s="2"/>
      <c r="C19670" s="2"/>
      <c r="D19670" s="2"/>
      <c r="E19670" s="2"/>
      <c r="F19670" s="2"/>
      <c r="G19670" s="3"/>
      <c r="H19670" s="3"/>
      <c r="I19670" s="2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 s="2"/>
    </row>
    <row r="19671" spans="2:22" x14ac:dyDescent="0.2">
      <c r="B19671" s="2"/>
      <c r="C19671" s="2"/>
      <c r="D19671" s="2"/>
      <c r="E19671" s="2"/>
      <c r="F19671" s="2"/>
      <c r="G19671" s="3"/>
      <c r="H19671" s="3"/>
      <c r="I19671" s="2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 s="2"/>
    </row>
    <row r="19672" spans="2:22" x14ac:dyDescent="0.2">
      <c r="B19672" s="2"/>
      <c r="C19672" s="2"/>
      <c r="D19672" s="2"/>
      <c r="E19672" s="2"/>
      <c r="F19672" s="2"/>
      <c r="G19672" s="3"/>
      <c r="H19672" s="3"/>
      <c r="I19672" s="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 s="2"/>
    </row>
    <row r="19673" spans="2:22" x14ac:dyDescent="0.2">
      <c r="B19673" s="2"/>
      <c r="C19673" s="2"/>
      <c r="D19673" s="2"/>
      <c r="E19673" s="2"/>
      <c r="F19673" s="2"/>
      <c r="G19673" s="3"/>
      <c r="H19673" s="3"/>
      <c r="I19673" s="2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 s="2"/>
    </row>
    <row r="19674" spans="2:22" x14ac:dyDescent="0.2">
      <c r="B19674" s="2"/>
      <c r="C19674" s="2"/>
      <c r="D19674" s="2"/>
      <c r="E19674" s="2"/>
      <c r="F19674" s="2"/>
      <c r="G19674" s="3"/>
      <c r="H19674" s="3"/>
      <c r="I19674" s="2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 s="2"/>
    </row>
    <row r="19675" spans="2:22" x14ac:dyDescent="0.2">
      <c r="B19675" s="2"/>
      <c r="C19675" s="2"/>
      <c r="D19675" s="2"/>
      <c r="E19675" s="2"/>
      <c r="F19675" s="2"/>
      <c r="G19675" s="3"/>
      <c r="H19675" s="3"/>
      <c r="I19675" s="2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 s="2"/>
    </row>
    <row r="19676" spans="2:22" x14ac:dyDescent="0.2">
      <c r="B19676" s="2"/>
      <c r="C19676" s="2"/>
      <c r="D19676" s="2"/>
      <c r="E19676" s="2"/>
      <c r="F19676" s="2"/>
      <c r="G19676" s="3"/>
      <c r="H19676" s="3"/>
      <c r="I19676" s="2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 s="2"/>
    </row>
    <row r="19677" spans="2:22" x14ac:dyDescent="0.2">
      <c r="B19677" s="2"/>
      <c r="C19677" s="2"/>
      <c r="D19677" s="2"/>
      <c r="E19677" s="2"/>
      <c r="F19677" s="2"/>
      <c r="G19677" s="3"/>
      <c r="H19677" s="3"/>
      <c r="I19677" s="2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 s="2"/>
    </row>
    <row r="19678" spans="2:22" x14ac:dyDescent="0.2">
      <c r="B19678" s="2"/>
      <c r="C19678" s="2"/>
      <c r="D19678" s="2"/>
      <c r="E19678" s="2"/>
      <c r="F19678" s="2"/>
      <c r="G19678" s="3"/>
      <c r="H19678" s="3"/>
      <c r="I19678" s="2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 s="2"/>
    </row>
    <row r="19679" spans="2:22" x14ac:dyDescent="0.2">
      <c r="B19679" s="2"/>
      <c r="C19679" s="2"/>
      <c r="D19679" s="2"/>
      <c r="E19679" s="2"/>
      <c r="F19679" s="2"/>
      <c r="G19679" s="3"/>
      <c r="H19679" s="3"/>
      <c r="I19679" s="2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 s="2"/>
    </row>
    <row r="19680" spans="2:22" x14ac:dyDescent="0.2">
      <c r="B19680" s="2"/>
      <c r="C19680" s="2"/>
      <c r="D19680" s="2"/>
      <c r="E19680" s="2"/>
      <c r="F19680" s="2"/>
      <c r="G19680" s="3"/>
      <c r="H19680" s="3"/>
      <c r="I19680" s="2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 s="2"/>
    </row>
    <row r="19681" spans="2:22" x14ac:dyDescent="0.2">
      <c r="B19681" s="2"/>
      <c r="C19681" s="2"/>
      <c r="D19681" s="2"/>
      <c r="E19681" s="2"/>
      <c r="F19681" s="2"/>
      <c r="G19681" s="3"/>
      <c r="H19681" s="3"/>
      <c r="I19681" s="2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 s="2"/>
    </row>
    <row r="19682" spans="2:22" x14ac:dyDescent="0.2">
      <c r="B19682" s="2"/>
      <c r="C19682" s="2"/>
      <c r="D19682" s="2"/>
      <c r="E19682" s="2"/>
      <c r="F19682" s="2"/>
      <c r="G19682" s="3"/>
      <c r="H19682" s="3"/>
      <c r="I19682" s="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 s="2"/>
    </row>
    <row r="19683" spans="2:22" x14ac:dyDescent="0.2">
      <c r="B19683" s="2"/>
      <c r="C19683" s="2"/>
      <c r="D19683" s="2"/>
      <c r="E19683" s="2"/>
      <c r="F19683" s="2"/>
      <c r="G19683" s="3"/>
      <c r="H19683" s="3"/>
      <c r="I19683" s="2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 s="2"/>
    </row>
    <row r="19684" spans="2:22" x14ac:dyDescent="0.2">
      <c r="B19684" s="2"/>
      <c r="C19684" s="2"/>
      <c r="D19684" s="2"/>
      <c r="E19684" s="2"/>
      <c r="F19684" s="2"/>
      <c r="G19684" s="3"/>
      <c r="H19684" s="3"/>
      <c r="I19684" s="2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 s="2"/>
    </row>
    <row r="19685" spans="2:22" x14ac:dyDescent="0.2">
      <c r="B19685" s="2"/>
      <c r="C19685" s="2"/>
      <c r="D19685" s="2"/>
      <c r="E19685" s="2"/>
      <c r="F19685" s="2"/>
      <c r="G19685" s="3"/>
      <c r="H19685" s="3"/>
      <c r="I19685" s="2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 s="2"/>
    </row>
    <row r="19686" spans="2:22" x14ac:dyDescent="0.2">
      <c r="B19686" s="2"/>
      <c r="C19686" s="2"/>
      <c r="D19686" s="2"/>
      <c r="E19686" s="2"/>
      <c r="F19686" s="2"/>
      <c r="G19686" s="3"/>
      <c r="H19686" s="3"/>
      <c r="I19686" s="2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 s="2"/>
    </row>
    <row r="19687" spans="2:22" x14ac:dyDescent="0.2">
      <c r="B19687" s="2"/>
      <c r="C19687" s="2"/>
      <c r="D19687" s="2"/>
      <c r="E19687" s="2"/>
      <c r="F19687" s="2"/>
      <c r="G19687" s="3"/>
      <c r="H19687" s="3"/>
      <c r="I19687" s="2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 s="2"/>
    </row>
    <row r="19688" spans="2:22" x14ac:dyDescent="0.2">
      <c r="B19688" s="2"/>
      <c r="C19688" s="2"/>
      <c r="D19688" s="2"/>
      <c r="E19688" s="2"/>
      <c r="F19688" s="2"/>
      <c r="G19688" s="3"/>
      <c r="H19688" s="3"/>
      <c r="I19688" s="2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 s="2"/>
    </row>
    <row r="19689" spans="2:22" x14ac:dyDescent="0.2">
      <c r="B19689" s="2"/>
      <c r="C19689" s="2"/>
      <c r="D19689" s="2"/>
      <c r="E19689" s="2"/>
      <c r="F19689" s="2"/>
      <c r="G19689" s="3"/>
      <c r="H19689" s="3"/>
      <c r="I19689" s="2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 s="2"/>
    </row>
    <row r="19690" spans="2:22" x14ac:dyDescent="0.2">
      <c r="B19690" s="2"/>
      <c r="C19690" s="2"/>
      <c r="D19690" s="2"/>
      <c r="E19690" s="2"/>
      <c r="F19690" s="2"/>
      <c r="G19690" s="3"/>
      <c r="H19690" s="3"/>
      <c r="I19690" s="2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 s="2"/>
    </row>
    <row r="19691" spans="2:22" x14ac:dyDescent="0.2">
      <c r="B19691" s="2"/>
      <c r="C19691" s="2"/>
      <c r="D19691" s="2"/>
      <c r="E19691" s="2"/>
      <c r="F19691" s="2"/>
      <c r="G19691" s="3"/>
      <c r="H19691" s="3"/>
      <c r="I19691" s="2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 s="2"/>
    </row>
    <row r="19692" spans="2:22" x14ac:dyDescent="0.2">
      <c r="B19692" s="2"/>
      <c r="C19692" s="2"/>
      <c r="D19692" s="2"/>
      <c r="E19692" s="2"/>
      <c r="F19692" s="2"/>
      <c r="G19692" s="3"/>
      <c r="H19692" s="3"/>
      <c r="I19692" s="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 s="2"/>
    </row>
    <row r="19693" spans="2:22" x14ac:dyDescent="0.2">
      <c r="B19693" s="2"/>
      <c r="C19693" s="2"/>
      <c r="D19693" s="2"/>
      <c r="E19693" s="2"/>
      <c r="F19693" s="2"/>
      <c r="G19693" s="3"/>
      <c r="H19693" s="3"/>
      <c r="I19693" s="2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 s="2"/>
    </row>
    <row r="19694" spans="2:22" x14ac:dyDescent="0.2">
      <c r="B19694" s="2"/>
      <c r="C19694" s="2"/>
      <c r="D19694" s="2"/>
      <c r="E19694" s="2"/>
      <c r="F19694" s="2"/>
      <c r="G19694" s="3"/>
      <c r="H19694" s="3"/>
      <c r="I19694" s="2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 s="2"/>
    </row>
    <row r="19695" spans="2:22" x14ac:dyDescent="0.2">
      <c r="B19695" s="2"/>
      <c r="C19695" s="2"/>
      <c r="D19695" s="2"/>
      <c r="E19695" s="2"/>
      <c r="F19695" s="2"/>
      <c r="G19695" s="3"/>
      <c r="H19695" s="3"/>
      <c r="I19695" s="2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 s="2"/>
    </row>
    <row r="19696" spans="2:22" x14ac:dyDescent="0.2">
      <c r="B19696" s="2"/>
      <c r="C19696" s="2"/>
      <c r="D19696" s="2"/>
      <c r="E19696" s="2"/>
      <c r="F19696" s="2"/>
      <c r="G19696" s="3"/>
      <c r="H19696" s="3"/>
      <c r="I19696" s="2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 s="2"/>
    </row>
    <row r="19697" spans="2:22" x14ac:dyDescent="0.2">
      <c r="B19697" s="2"/>
      <c r="C19697" s="2"/>
      <c r="D19697" s="2"/>
      <c r="E19697" s="2"/>
      <c r="F19697" s="2"/>
      <c r="G19697" s="3"/>
      <c r="H19697" s="3"/>
      <c r="I19697" s="2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 s="2"/>
    </row>
    <row r="19698" spans="2:22" x14ac:dyDescent="0.2">
      <c r="B19698" s="2"/>
      <c r="C19698" s="2"/>
      <c r="D19698" s="2"/>
      <c r="E19698" s="2"/>
      <c r="F19698" s="2"/>
      <c r="G19698" s="3"/>
      <c r="H19698" s="3"/>
      <c r="I19698" s="2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 s="2"/>
    </row>
    <row r="19699" spans="2:22" x14ac:dyDescent="0.2">
      <c r="B19699" s="2"/>
      <c r="C19699" s="2"/>
      <c r="D19699" s="2"/>
      <c r="E19699" s="2"/>
      <c r="F19699" s="2"/>
      <c r="G19699" s="3"/>
      <c r="H19699" s="3"/>
      <c r="I19699" s="2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 s="2"/>
    </row>
    <row r="19700" spans="2:22" x14ac:dyDescent="0.2">
      <c r="B19700" s="2"/>
      <c r="C19700" s="2"/>
      <c r="D19700" s="2"/>
      <c r="E19700" s="2"/>
      <c r="F19700" s="2"/>
      <c r="G19700" s="3"/>
      <c r="H19700" s="3"/>
      <c r="I19700" s="2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 s="2"/>
    </row>
    <row r="19701" spans="2:22" x14ac:dyDescent="0.2">
      <c r="B19701" s="2"/>
      <c r="C19701" s="2"/>
      <c r="D19701" s="2"/>
      <c r="E19701" s="2"/>
      <c r="F19701" s="2"/>
      <c r="G19701" s="3"/>
      <c r="H19701" s="3"/>
      <c r="I19701" s="2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 s="2"/>
    </row>
    <row r="19702" spans="2:22" x14ac:dyDescent="0.2">
      <c r="B19702" s="2"/>
      <c r="C19702" s="2"/>
      <c r="D19702" s="2"/>
      <c r="E19702" s="2"/>
      <c r="F19702" s="2"/>
      <c r="G19702" s="3"/>
      <c r="H19702" s="3"/>
      <c r="I19702" s="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 s="2"/>
    </row>
    <row r="19703" spans="2:22" x14ac:dyDescent="0.2">
      <c r="B19703" s="2"/>
      <c r="C19703" s="2"/>
      <c r="D19703" s="2"/>
      <c r="E19703" s="2"/>
      <c r="F19703" s="2"/>
      <c r="G19703" s="3"/>
      <c r="H19703" s="3"/>
      <c r="I19703" s="2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 s="2"/>
    </row>
    <row r="19704" spans="2:22" x14ac:dyDescent="0.2">
      <c r="B19704" s="2"/>
      <c r="C19704" s="2"/>
      <c r="D19704" s="2"/>
      <c r="E19704" s="2"/>
      <c r="F19704" s="2"/>
      <c r="G19704" s="3"/>
      <c r="H19704" s="3"/>
      <c r="I19704" s="2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 s="2"/>
    </row>
    <row r="19705" spans="2:22" x14ac:dyDescent="0.2">
      <c r="B19705" s="2"/>
      <c r="C19705" s="2"/>
      <c r="D19705" s="2"/>
      <c r="E19705" s="2"/>
      <c r="F19705" s="2"/>
      <c r="G19705" s="3"/>
      <c r="H19705" s="3"/>
      <c r="I19705" s="2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 s="2"/>
    </row>
    <row r="19706" spans="2:22" x14ac:dyDescent="0.2">
      <c r="B19706" s="2"/>
      <c r="C19706" s="2"/>
      <c r="D19706" s="2"/>
      <c r="E19706" s="2"/>
      <c r="F19706" s="2"/>
      <c r="G19706" s="3"/>
      <c r="H19706" s="3"/>
      <c r="I19706" s="2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 s="2"/>
    </row>
    <row r="19707" spans="2:22" x14ac:dyDescent="0.2">
      <c r="B19707" s="2"/>
      <c r="C19707" s="2"/>
      <c r="D19707" s="2"/>
      <c r="E19707" s="2"/>
      <c r="F19707" s="2"/>
      <c r="G19707" s="3"/>
      <c r="H19707" s="3"/>
      <c r="I19707" s="2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 s="2"/>
    </row>
    <row r="19708" spans="2:22" x14ac:dyDescent="0.2">
      <c r="B19708" s="2"/>
      <c r="C19708" s="2"/>
      <c r="D19708" s="2"/>
      <c r="E19708" s="2"/>
      <c r="F19708" s="2"/>
      <c r="G19708" s="3"/>
      <c r="H19708" s="3"/>
      <c r="I19708" s="2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 s="2"/>
    </row>
    <row r="19709" spans="2:22" x14ac:dyDescent="0.2">
      <c r="B19709" s="2"/>
      <c r="C19709" s="2"/>
      <c r="D19709" s="2"/>
      <c r="E19709" s="2"/>
      <c r="F19709" s="2"/>
      <c r="G19709" s="3"/>
      <c r="H19709" s="3"/>
      <c r="I19709" s="2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 s="2"/>
    </row>
    <row r="19710" spans="2:22" x14ac:dyDescent="0.2">
      <c r="B19710" s="2"/>
      <c r="C19710" s="2"/>
      <c r="D19710" s="2"/>
      <c r="E19710" s="2"/>
      <c r="F19710" s="2"/>
      <c r="G19710" s="3"/>
      <c r="H19710" s="3"/>
      <c r="I19710" s="2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 s="2"/>
    </row>
    <row r="19711" spans="2:22" x14ac:dyDescent="0.2">
      <c r="B19711" s="2"/>
      <c r="C19711" s="2"/>
      <c r="D19711" s="2"/>
      <c r="E19711" s="2"/>
      <c r="F19711" s="2"/>
      <c r="G19711" s="3"/>
      <c r="H19711" s="3"/>
      <c r="I19711" s="2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 s="2"/>
    </row>
    <row r="19712" spans="2:22" x14ac:dyDescent="0.2">
      <c r="B19712" s="2"/>
      <c r="C19712" s="2"/>
      <c r="D19712" s="2"/>
      <c r="E19712" s="2"/>
      <c r="F19712" s="2"/>
      <c r="G19712" s="3"/>
      <c r="H19712" s="3"/>
      <c r="I19712" s="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 s="2"/>
    </row>
    <row r="19713" spans="2:22" x14ac:dyDescent="0.2">
      <c r="B19713" s="2"/>
      <c r="C19713" s="2"/>
      <c r="D19713" s="2"/>
      <c r="E19713" s="2"/>
      <c r="F19713" s="2"/>
      <c r="G19713" s="3"/>
      <c r="H19713" s="3"/>
      <c r="I19713" s="2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 s="2"/>
    </row>
    <row r="19714" spans="2:22" x14ac:dyDescent="0.2">
      <c r="B19714" s="2"/>
      <c r="C19714" s="2"/>
      <c r="D19714" s="2"/>
      <c r="E19714" s="2"/>
      <c r="F19714" s="2"/>
      <c r="G19714" s="3"/>
      <c r="H19714" s="3"/>
      <c r="I19714" s="2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 s="2"/>
    </row>
    <row r="19715" spans="2:22" x14ac:dyDescent="0.2">
      <c r="B19715" s="2"/>
      <c r="C19715" s="2"/>
      <c r="D19715" s="2"/>
      <c r="E19715" s="2"/>
      <c r="F19715" s="2"/>
      <c r="G19715" s="3"/>
      <c r="H19715" s="3"/>
      <c r="I19715" s="2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 s="2"/>
    </row>
    <row r="19716" spans="2:22" x14ac:dyDescent="0.2">
      <c r="B19716" s="2"/>
      <c r="C19716" s="2"/>
      <c r="D19716" s="2"/>
      <c r="E19716" s="2"/>
      <c r="F19716" s="2"/>
      <c r="G19716" s="3"/>
      <c r="H19716" s="3"/>
      <c r="I19716" s="2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 s="2"/>
    </row>
    <row r="19717" spans="2:22" x14ac:dyDescent="0.2">
      <c r="B19717" s="2"/>
      <c r="C19717" s="2"/>
      <c r="D19717" s="2"/>
      <c r="E19717" s="2"/>
      <c r="F19717" s="2"/>
      <c r="G19717" s="3"/>
      <c r="H19717" s="3"/>
      <c r="I19717" s="2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 s="2"/>
    </row>
    <row r="19718" spans="2:22" x14ac:dyDescent="0.2">
      <c r="B19718" s="2"/>
      <c r="C19718" s="2"/>
      <c r="D19718" s="2"/>
      <c r="E19718" s="2"/>
      <c r="F19718" s="2"/>
      <c r="G19718" s="3"/>
      <c r="H19718" s="3"/>
      <c r="I19718" s="2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 s="2"/>
    </row>
    <row r="19719" spans="2:22" x14ac:dyDescent="0.2">
      <c r="B19719" s="2"/>
      <c r="C19719" s="2"/>
      <c r="D19719" s="2"/>
      <c r="E19719" s="2"/>
      <c r="F19719" s="2"/>
      <c r="G19719" s="3"/>
      <c r="H19719" s="3"/>
      <c r="I19719" s="2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 s="2"/>
    </row>
    <row r="19720" spans="2:22" x14ac:dyDescent="0.2">
      <c r="B19720" s="2"/>
      <c r="C19720" s="2"/>
      <c r="D19720" s="2"/>
      <c r="E19720" s="2"/>
      <c r="F19720" s="2"/>
      <c r="G19720" s="3"/>
      <c r="H19720" s="3"/>
      <c r="I19720" s="2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 s="2"/>
    </row>
    <row r="19721" spans="2:22" x14ac:dyDescent="0.2">
      <c r="B19721" s="2"/>
      <c r="C19721" s="2"/>
      <c r="D19721" s="2"/>
      <c r="E19721" s="2"/>
      <c r="F19721" s="2"/>
      <c r="G19721" s="3"/>
      <c r="H19721" s="3"/>
      <c r="I19721" s="2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 s="2"/>
    </row>
    <row r="19722" spans="2:22" x14ac:dyDescent="0.2">
      <c r="B19722" s="2"/>
      <c r="C19722" s="2"/>
      <c r="D19722" s="2"/>
      <c r="E19722" s="2"/>
      <c r="F19722" s="2"/>
      <c r="G19722" s="3"/>
      <c r="H19722" s="3"/>
      <c r="I19722" s="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 s="2"/>
    </row>
    <row r="19723" spans="2:22" x14ac:dyDescent="0.2">
      <c r="B19723" s="2"/>
      <c r="C19723" s="2"/>
      <c r="D19723" s="2"/>
      <c r="E19723" s="2"/>
      <c r="F19723" s="2"/>
      <c r="G19723" s="3"/>
      <c r="H19723" s="3"/>
      <c r="I19723" s="2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 s="2"/>
    </row>
    <row r="19724" spans="2:22" x14ac:dyDescent="0.2">
      <c r="B19724" s="2"/>
      <c r="C19724" s="2"/>
      <c r="D19724" s="2"/>
      <c r="E19724" s="2"/>
      <c r="F19724" s="2"/>
      <c r="G19724" s="3"/>
      <c r="H19724" s="3"/>
      <c r="I19724" s="2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 s="2"/>
    </row>
    <row r="19725" spans="2:22" x14ac:dyDescent="0.2">
      <c r="B19725" s="2"/>
      <c r="C19725" s="2"/>
      <c r="D19725" s="2"/>
      <c r="E19725" s="2"/>
      <c r="F19725" s="2"/>
      <c r="G19725" s="3"/>
      <c r="H19725" s="3"/>
      <c r="I19725" s="2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 s="2"/>
    </row>
    <row r="19726" spans="2:22" x14ac:dyDescent="0.2">
      <c r="B19726" s="2"/>
      <c r="C19726" s="2"/>
      <c r="D19726" s="2"/>
      <c r="E19726" s="2"/>
      <c r="F19726" s="2"/>
      <c r="G19726" s="3"/>
      <c r="H19726" s="3"/>
      <c r="I19726" s="2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 s="2"/>
    </row>
    <row r="19727" spans="2:22" x14ac:dyDescent="0.2">
      <c r="B19727" s="2"/>
      <c r="C19727" s="2"/>
      <c r="D19727" s="2"/>
      <c r="E19727" s="2"/>
      <c r="F19727" s="2"/>
      <c r="G19727" s="3"/>
      <c r="H19727" s="3"/>
      <c r="I19727" s="2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 s="2"/>
    </row>
    <row r="19728" spans="2:22" x14ac:dyDescent="0.2">
      <c r="B19728" s="2"/>
      <c r="C19728" s="2"/>
      <c r="D19728" s="2"/>
      <c r="E19728" s="2"/>
      <c r="F19728" s="2"/>
      <c r="G19728" s="3"/>
      <c r="H19728" s="3"/>
      <c r="I19728" s="2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 s="2"/>
    </row>
    <row r="19729" spans="2:22" x14ac:dyDescent="0.2">
      <c r="B19729" s="2"/>
      <c r="C19729" s="2"/>
      <c r="D19729" s="2"/>
      <c r="E19729" s="2"/>
      <c r="F19729" s="2"/>
      <c r="G19729" s="3"/>
      <c r="H19729" s="3"/>
      <c r="I19729" s="2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 s="2"/>
    </row>
    <row r="19730" spans="2:22" x14ac:dyDescent="0.2">
      <c r="B19730" s="2"/>
      <c r="C19730" s="2"/>
      <c r="D19730" s="2"/>
      <c r="E19730" s="2"/>
      <c r="F19730" s="2"/>
      <c r="G19730" s="3"/>
      <c r="H19730" s="3"/>
      <c r="I19730" s="2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 s="2"/>
    </row>
    <row r="19731" spans="2:22" x14ac:dyDescent="0.2">
      <c r="B19731" s="2"/>
      <c r="C19731" s="2"/>
      <c r="D19731" s="2"/>
      <c r="E19731" s="2"/>
      <c r="F19731" s="2"/>
      <c r="G19731" s="3"/>
      <c r="H19731" s="3"/>
      <c r="I19731" s="2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 s="2"/>
    </row>
    <row r="19732" spans="2:22" x14ac:dyDescent="0.2">
      <c r="B19732" s="2"/>
      <c r="C19732" s="2"/>
      <c r="D19732" s="2"/>
      <c r="E19732" s="2"/>
      <c r="F19732" s="2"/>
      <c r="G19732" s="3"/>
      <c r="H19732" s="3"/>
      <c r="I19732" s="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 s="2"/>
    </row>
    <row r="19733" spans="2:22" x14ac:dyDescent="0.2">
      <c r="B19733" s="2"/>
      <c r="C19733" s="2"/>
      <c r="D19733" s="2"/>
      <c r="E19733" s="2"/>
      <c r="F19733" s="2"/>
      <c r="G19733" s="3"/>
      <c r="H19733" s="3"/>
      <c r="I19733" s="2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 s="2"/>
    </row>
    <row r="19734" spans="2:22" x14ac:dyDescent="0.2">
      <c r="B19734" s="2"/>
      <c r="C19734" s="2"/>
      <c r="D19734" s="2"/>
      <c r="E19734" s="2"/>
      <c r="F19734" s="2"/>
      <c r="G19734" s="3"/>
      <c r="H19734" s="3"/>
      <c r="I19734" s="2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 s="2"/>
    </row>
    <row r="19735" spans="2:22" x14ac:dyDescent="0.2">
      <c r="B19735" s="2"/>
      <c r="C19735" s="2"/>
      <c r="D19735" s="2"/>
      <c r="E19735" s="2"/>
      <c r="F19735" s="2"/>
      <c r="G19735" s="3"/>
      <c r="H19735" s="3"/>
      <c r="I19735" s="2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 s="2"/>
    </row>
    <row r="19736" spans="2:22" x14ac:dyDescent="0.2">
      <c r="B19736" s="2"/>
      <c r="C19736" s="2"/>
      <c r="D19736" s="2"/>
      <c r="E19736" s="2"/>
      <c r="F19736" s="2"/>
      <c r="G19736" s="3"/>
      <c r="H19736" s="3"/>
      <c r="I19736" s="2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 s="2"/>
    </row>
    <row r="19737" spans="2:22" x14ac:dyDescent="0.2">
      <c r="B19737" s="2"/>
      <c r="C19737" s="2"/>
      <c r="D19737" s="2"/>
      <c r="E19737" s="2"/>
      <c r="F19737" s="2"/>
      <c r="G19737" s="3"/>
      <c r="H19737" s="3"/>
      <c r="I19737" s="2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 s="2"/>
    </row>
    <row r="19738" spans="2:22" x14ac:dyDescent="0.2">
      <c r="B19738" s="2"/>
      <c r="C19738" s="2"/>
      <c r="D19738" s="2"/>
      <c r="E19738" s="2"/>
      <c r="F19738" s="2"/>
      <c r="G19738" s="3"/>
      <c r="H19738" s="3"/>
      <c r="I19738" s="2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 s="2"/>
    </row>
    <row r="19739" spans="2:22" x14ac:dyDescent="0.2">
      <c r="B19739" s="2"/>
      <c r="C19739" s="2"/>
      <c r="D19739" s="2"/>
      <c r="E19739" s="2"/>
      <c r="F19739" s="2"/>
      <c r="G19739" s="3"/>
      <c r="H19739" s="3"/>
      <c r="I19739" s="2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 s="2"/>
    </row>
    <row r="19740" spans="2:22" x14ac:dyDescent="0.2">
      <c r="B19740" s="2"/>
      <c r="C19740" s="2"/>
      <c r="D19740" s="2"/>
      <c r="E19740" s="2"/>
      <c r="F19740" s="2"/>
      <c r="G19740" s="3"/>
      <c r="H19740" s="3"/>
      <c r="I19740" s="2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 s="2"/>
    </row>
    <row r="19741" spans="2:22" x14ac:dyDescent="0.2">
      <c r="B19741" s="2"/>
      <c r="C19741" s="2"/>
      <c r="D19741" s="2"/>
      <c r="E19741" s="2"/>
      <c r="F19741" s="2"/>
      <c r="G19741" s="3"/>
      <c r="H19741" s="3"/>
      <c r="I19741" s="2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 s="2"/>
    </row>
    <row r="19742" spans="2:22" x14ac:dyDescent="0.2">
      <c r="B19742" s="2"/>
      <c r="C19742" s="2"/>
      <c r="D19742" s="2"/>
      <c r="E19742" s="2"/>
      <c r="F19742" s="2"/>
      <c r="G19742" s="3"/>
      <c r="H19742" s="3"/>
      <c r="I19742" s="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 s="2"/>
    </row>
    <row r="19743" spans="2:22" x14ac:dyDescent="0.2">
      <c r="B19743" s="2"/>
      <c r="C19743" s="2"/>
      <c r="D19743" s="2"/>
      <c r="E19743" s="2"/>
      <c r="F19743" s="2"/>
      <c r="G19743" s="3"/>
      <c r="H19743" s="3"/>
      <c r="I19743" s="2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 s="2"/>
    </row>
    <row r="19744" spans="2:22" x14ac:dyDescent="0.2">
      <c r="B19744" s="2"/>
      <c r="C19744" s="2"/>
      <c r="D19744" s="2"/>
      <c r="E19744" s="2"/>
      <c r="F19744" s="2"/>
      <c r="G19744" s="3"/>
      <c r="H19744" s="3"/>
      <c r="I19744" s="2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 s="2"/>
    </row>
    <row r="19745" spans="2:22" x14ac:dyDescent="0.2">
      <c r="B19745" s="2"/>
      <c r="C19745" s="2"/>
      <c r="D19745" s="2"/>
      <c r="E19745" s="2"/>
      <c r="F19745" s="2"/>
      <c r="G19745" s="3"/>
      <c r="H19745" s="3"/>
      <c r="I19745" s="2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 s="2"/>
    </row>
    <row r="19746" spans="2:22" x14ac:dyDescent="0.2">
      <c r="B19746" s="2"/>
      <c r="C19746" s="2"/>
      <c r="D19746" s="2"/>
      <c r="E19746" s="2"/>
      <c r="F19746" s="2"/>
      <c r="G19746" s="3"/>
      <c r="H19746" s="3"/>
      <c r="I19746" s="2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 s="2"/>
    </row>
    <row r="19747" spans="2:22" x14ac:dyDescent="0.2">
      <c r="B19747" s="2"/>
      <c r="C19747" s="2"/>
      <c r="D19747" s="2"/>
      <c r="E19747" s="2"/>
      <c r="F19747" s="2"/>
      <c r="G19747" s="3"/>
      <c r="H19747" s="3"/>
      <c r="I19747" s="2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 s="2"/>
    </row>
    <row r="19748" spans="2:22" x14ac:dyDescent="0.2">
      <c r="B19748" s="2"/>
      <c r="C19748" s="2"/>
      <c r="D19748" s="2"/>
      <c r="E19748" s="2"/>
      <c r="F19748" s="2"/>
      <c r="G19748" s="3"/>
      <c r="H19748" s="3"/>
      <c r="I19748" s="2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 s="2"/>
    </row>
    <row r="19749" spans="2:22" x14ac:dyDescent="0.2">
      <c r="B19749" s="2"/>
      <c r="C19749" s="2"/>
      <c r="D19749" s="2"/>
      <c r="E19749" s="2"/>
      <c r="F19749" s="2"/>
      <c r="G19749" s="3"/>
      <c r="H19749" s="3"/>
      <c r="I19749" s="2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 s="2"/>
    </row>
    <row r="19750" spans="2:22" x14ac:dyDescent="0.2">
      <c r="B19750" s="2"/>
      <c r="C19750" s="2"/>
      <c r="D19750" s="2"/>
      <c r="E19750" s="2"/>
      <c r="F19750" s="2"/>
      <c r="G19750" s="3"/>
      <c r="H19750" s="3"/>
      <c r="I19750" s="2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 s="2"/>
    </row>
    <row r="19751" spans="2:22" x14ac:dyDescent="0.2">
      <c r="B19751" s="2"/>
      <c r="C19751" s="2"/>
      <c r="D19751" s="2"/>
      <c r="E19751" s="2"/>
      <c r="F19751" s="2"/>
      <c r="G19751" s="3"/>
      <c r="H19751" s="3"/>
      <c r="I19751" s="2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 s="2"/>
    </row>
    <row r="19752" spans="2:22" x14ac:dyDescent="0.2">
      <c r="B19752" s="2"/>
      <c r="C19752" s="2"/>
      <c r="D19752" s="2"/>
      <c r="E19752" s="2"/>
      <c r="F19752" s="2"/>
      <c r="G19752" s="3"/>
      <c r="H19752" s="3"/>
      <c r="I19752" s="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 s="2"/>
    </row>
    <row r="19753" spans="2:22" x14ac:dyDescent="0.2">
      <c r="B19753" s="2"/>
      <c r="C19753" s="2"/>
      <c r="D19753" s="2"/>
      <c r="E19753" s="2"/>
      <c r="F19753" s="2"/>
      <c r="G19753" s="3"/>
      <c r="H19753" s="3"/>
      <c r="I19753" s="2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 s="2"/>
    </row>
    <row r="19754" spans="2:22" x14ac:dyDescent="0.2">
      <c r="B19754" s="2"/>
      <c r="C19754" s="2"/>
      <c r="D19754" s="2"/>
      <c r="E19754" s="2"/>
      <c r="F19754" s="2"/>
      <c r="G19754" s="3"/>
      <c r="H19754" s="3"/>
      <c r="I19754" s="2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 s="2"/>
    </row>
    <row r="19755" spans="2:22" x14ac:dyDescent="0.2">
      <c r="B19755" s="2"/>
      <c r="C19755" s="2"/>
      <c r="D19755" s="2"/>
      <c r="E19755" s="2"/>
      <c r="F19755" s="2"/>
      <c r="G19755" s="3"/>
      <c r="H19755" s="3"/>
      <c r="I19755" s="2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 s="2"/>
    </row>
    <row r="19756" spans="2:22" x14ac:dyDescent="0.2">
      <c r="B19756" s="2"/>
      <c r="C19756" s="2"/>
      <c r="D19756" s="2"/>
      <c r="E19756" s="2"/>
      <c r="F19756" s="2"/>
      <c r="G19756" s="3"/>
      <c r="H19756" s="3"/>
      <c r="I19756" s="2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 s="2"/>
    </row>
    <row r="19757" spans="2:22" x14ac:dyDescent="0.2">
      <c r="B19757" s="2"/>
      <c r="C19757" s="2"/>
      <c r="D19757" s="2"/>
      <c r="E19757" s="2"/>
      <c r="F19757" s="2"/>
      <c r="G19757" s="3"/>
      <c r="H19757" s="3"/>
      <c r="I19757" s="2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 s="2"/>
    </row>
    <row r="19758" spans="2:22" x14ac:dyDescent="0.2">
      <c r="B19758" s="2"/>
      <c r="C19758" s="2"/>
      <c r="D19758" s="2"/>
      <c r="E19758" s="2"/>
      <c r="F19758" s="2"/>
      <c r="G19758" s="3"/>
      <c r="H19758" s="3"/>
      <c r="I19758" s="2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 s="2"/>
    </row>
    <row r="19759" spans="2:22" x14ac:dyDescent="0.2">
      <c r="B19759" s="2"/>
      <c r="C19759" s="2"/>
      <c r="D19759" s="2"/>
      <c r="E19759" s="2"/>
      <c r="F19759" s="2"/>
      <c r="G19759" s="3"/>
      <c r="H19759" s="3"/>
      <c r="I19759" s="2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 s="2"/>
    </row>
    <row r="19760" spans="2:22" x14ac:dyDescent="0.2">
      <c r="B19760" s="2"/>
      <c r="C19760" s="2"/>
      <c r="D19760" s="2"/>
      <c r="E19760" s="2"/>
      <c r="F19760" s="2"/>
      <c r="G19760" s="3"/>
      <c r="H19760" s="3"/>
      <c r="I19760" s="2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 s="2"/>
    </row>
    <row r="19761" spans="2:22" x14ac:dyDescent="0.2">
      <c r="B19761" s="2"/>
      <c r="C19761" s="2"/>
      <c r="D19761" s="2"/>
      <c r="E19761" s="2"/>
      <c r="F19761" s="2"/>
      <c r="G19761" s="3"/>
      <c r="H19761" s="3"/>
      <c r="I19761" s="2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 s="2"/>
    </row>
    <row r="19762" spans="2:22" x14ac:dyDescent="0.2">
      <c r="B19762" s="2"/>
      <c r="C19762" s="2"/>
      <c r="D19762" s="2"/>
      <c r="E19762" s="2"/>
      <c r="F19762" s="2"/>
      <c r="G19762" s="3"/>
      <c r="H19762" s="3"/>
      <c r="I19762" s="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 s="2"/>
    </row>
    <row r="19763" spans="2:22" x14ac:dyDescent="0.2">
      <c r="B19763" s="2"/>
      <c r="C19763" s="2"/>
      <c r="D19763" s="2"/>
      <c r="E19763" s="2"/>
      <c r="F19763" s="2"/>
      <c r="G19763" s="3"/>
      <c r="H19763" s="3"/>
      <c r="I19763" s="2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 s="2"/>
    </row>
    <row r="19764" spans="2:22" x14ac:dyDescent="0.2">
      <c r="B19764" s="2"/>
      <c r="C19764" s="2"/>
      <c r="D19764" s="2"/>
      <c r="E19764" s="2"/>
      <c r="F19764" s="2"/>
      <c r="G19764" s="3"/>
      <c r="H19764" s="3"/>
      <c r="I19764" s="2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 s="2"/>
    </row>
    <row r="19765" spans="2:22" x14ac:dyDescent="0.2">
      <c r="B19765" s="2"/>
      <c r="C19765" s="2"/>
      <c r="D19765" s="2"/>
      <c r="E19765" s="2"/>
      <c r="F19765" s="2"/>
      <c r="G19765" s="3"/>
      <c r="H19765" s="3"/>
      <c r="I19765" s="2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 s="2"/>
    </row>
    <row r="19766" spans="2:22" x14ac:dyDescent="0.2">
      <c r="B19766" s="2"/>
      <c r="C19766" s="2"/>
      <c r="D19766" s="2"/>
      <c r="E19766" s="2"/>
      <c r="F19766" s="2"/>
      <c r="G19766" s="3"/>
      <c r="H19766" s="3"/>
      <c r="I19766" s="2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 s="2"/>
    </row>
    <row r="19767" spans="2:22" x14ac:dyDescent="0.2">
      <c r="B19767" s="2"/>
      <c r="C19767" s="2"/>
      <c r="D19767" s="2"/>
      <c r="E19767" s="2"/>
      <c r="F19767" s="2"/>
      <c r="G19767" s="3"/>
      <c r="H19767" s="3"/>
      <c r="I19767" s="2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 s="2"/>
    </row>
    <row r="19768" spans="2:22" x14ac:dyDescent="0.2">
      <c r="B19768" s="2"/>
      <c r="C19768" s="2"/>
      <c r="D19768" s="2"/>
      <c r="E19768" s="2"/>
      <c r="F19768" s="2"/>
      <c r="G19768" s="3"/>
      <c r="H19768" s="3"/>
      <c r="I19768" s="2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 s="2"/>
    </row>
    <row r="19769" spans="2:22" x14ac:dyDescent="0.2">
      <c r="B19769" s="2"/>
      <c r="C19769" s="2"/>
      <c r="D19769" s="2"/>
      <c r="E19769" s="2"/>
      <c r="F19769" s="2"/>
      <c r="G19769" s="3"/>
      <c r="H19769" s="3"/>
      <c r="I19769" s="2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 s="2"/>
    </row>
    <row r="19770" spans="2:22" x14ac:dyDescent="0.2">
      <c r="B19770" s="2"/>
      <c r="C19770" s="2"/>
      <c r="D19770" s="2"/>
      <c r="E19770" s="2"/>
      <c r="F19770" s="2"/>
      <c r="G19770" s="3"/>
      <c r="H19770" s="3"/>
      <c r="I19770" s="2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 s="2"/>
    </row>
    <row r="19771" spans="2:22" x14ac:dyDescent="0.2">
      <c r="B19771" s="2"/>
      <c r="C19771" s="2"/>
      <c r="D19771" s="2"/>
      <c r="E19771" s="2"/>
      <c r="F19771" s="2"/>
      <c r="G19771" s="3"/>
      <c r="H19771" s="3"/>
      <c r="I19771" s="2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 s="2"/>
    </row>
    <row r="19772" spans="2:22" x14ac:dyDescent="0.2">
      <c r="B19772" s="2"/>
      <c r="C19772" s="2"/>
      <c r="D19772" s="2"/>
      <c r="E19772" s="2"/>
      <c r="F19772" s="2"/>
      <c r="G19772" s="3"/>
      <c r="H19772" s="3"/>
      <c r="I19772" s="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 s="2"/>
    </row>
    <row r="19773" spans="2:22" x14ac:dyDescent="0.2">
      <c r="B19773" s="2"/>
      <c r="C19773" s="2"/>
      <c r="D19773" s="2"/>
      <c r="E19773" s="2"/>
      <c r="F19773" s="2"/>
      <c r="G19773" s="3"/>
      <c r="H19773" s="3"/>
      <c r="I19773" s="2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 s="2"/>
    </row>
    <row r="19774" spans="2:22" x14ac:dyDescent="0.2">
      <c r="B19774" s="2"/>
      <c r="C19774" s="2"/>
      <c r="D19774" s="2"/>
      <c r="E19774" s="2"/>
      <c r="F19774" s="2"/>
      <c r="G19774" s="3"/>
      <c r="H19774" s="3"/>
      <c r="I19774" s="2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 s="2"/>
    </row>
    <row r="19775" spans="2:22" x14ac:dyDescent="0.2">
      <c r="B19775" s="2"/>
      <c r="C19775" s="2"/>
      <c r="D19775" s="2"/>
      <c r="E19775" s="2"/>
      <c r="F19775" s="2"/>
      <c r="G19775" s="3"/>
      <c r="H19775" s="3"/>
      <c r="I19775" s="2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 s="2"/>
    </row>
    <row r="19776" spans="2:22" x14ac:dyDescent="0.2">
      <c r="B19776" s="2"/>
      <c r="C19776" s="2"/>
      <c r="D19776" s="2"/>
      <c r="E19776" s="2"/>
      <c r="F19776" s="2"/>
      <c r="G19776" s="3"/>
      <c r="H19776" s="3"/>
      <c r="I19776" s="2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 s="2"/>
    </row>
    <row r="19777" spans="2:22" x14ac:dyDescent="0.2">
      <c r="B19777" s="2"/>
      <c r="C19777" s="2"/>
      <c r="D19777" s="2"/>
      <c r="E19777" s="2"/>
      <c r="F19777" s="2"/>
      <c r="G19777" s="3"/>
      <c r="H19777" s="3"/>
      <c r="I19777" s="2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 s="2"/>
    </row>
    <row r="19778" spans="2:22" x14ac:dyDescent="0.2">
      <c r="B19778" s="2"/>
      <c r="C19778" s="2"/>
      <c r="D19778" s="2"/>
      <c r="E19778" s="2"/>
      <c r="F19778" s="2"/>
      <c r="G19778" s="3"/>
      <c r="H19778" s="3"/>
      <c r="I19778" s="2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 s="2"/>
    </row>
    <row r="19779" spans="2:22" x14ac:dyDescent="0.2">
      <c r="B19779" s="2"/>
      <c r="C19779" s="2"/>
      <c r="D19779" s="2"/>
      <c r="E19779" s="2"/>
      <c r="F19779" s="2"/>
      <c r="G19779" s="3"/>
      <c r="H19779" s="3"/>
      <c r="I19779" s="2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 s="2"/>
    </row>
    <row r="19780" spans="2:22" x14ac:dyDescent="0.2">
      <c r="B19780" s="2"/>
      <c r="C19780" s="2"/>
      <c r="D19780" s="2"/>
      <c r="E19780" s="2"/>
      <c r="F19780" s="2"/>
      <c r="G19780" s="3"/>
      <c r="H19780" s="3"/>
      <c r="I19780" s="2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 s="2"/>
    </row>
    <row r="19781" spans="2:22" x14ac:dyDescent="0.2">
      <c r="B19781" s="2"/>
      <c r="C19781" s="2"/>
      <c r="D19781" s="2"/>
      <c r="E19781" s="2"/>
      <c r="F19781" s="2"/>
      <c r="G19781" s="3"/>
      <c r="H19781" s="3"/>
      <c r="I19781" s="2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 s="2"/>
    </row>
    <row r="19782" spans="2:22" x14ac:dyDescent="0.2">
      <c r="B19782" s="2"/>
      <c r="C19782" s="2"/>
      <c r="D19782" s="2"/>
      <c r="E19782" s="2"/>
      <c r="F19782" s="2"/>
      <c r="G19782" s="3"/>
      <c r="H19782" s="3"/>
      <c r="I19782" s="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 s="2"/>
    </row>
    <row r="19783" spans="2:22" x14ac:dyDescent="0.2">
      <c r="B19783" s="2"/>
      <c r="C19783" s="2"/>
      <c r="D19783" s="2"/>
      <c r="E19783" s="2"/>
      <c r="F19783" s="2"/>
      <c r="G19783" s="3"/>
      <c r="H19783" s="3"/>
      <c r="I19783" s="2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 s="2"/>
    </row>
    <row r="19784" spans="2:22" x14ac:dyDescent="0.2">
      <c r="B19784" s="2"/>
      <c r="C19784" s="2"/>
      <c r="D19784" s="2"/>
      <c r="E19784" s="2"/>
      <c r="F19784" s="2"/>
      <c r="G19784" s="3"/>
      <c r="H19784" s="3"/>
      <c r="I19784" s="2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 s="2"/>
    </row>
    <row r="19785" spans="2:22" x14ac:dyDescent="0.2">
      <c r="B19785" s="2"/>
      <c r="C19785" s="2"/>
      <c r="D19785" s="2"/>
      <c r="E19785" s="2"/>
      <c r="F19785" s="2"/>
      <c r="G19785" s="3"/>
      <c r="H19785" s="3"/>
      <c r="I19785" s="2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 s="2"/>
    </row>
    <row r="19786" spans="2:22" x14ac:dyDescent="0.2">
      <c r="B19786" s="2"/>
      <c r="C19786" s="2"/>
      <c r="D19786" s="2"/>
      <c r="E19786" s="2"/>
      <c r="F19786" s="2"/>
      <c r="G19786" s="3"/>
      <c r="H19786" s="3"/>
      <c r="I19786" s="2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 s="2"/>
    </row>
    <row r="19787" spans="2:22" x14ac:dyDescent="0.2">
      <c r="B19787" s="2"/>
      <c r="C19787" s="2"/>
      <c r="D19787" s="2"/>
      <c r="E19787" s="2"/>
      <c r="F19787" s="2"/>
      <c r="G19787" s="3"/>
      <c r="H19787" s="3"/>
      <c r="I19787" s="2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 s="2"/>
    </row>
    <row r="19788" spans="2:22" x14ac:dyDescent="0.2">
      <c r="B19788" s="2"/>
      <c r="C19788" s="2"/>
      <c r="D19788" s="2"/>
      <c r="E19788" s="2"/>
      <c r="F19788" s="2"/>
      <c r="G19788" s="3"/>
      <c r="H19788" s="3"/>
      <c r="I19788" s="2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 s="2"/>
    </row>
    <row r="19789" spans="2:22" x14ac:dyDescent="0.2">
      <c r="B19789" s="2"/>
      <c r="C19789" s="2"/>
      <c r="D19789" s="2"/>
      <c r="E19789" s="2"/>
      <c r="F19789" s="2"/>
      <c r="G19789" s="3"/>
      <c r="H19789" s="3"/>
      <c r="I19789" s="2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 s="2"/>
    </row>
    <row r="19790" spans="2:22" x14ac:dyDescent="0.2">
      <c r="B19790" s="2"/>
      <c r="C19790" s="2"/>
      <c r="D19790" s="2"/>
      <c r="E19790" s="2"/>
      <c r="F19790" s="2"/>
      <c r="G19790" s="3"/>
      <c r="H19790" s="3"/>
      <c r="I19790" s="2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 s="2"/>
    </row>
    <row r="19791" spans="2:22" x14ac:dyDescent="0.2">
      <c r="B19791" s="2"/>
      <c r="C19791" s="2"/>
      <c r="D19791" s="2"/>
      <c r="E19791" s="2"/>
      <c r="F19791" s="2"/>
      <c r="G19791" s="3"/>
      <c r="H19791" s="3"/>
      <c r="I19791" s="2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 s="2"/>
    </row>
    <row r="19792" spans="2:22" x14ac:dyDescent="0.2">
      <c r="B19792" s="2"/>
      <c r="C19792" s="2"/>
      <c r="D19792" s="2"/>
      <c r="E19792" s="2"/>
      <c r="F19792" s="2"/>
      <c r="G19792" s="3"/>
      <c r="H19792" s="3"/>
      <c r="I19792" s="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 s="2"/>
    </row>
    <row r="19793" spans="2:22" x14ac:dyDescent="0.2">
      <c r="B19793" s="2"/>
      <c r="C19793" s="2"/>
      <c r="D19793" s="2"/>
      <c r="E19793" s="2"/>
      <c r="F19793" s="2"/>
      <c r="G19793" s="3"/>
      <c r="H19793" s="3"/>
      <c r="I19793" s="2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 s="2"/>
    </row>
    <row r="19794" spans="2:22" x14ac:dyDescent="0.2">
      <c r="B19794" s="2"/>
      <c r="C19794" s="2"/>
      <c r="D19794" s="2"/>
      <c r="E19794" s="2"/>
      <c r="F19794" s="2"/>
      <c r="G19794" s="3"/>
      <c r="H19794" s="3"/>
      <c r="I19794" s="2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 s="2"/>
    </row>
    <row r="19795" spans="2:22" x14ac:dyDescent="0.2">
      <c r="B19795" s="2"/>
      <c r="C19795" s="2"/>
      <c r="D19795" s="2"/>
      <c r="E19795" s="2"/>
      <c r="F19795" s="2"/>
      <c r="G19795" s="3"/>
      <c r="H19795" s="3"/>
      <c r="I19795" s="2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 s="2"/>
    </row>
    <row r="19796" spans="2:22" x14ac:dyDescent="0.2">
      <c r="B19796" s="2"/>
      <c r="C19796" s="2"/>
      <c r="D19796" s="2"/>
      <c r="E19796" s="2"/>
      <c r="F19796" s="2"/>
      <c r="G19796" s="3"/>
      <c r="H19796" s="3"/>
      <c r="I19796" s="2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 s="2"/>
    </row>
    <row r="19797" spans="2:22" x14ac:dyDescent="0.2">
      <c r="B19797" s="2"/>
      <c r="C19797" s="2"/>
      <c r="D19797" s="2"/>
      <c r="E19797" s="2"/>
      <c r="F19797" s="2"/>
      <c r="G19797" s="3"/>
      <c r="H19797" s="3"/>
      <c r="I19797" s="2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 s="2"/>
    </row>
    <row r="19798" spans="2:22" x14ac:dyDescent="0.2">
      <c r="B19798" s="2"/>
      <c r="C19798" s="2"/>
      <c r="D19798" s="2"/>
      <c r="E19798" s="2"/>
      <c r="F19798" s="2"/>
      <c r="G19798" s="3"/>
      <c r="H19798" s="3"/>
      <c r="I19798" s="2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 s="2"/>
    </row>
    <row r="19799" spans="2:22" x14ac:dyDescent="0.2">
      <c r="B19799" s="2"/>
      <c r="C19799" s="2"/>
      <c r="D19799" s="2"/>
      <c r="E19799" s="2"/>
      <c r="F19799" s="2"/>
      <c r="G19799" s="3"/>
      <c r="H19799" s="3"/>
      <c r="I19799" s="2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 s="2"/>
    </row>
    <row r="19800" spans="2:22" x14ac:dyDescent="0.2">
      <c r="B19800" s="2"/>
      <c r="C19800" s="2"/>
      <c r="D19800" s="2"/>
      <c r="E19800" s="2"/>
      <c r="F19800" s="2"/>
      <c r="G19800" s="3"/>
      <c r="H19800" s="3"/>
      <c r="I19800" s="2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 s="2"/>
    </row>
    <row r="19801" spans="2:22" x14ac:dyDescent="0.2">
      <c r="B19801" s="2"/>
      <c r="C19801" s="2"/>
      <c r="D19801" s="2"/>
      <c r="E19801" s="2"/>
      <c r="F19801" s="2"/>
      <c r="G19801" s="3"/>
      <c r="H19801" s="3"/>
      <c r="I19801" s="2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 s="2"/>
    </row>
    <row r="19802" spans="2:22" x14ac:dyDescent="0.2">
      <c r="B19802" s="2"/>
      <c r="C19802" s="2"/>
      <c r="D19802" s="2"/>
      <c r="E19802" s="2"/>
      <c r="F19802" s="2"/>
      <c r="G19802" s="3"/>
      <c r="H19802" s="3"/>
      <c r="I19802" s="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 s="2"/>
    </row>
    <row r="19803" spans="2:22" x14ac:dyDescent="0.2">
      <c r="B19803" s="2"/>
      <c r="C19803" s="2"/>
      <c r="D19803" s="2"/>
      <c r="E19803" s="2"/>
      <c r="F19803" s="2"/>
      <c r="G19803" s="3"/>
      <c r="H19803" s="3"/>
      <c r="I19803" s="2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 s="2"/>
    </row>
    <row r="19804" spans="2:22" x14ac:dyDescent="0.2">
      <c r="B19804" s="2"/>
      <c r="C19804" s="2"/>
      <c r="D19804" s="2"/>
      <c r="E19804" s="2"/>
      <c r="F19804" s="2"/>
      <c r="G19804" s="3"/>
      <c r="H19804" s="3"/>
      <c r="I19804" s="2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 s="2"/>
    </row>
    <row r="19805" spans="2:22" x14ac:dyDescent="0.2">
      <c r="B19805" s="2"/>
      <c r="C19805" s="2"/>
      <c r="D19805" s="2"/>
      <c r="E19805" s="2"/>
      <c r="F19805" s="2"/>
      <c r="G19805" s="3"/>
      <c r="H19805" s="3"/>
      <c r="I19805" s="2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 s="2"/>
    </row>
    <row r="19806" spans="2:22" x14ac:dyDescent="0.2">
      <c r="B19806" s="2"/>
      <c r="C19806" s="2"/>
      <c r="D19806" s="2"/>
      <c r="E19806" s="2"/>
      <c r="F19806" s="2"/>
      <c r="G19806" s="3"/>
      <c r="H19806" s="3"/>
      <c r="I19806" s="2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 s="2"/>
    </row>
    <row r="19807" spans="2:22" x14ac:dyDescent="0.2">
      <c r="B19807" s="2"/>
      <c r="C19807" s="2"/>
      <c r="D19807" s="2"/>
      <c r="E19807" s="2"/>
      <c r="F19807" s="2"/>
      <c r="G19807" s="3"/>
      <c r="H19807" s="3"/>
      <c r="I19807" s="2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 s="2"/>
    </row>
    <row r="19808" spans="2:22" x14ac:dyDescent="0.2">
      <c r="B19808" s="2"/>
      <c r="C19808" s="2"/>
      <c r="D19808" s="2"/>
      <c r="E19808" s="2"/>
      <c r="F19808" s="2"/>
      <c r="G19808" s="3"/>
      <c r="H19808" s="3"/>
      <c r="I19808" s="2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 s="2"/>
    </row>
    <row r="19809" spans="2:22" x14ac:dyDescent="0.2">
      <c r="B19809" s="2"/>
      <c r="C19809" s="2"/>
      <c r="D19809" s="2"/>
      <c r="E19809" s="2"/>
      <c r="F19809" s="2"/>
      <c r="G19809" s="3"/>
      <c r="H19809" s="3"/>
      <c r="I19809" s="2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 s="2"/>
    </row>
    <row r="19810" spans="2:22" x14ac:dyDescent="0.2">
      <c r="B19810" s="2"/>
      <c r="C19810" s="2"/>
      <c r="D19810" s="2"/>
      <c r="E19810" s="2"/>
      <c r="F19810" s="2"/>
      <c r="G19810" s="3"/>
      <c r="H19810" s="3"/>
      <c r="I19810" s="2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 s="2"/>
    </row>
    <row r="19811" spans="2:22" x14ac:dyDescent="0.2">
      <c r="B19811" s="2"/>
      <c r="C19811" s="2"/>
      <c r="D19811" s="2"/>
      <c r="E19811" s="2"/>
      <c r="F19811" s="2"/>
      <c r="G19811" s="3"/>
      <c r="H19811" s="3"/>
      <c r="I19811" s="2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 s="2"/>
    </row>
    <row r="19812" spans="2:22" x14ac:dyDescent="0.2">
      <c r="B19812" s="2"/>
      <c r="C19812" s="2"/>
      <c r="D19812" s="2"/>
      <c r="E19812" s="2"/>
      <c r="F19812" s="2"/>
      <c r="G19812" s="3"/>
      <c r="H19812" s="3"/>
      <c r="I19812" s="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 s="2"/>
    </row>
    <row r="19813" spans="2:22" x14ac:dyDescent="0.2">
      <c r="B19813" s="2"/>
      <c r="C19813" s="2"/>
      <c r="D19813" s="2"/>
      <c r="E19813" s="2"/>
      <c r="F19813" s="2"/>
      <c r="G19813" s="3"/>
      <c r="H19813" s="3"/>
      <c r="I19813" s="2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 s="2"/>
    </row>
    <row r="19814" spans="2:22" x14ac:dyDescent="0.2">
      <c r="B19814" s="2"/>
      <c r="C19814" s="2"/>
      <c r="D19814" s="2"/>
      <c r="E19814" s="2"/>
      <c r="F19814" s="2"/>
      <c r="G19814" s="3"/>
      <c r="H19814" s="3"/>
      <c r="I19814" s="2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 s="2"/>
    </row>
    <row r="19815" spans="2:22" x14ac:dyDescent="0.2">
      <c r="B19815" s="2"/>
      <c r="C19815" s="2"/>
      <c r="D19815" s="2"/>
      <c r="E19815" s="2"/>
      <c r="F19815" s="2"/>
      <c r="G19815" s="3"/>
      <c r="H19815" s="3"/>
      <c r="I19815" s="2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 s="2"/>
    </row>
    <row r="19816" spans="2:22" x14ac:dyDescent="0.2">
      <c r="B19816" s="2"/>
      <c r="C19816" s="2"/>
      <c r="D19816" s="2"/>
      <c r="E19816" s="2"/>
      <c r="F19816" s="2"/>
      <c r="G19816" s="3"/>
      <c r="H19816" s="3"/>
      <c r="I19816" s="2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 s="2"/>
    </row>
    <row r="19817" spans="2:22" x14ac:dyDescent="0.2">
      <c r="B19817" s="2"/>
      <c r="C19817" s="2"/>
      <c r="D19817" s="2"/>
      <c r="E19817" s="2"/>
      <c r="F19817" s="2"/>
      <c r="G19817" s="3"/>
      <c r="H19817" s="3"/>
      <c r="I19817" s="2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 s="2"/>
    </row>
    <row r="19818" spans="2:22" x14ac:dyDescent="0.2">
      <c r="B19818" s="2"/>
      <c r="C19818" s="2"/>
      <c r="D19818" s="2"/>
      <c r="E19818" s="2"/>
      <c r="F19818" s="2"/>
      <c r="G19818" s="3"/>
      <c r="H19818" s="3"/>
      <c r="I19818" s="2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 s="2"/>
    </row>
    <row r="19819" spans="2:22" x14ac:dyDescent="0.2">
      <c r="B19819" s="2"/>
      <c r="C19819" s="2"/>
      <c r="D19819" s="2"/>
      <c r="E19819" s="2"/>
      <c r="F19819" s="2"/>
      <c r="G19819" s="3"/>
      <c r="H19819" s="3"/>
      <c r="I19819" s="2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 s="2"/>
    </row>
    <row r="19820" spans="2:22" x14ac:dyDescent="0.2">
      <c r="B19820" s="2"/>
      <c r="C19820" s="2"/>
      <c r="D19820" s="2"/>
      <c r="E19820" s="2"/>
      <c r="F19820" s="2"/>
      <c r="G19820" s="3"/>
      <c r="H19820" s="3"/>
      <c r="I19820" s="2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 s="2"/>
    </row>
    <row r="19821" spans="2:22" x14ac:dyDescent="0.2">
      <c r="B19821" s="2"/>
      <c r="C19821" s="2"/>
      <c r="D19821" s="2"/>
      <c r="E19821" s="2"/>
      <c r="F19821" s="2"/>
      <c r="G19821" s="3"/>
      <c r="H19821" s="3"/>
      <c r="I19821" s="2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 s="2"/>
    </row>
    <row r="19822" spans="2:22" x14ac:dyDescent="0.2">
      <c r="B19822" s="2"/>
      <c r="C19822" s="2"/>
      <c r="D19822" s="2"/>
      <c r="E19822" s="2"/>
      <c r="F19822" s="2"/>
      <c r="G19822" s="3"/>
      <c r="H19822" s="3"/>
      <c r="I19822" s="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 s="2"/>
    </row>
    <row r="19823" spans="2:22" x14ac:dyDescent="0.2">
      <c r="B19823" s="2"/>
      <c r="C19823" s="2"/>
      <c r="D19823" s="2"/>
      <c r="E19823" s="2"/>
      <c r="F19823" s="2"/>
      <c r="G19823" s="3"/>
      <c r="H19823" s="3"/>
      <c r="I19823" s="2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 s="2"/>
    </row>
    <row r="19824" spans="2:22" x14ac:dyDescent="0.2">
      <c r="B19824" s="2"/>
      <c r="C19824" s="2"/>
      <c r="D19824" s="2"/>
      <c r="E19824" s="2"/>
      <c r="F19824" s="2"/>
      <c r="G19824" s="3"/>
      <c r="H19824" s="3"/>
      <c r="I19824" s="2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 s="2"/>
    </row>
    <row r="19825" spans="2:22" x14ac:dyDescent="0.2">
      <c r="B19825" s="2"/>
      <c r="C19825" s="2"/>
      <c r="D19825" s="2"/>
      <c r="E19825" s="2"/>
      <c r="F19825" s="2"/>
      <c r="G19825" s="3"/>
      <c r="H19825" s="3"/>
      <c r="I19825" s="2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 s="2"/>
    </row>
    <row r="19826" spans="2:22" x14ac:dyDescent="0.2">
      <c r="B19826" s="2"/>
      <c r="C19826" s="2"/>
      <c r="D19826" s="2"/>
      <c r="E19826" s="2"/>
      <c r="F19826" s="2"/>
      <c r="G19826" s="3"/>
      <c r="H19826" s="3"/>
      <c r="I19826" s="2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 s="2"/>
    </row>
    <row r="19827" spans="2:22" x14ac:dyDescent="0.2">
      <c r="B19827" s="2"/>
      <c r="C19827" s="2"/>
      <c r="D19827" s="2"/>
      <c r="E19827" s="2"/>
      <c r="F19827" s="2"/>
      <c r="G19827" s="3"/>
      <c r="H19827" s="3"/>
      <c r="I19827" s="2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 s="2"/>
    </row>
    <row r="19828" spans="2:22" x14ac:dyDescent="0.2">
      <c r="B19828" s="2"/>
      <c r="C19828" s="2"/>
      <c r="D19828" s="2"/>
      <c r="E19828" s="2"/>
      <c r="F19828" s="2"/>
      <c r="G19828" s="3"/>
      <c r="H19828" s="3"/>
      <c r="I19828" s="2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 s="2"/>
    </row>
    <row r="19829" spans="2:22" x14ac:dyDescent="0.2">
      <c r="B19829" s="2"/>
      <c r="C19829" s="2"/>
      <c r="D19829" s="2"/>
      <c r="E19829" s="2"/>
      <c r="F19829" s="2"/>
      <c r="G19829" s="3"/>
      <c r="H19829" s="3"/>
      <c r="I19829" s="2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 s="2"/>
    </row>
    <row r="19830" spans="2:22" x14ac:dyDescent="0.2">
      <c r="B19830" s="2"/>
      <c r="C19830" s="2"/>
      <c r="D19830" s="2"/>
      <c r="E19830" s="2"/>
      <c r="F19830" s="2"/>
      <c r="G19830" s="3"/>
      <c r="H19830" s="3"/>
      <c r="I19830" s="2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 s="2"/>
    </row>
    <row r="19831" spans="2:22" x14ac:dyDescent="0.2">
      <c r="B19831" s="2"/>
      <c r="C19831" s="2"/>
      <c r="D19831" s="2"/>
      <c r="E19831" s="2"/>
      <c r="F19831" s="2"/>
      <c r="G19831" s="3"/>
      <c r="H19831" s="3"/>
      <c r="I19831" s="2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 s="2"/>
    </row>
    <row r="19832" spans="2:22" x14ac:dyDescent="0.2">
      <c r="B19832" s="2"/>
      <c r="C19832" s="2"/>
      <c r="D19832" s="2"/>
      <c r="E19832" s="2"/>
      <c r="F19832" s="2"/>
      <c r="G19832" s="3"/>
      <c r="H19832" s="3"/>
      <c r="I19832" s="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 s="2"/>
    </row>
    <row r="19833" spans="2:22" x14ac:dyDescent="0.2">
      <c r="B19833" s="2"/>
      <c r="C19833" s="2"/>
      <c r="D19833" s="2"/>
      <c r="E19833" s="2"/>
      <c r="F19833" s="2"/>
      <c r="G19833" s="3"/>
      <c r="H19833" s="3"/>
      <c r="I19833" s="2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 s="2"/>
    </row>
    <row r="19834" spans="2:22" x14ac:dyDescent="0.2">
      <c r="B19834" s="2"/>
      <c r="C19834" s="2"/>
      <c r="D19834" s="2"/>
      <c r="E19834" s="2"/>
      <c r="F19834" s="2"/>
      <c r="G19834" s="3"/>
      <c r="H19834" s="3"/>
      <c r="I19834" s="2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 s="2"/>
    </row>
    <row r="19835" spans="2:22" x14ac:dyDescent="0.2">
      <c r="B19835" s="2"/>
      <c r="C19835" s="2"/>
      <c r="D19835" s="2"/>
      <c r="E19835" s="2"/>
      <c r="F19835" s="2"/>
      <c r="G19835" s="3"/>
      <c r="H19835" s="3"/>
      <c r="I19835" s="2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 s="2"/>
    </row>
    <row r="19836" spans="2:22" x14ac:dyDescent="0.2">
      <c r="B19836" s="2"/>
      <c r="C19836" s="2"/>
      <c r="D19836" s="2"/>
      <c r="E19836" s="2"/>
      <c r="F19836" s="2"/>
      <c r="G19836" s="3"/>
      <c r="H19836" s="3"/>
      <c r="I19836" s="2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 s="2"/>
    </row>
    <row r="19837" spans="2:22" x14ac:dyDescent="0.2">
      <c r="B19837" s="2"/>
      <c r="C19837" s="2"/>
      <c r="D19837" s="2"/>
      <c r="E19837" s="2"/>
      <c r="F19837" s="2"/>
      <c r="G19837" s="3"/>
      <c r="H19837" s="3"/>
      <c r="I19837" s="2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 s="2"/>
    </row>
    <row r="19838" spans="2:22" x14ac:dyDescent="0.2">
      <c r="B19838" s="2"/>
      <c r="C19838" s="2"/>
      <c r="D19838" s="2"/>
      <c r="E19838" s="2"/>
      <c r="F19838" s="2"/>
      <c r="G19838" s="3"/>
      <c r="H19838" s="3"/>
      <c r="I19838" s="2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 s="2"/>
    </row>
    <row r="19839" spans="2:22" x14ac:dyDescent="0.2">
      <c r="B19839" s="2"/>
      <c r="C19839" s="2"/>
      <c r="D19839" s="2"/>
      <c r="E19839" s="2"/>
      <c r="F19839" s="2"/>
      <c r="G19839" s="3"/>
      <c r="H19839" s="3"/>
      <c r="I19839" s="2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 s="2"/>
    </row>
    <row r="19840" spans="2:22" x14ac:dyDescent="0.2">
      <c r="B19840" s="2"/>
      <c r="C19840" s="2"/>
      <c r="D19840" s="2"/>
      <c r="E19840" s="2"/>
      <c r="F19840" s="2"/>
      <c r="G19840" s="3"/>
      <c r="H19840" s="3"/>
      <c r="I19840" s="2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 s="2"/>
    </row>
    <row r="19841" spans="2:22" x14ac:dyDescent="0.2">
      <c r="B19841" s="2"/>
      <c r="C19841" s="2"/>
      <c r="D19841" s="2"/>
      <c r="E19841" s="2"/>
      <c r="F19841" s="2"/>
      <c r="G19841" s="3"/>
      <c r="H19841" s="3"/>
      <c r="I19841" s="2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 s="2"/>
    </row>
    <row r="19842" spans="2:22" x14ac:dyDescent="0.2">
      <c r="B19842" s="2"/>
      <c r="C19842" s="2"/>
      <c r="D19842" s="2"/>
      <c r="E19842" s="2"/>
      <c r="F19842" s="2"/>
      <c r="G19842" s="3"/>
      <c r="H19842" s="3"/>
      <c r="I19842" s="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 s="2"/>
    </row>
    <row r="19843" spans="2:22" x14ac:dyDescent="0.2">
      <c r="B19843" s="2"/>
      <c r="C19843" s="2"/>
      <c r="D19843" s="2"/>
      <c r="E19843" s="2"/>
      <c r="F19843" s="2"/>
      <c r="G19843" s="3"/>
      <c r="H19843" s="3"/>
      <c r="I19843" s="2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 s="2"/>
    </row>
    <row r="19844" spans="2:22" x14ac:dyDescent="0.2">
      <c r="B19844" s="2"/>
      <c r="C19844" s="2"/>
      <c r="D19844" s="2"/>
      <c r="E19844" s="2"/>
      <c r="F19844" s="2"/>
      <c r="G19844" s="3"/>
      <c r="H19844" s="3"/>
      <c r="I19844" s="2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 s="2"/>
    </row>
    <row r="19845" spans="2:22" x14ac:dyDescent="0.2">
      <c r="B19845" s="2"/>
      <c r="C19845" s="2"/>
      <c r="D19845" s="2"/>
      <c r="E19845" s="2"/>
      <c r="F19845" s="2"/>
      <c r="G19845" s="3"/>
      <c r="H19845" s="3"/>
      <c r="I19845" s="2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 s="2"/>
    </row>
    <row r="19846" spans="2:22" x14ac:dyDescent="0.2">
      <c r="B19846" s="2"/>
      <c r="C19846" s="2"/>
      <c r="D19846" s="2"/>
      <c r="E19846" s="2"/>
      <c r="F19846" s="2"/>
      <c r="G19846" s="3"/>
      <c r="H19846" s="3"/>
      <c r="I19846" s="2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 s="2"/>
    </row>
    <row r="19847" spans="2:22" x14ac:dyDescent="0.2">
      <c r="B19847" s="2"/>
      <c r="C19847" s="2"/>
      <c r="D19847" s="2"/>
      <c r="E19847" s="2"/>
      <c r="F19847" s="2"/>
      <c r="G19847" s="3"/>
      <c r="H19847" s="3"/>
      <c r="I19847" s="2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 s="2"/>
    </row>
    <row r="19848" spans="2:22" x14ac:dyDescent="0.2">
      <c r="B19848" s="2"/>
      <c r="C19848" s="2"/>
      <c r="D19848" s="2"/>
      <c r="E19848" s="2"/>
      <c r="F19848" s="2"/>
      <c r="G19848" s="3"/>
      <c r="H19848" s="3"/>
      <c r="I19848" s="2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 s="2"/>
    </row>
    <row r="19849" spans="2:22" x14ac:dyDescent="0.2">
      <c r="B19849" s="2"/>
      <c r="C19849" s="2"/>
      <c r="D19849" s="2"/>
      <c r="E19849" s="2"/>
      <c r="F19849" s="2"/>
      <c r="G19849" s="3"/>
      <c r="H19849" s="3"/>
      <c r="I19849" s="2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 s="2"/>
    </row>
    <row r="19850" spans="2:22" x14ac:dyDescent="0.2">
      <c r="B19850" s="2"/>
      <c r="C19850" s="2"/>
      <c r="D19850" s="2"/>
      <c r="E19850" s="2"/>
      <c r="F19850" s="2"/>
      <c r="G19850" s="3"/>
      <c r="H19850" s="3"/>
      <c r="I19850" s="2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 s="2"/>
    </row>
    <row r="19851" spans="2:22" x14ac:dyDescent="0.2">
      <c r="B19851" s="2"/>
      <c r="C19851" s="2"/>
      <c r="D19851" s="2"/>
      <c r="E19851" s="2"/>
      <c r="F19851" s="2"/>
      <c r="G19851" s="3"/>
      <c r="H19851" s="3"/>
      <c r="I19851" s="2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 s="2"/>
    </row>
    <row r="19852" spans="2:22" x14ac:dyDescent="0.2">
      <c r="B19852" s="2"/>
      <c r="C19852" s="2"/>
      <c r="D19852" s="2"/>
      <c r="E19852" s="2"/>
      <c r="F19852" s="2"/>
      <c r="G19852" s="3"/>
      <c r="H19852" s="3"/>
      <c r="I19852" s="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 s="2"/>
    </row>
    <row r="19853" spans="2:22" x14ac:dyDescent="0.2">
      <c r="B19853" s="2"/>
      <c r="C19853" s="2"/>
      <c r="D19853" s="2"/>
      <c r="E19853" s="2"/>
      <c r="F19853" s="2"/>
      <c r="G19853" s="3"/>
      <c r="H19853" s="3"/>
      <c r="I19853" s="2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 s="2"/>
    </row>
    <row r="19854" spans="2:22" x14ac:dyDescent="0.2">
      <c r="B19854" s="2"/>
      <c r="C19854" s="2"/>
      <c r="D19854" s="2"/>
      <c r="E19854" s="2"/>
      <c r="F19854" s="2"/>
      <c r="G19854" s="3"/>
      <c r="H19854" s="3"/>
      <c r="I19854" s="2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 s="2"/>
    </row>
    <row r="19855" spans="2:22" x14ac:dyDescent="0.2">
      <c r="B19855" s="2"/>
      <c r="C19855" s="2"/>
      <c r="D19855" s="2"/>
      <c r="E19855" s="2"/>
      <c r="F19855" s="2"/>
      <c r="G19855" s="3"/>
      <c r="H19855" s="3"/>
      <c r="I19855" s="2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 s="2"/>
    </row>
    <row r="19856" spans="2:22" x14ac:dyDescent="0.2">
      <c r="B19856" s="2"/>
      <c r="C19856" s="2"/>
      <c r="D19856" s="2"/>
      <c r="E19856" s="2"/>
      <c r="F19856" s="2"/>
      <c r="G19856" s="3"/>
      <c r="H19856" s="3"/>
      <c r="I19856" s="2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 s="2"/>
    </row>
    <row r="19857" spans="2:22" x14ac:dyDescent="0.2">
      <c r="B19857" s="2"/>
      <c r="C19857" s="2"/>
      <c r="D19857" s="2"/>
      <c r="E19857" s="2"/>
      <c r="F19857" s="2"/>
      <c r="G19857" s="3"/>
      <c r="H19857" s="3"/>
      <c r="I19857" s="2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 s="2"/>
    </row>
    <row r="19858" spans="2:22" x14ac:dyDescent="0.2">
      <c r="B19858" s="2"/>
      <c r="C19858" s="2"/>
      <c r="D19858" s="2"/>
      <c r="E19858" s="2"/>
      <c r="F19858" s="2"/>
      <c r="G19858" s="3"/>
      <c r="H19858" s="3"/>
      <c r="I19858" s="2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 s="2"/>
    </row>
    <row r="19859" spans="2:22" x14ac:dyDescent="0.2">
      <c r="B19859" s="2"/>
      <c r="C19859" s="2"/>
      <c r="D19859" s="2"/>
      <c r="E19859" s="2"/>
      <c r="F19859" s="2"/>
      <c r="G19859" s="3"/>
      <c r="H19859" s="3"/>
      <c r="I19859" s="2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 s="2"/>
    </row>
    <row r="19860" spans="2:22" x14ac:dyDescent="0.2">
      <c r="B19860" s="2"/>
      <c r="C19860" s="2"/>
      <c r="D19860" s="2"/>
      <c r="E19860" s="2"/>
      <c r="F19860" s="2"/>
      <c r="G19860" s="3"/>
      <c r="H19860" s="3"/>
      <c r="I19860" s="2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 s="2"/>
    </row>
    <row r="19861" spans="2:22" x14ac:dyDescent="0.2">
      <c r="B19861" s="2"/>
      <c r="C19861" s="2"/>
      <c r="D19861" s="2"/>
      <c r="E19861" s="2"/>
      <c r="F19861" s="2"/>
      <c r="G19861" s="3"/>
      <c r="H19861" s="3"/>
      <c r="I19861" s="2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 s="2"/>
    </row>
    <row r="19862" spans="2:22" x14ac:dyDescent="0.2">
      <c r="B19862" s="2"/>
      <c r="C19862" s="2"/>
      <c r="D19862" s="2"/>
      <c r="E19862" s="2"/>
      <c r="F19862" s="2"/>
      <c r="G19862" s="3"/>
      <c r="H19862" s="3"/>
      <c r="I19862" s="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 s="2"/>
    </row>
    <row r="19863" spans="2:22" x14ac:dyDescent="0.2">
      <c r="B19863" s="2"/>
      <c r="C19863" s="2"/>
      <c r="D19863" s="2"/>
      <c r="E19863" s="2"/>
      <c r="F19863" s="2"/>
      <c r="G19863" s="3"/>
      <c r="H19863" s="3"/>
      <c r="I19863" s="2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 s="2"/>
    </row>
    <row r="19864" spans="2:22" x14ac:dyDescent="0.2">
      <c r="B19864" s="2"/>
      <c r="C19864" s="2"/>
      <c r="D19864" s="2"/>
      <c r="E19864" s="2"/>
      <c r="F19864" s="2"/>
      <c r="G19864" s="3"/>
      <c r="H19864" s="3"/>
      <c r="I19864" s="2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 s="2"/>
    </row>
    <row r="19865" spans="2:22" x14ac:dyDescent="0.2">
      <c r="B19865" s="2"/>
      <c r="C19865" s="2"/>
      <c r="D19865" s="2"/>
      <c r="E19865" s="2"/>
      <c r="F19865" s="2"/>
      <c r="G19865" s="3"/>
      <c r="H19865" s="3"/>
      <c r="I19865" s="2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 s="2"/>
    </row>
    <row r="19866" spans="2:22" x14ac:dyDescent="0.2">
      <c r="B19866" s="2"/>
      <c r="C19866" s="2"/>
      <c r="D19866" s="2"/>
      <c r="E19866" s="2"/>
      <c r="F19866" s="2"/>
      <c r="G19866" s="3"/>
      <c r="H19866" s="3"/>
      <c r="I19866" s="2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 s="2"/>
    </row>
    <row r="19867" spans="2:22" x14ac:dyDescent="0.2">
      <c r="B19867" s="2"/>
      <c r="C19867" s="2"/>
      <c r="D19867" s="2"/>
      <c r="E19867" s="2"/>
      <c r="F19867" s="2"/>
      <c r="G19867" s="3"/>
      <c r="H19867" s="3"/>
      <c r="I19867" s="2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 s="2"/>
    </row>
    <row r="19868" spans="2:22" x14ac:dyDescent="0.2">
      <c r="B19868" s="2"/>
      <c r="C19868" s="2"/>
      <c r="D19868" s="2"/>
      <c r="E19868" s="2"/>
      <c r="F19868" s="2"/>
      <c r="G19868" s="3"/>
      <c r="H19868" s="3"/>
      <c r="I19868" s="2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 s="2"/>
    </row>
    <row r="19869" spans="2:22" x14ac:dyDescent="0.2">
      <c r="B19869" s="2"/>
      <c r="C19869" s="2"/>
      <c r="D19869" s="2"/>
      <c r="E19869" s="2"/>
      <c r="F19869" s="2"/>
      <c r="G19869" s="3"/>
      <c r="H19869" s="3"/>
      <c r="I19869" s="2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 s="2"/>
    </row>
    <row r="19870" spans="2:22" x14ac:dyDescent="0.2">
      <c r="B19870" s="2"/>
      <c r="C19870" s="2"/>
      <c r="D19870" s="2"/>
      <c r="E19870" s="2"/>
      <c r="F19870" s="2"/>
      <c r="G19870" s="3"/>
      <c r="H19870" s="3"/>
      <c r="I19870" s="2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 s="2"/>
    </row>
    <row r="19871" spans="2:22" x14ac:dyDescent="0.2">
      <c r="B19871" s="2"/>
      <c r="C19871" s="2"/>
      <c r="D19871" s="2"/>
      <c r="E19871" s="2"/>
      <c r="F19871" s="2"/>
      <c r="G19871" s="3"/>
      <c r="H19871" s="3"/>
      <c r="I19871" s="2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 s="2"/>
    </row>
    <row r="19872" spans="2:22" x14ac:dyDescent="0.2">
      <c r="B19872" s="2"/>
      <c r="C19872" s="2"/>
      <c r="D19872" s="2"/>
      <c r="E19872" s="2"/>
      <c r="F19872" s="2"/>
      <c r="G19872" s="3"/>
      <c r="H19872" s="3"/>
      <c r="I19872" s="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 s="2"/>
    </row>
    <row r="19873" spans="2:22" x14ac:dyDescent="0.2">
      <c r="B19873" s="2"/>
      <c r="C19873" s="2"/>
      <c r="D19873" s="2"/>
      <c r="E19873" s="2"/>
      <c r="F19873" s="2"/>
      <c r="G19873" s="3"/>
      <c r="H19873" s="3"/>
      <c r="I19873" s="2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 s="2"/>
    </row>
    <row r="19874" spans="2:22" x14ac:dyDescent="0.2">
      <c r="B19874" s="2"/>
      <c r="C19874" s="2"/>
      <c r="D19874" s="2"/>
      <c r="E19874" s="2"/>
      <c r="F19874" s="2"/>
      <c r="G19874" s="3"/>
      <c r="H19874" s="3"/>
      <c r="I19874" s="2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 s="2"/>
    </row>
    <row r="19875" spans="2:22" x14ac:dyDescent="0.2">
      <c r="B19875" s="2"/>
      <c r="C19875" s="2"/>
      <c r="D19875" s="2"/>
      <c r="E19875" s="2"/>
      <c r="F19875" s="2"/>
      <c r="G19875" s="3"/>
      <c r="H19875" s="3"/>
      <c r="I19875" s="2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 s="2"/>
    </row>
    <row r="19876" spans="2:22" x14ac:dyDescent="0.2">
      <c r="B19876" s="2"/>
      <c r="C19876" s="2"/>
      <c r="D19876" s="2"/>
      <c r="E19876" s="2"/>
      <c r="F19876" s="2"/>
      <c r="G19876" s="3"/>
      <c r="H19876" s="3"/>
      <c r="I19876" s="2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 s="2"/>
    </row>
    <row r="19877" spans="2:22" x14ac:dyDescent="0.2">
      <c r="B19877" s="2"/>
      <c r="C19877" s="2"/>
      <c r="D19877" s="2"/>
      <c r="E19877" s="2"/>
      <c r="F19877" s="2"/>
      <c r="G19877" s="3"/>
      <c r="H19877" s="3"/>
      <c r="I19877" s="2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 s="2"/>
    </row>
    <row r="19878" spans="2:22" x14ac:dyDescent="0.2">
      <c r="B19878" s="2"/>
      <c r="C19878" s="2"/>
      <c r="D19878" s="2"/>
      <c r="E19878" s="2"/>
      <c r="F19878" s="2"/>
      <c r="G19878" s="3"/>
      <c r="H19878" s="3"/>
      <c r="I19878" s="2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 s="2"/>
    </row>
    <row r="19879" spans="2:22" x14ac:dyDescent="0.2">
      <c r="B19879" s="2"/>
      <c r="C19879" s="2"/>
      <c r="D19879" s="2"/>
      <c r="E19879" s="2"/>
      <c r="F19879" s="2"/>
      <c r="G19879" s="3"/>
      <c r="H19879" s="3"/>
      <c r="I19879" s="2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 s="2"/>
    </row>
    <row r="19880" spans="2:22" x14ac:dyDescent="0.2">
      <c r="B19880" s="2"/>
      <c r="C19880" s="2"/>
      <c r="D19880" s="2"/>
      <c r="E19880" s="2"/>
      <c r="F19880" s="2"/>
      <c r="G19880" s="3"/>
      <c r="H19880" s="3"/>
      <c r="I19880" s="2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 s="2"/>
    </row>
    <row r="19881" spans="2:22" x14ac:dyDescent="0.2">
      <c r="B19881" s="2"/>
      <c r="C19881" s="2"/>
      <c r="D19881" s="2"/>
      <c r="E19881" s="2"/>
      <c r="F19881" s="2"/>
      <c r="G19881" s="3"/>
      <c r="H19881" s="3"/>
      <c r="I19881" s="2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 s="2"/>
    </row>
    <row r="19882" spans="2:22" x14ac:dyDescent="0.2">
      <c r="B19882" s="2"/>
      <c r="C19882" s="2"/>
      <c r="D19882" s="2"/>
      <c r="E19882" s="2"/>
      <c r="F19882" s="2"/>
      <c r="G19882" s="3"/>
      <c r="H19882" s="3"/>
      <c r="I19882" s="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 s="2"/>
    </row>
    <row r="19883" spans="2:22" x14ac:dyDescent="0.2">
      <c r="B19883" s="2"/>
      <c r="C19883" s="2"/>
      <c r="D19883" s="2"/>
      <c r="E19883" s="2"/>
      <c r="F19883" s="2"/>
      <c r="G19883" s="3"/>
      <c r="H19883" s="3"/>
      <c r="I19883" s="2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 s="2"/>
    </row>
    <row r="19884" spans="2:22" x14ac:dyDescent="0.2">
      <c r="B19884" s="2"/>
      <c r="C19884" s="2"/>
      <c r="D19884" s="2"/>
      <c r="E19884" s="2"/>
      <c r="F19884" s="2"/>
      <c r="G19884" s="3"/>
      <c r="H19884" s="3"/>
      <c r="I19884" s="2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 s="2"/>
    </row>
    <row r="19885" spans="2:22" x14ac:dyDescent="0.2">
      <c r="B19885" s="2"/>
      <c r="C19885" s="2"/>
      <c r="D19885" s="2"/>
      <c r="E19885" s="2"/>
      <c r="F19885" s="2"/>
      <c r="G19885" s="3"/>
      <c r="H19885" s="3"/>
      <c r="I19885" s="2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 s="2"/>
    </row>
    <row r="19886" spans="2:22" x14ac:dyDescent="0.2">
      <c r="B19886" s="2"/>
      <c r="C19886" s="2"/>
      <c r="D19886" s="2"/>
      <c r="E19886" s="2"/>
      <c r="F19886" s="2"/>
      <c r="G19886" s="3"/>
      <c r="H19886" s="3"/>
      <c r="I19886" s="2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 s="2"/>
    </row>
    <row r="19887" spans="2:22" x14ac:dyDescent="0.2">
      <c r="B19887" s="2"/>
      <c r="C19887" s="2"/>
      <c r="D19887" s="2"/>
      <c r="E19887" s="2"/>
      <c r="F19887" s="2"/>
      <c r="G19887" s="3"/>
      <c r="H19887" s="3"/>
      <c r="I19887" s="2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 s="2"/>
    </row>
    <row r="19888" spans="2:22" x14ac:dyDescent="0.2">
      <c r="B19888" s="2"/>
      <c r="C19888" s="2"/>
      <c r="D19888" s="2"/>
      <c r="E19888" s="2"/>
      <c r="F19888" s="2"/>
      <c r="G19888" s="3"/>
      <c r="H19888" s="3"/>
      <c r="I19888" s="2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 s="2"/>
    </row>
    <row r="19889" spans="2:22" x14ac:dyDescent="0.2">
      <c r="B19889" s="2"/>
      <c r="C19889" s="2"/>
      <c r="D19889" s="2"/>
      <c r="E19889" s="2"/>
      <c r="F19889" s="2"/>
      <c r="G19889" s="3"/>
      <c r="H19889" s="3"/>
      <c r="I19889" s="2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 s="2"/>
    </row>
    <row r="19890" spans="2:22" x14ac:dyDescent="0.2">
      <c r="B19890" s="2"/>
      <c r="C19890" s="2"/>
      <c r="D19890" s="2"/>
      <c r="E19890" s="2"/>
      <c r="F19890" s="2"/>
      <c r="G19890" s="3"/>
      <c r="H19890" s="3"/>
      <c r="I19890" s="2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 s="2"/>
    </row>
    <row r="19891" spans="2:22" x14ac:dyDescent="0.2">
      <c r="B19891" s="2"/>
      <c r="C19891" s="2"/>
      <c r="D19891" s="2"/>
      <c r="E19891" s="2"/>
      <c r="F19891" s="2"/>
      <c r="G19891" s="3"/>
      <c r="H19891" s="3"/>
      <c r="I19891" s="2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 s="2"/>
    </row>
    <row r="19892" spans="2:22" x14ac:dyDescent="0.2">
      <c r="B19892" s="2"/>
      <c r="C19892" s="2"/>
      <c r="D19892" s="2"/>
      <c r="E19892" s="2"/>
      <c r="F19892" s="2"/>
      <c r="G19892" s="3"/>
      <c r="H19892" s="3"/>
      <c r="I19892" s="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 s="2"/>
    </row>
    <row r="19893" spans="2:22" x14ac:dyDescent="0.2">
      <c r="B19893" s="2"/>
      <c r="C19893" s="2"/>
      <c r="D19893" s="2"/>
      <c r="E19893" s="2"/>
      <c r="F19893" s="2"/>
      <c r="G19893" s="3"/>
      <c r="H19893" s="3"/>
      <c r="I19893" s="2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 s="2"/>
    </row>
    <row r="19894" spans="2:22" x14ac:dyDescent="0.2">
      <c r="B19894" s="2"/>
      <c r="C19894" s="2"/>
      <c r="D19894" s="2"/>
      <c r="E19894" s="2"/>
      <c r="F19894" s="2"/>
      <c r="G19894" s="3"/>
      <c r="H19894" s="3"/>
      <c r="I19894" s="2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 s="2"/>
    </row>
    <row r="19895" spans="2:22" x14ac:dyDescent="0.2">
      <c r="B19895" s="2"/>
      <c r="C19895" s="2"/>
      <c r="D19895" s="2"/>
      <c r="E19895" s="2"/>
      <c r="F19895" s="2"/>
      <c r="G19895" s="3"/>
      <c r="H19895" s="3"/>
      <c r="I19895" s="2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 s="2"/>
    </row>
    <row r="19896" spans="2:22" x14ac:dyDescent="0.2">
      <c r="B19896" s="2"/>
      <c r="C19896" s="2"/>
      <c r="D19896" s="2"/>
      <c r="E19896" s="2"/>
      <c r="F19896" s="2"/>
      <c r="G19896" s="3"/>
      <c r="H19896" s="3"/>
      <c r="I19896" s="2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 s="2"/>
    </row>
    <row r="19897" spans="2:22" x14ac:dyDescent="0.2">
      <c r="B19897" s="2"/>
      <c r="C19897" s="2"/>
      <c r="D19897" s="2"/>
      <c r="E19897" s="2"/>
      <c r="F19897" s="2"/>
      <c r="G19897" s="3"/>
      <c r="H19897" s="3"/>
      <c r="I19897" s="2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 s="2"/>
    </row>
    <row r="19898" spans="2:22" x14ac:dyDescent="0.2">
      <c r="B19898" s="2"/>
      <c r="C19898" s="2"/>
      <c r="D19898" s="2"/>
      <c r="E19898" s="2"/>
      <c r="F19898" s="2"/>
      <c r="G19898" s="3"/>
      <c r="H19898" s="3"/>
      <c r="I19898" s="2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 s="2"/>
    </row>
    <row r="19899" spans="2:22" x14ac:dyDescent="0.2">
      <c r="B19899" s="2"/>
      <c r="C19899" s="2"/>
      <c r="D19899" s="2"/>
      <c r="E19899" s="2"/>
      <c r="F19899" s="2"/>
      <c r="G19899" s="3"/>
      <c r="H19899" s="3"/>
      <c r="I19899" s="2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 s="2"/>
    </row>
    <row r="19900" spans="2:22" x14ac:dyDescent="0.2">
      <c r="B19900" s="2"/>
      <c r="C19900" s="2"/>
      <c r="D19900" s="2"/>
      <c r="E19900" s="2"/>
      <c r="F19900" s="2"/>
      <c r="G19900" s="3"/>
      <c r="H19900" s="3"/>
      <c r="I19900" s="2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 s="2"/>
    </row>
    <row r="19901" spans="2:22" x14ac:dyDescent="0.2">
      <c r="B19901" s="2"/>
      <c r="C19901" s="2"/>
      <c r="D19901" s="2"/>
      <c r="E19901" s="2"/>
      <c r="F19901" s="2"/>
      <c r="G19901" s="3"/>
      <c r="H19901" s="3"/>
      <c r="I19901" s="2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 s="2"/>
    </row>
    <row r="19902" spans="2:22" x14ac:dyDescent="0.2">
      <c r="B19902" s="2"/>
      <c r="C19902" s="2"/>
      <c r="D19902" s="2"/>
      <c r="E19902" s="2"/>
      <c r="F19902" s="2"/>
      <c r="G19902" s="3"/>
      <c r="H19902" s="3"/>
      <c r="I19902" s="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 s="2"/>
    </row>
    <row r="19903" spans="2:22" x14ac:dyDescent="0.2">
      <c r="B19903" s="2"/>
      <c r="C19903" s="2"/>
      <c r="D19903" s="2"/>
      <c r="E19903" s="2"/>
      <c r="F19903" s="2"/>
      <c r="G19903" s="3"/>
      <c r="H19903" s="3"/>
      <c r="I19903" s="2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 s="2"/>
    </row>
    <row r="19904" spans="2:22" x14ac:dyDescent="0.2">
      <c r="B19904" s="2"/>
      <c r="C19904" s="2"/>
      <c r="D19904" s="2"/>
      <c r="E19904" s="2"/>
      <c r="F19904" s="2"/>
      <c r="G19904" s="3"/>
      <c r="H19904" s="3"/>
      <c r="I19904" s="2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 s="2"/>
    </row>
    <row r="19905" spans="2:22" x14ac:dyDescent="0.2">
      <c r="B19905" s="2"/>
      <c r="C19905" s="2"/>
      <c r="D19905" s="2"/>
      <c r="E19905" s="2"/>
      <c r="F19905" s="2"/>
      <c r="G19905" s="3"/>
      <c r="H19905" s="3"/>
      <c r="I19905" s="2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 s="2"/>
    </row>
    <row r="19906" spans="2:22" x14ac:dyDescent="0.2">
      <c r="B19906" s="2"/>
      <c r="C19906" s="2"/>
      <c r="D19906" s="2"/>
      <c r="E19906" s="2"/>
      <c r="F19906" s="2"/>
      <c r="G19906" s="3"/>
      <c r="H19906" s="3"/>
      <c r="I19906" s="2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 s="2"/>
    </row>
    <row r="19907" spans="2:22" x14ac:dyDescent="0.2">
      <c r="B19907" s="2"/>
      <c r="C19907" s="2"/>
      <c r="D19907" s="2"/>
      <c r="E19907" s="2"/>
      <c r="F19907" s="2"/>
      <c r="G19907" s="3"/>
      <c r="H19907" s="3"/>
      <c r="I19907" s="2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 s="2"/>
    </row>
    <row r="19908" spans="2:22" x14ac:dyDescent="0.2">
      <c r="B19908" s="2"/>
      <c r="C19908" s="2"/>
      <c r="D19908" s="2"/>
      <c r="E19908" s="2"/>
      <c r="F19908" s="2"/>
      <c r="G19908" s="3"/>
      <c r="H19908" s="3"/>
      <c r="I19908" s="2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 s="2"/>
    </row>
    <row r="19909" spans="2:22" x14ac:dyDescent="0.2">
      <c r="B19909" s="2"/>
      <c r="C19909" s="2"/>
      <c r="D19909" s="2"/>
      <c r="E19909" s="2"/>
      <c r="F19909" s="2"/>
      <c r="G19909" s="3"/>
      <c r="H19909" s="3"/>
      <c r="I19909" s="2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 s="2"/>
    </row>
    <row r="19910" spans="2:22" x14ac:dyDescent="0.2">
      <c r="B19910" s="2"/>
      <c r="C19910" s="2"/>
      <c r="D19910" s="2"/>
      <c r="E19910" s="2"/>
      <c r="F19910" s="2"/>
      <c r="G19910" s="3"/>
      <c r="H19910" s="3"/>
      <c r="I19910" s="2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 s="2"/>
    </row>
    <row r="19911" spans="2:22" x14ac:dyDescent="0.2">
      <c r="B19911" s="2"/>
      <c r="C19911" s="2"/>
      <c r="D19911" s="2"/>
      <c r="E19911" s="2"/>
      <c r="F19911" s="2"/>
      <c r="G19911" s="3"/>
      <c r="H19911" s="3"/>
      <c r="I19911" s="2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 s="2"/>
    </row>
    <row r="19912" spans="2:22" x14ac:dyDescent="0.2">
      <c r="B19912" s="2"/>
      <c r="C19912" s="2"/>
      <c r="D19912" s="2"/>
      <c r="E19912" s="2"/>
      <c r="F19912" s="2"/>
      <c r="G19912" s="3"/>
      <c r="H19912" s="3"/>
      <c r="I19912" s="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 s="2"/>
    </row>
    <row r="19913" spans="2:22" x14ac:dyDescent="0.2">
      <c r="B19913" s="2"/>
      <c r="C19913" s="2"/>
      <c r="D19913" s="2"/>
      <c r="E19913" s="2"/>
      <c r="F19913" s="2"/>
      <c r="G19913" s="3"/>
      <c r="H19913" s="3"/>
      <c r="I19913" s="2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 s="2"/>
    </row>
    <row r="19914" spans="2:22" x14ac:dyDescent="0.2">
      <c r="B19914" s="2"/>
      <c r="C19914" s="2"/>
      <c r="D19914" s="2"/>
      <c r="E19914" s="2"/>
      <c r="F19914" s="2"/>
      <c r="G19914" s="3"/>
      <c r="H19914" s="3"/>
      <c r="I19914" s="2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 s="2"/>
    </row>
    <row r="19915" spans="2:22" x14ac:dyDescent="0.2">
      <c r="B19915" s="2"/>
      <c r="C19915" s="2"/>
      <c r="D19915" s="2"/>
      <c r="E19915" s="2"/>
      <c r="F19915" s="2"/>
      <c r="G19915" s="3"/>
      <c r="H19915" s="3"/>
      <c r="I19915" s="2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 s="2"/>
    </row>
    <row r="19916" spans="2:22" x14ac:dyDescent="0.2">
      <c r="B19916" s="2"/>
      <c r="C19916" s="2"/>
      <c r="D19916" s="2"/>
      <c r="E19916" s="2"/>
      <c r="F19916" s="2"/>
      <c r="G19916" s="3"/>
      <c r="H19916" s="3"/>
      <c r="I19916" s="2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 s="2"/>
    </row>
    <row r="19917" spans="2:22" x14ac:dyDescent="0.2">
      <c r="B19917" s="2"/>
      <c r="C19917" s="2"/>
      <c r="D19917" s="2"/>
      <c r="E19917" s="2"/>
      <c r="F19917" s="2"/>
      <c r="G19917" s="3"/>
      <c r="H19917" s="3"/>
      <c r="I19917" s="2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 s="2"/>
    </row>
    <row r="19918" spans="2:22" x14ac:dyDescent="0.2">
      <c r="B19918" s="2"/>
      <c r="C19918" s="2"/>
      <c r="D19918" s="2"/>
      <c r="E19918" s="2"/>
      <c r="F19918" s="2"/>
      <c r="G19918" s="3"/>
      <c r="H19918" s="3"/>
      <c r="I19918" s="2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 s="2"/>
    </row>
    <row r="19919" spans="2:22" x14ac:dyDescent="0.2">
      <c r="B19919" s="2"/>
      <c r="C19919" s="2"/>
      <c r="D19919" s="2"/>
      <c r="E19919" s="2"/>
      <c r="F19919" s="2"/>
      <c r="G19919" s="3"/>
      <c r="H19919" s="3"/>
      <c r="I19919" s="2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 s="2"/>
    </row>
    <row r="19920" spans="2:22" x14ac:dyDescent="0.2">
      <c r="B19920" s="2"/>
      <c r="C19920" s="2"/>
      <c r="D19920" s="2"/>
      <c r="E19920" s="2"/>
      <c r="F19920" s="2"/>
      <c r="G19920" s="3"/>
      <c r="H19920" s="3"/>
      <c r="I19920" s="2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 s="2"/>
    </row>
    <row r="19921" spans="2:22" x14ac:dyDescent="0.2">
      <c r="B19921" s="2"/>
      <c r="C19921" s="2"/>
      <c r="D19921" s="2"/>
      <c r="E19921" s="2"/>
      <c r="F19921" s="2"/>
      <c r="G19921" s="3"/>
      <c r="H19921" s="3"/>
      <c r="I19921" s="2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 s="2"/>
    </row>
    <row r="19922" spans="2:22" x14ac:dyDescent="0.2">
      <c r="B19922" s="2"/>
      <c r="C19922" s="2"/>
      <c r="D19922" s="2"/>
      <c r="E19922" s="2"/>
      <c r="F19922" s="2"/>
      <c r="G19922" s="3"/>
      <c r="H19922" s="3"/>
      <c r="I19922" s="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 s="2"/>
    </row>
    <row r="19923" spans="2:22" x14ac:dyDescent="0.2">
      <c r="B19923" s="2"/>
      <c r="C19923" s="2"/>
      <c r="D19923" s="2"/>
      <c r="E19923" s="2"/>
      <c r="F19923" s="2"/>
      <c r="G19923" s="3"/>
      <c r="H19923" s="3"/>
      <c r="I19923" s="2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 s="2"/>
    </row>
    <row r="19924" spans="2:22" x14ac:dyDescent="0.2">
      <c r="B19924" s="2"/>
      <c r="C19924" s="2"/>
      <c r="D19924" s="2"/>
      <c r="E19924" s="2"/>
      <c r="F19924" s="2"/>
      <c r="G19924" s="3"/>
      <c r="H19924" s="3"/>
      <c r="I19924" s="2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 s="2"/>
    </row>
    <row r="19925" spans="2:22" x14ac:dyDescent="0.2">
      <c r="B19925" s="2"/>
      <c r="C19925" s="2"/>
      <c r="D19925" s="2"/>
      <c r="E19925" s="2"/>
      <c r="F19925" s="2"/>
      <c r="G19925" s="3"/>
      <c r="H19925" s="3"/>
      <c r="I19925" s="2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 s="2"/>
    </row>
    <row r="19926" spans="2:22" x14ac:dyDescent="0.2">
      <c r="B19926" s="2"/>
      <c r="C19926" s="2"/>
      <c r="D19926" s="2"/>
      <c r="E19926" s="2"/>
      <c r="F19926" s="2"/>
      <c r="G19926" s="3"/>
      <c r="H19926" s="3"/>
      <c r="I19926" s="2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 s="2"/>
    </row>
    <row r="19927" spans="2:22" x14ac:dyDescent="0.2">
      <c r="B19927" s="2"/>
      <c r="C19927" s="2"/>
      <c r="D19927" s="2"/>
      <c r="E19927" s="2"/>
      <c r="F19927" s="2"/>
      <c r="G19927" s="3"/>
      <c r="H19927" s="3"/>
      <c r="I19927" s="2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 s="2"/>
    </row>
    <row r="19928" spans="2:22" x14ac:dyDescent="0.2">
      <c r="B19928" s="2"/>
      <c r="C19928" s="2"/>
      <c r="D19928" s="2"/>
      <c r="E19928" s="2"/>
      <c r="F19928" s="2"/>
      <c r="G19928" s="3"/>
      <c r="H19928" s="3"/>
      <c r="I19928" s="2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 s="2"/>
    </row>
    <row r="19929" spans="2:22" x14ac:dyDescent="0.2">
      <c r="B19929" s="2"/>
      <c r="C19929" s="2"/>
      <c r="D19929" s="2"/>
      <c r="E19929" s="2"/>
      <c r="F19929" s="2"/>
      <c r="G19929" s="3"/>
      <c r="H19929" s="3"/>
      <c r="I19929" s="2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 s="2"/>
    </row>
    <row r="19930" spans="2:22" x14ac:dyDescent="0.2">
      <c r="B19930" s="2"/>
      <c r="C19930" s="2"/>
      <c r="D19930" s="2"/>
      <c r="E19930" s="2"/>
      <c r="F19930" s="2"/>
      <c r="G19930" s="3"/>
      <c r="H19930" s="3"/>
      <c r="I19930" s="2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 s="2"/>
    </row>
    <row r="19931" spans="2:22" x14ac:dyDescent="0.2">
      <c r="B19931" s="2"/>
      <c r="C19931" s="2"/>
      <c r="D19931" s="2"/>
      <c r="E19931" s="2"/>
      <c r="F19931" s="2"/>
      <c r="G19931" s="3"/>
      <c r="H19931" s="3"/>
      <c r="I19931" s="2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 s="2"/>
    </row>
    <row r="19932" spans="2:22" x14ac:dyDescent="0.2">
      <c r="B19932" s="2"/>
      <c r="C19932" s="2"/>
      <c r="D19932" s="2"/>
      <c r="E19932" s="2"/>
      <c r="F19932" s="2"/>
      <c r="G19932" s="3"/>
      <c r="H19932" s="3"/>
      <c r="I19932" s="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 s="2"/>
    </row>
    <row r="19933" spans="2:22" x14ac:dyDescent="0.2">
      <c r="B19933" s="2"/>
      <c r="C19933" s="2"/>
      <c r="D19933" s="2"/>
      <c r="E19933" s="2"/>
      <c r="F19933" s="2"/>
      <c r="G19933" s="3"/>
      <c r="H19933" s="3"/>
      <c r="I19933" s="2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 s="2"/>
    </row>
    <row r="19934" spans="2:22" x14ac:dyDescent="0.2">
      <c r="B19934" s="2"/>
      <c r="C19934" s="2"/>
      <c r="D19934" s="2"/>
      <c r="E19934" s="2"/>
      <c r="F19934" s="2"/>
      <c r="G19934" s="3"/>
      <c r="H19934" s="3"/>
      <c r="I19934" s="2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 s="2"/>
    </row>
    <row r="19935" spans="2:22" x14ac:dyDescent="0.2">
      <c r="B19935" s="2"/>
      <c r="C19935" s="2"/>
      <c r="D19935" s="2"/>
      <c r="E19935" s="2"/>
      <c r="F19935" s="2"/>
      <c r="G19935" s="3"/>
      <c r="H19935" s="3"/>
      <c r="I19935" s="2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 s="2"/>
    </row>
    <row r="19936" spans="2:22" x14ac:dyDescent="0.2">
      <c r="B19936" s="2"/>
      <c r="C19936" s="2"/>
      <c r="D19936" s="2"/>
      <c r="E19936" s="2"/>
      <c r="F19936" s="2"/>
      <c r="G19936" s="3"/>
      <c r="H19936" s="3"/>
      <c r="I19936" s="2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 s="2"/>
    </row>
    <row r="19937" spans="2:22" x14ac:dyDescent="0.2">
      <c r="B19937" s="2"/>
      <c r="C19937" s="2"/>
      <c r="D19937" s="2"/>
      <c r="E19937" s="2"/>
      <c r="F19937" s="2"/>
      <c r="G19937" s="3"/>
      <c r="H19937" s="3"/>
      <c r="I19937" s="2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 s="2"/>
    </row>
    <row r="19938" spans="2:22" x14ac:dyDescent="0.2">
      <c r="B19938" s="2"/>
      <c r="C19938" s="2"/>
      <c r="D19938" s="2"/>
      <c r="E19938" s="2"/>
      <c r="F19938" s="2"/>
      <c r="G19938" s="3"/>
      <c r="H19938" s="3"/>
      <c r="I19938" s="2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 s="2"/>
    </row>
    <row r="19939" spans="2:22" x14ac:dyDescent="0.2">
      <c r="B19939" s="2"/>
      <c r="C19939" s="2"/>
      <c r="D19939" s="2"/>
      <c r="E19939" s="2"/>
      <c r="F19939" s="2"/>
      <c r="G19939" s="3"/>
      <c r="H19939" s="3"/>
      <c r="I19939" s="2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 s="2"/>
    </row>
    <row r="19940" spans="2:22" x14ac:dyDescent="0.2">
      <c r="B19940" s="2"/>
      <c r="C19940" s="2"/>
      <c r="D19940" s="2"/>
      <c r="E19940" s="2"/>
      <c r="F19940" s="2"/>
      <c r="G19940" s="3"/>
      <c r="H19940" s="3"/>
      <c r="I19940" s="2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 s="2"/>
    </row>
    <row r="19941" spans="2:22" x14ac:dyDescent="0.2">
      <c r="B19941" s="2"/>
      <c r="C19941" s="2"/>
      <c r="D19941" s="2"/>
      <c r="E19941" s="2"/>
      <c r="F19941" s="2"/>
      <c r="G19941" s="3"/>
      <c r="H19941" s="3"/>
      <c r="I19941" s="2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 s="2"/>
    </row>
    <row r="19942" spans="2:22" x14ac:dyDescent="0.2">
      <c r="B19942" s="2"/>
      <c r="C19942" s="2"/>
      <c r="D19942" s="2"/>
      <c r="E19942" s="2"/>
      <c r="F19942" s="2"/>
      <c r="G19942" s="3"/>
      <c r="H19942" s="3"/>
      <c r="I19942" s="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 s="2"/>
    </row>
    <row r="19943" spans="2:22" x14ac:dyDescent="0.2">
      <c r="B19943" s="2"/>
      <c r="C19943" s="2"/>
      <c r="D19943" s="2"/>
      <c r="E19943" s="2"/>
      <c r="F19943" s="2"/>
      <c r="G19943" s="3"/>
      <c r="H19943" s="3"/>
      <c r="I19943" s="2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 s="2"/>
    </row>
    <row r="19944" spans="2:22" x14ac:dyDescent="0.2">
      <c r="B19944" s="2"/>
      <c r="C19944" s="2"/>
      <c r="D19944" s="2"/>
      <c r="E19944" s="2"/>
      <c r="F19944" s="2"/>
      <c r="G19944" s="3"/>
      <c r="H19944" s="3"/>
      <c r="I19944" s="2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 s="2"/>
    </row>
    <row r="19945" spans="2:22" x14ac:dyDescent="0.2">
      <c r="B19945" s="2"/>
      <c r="C19945" s="2"/>
      <c r="D19945" s="2"/>
      <c r="E19945" s="2"/>
      <c r="F19945" s="2"/>
      <c r="G19945" s="3"/>
      <c r="H19945" s="3"/>
      <c r="I19945" s="2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 s="2"/>
    </row>
    <row r="19946" spans="2:22" x14ac:dyDescent="0.2">
      <c r="B19946" s="2"/>
      <c r="C19946" s="2"/>
      <c r="D19946" s="2"/>
      <c r="E19946" s="2"/>
      <c r="F19946" s="2"/>
      <c r="G19946" s="3"/>
      <c r="H19946" s="3"/>
      <c r="I19946" s="2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 s="2"/>
    </row>
    <row r="19947" spans="2:22" x14ac:dyDescent="0.2">
      <c r="B19947" s="2"/>
      <c r="C19947" s="2"/>
      <c r="D19947" s="2"/>
      <c r="E19947" s="2"/>
      <c r="F19947" s="2"/>
      <c r="G19947" s="3"/>
      <c r="H19947" s="3"/>
      <c r="I19947" s="2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 s="2"/>
    </row>
    <row r="19948" spans="2:22" x14ac:dyDescent="0.2">
      <c r="B19948" s="2"/>
      <c r="C19948" s="2"/>
      <c r="D19948" s="2"/>
      <c r="E19948" s="2"/>
      <c r="F19948" s="2"/>
      <c r="G19948" s="3"/>
      <c r="H19948" s="3"/>
      <c r="I19948" s="2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 s="2"/>
    </row>
    <row r="19949" spans="2:22" x14ac:dyDescent="0.2">
      <c r="B19949" s="2"/>
      <c r="C19949" s="2"/>
      <c r="D19949" s="2"/>
      <c r="E19949" s="2"/>
      <c r="F19949" s="2"/>
      <c r="G19949" s="3"/>
      <c r="H19949" s="3"/>
      <c r="I19949" s="2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 s="2"/>
    </row>
    <row r="19950" spans="2:22" x14ac:dyDescent="0.2">
      <c r="B19950" s="2"/>
      <c r="C19950" s="2"/>
      <c r="D19950" s="2"/>
      <c r="E19950" s="2"/>
      <c r="F19950" s="2"/>
      <c r="G19950" s="3"/>
      <c r="H19950" s="3"/>
      <c r="I19950" s="2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 s="2"/>
    </row>
    <row r="19951" spans="2:22" x14ac:dyDescent="0.2">
      <c r="B19951" s="2"/>
      <c r="C19951" s="2"/>
      <c r="D19951" s="2"/>
      <c r="E19951" s="2"/>
      <c r="F19951" s="2"/>
      <c r="G19951" s="3"/>
      <c r="H19951" s="3"/>
      <c r="I19951" s="2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 s="2"/>
    </row>
    <row r="19952" spans="2:22" x14ac:dyDescent="0.2">
      <c r="B19952" s="2"/>
      <c r="C19952" s="2"/>
      <c r="D19952" s="2"/>
      <c r="E19952" s="2"/>
      <c r="F19952" s="2"/>
      <c r="G19952" s="3"/>
      <c r="H19952" s="3"/>
      <c r="I19952" s="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 s="2"/>
    </row>
    <row r="19953" spans="2:22" x14ac:dyDescent="0.2">
      <c r="B19953" s="2"/>
      <c r="C19953" s="2"/>
      <c r="D19953" s="2"/>
      <c r="E19953" s="2"/>
      <c r="F19953" s="2"/>
      <c r="G19953" s="3"/>
      <c r="H19953" s="3"/>
      <c r="I19953" s="2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 s="2"/>
    </row>
    <row r="19954" spans="2:22" x14ac:dyDescent="0.2">
      <c r="B19954" s="2"/>
      <c r="C19954" s="2"/>
      <c r="D19954" s="2"/>
      <c r="E19954" s="2"/>
      <c r="F19954" s="2"/>
      <c r="G19954" s="3"/>
      <c r="H19954" s="3"/>
      <c r="I19954" s="2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 s="2"/>
    </row>
    <row r="19955" spans="2:22" x14ac:dyDescent="0.2">
      <c r="B19955" s="2"/>
      <c r="C19955" s="2"/>
      <c r="D19955" s="2"/>
      <c r="E19955" s="2"/>
      <c r="F19955" s="2"/>
      <c r="G19955" s="3"/>
      <c r="H19955" s="3"/>
      <c r="I19955" s="2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 s="2"/>
    </row>
    <row r="19956" spans="2:22" x14ac:dyDescent="0.2">
      <c r="B19956" s="2"/>
      <c r="C19956" s="2"/>
      <c r="D19956" s="2"/>
      <c r="E19956" s="2"/>
      <c r="F19956" s="2"/>
      <c r="G19956" s="3"/>
      <c r="H19956" s="3"/>
      <c r="I19956" s="2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 s="2"/>
    </row>
    <row r="19957" spans="2:22" x14ac:dyDescent="0.2">
      <c r="B19957" s="2"/>
      <c r="C19957" s="2"/>
      <c r="D19957" s="2"/>
      <c r="E19957" s="2"/>
      <c r="F19957" s="2"/>
      <c r="G19957" s="3"/>
      <c r="H19957" s="3"/>
      <c r="I19957" s="2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 s="2"/>
    </row>
    <row r="19958" spans="2:22" x14ac:dyDescent="0.2">
      <c r="B19958" s="2"/>
      <c r="C19958" s="2"/>
      <c r="D19958" s="2"/>
      <c r="E19958" s="2"/>
      <c r="F19958" s="2"/>
      <c r="G19958" s="3"/>
      <c r="H19958" s="3"/>
      <c r="I19958" s="2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 s="2"/>
    </row>
    <row r="19959" spans="2:22" x14ac:dyDescent="0.2">
      <c r="B19959" s="2"/>
      <c r="C19959" s="2"/>
      <c r="D19959" s="2"/>
      <c r="E19959" s="2"/>
      <c r="F19959" s="2"/>
      <c r="G19959" s="3"/>
      <c r="H19959" s="3"/>
      <c r="I19959" s="2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 s="2"/>
    </row>
    <row r="19960" spans="2:22" x14ac:dyDescent="0.2">
      <c r="B19960" s="2"/>
      <c r="C19960" s="2"/>
      <c r="D19960" s="2"/>
      <c r="E19960" s="2"/>
      <c r="F19960" s="2"/>
      <c r="G19960" s="3"/>
      <c r="H19960" s="3"/>
      <c r="I19960" s="2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 s="2"/>
    </row>
    <row r="19961" spans="2:22" x14ac:dyDescent="0.2">
      <c r="B19961" s="2"/>
      <c r="C19961" s="2"/>
      <c r="D19961" s="2"/>
      <c r="E19961" s="2"/>
      <c r="F19961" s="2"/>
      <c r="G19961" s="3"/>
      <c r="H19961" s="3"/>
      <c r="I19961" s="2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 s="2"/>
    </row>
    <row r="19962" spans="2:22" x14ac:dyDescent="0.2">
      <c r="B19962" s="2"/>
      <c r="C19962" s="2"/>
      <c r="D19962" s="2"/>
      <c r="E19962" s="2"/>
      <c r="F19962" s="2"/>
      <c r="G19962" s="3"/>
      <c r="H19962" s="3"/>
      <c r="I19962" s="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 s="2"/>
    </row>
    <row r="19963" spans="2:22" x14ac:dyDescent="0.2">
      <c r="B19963" s="2"/>
      <c r="C19963" s="2"/>
      <c r="D19963" s="2"/>
      <c r="E19963" s="2"/>
      <c r="F19963" s="2"/>
      <c r="G19963" s="3"/>
      <c r="H19963" s="3"/>
      <c r="I19963" s="2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 s="2"/>
    </row>
    <row r="19964" spans="2:22" x14ac:dyDescent="0.2">
      <c r="B19964" s="2"/>
      <c r="C19964" s="2"/>
      <c r="D19964" s="2"/>
      <c r="E19964" s="2"/>
      <c r="F19964" s="2"/>
      <c r="G19964" s="3"/>
      <c r="H19964" s="3"/>
      <c r="I19964" s="2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 s="2"/>
    </row>
    <row r="19965" spans="2:22" x14ac:dyDescent="0.2">
      <c r="B19965" s="2"/>
      <c r="C19965" s="2"/>
      <c r="D19965" s="2"/>
      <c r="E19965" s="2"/>
      <c r="F19965" s="2"/>
      <c r="G19965" s="3"/>
      <c r="H19965" s="3"/>
      <c r="I19965" s="2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 s="2"/>
    </row>
    <row r="19966" spans="2:22" x14ac:dyDescent="0.2">
      <c r="B19966" s="2"/>
      <c r="C19966" s="2"/>
      <c r="D19966" s="2"/>
      <c r="E19966" s="2"/>
      <c r="F19966" s="2"/>
      <c r="G19966" s="3"/>
      <c r="H19966" s="3"/>
      <c r="I19966" s="2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 s="2"/>
    </row>
    <row r="19967" spans="2:22" x14ac:dyDescent="0.2">
      <c r="B19967" s="2"/>
      <c r="C19967" s="2"/>
      <c r="D19967" s="2"/>
      <c r="E19967" s="2"/>
      <c r="F19967" s="2"/>
      <c r="G19967" s="3"/>
      <c r="H19967" s="3"/>
      <c r="I19967" s="2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 s="2"/>
    </row>
    <row r="19968" spans="2:22" x14ac:dyDescent="0.2">
      <c r="B19968" s="2"/>
      <c r="C19968" s="2"/>
      <c r="D19968" s="2"/>
      <c r="E19968" s="2"/>
      <c r="F19968" s="2"/>
      <c r="G19968" s="3"/>
      <c r="H19968" s="3"/>
      <c r="I19968" s="2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 s="2"/>
    </row>
    <row r="19969" spans="2:22" x14ac:dyDescent="0.2">
      <c r="B19969" s="2"/>
      <c r="C19969" s="2"/>
      <c r="D19969" s="2"/>
      <c r="E19969" s="2"/>
      <c r="F19969" s="2"/>
      <c r="G19969" s="3"/>
      <c r="H19969" s="3"/>
      <c r="I19969" s="2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 s="2"/>
    </row>
    <row r="19970" spans="2:22" x14ac:dyDescent="0.2">
      <c r="B19970" s="2"/>
      <c r="C19970" s="2"/>
      <c r="D19970" s="2"/>
      <c r="E19970" s="2"/>
      <c r="F19970" s="2"/>
      <c r="G19970" s="3"/>
      <c r="H19970" s="3"/>
      <c r="I19970" s="2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 s="2"/>
    </row>
    <row r="19971" spans="2:22" x14ac:dyDescent="0.2">
      <c r="B19971" s="2"/>
      <c r="C19971" s="2"/>
      <c r="D19971" s="2"/>
      <c r="E19971" s="2"/>
      <c r="F19971" s="2"/>
      <c r="G19971" s="3"/>
      <c r="H19971" s="3"/>
      <c r="I19971" s="2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 s="2"/>
    </row>
    <row r="19972" spans="2:22" x14ac:dyDescent="0.2">
      <c r="B19972" s="2"/>
      <c r="C19972" s="2"/>
      <c r="D19972" s="2"/>
      <c r="E19972" s="2"/>
      <c r="F19972" s="2"/>
      <c r="G19972" s="3"/>
      <c r="H19972" s="3"/>
      <c r="I19972" s="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 s="2"/>
    </row>
    <row r="19973" spans="2:22" x14ac:dyDescent="0.2">
      <c r="B19973" s="2"/>
      <c r="C19973" s="2"/>
      <c r="D19973" s="2"/>
      <c r="E19973" s="2"/>
      <c r="F19973" s="2"/>
      <c r="G19973" s="3"/>
      <c r="H19973" s="3"/>
      <c r="I19973" s="2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 s="2"/>
    </row>
    <row r="19974" spans="2:22" x14ac:dyDescent="0.2">
      <c r="B19974" s="2"/>
      <c r="C19974" s="2"/>
      <c r="D19974" s="2"/>
      <c r="E19974" s="2"/>
      <c r="F19974" s="2"/>
      <c r="G19974" s="3"/>
      <c r="H19974" s="3"/>
      <c r="I19974" s="2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 s="2"/>
    </row>
    <row r="19975" spans="2:22" x14ac:dyDescent="0.2">
      <c r="B19975" s="2"/>
      <c r="C19975" s="2"/>
      <c r="D19975" s="2"/>
      <c r="E19975" s="2"/>
      <c r="F19975" s="2"/>
      <c r="G19975" s="3"/>
      <c r="H19975" s="3"/>
      <c r="I19975" s="2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 s="2"/>
    </row>
    <row r="19976" spans="2:22" x14ac:dyDescent="0.2">
      <c r="B19976" s="2"/>
      <c r="C19976" s="2"/>
      <c r="D19976" s="2"/>
      <c r="E19976" s="2"/>
      <c r="F19976" s="2"/>
      <c r="G19976" s="3"/>
      <c r="H19976" s="3"/>
      <c r="I19976" s="2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 s="2"/>
    </row>
    <row r="19977" spans="2:22" x14ac:dyDescent="0.2">
      <c r="B19977" s="2"/>
      <c r="C19977" s="2"/>
      <c r="D19977" s="2"/>
      <c r="E19977" s="2"/>
      <c r="F19977" s="2"/>
      <c r="G19977" s="3"/>
      <c r="H19977" s="3"/>
      <c r="I19977" s="2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 s="2"/>
    </row>
    <row r="19978" spans="2:22" x14ac:dyDescent="0.2">
      <c r="B19978" s="2"/>
      <c r="C19978" s="2"/>
      <c r="D19978" s="2"/>
      <c r="E19978" s="2"/>
      <c r="F19978" s="2"/>
      <c r="G19978" s="3"/>
      <c r="H19978" s="3"/>
      <c r="I19978" s="2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 s="2"/>
    </row>
    <row r="19979" spans="2:22" x14ac:dyDescent="0.2">
      <c r="B19979" s="2"/>
      <c r="C19979" s="2"/>
      <c r="D19979" s="2"/>
      <c r="E19979" s="2"/>
      <c r="F19979" s="2"/>
      <c r="G19979" s="3"/>
      <c r="H19979" s="3"/>
      <c r="I19979" s="2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 s="2"/>
    </row>
    <row r="19980" spans="2:22" x14ac:dyDescent="0.2">
      <c r="B19980" s="2"/>
      <c r="C19980" s="2"/>
      <c r="D19980" s="2"/>
      <c r="E19980" s="2"/>
      <c r="F19980" s="2"/>
      <c r="G19980" s="3"/>
      <c r="H19980" s="3"/>
      <c r="I19980" s="2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 s="2"/>
    </row>
    <row r="19981" spans="2:22" x14ac:dyDescent="0.2">
      <c r="B19981" s="2"/>
      <c r="C19981" s="2"/>
      <c r="D19981" s="2"/>
      <c r="E19981" s="2"/>
      <c r="F19981" s="2"/>
      <c r="G19981" s="3"/>
      <c r="H19981" s="3"/>
      <c r="I19981" s="2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 s="2"/>
    </row>
    <row r="19982" spans="2:22" x14ac:dyDescent="0.2">
      <c r="B19982" s="2"/>
      <c r="C19982" s="2"/>
      <c r="D19982" s="2"/>
      <c r="E19982" s="2"/>
      <c r="F19982" s="2"/>
      <c r="G19982" s="3"/>
      <c r="H19982" s="3"/>
      <c r="I19982" s="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 s="2"/>
    </row>
    <row r="19983" spans="2:22" x14ac:dyDescent="0.2">
      <c r="B19983" s="2"/>
      <c r="C19983" s="2"/>
      <c r="D19983" s="2"/>
      <c r="E19983" s="2"/>
      <c r="F19983" s="2"/>
      <c r="G19983" s="3"/>
      <c r="H19983" s="3"/>
      <c r="I19983" s="2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 s="2"/>
    </row>
    <row r="19984" spans="2:22" x14ac:dyDescent="0.2">
      <c r="B19984" s="2"/>
      <c r="C19984" s="2"/>
      <c r="D19984" s="2"/>
      <c r="E19984" s="2"/>
      <c r="F19984" s="2"/>
      <c r="G19984" s="3"/>
      <c r="H19984" s="3"/>
      <c r="I19984" s="2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 s="2"/>
    </row>
    <row r="19985" spans="2:22" x14ac:dyDescent="0.2">
      <c r="B19985" s="2"/>
      <c r="C19985" s="2"/>
      <c r="D19985" s="2"/>
      <c r="E19985" s="2"/>
      <c r="F19985" s="2"/>
      <c r="G19985" s="3"/>
      <c r="H19985" s="3"/>
      <c r="I19985" s="2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 s="2"/>
    </row>
    <row r="19986" spans="2:22" x14ac:dyDescent="0.2">
      <c r="B19986" s="2"/>
      <c r="C19986" s="2"/>
      <c r="D19986" s="2"/>
      <c r="E19986" s="2"/>
      <c r="F19986" s="2"/>
      <c r="G19986" s="3"/>
      <c r="H19986" s="3"/>
      <c r="I19986" s="2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 s="2"/>
    </row>
    <row r="19987" spans="2:22" x14ac:dyDescent="0.2">
      <c r="B19987" s="2"/>
      <c r="C19987" s="2"/>
      <c r="D19987" s="2"/>
      <c r="E19987" s="2"/>
      <c r="F19987" s="2"/>
      <c r="G19987" s="3"/>
      <c r="H19987" s="3"/>
      <c r="I19987" s="2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 s="2"/>
    </row>
    <row r="19988" spans="2:22" x14ac:dyDescent="0.2">
      <c r="B19988" s="2"/>
      <c r="C19988" s="2"/>
      <c r="D19988" s="2"/>
      <c r="E19988" s="2"/>
      <c r="F19988" s="2"/>
      <c r="G19988" s="3"/>
      <c r="H19988" s="3"/>
      <c r="I19988" s="2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 s="2"/>
    </row>
    <row r="19989" spans="2:22" x14ac:dyDescent="0.2">
      <c r="B19989" s="2"/>
      <c r="C19989" s="2"/>
      <c r="D19989" s="2"/>
      <c r="E19989" s="2"/>
      <c r="F19989" s="2"/>
      <c r="G19989" s="3"/>
      <c r="H19989" s="3"/>
      <c r="I19989" s="2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 s="2"/>
    </row>
    <row r="19990" spans="2:22" x14ac:dyDescent="0.2">
      <c r="B19990" s="2"/>
      <c r="C19990" s="2"/>
      <c r="D19990" s="2"/>
      <c r="E19990" s="2"/>
      <c r="F19990" s="2"/>
      <c r="G19990" s="3"/>
      <c r="H19990" s="3"/>
      <c r="I19990" s="2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 s="2"/>
    </row>
    <row r="19991" spans="2:22" x14ac:dyDescent="0.2">
      <c r="B19991" s="2"/>
      <c r="C19991" s="2"/>
      <c r="D19991" s="2"/>
      <c r="E19991" s="2"/>
      <c r="F19991" s="2"/>
      <c r="G19991" s="3"/>
      <c r="H19991" s="3"/>
      <c r="I19991" s="2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 s="2"/>
    </row>
    <row r="19992" spans="2:22" x14ac:dyDescent="0.2">
      <c r="B19992" s="2"/>
      <c r="C19992" s="2"/>
      <c r="D19992" s="2"/>
      <c r="E19992" s="2"/>
      <c r="F19992" s="2"/>
      <c r="G19992" s="3"/>
      <c r="H19992" s="3"/>
      <c r="I19992" s="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 s="2"/>
    </row>
    <row r="19993" spans="2:22" x14ac:dyDescent="0.2">
      <c r="B19993" s="2"/>
      <c r="C19993" s="2"/>
      <c r="D19993" s="2"/>
      <c r="E19993" s="2"/>
      <c r="F19993" s="2"/>
      <c r="G19993" s="3"/>
      <c r="H19993" s="3"/>
      <c r="I19993" s="2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 s="2"/>
    </row>
    <row r="19994" spans="2:22" x14ac:dyDescent="0.2">
      <c r="B19994" s="2"/>
      <c r="C19994" s="2"/>
      <c r="D19994" s="2"/>
      <c r="E19994" s="2"/>
      <c r="F19994" s="2"/>
      <c r="G19994" s="3"/>
      <c r="H19994" s="3"/>
      <c r="I19994" s="2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 s="2"/>
    </row>
    <row r="19995" spans="2:22" x14ac:dyDescent="0.2">
      <c r="B19995" s="2"/>
      <c r="C19995" s="2"/>
      <c r="D19995" s="2"/>
      <c r="E19995" s="2"/>
      <c r="F19995" s="2"/>
      <c r="G19995" s="3"/>
      <c r="H19995" s="3"/>
      <c r="I19995" s="2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 s="2"/>
    </row>
    <row r="19996" spans="2:22" x14ac:dyDescent="0.2">
      <c r="B19996" s="2"/>
      <c r="C19996" s="2"/>
      <c r="D19996" s="2"/>
      <c r="E19996" s="2"/>
      <c r="F19996" s="2"/>
      <c r="G19996" s="3"/>
      <c r="H19996" s="3"/>
      <c r="I19996" s="2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 s="2"/>
    </row>
    <row r="19997" spans="2:22" x14ac:dyDescent="0.2">
      <c r="B19997" s="2"/>
      <c r="C19997" s="2"/>
      <c r="D19997" s="2"/>
      <c r="E19997" s="2"/>
      <c r="F19997" s="2"/>
      <c r="G19997" s="3"/>
      <c r="H19997" s="3"/>
      <c r="I19997" s="2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 s="2"/>
    </row>
    <row r="19998" spans="2:22" x14ac:dyDescent="0.2">
      <c r="B19998" s="2"/>
      <c r="C19998" s="2"/>
      <c r="D19998" s="2"/>
      <c r="E19998" s="2"/>
      <c r="F19998" s="2"/>
      <c r="G19998" s="3"/>
      <c r="H19998" s="3"/>
      <c r="I19998" s="2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 s="2"/>
    </row>
    <row r="19999" spans="2:22" x14ac:dyDescent="0.2">
      <c r="B19999" s="2"/>
      <c r="C19999" s="2"/>
      <c r="D19999" s="2"/>
      <c r="E19999" s="2"/>
      <c r="F19999" s="2"/>
      <c r="G19999" s="3"/>
      <c r="H19999" s="3"/>
      <c r="I19999" s="2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 s="2"/>
    </row>
    <row r="20000" spans="2:22" x14ac:dyDescent="0.2">
      <c r="B20000" s="2"/>
      <c r="C20000" s="2"/>
      <c r="D20000" s="2"/>
      <c r="E20000" s="2"/>
      <c r="F20000" s="2"/>
      <c r="G20000" s="3"/>
      <c r="H20000" s="3"/>
      <c r="I20000" s="2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 s="2"/>
    </row>
    <row r="20001" spans="2:22" x14ac:dyDescent="0.2">
      <c r="B20001" s="2"/>
      <c r="C20001" s="2"/>
      <c r="D20001" s="2"/>
      <c r="E20001" s="2"/>
      <c r="F20001" s="2"/>
      <c r="G20001" s="3"/>
      <c r="H20001" s="3"/>
      <c r="I20001" s="2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 s="2"/>
    </row>
    <row r="20002" spans="2:22" x14ac:dyDescent="0.2">
      <c r="B20002" s="2"/>
      <c r="C20002" s="2"/>
      <c r="D20002" s="2"/>
      <c r="E20002" s="2"/>
      <c r="F20002" s="2"/>
      <c r="G20002" s="3"/>
      <c r="H20002" s="3"/>
      <c r="I20002" s="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 s="2"/>
    </row>
    <row r="20003" spans="2:22" x14ac:dyDescent="0.2">
      <c r="B20003" s="2"/>
      <c r="C20003" s="2"/>
      <c r="D20003" s="2"/>
      <c r="E20003" s="2"/>
      <c r="F20003" s="2"/>
      <c r="G20003" s="3"/>
      <c r="H20003" s="3"/>
      <c r="I20003" s="2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 s="2"/>
    </row>
    <row r="20004" spans="2:22" x14ac:dyDescent="0.2">
      <c r="B20004" s="2"/>
      <c r="C20004" s="2"/>
      <c r="D20004" s="2"/>
      <c r="E20004" s="2"/>
      <c r="F20004" s="2"/>
      <c r="G20004" s="3"/>
      <c r="H20004" s="3"/>
      <c r="I20004" s="2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 s="2"/>
    </row>
    <row r="20005" spans="2:22" x14ac:dyDescent="0.2">
      <c r="B20005" s="2"/>
      <c r="C20005" s="2"/>
      <c r="D20005" s="2"/>
      <c r="E20005" s="2"/>
      <c r="F20005" s="2"/>
      <c r="G20005" s="3"/>
      <c r="H20005" s="3"/>
      <c r="I20005" s="2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 s="2"/>
    </row>
    <row r="20006" spans="2:22" x14ac:dyDescent="0.2">
      <c r="B20006" s="2"/>
      <c r="C20006" s="2"/>
      <c r="D20006" s="2"/>
      <c r="E20006" s="2"/>
      <c r="F20006" s="2"/>
      <c r="G20006" s="3"/>
      <c r="H20006" s="3"/>
      <c r="I20006" s="2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 s="2"/>
    </row>
    <row r="20007" spans="2:22" x14ac:dyDescent="0.2">
      <c r="B20007" s="2"/>
      <c r="C20007" s="2"/>
      <c r="D20007" s="2"/>
      <c r="E20007" s="2"/>
      <c r="F20007" s="2"/>
      <c r="G20007" s="3"/>
      <c r="H20007" s="3"/>
      <c r="I20007" s="2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 s="2"/>
    </row>
    <row r="20008" spans="2:22" x14ac:dyDescent="0.2">
      <c r="B20008" s="2"/>
      <c r="C20008" s="2"/>
      <c r="D20008" s="2"/>
      <c r="E20008" s="2"/>
      <c r="F20008" s="2"/>
      <c r="G20008" s="3"/>
      <c r="H20008" s="3"/>
      <c r="I20008" s="2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 s="2"/>
    </row>
    <row r="20009" spans="2:22" x14ac:dyDescent="0.2">
      <c r="B20009" s="2"/>
      <c r="C20009" s="2"/>
      <c r="D20009" s="2"/>
      <c r="E20009" s="2"/>
      <c r="F20009" s="2"/>
      <c r="G20009" s="3"/>
      <c r="H20009" s="3"/>
      <c r="I20009" s="2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 s="2"/>
    </row>
    <row r="20010" spans="2:22" x14ac:dyDescent="0.2">
      <c r="B20010" s="2"/>
      <c r="C20010" s="2"/>
      <c r="D20010" s="2"/>
      <c r="E20010" s="2"/>
      <c r="F20010" s="2"/>
      <c r="G20010" s="3"/>
      <c r="H20010" s="3"/>
      <c r="I20010" s="2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 s="2"/>
    </row>
    <row r="20011" spans="2:22" x14ac:dyDescent="0.2">
      <c r="B20011" s="2"/>
      <c r="C20011" s="2"/>
      <c r="D20011" s="2"/>
      <c r="E20011" s="2"/>
      <c r="F20011" s="2"/>
      <c r="G20011" s="3"/>
      <c r="H20011" s="3"/>
      <c r="I20011" s="2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 s="2"/>
    </row>
    <row r="20012" spans="2:22" x14ac:dyDescent="0.2">
      <c r="B20012" s="2"/>
      <c r="C20012" s="2"/>
      <c r="D20012" s="2"/>
      <c r="E20012" s="2"/>
      <c r="F20012" s="2"/>
      <c r="G20012" s="3"/>
      <c r="H20012" s="3"/>
      <c r="I20012" s="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 s="2"/>
    </row>
    <row r="20013" spans="2:22" x14ac:dyDescent="0.2">
      <c r="B20013" s="2"/>
      <c r="C20013" s="2"/>
      <c r="D20013" s="2"/>
      <c r="E20013" s="2"/>
      <c r="F20013" s="2"/>
      <c r="G20013" s="3"/>
      <c r="H20013" s="3"/>
      <c r="I20013" s="2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 s="2"/>
    </row>
    <row r="20014" spans="2:22" x14ac:dyDescent="0.2">
      <c r="B20014" s="2"/>
      <c r="C20014" s="2"/>
      <c r="D20014" s="2"/>
      <c r="E20014" s="2"/>
      <c r="F20014" s="2"/>
      <c r="G20014" s="3"/>
      <c r="H20014" s="3"/>
      <c r="I20014" s="2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 s="2"/>
    </row>
    <row r="20015" spans="2:22" x14ac:dyDescent="0.2">
      <c r="B20015" s="2"/>
      <c r="C20015" s="2"/>
      <c r="D20015" s="2"/>
      <c r="E20015" s="2"/>
      <c r="F20015" s="2"/>
      <c r="G20015" s="3"/>
      <c r="H20015" s="3"/>
      <c r="I20015" s="2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 s="2"/>
    </row>
    <row r="20016" spans="2:22" x14ac:dyDescent="0.2">
      <c r="B20016" s="2"/>
      <c r="C20016" s="2"/>
      <c r="D20016" s="2"/>
      <c r="E20016" s="2"/>
      <c r="F20016" s="2"/>
      <c r="G20016" s="3"/>
      <c r="H20016" s="3"/>
      <c r="I20016" s="2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 s="2"/>
    </row>
    <row r="20017" spans="2:22" x14ac:dyDescent="0.2">
      <c r="B20017" s="2"/>
      <c r="C20017" s="2"/>
      <c r="D20017" s="2"/>
      <c r="E20017" s="2"/>
      <c r="F20017" s="2"/>
      <c r="G20017" s="3"/>
      <c r="H20017" s="3"/>
      <c r="I20017" s="2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 s="2"/>
    </row>
    <row r="20018" spans="2:22" x14ac:dyDescent="0.2">
      <c r="B20018" s="2"/>
      <c r="C20018" s="2"/>
      <c r="D20018" s="2"/>
      <c r="E20018" s="2"/>
      <c r="F20018" s="2"/>
      <c r="G20018" s="3"/>
      <c r="H20018" s="3"/>
      <c r="I20018" s="2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 s="2"/>
    </row>
    <row r="20019" spans="2:22" x14ac:dyDescent="0.2">
      <c r="B20019" s="2"/>
      <c r="C20019" s="2"/>
      <c r="D20019" s="2"/>
      <c r="E20019" s="2"/>
      <c r="F20019" s="2"/>
      <c r="G20019" s="3"/>
      <c r="H20019" s="3"/>
      <c r="I20019" s="2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 s="2"/>
    </row>
    <row r="20020" spans="2:22" x14ac:dyDescent="0.2">
      <c r="B20020" s="2"/>
      <c r="C20020" s="2"/>
      <c r="D20020" s="2"/>
      <c r="E20020" s="2"/>
      <c r="F20020" s="2"/>
      <c r="G20020" s="3"/>
      <c r="H20020" s="3"/>
      <c r="I20020" s="2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 s="2"/>
    </row>
    <row r="20021" spans="2:22" x14ac:dyDescent="0.2">
      <c r="B20021" s="2"/>
      <c r="C20021" s="2"/>
      <c r="D20021" s="2"/>
      <c r="E20021" s="2"/>
      <c r="F20021" s="2"/>
      <c r="G20021" s="3"/>
      <c r="H20021" s="3"/>
      <c r="I20021" s="2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 s="2"/>
    </row>
    <row r="20022" spans="2:22" x14ac:dyDescent="0.2">
      <c r="B20022" s="2"/>
      <c r="C20022" s="2"/>
      <c r="D20022" s="2"/>
      <c r="E20022" s="2"/>
      <c r="F20022" s="2"/>
      <c r="G20022" s="3"/>
      <c r="H20022" s="3"/>
      <c r="I20022" s="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 s="2"/>
    </row>
    <row r="20023" spans="2:22" x14ac:dyDescent="0.2">
      <c r="B20023" s="2"/>
      <c r="C20023" s="2"/>
      <c r="D20023" s="2"/>
      <c r="E20023" s="2"/>
      <c r="F20023" s="2"/>
      <c r="G20023" s="3"/>
      <c r="H20023" s="3"/>
      <c r="I20023" s="2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 s="2"/>
    </row>
    <row r="20024" spans="2:22" x14ac:dyDescent="0.2">
      <c r="B20024" s="2"/>
      <c r="C20024" s="2"/>
      <c r="D20024" s="2"/>
      <c r="E20024" s="2"/>
      <c r="F20024" s="2"/>
      <c r="G20024" s="3"/>
      <c r="H20024" s="3"/>
      <c r="I20024" s="2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 s="2"/>
    </row>
    <row r="20025" spans="2:22" x14ac:dyDescent="0.2">
      <c r="B20025" s="2"/>
      <c r="C20025" s="2"/>
      <c r="D20025" s="2"/>
      <c r="E20025" s="2"/>
      <c r="F20025" s="2"/>
      <c r="G20025" s="3"/>
      <c r="H20025" s="3"/>
      <c r="I20025" s="2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 s="2"/>
    </row>
    <row r="20026" spans="2:22" x14ac:dyDescent="0.2">
      <c r="B20026" s="2"/>
      <c r="C20026" s="2"/>
      <c r="D20026" s="2"/>
      <c r="E20026" s="2"/>
      <c r="F20026" s="2"/>
      <c r="G20026" s="3"/>
      <c r="H20026" s="3"/>
      <c r="I20026" s="2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 s="2"/>
    </row>
    <row r="20027" spans="2:22" x14ac:dyDescent="0.2">
      <c r="B20027" s="2"/>
      <c r="C20027" s="2"/>
      <c r="D20027" s="2"/>
      <c r="E20027" s="2"/>
      <c r="F20027" s="2"/>
      <c r="G20027" s="3"/>
      <c r="H20027" s="3"/>
      <c r="I20027" s="2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 s="2"/>
    </row>
    <row r="20028" spans="2:22" x14ac:dyDescent="0.2">
      <c r="B20028" s="2"/>
      <c r="C20028" s="2"/>
      <c r="D20028" s="2"/>
      <c r="E20028" s="2"/>
      <c r="F20028" s="2"/>
      <c r="G20028" s="3"/>
      <c r="H20028" s="3"/>
      <c r="I20028" s="2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 s="2"/>
    </row>
    <row r="20029" spans="2:22" x14ac:dyDescent="0.2">
      <c r="B20029" s="2"/>
      <c r="C20029" s="2"/>
      <c r="D20029" s="2"/>
      <c r="E20029" s="2"/>
      <c r="F20029" s="2"/>
      <c r="G20029" s="3"/>
      <c r="H20029" s="3"/>
      <c r="I20029" s="2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 s="2"/>
    </row>
    <row r="20030" spans="2:22" x14ac:dyDescent="0.2">
      <c r="B20030" s="2"/>
      <c r="C20030" s="2"/>
      <c r="D20030" s="2"/>
      <c r="E20030" s="2"/>
      <c r="F20030" s="2"/>
      <c r="G20030" s="3"/>
      <c r="H20030" s="3"/>
      <c r="I20030" s="2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 s="2"/>
    </row>
    <row r="20031" spans="2:22" x14ac:dyDescent="0.2">
      <c r="B20031" s="2"/>
      <c r="C20031" s="2"/>
      <c r="D20031" s="2"/>
      <c r="E20031" s="2"/>
      <c r="F20031" s="2"/>
      <c r="G20031" s="3"/>
      <c r="H20031" s="3"/>
      <c r="I20031" s="2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 s="2"/>
    </row>
    <row r="20032" spans="2:22" x14ac:dyDescent="0.2">
      <c r="B20032" s="2"/>
      <c r="C20032" s="2"/>
      <c r="D20032" s="2"/>
      <c r="E20032" s="2"/>
      <c r="F20032" s="2"/>
      <c r="G20032" s="3"/>
      <c r="H20032" s="3"/>
      <c r="I20032" s="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 s="2"/>
    </row>
    <row r="20033" spans="2:22" x14ac:dyDescent="0.2">
      <c r="B20033" s="2"/>
      <c r="C20033" s="2"/>
      <c r="D20033" s="2"/>
      <c r="E20033" s="2"/>
      <c r="F20033" s="2"/>
      <c r="G20033" s="3"/>
      <c r="H20033" s="3"/>
      <c r="I20033" s="2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 s="2"/>
    </row>
    <row r="20034" spans="2:22" x14ac:dyDescent="0.2">
      <c r="B20034" s="2"/>
      <c r="C20034" s="2"/>
      <c r="D20034" s="2"/>
      <c r="E20034" s="2"/>
      <c r="F20034" s="2"/>
      <c r="G20034" s="3"/>
      <c r="H20034" s="3"/>
      <c r="I20034" s="2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 s="2"/>
    </row>
    <row r="20035" spans="2:22" x14ac:dyDescent="0.2">
      <c r="B20035" s="2"/>
      <c r="C20035" s="2"/>
      <c r="D20035" s="2"/>
      <c r="E20035" s="2"/>
      <c r="F20035" s="2"/>
      <c r="G20035" s="3"/>
      <c r="H20035" s="3"/>
      <c r="I20035" s="2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 s="2"/>
    </row>
    <row r="20036" spans="2:22" x14ac:dyDescent="0.2">
      <c r="B20036" s="2"/>
      <c r="C20036" s="2"/>
      <c r="D20036" s="2"/>
      <c r="E20036" s="2"/>
      <c r="F20036" s="2"/>
      <c r="G20036" s="3"/>
      <c r="H20036" s="3"/>
      <c r="I20036" s="2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 s="2"/>
    </row>
    <row r="20037" spans="2:22" x14ac:dyDescent="0.2">
      <c r="B20037" s="2"/>
      <c r="C20037" s="2"/>
      <c r="D20037" s="2"/>
      <c r="E20037" s="2"/>
      <c r="F20037" s="2"/>
      <c r="G20037" s="3"/>
      <c r="H20037" s="3"/>
      <c r="I20037" s="2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 s="2"/>
    </row>
    <row r="20038" spans="2:22" x14ac:dyDescent="0.2">
      <c r="B20038" s="2"/>
      <c r="C20038" s="2"/>
      <c r="D20038" s="2"/>
      <c r="E20038" s="2"/>
      <c r="F20038" s="2"/>
      <c r="G20038" s="3"/>
      <c r="H20038" s="3"/>
      <c r="I20038" s="2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 s="2"/>
    </row>
    <row r="20039" spans="2:22" x14ac:dyDescent="0.2">
      <c r="B20039" s="2"/>
      <c r="C20039" s="2"/>
      <c r="D20039" s="2"/>
      <c r="E20039" s="2"/>
      <c r="F20039" s="2"/>
      <c r="G20039" s="3"/>
      <c r="H20039" s="3"/>
      <c r="I20039" s="2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 s="2"/>
    </row>
    <row r="20040" spans="2:22" x14ac:dyDescent="0.2">
      <c r="B20040" s="2"/>
      <c r="C20040" s="2"/>
      <c r="D20040" s="2"/>
      <c r="E20040" s="2"/>
      <c r="F20040" s="2"/>
      <c r="G20040" s="3"/>
      <c r="H20040" s="3"/>
      <c r="I20040" s="2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 s="2"/>
    </row>
    <row r="20041" spans="2:22" x14ac:dyDescent="0.2">
      <c r="B20041" s="2"/>
      <c r="C20041" s="2"/>
      <c r="D20041" s="2"/>
      <c r="E20041" s="2"/>
      <c r="F20041" s="2"/>
      <c r="G20041" s="3"/>
      <c r="H20041" s="3"/>
      <c r="I20041" s="2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 s="2"/>
    </row>
    <row r="20042" spans="2:22" x14ac:dyDescent="0.2">
      <c r="B20042" s="2"/>
      <c r="C20042" s="2"/>
      <c r="D20042" s="2"/>
      <c r="E20042" s="2"/>
      <c r="F20042" s="2"/>
      <c r="G20042" s="3"/>
      <c r="H20042" s="3"/>
      <c r="I20042" s="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 s="2"/>
    </row>
    <row r="20043" spans="2:22" x14ac:dyDescent="0.2">
      <c r="B20043" s="2"/>
      <c r="C20043" s="2"/>
      <c r="D20043" s="2"/>
      <c r="E20043" s="2"/>
      <c r="F20043" s="2"/>
      <c r="G20043" s="3"/>
      <c r="H20043" s="3"/>
      <c r="I20043" s="2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 s="2"/>
    </row>
    <row r="20044" spans="2:22" x14ac:dyDescent="0.2">
      <c r="B20044" s="2"/>
      <c r="C20044" s="2"/>
      <c r="D20044" s="2"/>
      <c r="E20044" s="2"/>
      <c r="F20044" s="2"/>
      <c r="G20044" s="3"/>
      <c r="H20044" s="3"/>
      <c r="I20044" s="2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 s="2"/>
    </row>
    <row r="20045" spans="2:22" x14ac:dyDescent="0.2">
      <c r="B20045" s="2"/>
      <c r="C20045" s="2"/>
      <c r="D20045" s="2"/>
      <c r="E20045" s="2"/>
      <c r="F20045" s="2"/>
      <c r="G20045" s="3"/>
      <c r="H20045" s="3"/>
      <c r="I20045" s="2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 s="2"/>
    </row>
    <row r="20046" spans="2:22" x14ac:dyDescent="0.2">
      <c r="B20046" s="2"/>
      <c r="C20046" s="2"/>
      <c r="D20046" s="2"/>
      <c r="E20046" s="2"/>
      <c r="F20046" s="2"/>
      <c r="G20046" s="3"/>
      <c r="H20046" s="3"/>
      <c r="I20046" s="2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 s="2"/>
    </row>
    <row r="20047" spans="2:22" x14ac:dyDescent="0.2">
      <c r="B20047" s="2"/>
      <c r="C20047" s="2"/>
      <c r="D20047" s="2"/>
      <c r="E20047" s="2"/>
      <c r="F20047" s="2"/>
      <c r="G20047" s="3"/>
      <c r="H20047" s="3"/>
      <c r="I20047" s="2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 s="2"/>
    </row>
    <row r="20048" spans="2:22" x14ac:dyDescent="0.2">
      <c r="B20048" s="2"/>
      <c r="C20048" s="2"/>
      <c r="D20048" s="2"/>
      <c r="E20048" s="2"/>
      <c r="F20048" s="2"/>
      <c r="G20048" s="3"/>
      <c r="H20048" s="3"/>
      <c r="I20048" s="2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 s="2"/>
    </row>
    <row r="20049" spans="2:22" x14ac:dyDescent="0.2">
      <c r="B20049" s="2"/>
      <c r="C20049" s="2"/>
      <c r="D20049" s="2"/>
      <c r="E20049" s="2"/>
      <c r="F20049" s="2"/>
      <c r="G20049" s="3"/>
      <c r="H20049" s="3"/>
      <c r="I20049" s="2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 s="2"/>
    </row>
    <row r="20050" spans="2:22" x14ac:dyDescent="0.2">
      <c r="B20050" s="2"/>
      <c r="C20050" s="2"/>
      <c r="D20050" s="2"/>
      <c r="E20050" s="2"/>
      <c r="F20050" s="2"/>
      <c r="G20050" s="3"/>
      <c r="H20050" s="3"/>
      <c r="I20050" s="2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 s="2"/>
    </row>
    <row r="20051" spans="2:22" x14ac:dyDescent="0.2">
      <c r="B20051" s="2"/>
      <c r="C20051" s="2"/>
      <c r="D20051" s="2"/>
      <c r="E20051" s="2"/>
      <c r="F20051" s="2"/>
      <c r="G20051" s="3"/>
      <c r="H20051" s="3"/>
      <c r="I20051" s="2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 s="2"/>
    </row>
    <row r="20052" spans="2:22" x14ac:dyDescent="0.2">
      <c r="B20052" s="2"/>
      <c r="C20052" s="2"/>
      <c r="D20052" s="2"/>
      <c r="E20052" s="2"/>
      <c r="F20052" s="2"/>
      <c r="G20052" s="3"/>
      <c r="H20052" s="3"/>
      <c r="I20052" s="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 s="2"/>
    </row>
    <row r="20053" spans="2:22" x14ac:dyDescent="0.2">
      <c r="B20053" s="2"/>
      <c r="C20053" s="2"/>
      <c r="D20053" s="2"/>
      <c r="E20053" s="2"/>
      <c r="F20053" s="2"/>
      <c r="G20053" s="3"/>
      <c r="H20053" s="3"/>
      <c r="I20053" s="2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 s="2"/>
    </row>
    <row r="20054" spans="2:22" x14ac:dyDescent="0.2">
      <c r="B20054" s="2"/>
      <c r="C20054" s="2"/>
      <c r="D20054" s="2"/>
      <c r="E20054" s="2"/>
      <c r="F20054" s="2"/>
      <c r="G20054" s="3"/>
      <c r="H20054" s="3"/>
      <c r="I20054" s="2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 s="2"/>
    </row>
    <row r="20055" spans="2:22" x14ac:dyDescent="0.2">
      <c r="B20055" s="2"/>
      <c r="C20055" s="2"/>
      <c r="D20055" s="2"/>
      <c r="E20055" s="2"/>
      <c r="F20055" s="2"/>
      <c r="G20055" s="3"/>
      <c r="H20055" s="3"/>
      <c r="I20055" s="2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 s="2"/>
    </row>
    <row r="20056" spans="2:22" x14ac:dyDescent="0.2">
      <c r="B20056" s="2"/>
      <c r="C20056" s="2"/>
      <c r="D20056" s="2"/>
      <c r="E20056" s="2"/>
      <c r="F20056" s="2"/>
      <c r="G20056" s="3"/>
      <c r="H20056" s="3"/>
      <c r="I20056" s="2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 s="2"/>
    </row>
    <row r="20057" spans="2:22" x14ac:dyDescent="0.2">
      <c r="B20057" s="2"/>
      <c r="C20057" s="2"/>
      <c r="D20057" s="2"/>
      <c r="E20057" s="2"/>
      <c r="F20057" s="2"/>
      <c r="G20057" s="3"/>
      <c r="H20057" s="3"/>
      <c r="I20057" s="2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 s="2"/>
    </row>
    <row r="20058" spans="2:22" x14ac:dyDescent="0.2">
      <c r="B20058" s="2"/>
      <c r="C20058" s="2"/>
      <c r="D20058" s="2"/>
      <c r="E20058" s="2"/>
      <c r="F20058" s="2"/>
      <c r="G20058" s="3"/>
      <c r="H20058" s="3"/>
      <c r="I20058" s="2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 s="2"/>
    </row>
    <row r="20059" spans="2:22" x14ac:dyDescent="0.2">
      <c r="B20059" s="2"/>
      <c r="C20059" s="2"/>
      <c r="D20059" s="2"/>
      <c r="E20059" s="2"/>
      <c r="F20059" s="2"/>
      <c r="G20059" s="3"/>
      <c r="H20059" s="3"/>
      <c r="I20059" s="2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 s="2"/>
    </row>
    <row r="20060" spans="2:22" x14ac:dyDescent="0.2">
      <c r="B20060" s="2"/>
      <c r="C20060" s="2"/>
      <c r="D20060" s="2"/>
      <c r="E20060" s="2"/>
      <c r="F20060" s="2"/>
      <c r="G20060" s="3"/>
      <c r="H20060" s="3"/>
      <c r="I20060" s="2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 s="2"/>
    </row>
    <row r="20061" spans="2:22" x14ac:dyDescent="0.2">
      <c r="B20061" s="2"/>
      <c r="C20061" s="2"/>
      <c r="D20061" s="2"/>
      <c r="E20061" s="2"/>
      <c r="F20061" s="2"/>
      <c r="G20061" s="3"/>
      <c r="H20061" s="3"/>
      <c r="I20061" s="2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 s="2"/>
    </row>
    <row r="20062" spans="2:22" x14ac:dyDescent="0.2">
      <c r="B20062" s="2"/>
      <c r="C20062" s="2"/>
      <c r="D20062" s="2"/>
      <c r="E20062" s="2"/>
      <c r="F20062" s="2"/>
      <c r="G20062" s="3"/>
      <c r="H20062" s="3"/>
      <c r="I20062" s="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 s="2"/>
    </row>
    <row r="20063" spans="2:22" x14ac:dyDescent="0.2">
      <c r="B20063" s="2"/>
      <c r="C20063" s="2"/>
      <c r="D20063" s="2"/>
      <c r="E20063" s="2"/>
      <c r="F20063" s="2"/>
      <c r="G20063" s="3"/>
      <c r="H20063" s="3"/>
      <c r="I20063" s="2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 s="2"/>
    </row>
    <row r="20064" spans="2:22" x14ac:dyDescent="0.2">
      <c r="B20064" s="2"/>
      <c r="C20064" s="2"/>
      <c r="D20064" s="2"/>
      <c r="E20064" s="2"/>
      <c r="F20064" s="2"/>
      <c r="G20064" s="3"/>
      <c r="H20064" s="3"/>
      <c r="I20064" s="2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 s="2"/>
    </row>
    <row r="20065" spans="2:22" x14ac:dyDescent="0.2">
      <c r="B20065" s="2"/>
      <c r="C20065" s="2"/>
      <c r="D20065" s="2"/>
      <c r="E20065" s="2"/>
      <c r="F20065" s="2"/>
      <c r="G20065" s="3"/>
      <c r="H20065" s="3"/>
      <c r="I20065" s="2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 s="2"/>
    </row>
    <row r="20066" spans="2:22" x14ac:dyDescent="0.2">
      <c r="B20066" s="2"/>
      <c r="C20066" s="2"/>
      <c r="D20066" s="2"/>
      <c r="E20066" s="2"/>
      <c r="F20066" s="2"/>
      <c r="G20066" s="3"/>
      <c r="H20066" s="3"/>
      <c r="I20066" s="2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 s="2"/>
    </row>
    <row r="20067" spans="2:22" x14ac:dyDescent="0.2">
      <c r="B20067" s="2"/>
      <c r="C20067" s="2"/>
      <c r="D20067" s="2"/>
      <c r="E20067" s="2"/>
      <c r="F20067" s="2"/>
      <c r="G20067" s="3"/>
      <c r="H20067" s="3"/>
      <c r="I20067" s="2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 s="2"/>
    </row>
    <row r="20068" spans="2:22" x14ac:dyDescent="0.2">
      <c r="B20068" s="2"/>
      <c r="C20068" s="2"/>
      <c r="D20068" s="2"/>
      <c r="E20068" s="2"/>
      <c r="F20068" s="2"/>
      <c r="G20068" s="3"/>
      <c r="H20068" s="3"/>
      <c r="I20068" s="2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 s="2"/>
    </row>
    <row r="20069" spans="2:22" x14ac:dyDescent="0.2">
      <c r="B20069" s="2"/>
      <c r="C20069" s="2"/>
      <c r="D20069" s="2"/>
      <c r="E20069" s="2"/>
      <c r="F20069" s="2"/>
      <c r="G20069" s="3"/>
      <c r="H20069" s="3"/>
      <c r="I20069" s="2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 s="2"/>
    </row>
    <row r="20070" spans="2:22" x14ac:dyDescent="0.2">
      <c r="B20070" s="2"/>
      <c r="C20070" s="2"/>
      <c r="D20070" s="2"/>
      <c r="E20070" s="2"/>
      <c r="F20070" s="2"/>
      <c r="G20070" s="3"/>
      <c r="H20070" s="3"/>
      <c r="I20070" s="2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 s="2"/>
    </row>
    <row r="20071" spans="2:22" x14ac:dyDescent="0.2">
      <c r="B20071" s="2"/>
      <c r="C20071" s="2"/>
      <c r="D20071" s="2"/>
      <c r="E20071" s="2"/>
      <c r="F20071" s="2"/>
      <c r="G20071" s="3"/>
      <c r="H20071" s="3"/>
      <c r="I20071" s="2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 s="2"/>
    </row>
    <row r="20072" spans="2:22" x14ac:dyDescent="0.2">
      <c r="B20072" s="2"/>
      <c r="C20072" s="2"/>
      <c r="D20072" s="2"/>
      <c r="E20072" s="2"/>
      <c r="F20072" s="2"/>
      <c r="G20072" s="3"/>
      <c r="H20072" s="3"/>
      <c r="I20072" s="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 s="2"/>
    </row>
    <row r="20073" spans="2:22" x14ac:dyDescent="0.2">
      <c r="B20073" s="2"/>
      <c r="C20073" s="2"/>
      <c r="D20073" s="2"/>
      <c r="E20073" s="2"/>
      <c r="F20073" s="2"/>
      <c r="G20073" s="3"/>
      <c r="H20073" s="3"/>
      <c r="I20073" s="2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 s="2"/>
    </row>
    <row r="20074" spans="2:22" x14ac:dyDescent="0.2">
      <c r="B20074" s="2"/>
      <c r="C20074" s="2"/>
      <c r="D20074" s="2"/>
      <c r="E20074" s="2"/>
      <c r="F20074" s="2"/>
      <c r="G20074" s="3"/>
      <c r="H20074" s="3"/>
      <c r="I20074" s="2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 s="2"/>
    </row>
    <row r="20075" spans="2:22" x14ac:dyDescent="0.2">
      <c r="B20075" s="2"/>
      <c r="C20075" s="2"/>
      <c r="D20075" s="2"/>
      <c r="E20075" s="2"/>
      <c r="F20075" s="2"/>
      <c r="G20075" s="3"/>
      <c r="H20075" s="3"/>
      <c r="I20075" s="2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 s="2"/>
    </row>
    <row r="20076" spans="2:22" x14ac:dyDescent="0.2">
      <c r="B20076" s="2"/>
      <c r="C20076" s="2"/>
      <c r="D20076" s="2"/>
      <c r="E20076" s="2"/>
      <c r="F20076" s="2"/>
      <c r="G20076" s="3"/>
      <c r="H20076" s="3"/>
      <c r="I20076" s="2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 s="2"/>
    </row>
    <row r="20077" spans="2:22" x14ac:dyDescent="0.2">
      <c r="B20077" s="2"/>
      <c r="C20077" s="2"/>
      <c r="D20077" s="2"/>
      <c r="E20077" s="2"/>
      <c r="F20077" s="2"/>
      <c r="G20077" s="3"/>
      <c r="H20077" s="3"/>
      <c r="I20077" s="2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 s="2"/>
    </row>
    <row r="20078" spans="2:22" x14ac:dyDescent="0.2">
      <c r="B20078" s="2"/>
      <c r="C20078" s="2"/>
      <c r="D20078" s="2"/>
      <c r="E20078" s="2"/>
      <c r="F20078" s="2"/>
      <c r="G20078" s="3"/>
      <c r="H20078" s="3"/>
      <c r="I20078" s="2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 s="2"/>
    </row>
    <row r="20079" spans="2:22" x14ac:dyDescent="0.2">
      <c r="B20079" s="2"/>
      <c r="C20079" s="2"/>
      <c r="D20079" s="2"/>
      <c r="E20079" s="2"/>
      <c r="F20079" s="2"/>
      <c r="G20079" s="3"/>
      <c r="H20079" s="3"/>
      <c r="I20079" s="2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 s="2"/>
    </row>
    <row r="20080" spans="2:22" x14ac:dyDescent="0.2">
      <c r="B20080" s="2"/>
      <c r="C20080" s="2"/>
      <c r="D20080" s="2"/>
      <c r="E20080" s="2"/>
      <c r="F20080" s="2"/>
      <c r="G20080" s="3"/>
      <c r="H20080" s="3"/>
      <c r="I20080" s="2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 s="2"/>
    </row>
    <row r="20081" spans="2:22" x14ac:dyDescent="0.2">
      <c r="B20081" s="2"/>
      <c r="C20081" s="2"/>
      <c r="D20081" s="2"/>
      <c r="E20081" s="2"/>
      <c r="F20081" s="2"/>
      <c r="G20081" s="3"/>
      <c r="H20081" s="3"/>
      <c r="I20081" s="2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 s="2"/>
    </row>
    <row r="20082" spans="2:22" x14ac:dyDescent="0.2">
      <c r="B20082" s="2"/>
      <c r="C20082" s="2"/>
      <c r="D20082" s="2"/>
      <c r="E20082" s="2"/>
      <c r="F20082" s="2"/>
      <c r="G20082" s="3"/>
      <c r="H20082" s="3"/>
      <c r="I20082" s="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 s="2"/>
    </row>
    <row r="20083" spans="2:22" x14ac:dyDescent="0.2">
      <c r="B20083" s="2"/>
      <c r="C20083" s="2"/>
      <c r="D20083" s="2"/>
      <c r="E20083" s="2"/>
      <c r="F20083" s="2"/>
      <c r="G20083" s="3"/>
      <c r="H20083" s="3"/>
      <c r="I20083" s="2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 s="2"/>
    </row>
    <row r="20084" spans="2:22" x14ac:dyDescent="0.2">
      <c r="B20084" s="2"/>
      <c r="C20084" s="2"/>
      <c r="D20084" s="2"/>
      <c r="E20084" s="2"/>
      <c r="F20084" s="2"/>
      <c r="G20084" s="3"/>
      <c r="H20084" s="3"/>
      <c r="I20084" s="2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 s="2"/>
    </row>
    <row r="20085" spans="2:22" x14ac:dyDescent="0.2">
      <c r="B20085" s="2"/>
      <c r="C20085" s="2"/>
      <c r="D20085" s="2"/>
      <c r="E20085" s="2"/>
      <c r="F20085" s="2"/>
      <c r="G20085" s="3"/>
      <c r="H20085" s="3"/>
      <c r="I20085" s="2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 s="2"/>
    </row>
    <row r="20086" spans="2:22" x14ac:dyDescent="0.2">
      <c r="B20086" s="2"/>
      <c r="C20086" s="2"/>
      <c r="D20086" s="2"/>
      <c r="E20086" s="2"/>
      <c r="F20086" s="2"/>
      <c r="G20086" s="3"/>
      <c r="H20086" s="3"/>
      <c r="I20086" s="2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 s="2"/>
    </row>
    <row r="20087" spans="2:22" x14ac:dyDescent="0.2">
      <c r="B20087" s="2"/>
      <c r="C20087" s="2"/>
      <c r="D20087" s="2"/>
      <c r="E20087" s="2"/>
      <c r="F20087" s="2"/>
      <c r="G20087" s="3"/>
      <c r="H20087" s="3"/>
      <c r="I20087" s="2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 s="2"/>
    </row>
    <row r="20088" spans="2:22" x14ac:dyDescent="0.2">
      <c r="B20088" s="2"/>
      <c r="C20088" s="2"/>
      <c r="D20088" s="2"/>
      <c r="E20088" s="2"/>
      <c r="F20088" s="2"/>
      <c r="G20088" s="3"/>
      <c r="H20088" s="3"/>
      <c r="I20088" s="2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 s="2"/>
    </row>
    <row r="20089" spans="2:22" x14ac:dyDescent="0.2">
      <c r="B20089" s="2"/>
      <c r="C20089" s="2"/>
      <c r="D20089" s="2"/>
      <c r="E20089" s="2"/>
      <c r="F20089" s="2"/>
      <c r="G20089" s="3"/>
      <c r="H20089" s="3"/>
      <c r="I20089" s="2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 s="2"/>
    </row>
    <row r="20090" spans="2:22" x14ac:dyDescent="0.2">
      <c r="B20090" s="2"/>
      <c r="C20090" s="2"/>
      <c r="D20090" s="2"/>
      <c r="E20090" s="2"/>
      <c r="F20090" s="2"/>
      <c r="G20090" s="3"/>
      <c r="H20090" s="3"/>
      <c r="I20090" s="2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 s="2"/>
    </row>
    <row r="20091" spans="2:22" x14ac:dyDescent="0.2">
      <c r="B20091" s="2"/>
      <c r="C20091" s="2"/>
      <c r="D20091" s="2"/>
      <c r="E20091" s="2"/>
      <c r="F20091" s="2"/>
      <c r="G20091" s="3"/>
      <c r="H20091" s="3"/>
      <c r="I20091" s="2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 s="2"/>
    </row>
    <row r="20092" spans="2:22" x14ac:dyDescent="0.2">
      <c r="B20092" s="2"/>
      <c r="C20092" s="2"/>
      <c r="D20092" s="2"/>
      <c r="E20092" s="2"/>
      <c r="F20092" s="2"/>
      <c r="G20092" s="3"/>
      <c r="H20092" s="3"/>
      <c r="I20092" s="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 s="2"/>
    </row>
    <row r="20093" spans="2:22" x14ac:dyDescent="0.2">
      <c r="B20093" s="2"/>
      <c r="C20093" s="2"/>
      <c r="D20093" s="2"/>
      <c r="E20093" s="2"/>
      <c r="F20093" s="2"/>
      <c r="G20093" s="3"/>
      <c r="H20093" s="3"/>
      <c r="I20093" s="2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 s="2"/>
    </row>
    <row r="20094" spans="2:22" x14ac:dyDescent="0.2">
      <c r="B20094" s="2"/>
      <c r="C20094" s="2"/>
      <c r="D20094" s="2"/>
      <c r="E20094" s="2"/>
      <c r="F20094" s="2"/>
      <c r="G20094" s="3"/>
      <c r="H20094" s="3"/>
      <c r="I20094" s="2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 s="2"/>
    </row>
    <row r="20095" spans="2:22" x14ac:dyDescent="0.2">
      <c r="B20095" s="2"/>
      <c r="C20095" s="2"/>
      <c r="D20095" s="2"/>
      <c r="E20095" s="2"/>
      <c r="F20095" s="2"/>
      <c r="G20095" s="3"/>
      <c r="H20095" s="3"/>
      <c r="I20095" s="2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 s="2"/>
    </row>
    <row r="20096" spans="2:22" x14ac:dyDescent="0.2">
      <c r="B20096" s="2"/>
      <c r="C20096" s="2"/>
      <c r="D20096" s="2"/>
      <c r="E20096" s="2"/>
      <c r="F20096" s="2"/>
      <c r="G20096" s="3"/>
      <c r="H20096" s="3"/>
      <c r="I20096" s="2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 s="2"/>
    </row>
    <row r="20097" spans="2:22" x14ac:dyDescent="0.2">
      <c r="B20097" s="2"/>
      <c r="C20097" s="2"/>
      <c r="D20097" s="2"/>
      <c r="E20097" s="2"/>
      <c r="F20097" s="2"/>
      <c r="G20097" s="3"/>
      <c r="H20097" s="3"/>
      <c r="I20097" s="2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 s="2"/>
    </row>
    <row r="20098" spans="2:22" x14ac:dyDescent="0.2">
      <c r="B20098" s="2"/>
      <c r="C20098" s="2"/>
      <c r="D20098" s="2"/>
      <c r="E20098" s="2"/>
      <c r="F20098" s="2"/>
      <c r="G20098" s="3"/>
      <c r="H20098" s="3"/>
      <c r="I20098" s="2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 s="2"/>
    </row>
    <row r="20099" spans="2:22" x14ac:dyDescent="0.2">
      <c r="B20099" s="2"/>
      <c r="C20099" s="2"/>
      <c r="D20099" s="2"/>
      <c r="E20099" s="2"/>
      <c r="F20099" s="2"/>
      <c r="G20099" s="3"/>
      <c r="H20099" s="3"/>
      <c r="I20099" s="2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 s="2"/>
    </row>
    <row r="20100" spans="2:22" x14ac:dyDescent="0.2">
      <c r="B20100" s="2"/>
      <c r="C20100" s="2"/>
      <c r="D20100" s="2"/>
      <c r="E20100" s="2"/>
      <c r="F20100" s="2"/>
      <c r="G20100" s="3"/>
      <c r="H20100" s="3"/>
      <c r="I20100" s="2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 s="2"/>
    </row>
    <row r="20101" spans="2:22" x14ac:dyDescent="0.2">
      <c r="B20101" s="2"/>
      <c r="C20101" s="2"/>
      <c r="D20101" s="2"/>
      <c r="E20101" s="2"/>
      <c r="F20101" s="2"/>
      <c r="G20101" s="3"/>
      <c r="H20101" s="3"/>
      <c r="I20101" s="2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 s="2"/>
    </row>
    <row r="20102" spans="2:22" x14ac:dyDescent="0.2">
      <c r="B20102" s="2"/>
      <c r="C20102" s="2"/>
      <c r="D20102" s="2"/>
      <c r="E20102" s="2"/>
      <c r="F20102" s="2"/>
      <c r="G20102" s="3"/>
      <c r="H20102" s="3"/>
      <c r="I20102" s="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 s="2"/>
    </row>
    <row r="20103" spans="2:22" x14ac:dyDescent="0.2">
      <c r="B20103" s="2"/>
      <c r="C20103" s="2"/>
      <c r="D20103" s="2"/>
      <c r="E20103" s="2"/>
      <c r="F20103" s="2"/>
      <c r="G20103" s="3"/>
      <c r="H20103" s="3"/>
      <c r="I20103" s="2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 s="2"/>
    </row>
    <row r="20104" spans="2:22" x14ac:dyDescent="0.2">
      <c r="B20104" s="2"/>
      <c r="C20104" s="2"/>
      <c r="D20104" s="2"/>
      <c r="E20104" s="2"/>
      <c r="F20104" s="2"/>
      <c r="G20104" s="3"/>
      <c r="H20104" s="3"/>
      <c r="I20104" s="2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 s="2"/>
    </row>
    <row r="20105" spans="2:22" x14ac:dyDescent="0.2">
      <c r="B20105" s="2"/>
      <c r="C20105" s="2"/>
      <c r="D20105" s="2"/>
      <c r="E20105" s="2"/>
      <c r="F20105" s="2"/>
      <c r="G20105" s="3"/>
      <c r="H20105" s="3"/>
      <c r="I20105" s="2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 s="2"/>
    </row>
    <row r="20106" spans="2:22" x14ac:dyDescent="0.2">
      <c r="B20106" s="2"/>
      <c r="C20106" s="2"/>
      <c r="D20106" s="2"/>
      <c r="E20106" s="2"/>
      <c r="F20106" s="2"/>
      <c r="G20106" s="3"/>
      <c r="H20106" s="3"/>
      <c r="I20106" s="2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 s="2"/>
    </row>
    <row r="20107" spans="2:22" x14ac:dyDescent="0.2">
      <c r="B20107" s="2"/>
      <c r="C20107" s="2"/>
      <c r="D20107" s="2"/>
      <c r="E20107" s="2"/>
      <c r="F20107" s="2"/>
      <c r="G20107" s="3"/>
      <c r="H20107" s="3"/>
      <c r="I20107" s="2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 s="2"/>
    </row>
    <row r="20108" spans="2:22" x14ac:dyDescent="0.2">
      <c r="B20108" s="2"/>
      <c r="C20108" s="2"/>
      <c r="D20108" s="2"/>
      <c r="E20108" s="2"/>
      <c r="F20108" s="2"/>
      <c r="G20108" s="3"/>
      <c r="H20108" s="3"/>
      <c r="I20108" s="2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 s="2"/>
    </row>
    <row r="20109" spans="2:22" x14ac:dyDescent="0.2">
      <c r="B20109" s="2"/>
      <c r="C20109" s="2"/>
      <c r="D20109" s="2"/>
      <c r="E20109" s="2"/>
      <c r="F20109" s="2"/>
      <c r="G20109" s="3"/>
      <c r="H20109" s="3"/>
      <c r="I20109" s="2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 s="2"/>
    </row>
    <row r="20110" spans="2:22" x14ac:dyDescent="0.2">
      <c r="B20110" s="2"/>
      <c r="C20110" s="2"/>
      <c r="D20110" s="2"/>
      <c r="E20110" s="2"/>
      <c r="F20110" s="2"/>
      <c r="G20110" s="3"/>
      <c r="H20110" s="3"/>
      <c r="I20110" s="2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 s="2"/>
    </row>
    <row r="20111" spans="2:22" x14ac:dyDescent="0.2">
      <c r="B20111" s="2"/>
      <c r="C20111" s="2"/>
      <c r="D20111" s="2"/>
      <c r="E20111" s="2"/>
      <c r="F20111" s="2"/>
      <c r="G20111" s="3"/>
      <c r="H20111" s="3"/>
      <c r="I20111" s="2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 s="2"/>
    </row>
    <row r="20112" spans="2:22" x14ac:dyDescent="0.2">
      <c r="B20112" s="2"/>
      <c r="C20112" s="2"/>
      <c r="D20112" s="2"/>
      <c r="E20112" s="2"/>
      <c r="F20112" s="2"/>
      <c r="G20112" s="3"/>
      <c r="H20112" s="3"/>
      <c r="I20112" s="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 s="2"/>
    </row>
    <row r="20113" spans="2:22" x14ac:dyDescent="0.2">
      <c r="B20113" s="2"/>
      <c r="C20113" s="2"/>
      <c r="D20113" s="2"/>
      <c r="E20113" s="2"/>
      <c r="F20113" s="2"/>
      <c r="G20113" s="3"/>
      <c r="H20113" s="3"/>
      <c r="I20113" s="2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 s="2"/>
    </row>
    <row r="20114" spans="2:22" x14ac:dyDescent="0.2">
      <c r="B20114" s="2"/>
      <c r="C20114" s="2"/>
      <c r="D20114" s="2"/>
      <c r="E20114" s="2"/>
      <c r="F20114" s="2"/>
      <c r="G20114" s="3"/>
      <c r="H20114" s="3"/>
      <c r="I20114" s="2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 s="2"/>
    </row>
    <row r="20115" spans="2:22" x14ac:dyDescent="0.2">
      <c r="B20115" s="2"/>
      <c r="C20115" s="2"/>
      <c r="D20115" s="2"/>
      <c r="E20115" s="2"/>
      <c r="F20115" s="2"/>
      <c r="G20115" s="3"/>
      <c r="H20115" s="3"/>
      <c r="I20115" s="2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 s="2"/>
    </row>
    <row r="20116" spans="2:22" x14ac:dyDescent="0.2">
      <c r="B20116" s="2"/>
      <c r="C20116" s="2"/>
      <c r="D20116" s="2"/>
      <c r="E20116" s="2"/>
      <c r="F20116" s="2"/>
      <c r="G20116" s="3"/>
      <c r="H20116" s="3"/>
      <c r="I20116" s="2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 s="2"/>
    </row>
    <row r="20117" spans="2:22" x14ac:dyDescent="0.2">
      <c r="B20117" s="2"/>
      <c r="C20117" s="2"/>
      <c r="D20117" s="2"/>
      <c r="E20117" s="2"/>
      <c r="F20117" s="2"/>
      <c r="G20117" s="3"/>
      <c r="H20117" s="3"/>
      <c r="I20117" s="2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 s="2"/>
    </row>
    <row r="20118" spans="2:22" x14ac:dyDescent="0.2">
      <c r="B20118" s="2"/>
      <c r="C20118" s="2"/>
      <c r="D20118" s="2"/>
      <c r="E20118" s="2"/>
      <c r="F20118" s="2"/>
      <c r="G20118" s="3"/>
      <c r="H20118" s="3"/>
      <c r="I20118" s="2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 s="2"/>
    </row>
    <row r="20119" spans="2:22" x14ac:dyDescent="0.2">
      <c r="B20119" s="2"/>
      <c r="C20119" s="2"/>
      <c r="D20119" s="2"/>
      <c r="E20119" s="2"/>
      <c r="F20119" s="2"/>
      <c r="G20119" s="3"/>
      <c r="H20119" s="3"/>
      <c r="I20119" s="2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 s="2"/>
    </row>
    <row r="20120" spans="2:22" x14ac:dyDescent="0.2">
      <c r="B20120" s="2"/>
      <c r="C20120" s="2"/>
      <c r="D20120" s="2"/>
      <c r="E20120" s="2"/>
      <c r="F20120" s="2"/>
      <c r="G20120" s="3"/>
      <c r="H20120" s="3"/>
      <c r="I20120" s="2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 s="2"/>
    </row>
    <row r="20121" spans="2:22" x14ac:dyDescent="0.2">
      <c r="B20121" s="2"/>
      <c r="C20121" s="2"/>
      <c r="D20121" s="2"/>
      <c r="E20121" s="2"/>
      <c r="F20121" s="2"/>
      <c r="G20121" s="3"/>
      <c r="H20121" s="3"/>
      <c r="I20121" s="2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 s="2"/>
    </row>
    <row r="20122" spans="2:22" x14ac:dyDescent="0.2">
      <c r="B20122" s="2"/>
      <c r="C20122" s="2"/>
      <c r="D20122" s="2"/>
      <c r="E20122" s="2"/>
      <c r="F20122" s="2"/>
      <c r="G20122" s="3"/>
      <c r="H20122" s="3"/>
      <c r="I20122" s="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 s="2"/>
    </row>
    <row r="20123" spans="2:22" x14ac:dyDescent="0.2">
      <c r="B20123" s="2"/>
      <c r="C20123" s="2"/>
      <c r="D20123" s="2"/>
      <c r="E20123" s="2"/>
      <c r="F20123" s="2"/>
      <c r="G20123" s="3"/>
      <c r="H20123" s="3"/>
      <c r="I20123" s="2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 s="2"/>
    </row>
    <row r="20124" spans="2:22" x14ac:dyDescent="0.2">
      <c r="B20124" s="2"/>
      <c r="C20124" s="2"/>
      <c r="D20124" s="2"/>
      <c r="E20124" s="2"/>
      <c r="F20124" s="2"/>
      <c r="G20124" s="3"/>
      <c r="H20124" s="3"/>
      <c r="I20124" s="2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 s="2"/>
    </row>
    <row r="20125" spans="2:22" x14ac:dyDescent="0.2">
      <c r="B20125" s="2"/>
      <c r="C20125" s="2"/>
      <c r="D20125" s="2"/>
      <c r="E20125" s="2"/>
      <c r="F20125" s="2"/>
      <c r="G20125" s="3"/>
      <c r="H20125" s="3"/>
      <c r="I20125" s="2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 s="2"/>
    </row>
    <row r="20126" spans="2:22" x14ac:dyDescent="0.2">
      <c r="B20126" s="2"/>
      <c r="C20126" s="2"/>
      <c r="D20126" s="2"/>
      <c r="E20126" s="2"/>
      <c r="F20126" s="2"/>
      <c r="G20126" s="3"/>
      <c r="H20126" s="3"/>
      <c r="I20126" s="2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 s="2"/>
    </row>
    <row r="20127" spans="2:22" x14ac:dyDescent="0.2">
      <c r="B20127" s="2"/>
      <c r="C20127" s="2"/>
      <c r="D20127" s="2"/>
      <c r="E20127" s="2"/>
      <c r="F20127" s="2"/>
      <c r="G20127" s="3"/>
      <c r="H20127" s="3"/>
      <c r="I20127" s="2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 s="2"/>
    </row>
    <row r="20128" spans="2:22" x14ac:dyDescent="0.2">
      <c r="B20128" s="2"/>
      <c r="C20128" s="2"/>
      <c r="D20128" s="2"/>
      <c r="E20128" s="2"/>
      <c r="F20128" s="2"/>
      <c r="G20128" s="3"/>
      <c r="H20128" s="3"/>
      <c r="I20128" s="2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 s="2"/>
    </row>
    <row r="20129" spans="2:22" x14ac:dyDescent="0.2">
      <c r="B20129" s="2"/>
      <c r="C20129" s="2"/>
      <c r="D20129" s="2"/>
      <c r="E20129" s="2"/>
      <c r="F20129" s="2"/>
      <c r="G20129" s="3"/>
      <c r="H20129" s="3"/>
      <c r="I20129" s="2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 s="2"/>
    </row>
    <row r="20130" spans="2:22" x14ac:dyDescent="0.2">
      <c r="B20130" s="2"/>
      <c r="C20130" s="2"/>
      <c r="D20130" s="2"/>
      <c r="E20130" s="2"/>
      <c r="F20130" s="2"/>
      <c r="G20130" s="3"/>
      <c r="H20130" s="3"/>
      <c r="I20130" s="2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 s="2"/>
    </row>
    <row r="20131" spans="2:22" x14ac:dyDescent="0.2">
      <c r="B20131" s="2"/>
      <c r="C20131" s="2"/>
      <c r="D20131" s="2"/>
      <c r="E20131" s="2"/>
      <c r="F20131" s="2"/>
      <c r="G20131" s="3"/>
      <c r="H20131" s="3"/>
      <c r="I20131" s="2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 s="2"/>
    </row>
    <row r="20132" spans="2:22" x14ac:dyDescent="0.2">
      <c r="B20132" s="2"/>
      <c r="C20132" s="2"/>
      <c r="D20132" s="2"/>
      <c r="E20132" s="2"/>
      <c r="F20132" s="2"/>
      <c r="G20132" s="3"/>
      <c r="H20132" s="3"/>
      <c r="I20132" s="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 s="2"/>
    </row>
    <row r="20133" spans="2:22" x14ac:dyDescent="0.2">
      <c r="B20133" s="2"/>
      <c r="C20133" s="2"/>
      <c r="D20133" s="2"/>
      <c r="E20133" s="2"/>
      <c r="F20133" s="2"/>
      <c r="G20133" s="3"/>
      <c r="H20133" s="3"/>
      <c r="I20133" s="2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 s="2"/>
    </row>
    <row r="20134" spans="2:22" x14ac:dyDescent="0.2">
      <c r="B20134" s="2"/>
      <c r="C20134" s="2"/>
      <c r="D20134" s="2"/>
      <c r="E20134" s="2"/>
      <c r="F20134" s="2"/>
      <c r="G20134" s="3"/>
      <c r="H20134" s="3"/>
      <c r="I20134" s="2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 s="2"/>
    </row>
    <row r="20135" spans="2:22" x14ac:dyDescent="0.2">
      <c r="B20135" s="2"/>
      <c r="C20135" s="2"/>
      <c r="D20135" s="2"/>
      <c r="E20135" s="2"/>
      <c r="F20135" s="2"/>
      <c r="G20135" s="3"/>
      <c r="H20135" s="3"/>
      <c r="I20135" s="2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 s="2"/>
    </row>
    <row r="20136" spans="2:22" x14ac:dyDescent="0.2">
      <c r="B20136" s="2"/>
      <c r="C20136" s="2"/>
      <c r="D20136" s="2"/>
      <c r="E20136" s="2"/>
      <c r="F20136" s="2"/>
      <c r="G20136" s="3"/>
      <c r="H20136" s="3"/>
      <c r="I20136" s="2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 s="2"/>
    </row>
    <row r="20137" spans="2:22" x14ac:dyDescent="0.2">
      <c r="B20137" s="2"/>
      <c r="C20137" s="2"/>
      <c r="D20137" s="2"/>
      <c r="E20137" s="2"/>
      <c r="F20137" s="2"/>
      <c r="G20137" s="3"/>
      <c r="H20137" s="3"/>
      <c r="I20137" s="2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 s="2"/>
    </row>
    <row r="20138" spans="2:22" x14ac:dyDescent="0.2">
      <c r="B20138" s="2"/>
      <c r="C20138" s="2"/>
      <c r="D20138" s="2"/>
      <c r="E20138" s="2"/>
      <c r="F20138" s="2"/>
      <c r="G20138" s="3"/>
      <c r="H20138" s="3"/>
      <c r="I20138" s="2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 s="2"/>
    </row>
    <row r="20139" spans="2:22" x14ac:dyDescent="0.2">
      <c r="B20139" s="2"/>
      <c r="C20139" s="2"/>
      <c r="D20139" s="2"/>
      <c r="E20139" s="2"/>
      <c r="F20139" s="2"/>
      <c r="G20139" s="3"/>
      <c r="H20139" s="3"/>
      <c r="I20139" s="2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 s="2"/>
    </row>
    <row r="20140" spans="2:22" x14ac:dyDescent="0.2">
      <c r="B20140" s="2"/>
      <c r="C20140" s="2"/>
      <c r="D20140" s="2"/>
      <c r="E20140" s="2"/>
      <c r="F20140" s="2"/>
      <c r="G20140" s="3"/>
      <c r="H20140" s="3"/>
      <c r="I20140" s="2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 s="2"/>
    </row>
    <row r="20141" spans="2:22" x14ac:dyDescent="0.2">
      <c r="B20141" s="2"/>
      <c r="C20141" s="2"/>
      <c r="D20141" s="2"/>
      <c r="E20141" s="2"/>
      <c r="F20141" s="2"/>
      <c r="G20141" s="3"/>
      <c r="H20141" s="3"/>
      <c r="I20141" s="2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 s="2"/>
    </row>
    <row r="20142" spans="2:22" x14ac:dyDescent="0.2">
      <c r="B20142" s="2"/>
      <c r="C20142" s="2"/>
      <c r="D20142" s="2"/>
      <c r="E20142" s="2"/>
      <c r="F20142" s="2"/>
      <c r="G20142" s="3"/>
      <c r="H20142" s="3"/>
      <c r="I20142" s="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 s="2"/>
    </row>
    <row r="20143" spans="2:22" x14ac:dyDescent="0.2">
      <c r="B20143" s="2"/>
      <c r="C20143" s="2"/>
      <c r="D20143" s="2"/>
      <c r="E20143" s="2"/>
      <c r="F20143" s="2"/>
      <c r="G20143" s="3"/>
      <c r="H20143" s="3"/>
      <c r="I20143" s="2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 s="2"/>
    </row>
    <row r="20144" spans="2:22" x14ac:dyDescent="0.2">
      <c r="B20144" s="2"/>
      <c r="C20144" s="2"/>
      <c r="D20144" s="2"/>
      <c r="E20144" s="2"/>
      <c r="F20144" s="2"/>
      <c r="G20144" s="3"/>
      <c r="H20144" s="3"/>
      <c r="I20144" s="2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 s="2"/>
    </row>
    <row r="20145" spans="2:22" x14ac:dyDescent="0.2">
      <c r="B20145" s="2"/>
      <c r="C20145" s="2"/>
      <c r="D20145" s="2"/>
      <c r="E20145" s="2"/>
      <c r="F20145" s="2"/>
      <c r="G20145" s="3"/>
      <c r="H20145" s="3"/>
      <c r="I20145" s="2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 s="2"/>
    </row>
    <row r="20146" spans="2:22" x14ac:dyDescent="0.2">
      <c r="B20146" s="2"/>
      <c r="C20146" s="2"/>
      <c r="D20146" s="2"/>
      <c r="E20146" s="2"/>
      <c r="F20146" s="2"/>
      <c r="G20146" s="3"/>
      <c r="H20146" s="3"/>
      <c r="I20146" s="2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 s="2"/>
    </row>
    <row r="20147" spans="2:22" x14ac:dyDescent="0.2">
      <c r="B20147" s="2"/>
      <c r="C20147" s="2"/>
      <c r="D20147" s="2"/>
      <c r="E20147" s="2"/>
      <c r="F20147" s="2"/>
      <c r="G20147" s="3"/>
      <c r="H20147" s="3"/>
      <c r="I20147" s="2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 s="2"/>
    </row>
    <row r="20148" spans="2:22" x14ac:dyDescent="0.2">
      <c r="B20148" s="2"/>
      <c r="C20148" s="2"/>
      <c r="D20148" s="2"/>
      <c r="E20148" s="2"/>
      <c r="F20148" s="2"/>
      <c r="G20148" s="3"/>
      <c r="H20148" s="3"/>
      <c r="I20148" s="2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 s="2"/>
    </row>
    <row r="20149" spans="2:22" x14ac:dyDescent="0.2">
      <c r="B20149" s="2"/>
      <c r="C20149" s="2"/>
      <c r="D20149" s="2"/>
      <c r="E20149" s="2"/>
      <c r="F20149" s="2"/>
      <c r="G20149" s="3"/>
      <c r="H20149" s="3"/>
      <c r="I20149" s="2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 s="2"/>
    </row>
    <row r="20150" spans="2:22" x14ac:dyDescent="0.2">
      <c r="B20150" s="2"/>
      <c r="C20150" s="2"/>
      <c r="D20150" s="2"/>
      <c r="E20150" s="2"/>
      <c r="F20150" s="2"/>
      <c r="G20150" s="3"/>
      <c r="H20150" s="3"/>
      <c r="I20150" s="2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 s="2"/>
    </row>
    <row r="20151" spans="2:22" x14ac:dyDescent="0.2">
      <c r="B20151" s="2"/>
      <c r="C20151" s="2"/>
      <c r="D20151" s="2"/>
      <c r="E20151" s="2"/>
      <c r="F20151" s="2"/>
      <c r="G20151" s="3"/>
      <c r="H20151" s="3"/>
      <c r="I20151" s="2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 s="2"/>
    </row>
    <row r="20152" spans="2:22" x14ac:dyDescent="0.2">
      <c r="B20152" s="2"/>
      <c r="C20152" s="2"/>
      <c r="D20152" s="2"/>
      <c r="E20152" s="2"/>
      <c r="F20152" s="2"/>
      <c r="G20152" s="3"/>
      <c r="H20152" s="3"/>
      <c r="I20152" s="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 s="2"/>
    </row>
    <row r="20153" spans="2:22" x14ac:dyDescent="0.2">
      <c r="B20153" s="2"/>
      <c r="C20153" s="2"/>
      <c r="D20153" s="2"/>
      <c r="E20153" s="2"/>
      <c r="F20153" s="2"/>
      <c r="G20153" s="3"/>
      <c r="H20153" s="3"/>
      <c r="I20153" s="2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 s="2"/>
    </row>
    <row r="20154" spans="2:22" x14ac:dyDescent="0.2">
      <c r="B20154" s="2"/>
      <c r="C20154" s="2"/>
      <c r="D20154" s="2"/>
      <c r="E20154" s="2"/>
      <c r="F20154" s="2"/>
      <c r="G20154" s="3"/>
      <c r="H20154" s="3"/>
      <c r="I20154" s="2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 s="2"/>
    </row>
    <row r="20155" spans="2:22" x14ac:dyDescent="0.2">
      <c r="B20155" s="2"/>
      <c r="C20155" s="2"/>
      <c r="D20155" s="2"/>
      <c r="E20155" s="2"/>
      <c r="F20155" s="2"/>
      <c r="G20155" s="3"/>
      <c r="H20155" s="3"/>
      <c r="I20155" s="2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 s="2"/>
    </row>
    <row r="20156" spans="2:22" x14ac:dyDescent="0.2">
      <c r="B20156" s="2"/>
      <c r="C20156" s="2"/>
      <c r="D20156" s="2"/>
      <c r="E20156" s="2"/>
      <c r="F20156" s="2"/>
      <c r="G20156" s="3"/>
      <c r="H20156" s="3"/>
      <c r="I20156" s="2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 s="2"/>
    </row>
    <row r="20157" spans="2:22" x14ac:dyDescent="0.2">
      <c r="B20157" s="2"/>
      <c r="C20157" s="2"/>
      <c r="D20157" s="2"/>
      <c r="E20157" s="2"/>
      <c r="F20157" s="2"/>
      <c r="G20157" s="3"/>
      <c r="H20157" s="3"/>
      <c r="I20157" s="2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 s="2"/>
    </row>
    <row r="20158" spans="2:22" x14ac:dyDescent="0.2">
      <c r="B20158" s="2"/>
      <c r="C20158" s="2"/>
      <c r="D20158" s="2"/>
      <c r="E20158" s="2"/>
      <c r="F20158" s="2"/>
      <c r="G20158" s="3"/>
      <c r="H20158" s="3"/>
      <c r="I20158" s="2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 s="2"/>
    </row>
    <row r="20159" spans="2:22" x14ac:dyDescent="0.2">
      <c r="B20159" s="2"/>
      <c r="C20159" s="2"/>
      <c r="D20159" s="2"/>
      <c r="E20159" s="2"/>
      <c r="F20159" s="2"/>
      <c r="G20159" s="3"/>
      <c r="H20159" s="3"/>
      <c r="I20159" s="2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 s="2"/>
    </row>
    <row r="20160" spans="2:22" x14ac:dyDescent="0.2">
      <c r="B20160" s="2"/>
      <c r="C20160" s="2"/>
      <c r="D20160" s="2"/>
      <c r="E20160" s="2"/>
      <c r="F20160" s="2"/>
      <c r="G20160" s="3"/>
      <c r="H20160" s="3"/>
      <c r="I20160" s="2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 s="2"/>
    </row>
    <row r="20161" spans="2:22" x14ac:dyDescent="0.2">
      <c r="B20161" s="2"/>
      <c r="C20161" s="2"/>
      <c r="D20161" s="2"/>
      <c r="E20161" s="2"/>
      <c r="F20161" s="2"/>
      <c r="G20161" s="3"/>
      <c r="H20161" s="3"/>
      <c r="I20161" s="2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 s="2"/>
    </row>
    <row r="20162" spans="2:22" x14ac:dyDescent="0.2">
      <c r="B20162" s="2"/>
      <c r="C20162" s="2"/>
      <c r="D20162" s="2"/>
      <c r="E20162" s="2"/>
      <c r="F20162" s="2"/>
      <c r="G20162" s="3"/>
      <c r="H20162" s="3"/>
      <c r="I20162" s="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 s="2"/>
    </row>
    <row r="20163" spans="2:22" x14ac:dyDescent="0.2">
      <c r="B20163" s="2"/>
      <c r="C20163" s="2"/>
      <c r="D20163" s="2"/>
      <c r="E20163" s="2"/>
      <c r="F20163" s="2"/>
      <c r="G20163" s="3"/>
      <c r="H20163" s="3"/>
      <c r="I20163" s="2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 s="2"/>
    </row>
    <row r="20164" spans="2:22" x14ac:dyDescent="0.2">
      <c r="B20164" s="2"/>
      <c r="C20164" s="2"/>
      <c r="D20164" s="2"/>
      <c r="E20164" s="2"/>
      <c r="F20164" s="2"/>
      <c r="G20164" s="3"/>
      <c r="H20164" s="3"/>
      <c r="I20164" s="2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 s="2"/>
    </row>
    <row r="20165" spans="2:22" x14ac:dyDescent="0.2">
      <c r="B20165" s="2"/>
      <c r="C20165" s="2"/>
      <c r="D20165" s="2"/>
      <c r="E20165" s="2"/>
      <c r="F20165" s="2"/>
      <c r="G20165" s="3"/>
      <c r="H20165" s="3"/>
      <c r="I20165" s="2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 s="2"/>
    </row>
    <row r="20166" spans="2:22" x14ac:dyDescent="0.2">
      <c r="B20166" s="2"/>
      <c r="C20166" s="2"/>
      <c r="D20166" s="2"/>
      <c r="E20166" s="2"/>
      <c r="F20166" s="2"/>
      <c r="G20166" s="3"/>
      <c r="H20166" s="3"/>
      <c r="I20166" s="2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 s="2"/>
    </row>
    <row r="20167" spans="2:22" x14ac:dyDescent="0.2">
      <c r="B20167" s="2"/>
      <c r="C20167" s="2"/>
      <c r="D20167" s="2"/>
      <c r="E20167" s="2"/>
      <c r="F20167" s="2"/>
      <c r="G20167" s="3"/>
      <c r="H20167" s="3"/>
      <c r="I20167" s="2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 s="2"/>
    </row>
    <row r="20168" spans="2:22" x14ac:dyDescent="0.2">
      <c r="B20168" s="2"/>
      <c r="C20168" s="2"/>
      <c r="D20168" s="2"/>
      <c r="E20168" s="2"/>
      <c r="F20168" s="2"/>
      <c r="G20168" s="3"/>
      <c r="H20168" s="3"/>
      <c r="I20168" s="2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 s="2"/>
    </row>
    <row r="20169" spans="2:22" x14ac:dyDescent="0.2">
      <c r="B20169" s="2"/>
      <c r="C20169" s="2"/>
      <c r="D20169" s="2"/>
      <c r="E20169" s="2"/>
      <c r="F20169" s="2"/>
      <c r="G20169" s="3"/>
      <c r="H20169" s="3"/>
      <c r="I20169" s="2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 s="2"/>
    </row>
    <row r="20170" spans="2:22" x14ac:dyDescent="0.2">
      <c r="B20170" s="2"/>
      <c r="C20170" s="2"/>
      <c r="D20170" s="2"/>
      <c r="E20170" s="2"/>
      <c r="F20170" s="2"/>
      <c r="G20170" s="3"/>
      <c r="H20170" s="3"/>
      <c r="I20170" s="2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 s="2"/>
    </row>
    <row r="20171" spans="2:22" x14ac:dyDescent="0.2">
      <c r="B20171" s="2"/>
      <c r="C20171" s="2"/>
      <c r="D20171" s="2"/>
      <c r="E20171" s="2"/>
      <c r="F20171" s="2"/>
      <c r="G20171" s="3"/>
      <c r="H20171" s="3"/>
      <c r="I20171" s="2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 s="2"/>
    </row>
    <row r="20172" spans="2:22" x14ac:dyDescent="0.2">
      <c r="B20172" s="2"/>
      <c r="C20172" s="2"/>
      <c r="D20172" s="2"/>
      <c r="E20172" s="2"/>
      <c r="F20172" s="2"/>
      <c r="G20172" s="3"/>
      <c r="H20172" s="3"/>
      <c r="I20172" s="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 s="2"/>
    </row>
    <row r="20173" spans="2:22" x14ac:dyDescent="0.2">
      <c r="B20173" s="2"/>
      <c r="C20173" s="2"/>
      <c r="D20173" s="2"/>
      <c r="E20173" s="2"/>
      <c r="F20173" s="2"/>
      <c r="G20173" s="3"/>
      <c r="H20173" s="3"/>
      <c r="I20173" s="2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 s="2"/>
    </row>
    <row r="20174" spans="2:22" x14ac:dyDescent="0.2">
      <c r="B20174" s="2"/>
      <c r="C20174" s="2"/>
      <c r="D20174" s="2"/>
      <c r="E20174" s="2"/>
      <c r="F20174" s="2"/>
      <c r="G20174" s="3"/>
      <c r="H20174" s="3"/>
      <c r="I20174" s="2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 s="2"/>
    </row>
    <row r="20175" spans="2:22" x14ac:dyDescent="0.2">
      <c r="B20175" s="2"/>
      <c r="C20175" s="2"/>
      <c r="D20175" s="2"/>
      <c r="E20175" s="2"/>
      <c r="F20175" s="2"/>
      <c r="G20175" s="3"/>
      <c r="H20175" s="3"/>
      <c r="I20175" s="2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 s="2"/>
    </row>
    <row r="20176" spans="2:22" x14ac:dyDescent="0.2">
      <c r="B20176" s="2"/>
      <c r="C20176" s="2"/>
      <c r="D20176" s="2"/>
      <c r="E20176" s="2"/>
      <c r="F20176" s="2"/>
      <c r="G20176" s="3"/>
      <c r="H20176" s="3"/>
      <c r="I20176" s="2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 s="2"/>
    </row>
    <row r="20177" spans="2:22" x14ac:dyDescent="0.2">
      <c r="B20177" s="2"/>
      <c r="C20177" s="2"/>
      <c r="D20177" s="2"/>
      <c r="E20177" s="2"/>
      <c r="F20177" s="2"/>
      <c r="G20177" s="3"/>
      <c r="H20177" s="3"/>
      <c r="I20177" s="2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 s="2"/>
    </row>
    <row r="20178" spans="2:22" x14ac:dyDescent="0.2">
      <c r="B20178" s="2"/>
      <c r="C20178" s="2"/>
      <c r="D20178" s="2"/>
      <c r="E20178" s="2"/>
      <c r="F20178" s="2"/>
      <c r="G20178" s="3"/>
      <c r="H20178" s="3"/>
      <c r="I20178" s="2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 s="2"/>
    </row>
    <row r="20179" spans="2:22" x14ac:dyDescent="0.2">
      <c r="B20179" s="2"/>
      <c r="C20179" s="2"/>
      <c r="D20179" s="2"/>
      <c r="E20179" s="2"/>
      <c r="F20179" s="2"/>
      <c r="G20179" s="3"/>
      <c r="H20179" s="3"/>
      <c r="I20179" s="2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 s="2"/>
    </row>
    <row r="20180" spans="2:22" x14ac:dyDescent="0.2">
      <c r="B20180" s="2"/>
      <c r="C20180" s="2"/>
      <c r="D20180" s="2"/>
      <c r="E20180" s="2"/>
      <c r="F20180" s="2"/>
      <c r="G20180" s="3"/>
      <c r="H20180" s="3"/>
      <c r="I20180" s="2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 s="2"/>
    </row>
    <row r="20181" spans="2:22" x14ac:dyDescent="0.2">
      <c r="B20181" s="2"/>
      <c r="C20181" s="2"/>
      <c r="D20181" s="2"/>
      <c r="E20181" s="2"/>
      <c r="F20181" s="2"/>
      <c r="G20181" s="3"/>
      <c r="H20181" s="3"/>
      <c r="I20181" s="2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 s="2"/>
    </row>
    <row r="20182" spans="2:22" x14ac:dyDescent="0.2">
      <c r="B20182" s="2"/>
      <c r="C20182" s="2"/>
      <c r="D20182" s="2"/>
      <c r="E20182" s="2"/>
      <c r="F20182" s="2"/>
      <c r="G20182" s="3"/>
      <c r="H20182" s="3"/>
      <c r="I20182" s="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 s="2"/>
    </row>
    <row r="20183" spans="2:22" x14ac:dyDescent="0.2">
      <c r="B20183" s="2"/>
      <c r="C20183" s="2"/>
      <c r="D20183" s="2"/>
      <c r="E20183" s="2"/>
      <c r="F20183" s="2"/>
      <c r="G20183" s="3"/>
      <c r="H20183" s="3"/>
      <c r="I20183" s="2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 s="2"/>
    </row>
    <row r="20184" spans="2:22" x14ac:dyDescent="0.2">
      <c r="B20184" s="2"/>
      <c r="C20184" s="2"/>
      <c r="D20184" s="2"/>
      <c r="E20184" s="2"/>
      <c r="F20184" s="2"/>
      <c r="G20184" s="3"/>
      <c r="H20184" s="3"/>
      <c r="I20184" s="2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 s="2"/>
    </row>
    <row r="20185" spans="2:22" x14ac:dyDescent="0.2">
      <c r="B20185" s="2"/>
      <c r="C20185" s="2"/>
      <c r="D20185" s="2"/>
      <c r="E20185" s="2"/>
      <c r="F20185" s="2"/>
      <c r="G20185" s="3"/>
      <c r="H20185" s="3"/>
      <c r="I20185" s="2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 s="2"/>
    </row>
    <row r="20186" spans="2:22" x14ac:dyDescent="0.2">
      <c r="B20186" s="2"/>
      <c r="C20186" s="2"/>
      <c r="D20186" s="2"/>
      <c r="E20186" s="2"/>
      <c r="F20186" s="2"/>
      <c r="G20186" s="3"/>
      <c r="H20186" s="3"/>
      <c r="I20186" s="2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 s="2"/>
    </row>
    <row r="20187" spans="2:22" x14ac:dyDescent="0.2">
      <c r="B20187" s="2"/>
      <c r="C20187" s="2"/>
      <c r="D20187" s="2"/>
      <c r="E20187" s="2"/>
      <c r="F20187" s="2"/>
      <c r="G20187" s="3"/>
      <c r="H20187" s="3"/>
      <c r="I20187" s="2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 s="2"/>
    </row>
    <row r="20188" spans="2:22" x14ac:dyDescent="0.2">
      <c r="B20188" s="2"/>
      <c r="C20188" s="2"/>
      <c r="D20188" s="2"/>
      <c r="E20188" s="2"/>
      <c r="F20188" s="2"/>
      <c r="G20188" s="3"/>
      <c r="H20188" s="3"/>
      <c r="I20188" s="2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 s="2"/>
    </row>
    <row r="20189" spans="2:22" x14ac:dyDescent="0.2">
      <c r="B20189" s="2"/>
      <c r="C20189" s="2"/>
      <c r="D20189" s="2"/>
      <c r="E20189" s="2"/>
      <c r="F20189" s="2"/>
      <c r="G20189" s="3"/>
      <c r="H20189" s="3"/>
      <c r="I20189" s="2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 s="2"/>
    </row>
    <row r="20190" spans="2:22" x14ac:dyDescent="0.2">
      <c r="B20190" s="2"/>
      <c r="C20190" s="2"/>
      <c r="D20190" s="2"/>
      <c r="E20190" s="2"/>
      <c r="F20190" s="2"/>
      <c r="G20190" s="3"/>
      <c r="H20190" s="3"/>
      <c r="I20190" s="2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 s="2"/>
    </row>
    <row r="20191" spans="2:22" x14ac:dyDescent="0.2">
      <c r="B20191" s="2"/>
      <c r="C20191" s="2"/>
      <c r="D20191" s="2"/>
      <c r="E20191" s="2"/>
      <c r="F20191" s="2"/>
      <c r="G20191" s="3"/>
      <c r="H20191" s="3"/>
      <c r="I20191" s="2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 s="2"/>
    </row>
    <row r="20192" spans="2:22" x14ac:dyDescent="0.2">
      <c r="B20192" s="2"/>
      <c r="C20192" s="2"/>
      <c r="D20192" s="2"/>
      <c r="E20192" s="2"/>
      <c r="F20192" s="2"/>
      <c r="G20192" s="3"/>
      <c r="H20192" s="3"/>
      <c r="I20192" s="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 s="2"/>
    </row>
    <row r="20193" spans="2:22" x14ac:dyDescent="0.2">
      <c r="B20193" s="2"/>
      <c r="C20193" s="2"/>
      <c r="D20193" s="2"/>
      <c r="E20193" s="2"/>
      <c r="F20193" s="2"/>
      <c r="G20193" s="3"/>
      <c r="H20193" s="3"/>
      <c r="I20193" s="2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 s="2"/>
    </row>
    <row r="20194" spans="2:22" x14ac:dyDescent="0.2">
      <c r="B20194" s="2"/>
      <c r="C20194" s="2"/>
      <c r="D20194" s="2"/>
      <c r="E20194" s="2"/>
      <c r="F20194" s="2"/>
      <c r="G20194" s="3"/>
      <c r="H20194" s="3"/>
      <c r="I20194" s="2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 s="2"/>
    </row>
    <row r="20195" spans="2:22" x14ac:dyDescent="0.2">
      <c r="B20195" s="2"/>
      <c r="C20195" s="2"/>
      <c r="D20195" s="2"/>
      <c r="E20195" s="2"/>
      <c r="F20195" s="2"/>
      <c r="G20195" s="3"/>
      <c r="H20195" s="3"/>
      <c r="I20195" s="2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 s="2"/>
    </row>
    <row r="20196" spans="2:22" x14ac:dyDescent="0.2">
      <c r="B20196" s="2"/>
      <c r="C20196" s="2"/>
      <c r="D20196" s="2"/>
      <c r="E20196" s="2"/>
      <c r="F20196" s="2"/>
      <c r="G20196" s="3"/>
      <c r="H20196" s="3"/>
      <c r="I20196" s="2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 s="2"/>
    </row>
    <row r="20197" spans="2:22" x14ac:dyDescent="0.2">
      <c r="B20197" s="2"/>
      <c r="C20197" s="2"/>
      <c r="D20197" s="2"/>
      <c r="E20197" s="2"/>
      <c r="F20197" s="2"/>
      <c r="G20197" s="3"/>
      <c r="H20197" s="3"/>
      <c r="I20197" s="2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 s="2"/>
    </row>
    <row r="20198" spans="2:22" x14ac:dyDescent="0.2">
      <c r="B20198" s="2"/>
      <c r="C20198" s="2"/>
      <c r="D20198" s="2"/>
      <c r="E20198" s="2"/>
      <c r="F20198" s="2"/>
      <c r="G20198" s="3"/>
      <c r="H20198" s="3"/>
      <c r="I20198" s="2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 s="2"/>
    </row>
    <row r="20199" spans="2:22" x14ac:dyDescent="0.2">
      <c r="B20199" s="2"/>
      <c r="C20199" s="2"/>
      <c r="D20199" s="2"/>
      <c r="E20199" s="2"/>
      <c r="F20199" s="2"/>
      <c r="G20199" s="3"/>
      <c r="H20199" s="3"/>
      <c r="I20199" s="2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 s="2"/>
    </row>
    <row r="20200" spans="2:22" x14ac:dyDescent="0.2">
      <c r="B20200" s="2"/>
      <c r="C20200" s="2"/>
      <c r="D20200" s="2"/>
      <c r="E20200" s="2"/>
      <c r="F20200" s="2"/>
      <c r="G20200" s="3"/>
      <c r="H20200" s="3"/>
      <c r="I20200" s="2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 s="2"/>
    </row>
    <row r="20201" spans="2:22" x14ac:dyDescent="0.2">
      <c r="B20201" s="2"/>
      <c r="C20201" s="2"/>
      <c r="D20201" s="2"/>
      <c r="E20201" s="2"/>
      <c r="F20201" s="2"/>
      <c r="G20201" s="3"/>
      <c r="H20201" s="3"/>
      <c r="I20201" s="2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 s="2"/>
    </row>
    <row r="20202" spans="2:22" x14ac:dyDescent="0.2">
      <c r="B20202" s="2"/>
      <c r="C20202" s="2"/>
      <c r="D20202" s="2"/>
      <c r="E20202" s="2"/>
      <c r="F20202" s="2"/>
      <c r="G20202" s="3"/>
      <c r="H20202" s="3"/>
      <c r="I20202" s="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 s="2"/>
    </row>
    <row r="20203" spans="2:22" x14ac:dyDescent="0.2">
      <c r="B20203" s="2"/>
      <c r="C20203" s="2"/>
      <c r="D20203" s="2"/>
      <c r="E20203" s="2"/>
      <c r="F20203" s="2"/>
      <c r="G20203" s="3"/>
      <c r="H20203" s="3"/>
      <c r="I20203" s="2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 s="2"/>
    </row>
    <row r="20204" spans="2:22" x14ac:dyDescent="0.2">
      <c r="B20204" s="2"/>
      <c r="C20204" s="2"/>
      <c r="D20204" s="2"/>
      <c r="E20204" s="2"/>
      <c r="F20204" s="2"/>
      <c r="G20204" s="3"/>
      <c r="H20204" s="3"/>
      <c r="I20204" s="2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 s="2"/>
    </row>
    <row r="20205" spans="2:22" x14ac:dyDescent="0.2">
      <c r="B20205" s="2"/>
      <c r="C20205" s="2"/>
      <c r="D20205" s="2"/>
      <c r="E20205" s="2"/>
      <c r="F20205" s="2"/>
      <c r="G20205" s="3"/>
      <c r="H20205" s="3"/>
      <c r="I20205" s="2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 s="2"/>
    </row>
    <row r="20206" spans="2:22" x14ac:dyDescent="0.2">
      <c r="B20206" s="2"/>
      <c r="C20206" s="2"/>
      <c r="D20206" s="2"/>
      <c r="E20206" s="2"/>
      <c r="F20206" s="2"/>
      <c r="G20206" s="3"/>
      <c r="H20206" s="3"/>
      <c r="I20206" s="2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 s="2"/>
    </row>
    <row r="20207" spans="2:22" x14ac:dyDescent="0.2">
      <c r="B20207" s="2"/>
      <c r="C20207" s="2"/>
      <c r="D20207" s="2"/>
      <c r="E20207" s="2"/>
      <c r="F20207" s="2"/>
      <c r="G20207" s="3"/>
      <c r="H20207" s="3"/>
      <c r="I20207" s="2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 s="2"/>
    </row>
    <row r="20208" spans="2:22" x14ac:dyDescent="0.2">
      <c r="B20208" s="2"/>
      <c r="C20208" s="2"/>
      <c r="D20208" s="2"/>
      <c r="E20208" s="2"/>
      <c r="F20208" s="2"/>
      <c r="G20208" s="3"/>
      <c r="H20208" s="3"/>
      <c r="I20208" s="2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 s="2"/>
    </row>
    <row r="20209" spans="2:22" x14ac:dyDescent="0.2">
      <c r="B20209" s="2"/>
      <c r="C20209" s="2"/>
      <c r="D20209" s="2"/>
      <c r="E20209" s="2"/>
      <c r="F20209" s="2"/>
      <c r="G20209" s="3"/>
      <c r="H20209" s="3"/>
      <c r="I20209" s="2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 s="2"/>
    </row>
    <row r="20210" spans="2:22" x14ac:dyDescent="0.2">
      <c r="B20210" s="2"/>
      <c r="C20210" s="2"/>
      <c r="D20210" s="2"/>
      <c r="E20210" s="2"/>
      <c r="F20210" s="2"/>
      <c r="G20210" s="3"/>
      <c r="H20210" s="3"/>
      <c r="I20210" s="2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 s="2"/>
    </row>
    <row r="20211" spans="2:22" x14ac:dyDescent="0.2">
      <c r="B20211" s="2"/>
      <c r="C20211" s="2"/>
      <c r="D20211" s="2"/>
      <c r="E20211" s="2"/>
      <c r="F20211" s="2"/>
      <c r="G20211" s="3"/>
      <c r="H20211" s="3"/>
      <c r="I20211" s="2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 s="2"/>
    </row>
    <row r="20212" spans="2:22" x14ac:dyDescent="0.2">
      <c r="B20212" s="2"/>
      <c r="C20212" s="2"/>
      <c r="D20212" s="2"/>
      <c r="E20212" s="2"/>
      <c r="F20212" s="2"/>
      <c r="G20212" s="3"/>
      <c r="H20212" s="3"/>
      <c r="I20212" s="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 s="2"/>
    </row>
    <row r="20213" spans="2:22" x14ac:dyDescent="0.2">
      <c r="B20213" s="2"/>
      <c r="C20213" s="2"/>
      <c r="D20213" s="2"/>
      <c r="E20213" s="2"/>
      <c r="F20213" s="2"/>
      <c r="G20213" s="3"/>
      <c r="H20213" s="3"/>
      <c r="I20213" s="2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 s="2"/>
    </row>
    <row r="20214" spans="2:22" x14ac:dyDescent="0.2">
      <c r="B20214" s="2"/>
      <c r="C20214" s="2"/>
      <c r="D20214" s="2"/>
      <c r="E20214" s="2"/>
      <c r="F20214" s="2"/>
      <c r="G20214" s="3"/>
      <c r="H20214" s="3"/>
      <c r="I20214" s="2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 s="2"/>
    </row>
    <row r="20215" spans="2:22" x14ac:dyDescent="0.2">
      <c r="B20215" s="2"/>
      <c r="C20215" s="2"/>
      <c r="D20215" s="2"/>
      <c r="E20215" s="2"/>
      <c r="F20215" s="2"/>
      <c r="G20215" s="3"/>
      <c r="H20215" s="3"/>
      <c r="I20215" s="2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 s="2"/>
    </row>
    <row r="20216" spans="2:22" x14ac:dyDescent="0.2">
      <c r="B20216" s="2"/>
      <c r="C20216" s="2"/>
      <c r="D20216" s="2"/>
      <c r="E20216" s="2"/>
      <c r="F20216" s="2"/>
      <c r="G20216" s="3"/>
      <c r="H20216" s="3"/>
      <c r="I20216" s="2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 s="2"/>
    </row>
    <row r="20217" spans="2:22" x14ac:dyDescent="0.2">
      <c r="B20217" s="2"/>
      <c r="C20217" s="2"/>
      <c r="D20217" s="2"/>
      <c r="E20217" s="2"/>
      <c r="F20217" s="2"/>
      <c r="G20217" s="3"/>
      <c r="H20217" s="3"/>
      <c r="I20217" s="2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 s="2"/>
    </row>
    <row r="20218" spans="2:22" x14ac:dyDescent="0.2">
      <c r="B20218" s="2"/>
      <c r="C20218" s="2"/>
      <c r="D20218" s="2"/>
      <c r="E20218" s="2"/>
      <c r="F20218" s="2"/>
      <c r="G20218" s="3"/>
      <c r="H20218" s="3"/>
      <c r="I20218" s="2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 s="2"/>
    </row>
    <row r="20219" spans="2:22" x14ac:dyDescent="0.2">
      <c r="B20219" s="2"/>
      <c r="C20219" s="2"/>
      <c r="D20219" s="2"/>
      <c r="E20219" s="2"/>
      <c r="F20219" s="2"/>
      <c r="G20219" s="3"/>
      <c r="H20219" s="3"/>
      <c r="I20219" s="2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 s="2"/>
    </row>
    <row r="20220" spans="2:22" x14ac:dyDescent="0.2">
      <c r="B20220" s="2"/>
      <c r="C20220" s="2"/>
      <c r="D20220" s="2"/>
      <c r="E20220" s="2"/>
      <c r="F20220" s="2"/>
      <c r="G20220" s="3"/>
      <c r="H20220" s="3"/>
      <c r="I20220" s="2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 s="2"/>
    </row>
    <row r="20221" spans="2:22" x14ac:dyDescent="0.2">
      <c r="B20221" s="2"/>
      <c r="C20221" s="2"/>
      <c r="D20221" s="2"/>
      <c r="E20221" s="2"/>
      <c r="F20221" s="2"/>
      <c r="G20221" s="3"/>
      <c r="H20221" s="3"/>
      <c r="I20221" s="2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 s="2"/>
    </row>
    <row r="20222" spans="2:22" x14ac:dyDescent="0.2">
      <c r="B20222" s="2"/>
      <c r="C20222" s="2"/>
      <c r="D20222" s="2"/>
      <c r="E20222" s="2"/>
      <c r="F20222" s="2"/>
      <c r="G20222" s="3"/>
      <c r="H20222" s="3"/>
      <c r="I20222" s="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 s="2"/>
    </row>
    <row r="20223" spans="2:22" x14ac:dyDescent="0.2">
      <c r="B20223" s="2"/>
      <c r="C20223" s="2"/>
      <c r="D20223" s="2"/>
      <c r="E20223" s="2"/>
      <c r="F20223" s="2"/>
      <c r="G20223" s="3"/>
      <c r="H20223" s="3"/>
      <c r="I20223" s="2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 s="2"/>
    </row>
    <row r="20224" spans="2:22" x14ac:dyDescent="0.2">
      <c r="B20224" s="2"/>
      <c r="C20224" s="2"/>
      <c r="D20224" s="2"/>
      <c r="E20224" s="2"/>
      <c r="F20224" s="2"/>
      <c r="G20224" s="3"/>
      <c r="H20224" s="3"/>
      <c r="I20224" s="2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 s="2"/>
    </row>
    <row r="20225" spans="2:22" x14ac:dyDescent="0.2">
      <c r="B20225" s="2"/>
      <c r="C20225" s="2"/>
      <c r="D20225" s="2"/>
      <c r="E20225" s="2"/>
      <c r="F20225" s="2"/>
      <c r="G20225" s="3"/>
      <c r="H20225" s="3"/>
      <c r="I20225" s="2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 s="2"/>
    </row>
    <row r="20226" spans="2:22" x14ac:dyDescent="0.2">
      <c r="B20226" s="2"/>
      <c r="C20226" s="2"/>
      <c r="D20226" s="2"/>
      <c r="E20226" s="2"/>
      <c r="F20226" s="2"/>
      <c r="G20226" s="3"/>
      <c r="H20226" s="3"/>
      <c r="I20226" s="2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 s="2"/>
    </row>
    <row r="20227" spans="2:22" x14ac:dyDescent="0.2">
      <c r="B20227" s="2"/>
      <c r="C20227" s="2"/>
      <c r="D20227" s="2"/>
      <c r="E20227" s="2"/>
      <c r="F20227" s="2"/>
      <c r="G20227" s="3"/>
      <c r="H20227" s="3"/>
      <c r="I20227" s="2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 s="2"/>
    </row>
    <row r="20228" spans="2:22" x14ac:dyDescent="0.2">
      <c r="B20228" s="2"/>
      <c r="C20228" s="2"/>
      <c r="D20228" s="2"/>
      <c r="E20228" s="2"/>
      <c r="F20228" s="2"/>
      <c r="G20228" s="3"/>
      <c r="H20228" s="3"/>
      <c r="I20228" s="2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 s="2"/>
    </row>
    <row r="20229" spans="2:22" x14ac:dyDescent="0.2">
      <c r="B20229" s="2"/>
      <c r="C20229" s="2"/>
      <c r="D20229" s="2"/>
      <c r="E20229" s="2"/>
      <c r="F20229" s="2"/>
      <c r="G20229" s="3"/>
      <c r="H20229" s="3"/>
      <c r="I20229" s="2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 s="2"/>
    </row>
    <row r="20230" spans="2:22" x14ac:dyDescent="0.2">
      <c r="B20230" s="2"/>
      <c r="C20230" s="2"/>
      <c r="D20230" s="2"/>
      <c r="E20230" s="2"/>
      <c r="F20230" s="2"/>
      <c r="G20230" s="3"/>
      <c r="H20230" s="3"/>
      <c r="I20230" s="2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 s="2"/>
    </row>
    <row r="20231" spans="2:22" x14ac:dyDescent="0.2">
      <c r="B20231" s="2"/>
      <c r="C20231" s="2"/>
      <c r="D20231" s="2"/>
      <c r="E20231" s="2"/>
      <c r="F20231" s="2"/>
      <c r="G20231" s="3"/>
      <c r="H20231" s="3"/>
      <c r="I20231" s="2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 s="2"/>
    </row>
    <row r="20232" spans="2:22" x14ac:dyDescent="0.2">
      <c r="B20232" s="2"/>
      <c r="C20232" s="2"/>
      <c r="D20232" s="2"/>
      <c r="E20232" s="2"/>
      <c r="F20232" s="2"/>
      <c r="G20232" s="3"/>
      <c r="H20232" s="3"/>
      <c r="I20232" s="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 s="2"/>
    </row>
    <row r="20233" spans="2:22" x14ac:dyDescent="0.2">
      <c r="B20233" s="2"/>
      <c r="C20233" s="2"/>
      <c r="D20233" s="2"/>
      <c r="E20233" s="2"/>
      <c r="F20233" s="2"/>
      <c r="G20233" s="3"/>
      <c r="H20233" s="3"/>
      <c r="I20233" s="2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 s="2"/>
    </row>
    <row r="20234" spans="2:22" x14ac:dyDescent="0.2">
      <c r="B20234" s="2"/>
      <c r="C20234" s="2"/>
      <c r="D20234" s="2"/>
      <c r="E20234" s="2"/>
      <c r="F20234" s="2"/>
      <c r="G20234" s="3"/>
      <c r="H20234" s="3"/>
      <c r="I20234" s="2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 s="2"/>
    </row>
    <row r="20235" spans="2:22" x14ac:dyDescent="0.2">
      <c r="B20235" s="2"/>
      <c r="C20235" s="2"/>
      <c r="D20235" s="2"/>
      <c r="E20235" s="2"/>
      <c r="F20235" s="2"/>
      <c r="G20235" s="3"/>
      <c r="H20235" s="3"/>
      <c r="I20235" s="2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 s="2"/>
    </row>
    <row r="20236" spans="2:22" x14ac:dyDescent="0.2">
      <c r="B20236" s="2"/>
      <c r="C20236" s="2"/>
      <c r="D20236" s="2"/>
      <c r="E20236" s="2"/>
      <c r="F20236" s="2"/>
      <c r="G20236" s="3"/>
      <c r="H20236" s="3"/>
      <c r="I20236" s="2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 s="2"/>
    </row>
    <row r="20237" spans="2:22" x14ac:dyDescent="0.2">
      <c r="B20237" s="2"/>
      <c r="C20237" s="2"/>
      <c r="D20237" s="2"/>
      <c r="E20237" s="2"/>
      <c r="F20237" s="2"/>
      <c r="G20237" s="3"/>
      <c r="H20237" s="3"/>
      <c r="I20237" s="2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 s="2"/>
    </row>
    <row r="20238" spans="2:22" x14ac:dyDescent="0.2">
      <c r="B20238" s="2"/>
      <c r="C20238" s="2"/>
      <c r="D20238" s="2"/>
      <c r="E20238" s="2"/>
      <c r="F20238" s="2"/>
      <c r="G20238" s="3"/>
      <c r="H20238" s="3"/>
      <c r="I20238" s="2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 s="2"/>
    </row>
    <row r="20239" spans="2:22" x14ac:dyDescent="0.2">
      <c r="B20239" s="2"/>
      <c r="C20239" s="2"/>
      <c r="D20239" s="2"/>
      <c r="E20239" s="2"/>
      <c r="F20239" s="2"/>
      <c r="G20239" s="3"/>
      <c r="H20239" s="3"/>
      <c r="I20239" s="2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 s="2"/>
    </row>
    <row r="20240" spans="2:22" x14ac:dyDescent="0.2">
      <c r="B20240" s="2"/>
      <c r="C20240" s="2"/>
      <c r="D20240" s="2"/>
      <c r="E20240" s="2"/>
      <c r="F20240" s="2"/>
      <c r="G20240" s="3"/>
      <c r="H20240" s="3"/>
      <c r="I20240" s="2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 s="2"/>
    </row>
    <row r="20241" spans="2:22" x14ac:dyDescent="0.2">
      <c r="B20241" s="2"/>
      <c r="C20241" s="2"/>
      <c r="D20241" s="2"/>
      <c r="E20241" s="2"/>
      <c r="F20241" s="2"/>
      <c r="G20241" s="3"/>
      <c r="H20241" s="3"/>
      <c r="I20241" s="2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 s="2"/>
    </row>
    <row r="20242" spans="2:22" x14ac:dyDescent="0.2">
      <c r="B20242" s="2"/>
      <c r="C20242" s="2"/>
      <c r="D20242" s="2"/>
      <c r="E20242" s="2"/>
      <c r="F20242" s="2"/>
      <c r="G20242" s="3"/>
      <c r="H20242" s="3"/>
      <c r="I20242" s="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 s="2"/>
    </row>
    <row r="20243" spans="2:22" x14ac:dyDescent="0.2">
      <c r="B20243" s="2"/>
      <c r="C20243" s="2"/>
      <c r="D20243" s="2"/>
      <c r="E20243" s="2"/>
      <c r="F20243" s="2"/>
      <c r="G20243" s="3"/>
      <c r="H20243" s="3"/>
      <c r="I20243" s="2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 s="2"/>
    </row>
    <row r="20244" spans="2:22" x14ac:dyDescent="0.2">
      <c r="B20244" s="2"/>
      <c r="C20244" s="2"/>
      <c r="D20244" s="2"/>
      <c r="E20244" s="2"/>
      <c r="F20244" s="2"/>
      <c r="G20244" s="3"/>
      <c r="H20244" s="3"/>
      <c r="I20244" s="2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 s="2"/>
    </row>
    <row r="20245" spans="2:22" x14ac:dyDescent="0.2">
      <c r="B20245" s="2"/>
      <c r="C20245" s="2"/>
      <c r="D20245" s="2"/>
      <c r="E20245" s="2"/>
      <c r="F20245" s="2"/>
      <c r="G20245" s="3"/>
      <c r="H20245" s="3"/>
      <c r="I20245" s="2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 s="2"/>
    </row>
    <row r="20246" spans="2:22" x14ac:dyDescent="0.2">
      <c r="B20246" s="2"/>
      <c r="C20246" s="2"/>
      <c r="D20246" s="2"/>
      <c r="E20246" s="2"/>
      <c r="F20246" s="2"/>
      <c r="G20246" s="3"/>
      <c r="H20246" s="3"/>
      <c r="I20246" s="2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 s="2"/>
    </row>
    <row r="20247" spans="2:22" x14ac:dyDescent="0.2">
      <c r="B20247" s="2"/>
      <c r="C20247" s="2"/>
      <c r="D20247" s="2"/>
      <c r="E20247" s="2"/>
      <c r="F20247" s="2"/>
      <c r="G20247" s="3"/>
      <c r="H20247" s="3"/>
      <c r="I20247" s="2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 s="2"/>
    </row>
    <row r="20248" spans="2:22" x14ac:dyDescent="0.2">
      <c r="B20248" s="2"/>
      <c r="C20248" s="2"/>
      <c r="D20248" s="2"/>
      <c r="E20248" s="2"/>
      <c r="F20248" s="2"/>
      <c r="G20248" s="3"/>
      <c r="H20248" s="3"/>
      <c r="I20248" s="2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 s="2"/>
    </row>
    <row r="20249" spans="2:22" x14ac:dyDescent="0.2">
      <c r="B20249" s="2"/>
      <c r="C20249" s="2"/>
      <c r="D20249" s="2"/>
      <c r="E20249" s="2"/>
      <c r="F20249" s="2"/>
      <c r="G20249" s="3"/>
      <c r="H20249" s="3"/>
      <c r="I20249" s="2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 s="2"/>
    </row>
    <row r="20250" spans="2:22" x14ac:dyDescent="0.2">
      <c r="B20250" s="2"/>
      <c r="C20250" s="2"/>
      <c r="D20250" s="2"/>
      <c r="E20250" s="2"/>
      <c r="F20250" s="2"/>
      <c r="G20250" s="3"/>
      <c r="H20250" s="3"/>
      <c r="I20250" s="2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 s="2"/>
    </row>
    <row r="20251" spans="2:22" x14ac:dyDescent="0.2">
      <c r="B20251" s="2"/>
      <c r="C20251" s="2"/>
      <c r="D20251" s="2"/>
      <c r="E20251" s="2"/>
      <c r="F20251" s="2"/>
      <c r="G20251" s="3"/>
      <c r="H20251" s="3"/>
      <c r="I20251" s="2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 s="2"/>
    </row>
    <row r="20252" spans="2:22" x14ac:dyDescent="0.2">
      <c r="B20252" s="2"/>
      <c r="C20252" s="2"/>
      <c r="D20252" s="2"/>
      <c r="E20252" s="2"/>
      <c r="F20252" s="2"/>
      <c r="G20252" s="3"/>
      <c r="H20252" s="3"/>
      <c r="I20252" s="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 s="2"/>
    </row>
    <row r="20253" spans="2:22" x14ac:dyDescent="0.2">
      <c r="B20253" s="2"/>
      <c r="C20253" s="2"/>
      <c r="D20253" s="2"/>
      <c r="E20253" s="2"/>
      <c r="F20253" s="2"/>
      <c r="G20253" s="3"/>
      <c r="H20253" s="3"/>
      <c r="I20253" s="2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 s="2"/>
    </row>
    <row r="20254" spans="2:22" x14ac:dyDescent="0.2">
      <c r="B20254" s="2"/>
      <c r="C20254" s="2"/>
      <c r="D20254" s="2"/>
      <c r="E20254" s="2"/>
      <c r="F20254" s="2"/>
      <c r="G20254" s="3"/>
      <c r="H20254" s="3"/>
      <c r="I20254" s="2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 s="2"/>
    </row>
    <row r="20255" spans="2:22" x14ac:dyDescent="0.2">
      <c r="B20255" s="2"/>
      <c r="C20255" s="2"/>
      <c r="D20255" s="2"/>
      <c r="E20255" s="2"/>
      <c r="F20255" s="2"/>
      <c r="G20255" s="3"/>
      <c r="H20255" s="3"/>
      <c r="I20255" s="2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 s="2"/>
    </row>
    <row r="20256" spans="2:22" x14ac:dyDescent="0.2">
      <c r="B20256" s="2"/>
      <c r="C20256" s="2"/>
      <c r="D20256" s="2"/>
      <c r="E20256" s="2"/>
      <c r="F20256" s="2"/>
      <c r="G20256" s="3"/>
      <c r="H20256" s="3"/>
      <c r="I20256" s="2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 s="2"/>
    </row>
    <row r="20257" spans="2:22" x14ac:dyDescent="0.2">
      <c r="B20257" s="2"/>
      <c r="C20257" s="2"/>
      <c r="D20257" s="2"/>
      <c r="E20257" s="2"/>
      <c r="F20257" s="2"/>
      <c r="G20257" s="3"/>
      <c r="H20257" s="3"/>
      <c r="I20257" s="2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 s="2"/>
    </row>
    <row r="20258" spans="2:22" x14ac:dyDescent="0.2">
      <c r="B20258" s="2"/>
      <c r="C20258" s="2"/>
      <c r="D20258" s="2"/>
      <c r="E20258" s="2"/>
      <c r="F20258" s="2"/>
      <c r="G20258" s="3"/>
      <c r="H20258" s="3"/>
      <c r="I20258" s="2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 s="2"/>
    </row>
    <row r="20259" spans="2:22" x14ac:dyDescent="0.2">
      <c r="B20259" s="2"/>
      <c r="C20259" s="2"/>
      <c r="D20259" s="2"/>
      <c r="E20259" s="2"/>
      <c r="F20259" s="2"/>
      <c r="G20259" s="3"/>
      <c r="H20259" s="3"/>
      <c r="I20259" s="2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 s="2"/>
    </row>
    <row r="20260" spans="2:22" x14ac:dyDescent="0.2">
      <c r="B20260" s="2"/>
      <c r="C20260" s="2"/>
      <c r="D20260" s="2"/>
      <c r="E20260" s="2"/>
      <c r="F20260" s="2"/>
      <c r="G20260" s="3"/>
      <c r="H20260" s="3"/>
      <c r="I20260" s="2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 s="2"/>
    </row>
    <row r="20261" spans="2:22" x14ac:dyDescent="0.2">
      <c r="B20261" s="2"/>
      <c r="C20261" s="2"/>
      <c r="D20261" s="2"/>
      <c r="E20261" s="2"/>
      <c r="F20261" s="2"/>
      <c r="G20261" s="3"/>
      <c r="H20261" s="3"/>
      <c r="I20261" s="2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 s="2"/>
    </row>
    <row r="20262" spans="2:22" x14ac:dyDescent="0.2">
      <c r="B20262" s="2"/>
      <c r="C20262" s="2"/>
      <c r="D20262" s="2"/>
      <c r="E20262" s="2"/>
      <c r="F20262" s="2"/>
      <c r="G20262" s="3"/>
      <c r="H20262" s="3"/>
      <c r="I20262" s="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 s="2"/>
    </row>
    <row r="20263" spans="2:22" x14ac:dyDescent="0.2">
      <c r="B20263" s="2"/>
      <c r="C20263" s="2"/>
      <c r="D20263" s="2"/>
      <c r="E20263" s="2"/>
      <c r="F20263" s="2"/>
      <c r="G20263" s="3"/>
      <c r="H20263" s="3"/>
      <c r="I20263" s="2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 s="2"/>
    </row>
    <row r="20264" spans="2:22" x14ac:dyDescent="0.2">
      <c r="B20264" s="2"/>
      <c r="C20264" s="2"/>
      <c r="D20264" s="2"/>
      <c r="E20264" s="2"/>
      <c r="F20264" s="2"/>
      <c r="G20264" s="3"/>
      <c r="H20264" s="3"/>
      <c r="I20264" s="2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 s="2"/>
    </row>
    <row r="20265" spans="2:22" x14ac:dyDescent="0.2">
      <c r="B20265" s="2"/>
      <c r="C20265" s="2"/>
      <c r="D20265" s="2"/>
      <c r="E20265" s="2"/>
      <c r="F20265" s="2"/>
      <c r="G20265" s="3"/>
      <c r="H20265" s="3"/>
      <c r="I20265" s="2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 s="2"/>
    </row>
    <row r="20266" spans="2:22" x14ac:dyDescent="0.2">
      <c r="B20266" s="2"/>
      <c r="C20266" s="2"/>
      <c r="D20266" s="2"/>
      <c r="E20266" s="2"/>
      <c r="F20266" s="2"/>
      <c r="G20266" s="3"/>
      <c r="H20266" s="3"/>
      <c r="I20266" s="2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 s="2"/>
    </row>
    <row r="20267" spans="2:22" x14ac:dyDescent="0.2">
      <c r="B20267" s="2"/>
      <c r="C20267" s="2"/>
      <c r="D20267" s="2"/>
      <c r="E20267" s="2"/>
      <c r="F20267" s="2"/>
      <c r="G20267" s="3"/>
      <c r="H20267" s="3"/>
      <c r="I20267" s="2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 s="2"/>
    </row>
    <row r="20268" spans="2:22" x14ac:dyDescent="0.2">
      <c r="B20268" s="2"/>
      <c r="C20268" s="2"/>
      <c r="D20268" s="2"/>
      <c r="E20268" s="2"/>
      <c r="F20268" s="2"/>
      <c r="G20268" s="3"/>
      <c r="H20268" s="3"/>
      <c r="I20268" s="2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 s="2"/>
    </row>
    <row r="20269" spans="2:22" x14ac:dyDescent="0.2">
      <c r="B20269" s="2"/>
      <c r="C20269" s="2"/>
      <c r="D20269" s="2"/>
      <c r="E20269" s="2"/>
      <c r="F20269" s="2"/>
      <c r="G20269" s="3"/>
      <c r="H20269" s="3"/>
      <c r="I20269" s="2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 s="2"/>
    </row>
    <row r="20270" spans="2:22" x14ac:dyDescent="0.2">
      <c r="B20270" s="2"/>
      <c r="C20270" s="2"/>
      <c r="D20270" s="2"/>
      <c r="E20270" s="2"/>
      <c r="F20270" s="2"/>
      <c r="G20270" s="3"/>
      <c r="H20270" s="3"/>
      <c r="I20270" s="2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 s="2"/>
    </row>
    <row r="20271" spans="2:22" x14ac:dyDescent="0.2">
      <c r="B20271" s="2"/>
      <c r="C20271" s="2"/>
      <c r="D20271" s="2"/>
      <c r="E20271" s="2"/>
      <c r="F20271" s="2"/>
      <c r="G20271" s="3"/>
      <c r="H20271" s="3"/>
      <c r="I20271" s="2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 s="2"/>
    </row>
    <row r="20272" spans="2:22" x14ac:dyDescent="0.2">
      <c r="B20272" s="2"/>
      <c r="C20272" s="2"/>
      <c r="D20272" s="2"/>
      <c r="E20272" s="2"/>
      <c r="F20272" s="2"/>
      <c r="G20272" s="3"/>
      <c r="H20272" s="3"/>
      <c r="I20272" s="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 s="2"/>
    </row>
    <row r="20273" spans="2:22" x14ac:dyDescent="0.2">
      <c r="B20273" s="2"/>
      <c r="C20273" s="2"/>
      <c r="D20273" s="2"/>
      <c r="E20273" s="2"/>
      <c r="F20273" s="2"/>
      <c r="G20273" s="3"/>
      <c r="H20273" s="3"/>
      <c r="I20273" s="2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 s="2"/>
    </row>
    <row r="20274" spans="2:22" x14ac:dyDescent="0.2">
      <c r="B20274" s="2"/>
      <c r="C20274" s="2"/>
      <c r="D20274" s="2"/>
      <c r="E20274" s="2"/>
      <c r="F20274" s="2"/>
      <c r="G20274" s="3"/>
      <c r="H20274" s="3"/>
      <c r="I20274" s="2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 s="2"/>
    </row>
    <row r="20275" spans="2:22" x14ac:dyDescent="0.2">
      <c r="B20275" s="2"/>
      <c r="C20275" s="2"/>
      <c r="D20275" s="2"/>
      <c r="E20275" s="2"/>
      <c r="F20275" s="2"/>
      <c r="G20275" s="3"/>
      <c r="H20275" s="3"/>
      <c r="I20275" s="2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 s="2"/>
    </row>
    <row r="20276" spans="2:22" x14ac:dyDescent="0.2">
      <c r="B20276" s="2"/>
      <c r="C20276" s="2"/>
      <c r="D20276" s="2"/>
      <c r="E20276" s="2"/>
      <c r="F20276" s="2"/>
      <c r="G20276" s="3"/>
      <c r="H20276" s="3"/>
      <c r="I20276" s="2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 s="2"/>
    </row>
    <row r="20277" spans="2:22" x14ac:dyDescent="0.2">
      <c r="B20277" s="2"/>
      <c r="C20277" s="2"/>
      <c r="D20277" s="2"/>
      <c r="E20277" s="2"/>
      <c r="F20277" s="2"/>
      <c r="G20277" s="3"/>
      <c r="H20277" s="3"/>
      <c r="I20277" s="2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 s="2"/>
    </row>
    <row r="20278" spans="2:22" x14ac:dyDescent="0.2">
      <c r="B20278" s="2"/>
      <c r="C20278" s="2"/>
      <c r="D20278" s="2"/>
      <c r="E20278" s="2"/>
      <c r="F20278" s="2"/>
      <c r="G20278" s="3"/>
      <c r="H20278" s="3"/>
      <c r="I20278" s="2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 s="2"/>
    </row>
    <row r="20279" spans="2:22" x14ac:dyDescent="0.2">
      <c r="B20279" s="2"/>
      <c r="C20279" s="2"/>
      <c r="D20279" s="2"/>
      <c r="E20279" s="2"/>
      <c r="F20279" s="2"/>
      <c r="G20279" s="3"/>
      <c r="H20279" s="3"/>
      <c r="I20279" s="2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 s="2"/>
    </row>
    <row r="20280" spans="2:22" x14ac:dyDescent="0.2">
      <c r="B20280" s="2"/>
      <c r="C20280" s="2"/>
      <c r="D20280" s="2"/>
      <c r="E20280" s="2"/>
      <c r="F20280" s="2"/>
      <c r="G20280" s="3"/>
      <c r="H20280" s="3"/>
      <c r="I20280" s="2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 s="2"/>
    </row>
    <row r="20281" spans="2:22" x14ac:dyDescent="0.2">
      <c r="B20281" s="2"/>
      <c r="C20281" s="2"/>
      <c r="D20281" s="2"/>
      <c r="E20281" s="2"/>
      <c r="F20281" s="2"/>
      <c r="G20281" s="3"/>
      <c r="H20281" s="3"/>
      <c r="I20281" s="2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 s="2"/>
    </row>
    <row r="20282" spans="2:22" x14ac:dyDescent="0.2">
      <c r="B20282" s="2"/>
      <c r="C20282" s="2"/>
      <c r="D20282" s="2"/>
      <c r="E20282" s="2"/>
      <c r="F20282" s="2"/>
      <c r="G20282" s="3"/>
      <c r="H20282" s="3"/>
      <c r="I20282" s="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 s="2"/>
    </row>
    <row r="20283" spans="2:22" x14ac:dyDescent="0.2">
      <c r="B20283" s="2"/>
      <c r="C20283" s="2"/>
      <c r="D20283" s="2"/>
      <c r="E20283" s="2"/>
      <c r="F20283" s="2"/>
      <c r="G20283" s="3"/>
      <c r="H20283" s="3"/>
      <c r="I20283" s="2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 s="2"/>
    </row>
    <row r="20284" spans="2:22" x14ac:dyDescent="0.2">
      <c r="B20284" s="2"/>
      <c r="C20284" s="2"/>
      <c r="D20284" s="2"/>
      <c r="E20284" s="2"/>
      <c r="F20284" s="2"/>
      <c r="G20284" s="3"/>
      <c r="H20284" s="3"/>
      <c r="I20284" s="2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 s="2"/>
    </row>
    <row r="20285" spans="2:22" x14ac:dyDescent="0.2">
      <c r="B20285" s="2"/>
      <c r="C20285" s="2"/>
      <c r="D20285" s="2"/>
      <c r="E20285" s="2"/>
      <c r="F20285" s="2"/>
      <c r="G20285" s="3"/>
      <c r="H20285" s="3"/>
      <c r="I20285" s="2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 s="2"/>
    </row>
    <row r="20286" spans="2:22" x14ac:dyDescent="0.2">
      <c r="B20286" s="2"/>
      <c r="C20286" s="2"/>
      <c r="D20286" s="2"/>
      <c r="E20286" s="2"/>
      <c r="F20286" s="2"/>
      <c r="G20286" s="3"/>
      <c r="H20286" s="3"/>
      <c r="I20286" s="2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 s="2"/>
    </row>
    <row r="20287" spans="2:22" x14ac:dyDescent="0.2">
      <c r="B20287" s="2"/>
      <c r="C20287" s="2"/>
      <c r="D20287" s="2"/>
      <c r="E20287" s="2"/>
      <c r="F20287" s="2"/>
      <c r="G20287" s="3"/>
      <c r="H20287" s="3"/>
      <c r="I20287" s="2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 s="2"/>
    </row>
    <row r="20288" spans="2:22" x14ac:dyDescent="0.2">
      <c r="B20288" s="2"/>
      <c r="C20288" s="2"/>
      <c r="D20288" s="2"/>
      <c r="E20288" s="2"/>
      <c r="F20288" s="2"/>
      <c r="G20288" s="3"/>
      <c r="H20288" s="3"/>
      <c r="I20288" s="2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 s="2"/>
    </row>
    <row r="20289" spans="2:22" x14ac:dyDescent="0.2">
      <c r="B20289" s="2"/>
      <c r="C20289" s="2"/>
      <c r="D20289" s="2"/>
      <c r="E20289" s="2"/>
      <c r="F20289" s="2"/>
      <c r="G20289" s="3"/>
      <c r="H20289" s="3"/>
      <c r="I20289" s="2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 s="2"/>
    </row>
    <row r="20290" spans="2:22" x14ac:dyDescent="0.2">
      <c r="B20290" s="2"/>
      <c r="C20290" s="2"/>
      <c r="D20290" s="2"/>
      <c r="E20290" s="2"/>
      <c r="F20290" s="2"/>
      <c r="G20290" s="3"/>
      <c r="H20290" s="3"/>
      <c r="I20290" s="2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 s="2"/>
    </row>
    <row r="20291" spans="2:22" x14ac:dyDescent="0.2">
      <c r="B20291" s="2"/>
      <c r="C20291" s="2"/>
      <c r="D20291" s="2"/>
      <c r="E20291" s="2"/>
      <c r="F20291" s="2"/>
      <c r="G20291" s="3"/>
      <c r="H20291" s="3"/>
      <c r="I20291" s="2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 s="2"/>
    </row>
    <row r="20292" spans="2:22" x14ac:dyDescent="0.2">
      <c r="B20292" s="2"/>
      <c r="C20292" s="2"/>
      <c r="D20292" s="2"/>
      <c r="E20292" s="2"/>
      <c r="F20292" s="2"/>
      <c r="G20292" s="3"/>
      <c r="H20292" s="3"/>
      <c r="I20292" s="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 s="2"/>
    </row>
    <row r="20293" spans="2:22" x14ac:dyDescent="0.2">
      <c r="B20293" s="2"/>
      <c r="C20293" s="2"/>
      <c r="D20293" s="2"/>
      <c r="E20293" s="2"/>
      <c r="F20293" s="2"/>
      <c r="G20293" s="3"/>
      <c r="H20293" s="3"/>
      <c r="I20293" s="2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 s="2"/>
    </row>
    <row r="20294" spans="2:22" x14ac:dyDescent="0.2">
      <c r="B20294" s="2"/>
      <c r="C20294" s="2"/>
      <c r="D20294" s="2"/>
      <c r="E20294" s="2"/>
      <c r="F20294" s="2"/>
      <c r="G20294" s="3"/>
      <c r="H20294" s="3"/>
      <c r="I20294" s="2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 s="2"/>
    </row>
    <row r="20295" spans="2:22" x14ac:dyDescent="0.2">
      <c r="B20295" s="2"/>
      <c r="C20295" s="2"/>
      <c r="D20295" s="2"/>
      <c r="E20295" s="2"/>
      <c r="F20295" s="2"/>
      <c r="G20295" s="3"/>
      <c r="H20295" s="3"/>
      <c r="I20295" s="2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 s="2"/>
    </row>
    <row r="20296" spans="2:22" x14ac:dyDescent="0.2">
      <c r="B20296" s="2"/>
      <c r="C20296" s="2"/>
      <c r="D20296" s="2"/>
      <c r="E20296" s="2"/>
      <c r="F20296" s="2"/>
      <c r="G20296" s="3"/>
      <c r="H20296" s="3"/>
      <c r="I20296" s="2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 s="2"/>
    </row>
    <row r="20297" spans="2:22" x14ac:dyDescent="0.2">
      <c r="B20297" s="2"/>
      <c r="C20297" s="2"/>
      <c r="D20297" s="2"/>
      <c r="E20297" s="2"/>
      <c r="F20297" s="2"/>
      <c r="G20297" s="3"/>
      <c r="H20297" s="3"/>
      <c r="I20297" s="2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 s="2"/>
    </row>
    <row r="20298" spans="2:22" x14ac:dyDescent="0.2">
      <c r="B20298" s="2"/>
      <c r="C20298" s="2"/>
      <c r="D20298" s="2"/>
      <c r="E20298" s="2"/>
      <c r="F20298" s="2"/>
      <c r="G20298" s="3"/>
      <c r="H20298" s="3"/>
      <c r="I20298" s="2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 s="2"/>
    </row>
    <row r="20299" spans="2:22" x14ac:dyDescent="0.2">
      <c r="B20299" s="2"/>
      <c r="C20299" s="2"/>
      <c r="D20299" s="2"/>
      <c r="E20299" s="2"/>
      <c r="F20299" s="2"/>
      <c r="G20299" s="3"/>
      <c r="H20299" s="3"/>
      <c r="I20299" s="2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 s="2"/>
    </row>
    <row r="20300" spans="2:22" x14ac:dyDescent="0.2">
      <c r="B20300" s="2"/>
      <c r="C20300" s="2"/>
      <c r="D20300" s="2"/>
      <c r="E20300" s="2"/>
      <c r="F20300" s="2"/>
      <c r="G20300" s="3"/>
      <c r="H20300" s="3"/>
      <c r="I20300" s="2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 s="2"/>
    </row>
    <row r="20301" spans="2:22" x14ac:dyDescent="0.2">
      <c r="B20301" s="2"/>
      <c r="C20301" s="2"/>
      <c r="D20301" s="2"/>
      <c r="E20301" s="2"/>
      <c r="F20301" s="2"/>
      <c r="G20301" s="3"/>
      <c r="H20301" s="3"/>
      <c r="I20301" s="2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 s="2"/>
    </row>
    <row r="20302" spans="2:22" x14ac:dyDescent="0.2">
      <c r="B20302" s="2"/>
      <c r="C20302" s="2"/>
      <c r="D20302" s="2"/>
      <c r="E20302" s="2"/>
      <c r="F20302" s="2"/>
      <c r="G20302" s="3"/>
      <c r="H20302" s="3"/>
      <c r="I20302" s="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 s="2"/>
    </row>
    <row r="20303" spans="2:22" x14ac:dyDescent="0.2">
      <c r="B20303" s="2"/>
      <c r="C20303" s="2"/>
      <c r="D20303" s="2"/>
      <c r="E20303" s="2"/>
      <c r="F20303" s="2"/>
      <c r="G20303" s="3"/>
      <c r="H20303" s="3"/>
      <c r="I20303" s="2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 s="2"/>
    </row>
    <row r="20304" spans="2:22" x14ac:dyDescent="0.2">
      <c r="B20304" s="2"/>
      <c r="C20304" s="2"/>
      <c r="D20304" s="2"/>
      <c r="E20304" s="2"/>
      <c r="F20304" s="2"/>
      <c r="G20304" s="3"/>
      <c r="H20304" s="3"/>
      <c r="I20304" s="2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 s="2"/>
    </row>
    <row r="20305" spans="2:22" x14ac:dyDescent="0.2">
      <c r="B20305" s="2"/>
      <c r="C20305" s="2"/>
      <c r="D20305" s="2"/>
      <c r="E20305" s="2"/>
      <c r="F20305" s="2"/>
      <c r="G20305" s="3"/>
      <c r="H20305" s="3"/>
      <c r="I20305" s="2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 s="2"/>
    </row>
    <row r="20306" spans="2:22" x14ac:dyDescent="0.2">
      <c r="B20306" s="2"/>
      <c r="C20306" s="2"/>
      <c r="D20306" s="2"/>
      <c r="E20306" s="2"/>
      <c r="F20306" s="2"/>
      <c r="G20306" s="3"/>
      <c r="H20306" s="3"/>
      <c r="I20306" s="2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 s="2"/>
    </row>
    <row r="20307" spans="2:22" x14ac:dyDescent="0.2">
      <c r="B20307" s="2"/>
      <c r="C20307" s="2"/>
      <c r="D20307" s="2"/>
      <c r="E20307" s="2"/>
      <c r="F20307" s="2"/>
      <c r="G20307" s="3"/>
      <c r="H20307" s="3"/>
      <c r="I20307" s="2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 s="2"/>
    </row>
    <row r="20308" spans="2:22" x14ac:dyDescent="0.2">
      <c r="B20308" s="2"/>
      <c r="C20308" s="2"/>
      <c r="D20308" s="2"/>
      <c r="E20308" s="2"/>
      <c r="F20308" s="2"/>
      <c r="G20308" s="3"/>
      <c r="H20308" s="3"/>
      <c r="I20308" s="2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 s="2"/>
    </row>
    <row r="20309" spans="2:22" x14ac:dyDescent="0.2">
      <c r="B20309" s="2"/>
      <c r="C20309" s="2"/>
      <c r="D20309" s="2"/>
      <c r="E20309" s="2"/>
      <c r="F20309" s="2"/>
      <c r="G20309" s="3"/>
      <c r="H20309" s="3"/>
      <c r="I20309" s="2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 s="2"/>
    </row>
    <row r="20310" spans="2:22" x14ac:dyDescent="0.2">
      <c r="B20310" s="2"/>
      <c r="C20310" s="2"/>
      <c r="D20310" s="2"/>
      <c r="E20310" s="2"/>
      <c r="F20310" s="2"/>
      <c r="G20310" s="3"/>
      <c r="H20310" s="3"/>
      <c r="I20310" s="2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 s="2"/>
    </row>
    <row r="20311" spans="2:22" x14ac:dyDescent="0.2">
      <c r="B20311" s="2"/>
      <c r="C20311" s="2"/>
      <c r="D20311" s="2"/>
      <c r="E20311" s="2"/>
      <c r="F20311" s="2"/>
      <c r="G20311" s="3"/>
      <c r="H20311" s="3"/>
      <c r="I20311" s="2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 s="2"/>
    </row>
    <row r="20312" spans="2:22" x14ac:dyDescent="0.2">
      <c r="B20312" s="2"/>
      <c r="C20312" s="2"/>
      <c r="D20312" s="2"/>
      <c r="E20312" s="2"/>
      <c r="F20312" s="2"/>
      <c r="G20312" s="3"/>
      <c r="H20312" s="3"/>
      <c r="I20312" s="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 s="2"/>
    </row>
    <row r="20313" spans="2:22" x14ac:dyDescent="0.2">
      <c r="B20313" s="2"/>
      <c r="C20313" s="2"/>
      <c r="D20313" s="2"/>
      <c r="E20313" s="2"/>
      <c r="F20313" s="2"/>
      <c r="G20313" s="3"/>
      <c r="H20313" s="3"/>
      <c r="I20313" s="2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 s="2"/>
    </row>
    <row r="20314" spans="2:22" x14ac:dyDescent="0.2">
      <c r="B20314" s="2"/>
      <c r="C20314" s="2"/>
      <c r="D20314" s="2"/>
      <c r="E20314" s="2"/>
      <c r="F20314" s="2"/>
      <c r="G20314" s="3"/>
      <c r="H20314" s="3"/>
      <c r="I20314" s="2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 s="2"/>
    </row>
    <row r="20315" spans="2:22" x14ac:dyDescent="0.2">
      <c r="B20315" s="2"/>
      <c r="C20315" s="2"/>
      <c r="D20315" s="2"/>
      <c r="E20315" s="2"/>
      <c r="F20315" s="2"/>
      <c r="G20315" s="3"/>
      <c r="H20315" s="3"/>
      <c r="I20315" s="2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 s="2"/>
    </row>
    <row r="20316" spans="2:22" x14ac:dyDescent="0.2">
      <c r="B20316" s="2"/>
      <c r="C20316" s="2"/>
      <c r="D20316" s="2"/>
      <c r="E20316" s="2"/>
      <c r="F20316" s="2"/>
      <c r="G20316" s="3"/>
      <c r="H20316" s="3"/>
      <c r="I20316" s="2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 s="2"/>
    </row>
    <row r="20317" spans="2:22" x14ac:dyDescent="0.2">
      <c r="B20317" s="2"/>
      <c r="C20317" s="2"/>
      <c r="D20317" s="2"/>
      <c r="E20317" s="2"/>
      <c r="F20317" s="2"/>
      <c r="G20317" s="3"/>
      <c r="H20317" s="3"/>
      <c r="I20317" s="2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 s="2"/>
    </row>
    <row r="20318" spans="2:22" x14ac:dyDescent="0.2">
      <c r="B20318" s="2"/>
      <c r="C20318" s="2"/>
      <c r="D20318" s="2"/>
      <c r="E20318" s="2"/>
      <c r="F20318" s="2"/>
      <c r="G20318" s="3"/>
      <c r="H20318" s="3"/>
      <c r="I20318" s="2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 s="2"/>
    </row>
    <row r="20319" spans="2:22" x14ac:dyDescent="0.2">
      <c r="B20319" s="2"/>
      <c r="C20319" s="2"/>
      <c r="D20319" s="2"/>
      <c r="E20319" s="2"/>
      <c r="F20319" s="2"/>
      <c r="G20319" s="3"/>
      <c r="H20319" s="3"/>
      <c r="I20319" s="2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 s="2"/>
    </row>
    <row r="20320" spans="2:22" x14ac:dyDescent="0.2">
      <c r="B20320" s="2"/>
      <c r="C20320" s="2"/>
      <c r="D20320" s="2"/>
      <c r="E20320" s="2"/>
      <c r="F20320" s="2"/>
      <c r="G20320" s="3"/>
      <c r="H20320" s="3"/>
      <c r="I20320" s="2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 s="2"/>
    </row>
    <row r="20321" spans="2:22" x14ac:dyDescent="0.2">
      <c r="B20321" s="2"/>
      <c r="C20321" s="2"/>
      <c r="D20321" s="2"/>
      <c r="E20321" s="2"/>
      <c r="F20321" s="2"/>
      <c r="G20321" s="3"/>
      <c r="H20321" s="3"/>
      <c r="I20321" s="2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 s="2"/>
    </row>
    <row r="20322" spans="2:22" x14ac:dyDescent="0.2">
      <c r="B20322" s="2"/>
      <c r="C20322" s="2"/>
      <c r="D20322" s="2"/>
      <c r="E20322" s="2"/>
      <c r="F20322" s="2"/>
      <c r="G20322" s="3"/>
      <c r="H20322" s="3"/>
      <c r="I20322" s="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 s="2"/>
    </row>
    <row r="20323" spans="2:22" x14ac:dyDescent="0.2">
      <c r="B20323" s="2"/>
      <c r="C20323" s="2"/>
      <c r="D20323" s="2"/>
      <c r="E20323" s="2"/>
      <c r="F20323" s="2"/>
      <c r="G20323" s="3"/>
      <c r="H20323" s="3"/>
      <c r="I20323" s="2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 s="2"/>
    </row>
    <row r="20324" spans="2:22" x14ac:dyDescent="0.2">
      <c r="B20324" s="2"/>
      <c r="C20324" s="2"/>
      <c r="D20324" s="2"/>
      <c r="E20324" s="2"/>
      <c r="F20324" s="2"/>
      <c r="G20324" s="3"/>
      <c r="H20324" s="3"/>
      <c r="I20324" s="2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 s="2"/>
    </row>
    <row r="20325" spans="2:22" x14ac:dyDescent="0.2">
      <c r="B20325" s="2"/>
      <c r="C20325" s="2"/>
      <c r="D20325" s="2"/>
      <c r="E20325" s="2"/>
      <c r="F20325" s="2"/>
      <c r="G20325" s="3"/>
      <c r="H20325" s="3"/>
      <c r="I20325" s="2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 s="2"/>
    </row>
    <row r="20326" spans="2:22" x14ac:dyDescent="0.2">
      <c r="B20326" s="2"/>
      <c r="C20326" s="2"/>
      <c r="D20326" s="2"/>
      <c r="E20326" s="2"/>
      <c r="F20326" s="2"/>
      <c r="G20326" s="3"/>
      <c r="H20326" s="3"/>
      <c r="I20326" s="2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 s="2"/>
    </row>
    <row r="20327" spans="2:22" x14ac:dyDescent="0.2">
      <c r="B20327" s="2"/>
      <c r="C20327" s="2"/>
      <c r="D20327" s="2"/>
      <c r="E20327" s="2"/>
      <c r="F20327" s="2"/>
      <c r="G20327" s="3"/>
      <c r="H20327" s="3"/>
      <c r="I20327" s="2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 s="2"/>
    </row>
    <row r="20328" spans="2:22" x14ac:dyDescent="0.2">
      <c r="B20328" s="2"/>
      <c r="C20328" s="2"/>
      <c r="D20328" s="2"/>
      <c r="E20328" s="2"/>
      <c r="F20328" s="2"/>
      <c r="G20328" s="3"/>
      <c r="H20328" s="3"/>
      <c r="I20328" s="2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 s="2"/>
    </row>
    <row r="20329" spans="2:22" x14ac:dyDescent="0.2">
      <c r="B20329" s="2"/>
      <c r="C20329" s="2"/>
      <c r="D20329" s="2"/>
      <c r="E20329" s="2"/>
      <c r="F20329" s="2"/>
      <c r="G20329" s="3"/>
      <c r="H20329" s="3"/>
      <c r="I20329" s="2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 s="2"/>
    </row>
    <row r="20330" spans="2:22" x14ac:dyDescent="0.2">
      <c r="B20330" s="2"/>
      <c r="C20330" s="2"/>
      <c r="D20330" s="2"/>
      <c r="E20330" s="2"/>
      <c r="F20330" s="2"/>
      <c r="G20330" s="3"/>
      <c r="H20330" s="3"/>
      <c r="I20330" s="2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 s="2"/>
    </row>
    <row r="20331" spans="2:22" x14ac:dyDescent="0.2">
      <c r="B20331" s="2"/>
      <c r="C20331" s="2"/>
      <c r="D20331" s="2"/>
      <c r="E20331" s="2"/>
      <c r="F20331" s="2"/>
      <c r="G20331" s="3"/>
      <c r="H20331" s="3"/>
      <c r="I20331" s="2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 s="2"/>
    </row>
    <row r="20332" spans="2:22" x14ac:dyDescent="0.2">
      <c r="B20332" s="2"/>
      <c r="C20332" s="2"/>
      <c r="D20332" s="2"/>
      <c r="E20332" s="2"/>
      <c r="F20332" s="2"/>
      <c r="G20332" s="3"/>
      <c r="H20332" s="3"/>
      <c r="I20332" s="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 s="2"/>
    </row>
    <row r="20333" spans="2:22" x14ac:dyDescent="0.2">
      <c r="B20333" s="2"/>
      <c r="C20333" s="2"/>
      <c r="D20333" s="2"/>
      <c r="E20333" s="2"/>
      <c r="F20333" s="2"/>
      <c r="G20333" s="3"/>
      <c r="H20333" s="3"/>
      <c r="I20333" s="2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 s="2"/>
    </row>
    <row r="20334" spans="2:22" x14ac:dyDescent="0.2">
      <c r="B20334" s="2"/>
      <c r="C20334" s="2"/>
      <c r="D20334" s="2"/>
      <c r="E20334" s="2"/>
      <c r="F20334" s="2"/>
      <c r="G20334" s="3"/>
      <c r="H20334" s="3"/>
      <c r="I20334" s="2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 s="2"/>
    </row>
    <row r="20335" spans="2:22" x14ac:dyDescent="0.2">
      <c r="B20335" s="2"/>
      <c r="C20335" s="2"/>
      <c r="D20335" s="2"/>
      <c r="E20335" s="2"/>
      <c r="F20335" s="2"/>
      <c r="G20335" s="3"/>
      <c r="H20335" s="3"/>
      <c r="I20335" s="2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 s="2"/>
    </row>
    <row r="20336" spans="2:22" x14ac:dyDescent="0.2">
      <c r="B20336" s="2"/>
      <c r="C20336" s="2"/>
      <c r="D20336" s="2"/>
      <c r="E20336" s="2"/>
      <c r="F20336" s="2"/>
      <c r="G20336" s="3"/>
      <c r="H20336" s="3"/>
      <c r="I20336" s="2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 s="2"/>
    </row>
    <row r="20337" spans="2:22" x14ac:dyDescent="0.2">
      <c r="B20337" s="2"/>
      <c r="C20337" s="2"/>
      <c r="D20337" s="2"/>
      <c r="E20337" s="2"/>
      <c r="F20337" s="2"/>
      <c r="G20337" s="3"/>
      <c r="H20337" s="3"/>
      <c r="I20337" s="2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 s="2"/>
    </row>
    <row r="20338" spans="2:22" x14ac:dyDescent="0.2">
      <c r="B20338" s="2"/>
      <c r="C20338" s="2"/>
      <c r="D20338" s="2"/>
      <c r="E20338" s="2"/>
      <c r="F20338" s="2"/>
      <c r="G20338" s="3"/>
      <c r="H20338" s="3"/>
      <c r="I20338" s="2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 s="2"/>
    </row>
    <row r="20339" spans="2:22" x14ac:dyDescent="0.2">
      <c r="B20339" s="2"/>
      <c r="C20339" s="2"/>
      <c r="D20339" s="2"/>
      <c r="E20339" s="2"/>
      <c r="F20339" s="2"/>
      <c r="G20339" s="3"/>
      <c r="H20339" s="3"/>
      <c r="I20339" s="2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 s="2"/>
    </row>
    <row r="20340" spans="2:22" x14ac:dyDescent="0.2">
      <c r="B20340" s="2"/>
      <c r="C20340" s="2"/>
      <c r="D20340" s="2"/>
      <c r="E20340" s="2"/>
      <c r="F20340" s="2"/>
      <c r="G20340" s="3"/>
      <c r="H20340" s="3"/>
      <c r="I20340" s="2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 s="2"/>
    </row>
    <row r="20341" spans="2:22" x14ac:dyDescent="0.2">
      <c r="B20341" s="2"/>
      <c r="C20341" s="2"/>
      <c r="D20341" s="2"/>
      <c r="E20341" s="2"/>
      <c r="F20341" s="2"/>
      <c r="G20341" s="3"/>
      <c r="H20341" s="3"/>
      <c r="I20341" s="2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 s="2"/>
    </row>
    <row r="20342" spans="2:22" x14ac:dyDescent="0.2">
      <c r="B20342" s="2"/>
      <c r="C20342" s="2"/>
      <c r="D20342" s="2"/>
      <c r="E20342" s="2"/>
      <c r="F20342" s="2"/>
      <c r="G20342" s="3"/>
      <c r="H20342" s="3"/>
      <c r="I20342" s="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 s="2"/>
    </row>
    <row r="20343" spans="2:22" x14ac:dyDescent="0.2">
      <c r="B20343" s="2"/>
      <c r="C20343" s="2"/>
      <c r="D20343" s="2"/>
      <c r="E20343" s="2"/>
      <c r="F20343" s="2"/>
      <c r="G20343" s="3"/>
      <c r="H20343" s="3"/>
      <c r="I20343" s="2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 s="2"/>
    </row>
    <row r="20344" spans="2:22" x14ac:dyDescent="0.2">
      <c r="B20344" s="2"/>
      <c r="C20344" s="2"/>
      <c r="D20344" s="2"/>
      <c r="E20344" s="2"/>
      <c r="F20344" s="2"/>
      <c r="G20344" s="3"/>
      <c r="H20344" s="3"/>
      <c r="I20344" s="2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 s="2"/>
    </row>
    <row r="20345" spans="2:22" x14ac:dyDescent="0.2">
      <c r="B20345" s="2"/>
      <c r="C20345" s="2"/>
      <c r="D20345" s="2"/>
      <c r="E20345" s="2"/>
      <c r="F20345" s="2"/>
      <c r="G20345" s="3"/>
      <c r="H20345" s="3"/>
      <c r="I20345" s="2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 s="2"/>
    </row>
    <row r="20346" spans="2:22" x14ac:dyDescent="0.2">
      <c r="B20346" s="2"/>
      <c r="C20346" s="2"/>
      <c r="D20346" s="2"/>
      <c r="E20346" s="2"/>
      <c r="F20346" s="2"/>
      <c r="G20346" s="3"/>
      <c r="H20346" s="3"/>
      <c r="I20346" s="2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 s="2"/>
    </row>
    <row r="20347" spans="2:22" x14ac:dyDescent="0.2">
      <c r="B20347" s="2"/>
      <c r="C20347" s="2"/>
      <c r="D20347" s="2"/>
      <c r="E20347" s="2"/>
      <c r="F20347" s="2"/>
      <c r="G20347" s="3"/>
      <c r="H20347" s="3"/>
      <c r="I20347" s="2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 s="2"/>
    </row>
    <row r="20348" spans="2:22" x14ac:dyDescent="0.2">
      <c r="B20348" s="2"/>
      <c r="C20348" s="2"/>
      <c r="D20348" s="2"/>
      <c r="E20348" s="2"/>
      <c r="F20348" s="2"/>
      <c r="G20348" s="3"/>
      <c r="H20348" s="3"/>
      <c r="I20348" s="2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 s="2"/>
    </row>
    <row r="20349" spans="2:22" x14ac:dyDescent="0.2">
      <c r="B20349" s="2"/>
      <c r="C20349" s="2"/>
      <c r="D20349" s="2"/>
      <c r="E20349" s="2"/>
      <c r="F20349" s="2"/>
      <c r="G20349" s="3"/>
      <c r="H20349" s="3"/>
      <c r="I20349" s="2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 s="2"/>
    </row>
    <row r="20350" spans="2:22" x14ac:dyDescent="0.2">
      <c r="B20350" s="2"/>
      <c r="C20350" s="2"/>
      <c r="D20350" s="2"/>
      <c r="E20350" s="2"/>
      <c r="F20350" s="2"/>
      <c r="G20350" s="3"/>
      <c r="H20350" s="3"/>
      <c r="I20350" s="2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 s="2"/>
    </row>
    <row r="20351" spans="2:22" x14ac:dyDescent="0.2">
      <c r="B20351" s="2"/>
      <c r="C20351" s="2"/>
      <c r="D20351" s="2"/>
      <c r="E20351" s="2"/>
      <c r="F20351" s="2"/>
      <c r="G20351" s="3"/>
      <c r="H20351" s="3"/>
      <c r="I20351" s="2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 s="2"/>
    </row>
    <row r="20352" spans="2:22" x14ac:dyDescent="0.2">
      <c r="B20352" s="2"/>
      <c r="C20352" s="2"/>
      <c r="D20352" s="2"/>
      <c r="E20352" s="2"/>
      <c r="F20352" s="2"/>
      <c r="G20352" s="3"/>
      <c r="H20352" s="3"/>
      <c r="I20352" s="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 s="2"/>
    </row>
    <row r="20353" spans="2:22" x14ac:dyDescent="0.2">
      <c r="B20353" s="2"/>
      <c r="C20353" s="2"/>
      <c r="D20353" s="2"/>
      <c r="E20353" s="2"/>
      <c r="F20353" s="2"/>
      <c r="G20353" s="3"/>
      <c r="H20353" s="3"/>
      <c r="I20353" s="2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 s="2"/>
    </row>
    <row r="20354" spans="2:22" x14ac:dyDescent="0.2">
      <c r="B20354" s="2"/>
      <c r="C20354" s="2"/>
      <c r="D20354" s="2"/>
      <c r="E20354" s="2"/>
      <c r="F20354" s="2"/>
      <c r="G20354" s="3"/>
      <c r="H20354" s="3"/>
      <c r="I20354" s="2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 s="2"/>
    </row>
    <row r="20355" spans="2:22" x14ac:dyDescent="0.2">
      <c r="B20355" s="2"/>
      <c r="C20355" s="2"/>
      <c r="D20355" s="2"/>
      <c r="E20355" s="2"/>
      <c r="F20355" s="2"/>
      <c r="G20355" s="3"/>
      <c r="H20355" s="3"/>
      <c r="I20355" s="2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 s="2"/>
    </row>
    <row r="20356" spans="2:22" x14ac:dyDescent="0.2">
      <c r="B20356" s="2"/>
      <c r="C20356" s="2"/>
      <c r="D20356" s="2"/>
      <c r="E20356" s="2"/>
      <c r="F20356" s="2"/>
      <c r="G20356" s="3"/>
      <c r="H20356" s="3"/>
      <c r="I20356" s="2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 s="2"/>
    </row>
    <row r="20357" spans="2:22" x14ac:dyDescent="0.2">
      <c r="B20357" s="2"/>
      <c r="C20357" s="2"/>
      <c r="D20357" s="2"/>
      <c r="E20357" s="2"/>
      <c r="F20357" s="2"/>
      <c r="G20357" s="3"/>
      <c r="H20357" s="3"/>
      <c r="I20357" s="2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 s="2"/>
    </row>
    <row r="20358" spans="2:22" x14ac:dyDescent="0.2">
      <c r="B20358" s="2"/>
      <c r="C20358" s="2"/>
      <c r="D20358" s="2"/>
      <c r="E20358" s="2"/>
      <c r="F20358" s="2"/>
      <c r="G20358" s="3"/>
      <c r="H20358" s="3"/>
      <c r="I20358" s="2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 s="2"/>
    </row>
    <row r="20359" spans="2:22" x14ac:dyDescent="0.2">
      <c r="B20359" s="2"/>
      <c r="C20359" s="2"/>
      <c r="D20359" s="2"/>
      <c r="E20359" s="2"/>
      <c r="F20359" s="2"/>
      <c r="G20359" s="3"/>
      <c r="H20359" s="3"/>
      <c r="I20359" s="2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 s="2"/>
    </row>
    <row r="20360" spans="2:22" x14ac:dyDescent="0.2">
      <c r="B20360" s="2"/>
      <c r="C20360" s="2"/>
      <c r="D20360" s="2"/>
      <c r="E20360" s="2"/>
      <c r="F20360" s="2"/>
      <c r="G20360" s="3"/>
      <c r="H20360" s="3"/>
      <c r="I20360" s="2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 s="2"/>
    </row>
    <row r="20361" spans="2:22" x14ac:dyDescent="0.2">
      <c r="B20361" s="2"/>
      <c r="C20361" s="2"/>
      <c r="D20361" s="2"/>
      <c r="E20361" s="2"/>
      <c r="F20361" s="2"/>
      <c r="G20361" s="3"/>
      <c r="H20361" s="3"/>
      <c r="I20361" s="2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 s="2"/>
    </row>
    <row r="20362" spans="2:22" x14ac:dyDescent="0.2">
      <c r="B20362" s="2"/>
      <c r="C20362" s="2"/>
      <c r="D20362" s="2"/>
      <c r="E20362" s="2"/>
      <c r="F20362" s="2"/>
      <c r="G20362" s="3"/>
      <c r="H20362" s="3"/>
      <c r="I20362" s="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 s="2"/>
    </row>
    <row r="20363" spans="2:22" x14ac:dyDescent="0.2">
      <c r="B20363" s="2"/>
      <c r="C20363" s="2"/>
      <c r="D20363" s="2"/>
      <c r="E20363" s="2"/>
      <c r="F20363" s="2"/>
      <c r="G20363" s="3"/>
      <c r="H20363" s="3"/>
      <c r="I20363" s="2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 s="2"/>
    </row>
    <row r="20364" spans="2:22" x14ac:dyDescent="0.2">
      <c r="B20364" s="2"/>
      <c r="C20364" s="2"/>
      <c r="D20364" s="2"/>
      <c r="E20364" s="2"/>
      <c r="F20364" s="2"/>
      <c r="G20364" s="3"/>
      <c r="H20364" s="3"/>
      <c r="I20364" s="2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 s="2"/>
    </row>
    <row r="20365" spans="2:22" x14ac:dyDescent="0.2">
      <c r="B20365" s="2"/>
      <c r="C20365" s="2"/>
      <c r="D20365" s="2"/>
      <c r="E20365" s="2"/>
      <c r="F20365" s="2"/>
      <c r="G20365" s="3"/>
      <c r="H20365" s="3"/>
      <c r="I20365" s="2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 s="2"/>
    </row>
    <row r="20366" spans="2:22" x14ac:dyDescent="0.2">
      <c r="B20366" s="2"/>
      <c r="C20366" s="2"/>
      <c r="D20366" s="2"/>
      <c r="E20366" s="2"/>
      <c r="F20366" s="2"/>
      <c r="G20366" s="3"/>
      <c r="H20366" s="3"/>
      <c r="I20366" s="2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 s="2"/>
    </row>
    <row r="20367" spans="2:22" x14ac:dyDescent="0.2">
      <c r="B20367" s="2"/>
      <c r="C20367" s="2"/>
      <c r="D20367" s="2"/>
      <c r="E20367" s="2"/>
      <c r="F20367" s="2"/>
      <c r="G20367" s="3"/>
      <c r="H20367" s="3"/>
      <c r="I20367" s="2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 s="2"/>
    </row>
    <row r="20368" spans="2:22" x14ac:dyDescent="0.2">
      <c r="B20368" s="2"/>
      <c r="C20368" s="2"/>
      <c r="D20368" s="2"/>
      <c r="E20368" s="2"/>
      <c r="F20368" s="2"/>
      <c r="G20368" s="3"/>
      <c r="H20368" s="3"/>
      <c r="I20368" s="2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 s="2"/>
    </row>
    <row r="20369" spans="2:22" x14ac:dyDescent="0.2">
      <c r="B20369" s="2"/>
      <c r="C20369" s="2"/>
      <c r="D20369" s="2"/>
      <c r="E20369" s="2"/>
      <c r="F20369" s="2"/>
      <c r="G20369" s="3"/>
      <c r="H20369" s="3"/>
      <c r="I20369" s="2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 s="2"/>
    </row>
    <row r="20370" spans="2:22" x14ac:dyDescent="0.2">
      <c r="B20370" s="2"/>
      <c r="C20370" s="2"/>
      <c r="D20370" s="2"/>
      <c r="E20370" s="2"/>
      <c r="F20370" s="2"/>
      <c r="G20370" s="3"/>
      <c r="H20370" s="3"/>
      <c r="I20370" s="2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 s="2"/>
    </row>
    <row r="20371" spans="2:22" x14ac:dyDescent="0.2">
      <c r="B20371" s="2"/>
      <c r="C20371" s="2"/>
      <c r="D20371" s="2"/>
      <c r="E20371" s="2"/>
      <c r="F20371" s="2"/>
      <c r="G20371" s="3"/>
      <c r="H20371" s="3"/>
      <c r="I20371" s="2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 s="2"/>
    </row>
    <row r="20372" spans="2:22" x14ac:dyDescent="0.2">
      <c r="B20372" s="2"/>
      <c r="C20372" s="2"/>
      <c r="D20372" s="2"/>
      <c r="E20372" s="2"/>
      <c r="F20372" s="2"/>
      <c r="G20372" s="3"/>
      <c r="H20372" s="3"/>
      <c r="I20372" s="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 s="2"/>
    </row>
    <row r="20373" spans="2:22" x14ac:dyDescent="0.2">
      <c r="B20373" s="2"/>
      <c r="C20373" s="2"/>
      <c r="D20373" s="2"/>
      <c r="E20373" s="2"/>
      <c r="F20373" s="2"/>
      <c r="G20373" s="3"/>
      <c r="H20373" s="3"/>
      <c r="I20373" s="2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 s="2"/>
    </row>
    <row r="20374" spans="2:22" x14ac:dyDescent="0.2">
      <c r="B20374" s="2"/>
      <c r="C20374" s="2"/>
      <c r="D20374" s="2"/>
      <c r="E20374" s="2"/>
      <c r="F20374" s="2"/>
      <c r="G20374" s="3"/>
      <c r="H20374" s="3"/>
      <c r="I20374" s="2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 s="2"/>
    </row>
    <row r="20375" spans="2:22" x14ac:dyDescent="0.2">
      <c r="B20375" s="2"/>
      <c r="C20375" s="2"/>
      <c r="D20375" s="2"/>
      <c r="E20375" s="2"/>
      <c r="F20375" s="2"/>
      <c r="G20375" s="3"/>
      <c r="H20375" s="3"/>
      <c r="I20375" s="2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 s="2"/>
    </row>
    <row r="20376" spans="2:22" x14ac:dyDescent="0.2">
      <c r="B20376" s="2"/>
      <c r="C20376" s="2"/>
      <c r="D20376" s="2"/>
      <c r="E20376" s="2"/>
      <c r="F20376" s="2"/>
      <c r="G20376" s="3"/>
      <c r="H20376" s="3"/>
      <c r="I20376" s="2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 s="2"/>
    </row>
    <row r="20377" spans="2:22" x14ac:dyDescent="0.2">
      <c r="B20377" s="2"/>
      <c r="C20377" s="2"/>
      <c r="D20377" s="2"/>
      <c r="E20377" s="2"/>
      <c r="F20377" s="2"/>
      <c r="G20377" s="3"/>
      <c r="H20377" s="3"/>
      <c r="I20377" s="2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 s="2"/>
    </row>
    <row r="20378" spans="2:22" x14ac:dyDescent="0.2">
      <c r="B20378" s="2"/>
      <c r="C20378" s="2"/>
      <c r="D20378" s="2"/>
      <c r="E20378" s="2"/>
      <c r="F20378" s="2"/>
      <c r="G20378" s="3"/>
      <c r="H20378" s="3"/>
      <c r="I20378" s="2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 s="2"/>
    </row>
    <row r="20379" spans="2:22" x14ac:dyDescent="0.2">
      <c r="B20379" s="2"/>
      <c r="C20379" s="2"/>
      <c r="D20379" s="2"/>
      <c r="E20379" s="2"/>
      <c r="F20379" s="2"/>
      <c r="G20379" s="3"/>
      <c r="H20379" s="3"/>
      <c r="I20379" s="2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 s="2"/>
    </row>
    <row r="20380" spans="2:22" x14ac:dyDescent="0.2">
      <c r="B20380" s="2"/>
      <c r="C20380" s="2"/>
      <c r="D20380" s="2"/>
      <c r="E20380" s="2"/>
      <c r="F20380" s="2"/>
      <c r="G20380" s="3"/>
      <c r="H20380" s="3"/>
      <c r="I20380" s="2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 s="2"/>
    </row>
    <row r="20381" spans="2:22" x14ac:dyDescent="0.2">
      <c r="B20381" s="2"/>
      <c r="C20381" s="2"/>
      <c r="D20381" s="2"/>
      <c r="E20381" s="2"/>
      <c r="F20381" s="2"/>
      <c r="G20381" s="3"/>
      <c r="H20381" s="3"/>
      <c r="I20381" s="2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 s="2"/>
    </row>
    <row r="20382" spans="2:22" x14ac:dyDescent="0.2">
      <c r="B20382" s="2"/>
      <c r="C20382" s="2"/>
      <c r="D20382" s="2"/>
      <c r="E20382" s="2"/>
      <c r="F20382" s="2"/>
      <c r="G20382" s="3"/>
      <c r="H20382" s="3"/>
      <c r="I20382" s="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 s="2"/>
    </row>
    <row r="20383" spans="2:22" x14ac:dyDescent="0.2">
      <c r="B20383" s="2"/>
      <c r="C20383" s="2"/>
      <c r="D20383" s="2"/>
      <c r="E20383" s="2"/>
      <c r="F20383" s="2"/>
      <c r="G20383" s="3"/>
      <c r="H20383" s="3"/>
      <c r="I20383" s="2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 s="2"/>
    </row>
    <row r="20384" spans="2:22" x14ac:dyDescent="0.2">
      <c r="B20384" s="2"/>
      <c r="C20384" s="2"/>
      <c r="D20384" s="2"/>
      <c r="E20384" s="2"/>
      <c r="F20384" s="2"/>
      <c r="G20384" s="3"/>
      <c r="H20384" s="3"/>
      <c r="I20384" s="2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 s="2"/>
    </row>
    <row r="20385" spans="2:22" x14ac:dyDescent="0.2">
      <c r="B20385" s="2"/>
      <c r="C20385" s="2"/>
      <c r="D20385" s="2"/>
      <c r="E20385" s="2"/>
      <c r="F20385" s="2"/>
      <c r="G20385" s="3"/>
      <c r="H20385" s="3"/>
      <c r="I20385" s="2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 s="2"/>
    </row>
    <row r="20386" spans="2:22" x14ac:dyDescent="0.2">
      <c r="B20386" s="2"/>
      <c r="C20386" s="2"/>
      <c r="D20386" s="2"/>
      <c r="E20386" s="2"/>
      <c r="F20386" s="2"/>
      <c r="G20386" s="3"/>
      <c r="H20386" s="3"/>
      <c r="I20386" s="2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 s="2"/>
    </row>
    <row r="20387" spans="2:22" x14ac:dyDescent="0.2">
      <c r="B20387" s="2"/>
      <c r="C20387" s="2"/>
      <c r="D20387" s="2"/>
      <c r="E20387" s="2"/>
      <c r="F20387" s="2"/>
      <c r="G20387" s="3"/>
      <c r="H20387" s="3"/>
      <c r="I20387" s="2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 s="2"/>
    </row>
    <row r="20388" spans="2:22" x14ac:dyDescent="0.2">
      <c r="B20388" s="2"/>
      <c r="C20388" s="2"/>
      <c r="D20388" s="2"/>
      <c r="E20388" s="2"/>
      <c r="F20388" s="2"/>
      <c r="G20388" s="3"/>
      <c r="H20388" s="3"/>
      <c r="I20388" s="2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 s="2"/>
    </row>
    <row r="20389" spans="2:22" x14ac:dyDescent="0.2">
      <c r="B20389" s="2"/>
      <c r="C20389" s="2"/>
      <c r="D20389" s="2"/>
      <c r="E20389" s="2"/>
      <c r="F20389" s="2"/>
      <c r="G20389" s="3"/>
      <c r="H20389" s="3"/>
      <c r="I20389" s="2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 s="2"/>
    </row>
    <row r="20390" spans="2:22" x14ac:dyDescent="0.2">
      <c r="B20390" s="2"/>
      <c r="C20390" s="2"/>
      <c r="D20390" s="2"/>
      <c r="E20390" s="2"/>
      <c r="F20390" s="2"/>
      <c r="G20390" s="3"/>
      <c r="H20390" s="3"/>
      <c r="I20390" s="2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 s="2"/>
    </row>
    <row r="20391" spans="2:22" x14ac:dyDescent="0.2">
      <c r="B20391" s="2"/>
      <c r="C20391" s="2"/>
      <c r="D20391" s="2"/>
      <c r="E20391" s="2"/>
      <c r="F20391" s="2"/>
      <c r="G20391" s="3"/>
      <c r="H20391" s="3"/>
      <c r="I20391" s="2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 s="2"/>
    </row>
    <row r="20392" spans="2:22" x14ac:dyDescent="0.2">
      <c r="B20392" s="2"/>
      <c r="C20392" s="2"/>
      <c r="D20392" s="2"/>
      <c r="E20392" s="2"/>
      <c r="F20392" s="2"/>
      <c r="G20392" s="3"/>
      <c r="H20392" s="3"/>
      <c r="I20392" s="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 s="2"/>
    </row>
    <row r="20393" spans="2:22" x14ac:dyDescent="0.2">
      <c r="B20393" s="2"/>
      <c r="C20393" s="2"/>
      <c r="D20393" s="2"/>
      <c r="E20393" s="2"/>
      <c r="F20393" s="2"/>
      <c r="G20393" s="3"/>
      <c r="H20393" s="3"/>
      <c r="I20393" s="2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 s="2"/>
    </row>
    <row r="20394" spans="2:22" x14ac:dyDescent="0.2">
      <c r="B20394" s="2"/>
      <c r="C20394" s="2"/>
      <c r="D20394" s="2"/>
      <c r="E20394" s="2"/>
      <c r="F20394" s="2"/>
      <c r="G20394" s="3"/>
      <c r="H20394" s="3"/>
      <c r="I20394" s="2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 s="2"/>
    </row>
    <row r="20395" spans="2:22" x14ac:dyDescent="0.2">
      <c r="B20395" s="2"/>
      <c r="C20395" s="2"/>
      <c r="D20395" s="2"/>
      <c r="E20395" s="2"/>
      <c r="F20395" s="2"/>
      <c r="G20395" s="3"/>
      <c r="H20395" s="3"/>
      <c r="I20395" s="2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 s="2"/>
    </row>
    <row r="20396" spans="2:22" x14ac:dyDescent="0.2">
      <c r="B20396" s="2"/>
      <c r="C20396" s="2"/>
      <c r="D20396" s="2"/>
      <c r="E20396" s="2"/>
      <c r="F20396" s="2"/>
      <c r="G20396" s="3"/>
      <c r="H20396" s="3"/>
      <c r="I20396" s="2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 s="2"/>
    </row>
    <row r="20397" spans="2:22" x14ac:dyDescent="0.2">
      <c r="B20397" s="2"/>
      <c r="C20397" s="2"/>
      <c r="D20397" s="2"/>
      <c r="E20397" s="2"/>
      <c r="F20397" s="2"/>
      <c r="G20397" s="3"/>
      <c r="H20397" s="3"/>
      <c r="I20397" s="2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 s="2"/>
    </row>
    <row r="20398" spans="2:22" x14ac:dyDescent="0.2">
      <c r="B20398" s="2"/>
      <c r="C20398" s="2"/>
      <c r="D20398" s="2"/>
      <c r="E20398" s="2"/>
      <c r="F20398" s="2"/>
      <c r="G20398" s="3"/>
      <c r="H20398" s="3"/>
      <c r="I20398" s="2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 s="2"/>
    </row>
    <row r="20399" spans="2:22" x14ac:dyDescent="0.2">
      <c r="B20399" s="2"/>
      <c r="C20399" s="2"/>
      <c r="D20399" s="2"/>
      <c r="E20399" s="2"/>
      <c r="F20399" s="2"/>
      <c r="G20399" s="3"/>
      <c r="H20399" s="3"/>
      <c r="I20399" s="2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 s="2"/>
    </row>
    <row r="20400" spans="2:22" x14ac:dyDescent="0.2">
      <c r="B20400" s="2"/>
      <c r="C20400" s="2"/>
      <c r="D20400" s="2"/>
      <c r="E20400" s="2"/>
      <c r="F20400" s="2"/>
      <c r="G20400" s="3"/>
      <c r="H20400" s="3"/>
      <c r="I20400" s="2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 s="2"/>
    </row>
    <row r="20401" spans="2:22" x14ac:dyDescent="0.2">
      <c r="B20401" s="2"/>
      <c r="C20401" s="2"/>
      <c r="D20401" s="2"/>
      <c r="E20401" s="2"/>
      <c r="F20401" s="2"/>
      <c r="G20401" s="3"/>
      <c r="H20401" s="3"/>
      <c r="I20401" s="2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 s="2"/>
    </row>
    <row r="20402" spans="2:22" x14ac:dyDescent="0.2">
      <c r="B20402" s="2"/>
      <c r="C20402" s="2"/>
      <c r="D20402" s="2"/>
      <c r="E20402" s="2"/>
      <c r="F20402" s="2"/>
      <c r="G20402" s="3"/>
      <c r="H20402" s="3"/>
      <c r="I20402" s="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 s="2"/>
    </row>
    <row r="20403" spans="2:22" x14ac:dyDescent="0.2">
      <c r="B20403" s="2"/>
      <c r="C20403" s="2"/>
      <c r="D20403" s="2"/>
      <c r="E20403" s="2"/>
      <c r="F20403" s="2"/>
      <c r="G20403" s="3"/>
      <c r="H20403" s="3"/>
      <c r="I20403" s="2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 s="2"/>
    </row>
    <row r="20404" spans="2:22" x14ac:dyDescent="0.2">
      <c r="B20404" s="2"/>
      <c r="C20404" s="2"/>
      <c r="D20404" s="2"/>
      <c r="E20404" s="2"/>
      <c r="F20404" s="2"/>
      <c r="G20404" s="3"/>
      <c r="H20404" s="3"/>
      <c r="I20404" s="2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 s="2"/>
    </row>
    <row r="20405" spans="2:22" x14ac:dyDescent="0.2">
      <c r="B20405" s="2"/>
      <c r="C20405" s="2"/>
      <c r="D20405" s="2"/>
      <c r="E20405" s="2"/>
      <c r="F20405" s="2"/>
      <c r="G20405" s="3"/>
      <c r="H20405" s="3"/>
      <c r="I20405" s="2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 s="2"/>
    </row>
    <row r="20406" spans="2:22" x14ac:dyDescent="0.2">
      <c r="B20406" s="2"/>
      <c r="C20406" s="2"/>
      <c r="D20406" s="2"/>
      <c r="E20406" s="2"/>
      <c r="F20406" s="2"/>
      <c r="G20406" s="3"/>
      <c r="H20406" s="3"/>
      <c r="I20406" s="2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 s="2"/>
    </row>
    <row r="20407" spans="2:22" x14ac:dyDescent="0.2">
      <c r="B20407" s="2"/>
      <c r="C20407" s="2"/>
      <c r="D20407" s="2"/>
      <c r="E20407" s="2"/>
      <c r="F20407" s="2"/>
      <c r="G20407" s="3"/>
      <c r="H20407" s="3"/>
      <c r="I20407" s="2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 s="2"/>
    </row>
    <row r="20408" spans="2:22" x14ac:dyDescent="0.2">
      <c r="B20408" s="2"/>
      <c r="C20408" s="2"/>
      <c r="D20408" s="2"/>
      <c r="E20408" s="2"/>
      <c r="F20408" s="2"/>
      <c r="G20408" s="3"/>
      <c r="H20408" s="3"/>
      <c r="I20408" s="2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 s="2"/>
    </row>
    <row r="20409" spans="2:22" x14ac:dyDescent="0.2">
      <c r="B20409" s="2"/>
      <c r="C20409" s="2"/>
      <c r="D20409" s="2"/>
      <c r="E20409" s="2"/>
      <c r="F20409" s="2"/>
      <c r="G20409" s="3"/>
      <c r="H20409" s="3"/>
      <c r="I20409" s="2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 s="2"/>
    </row>
    <row r="20410" spans="2:22" x14ac:dyDescent="0.2">
      <c r="B20410" s="2"/>
      <c r="C20410" s="2"/>
      <c r="D20410" s="2"/>
      <c r="E20410" s="2"/>
      <c r="F20410" s="2"/>
      <c r="G20410" s="3"/>
      <c r="H20410" s="3"/>
      <c r="I20410" s="2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 s="2"/>
    </row>
    <row r="20411" spans="2:22" x14ac:dyDescent="0.2">
      <c r="B20411" s="2"/>
      <c r="C20411" s="2"/>
      <c r="D20411" s="2"/>
      <c r="E20411" s="2"/>
      <c r="F20411" s="2"/>
      <c r="G20411" s="3"/>
      <c r="H20411" s="3"/>
      <c r="I20411" s="2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 s="2"/>
    </row>
    <row r="20412" spans="2:22" x14ac:dyDescent="0.2">
      <c r="B20412" s="2"/>
      <c r="C20412" s="2"/>
      <c r="D20412" s="2"/>
      <c r="E20412" s="2"/>
      <c r="F20412" s="2"/>
      <c r="G20412" s="3"/>
      <c r="H20412" s="3"/>
      <c r="I20412" s="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 s="2"/>
    </row>
    <row r="20413" spans="2:22" x14ac:dyDescent="0.2">
      <c r="B20413" s="2"/>
      <c r="C20413" s="2"/>
      <c r="D20413" s="2"/>
      <c r="E20413" s="2"/>
      <c r="F20413" s="2"/>
      <c r="G20413" s="3"/>
      <c r="H20413" s="3"/>
      <c r="I20413" s="2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 s="2"/>
    </row>
    <row r="20414" spans="2:22" x14ac:dyDescent="0.2">
      <c r="B20414" s="2"/>
      <c r="C20414" s="2"/>
      <c r="D20414" s="2"/>
      <c r="E20414" s="2"/>
      <c r="F20414" s="2"/>
      <c r="G20414" s="3"/>
      <c r="H20414" s="3"/>
      <c r="I20414" s="2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 s="2"/>
    </row>
    <row r="20415" spans="2:22" x14ac:dyDescent="0.2">
      <c r="B20415" s="2"/>
      <c r="C20415" s="2"/>
      <c r="D20415" s="2"/>
      <c r="E20415" s="2"/>
      <c r="F20415" s="2"/>
      <c r="G20415" s="3"/>
      <c r="H20415" s="3"/>
      <c r="I20415" s="2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 s="2"/>
    </row>
    <row r="20416" spans="2:22" x14ac:dyDescent="0.2">
      <c r="B20416" s="2"/>
      <c r="C20416" s="2"/>
      <c r="D20416" s="2"/>
      <c r="E20416" s="2"/>
      <c r="F20416" s="2"/>
      <c r="G20416" s="3"/>
      <c r="H20416" s="3"/>
      <c r="I20416" s="2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 s="2"/>
    </row>
    <row r="20417" spans="2:22" x14ac:dyDescent="0.2">
      <c r="B20417" s="2"/>
      <c r="C20417" s="2"/>
      <c r="D20417" s="2"/>
      <c r="E20417" s="2"/>
      <c r="F20417" s="2"/>
      <c r="G20417" s="3"/>
      <c r="H20417" s="3"/>
      <c r="I20417" s="2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 s="2"/>
    </row>
    <row r="20418" spans="2:22" x14ac:dyDescent="0.2">
      <c r="B20418" s="2"/>
      <c r="C20418" s="2"/>
      <c r="D20418" s="2"/>
      <c r="E20418" s="2"/>
      <c r="F20418" s="2"/>
      <c r="G20418" s="3"/>
      <c r="H20418" s="3"/>
      <c r="I20418" s="2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 s="2"/>
    </row>
    <row r="20419" spans="2:22" x14ac:dyDescent="0.2">
      <c r="B20419" s="2"/>
      <c r="C20419" s="2"/>
      <c r="D20419" s="2"/>
      <c r="E20419" s="2"/>
      <c r="F20419" s="2"/>
      <c r="G20419" s="3"/>
      <c r="H20419" s="3"/>
      <c r="I20419" s="2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 s="2"/>
    </row>
    <row r="20420" spans="2:22" x14ac:dyDescent="0.2">
      <c r="B20420" s="2"/>
      <c r="C20420" s="2"/>
      <c r="D20420" s="2"/>
      <c r="E20420" s="2"/>
      <c r="F20420" s="2"/>
      <c r="G20420" s="3"/>
      <c r="H20420" s="3"/>
      <c r="I20420" s="2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 s="2"/>
    </row>
    <row r="20421" spans="2:22" x14ac:dyDescent="0.2">
      <c r="B20421" s="2"/>
      <c r="C20421" s="2"/>
      <c r="D20421" s="2"/>
      <c r="E20421" s="2"/>
      <c r="F20421" s="2"/>
      <c r="G20421" s="3"/>
      <c r="H20421" s="3"/>
      <c r="I20421" s="2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 s="2"/>
    </row>
    <row r="20422" spans="2:22" x14ac:dyDescent="0.2">
      <c r="B20422" s="2"/>
      <c r="C20422" s="2"/>
      <c r="D20422" s="2"/>
      <c r="E20422" s="2"/>
      <c r="F20422" s="2"/>
      <c r="G20422" s="3"/>
      <c r="H20422" s="3"/>
      <c r="I20422" s="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 s="2"/>
    </row>
    <row r="20423" spans="2:22" x14ac:dyDescent="0.2">
      <c r="B20423" s="2"/>
      <c r="C20423" s="2"/>
      <c r="D20423" s="2"/>
      <c r="E20423" s="2"/>
      <c r="F20423" s="2"/>
      <c r="G20423" s="3"/>
      <c r="H20423" s="3"/>
      <c r="I20423" s="2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 s="2"/>
    </row>
    <row r="20424" spans="2:22" x14ac:dyDescent="0.2">
      <c r="B20424" s="2"/>
      <c r="C20424" s="2"/>
      <c r="D20424" s="2"/>
      <c r="E20424" s="2"/>
      <c r="F20424" s="2"/>
      <c r="G20424" s="3"/>
      <c r="H20424" s="3"/>
      <c r="I20424" s="2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 s="2"/>
    </row>
    <row r="20425" spans="2:22" x14ac:dyDescent="0.2">
      <c r="B20425" s="2"/>
      <c r="C20425" s="2"/>
      <c r="D20425" s="2"/>
      <c r="E20425" s="2"/>
      <c r="F20425" s="2"/>
      <c r="G20425" s="3"/>
      <c r="H20425" s="3"/>
      <c r="I20425" s="2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 s="2"/>
    </row>
    <row r="20426" spans="2:22" x14ac:dyDescent="0.2">
      <c r="B20426" s="2"/>
      <c r="C20426" s="2"/>
      <c r="D20426" s="2"/>
      <c r="E20426" s="2"/>
      <c r="F20426" s="2"/>
      <c r="G20426" s="3"/>
      <c r="H20426" s="3"/>
      <c r="I20426" s="2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 s="2"/>
    </row>
    <row r="20427" spans="2:22" x14ac:dyDescent="0.2">
      <c r="B20427" s="2"/>
      <c r="C20427" s="2"/>
      <c r="D20427" s="2"/>
      <c r="E20427" s="2"/>
      <c r="F20427" s="2"/>
      <c r="G20427" s="3"/>
      <c r="H20427" s="3"/>
      <c r="I20427" s="2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 s="2"/>
    </row>
    <row r="20428" spans="2:22" x14ac:dyDescent="0.2">
      <c r="B20428" s="2"/>
      <c r="C20428" s="2"/>
      <c r="D20428" s="2"/>
      <c r="E20428" s="2"/>
      <c r="F20428" s="2"/>
      <c r="G20428" s="3"/>
      <c r="H20428" s="3"/>
      <c r="I20428" s="2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 s="2"/>
    </row>
    <row r="20429" spans="2:22" x14ac:dyDescent="0.2">
      <c r="B20429" s="2"/>
      <c r="C20429" s="2"/>
      <c r="D20429" s="2"/>
      <c r="E20429" s="2"/>
      <c r="F20429" s="2"/>
      <c r="G20429" s="3"/>
      <c r="H20429" s="3"/>
      <c r="I20429" s="2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 s="2"/>
    </row>
    <row r="20430" spans="2:22" x14ac:dyDescent="0.2">
      <c r="B20430" s="2"/>
      <c r="C20430" s="2"/>
      <c r="D20430" s="2"/>
      <c r="E20430" s="2"/>
      <c r="F20430" s="2"/>
      <c r="G20430" s="3"/>
      <c r="H20430" s="3"/>
      <c r="I20430" s="2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 s="2"/>
    </row>
    <row r="20431" spans="2:22" x14ac:dyDescent="0.2">
      <c r="B20431" s="2"/>
      <c r="C20431" s="2"/>
      <c r="D20431" s="2"/>
      <c r="E20431" s="2"/>
      <c r="F20431" s="2"/>
      <c r="G20431" s="3"/>
      <c r="H20431" s="3"/>
      <c r="I20431" s="2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 s="2"/>
    </row>
    <row r="20432" spans="2:22" x14ac:dyDescent="0.2">
      <c r="B20432" s="2"/>
      <c r="C20432" s="2"/>
      <c r="D20432" s="2"/>
      <c r="E20432" s="2"/>
      <c r="F20432" s="2"/>
      <c r="G20432" s="3"/>
      <c r="H20432" s="3"/>
      <c r="I20432" s="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 s="2"/>
    </row>
    <row r="20433" spans="2:22" x14ac:dyDescent="0.2">
      <c r="B20433" s="2"/>
      <c r="C20433" s="2"/>
      <c r="D20433" s="2"/>
      <c r="E20433" s="2"/>
      <c r="F20433" s="2"/>
      <c r="G20433" s="3"/>
      <c r="H20433" s="3"/>
      <c r="I20433" s="2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 s="2"/>
    </row>
    <row r="20434" spans="2:22" x14ac:dyDescent="0.2">
      <c r="B20434" s="2"/>
      <c r="C20434" s="2"/>
      <c r="D20434" s="2"/>
      <c r="E20434" s="2"/>
      <c r="F20434" s="2"/>
      <c r="G20434" s="3"/>
      <c r="H20434" s="3"/>
      <c r="I20434" s="2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 s="2"/>
    </row>
    <row r="20435" spans="2:22" x14ac:dyDescent="0.2">
      <c r="B20435" s="2"/>
      <c r="C20435" s="2"/>
      <c r="D20435" s="2"/>
      <c r="E20435" s="2"/>
      <c r="F20435" s="2"/>
      <c r="G20435" s="3"/>
      <c r="H20435" s="3"/>
      <c r="I20435" s="2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 s="2"/>
    </row>
    <row r="20436" spans="2:22" x14ac:dyDescent="0.2">
      <c r="B20436" s="2"/>
      <c r="C20436" s="2"/>
      <c r="D20436" s="2"/>
      <c r="E20436" s="2"/>
      <c r="F20436" s="2"/>
      <c r="G20436" s="3"/>
      <c r="H20436" s="3"/>
      <c r="I20436" s="2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 s="2"/>
    </row>
    <row r="20437" spans="2:22" x14ac:dyDescent="0.2">
      <c r="B20437" s="2"/>
      <c r="C20437" s="2"/>
      <c r="D20437" s="2"/>
      <c r="E20437" s="2"/>
      <c r="F20437" s="2"/>
      <c r="G20437" s="3"/>
      <c r="H20437" s="3"/>
      <c r="I20437" s="2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 s="2"/>
    </row>
    <row r="20438" spans="2:22" x14ac:dyDescent="0.2">
      <c r="B20438" s="2"/>
      <c r="C20438" s="2"/>
      <c r="D20438" s="2"/>
      <c r="E20438" s="2"/>
      <c r="F20438" s="2"/>
      <c r="G20438" s="3"/>
      <c r="H20438" s="3"/>
      <c r="I20438" s="2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 s="2"/>
    </row>
    <row r="20439" spans="2:22" x14ac:dyDescent="0.2">
      <c r="B20439" s="2"/>
      <c r="C20439" s="2"/>
      <c r="D20439" s="2"/>
      <c r="E20439" s="2"/>
      <c r="F20439" s="2"/>
      <c r="G20439" s="3"/>
      <c r="H20439" s="3"/>
      <c r="I20439" s="2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 s="2"/>
    </row>
    <row r="20440" spans="2:22" x14ac:dyDescent="0.2">
      <c r="B20440" s="2"/>
      <c r="C20440" s="2"/>
      <c r="D20440" s="2"/>
      <c r="E20440" s="2"/>
      <c r="F20440" s="2"/>
      <c r="G20440" s="3"/>
      <c r="H20440" s="3"/>
      <c r="I20440" s="2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 s="2"/>
    </row>
    <row r="20441" spans="2:22" x14ac:dyDescent="0.2">
      <c r="B20441" s="2"/>
      <c r="C20441" s="2"/>
      <c r="D20441" s="2"/>
      <c r="E20441" s="2"/>
      <c r="F20441" s="2"/>
      <c r="G20441" s="3"/>
      <c r="H20441" s="3"/>
      <c r="I20441" s="2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 s="2"/>
    </row>
    <row r="20442" spans="2:22" x14ac:dyDescent="0.2">
      <c r="B20442" s="2"/>
      <c r="C20442" s="2"/>
      <c r="D20442" s="2"/>
      <c r="E20442" s="2"/>
      <c r="F20442" s="2"/>
      <c r="G20442" s="3"/>
      <c r="H20442" s="3"/>
      <c r="I20442" s="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 s="2"/>
    </row>
    <row r="20443" spans="2:22" x14ac:dyDescent="0.2">
      <c r="B20443" s="2"/>
      <c r="C20443" s="2"/>
      <c r="D20443" s="2"/>
      <c r="E20443" s="2"/>
      <c r="F20443" s="2"/>
      <c r="G20443" s="3"/>
      <c r="H20443" s="3"/>
      <c r="I20443" s="2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 s="2"/>
    </row>
    <row r="20444" spans="2:22" x14ac:dyDescent="0.2">
      <c r="B20444" s="2"/>
      <c r="C20444" s="2"/>
      <c r="D20444" s="2"/>
      <c r="E20444" s="2"/>
      <c r="F20444" s="2"/>
      <c r="G20444" s="3"/>
      <c r="H20444" s="3"/>
      <c r="I20444" s="2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 s="2"/>
    </row>
    <row r="20445" spans="2:22" x14ac:dyDescent="0.2">
      <c r="B20445" s="2"/>
      <c r="C20445" s="2"/>
      <c r="D20445" s="2"/>
      <c r="E20445" s="2"/>
      <c r="F20445" s="2"/>
      <c r="G20445" s="3"/>
      <c r="H20445" s="3"/>
      <c r="I20445" s="2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 s="2"/>
    </row>
    <row r="20446" spans="2:22" x14ac:dyDescent="0.2">
      <c r="B20446" s="2"/>
      <c r="C20446" s="2"/>
      <c r="D20446" s="2"/>
      <c r="E20446" s="2"/>
      <c r="F20446" s="2"/>
      <c r="G20446" s="3"/>
      <c r="H20446" s="3"/>
      <c r="I20446" s="2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 s="2"/>
    </row>
    <row r="20447" spans="2:22" x14ac:dyDescent="0.2">
      <c r="B20447" s="2"/>
      <c r="C20447" s="2"/>
      <c r="D20447" s="2"/>
      <c r="E20447" s="2"/>
      <c r="F20447" s="2"/>
      <c r="G20447" s="3"/>
      <c r="H20447" s="3"/>
      <c r="I20447" s="2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 s="2"/>
    </row>
    <row r="20448" spans="2:22" x14ac:dyDescent="0.2">
      <c r="B20448" s="2"/>
      <c r="C20448" s="2"/>
      <c r="D20448" s="2"/>
      <c r="E20448" s="2"/>
      <c r="F20448" s="2"/>
      <c r="G20448" s="3"/>
      <c r="H20448" s="3"/>
      <c r="I20448" s="2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 s="2"/>
    </row>
    <row r="20449" spans="2:22" x14ac:dyDescent="0.2">
      <c r="B20449" s="2"/>
      <c r="C20449" s="2"/>
      <c r="D20449" s="2"/>
      <c r="E20449" s="2"/>
      <c r="F20449" s="2"/>
      <c r="G20449" s="3"/>
      <c r="H20449" s="3"/>
      <c r="I20449" s="2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 s="2"/>
    </row>
    <row r="20450" spans="2:22" x14ac:dyDescent="0.2">
      <c r="B20450" s="2"/>
      <c r="C20450" s="2"/>
      <c r="D20450" s="2"/>
      <c r="E20450" s="2"/>
      <c r="F20450" s="2"/>
      <c r="G20450" s="3"/>
      <c r="H20450" s="3"/>
      <c r="I20450" s="2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 s="2"/>
    </row>
    <row r="20451" spans="2:22" x14ac:dyDescent="0.2">
      <c r="B20451" s="2"/>
      <c r="C20451" s="2"/>
      <c r="D20451" s="2"/>
      <c r="E20451" s="2"/>
      <c r="F20451" s="2"/>
      <c r="G20451" s="3"/>
      <c r="H20451" s="3"/>
      <c r="I20451" s="2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 s="2"/>
    </row>
    <row r="20452" spans="2:22" x14ac:dyDescent="0.2">
      <c r="B20452" s="2"/>
      <c r="C20452" s="2"/>
      <c r="D20452" s="2"/>
      <c r="E20452" s="2"/>
      <c r="F20452" s="2"/>
      <c r="G20452" s="3"/>
      <c r="H20452" s="3"/>
      <c r="I20452" s="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 s="2"/>
    </row>
    <row r="20453" spans="2:22" x14ac:dyDescent="0.2">
      <c r="B20453" s="2"/>
      <c r="C20453" s="2"/>
      <c r="D20453" s="2"/>
      <c r="E20453" s="2"/>
      <c r="F20453" s="2"/>
      <c r="G20453" s="3"/>
      <c r="H20453" s="3"/>
      <c r="I20453" s="2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 s="2"/>
    </row>
    <row r="20454" spans="2:22" x14ac:dyDescent="0.2">
      <c r="B20454" s="2"/>
      <c r="C20454" s="2"/>
      <c r="D20454" s="2"/>
      <c r="E20454" s="2"/>
      <c r="F20454" s="2"/>
      <c r="G20454" s="3"/>
      <c r="H20454" s="3"/>
      <c r="I20454" s="2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 s="2"/>
    </row>
    <row r="20455" spans="2:22" x14ac:dyDescent="0.2">
      <c r="B20455" s="2"/>
      <c r="C20455" s="2"/>
      <c r="D20455" s="2"/>
      <c r="E20455" s="2"/>
      <c r="F20455" s="2"/>
      <c r="G20455" s="3"/>
      <c r="H20455" s="3"/>
      <c r="I20455" s="2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 s="2"/>
    </row>
    <row r="20456" spans="2:22" x14ac:dyDescent="0.2">
      <c r="B20456" s="2"/>
      <c r="C20456" s="2"/>
      <c r="D20456" s="2"/>
      <c r="E20456" s="2"/>
      <c r="F20456" s="2"/>
      <c r="G20456" s="3"/>
      <c r="H20456" s="3"/>
      <c r="I20456" s="2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 s="2"/>
    </row>
    <row r="20457" spans="2:22" x14ac:dyDescent="0.2">
      <c r="B20457" s="2"/>
      <c r="C20457" s="2"/>
      <c r="D20457" s="2"/>
      <c r="E20457" s="2"/>
      <c r="F20457" s="2"/>
      <c r="G20457" s="3"/>
      <c r="H20457" s="3"/>
      <c r="I20457" s="2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 s="2"/>
    </row>
    <row r="20458" spans="2:22" x14ac:dyDescent="0.2">
      <c r="B20458" s="2"/>
      <c r="C20458" s="2"/>
      <c r="D20458" s="2"/>
      <c r="E20458" s="2"/>
      <c r="F20458" s="2"/>
      <c r="G20458" s="3"/>
      <c r="H20458" s="3"/>
      <c r="I20458" s="2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 s="2"/>
    </row>
    <row r="20459" spans="2:22" x14ac:dyDescent="0.2">
      <c r="B20459" s="2"/>
      <c r="C20459" s="2"/>
      <c r="D20459" s="2"/>
      <c r="E20459" s="2"/>
      <c r="F20459" s="2"/>
      <c r="G20459" s="3"/>
      <c r="H20459" s="3"/>
      <c r="I20459" s="2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 s="2"/>
    </row>
    <row r="20460" spans="2:22" x14ac:dyDescent="0.2">
      <c r="B20460" s="2"/>
      <c r="C20460" s="2"/>
      <c r="D20460" s="2"/>
      <c r="E20460" s="2"/>
      <c r="F20460" s="2"/>
      <c r="G20460" s="3"/>
      <c r="H20460" s="3"/>
      <c r="I20460" s="2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 s="2"/>
    </row>
    <row r="20461" spans="2:22" x14ac:dyDescent="0.2">
      <c r="B20461" s="2"/>
      <c r="C20461" s="2"/>
      <c r="D20461" s="2"/>
      <c r="E20461" s="2"/>
      <c r="F20461" s="2"/>
      <c r="G20461" s="3"/>
      <c r="H20461" s="3"/>
      <c r="I20461" s="2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 s="2"/>
    </row>
    <row r="20462" spans="2:22" x14ac:dyDescent="0.2">
      <c r="B20462" s="2"/>
      <c r="C20462" s="2"/>
      <c r="D20462" s="2"/>
      <c r="E20462" s="2"/>
      <c r="F20462" s="2"/>
      <c r="G20462" s="3"/>
      <c r="H20462" s="3"/>
      <c r="I20462" s="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 s="2"/>
    </row>
    <row r="20463" spans="2:22" x14ac:dyDescent="0.2">
      <c r="B20463" s="2"/>
      <c r="C20463" s="2"/>
      <c r="D20463" s="2"/>
      <c r="E20463" s="2"/>
      <c r="F20463" s="2"/>
      <c r="G20463" s="3"/>
      <c r="H20463" s="3"/>
      <c r="I20463" s="2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 s="2"/>
    </row>
    <row r="20464" spans="2:22" x14ac:dyDescent="0.2">
      <c r="B20464" s="2"/>
      <c r="C20464" s="2"/>
      <c r="D20464" s="2"/>
      <c r="E20464" s="2"/>
      <c r="F20464" s="2"/>
      <c r="G20464" s="3"/>
      <c r="H20464" s="3"/>
      <c r="I20464" s="2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 s="2"/>
    </row>
    <row r="20465" spans="2:22" x14ac:dyDescent="0.2">
      <c r="B20465" s="2"/>
      <c r="C20465" s="2"/>
      <c r="D20465" s="2"/>
      <c r="E20465" s="2"/>
      <c r="F20465" s="2"/>
      <c r="G20465" s="3"/>
      <c r="H20465" s="3"/>
      <c r="I20465" s="2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 s="2"/>
    </row>
    <row r="20466" spans="2:22" x14ac:dyDescent="0.2">
      <c r="B20466" s="2"/>
      <c r="C20466" s="2"/>
      <c r="D20466" s="2"/>
      <c r="E20466" s="2"/>
      <c r="F20466" s="2"/>
      <c r="G20466" s="3"/>
      <c r="H20466" s="3"/>
      <c r="I20466" s="2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 s="2"/>
    </row>
    <row r="20467" spans="2:22" x14ac:dyDescent="0.2">
      <c r="B20467" s="2"/>
      <c r="C20467" s="2"/>
      <c r="D20467" s="2"/>
      <c r="E20467" s="2"/>
      <c r="F20467" s="2"/>
      <c r="G20467" s="3"/>
      <c r="H20467" s="3"/>
      <c r="I20467" s="2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 s="2"/>
    </row>
    <row r="20468" spans="2:22" x14ac:dyDescent="0.2">
      <c r="B20468" s="2"/>
      <c r="C20468" s="2"/>
      <c r="D20468" s="2"/>
      <c r="E20468" s="2"/>
      <c r="F20468" s="2"/>
      <c r="G20468" s="3"/>
      <c r="H20468" s="3"/>
      <c r="I20468" s="2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 s="2"/>
    </row>
    <row r="20469" spans="2:22" x14ac:dyDescent="0.2">
      <c r="B20469" s="2"/>
      <c r="C20469" s="2"/>
      <c r="D20469" s="2"/>
      <c r="E20469" s="2"/>
      <c r="F20469" s="2"/>
      <c r="G20469" s="3"/>
      <c r="H20469" s="3"/>
      <c r="I20469" s="2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 s="2"/>
    </row>
    <row r="20470" spans="2:22" x14ac:dyDescent="0.2">
      <c r="B20470" s="2"/>
      <c r="C20470" s="2"/>
      <c r="D20470" s="2"/>
      <c r="E20470" s="2"/>
      <c r="F20470" s="2"/>
      <c r="G20470" s="3"/>
      <c r="H20470" s="3"/>
      <c r="I20470" s="2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 s="2"/>
    </row>
    <row r="20471" spans="2:22" x14ac:dyDescent="0.2">
      <c r="B20471" s="2"/>
      <c r="C20471" s="2"/>
      <c r="D20471" s="2"/>
      <c r="E20471" s="2"/>
      <c r="F20471" s="2"/>
      <c r="G20471" s="3"/>
      <c r="H20471" s="3"/>
      <c r="I20471" s="2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 s="2"/>
    </row>
    <row r="20472" spans="2:22" x14ac:dyDescent="0.2">
      <c r="B20472" s="2"/>
      <c r="C20472" s="2"/>
      <c r="D20472" s="2"/>
      <c r="E20472" s="2"/>
      <c r="F20472" s="2"/>
      <c r="G20472" s="3"/>
      <c r="H20472" s="3"/>
      <c r="I20472" s="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 s="2"/>
    </row>
    <row r="20473" spans="2:22" x14ac:dyDescent="0.2">
      <c r="B20473" s="2"/>
      <c r="C20473" s="2"/>
      <c r="D20473" s="2"/>
      <c r="E20473" s="2"/>
      <c r="F20473" s="2"/>
      <c r="G20473" s="3"/>
      <c r="H20473" s="3"/>
      <c r="I20473" s="2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 s="2"/>
    </row>
    <row r="20474" spans="2:22" x14ac:dyDescent="0.2">
      <c r="B20474" s="2"/>
      <c r="C20474" s="2"/>
      <c r="D20474" s="2"/>
      <c r="E20474" s="2"/>
      <c r="F20474" s="2"/>
      <c r="G20474" s="3"/>
      <c r="H20474" s="3"/>
      <c r="I20474" s="2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 s="2"/>
    </row>
    <row r="20475" spans="2:22" x14ac:dyDescent="0.2">
      <c r="B20475" s="2"/>
      <c r="C20475" s="2"/>
      <c r="D20475" s="2"/>
      <c r="E20475" s="2"/>
      <c r="F20475" s="2"/>
      <c r="G20475" s="3"/>
      <c r="H20475" s="3"/>
      <c r="I20475" s="2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 s="2"/>
    </row>
    <row r="20476" spans="2:22" x14ac:dyDescent="0.2">
      <c r="B20476" s="2"/>
      <c r="C20476" s="2"/>
      <c r="D20476" s="2"/>
      <c r="E20476" s="2"/>
      <c r="F20476" s="2"/>
      <c r="G20476" s="3"/>
      <c r="H20476" s="3"/>
      <c r="I20476" s="2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 s="2"/>
    </row>
    <row r="20477" spans="2:22" x14ac:dyDescent="0.2">
      <c r="B20477" s="2"/>
      <c r="C20477" s="2"/>
      <c r="D20477" s="2"/>
      <c r="E20477" s="2"/>
      <c r="F20477" s="2"/>
      <c r="G20477" s="3"/>
      <c r="H20477" s="3"/>
      <c r="I20477" s="2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 s="2"/>
    </row>
    <row r="20478" spans="2:22" x14ac:dyDescent="0.2">
      <c r="B20478" s="2"/>
      <c r="C20478" s="2"/>
      <c r="D20478" s="2"/>
      <c r="E20478" s="2"/>
      <c r="F20478" s="2"/>
      <c r="G20478" s="3"/>
      <c r="H20478" s="3"/>
      <c r="I20478" s="2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 s="2"/>
    </row>
    <row r="20479" spans="2:22" x14ac:dyDescent="0.2">
      <c r="B20479" s="2"/>
      <c r="C20479" s="2"/>
      <c r="D20479" s="2"/>
      <c r="E20479" s="2"/>
      <c r="F20479" s="2"/>
      <c r="G20479" s="3"/>
      <c r="H20479" s="3"/>
      <c r="I20479" s="2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 s="2"/>
    </row>
    <row r="20480" spans="2:22" x14ac:dyDescent="0.2">
      <c r="B20480" s="2"/>
      <c r="C20480" s="2"/>
      <c r="D20480" s="2"/>
      <c r="E20480" s="2"/>
      <c r="F20480" s="2"/>
      <c r="G20480" s="3"/>
      <c r="H20480" s="3"/>
      <c r="I20480" s="2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 s="2"/>
    </row>
    <row r="20481" spans="2:22" x14ac:dyDescent="0.2">
      <c r="B20481" s="2"/>
      <c r="C20481" s="2"/>
      <c r="D20481" s="2"/>
      <c r="E20481" s="2"/>
      <c r="F20481" s="2"/>
      <c r="G20481" s="3"/>
      <c r="H20481" s="3"/>
      <c r="I20481" s="2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 s="2"/>
    </row>
    <row r="20482" spans="2:22" x14ac:dyDescent="0.2">
      <c r="B20482" s="2"/>
      <c r="C20482" s="2"/>
      <c r="D20482" s="2"/>
      <c r="E20482" s="2"/>
      <c r="F20482" s="2"/>
      <c r="G20482" s="3"/>
      <c r="H20482" s="3"/>
      <c r="I20482" s="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 s="2"/>
    </row>
    <row r="20483" spans="2:22" x14ac:dyDescent="0.2">
      <c r="B20483" s="2"/>
      <c r="C20483" s="2"/>
      <c r="D20483" s="2"/>
      <c r="E20483" s="2"/>
      <c r="F20483" s="2"/>
      <c r="G20483" s="3"/>
      <c r="H20483" s="3"/>
      <c r="I20483" s="2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 s="2"/>
    </row>
    <row r="20484" spans="2:22" x14ac:dyDescent="0.2">
      <c r="B20484" s="2"/>
      <c r="C20484" s="2"/>
      <c r="D20484" s="2"/>
      <c r="E20484" s="2"/>
      <c r="F20484" s="2"/>
      <c r="G20484" s="3"/>
      <c r="H20484" s="3"/>
      <c r="I20484" s="2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 s="2"/>
    </row>
    <row r="20485" spans="2:22" x14ac:dyDescent="0.2">
      <c r="B20485" s="2"/>
      <c r="C20485" s="2"/>
      <c r="D20485" s="2"/>
      <c r="E20485" s="2"/>
      <c r="F20485" s="2"/>
      <c r="G20485" s="3"/>
      <c r="H20485" s="3"/>
      <c r="I20485" s="2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 s="2"/>
    </row>
    <row r="20486" spans="2:22" x14ac:dyDescent="0.2">
      <c r="B20486" s="2"/>
      <c r="C20486" s="2"/>
      <c r="D20486" s="2"/>
      <c r="E20486" s="2"/>
      <c r="F20486" s="2"/>
      <c r="G20486" s="3"/>
      <c r="H20486" s="3"/>
      <c r="I20486" s="2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 s="2"/>
    </row>
    <row r="20487" spans="2:22" x14ac:dyDescent="0.2">
      <c r="B20487" s="2"/>
      <c r="C20487" s="2"/>
      <c r="D20487" s="2"/>
      <c r="E20487" s="2"/>
      <c r="F20487" s="2"/>
      <c r="G20487" s="3"/>
      <c r="H20487" s="3"/>
      <c r="I20487" s="2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 s="2"/>
    </row>
    <row r="20488" spans="2:22" x14ac:dyDescent="0.2">
      <c r="B20488" s="2"/>
      <c r="C20488" s="2"/>
      <c r="D20488" s="2"/>
      <c r="E20488" s="2"/>
      <c r="F20488" s="2"/>
      <c r="G20488" s="3"/>
      <c r="H20488" s="3"/>
      <c r="I20488" s="2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 s="2"/>
    </row>
    <row r="20489" spans="2:22" x14ac:dyDescent="0.2">
      <c r="B20489" s="2"/>
      <c r="C20489" s="2"/>
      <c r="D20489" s="2"/>
      <c r="E20489" s="2"/>
      <c r="F20489" s="2"/>
      <c r="G20489" s="3"/>
      <c r="H20489" s="3"/>
      <c r="I20489" s="2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 s="2"/>
    </row>
    <row r="20490" spans="2:22" x14ac:dyDescent="0.2">
      <c r="B20490" s="2"/>
      <c r="C20490" s="2"/>
      <c r="D20490" s="2"/>
      <c r="E20490" s="2"/>
      <c r="F20490" s="2"/>
      <c r="G20490" s="3"/>
      <c r="H20490" s="3"/>
      <c r="I20490" s="2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 s="2"/>
    </row>
    <row r="20491" spans="2:22" x14ac:dyDescent="0.2">
      <c r="B20491" s="2"/>
      <c r="C20491" s="2"/>
      <c r="D20491" s="2"/>
      <c r="E20491" s="2"/>
      <c r="F20491" s="2"/>
      <c r="G20491" s="3"/>
      <c r="H20491" s="3"/>
      <c r="I20491" s="2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 s="2"/>
    </row>
    <row r="20492" spans="2:22" x14ac:dyDescent="0.2">
      <c r="B20492" s="2"/>
      <c r="C20492" s="2"/>
      <c r="D20492" s="2"/>
      <c r="E20492" s="2"/>
      <c r="F20492" s="2"/>
      <c r="G20492" s="3"/>
      <c r="H20492" s="3"/>
      <c r="I20492" s="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 s="2"/>
    </row>
    <row r="20493" spans="2:22" x14ac:dyDescent="0.2">
      <c r="B20493" s="2"/>
      <c r="C20493" s="2"/>
      <c r="D20493" s="2"/>
      <c r="E20493" s="2"/>
      <c r="F20493" s="2"/>
      <c r="G20493" s="3"/>
      <c r="H20493" s="3"/>
      <c r="I20493" s="2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 s="2"/>
    </row>
    <row r="20494" spans="2:22" x14ac:dyDescent="0.2">
      <c r="B20494" s="2"/>
      <c r="C20494" s="2"/>
      <c r="D20494" s="2"/>
      <c r="E20494" s="2"/>
      <c r="F20494" s="2"/>
      <c r="G20494" s="3"/>
      <c r="H20494" s="3"/>
      <c r="I20494" s="2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 s="2"/>
    </row>
    <row r="20495" spans="2:22" x14ac:dyDescent="0.2">
      <c r="B20495" s="2"/>
      <c r="C20495" s="2"/>
      <c r="D20495" s="2"/>
      <c r="E20495" s="2"/>
      <c r="F20495" s="2"/>
      <c r="G20495" s="3"/>
      <c r="H20495" s="3"/>
      <c r="I20495" s="2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 s="2"/>
    </row>
    <row r="20496" spans="2:22" x14ac:dyDescent="0.2">
      <c r="B20496" s="2"/>
      <c r="C20496" s="2"/>
      <c r="D20496" s="2"/>
      <c r="E20496" s="2"/>
      <c r="F20496" s="2"/>
      <c r="G20496" s="3"/>
      <c r="H20496" s="3"/>
      <c r="I20496" s="2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 s="2"/>
    </row>
    <row r="20497" spans="2:22" x14ac:dyDescent="0.2">
      <c r="B20497" s="2"/>
      <c r="C20497" s="2"/>
      <c r="D20497" s="2"/>
      <c r="E20497" s="2"/>
      <c r="F20497" s="2"/>
      <c r="G20497" s="3"/>
      <c r="H20497" s="3"/>
      <c r="I20497" s="2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 s="2"/>
    </row>
    <row r="20498" spans="2:22" x14ac:dyDescent="0.2">
      <c r="B20498" s="2"/>
      <c r="C20498" s="2"/>
      <c r="D20498" s="2"/>
      <c r="E20498" s="2"/>
      <c r="F20498" s="2"/>
      <c r="G20498" s="3"/>
      <c r="H20498" s="3"/>
      <c r="I20498" s="2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 s="2"/>
    </row>
    <row r="20499" spans="2:22" x14ac:dyDescent="0.2">
      <c r="B20499" s="2"/>
      <c r="C20499" s="2"/>
      <c r="D20499" s="2"/>
      <c r="E20499" s="2"/>
      <c r="F20499" s="2"/>
      <c r="G20499" s="3"/>
      <c r="H20499" s="3"/>
      <c r="I20499" s="2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 s="2"/>
    </row>
    <row r="20500" spans="2:22" x14ac:dyDescent="0.2">
      <c r="B20500" s="2"/>
      <c r="C20500" s="2"/>
      <c r="D20500" s="2"/>
      <c r="E20500" s="2"/>
      <c r="F20500" s="2"/>
      <c r="G20500" s="3"/>
      <c r="H20500" s="3"/>
      <c r="I20500" s="2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 s="2"/>
    </row>
    <row r="20501" spans="2:22" x14ac:dyDescent="0.2">
      <c r="B20501" s="2"/>
      <c r="C20501" s="2"/>
      <c r="D20501" s="2"/>
      <c r="E20501" s="2"/>
      <c r="F20501" s="2"/>
      <c r="G20501" s="3"/>
      <c r="H20501" s="3"/>
      <c r="I20501" s="2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 s="2"/>
    </row>
    <row r="20502" spans="2:22" x14ac:dyDescent="0.2">
      <c r="B20502" s="2"/>
      <c r="C20502" s="2"/>
      <c r="D20502" s="2"/>
      <c r="E20502" s="2"/>
      <c r="F20502" s="2"/>
      <c r="G20502" s="3"/>
      <c r="H20502" s="3"/>
      <c r="I20502" s="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 s="2"/>
    </row>
    <row r="20503" spans="2:22" x14ac:dyDescent="0.2">
      <c r="B20503" s="2"/>
      <c r="C20503" s="2"/>
      <c r="D20503" s="2"/>
      <c r="E20503" s="2"/>
      <c r="F20503" s="2"/>
      <c r="G20503" s="3"/>
      <c r="H20503" s="3"/>
      <c r="I20503" s="2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 s="2"/>
    </row>
    <row r="20504" spans="2:22" x14ac:dyDescent="0.2">
      <c r="B20504" s="2"/>
      <c r="C20504" s="2"/>
      <c r="D20504" s="2"/>
      <c r="E20504" s="2"/>
      <c r="F20504" s="2"/>
      <c r="G20504" s="3"/>
      <c r="H20504" s="3"/>
      <c r="I20504" s="2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 s="2"/>
    </row>
    <row r="20505" spans="2:22" x14ac:dyDescent="0.2">
      <c r="B20505" s="2"/>
      <c r="C20505" s="2"/>
      <c r="D20505" s="2"/>
      <c r="E20505" s="2"/>
      <c r="F20505" s="2"/>
      <c r="G20505" s="3"/>
      <c r="H20505" s="3"/>
      <c r="I20505" s="2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 s="2"/>
    </row>
    <row r="20506" spans="2:22" x14ac:dyDescent="0.2">
      <c r="B20506" s="2"/>
      <c r="C20506" s="2"/>
      <c r="D20506" s="2"/>
      <c r="E20506" s="2"/>
      <c r="F20506" s="2"/>
      <c r="G20506" s="3"/>
      <c r="H20506" s="3"/>
      <c r="I20506" s="2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 s="2"/>
    </row>
    <row r="20507" spans="2:22" x14ac:dyDescent="0.2">
      <c r="B20507" s="2"/>
      <c r="C20507" s="2"/>
      <c r="D20507" s="2"/>
      <c r="E20507" s="2"/>
      <c r="F20507" s="2"/>
      <c r="G20507" s="3"/>
      <c r="H20507" s="3"/>
      <c r="I20507" s="2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 s="2"/>
    </row>
    <row r="20508" spans="2:22" x14ac:dyDescent="0.2">
      <c r="B20508" s="2"/>
      <c r="C20508" s="2"/>
      <c r="D20508" s="2"/>
      <c r="E20508" s="2"/>
      <c r="F20508" s="2"/>
      <c r="G20508" s="3"/>
      <c r="H20508" s="3"/>
      <c r="I20508" s="2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 s="2"/>
    </row>
    <row r="20509" spans="2:22" x14ac:dyDescent="0.2">
      <c r="B20509" s="2"/>
      <c r="C20509" s="2"/>
      <c r="D20509" s="2"/>
      <c r="E20509" s="2"/>
      <c r="F20509" s="2"/>
      <c r="G20509" s="3"/>
      <c r="H20509" s="3"/>
      <c r="I20509" s="2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 s="2"/>
    </row>
    <row r="20510" spans="2:22" x14ac:dyDescent="0.2">
      <c r="B20510" s="2"/>
      <c r="C20510" s="2"/>
      <c r="D20510" s="2"/>
      <c r="E20510" s="2"/>
      <c r="F20510" s="2"/>
      <c r="G20510" s="3"/>
      <c r="H20510" s="3"/>
      <c r="I20510" s="2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 s="2"/>
    </row>
    <row r="20511" spans="2:22" x14ac:dyDescent="0.2">
      <c r="B20511" s="2"/>
      <c r="C20511" s="2"/>
      <c r="D20511" s="2"/>
      <c r="E20511" s="2"/>
      <c r="F20511" s="2"/>
      <c r="G20511" s="3"/>
      <c r="H20511" s="3"/>
      <c r="I20511" s="2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 s="2"/>
    </row>
    <row r="20512" spans="2:22" x14ac:dyDescent="0.2">
      <c r="B20512" s="2"/>
      <c r="C20512" s="2"/>
      <c r="D20512" s="2"/>
      <c r="E20512" s="2"/>
      <c r="F20512" s="2"/>
      <c r="G20512" s="3"/>
      <c r="H20512" s="3"/>
      <c r="I20512" s="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 s="2"/>
    </row>
    <row r="20513" spans="2:22" x14ac:dyDescent="0.2">
      <c r="B20513" s="2"/>
      <c r="C20513" s="2"/>
      <c r="D20513" s="2"/>
      <c r="E20513" s="2"/>
      <c r="F20513" s="2"/>
      <c r="G20513" s="3"/>
      <c r="H20513" s="3"/>
      <c r="I20513" s="2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 s="2"/>
    </row>
    <row r="20514" spans="2:22" x14ac:dyDescent="0.2">
      <c r="B20514" s="2"/>
      <c r="C20514" s="2"/>
      <c r="D20514" s="2"/>
      <c r="E20514" s="2"/>
      <c r="F20514" s="2"/>
      <c r="G20514" s="3"/>
      <c r="H20514" s="3"/>
      <c r="I20514" s="2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 s="2"/>
    </row>
    <row r="20515" spans="2:22" x14ac:dyDescent="0.2">
      <c r="B20515" s="2"/>
      <c r="C20515" s="2"/>
      <c r="D20515" s="2"/>
      <c r="E20515" s="2"/>
      <c r="F20515" s="2"/>
      <c r="G20515" s="3"/>
      <c r="H20515" s="3"/>
      <c r="I20515" s="2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 s="2"/>
    </row>
    <row r="20516" spans="2:22" x14ac:dyDescent="0.2">
      <c r="B20516" s="2"/>
      <c r="C20516" s="2"/>
      <c r="D20516" s="2"/>
      <c r="E20516" s="2"/>
      <c r="F20516" s="2"/>
      <c r="G20516" s="3"/>
      <c r="H20516" s="3"/>
      <c r="I20516" s="2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 s="2"/>
    </row>
    <row r="20517" spans="2:22" x14ac:dyDescent="0.2">
      <c r="B20517" s="2"/>
      <c r="C20517" s="2"/>
      <c r="D20517" s="2"/>
      <c r="E20517" s="2"/>
      <c r="F20517" s="2"/>
      <c r="G20517" s="3"/>
      <c r="H20517" s="3"/>
      <c r="I20517" s="2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 s="2"/>
    </row>
    <row r="20518" spans="2:22" x14ac:dyDescent="0.2">
      <c r="B20518" s="2"/>
      <c r="C20518" s="2"/>
      <c r="D20518" s="2"/>
      <c r="E20518" s="2"/>
      <c r="F20518" s="2"/>
      <c r="G20518" s="3"/>
      <c r="H20518" s="3"/>
      <c r="I20518" s="2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 s="2"/>
    </row>
    <row r="20519" spans="2:22" x14ac:dyDescent="0.2">
      <c r="B20519" s="2"/>
      <c r="C20519" s="2"/>
      <c r="D20519" s="2"/>
      <c r="E20519" s="2"/>
      <c r="F20519" s="2"/>
      <c r="G20519" s="3"/>
      <c r="H20519" s="3"/>
      <c r="I20519" s="2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 s="2"/>
    </row>
    <row r="20520" spans="2:22" x14ac:dyDescent="0.2">
      <c r="B20520" s="2"/>
      <c r="C20520" s="2"/>
      <c r="D20520" s="2"/>
      <c r="E20520" s="2"/>
      <c r="F20520" s="2"/>
      <c r="G20520" s="3"/>
      <c r="H20520" s="3"/>
      <c r="I20520" s="2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 s="2"/>
    </row>
    <row r="20521" spans="2:22" x14ac:dyDescent="0.2">
      <c r="B20521" s="2"/>
      <c r="C20521" s="2"/>
      <c r="D20521" s="2"/>
      <c r="E20521" s="2"/>
      <c r="F20521" s="2"/>
      <c r="G20521" s="3"/>
      <c r="H20521" s="3"/>
      <c r="I20521" s="2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 s="2"/>
    </row>
    <row r="20522" spans="2:22" x14ac:dyDescent="0.2">
      <c r="B20522" s="2"/>
      <c r="C20522" s="2"/>
      <c r="D20522" s="2"/>
      <c r="E20522" s="2"/>
      <c r="F20522" s="2"/>
      <c r="G20522" s="3"/>
      <c r="H20522" s="3"/>
      <c r="I20522" s="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 s="2"/>
    </row>
    <row r="20523" spans="2:22" x14ac:dyDescent="0.2">
      <c r="B20523" s="2"/>
      <c r="C20523" s="2"/>
      <c r="D20523" s="2"/>
      <c r="E20523" s="2"/>
      <c r="F20523" s="2"/>
      <c r="G20523" s="3"/>
      <c r="H20523" s="3"/>
      <c r="I20523" s="2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 s="2"/>
    </row>
    <row r="20524" spans="2:22" x14ac:dyDescent="0.2">
      <c r="B20524" s="2"/>
      <c r="C20524" s="2"/>
      <c r="D20524" s="2"/>
      <c r="E20524" s="2"/>
      <c r="F20524" s="2"/>
      <c r="G20524" s="3"/>
      <c r="H20524" s="3"/>
      <c r="I20524" s="2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 s="2"/>
    </row>
    <row r="20525" spans="2:22" x14ac:dyDescent="0.2">
      <c r="B20525" s="2"/>
      <c r="C20525" s="2"/>
      <c r="D20525" s="2"/>
      <c r="E20525" s="2"/>
      <c r="F20525" s="2"/>
      <c r="G20525" s="3"/>
      <c r="H20525" s="3"/>
      <c r="I20525" s="2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 s="2"/>
    </row>
    <row r="20526" spans="2:22" x14ac:dyDescent="0.2">
      <c r="B20526" s="2"/>
      <c r="C20526" s="2"/>
      <c r="D20526" s="2"/>
      <c r="E20526" s="2"/>
      <c r="F20526" s="2"/>
      <c r="G20526" s="3"/>
      <c r="H20526" s="3"/>
      <c r="I20526" s="2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 s="2"/>
    </row>
    <row r="20527" spans="2:22" x14ac:dyDescent="0.2">
      <c r="B20527" s="2"/>
      <c r="C20527" s="2"/>
      <c r="D20527" s="2"/>
      <c r="E20527" s="2"/>
      <c r="F20527" s="2"/>
      <c r="G20527" s="3"/>
      <c r="H20527" s="3"/>
      <c r="I20527" s="2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 s="2"/>
    </row>
    <row r="20528" spans="2:22" x14ac:dyDescent="0.2">
      <c r="B20528" s="2"/>
      <c r="C20528" s="2"/>
      <c r="D20528" s="2"/>
      <c r="E20528" s="2"/>
      <c r="F20528" s="2"/>
      <c r="G20528" s="3"/>
      <c r="H20528" s="3"/>
      <c r="I20528" s="2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 s="2"/>
    </row>
    <row r="20529" spans="2:22" x14ac:dyDescent="0.2">
      <c r="B20529" s="2"/>
      <c r="C20529" s="2"/>
      <c r="D20529" s="2"/>
      <c r="E20529" s="2"/>
      <c r="F20529" s="2"/>
      <c r="G20529" s="3"/>
      <c r="H20529" s="3"/>
      <c r="I20529" s="2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 s="2"/>
    </row>
    <row r="20530" spans="2:22" x14ac:dyDescent="0.2">
      <c r="B20530" s="2"/>
      <c r="C20530" s="2"/>
      <c r="D20530" s="2"/>
      <c r="E20530" s="2"/>
      <c r="F20530" s="2"/>
      <c r="G20530" s="3"/>
      <c r="H20530" s="3"/>
      <c r="I20530" s="2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 s="2"/>
    </row>
    <row r="20531" spans="2:22" x14ac:dyDescent="0.2">
      <c r="B20531" s="2"/>
      <c r="C20531" s="2"/>
      <c r="D20531" s="2"/>
      <c r="E20531" s="2"/>
      <c r="F20531" s="2"/>
      <c r="G20531" s="3"/>
      <c r="H20531" s="3"/>
      <c r="I20531" s="2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 s="2"/>
    </row>
    <row r="20532" spans="2:22" x14ac:dyDescent="0.2">
      <c r="B20532" s="2"/>
      <c r="C20532" s="2"/>
      <c r="D20532" s="2"/>
      <c r="E20532" s="2"/>
      <c r="F20532" s="2"/>
      <c r="G20532" s="3"/>
      <c r="H20532" s="3"/>
      <c r="I20532" s="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 s="2"/>
    </row>
    <row r="20533" spans="2:22" x14ac:dyDescent="0.2">
      <c r="B20533" s="2"/>
      <c r="C20533" s="2"/>
      <c r="D20533" s="2"/>
      <c r="E20533" s="2"/>
      <c r="F20533" s="2"/>
      <c r="G20533" s="3"/>
      <c r="H20533" s="3"/>
      <c r="I20533" s="2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 s="2"/>
    </row>
    <row r="20534" spans="2:22" x14ac:dyDescent="0.2">
      <c r="B20534" s="2"/>
      <c r="C20534" s="2"/>
      <c r="D20534" s="2"/>
      <c r="E20534" s="2"/>
      <c r="F20534" s="2"/>
      <c r="G20534" s="3"/>
      <c r="H20534" s="3"/>
      <c r="I20534" s="2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 s="2"/>
    </row>
    <row r="20535" spans="2:22" x14ac:dyDescent="0.2">
      <c r="B20535" s="2"/>
      <c r="C20535" s="2"/>
      <c r="D20535" s="2"/>
      <c r="E20535" s="2"/>
      <c r="F20535" s="2"/>
      <c r="G20535" s="3"/>
      <c r="H20535" s="3"/>
      <c r="I20535" s="2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 s="2"/>
    </row>
    <row r="20536" spans="2:22" x14ac:dyDescent="0.2">
      <c r="B20536" s="2"/>
      <c r="C20536" s="2"/>
      <c r="D20536" s="2"/>
      <c r="E20536" s="2"/>
      <c r="F20536" s="2"/>
      <c r="G20536" s="3"/>
      <c r="H20536" s="3"/>
      <c r="I20536" s="2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 s="2"/>
    </row>
    <row r="20537" spans="2:22" x14ac:dyDescent="0.2">
      <c r="B20537" s="2"/>
      <c r="C20537" s="2"/>
      <c r="D20537" s="2"/>
      <c r="E20537" s="2"/>
      <c r="F20537" s="2"/>
      <c r="G20537" s="3"/>
      <c r="H20537" s="3"/>
      <c r="I20537" s="2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 s="2"/>
    </row>
    <row r="20538" spans="2:22" x14ac:dyDescent="0.2">
      <c r="B20538" s="2"/>
      <c r="C20538" s="2"/>
      <c r="D20538" s="2"/>
      <c r="E20538" s="2"/>
      <c r="F20538" s="2"/>
      <c r="G20538" s="3"/>
      <c r="H20538" s="3"/>
      <c r="I20538" s="2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 s="2"/>
    </row>
    <row r="20539" spans="2:22" x14ac:dyDescent="0.2">
      <c r="B20539" s="2"/>
      <c r="C20539" s="2"/>
      <c r="D20539" s="2"/>
      <c r="E20539" s="2"/>
      <c r="F20539" s="2"/>
      <c r="G20539" s="3"/>
      <c r="H20539" s="3"/>
      <c r="I20539" s="2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 s="2"/>
    </row>
    <row r="20540" spans="2:22" x14ac:dyDescent="0.2">
      <c r="B20540" s="2"/>
      <c r="C20540" s="2"/>
      <c r="D20540" s="2"/>
      <c r="E20540" s="2"/>
      <c r="F20540" s="2"/>
      <c r="G20540" s="3"/>
      <c r="H20540" s="3"/>
      <c r="I20540" s="2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 s="2"/>
    </row>
    <row r="20541" spans="2:22" x14ac:dyDescent="0.2">
      <c r="B20541" s="2"/>
      <c r="C20541" s="2"/>
      <c r="D20541" s="2"/>
      <c r="E20541" s="2"/>
      <c r="F20541" s="2"/>
      <c r="G20541" s="3"/>
      <c r="H20541" s="3"/>
      <c r="I20541" s="2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 s="2"/>
    </row>
    <row r="20542" spans="2:22" x14ac:dyDescent="0.2">
      <c r="B20542" s="2"/>
      <c r="C20542" s="2"/>
      <c r="D20542" s="2"/>
      <c r="E20542" s="2"/>
      <c r="F20542" s="2"/>
      <c r="G20542" s="3"/>
      <c r="H20542" s="3"/>
      <c r="I20542" s="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 s="2"/>
    </row>
    <row r="20543" spans="2:22" x14ac:dyDescent="0.2">
      <c r="B20543" s="2"/>
      <c r="C20543" s="2"/>
      <c r="D20543" s="2"/>
      <c r="E20543" s="2"/>
      <c r="F20543" s="2"/>
      <c r="G20543" s="3"/>
      <c r="H20543" s="3"/>
      <c r="I20543" s="2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 s="2"/>
    </row>
    <row r="20544" spans="2:22" x14ac:dyDescent="0.2">
      <c r="B20544" s="2"/>
      <c r="C20544" s="2"/>
      <c r="D20544" s="2"/>
      <c r="E20544" s="2"/>
      <c r="F20544" s="2"/>
      <c r="G20544" s="3"/>
      <c r="H20544" s="3"/>
      <c r="I20544" s="2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 s="2"/>
    </row>
    <row r="20545" spans="2:22" x14ac:dyDescent="0.2">
      <c r="B20545" s="2"/>
      <c r="C20545" s="2"/>
      <c r="D20545" s="2"/>
      <c r="E20545" s="2"/>
      <c r="F20545" s="2"/>
      <c r="G20545" s="3"/>
      <c r="H20545" s="3"/>
      <c r="I20545" s="2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 s="2"/>
    </row>
    <row r="20546" spans="2:22" x14ac:dyDescent="0.2">
      <c r="B20546" s="2"/>
      <c r="C20546" s="2"/>
      <c r="D20546" s="2"/>
      <c r="E20546" s="2"/>
      <c r="F20546" s="2"/>
      <c r="G20546" s="3"/>
      <c r="H20546" s="3"/>
      <c r="I20546" s="2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 s="2"/>
    </row>
    <row r="20547" spans="2:22" x14ac:dyDescent="0.2">
      <c r="B20547" s="2"/>
      <c r="C20547" s="2"/>
      <c r="D20547" s="2"/>
      <c r="E20547" s="2"/>
      <c r="F20547" s="2"/>
      <c r="G20547" s="3"/>
      <c r="H20547" s="3"/>
      <c r="I20547" s="2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 s="2"/>
    </row>
    <row r="20548" spans="2:22" x14ac:dyDescent="0.2">
      <c r="B20548" s="2"/>
      <c r="C20548" s="2"/>
      <c r="D20548" s="2"/>
      <c r="E20548" s="2"/>
      <c r="F20548" s="2"/>
      <c r="G20548" s="3"/>
      <c r="H20548" s="3"/>
      <c r="I20548" s="2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 s="2"/>
    </row>
    <row r="20549" spans="2:22" x14ac:dyDescent="0.2">
      <c r="B20549" s="2"/>
      <c r="C20549" s="2"/>
      <c r="D20549" s="2"/>
      <c r="E20549" s="2"/>
      <c r="F20549" s="2"/>
      <c r="G20549" s="3"/>
      <c r="H20549" s="3"/>
      <c r="I20549" s="2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 s="2"/>
    </row>
    <row r="20550" spans="2:22" x14ac:dyDescent="0.2">
      <c r="B20550" s="2"/>
      <c r="C20550" s="2"/>
      <c r="D20550" s="2"/>
      <c r="E20550" s="2"/>
      <c r="F20550" s="2"/>
      <c r="G20550" s="3"/>
      <c r="H20550" s="3"/>
      <c r="I20550" s="2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 s="2"/>
    </row>
    <row r="20551" spans="2:22" x14ac:dyDescent="0.2">
      <c r="B20551" s="2"/>
      <c r="C20551" s="2"/>
      <c r="D20551" s="2"/>
      <c r="E20551" s="2"/>
      <c r="F20551" s="2"/>
      <c r="G20551" s="3"/>
      <c r="H20551" s="3"/>
      <c r="I20551" s="2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 s="2"/>
    </row>
    <row r="20552" spans="2:22" x14ac:dyDescent="0.2">
      <c r="B20552" s="2"/>
      <c r="C20552" s="2"/>
      <c r="D20552" s="2"/>
      <c r="E20552" s="2"/>
      <c r="F20552" s="2"/>
      <c r="G20552" s="3"/>
      <c r="H20552" s="3"/>
      <c r="I20552" s="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 s="2"/>
    </row>
    <row r="20553" spans="2:22" x14ac:dyDescent="0.2">
      <c r="B20553" s="2"/>
      <c r="C20553" s="2"/>
      <c r="D20553" s="2"/>
      <c r="E20553" s="2"/>
      <c r="F20553" s="2"/>
      <c r="G20553" s="3"/>
      <c r="H20553" s="3"/>
      <c r="I20553" s="2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 s="2"/>
    </row>
    <row r="20554" spans="2:22" x14ac:dyDescent="0.2">
      <c r="B20554" s="2"/>
      <c r="C20554" s="2"/>
      <c r="D20554" s="2"/>
      <c r="E20554" s="2"/>
      <c r="F20554" s="2"/>
      <c r="G20554" s="3"/>
      <c r="H20554" s="3"/>
      <c r="I20554" s="2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 s="2"/>
    </row>
    <row r="20555" spans="2:22" x14ac:dyDescent="0.2">
      <c r="B20555" s="2"/>
      <c r="C20555" s="2"/>
      <c r="D20555" s="2"/>
      <c r="E20555" s="2"/>
      <c r="F20555" s="2"/>
      <c r="G20555" s="3"/>
      <c r="H20555" s="3"/>
      <c r="I20555" s="2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 s="2"/>
    </row>
    <row r="20556" spans="2:22" x14ac:dyDescent="0.2">
      <c r="B20556" s="2"/>
      <c r="C20556" s="2"/>
      <c r="D20556" s="2"/>
      <c r="E20556" s="2"/>
      <c r="F20556" s="2"/>
      <c r="G20556" s="3"/>
      <c r="H20556" s="3"/>
      <c r="I20556" s="2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 s="2"/>
    </row>
    <row r="20557" spans="2:22" x14ac:dyDescent="0.2">
      <c r="B20557" s="2"/>
      <c r="C20557" s="2"/>
      <c r="D20557" s="2"/>
      <c r="E20557" s="2"/>
      <c r="F20557" s="2"/>
      <c r="G20557" s="3"/>
      <c r="H20557" s="3"/>
      <c r="I20557" s="2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 s="2"/>
    </row>
    <row r="20558" spans="2:22" x14ac:dyDescent="0.2">
      <c r="B20558" s="2"/>
      <c r="C20558" s="2"/>
      <c r="D20558" s="2"/>
      <c r="E20558" s="2"/>
      <c r="F20558" s="2"/>
      <c r="G20558" s="3"/>
      <c r="H20558" s="3"/>
      <c r="I20558" s="2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 s="2"/>
    </row>
    <row r="20559" spans="2:22" x14ac:dyDescent="0.2">
      <c r="B20559" s="2"/>
      <c r="C20559" s="2"/>
      <c r="D20559" s="2"/>
      <c r="E20559" s="2"/>
      <c r="F20559" s="2"/>
      <c r="G20559" s="3"/>
      <c r="H20559" s="3"/>
      <c r="I20559" s="2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 s="2"/>
    </row>
    <row r="20560" spans="2:22" x14ac:dyDescent="0.2">
      <c r="B20560" s="2"/>
      <c r="C20560" s="2"/>
      <c r="D20560" s="2"/>
      <c r="E20560" s="2"/>
      <c r="F20560" s="2"/>
      <c r="G20560" s="3"/>
      <c r="H20560" s="3"/>
      <c r="I20560" s="2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 s="2"/>
    </row>
    <row r="20561" spans="2:22" x14ac:dyDescent="0.2">
      <c r="B20561" s="2"/>
      <c r="C20561" s="2"/>
      <c r="D20561" s="2"/>
      <c r="E20561" s="2"/>
      <c r="F20561" s="2"/>
      <c r="G20561" s="3"/>
      <c r="H20561" s="3"/>
      <c r="I20561" s="2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 s="2"/>
    </row>
    <row r="20562" spans="2:22" x14ac:dyDescent="0.2">
      <c r="B20562" s="2"/>
      <c r="C20562" s="2"/>
      <c r="D20562" s="2"/>
      <c r="E20562" s="2"/>
      <c r="F20562" s="2"/>
      <c r="G20562" s="3"/>
      <c r="H20562" s="3"/>
      <c r="I20562" s="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 s="2"/>
    </row>
    <row r="20563" spans="2:22" x14ac:dyDescent="0.2">
      <c r="B20563" s="2"/>
      <c r="C20563" s="2"/>
      <c r="D20563" s="2"/>
      <c r="E20563" s="2"/>
      <c r="F20563" s="2"/>
      <c r="G20563" s="3"/>
      <c r="H20563" s="3"/>
      <c r="I20563" s="2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 s="2"/>
    </row>
    <row r="20564" spans="2:22" x14ac:dyDescent="0.2">
      <c r="B20564" s="2"/>
      <c r="C20564" s="2"/>
      <c r="D20564" s="2"/>
      <c r="E20564" s="2"/>
      <c r="F20564" s="2"/>
      <c r="G20564" s="3"/>
      <c r="H20564" s="3"/>
      <c r="I20564" s="2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 s="2"/>
    </row>
    <row r="20565" spans="2:22" x14ac:dyDescent="0.2">
      <c r="B20565" s="2"/>
      <c r="C20565" s="2"/>
      <c r="D20565" s="2"/>
      <c r="E20565" s="2"/>
      <c r="F20565" s="2"/>
      <c r="G20565" s="3"/>
      <c r="H20565" s="3"/>
      <c r="I20565" s="2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 s="2"/>
    </row>
    <row r="20566" spans="2:22" x14ac:dyDescent="0.2">
      <c r="B20566" s="2"/>
      <c r="C20566" s="2"/>
      <c r="D20566" s="2"/>
      <c r="E20566" s="2"/>
      <c r="F20566" s="2"/>
      <c r="G20566" s="3"/>
      <c r="H20566" s="3"/>
      <c r="I20566" s="2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 s="2"/>
    </row>
    <row r="20567" spans="2:22" x14ac:dyDescent="0.2">
      <c r="B20567" s="2"/>
      <c r="C20567" s="2"/>
      <c r="D20567" s="2"/>
      <c r="E20567" s="2"/>
      <c r="F20567" s="2"/>
      <c r="G20567" s="3"/>
      <c r="H20567" s="3"/>
      <c r="I20567" s="2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 s="2"/>
    </row>
    <row r="20568" spans="2:22" x14ac:dyDescent="0.2">
      <c r="B20568" s="2"/>
      <c r="C20568" s="2"/>
      <c r="D20568" s="2"/>
      <c r="E20568" s="2"/>
      <c r="F20568" s="2"/>
      <c r="G20568" s="3"/>
      <c r="H20568" s="3"/>
      <c r="I20568" s="2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 s="2"/>
    </row>
    <row r="20569" spans="2:22" x14ac:dyDescent="0.2">
      <c r="B20569" s="2"/>
      <c r="C20569" s="2"/>
      <c r="D20569" s="2"/>
      <c r="E20569" s="2"/>
      <c r="F20569" s="2"/>
      <c r="G20569" s="3"/>
      <c r="H20569" s="3"/>
      <c r="I20569" s="2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 s="2"/>
    </row>
    <row r="20570" spans="2:22" x14ac:dyDescent="0.2">
      <c r="B20570" s="2"/>
      <c r="C20570" s="2"/>
      <c r="D20570" s="2"/>
      <c r="E20570" s="2"/>
      <c r="F20570" s="2"/>
      <c r="G20570" s="3"/>
      <c r="H20570" s="3"/>
      <c r="I20570" s="2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 s="2"/>
    </row>
    <row r="20571" spans="2:22" x14ac:dyDescent="0.2">
      <c r="B20571" s="2"/>
      <c r="C20571" s="2"/>
      <c r="D20571" s="2"/>
      <c r="E20571" s="2"/>
      <c r="F20571" s="2"/>
      <c r="G20571" s="3"/>
      <c r="H20571" s="3"/>
      <c r="I20571" s="2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 s="2"/>
    </row>
    <row r="20572" spans="2:22" x14ac:dyDescent="0.2">
      <c r="B20572" s="2"/>
      <c r="C20572" s="2"/>
      <c r="D20572" s="2"/>
      <c r="E20572" s="2"/>
      <c r="F20572" s="2"/>
      <c r="G20572" s="3"/>
      <c r="H20572" s="3"/>
      <c r="I20572" s="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 s="2"/>
    </row>
    <row r="20573" spans="2:22" x14ac:dyDescent="0.2">
      <c r="B20573" s="2"/>
      <c r="C20573" s="2"/>
      <c r="D20573" s="2"/>
      <c r="E20573" s="2"/>
      <c r="F20573" s="2"/>
      <c r="G20573" s="3"/>
      <c r="H20573" s="3"/>
      <c r="I20573" s="2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 s="2"/>
    </row>
    <row r="20574" spans="2:22" x14ac:dyDescent="0.2">
      <c r="B20574" s="2"/>
      <c r="C20574" s="2"/>
      <c r="D20574" s="2"/>
      <c r="E20574" s="2"/>
      <c r="F20574" s="2"/>
      <c r="G20574" s="3"/>
      <c r="H20574" s="3"/>
      <c r="I20574" s="2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 s="2"/>
    </row>
    <row r="20575" spans="2:22" x14ac:dyDescent="0.2">
      <c r="B20575" s="2"/>
      <c r="C20575" s="2"/>
      <c r="D20575" s="2"/>
      <c r="E20575" s="2"/>
      <c r="F20575" s="2"/>
      <c r="G20575" s="3"/>
      <c r="H20575" s="3"/>
      <c r="I20575" s="2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 s="2"/>
    </row>
    <row r="20576" spans="2:22" x14ac:dyDescent="0.2">
      <c r="B20576" s="2"/>
      <c r="C20576" s="2"/>
      <c r="D20576" s="2"/>
      <c r="E20576" s="2"/>
      <c r="F20576" s="2"/>
      <c r="G20576" s="3"/>
      <c r="H20576" s="3"/>
      <c r="I20576" s="2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 s="2"/>
    </row>
    <row r="20577" spans="2:22" x14ac:dyDescent="0.2">
      <c r="B20577" s="2"/>
      <c r="C20577" s="2"/>
      <c r="D20577" s="2"/>
      <c r="E20577" s="2"/>
      <c r="F20577" s="2"/>
      <c r="G20577" s="3"/>
      <c r="H20577" s="3"/>
      <c r="I20577" s="2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 s="2"/>
    </row>
    <row r="20578" spans="2:22" x14ac:dyDescent="0.2">
      <c r="B20578" s="2"/>
      <c r="C20578" s="2"/>
      <c r="D20578" s="2"/>
      <c r="E20578" s="2"/>
      <c r="F20578" s="2"/>
      <c r="G20578" s="3"/>
      <c r="H20578" s="3"/>
      <c r="I20578" s="2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 s="2"/>
    </row>
    <row r="20579" spans="2:22" x14ac:dyDescent="0.2">
      <c r="B20579" s="2"/>
      <c r="C20579" s="2"/>
      <c r="D20579" s="2"/>
      <c r="E20579" s="2"/>
      <c r="F20579" s="2"/>
      <c r="G20579" s="3"/>
      <c r="H20579" s="3"/>
      <c r="I20579" s="2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 s="2"/>
    </row>
    <row r="20580" spans="2:22" x14ac:dyDescent="0.2">
      <c r="B20580" s="2"/>
      <c r="C20580" s="2"/>
      <c r="D20580" s="2"/>
      <c r="E20580" s="2"/>
      <c r="F20580" s="2"/>
      <c r="G20580" s="3"/>
      <c r="H20580" s="3"/>
      <c r="I20580" s="2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 s="2"/>
    </row>
    <row r="20581" spans="2:22" x14ac:dyDescent="0.2">
      <c r="B20581" s="2"/>
      <c r="C20581" s="2"/>
      <c r="D20581" s="2"/>
      <c r="E20581" s="2"/>
      <c r="F20581" s="2"/>
      <c r="G20581" s="3"/>
      <c r="H20581" s="3"/>
      <c r="I20581" s="2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 s="2"/>
    </row>
    <row r="20582" spans="2:22" x14ac:dyDescent="0.2">
      <c r="B20582" s="2"/>
      <c r="C20582" s="2"/>
      <c r="D20582" s="2"/>
      <c r="E20582" s="2"/>
      <c r="F20582" s="2"/>
      <c r="G20582" s="3"/>
      <c r="H20582" s="3"/>
      <c r="I20582" s="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 s="2"/>
    </row>
    <row r="20583" spans="2:22" x14ac:dyDescent="0.2">
      <c r="B20583" s="2"/>
      <c r="C20583" s="2"/>
      <c r="D20583" s="2"/>
      <c r="E20583" s="2"/>
      <c r="F20583" s="2"/>
      <c r="G20583" s="3"/>
      <c r="H20583" s="3"/>
      <c r="I20583" s="2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 s="2"/>
    </row>
    <row r="20584" spans="2:22" x14ac:dyDescent="0.2">
      <c r="B20584" s="2"/>
      <c r="C20584" s="2"/>
      <c r="D20584" s="2"/>
      <c r="E20584" s="2"/>
      <c r="F20584" s="2"/>
      <c r="G20584" s="3"/>
      <c r="H20584" s="3"/>
      <c r="I20584" s="2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 s="2"/>
    </row>
    <row r="20585" spans="2:22" x14ac:dyDescent="0.2">
      <c r="B20585" s="2"/>
      <c r="C20585" s="2"/>
      <c r="D20585" s="2"/>
      <c r="E20585" s="2"/>
      <c r="F20585" s="2"/>
      <c r="G20585" s="3"/>
      <c r="H20585" s="3"/>
      <c r="I20585" s="2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 s="2"/>
    </row>
    <row r="20586" spans="2:22" x14ac:dyDescent="0.2">
      <c r="B20586" s="2"/>
      <c r="C20586" s="2"/>
      <c r="D20586" s="2"/>
      <c r="E20586" s="2"/>
      <c r="F20586" s="2"/>
      <c r="G20586" s="3"/>
      <c r="H20586" s="3"/>
      <c r="I20586" s="2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 s="2"/>
    </row>
    <row r="20587" spans="2:22" x14ac:dyDescent="0.2">
      <c r="B20587" s="2"/>
      <c r="C20587" s="2"/>
      <c r="D20587" s="2"/>
      <c r="E20587" s="2"/>
      <c r="F20587" s="2"/>
      <c r="G20587" s="3"/>
      <c r="H20587" s="3"/>
      <c r="I20587" s="2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 s="2"/>
    </row>
    <row r="20588" spans="2:22" x14ac:dyDescent="0.2">
      <c r="B20588" s="2"/>
      <c r="C20588" s="2"/>
      <c r="D20588" s="2"/>
      <c r="E20588" s="2"/>
      <c r="F20588" s="2"/>
      <c r="G20588" s="3"/>
      <c r="H20588" s="3"/>
      <c r="I20588" s="2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 s="2"/>
    </row>
    <row r="20589" spans="2:22" x14ac:dyDescent="0.2">
      <c r="B20589" s="2"/>
      <c r="C20589" s="2"/>
      <c r="D20589" s="2"/>
      <c r="E20589" s="2"/>
      <c r="F20589" s="2"/>
      <c r="G20589" s="3"/>
      <c r="H20589" s="3"/>
      <c r="I20589" s="2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 s="2"/>
    </row>
    <row r="20590" spans="2:22" x14ac:dyDescent="0.2">
      <c r="B20590" s="2"/>
      <c r="C20590" s="2"/>
      <c r="D20590" s="2"/>
      <c r="E20590" s="2"/>
      <c r="F20590" s="2"/>
      <c r="G20590" s="3"/>
      <c r="H20590" s="3"/>
      <c r="I20590" s="2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 s="2"/>
    </row>
    <row r="20591" spans="2:22" x14ac:dyDescent="0.2">
      <c r="B20591" s="2"/>
      <c r="C20591" s="2"/>
      <c r="D20591" s="2"/>
      <c r="E20591" s="2"/>
      <c r="F20591" s="2"/>
      <c r="G20591" s="3"/>
      <c r="H20591" s="3"/>
      <c r="I20591" s="2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 s="2"/>
    </row>
    <row r="20592" spans="2:22" x14ac:dyDescent="0.2">
      <c r="B20592" s="2"/>
      <c r="C20592" s="2"/>
      <c r="D20592" s="2"/>
      <c r="E20592" s="2"/>
      <c r="F20592" s="2"/>
      <c r="G20592" s="3"/>
      <c r="H20592" s="3"/>
      <c r="I20592" s="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 s="2"/>
    </row>
    <row r="20593" spans="2:22" x14ac:dyDescent="0.2">
      <c r="B20593" s="2"/>
      <c r="C20593" s="2"/>
      <c r="D20593" s="2"/>
      <c r="E20593" s="2"/>
      <c r="F20593" s="2"/>
      <c r="G20593" s="3"/>
      <c r="H20593" s="3"/>
      <c r="I20593" s="2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 s="2"/>
    </row>
    <row r="20594" spans="2:22" x14ac:dyDescent="0.2">
      <c r="B20594" s="2"/>
      <c r="C20594" s="2"/>
      <c r="D20594" s="2"/>
      <c r="E20594" s="2"/>
      <c r="F20594" s="2"/>
      <c r="G20594" s="3"/>
      <c r="H20594" s="3"/>
      <c r="I20594" s="2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 s="2"/>
    </row>
    <row r="20595" spans="2:22" x14ac:dyDescent="0.2">
      <c r="B20595" s="2"/>
      <c r="C20595" s="2"/>
      <c r="D20595" s="2"/>
      <c r="E20595" s="2"/>
      <c r="F20595" s="2"/>
      <c r="G20595" s="3"/>
      <c r="H20595" s="3"/>
      <c r="I20595" s="2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 s="2"/>
    </row>
    <row r="20596" spans="2:22" x14ac:dyDescent="0.2">
      <c r="B20596" s="2"/>
      <c r="C20596" s="2"/>
      <c r="D20596" s="2"/>
      <c r="E20596" s="2"/>
      <c r="F20596" s="2"/>
      <c r="G20596" s="3"/>
      <c r="H20596" s="3"/>
      <c r="I20596" s="2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 s="2"/>
    </row>
    <row r="20597" spans="2:22" x14ac:dyDescent="0.2">
      <c r="B20597" s="2"/>
      <c r="C20597" s="2"/>
      <c r="D20597" s="2"/>
      <c r="E20597" s="2"/>
      <c r="F20597" s="2"/>
      <c r="G20597" s="3"/>
      <c r="H20597" s="3"/>
      <c r="I20597" s="2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 s="2"/>
    </row>
    <row r="20598" spans="2:22" x14ac:dyDescent="0.2">
      <c r="B20598" s="2"/>
      <c r="C20598" s="2"/>
      <c r="D20598" s="2"/>
      <c r="E20598" s="2"/>
      <c r="F20598" s="2"/>
      <c r="G20598" s="3"/>
      <c r="H20598" s="3"/>
      <c r="I20598" s="2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 s="2"/>
    </row>
    <row r="20599" spans="2:22" x14ac:dyDescent="0.2">
      <c r="B20599" s="2"/>
      <c r="C20599" s="2"/>
      <c r="D20599" s="2"/>
      <c r="E20599" s="2"/>
      <c r="F20599" s="2"/>
      <c r="G20599" s="3"/>
      <c r="H20599" s="3"/>
      <c r="I20599" s="2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 s="2"/>
    </row>
    <row r="20600" spans="2:22" x14ac:dyDescent="0.2">
      <c r="B20600" s="2"/>
      <c r="C20600" s="2"/>
      <c r="D20600" s="2"/>
      <c r="E20600" s="2"/>
      <c r="F20600" s="2"/>
      <c r="G20600" s="3"/>
      <c r="H20600" s="3"/>
      <c r="I20600" s="2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 s="2"/>
    </row>
    <row r="20601" spans="2:22" x14ac:dyDescent="0.2">
      <c r="B20601" s="2"/>
      <c r="C20601" s="2"/>
      <c r="D20601" s="2"/>
      <c r="E20601" s="2"/>
      <c r="F20601" s="2"/>
      <c r="G20601" s="3"/>
      <c r="H20601" s="3"/>
      <c r="I20601" s="2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 s="2"/>
    </row>
    <row r="20602" spans="2:22" x14ac:dyDescent="0.2">
      <c r="B20602" s="2"/>
      <c r="C20602" s="2"/>
      <c r="D20602" s="2"/>
      <c r="E20602" s="2"/>
      <c r="F20602" s="2"/>
      <c r="G20602" s="3"/>
      <c r="H20602" s="3"/>
      <c r="I20602" s="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 s="2"/>
    </row>
    <row r="20603" spans="2:22" x14ac:dyDescent="0.2">
      <c r="B20603" s="2"/>
      <c r="C20603" s="2"/>
      <c r="D20603" s="2"/>
      <c r="E20603" s="2"/>
      <c r="F20603" s="2"/>
      <c r="G20603" s="3"/>
      <c r="H20603" s="3"/>
      <c r="I20603" s="2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 s="2"/>
    </row>
    <row r="20604" spans="2:22" x14ac:dyDescent="0.2">
      <c r="B20604" s="2"/>
      <c r="C20604" s="2"/>
      <c r="D20604" s="2"/>
      <c r="E20604" s="2"/>
      <c r="F20604" s="2"/>
      <c r="G20604" s="3"/>
      <c r="H20604" s="3"/>
      <c r="I20604" s="2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 s="2"/>
    </row>
    <row r="20605" spans="2:22" x14ac:dyDescent="0.2">
      <c r="B20605" s="2"/>
      <c r="C20605" s="2"/>
      <c r="D20605" s="2"/>
      <c r="E20605" s="2"/>
      <c r="F20605" s="2"/>
      <c r="G20605" s="3"/>
      <c r="H20605" s="3"/>
      <c r="I20605" s="2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 s="2"/>
    </row>
    <row r="20606" spans="2:22" x14ac:dyDescent="0.2">
      <c r="B20606" s="2"/>
      <c r="C20606" s="2"/>
      <c r="D20606" s="2"/>
      <c r="E20606" s="2"/>
      <c r="F20606" s="2"/>
      <c r="G20606" s="3"/>
      <c r="H20606" s="3"/>
      <c r="I20606" s="2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 s="2"/>
    </row>
    <row r="20607" spans="2:22" x14ac:dyDescent="0.2">
      <c r="B20607" s="2"/>
      <c r="C20607" s="2"/>
      <c r="D20607" s="2"/>
      <c r="E20607" s="2"/>
      <c r="F20607" s="2"/>
      <c r="G20607" s="3"/>
      <c r="H20607" s="3"/>
      <c r="I20607" s="2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 s="2"/>
    </row>
    <row r="20608" spans="2:22" x14ac:dyDescent="0.2">
      <c r="B20608" s="2"/>
      <c r="C20608" s="2"/>
      <c r="D20608" s="2"/>
      <c r="E20608" s="2"/>
      <c r="F20608" s="2"/>
      <c r="G20608" s="3"/>
      <c r="H20608" s="3"/>
      <c r="I20608" s="2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 s="2"/>
    </row>
    <row r="20609" spans="2:22" x14ac:dyDescent="0.2">
      <c r="B20609" s="2"/>
      <c r="C20609" s="2"/>
      <c r="D20609" s="2"/>
      <c r="E20609" s="2"/>
      <c r="F20609" s="2"/>
      <c r="G20609" s="3"/>
      <c r="H20609" s="3"/>
      <c r="I20609" s="2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 s="2"/>
    </row>
    <row r="20610" spans="2:22" x14ac:dyDescent="0.2">
      <c r="B20610" s="2"/>
      <c r="C20610" s="2"/>
      <c r="D20610" s="2"/>
      <c r="E20610" s="2"/>
      <c r="F20610" s="2"/>
      <c r="G20610" s="3"/>
      <c r="H20610" s="3"/>
      <c r="I20610" s="2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 s="2"/>
    </row>
    <row r="20611" spans="2:22" x14ac:dyDescent="0.2">
      <c r="B20611" s="2"/>
      <c r="C20611" s="2"/>
      <c r="D20611" s="2"/>
      <c r="E20611" s="2"/>
      <c r="F20611" s="2"/>
      <c r="G20611" s="3"/>
      <c r="H20611" s="3"/>
      <c r="I20611" s="2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 s="2"/>
    </row>
    <row r="20612" spans="2:22" x14ac:dyDescent="0.2">
      <c r="B20612" s="2"/>
      <c r="C20612" s="2"/>
      <c r="D20612" s="2"/>
      <c r="E20612" s="2"/>
      <c r="F20612" s="2"/>
      <c r="G20612" s="3"/>
      <c r="H20612" s="3"/>
      <c r="I20612" s="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 s="2"/>
    </row>
    <row r="20613" spans="2:22" x14ac:dyDescent="0.2">
      <c r="B20613" s="2"/>
      <c r="C20613" s="2"/>
      <c r="D20613" s="2"/>
      <c r="E20613" s="2"/>
      <c r="F20613" s="2"/>
      <c r="G20613" s="3"/>
      <c r="H20613" s="3"/>
      <c r="I20613" s="2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 s="2"/>
    </row>
    <row r="20614" spans="2:22" x14ac:dyDescent="0.2">
      <c r="B20614" s="2"/>
      <c r="C20614" s="2"/>
      <c r="D20614" s="2"/>
      <c r="E20614" s="2"/>
      <c r="F20614" s="2"/>
      <c r="G20614" s="3"/>
      <c r="H20614" s="3"/>
      <c r="I20614" s="2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 s="2"/>
    </row>
    <row r="20615" spans="2:22" x14ac:dyDescent="0.2">
      <c r="B20615" s="2"/>
      <c r="C20615" s="2"/>
      <c r="D20615" s="2"/>
      <c r="E20615" s="2"/>
      <c r="F20615" s="2"/>
      <c r="G20615" s="3"/>
      <c r="H20615" s="3"/>
      <c r="I20615" s="2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 s="2"/>
    </row>
    <row r="20616" spans="2:22" x14ac:dyDescent="0.2">
      <c r="B20616" s="2"/>
      <c r="C20616" s="2"/>
      <c r="D20616" s="2"/>
      <c r="E20616" s="2"/>
      <c r="F20616" s="2"/>
      <c r="G20616" s="3"/>
      <c r="H20616" s="3"/>
      <c r="I20616" s="2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 s="2"/>
    </row>
    <row r="20617" spans="2:22" x14ac:dyDescent="0.2">
      <c r="B20617" s="2"/>
      <c r="C20617" s="2"/>
      <c r="D20617" s="2"/>
      <c r="E20617" s="2"/>
      <c r="F20617" s="2"/>
      <c r="G20617" s="3"/>
      <c r="H20617" s="3"/>
      <c r="I20617" s="2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 s="2"/>
    </row>
    <row r="20618" spans="2:22" x14ac:dyDescent="0.2">
      <c r="B20618" s="2"/>
      <c r="C20618" s="2"/>
      <c r="D20618" s="2"/>
      <c r="E20618" s="2"/>
      <c r="F20618" s="2"/>
      <c r="G20618" s="3"/>
      <c r="H20618" s="3"/>
      <c r="I20618" s="2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 s="2"/>
    </row>
    <row r="20619" spans="2:22" x14ac:dyDescent="0.2">
      <c r="B20619" s="2"/>
      <c r="C20619" s="2"/>
      <c r="D20619" s="2"/>
      <c r="E20619" s="2"/>
      <c r="F20619" s="2"/>
      <c r="G20619" s="3"/>
      <c r="H20619" s="3"/>
      <c r="I20619" s="2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 s="2"/>
    </row>
    <row r="20620" spans="2:22" x14ac:dyDescent="0.2">
      <c r="B20620" s="2"/>
      <c r="C20620" s="2"/>
      <c r="D20620" s="2"/>
      <c r="E20620" s="2"/>
      <c r="F20620" s="2"/>
      <c r="G20620" s="3"/>
      <c r="H20620" s="3"/>
      <c r="I20620" s="2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 s="2"/>
    </row>
    <row r="20621" spans="2:22" x14ac:dyDescent="0.2">
      <c r="B20621" s="2"/>
      <c r="C20621" s="2"/>
      <c r="D20621" s="2"/>
      <c r="E20621" s="2"/>
      <c r="F20621" s="2"/>
      <c r="G20621" s="3"/>
      <c r="H20621" s="3"/>
      <c r="I20621" s="2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 s="2"/>
    </row>
    <row r="20622" spans="2:22" x14ac:dyDescent="0.2">
      <c r="B20622" s="2"/>
      <c r="C20622" s="2"/>
      <c r="D20622" s="2"/>
      <c r="E20622" s="2"/>
      <c r="F20622" s="2"/>
      <c r="G20622" s="3"/>
      <c r="H20622" s="3"/>
      <c r="I20622" s="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 s="2"/>
    </row>
    <row r="20623" spans="2:22" x14ac:dyDescent="0.2">
      <c r="B20623" s="2"/>
      <c r="C20623" s="2"/>
      <c r="D20623" s="2"/>
      <c r="E20623" s="2"/>
      <c r="F20623" s="2"/>
      <c r="G20623" s="3"/>
      <c r="H20623" s="3"/>
      <c r="I20623" s="2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 s="2"/>
    </row>
    <row r="20624" spans="2:22" x14ac:dyDescent="0.2">
      <c r="B20624" s="2"/>
      <c r="C20624" s="2"/>
      <c r="D20624" s="2"/>
      <c r="E20624" s="2"/>
      <c r="F20624" s="2"/>
      <c r="G20624" s="3"/>
      <c r="H20624" s="3"/>
      <c r="I20624" s="2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 s="2"/>
    </row>
    <row r="20625" spans="2:22" x14ac:dyDescent="0.2">
      <c r="B20625" s="2"/>
      <c r="C20625" s="2"/>
      <c r="D20625" s="2"/>
      <c r="E20625" s="2"/>
      <c r="F20625" s="2"/>
      <c r="G20625" s="3"/>
      <c r="H20625" s="3"/>
      <c r="I20625" s="2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 s="2"/>
    </row>
    <row r="20626" spans="2:22" x14ac:dyDescent="0.2">
      <c r="B20626" s="2"/>
      <c r="C20626" s="2"/>
      <c r="D20626" s="2"/>
      <c r="E20626" s="2"/>
      <c r="F20626" s="2"/>
      <c r="G20626" s="3"/>
      <c r="H20626" s="3"/>
      <c r="I20626" s="2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 s="2"/>
    </row>
    <row r="20627" spans="2:22" x14ac:dyDescent="0.2">
      <c r="B20627" s="2"/>
      <c r="C20627" s="2"/>
      <c r="D20627" s="2"/>
      <c r="E20627" s="2"/>
      <c r="F20627" s="2"/>
      <c r="G20627" s="3"/>
      <c r="H20627" s="3"/>
      <c r="I20627" s="2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 s="2"/>
    </row>
    <row r="20628" spans="2:22" x14ac:dyDescent="0.2">
      <c r="B20628" s="2"/>
      <c r="C20628" s="2"/>
      <c r="D20628" s="2"/>
      <c r="E20628" s="2"/>
      <c r="F20628" s="2"/>
      <c r="G20628" s="3"/>
      <c r="H20628" s="3"/>
      <c r="I20628" s="2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 s="2"/>
    </row>
    <row r="20629" spans="2:22" x14ac:dyDescent="0.2">
      <c r="B20629" s="2"/>
      <c r="C20629" s="2"/>
      <c r="D20629" s="2"/>
      <c r="E20629" s="2"/>
      <c r="F20629" s="2"/>
      <c r="G20629" s="3"/>
      <c r="H20629" s="3"/>
      <c r="I20629" s="2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 s="2"/>
    </row>
    <row r="20630" spans="2:22" x14ac:dyDescent="0.2">
      <c r="B20630" s="2"/>
      <c r="C20630" s="2"/>
      <c r="D20630" s="2"/>
      <c r="E20630" s="2"/>
      <c r="F20630" s="2"/>
      <c r="G20630" s="3"/>
      <c r="H20630" s="3"/>
      <c r="I20630" s="2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 s="2"/>
    </row>
    <row r="20631" spans="2:22" x14ac:dyDescent="0.2">
      <c r="B20631" s="2"/>
      <c r="C20631" s="2"/>
      <c r="D20631" s="2"/>
      <c r="E20631" s="2"/>
      <c r="F20631" s="2"/>
      <c r="G20631" s="3"/>
      <c r="H20631" s="3"/>
      <c r="I20631" s="2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 s="2"/>
    </row>
    <row r="20632" spans="2:22" x14ac:dyDescent="0.2">
      <c r="B20632" s="2"/>
      <c r="C20632" s="2"/>
      <c r="D20632" s="2"/>
      <c r="E20632" s="2"/>
      <c r="F20632" s="2"/>
      <c r="G20632" s="3"/>
      <c r="H20632" s="3"/>
      <c r="I20632" s="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 s="2"/>
    </row>
    <row r="20633" spans="2:22" x14ac:dyDescent="0.2">
      <c r="B20633" s="2"/>
      <c r="C20633" s="2"/>
      <c r="D20633" s="2"/>
      <c r="E20633" s="2"/>
      <c r="F20633" s="2"/>
      <c r="G20633" s="3"/>
      <c r="H20633" s="3"/>
      <c r="I20633" s="2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 s="2"/>
    </row>
    <row r="20634" spans="2:22" x14ac:dyDescent="0.2">
      <c r="B20634" s="2"/>
      <c r="C20634" s="2"/>
      <c r="D20634" s="2"/>
      <c r="E20634" s="2"/>
      <c r="F20634" s="2"/>
      <c r="G20634" s="3"/>
      <c r="H20634" s="3"/>
      <c r="I20634" s="2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 s="2"/>
    </row>
    <row r="20635" spans="2:22" x14ac:dyDescent="0.2">
      <c r="B20635" s="2"/>
      <c r="C20635" s="2"/>
      <c r="D20635" s="2"/>
      <c r="E20635" s="2"/>
      <c r="F20635" s="2"/>
      <c r="G20635" s="3"/>
      <c r="H20635" s="3"/>
      <c r="I20635" s="2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 s="2"/>
    </row>
    <row r="20636" spans="2:22" x14ac:dyDescent="0.2">
      <c r="B20636" s="2"/>
      <c r="C20636" s="2"/>
      <c r="D20636" s="2"/>
      <c r="E20636" s="2"/>
      <c r="F20636" s="2"/>
      <c r="G20636" s="3"/>
      <c r="H20636" s="3"/>
      <c r="I20636" s="2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 s="2"/>
    </row>
    <row r="20637" spans="2:22" x14ac:dyDescent="0.2">
      <c r="B20637" s="2"/>
      <c r="C20637" s="2"/>
      <c r="D20637" s="2"/>
      <c r="E20637" s="2"/>
      <c r="F20637" s="2"/>
      <c r="G20637" s="3"/>
      <c r="H20637" s="3"/>
      <c r="I20637" s="2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 s="2"/>
    </row>
    <row r="20638" spans="2:22" x14ac:dyDescent="0.2">
      <c r="B20638" s="2"/>
      <c r="C20638" s="2"/>
      <c r="D20638" s="2"/>
      <c r="E20638" s="2"/>
      <c r="F20638" s="2"/>
      <c r="G20638" s="3"/>
      <c r="H20638" s="3"/>
      <c r="I20638" s="2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 s="2"/>
    </row>
    <row r="20639" spans="2:22" x14ac:dyDescent="0.2">
      <c r="B20639" s="2"/>
      <c r="C20639" s="2"/>
      <c r="D20639" s="2"/>
      <c r="E20639" s="2"/>
      <c r="F20639" s="2"/>
      <c r="G20639" s="3"/>
      <c r="H20639" s="3"/>
      <c r="I20639" s="2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 s="2"/>
    </row>
    <row r="20640" spans="2:22" x14ac:dyDescent="0.2">
      <c r="B20640" s="2"/>
      <c r="C20640" s="2"/>
      <c r="D20640" s="2"/>
      <c r="E20640" s="2"/>
      <c r="F20640" s="2"/>
      <c r="G20640" s="3"/>
      <c r="H20640" s="3"/>
      <c r="I20640" s="2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 s="2"/>
    </row>
    <row r="20641" spans="2:22" x14ac:dyDescent="0.2">
      <c r="B20641" s="2"/>
      <c r="C20641" s="2"/>
      <c r="D20641" s="2"/>
      <c r="E20641" s="2"/>
      <c r="F20641" s="2"/>
      <c r="G20641" s="3"/>
      <c r="H20641" s="3"/>
      <c r="I20641" s="2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 s="2"/>
    </row>
    <row r="20642" spans="2:22" x14ac:dyDescent="0.2">
      <c r="B20642" s="2"/>
      <c r="C20642" s="2"/>
      <c r="D20642" s="2"/>
      <c r="E20642" s="2"/>
      <c r="F20642" s="2"/>
      <c r="G20642" s="3"/>
      <c r="H20642" s="3"/>
      <c r="I20642" s="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 s="2"/>
    </row>
    <row r="20643" spans="2:22" x14ac:dyDescent="0.2">
      <c r="B20643" s="2"/>
      <c r="C20643" s="2"/>
      <c r="D20643" s="2"/>
      <c r="E20643" s="2"/>
      <c r="F20643" s="2"/>
      <c r="G20643" s="3"/>
      <c r="H20643" s="3"/>
      <c r="I20643" s="2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 s="2"/>
    </row>
    <row r="20644" spans="2:22" x14ac:dyDescent="0.2">
      <c r="B20644" s="2"/>
      <c r="C20644" s="2"/>
      <c r="D20644" s="2"/>
      <c r="E20644" s="2"/>
      <c r="F20644" s="2"/>
      <c r="G20644" s="3"/>
      <c r="H20644" s="3"/>
      <c r="I20644" s="2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 s="2"/>
    </row>
    <row r="20645" spans="2:22" x14ac:dyDescent="0.2">
      <c r="B20645" s="2"/>
      <c r="C20645" s="2"/>
      <c r="D20645" s="2"/>
      <c r="E20645" s="2"/>
      <c r="F20645" s="2"/>
      <c r="G20645" s="3"/>
      <c r="H20645" s="3"/>
      <c r="I20645" s="2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 s="2"/>
    </row>
    <row r="20646" spans="2:22" x14ac:dyDescent="0.2">
      <c r="B20646" s="2"/>
      <c r="C20646" s="2"/>
      <c r="D20646" s="2"/>
      <c r="E20646" s="2"/>
      <c r="F20646" s="2"/>
      <c r="G20646" s="3"/>
      <c r="H20646" s="3"/>
      <c r="I20646" s="2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 s="2"/>
    </row>
    <row r="20647" spans="2:22" x14ac:dyDescent="0.2">
      <c r="B20647" s="2"/>
      <c r="C20647" s="2"/>
      <c r="D20647" s="2"/>
      <c r="E20647" s="2"/>
      <c r="F20647" s="2"/>
      <c r="G20647" s="3"/>
      <c r="H20647" s="3"/>
      <c r="I20647" s="2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 s="2"/>
    </row>
    <row r="20648" spans="2:22" x14ac:dyDescent="0.2">
      <c r="B20648" s="2"/>
      <c r="C20648" s="2"/>
      <c r="D20648" s="2"/>
      <c r="E20648" s="2"/>
      <c r="F20648" s="2"/>
      <c r="G20648" s="3"/>
      <c r="H20648" s="3"/>
      <c r="I20648" s="2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 s="2"/>
    </row>
    <row r="20649" spans="2:22" x14ac:dyDescent="0.2">
      <c r="B20649" s="2"/>
      <c r="C20649" s="2"/>
      <c r="D20649" s="2"/>
      <c r="E20649" s="2"/>
      <c r="F20649" s="2"/>
      <c r="G20649" s="3"/>
      <c r="H20649" s="3"/>
      <c r="I20649" s="2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 s="2"/>
    </row>
    <row r="20650" spans="2:22" x14ac:dyDescent="0.2">
      <c r="B20650" s="2"/>
      <c r="C20650" s="2"/>
      <c r="D20650" s="2"/>
      <c r="E20650" s="2"/>
      <c r="F20650" s="2"/>
      <c r="G20650" s="3"/>
      <c r="H20650" s="3"/>
      <c r="I20650" s="2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 s="2"/>
    </row>
    <row r="20651" spans="2:22" x14ac:dyDescent="0.2">
      <c r="B20651" s="2"/>
      <c r="C20651" s="2"/>
      <c r="D20651" s="2"/>
      <c r="E20651" s="2"/>
      <c r="F20651" s="2"/>
      <c r="G20651" s="3"/>
      <c r="H20651" s="3"/>
      <c r="I20651" s="2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 s="2"/>
    </row>
    <row r="20652" spans="2:22" x14ac:dyDescent="0.2">
      <c r="B20652" s="2"/>
      <c r="C20652" s="2"/>
      <c r="D20652" s="2"/>
      <c r="E20652" s="2"/>
      <c r="F20652" s="2"/>
      <c r="G20652" s="3"/>
      <c r="H20652" s="3"/>
      <c r="I20652" s="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 s="2"/>
    </row>
    <row r="20653" spans="2:22" x14ac:dyDescent="0.2">
      <c r="B20653" s="2"/>
      <c r="C20653" s="2"/>
      <c r="D20653" s="2"/>
      <c r="E20653" s="2"/>
      <c r="F20653" s="2"/>
      <c r="G20653" s="3"/>
      <c r="H20653" s="3"/>
      <c r="I20653" s="2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 s="2"/>
    </row>
    <row r="20654" spans="2:22" x14ac:dyDescent="0.2">
      <c r="B20654" s="2"/>
      <c r="C20654" s="2"/>
      <c r="D20654" s="2"/>
      <c r="E20654" s="2"/>
      <c r="F20654" s="2"/>
      <c r="G20654" s="3"/>
      <c r="H20654" s="3"/>
      <c r="I20654" s="2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 s="2"/>
    </row>
    <row r="20655" spans="2:22" x14ac:dyDescent="0.2">
      <c r="B20655" s="2"/>
      <c r="C20655" s="2"/>
      <c r="D20655" s="2"/>
      <c r="E20655" s="2"/>
      <c r="F20655" s="2"/>
      <c r="G20655" s="3"/>
      <c r="H20655" s="3"/>
      <c r="I20655" s="2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 s="2"/>
    </row>
    <row r="20656" spans="2:22" x14ac:dyDescent="0.2">
      <c r="B20656" s="2"/>
      <c r="C20656" s="2"/>
      <c r="D20656" s="2"/>
      <c r="E20656" s="2"/>
      <c r="F20656" s="2"/>
      <c r="G20656" s="3"/>
      <c r="H20656" s="3"/>
      <c r="I20656" s="2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 s="2"/>
    </row>
    <row r="20657" spans="2:22" x14ac:dyDescent="0.2">
      <c r="B20657" s="2"/>
      <c r="C20657" s="2"/>
      <c r="D20657" s="2"/>
      <c r="E20657" s="2"/>
      <c r="F20657" s="2"/>
      <c r="G20657" s="3"/>
      <c r="H20657" s="3"/>
      <c r="I20657" s="2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 s="2"/>
    </row>
    <row r="20658" spans="2:22" x14ac:dyDescent="0.2">
      <c r="B20658" s="2"/>
      <c r="C20658" s="2"/>
      <c r="D20658" s="2"/>
      <c r="E20658" s="2"/>
      <c r="F20658" s="2"/>
      <c r="G20658" s="3"/>
      <c r="H20658" s="3"/>
      <c r="I20658" s="2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 s="2"/>
    </row>
    <row r="20659" spans="2:22" x14ac:dyDescent="0.2">
      <c r="B20659" s="2"/>
      <c r="C20659" s="2"/>
      <c r="D20659" s="2"/>
      <c r="E20659" s="2"/>
      <c r="F20659" s="2"/>
      <c r="G20659" s="3"/>
      <c r="H20659" s="3"/>
      <c r="I20659" s="2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 s="2"/>
    </row>
    <row r="20660" spans="2:22" x14ac:dyDescent="0.2">
      <c r="B20660" s="2"/>
      <c r="C20660" s="2"/>
      <c r="D20660" s="2"/>
      <c r="E20660" s="2"/>
      <c r="F20660" s="2"/>
      <c r="G20660" s="3"/>
      <c r="H20660" s="3"/>
      <c r="I20660" s="2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 s="2"/>
    </row>
    <row r="20661" spans="2:22" x14ac:dyDescent="0.2">
      <c r="B20661" s="2"/>
      <c r="C20661" s="2"/>
      <c r="D20661" s="2"/>
      <c r="E20661" s="2"/>
      <c r="F20661" s="2"/>
      <c r="G20661" s="3"/>
      <c r="H20661" s="3"/>
      <c r="I20661" s="2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 s="2"/>
    </row>
    <row r="20662" spans="2:22" x14ac:dyDescent="0.2">
      <c r="B20662" s="2"/>
      <c r="C20662" s="2"/>
      <c r="D20662" s="2"/>
      <c r="E20662" s="2"/>
      <c r="F20662" s="2"/>
      <c r="G20662" s="3"/>
      <c r="H20662" s="3"/>
      <c r="I20662" s="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 s="2"/>
    </row>
    <row r="20663" spans="2:22" x14ac:dyDescent="0.2">
      <c r="B20663" s="2"/>
      <c r="C20663" s="2"/>
      <c r="D20663" s="2"/>
      <c r="E20663" s="2"/>
      <c r="F20663" s="2"/>
      <c r="G20663" s="3"/>
      <c r="H20663" s="3"/>
      <c r="I20663" s="2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 s="2"/>
    </row>
    <row r="20664" spans="2:22" x14ac:dyDescent="0.2">
      <c r="B20664" s="2"/>
      <c r="C20664" s="2"/>
      <c r="D20664" s="2"/>
      <c r="E20664" s="2"/>
      <c r="F20664" s="2"/>
      <c r="G20664" s="3"/>
      <c r="H20664" s="3"/>
      <c r="I20664" s="2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 s="2"/>
    </row>
    <row r="20665" spans="2:22" x14ac:dyDescent="0.2">
      <c r="B20665" s="2"/>
      <c r="C20665" s="2"/>
      <c r="D20665" s="2"/>
      <c r="E20665" s="2"/>
      <c r="F20665" s="2"/>
      <c r="G20665" s="3"/>
      <c r="H20665" s="3"/>
      <c r="I20665" s="2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 s="2"/>
    </row>
    <row r="20666" spans="2:22" x14ac:dyDescent="0.2">
      <c r="B20666" s="2"/>
      <c r="C20666" s="2"/>
      <c r="D20666" s="2"/>
      <c r="E20666" s="2"/>
      <c r="F20666" s="2"/>
      <c r="G20666" s="3"/>
      <c r="H20666" s="3"/>
      <c r="I20666" s="2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 s="2"/>
    </row>
    <row r="20667" spans="2:22" x14ac:dyDescent="0.2">
      <c r="B20667" s="2"/>
      <c r="C20667" s="2"/>
      <c r="D20667" s="2"/>
      <c r="E20667" s="2"/>
      <c r="F20667" s="2"/>
      <c r="G20667" s="3"/>
      <c r="H20667" s="3"/>
      <c r="I20667" s="2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 s="2"/>
    </row>
    <row r="20668" spans="2:22" x14ac:dyDescent="0.2">
      <c r="B20668" s="2"/>
      <c r="C20668" s="2"/>
      <c r="D20668" s="2"/>
      <c r="E20668" s="2"/>
      <c r="F20668" s="2"/>
      <c r="G20668" s="3"/>
      <c r="H20668" s="3"/>
      <c r="I20668" s="2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 s="2"/>
    </row>
    <row r="20669" spans="2:22" x14ac:dyDescent="0.2">
      <c r="B20669" s="2"/>
      <c r="C20669" s="2"/>
      <c r="D20669" s="2"/>
      <c r="E20669" s="2"/>
      <c r="F20669" s="2"/>
      <c r="G20669" s="3"/>
      <c r="H20669" s="3"/>
      <c r="I20669" s="2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 s="2"/>
    </row>
    <row r="20670" spans="2:22" x14ac:dyDescent="0.2">
      <c r="B20670" s="2"/>
      <c r="C20670" s="2"/>
      <c r="D20670" s="2"/>
      <c r="E20670" s="2"/>
      <c r="F20670" s="2"/>
      <c r="G20670" s="3"/>
      <c r="H20670" s="3"/>
      <c r="I20670" s="2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 s="2"/>
    </row>
    <row r="20671" spans="2:22" x14ac:dyDescent="0.2">
      <c r="B20671" s="2"/>
      <c r="C20671" s="2"/>
      <c r="D20671" s="2"/>
      <c r="E20671" s="2"/>
      <c r="F20671" s="2"/>
      <c r="G20671" s="3"/>
      <c r="H20671" s="3"/>
      <c r="I20671" s="2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 s="2"/>
    </row>
    <row r="20672" spans="2:22" x14ac:dyDescent="0.2">
      <c r="B20672" s="2"/>
      <c r="C20672" s="2"/>
      <c r="D20672" s="2"/>
      <c r="E20672" s="2"/>
      <c r="F20672" s="2"/>
      <c r="G20672" s="3"/>
      <c r="H20672" s="3"/>
      <c r="I20672" s="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 s="2"/>
    </row>
    <row r="20673" spans="2:22" x14ac:dyDescent="0.2">
      <c r="B20673" s="2"/>
      <c r="C20673" s="2"/>
      <c r="D20673" s="2"/>
      <c r="E20673" s="2"/>
      <c r="F20673" s="2"/>
      <c r="G20673" s="3"/>
      <c r="H20673" s="3"/>
      <c r="I20673" s="2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 s="2"/>
    </row>
    <row r="20674" spans="2:22" x14ac:dyDescent="0.2">
      <c r="B20674" s="2"/>
      <c r="C20674" s="2"/>
      <c r="D20674" s="2"/>
      <c r="E20674" s="2"/>
      <c r="F20674" s="2"/>
      <c r="G20674" s="3"/>
      <c r="H20674" s="3"/>
      <c r="I20674" s="2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 s="2"/>
    </row>
    <row r="20675" spans="2:22" x14ac:dyDescent="0.2">
      <c r="B20675" s="2"/>
      <c r="C20675" s="2"/>
      <c r="D20675" s="2"/>
      <c r="E20675" s="2"/>
      <c r="F20675" s="2"/>
      <c r="G20675" s="3"/>
      <c r="H20675" s="3"/>
      <c r="I20675" s="2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 s="2"/>
    </row>
    <row r="20676" spans="2:22" x14ac:dyDescent="0.2">
      <c r="B20676" s="2"/>
      <c r="C20676" s="2"/>
      <c r="D20676" s="2"/>
      <c r="E20676" s="2"/>
      <c r="F20676" s="2"/>
      <c r="G20676" s="3"/>
      <c r="H20676" s="3"/>
      <c r="I20676" s="2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 s="2"/>
    </row>
    <row r="20677" spans="2:22" x14ac:dyDescent="0.2">
      <c r="B20677" s="2"/>
      <c r="C20677" s="2"/>
      <c r="D20677" s="2"/>
      <c r="E20677" s="2"/>
      <c r="F20677" s="2"/>
      <c r="G20677" s="3"/>
      <c r="H20677" s="3"/>
      <c r="I20677" s="2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 s="2"/>
    </row>
    <row r="20678" spans="2:22" x14ac:dyDescent="0.2">
      <c r="B20678" s="2"/>
      <c r="C20678" s="2"/>
      <c r="D20678" s="2"/>
      <c r="E20678" s="2"/>
      <c r="F20678" s="2"/>
      <c r="G20678" s="3"/>
      <c r="H20678" s="3"/>
      <c r="I20678" s="2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 s="2"/>
    </row>
    <row r="20679" spans="2:22" x14ac:dyDescent="0.2">
      <c r="B20679" s="2"/>
      <c r="C20679" s="2"/>
      <c r="D20679" s="2"/>
      <c r="E20679" s="2"/>
      <c r="F20679" s="2"/>
      <c r="G20679" s="3"/>
      <c r="H20679" s="3"/>
      <c r="I20679" s="2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 s="2"/>
    </row>
    <row r="20680" spans="2:22" x14ac:dyDescent="0.2">
      <c r="B20680" s="2"/>
      <c r="C20680" s="2"/>
      <c r="D20680" s="2"/>
      <c r="E20680" s="2"/>
      <c r="F20680" s="2"/>
      <c r="G20680" s="3"/>
      <c r="H20680" s="3"/>
      <c r="I20680" s="2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 s="2"/>
    </row>
    <row r="20681" spans="2:22" x14ac:dyDescent="0.2">
      <c r="B20681" s="2"/>
      <c r="C20681" s="2"/>
      <c r="D20681" s="2"/>
      <c r="E20681" s="2"/>
      <c r="F20681" s="2"/>
      <c r="G20681" s="3"/>
      <c r="H20681" s="3"/>
      <c r="I20681" s="2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 s="2"/>
    </row>
    <row r="20682" spans="2:22" x14ac:dyDescent="0.2">
      <c r="B20682" s="2"/>
      <c r="C20682" s="2"/>
      <c r="D20682" s="2"/>
      <c r="E20682" s="2"/>
      <c r="F20682" s="2"/>
      <c r="G20682" s="3"/>
      <c r="H20682" s="3"/>
      <c r="I20682" s="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 s="2"/>
    </row>
    <row r="20683" spans="2:22" x14ac:dyDescent="0.2">
      <c r="B20683" s="2"/>
      <c r="C20683" s="2"/>
      <c r="D20683" s="2"/>
      <c r="E20683" s="2"/>
      <c r="F20683" s="2"/>
      <c r="G20683" s="3"/>
      <c r="H20683" s="3"/>
      <c r="I20683" s="2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 s="2"/>
    </row>
    <row r="20684" spans="2:22" x14ac:dyDescent="0.2">
      <c r="B20684" s="2"/>
      <c r="C20684" s="2"/>
      <c r="D20684" s="2"/>
      <c r="E20684" s="2"/>
      <c r="F20684" s="2"/>
      <c r="G20684" s="3"/>
      <c r="H20684" s="3"/>
      <c r="I20684" s="2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 s="2"/>
    </row>
    <row r="20685" spans="2:22" x14ac:dyDescent="0.2">
      <c r="B20685" s="2"/>
      <c r="C20685" s="2"/>
      <c r="D20685" s="2"/>
      <c r="E20685" s="2"/>
      <c r="F20685" s="2"/>
      <c r="G20685" s="3"/>
      <c r="H20685" s="3"/>
      <c r="I20685" s="2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 s="2"/>
    </row>
    <row r="20686" spans="2:22" x14ac:dyDescent="0.2">
      <c r="B20686" s="2"/>
      <c r="C20686" s="2"/>
      <c r="D20686" s="2"/>
      <c r="E20686" s="2"/>
      <c r="F20686" s="2"/>
      <c r="G20686" s="3"/>
      <c r="H20686" s="3"/>
      <c r="I20686" s="2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 s="2"/>
    </row>
    <row r="20687" spans="2:22" x14ac:dyDescent="0.2">
      <c r="B20687" s="2"/>
      <c r="C20687" s="2"/>
      <c r="D20687" s="2"/>
      <c r="E20687" s="2"/>
      <c r="F20687" s="2"/>
      <c r="G20687" s="3"/>
      <c r="H20687" s="3"/>
      <c r="I20687" s="2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 s="2"/>
    </row>
    <row r="20688" spans="2:22" x14ac:dyDescent="0.2">
      <c r="B20688" s="2"/>
      <c r="C20688" s="2"/>
      <c r="D20688" s="2"/>
      <c r="E20688" s="2"/>
      <c r="F20688" s="2"/>
      <c r="G20688" s="3"/>
      <c r="H20688" s="3"/>
      <c r="I20688" s="2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 s="2"/>
    </row>
    <row r="20689" spans="2:22" x14ac:dyDescent="0.2">
      <c r="B20689" s="2"/>
      <c r="C20689" s="2"/>
      <c r="D20689" s="2"/>
      <c r="E20689" s="2"/>
      <c r="F20689" s="2"/>
      <c r="G20689" s="3"/>
      <c r="H20689" s="3"/>
      <c r="I20689" s="2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 s="2"/>
    </row>
    <row r="20690" spans="2:22" x14ac:dyDescent="0.2">
      <c r="B20690" s="2"/>
      <c r="C20690" s="2"/>
      <c r="D20690" s="2"/>
      <c r="E20690" s="2"/>
      <c r="F20690" s="2"/>
      <c r="G20690" s="3"/>
      <c r="H20690" s="3"/>
      <c r="I20690" s="2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 s="2"/>
    </row>
    <row r="20691" spans="2:22" x14ac:dyDescent="0.2">
      <c r="B20691" s="2"/>
      <c r="C20691" s="2"/>
      <c r="D20691" s="2"/>
      <c r="E20691" s="2"/>
      <c r="F20691" s="2"/>
      <c r="G20691" s="3"/>
      <c r="H20691" s="3"/>
      <c r="I20691" s="2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 s="2"/>
    </row>
    <row r="20692" spans="2:22" x14ac:dyDescent="0.2">
      <c r="B20692" s="2"/>
      <c r="C20692" s="2"/>
      <c r="D20692" s="2"/>
      <c r="E20692" s="2"/>
      <c r="F20692" s="2"/>
      <c r="G20692" s="3"/>
      <c r="H20692" s="3"/>
      <c r="I20692" s="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 s="2"/>
    </row>
    <row r="20693" spans="2:22" x14ac:dyDescent="0.2">
      <c r="B20693" s="2"/>
      <c r="C20693" s="2"/>
      <c r="D20693" s="2"/>
      <c r="E20693" s="2"/>
      <c r="F20693" s="2"/>
      <c r="G20693" s="3"/>
      <c r="H20693" s="3"/>
      <c r="I20693" s="2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 s="2"/>
    </row>
    <row r="20694" spans="2:22" x14ac:dyDescent="0.2">
      <c r="B20694" s="2"/>
      <c r="C20694" s="2"/>
      <c r="D20694" s="2"/>
      <c r="E20694" s="2"/>
      <c r="F20694" s="2"/>
      <c r="G20694" s="3"/>
      <c r="H20694" s="3"/>
      <c r="I20694" s="2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 s="2"/>
    </row>
    <row r="20695" spans="2:22" x14ac:dyDescent="0.2">
      <c r="B20695" s="2"/>
      <c r="C20695" s="2"/>
      <c r="D20695" s="2"/>
      <c r="E20695" s="2"/>
      <c r="F20695" s="2"/>
      <c r="G20695" s="3"/>
      <c r="H20695" s="3"/>
      <c r="I20695" s="2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 s="2"/>
    </row>
    <row r="20696" spans="2:22" x14ac:dyDescent="0.2">
      <c r="B20696" s="2"/>
      <c r="C20696" s="2"/>
      <c r="D20696" s="2"/>
      <c r="E20696" s="2"/>
      <c r="F20696" s="2"/>
      <c r="G20696" s="3"/>
      <c r="H20696" s="3"/>
      <c r="I20696" s="2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 s="2"/>
    </row>
    <row r="20697" spans="2:22" x14ac:dyDescent="0.2">
      <c r="B20697" s="2"/>
      <c r="C20697" s="2"/>
      <c r="D20697" s="2"/>
      <c r="E20697" s="2"/>
      <c r="F20697" s="2"/>
      <c r="G20697" s="3"/>
      <c r="H20697" s="3"/>
      <c r="I20697" s="2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 s="2"/>
    </row>
    <row r="20698" spans="2:22" x14ac:dyDescent="0.2">
      <c r="B20698" s="2"/>
      <c r="C20698" s="2"/>
      <c r="D20698" s="2"/>
      <c r="E20698" s="2"/>
      <c r="F20698" s="2"/>
      <c r="G20698" s="3"/>
      <c r="H20698" s="3"/>
      <c r="I20698" s="2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 s="2"/>
    </row>
    <row r="20699" spans="2:22" x14ac:dyDescent="0.2">
      <c r="B20699" s="2"/>
      <c r="C20699" s="2"/>
      <c r="D20699" s="2"/>
      <c r="E20699" s="2"/>
      <c r="F20699" s="2"/>
      <c r="G20699" s="3"/>
      <c r="H20699" s="3"/>
      <c r="I20699" s="2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 s="2"/>
    </row>
    <row r="20700" spans="2:22" x14ac:dyDescent="0.2">
      <c r="B20700" s="2"/>
      <c r="C20700" s="2"/>
      <c r="D20700" s="2"/>
      <c r="E20700" s="2"/>
      <c r="F20700" s="2"/>
      <c r="G20700" s="3"/>
      <c r="H20700" s="3"/>
      <c r="I20700" s="2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 s="2"/>
    </row>
    <row r="20701" spans="2:22" x14ac:dyDescent="0.2">
      <c r="B20701" s="2"/>
      <c r="C20701" s="2"/>
      <c r="D20701" s="2"/>
      <c r="E20701" s="2"/>
      <c r="F20701" s="2"/>
      <c r="G20701" s="3"/>
      <c r="H20701" s="3"/>
      <c r="I20701" s="2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 s="2"/>
    </row>
    <row r="20702" spans="2:22" x14ac:dyDescent="0.2">
      <c r="B20702" s="2"/>
      <c r="C20702" s="2"/>
      <c r="D20702" s="2"/>
      <c r="E20702" s="2"/>
      <c r="F20702" s="2"/>
      <c r="G20702" s="3"/>
      <c r="H20702" s="3"/>
      <c r="I20702" s="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 s="2"/>
    </row>
    <row r="20703" spans="2:22" x14ac:dyDescent="0.2">
      <c r="B20703" s="2"/>
      <c r="C20703" s="2"/>
      <c r="D20703" s="2"/>
      <c r="E20703" s="2"/>
      <c r="F20703" s="2"/>
      <c r="G20703" s="3"/>
      <c r="H20703" s="3"/>
      <c r="I20703" s="2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 s="2"/>
    </row>
    <row r="20704" spans="2:22" x14ac:dyDescent="0.2">
      <c r="B20704" s="2"/>
      <c r="C20704" s="2"/>
      <c r="D20704" s="2"/>
      <c r="E20704" s="2"/>
      <c r="F20704" s="2"/>
      <c r="G20704" s="3"/>
      <c r="H20704" s="3"/>
      <c r="I20704" s="2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 s="2"/>
    </row>
    <row r="20705" spans="2:22" x14ac:dyDescent="0.2">
      <c r="B20705" s="2"/>
      <c r="C20705" s="2"/>
      <c r="D20705" s="2"/>
      <c r="E20705" s="2"/>
      <c r="F20705" s="2"/>
      <c r="G20705" s="3"/>
      <c r="H20705" s="3"/>
      <c r="I20705" s="2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 s="2"/>
    </row>
    <row r="20706" spans="2:22" x14ac:dyDescent="0.2">
      <c r="B20706" s="2"/>
      <c r="C20706" s="2"/>
      <c r="D20706" s="2"/>
      <c r="E20706" s="2"/>
      <c r="F20706" s="2"/>
      <c r="G20706" s="3"/>
      <c r="H20706" s="3"/>
      <c r="I20706" s="2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 s="2"/>
    </row>
    <row r="20707" spans="2:22" x14ac:dyDescent="0.2">
      <c r="B20707" s="2"/>
      <c r="C20707" s="2"/>
      <c r="D20707" s="2"/>
      <c r="E20707" s="2"/>
      <c r="F20707" s="2"/>
      <c r="G20707" s="3"/>
      <c r="H20707" s="3"/>
      <c r="I20707" s="2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 s="2"/>
    </row>
    <row r="20708" spans="2:22" x14ac:dyDescent="0.2">
      <c r="B20708" s="2"/>
      <c r="C20708" s="2"/>
      <c r="D20708" s="2"/>
      <c r="E20708" s="2"/>
      <c r="F20708" s="2"/>
      <c r="G20708" s="3"/>
      <c r="H20708" s="3"/>
      <c r="I20708" s="2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 s="2"/>
    </row>
    <row r="20709" spans="2:22" x14ac:dyDescent="0.2">
      <c r="B20709" s="2"/>
      <c r="C20709" s="2"/>
      <c r="D20709" s="2"/>
      <c r="E20709" s="2"/>
      <c r="F20709" s="2"/>
      <c r="G20709" s="3"/>
      <c r="H20709" s="3"/>
      <c r="I20709" s="2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 s="2"/>
    </row>
    <row r="20710" spans="2:22" x14ac:dyDescent="0.2">
      <c r="B20710" s="2"/>
      <c r="C20710" s="2"/>
      <c r="D20710" s="2"/>
      <c r="E20710" s="2"/>
      <c r="F20710" s="2"/>
      <c r="G20710" s="3"/>
      <c r="H20710" s="3"/>
      <c r="I20710" s="2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 s="2"/>
    </row>
    <row r="20711" spans="2:22" x14ac:dyDescent="0.2">
      <c r="B20711" s="2"/>
      <c r="C20711" s="2"/>
      <c r="D20711" s="2"/>
      <c r="E20711" s="2"/>
      <c r="F20711" s="2"/>
      <c r="G20711" s="3"/>
      <c r="H20711" s="3"/>
      <c r="I20711" s="2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 s="2"/>
    </row>
    <row r="20712" spans="2:22" x14ac:dyDescent="0.2">
      <c r="B20712" s="2"/>
      <c r="C20712" s="2"/>
      <c r="D20712" s="2"/>
      <c r="E20712" s="2"/>
      <c r="F20712" s="2"/>
      <c r="G20712" s="3"/>
      <c r="H20712" s="3"/>
      <c r="I20712" s="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 s="2"/>
    </row>
    <row r="20713" spans="2:22" x14ac:dyDescent="0.2">
      <c r="B20713" s="2"/>
      <c r="C20713" s="2"/>
      <c r="D20713" s="2"/>
      <c r="E20713" s="2"/>
      <c r="F20713" s="2"/>
      <c r="G20713" s="3"/>
      <c r="H20713" s="3"/>
      <c r="I20713" s="2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 s="2"/>
    </row>
    <row r="20714" spans="2:22" x14ac:dyDescent="0.2">
      <c r="B20714" s="2"/>
      <c r="C20714" s="2"/>
      <c r="D20714" s="2"/>
      <c r="E20714" s="2"/>
      <c r="F20714" s="2"/>
      <c r="G20714" s="3"/>
      <c r="H20714" s="3"/>
      <c r="I20714" s="2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 s="2"/>
    </row>
    <row r="20715" spans="2:22" x14ac:dyDescent="0.2">
      <c r="B20715" s="2"/>
      <c r="C20715" s="2"/>
      <c r="D20715" s="2"/>
      <c r="E20715" s="2"/>
      <c r="F20715" s="2"/>
      <c r="G20715" s="3"/>
      <c r="H20715" s="3"/>
      <c r="I20715" s="2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 s="2"/>
    </row>
    <row r="20716" spans="2:22" x14ac:dyDescent="0.2">
      <c r="B20716" s="2"/>
      <c r="C20716" s="2"/>
      <c r="D20716" s="2"/>
      <c r="E20716" s="2"/>
      <c r="F20716" s="2"/>
      <c r="G20716" s="3"/>
      <c r="H20716" s="3"/>
      <c r="I20716" s="2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 s="2"/>
    </row>
    <row r="20717" spans="2:22" x14ac:dyDescent="0.2">
      <c r="B20717" s="2"/>
      <c r="C20717" s="2"/>
      <c r="D20717" s="2"/>
      <c r="E20717" s="2"/>
      <c r="F20717" s="2"/>
      <c r="G20717" s="3"/>
      <c r="H20717" s="3"/>
      <c r="I20717" s="2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 s="2"/>
    </row>
    <row r="20718" spans="2:22" x14ac:dyDescent="0.2">
      <c r="B20718" s="2"/>
      <c r="C20718" s="2"/>
      <c r="D20718" s="2"/>
      <c r="E20718" s="2"/>
      <c r="F20718" s="2"/>
      <c r="G20718" s="3"/>
      <c r="H20718" s="3"/>
      <c r="I20718" s="2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 s="2"/>
    </row>
    <row r="20719" spans="2:22" x14ac:dyDescent="0.2">
      <c r="B20719" s="2"/>
      <c r="C20719" s="2"/>
      <c r="D20719" s="2"/>
      <c r="E20719" s="2"/>
      <c r="F20719" s="2"/>
      <c r="G20719" s="3"/>
      <c r="H20719" s="3"/>
      <c r="I20719" s="2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 s="2"/>
    </row>
    <row r="20720" spans="2:22" x14ac:dyDescent="0.2">
      <c r="B20720" s="2"/>
      <c r="C20720" s="2"/>
      <c r="D20720" s="2"/>
      <c r="E20720" s="2"/>
      <c r="F20720" s="2"/>
      <c r="G20720" s="3"/>
      <c r="H20720" s="3"/>
      <c r="I20720" s="2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 s="2"/>
    </row>
    <row r="20721" spans="2:22" x14ac:dyDescent="0.2">
      <c r="B20721" s="2"/>
      <c r="C20721" s="2"/>
      <c r="D20721" s="2"/>
      <c r="E20721" s="2"/>
      <c r="F20721" s="2"/>
      <c r="G20721" s="3"/>
      <c r="H20721" s="3"/>
      <c r="I20721" s="2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 s="2"/>
    </row>
    <row r="20722" spans="2:22" x14ac:dyDescent="0.2">
      <c r="B20722" s="2"/>
      <c r="C20722" s="2"/>
      <c r="D20722" s="2"/>
      <c r="E20722" s="2"/>
      <c r="F20722" s="2"/>
      <c r="G20722" s="3"/>
      <c r="H20722" s="3"/>
      <c r="I20722" s="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 s="2"/>
    </row>
    <row r="20723" spans="2:22" x14ac:dyDescent="0.2">
      <c r="B20723" s="2"/>
      <c r="C20723" s="2"/>
      <c r="D20723" s="2"/>
      <c r="E20723" s="2"/>
      <c r="F20723" s="2"/>
      <c r="G20723" s="3"/>
      <c r="H20723" s="3"/>
      <c r="I20723" s="2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 s="2"/>
    </row>
    <row r="20724" spans="2:22" x14ac:dyDescent="0.2">
      <c r="B20724" s="2"/>
      <c r="C20724" s="2"/>
      <c r="D20724" s="2"/>
      <c r="E20724" s="2"/>
      <c r="F20724" s="2"/>
      <c r="G20724" s="3"/>
      <c r="H20724" s="3"/>
      <c r="I20724" s="2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 s="2"/>
    </row>
    <row r="20725" spans="2:22" x14ac:dyDescent="0.2">
      <c r="B20725" s="2"/>
      <c r="C20725" s="2"/>
      <c r="D20725" s="2"/>
      <c r="E20725" s="2"/>
      <c r="F20725" s="2"/>
      <c r="G20725" s="3"/>
      <c r="H20725" s="3"/>
      <c r="I20725" s="2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 s="2"/>
    </row>
    <row r="20726" spans="2:22" x14ac:dyDescent="0.2">
      <c r="B20726" s="2"/>
      <c r="C20726" s="2"/>
      <c r="D20726" s="2"/>
      <c r="E20726" s="2"/>
      <c r="F20726" s="2"/>
      <c r="G20726" s="3"/>
      <c r="H20726" s="3"/>
      <c r="I20726" s="2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 s="2"/>
    </row>
    <row r="20727" spans="2:22" x14ac:dyDescent="0.2">
      <c r="B20727" s="2"/>
      <c r="C20727" s="2"/>
      <c r="D20727" s="2"/>
      <c r="E20727" s="2"/>
      <c r="F20727" s="2"/>
      <c r="G20727" s="3"/>
      <c r="H20727" s="3"/>
      <c r="I20727" s="2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 s="2"/>
    </row>
    <row r="20728" spans="2:22" x14ac:dyDescent="0.2">
      <c r="B20728" s="2"/>
      <c r="C20728" s="2"/>
      <c r="D20728" s="2"/>
      <c r="E20728" s="2"/>
      <c r="F20728" s="2"/>
      <c r="G20728" s="3"/>
      <c r="H20728" s="3"/>
      <c r="I20728" s="2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 s="2"/>
    </row>
    <row r="20729" spans="2:22" x14ac:dyDescent="0.2">
      <c r="B20729" s="2"/>
      <c r="C20729" s="2"/>
      <c r="D20729" s="2"/>
      <c r="E20729" s="2"/>
      <c r="F20729" s="2"/>
      <c r="G20729" s="3"/>
      <c r="H20729" s="3"/>
      <c r="I20729" s="2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 s="2"/>
    </row>
    <row r="20730" spans="2:22" x14ac:dyDescent="0.2">
      <c r="B20730" s="2"/>
      <c r="C20730" s="2"/>
      <c r="D20730" s="2"/>
      <c r="E20730" s="2"/>
      <c r="F20730" s="2"/>
      <c r="G20730" s="3"/>
      <c r="H20730" s="3"/>
      <c r="I20730" s="2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 s="2"/>
    </row>
    <row r="20731" spans="2:22" x14ac:dyDescent="0.2">
      <c r="B20731" s="2"/>
      <c r="C20731" s="2"/>
      <c r="D20731" s="2"/>
      <c r="E20731" s="2"/>
      <c r="F20731" s="2"/>
      <c r="G20731" s="3"/>
      <c r="H20731" s="3"/>
      <c r="I20731" s="2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 s="2"/>
    </row>
    <row r="20732" spans="2:22" x14ac:dyDescent="0.2">
      <c r="B20732" s="2"/>
      <c r="C20732" s="2"/>
      <c r="D20732" s="2"/>
      <c r="E20732" s="2"/>
      <c r="F20732" s="2"/>
      <c r="G20732" s="3"/>
      <c r="H20732" s="3"/>
      <c r="I20732" s="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 s="2"/>
    </row>
    <row r="20733" spans="2:22" x14ac:dyDescent="0.2">
      <c r="B20733" s="2"/>
      <c r="C20733" s="2"/>
      <c r="D20733" s="2"/>
      <c r="E20733" s="2"/>
      <c r="F20733" s="2"/>
      <c r="G20733" s="3"/>
      <c r="H20733" s="3"/>
      <c r="I20733" s="2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 s="2"/>
    </row>
    <row r="20734" spans="2:22" x14ac:dyDescent="0.2">
      <c r="B20734" s="2"/>
      <c r="C20734" s="2"/>
      <c r="D20734" s="2"/>
      <c r="E20734" s="2"/>
      <c r="F20734" s="2"/>
      <c r="G20734" s="3"/>
      <c r="H20734" s="3"/>
      <c r="I20734" s="2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 s="2"/>
    </row>
    <row r="20735" spans="2:22" x14ac:dyDescent="0.2">
      <c r="B20735" s="2"/>
      <c r="C20735" s="2"/>
      <c r="D20735" s="2"/>
      <c r="E20735" s="2"/>
      <c r="F20735" s="2"/>
      <c r="G20735" s="3"/>
      <c r="H20735" s="3"/>
      <c r="I20735" s="2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 s="2"/>
    </row>
    <row r="20736" spans="2:22" x14ac:dyDescent="0.2">
      <c r="B20736" s="2"/>
      <c r="C20736" s="2"/>
      <c r="D20736" s="2"/>
      <c r="E20736" s="2"/>
      <c r="F20736" s="2"/>
      <c r="G20736" s="3"/>
      <c r="H20736" s="3"/>
      <c r="I20736" s="2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 s="2"/>
    </row>
    <row r="20737" spans="2:22" x14ac:dyDescent="0.2">
      <c r="B20737" s="2"/>
      <c r="C20737" s="2"/>
      <c r="D20737" s="2"/>
      <c r="E20737" s="2"/>
      <c r="F20737" s="2"/>
      <c r="G20737" s="3"/>
      <c r="H20737" s="3"/>
      <c r="I20737" s="2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 s="2"/>
    </row>
    <row r="20738" spans="2:22" x14ac:dyDescent="0.2">
      <c r="B20738" s="2"/>
      <c r="C20738" s="2"/>
      <c r="D20738" s="2"/>
      <c r="E20738" s="2"/>
      <c r="F20738" s="2"/>
      <c r="G20738" s="3"/>
      <c r="H20738" s="3"/>
      <c r="I20738" s="2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 s="2"/>
    </row>
    <row r="20739" spans="2:22" x14ac:dyDescent="0.2">
      <c r="B20739" s="2"/>
      <c r="C20739" s="2"/>
      <c r="D20739" s="2"/>
      <c r="E20739" s="2"/>
      <c r="F20739" s="2"/>
      <c r="G20739" s="3"/>
      <c r="H20739" s="3"/>
      <c r="I20739" s="2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 s="2"/>
    </row>
    <row r="20740" spans="2:22" x14ac:dyDescent="0.2">
      <c r="B20740" s="2"/>
      <c r="C20740" s="2"/>
      <c r="D20740" s="2"/>
      <c r="E20740" s="2"/>
      <c r="F20740" s="2"/>
      <c r="G20740" s="3"/>
      <c r="H20740" s="3"/>
      <c r="I20740" s="2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 s="2"/>
    </row>
    <row r="20741" spans="2:22" x14ac:dyDescent="0.2">
      <c r="B20741" s="2"/>
      <c r="C20741" s="2"/>
      <c r="D20741" s="2"/>
      <c r="E20741" s="2"/>
      <c r="F20741" s="2"/>
      <c r="G20741" s="3"/>
      <c r="H20741" s="3"/>
      <c r="I20741" s="2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 s="2"/>
    </row>
    <row r="20742" spans="2:22" x14ac:dyDescent="0.2">
      <c r="B20742" s="2"/>
      <c r="C20742" s="2"/>
      <c r="D20742" s="2"/>
      <c r="E20742" s="2"/>
      <c r="F20742" s="2"/>
      <c r="G20742" s="3"/>
      <c r="H20742" s="3"/>
      <c r="I20742" s="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 s="2"/>
    </row>
    <row r="20743" spans="2:22" x14ac:dyDescent="0.2">
      <c r="B20743" s="2"/>
      <c r="C20743" s="2"/>
      <c r="D20743" s="2"/>
      <c r="E20743" s="2"/>
      <c r="F20743" s="2"/>
      <c r="G20743" s="3"/>
      <c r="H20743" s="3"/>
      <c r="I20743" s="2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 s="2"/>
    </row>
    <row r="20744" spans="2:22" x14ac:dyDescent="0.2">
      <c r="B20744" s="2"/>
      <c r="C20744" s="2"/>
      <c r="D20744" s="2"/>
      <c r="E20744" s="2"/>
      <c r="F20744" s="2"/>
      <c r="G20744" s="3"/>
      <c r="H20744" s="3"/>
      <c r="I20744" s="2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 s="2"/>
    </row>
    <row r="20745" spans="2:22" x14ac:dyDescent="0.2">
      <c r="B20745" s="2"/>
      <c r="C20745" s="2"/>
      <c r="D20745" s="2"/>
      <c r="E20745" s="2"/>
      <c r="F20745" s="2"/>
      <c r="G20745" s="3"/>
      <c r="H20745" s="3"/>
      <c r="I20745" s="2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 s="2"/>
    </row>
    <row r="20746" spans="2:22" x14ac:dyDescent="0.2">
      <c r="B20746" s="2"/>
      <c r="C20746" s="2"/>
      <c r="D20746" s="2"/>
      <c r="E20746" s="2"/>
      <c r="F20746" s="2"/>
      <c r="G20746" s="3"/>
      <c r="H20746" s="3"/>
      <c r="I20746" s="2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 s="2"/>
    </row>
    <row r="20747" spans="2:22" x14ac:dyDescent="0.2">
      <c r="B20747" s="2"/>
      <c r="C20747" s="2"/>
      <c r="D20747" s="2"/>
      <c r="E20747" s="2"/>
      <c r="F20747" s="2"/>
      <c r="G20747" s="3"/>
      <c r="H20747" s="3"/>
      <c r="I20747" s="2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 s="2"/>
    </row>
    <row r="20748" spans="2:22" x14ac:dyDescent="0.2">
      <c r="B20748" s="2"/>
      <c r="C20748" s="2"/>
      <c r="D20748" s="2"/>
      <c r="E20748" s="2"/>
      <c r="F20748" s="2"/>
      <c r="G20748" s="3"/>
      <c r="H20748" s="3"/>
      <c r="I20748" s="2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 s="2"/>
    </row>
    <row r="20749" spans="2:22" x14ac:dyDescent="0.2">
      <c r="B20749" s="2"/>
      <c r="C20749" s="2"/>
      <c r="D20749" s="2"/>
      <c r="E20749" s="2"/>
      <c r="F20749" s="2"/>
      <c r="G20749" s="3"/>
      <c r="H20749" s="3"/>
      <c r="I20749" s="2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 s="2"/>
    </row>
    <row r="20750" spans="2:22" x14ac:dyDescent="0.2">
      <c r="B20750" s="2"/>
      <c r="C20750" s="2"/>
      <c r="D20750" s="2"/>
      <c r="E20750" s="2"/>
      <c r="F20750" s="2"/>
      <c r="G20750" s="3"/>
      <c r="H20750" s="3"/>
      <c r="I20750" s="2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 s="2"/>
    </row>
    <row r="20751" spans="2:22" x14ac:dyDescent="0.2">
      <c r="B20751" s="2"/>
      <c r="C20751" s="2"/>
      <c r="D20751" s="2"/>
      <c r="E20751" s="2"/>
      <c r="F20751" s="2"/>
      <c r="G20751" s="3"/>
      <c r="H20751" s="3"/>
      <c r="I20751" s="2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 s="2"/>
    </row>
    <row r="20752" spans="2:22" x14ac:dyDescent="0.2">
      <c r="B20752" s="2"/>
      <c r="C20752" s="2"/>
      <c r="D20752" s="2"/>
      <c r="E20752" s="2"/>
      <c r="F20752" s="2"/>
      <c r="G20752" s="3"/>
      <c r="H20752" s="3"/>
      <c r="I20752" s="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 s="2"/>
    </row>
    <row r="20753" spans="2:22" x14ac:dyDescent="0.2">
      <c r="B20753" s="2"/>
      <c r="C20753" s="2"/>
      <c r="D20753" s="2"/>
      <c r="E20753" s="2"/>
      <c r="F20753" s="2"/>
      <c r="G20753" s="3"/>
      <c r="H20753" s="3"/>
      <c r="I20753" s="2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 s="2"/>
    </row>
    <row r="20754" spans="2:22" x14ac:dyDescent="0.2">
      <c r="B20754" s="2"/>
      <c r="C20754" s="2"/>
      <c r="D20754" s="2"/>
      <c r="E20754" s="2"/>
      <c r="F20754" s="2"/>
      <c r="G20754" s="3"/>
      <c r="H20754" s="3"/>
      <c r="I20754" s="2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 s="2"/>
    </row>
    <row r="20755" spans="2:22" x14ac:dyDescent="0.2">
      <c r="B20755" s="2"/>
      <c r="C20755" s="2"/>
      <c r="D20755" s="2"/>
      <c r="E20755" s="2"/>
      <c r="F20755" s="2"/>
      <c r="G20755" s="3"/>
      <c r="H20755" s="3"/>
      <c r="I20755" s="2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 s="2"/>
    </row>
    <row r="20756" spans="2:22" x14ac:dyDescent="0.2">
      <c r="B20756" s="2"/>
      <c r="C20756" s="2"/>
      <c r="D20756" s="2"/>
      <c r="E20756" s="2"/>
      <c r="F20756" s="2"/>
      <c r="G20756" s="3"/>
      <c r="H20756" s="3"/>
      <c r="I20756" s="2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 s="2"/>
    </row>
    <row r="20757" spans="2:22" x14ac:dyDescent="0.2">
      <c r="B20757" s="2"/>
      <c r="C20757" s="2"/>
      <c r="D20757" s="2"/>
      <c r="E20757" s="2"/>
      <c r="F20757" s="2"/>
      <c r="G20757" s="3"/>
      <c r="H20757" s="3"/>
      <c r="I20757" s="2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 s="2"/>
    </row>
    <row r="20758" spans="2:22" x14ac:dyDescent="0.2">
      <c r="B20758" s="2"/>
      <c r="C20758" s="2"/>
      <c r="D20758" s="2"/>
      <c r="E20758" s="2"/>
      <c r="F20758" s="2"/>
      <c r="G20758" s="3"/>
      <c r="H20758" s="3"/>
      <c r="I20758" s="2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 s="2"/>
    </row>
    <row r="20759" spans="2:22" x14ac:dyDescent="0.2">
      <c r="B20759" s="2"/>
      <c r="C20759" s="2"/>
      <c r="D20759" s="2"/>
      <c r="E20759" s="2"/>
      <c r="F20759" s="2"/>
      <c r="G20759" s="3"/>
      <c r="H20759" s="3"/>
      <c r="I20759" s="2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 s="2"/>
    </row>
    <row r="20760" spans="2:22" x14ac:dyDescent="0.2">
      <c r="B20760" s="2"/>
      <c r="C20760" s="2"/>
      <c r="D20760" s="2"/>
      <c r="E20760" s="2"/>
      <c r="F20760" s="2"/>
      <c r="G20760" s="3"/>
      <c r="H20760" s="3"/>
      <c r="I20760" s="2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 s="2"/>
    </row>
    <row r="20761" spans="2:22" x14ac:dyDescent="0.2">
      <c r="B20761" s="2"/>
      <c r="C20761" s="2"/>
      <c r="D20761" s="2"/>
      <c r="E20761" s="2"/>
      <c r="F20761" s="2"/>
      <c r="G20761" s="3"/>
      <c r="H20761" s="3"/>
      <c r="I20761" s="2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 s="2"/>
    </row>
    <row r="20762" spans="2:22" x14ac:dyDescent="0.2">
      <c r="B20762" s="2"/>
      <c r="C20762" s="2"/>
      <c r="D20762" s="2"/>
      <c r="E20762" s="2"/>
      <c r="F20762" s="2"/>
      <c r="G20762" s="3"/>
      <c r="H20762" s="3"/>
      <c r="I20762" s="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 s="2"/>
    </row>
    <row r="20763" spans="2:22" x14ac:dyDescent="0.2">
      <c r="B20763" s="2"/>
      <c r="C20763" s="2"/>
      <c r="D20763" s="2"/>
      <c r="E20763" s="2"/>
      <c r="F20763" s="2"/>
      <c r="G20763" s="3"/>
      <c r="H20763" s="3"/>
      <c r="I20763" s="2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 s="2"/>
    </row>
    <row r="20764" spans="2:22" x14ac:dyDescent="0.2">
      <c r="B20764" s="2"/>
      <c r="C20764" s="2"/>
      <c r="D20764" s="2"/>
      <c r="E20764" s="2"/>
      <c r="F20764" s="2"/>
      <c r="G20764" s="3"/>
      <c r="H20764" s="3"/>
      <c r="I20764" s="2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 s="2"/>
    </row>
    <row r="20765" spans="2:22" x14ac:dyDescent="0.2">
      <c r="B20765" s="2"/>
      <c r="C20765" s="2"/>
      <c r="D20765" s="2"/>
      <c r="E20765" s="2"/>
      <c r="F20765" s="2"/>
      <c r="G20765" s="3"/>
      <c r="H20765" s="3"/>
      <c r="I20765" s="2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 s="2"/>
    </row>
    <row r="20766" spans="2:22" x14ac:dyDescent="0.2">
      <c r="B20766" s="2"/>
      <c r="C20766" s="2"/>
      <c r="D20766" s="2"/>
      <c r="E20766" s="2"/>
      <c r="F20766" s="2"/>
      <c r="G20766" s="3"/>
      <c r="H20766" s="3"/>
      <c r="I20766" s="2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 s="2"/>
    </row>
    <row r="20767" spans="2:22" x14ac:dyDescent="0.2">
      <c r="B20767" s="2"/>
      <c r="C20767" s="2"/>
      <c r="D20767" s="2"/>
      <c r="E20767" s="2"/>
      <c r="F20767" s="2"/>
      <c r="G20767" s="3"/>
      <c r="H20767" s="3"/>
      <c r="I20767" s="2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 s="2"/>
    </row>
    <row r="20768" spans="2:22" x14ac:dyDescent="0.2">
      <c r="B20768" s="2"/>
      <c r="C20768" s="2"/>
      <c r="D20768" s="2"/>
      <c r="E20768" s="2"/>
      <c r="F20768" s="2"/>
      <c r="G20768" s="3"/>
      <c r="H20768" s="3"/>
      <c r="I20768" s="2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 s="2"/>
    </row>
    <row r="20769" spans="2:22" x14ac:dyDescent="0.2">
      <c r="B20769" s="2"/>
      <c r="C20769" s="2"/>
      <c r="D20769" s="2"/>
      <c r="E20769" s="2"/>
      <c r="F20769" s="2"/>
      <c r="G20769" s="3"/>
      <c r="H20769" s="3"/>
      <c r="I20769" s="2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 s="2"/>
    </row>
    <row r="20770" spans="2:22" x14ac:dyDescent="0.2">
      <c r="B20770" s="2"/>
      <c r="C20770" s="2"/>
      <c r="D20770" s="2"/>
      <c r="E20770" s="2"/>
      <c r="F20770" s="2"/>
      <c r="G20770" s="3"/>
      <c r="H20770" s="3"/>
      <c r="I20770" s="2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 s="2"/>
    </row>
    <row r="20771" spans="2:22" x14ac:dyDescent="0.2">
      <c r="B20771" s="2"/>
      <c r="C20771" s="2"/>
      <c r="D20771" s="2"/>
      <c r="E20771" s="2"/>
      <c r="F20771" s="2"/>
      <c r="G20771" s="3"/>
      <c r="H20771" s="3"/>
      <c r="I20771" s="2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 s="2"/>
    </row>
    <row r="20772" spans="2:22" x14ac:dyDescent="0.2">
      <c r="B20772" s="2"/>
      <c r="C20772" s="2"/>
      <c r="D20772" s="2"/>
      <c r="E20772" s="2"/>
      <c r="F20772" s="2"/>
      <c r="G20772" s="3"/>
      <c r="H20772" s="3"/>
      <c r="I20772" s="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 s="2"/>
    </row>
    <row r="20773" spans="2:22" x14ac:dyDescent="0.2">
      <c r="B20773" s="2"/>
      <c r="C20773" s="2"/>
      <c r="D20773" s="2"/>
      <c r="E20773" s="2"/>
      <c r="F20773" s="2"/>
      <c r="G20773" s="3"/>
      <c r="H20773" s="3"/>
      <c r="I20773" s="2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 s="2"/>
    </row>
    <row r="20774" spans="2:22" x14ac:dyDescent="0.2">
      <c r="B20774" s="2"/>
      <c r="C20774" s="2"/>
      <c r="D20774" s="2"/>
      <c r="E20774" s="2"/>
      <c r="F20774" s="2"/>
      <c r="G20774" s="3"/>
      <c r="H20774" s="3"/>
      <c r="I20774" s="2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 s="2"/>
    </row>
    <row r="20775" spans="2:22" x14ac:dyDescent="0.2">
      <c r="B20775" s="2"/>
      <c r="C20775" s="2"/>
      <c r="D20775" s="2"/>
      <c r="E20775" s="2"/>
      <c r="F20775" s="2"/>
      <c r="G20775" s="3"/>
      <c r="H20775" s="3"/>
      <c r="I20775" s="2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 s="2"/>
    </row>
    <row r="20776" spans="2:22" x14ac:dyDescent="0.2">
      <c r="B20776" s="2"/>
      <c r="C20776" s="2"/>
      <c r="D20776" s="2"/>
      <c r="E20776" s="2"/>
      <c r="F20776" s="2"/>
      <c r="G20776" s="3"/>
      <c r="H20776" s="3"/>
      <c r="I20776" s="2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 s="2"/>
    </row>
    <row r="20777" spans="2:22" x14ac:dyDescent="0.2">
      <c r="B20777" s="2"/>
      <c r="C20777" s="2"/>
      <c r="D20777" s="2"/>
      <c r="E20777" s="2"/>
      <c r="F20777" s="2"/>
      <c r="G20777" s="3"/>
      <c r="H20777" s="3"/>
      <c r="I20777" s="2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 s="2"/>
    </row>
    <row r="20778" spans="2:22" x14ac:dyDescent="0.2">
      <c r="B20778" s="2"/>
      <c r="C20778" s="2"/>
      <c r="D20778" s="2"/>
      <c r="E20778" s="2"/>
      <c r="F20778" s="2"/>
      <c r="G20778" s="3"/>
      <c r="H20778" s="3"/>
      <c r="I20778" s="2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 s="2"/>
    </row>
    <row r="20779" spans="2:22" x14ac:dyDescent="0.2">
      <c r="B20779" s="2"/>
      <c r="C20779" s="2"/>
      <c r="D20779" s="2"/>
      <c r="E20779" s="2"/>
      <c r="F20779" s="2"/>
      <c r="G20779" s="3"/>
      <c r="H20779" s="3"/>
      <c r="I20779" s="2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 s="2"/>
    </row>
    <row r="20780" spans="2:22" x14ac:dyDescent="0.2">
      <c r="B20780" s="2"/>
      <c r="C20780" s="2"/>
      <c r="D20780" s="2"/>
      <c r="E20780" s="2"/>
      <c r="F20780" s="2"/>
      <c r="G20780" s="3"/>
      <c r="H20780" s="3"/>
      <c r="I20780" s="2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 s="2"/>
    </row>
    <row r="20781" spans="2:22" x14ac:dyDescent="0.2">
      <c r="B20781" s="2"/>
      <c r="C20781" s="2"/>
      <c r="D20781" s="2"/>
      <c r="E20781" s="2"/>
      <c r="F20781" s="2"/>
      <c r="G20781" s="3"/>
      <c r="H20781" s="3"/>
      <c r="I20781" s="2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 s="2"/>
    </row>
    <row r="20782" spans="2:22" x14ac:dyDescent="0.2">
      <c r="B20782" s="2"/>
      <c r="C20782" s="2"/>
      <c r="D20782" s="2"/>
      <c r="E20782" s="2"/>
      <c r="F20782" s="2"/>
      <c r="G20782" s="3"/>
      <c r="H20782" s="3"/>
      <c r="I20782" s="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 s="2"/>
    </row>
    <row r="20783" spans="2:22" x14ac:dyDescent="0.2">
      <c r="B20783" s="2"/>
      <c r="C20783" s="2"/>
      <c r="D20783" s="2"/>
      <c r="E20783" s="2"/>
      <c r="F20783" s="2"/>
      <c r="G20783" s="3"/>
      <c r="H20783" s="3"/>
      <c r="I20783" s="2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 s="2"/>
    </row>
    <row r="20784" spans="2:22" x14ac:dyDescent="0.2">
      <c r="B20784" s="2"/>
      <c r="C20784" s="2"/>
      <c r="D20784" s="2"/>
      <c r="E20784" s="2"/>
      <c r="F20784" s="2"/>
      <c r="G20784" s="3"/>
      <c r="H20784" s="3"/>
      <c r="I20784" s="2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 s="2"/>
    </row>
    <row r="20785" spans="2:22" x14ac:dyDescent="0.2">
      <c r="B20785" s="2"/>
      <c r="C20785" s="2"/>
      <c r="D20785" s="2"/>
      <c r="E20785" s="2"/>
      <c r="F20785" s="2"/>
      <c r="G20785" s="3"/>
      <c r="H20785" s="3"/>
      <c r="I20785" s="2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 s="2"/>
    </row>
    <row r="20786" spans="2:22" x14ac:dyDescent="0.2">
      <c r="B20786" s="2"/>
      <c r="C20786" s="2"/>
      <c r="D20786" s="2"/>
      <c r="E20786" s="2"/>
      <c r="F20786" s="2"/>
      <c r="G20786" s="3"/>
      <c r="H20786" s="3"/>
      <c r="I20786" s="2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 s="2"/>
    </row>
    <row r="20787" spans="2:22" x14ac:dyDescent="0.2">
      <c r="B20787" s="2"/>
      <c r="C20787" s="2"/>
      <c r="D20787" s="2"/>
      <c r="E20787" s="2"/>
      <c r="F20787" s="2"/>
      <c r="G20787" s="3"/>
      <c r="H20787" s="3"/>
      <c r="I20787" s="2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 s="2"/>
    </row>
    <row r="20788" spans="2:22" x14ac:dyDescent="0.2">
      <c r="B20788" s="2"/>
      <c r="C20788" s="2"/>
      <c r="D20788" s="2"/>
      <c r="E20788" s="2"/>
      <c r="F20788" s="2"/>
      <c r="G20788" s="3"/>
      <c r="H20788" s="3"/>
      <c r="I20788" s="2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 s="2"/>
    </row>
    <row r="20789" spans="2:22" x14ac:dyDescent="0.2">
      <c r="B20789" s="2"/>
      <c r="C20789" s="2"/>
      <c r="D20789" s="2"/>
      <c r="E20789" s="2"/>
      <c r="F20789" s="2"/>
      <c r="G20789" s="3"/>
      <c r="H20789" s="3"/>
      <c r="I20789" s="2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 s="2"/>
    </row>
    <row r="20790" spans="2:22" x14ac:dyDescent="0.2">
      <c r="B20790" s="2"/>
      <c r="C20790" s="2"/>
      <c r="D20790" s="2"/>
      <c r="E20790" s="2"/>
      <c r="F20790" s="2"/>
      <c r="G20790" s="3"/>
      <c r="H20790" s="3"/>
      <c r="I20790" s="2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 s="2"/>
    </row>
    <row r="20791" spans="2:22" x14ac:dyDescent="0.2">
      <c r="B20791" s="2"/>
      <c r="C20791" s="2"/>
      <c r="D20791" s="2"/>
      <c r="E20791" s="2"/>
      <c r="F20791" s="2"/>
      <c r="G20791" s="3"/>
      <c r="H20791" s="3"/>
      <c r="I20791" s="2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 s="2"/>
    </row>
    <row r="20792" spans="2:22" x14ac:dyDescent="0.2">
      <c r="B20792" s="2"/>
      <c r="C20792" s="2"/>
      <c r="D20792" s="2"/>
      <c r="E20792" s="2"/>
      <c r="F20792" s="2"/>
      <c r="G20792" s="3"/>
      <c r="H20792" s="3"/>
      <c r="I20792" s="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 s="2"/>
    </row>
    <row r="20793" spans="2:22" x14ac:dyDescent="0.2">
      <c r="B20793" s="2"/>
      <c r="C20793" s="2"/>
      <c r="D20793" s="2"/>
      <c r="E20793" s="2"/>
      <c r="F20793" s="2"/>
      <c r="G20793" s="3"/>
      <c r="H20793" s="3"/>
      <c r="I20793" s="2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 s="2"/>
    </row>
    <row r="20794" spans="2:22" x14ac:dyDescent="0.2">
      <c r="B20794" s="2"/>
      <c r="C20794" s="2"/>
      <c r="D20794" s="2"/>
      <c r="E20794" s="2"/>
      <c r="F20794" s="2"/>
      <c r="G20794" s="3"/>
      <c r="H20794" s="3"/>
      <c r="I20794" s="2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 s="2"/>
    </row>
    <row r="20795" spans="2:22" x14ac:dyDescent="0.2">
      <c r="B20795" s="2"/>
      <c r="C20795" s="2"/>
      <c r="D20795" s="2"/>
      <c r="E20795" s="2"/>
      <c r="F20795" s="2"/>
      <c r="G20795" s="3"/>
      <c r="H20795" s="3"/>
      <c r="I20795" s="2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 s="2"/>
    </row>
    <row r="20796" spans="2:22" x14ac:dyDescent="0.2">
      <c r="B20796" s="2"/>
      <c r="C20796" s="2"/>
      <c r="D20796" s="2"/>
      <c r="E20796" s="2"/>
      <c r="F20796" s="2"/>
      <c r="G20796" s="3"/>
      <c r="H20796" s="3"/>
      <c r="I20796" s="2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 s="2"/>
    </row>
    <row r="20797" spans="2:22" x14ac:dyDescent="0.2">
      <c r="B20797" s="2"/>
      <c r="C20797" s="2"/>
      <c r="D20797" s="2"/>
      <c r="E20797" s="2"/>
      <c r="F20797" s="2"/>
      <c r="G20797" s="3"/>
      <c r="H20797" s="3"/>
      <c r="I20797" s="2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 s="2"/>
    </row>
    <row r="20798" spans="2:22" x14ac:dyDescent="0.2">
      <c r="B20798" s="2"/>
      <c r="C20798" s="2"/>
      <c r="D20798" s="2"/>
      <c r="E20798" s="2"/>
      <c r="F20798" s="2"/>
      <c r="G20798" s="3"/>
      <c r="H20798" s="3"/>
      <c r="I20798" s="2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 s="2"/>
    </row>
    <row r="20799" spans="2:22" x14ac:dyDescent="0.2">
      <c r="B20799" s="2"/>
      <c r="C20799" s="2"/>
      <c r="D20799" s="2"/>
      <c r="E20799" s="2"/>
      <c r="F20799" s="2"/>
      <c r="G20799" s="3"/>
      <c r="H20799" s="3"/>
      <c r="I20799" s="2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 s="2"/>
    </row>
    <row r="20800" spans="2:22" x14ac:dyDescent="0.2">
      <c r="B20800" s="2"/>
      <c r="C20800" s="2"/>
      <c r="D20800" s="2"/>
      <c r="E20800" s="2"/>
      <c r="F20800" s="2"/>
      <c r="G20800" s="3"/>
      <c r="H20800" s="3"/>
      <c r="I20800" s="2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 s="2"/>
    </row>
    <row r="20801" spans="2:22" x14ac:dyDescent="0.2">
      <c r="B20801" s="2"/>
      <c r="C20801" s="2"/>
      <c r="D20801" s="2"/>
      <c r="E20801" s="2"/>
      <c r="F20801" s="2"/>
      <c r="G20801" s="3"/>
      <c r="H20801" s="3"/>
      <c r="I20801" s="2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 s="2"/>
    </row>
    <row r="20802" spans="2:22" x14ac:dyDescent="0.2">
      <c r="B20802" s="2"/>
      <c r="C20802" s="2"/>
      <c r="D20802" s="2"/>
      <c r="E20802" s="2"/>
      <c r="F20802" s="2"/>
      <c r="G20802" s="3"/>
      <c r="H20802" s="3"/>
      <c r="I20802" s="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 s="2"/>
    </row>
    <row r="20803" spans="2:22" x14ac:dyDescent="0.2">
      <c r="B20803" s="2"/>
      <c r="C20803" s="2"/>
      <c r="D20803" s="2"/>
      <c r="E20803" s="2"/>
      <c r="F20803" s="2"/>
      <c r="G20803" s="3"/>
      <c r="H20803" s="3"/>
      <c r="I20803" s="2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 s="2"/>
    </row>
    <row r="20804" spans="2:22" x14ac:dyDescent="0.2">
      <c r="B20804" s="2"/>
      <c r="C20804" s="2"/>
      <c r="D20804" s="2"/>
      <c r="E20804" s="2"/>
      <c r="F20804" s="2"/>
      <c r="G20804" s="3"/>
      <c r="H20804" s="3"/>
      <c r="I20804" s="2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 s="2"/>
    </row>
    <row r="20805" spans="2:22" x14ac:dyDescent="0.2">
      <c r="B20805" s="2"/>
      <c r="C20805" s="2"/>
      <c r="D20805" s="2"/>
      <c r="E20805" s="2"/>
      <c r="F20805" s="2"/>
      <c r="G20805" s="3"/>
      <c r="H20805" s="3"/>
      <c r="I20805" s="2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 s="2"/>
    </row>
    <row r="20806" spans="2:22" x14ac:dyDescent="0.2">
      <c r="B20806" s="2"/>
      <c r="C20806" s="2"/>
      <c r="D20806" s="2"/>
      <c r="E20806" s="2"/>
      <c r="F20806" s="2"/>
      <c r="G20806" s="3"/>
      <c r="H20806" s="3"/>
      <c r="I20806" s="2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 s="2"/>
    </row>
    <row r="20807" spans="2:22" x14ac:dyDescent="0.2">
      <c r="B20807" s="2"/>
      <c r="C20807" s="2"/>
      <c r="D20807" s="2"/>
      <c r="E20807" s="2"/>
      <c r="F20807" s="2"/>
      <c r="G20807" s="3"/>
      <c r="H20807" s="3"/>
      <c r="I20807" s="2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 s="2"/>
    </row>
    <row r="20808" spans="2:22" x14ac:dyDescent="0.2">
      <c r="B20808" s="2"/>
      <c r="C20808" s="2"/>
      <c r="D20808" s="2"/>
      <c r="E20808" s="2"/>
      <c r="F20808" s="2"/>
      <c r="G20808" s="3"/>
      <c r="H20808" s="3"/>
      <c r="I20808" s="2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 s="2"/>
    </row>
    <row r="20809" spans="2:22" x14ac:dyDescent="0.2">
      <c r="B20809" s="2"/>
      <c r="C20809" s="2"/>
      <c r="D20809" s="2"/>
      <c r="E20809" s="2"/>
      <c r="F20809" s="2"/>
      <c r="G20809" s="3"/>
      <c r="H20809" s="3"/>
      <c r="I20809" s="2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 s="2"/>
    </row>
    <row r="20810" spans="2:22" x14ac:dyDescent="0.2">
      <c r="B20810" s="2"/>
      <c r="C20810" s="2"/>
      <c r="D20810" s="2"/>
      <c r="E20810" s="2"/>
      <c r="F20810" s="2"/>
      <c r="G20810" s="3"/>
      <c r="H20810" s="3"/>
      <c r="I20810" s="2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 s="2"/>
    </row>
    <row r="20811" spans="2:22" x14ac:dyDescent="0.2">
      <c r="B20811" s="2"/>
      <c r="C20811" s="2"/>
      <c r="D20811" s="2"/>
      <c r="E20811" s="2"/>
      <c r="F20811" s="2"/>
      <c r="G20811" s="3"/>
      <c r="H20811" s="3"/>
      <c r="I20811" s="2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 s="2"/>
    </row>
    <row r="20812" spans="2:22" x14ac:dyDescent="0.2">
      <c r="B20812" s="2"/>
      <c r="C20812" s="2"/>
      <c r="D20812" s="2"/>
      <c r="E20812" s="2"/>
      <c r="F20812" s="2"/>
      <c r="G20812" s="3"/>
      <c r="H20812" s="3"/>
      <c r="I20812" s="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 s="2"/>
    </row>
    <row r="20813" spans="2:22" x14ac:dyDescent="0.2">
      <c r="B20813" s="2"/>
      <c r="C20813" s="2"/>
      <c r="D20813" s="2"/>
      <c r="E20813" s="2"/>
      <c r="F20813" s="2"/>
      <c r="G20813" s="3"/>
      <c r="H20813" s="3"/>
      <c r="I20813" s="2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 s="2"/>
    </row>
    <row r="20814" spans="2:22" x14ac:dyDescent="0.2">
      <c r="B20814" s="2"/>
      <c r="C20814" s="2"/>
      <c r="D20814" s="2"/>
      <c r="E20814" s="2"/>
      <c r="F20814" s="2"/>
      <c r="G20814" s="3"/>
      <c r="H20814" s="3"/>
      <c r="I20814" s="2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 s="2"/>
    </row>
    <row r="20815" spans="2:22" x14ac:dyDescent="0.2">
      <c r="B20815" s="2"/>
      <c r="C20815" s="2"/>
      <c r="D20815" s="2"/>
      <c r="E20815" s="2"/>
      <c r="F20815" s="2"/>
      <c r="G20815" s="3"/>
      <c r="H20815" s="3"/>
      <c r="I20815" s="2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 s="2"/>
    </row>
    <row r="20816" spans="2:22" x14ac:dyDescent="0.2">
      <c r="B20816" s="2"/>
      <c r="C20816" s="2"/>
      <c r="D20816" s="2"/>
      <c r="E20816" s="2"/>
      <c r="F20816" s="2"/>
      <c r="G20816" s="3"/>
      <c r="H20816" s="3"/>
      <c r="I20816" s="2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 s="2"/>
    </row>
    <row r="20817" spans="2:22" x14ac:dyDescent="0.2">
      <c r="B20817" s="2"/>
      <c r="C20817" s="2"/>
      <c r="D20817" s="2"/>
      <c r="E20817" s="2"/>
      <c r="F20817" s="2"/>
      <c r="G20817" s="3"/>
      <c r="H20817" s="3"/>
      <c r="I20817" s="2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 s="2"/>
    </row>
    <row r="20818" spans="2:22" x14ac:dyDescent="0.2">
      <c r="B20818" s="2"/>
      <c r="C20818" s="2"/>
      <c r="D20818" s="2"/>
      <c r="E20818" s="2"/>
      <c r="F20818" s="2"/>
      <c r="G20818" s="3"/>
      <c r="H20818" s="3"/>
      <c r="I20818" s="2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 s="2"/>
    </row>
    <row r="20819" spans="2:22" x14ac:dyDescent="0.2">
      <c r="B20819" s="2"/>
      <c r="C20819" s="2"/>
      <c r="D20819" s="2"/>
      <c r="E20819" s="2"/>
      <c r="F20819" s="2"/>
      <c r="G20819" s="3"/>
      <c r="H20819" s="3"/>
      <c r="I20819" s="2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 s="2"/>
    </row>
    <row r="20820" spans="2:22" x14ac:dyDescent="0.2">
      <c r="B20820" s="2"/>
      <c r="C20820" s="2"/>
      <c r="D20820" s="2"/>
      <c r="E20820" s="2"/>
      <c r="F20820" s="2"/>
      <c r="G20820" s="3"/>
      <c r="H20820" s="3"/>
      <c r="I20820" s="2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 s="2"/>
    </row>
    <row r="20821" spans="2:22" x14ac:dyDescent="0.2">
      <c r="B20821" s="2"/>
      <c r="C20821" s="2"/>
      <c r="D20821" s="2"/>
      <c r="E20821" s="2"/>
      <c r="F20821" s="2"/>
      <c r="G20821" s="3"/>
      <c r="H20821" s="3"/>
      <c r="I20821" s="2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 s="2"/>
    </row>
    <row r="20822" spans="2:22" x14ac:dyDescent="0.2">
      <c r="B20822" s="2"/>
      <c r="C20822" s="2"/>
      <c r="D20822" s="2"/>
      <c r="E20822" s="2"/>
      <c r="F20822" s="2"/>
      <c r="G20822" s="3"/>
      <c r="H20822" s="3"/>
      <c r="I20822" s="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 s="2"/>
    </row>
    <row r="20823" spans="2:22" x14ac:dyDescent="0.2">
      <c r="B20823" s="2"/>
      <c r="C20823" s="2"/>
      <c r="D20823" s="2"/>
      <c r="E20823" s="2"/>
      <c r="F20823" s="2"/>
      <c r="G20823" s="3"/>
      <c r="H20823" s="3"/>
      <c r="I20823" s="2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 s="2"/>
    </row>
    <row r="20824" spans="2:22" x14ac:dyDescent="0.2">
      <c r="B20824" s="2"/>
      <c r="C20824" s="2"/>
      <c r="D20824" s="2"/>
      <c r="E20824" s="2"/>
      <c r="F20824" s="2"/>
      <c r="G20824" s="3"/>
      <c r="H20824" s="3"/>
      <c r="I20824" s="2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 s="2"/>
    </row>
    <row r="20825" spans="2:22" x14ac:dyDescent="0.2">
      <c r="B20825" s="2"/>
      <c r="C20825" s="2"/>
      <c r="D20825" s="2"/>
      <c r="E20825" s="2"/>
      <c r="F20825" s="2"/>
      <c r="G20825" s="3"/>
      <c r="H20825" s="3"/>
      <c r="I20825" s="2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 s="2"/>
    </row>
    <row r="20826" spans="2:22" x14ac:dyDescent="0.2">
      <c r="B20826" s="2"/>
      <c r="C20826" s="2"/>
      <c r="D20826" s="2"/>
      <c r="E20826" s="2"/>
      <c r="F20826" s="2"/>
      <c r="G20826" s="3"/>
      <c r="H20826" s="3"/>
      <c r="I20826" s="2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 s="2"/>
    </row>
    <row r="20827" spans="2:22" x14ac:dyDescent="0.2">
      <c r="B20827" s="2"/>
      <c r="C20827" s="2"/>
      <c r="D20827" s="2"/>
      <c r="E20827" s="2"/>
      <c r="F20827" s="2"/>
      <c r="G20827" s="3"/>
      <c r="H20827" s="3"/>
      <c r="I20827" s="2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 s="2"/>
    </row>
    <row r="20828" spans="2:22" x14ac:dyDescent="0.2">
      <c r="B20828" s="2"/>
      <c r="C20828" s="2"/>
      <c r="D20828" s="2"/>
      <c r="E20828" s="2"/>
      <c r="F20828" s="2"/>
      <c r="G20828" s="3"/>
      <c r="H20828" s="3"/>
      <c r="I20828" s="2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 s="2"/>
    </row>
    <row r="20829" spans="2:22" x14ac:dyDescent="0.2">
      <c r="B20829" s="2"/>
      <c r="C20829" s="2"/>
      <c r="D20829" s="2"/>
      <c r="E20829" s="2"/>
      <c r="F20829" s="2"/>
      <c r="G20829" s="3"/>
      <c r="H20829" s="3"/>
      <c r="I20829" s="2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 s="2"/>
    </row>
    <row r="20830" spans="2:22" x14ac:dyDescent="0.2">
      <c r="B20830" s="2"/>
      <c r="C20830" s="2"/>
      <c r="D20830" s="2"/>
      <c r="E20830" s="2"/>
      <c r="F20830" s="2"/>
      <c r="G20830" s="3"/>
      <c r="H20830" s="3"/>
      <c r="I20830" s="2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 s="2"/>
    </row>
    <row r="20831" spans="2:22" x14ac:dyDescent="0.2">
      <c r="B20831" s="2"/>
      <c r="C20831" s="2"/>
      <c r="D20831" s="2"/>
      <c r="E20831" s="2"/>
      <c r="F20831" s="2"/>
      <c r="G20831" s="3"/>
      <c r="H20831" s="3"/>
      <c r="I20831" s="2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 s="2"/>
    </row>
    <row r="20832" spans="2:22" x14ac:dyDescent="0.2">
      <c r="B20832" s="2"/>
      <c r="C20832" s="2"/>
      <c r="D20832" s="2"/>
      <c r="E20832" s="2"/>
      <c r="F20832" s="2"/>
      <c r="G20832" s="3"/>
      <c r="H20832" s="3"/>
      <c r="I20832" s="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 s="2"/>
    </row>
    <row r="20833" spans="2:22" x14ac:dyDescent="0.2">
      <c r="B20833" s="2"/>
      <c r="C20833" s="2"/>
      <c r="D20833" s="2"/>
      <c r="E20833" s="2"/>
      <c r="F20833" s="2"/>
      <c r="G20833" s="3"/>
      <c r="H20833" s="3"/>
      <c r="I20833" s="2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 s="2"/>
    </row>
    <row r="20834" spans="2:22" x14ac:dyDescent="0.2">
      <c r="B20834" s="2"/>
      <c r="C20834" s="2"/>
      <c r="D20834" s="2"/>
      <c r="E20834" s="2"/>
      <c r="F20834" s="2"/>
      <c r="G20834" s="3"/>
      <c r="H20834" s="3"/>
      <c r="I20834" s="2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 s="2"/>
    </row>
    <row r="20835" spans="2:22" x14ac:dyDescent="0.2">
      <c r="B20835" s="2"/>
      <c r="C20835" s="2"/>
      <c r="D20835" s="2"/>
      <c r="E20835" s="2"/>
      <c r="F20835" s="2"/>
      <c r="G20835" s="3"/>
      <c r="H20835" s="3"/>
      <c r="I20835" s="2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 s="2"/>
    </row>
    <row r="20836" spans="2:22" x14ac:dyDescent="0.2">
      <c r="B20836" s="2"/>
      <c r="C20836" s="2"/>
      <c r="D20836" s="2"/>
      <c r="E20836" s="2"/>
      <c r="F20836" s="2"/>
      <c r="G20836" s="3"/>
      <c r="H20836" s="3"/>
      <c r="I20836" s="2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 s="2"/>
    </row>
    <row r="20837" spans="2:22" x14ac:dyDescent="0.2">
      <c r="B20837" s="2"/>
      <c r="C20837" s="2"/>
      <c r="D20837" s="2"/>
      <c r="E20837" s="2"/>
      <c r="F20837" s="2"/>
      <c r="G20837" s="3"/>
      <c r="H20837" s="3"/>
      <c r="I20837" s="2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 s="2"/>
    </row>
    <row r="20838" spans="2:22" x14ac:dyDescent="0.2">
      <c r="B20838" s="2"/>
      <c r="C20838" s="2"/>
      <c r="D20838" s="2"/>
      <c r="E20838" s="2"/>
      <c r="F20838" s="2"/>
      <c r="G20838" s="3"/>
      <c r="H20838" s="3"/>
      <c r="I20838" s="2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 s="2"/>
    </row>
    <row r="20839" spans="2:22" x14ac:dyDescent="0.2">
      <c r="B20839" s="2"/>
      <c r="C20839" s="2"/>
      <c r="D20839" s="2"/>
      <c r="E20839" s="2"/>
      <c r="F20839" s="2"/>
      <c r="G20839" s="3"/>
      <c r="H20839" s="3"/>
      <c r="I20839" s="2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 s="2"/>
    </row>
    <row r="20840" spans="2:22" x14ac:dyDescent="0.2">
      <c r="B20840" s="2"/>
      <c r="C20840" s="2"/>
      <c r="D20840" s="2"/>
      <c r="E20840" s="2"/>
      <c r="F20840" s="2"/>
      <c r="G20840" s="3"/>
      <c r="H20840" s="3"/>
      <c r="I20840" s="2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 s="2"/>
    </row>
    <row r="20841" spans="2:22" x14ac:dyDescent="0.2">
      <c r="B20841" s="2"/>
      <c r="C20841" s="2"/>
      <c r="D20841" s="2"/>
      <c r="E20841" s="2"/>
      <c r="F20841" s="2"/>
      <c r="G20841" s="3"/>
      <c r="H20841" s="3"/>
      <c r="I20841" s="2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 s="2"/>
    </row>
    <row r="20842" spans="2:22" x14ac:dyDescent="0.2">
      <c r="B20842" s="2"/>
      <c r="C20842" s="2"/>
      <c r="D20842" s="2"/>
      <c r="E20842" s="2"/>
      <c r="F20842" s="2"/>
      <c r="G20842" s="3"/>
      <c r="H20842" s="3"/>
      <c r="I20842" s="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 s="2"/>
    </row>
    <row r="20843" spans="2:22" x14ac:dyDescent="0.2">
      <c r="B20843" s="2"/>
      <c r="C20843" s="2"/>
      <c r="D20843" s="2"/>
      <c r="E20843" s="2"/>
      <c r="F20843" s="2"/>
      <c r="G20843" s="3"/>
      <c r="H20843" s="3"/>
      <c r="I20843" s="2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 s="2"/>
    </row>
    <row r="20844" spans="2:22" x14ac:dyDescent="0.2">
      <c r="B20844" s="2"/>
      <c r="C20844" s="2"/>
      <c r="D20844" s="2"/>
      <c r="E20844" s="2"/>
      <c r="F20844" s="2"/>
      <c r="G20844" s="3"/>
      <c r="H20844" s="3"/>
      <c r="I20844" s="2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 s="2"/>
    </row>
    <row r="20845" spans="2:22" x14ac:dyDescent="0.2">
      <c r="B20845" s="2"/>
      <c r="C20845" s="2"/>
      <c r="D20845" s="2"/>
      <c r="E20845" s="2"/>
      <c r="F20845" s="2"/>
      <c r="G20845" s="3"/>
      <c r="H20845" s="3"/>
      <c r="I20845" s="2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 s="2"/>
    </row>
    <row r="20846" spans="2:22" x14ac:dyDescent="0.2">
      <c r="B20846" s="2"/>
      <c r="C20846" s="2"/>
      <c r="D20846" s="2"/>
      <c r="E20846" s="2"/>
      <c r="F20846" s="2"/>
      <c r="G20846" s="3"/>
      <c r="H20846" s="3"/>
      <c r="I20846" s="2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 s="2"/>
    </row>
    <row r="20847" spans="2:22" x14ac:dyDescent="0.2">
      <c r="B20847" s="2"/>
      <c r="C20847" s="2"/>
      <c r="D20847" s="2"/>
      <c r="E20847" s="2"/>
      <c r="F20847" s="2"/>
      <c r="G20847" s="3"/>
      <c r="H20847" s="3"/>
      <c r="I20847" s="2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 s="2"/>
    </row>
    <row r="20848" spans="2:22" x14ac:dyDescent="0.2">
      <c r="B20848" s="2"/>
      <c r="C20848" s="2"/>
      <c r="D20848" s="2"/>
      <c r="E20848" s="2"/>
      <c r="F20848" s="2"/>
      <c r="G20848" s="3"/>
      <c r="H20848" s="3"/>
      <c r="I20848" s="2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 s="2"/>
    </row>
    <row r="20849" spans="2:22" x14ac:dyDescent="0.2">
      <c r="B20849" s="2"/>
      <c r="C20849" s="2"/>
      <c r="D20849" s="2"/>
      <c r="E20849" s="2"/>
      <c r="F20849" s="2"/>
      <c r="G20849" s="3"/>
      <c r="H20849" s="3"/>
      <c r="I20849" s="2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 s="2"/>
    </row>
    <row r="20850" spans="2:22" x14ac:dyDescent="0.2">
      <c r="B20850" s="2"/>
      <c r="C20850" s="2"/>
      <c r="D20850" s="2"/>
      <c r="E20850" s="2"/>
      <c r="F20850" s="2"/>
      <c r="G20850" s="3"/>
      <c r="H20850" s="3"/>
      <c r="I20850" s="2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 s="2"/>
    </row>
    <row r="20851" spans="2:22" x14ac:dyDescent="0.2">
      <c r="B20851" s="2"/>
      <c r="C20851" s="2"/>
      <c r="D20851" s="2"/>
      <c r="E20851" s="2"/>
      <c r="F20851" s="2"/>
      <c r="G20851" s="3"/>
      <c r="H20851" s="3"/>
      <c r="I20851" s="2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 s="2"/>
    </row>
    <row r="20852" spans="2:22" x14ac:dyDescent="0.2">
      <c r="B20852" s="2"/>
      <c r="C20852" s="2"/>
      <c r="D20852" s="2"/>
      <c r="E20852" s="2"/>
      <c r="F20852" s="2"/>
      <c r="G20852" s="3"/>
      <c r="H20852" s="3"/>
      <c r="I20852" s="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 s="2"/>
    </row>
    <row r="20853" spans="2:22" x14ac:dyDescent="0.2">
      <c r="B20853" s="2"/>
      <c r="C20853" s="2"/>
      <c r="D20853" s="2"/>
      <c r="E20853" s="2"/>
      <c r="F20853" s="2"/>
      <c r="G20853" s="3"/>
      <c r="H20853" s="3"/>
      <c r="I20853" s="2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 s="2"/>
    </row>
    <row r="20854" spans="2:22" x14ac:dyDescent="0.2">
      <c r="B20854" s="2"/>
      <c r="C20854" s="2"/>
      <c r="D20854" s="2"/>
      <c r="E20854" s="2"/>
      <c r="F20854" s="2"/>
      <c r="G20854" s="3"/>
      <c r="H20854" s="3"/>
      <c r="I20854" s="2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 s="2"/>
    </row>
    <row r="20855" spans="2:22" x14ac:dyDescent="0.2">
      <c r="B20855" s="2"/>
      <c r="C20855" s="2"/>
      <c r="D20855" s="2"/>
      <c r="E20855" s="2"/>
      <c r="F20855" s="2"/>
      <c r="G20855" s="3"/>
      <c r="H20855" s="3"/>
      <c r="I20855" s="2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 s="2"/>
    </row>
    <row r="20856" spans="2:22" x14ac:dyDescent="0.2">
      <c r="B20856" s="2"/>
      <c r="C20856" s="2"/>
      <c r="D20856" s="2"/>
      <c r="E20856" s="2"/>
      <c r="F20856" s="2"/>
      <c r="G20856" s="3"/>
      <c r="H20856" s="3"/>
      <c r="I20856" s="2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 s="2"/>
    </row>
    <row r="20857" spans="2:22" x14ac:dyDescent="0.2">
      <c r="B20857" s="2"/>
      <c r="C20857" s="2"/>
      <c r="D20857" s="2"/>
      <c r="E20857" s="2"/>
      <c r="F20857" s="2"/>
      <c r="G20857" s="3"/>
      <c r="H20857" s="3"/>
      <c r="I20857" s="2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 s="2"/>
    </row>
    <row r="20858" spans="2:22" x14ac:dyDescent="0.2">
      <c r="B20858" s="2"/>
      <c r="C20858" s="2"/>
      <c r="D20858" s="2"/>
      <c r="E20858" s="2"/>
      <c r="F20858" s="2"/>
      <c r="G20858" s="3"/>
      <c r="H20858" s="3"/>
      <c r="I20858" s="2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 s="2"/>
    </row>
    <row r="20859" spans="2:22" x14ac:dyDescent="0.2">
      <c r="B20859" s="2"/>
      <c r="C20859" s="2"/>
      <c r="D20859" s="2"/>
      <c r="E20859" s="2"/>
      <c r="F20859" s="2"/>
      <c r="G20859" s="3"/>
      <c r="H20859" s="3"/>
      <c r="I20859" s="2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 s="2"/>
    </row>
    <row r="20860" spans="2:22" x14ac:dyDescent="0.2">
      <c r="B20860" s="2"/>
      <c r="C20860" s="2"/>
      <c r="D20860" s="2"/>
      <c r="E20860" s="2"/>
      <c r="F20860" s="2"/>
      <c r="G20860" s="3"/>
      <c r="H20860" s="3"/>
      <c r="I20860" s="2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 s="2"/>
    </row>
    <row r="20861" spans="2:22" x14ac:dyDescent="0.2">
      <c r="B20861" s="2"/>
      <c r="C20861" s="2"/>
      <c r="D20861" s="2"/>
      <c r="E20861" s="2"/>
      <c r="F20861" s="2"/>
      <c r="G20861" s="3"/>
      <c r="H20861" s="3"/>
      <c r="I20861" s="2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 s="2"/>
    </row>
    <row r="20862" spans="2:22" x14ac:dyDescent="0.2">
      <c r="B20862" s="2"/>
      <c r="C20862" s="2"/>
      <c r="D20862" s="2"/>
      <c r="E20862" s="2"/>
      <c r="F20862" s="2"/>
      <c r="G20862" s="3"/>
      <c r="H20862" s="3"/>
      <c r="I20862" s="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 s="2"/>
    </row>
    <row r="20863" spans="2:22" x14ac:dyDescent="0.2">
      <c r="B20863" s="2"/>
      <c r="C20863" s="2"/>
      <c r="D20863" s="2"/>
      <c r="E20863" s="2"/>
      <c r="F20863" s="2"/>
      <c r="G20863" s="3"/>
      <c r="H20863" s="3"/>
      <c r="I20863" s="2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 s="2"/>
    </row>
    <row r="20864" spans="2:22" x14ac:dyDescent="0.2">
      <c r="B20864" s="2"/>
      <c r="C20864" s="2"/>
      <c r="D20864" s="2"/>
      <c r="E20864" s="2"/>
      <c r="F20864" s="2"/>
      <c r="G20864" s="3"/>
      <c r="H20864" s="3"/>
      <c r="I20864" s="2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 s="2"/>
    </row>
    <row r="20865" spans="2:22" x14ac:dyDescent="0.2">
      <c r="B20865" s="2"/>
      <c r="C20865" s="2"/>
      <c r="D20865" s="2"/>
      <c r="E20865" s="2"/>
      <c r="F20865" s="2"/>
      <c r="G20865" s="3"/>
      <c r="H20865" s="3"/>
      <c r="I20865" s="2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 s="2"/>
    </row>
    <row r="20866" spans="2:22" x14ac:dyDescent="0.2">
      <c r="B20866" s="2"/>
      <c r="C20866" s="2"/>
      <c r="D20866" s="2"/>
      <c r="E20866" s="2"/>
      <c r="F20866" s="2"/>
      <c r="G20866" s="3"/>
      <c r="H20866" s="3"/>
      <c r="I20866" s="2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 s="2"/>
    </row>
    <row r="20867" spans="2:22" x14ac:dyDescent="0.2">
      <c r="B20867" s="2"/>
      <c r="C20867" s="2"/>
      <c r="D20867" s="2"/>
      <c r="E20867" s="2"/>
      <c r="F20867" s="2"/>
      <c r="G20867" s="3"/>
      <c r="H20867" s="3"/>
      <c r="I20867" s="2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 s="2"/>
    </row>
    <row r="20868" spans="2:22" x14ac:dyDescent="0.2">
      <c r="B20868" s="2"/>
      <c r="C20868" s="2"/>
      <c r="D20868" s="2"/>
      <c r="E20868" s="2"/>
      <c r="F20868" s="2"/>
      <c r="G20868" s="3"/>
      <c r="H20868" s="3"/>
      <c r="I20868" s="2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 s="2"/>
    </row>
    <row r="20869" spans="2:22" x14ac:dyDescent="0.2">
      <c r="B20869" s="2"/>
      <c r="C20869" s="2"/>
      <c r="D20869" s="2"/>
      <c r="E20869" s="2"/>
      <c r="F20869" s="2"/>
      <c r="G20869" s="3"/>
      <c r="H20869" s="3"/>
      <c r="I20869" s="2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 s="2"/>
    </row>
    <row r="20870" spans="2:22" x14ac:dyDescent="0.2">
      <c r="B20870" s="2"/>
      <c r="C20870" s="2"/>
      <c r="D20870" s="2"/>
      <c r="E20870" s="2"/>
      <c r="F20870" s="2"/>
      <c r="G20870" s="3"/>
      <c r="H20870" s="3"/>
      <c r="I20870" s="2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 s="2"/>
    </row>
    <row r="20871" spans="2:22" x14ac:dyDescent="0.2">
      <c r="B20871" s="2"/>
      <c r="C20871" s="2"/>
      <c r="D20871" s="2"/>
      <c r="E20871" s="2"/>
      <c r="F20871" s="2"/>
      <c r="G20871" s="3"/>
      <c r="H20871" s="3"/>
      <c r="I20871" s="2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 s="2"/>
    </row>
    <row r="20872" spans="2:22" x14ac:dyDescent="0.2">
      <c r="B20872" s="2"/>
      <c r="C20872" s="2"/>
      <c r="D20872" s="2"/>
      <c r="E20872" s="2"/>
      <c r="F20872" s="2"/>
      <c r="G20872" s="3"/>
      <c r="H20872" s="3"/>
      <c r="I20872" s="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 s="2"/>
    </row>
    <row r="20873" spans="2:22" x14ac:dyDescent="0.2">
      <c r="B20873" s="2"/>
      <c r="C20873" s="2"/>
      <c r="D20873" s="2"/>
      <c r="E20873" s="2"/>
      <c r="F20873" s="2"/>
      <c r="G20873" s="3"/>
      <c r="H20873" s="3"/>
      <c r="I20873" s="2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 s="2"/>
    </row>
    <row r="20874" spans="2:22" x14ac:dyDescent="0.2">
      <c r="B20874" s="2"/>
      <c r="C20874" s="2"/>
      <c r="D20874" s="2"/>
      <c r="E20874" s="2"/>
      <c r="F20874" s="2"/>
      <c r="G20874" s="3"/>
      <c r="H20874" s="3"/>
      <c r="I20874" s="2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 s="2"/>
    </row>
    <row r="20875" spans="2:22" x14ac:dyDescent="0.2">
      <c r="B20875" s="2"/>
      <c r="C20875" s="2"/>
      <c r="D20875" s="2"/>
      <c r="E20875" s="2"/>
      <c r="F20875" s="2"/>
      <c r="G20875" s="3"/>
      <c r="H20875" s="3"/>
      <c r="I20875" s="2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 s="2"/>
    </row>
    <row r="20876" spans="2:22" x14ac:dyDescent="0.2">
      <c r="B20876" s="2"/>
      <c r="C20876" s="2"/>
      <c r="D20876" s="2"/>
      <c r="E20876" s="2"/>
      <c r="F20876" s="2"/>
      <c r="G20876" s="3"/>
      <c r="H20876" s="3"/>
      <c r="I20876" s="2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 s="2"/>
    </row>
    <row r="20877" spans="2:22" x14ac:dyDescent="0.2">
      <c r="B20877" s="2"/>
      <c r="C20877" s="2"/>
      <c r="D20877" s="2"/>
      <c r="E20877" s="2"/>
      <c r="F20877" s="2"/>
      <c r="G20877" s="3"/>
      <c r="H20877" s="3"/>
      <c r="I20877" s="2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 s="2"/>
    </row>
    <row r="20878" spans="2:22" x14ac:dyDescent="0.2">
      <c r="B20878" s="2"/>
      <c r="C20878" s="2"/>
      <c r="D20878" s="2"/>
      <c r="E20878" s="2"/>
      <c r="F20878" s="2"/>
      <c r="G20878" s="3"/>
      <c r="H20878" s="3"/>
      <c r="I20878" s="2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 s="2"/>
    </row>
    <row r="20879" spans="2:22" x14ac:dyDescent="0.2">
      <c r="B20879" s="2"/>
      <c r="C20879" s="2"/>
      <c r="D20879" s="2"/>
      <c r="E20879" s="2"/>
      <c r="F20879" s="2"/>
      <c r="G20879" s="3"/>
      <c r="H20879" s="3"/>
      <c r="I20879" s="2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 s="2"/>
    </row>
    <row r="20880" spans="2:22" x14ac:dyDescent="0.2">
      <c r="B20880" s="2"/>
      <c r="C20880" s="2"/>
      <c r="D20880" s="2"/>
      <c r="E20880" s="2"/>
      <c r="F20880" s="2"/>
      <c r="G20880" s="3"/>
      <c r="H20880" s="3"/>
      <c r="I20880" s="2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 s="2"/>
    </row>
    <row r="20881" spans="2:22" x14ac:dyDescent="0.2">
      <c r="B20881" s="2"/>
      <c r="C20881" s="2"/>
      <c r="D20881" s="2"/>
      <c r="E20881" s="2"/>
      <c r="F20881" s="2"/>
      <c r="G20881" s="3"/>
      <c r="H20881" s="3"/>
      <c r="I20881" s="2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 s="2"/>
    </row>
    <row r="20882" spans="2:22" x14ac:dyDescent="0.2">
      <c r="B20882" s="2"/>
      <c r="C20882" s="2"/>
      <c r="D20882" s="2"/>
      <c r="E20882" s="2"/>
      <c r="F20882" s="2"/>
      <c r="G20882" s="3"/>
      <c r="H20882" s="3"/>
      <c r="I20882" s="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 s="2"/>
    </row>
    <row r="20883" spans="2:22" x14ac:dyDescent="0.2">
      <c r="B20883" s="2"/>
      <c r="C20883" s="2"/>
      <c r="D20883" s="2"/>
      <c r="E20883" s="2"/>
      <c r="F20883" s="2"/>
      <c r="G20883" s="3"/>
      <c r="H20883" s="3"/>
      <c r="I20883" s="2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 s="2"/>
    </row>
    <row r="20884" spans="2:22" x14ac:dyDescent="0.2">
      <c r="B20884" s="2"/>
      <c r="C20884" s="2"/>
      <c r="D20884" s="2"/>
      <c r="E20884" s="2"/>
      <c r="F20884" s="2"/>
      <c r="G20884" s="3"/>
      <c r="H20884" s="3"/>
      <c r="I20884" s="2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 s="2"/>
    </row>
    <row r="20885" spans="2:22" x14ac:dyDescent="0.2">
      <c r="B20885" s="2"/>
      <c r="C20885" s="2"/>
      <c r="D20885" s="2"/>
      <c r="E20885" s="2"/>
      <c r="F20885" s="2"/>
      <c r="G20885" s="3"/>
      <c r="H20885" s="3"/>
      <c r="I20885" s="2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 s="2"/>
    </row>
    <row r="20886" spans="2:22" x14ac:dyDescent="0.2">
      <c r="B20886" s="2"/>
      <c r="C20886" s="2"/>
      <c r="D20886" s="2"/>
      <c r="E20886" s="2"/>
      <c r="F20886" s="2"/>
      <c r="G20886" s="3"/>
      <c r="H20886" s="3"/>
      <c r="I20886" s="2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 s="2"/>
    </row>
    <row r="20887" spans="2:22" x14ac:dyDescent="0.2">
      <c r="B20887" s="2"/>
      <c r="C20887" s="2"/>
      <c r="D20887" s="2"/>
      <c r="E20887" s="2"/>
      <c r="F20887" s="2"/>
      <c r="G20887" s="3"/>
      <c r="H20887" s="3"/>
      <c r="I20887" s="2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 s="2"/>
    </row>
    <row r="20888" spans="2:22" x14ac:dyDescent="0.2">
      <c r="B20888" s="2"/>
      <c r="C20888" s="2"/>
      <c r="D20888" s="2"/>
      <c r="E20888" s="2"/>
      <c r="F20888" s="2"/>
      <c r="G20888" s="3"/>
      <c r="H20888" s="3"/>
      <c r="I20888" s="2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 s="2"/>
    </row>
    <row r="20889" spans="2:22" x14ac:dyDescent="0.2">
      <c r="B20889" s="2"/>
      <c r="C20889" s="2"/>
      <c r="D20889" s="2"/>
      <c r="E20889" s="2"/>
      <c r="F20889" s="2"/>
      <c r="G20889" s="3"/>
      <c r="H20889" s="3"/>
      <c r="I20889" s="2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 s="2"/>
    </row>
    <row r="20890" spans="2:22" x14ac:dyDescent="0.2">
      <c r="B20890" s="2"/>
      <c r="C20890" s="2"/>
      <c r="D20890" s="2"/>
      <c r="E20890" s="2"/>
      <c r="F20890" s="2"/>
      <c r="G20890" s="3"/>
      <c r="H20890" s="3"/>
      <c r="I20890" s="2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 s="2"/>
    </row>
    <row r="20891" spans="2:22" x14ac:dyDescent="0.2">
      <c r="B20891" s="2"/>
      <c r="C20891" s="2"/>
      <c r="D20891" s="2"/>
      <c r="E20891" s="2"/>
      <c r="F20891" s="2"/>
      <c r="G20891" s="3"/>
      <c r="H20891" s="3"/>
      <c r="I20891" s="2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 s="2"/>
    </row>
    <row r="20892" spans="2:22" x14ac:dyDescent="0.2">
      <c r="B20892" s="2"/>
      <c r="C20892" s="2"/>
      <c r="D20892" s="2"/>
      <c r="E20892" s="2"/>
      <c r="F20892" s="2"/>
      <c r="G20892" s="3"/>
      <c r="H20892" s="3"/>
      <c r="I20892" s="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 s="2"/>
    </row>
    <row r="20893" spans="2:22" x14ac:dyDescent="0.2">
      <c r="B20893" s="2"/>
      <c r="C20893" s="2"/>
      <c r="D20893" s="2"/>
      <c r="E20893" s="2"/>
      <c r="F20893" s="2"/>
      <c r="G20893" s="3"/>
      <c r="H20893" s="3"/>
      <c r="I20893" s="2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 s="2"/>
    </row>
    <row r="20894" spans="2:22" x14ac:dyDescent="0.2">
      <c r="B20894" s="2"/>
      <c r="C20894" s="2"/>
      <c r="D20894" s="2"/>
      <c r="E20894" s="2"/>
      <c r="F20894" s="2"/>
      <c r="G20894" s="3"/>
      <c r="H20894" s="3"/>
      <c r="I20894" s="2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 s="2"/>
    </row>
    <row r="20895" spans="2:22" x14ac:dyDescent="0.2">
      <c r="B20895" s="2"/>
      <c r="C20895" s="2"/>
      <c r="D20895" s="2"/>
      <c r="E20895" s="2"/>
      <c r="F20895" s="2"/>
      <c r="G20895" s="3"/>
      <c r="H20895" s="3"/>
      <c r="I20895" s="2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 s="2"/>
    </row>
    <row r="20896" spans="2:22" x14ac:dyDescent="0.2">
      <c r="B20896" s="2"/>
      <c r="C20896" s="2"/>
      <c r="D20896" s="2"/>
      <c r="E20896" s="2"/>
      <c r="F20896" s="2"/>
      <c r="G20896" s="3"/>
      <c r="H20896" s="3"/>
      <c r="I20896" s="2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 s="2"/>
    </row>
    <row r="20897" spans="2:22" x14ac:dyDescent="0.2">
      <c r="B20897" s="2"/>
      <c r="C20897" s="2"/>
      <c r="D20897" s="2"/>
      <c r="E20897" s="2"/>
      <c r="F20897" s="2"/>
      <c r="G20897" s="3"/>
      <c r="H20897" s="3"/>
      <c r="I20897" s="2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 s="2"/>
    </row>
    <row r="20898" spans="2:22" x14ac:dyDescent="0.2">
      <c r="B20898" s="2"/>
      <c r="C20898" s="2"/>
      <c r="D20898" s="2"/>
      <c r="E20898" s="2"/>
      <c r="F20898" s="2"/>
      <c r="G20898" s="3"/>
      <c r="H20898" s="3"/>
      <c r="I20898" s="2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 s="2"/>
    </row>
    <row r="20899" spans="2:22" x14ac:dyDescent="0.2">
      <c r="B20899" s="2"/>
      <c r="C20899" s="2"/>
      <c r="D20899" s="2"/>
      <c r="E20899" s="2"/>
      <c r="F20899" s="2"/>
      <c r="G20899" s="3"/>
      <c r="H20899" s="3"/>
      <c r="I20899" s="2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 s="2"/>
    </row>
    <row r="20900" spans="2:22" x14ac:dyDescent="0.2">
      <c r="B20900" s="2"/>
      <c r="C20900" s="2"/>
      <c r="D20900" s="2"/>
      <c r="E20900" s="2"/>
      <c r="F20900" s="2"/>
      <c r="G20900" s="3"/>
      <c r="H20900" s="3"/>
      <c r="I20900" s="2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 s="2"/>
    </row>
    <row r="20901" spans="2:22" x14ac:dyDescent="0.2">
      <c r="B20901" s="2"/>
      <c r="C20901" s="2"/>
      <c r="D20901" s="2"/>
      <c r="E20901" s="2"/>
      <c r="F20901" s="2"/>
      <c r="G20901" s="3"/>
      <c r="H20901" s="3"/>
      <c r="I20901" s="2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 s="2"/>
    </row>
    <row r="20902" spans="2:22" x14ac:dyDescent="0.2">
      <c r="B20902" s="2"/>
      <c r="C20902" s="2"/>
      <c r="D20902" s="2"/>
      <c r="E20902" s="2"/>
      <c r="F20902" s="2"/>
      <c r="G20902" s="3"/>
      <c r="H20902" s="3"/>
      <c r="I20902" s="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 s="2"/>
    </row>
    <row r="20903" spans="2:22" x14ac:dyDescent="0.2">
      <c r="B20903" s="2"/>
      <c r="C20903" s="2"/>
      <c r="D20903" s="2"/>
      <c r="E20903" s="2"/>
      <c r="F20903" s="2"/>
      <c r="G20903" s="3"/>
      <c r="H20903" s="3"/>
      <c r="I20903" s="2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 s="2"/>
    </row>
    <row r="20904" spans="2:22" x14ac:dyDescent="0.2">
      <c r="B20904" s="2"/>
      <c r="C20904" s="2"/>
      <c r="D20904" s="2"/>
      <c r="E20904" s="2"/>
      <c r="F20904" s="2"/>
      <c r="G20904" s="3"/>
      <c r="H20904" s="3"/>
      <c r="I20904" s="2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 s="2"/>
    </row>
    <row r="20905" spans="2:22" x14ac:dyDescent="0.2">
      <c r="B20905" s="2"/>
      <c r="C20905" s="2"/>
      <c r="D20905" s="2"/>
      <c r="E20905" s="2"/>
      <c r="F20905" s="2"/>
      <c r="G20905" s="3"/>
      <c r="H20905" s="3"/>
      <c r="I20905" s="2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 s="2"/>
    </row>
    <row r="20906" spans="2:22" x14ac:dyDescent="0.2">
      <c r="B20906" s="2"/>
      <c r="C20906" s="2"/>
      <c r="D20906" s="2"/>
      <c r="E20906" s="2"/>
      <c r="F20906" s="2"/>
      <c r="G20906" s="3"/>
      <c r="H20906" s="3"/>
      <c r="I20906" s="2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 s="2"/>
    </row>
    <row r="20907" spans="2:22" x14ac:dyDescent="0.2">
      <c r="B20907" s="2"/>
      <c r="C20907" s="2"/>
      <c r="D20907" s="2"/>
      <c r="E20907" s="2"/>
      <c r="F20907" s="2"/>
      <c r="G20907" s="3"/>
      <c r="H20907" s="3"/>
      <c r="I20907" s="2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 s="2"/>
    </row>
    <row r="20908" spans="2:22" x14ac:dyDescent="0.2">
      <c r="B20908" s="2"/>
      <c r="C20908" s="2"/>
      <c r="D20908" s="2"/>
      <c r="E20908" s="2"/>
      <c r="F20908" s="2"/>
      <c r="G20908" s="3"/>
      <c r="H20908" s="3"/>
      <c r="I20908" s="2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 s="2"/>
    </row>
    <row r="20909" spans="2:22" x14ac:dyDescent="0.2">
      <c r="B20909" s="2"/>
      <c r="C20909" s="2"/>
      <c r="D20909" s="2"/>
      <c r="E20909" s="2"/>
      <c r="F20909" s="2"/>
      <c r="G20909" s="3"/>
      <c r="H20909" s="3"/>
      <c r="I20909" s="2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 s="2"/>
    </row>
    <row r="20910" spans="2:22" x14ac:dyDescent="0.2">
      <c r="B20910" s="2"/>
      <c r="C20910" s="2"/>
      <c r="D20910" s="2"/>
      <c r="E20910" s="2"/>
      <c r="F20910" s="2"/>
      <c r="G20910" s="3"/>
      <c r="H20910" s="3"/>
      <c r="I20910" s="2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 s="2"/>
    </row>
    <row r="20911" spans="2:22" x14ac:dyDescent="0.2">
      <c r="B20911" s="2"/>
      <c r="C20911" s="2"/>
      <c r="D20911" s="2"/>
      <c r="E20911" s="2"/>
      <c r="F20911" s="2"/>
      <c r="G20911" s="3"/>
      <c r="H20911" s="3"/>
      <c r="I20911" s="2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 s="2"/>
    </row>
    <row r="20912" spans="2:22" x14ac:dyDescent="0.2">
      <c r="B20912" s="2"/>
      <c r="C20912" s="2"/>
      <c r="D20912" s="2"/>
      <c r="E20912" s="2"/>
      <c r="F20912" s="2"/>
      <c r="G20912" s="3"/>
      <c r="H20912" s="3"/>
      <c r="I20912" s="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 s="2"/>
    </row>
    <row r="20913" spans="2:22" x14ac:dyDescent="0.2">
      <c r="B20913" s="2"/>
      <c r="C20913" s="2"/>
      <c r="D20913" s="2"/>
      <c r="E20913" s="2"/>
      <c r="F20913" s="2"/>
      <c r="G20913" s="3"/>
      <c r="H20913" s="3"/>
      <c r="I20913" s="2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 s="2"/>
    </row>
    <row r="20914" spans="2:22" x14ac:dyDescent="0.2">
      <c r="B20914" s="2"/>
      <c r="C20914" s="2"/>
      <c r="D20914" s="2"/>
      <c r="E20914" s="2"/>
      <c r="F20914" s="2"/>
      <c r="G20914" s="3"/>
      <c r="H20914" s="3"/>
      <c r="I20914" s="2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 s="2"/>
    </row>
    <row r="20915" spans="2:22" x14ac:dyDescent="0.2">
      <c r="B20915" s="2"/>
      <c r="C20915" s="2"/>
      <c r="D20915" s="2"/>
      <c r="E20915" s="2"/>
      <c r="F20915" s="2"/>
      <c r="G20915" s="3"/>
      <c r="H20915" s="3"/>
      <c r="I20915" s="2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 s="2"/>
    </row>
    <row r="20916" spans="2:22" x14ac:dyDescent="0.2">
      <c r="B20916" s="2"/>
      <c r="C20916" s="2"/>
      <c r="D20916" s="2"/>
      <c r="E20916" s="2"/>
      <c r="F20916" s="2"/>
      <c r="G20916" s="3"/>
      <c r="H20916" s="3"/>
      <c r="I20916" s="2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 s="2"/>
    </row>
    <row r="20917" spans="2:22" x14ac:dyDescent="0.2">
      <c r="B20917" s="2"/>
      <c r="C20917" s="2"/>
      <c r="D20917" s="2"/>
      <c r="E20917" s="2"/>
      <c r="F20917" s="2"/>
      <c r="G20917" s="3"/>
      <c r="H20917" s="3"/>
      <c r="I20917" s="2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 s="2"/>
    </row>
    <row r="20918" spans="2:22" x14ac:dyDescent="0.2">
      <c r="B20918" s="2"/>
      <c r="C20918" s="2"/>
      <c r="D20918" s="2"/>
      <c r="E20918" s="2"/>
      <c r="F20918" s="2"/>
      <c r="G20918" s="3"/>
      <c r="H20918" s="3"/>
      <c r="I20918" s="2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 s="2"/>
    </row>
    <row r="20919" spans="2:22" x14ac:dyDescent="0.2">
      <c r="B20919" s="2"/>
      <c r="C20919" s="2"/>
      <c r="D20919" s="2"/>
      <c r="E20919" s="2"/>
      <c r="F20919" s="2"/>
      <c r="G20919" s="3"/>
      <c r="H20919" s="3"/>
      <c r="I20919" s="2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 s="2"/>
    </row>
    <row r="20920" spans="2:22" x14ac:dyDescent="0.2">
      <c r="B20920" s="2"/>
      <c r="C20920" s="2"/>
      <c r="D20920" s="2"/>
      <c r="E20920" s="2"/>
      <c r="F20920" s="2"/>
      <c r="G20920" s="3"/>
      <c r="H20920" s="3"/>
      <c r="I20920" s="2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 s="2"/>
    </row>
    <row r="20921" spans="2:22" x14ac:dyDescent="0.2">
      <c r="B20921" s="2"/>
      <c r="C20921" s="2"/>
      <c r="D20921" s="2"/>
      <c r="E20921" s="2"/>
      <c r="F20921" s="2"/>
      <c r="G20921" s="3"/>
      <c r="H20921" s="3"/>
      <c r="I20921" s="2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 s="2"/>
    </row>
    <row r="20922" spans="2:22" x14ac:dyDescent="0.2">
      <c r="B20922" s="2"/>
      <c r="C20922" s="2"/>
      <c r="D20922" s="2"/>
      <c r="E20922" s="2"/>
      <c r="F20922" s="2"/>
      <c r="G20922" s="3"/>
      <c r="H20922" s="3"/>
      <c r="I20922" s="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 s="2"/>
    </row>
    <row r="20923" spans="2:22" x14ac:dyDescent="0.2">
      <c r="B20923" s="2"/>
      <c r="C20923" s="2"/>
      <c r="D20923" s="2"/>
      <c r="E20923" s="2"/>
      <c r="F20923" s="2"/>
      <c r="G20923" s="3"/>
      <c r="H20923" s="3"/>
      <c r="I20923" s="2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 s="2"/>
    </row>
    <row r="20924" spans="2:22" x14ac:dyDescent="0.2">
      <c r="B20924" s="2"/>
      <c r="C20924" s="2"/>
      <c r="D20924" s="2"/>
      <c r="E20924" s="2"/>
      <c r="F20924" s="2"/>
      <c r="G20924" s="3"/>
      <c r="H20924" s="3"/>
      <c r="I20924" s="2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 s="2"/>
    </row>
    <row r="20925" spans="2:22" x14ac:dyDescent="0.2">
      <c r="B20925" s="2"/>
      <c r="C20925" s="2"/>
      <c r="D20925" s="2"/>
      <c r="E20925" s="2"/>
      <c r="F20925" s="2"/>
      <c r="G20925" s="3"/>
      <c r="H20925" s="3"/>
      <c r="I20925" s="2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 s="2"/>
    </row>
    <row r="20926" spans="2:22" x14ac:dyDescent="0.2">
      <c r="B20926" s="2"/>
      <c r="C20926" s="2"/>
      <c r="D20926" s="2"/>
      <c r="E20926" s="2"/>
      <c r="F20926" s="2"/>
      <c r="G20926" s="3"/>
      <c r="H20926" s="3"/>
      <c r="I20926" s="2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 s="2"/>
    </row>
    <row r="20927" spans="2:22" x14ac:dyDescent="0.2">
      <c r="B20927" s="2"/>
      <c r="C20927" s="2"/>
      <c r="D20927" s="2"/>
      <c r="E20927" s="2"/>
      <c r="F20927" s="2"/>
      <c r="G20927" s="3"/>
      <c r="H20927" s="3"/>
      <c r="I20927" s="2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 s="2"/>
    </row>
    <row r="20928" spans="2:22" x14ac:dyDescent="0.2">
      <c r="B20928" s="2"/>
      <c r="C20928" s="2"/>
      <c r="D20928" s="2"/>
      <c r="E20928" s="2"/>
      <c r="F20928" s="2"/>
      <c r="G20928" s="3"/>
      <c r="H20928" s="3"/>
      <c r="I20928" s="2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 s="2"/>
    </row>
    <row r="20929" spans="2:22" x14ac:dyDescent="0.2">
      <c r="B20929" s="2"/>
      <c r="C20929" s="2"/>
      <c r="D20929" s="2"/>
      <c r="E20929" s="2"/>
      <c r="F20929" s="2"/>
      <c r="G20929" s="3"/>
      <c r="H20929" s="3"/>
      <c r="I20929" s="2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 s="2"/>
    </row>
    <row r="20930" spans="2:22" x14ac:dyDescent="0.2">
      <c r="B20930" s="2"/>
      <c r="C20930" s="2"/>
      <c r="D20930" s="2"/>
      <c r="E20930" s="2"/>
      <c r="F20930" s="2"/>
      <c r="G20930" s="3"/>
      <c r="H20930" s="3"/>
      <c r="I20930" s="2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 s="2"/>
    </row>
    <row r="20931" spans="2:22" x14ac:dyDescent="0.2">
      <c r="B20931" s="2"/>
      <c r="C20931" s="2"/>
      <c r="D20931" s="2"/>
      <c r="E20931" s="2"/>
      <c r="F20931" s="2"/>
      <c r="G20931" s="3"/>
      <c r="H20931" s="3"/>
      <c r="I20931" s="2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 s="2"/>
    </row>
    <row r="20932" spans="2:22" x14ac:dyDescent="0.2">
      <c r="B20932" s="2"/>
      <c r="C20932" s="2"/>
      <c r="D20932" s="2"/>
      <c r="E20932" s="2"/>
      <c r="F20932" s="2"/>
      <c r="G20932" s="3"/>
      <c r="H20932" s="3"/>
      <c r="I20932" s="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 s="2"/>
    </row>
    <row r="20933" spans="2:22" x14ac:dyDescent="0.2">
      <c r="B20933" s="2"/>
      <c r="C20933" s="2"/>
      <c r="D20933" s="2"/>
      <c r="E20933" s="2"/>
      <c r="F20933" s="2"/>
      <c r="G20933" s="3"/>
      <c r="H20933" s="3"/>
      <c r="I20933" s="2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 s="2"/>
    </row>
    <row r="20934" spans="2:22" x14ac:dyDescent="0.2">
      <c r="B20934" s="2"/>
      <c r="C20934" s="2"/>
      <c r="D20934" s="2"/>
      <c r="E20934" s="2"/>
      <c r="F20934" s="2"/>
      <c r="G20934" s="3"/>
      <c r="H20934" s="3"/>
      <c r="I20934" s="2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 s="2"/>
    </row>
    <row r="20935" spans="2:22" x14ac:dyDescent="0.2">
      <c r="B20935" s="2"/>
      <c r="C20935" s="2"/>
      <c r="D20935" s="2"/>
      <c r="E20935" s="2"/>
      <c r="F20935" s="2"/>
      <c r="G20935" s="3"/>
      <c r="H20935" s="3"/>
      <c r="I20935" s="2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 s="2"/>
    </row>
    <row r="20936" spans="2:22" x14ac:dyDescent="0.2">
      <c r="B20936" s="2"/>
      <c r="C20936" s="2"/>
      <c r="D20936" s="2"/>
      <c r="E20936" s="2"/>
      <c r="F20936" s="2"/>
      <c r="G20936" s="3"/>
      <c r="H20936" s="3"/>
      <c r="I20936" s="2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 s="2"/>
    </row>
    <row r="20937" spans="2:22" x14ac:dyDescent="0.2">
      <c r="B20937" s="2"/>
      <c r="C20937" s="2"/>
      <c r="D20937" s="2"/>
      <c r="E20937" s="2"/>
      <c r="F20937" s="2"/>
      <c r="G20937" s="3"/>
      <c r="H20937" s="3"/>
      <c r="I20937" s="2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 s="2"/>
    </row>
    <row r="20938" spans="2:22" x14ac:dyDescent="0.2">
      <c r="B20938" s="2"/>
      <c r="C20938" s="2"/>
      <c r="D20938" s="2"/>
      <c r="E20938" s="2"/>
      <c r="F20938" s="2"/>
      <c r="G20938" s="3"/>
      <c r="H20938" s="3"/>
      <c r="I20938" s="2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 s="2"/>
    </row>
    <row r="20939" spans="2:22" x14ac:dyDescent="0.2">
      <c r="B20939" s="2"/>
      <c r="C20939" s="2"/>
      <c r="D20939" s="2"/>
      <c r="E20939" s="2"/>
      <c r="F20939" s="2"/>
      <c r="G20939" s="3"/>
      <c r="H20939" s="3"/>
      <c r="I20939" s="2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 s="2"/>
    </row>
    <row r="20940" spans="2:22" x14ac:dyDescent="0.2">
      <c r="B20940" s="2"/>
      <c r="C20940" s="2"/>
      <c r="D20940" s="2"/>
      <c r="E20940" s="2"/>
      <c r="F20940" s="2"/>
      <c r="G20940" s="3"/>
      <c r="H20940" s="3"/>
      <c r="I20940" s="2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 s="2"/>
    </row>
    <row r="20941" spans="2:22" x14ac:dyDescent="0.2">
      <c r="B20941" s="2"/>
      <c r="C20941" s="2"/>
      <c r="D20941" s="2"/>
      <c r="E20941" s="2"/>
      <c r="F20941" s="2"/>
      <c r="G20941" s="3"/>
      <c r="H20941" s="3"/>
      <c r="I20941" s="2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 s="2"/>
    </row>
    <row r="20942" spans="2:22" x14ac:dyDescent="0.2">
      <c r="B20942" s="2"/>
      <c r="C20942" s="2"/>
      <c r="D20942" s="2"/>
      <c r="E20942" s="2"/>
      <c r="F20942" s="2"/>
      <c r="G20942" s="3"/>
      <c r="H20942" s="3"/>
      <c r="I20942" s="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 s="2"/>
    </row>
    <row r="20943" spans="2:22" x14ac:dyDescent="0.2">
      <c r="B20943" s="2"/>
      <c r="C20943" s="2"/>
      <c r="D20943" s="2"/>
      <c r="E20943" s="2"/>
      <c r="F20943" s="2"/>
      <c r="G20943" s="3"/>
      <c r="H20943" s="3"/>
      <c r="I20943" s="2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 s="2"/>
    </row>
    <row r="20944" spans="2:22" x14ac:dyDescent="0.2">
      <c r="B20944" s="2"/>
      <c r="C20944" s="2"/>
      <c r="D20944" s="2"/>
      <c r="E20944" s="2"/>
      <c r="F20944" s="2"/>
      <c r="G20944" s="3"/>
      <c r="H20944" s="3"/>
      <c r="I20944" s="2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 s="2"/>
    </row>
    <row r="20945" spans="2:22" x14ac:dyDescent="0.2">
      <c r="B20945" s="2"/>
      <c r="C20945" s="2"/>
      <c r="D20945" s="2"/>
      <c r="E20945" s="2"/>
      <c r="F20945" s="2"/>
      <c r="G20945" s="3"/>
      <c r="H20945" s="3"/>
      <c r="I20945" s="2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 s="2"/>
    </row>
    <row r="20946" spans="2:22" x14ac:dyDescent="0.2">
      <c r="B20946" s="2"/>
      <c r="C20946" s="2"/>
      <c r="D20946" s="2"/>
      <c r="E20946" s="2"/>
      <c r="F20946" s="2"/>
      <c r="G20946" s="3"/>
      <c r="H20946" s="3"/>
      <c r="I20946" s="2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 s="2"/>
    </row>
    <row r="20947" spans="2:22" x14ac:dyDescent="0.2">
      <c r="B20947" s="2"/>
      <c r="C20947" s="2"/>
      <c r="D20947" s="2"/>
      <c r="E20947" s="2"/>
      <c r="F20947" s="2"/>
      <c r="G20947" s="3"/>
      <c r="H20947" s="3"/>
      <c r="I20947" s="2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 s="2"/>
    </row>
    <row r="20948" spans="2:22" x14ac:dyDescent="0.2">
      <c r="B20948" s="2"/>
      <c r="C20948" s="2"/>
      <c r="D20948" s="2"/>
      <c r="E20948" s="2"/>
      <c r="F20948" s="2"/>
      <c r="G20948" s="3"/>
      <c r="H20948" s="3"/>
      <c r="I20948" s="2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 s="2"/>
    </row>
    <row r="20949" spans="2:22" x14ac:dyDescent="0.2">
      <c r="B20949" s="2"/>
      <c r="C20949" s="2"/>
      <c r="D20949" s="2"/>
      <c r="E20949" s="2"/>
      <c r="F20949" s="2"/>
      <c r="G20949" s="3"/>
      <c r="H20949" s="3"/>
      <c r="I20949" s="2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 s="2"/>
    </row>
    <row r="20950" spans="2:22" x14ac:dyDescent="0.2">
      <c r="B20950" s="2"/>
      <c r="C20950" s="2"/>
      <c r="D20950" s="2"/>
      <c r="E20950" s="2"/>
      <c r="F20950" s="2"/>
      <c r="G20950" s="3"/>
      <c r="H20950" s="3"/>
      <c r="I20950" s="2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 s="2"/>
    </row>
    <row r="20951" spans="2:22" x14ac:dyDescent="0.2">
      <c r="B20951" s="2"/>
      <c r="C20951" s="2"/>
      <c r="D20951" s="2"/>
      <c r="E20951" s="2"/>
      <c r="F20951" s="2"/>
      <c r="G20951" s="3"/>
      <c r="H20951" s="3"/>
      <c r="I20951" s="2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 s="2"/>
    </row>
    <row r="20952" spans="2:22" x14ac:dyDescent="0.2">
      <c r="B20952" s="2"/>
      <c r="C20952" s="2"/>
      <c r="D20952" s="2"/>
      <c r="E20952" s="2"/>
      <c r="F20952" s="2"/>
      <c r="G20952" s="3"/>
      <c r="H20952" s="3"/>
      <c r="I20952" s="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 s="2"/>
    </row>
    <row r="20953" spans="2:22" x14ac:dyDescent="0.2">
      <c r="B20953" s="2"/>
      <c r="C20953" s="2"/>
      <c r="D20953" s="2"/>
      <c r="E20953" s="2"/>
      <c r="F20953" s="2"/>
      <c r="G20953" s="3"/>
      <c r="H20953" s="3"/>
      <c r="I20953" s="2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 s="2"/>
    </row>
    <row r="20954" spans="2:22" x14ac:dyDescent="0.2">
      <c r="B20954" s="2"/>
      <c r="C20954" s="2"/>
      <c r="D20954" s="2"/>
      <c r="E20954" s="2"/>
      <c r="F20954" s="2"/>
      <c r="G20954" s="3"/>
      <c r="H20954" s="3"/>
      <c r="I20954" s="2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 s="2"/>
    </row>
    <row r="20955" spans="2:22" x14ac:dyDescent="0.2">
      <c r="B20955" s="2"/>
      <c r="C20955" s="2"/>
      <c r="D20955" s="2"/>
      <c r="E20955" s="2"/>
      <c r="F20955" s="2"/>
      <c r="G20955" s="3"/>
      <c r="H20955" s="3"/>
      <c r="I20955" s="2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 s="2"/>
    </row>
    <row r="20956" spans="2:22" x14ac:dyDescent="0.2">
      <c r="B20956" s="2"/>
      <c r="C20956" s="2"/>
      <c r="D20956" s="2"/>
      <c r="E20956" s="2"/>
      <c r="F20956" s="2"/>
      <c r="G20956" s="3"/>
      <c r="H20956" s="3"/>
      <c r="I20956" s="2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 s="2"/>
    </row>
    <row r="20957" spans="2:22" x14ac:dyDescent="0.2">
      <c r="B20957" s="2"/>
      <c r="C20957" s="2"/>
      <c r="D20957" s="2"/>
      <c r="E20957" s="2"/>
      <c r="F20957" s="2"/>
      <c r="G20957" s="3"/>
      <c r="H20957" s="3"/>
      <c r="I20957" s="2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 s="2"/>
    </row>
    <row r="20958" spans="2:22" x14ac:dyDescent="0.2">
      <c r="B20958" s="2"/>
      <c r="C20958" s="2"/>
      <c r="D20958" s="2"/>
      <c r="E20958" s="2"/>
      <c r="F20958" s="2"/>
      <c r="G20958" s="3"/>
      <c r="H20958" s="3"/>
      <c r="I20958" s="2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 s="2"/>
    </row>
    <row r="20959" spans="2:22" x14ac:dyDescent="0.2">
      <c r="B20959" s="2"/>
      <c r="C20959" s="2"/>
      <c r="D20959" s="2"/>
      <c r="E20959" s="2"/>
      <c r="F20959" s="2"/>
      <c r="G20959" s="3"/>
      <c r="H20959" s="3"/>
      <c r="I20959" s="2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 s="2"/>
    </row>
    <row r="20960" spans="2:22" x14ac:dyDescent="0.2">
      <c r="B20960" s="2"/>
      <c r="C20960" s="2"/>
      <c r="D20960" s="2"/>
      <c r="E20960" s="2"/>
      <c r="F20960" s="2"/>
      <c r="G20960" s="3"/>
      <c r="H20960" s="3"/>
      <c r="I20960" s="2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 s="2"/>
    </row>
    <row r="20961" spans="2:22" x14ac:dyDescent="0.2">
      <c r="B20961" s="2"/>
      <c r="C20961" s="2"/>
      <c r="D20961" s="2"/>
      <c r="E20961" s="2"/>
      <c r="F20961" s="2"/>
      <c r="G20961" s="3"/>
      <c r="H20961" s="3"/>
      <c r="I20961" s="2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 s="2"/>
    </row>
    <row r="20962" spans="2:22" x14ac:dyDescent="0.2">
      <c r="B20962" s="2"/>
      <c r="C20962" s="2"/>
      <c r="D20962" s="2"/>
      <c r="E20962" s="2"/>
      <c r="F20962" s="2"/>
      <c r="G20962" s="3"/>
      <c r="H20962" s="3"/>
      <c r="I20962" s="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 s="2"/>
    </row>
    <row r="20963" spans="2:22" x14ac:dyDescent="0.2">
      <c r="B20963" s="2"/>
      <c r="C20963" s="2"/>
      <c r="D20963" s="2"/>
      <c r="E20963" s="2"/>
      <c r="F20963" s="2"/>
      <c r="G20963" s="3"/>
      <c r="H20963" s="3"/>
      <c r="I20963" s="2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 s="2"/>
    </row>
    <row r="20964" spans="2:22" x14ac:dyDescent="0.2">
      <c r="B20964" s="2"/>
      <c r="C20964" s="2"/>
      <c r="D20964" s="2"/>
      <c r="E20964" s="2"/>
      <c r="F20964" s="2"/>
      <c r="G20964" s="3"/>
      <c r="H20964" s="3"/>
      <c r="I20964" s="2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 s="2"/>
    </row>
    <row r="20965" spans="2:22" x14ac:dyDescent="0.2">
      <c r="B20965" s="2"/>
      <c r="C20965" s="2"/>
      <c r="D20965" s="2"/>
      <c r="E20965" s="2"/>
      <c r="F20965" s="2"/>
      <c r="G20965" s="3"/>
      <c r="H20965" s="3"/>
      <c r="I20965" s="2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 s="2"/>
    </row>
    <row r="20966" spans="2:22" x14ac:dyDescent="0.2">
      <c r="B20966" s="2"/>
      <c r="C20966" s="2"/>
      <c r="D20966" s="2"/>
      <c r="E20966" s="2"/>
      <c r="F20966" s="2"/>
      <c r="G20966" s="3"/>
      <c r="H20966" s="3"/>
      <c r="I20966" s="2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 s="2"/>
    </row>
    <row r="20967" spans="2:22" x14ac:dyDescent="0.2">
      <c r="B20967" s="2"/>
      <c r="C20967" s="2"/>
      <c r="D20967" s="2"/>
      <c r="E20967" s="2"/>
      <c r="F20967" s="2"/>
      <c r="G20967" s="3"/>
      <c r="H20967" s="3"/>
      <c r="I20967" s="2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 s="2"/>
    </row>
    <row r="20968" spans="2:22" x14ac:dyDescent="0.2">
      <c r="B20968" s="2"/>
      <c r="C20968" s="2"/>
      <c r="D20968" s="2"/>
      <c r="E20968" s="2"/>
      <c r="F20968" s="2"/>
      <c r="G20968" s="3"/>
      <c r="H20968" s="3"/>
      <c r="I20968" s="2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 s="2"/>
    </row>
    <row r="20969" spans="2:22" x14ac:dyDescent="0.2">
      <c r="B20969" s="2"/>
      <c r="C20969" s="2"/>
      <c r="D20969" s="2"/>
      <c r="E20969" s="2"/>
      <c r="F20969" s="2"/>
      <c r="G20969" s="3"/>
      <c r="H20969" s="3"/>
      <c r="I20969" s="2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 s="2"/>
    </row>
    <row r="20970" spans="2:22" x14ac:dyDescent="0.2">
      <c r="B20970" s="2"/>
      <c r="C20970" s="2"/>
      <c r="D20970" s="2"/>
      <c r="E20970" s="2"/>
      <c r="F20970" s="2"/>
      <c r="G20970" s="3"/>
      <c r="H20970" s="3"/>
      <c r="I20970" s="2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 s="2"/>
    </row>
    <row r="20971" spans="2:22" x14ac:dyDescent="0.2">
      <c r="B20971" s="2"/>
      <c r="C20971" s="2"/>
      <c r="D20971" s="2"/>
      <c r="E20971" s="2"/>
      <c r="F20971" s="2"/>
      <c r="G20971" s="3"/>
      <c r="H20971" s="3"/>
      <c r="I20971" s="2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 s="2"/>
    </row>
    <row r="20972" spans="2:22" x14ac:dyDescent="0.2">
      <c r="B20972" s="2"/>
      <c r="C20972" s="2"/>
      <c r="D20972" s="2"/>
      <c r="E20972" s="2"/>
      <c r="F20972" s="2"/>
      <c r="G20972" s="3"/>
      <c r="H20972" s="3"/>
      <c r="I20972" s="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 s="2"/>
    </row>
    <row r="20973" spans="2:22" x14ac:dyDescent="0.2">
      <c r="B20973" s="2"/>
      <c r="C20973" s="2"/>
      <c r="D20973" s="2"/>
      <c r="E20973" s="2"/>
      <c r="F20973" s="2"/>
      <c r="G20973" s="3"/>
      <c r="H20973" s="3"/>
      <c r="I20973" s="2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 s="2"/>
    </row>
    <row r="20974" spans="2:22" x14ac:dyDescent="0.2">
      <c r="B20974" s="2"/>
      <c r="C20974" s="2"/>
      <c r="D20974" s="2"/>
      <c r="E20974" s="2"/>
      <c r="F20974" s="2"/>
      <c r="G20974" s="3"/>
      <c r="H20974" s="3"/>
      <c r="I20974" s="2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 s="2"/>
    </row>
    <row r="20975" spans="2:22" x14ac:dyDescent="0.2">
      <c r="B20975" s="2"/>
      <c r="C20975" s="2"/>
      <c r="D20975" s="2"/>
      <c r="E20975" s="2"/>
      <c r="F20975" s="2"/>
      <c r="G20975" s="3"/>
      <c r="H20975" s="3"/>
      <c r="I20975" s="2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 s="2"/>
    </row>
    <row r="20976" spans="2:22" x14ac:dyDescent="0.2">
      <c r="B20976" s="2"/>
      <c r="C20976" s="2"/>
      <c r="D20976" s="2"/>
      <c r="E20976" s="2"/>
      <c r="F20976" s="2"/>
      <c r="G20976" s="3"/>
      <c r="H20976" s="3"/>
      <c r="I20976" s="2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 s="2"/>
    </row>
    <row r="20977" spans="2:22" x14ac:dyDescent="0.2">
      <c r="B20977" s="2"/>
      <c r="C20977" s="2"/>
      <c r="D20977" s="2"/>
      <c r="E20977" s="2"/>
      <c r="F20977" s="2"/>
      <c r="G20977" s="3"/>
      <c r="H20977" s="3"/>
      <c r="I20977" s="2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 s="2"/>
    </row>
    <row r="20978" spans="2:22" x14ac:dyDescent="0.2">
      <c r="B20978" s="2"/>
      <c r="C20978" s="2"/>
      <c r="D20978" s="2"/>
      <c r="E20978" s="2"/>
      <c r="F20978" s="2"/>
      <c r="G20978" s="3"/>
      <c r="H20978" s="3"/>
      <c r="I20978" s="2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 s="2"/>
    </row>
    <row r="20979" spans="2:22" x14ac:dyDescent="0.2">
      <c r="B20979" s="2"/>
      <c r="C20979" s="2"/>
      <c r="D20979" s="2"/>
      <c r="E20979" s="2"/>
      <c r="F20979" s="2"/>
      <c r="G20979" s="3"/>
      <c r="H20979" s="3"/>
      <c r="I20979" s="2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 s="2"/>
    </row>
    <row r="20980" spans="2:22" x14ac:dyDescent="0.2">
      <c r="B20980" s="2"/>
      <c r="C20980" s="2"/>
      <c r="D20980" s="2"/>
      <c r="E20980" s="2"/>
      <c r="F20980" s="2"/>
      <c r="G20980" s="3"/>
      <c r="H20980" s="3"/>
      <c r="I20980" s="2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 s="2"/>
    </row>
    <row r="20981" spans="2:22" x14ac:dyDescent="0.2">
      <c r="B20981" s="2"/>
      <c r="C20981" s="2"/>
      <c r="D20981" s="2"/>
      <c r="E20981" s="2"/>
      <c r="F20981" s="2"/>
      <c r="G20981" s="3"/>
      <c r="H20981" s="3"/>
      <c r="I20981" s="2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 s="2"/>
    </row>
    <row r="20982" spans="2:22" x14ac:dyDescent="0.2">
      <c r="B20982" s="2"/>
      <c r="C20982" s="2"/>
      <c r="D20982" s="2"/>
      <c r="E20982" s="2"/>
      <c r="F20982" s="2"/>
      <c r="G20982" s="3"/>
      <c r="H20982" s="3"/>
      <c r="I20982" s="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 s="2"/>
    </row>
    <row r="20983" spans="2:22" x14ac:dyDescent="0.2">
      <c r="B20983" s="2"/>
      <c r="C20983" s="2"/>
      <c r="D20983" s="2"/>
      <c r="E20983" s="2"/>
      <c r="F20983" s="2"/>
      <c r="G20983" s="3"/>
      <c r="H20983" s="3"/>
      <c r="I20983" s="2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 s="2"/>
    </row>
    <row r="20984" spans="2:22" x14ac:dyDescent="0.2">
      <c r="B20984" s="2"/>
      <c r="C20984" s="2"/>
      <c r="D20984" s="2"/>
      <c r="E20984" s="2"/>
      <c r="F20984" s="2"/>
      <c r="G20984" s="3"/>
      <c r="H20984" s="3"/>
      <c r="I20984" s="2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 s="2"/>
    </row>
    <row r="20985" spans="2:22" x14ac:dyDescent="0.2">
      <c r="B20985" s="2"/>
      <c r="C20985" s="2"/>
      <c r="D20985" s="2"/>
      <c r="E20985" s="2"/>
      <c r="F20985" s="2"/>
      <c r="G20985" s="3"/>
      <c r="H20985" s="3"/>
      <c r="I20985" s="2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 s="2"/>
    </row>
    <row r="20986" spans="2:22" x14ac:dyDescent="0.2">
      <c r="B20986" s="2"/>
      <c r="C20986" s="2"/>
      <c r="D20986" s="2"/>
      <c r="E20986" s="2"/>
      <c r="F20986" s="2"/>
      <c r="G20986" s="3"/>
      <c r="H20986" s="3"/>
      <c r="I20986" s="2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 s="2"/>
    </row>
    <row r="20987" spans="2:22" x14ac:dyDescent="0.2">
      <c r="B20987" s="2"/>
      <c r="C20987" s="2"/>
      <c r="D20987" s="2"/>
      <c r="E20987" s="2"/>
      <c r="F20987" s="2"/>
      <c r="G20987" s="3"/>
      <c r="H20987" s="3"/>
      <c r="I20987" s="2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 s="2"/>
    </row>
    <row r="20988" spans="2:22" x14ac:dyDescent="0.2">
      <c r="B20988" s="2"/>
      <c r="C20988" s="2"/>
      <c r="D20988" s="2"/>
      <c r="E20988" s="2"/>
      <c r="F20988" s="2"/>
      <c r="G20988" s="3"/>
      <c r="H20988" s="3"/>
      <c r="I20988" s="2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 s="2"/>
    </row>
    <row r="20989" spans="2:22" x14ac:dyDescent="0.2">
      <c r="B20989" s="2"/>
      <c r="C20989" s="2"/>
      <c r="D20989" s="2"/>
      <c r="E20989" s="2"/>
      <c r="F20989" s="2"/>
      <c r="G20989" s="3"/>
      <c r="H20989" s="3"/>
      <c r="I20989" s="2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 s="2"/>
    </row>
    <row r="20990" spans="2:22" x14ac:dyDescent="0.2">
      <c r="B20990" s="2"/>
      <c r="C20990" s="2"/>
      <c r="D20990" s="2"/>
      <c r="E20990" s="2"/>
      <c r="F20990" s="2"/>
      <c r="G20990" s="3"/>
      <c r="H20990" s="3"/>
      <c r="I20990" s="2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 s="2"/>
    </row>
    <row r="20991" spans="2:22" x14ac:dyDescent="0.2">
      <c r="B20991" s="2"/>
      <c r="C20991" s="2"/>
      <c r="D20991" s="2"/>
      <c r="E20991" s="2"/>
      <c r="F20991" s="2"/>
      <c r="G20991" s="3"/>
      <c r="H20991" s="3"/>
      <c r="I20991" s="2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 s="2"/>
    </row>
    <row r="20992" spans="2:22" x14ac:dyDescent="0.2">
      <c r="B20992" s="2"/>
      <c r="C20992" s="2"/>
      <c r="D20992" s="2"/>
      <c r="E20992" s="2"/>
      <c r="F20992" s="2"/>
      <c r="G20992" s="3"/>
      <c r="H20992" s="3"/>
      <c r="I20992" s="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 s="2"/>
    </row>
    <row r="20993" spans="2:22" x14ac:dyDescent="0.2">
      <c r="B20993" s="2"/>
      <c r="C20993" s="2"/>
      <c r="D20993" s="2"/>
      <c r="E20993" s="2"/>
      <c r="F20993" s="2"/>
      <c r="G20993" s="3"/>
      <c r="H20993" s="3"/>
      <c r="I20993" s="2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 s="2"/>
    </row>
    <row r="20994" spans="2:22" x14ac:dyDescent="0.2">
      <c r="B20994" s="2"/>
      <c r="C20994" s="2"/>
      <c r="D20994" s="2"/>
      <c r="E20994" s="2"/>
      <c r="F20994" s="2"/>
      <c r="G20994" s="3"/>
      <c r="H20994" s="3"/>
      <c r="I20994" s="2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 s="2"/>
    </row>
    <row r="20995" spans="2:22" x14ac:dyDescent="0.2">
      <c r="B20995" s="2"/>
      <c r="C20995" s="2"/>
      <c r="D20995" s="2"/>
      <c r="E20995" s="2"/>
      <c r="F20995" s="2"/>
      <c r="G20995" s="3"/>
      <c r="H20995" s="3"/>
      <c r="I20995" s="2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 s="2"/>
    </row>
    <row r="20996" spans="2:22" x14ac:dyDescent="0.2">
      <c r="B20996" s="2"/>
      <c r="C20996" s="2"/>
      <c r="D20996" s="2"/>
      <c r="E20996" s="2"/>
      <c r="F20996" s="2"/>
      <c r="G20996" s="3"/>
      <c r="H20996" s="3"/>
      <c r="I20996" s="2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 s="2"/>
    </row>
    <row r="20997" spans="2:22" x14ac:dyDescent="0.2">
      <c r="B20997" s="2"/>
      <c r="C20997" s="2"/>
      <c r="D20997" s="2"/>
      <c r="E20997" s="2"/>
      <c r="F20997" s="2"/>
      <c r="G20997" s="3"/>
      <c r="H20997" s="3"/>
      <c r="I20997" s="2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 s="2"/>
    </row>
    <row r="20998" spans="2:22" x14ac:dyDescent="0.2">
      <c r="B20998" s="2"/>
      <c r="C20998" s="2"/>
      <c r="D20998" s="2"/>
      <c r="E20998" s="2"/>
      <c r="F20998" s="2"/>
      <c r="G20998" s="3"/>
      <c r="H20998" s="3"/>
      <c r="I20998" s="2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 s="2"/>
    </row>
    <row r="20999" spans="2:22" x14ac:dyDescent="0.2">
      <c r="B20999" s="2"/>
      <c r="C20999" s="2"/>
      <c r="D20999" s="2"/>
      <c r="E20999" s="2"/>
      <c r="F20999" s="2"/>
      <c r="G20999" s="3"/>
      <c r="H20999" s="3"/>
      <c r="I20999" s="2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 s="2"/>
    </row>
    <row r="21000" spans="2:22" x14ac:dyDescent="0.2">
      <c r="B21000" s="2"/>
      <c r="C21000" s="2"/>
      <c r="D21000" s="2"/>
      <c r="E21000" s="2"/>
      <c r="F21000" s="2"/>
      <c r="G21000" s="3"/>
      <c r="H21000" s="3"/>
      <c r="I21000" s="2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 s="2"/>
    </row>
    <row r="21001" spans="2:22" x14ac:dyDescent="0.2">
      <c r="B21001" s="2"/>
      <c r="C21001" s="2"/>
      <c r="D21001" s="2"/>
      <c r="E21001" s="2"/>
      <c r="F21001" s="2"/>
      <c r="G21001" s="3"/>
      <c r="H21001" s="3"/>
      <c r="I21001" s="2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 s="2"/>
    </row>
    <row r="21002" spans="2:22" x14ac:dyDescent="0.2">
      <c r="B21002" s="2"/>
      <c r="C21002" s="2"/>
      <c r="D21002" s="2"/>
      <c r="E21002" s="2"/>
      <c r="F21002" s="2"/>
      <c r="G21002" s="3"/>
      <c r="H21002" s="3"/>
      <c r="I21002" s="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 s="2"/>
    </row>
    <row r="21003" spans="2:22" x14ac:dyDescent="0.2">
      <c r="B21003" s="2"/>
      <c r="C21003" s="2"/>
      <c r="D21003" s="2"/>
      <c r="E21003" s="2"/>
      <c r="F21003" s="2"/>
      <c r="G21003" s="3"/>
      <c r="H21003" s="3"/>
      <c r="I21003" s="2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 s="2"/>
    </row>
    <row r="21004" spans="2:22" x14ac:dyDescent="0.2">
      <c r="B21004" s="2"/>
      <c r="C21004" s="2"/>
      <c r="D21004" s="2"/>
      <c r="E21004" s="2"/>
      <c r="F21004" s="2"/>
      <c r="G21004" s="3"/>
      <c r="H21004" s="3"/>
      <c r="I21004" s="2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 s="2"/>
    </row>
    <row r="21005" spans="2:22" x14ac:dyDescent="0.2">
      <c r="B21005" s="2"/>
      <c r="C21005" s="2"/>
      <c r="D21005" s="2"/>
      <c r="E21005" s="2"/>
      <c r="F21005" s="2"/>
      <c r="G21005" s="3"/>
      <c r="H21005" s="3"/>
      <c r="I21005" s="2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 s="2"/>
    </row>
    <row r="21006" spans="2:22" x14ac:dyDescent="0.2">
      <c r="B21006" s="2"/>
      <c r="C21006" s="2"/>
      <c r="D21006" s="2"/>
      <c r="E21006" s="2"/>
      <c r="F21006" s="2"/>
      <c r="G21006" s="3"/>
      <c r="H21006" s="3"/>
      <c r="I21006" s="2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 s="2"/>
    </row>
    <row r="21007" spans="2:22" x14ac:dyDescent="0.2">
      <c r="B21007" s="2"/>
      <c r="C21007" s="2"/>
      <c r="D21007" s="2"/>
      <c r="E21007" s="2"/>
      <c r="F21007" s="2"/>
      <c r="G21007" s="3"/>
      <c r="H21007" s="3"/>
      <c r="I21007" s="2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 s="2"/>
    </row>
    <row r="21008" spans="2:22" x14ac:dyDescent="0.2">
      <c r="B21008" s="2"/>
      <c r="C21008" s="2"/>
      <c r="D21008" s="2"/>
      <c r="E21008" s="2"/>
      <c r="F21008" s="2"/>
      <c r="G21008" s="3"/>
      <c r="H21008" s="3"/>
      <c r="I21008" s="2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 s="2"/>
    </row>
    <row r="21009" spans="2:22" x14ac:dyDescent="0.2">
      <c r="B21009" s="2"/>
      <c r="C21009" s="2"/>
      <c r="D21009" s="2"/>
      <c r="E21009" s="2"/>
      <c r="F21009" s="2"/>
      <c r="G21009" s="3"/>
      <c r="H21009" s="3"/>
      <c r="I21009" s="2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 s="2"/>
    </row>
    <row r="21010" spans="2:22" x14ac:dyDescent="0.2">
      <c r="B21010" s="2"/>
      <c r="C21010" s="2"/>
      <c r="D21010" s="2"/>
      <c r="E21010" s="2"/>
      <c r="F21010" s="2"/>
      <c r="G21010" s="3"/>
      <c r="H21010" s="3"/>
      <c r="I21010" s="2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 s="2"/>
    </row>
    <row r="21011" spans="2:22" x14ac:dyDescent="0.2">
      <c r="B21011" s="2"/>
      <c r="C21011" s="2"/>
      <c r="D21011" s="2"/>
      <c r="E21011" s="2"/>
      <c r="F21011" s="2"/>
      <c r="G21011" s="3"/>
      <c r="H21011" s="3"/>
      <c r="I21011" s="2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 s="2"/>
    </row>
    <row r="21012" spans="2:22" x14ac:dyDescent="0.2">
      <c r="B21012" s="2"/>
      <c r="C21012" s="2"/>
      <c r="D21012" s="2"/>
      <c r="E21012" s="2"/>
      <c r="F21012" s="2"/>
      <c r="G21012" s="3"/>
      <c r="H21012" s="3"/>
      <c r="I21012" s="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 s="2"/>
    </row>
    <row r="21013" spans="2:22" x14ac:dyDescent="0.2">
      <c r="B21013" s="2"/>
      <c r="C21013" s="2"/>
      <c r="D21013" s="2"/>
      <c r="E21013" s="2"/>
      <c r="F21013" s="2"/>
      <c r="G21013" s="3"/>
      <c r="H21013" s="3"/>
      <c r="I21013" s="2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 s="2"/>
    </row>
    <row r="21014" spans="2:22" x14ac:dyDescent="0.2">
      <c r="B21014" s="2"/>
      <c r="C21014" s="2"/>
      <c r="D21014" s="2"/>
      <c r="E21014" s="2"/>
      <c r="F21014" s="2"/>
      <c r="G21014" s="3"/>
      <c r="H21014" s="3"/>
      <c r="I21014" s="2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 s="2"/>
    </row>
    <row r="21015" spans="2:22" x14ac:dyDescent="0.2">
      <c r="B21015" s="2"/>
      <c r="C21015" s="2"/>
      <c r="D21015" s="2"/>
      <c r="E21015" s="2"/>
      <c r="F21015" s="2"/>
      <c r="G21015" s="3"/>
      <c r="H21015" s="3"/>
      <c r="I21015" s="2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 s="2"/>
    </row>
    <row r="21016" spans="2:22" x14ac:dyDescent="0.2">
      <c r="B21016" s="2"/>
      <c r="C21016" s="2"/>
      <c r="D21016" s="2"/>
      <c r="E21016" s="2"/>
      <c r="F21016" s="2"/>
      <c r="G21016" s="3"/>
      <c r="H21016" s="3"/>
      <c r="I21016" s="2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 s="2"/>
    </row>
    <row r="21017" spans="2:22" x14ac:dyDescent="0.2">
      <c r="B21017" s="2"/>
      <c r="C21017" s="2"/>
      <c r="D21017" s="2"/>
      <c r="E21017" s="2"/>
      <c r="F21017" s="2"/>
      <c r="G21017" s="3"/>
      <c r="H21017" s="3"/>
      <c r="I21017" s="2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 s="2"/>
    </row>
    <row r="21018" spans="2:22" x14ac:dyDescent="0.2">
      <c r="B21018" s="2"/>
      <c r="C21018" s="2"/>
      <c r="D21018" s="2"/>
      <c r="E21018" s="2"/>
      <c r="F21018" s="2"/>
      <c r="G21018" s="3"/>
      <c r="H21018" s="3"/>
      <c r="I21018" s="2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 s="2"/>
    </row>
    <row r="21019" spans="2:22" x14ac:dyDescent="0.2">
      <c r="B21019" s="2"/>
      <c r="C21019" s="2"/>
      <c r="D21019" s="2"/>
      <c r="E21019" s="2"/>
      <c r="F21019" s="2"/>
      <c r="G21019" s="3"/>
      <c r="H21019" s="3"/>
      <c r="I21019" s="2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 s="2"/>
    </row>
    <row r="21020" spans="2:22" x14ac:dyDescent="0.2">
      <c r="B21020" s="2"/>
      <c r="C21020" s="2"/>
      <c r="D21020" s="2"/>
      <c r="E21020" s="2"/>
      <c r="F21020" s="2"/>
      <c r="G21020" s="3"/>
      <c r="H21020" s="3"/>
      <c r="I21020" s="2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 s="2"/>
    </row>
    <row r="21021" spans="2:22" x14ac:dyDescent="0.2">
      <c r="B21021" s="2"/>
      <c r="C21021" s="2"/>
      <c r="D21021" s="2"/>
      <c r="E21021" s="2"/>
      <c r="F21021" s="2"/>
      <c r="G21021" s="3"/>
      <c r="H21021" s="3"/>
      <c r="I21021" s="2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 s="2"/>
    </row>
    <row r="21022" spans="2:22" x14ac:dyDescent="0.2">
      <c r="B21022" s="2"/>
      <c r="C21022" s="2"/>
      <c r="D21022" s="2"/>
      <c r="E21022" s="2"/>
      <c r="F21022" s="2"/>
      <c r="G21022" s="3"/>
      <c r="H21022" s="3"/>
      <c r="I21022" s="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 s="2"/>
    </row>
    <row r="21023" spans="2:22" x14ac:dyDescent="0.2">
      <c r="B21023" s="2"/>
      <c r="C21023" s="2"/>
      <c r="D21023" s="2"/>
      <c r="E21023" s="2"/>
      <c r="F21023" s="2"/>
      <c r="G21023" s="3"/>
      <c r="H21023" s="3"/>
      <c r="I21023" s="2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 s="2"/>
    </row>
    <row r="21024" spans="2:22" x14ac:dyDescent="0.2">
      <c r="B21024" s="2"/>
      <c r="C21024" s="2"/>
      <c r="D21024" s="2"/>
      <c r="E21024" s="2"/>
      <c r="F21024" s="2"/>
      <c r="G21024" s="3"/>
      <c r="H21024" s="3"/>
      <c r="I21024" s="2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 s="2"/>
    </row>
    <row r="21025" spans="2:22" x14ac:dyDescent="0.2">
      <c r="B21025" s="2"/>
      <c r="C21025" s="2"/>
      <c r="D21025" s="2"/>
      <c r="E21025" s="2"/>
      <c r="F21025" s="2"/>
      <c r="G21025" s="3"/>
      <c r="H21025" s="3"/>
      <c r="I21025" s="2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 s="2"/>
    </row>
    <row r="21026" spans="2:22" x14ac:dyDescent="0.2">
      <c r="B21026" s="2"/>
      <c r="C21026" s="2"/>
      <c r="D21026" s="2"/>
      <c r="E21026" s="2"/>
      <c r="F21026" s="2"/>
      <c r="G21026" s="3"/>
      <c r="H21026" s="3"/>
      <c r="I21026" s="2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 s="2"/>
    </row>
    <row r="21027" spans="2:22" x14ac:dyDescent="0.2">
      <c r="B21027" s="2"/>
      <c r="C21027" s="2"/>
      <c r="D21027" s="2"/>
      <c r="E21027" s="2"/>
      <c r="F21027" s="2"/>
      <c r="G21027" s="3"/>
      <c r="H21027" s="3"/>
      <c r="I21027" s="2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 s="2"/>
    </row>
    <row r="21028" spans="2:22" x14ac:dyDescent="0.2">
      <c r="B21028" s="2"/>
      <c r="C21028" s="2"/>
      <c r="D21028" s="2"/>
      <c r="E21028" s="2"/>
      <c r="F21028" s="2"/>
      <c r="G21028" s="3"/>
      <c r="H21028" s="3"/>
      <c r="I21028" s="2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 s="2"/>
    </row>
    <row r="21029" spans="2:22" x14ac:dyDescent="0.2">
      <c r="B21029" s="2"/>
      <c r="C21029" s="2"/>
      <c r="D21029" s="2"/>
      <c r="E21029" s="2"/>
      <c r="F21029" s="2"/>
      <c r="G21029" s="3"/>
      <c r="H21029" s="3"/>
      <c r="I21029" s="2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 s="2"/>
    </row>
    <row r="21030" spans="2:22" x14ac:dyDescent="0.2">
      <c r="B21030" s="2"/>
      <c r="C21030" s="2"/>
      <c r="D21030" s="2"/>
      <c r="E21030" s="2"/>
      <c r="F21030" s="2"/>
      <c r="G21030" s="3"/>
      <c r="H21030" s="3"/>
      <c r="I21030" s="2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 s="2"/>
    </row>
    <row r="21031" spans="2:22" x14ac:dyDescent="0.2">
      <c r="B21031" s="2"/>
      <c r="C21031" s="2"/>
      <c r="D21031" s="2"/>
      <c r="E21031" s="2"/>
      <c r="F21031" s="2"/>
      <c r="G21031" s="3"/>
      <c r="H21031" s="3"/>
      <c r="I21031" s="2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 s="2"/>
    </row>
    <row r="21032" spans="2:22" x14ac:dyDescent="0.2">
      <c r="B21032" s="2"/>
      <c r="C21032" s="2"/>
      <c r="D21032" s="2"/>
      <c r="E21032" s="2"/>
      <c r="F21032" s="2"/>
      <c r="G21032" s="3"/>
      <c r="H21032" s="3"/>
      <c r="I21032" s="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 s="2"/>
    </row>
    <row r="21033" spans="2:22" x14ac:dyDescent="0.2">
      <c r="B21033" s="2"/>
      <c r="C21033" s="2"/>
      <c r="D21033" s="2"/>
      <c r="E21033" s="2"/>
      <c r="F21033" s="2"/>
      <c r="G21033" s="3"/>
      <c r="H21033" s="3"/>
      <c r="I21033" s="2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 s="2"/>
    </row>
    <row r="21034" spans="2:22" x14ac:dyDescent="0.2">
      <c r="B21034" s="2"/>
      <c r="C21034" s="2"/>
      <c r="D21034" s="2"/>
      <c r="E21034" s="2"/>
      <c r="F21034" s="2"/>
      <c r="G21034" s="3"/>
      <c r="H21034" s="3"/>
      <c r="I21034" s="2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 s="2"/>
    </row>
    <row r="21035" spans="2:22" x14ac:dyDescent="0.2">
      <c r="B21035" s="2"/>
      <c r="C21035" s="2"/>
      <c r="D21035" s="2"/>
      <c r="E21035" s="2"/>
      <c r="F21035" s="2"/>
      <c r="G21035" s="3"/>
      <c r="H21035" s="3"/>
      <c r="I21035" s="2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 s="2"/>
    </row>
    <row r="21036" spans="2:22" x14ac:dyDescent="0.2">
      <c r="B21036" s="2"/>
      <c r="C21036" s="2"/>
      <c r="D21036" s="2"/>
      <c r="E21036" s="2"/>
      <c r="F21036" s="2"/>
      <c r="G21036" s="3"/>
      <c r="H21036" s="3"/>
      <c r="I21036" s="2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 s="2"/>
    </row>
    <row r="21037" spans="2:22" x14ac:dyDescent="0.2">
      <c r="B21037" s="2"/>
      <c r="C21037" s="2"/>
      <c r="D21037" s="2"/>
      <c r="E21037" s="2"/>
      <c r="F21037" s="2"/>
      <c r="G21037" s="3"/>
      <c r="H21037" s="3"/>
      <c r="I21037" s="2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 s="2"/>
    </row>
    <row r="21038" spans="2:22" x14ac:dyDescent="0.2">
      <c r="B21038" s="2"/>
      <c r="C21038" s="2"/>
      <c r="D21038" s="2"/>
      <c r="E21038" s="2"/>
      <c r="F21038" s="2"/>
      <c r="G21038" s="3"/>
      <c r="H21038" s="3"/>
      <c r="I21038" s="2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 s="2"/>
    </row>
    <row r="21039" spans="2:22" x14ac:dyDescent="0.2">
      <c r="B21039" s="2"/>
      <c r="C21039" s="2"/>
      <c r="D21039" s="2"/>
      <c r="E21039" s="2"/>
      <c r="F21039" s="2"/>
      <c r="G21039" s="3"/>
      <c r="H21039" s="3"/>
      <c r="I21039" s="2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 s="2"/>
    </row>
    <row r="21040" spans="2:22" x14ac:dyDescent="0.2">
      <c r="B21040" s="2"/>
      <c r="C21040" s="2"/>
      <c r="D21040" s="2"/>
      <c r="E21040" s="2"/>
      <c r="F21040" s="2"/>
      <c r="G21040" s="3"/>
      <c r="H21040" s="3"/>
      <c r="I21040" s="2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 s="2"/>
    </row>
    <row r="21041" spans="2:22" x14ac:dyDescent="0.2">
      <c r="B21041" s="2"/>
      <c r="C21041" s="2"/>
      <c r="D21041" s="2"/>
      <c r="E21041" s="2"/>
      <c r="F21041" s="2"/>
      <c r="G21041" s="3"/>
      <c r="H21041" s="3"/>
      <c r="I21041" s="2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 s="2"/>
    </row>
    <row r="21042" spans="2:22" x14ac:dyDescent="0.2">
      <c r="B21042" s="2"/>
      <c r="C21042" s="2"/>
      <c r="D21042" s="2"/>
      <c r="E21042" s="2"/>
      <c r="F21042" s="2"/>
      <c r="G21042" s="3"/>
      <c r="H21042" s="3"/>
      <c r="I21042" s="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 s="2"/>
    </row>
    <row r="21043" spans="2:22" x14ac:dyDescent="0.2">
      <c r="B21043" s="2"/>
      <c r="C21043" s="2"/>
      <c r="D21043" s="2"/>
      <c r="E21043" s="2"/>
      <c r="F21043" s="2"/>
      <c r="G21043" s="3"/>
      <c r="H21043" s="3"/>
      <c r="I21043" s="2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 s="2"/>
    </row>
    <row r="21044" spans="2:22" x14ac:dyDescent="0.2">
      <c r="B21044" s="2"/>
      <c r="C21044" s="2"/>
      <c r="D21044" s="2"/>
      <c r="E21044" s="2"/>
      <c r="F21044" s="2"/>
      <c r="G21044" s="3"/>
      <c r="H21044" s="3"/>
      <c r="I21044" s="2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 s="2"/>
    </row>
    <row r="21045" spans="2:22" x14ac:dyDescent="0.2">
      <c r="B21045" s="2"/>
      <c r="C21045" s="2"/>
      <c r="D21045" s="2"/>
      <c r="E21045" s="2"/>
      <c r="F21045" s="2"/>
      <c r="G21045" s="3"/>
      <c r="H21045" s="3"/>
      <c r="I21045" s="2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 s="2"/>
    </row>
    <row r="21046" spans="2:22" x14ac:dyDescent="0.2">
      <c r="B21046" s="2"/>
      <c r="C21046" s="2"/>
      <c r="D21046" s="2"/>
      <c r="E21046" s="2"/>
      <c r="F21046" s="2"/>
      <c r="G21046" s="3"/>
      <c r="H21046" s="3"/>
      <c r="I21046" s="2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 s="2"/>
    </row>
    <row r="21047" spans="2:22" x14ac:dyDescent="0.2">
      <c r="B21047" s="2"/>
      <c r="C21047" s="2"/>
      <c r="D21047" s="2"/>
      <c r="E21047" s="2"/>
      <c r="F21047" s="2"/>
      <c r="G21047" s="3"/>
      <c r="H21047" s="3"/>
      <c r="I21047" s="2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 s="2"/>
    </row>
    <row r="21048" spans="2:22" x14ac:dyDescent="0.2">
      <c r="B21048" s="2"/>
      <c r="C21048" s="2"/>
      <c r="D21048" s="2"/>
      <c r="E21048" s="2"/>
      <c r="F21048" s="2"/>
      <c r="G21048" s="3"/>
      <c r="H21048" s="3"/>
      <c r="I21048" s="2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 s="2"/>
    </row>
    <row r="21049" spans="2:22" x14ac:dyDescent="0.2">
      <c r="B21049" s="2"/>
      <c r="C21049" s="2"/>
      <c r="D21049" s="2"/>
      <c r="E21049" s="2"/>
      <c r="F21049" s="2"/>
      <c r="G21049" s="3"/>
      <c r="H21049" s="3"/>
      <c r="I21049" s="2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 s="2"/>
    </row>
    <row r="21050" spans="2:22" x14ac:dyDescent="0.2">
      <c r="B21050" s="2"/>
      <c r="C21050" s="2"/>
      <c r="D21050" s="2"/>
      <c r="E21050" s="2"/>
      <c r="F21050" s="2"/>
      <c r="G21050" s="3"/>
      <c r="H21050" s="3"/>
      <c r="I21050" s="2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 s="2"/>
    </row>
    <row r="21051" spans="2:22" x14ac:dyDescent="0.2">
      <c r="B21051" s="2"/>
      <c r="C21051" s="2"/>
      <c r="D21051" s="2"/>
      <c r="E21051" s="2"/>
      <c r="F21051" s="2"/>
      <c r="G21051" s="3"/>
      <c r="H21051" s="3"/>
      <c r="I21051" s="2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 s="2"/>
    </row>
    <row r="21052" spans="2:22" x14ac:dyDescent="0.2">
      <c r="B21052" s="2"/>
      <c r="C21052" s="2"/>
      <c r="D21052" s="2"/>
      <c r="E21052" s="2"/>
      <c r="F21052" s="2"/>
      <c r="G21052" s="3"/>
      <c r="H21052" s="3"/>
      <c r="I21052" s="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 s="2"/>
    </row>
    <row r="21053" spans="2:22" x14ac:dyDescent="0.2">
      <c r="B21053" s="2"/>
      <c r="C21053" s="2"/>
      <c r="D21053" s="2"/>
      <c r="E21053" s="2"/>
      <c r="F21053" s="2"/>
      <c r="G21053" s="3"/>
      <c r="H21053" s="3"/>
      <c r="I21053" s="2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 s="2"/>
    </row>
    <row r="21054" spans="2:22" x14ac:dyDescent="0.2">
      <c r="B21054" s="2"/>
      <c r="C21054" s="2"/>
      <c r="D21054" s="2"/>
      <c r="E21054" s="2"/>
      <c r="F21054" s="2"/>
      <c r="G21054" s="3"/>
      <c r="H21054" s="3"/>
      <c r="I21054" s="2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 s="2"/>
    </row>
    <row r="21055" spans="2:22" x14ac:dyDescent="0.2">
      <c r="B21055" s="2"/>
      <c r="C21055" s="2"/>
      <c r="D21055" s="2"/>
      <c r="E21055" s="2"/>
      <c r="F21055" s="2"/>
      <c r="G21055" s="3"/>
      <c r="H21055" s="3"/>
      <c r="I21055" s="2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 s="2"/>
    </row>
    <row r="21056" spans="2:22" x14ac:dyDescent="0.2">
      <c r="B21056" s="2"/>
      <c r="C21056" s="2"/>
      <c r="D21056" s="2"/>
      <c r="E21056" s="2"/>
      <c r="F21056" s="2"/>
      <c r="G21056" s="3"/>
      <c r="H21056" s="3"/>
      <c r="I21056" s="2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 s="2"/>
    </row>
    <row r="21057" spans="2:22" x14ac:dyDescent="0.2">
      <c r="B21057" s="2"/>
      <c r="C21057" s="2"/>
      <c r="D21057" s="2"/>
      <c r="E21057" s="2"/>
      <c r="F21057" s="2"/>
      <c r="G21057" s="3"/>
      <c r="H21057" s="3"/>
      <c r="I21057" s="2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 s="2"/>
    </row>
    <row r="21058" spans="2:22" x14ac:dyDescent="0.2">
      <c r="B21058" s="2"/>
      <c r="C21058" s="2"/>
      <c r="D21058" s="2"/>
      <c r="E21058" s="2"/>
      <c r="F21058" s="2"/>
      <c r="G21058" s="3"/>
      <c r="H21058" s="3"/>
      <c r="I21058" s="2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 s="2"/>
    </row>
    <row r="21059" spans="2:22" x14ac:dyDescent="0.2">
      <c r="B21059" s="2"/>
      <c r="C21059" s="2"/>
      <c r="D21059" s="2"/>
      <c r="E21059" s="2"/>
      <c r="F21059" s="2"/>
      <c r="G21059" s="3"/>
      <c r="H21059" s="3"/>
      <c r="I21059" s="2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 s="2"/>
    </row>
    <row r="21060" spans="2:22" x14ac:dyDescent="0.2">
      <c r="B21060" s="2"/>
      <c r="C21060" s="2"/>
      <c r="D21060" s="2"/>
      <c r="E21060" s="2"/>
      <c r="F21060" s="2"/>
      <c r="G21060" s="3"/>
      <c r="H21060" s="3"/>
      <c r="I21060" s="2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 s="2"/>
    </row>
    <row r="21061" spans="2:22" x14ac:dyDescent="0.2">
      <c r="B21061" s="2"/>
      <c r="C21061" s="2"/>
      <c r="D21061" s="2"/>
      <c r="E21061" s="2"/>
      <c r="F21061" s="2"/>
      <c r="G21061" s="3"/>
      <c r="H21061" s="3"/>
      <c r="I21061" s="2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 s="2"/>
    </row>
    <row r="21062" spans="2:22" x14ac:dyDescent="0.2">
      <c r="B21062" s="2"/>
      <c r="C21062" s="2"/>
      <c r="D21062" s="2"/>
      <c r="E21062" s="2"/>
      <c r="F21062" s="2"/>
      <c r="G21062" s="3"/>
      <c r="H21062" s="3"/>
      <c r="I21062" s="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 s="2"/>
    </row>
    <row r="21063" spans="2:22" x14ac:dyDescent="0.2">
      <c r="B21063" s="2"/>
      <c r="C21063" s="2"/>
      <c r="D21063" s="2"/>
      <c r="E21063" s="2"/>
      <c r="F21063" s="2"/>
      <c r="G21063" s="3"/>
      <c r="H21063" s="3"/>
      <c r="I21063" s="2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 s="2"/>
    </row>
    <row r="21064" spans="2:22" x14ac:dyDescent="0.2">
      <c r="B21064" s="2"/>
      <c r="C21064" s="2"/>
      <c r="D21064" s="2"/>
      <c r="E21064" s="2"/>
      <c r="F21064" s="2"/>
      <c r="G21064" s="3"/>
      <c r="H21064" s="3"/>
      <c r="I21064" s="2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 s="2"/>
    </row>
    <row r="21065" spans="2:22" x14ac:dyDescent="0.2">
      <c r="B21065" s="2"/>
      <c r="C21065" s="2"/>
      <c r="D21065" s="2"/>
      <c r="E21065" s="2"/>
      <c r="F21065" s="2"/>
      <c r="G21065" s="3"/>
      <c r="H21065" s="3"/>
      <c r="I21065" s="2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 s="2"/>
    </row>
    <row r="21066" spans="2:22" x14ac:dyDescent="0.2">
      <c r="B21066" s="2"/>
      <c r="C21066" s="2"/>
      <c r="D21066" s="2"/>
      <c r="E21066" s="2"/>
      <c r="F21066" s="2"/>
      <c r="G21066" s="3"/>
      <c r="H21066" s="3"/>
      <c r="I21066" s="2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 s="2"/>
    </row>
    <row r="21067" spans="2:22" x14ac:dyDescent="0.2">
      <c r="B21067" s="2"/>
      <c r="C21067" s="2"/>
      <c r="D21067" s="2"/>
      <c r="E21067" s="2"/>
      <c r="F21067" s="2"/>
      <c r="G21067" s="3"/>
      <c r="H21067" s="3"/>
      <c r="I21067" s="2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 s="2"/>
    </row>
    <row r="21068" spans="2:22" x14ac:dyDescent="0.2">
      <c r="B21068" s="2"/>
      <c r="C21068" s="2"/>
      <c r="D21068" s="2"/>
      <c r="E21068" s="2"/>
      <c r="F21068" s="2"/>
      <c r="G21068" s="3"/>
      <c r="H21068" s="3"/>
      <c r="I21068" s="2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 s="2"/>
    </row>
    <row r="21069" spans="2:22" x14ac:dyDescent="0.2">
      <c r="B21069" s="2"/>
      <c r="C21069" s="2"/>
      <c r="D21069" s="2"/>
      <c r="E21069" s="2"/>
      <c r="F21069" s="2"/>
      <c r="G21069" s="3"/>
      <c r="H21069" s="3"/>
      <c r="I21069" s="2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 s="2"/>
    </row>
    <row r="21070" spans="2:22" x14ac:dyDescent="0.2">
      <c r="B21070" s="2"/>
      <c r="C21070" s="2"/>
      <c r="D21070" s="2"/>
      <c r="E21070" s="2"/>
      <c r="F21070" s="2"/>
      <c r="G21070" s="3"/>
      <c r="H21070" s="3"/>
      <c r="I21070" s="2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 s="2"/>
    </row>
    <row r="21071" spans="2:22" x14ac:dyDescent="0.2">
      <c r="B21071" s="2"/>
      <c r="C21071" s="2"/>
      <c r="D21071" s="2"/>
      <c r="E21071" s="2"/>
      <c r="F21071" s="2"/>
      <c r="G21071" s="3"/>
      <c r="H21071" s="3"/>
      <c r="I21071" s="2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 s="2"/>
    </row>
    <row r="21072" spans="2:22" x14ac:dyDescent="0.2">
      <c r="B21072" s="2"/>
      <c r="C21072" s="2"/>
      <c r="D21072" s="2"/>
      <c r="E21072" s="2"/>
      <c r="F21072" s="2"/>
      <c r="G21072" s="3"/>
      <c r="H21072" s="3"/>
      <c r="I21072" s="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 s="2"/>
    </row>
    <row r="21073" spans="2:22" x14ac:dyDescent="0.2">
      <c r="B21073" s="2"/>
      <c r="C21073" s="2"/>
      <c r="D21073" s="2"/>
      <c r="E21073" s="2"/>
      <c r="F21073" s="2"/>
      <c r="G21073" s="3"/>
      <c r="H21073" s="3"/>
      <c r="I21073" s="2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 s="2"/>
    </row>
    <row r="21074" spans="2:22" x14ac:dyDescent="0.2">
      <c r="B21074" s="2"/>
      <c r="C21074" s="2"/>
      <c r="D21074" s="2"/>
      <c r="E21074" s="2"/>
      <c r="F21074" s="2"/>
      <c r="G21074" s="3"/>
      <c r="H21074" s="3"/>
      <c r="I21074" s="2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 s="2"/>
    </row>
    <row r="21075" spans="2:22" x14ac:dyDescent="0.2">
      <c r="B21075" s="2"/>
      <c r="C21075" s="2"/>
      <c r="D21075" s="2"/>
      <c r="E21075" s="2"/>
      <c r="F21075" s="2"/>
      <c r="G21075" s="3"/>
      <c r="H21075" s="3"/>
      <c r="I21075" s="2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 s="2"/>
    </row>
    <row r="21076" spans="2:22" x14ac:dyDescent="0.2">
      <c r="B21076" s="2"/>
      <c r="C21076" s="2"/>
      <c r="D21076" s="2"/>
      <c r="E21076" s="2"/>
      <c r="F21076" s="2"/>
      <c r="G21076" s="3"/>
      <c r="H21076" s="3"/>
      <c r="I21076" s="2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 s="2"/>
    </row>
    <row r="21077" spans="2:22" x14ac:dyDescent="0.2">
      <c r="B21077" s="2"/>
      <c r="C21077" s="2"/>
      <c r="D21077" s="2"/>
      <c r="E21077" s="2"/>
      <c r="F21077" s="2"/>
      <c r="G21077" s="3"/>
      <c r="H21077" s="3"/>
      <c r="I21077" s="2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 s="2"/>
    </row>
    <row r="21078" spans="2:22" x14ac:dyDescent="0.2">
      <c r="B21078" s="2"/>
      <c r="C21078" s="2"/>
      <c r="D21078" s="2"/>
      <c r="E21078" s="2"/>
      <c r="F21078" s="2"/>
      <c r="G21078" s="3"/>
      <c r="H21078" s="3"/>
      <c r="I21078" s="2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 s="2"/>
    </row>
    <row r="21079" spans="2:22" x14ac:dyDescent="0.2">
      <c r="B21079" s="2"/>
      <c r="C21079" s="2"/>
      <c r="D21079" s="2"/>
      <c r="E21079" s="2"/>
      <c r="F21079" s="2"/>
      <c r="G21079" s="3"/>
      <c r="H21079" s="3"/>
      <c r="I21079" s="2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 s="2"/>
    </row>
    <row r="21080" spans="2:22" x14ac:dyDescent="0.2">
      <c r="B21080" s="2"/>
      <c r="C21080" s="2"/>
      <c r="D21080" s="2"/>
      <c r="E21080" s="2"/>
      <c r="F21080" s="2"/>
      <c r="G21080" s="3"/>
      <c r="H21080" s="3"/>
      <c r="I21080" s="2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 s="2"/>
    </row>
    <row r="21081" spans="2:22" x14ac:dyDescent="0.2">
      <c r="B21081" s="2"/>
      <c r="C21081" s="2"/>
      <c r="D21081" s="2"/>
      <c r="E21081" s="2"/>
      <c r="F21081" s="2"/>
      <c r="G21081" s="3"/>
      <c r="H21081" s="3"/>
      <c r="I21081" s="2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 s="2"/>
    </row>
    <row r="21082" spans="2:22" x14ac:dyDescent="0.2">
      <c r="B21082" s="2"/>
      <c r="C21082" s="2"/>
      <c r="D21082" s="2"/>
      <c r="E21082" s="2"/>
      <c r="F21082" s="2"/>
      <c r="G21082" s="3"/>
      <c r="H21082" s="3"/>
      <c r="I21082" s="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 s="2"/>
    </row>
    <row r="21083" spans="2:22" x14ac:dyDescent="0.2">
      <c r="B21083" s="2"/>
      <c r="C21083" s="2"/>
      <c r="D21083" s="2"/>
      <c r="E21083" s="2"/>
      <c r="F21083" s="2"/>
      <c r="G21083" s="3"/>
      <c r="H21083" s="3"/>
      <c r="I21083" s="2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 s="2"/>
    </row>
    <row r="21084" spans="2:22" x14ac:dyDescent="0.2">
      <c r="B21084" s="2"/>
      <c r="C21084" s="2"/>
      <c r="D21084" s="2"/>
      <c r="E21084" s="2"/>
      <c r="F21084" s="2"/>
      <c r="G21084" s="3"/>
      <c r="H21084" s="3"/>
      <c r="I21084" s="2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 s="2"/>
    </row>
    <row r="21085" spans="2:22" x14ac:dyDescent="0.2">
      <c r="B21085" s="2"/>
      <c r="C21085" s="2"/>
      <c r="D21085" s="2"/>
      <c r="E21085" s="2"/>
      <c r="F21085" s="2"/>
      <c r="G21085" s="3"/>
      <c r="H21085" s="3"/>
      <c r="I21085" s="2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 s="2"/>
    </row>
    <row r="21086" spans="2:22" x14ac:dyDescent="0.2">
      <c r="B21086" s="2"/>
      <c r="C21086" s="2"/>
      <c r="D21086" s="2"/>
      <c r="E21086" s="2"/>
      <c r="F21086" s="2"/>
      <c r="G21086" s="3"/>
      <c r="H21086" s="3"/>
      <c r="I21086" s="2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 s="2"/>
    </row>
    <row r="21087" spans="2:22" x14ac:dyDescent="0.2">
      <c r="B21087" s="2"/>
      <c r="C21087" s="2"/>
      <c r="D21087" s="2"/>
      <c r="E21087" s="2"/>
      <c r="F21087" s="2"/>
      <c r="G21087" s="3"/>
      <c r="H21087" s="3"/>
      <c r="I21087" s="2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 s="2"/>
    </row>
    <row r="21088" spans="2:22" x14ac:dyDescent="0.2">
      <c r="B21088" s="2"/>
      <c r="C21088" s="2"/>
      <c r="D21088" s="2"/>
      <c r="E21088" s="2"/>
      <c r="F21088" s="2"/>
      <c r="G21088" s="3"/>
      <c r="H21088" s="3"/>
      <c r="I21088" s="2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 s="2"/>
    </row>
    <row r="21089" spans="2:22" x14ac:dyDescent="0.2">
      <c r="B21089" s="2"/>
      <c r="C21089" s="2"/>
      <c r="D21089" s="2"/>
      <c r="E21089" s="2"/>
      <c r="F21089" s="2"/>
      <c r="G21089" s="3"/>
      <c r="H21089" s="3"/>
      <c r="I21089" s="2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 s="2"/>
    </row>
    <row r="21090" spans="2:22" x14ac:dyDescent="0.2">
      <c r="B21090" s="2"/>
      <c r="C21090" s="2"/>
      <c r="D21090" s="2"/>
      <c r="E21090" s="2"/>
      <c r="F21090" s="2"/>
      <c r="G21090" s="3"/>
      <c r="H21090" s="3"/>
      <c r="I21090" s="2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 s="2"/>
    </row>
    <row r="21091" spans="2:22" x14ac:dyDescent="0.2">
      <c r="B21091" s="2"/>
      <c r="C21091" s="2"/>
      <c r="D21091" s="2"/>
      <c r="E21091" s="2"/>
      <c r="F21091" s="2"/>
      <c r="G21091" s="3"/>
      <c r="H21091" s="3"/>
      <c r="I21091" s="2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 s="2"/>
    </row>
    <row r="21092" spans="2:22" x14ac:dyDescent="0.2">
      <c r="B21092" s="2"/>
      <c r="C21092" s="2"/>
      <c r="D21092" s="2"/>
      <c r="E21092" s="2"/>
      <c r="F21092" s="2"/>
      <c r="G21092" s="3"/>
      <c r="H21092" s="3"/>
      <c r="I21092" s="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 s="2"/>
    </row>
    <row r="21093" spans="2:22" x14ac:dyDescent="0.2">
      <c r="B21093" s="2"/>
      <c r="C21093" s="2"/>
      <c r="D21093" s="2"/>
      <c r="E21093" s="2"/>
      <c r="F21093" s="2"/>
      <c r="G21093" s="3"/>
      <c r="H21093" s="3"/>
      <c r="I21093" s="2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 s="2"/>
    </row>
    <row r="21094" spans="2:22" x14ac:dyDescent="0.2">
      <c r="B21094" s="2"/>
      <c r="C21094" s="2"/>
      <c r="D21094" s="2"/>
      <c r="E21094" s="2"/>
      <c r="F21094" s="2"/>
      <c r="G21094" s="3"/>
      <c r="H21094" s="3"/>
      <c r="I21094" s="2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 s="2"/>
    </row>
    <row r="21095" spans="2:22" x14ac:dyDescent="0.2">
      <c r="B21095" s="2"/>
      <c r="C21095" s="2"/>
      <c r="D21095" s="2"/>
      <c r="E21095" s="2"/>
      <c r="F21095" s="2"/>
      <c r="G21095" s="3"/>
      <c r="H21095" s="3"/>
      <c r="I21095" s="2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 s="2"/>
    </row>
    <row r="21096" spans="2:22" x14ac:dyDescent="0.2">
      <c r="B21096" s="2"/>
      <c r="C21096" s="2"/>
      <c r="D21096" s="2"/>
      <c r="E21096" s="2"/>
      <c r="F21096" s="2"/>
      <c r="G21096" s="3"/>
      <c r="H21096" s="3"/>
      <c r="I21096" s="2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 s="2"/>
    </row>
    <row r="21097" spans="2:22" x14ac:dyDescent="0.2">
      <c r="B21097" s="2"/>
      <c r="C21097" s="2"/>
      <c r="D21097" s="2"/>
      <c r="E21097" s="2"/>
      <c r="F21097" s="2"/>
      <c r="G21097" s="3"/>
      <c r="H21097" s="3"/>
      <c r="I21097" s="2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 s="2"/>
    </row>
    <row r="21098" spans="2:22" x14ac:dyDescent="0.2">
      <c r="B21098" s="2"/>
      <c r="C21098" s="2"/>
      <c r="D21098" s="2"/>
      <c r="E21098" s="2"/>
      <c r="F21098" s="2"/>
      <c r="G21098" s="3"/>
      <c r="H21098" s="3"/>
      <c r="I21098" s="2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 s="2"/>
    </row>
    <row r="21099" spans="2:22" x14ac:dyDescent="0.2">
      <c r="B21099" s="2"/>
      <c r="C21099" s="2"/>
      <c r="D21099" s="2"/>
      <c r="E21099" s="2"/>
      <c r="F21099" s="2"/>
      <c r="G21099" s="3"/>
      <c r="H21099" s="3"/>
      <c r="I21099" s="2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 s="2"/>
    </row>
    <row r="21100" spans="2:22" x14ac:dyDescent="0.2">
      <c r="B21100" s="2"/>
      <c r="C21100" s="2"/>
      <c r="D21100" s="2"/>
      <c r="E21100" s="2"/>
      <c r="F21100" s="2"/>
      <c r="G21100" s="3"/>
      <c r="H21100" s="3"/>
      <c r="I21100" s="2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 s="2"/>
    </row>
    <row r="21101" spans="2:22" x14ac:dyDescent="0.2">
      <c r="B21101" s="2"/>
      <c r="C21101" s="2"/>
      <c r="D21101" s="2"/>
      <c r="E21101" s="2"/>
      <c r="F21101" s="2"/>
      <c r="G21101" s="3"/>
      <c r="H21101" s="3"/>
      <c r="I21101" s="2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 s="2"/>
    </row>
    <row r="21102" spans="2:22" x14ac:dyDescent="0.2">
      <c r="B21102" s="2"/>
      <c r="C21102" s="2"/>
      <c r="D21102" s="2"/>
      <c r="E21102" s="2"/>
      <c r="F21102" s="2"/>
      <c r="G21102" s="3"/>
      <c r="H21102" s="3"/>
      <c r="I21102" s="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 s="2"/>
    </row>
    <row r="21103" spans="2:22" x14ac:dyDescent="0.2">
      <c r="B21103" s="2"/>
      <c r="C21103" s="2"/>
      <c r="D21103" s="2"/>
      <c r="E21103" s="2"/>
      <c r="F21103" s="2"/>
      <c r="G21103" s="3"/>
      <c r="H21103" s="3"/>
      <c r="I21103" s="2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 s="2"/>
    </row>
    <row r="21104" spans="2:22" x14ac:dyDescent="0.2">
      <c r="B21104" s="2"/>
      <c r="C21104" s="2"/>
      <c r="D21104" s="2"/>
      <c r="E21104" s="2"/>
      <c r="F21104" s="2"/>
      <c r="G21104" s="3"/>
      <c r="H21104" s="3"/>
      <c r="I21104" s="2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 s="2"/>
    </row>
    <row r="21105" spans="2:22" x14ac:dyDescent="0.2">
      <c r="B21105" s="2"/>
      <c r="C21105" s="2"/>
      <c r="D21105" s="2"/>
      <c r="E21105" s="2"/>
      <c r="F21105" s="2"/>
      <c r="G21105" s="3"/>
      <c r="H21105" s="3"/>
      <c r="I21105" s="2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 s="2"/>
    </row>
    <row r="21106" spans="2:22" x14ac:dyDescent="0.2">
      <c r="B21106" s="2"/>
      <c r="C21106" s="2"/>
      <c r="D21106" s="2"/>
      <c r="E21106" s="2"/>
      <c r="F21106" s="2"/>
      <c r="G21106" s="3"/>
      <c r="H21106" s="3"/>
      <c r="I21106" s="2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 s="2"/>
    </row>
    <row r="21107" spans="2:22" x14ac:dyDescent="0.2">
      <c r="B21107" s="2"/>
      <c r="C21107" s="2"/>
      <c r="D21107" s="2"/>
      <c r="E21107" s="2"/>
      <c r="F21107" s="2"/>
      <c r="G21107" s="3"/>
      <c r="H21107" s="3"/>
      <c r="I21107" s="2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 s="2"/>
    </row>
    <row r="21108" spans="2:22" x14ac:dyDescent="0.2">
      <c r="B21108" s="2"/>
      <c r="C21108" s="2"/>
      <c r="D21108" s="2"/>
      <c r="E21108" s="2"/>
      <c r="F21108" s="2"/>
      <c r="G21108" s="3"/>
      <c r="H21108" s="3"/>
      <c r="I21108" s="2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 s="2"/>
    </row>
    <row r="21109" spans="2:22" x14ac:dyDescent="0.2">
      <c r="B21109" s="2"/>
      <c r="C21109" s="2"/>
      <c r="D21109" s="2"/>
      <c r="E21109" s="2"/>
      <c r="F21109" s="2"/>
      <c r="G21109" s="3"/>
      <c r="H21109" s="3"/>
      <c r="I21109" s="2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 s="2"/>
    </row>
    <row r="21110" spans="2:22" x14ac:dyDescent="0.2">
      <c r="B21110" s="2"/>
      <c r="C21110" s="2"/>
      <c r="D21110" s="2"/>
      <c r="E21110" s="2"/>
      <c r="F21110" s="2"/>
      <c r="G21110" s="3"/>
      <c r="H21110" s="3"/>
      <c r="I21110" s="2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 s="2"/>
    </row>
    <row r="21111" spans="2:22" x14ac:dyDescent="0.2">
      <c r="B21111" s="2"/>
      <c r="C21111" s="2"/>
      <c r="D21111" s="2"/>
      <c r="E21111" s="2"/>
      <c r="F21111" s="2"/>
      <c r="G21111" s="3"/>
      <c r="H21111" s="3"/>
      <c r="I21111" s="2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 s="2"/>
    </row>
    <row r="21112" spans="2:22" x14ac:dyDescent="0.2">
      <c r="B21112" s="2"/>
      <c r="C21112" s="2"/>
      <c r="D21112" s="2"/>
      <c r="E21112" s="2"/>
      <c r="F21112" s="2"/>
      <c r="G21112" s="3"/>
      <c r="H21112" s="3"/>
      <c r="I21112" s="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 s="2"/>
    </row>
    <row r="21113" spans="2:22" x14ac:dyDescent="0.2">
      <c r="B21113" s="2"/>
      <c r="C21113" s="2"/>
      <c r="D21113" s="2"/>
      <c r="E21113" s="2"/>
      <c r="F21113" s="2"/>
      <c r="G21113" s="3"/>
      <c r="H21113" s="3"/>
      <c r="I21113" s="2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 s="2"/>
    </row>
    <row r="21114" spans="2:22" x14ac:dyDescent="0.2">
      <c r="B21114" s="2"/>
      <c r="C21114" s="2"/>
      <c r="D21114" s="2"/>
      <c r="E21114" s="2"/>
      <c r="F21114" s="2"/>
      <c r="G21114" s="3"/>
      <c r="H21114" s="3"/>
      <c r="I21114" s="2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 s="2"/>
    </row>
    <row r="21115" spans="2:22" x14ac:dyDescent="0.2">
      <c r="B21115" s="2"/>
      <c r="C21115" s="2"/>
      <c r="D21115" s="2"/>
      <c r="E21115" s="2"/>
      <c r="F21115" s="2"/>
      <c r="G21115" s="3"/>
      <c r="H21115" s="3"/>
      <c r="I21115" s="2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 s="2"/>
    </row>
    <row r="21116" spans="2:22" x14ac:dyDescent="0.2">
      <c r="B21116" s="2"/>
      <c r="C21116" s="2"/>
      <c r="D21116" s="2"/>
      <c r="E21116" s="2"/>
      <c r="F21116" s="2"/>
      <c r="G21116" s="3"/>
      <c r="H21116" s="3"/>
      <c r="I21116" s="2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 s="2"/>
    </row>
    <row r="21117" spans="2:22" x14ac:dyDescent="0.2">
      <c r="B21117" s="2"/>
      <c r="C21117" s="2"/>
      <c r="D21117" s="2"/>
      <c r="E21117" s="2"/>
      <c r="F21117" s="2"/>
      <c r="G21117" s="3"/>
      <c r="H21117" s="3"/>
      <c r="I21117" s="2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 s="2"/>
    </row>
    <row r="21118" spans="2:22" x14ac:dyDescent="0.2">
      <c r="B21118" s="2"/>
      <c r="C21118" s="2"/>
      <c r="D21118" s="2"/>
      <c r="E21118" s="2"/>
      <c r="F21118" s="2"/>
      <c r="G21118" s="3"/>
      <c r="H21118" s="3"/>
      <c r="I21118" s="2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 s="2"/>
    </row>
    <row r="21119" spans="2:22" x14ac:dyDescent="0.2">
      <c r="B21119" s="2"/>
      <c r="C21119" s="2"/>
      <c r="D21119" s="2"/>
      <c r="E21119" s="2"/>
      <c r="F21119" s="2"/>
      <c r="G21119" s="3"/>
      <c r="H21119" s="3"/>
      <c r="I21119" s="2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 s="2"/>
    </row>
    <row r="21120" spans="2:22" x14ac:dyDescent="0.2">
      <c r="B21120" s="2"/>
      <c r="C21120" s="2"/>
      <c r="D21120" s="2"/>
      <c r="E21120" s="2"/>
      <c r="F21120" s="2"/>
      <c r="G21120" s="3"/>
      <c r="H21120" s="3"/>
      <c r="I21120" s="2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 s="2"/>
    </row>
    <row r="21121" spans="2:22" x14ac:dyDescent="0.2">
      <c r="B21121" s="2"/>
      <c r="C21121" s="2"/>
      <c r="D21121" s="2"/>
      <c r="E21121" s="2"/>
      <c r="F21121" s="2"/>
      <c r="G21121" s="3"/>
      <c r="H21121" s="3"/>
      <c r="I21121" s="2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 s="2"/>
    </row>
    <row r="21122" spans="2:22" x14ac:dyDescent="0.2">
      <c r="B21122" s="2"/>
      <c r="C21122" s="2"/>
      <c r="D21122" s="2"/>
      <c r="E21122" s="2"/>
      <c r="F21122" s="2"/>
      <c r="G21122" s="3"/>
      <c r="H21122" s="3"/>
      <c r="I21122" s="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 s="2"/>
    </row>
    <row r="21123" spans="2:22" x14ac:dyDescent="0.2">
      <c r="B21123" s="2"/>
      <c r="C21123" s="2"/>
      <c r="D21123" s="2"/>
      <c r="E21123" s="2"/>
      <c r="F21123" s="2"/>
      <c r="G21123" s="3"/>
      <c r="H21123" s="3"/>
      <c r="I21123" s="2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 s="2"/>
    </row>
    <row r="21124" spans="2:22" x14ac:dyDescent="0.2">
      <c r="B21124" s="2"/>
      <c r="C21124" s="2"/>
      <c r="D21124" s="2"/>
      <c r="E21124" s="2"/>
      <c r="F21124" s="2"/>
      <c r="G21124" s="3"/>
      <c r="H21124" s="3"/>
      <c r="I21124" s="2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 s="2"/>
    </row>
    <row r="21125" spans="2:22" x14ac:dyDescent="0.2">
      <c r="B21125" s="2"/>
      <c r="C21125" s="2"/>
      <c r="D21125" s="2"/>
      <c r="E21125" s="2"/>
      <c r="F21125" s="2"/>
      <c r="G21125" s="3"/>
      <c r="H21125" s="3"/>
      <c r="I21125" s="2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 s="2"/>
    </row>
    <row r="21126" spans="2:22" x14ac:dyDescent="0.2">
      <c r="B21126" s="2"/>
      <c r="C21126" s="2"/>
      <c r="D21126" s="2"/>
      <c r="E21126" s="2"/>
      <c r="F21126" s="2"/>
      <c r="G21126" s="3"/>
      <c r="H21126" s="3"/>
      <c r="I21126" s="2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 s="2"/>
    </row>
    <row r="21127" spans="2:22" x14ac:dyDescent="0.2">
      <c r="B21127" s="2"/>
      <c r="C21127" s="2"/>
      <c r="D21127" s="2"/>
      <c r="E21127" s="2"/>
      <c r="F21127" s="2"/>
      <c r="G21127" s="3"/>
      <c r="H21127" s="3"/>
      <c r="I21127" s="2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 s="2"/>
    </row>
    <row r="21128" spans="2:22" x14ac:dyDescent="0.2">
      <c r="B21128" s="2"/>
      <c r="C21128" s="2"/>
      <c r="D21128" s="2"/>
      <c r="E21128" s="2"/>
      <c r="F21128" s="2"/>
      <c r="G21128" s="3"/>
      <c r="H21128" s="3"/>
      <c r="I21128" s="2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 s="2"/>
    </row>
    <row r="21129" spans="2:22" x14ac:dyDescent="0.2">
      <c r="B21129" s="2"/>
      <c r="C21129" s="2"/>
      <c r="D21129" s="2"/>
      <c r="E21129" s="2"/>
      <c r="F21129" s="2"/>
      <c r="G21129" s="3"/>
      <c r="H21129" s="3"/>
      <c r="I21129" s="2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 s="2"/>
    </row>
    <row r="21130" spans="2:22" x14ac:dyDescent="0.2">
      <c r="B21130" s="2"/>
      <c r="C21130" s="2"/>
      <c r="D21130" s="2"/>
      <c r="E21130" s="2"/>
      <c r="F21130" s="2"/>
      <c r="G21130" s="3"/>
      <c r="H21130" s="3"/>
      <c r="I21130" s="2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 s="2"/>
    </row>
    <row r="21131" spans="2:22" x14ac:dyDescent="0.2">
      <c r="B21131" s="2"/>
      <c r="C21131" s="2"/>
      <c r="D21131" s="2"/>
      <c r="E21131" s="2"/>
      <c r="F21131" s="2"/>
      <c r="G21131" s="3"/>
      <c r="H21131" s="3"/>
      <c r="I21131" s="2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 s="2"/>
    </row>
    <row r="21132" spans="2:22" x14ac:dyDescent="0.2">
      <c r="B21132" s="2"/>
      <c r="C21132" s="2"/>
      <c r="D21132" s="2"/>
      <c r="E21132" s="2"/>
      <c r="F21132" s="2"/>
      <c r="G21132" s="3"/>
      <c r="H21132" s="3"/>
      <c r="I21132" s="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 s="2"/>
    </row>
    <row r="21133" spans="2:22" x14ac:dyDescent="0.2">
      <c r="B21133" s="2"/>
      <c r="C21133" s="2"/>
      <c r="D21133" s="2"/>
      <c r="E21133" s="2"/>
      <c r="F21133" s="2"/>
      <c r="G21133" s="3"/>
      <c r="H21133" s="3"/>
      <c r="I21133" s="2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 s="2"/>
    </row>
    <row r="21134" spans="2:22" x14ac:dyDescent="0.2">
      <c r="B21134" s="2"/>
      <c r="C21134" s="2"/>
      <c r="D21134" s="2"/>
      <c r="E21134" s="2"/>
      <c r="F21134" s="2"/>
      <c r="G21134" s="3"/>
      <c r="H21134" s="3"/>
      <c r="I21134" s="2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 s="2"/>
    </row>
    <row r="21135" spans="2:22" x14ac:dyDescent="0.2">
      <c r="B21135" s="2"/>
      <c r="C21135" s="2"/>
      <c r="D21135" s="2"/>
      <c r="E21135" s="2"/>
      <c r="F21135" s="2"/>
      <c r="G21135" s="3"/>
      <c r="H21135" s="3"/>
      <c r="I21135" s="2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 s="2"/>
    </row>
    <row r="21136" spans="2:22" x14ac:dyDescent="0.2">
      <c r="B21136" s="2"/>
      <c r="C21136" s="2"/>
      <c r="D21136" s="2"/>
      <c r="E21136" s="2"/>
      <c r="F21136" s="2"/>
      <c r="G21136" s="3"/>
      <c r="H21136" s="3"/>
      <c r="I21136" s="2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 s="2"/>
    </row>
    <row r="21137" spans="2:22" x14ac:dyDescent="0.2">
      <c r="B21137" s="2"/>
      <c r="C21137" s="2"/>
      <c r="D21137" s="2"/>
      <c r="E21137" s="2"/>
      <c r="F21137" s="2"/>
      <c r="G21137" s="3"/>
      <c r="H21137" s="3"/>
      <c r="I21137" s="2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 s="2"/>
    </row>
    <row r="21138" spans="2:22" x14ac:dyDescent="0.2">
      <c r="B21138" s="2"/>
      <c r="C21138" s="2"/>
      <c r="D21138" s="2"/>
      <c r="E21138" s="2"/>
      <c r="F21138" s="2"/>
      <c r="G21138" s="3"/>
      <c r="H21138" s="3"/>
      <c r="I21138" s="2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 s="2"/>
    </row>
    <row r="21139" spans="2:22" x14ac:dyDescent="0.2">
      <c r="B21139" s="2"/>
      <c r="C21139" s="2"/>
      <c r="D21139" s="2"/>
      <c r="E21139" s="2"/>
      <c r="F21139" s="2"/>
      <c r="G21139" s="3"/>
      <c r="H21139" s="3"/>
      <c r="I21139" s="2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 s="2"/>
    </row>
    <row r="21140" spans="2:22" x14ac:dyDescent="0.2">
      <c r="B21140" s="2"/>
      <c r="C21140" s="2"/>
      <c r="D21140" s="2"/>
      <c r="E21140" s="2"/>
      <c r="F21140" s="2"/>
      <c r="G21140" s="3"/>
      <c r="H21140" s="3"/>
      <c r="I21140" s="2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 s="2"/>
    </row>
    <row r="21141" spans="2:22" x14ac:dyDescent="0.2">
      <c r="B21141" s="2"/>
      <c r="C21141" s="2"/>
      <c r="D21141" s="2"/>
      <c r="E21141" s="2"/>
      <c r="F21141" s="2"/>
      <c r="G21141" s="3"/>
      <c r="H21141" s="3"/>
      <c r="I21141" s="2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 s="2"/>
    </row>
    <row r="21142" spans="2:22" x14ac:dyDescent="0.2">
      <c r="B21142" s="2"/>
      <c r="C21142" s="2"/>
      <c r="D21142" s="2"/>
      <c r="E21142" s="2"/>
      <c r="F21142" s="2"/>
      <c r="G21142" s="3"/>
      <c r="H21142" s="3"/>
      <c r="I21142" s="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 s="2"/>
    </row>
    <row r="21143" spans="2:22" x14ac:dyDescent="0.2">
      <c r="B21143" s="2"/>
      <c r="C21143" s="2"/>
      <c r="D21143" s="2"/>
      <c r="E21143" s="2"/>
      <c r="F21143" s="2"/>
      <c r="G21143" s="3"/>
      <c r="H21143" s="3"/>
      <c r="I21143" s="2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 s="2"/>
    </row>
    <row r="21144" spans="2:22" x14ac:dyDescent="0.2">
      <c r="B21144" s="2"/>
      <c r="C21144" s="2"/>
      <c r="D21144" s="2"/>
      <c r="E21144" s="2"/>
      <c r="F21144" s="2"/>
      <c r="G21144" s="3"/>
      <c r="H21144" s="3"/>
      <c r="I21144" s="2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 s="2"/>
    </row>
    <row r="21145" spans="2:22" x14ac:dyDescent="0.2">
      <c r="B21145" s="2"/>
      <c r="C21145" s="2"/>
      <c r="D21145" s="2"/>
      <c r="E21145" s="2"/>
      <c r="F21145" s="2"/>
      <c r="G21145" s="3"/>
      <c r="H21145" s="3"/>
      <c r="I21145" s="2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 s="2"/>
    </row>
    <row r="21146" spans="2:22" x14ac:dyDescent="0.2">
      <c r="B21146" s="2"/>
      <c r="C21146" s="2"/>
      <c r="D21146" s="2"/>
      <c r="E21146" s="2"/>
      <c r="F21146" s="2"/>
      <c r="G21146" s="3"/>
      <c r="H21146" s="3"/>
      <c r="I21146" s="2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 s="2"/>
    </row>
    <row r="21147" spans="2:22" x14ac:dyDescent="0.2">
      <c r="B21147" s="2"/>
      <c r="C21147" s="2"/>
      <c r="D21147" s="2"/>
      <c r="E21147" s="2"/>
      <c r="F21147" s="2"/>
      <c r="G21147" s="3"/>
      <c r="H21147" s="3"/>
      <c r="I21147" s="2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 s="2"/>
    </row>
    <row r="21148" spans="2:22" x14ac:dyDescent="0.2">
      <c r="B21148" s="2"/>
      <c r="C21148" s="2"/>
      <c r="D21148" s="2"/>
      <c r="E21148" s="2"/>
      <c r="F21148" s="2"/>
      <c r="G21148" s="3"/>
      <c r="H21148" s="3"/>
      <c r="I21148" s="2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 s="2"/>
    </row>
    <row r="21149" spans="2:22" x14ac:dyDescent="0.2">
      <c r="B21149" s="2"/>
      <c r="C21149" s="2"/>
      <c r="D21149" s="2"/>
      <c r="E21149" s="2"/>
      <c r="F21149" s="2"/>
      <c r="G21149" s="3"/>
      <c r="H21149" s="3"/>
      <c r="I21149" s="2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 s="2"/>
    </row>
    <row r="21150" spans="2:22" x14ac:dyDescent="0.2">
      <c r="B21150" s="2"/>
      <c r="C21150" s="2"/>
      <c r="D21150" s="2"/>
      <c r="E21150" s="2"/>
      <c r="F21150" s="2"/>
      <c r="G21150" s="3"/>
      <c r="H21150" s="3"/>
      <c r="I21150" s="2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 s="2"/>
    </row>
    <row r="21151" spans="2:22" x14ac:dyDescent="0.2">
      <c r="B21151" s="2"/>
      <c r="C21151" s="2"/>
      <c r="D21151" s="2"/>
      <c r="E21151" s="2"/>
      <c r="F21151" s="2"/>
      <c r="G21151" s="3"/>
      <c r="H21151" s="3"/>
      <c r="I21151" s="2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 s="2"/>
    </row>
    <row r="21152" spans="2:22" x14ac:dyDescent="0.2">
      <c r="B21152" s="2"/>
      <c r="C21152" s="2"/>
      <c r="D21152" s="2"/>
      <c r="E21152" s="2"/>
      <c r="F21152" s="2"/>
      <c r="G21152" s="3"/>
      <c r="H21152" s="3"/>
      <c r="I21152" s="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 s="2"/>
    </row>
    <row r="21153" spans="2:22" x14ac:dyDescent="0.2">
      <c r="B21153" s="2"/>
      <c r="C21153" s="2"/>
      <c r="D21153" s="2"/>
      <c r="E21153" s="2"/>
      <c r="F21153" s="2"/>
      <c r="G21153" s="3"/>
      <c r="H21153" s="3"/>
      <c r="I21153" s="2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 s="2"/>
    </row>
    <row r="21154" spans="2:22" x14ac:dyDescent="0.2">
      <c r="B21154" s="2"/>
      <c r="C21154" s="2"/>
      <c r="D21154" s="2"/>
      <c r="E21154" s="2"/>
      <c r="F21154" s="2"/>
      <c r="G21154" s="3"/>
      <c r="H21154" s="3"/>
      <c r="I21154" s="2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 s="2"/>
    </row>
    <row r="21155" spans="2:22" x14ac:dyDescent="0.2">
      <c r="B21155" s="2"/>
      <c r="C21155" s="2"/>
      <c r="D21155" s="2"/>
      <c r="E21155" s="2"/>
      <c r="F21155" s="2"/>
      <c r="G21155" s="3"/>
      <c r="H21155" s="3"/>
      <c r="I21155" s="2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 s="2"/>
    </row>
    <row r="21156" spans="2:22" x14ac:dyDescent="0.2">
      <c r="B21156" s="2"/>
      <c r="C21156" s="2"/>
      <c r="D21156" s="2"/>
      <c r="E21156" s="2"/>
      <c r="F21156" s="2"/>
      <c r="G21156" s="3"/>
      <c r="H21156" s="3"/>
      <c r="I21156" s="2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 s="2"/>
    </row>
    <row r="21157" spans="2:22" x14ac:dyDescent="0.2">
      <c r="B21157" s="2"/>
      <c r="C21157" s="2"/>
      <c r="D21157" s="2"/>
      <c r="E21157" s="2"/>
      <c r="F21157" s="2"/>
      <c r="G21157" s="3"/>
      <c r="H21157" s="3"/>
      <c r="I21157" s="2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 s="2"/>
    </row>
    <row r="21158" spans="2:22" x14ac:dyDescent="0.2">
      <c r="B21158" s="2"/>
      <c r="C21158" s="2"/>
      <c r="D21158" s="2"/>
      <c r="E21158" s="2"/>
      <c r="F21158" s="2"/>
      <c r="G21158" s="3"/>
      <c r="H21158" s="3"/>
      <c r="I21158" s="2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 s="2"/>
    </row>
    <row r="21159" spans="2:22" x14ac:dyDescent="0.2">
      <c r="B21159" s="2"/>
      <c r="C21159" s="2"/>
      <c r="D21159" s="2"/>
      <c r="E21159" s="2"/>
      <c r="F21159" s="2"/>
      <c r="G21159" s="3"/>
      <c r="H21159" s="3"/>
      <c r="I21159" s="2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 s="2"/>
    </row>
    <row r="21160" spans="2:22" x14ac:dyDescent="0.2">
      <c r="B21160" s="2"/>
      <c r="C21160" s="2"/>
      <c r="D21160" s="2"/>
      <c r="E21160" s="2"/>
      <c r="F21160" s="2"/>
      <c r="G21160" s="3"/>
      <c r="H21160" s="3"/>
      <c r="I21160" s="2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 s="2"/>
    </row>
    <row r="21161" spans="2:22" x14ac:dyDescent="0.2">
      <c r="B21161" s="2"/>
      <c r="C21161" s="2"/>
      <c r="D21161" s="2"/>
      <c r="E21161" s="2"/>
      <c r="F21161" s="2"/>
      <c r="G21161" s="3"/>
      <c r="H21161" s="3"/>
      <c r="I21161" s="2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 s="2"/>
    </row>
    <row r="21162" spans="2:22" x14ac:dyDescent="0.2">
      <c r="B21162" s="2"/>
      <c r="C21162" s="2"/>
      <c r="D21162" s="2"/>
      <c r="E21162" s="2"/>
      <c r="F21162" s="2"/>
      <c r="G21162" s="3"/>
      <c r="H21162" s="3"/>
      <c r="I21162" s="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 s="2"/>
    </row>
    <row r="21163" spans="2:22" x14ac:dyDescent="0.2">
      <c r="B21163" s="2"/>
      <c r="C21163" s="2"/>
      <c r="D21163" s="2"/>
      <c r="E21163" s="2"/>
      <c r="F21163" s="2"/>
      <c r="G21163" s="3"/>
      <c r="H21163" s="3"/>
      <c r="I21163" s="2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 s="2"/>
    </row>
    <row r="21164" spans="2:22" x14ac:dyDescent="0.2">
      <c r="B21164" s="2"/>
      <c r="C21164" s="2"/>
      <c r="D21164" s="2"/>
      <c r="E21164" s="2"/>
      <c r="F21164" s="2"/>
      <c r="G21164" s="3"/>
      <c r="H21164" s="3"/>
      <c r="I21164" s="2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 s="2"/>
    </row>
    <row r="21165" spans="2:22" x14ac:dyDescent="0.2">
      <c r="B21165" s="2"/>
      <c r="C21165" s="2"/>
      <c r="D21165" s="2"/>
      <c r="E21165" s="2"/>
      <c r="F21165" s="2"/>
      <c r="G21165" s="3"/>
      <c r="H21165" s="3"/>
      <c r="I21165" s="2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 s="2"/>
    </row>
    <row r="21166" spans="2:22" x14ac:dyDescent="0.2">
      <c r="B21166" s="2"/>
      <c r="C21166" s="2"/>
      <c r="D21166" s="2"/>
      <c r="E21166" s="2"/>
      <c r="F21166" s="2"/>
      <c r="G21166" s="3"/>
      <c r="H21166" s="3"/>
      <c r="I21166" s="2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 s="2"/>
    </row>
    <row r="21167" spans="2:22" x14ac:dyDescent="0.2">
      <c r="B21167" s="2"/>
      <c r="C21167" s="2"/>
      <c r="D21167" s="2"/>
      <c r="E21167" s="2"/>
      <c r="F21167" s="2"/>
      <c r="G21167" s="3"/>
      <c r="H21167" s="3"/>
      <c r="I21167" s="2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 s="2"/>
    </row>
    <row r="21168" spans="2:22" x14ac:dyDescent="0.2">
      <c r="B21168" s="2"/>
      <c r="C21168" s="2"/>
      <c r="D21168" s="2"/>
      <c r="E21168" s="2"/>
      <c r="F21168" s="2"/>
      <c r="G21168" s="3"/>
      <c r="H21168" s="3"/>
      <c r="I21168" s="2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 s="2"/>
    </row>
    <row r="21169" spans="2:22" x14ac:dyDescent="0.2">
      <c r="B21169" s="2"/>
      <c r="C21169" s="2"/>
      <c r="D21169" s="2"/>
      <c r="E21169" s="2"/>
      <c r="F21169" s="2"/>
      <c r="G21169" s="3"/>
      <c r="H21169" s="3"/>
      <c r="I21169" s="2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 s="2"/>
    </row>
    <row r="21170" spans="2:22" x14ac:dyDescent="0.2">
      <c r="B21170" s="2"/>
      <c r="C21170" s="2"/>
      <c r="D21170" s="2"/>
      <c r="E21170" s="2"/>
      <c r="F21170" s="2"/>
      <c r="G21170" s="3"/>
      <c r="H21170" s="3"/>
      <c r="I21170" s="2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 s="2"/>
    </row>
    <row r="21171" spans="2:22" x14ac:dyDescent="0.2">
      <c r="B21171" s="2"/>
      <c r="C21171" s="2"/>
      <c r="D21171" s="2"/>
      <c r="E21171" s="2"/>
      <c r="F21171" s="2"/>
      <c r="G21171" s="3"/>
      <c r="H21171" s="3"/>
      <c r="I21171" s="2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 s="2"/>
    </row>
    <row r="21172" spans="2:22" x14ac:dyDescent="0.2">
      <c r="B21172" s="2"/>
      <c r="C21172" s="2"/>
      <c r="D21172" s="2"/>
      <c r="E21172" s="2"/>
      <c r="F21172" s="2"/>
      <c r="G21172" s="3"/>
      <c r="H21172" s="3"/>
      <c r="I21172" s="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 s="2"/>
    </row>
    <row r="21173" spans="2:22" x14ac:dyDescent="0.2">
      <c r="B21173" s="2"/>
      <c r="C21173" s="2"/>
      <c r="D21173" s="2"/>
      <c r="E21173" s="2"/>
      <c r="F21173" s="2"/>
      <c r="G21173" s="3"/>
      <c r="H21173" s="3"/>
      <c r="I21173" s="2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 s="2"/>
    </row>
    <row r="21174" spans="2:22" x14ac:dyDescent="0.2">
      <c r="B21174" s="2"/>
      <c r="C21174" s="2"/>
      <c r="D21174" s="2"/>
      <c r="E21174" s="2"/>
      <c r="F21174" s="2"/>
      <c r="G21174" s="3"/>
      <c r="H21174" s="3"/>
      <c r="I21174" s="2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 s="2"/>
    </row>
    <row r="21175" spans="2:22" x14ac:dyDescent="0.2">
      <c r="B21175" s="2"/>
      <c r="C21175" s="2"/>
      <c r="D21175" s="2"/>
      <c r="E21175" s="2"/>
      <c r="F21175" s="2"/>
      <c r="G21175" s="3"/>
      <c r="H21175" s="3"/>
      <c r="I21175" s="2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 s="2"/>
    </row>
    <row r="21176" spans="2:22" x14ac:dyDescent="0.2">
      <c r="B21176" s="2"/>
      <c r="C21176" s="2"/>
      <c r="D21176" s="2"/>
      <c r="E21176" s="2"/>
      <c r="F21176" s="2"/>
      <c r="G21176" s="3"/>
      <c r="H21176" s="3"/>
      <c r="I21176" s="2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 s="2"/>
    </row>
    <row r="21177" spans="2:22" x14ac:dyDescent="0.2">
      <c r="B21177" s="2"/>
      <c r="C21177" s="2"/>
      <c r="D21177" s="2"/>
      <c r="E21177" s="2"/>
      <c r="F21177" s="2"/>
      <c r="G21177" s="3"/>
      <c r="H21177" s="3"/>
      <c r="I21177" s="2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 s="2"/>
    </row>
    <row r="21178" spans="2:22" x14ac:dyDescent="0.2">
      <c r="B21178" s="2"/>
      <c r="C21178" s="2"/>
      <c r="D21178" s="2"/>
      <c r="E21178" s="2"/>
      <c r="F21178" s="2"/>
      <c r="G21178" s="3"/>
      <c r="H21178" s="3"/>
      <c r="I21178" s="2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 s="2"/>
    </row>
    <row r="21179" spans="2:22" x14ac:dyDescent="0.2">
      <c r="B21179" s="2"/>
      <c r="C21179" s="2"/>
      <c r="D21179" s="2"/>
      <c r="E21179" s="2"/>
      <c r="F21179" s="2"/>
      <c r="G21179" s="3"/>
      <c r="H21179" s="3"/>
      <c r="I21179" s="2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 s="2"/>
    </row>
    <row r="21180" spans="2:22" x14ac:dyDescent="0.2">
      <c r="B21180" s="2"/>
      <c r="C21180" s="2"/>
      <c r="D21180" s="2"/>
      <c r="E21180" s="2"/>
      <c r="F21180" s="2"/>
      <c r="G21180" s="3"/>
      <c r="H21180" s="3"/>
      <c r="I21180" s="2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 s="2"/>
    </row>
    <row r="21181" spans="2:22" x14ac:dyDescent="0.2">
      <c r="B21181" s="2"/>
      <c r="C21181" s="2"/>
      <c r="D21181" s="2"/>
      <c r="E21181" s="2"/>
      <c r="F21181" s="2"/>
      <c r="G21181" s="3"/>
      <c r="H21181" s="3"/>
      <c r="I21181" s="2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 s="2"/>
    </row>
    <row r="21182" spans="2:22" x14ac:dyDescent="0.2">
      <c r="B21182" s="2"/>
      <c r="C21182" s="2"/>
      <c r="D21182" s="2"/>
      <c r="E21182" s="2"/>
      <c r="F21182" s="2"/>
      <c r="G21182" s="3"/>
      <c r="H21182" s="3"/>
      <c r="I21182" s="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 s="2"/>
    </row>
    <row r="21183" spans="2:22" x14ac:dyDescent="0.2">
      <c r="B21183" s="2"/>
      <c r="C21183" s="2"/>
      <c r="D21183" s="2"/>
      <c r="E21183" s="2"/>
      <c r="F21183" s="2"/>
      <c r="G21183" s="3"/>
      <c r="H21183" s="3"/>
      <c r="I21183" s="2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 s="2"/>
    </row>
    <row r="21184" spans="2:22" x14ac:dyDescent="0.2">
      <c r="B21184" s="2"/>
      <c r="C21184" s="2"/>
      <c r="D21184" s="2"/>
      <c r="E21184" s="2"/>
      <c r="F21184" s="2"/>
      <c r="G21184" s="3"/>
      <c r="H21184" s="3"/>
      <c r="I21184" s="2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 s="2"/>
    </row>
    <row r="21185" spans="2:22" x14ac:dyDescent="0.2">
      <c r="B21185" s="2"/>
      <c r="C21185" s="2"/>
      <c r="D21185" s="2"/>
      <c r="E21185" s="2"/>
      <c r="F21185" s="2"/>
      <c r="G21185" s="3"/>
      <c r="H21185" s="3"/>
      <c r="I21185" s="2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 s="2"/>
    </row>
    <row r="21186" spans="2:22" x14ac:dyDescent="0.2">
      <c r="B21186" s="2"/>
      <c r="C21186" s="2"/>
      <c r="D21186" s="2"/>
      <c r="E21186" s="2"/>
      <c r="F21186" s="2"/>
      <c r="G21186" s="3"/>
      <c r="H21186" s="3"/>
      <c r="I21186" s="2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 s="2"/>
    </row>
    <row r="21187" spans="2:22" x14ac:dyDescent="0.2">
      <c r="B21187" s="2"/>
      <c r="C21187" s="2"/>
      <c r="D21187" s="2"/>
      <c r="E21187" s="2"/>
      <c r="F21187" s="2"/>
      <c r="G21187" s="3"/>
      <c r="H21187" s="3"/>
      <c r="I21187" s="2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 s="2"/>
    </row>
    <row r="21188" spans="2:22" x14ac:dyDescent="0.2">
      <c r="B21188" s="2"/>
      <c r="C21188" s="2"/>
      <c r="D21188" s="2"/>
      <c r="E21188" s="2"/>
      <c r="F21188" s="2"/>
      <c r="G21188" s="3"/>
      <c r="H21188" s="3"/>
      <c r="I21188" s="2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 s="2"/>
    </row>
    <row r="21189" spans="2:22" x14ac:dyDescent="0.2">
      <c r="B21189" s="2"/>
      <c r="C21189" s="2"/>
      <c r="D21189" s="2"/>
      <c r="E21189" s="2"/>
      <c r="F21189" s="2"/>
      <c r="G21189" s="3"/>
      <c r="H21189" s="3"/>
      <c r="I21189" s="2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 s="2"/>
    </row>
    <row r="21190" spans="2:22" x14ac:dyDescent="0.2">
      <c r="B21190" s="2"/>
      <c r="C21190" s="2"/>
      <c r="D21190" s="2"/>
      <c r="E21190" s="2"/>
      <c r="F21190" s="2"/>
      <c r="G21190" s="3"/>
      <c r="H21190" s="3"/>
      <c r="I21190" s="2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 s="2"/>
    </row>
    <row r="21191" spans="2:22" x14ac:dyDescent="0.2">
      <c r="B21191" s="2"/>
      <c r="C21191" s="2"/>
      <c r="D21191" s="2"/>
      <c r="E21191" s="2"/>
      <c r="F21191" s="2"/>
      <c r="G21191" s="3"/>
      <c r="H21191" s="3"/>
      <c r="I21191" s="2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 s="2"/>
    </row>
    <row r="21192" spans="2:22" x14ac:dyDescent="0.2">
      <c r="B21192" s="2"/>
      <c r="C21192" s="2"/>
      <c r="D21192" s="2"/>
      <c r="E21192" s="2"/>
      <c r="F21192" s="2"/>
      <c r="G21192" s="3"/>
      <c r="H21192" s="3"/>
      <c r="I21192" s="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 s="2"/>
    </row>
    <row r="21193" spans="2:22" x14ac:dyDescent="0.2">
      <c r="B21193" s="2"/>
      <c r="C21193" s="2"/>
      <c r="D21193" s="2"/>
      <c r="E21193" s="2"/>
      <c r="F21193" s="2"/>
      <c r="G21193" s="3"/>
      <c r="H21193" s="3"/>
      <c r="I21193" s="2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 s="2"/>
    </row>
    <row r="21194" spans="2:22" x14ac:dyDescent="0.2">
      <c r="B21194" s="2"/>
      <c r="C21194" s="2"/>
      <c r="D21194" s="2"/>
      <c r="E21194" s="2"/>
      <c r="F21194" s="2"/>
      <c r="G21194" s="3"/>
      <c r="H21194" s="3"/>
      <c r="I21194" s="2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 s="2"/>
    </row>
    <row r="21195" spans="2:22" x14ac:dyDescent="0.2">
      <c r="B21195" s="2"/>
      <c r="C21195" s="2"/>
      <c r="D21195" s="2"/>
      <c r="E21195" s="2"/>
      <c r="F21195" s="2"/>
      <c r="G21195" s="3"/>
      <c r="H21195" s="3"/>
      <c r="I21195" s="2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 s="2"/>
    </row>
    <row r="21196" spans="2:22" x14ac:dyDescent="0.2">
      <c r="B21196" s="2"/>
      <c r="C21196" s="2"/>
      <c r="D21196" s="2"/>
      <c r="E21196" s="2"/>
      <c r="F21196" s="2"/>
      <c r="G21196" s="3"/>
      <c r="H21196" s="3"/>
      <c r="I21196" s="2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 s="2"/>
    </row>
    <row r="21197" spans="2:22" x14ac:dyDescent="0.2">
      <c r="B21197" s="2"/>
      <c r="C21197" s="2"/>
      <c r="D21197" s="2"/>
      <c r="E21197" s="2"/>
      <c r="F21197" s="2"/>
      <c r="G21197" s="3"/>
      <c r="H21197" s="3"/>
      <c r="I21197" s="2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 s="2"/>
    </row>
    <row r="21198" spans="2:22" x14ac:dyDescent="0.2">
      <c r="B21198" s="2"/>
      <c r="C21198" s="2"/>
      <c r="D21198" s="2"/>
      <c r="E21198" s="2"/>
      <c r="F21198" s="2"/>
      <c r="G21198" s="3"/>
      <c r="H21198" s="3"/>
      <c r="I21198" s="2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 s="2"/>
    </row>
    <row r="21199" spans="2:22" x14ac:dyDescent="0.2">
      <c r="B21199" s="2"/>
      <c r="C21199" s="2"/>
      <c r="D21199" s="2"/>
      <c r="E21199" s="2"/>
      <c r="F21199" s="2"/>
      <c r="G21199" s="3"/>
      <c r="H21199" s="3"/>
      <c r="I21199" s="2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 s="2"/>
    </row>
    <row r="21200" spans="2:22" x14ac:dyDescent="0.2">
      <c r="B21200" s="2"/>
      <c r="C21200" s="2"/>
      <c r="D21200" s="2"/>
      <c r="E21200" s="2"/>
      <c r="F21200" s="2"/>
      <c r="G21200" s="3"/>
      <c r="H21200" s="3"/>
      <c r="I21200" s="2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 s="2"/>
    </row>
    <row r="21201" spans="2:22" x14ac:dyDescent="0.2">
      <c r="B21201" s="2"/>
      <c r="C21201" s="2"/>
      <c r="D21201" s="2"/>
      <c r="E21201" s="2"/>
      <c r="F21201" s="2"/>
      <c r="G21201" s="3"/>
      <c r="H21201" s="3"/>
      <c r="I21201" s="2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 s="2"/>
    </row>
    <row r="21202" spans="2:22" x14ac:dyDescent="0.2">
      <c r="B21202" s="2"/>
      <c r="C21202" s="2"/>
      <c r="D21202" s="2"/>
      <c r="E21202" s="2"/>
      <c r="F21202" s="2"/>
      <c r="G21202" s="3"/>
      <c r="H21202" s="3"/>
      <c r="I21202" s="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 s="2"/>
    </row>
    <row r="21203" spans="2:22" x14ac:dyDescent="0.2">
      <c r="B21203" s="2"/>
      <c r="C21203" s="2"/>
      <c r="D21203" s="2"/>
      <c r="E21203" s="2"/>
      <c r="F21203" s="2"/>
      <c r="G21203" s="3"/>
      <c r="H21203" s="3"/>
      <c r="I21203" s="2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 s="2"/>
    </row>
    <row r="21204" spans="2:22" x14ac:dyDescent="0.2">
      <c r="B21204" s="2"/>
      <c r="C21204" s="2"/>
      <c r="D21204" s="2"/>
      <c r="E21204" s="2"/>
      <c r="F21204" s="2"/>
      <c r="G21204" s="3"/>
      <c r="H21204" s="3"/>
      <c r="I21204" s="2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 s="2"/>
    </row>
    <row r="21205" spans="2:22" x14ac:dyDescent="0.2">
      <c r="B21205" s="2"/>
      <c r="C21205" s="2"/>
      <c r="D21205" s="2"/>
      <c r="E21205" s="2"/>
      <c r="F21205" s="2"/>
      <c r="G21205" s="3"/>
      <c r="H21205" s="3"/>
      <c r="I21205" s="2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 s="2"/>
    </row>
    <row r="21206" spans="2:22" x14ac:dyDescent="0.2">
      <c r="B21206" s="2"/>
      <c r="C21206" s="2"/>
      <c r="D21206" s="2"/>
      <c r="E21206" s="2"/>
      <c r="F21206" s="2"/>
      <c r="G21206" s="3"/>
      <c r="H21206" s="3"/>
      <c r="I21206" s="2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 s="2"/>
    </row>
    <row r="21207" spans="2:22" x14ac:dyDescent="0.2">
      <c r="B21207" s="2"/>
      <c r="C21207" s="2"/>
      <c r="D21207" s="2"/>
      <c r="E21207" s="2"/>
      <c r="F21207" s="2"/>
      <c r="G21207" s="3"/>
      <c r="H21207" s="3"/>
      <c r="I21207" s="2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 s="2"/>
    </row>
    <row r="21208" spans="2:22" x14ac:dyDescent="0.2">
      <c r="B21208" s="2"/>
      <c r="C21208" s="2"/>
      <c r="D21208" s="2"/>
      <c r="E21208" s="2"/>
      <c r="F21208" s="2"/>
      <c r="G21208" s="3"/>
      <c r="H21208" s="3"/>
      <c r="I21208" s="2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 s="2"/>
    </row>
    <row r="21209" spans="2:22" x14ac:dyDescent="0.2">
      <c r="B21209" s="2"/>
      <c r="C21209" s="2"/>
      <c r="D21209" s="2"/>
      <c r="E21209" s="2"/>
      <c r="F21209" s="2"/>
      <c r="G21209" s="3"/>
      <c r="H21209" s="3"/>
      <c r="I21209" s="2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 s="2"/>
    </row>
    <row r="21210" spans="2:22" x14ac:dyDescent="0.2">
      <c r="B21210" s="2"/>
      <c r="C21210" s="2"/>
      <c r="D21210" s="2"/>
      <c r="E21210" s="2"/>
      <c r="F21210" s="2"/>
      <c r="G21210" s="3"/>
      <c r="H21210" s="3"/>
      <c r="I21210" s="2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 s="2"/>
    </row>
    <row r="21211" spans="2:22" x14ac:dyDescent="0.2">
      <c r="B21211" s="2"/>
      <c r="C21211" s="2"/>
      <c r="D21211" s="2"/>
      <c r="E21211" s="2"/>
      <c r="F21211" s="2"/>
      <c r="G21211" s="3"/>
      <c r="H21211" s="3"/>
      <c r="I21211" s="2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 s="2"/>
    </row>
    <row r="21212" spans="2:22" x14ac:dyDescent="0.2">
      <c r="B21212" s="2"/>
      <c r="C21212" s="2"/>
      <c r="D21212" s="2"/>
      <c r="E21212" s="2"/>
      <c r="F21212" s="2"/>
      <c r="G21212" s="3"/>
      <c r="H21212" s="3"/>
      <c r="I21212" s="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 s="2"/>
    </row>
    <row r="21213" spans="2:22" x14ac:dyDescent="0.2">
      <c r="B21213" s="2"/>
      <c r="C21213" s="2"/>
      <c r="D21213" s="2"/>
      <c r="E21213" s="2"/>
      <c r="F21213" s="2"/>
      <c r="G21213" s="3"/>
      <c r="H21213" s="3"/>
      <c r="I21213" s="2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 s="2"/>
    </row>
    <row r="21214" spans="2:22" x14ac:dyDescent="0.2">
      <c r="B21214" s="2"/>
      <c r="C21214" s="2"/>
      <c r="D21214" s="2"/>
      <c r="E21214" s="2"/>
      <c r="F21214" s="2"/>
      <c r="G21214" s="3"/>
      <c r="H21214" s="3"/>
      <c r="I21214" s="2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 s="2"/>
    </row>
    <row r="21215" spans="2:22" x14ac:dyDescent="0.2">
      <c r="B21215" s="2"/>
      <c r="C21215" s="2"/>
      <c r="D21215" s="2"/>
      <c r="E21215" s="2"/>
      <c r="F21215" s="2"/>
      <c r="G21215" s="3"/>
      <c r="H21215" s="3"/>
      <c r="I21215" s="2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 s="2"/>
    </row>
    <row r="21216" spans="2:22" x14ac:dyDescent="0.2">
      <c r="B21216" s="2"/>
      <c r="C21216" s="2"/>
      <c r="D21216" s="2"/>
      <c r="E21216" s="2"/>
      <c r="F21216" s="2"/>
      <c r="G21216" s="3"/>
      <c r="H21216" s="3"/>
      <c r="I21216" s="2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 s="2"/>
    </row>
    <row r="21217" spans="2:22" x14ac:dyDescent="0.2">
      <c r="B21217" s="2"/>
      <c r="C21217" s="2"/>
      <c r="D21217" s="2"/>
      <c r="E21217" s="2"/>
      <c r="F21217" s="2"/>
      <c r="G21217" s="3"/>
      <c r="H21217" s="3"/>
      <c r="I21217" s="2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 s="2"/>
    </row>
    <row r="21218" spans="2:22" x14ac:dyDescent="0.2">
      <c r="B21218" s="2"/>
      <c r="C21218" s="2"/>
      <c r="D21218" s="2"/>
      <c r="E21218" s="2"/>
      <c r="F21218" s="2"/>
      <c r="G21218" s="3"/>
      <c r="H21218" s="3"/>
      <c r="I21218" s="2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 s="2"/>
    </row>
    <row r="21219" spans="2:22" x14ac:dyDescent="0.2">
      <c r="B21219" s="2"/>
      <c r="C21219" s="2"/>
      <c r="D21219" s="2"/>
      <c r="E21219" s="2"/>
      <c r="F21219" s="2"/>
      <c r="G21219" s="3"/>
      <c r="H21219" s="3"/>
      <c r="I21219" s="2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 s="2"/>
    </row>
    <row r="21220" spans="2:22" x14ac:dyDescent="0.2">
      <c r="B21220" s="2"/>
      <c r="C21220" s="2"/>
      <c r="D21220" s="2"/>
      <c r="E21220" s="2"/>
      <c r="F21220" s="2"/>
      <c r="G21220" s="3"/>
      <c r="H21220" s="3"/>
      <c r="I21220" s="2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 s="2"/>
    </row>
    <row r="21221" spans="2:22" x14ac:dyDescent="0.2">
      <c r="B21221" s="2"/>
      <c r="C21221" s="2"/>
      <c r="D21221" s="2"/>
      <c r="E21221" s="2"/>
      <c r="F21221" s="2"/>
      <c r="G21221" s="3"/>
      <c r="H21221" s="3"/>
      <c r="I21221" s="2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 s="2"/>
    </row>
    <row r="21222" spans="2:22" x14ac:dyDescent="0.2">
      <c r="B21222" s="2"/>
      <c r="C21222" s="2"/>
      <c r="D21222" s="2"/>
      <c r="E21222" s="2"/>
      <c r="F21222" s="2"/>
      <c r="G21222" s="3"/>
      <c r="H21222" s="3"/>
      <c r="I21222" s="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 s="2"/>
    </row>
    <row r="21223" spans="2:22" x14ac:dyDescent="0.2">
      <c r="B21223" s="2"/>
      <c r="C21223" s="2"/>
      <c r="D21223" s="2"/>
      <c r="E21223" s="2"/>
      <c r="F21223" s="2"/>
      <c r="G21223" s="3"/>
      <c r="H21223" s="3"/>
      <c r="I21223" s="2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 s="2"/>
    </row>
    <row r="21224" spans="2:22" x14ac:dyDescent="0.2">
      <c r="B21224" s="2"/>
      <c r="C21224" s="2"/>
      <c r="D21224" s="2"/>
      <c r="E21224" s="2"/>
      <c r="F21224" s="2"/>
      <c r="G21224" s="3"/>
      <c r="H21224" s="3"/>
      <c r="I21224" s="2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 s="2"/>
    </row>
    <row r="21225" spans="2:22" x14ac:dyDescent="0.2">
      <c r="B21225" s="2"/>
      <c r="C21225" s="2"/>
      <c r="D21225" s="2"/>
      <c r="E21225" s="2"/>
      <c r="F21225" s="2"/>
      <c r="G21225" s="3"/>
      <c r="H21225" s="3"/>
      <c r="I21225" s="2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 s="2"/>
    </row>
    <row r="21226" spans="2:22" x14ac:dyDescent="0.2">
      <c r="B21226" s="2"/>
      <c r="C21226" s="2"/>
      <c r="D21226" s="2"/>
      <c r="E21226" s="2"/>
      <c r="F21226" s="2"/>
      <c r="G21226" s="3"/>
      <c r="H21226" s="3"/>
      <c r="I21226" s="2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 s="2"/>
    </row>
    <row r="21227" spans="2:22" x14ac:dyDescent="0.2">
      <c r="B21227" s="2"/>
      <c r="C21227" s="2"/>
      <c r="D21227" s="2"/>
      <c r="E21227" s="2"/>
      <c r="F21227" s="2"/>
      <c r="G21227" s="3"/>
      <c r="H21227" s="3"/>
      <c r="I21227" s="2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 s="2"/>
    </row>
    <row r="21228" spans="2:22" x14ac:dyDescent="0.2">
      <c r="B21228" s="2"/>
      <c r="C21228" s="2"/>
      <c r="D21228" s="2"/>
      <c r="E21228" s="2"/>
      <c r="F21228" s="2"/>
      <c r="G21228" s="3"/>
      <c r="H21228" s="3"/>
      <c r="I21228" s="2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 s="2"/>
    </row>
    <row r="21229" spans="2:22" x14ac:dyDescent="0.2">
      <c r="B21229" s="2"/>
      <c r="C21229" s="2"/>
      <c r="D21229" s="2"/>
      <c r="E21229" s="2"/>
      <c r="F21229" s="2"/>
      <c r="G21229" s="3"/>
      <c r="H21229" s="3"/>
      <c r="I21229" s="2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 s="2"/>
    </row>
    <row r="21230" spans="2:22" x14ac:dyDescent="0.2">
      <c r="B21230" s="2"/>
      <c r="C21230" s="2"/>
      <c r="D21230" s="2"/>
      <c r="E21230" s="2"/>
      <c r="F21230" s="2"/>
      <c r="G21230" s="3"/>
      <c r="H21230" s="3"/>
      <c r="I21230" s="2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 s="2"/>
    </row>
    <row r="21231" spans="2:22" x14ac:dyDescent="0.2">
      <c r="B21231" s="2"/>
      <c r="C21231" s="2"/>
      <c r="D21231" s="2"/>
      <c r="E21231" s="2"/>
      <c r="F21231" s="2"/>
      <c r="G21231" s="3"/>
      <c r="H21231" s="3"/>
      <c r="I21231" s="2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 s="2"/>
    </row>
    <row r="21232" spans="2:22" x14ac:dyDescent="0.2">
      <c r="B21232" s="2"/>
      <c r="C21232" s="2"/>
      <c r="D21232" s="2"/>
      <c r="E21232" s="2"/>
      <c r="F21232" s="2"/>
      <c r="G21232" s="3"/>
      <c r="H21232" s="3"/>
      <c r="I21232" s="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 s="2"/>
    </row>
    <row r="21233" spans="2:22" x14ac:dyDescent="0.2">
      <c r="B21233" s="2"/>
      <c r="C21233" s="2"/>
      <c r="D21233" s="2"/>
      <c r="E21233" s="2"/>
      <c r="F21233" s="2"/>
      <c r="G21233" s="3"/>
      <c r="H21233" s="3"/>
      <c r="I21233" s="2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 s="2"/>
    </row>
    <row r="21234" spans="2:22" x14ac:dyDescent="0.2">
      <c r="B21234" s="2"/>
      <c r="C21234" s="2"/>
      <c r="D21234" s="2"/>
      <c r="E21234" s="2"/>
      <c r="F21234" s="2"/>
      <c r="G21234" s="3"/>
      <c r="H21234" s="3"/>
      <c r="I21234" s="2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 s="2"/>
    </row>
    <row r="21235" spans="2:22" x14ac:dyDescent="0.2">
      <c r="B21235" s="2"/>
      <c r="C21235" s="2"/>
      <c r="D21235" s="2"/>
      <c r="E21235" s="2"/>
      <c r="F21235" s="2"/>
      <c r="G21235" s="3"/>
      <c r="H21235" s="3"/>
      <c r="I21235" s="2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 s="2"/>
    </row>
    <row r="21236" spans="2:22" x14ac:dyDescent="0.2">
      <c r="B21236" s="2"/>
      <c r="C21236" s="2"/>
      <c r="D21236" s="2"/>
      <c r="E21236" s="2"/>
      <c r="F21236" s="2"/>
      <c r="G21236" s="3"/>
      <c r="H21236" s="3"/>
      <c r="I21236" s="2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 s="2"/>
    </row>
    <row r="21237" spans="2:22" x14ac:dyDescent="0.2">
      <c r="B21237" s="2"/>
      <c r="C21237" s="2"/>
      <c r="D21237" s="2"/>
      <c r="E21237" s="2"/>
      <c r="F21237" s="2"/>
      <c r="G21237" s="3"/>
      <c r="H21237" s="3"/>
      <c r="I21237" s="2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 s="2"/>
    </row>
    <row r="21238" spans="2:22" x14ac:dyDescent="0.2">
      <c r="B21238" s="2"/>
      <c r="C21238" s="2"/>
      <c r="D21238" s="2"/>
      <c r="E21238" s="2"/>
      <c r="F21238" s="2"/>
      <c r="G21238" s="3"/>
      <c r="H21238" s="3"/>
      <c r="I21238" s="2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 s="2"/>
    </row>
    <row r="21239" spans="2:22" x14ac:dyDescent="0.2">
      <c r="B21239" s="2"/>
      <c r="C21239" s="2"/>
      <c r="D21239" s="2"/>
      <c r="E21239" s="2"/>
      <c r="F21239" s="2"/>
      <c r="G21239" s="3"/>
      <c r="H21239" s="3"/>
      <c r="I21239" s="2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 s="2"/>
    </row>
    <row r="21240" spans="2:22" x14ac:dyDescent="0.2">
      <c r="B21240" s="2"/>
      <c r="C21240" s="2"/>
      <c r="D21240" s="2"/>
      <c r="E21240" s="2"/>
      <c r="F21240" s="2"/>
      <c r="G21240" s="3"/>
      <c r="H21240" s="3"/>
      <c r="I21240" s="2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 s="2"/>
    </row>
    <row r="21241" spans="2:22" x14ac:dyDescent="0.2">
      <c r="B21241" s="2"/>
      <c r="C21241" s="2"/>
      <c r="D21241" s="2"/>
      <c r="E21241" s="2"/>
      <c r="F21241" s="2"/>
      <c r="G21241" s="3"/>
      <c r="H21241" s="3"/>
      <c r="I21241" s="2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 s="2"/>
    </row>
    <row r="21242" spans="2:22" x14ac:dyDescent="0.2">
      <c r="B21242" s="2"/>
      <c r="C21242" s="2"/>
      <c r="D21242" s="2"/>
      <c r="E21242" s="2"/>
      <c r="F21242" s="2"/>
      <c r="G21242" s="3"/>
      <c r="H21242" s="3"/>
      <c r="I21242" s="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 s="2"/>
    </row>
    <row r="21243" spans="2:22" x14ac:dyDescent="0.2">
      <c r="B21243" s="2"/>
      <c r="C21243" s="2"/>
      <c r="D21243" s="2"/>
      <c r="E21243" s="2"/>
      <c r="F21243" s="2"/>
      <c r="G21243" s="3"/>
      <c r="H21243" s="3"/>
      <c r="I21243" s="2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 s="2"/>
    </row>
    <row r="21244" spans="2:22" x14ac:dyDescent="0.2">
      <c r="B21244" s="2"/>
      <c r="C21244" s="2"/>
      <c r="D21244" s="2"/>
      <c r="E21244" s="2"/>
      <c r="F21244" s="2"/>
      <c r="G21244" s="3"/>
      <c r="H21244" s="3"/>
      <c r="I21244" s="2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 s="2"/>
    </row>
    <row r="21245" spans="2:22" x14ac:dyDescent="0.2">
      <c r="B21245" s="2"/>
      <c r="C21245" s="2"/>
      <c r="D21245" s="2"/>
      <c r="E21245" s="2"/>
      <c r="F21245" s="2"/>
      <c r="G21245" s="3"/>
      <c r="H21245" s="3"/>
      <c r="I21245" s="2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 s="2"/>
    </row>
    <row r="21246" spans="2:22" x14ac:dyDescent="0.2">
      <c r="B21246" s="2"/>
      <c r="C21246" s="2"/>
      <c r="D21246" s="2"/>
      <c r="E21246" s="2"/>
      <c r="F21246" s="2"/>
      <c r="G21246" s="3"/>
      <c r="H21246" s="3"/>
      <c r="I21246" s="2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 s="2"/>
    </row>
    <row r="21247" spans="2:22" x14ac:dyDescent="0.2">
      <c r="B21247" s="2"/>
      <c r="C21247" s="2"/>
      <c r="D21247" s="2"/>
      <c r="E21247" s="2"/>
      <c r="F21247" s="2"/>
      <c r="G21247" s="3"/>
      <c r="H21247" s="3"/>
      <c r="I21247" s="2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 s="2"/>
    </row>
    <row r="21248" spans="2:22" x14ac:dyDescent="0.2">
      <c r="B21248" s="2"/>
      <c r="C21248" s="2"/>
      <c r="D21248" s="2"/>
      <c r="E21248" s="2"/>
      <c r="F21248" s="2"/>
      <c r="G21248" s="3"/>
      <c r="H21248" s="3"/>
      <c r="I21248" s="2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 s="2"/>
    </row>
    <row r="21249" spans="2:22" x14ac:dyDescent="0.2">
      <c r="B21249" s="2"/>
      <c r="C21249" s="2"/>
      <c r="D21249" s="2"/>
      <c r="E21249" s="2"/>
      <c r="F21249" s="2"/>
      <c r="G21249" s="3"/>
      <c r="H21249" s="3"/>
      <c r="I21249" s="2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 s="2"/>
    </row>
    <row r="21250" spans="2:22" x14ac:dyDescent="0.2">
      <c r="B21250" s="2"/>
      <c r="C21250" s="2"/>
      <c r="D21250" s="2"/>
      <c r="E21250" s="2"/>
      <c r="F21250" s="2"/>
      <c r="G21250" s="3"/>
      <c r="H21250" s="3"/>
      <c r="I21250" s="2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 s="2"/>
    </row>
    <row r="21251" spans="2:22" x14ac:dyDescent="0.2">
      <c r="B21251" s="2"/>
      <c r="C21251" s="2"/>
      <c r="D21251" s="2"/>
      <c r="E21251" s="2"/>
      <c r="F21251" s="2"/>
      <c r="G21251" s="3"/>
      <c r="H21251" s="3"/>
      <c r="I21251" s="2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 s="2"/>
    </row>
    <row r="21252" spans="2:22" x14ac:dyDescent="0.2">
      <c r="B21252" s="2"/>
      <c r="C21252" s="2"/>
      <c r="D21252" s="2"/>
      <c r="E21252" s="2"/>
      <c r="F21252" s="2"/>
      <c r="G21252" s="3"/>
      <c r="H21252" s="3"/>
      <c r="I21252" s="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 s="2"/>
    </row>
    <row r="21253" spans="2:22" x14ac:dyDescent="0.2">
      <c r="B21253" s="2"/>
      <c r="C21253" s="2"/>
      <c r="D21253" s="2"/>
      <c r="E21253" s="2"/>
      <c r="F21253" s="2"/>
      <c r="G21253" s="3"/>
      <c r="H21253" s="3"/>
      <c r="I21253" s="2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 s="2"/>
    </row>
    <row r="21254" spans="2:22" x14ac:dyDescent="0.2">
      <c r="B21254" s="2"/>
      <c r="C21254" s="2"/>
      <c r="D21254" s="2"/>
      <c r="E21254" s="2"/>
      <c r="F21254" s="2"/>
      <c r="G21254" s="3"/>
      <c r="H21254" s="3"/>
      <c r="I21254" s="2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 s="2"/>
    </row>
    <row r="21255" spans="2:22" x14ac:dyDescent="0.2">
      <c r="B21255" s="2"/>
      <c r="C21255" s="2"/>
      <c r="D21255" s="2"/>
      <c r="E21255" s="2"/>
      <c r="F21255" s="2"/>
      <c r="G21255" s="3"/>
      <c r="H21255" s="3"/>
      <c r="I21255" s="2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 s="2"/>
    </row>
    <row r="21256" spans="2:22" x14ac:dyDescent="0.2">
      <c r="B21256" s="2"/>
      <c r="C21256" s="2"/>
      <c r="D21256" s="2"/>
      <c r="E21256" s="2"/>
      <c r="F21256" s="2"/>
      <c r="G21256" s="3"/>
      <c r="H21256" s="3"/>
      <c r="I21256" s="2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 s="2"/>
    </row>
    <row r="21257" spans="2:22" x14ac:dyDescent="0.2">
      <c r="B21257" s="2"/>
      <c r="C21257" s="2"/>
      <c r="D21257" s="2"/>
      <c r="E21257" s="2"/>
      <c r="F21257" s="2"/>
      <c r="G21257" s="3"/>
      <c r="H21257" s="3"/>
      <c r="I21257" s="2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 s="2"/>
    </row>
    <row r="21258" spans="2:22" x14ac:dyDescent="0.2">
      <c r="B21258" s="2"/>
      <c r="C21258" s="2"/>
      <c r="D21258" s="2"/>
      <c r="E21258" s="2"/>
      <c r="F21258" s="2"/>
      <c r="G21258" s="3"/>
      <c r="H21258" s="3"/>
      <c r="I21258" s="2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 s="2"/>
    </row>
    <row r="21259" spans="2:22" x14ac:dyDescent="0.2">
      <c r="B21259" s="2"/>
      <c r="C21259" s="2"/>
      <c r="D21259" s="2"/>
      <c r="E21259" s="2"/>
      <c r="F21259" s="2"/>
      <c r="G21259" s="3"/>
      <c r="H21259" s="3"/>
      <c r="I21259" s="2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 s="2"/>
    </row>
    <row r="21260" spans="2:22" x14ac:dyDescent="0.2">
      <c r="B21260" s="2"/>
      <c r="C21260" s="2"/>
      <c r="D21260" s="2"/>
      <c r="E21260" s="2"/>
      <c r="F21260" s="2"/>
      <c r="G21260" s="3"/>
      <c r="H21260" s="3"/>
      <c r="I21260" s="2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 s="2"/>
    </row>
    <row r="21261" spans="2:22" x14ac:dyDescent="0.2">
      <c r="B21261" s="2"/>
      <c r="C21261" s="2"/>
      <c r="D21261" s="2"/>
      <c r="E21261" s="2"/>
      <c r="F21261" s="2"/>
      <c r="G21261" s="3"/>
      <c r="H21261" s="3"/>
      <c r="I21261" s="2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 s="2"/>
    </row>
    <row r="21262" spans="2:22" x14ac:dyDescent="0.2">
      <c r="B21262" s="2"/>
      <c r="C21262" s="2"/>
      <c r="D21262" s="2"/>
      <c r="E21262" s="2"/>
      <c r="F21262" s="2"/>
      <c r="G21262" s="3"/>
      <c r="H21262" s="3"/>
      <c r="I21262" s="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 s="2"/>
    </row>
    <row r="21263" spans="2:22" x14ac:dyDescent="0.2">
      <c r="B21263" s="2"/>
      <c r="C21263" s="2"/>
      <c r="D21263" s="2"/>
      <c r="E21263" s="2"/>
      <c r="F21263" s="2"/>
      <c r="G21263" s="3"/>
      <c r="H21263" s="3"/>
      <c r="I21263" s="2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 s="2"/>
    </row>
    <row r="21264" spans="2:22" x14ac:dyDescent="0.2">
      <c r="B21264" s="2"/>
      <c r="C21264" s="2"/>
      <c r="D21264" s="2"/>
      <c r="E21264" s="2"/>
      <c r="F21264" s="2"/>
      <c r="G21264" s="3"/>
      <c r="H21264" s="3"/>
      <c r="I21264" s="2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 s="2"/>
    </row>
    <row r="21265" spans="2:22" x14ac:dyDescent="0.2">
      <c r="B21265" s="2"/>
      <c r="C21265" s="2"/>
      <c r="D21265" s="2"/>
      <c r="E21265" s="2"/>
      <c r="F21265" s="2"/>
      <c r="G21265" s="3"/>
      <c r="H21265" s="3"/>
      <c r="I21265" s="2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 s="2"/>
    </row>
    <row r="21266" spans="2:22" x14ac:dyDescent="0.2">
      <c r="B21266" s="2"/>
      <c r="C21266" s="2"/>
      <c r="D21266" s="2"/>
      <c r="E21266" s="2"/>
      <c r="F21266" s="2"/>
      <c r="G21266" s="3"/>
      <c r="H21266" s="3"/>
      <c r="I21266" s="2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 s="2"/>
    </row>
    <row r="21267" spans="2:22" x14ac:dyDescent="0.2">
      <c r="B21267" s="2"/>
      <c r="C21267" s="2"/>
      <c r="D21267" s="2"/>
      <c r="E21267" s="2"/>
      <c r="F21267" s="2"/>
      <c r="G21267" s="3"/>
      <c r="H21267" s="3"/>
      <c r="I21267" s="2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 s="2"/>
    </row>
    <row r="21268" spans="2:22" x14ac:dyDescent="0.2">
      <c r="B21268" s="2"/>
      <c r="C21268" s="2"/>
      <c r="D21268" s="2"/>
      <c r="E21268" s="2"/>
      <c r="F21268" s="2"/>
      <c r="G21268" s="3"/>
      <c r="H21268" s="3"/>
      <c r="I21268" s="2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 s="2"/>
    </row>
    <row r="21269" spans="2:22" x14ac:dyDescent="0.2">
      <c r="B21269" s="2"/>
      <c r="C21269" s="2"/>
      <c r="D21269" s="2"/>
      <c r="E21269" s="2"/>
      <c r="F21269" s="2"/>
      <c r="G21269" s="3"/>
      <c r="H21269" s="3"/>
      <c r="I21269" s="2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 s="2"/>
    </row>
    <row r="21270" spans="2:22" x14ac:dyDescent="0.2">
      <c r="B21270" s="2"/>
      <c r="C21270" s="2"/>
      <c r="D21270" s="2"/>
      <c r="E21270" s="2"/>
      <c r="F21270" s="2"/>
      <c r="G21270" s="3"/>
      <c r="H21270" s="3"/>
      <c r="I21270" s="2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 s="2"/>
    </row>
    <row r="21271" spans="2:22" x14ac:dyDescent="0.2">
      <c r="B21271" s="2"/>
      <c r="C21271" s="2"/>
      <c r="D21271" s="2"/>
      <c r="E21271" s="2"/>
      <c r="F21271" s="2"/>
      <c r="G21271" s="3"/>
      <c r="H21271" s="3"/>
      <c r="I21271" s="2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 s="2"/>
    </row>
    <row r="21272" spans="2:22" x14ac:dyDescent="0.2">
      <c r="B21272" s="2"/>
      <c r="C21272" s="2"/>
      <c r="D21272" s="2"/>
      <c r="E21272" s="2"/>
      <c r="F21272" s="2"/>
      <c r="G21272" s="3"/>
      <c r="H21272" s="3"/>
      <c r="I21272" s="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 s="2"/>
    </row>
    <row r="21273" spans="2:22" x14ac:dyDescent="0.2">
      <c r="B21273" s="2"/>
      <c r="C21273" s="2"/>
      <c r="D21273" s="2"/>
      <c r="E21273" s="2"/>
      <c r="F21273" s="2"/>
      <c r="G21273" s="3"/>
      <c r="H21273" s="3"/>
      <c r="I21273" s="2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 s="2"/>
    </row>
    <row r="21274" spans="2:22" x14ac:dyDescent="0.2">
      <c r="B21274" s="2"/>
      <c r="C21274" s="2"/>
      <c r="D21274" s="2"/>
      <c r="E21274" s="2"/>
      <c r="F21274" s="2"/>
      <c r="G21274" s="3"/>
      <c r="H21274" s="3"/>
      <c r="I21274" s="2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 s="2"/>
    </row>
    <row r="21275" spans="2:22" x14ac:dyDescent="0.2">
      <c r="B21275" s="2"/>
      <c r="C21275" s="2"/>
      <c r="D21275" s="2"/>
      <c r="E21275" s="2"/>
      <c r="F21275" s="2"/>
      <c r="G21275" s="3"/>
      <c r="H21275" s="3"/>
      <c r="I21275" s="2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 s="2"/>
    </row>
    <row r="21276" spans="2:22" x14ac:dyDescent="0.2">
      <c r="B21276" s="2"/>
      <c r="C21276" s="2"/>
      <c r="D21276" s="2"/>
      <c r="E21276" s="2"/>
      <c r="F21276" s="2"/>
      <c r="G21276" s="3"/>
      <c r="H21276" s="3"/>
      <c r="I21276" s="2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 s="2"/>
    </row>
    <row r="21277" spans="2:22" x14ac:dyDescent="0.2">
      <c r="B21277" s="2"/>
      <c r="C21277" s="2"/>
      <c r="D21277" s="2"/>
      <c r="E21277" s="2"/>
      <c r="F21277" s="2"/>
      <c r="G21277" s="3"/>
      <c r="H21277" s="3"/>
      <c r="I21277" s="2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 s="2"/>
    </row>
    <row r="21278" spans="2:22" x14ac:dyDescent="0.2">
      <c r="B21278" s="2"/>
      <c r="C21278" s="2"/>
      <c r="D21278" s="2"/>
      <c r="E21278" s="2"/>
      <c r="F21278" s="2"/>
      <c r="G21278" s="3"/>
      <c r="H21278" s="3"/>
      <c r="I21278" s="2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 s="2"/>
    </row>
    <row r="21279" spans="2:22" x14ac:dyDescent="0.2">
      <c r="B21279" s="2"/>
      <c r="C21279" s="2"/>
      <c r="D21279" s="2"/>
      <c r="E21279" s="2"/>
      <c r="F21279" s="2"/>
      <c r="G21279" s="3"/>
      <c r="H21279" s="3"/>
      <c r="I21279" s="2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 s="2"/>
    </row>
    <row r="21280" spans="2:22" x14ac:dyDescent="0.2">
      <c r="B21280" s="2"/>
      <c r="C21280" s="2"/>
      <c r="D21280" s="2"/>
      <c r="E21280" s="2"/>
      <c r="F21280" s="2"/>
      <c r="G21280" s="3"/>
      <c r="H21280" s="3"/>
      <c r="I21280" s="2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 s="2"/>
    </row>
    <row r="21281" spans="2:22" x14ac:dyDescent="0.2">
      <c r="B21281" s="2"/>
      <c r="C21281" s="2"/>
      <c r="D21281" s="2"/>
      <c r="E21281" s="2"/>
      <c r="F21281" s="2"/>
      <c r="G21281" s="3"/>
      <c r="H21281" s="3"/>
      <c r="I21281" s="2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 s="2"/>
    </row>
    <row r="21282" spans="2:22" x14ac:dyDescent="0.2">
      <c r="B21282" s="2"/>
      <c r="C21282" s="2"/>
      <c r="D21282" s="2"/>
      <c r="E21282" s="2"/>
      <c r="F21282" s="2"/>
      <c r="G21282" s="3"/>
      <c r="H21282" s="3"/>
      <c r="I21282" s="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 s="2"/>
    </row>
    <row r="21283" spans="2:22" x14ac:dyDescent="0.2">
      <c r="B21283" s="2"/>
      <c r="C21283" s="2"/>
      <c r="D21283" s="2"/>
      <c r="E21283" s="2"/>
      <c r="F21283" s="2"/>
      <c r="G21283" s="3"/>
      <c r="H21283" s="3"/>
      <c r="I21283" s="2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 s="2"/>
    </row>
    <row r="21284" spans="2:22" x14ac:dyDescent="0.2">
      <c r="B21284" s="2"/>
      <c r="C21284" s="2"/>
      <c r="D21284" s="2"/>
      <c r="E21284" s="2"/>
      <c r="F21284" s="2"/>
      <c r="G21284" s="3"/>
      <c r="H21284" s="3"/>
      <c r="I21284" s="2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 s="2"/>
    </row>
    <row r="21285" spans="2:22" x14ac:dyDescent="0.2">
      <c r="B21285" s="2"/>
      <c r="C21285" s="2"/>
      <c r="D21285" s="2"/>
      <c r="E21285" s="2"/>
      <c r="F21285" s="2"/>
      <c r="G21285" s="3"/>
      <c r="H21285" s="3"/>
      <c r="I21285" s="2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 s="2"/>
    </row>
    <row r="21286" spans="2:22" x14ac:dyDescent="0.2">
      <c r="B21286" s="2"/>
      <c r="C21286" s="2"/>
      <c r="D21286" s="2"/>
      <c r="E21286" s="2"/>
      <c r="F21286" s="2"/>
      <c r="G21286" s="3"/>
      <c r="H21286" s="3"/>
      <c r="I21286" s="2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 s="2"/>
    </row>
    <row r="21287" spans="2:22" x14ac:dyDescent="0.2">
      <c r="B21287" s="2"/>
      <c r="C21287" s="2"/>
      <c r="D21287" s="2"/>
      <c r="E21287" s="2"/>
      <c r="F21287" s="2"/>
      <c r="G21287" s="3"/>
      <c r="H21287" s="3"/>
      <c r="I21287" s="2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 s="2"/>
    </row>
    <row r="21288" spans="2:22" x14ac:dyDescent="0.2">
      <c r="B21288" s="2"/>
      <c r="C21288" s="2"/>
      <c r="D21288" s="2"/>
      <c r="E21288" s="2"/>
      <c r="F21288" s="2"/>
      <c r="G21288" s="3"/>
      <c r="H21288" s="3"/>
      <c r="I21288" s="2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 s="2"/>
    </row>
    <row r="21289" spans="2:22" x14ac:dyDescent="0.2">
      <c r="B21289" s="2"/>
      <c r="C21289" s="2"/>
      <c r="D21289" s="2"/>
      <c r="E21289" s="2"/>
      <c r="F21289" s="2"/>
      <c r="G21289" s="3"/>
      <c r="H21289" s="3"/>
      <c r="I21289" s="2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 s="2"/>
    </row>
    <row r="21290" spans="2:22" x14ac:dyDescent="0.2">
      <c r="B21290" s="2"/>
      <c r="C21290" s="2"/>
      <c r="D21290" s="2"/>
      <c r="E21290" s="2"/>
      <c r="F21290" s="2"/>
      <c r="G21290" s="3"/>
      <c r="H21290" s="3"/>
      <c r="I21290" s="2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 s="2"/>
    </row>
    <row r="21291" spans="2:22" x14ac:dyDescent="0.2">
      <c r="B21291" s="2"/>
      <c r="C21291" s="2"/>
      <c r="D21291" s="2"/>
      <c r="E21291" s="2"/>
      <c r="F21291" s="2"/>
      <c r="G21291" s="3"/>
      <c r="H21291" s="3"/>
      <c r="I21291" s="2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 s="2"/>
    </row>
    <row r="21292" spans="2:22" x14ac:dyDescent="0.2">
      <c r="B21292" s="2"/>
      <c r="C21292" s="2"/>
      <c r="D21292" s="2"/>
      <c r="E21292" s="2"/>
      <c r="F21292" s="2"/>
      <c r="G21292" s="3"/>
      <c r="H21292" s="3"/>
      <c r="I21292" s="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 s="2"/>
    </row>
    <row r="21293" spans="2:22" x14ac:dyDescent="0.2">
      <c r="B21293" s="2"/>
      <c r="C21293" s="2"/>
      <c r="D21293" s="2"/>
      <c r="E21293" s="2"/>
      <c r="F21293" s="2"/>
      <c r="G21293" s="3"/>
      <c r="H21293" s="3"/>
      <c r="I21293" s="2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 s="2"/>
    </row>
    <row r="21294" spans="2:22" x14ac:dyDescent="0.2">
      <c r="B21294" s="2"/>
      <c r="C21294" s="2"/>
      <c r="D21294" s="2"/>
      <c r="E21294" s="2"/>
      <c r="F21294" s="2"/>
      <c r="G21294" s="3"/>
      <c r="H21294" s="3"/>
      <c r="I21294" s="2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 s="2"/>
    </row>
    <row r="21295" spans="2:22" x14ac:dyDescent="0.2">
      <c r="B21295" s="2"/>
      <c r="C21295" s="2"/>
      <c r="D21295" s="2"/>
      <c r="E21295" s="2"/>
      <c r="F21295" s="2"/>
      <c r="G21295" s="3"/>
      <c r="H21295" s="3"/>
      <c r="I21295" s="2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 s="2"/>
    </row>
    <row r="21296" spans="2:22" x14ac:dyDescent="0.2">
      <c r="B21296" s="2"/>
      <c r="C21296" s="2"/>
      <c r="D21296" s="2"/>
      <c r="E21296" s="2"/>
      <c r="F21296" s="2"/>
      <c r="G21296" s="3"/>
      <c r="H21296" s="3"/>
      <c r="I21296" s="2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 s="2"/>
    </row>
    <row r="21297" spans="2:22" x14ac:dyDescent="0.2">
      <c r="B21297" s="2"/>
      <c r="C21297" s="2"/>
      <c r="D21297" s="2"/>
      <c r="E21297" s="2"/>
      <c r="F21297" s="2"/>
      <c r="G21297" s="3"/>
      <c r="H21297" s="3"/>
      <c r="I21297" s="2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 s="2"/>
    </row>
    <row r="21298" spans="2:22" x14ac:dyDescent="0.2">
      <c r="B21298" s="2"/>
      <c r="C21298" s="2"/>
      <c r="D21298" s="2"/>
      <c r="E21298" s="2"/>
      <c r="F21298" s="2"/>
      <c r="G21298" s="3"/>
      <c r="H21298" s="3"/>
      <c r="I21298" s="2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 s="2"/>
    </row>
    <row r="21299" spans="2:22" x14ac:dyDescent="0.2">
      <c r="B21299" s="2"/>
      <c r="C21299" s="2"/>
      <c r="D21299" s="2"/>
      <c r="E21299" s="2"/>
      <c r="F21299" s="2"/>
      <c r="G21299" s="3"/>
      <c r="H21299" s="3"/>
      <c r="I21299" s="2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 s="2"/>
    </row>
    <row r="21300" spans="2:22" x14ac:dyDescent="0.2">
      <c r="B21300" s="2"/>
      <c r="C21300" s="2"/>
      <c r="D21300" s="2"/>
      <c r="E21300" s="2"/>
      <c r="F21300" s="2"/>
      <c r="G21300" s="3"/>
      <c r="H21300" s="3"/>
      <c r="I21300" s="2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 s="2"/>
    </row>
    <row r="21301" spans="2:22" x14ac:dyDescent="0.2">
      <c r="B21301" s="2"/>
      <c r="C21301" s="2"/>
      <c r="D21301" s="2"/>
      <c r="E21301" s="2"/>
      <c r="F21301" s="2"/>
      <c r="G21301" s="3"/>
      <c r="H21301" s="3"/>
      <c r="I21301" s="2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 s="2"/>
    </row>
    <row r="21302" spans="2:22" x14ac:dyDescent="0.2">
      <c r="B21302" s="2"/>
      <c r="C21302" s="2"/>
      <c r="D21302" s="2"/>
      <c r="E21302" s="2"/>
      <c r="F21302" s="2"/>
      <c r="G21302" s="3"/>
      <c r="H21302" s="3"/>
      <c r="I21302" s="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 s="2"/>
    </row>
    <row r="21303" spans="2:22" x14ac:dyDescent="0.2">
      <c r="B21303" s="2"/>
      <c r="C21303" s="2"/>
      <c r="D21303" s="2"/>
      <c r="E21303" s="2"/>
      <c r="F21303" s="2"/>
      <c r="G21303" s="3"/>
      <c r="H21303" s="3"/>
      <c r="I21303" s="2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 s="2"/>
    </row>
    <row r="21304" spans="2:22" x14ac:dyDescent="0.2">
      <c r="B21304" s="2"/>
      <c r="C21304" s="2"/>
      <c r="D21304" s="2"/>
      <c r="E21304" s="2"/>
      <c r="F21304" s="2"/>
      <c r="G21304" s="3"/>
      <c r="H21304" s="3"/>
      <c r="I21304" s="2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 s="2"/>
    </row>
    <row r="21305" spans="2:22" x14ac:dyDescent="0.2">
      <c r="B21305" s="2"/>
      <c r="C21305" s="2"/>
      <c r="D21305" s="2"/>
      <c r="E21305" s="2"/>
      <c r="F21305" s="2"/>
      <c r="G21305" s="3"/>
      <c r="H21305" s="3"/>
      <c r="I21305" s="2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 s="2"/>
    </row>
    <row r="21306" spans="2:22" x14ac:dyDescent="0.2">
      <c r="B21306" s="2"/>
      <c r="C21306" s="2"/>
      <c r="D21306" s="2"/>
      <c r="E21306" s="2"/>
      <c r="F21306" s="2"/>
      <c r="G21306" s="3"/>
      <c r="H21306" s="3"/>
      <c r="I21306" s="2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 s="2"/>
    </row>
    <row r="21307" spans="2:22" x14ac:dyDescent="0.2">
      <c r="B21307" s="2"/>
      <c r="C21307" s="2"/>
      <c r="D21307" s="2"/>
      <c r="E21307" s="2"/>
      <c r="F21307" s="2"/>
      <c r="G21307" s="3"/>
      <c r="H21307" s="3"/>
      <c r="I21307" s="2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 s="2"/>
    </row>
    <row r="21308" spans="2:22" x14ac:dyDescent="0.2">
      <c r="B21308" s="2"/>
      <c r="C21308" s="2"/>
      <c r="D21308" s="2"/>
      <c r="E21308" s="2"/>
      <c r="F21308" s="2"/>
      <c r="G21308" s="3"/>
      <c r="H21308" s="3"/>
      <c r="I21308" s="2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 s="2"/>
    </row>
    <row r="21309" spans="2:22" x14ac:dyDescent="0.2">
      <c r="B21309" s="2"/>
      <c r="C21309" s="2"/>
      <c r="D21309" s="2"/>
      <c r="E21309" s="2"/>
      <c r="F21309" s="2"/>
      <c r="G21309" s="3"/>
      <c r="H21309" s="3"/>
      <c r="I21309" s="2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 s="2"/>
    </row>
    <row r="21310" spans="2:22" x14ac:dyDescent="0.2">
      <c r="B21310" s="2"/>
      <c r="C21310" s="2"/>
      <c r="D21310" s="2"/>
      <c r="E21310" s="2"/>
      <c r="F21310" s="2"/>
      <c r="G21310" s="3"/>
      <c r="H21310" s="3"/>
      <c r="I21310" s="2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 s="2"/>
    </row>
    <row r="21311" spans="2:22" x14ac:dyDescent="0.2">
      <c r="B21311" s="2"/>
      <c r="C21311" s="2"/>
      <c r="D21311" s="2"/>
      <c r="E21311" s="2"/>
      <c r="F21311" s="2"/>
      <c r="G21311" s="3"/>
      <c r="H21311" s="3"/>
      <c r="I21311" s="2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 s="2"/>
    </row>
    <row r="21312" spans="2:22" x14ac:dyDescent="0.2">
      <c r="B21312" s="2"/>
      <c r="C21312" s="2"/>
      <c r="D21312" s="2"/>
      <c r="E21312" s="2"/>
      <c r="F21312" s="2"/>
      <c r="G21312" s="3"/>
      <c r="H21312" s="3"/>
      <c r="I21312" s="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 s="2"/>
    </row>
    <row r="21313" spans="2:22" x14ac:dyDescent="0.2">
      <c r="B21313" s="2"/>
      <c r="C21313" s="2"/>
      <c r="D21313" s="2"/>
      <c r="E21313" s="2"/>
      <c r="F21313" s="2"/>
      <c r="G21313" s="3"/>
      <c r="H21313" s="3"/>
      <c r="I21313" s="2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 s="2"/>
    </row>
    <row r="21314" spans="2:22" x14ac:dyDescent="0.2">
      <c r="B21314" s="2"/>
      <c r="C21314" s="2"/>
      <c r="D21314" s="2"/>
      <c r="E21314" s="2"/>
      <c r="F21314" s="2"/>
      <c r="G21314" s="3"/>
      <c r="H21314" s="3"/>
      <c r="I21314" s="2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 s="2"/>
    </row>
    <row r="21315" spans="2:22" x14ac:dyDescent="0.2">
      <c r="B21315" s="2"/>
      <c r="C21315" s="2"/>
      <c r="D21315" s="2"/>
      <c r="E21315" s="2"/>
      <c r="F21315" s="2"/>
      <c r="G21315" s="3"/>
      <c r="H21315" s="3"/>
      <c r="I21315" s="2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 s="2"/>
    </row>
    <row r="21316" spans="2:22" x14ac:dyDescent="0.2">
      <c r="B21316" s="2"/>
      <c r="C21316" s="2"/>
      <c r="D21316" s="2"/>
      <c r="E21316" s="2"/>
      <c r="F21316" s="2"/>
      <c r="G21316" s="3"/>
      <c r="H21316" s="3"/>
      <c r="I21316" s="2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 s="2"/>
    </row>
    <row r="21317" spans="2:22" x14ac:dyDescent="0.2">
      <c r="B21317" s="2"/>
      <c r="C21317" s="2"/>
      <c r="D21317" s="2"/>
      <c r="E21317" s="2"/>
      <c r="F21317" s="2"/>
      <c r="G21317" s="3"/>
      <c r="H21317" s="3"/>
      <c r="I21317" s="2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 s="2"/>
    </row>
    <row r="21318" spans="2:22" x14ac:dyDescent="0.2">
      <c r="B21318" s="2"/>
      <c r="C21318" s="2"/>
      <c r="D21318" s="2"/>
      <c r="E21318" s="2"/>
      <c r="F21318" s="2"/>
      <c r="G21318" s="3"/>
      <c r="H21318" s="3"/>
      <c r="I21318" s="2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 s="2"/>
    </row>
    <row r="21319" spans="2:22" x14ac:dyDescent="0.2">
      <c r="B21319" s="2"/>
      <c r="C21319" s="2"/>
      <c r="D21319" s="2"/>
      <c r="E21319" s="2"/>
      <c r="F21319" s="2"/>
      <c r="G21319" s="3"/>
      <c r="H21319" s="3"/>
      <c r="I21319" s="2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 s="2"/>
    </row>
    <row r="21320" spans="2:22" x14ac:dyDescent="0.2">
      <c r="B21320" s="2"/>
      <c r="C21320" s="2"/>
      <c r="D21320" s="2"/>
      <c r="E21320" s="2"/>
      <c r="F21320" s="2"/>
      <c r="G21320" s="3"/>
      <c r="H21320" s="3"/>
      <c r="I21320" s="2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 s="2"/>
    </row>
    <row r="21321" spans="2:22" x14ac:dyDescent="0.2">
      <c r="B21321" s="2"/>
      <c r="C21321" s="2"/>
      <c r="D21321" s="2"/>
      <c r="E21321" s="2"/>
      <c r="F21321" s="2"/>
      <c r="G21321" s="3"/>
      <c r="H21321" s="3"/>
      <c r="I21321" s="2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 s="2"/>
    </row>
    <row r="21322" spans="2:22" x14ac:dyDescent="0.2">
      <c r="B21322" s="2"/>
      <c r="C21322" s="2"/>
      <c r="D21322" s="2"/>
      <c r="E21322" s="2"/>
      <c r="F21322" s="2"/>
      <c r="G21322" s="3"/>
      <c r="H21322" s="3"/>
      <c r="I21322" s="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 s="2"/>
    </row>
    <row r="21323" spans="2:22" x14ac:dyDescent="0.2">
      <c r="B21323" s="2"/>
      <c r="C21323" s="2"/>
      <c r="D21323" s="2"/>
      <c r="E21323" s="2"/>
      <c r="F21323" s="2"/>
      <c r="G21323" s="3"/>
      <c r="H21323" s="3"/>
      <c r="I21323" s="2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 s="2"/>
    </row>
    <row r="21324" spans="2:22" x14ac:dyDescent="0.2">
      <c r="B21324" s="2"/>
      <c r="C21324" s="2"/>
      <c r="D21324" s="2"/>
      <c r="E21324" s="2"/>
      <c r="F21324" s="2"/>
      <c r="G21324" s="3"/>
      <c r="H21324" s="3"/>
      <c r="I21324" s="2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 s="2"/>
    </row>
    <row r="21325" spans="2:22" x14ac:dyDescent="0.2">
      <c r="B21325" s="2"/>
      <c r="C21325" s="2"/>
      <c r="D21325" s="2"/>
      <c r="E21325" s="2"/>
      <c r="F21325" s="2"/>
      <c r="G21325" s="3"/>
      <c r="H21325" s="3"/>
      <c r="I21325" s="2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 s="2"/>
    </row>
    <row r="21326" spans="2:22" x14ac:dyDescent="0.2">
      <c r="B21326" s="2"/>
      <c r="C21326" s="2"/>
      <c r="D21326" s="2"/>
      <c r="E21326" s="2"/>
      <c r="F21326" s="2"/>
      <c r="G21326" s="3"/>
      <c r="H21326" s="3"/>
      <c r="I21326" s="2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 s="2"/>
    </row>
    <row r="21327" spans="2:22" x14ac:dyDescent="0.2">
      <c r="B21327" s="2"/>
      <c r="C21327" s="2"/>
      <c r="D21327" s="2"/>
      <c r="E21327" s="2"/>
      <c r="F21327" s="2"/>
      <c r="G21327" s="3"/>
      <c r="H21327" s="3"/>
      <c r="I21327" s="2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 s="2"/>
    </row>
    <row r="21328" spans="2:22" x14ac:dyDescent="0.2">
      <c r="B21328" s="2"/>
      <c r="C21328" s="2"/>
      <c r="D21328" s="2"/>
      <c r="E21328" s="2"/>
      <c r="F21328" s="2"/>
      <c r="G21328" s="3"/>
      <c r="H21328" s="3"/>
      <c r="I21328" s="2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 s="2"/>
    </row>
    <row r="21329" spans="2:22" x14ac:dyDescent="0.2">
      <c r="B21329" s="2"/>
      <c r="C21329" s="2"/>
      <c r="D21329" s="2"/>
      <c r="E21329" s="2"/>
      <c r="F21329" s="2"/>
      <c r="G21329" s="3"/>
      <c r="H21329" s="3"/>
      <c r="I21329" s="2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 s="2"/>
    </row>
    <row r="21330" spans="2:22" x14ac:dyDescent="0.2">
      <c r="B21330" s="2"/>
      <c r="C21330" s="2"/>
      <c r="D21330" s="2"/>
      <c r="E21330" s="2"/>
      <c r="F21330" s="2"/>
      <c r="G21330" s="3"/>
      <c r="H21330" s="3"/>
      <c r="I21330" s="2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 s="2"/>
    </row>
    <row r="21331" spans="2:22" x14ac:dyDescent="0.2">
      <c r="B21331" s="2"/>
      <c r="C21331" s="2"/>
      <c r="D21331" s="2"/>
      <c r="E21331" s="2"/>
      <c r="F21331" s="2"/>
      <c r="G21331" s="3"/>
      <c r="H21331" s="3"/>
      <c r="I21331" s="2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 s="2"/>
    </row>
    <row r="21332" spans="2:22" x14ac:dyDescent="0.2">
      <c r="B21332" s="2"/>
      <c r="C21332" s="2"/>
      <c r="D21332" s="2"/>
      <c r="E21332" s="2"/>
      <c r="F21332" s="2"/>
      <c r="G21332" s="3"/>
      <c r="H21332" s="3"/>
      <c r="I21332" s="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 s="2"/>
    </row>
    <row r="21333" spans="2:22" x14ac:dyDescent="0.2">
      <c r="B21333" s="2"/>
      <c r="C21333" s="2"/>
      <c r="D21333" s="2"/>
      <c r="E21333" s="2"/>
      <c r="F21333" s="2"/>
      <c r="G21333" s="3"/>
      <c r="H21333" s="3"/>
      <c r="I21333" s="2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 s="2"/>
    </row>
    <row r="21334" spans="2:22" x14ac:dyDescent="0.2">
      <c r="B21334" s="2"/>
      <c r="C21334" s="2"/>
      <c r="D21334" s="2"/>
      <c r="E21334" s="2"/>
      <c r="F21334" s="2"/>
      <c r="G21334" s="3"/>
      <c r="H21334" s="3"/>
      <c r="I21334" s="2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 s="2"/>
    </row>
    <row r="21335" spans="2:22" x14ac:dyDescent="0.2">
      <c r="B21335" s="2"/>
      <c r="C21335" s="2"/>
      <c r="D21335" s="2"/>
      <c r="E21335" s="2"/>
      <c r="F21335" s="2"/>
      <c r="G21335" s="3"/>
      <c r="H21335" s="3"/>
      <c r="I21335" s="2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 s="2"/>
    </row>
    <row r="21336" spans="2:22" x14ac:dyDescent="0.2">
      <c r="B21336" s="2"/>
      <c r="C21336" s="2"/>
      <c r="D21336" s="2"/>
      <c r="E21336" s="2"/>
      <c r="F21336" s="2"/>
      <c r="G21336" s="3"/>
      <c r="H21336" s="3"/>
      <c r="I21336" s="2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 s="2"/>
    </row>
    <row r="21337" spans="2:22" x14ac:dyDescent="0.2">
      <c r="B21337" s="2"/>
      <c r="C21337" s="2"/>
      <c r="D21337" s="2"/>
      <c r="E21337" s="2"/>
      <c r="F21337" s="2"/>
      <c r="G21337" s="3"/>
      <c r="H21337" s="3"/>
      <c r="I21337" s="2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 s="2"/>
    </row>
    <row r="21338" spans="2:22" x14ac:dyDescent="0.2">
      <c r="B21338" s="2"/>
      <c r="C21338" s="2"/>
      <c r="D21338" s="2"/>
      <c r="E21338" s="2"/>
      <c r="F21338" s="2"/>
      <c r="G21338" s="3"/>
      <c r="H21338" s="3"/>
      <c r="I21338" s="2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 s="2"/>
    </row>
    <row r="21339" spans="2:22" x14ac:dyDescent="0.2">
      <c r="B21339" s="2"/>
      <c r="C21339" s="2"/>
      <c r="D21339" s="2"/>
      <c r="E21339" s="2"/>
      <c r="F21339" s="2"/>
      <c r="G21339" s="3"/>
      <c r="H21339" s="3"/>
      <c r="I21339" s="2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 s="2"/>
    </row>
    <row r="21340" spans="2:22" x14ac:dyDescent="0.2">
      <c r="B21340" s="2"/>
      <c r="C21340" s="2"/>
      <c r="D21340" s="2"/>
      <c r="E21340" s="2"/>
      <c r="F21340" s="2"/>
      <c r="G21340" s="3"/>
      <c r="H21340" s="3"/>
      <c r="I21340" s="2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 s="2"/>
    </row>
    <row r="21341" spans="2:22" x14ac:dyDescent="0.2">
      <c r="B21341" s="2"/>
      <c r="C21341" s="2"/>
      <c r="D21341" s="2"/>
      <c r="E21341" s="2"/>
      <c r="F21341" s="2"/>
      <c r="G21341" s="3"/>
      <c r="H21341" s="3"/>
      <c r="I21341" s="2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 s="2"/>
    </row>
    <row r="21342" spans="2:22" x14ac:dyDescent="0.2">
      <c r="B21342" s="2"/>
      <c r="C21342" s="2"/>
      <c r="D21342" s="2"/>
      <c r="E21342" s="2"/>
      <c r="F21342" s="2"/>
      <c r="G21342" s="3"/>
      <c r="H21342" s="3"/>
      <c r="I21342" s="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 s="2"/>
    </row>
    <row r="21343" spans="2:22" x14ac:dyDescent="0.2">
      <c r="B21343" s="2"/>
      <c r="C21343" s="2"/>
      <c r="D21343" s="2"/>
      <c r="E21343" s="2"/>
      <c r="F21343" s="2"/>
      <c r="G21343" s="3"/>
      <c r="H21343" s="3"/>
      <c r="I21343" s="2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 s="2"/>
    </row>
    <row r="21344" spans="2:22" x14ac:dyDescent="0.2">
      <c r="B21344" s="2"/>
      <c r="C21344" s="2"/>
      <c r="D21344" s="2"/>
      <c r="E21344" s="2"/>
      <c r="F21344" s="2"/>
      <c r="G21344" s="3"/>
      <c r="H21344" s="3"/>
      <c r="I21344" s="2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 s="2"/>
    </row>
    <row r="21345" spans="2:22" x14ac:dyDescent="0.2">
      <c r="B21345" s="2"/>
      <c r="C21345" s="2"/>
      <c r="D21345" s="2"/>
      <c r="E21345" s="2"/>
      <c r="F21345" s="2"/>
      <c r="G21345" s="3"/>
      <c r="H21345" s="3"/>
      <c r="I21345" s="2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 s="2"/>
    </row>
    <row r="21346" spans="2:22" x14ac:dyDescent="0.2">
      <c r="B21346" s="2"/>
      <c r="C21346" s="2"/>
      <c r="D21346" s="2"/>
      <c r="E21346" s="2"/>
      <c r="F21346" s="2"/>
      <c r="G21346" s="3"/>
      <c r="H21346" s="3"/>
      <c r="I21346" s="2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 s="2"/>
    </row>
    <row r="21347" spans="2:22" x14ac:dyDescent="0.2">
      <c r="B21347" s="2"/>
      <c r="C21347" s="2"/>
      <c r="D21347" s="2"/>
      <c r="E21347" s="2"/>
      <c r="F21347" s="2"/>
      <c r="G21347" s="3"/>
      <c r="H21347" s="3"/>
      <c r="I21347" s="2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 s="2"/>
    </row>
    <row r="21348" spans="2:22" x14ac:dyDescent="0.2">
      <c r="B21348" s="2"/>
      <c r="C21348" s="2"/>
      <c r="D21348" s="2"/>
      <c r="E21348" s="2"/>
      <c r="F21348" s="2"/>
      <c r="G21348" s="3"/>
      <c r="H21348" s="3"/>
      <c r="I21348" s="2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 s="2"/>
    </row>
    <row r="21349" spans="2:22" x14ac:dyDescent="0.2">
      <c r="B21349" s="2"/>
      <c r="C21349" s="2"/>
      <c r="D21349" s="2"/>
      <c r="E21349" s="2"/>
      <c r="F21349" s="2"/>
      <c r="G21349" s="3"/>
      <c r="H21349" s="3"/>
      <c r="I21349" s="2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 s="2"/>
    </row>
    <row r="21350" spans="2:22" x14ac:dyDescent="0.2">
      <c r="B21350" s="2"/>
      <c r="C21350" s="2"/>
      <c r="D21350" s="2"/>
      <c r="E21350" s="2"/>
      <c r="F21350" s="2"/>
      <c r="G21350" s="3"/>
      <c r="H21350" s="3"/>
      <c r="I21350" s="2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 s="2"/>
    </row>
    <row r="21351" spans="2:22" x14ac:dyDescent="0.2">
      <c r="B21351" s="2"/>
      <c r="C21351" s="2"/>
      <c r="D21351" s="2"/>
      <c r="E21351" s="2"/>
      <c r="F21351" s="2"/>
      <c r="G21351" s="3"/>
      <c r="H21351" s="3"/>
      <c r="I21351" s="2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 s="2"/>
    </row>
    <row r="21352" spans="2:22" x14ac:dyDescent="0.2">
      <c r="B21352" s="2"/>
      <c r="C21352" s="2"/>
      <c r="D21352" s="2"/>
      <c r="E21352" s="2"/>
      <c r="F21352" s="2"/>
      <c r="G21352" s="3"/>
      <c r="H21352" s="3"/>
      <c r="I21352" s="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 s="2"/>
    </row>
    <row r="21353" spans="2:22" x14ac:dyDescent="0.2">
      <c r="B21353" s="2"/>
      <c r="C21353" s="2"/>
      <c r="D21353" s="2"/>
      <c r="E21353" s="2"/>
      <c r="F21353" s="2"/>
      <c r="G21353" s="3"/>
      <c r="H21353" s="3"/>
      <c r="I21353" s="2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 s="2"/>
    </row>
    <row r="21354" spans="2:22" x14ac:dyDescent="0.2">
      <c r="B21354" s="2"/>
      <c r="C21354" s="2"/>
      <c r="D21354" s="2"/>
      <c r="E21354" s="2"/>
      <c r="F21354" s="2"/>
      <c r="G21354" s="3"/>
      <c r="H21354" s="3"/>
      <c r="I21354" s="2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 s="2"/>
    </row>
    <row r="21355" spans="2:22" x14ac:dyDescent="0.2">
      <c r="B21355" s="2"/>
      <c r="C21355" s="2"/>
      <c r="D21355" s="2"/>
      <c r="E21355" s="2"/>
      <c r="F21355" s="2"/>
      <c r="G21355" s="3"/>
      <c r="H21355" s="3"/>
      <c r="I21355" s="2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 s="2"/>
    </row>
    <row r="21356" spans="2:22" x14ac:dyDescent="0.2">
      <c r="B21356" s="2"/>
      <c r="C21356" s="2"/>
      <c r="D21356" s="2"/>
      <c r="E21356" s="2"/>
      <c r="F21356" s="2"/>
      <c r="G21356" s="3"/>
      <c r="H21356" s="3"/>
      <c r="I21356" s="2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 s="2"/>
    </row>
    <row r="21357" spans="2:22" x14ac:dyDescent="0.2">
      <c r="B21357" s="2"/>
      <c r="C21357" s="2"/>
      <c r="D21357" s="2"/>
      <c r="E21357" s="2"/>
      <c r="F21357" s="2"/>
      <c r="G21357" s="3"/>
      <c r="H21357" s="3"/>
      <c r="I21357" s="2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 s="2"/>
    </row>
    <row r="21358" spans="2:22" x14ac:dyDescent="0.2">
      <c r="B21358" s="2"/>
      <c r="C21358" s="2"/>
      <c r="D21358" s="2"/>
      <c r="E21358" s="2"/>
      <c r="F21358" s="2"/>
      <c r="G21358" s="3"/>
      <c r="H21358" s="3"/>
      <c r="I21358" s="2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 s="2"/>
    </row>
    <row r="21359" spans="2:22" x14ac:dyDescent="0.2">
      <c r="B21359" s="2"/>
      <c r="C21359" s="2"/>
      <c r="D21359" s="2"/>
      <c r="E21359" s="2"/>
      <c r="F21359" s="2"/>
      <c r="G21359" s="3"/>
      <c r="H21359" s="3"/>
      <c r="I21359" s="2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 s="2"/>
    </row>
    <row r="21360" spans="2:22" x14ac:dyDescent="0.2">
      <c r="B21360" s="2"/>
      <c r="C21360" s="2"/>
      <c r="D21360" s="2"/>
      <c r="E21360" s="2"/>
      <c r="F21360" s="2"/>
      <c r="G21360" s="3"/>
      <c r="H21360" s="3"/>
      <c r="I21360" s="2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 s="2"/>
    </row>
    <row r="21361" spans="2:22" x14ac:dyDescent="0.2">
      <c r="B21361" s="2"/>
      <c r="C21361" s="2"/>
      <c r="D21361" s="2"/>
      <c r="E21361" s="2"/>
      <c r="F21361" s="2"/>
      <c r="G21361" s="3"/>
      <c r="H21361" s="3"/>
      <c r="I21361" s="2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 s="2"/>
    </row>
    <row r="21362" spans="2:22" x14ac:dyDescent="0.2">
      <c r="B21362" s="2"/>
      <c r="C21362" s="2"/>
      <c r="D21362" s="2"/>
      <c r="E21362" s="2"/>
      <c r="F21362" s="2"/>
      <c r="G21362" s="3"/>
      <c r="H21362" s="3"/>
      <c r="I21362" s="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 s="2"/>
    </row>
    <row r="21363" spans="2:22" x14ac:dyDescent="0.2">
      <c r="B21363" s="2"/>
      <c r="C21363" s="2"/>
      <c r="D21363" s="2"/>
      <c r="E21363" s="2"/>
      <c r="F21363" s="2"/>
      <c r="G21363" s="3"/>
      <c r="H21363" s="3"/>
      <c r="I21363" s="2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 s="2"/>
    </row>
    <row r="21364" spans="2:22" x14ac:dyDescent="0.2">
      <c r="B21364" s="2"/>
      <c r="C21364" s="2"/>
      <c r="D21364" s="2"/>
      <c r="E21364" s="2"/>
      <c r="F21364" s="2"/>
      <c r="G21364" s="3"/>
      <c r="H21364" s="3"/>
      <c r="I21364" s="2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 s="2"/>
    </row>
    <row r="21365" spans="2:22" x14ac:dyDescent="0.2">
      <c r="B21365" s="2"/>
      <c r="C21365" s="2"/>
      <c r="D21365" s="2"/>
      <c r="E21365" s="2"/>
      <c r="F21365" s="2"/>
      <c r="G21365" s="3"/>
      <c r="H21365" s="3"/>
      <c r="I21365" s="2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 s="2"/>
    </row>
    <row r="21366" spans="2:22" x14ac:dyDescent="0.2">
      <c r="B21366" s="2"/>
      <c r="C21366" s="2"/>
      <c r="D21366" s="2"/>
      <c r="E21366" s="2"/>
      <c r="F21366" s="2"/>
      <c r="G21366" s="3"/>
      <c r="H21366" s="3"/>
      <c r="I21366" s="2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 s="2"/>
    </row>
    <row r="21367" spans="2:22" x14ac:dyDescent="0.2">
      <c r="B21367" s="2"/>
      <c r="C21367" s="2"/>
      <c r="D21367" s="2"/>
      <c r="E21367" s="2"/>
      <c r="F21367" s="2"/>
      <c r="G21367" s="3"/>
      <c r="H21367" s="3"/>
      <c r="I21367" s="2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 s="2"/>
    </row>
    <row r="21368" spans="2:22" x14ac:dyDescent="0.2">
      <c r="B21368" s="2"/>
      <c r="C21368" s="2"/>
      <c r="D21368" s="2"/>
      <c r="E21368" s="2"/>
      <c r="F21368" s="2"/>
      <c r="G21368" s="3"/>
      <c r="H21368" s="3"/>
      <c r="I21368" s="2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 s="2"/>
    </row>
    <row r="21369" spans="2:22" x14ac:dyDescent="0.2">
      <c r="B21369" s="2"/>
      <c r="C21369" s="2"/>
      <c r="D21369" s="2"/>
      <c r="E21369" s="2"/>
      <c r="F21369" s="2"/>
      <c r="G21369" s="3"/>
      <c r="H21369" s="3"/>
      <c r="I21369" s="2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 s="2"/>
    </row>
    <row r="21370" spans="2:22" x14ac:dyDescent="0.2">
      <c r="B21370" s="2"/>
      <c r="C21370" s="2"/>
      <c r="D21370" s="2"/>
      <c r="E21370" s="2"/>
      <c r="F21370" s="2"/>
      <c r="G21370" s="3"/>
      <c r="H21370" s="3"/>
      <c r="I21370" s="2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 s="2"/>
    </row>
    <row r="21371" spans="2:22" x14ac:dyDescent="0.2">
      <c r="B21371" s="2"/>
      <c r="C21371" s="2"/>
      <c r="D21371" s="2"/>
      <c r="E21371" s="2"/>
      <c r="F21371" s="2"/>
      <c r="G21371" s="3"/>
      <c r="H21371" s="3"/>
      <c r="I21371" s="2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 s="2"/>
    </row>
    <row r="21372" spans="2:22" x14ac:dyDescent="0.2">
      <c r="B21372" s="2"/>
      <c r="C21372" s="2"/>
      <c r="D21372" s="2"/>
      <c r="E21372" s="2"/>
      <c r="F21372" s="2"/>
      <c r="G21372" s="3"/>
      <c r="H21372" s="3"/>
      <c r="I21372" s="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 s="2"/>
    </row>
    <row r="21373" spans="2:22" x14ac:dyDescent="0.2">
      <c r="B21373" s="2"/>
      <c r="C21373" s="2"/>
      <c r="D21373" s="2"/>
      <c r="E21373" s="2"/>
      <c r="F21373" s="2"/>
      <c r="G21373" s="3"/>
      <c r="H21373" s="3"/>
      <c r="I21373" s="2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 s="2"/>
    </row>
    <row r="21374" spans="2:22" x14ac:dyDescent="0.2">
      <c r="B21374" s="2"/>
      <c r="C21374" s="2"/>
      <c r="D21374" s="2"/>
      <c r="E21374" s="2"/>
      <c r="F21374" s="2"/>
      <c r="G21374" s="3"/>
      <c r="H21374" s="3"/>
      <c r="I21374" s="2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 s="2"/>
    </row>
    <row r="21375" spans="2:22" x14ac:dyDescent="0.2">
      <c r="B21375" s="2"/>
      <c r="C21375" s="2"/>
      <c r="D21375" s="2"/>
      <c r="E21375" s="2"/>
      <c r="F21375" s="2"/>
      <c r="G21375" s="3"/>
      <c r="H21375" s="3"/>
      <c r="I21375" s="2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 s="2"/>
    </row>
    <row r="21376" spans="2:22" x14ac:dyDescent="0.2">
      <c r="B21376" s="2"/>
      <c r="C21376" s="2"/>
      <c r="D21376" s="2"/>
      <c r="E21376" s="2"/>
      <c r="F21376" s="2"/>
      <c r="G21376" s="3"/>
      <c r="H21376" s="3"/>
      <c r="I21376" s="2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 s="2"/>
    </row>
    <row r="21377" spans="2:22" x14ac:dyDescent="0.2">
      <c r="B21377" s="2"/>
      <c r="C21377" s="2"/>
      <c r="D21377" s="2"/>
      <c r="E21377" s="2"/>
      <c r="F21377" s="2"/>
      <c r="G21377" s="3"/>
      <c r="H21377" s="3"/>
      <c r="I21377" s="2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 s="2"/>
    </row>
    <row r="21378" spans="2:22" x14ac:dyDescent="0.2">
      <c r="B21378" s="2"/>
      <c r="C21378" s="2"/>
      <c r="D21378" s="2"/>
      <c r="E21378" s="2"/>
      <c r="F21378" s="2"/>
      <c r="G21378" s="3"/>
      <c r="H21378" s="3"/>
      <c r="I21378" s="2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 s="2"/>
    </row>
    <row r="21379" spans="2:22" x14ac:dyDescent="0.2">
      <c r="B21379" s="2"/>
      <c r="C21379" s="2"/>
      <c r="D21379" s="2"/>
      <c r="E21379" s="2"/>
      <c r="F21379" s="2"/>
      <c r="G21379" s="3"/>
      <c r="H21379" s="3"/>
      <c r="I21379" s="2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 s="2"/>
    </row>
    <row r="21380" spans="2:22" x14ac:dyDescent="0.2">
      <c r="B21380" s="2"/>
      <c r="C21380" s="2"/>
      <c r="D21380" s="2"/>
      <c r="E21380" s="2"/>
      <c r="F21380" s="2"/>
      <c r="G21380" s="3"/>
      <c r="H21380" s="3"/>
      <c r="I21380" s="2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 s="2"/>
    </row>
    <row r="21381" spans="2:22" x14ac:dyDescent="0.2">
      <c r="B21381" s="2"/>
      <c r="C21381" s="2"/>
      <c r="D21381" s="2"/>
      <c r="E21381" s="2"/>
      <c r="F21381" s="2"/>
      <c r="G21381" s="3"/>
      <c r="H21381" s="3"/>
      <c r="I21381" s="2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 s="2"/>
    </row>
    <row r="21382" spans="2:22" x14ac:dyDescent="0.2">
      <c r="B21382" s="2"/>
      <c r="C21382" s="2"/>
      <c r="D21382" s="2"/>
      <c r="E21382" s="2"/>
      <c r="F21382" s="2"/>
      <c r="G21382" s="3"/>
      <c r="H21382" s="3"/>
      <c r="I21382" s="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 s="2"/>
    </row>
    <row r="21383" spans="2:22" x14ac:dyDescent="0.2">
      <c r="B21383" s="2"/>
      <c r="C21383" s="2"/>
      <c r="D21383" s="2"/>
      <c r="E21383" s="2"/>
      <c r="F21383" s="2"/>
      <c r="G21383" s="3"/>
      <c r="H21383" s="3"/>
      <c r="I21383" s="2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 s="2"/>
    </row>
    <row r="21384" spans="2:22" x14ac:dyDescent="0.2">
      <c r="B21384" s="2"/>
      <c r="C21384" s="2"/>
      <c r="D21384" s="2"/>
      <c r="E21384" s="2"/>
      <c r="F21384" s="2"/>
      <c r="G21384" s="3"/>
      <c r="H21384" s="3"/>
      <c r="I21384" s="2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 s="2"/>
    </row>
    <row r="21385" spans="2:22" x14ac:dyDescent="0.2">
      <c r="B21385" s="2"/>
      <c r="C21385" s="2"/>
      <c r="D21385" s="2"/>
      <c r="E21385" s="2"/>
      <c r="F21385" s="2"/>
      <c r="G21385" s="3"/>
      <c r="H21385" s="3"/>
      <c r="I21385" s="2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 s="2"/>
    </row>
    <row r="21386" spans="2:22" x14ac:dyDescent="0.2">
      <c r="B21386" s="2"/>
      <c r="C21386" s="2"/>
      <c r="D21386" s="2"/>
      <c r="E21386" s="2"/>
      <c r="F21386" s="2"/>
      <c r="G21386" s="3"/>
      <c r="H21386" s="3"/>
      <c r="I21386" s="2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 s="2"/>
    </row>
    <row r="21387" spans="2:22" x14ac:dyDescent="0.2">
      <c r="B21387" s="2"/>
      <c r="C21387" s="2"/>
      <c r="D21387" s="2"/>
      <c r="E21387" s="2"/>
      <c r="F21387" s="2"/>
      <c r="G21387" s="3"/>
      <c r="H21387" s="3"/>
      <c r="I21387" s="2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 s="2"/>
    </row>
    <row r="21388" spans="2:22" x14ac:dyDescent="0.2">
      <c r="B21388" s="2"/>
      <c r="C21388" s="2"/>
      <c r="D21388" s="2"/>
      <c r="E21388" s="2"/>
      <c r="F21388" s="2"/>
      <c r="G21388" s="3"/>
      <c r="H21388" s="3"/>
      <c r="I21388" s="2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 s="2"/>
    </row>
    <row r="21389" spans="2:22" x14ac:dyDescent="0.2">
      <c r="B21389" s="2"/>
      <c r="C21389" s="2"/>
      <c r="D21389" s="2"/>
      <c r="E21389" s="2"/>
      <c r="F21389" s="2"/>
      <c r="G21389" s="3"/>
      <c r="H21389" s="3"/>
      <c r="I21389" s="2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 s="2"/>
    </row>
    <row r="21390" spans="2:22" x14ac:dyDescent="0.2">
      <c r="B21390" s="2"/>
      <c r="C21390" s="2"/>
      <c r="D21390" s="2"/>
      <c r="E21390" s="2"/>
      <c r="F21390" s="2"/>
      <c r="G21390" s="3"/>
      <c r="H21390" s="3"/>
      <c r="I21390" s="2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 s="2"/>
    </row>
    <row r="21391" spans="2:22" x14ac:dyDescent="0.2">
      <c r="B21391" s="2"/>
      <c r="C21391" s="2"/>
      <c r="D21391" s="2"/>
      <c r="E21391" s="2"/>
      <c r="F21391" s="2"/>
      <c r="G21391" s="3"/>
      <c r="H21391" s="3"/>
      <c r="I21391" s="2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 s="2"/>
    </row>
    <row r="21392" spans="2:22" x14ac:dyDescent="0.2">
      <c r="B21392" s="2"/>
      <c r="C21392" s="2"/>
      <c r="D21392" s="2"/>
      <c r="E21392" s="2"/>
      <c r="F21392" s="2"/>
      <c r="G21392" s="3"/>
      <c r="H21392" s="3"/>
      <c r="I21392" s="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 s="2"/>
    </row>
    <row r="21393" spans="2:22" x14ac:dyDescent="0.2">
      <c r="B21393" s="2"/>
      <c r="C21393" s="2"/>
      <c r="D21393" s="2"/>
      <c r="E21393" s="2"/>
      <c r="F21393" s="2"/>
      <c r="G21393" s="3"/>
      <c r="H21393" s="3"/>
      <c r="I21393" s="2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 s="2"/>
    </row>
    <row r="21394" spans="2:22" x14ac:dyDescent="0.2">
      <c r="B21394" s="2"/>
      <c r="C21394" s="2"/>
      <c r="D21394" s="2"/>
      <c r="E21394" s="2"/>
      <c r="F21394" s="2"/>
      <c r="G21394" s="3"/>
      <c r="H21394" s="3"/>
      <c r="I21394" s="2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 s="2"/>
    </row>
    <row r="21395" spans="2:22" x14ac:dyDescent="0.2">
      <c r="B21395" s="2"/>
      <c r="C21395" s="2"/>
      <c r="D21395" s="2"/>
      <c r="E21395" s="2"/>
      <c r="F21395" s="2"/>
      <c r="G21395" s="3"/>
      <c r="H21395" s="3"/>
      <c r="I21395" s="2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 s="2"/>
    </row>
    <row r="21396" spans="2:22" x14ac:dyDescent="0.2">
      <c r="B21396" s="2"/>
      <c r="C21396" s="2"/>
      <c r="D21396" s="2"/>
      <c r="E21396" s="2"/>
      <c r="F21396" s="2"/>
      <c r="G21396" s="3"/>
      <c r="H21396" s="3"/>
      <c r="I21396" s="2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 s="2"/>
    </row>
    <row r="21397" spans="2:22" x14ac:dyDescent="0.2">
      <c r="B21397" s="2"/>
      <c r="C21397" s="2"/>
      <c r="D21397" s="2"/>
      <c r="E21397" s="2"/>
      <c r="F21397" s="2"/>
      <c r="G21397" s="3"/>
      <c r="H21397" s="3"/>
      <c r="I21397" s="2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 s="2"/>
    </row>
    <row r="21398" spans="2:22" x14ac:dyDescent="0.2">
      <c r="B21398" s="2"/>
      <c r="C21398" s="2"/>
      <c r="D21398" s="2"/>
      <c r="E21398" s="2"/>
      <c r="F21398" s="2"/>
      <c r="G21398" s="3"/>
      <c r="H21398" s="3"/>
      <c r="I21398" s="2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 s="2"/>
    </row>
    <row r="21399" spans="2:22" x14ac:dyDescent="0.2">
      <c r="B21399" s="2"/>
      <c r="C21399" s="2"/>
      <c r="D21399" s="2"/>
      <c r="E21399" s="2"/>
      <c r="F21399" s="2"/>
      <c r="G21399" s="3"/>
      <c r="H21399" s="3"/>
      <c r="I21399" s="2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 s="2"/>
    </row>
    <row r="21400" spans="2:22" x14ac:dyDescent="0.2">
      <c r="B21400" s="2"/>
      <c r="C21400" s="2"/>
      <c r="D21400" s="2"/>
      <c r="E21400" s="2"/>
      <c r="F21400" s="2"/>
      <c r="G21400" s="3"/>
      <c r="H21400" s="3"/>
      <c r="I21400" s="2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 s="2"/>
    </row>
    <row r="21401" spans="2:22" x14ac:dyDescent="0.2">
      <c r="B21401" s="2"/>
      <c r="C21401" s="2"/>
      <c r="D21401" s="2"/>
      <c r="E21401" s="2"/>
      <c r="F21401" s="2"/>
      <c r="G21401" s="3"/>
      <c r="H21401" s="3"/>
      <c r="I21401" s="2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 s="2"/>
    </row>
    <row r="21402" spans="2:22" x14ac:dyDescent="0.2">
      <c r="B21402" s="2"/>
      <c r="C21402" s="2"/>
      <c r="D21402" s="2"/>
      <c r="E21402" s="2"/>
      <c r="F21402" s="2"/>
      <c r="G21402" s="3"/>
      <c r="H21402" s="3"/>
      <c r="I21402" s="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 s="2"/>
    </row>
    <row r="21403" spans="2:22" x14ac:dyDescent="0.2">
      <c r="B21403" s="2"/>
      <c r="C21403" s="2"/>
      <c r="D21403" s="2"/>
      <c r="E21403" s="2"/>
      <c r="F21403" s="2"/>
      <c r="G21403" s="3"/>
      <c r="H21403" s="3"/>
      <c r="I21403" s="2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 s="2"/>
    </row>
    <row r="21404" spans="2:22" x14ac:dyDescent="0.2">
      <c r="B21404" s="2"/>
      <c r="C21404" s="2"/>
      <c r="D21404" s="2"/>
      <c r="E21404" s="2"/>
      <c r="F21404" s="2"/>
      <c r="G21404" s="3"/>
      <c r="H21404" s="3"/>
      <c r="I21404" s="2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 s="2"/>
    </row>
    <row r="21405" spans="2:22" x14ac:dyDescent="0.2">
      <c r="B21405" s="2"/>
      <c r="C21405" s="2"/>
      <c r="D21405" s="2"/>
      <c r="E21405" s="2"/>
      <c r="F21405" s="2"/>
      <c r="G21405" s="3"/>
      <c r="H21405" s="3"/>
      <c r="I21405" s="2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 s="2"/>
    </row>
    <row r="21406" spans="2:22" x14ac:dyDescent="0.2">
      <c r="B21406" s="2"/>
      <c r="C21406" s="2"/>
      <c r="D21406" s="2"/>
      <c r="E21406" s="2"/>
      <c r="F21406" s="2"/>
      <c r="G21406" s="3"/>
      <c r="H21406" s="3"/>
      <c r="I21406" s="2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 s="2"/>
    </row>
    <row r="21407" spans="2:22" x14ac:dyDescent="0.2">
      <c r="B21407" s="2"/>
      <c r="C21407" s="2"/>
      <c r="D21407" s="2"/>
      <c r="E21407" s="2"/>
      <c r="F21407" s="2"/>
      <c r="G21407" s="3"/>
      <c r="H21407" s="3"/>
      <c r="I21407" s="2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 s="2"/>
    </row>
    <row r="21408" spans="2:22" x14ac:dyDescent="0.2">
      <c r="B21408" s="2"/>
      <c r="C21408" s="2"/>
      <c r="D21408" s="2"/>
      <c r="E21408" s="2"/>
      <c r="F21408" s="2"/>
      <c r="G21408" s="3"/>
      <c r="H21408" s="3"/>
      <c r="I21408" s="2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 s="2"/>
    </row>
    <row r="21409" spans="2:22" x14ac:dyDescent="0.2">
      <c r="B21409" s="2"/>
      <c r="C21409" s="2"/>
      <c r="D21409" s="2"/>
      <c r="E21409" s="2"/>
      <c r="F21409" s="2"/>
      <c r="G21409" s="3"/>
      <c r="H21409" s="3"/>
      <c r="I21409" s="2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 s="2"/>
    </row>
    <row r="21410" spans="2:22" x14ac:dyDescent="0.2">
      <c r="B21410" s="2"/>
      <c r="C21410" s="2"/>
      <c r="D21410" s="2"/>
      <c r="E21410" s="2"/>
      <c r="F21410" s="2"/>
      <c r="G21410" s="3"/>
      <c r="H21410" s="3"/>
      <c r="I21410" s="2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 s="2"/>
    </row>
    <row r="21411" spans="2:22" x14ac:dyDescent="0.2">
      <c r="B21411" s="2"/>
      <c r="C21411" s="2"/>
      <c r="D21411" s="2"/>
      <c r="E21411" s="2"/>
      <c r="F21411" s="2"/>
      <c r="G21411" s="3"/>
      <c r="H21411" s="3"/>
      <c r="I21411" s="2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 s="2"/>
    </row>
    <row r="21412" spans="2:22" x14ac:dyDescent="0.2">
      <c r="B21412" s="2"/>
      <c r="C21412" s="2"/>
      <c r="D21412" s="2"/>
      <c r="E21412" s="2"/>
      <c r="F21412" s="2"/>
      <c r="G21412" s="3"/>
      <c r="H21412" s="3"/>
      <c r="I21412" s="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 s="2"/>
    </row>
    <row r="21413" spans="2:22" x14ac:dyDescent="0.2">
      <c r="B21413" s="2"/>
      <c r="C21413" s="2"/>
      <c r="D21413" s="2"/>
      <c r="E21413" s="2"/>
      <c r="F21413" s="2"/>
      <c r="G21413" s="3"/>
      <c r="H21413" s="3"/>
      <c r="I21413" s="2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 s="2"/>
    </row>
    <row r="21414" spans="2:22" x14ac:dyDescent="0.2">
      <c r="B21414" s="2"/>
      <c r="C21414" s="2"/>
      <c r="D21414" s="2"/>
      <c r="E21414" s="2"/>
      <c r="F21414" s="2"/>
      <c r="G21414" s="3"/>
      <c r="H21414" s="3"/>
      <c r="I21414" s="2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 s="2"/>
    </row>
    <row r="21415" spans="2:22" x14ac:dyDescent="0.2">
      <c r="B21415" s="2"/>
      <c r="C21415" s="2"/>
      <c r="D21415" s="2"/>
      <c r="E21415" s="2"/>
      <c r="F21415" s="2"/>
      <c r="G21415" s="3"/>
      <c r="H21415" s="3"/>
      <c r="I21415" s="2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 s="2"/>
    </row>
    <row r="21416" spans="2:22" x14ac:dyDescent="0.2">
      <c r="B21416" s="2"/>
      <c r="C21416" s="2"/>
      <c r="D21416" s="2"/>
      <c r="E21416" s="2"/>
      <c r="F21416" s="2"/>
      <c r="G21416" s="3"/>
      <c r="H21416" s="3"/>
      <c r="I21416" s="2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 s="2"/>
    </row>
    <row r="21417" spans="2:22" x14ac:dyDescent="0.2">
      <c r="B21417" s="2"/>
      <c r="C21417" s="2"/>
      <c r="D21417" s="2"/>
      <c r="E21417" s="2"/>
      <c r="F21417" s="2"/>
      <c r="G21417" s="3"/>
      <c r="H21417" s="3"/>
      <c r="I21417" s="2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 s="2"/>
    </row>
    <row r="21418" spans="2:22" x14ac:dyDescent="0.2">
      <c r="B21418" s="2"/>
      <c r="C21418" s="2"/>
      <c r="D21418" s="2"/>
      <c r="E21418" s="2"/>
      <c r="F21418" s="2"/>
      <c r="G21418" s="3"/>
      <c r="H21418" s="3"/>
      <c r="I21418" s="2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 s="2"/>
    </row>
    <row r="21419" spans="2:22" x14ac:dyDescent="0.2">
      <c r="B21419" s="2"/>
      <c r="C21419" s="2"/>
      <c r="D21419" s="2"/>
      <c r="E21419" s="2"/>
      <c r="F21419" s="2"/>
      <c r="G21419" s="3"/>
      <c r="H21419" s="3"/>
      <c r="I21419" s="2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 s="2"/>
    </row>
    <row r="21420" spans="2:22" x14ac:dyDescent="0.2">
      <c r="B21420" s="2"/>
      <c r="C21420" s="2"/>
      <c r="D21420" s="2"/>
      <c r="E21420" s="2"/>
      <c r="F21420" s="2"/>
      <c r="G21420" s="3"/>
      <c r="H21420" s="3"/>
      <c r="I21420" s="2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 s="2"/>
    </row>
    <row r="21421" spans="2:22" x14ac:dyDescent="0.2">
      <c r="B21421" s="2"/>
      <c r="C21421" s="2"/>
      <c r="D21421" s="2"/>
      <c r="E21421" s="2"/>
      <c r="F21421" s="2"/>
      <c r="G21421" s="3"/>
      <c r="H21421" s="3"/>
      <c r="I21421" s="2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 s="2"/>
    </row>
    <row r="21422" spans="2:22" x14ac:dyDescent="0.2">
      <c r="B21422" s="2"/>
      <c r="C21422" s="2"/>
      <c r="D21422" s="2"/>
      <c r="E21422" s="2"/>
      <c r="F21422" s="2"/>
      <c r="G21422" s="3"/>
      <c r="H21422" s="3"/>
      <c r="I21422" s="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 s="2"/>
    </row>
    <row r="21423" spans="2:22" x14ac:dyDescent="0.2">
      <c r="B21423" s="2"/>
      <c r="C21423" s="2"/>
      <c r="D21423" s="2"/>
      <c r="E21423" s="2"/>
      <c r="F21423" s="2"/>
      <c r="G21423" s="3"/>
      <c r="H21423" s="3"/>
      <c r="I21423" s="2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 s="2"/>
    </row>
    <row r="21424" spans="2:22" x14ac:dyDescent="0.2">
      <c r="B21424" s="2"/>
      <c r="C21424" s="2"/>
      <c r="D21424" s="2"/>
      <c r="E21424" s="2"/>
      <c r="F21424" s="2"/>
      <c r="G21424" s="3"/>
      <c r="H21424" s="3"/>
      <c r="I21424" s="2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 s="2"/>
    </row>
    <row r="21425" spans="2:22" x14ac:dyDescent="0.2">
      <c r="B21425" s="2"/>
      <c r="C21425" s="2"/>
      <c r="D21425" s="2"/>
      <c r="E21425" s="2"/>
      <c r="F21425" s="2"/>
      <c r="G21425" s="3"/>
      <c r="H21425" s="3"/>
      <c r="I21425" s="2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 s="2"/>
    </row>
    <row r="21426" spans="2:22" x14ac:dyDescent="0.2">
      <c r="B21426" s="2"/>
      <c r="C21426" s="2"/>
      <c r="D21426" s="2"/>
      <c r="E21426" s="2"/>
      <c r="F21426" s="2"/>
      <c r="G21426" s="3"/>
      <c r="H21426" s="3"/>
      <c r="I21426" s="2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 s="2"/>
    </row>
    <row r="21427" spans="2:22" x14ac:dyDescent="0.2">
      <c r="B21427" s="2"/>
      <c r="C21427" s="2"/>
      <c r="D21427" s="2"/>
      <c r="E21427" s="2"/>
      <c r="F21427" s="2"/>
      <c r="G21427" s="3"/>
      <c r="H21427" s="3"/>
      <c r="I21427" s="2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 s="2"/>
    </row>
    <row r="21428" spans="2:22" x14ac:dyDescent="0.2">
      <c r="B21428" s="2"/>
      <c r="C21428" s="2"/>
      <c r="D21428" s="2"/>
      <c r="E21428" s="2"/>
      <c r="F21428" s="2"/>
      <c r="G21428" s="3"/>
      <c r="H21428" s="3"/>
      <c r="I21428" s="2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 s="2"/>
    </row>
    <row r="21429" spans="2:22" x14ac:dyDescent="0.2">
      <c r="B21429" s="2"/>
      <c r="C21429" s="2"/>
      <c r="D21429" s="2"/>
      <c r="E21429" s="2"/>
      <c r="F21429" s="2"/>
      <c r="G21429" s="3"/>
      <c r="H21429" s="3"/>
      <c r="I21429" s="2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 s="2"/>
    </row>
    <row r="21430" spans="2:22" x14ac:dyDescent="0.2">
      <c r="B21430" s="2"/>
      <c r="C21430" s="2"/>
      <c r="D21430" s="2"/>
      <c r="E21430" s="2"/>
      <c r="F21430" s="2"/>
      <c r="G21430" s="3"/>
      <c r="H21430" s="3"/>
      <c r="I21430" s="2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 s="2"/>
    </row>
    <row r="21431" spans="2:22" x14ac:dyDescent="0.2">
      <c r="B21431" s="2"/>
      <c r="C21431" s="2"/>
      <c r="D21431" s="2"/>
      <c r="E21431" s="2"/>
      <c r="F21431" s="2"/>
      <c r="G21431" s="3"/>
      <c r="H21431" s="3"/>
      <c r="I21431" s="2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 s="2"/>
    </row>
    <row r="21432" spans="2:22" x14ac:dyDescent="0.2">
      <c r="B21432" s="2"/>
      <c r="C21432" s="2"/>
      <c r="D21432" s="2"/>
      <c r="E21432" s="2"/>
      <c r="F21432" s="2"/>
      <c r="G21432" s="3"/>
      <c r="H21432" s="3"/>
      <c r="I21432" s="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 s="2"/>
    </row>
    <row r="21433" spans="2:22" x14ac:dyDescent="0.2">
      <c r="B21433" s="2"/>
      <c r="C21433" s="2"/>
      <c r="D21433" s="2"/>
      <c r="E21433" s="2"/>
      <c r="F21433" s="2"/>
      <c r="G21433" s="3"/>
      <c r="H21433" s="3"/>
      <c r="I21433" s="2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 s="2"/>
    </row>
    <row r="21434" spans="2:22" x14ac:dyDescent="0.2">
      <c r="B21434" s="2"/>
      <c r="C21434" s="2"/>
      <c r="D21434" s="2"/>
      <c r="E21434" s="2"/>
      <c r="F21434" s="2"/>
      <c r="G21434" s="3"/>
      <c r="H21434" s="3"/>
      <c r="I21434" s="2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 s="2"/>
    </row>
    <row r="21435" spans="2:22" x14ac:dyDescent="0.2">
      <c r="B21435" s="2"/>
      <c r="C21435" s="2"/>
      <c r="D21435" s="2"/>
      <c r="E21435" s="2"/>
      <c r="F21435" s="2"/>
      <c r="G21435" s="3"/>
      <c r="H21435" s="3"/>
      <c r="I21435" s="2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 s="2"/>
    </row>
    <row r="21436" spans="2:22" x14ac:dyDescent="0.2">
      <c r="B21436" s="2"/>
      <c r="C21436" s="2"/>
      <c r="D21436" s="2"/>
      <c r="E21436" s="2"/>
      <c r="F21436" s="2"/>
      <c r="G21436" s="3"/>
      <c r="H21436" s="3"/>
      <c r="I21436" s="2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 s="2"/>
    </row>
    <row r="21437" spans="2:22" x14ac:dyDescent="0.2">
      <c r="B21437" s="2"/>
      <c r="C21437" s="2"/>
      <c r="D21437" s="2"/>
      <c r="E21437" s="2"/>
      <c r="F21437" s="2"/>
      <c r="G21437" s="3"/>
      <c r="H21437" s="3"/>
      <c r="I21437" s="2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 s="2"/>
    </row>
    <row r="21438" spans="2:22" x14ac:dyDescent="0.2">
      <c r="B21438" s="2"/>
      <c r="C21438" s="2"/>
      <c r="D21438" s="2"/>
      <c r="E21438" s="2"/>
      <c r="F21438" s="2"/>
      <c r="G21438" s="3"/>
      <c r="H21438" s="3"/>
      <c r="I21438" s="2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 s="2"/>
    </row>
    <row r="21439" spans="2:22" x14ac:dyDescent="0.2">
      <c r="B21439" s="2"/>
      <c r="C21439" s="2"/>
      <c r="D21439" s="2"/>
      <c r="E21439" s="2"/>
      <c r="F21439" s="2"/>
      <c r="G21439" s="3"/>
      <c r="H21439" s="3"/>
      <c r="I21439" s="2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 s="2"/>
    </row>
    <row r="21440" spans="2:22" x14ac:dyDescent="0.2">
      <c r="B21440" s="2"/>
      <c r="C21440" s="2"/>
      <c r="D21440" s="2"/>
      <c r="E21440" s="2"/>
      <c r="F21440" s="2"/>
      <c r="G21440" s="3"/>
      <c r="H21440" s="3"/>
      <c r="I21440" s="2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 s="2"/>
    </row>
    <row r="21441" spans="2:22" x14ac:dyDescent="0.2">
      <c r="B21441" s="2"/>
      <c r="C21441" s="2"/>
      <c r="D21441" s="2"/>
      <c r="E21441" s="2"/>
      <c r="F21441" s="2"/>
      <c r="G21441" s="3"/>
      <c r="H21441" s="3"/>
      <c r="I21441" s="2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 s="2"/>
    </row>
    <row r="21442" spans="2:22" x14ac:dyDescent="0.2">
      <c r="B21442" s="2"/>
      <c r="C21442" s="2"/>
      <c r="D21442" s="2"/>
      <c r="E21442" s="2"/>
      <c r="F21442" s="2"/>
      <c r="G21442" s="3"/>
      <c r="H21442" s="3"/>
      <c r="I21442" s="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 s="2"/>
    </row>
    <row r="21443" spans="2:22" x14ac:dyDescent="0.2">
      <c r="B21443" s="2"/>
      <c r="C21443" s="2"/>
      <c r="D21443" s="2"/>
      <c r="E21443" s="2"/>
      <c r="F21443" s="2"/>
      <c r="G21443" s="3"/>
      <c r="H21443" s="3"/>
      <c r="I21443" s="2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 s="2"/>
    </row>
    <row r="21444" spans="2:22" x14ac:dyDescent="0.2">
      <c r="B21444" s="2"/>
      <c r="C21444" s="2"/>
      <c r="D21444" s="2"/>
      <c r="E21444" s="2"/>
      <c r="F21444" s="2"/>
      <c r="G21444" s="3"/>
      <c r="H21444" s="3"/>
      <c r="I21444" s="2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 s="2"/>
    </row>
    <row r="21445" spans="2:22" x14ac:dyDescent="0.2">
      <c r="B21445" s="2"/>
      <c r="C21445" s="2"/>
      <c r="D21445" s="2"/>
      <c r="E21445" s="2"/>
      <c r="F21445" s="2"/>
      <c r="G21445" s="3"/>
      <c r="H21445" s="3"/>
      <c r="I21445" s="2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 s="2"/>
    </row>
    <row r="21446" spans="2:22" x14ac:dyDescent="0.2">
      <c r="B21446" s="2"/>
      <c r="C21446" s="2"/>
      <c r="D21446" s="2"/>
      <c r="E21446" s="2"/>
      <c r="F21446" s="2"/>
      <c r="G21446" s="3"/>
      <c r="H21446" s="3"/>
      <c r="I21446" s="2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 s="2"/>
    </row>
    <row r="21447" spans="2:22" x14ac:dyDescent="0.2">
      <c r="B21447" s="2"/>
      <c r="C21447" s="2"/>
      <c r="D21447" s="2"/>
      <c r="E21447" s="2"/>
      <c r="F21447" s="2"/>
      <c r="G21447" s="3"/>
      <c r="H21447" s="3"/>
      <c r="I21447" s="2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 s="2"/>
    </row>
    <row r="21448" spans="2:22" x14ac:dyDescent="0.2">
      <c r="B21448" s="2"/>
      <c r="C21448" s="2"/>
      <c r="D21448" s="2"/>
      <c r="E21448" s="2"/>
      <c r="F21448" s="2"/>
      <c r="G21448" s="3"/>
      <c r="H21448" s="3"/>
      <c r="I21448" s="2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 s="2"/>
    </row>
    <row r="21449" spans="2:22" x14ac:dyDescent="0.2">
      <c r="B21449" s="2"/>
      <c r="C21449" s="2"/>
      <c r="D21449" s="2"/>
      <c r="E21449" s="2"/>
      <c r="F21449" s="2"/>
      <c r="G21449" s="3"/>
      <c r="H21449" s="3"/>
      <c r="I21449" s="2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 s="2"/>
    </row>
    <row r="21450" spans="2:22" x14ac:dyDescent="0.2">
      <c r="B21450" s="2"/>
      <c r="C21450" s="2"/>
      <c r="D21450" s="2"/>
      <c r="E21450" s="2"/>
      <c r="F21450" s="2"/>
      <c r="G21450" s="3"/>
      <c r="H21450" s="3"/>
      <c r="I21450" s="2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 s="2"/>
    </row>
    <row r="21451" spans="2:22" x14ac:dyDescent="0.2">
      <c r="B21451" s="2"/>
      <c r="C21451" s="2"/>
      <c r="D21451" s="2"/>
      <c r="E21451" s="2"/>
      <c r="F21451" s="2"/>
      <c r="G21451" s="3"/>
      <c r="H21451" s="3"/>
      <c r="I21451" s="2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 s="2"/>
    </row>
    <row r="21452" spans="2:22" x14ac:dyDescent="0.2">
      <c r="B21452" s="2"/>
      <c r="C21452" s="2"/>
      <c r="D21452" s="2"/>
      <c r="E21452" s="2"/>
      <c r="F21452" s="2"/>
      <c r="G21452" s="3"/>
      <c r="H21452" s="3"/>
      <c r="I21452" s="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 s="2"/>
    </row>
    <row r="21453" spans="2:22" x14ac:dyDescent="0.2">
      <c r="B21453" s="2"/>
      <c r="C21453" s="2"/>
      <c r="D21453" s="2"/>
      <c r="E21453" s="2"/>
      <c r="F21453" s="2"/>
      <c r="G21453" s="3"/>
      <c r="H21453" s="3"/>
      <c r="I21453" s="2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 s="2"/>
    </row>
    <row r="21454" spans="2:22" x14ac:dyDescent="0.2">
      <c r="B21454" s="2"/>
      <c r="C21454" s="2"/>
      <c r="D21454" s="2"/>
      <c r="E21454" s="2"/>
      <c r="F21454" s="2"/>
      <c r="G21454" s="3"/>
      <c r="H21454" s="3"/>
      <c r="I21454" s="2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 s="2"/>
    </row>
    <row r="21455" spans="2:22" x14ac:dyDescent="0.2">
      <c r="B21455" s="2"/>
      <c r="C21455" s="2"/>
      <c r="D21455" s="2"/>
      <c r="E21455" s="2"/>
      <c r="F21455" s="2"/>
      <c r="G21455" s="3"/>
      <c r="H21455" s="3"/>
      <c r="I21455" s="2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 s="2"/>
    </row>
    <row r="21456" spans="2:22" x14ac:dyDescent="0.2">
      <c r="B21456" s="2"/>
      <c r="C21456" s="2"/>
      <c r="D21456" s="2"/>
      <c r="E21456" s="2"/>
      <c r="F21456" s="2"/>
      <c r="G21456" s="3"/>
      <c r="H21456" s="3"/>
      <c r="I21456" s="2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 s="2"/>
    </row>
    <row r="21457" spans="2:22" x14ac:dyDescent="0.2">
      <c r="B21457" s="2"/>
      <c r="C21457" s="2"/>
      <c r="D21457" s="2"/>
      <c r="E21457" s="2"/>
      <c r="F21457" s="2"/>
      <c r="G21457" s="3"/>
      <c r="H21457" s="3"/>
      <c r="I21457" s="2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 s="2"/>
    </row>
    <row r="21458" spans="2:22" x14ac:dyDescent="0.2">
      <c r="B21458" s="2"/>
      <c r="C21458" s="2"/>
      <c r="D21458" s="2"/>
      <c r="E21458" s="2"/>
      <c r="F21458" s="2"/>
      <c r="G21458" s="3"/>
      <c r="H21458" s="3"/>
      <c r="I21458" s="2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 s="2"/>
    </row>
    <row r="21459" spans="2:22" x14ac:dyDescent="0.2">
      <c r="B21459" s="2"/>
      <c r="C21459" s="2"/>
      <c r="D21459" s="2"/>
      <c r="E21459" s="2"/>
      <c r="F21459" s="2"/>
      <c r="G21459" s="3"/>
      <c r="H21459" s="3"/>
      <c r="I21459" s="2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 s="2"/>
    </row>
    <row r="21460" spans="2:22" x14ac:dyDescent="0.2">
      <c r="B21460" s="2"/>
      <c r="C21460" s="2"/>
      <c r="D21460" s="2"/>
      <c r="E21460" s="2"/>
      <c r="F21460" s="2"/>
      <c r="G21460" s="3"/>
      <c r="H21460" s="3"/>
      <c r="I21460" s="2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 s="2"/>
    </row>
    <row r="21461" spans="2:22" x14ac:dyDescent="0.2">
      <c r="B21461" s="2"/>
      <c r="C21461" s="2"/>
      <c r="D21461" s="2"/>
      <c r="E21461" s="2"/>
      <c r="F21461" s="2"/>
      <c r="G21461" s="3"/>
      <c r="H21461" s="3"/>
      <c r="I21461" s="2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 s="2"/>
    </row>
    <row r="21462" spans="2:22" x14ac:dyDescent="0.2">
      <c r="B21462" s="2"/>
      <c r="C21462" s="2"/>
      <c r="D21462" s="2"/>
      <c r="E21462" s="2"/>
      <c r="F21462" s="2"/>
      <c r="G21462" s="3"/>
      <c r="H21462" s="3"/>
      <c r="I21462" s="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 s="2"/>
    </row>
    <row r="21463" spans="2:22" x14ac:dyDescent="0.2">
      <c r="B21463" s="2"/>
      <c r="C21463" s="2"/>
      <c r="D21463" s="2"/>
      <c r="E21463" s="2"/>
      <c r="F21463" s="2"/>
      <c r="G21463" s="3"/>
      <c r="H21463" s="3"/>
      <c r="I21463" s="2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 s="2"/>
    </row>
    <row r="21464" spans="2:22" x14ac:dyDescent="0.2">
      <c r="B21464" s="2"/>
      <c r="C21464" s="2"/>
      <c r="D21464" s="2"/>
      <c r="E21464" s="2"/>
      <c r="F21464" s="2"/>
      <c r="G21464" s="3"/>
      <c r="H21464" s="3"/>
      <c r="I21464" s="2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 s="2"/>
    </row>
    <row r="21465" spans="2:22" x14ac:dyDescent="0.2">
      <c r="B21465" s="2"/>
      <c r="C21465" s="2"/>
      <c r="D21465" s="2"/>
      <c r="E21465" s="2"/>
      <c r="F21465" s="2"/>
      <c r="G21465" s="3"/>
      <c r="H21465" s="3"/>
      <c r="I21465" s="2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 s="2"/>
    </row>
    <row r="21466" spans="2:22" x14ac:dyDescent="0.2">
      <c r="B21466" s="2"/>
      <c r="C21466" s="2"/>
      <c r="D21466" s="2"/>
      <c r="E21466" s="2"/>
      <c r="F21466" s="2"/>
      <c r="G21466" s="3"/>
      <c r="H21466" s="3"/>
      <c r="I21466" s="2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 s="2"/>
    </row>
    <row r="21467" spans="2:22" x14ac:dyDescent="0.2">
      <c r="B21467" s="2"/>
      <c r="C21467" s="2"/>
      <c r="D21467" s="2"/>
      <c r="E21467" s="2"/>
      <c r="F21467" s="2"/>
      <c r="G21467" s="3"/>
      <c r="H21467" s="3"/>
      <c r="I21467" s="2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 s="2"/>
    </row>
    <row r="21468" spans="2:22" x14ac:dyDescent="0.2">
      <c r="B21468" s="2"/>
      <c r="C21468" s="2"/>
      <c r="D21468" s="2"/>
      <c r="E21468" s="2"/>
      <c r="F21468" s="2"/>
      <c r="G21468" s="3"/>
      <c r="H21468" s="3"/>
      <c r="I21468" s="2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 s="2"/>
    </row>
    <row r="21469" spans="2:22" x14ac:dyDescent="0.2">
      <c r="B21469" s="2"/>
      <c r="C21469" s="2"/>
      <c r="D21469" s="2"/>
      <c r="E21469" s="2"/>
      <c r="F21469" s="2"/>
      <c r="G21469" s="3"/>
      <c r="H21469" s="3"/>
      <c r="I21469" s="2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 s="2"/>
    </row>
    <row r="21470" spans="2:22" x14ac:dyDescent="0.2">
      <c r="B21470" s="2"/>
      <c r="C21470" s="2"/>
      <c r="D21470" s="2"/>
      <c r="E21470" s="2"/>
      <c r="F21470" s="2"/>
      <c r="G21470" s="3"/>
      <c r="H21470" s="3"/>
      <c r="I21470" s="2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 s="2"/>
    </row>
    <row r="21471" spans="2:22" x14ac:dyDescent="0.2">
      <c r="B21471" s="2"/>
      <c r="C21471" s="2"/>
      <c r="D21471" s="2"/>
      <c r="E21471" s="2"/>
      <c r="F21471" s="2"/>
      <c r="G21471" s="3"/>
      <c r="H21471" s="3"/>
      <c r="I21471" s="2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 s="2"/>
    </row>
    <row r="21472" spans="2:22" x14ac:dyDescent="0.2">
      <c r="B21472" s="2"/>
      <c r="C21472" s="2"/>
      <c r="D21472" s="2"/>
      <c r="E21472" s="2"/>
      <c r="F21472" s="2"/>
      <c r="G21472" s="3"/>
      <c r="H21472" s="3"/>
      <c r="I21472" s="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 s="2"/>
    </row>
    <row r="21473" spans="2:22" x14ac:dyDescent="0.2">
      <c r="B21473" s="2"/>
      <c r="C21473" s="2"/>
      <c r="D21473" s="2"/>
      <c r="E21473" s="2"/>
      <c r="F21473" s="2"/>
      <c r="G21473" s="3"/>
      <c r="H21473" s="3"/>
      <c r="I21473" s="2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 s="2"/>
    </row>
    <row r="21474" spans="2:22" x14ac:dyDescent="0.2">
      <c r="B21474" s="2"/>
      <c r="C21474" s="2"/>
      <c r="D21474" s="2"/>
      <c r="E21474" s="2"/>
      <c r="F21474" s="2"/>
      <c r="G21474" s="3"/>
      <c r="H21474" s="3"/>
      <c r="I21474" s="2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 s="2"/>
    </row>
    <row r="21475" spans="2:22" x14ac:dyDescent="0.2">
      <c r="B21475" s="2"/>
      <c r="C21475" s="2"/>
      <c r="D21475" s="2"/>
      <c r="E21475" s="2"/>
      <c r="F21475" s="2"/>
      <c r="G21475" s="3"/>
      <c r="H21475" s="3"/>
      <c r="I21475" s="2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 s="2"/>
    </row>
    <row r="21476" spans="2:22" x14ac:dyDescent="0.2">
      <c r="B21476" s="2"/>
      <c r="C21476" s="2"/>
      <c r="D21476" s="2"/>
      <c r="E21476" s="2"/>
      <c r="F21476" s="2"/>
      <c r="G21476" s="3"/>
      <c r="H21476" s="3"/>
      <c r="I21476" s="2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 s="2"/>
    </row>
    <row r="21477" spans="2:22" x14ac:dyDescent="0.2">
      <c r="B21477" s="2"/>
      <c r="C21477" s="2"/>
      <c r="D21477" s="2"/>
      <c r="E21477" s="2"/>
      <c r="F21477" s="2"/>
      <c r="G21477" s="3"/>
      <c r="H21477" s="3"/>
      <c r="I21477" s="2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 s="2"/>
    </row>
    <row r="21478" spans="2:22" x14ac:dyDescent="0.2">
      <c r="B21478" s="2"/>
      <c r="C21478" s="2"/>
      <c r="D21478" s="2"/>
      <c r="E21478" s="2"/>
      <c r="F21478" s="2"/>
      <c r="G21478" s="3"/>
      <c r="H21478" s="3"/>
      <c r="I21478" s="2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 s="2"/>
    </row>
    <row r="21479" spans="2:22" x14ac:dyDescent="0.2">
      <c r="B21479" s="2"/>
      <c r="C21479" s="2"/>
      <c r="D21479" s="2"/>
      <c r="E21479" s="2"/>
      <c r="F21479" s="2"/>
      <c r="G21479" s="3"/>
      <c r="H21479" s="3"/>
      <c r="I21479" s="2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 s="2"/>
    </row>
    <row r="21480" spans="2:22" x14ac:dyDescent="0.2">
      <c r="B21480" s="2"/>
      <c r="C21480" s="2"/>
      <c r="D21480" s="2"/>
      <c r="E21480" s="2"/>
      <c r="F21480" s="2"/>
      <c r="G21480" s="3"/>
      <c r="H21480" s="3"/>
      <c r="I21480" s="2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 s="2"/>
    </row>
    <row r="21481" spans="2:22" x14ac:dyDescent="0.2">
      <c r="B21481" s="2"/>
      <c r="C21481" s="2"/>
      <c r="D21481" s="2"/>
      <c r="E21481" s="2"/>
      <c r="F21481" s="2"/>
      <c r="G21481" s="3"/>
      <c r="H21481" s="3"/>
      <c r="I21481" s="2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 s="2"/>
    </row>
    <row r="21482" spans="2:22" x14ac:dyDescent="0.2">
      <c r="B21482" s="2"/>
      <c r="C21482" s="2"/>
      <c r="D21482" s="2"/>
      <c r="E21482" s="2"/>
      <c r="F21482" s="2"/>
      <c r="G21482" s="3"/>
      <c r="H21482" s="3"/>
      <c r="I21482" s="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 s="2"/>
    </row>
    <row r="21483" spans="2:22" x14ac:dyDescent="0.2">
      <c r="B21483" s="2"/>
      <c r="C21483" s="2"/>
      <c r="D21483" s="2"/>
      <c r="E21483" s="2"/>
      <c r="F21483" s="2"/>
      <c r="G21483" s="3"/>
      <c r="H21483" s="3"/>
      <c r="I21483" s="2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 s="2"/>
    </row>
    <row r="21484" spans="2:22" x14ac:dyDescent="0.2">
      <c r="B21484" s="2"/>
      <c r="C21484" s="2"/>
      <c r="D21484" s="2"/>
      <c r="E21484" s="2"/>
      <c r="F21484" s="2"/>
      <c r="G21484" s="3"/>
      <c r="H21484" s="3"/>
      <c r="I21484" s="2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 s="2"/>
    </row>
    <row r="21485" spans="2:22" x14ac:dyDescent="0.2">
      <c r="B21485" s="2"/>
      <c r="C21485" s="2"/>
      <c r="D21485" s="2"/>
      <c r="E21485" s="2"/>
      <c r="F21485" s="2"/>
      <c r="G21485" s="3"/>
      <c r="H21485" s="3"/>
      <c r="I21485" s="2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 s="2"/>
    </row>
    <row r="21486" spans="2:22" x14ac:dyDescent="0.2">
      <c r="B21486" s="2"/>
      <c r="C21486" s="2"/>
      <c r="D21486" s="2"/>
      <c r="E21486" s="2"/>
      <c r="F21486" s="2"/>
      <c r="G21486" s="3"/>
      <c r="H21486" s="3"/>
      <c r="I21486" s="2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 s="2"/>
    </row>
    <row r="21487" spans="2:22" x14ac:dyDescent="0.2">
      <c r="B21487" s="2"/>
      <c r="C21487" s="2"/>
      <c r="D21487" s="2"/>
      <c r="E21487" s="2"/>
      <c r="F21487" s="2"/>
      <c r="G21487" s="3"/>
      <c r="H21487" s="3"/>
      <c r="I21487" s="2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 s="2"/>
    </row>
    <row r="21488" spans="2:22" x14ac:dyDescent="0.2">
      <c r="B21488" s="2"/>
      <c r="C21488" s="2"/>
      <c r="D21488" s="2"/>
      <c r="E21488" s="2"/>
      <c r="F21488" s="2"/>
      <c r="G21488" s="3"/>
      <c r="H21488" s="3"/>
      <c r="I21488" s="2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 s="2"/>
    </row>
    <row r="21489" spans="2:22" x14ac:dyDescent="0.2">
      <c r="B21489" s="2"/>
      <c r="C21489" s="2"/>
      <c r="D21489" s="2"/>
      <c r="E21489" s="2"/>
      <c r="F21489" s="2"/>
      <c r="G21489" s="3"/>
      <c r="H21489" s="3"/>
      <c r="I21489" s="2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 s="2"/>
    </row>
    <row r="21490" spans="2:22" x14ac:dyDescent="0.2">
      <c r="B21490" s="2"/>
      <c r="C21490" s="2"/>
      <c r="D21490" s="2"/>
      <c r="E21490" s="2"/>
      <c r="F21490" s="2"/>
      <c r="G21490" s="3"/>
      <c r="H21490" s="3"/>
      <c r="I21490" s="2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 s="2"/>
    </row>
    <row r="21491" spans="2:22" x14ac:dyDescent="0.2">
      <c r="B21491" s="2"/>
      <c r="C21491" s="2"/>
      <c r="D21491" s="2"/>
      <c r="E21491" s="2"/>
      <c r="F21491" s="2"/>
      <c r="G21491" s="3"/>
      <c r="H21491" s="3"/>
      <c r="I21491" s="2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 s="2"/>
    </row>
    <row r="21492" spans="2:22" x14ac:dyDescent="0.2">
      <c r="B21492" s="2"/>
      <c r="C21492" s="2"/>
      <c r="D21492" s="2"/>
      <c r="E21492" s="2"/>
      <c r="F21492" s="2"/>
      <c r="G21492" s="3"/>
      <c r="H21492" s="3"/>
      <c r="I21492" s="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 s="2"/>
    </row>
    <row r="21493" spans="2:22" x14ac:dyDescent="0.2">
      <c r="B21493" s="2"/>
      <c r="C21493" s="2"/>
      <c r="D21493" s="2"/>
      <c r="E21493" s="2"/>
      <c r="F21493" s="2"/>
      <c r="G21493" s="3"/>
      <c r="H21493" s="3"/>
      <c r="I21493" s="2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 s="2"/>
    </row>
    <row r="21494" spans="2:22" x14ac:dyDescent="0.2">
      <c r="B21494" s="2"/>
      <c r="C21494" s="2"/>
      <c r="D21494" s="2"/>
      <c r="E21494" s="2"/>
      <c r="F21494" s="2"/>
      <c r="G21494" s="3"/>
      <c r="H21494" s="3"/>
      <c r="I21494" s="2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 s="2"/>
    </row>
    <row r="21495" spans="2:22" x14ac:dyDescent="0.2">
      <c r="B21495" s="2"/>
      <c r="C21495" s="2"/>
      <c r="D21495" s="2"/>
      <c r="E21495" s="2"/>
      <c r="F21495" s="2"/>
      <c r="G21495" s="3"/>
      <c r="H21495" s="3"/>
      <c r="I21495" s="2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 s="2"/>
    </row>
    <row r="21496" spans="2:22" x14ac:dyDescent="0.2">
      <c r="B21496" s="2"/>
      <c r="C21496" s="2"/>
      <c r="D21496" s="2"/>
      <c r="E21496" s="2"/>
      <c r="F21496" s="2"/>
      <c r="G21496" s="3"/>
      <c r="H21496" s="3"/>
      <c r="I21496" s="2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 s="2"/>
    </row>
    <row r="21497" spans="2:22" x14ac:dyDescent="0.2">
      <c r="B21497" s="2"/>
      <c r="C21497" s="2"/>
      <c r="D21497" s="2"/>
      <c r="E21497" s="2"/>
      <c r="F21497" s="2"/>
      <c r="G21497" s="3"/>
      <c r="H21497" s="3"/>
      <c r="I21497" s="2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 s="2"/>
    </row>
    <row r="21498" spans="2:22" x14ac:dyDescent="0.2">
      <c r="B21498" s="2"/>
      <c r="C21498" s="2"/>
      <c r="D21498" s="2"/>
      <c r="E21498" s="2"/>
      <c r="F21498" s="2"/>
      <c r="G21498" s="3"/>
      <c r="H21498" s="3"/>
      <c r="I21498" s="2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 s="2"/>
    </row>
    <row r="21499" spans="2:22" x14ac:dyDescent="0.2">
      <c r="B21499" s="2"/>
      <c r="C21499" s="2"/>
      <c r="D21499" s="2"/>
      <c r="E21499" s="2"/>
      <c r="F21499" s="2"/>
      <c r="G21499" s="3"/>
      <c r="H21499" s="3"/>
      <c r="I21499" s="2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 s="2"/>
    </row>
    <row r="21500" spans="2:22" x14ac:dyDescent="0.2">
      <c r="B21500" s="2"/>
      <c r="C21500" s="2"/>
      <c r="D21500" s="2"/>
      <c r="E21500" s="2"/>
      <c r="F21500" s="2"/>
      <c r="G21500" s="3"/>
      <c r="H21500" s="3"/>
      <c r="I21500" s="2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 s="2"/>
    </row>
    <row r="21501" spans="2:22" x14ac:dyDescent="0.2">
      <c r="B21501" s="2"/>
      <c r="C21501" s="2"/>
      <c r="D21501" s="2"/>
      <c r="E21501" s="2"/>
      <c r="F21501" s="2"/>
      <c r="G21501" s="3"/>
      <c r="H21501" s="3"/>
      <c r="I21501" s="2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 s="2"/>
    </row>
    <row r="21502" spans="2:22" x14ac:dyDescent="0.2">
      <c r="B21502" s="2"/>
      <c r="C21502" s="2"/>
      <c r="D21502" s="2"/>
      <c r="E21502" s="2"/>
      <c r="F21502" s="2"/>
      <c r="G21502" s="3"/>
      <c r="H21502" s="3"/>
      <c r="I21502" s="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 s="2"/>
    </row>
    <row r="21503" spans="2:22" x14ac:dyDescent="0.2">
      <c r="B21503" s="2"/>
      <c r="C21503" s="2"/>
      <c r="D21503" s="2"/>
      <c r="E21503" s="2"/>
      <c r="F21503" s="2"/>
      <c r="G21503" s="3"/>
      <c r="H21503" s="3"/>
      <c r="I21503" s="2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 s="2"/>
    </row>
    <row r="21504" spans="2:22" x14ac:dyDescent="0.2">
      <c r="B21504" s="2"/>
      <c r="C21504" s="2"/>
      <c r="D21504" s="2"/>
      <c r="E21504" s="2"/>
      <c r="F21504" s="2"/>
      <c r="G21504" s="3"/>
      <c r="H21504" s="3"/>
      <c r="I21504" s="2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 s="2"/>
    </row>
    <row r="21505" spans="2:22" x14ac:dyDescent="0.2">
      <c r="B21505" s="2"/>
      <c r="C21505" s="2"/>
      <c r="D21505" s="2"/>
      <c r="E21505" s="2"/>
      <c r="F21505" s="2"/>
      <c r="G21505" s="3"/>
      <c r="H21505" s="3"/>
      <c r="I21505" s="2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 s="2"/>
    </row>
    <row r="21506" spans="2:22" x14ac:dyDescent="0.2">
      <c r="B21506" s="2"/>
      <c r="C21506" s="2"/>
      <c r="D21506" s="2"/>
      <c r="E21506" s="2"/>
      <c r="F21506" s="2"/>
      <c r="G21506" s="3"/>
      <c r="H21506" s="3"/>
      <c r="I21506" s="2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 s="2"/>
    </row>
    <row r="21507" spans="2:22" x14ac:dyDescent="0.2">
      <c r="B21507" s="2"/>
      <c r="C21507" s="2"/>
      <c r="D21507" s="2"/>
      <c r="E21507" s="2"/>
      <c r="F21507" s="2"/>
      <c r="G21507" s="3"/>
      <c r="H21507" s="3"/>
      <c r="I21507" s="2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 s="2"/>
    </row>
    <row r="21508" spans="2:22" x14ac:dyDescent="0.2">
      <c r="B21508" s="2"/>
      <c r="C21508" s="2"/>
      <c r="D21508" s="2"/>
      <c r="E21508" s="2"/>
      <c r="F21508" s="2"/>
      <c r="G21508" s="3"/>
      <c r="H21508" s="3"/>
      <c r="I21508" s="2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 s="2"/>
    </row>
    <row r="21509" spans="2:22" x14ac:dyDescent="0.2">
      <c r="B21509" s="2"/>
      <c r="C21509" s="2"/>
      <c r="D21509" s="2"/>
      <c r="E21509" s="2"/>
      <c r="F21509" s="2"/>
      <c r="G21509" s="3"/>
      <c r="H21509" s="3"/>
      <c r="I21509" s="2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 s="2"/>
    </row>
    <row r="21510" spans="2:22" x14ac:dyDescent="0.2">
      <c r="B21510" s="2"/>
      <c r="C21510" s="2"/>
      <c r="D21510" s="2"/>
      <c r="E21510" s="2"/>
      <c r="F21510" s="2"/>
      <c r="G21510" s="3"/>
      <c r="H21510" s="3"/>
      <c r="I21510" s="2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 s="2"/>
    </row>
    <row r="21511" spans="2:22" x14ac:dyDescent="0.2">
      <c r="B21511" s="2"/>
      <c r="C21511" s="2"/>
      <c r="D21511" s="2"/>
      <c r="E21511" s="2"/>
      <c r="F21511" s="2"/>
      <c r="G21511" s="3"/>
      <c r="H21511" s="3"/>
      <c r="I21511" s="2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 s="2"/>
    </row>
    <row r="21512" spans="2:22" x14ac:dyDescent="0.2">
      <c r="B21512" s="2"/>
      <c r="C21512" s="2"/>
      <c r="D21512" s="2"/>
      <c r="E21512" s="2"/>
      <c r="F21512" s="2"/>
      <c r="G21512" s="3"/>
      <c r="H21512" s="3"/>
      <c r="I21512" s="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 s="2"/>
    </row>
    <row r="21513" spans="2:22" x14ac:dyDescent="0.2">
      <c r="B21513" s="2"/>
      <c r="C21513" s="2"/>
      <c r="D21513" s="2"/>
      <c r="E21513" s="2"/>
      <c r="F21513" s="2"/>
      <c r="G21513" s="3"/>
      <c r="H21513" s="3"/>
      <c r="I21513" s="2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 s="2"/>
    </row>
    <row r="21514" spans="2:22" x14ac:dyDescent="0.2">
      <c r="B21514" s="2"/>
      <c r="C21514" s="2"/>
      <c r="D21514" s="2"/>
      <c r="E21514" s="2"/>
      <c r="F21514" s="2"/>
      <c r="G21514" s="3"/>
      <c r="H21514" s="3"/>
      <c r="I21514" s="2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 s="2"/>
    </row>
    <row r="21515" spans="2:22" x14ac:dyDescent="0.2">
      <c r="B21515" s="2"/>
      <c r="C21515" s="2"/>
      <c r="D21515" s="2"/>
      <c r="E21515" s="2"/>
      <c r="F21515" s="2"/>
      <c r="G21515" s="3"/>
      <c r="H21515" s="3"/>
      <c r="I21515" s="2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 s="2"/>
    </row>
    <row r="21516" spans="2:22" x14ac:dyDescent="0.2">
      <c r="B21516" s="2"/>
      <c r="C21516" s="2"/>
      <c r="D21516" s="2"/>
      <c r="E21516" s="2"/>
      <c r="F21516" s="2"/>
      <c r="G21516" s="3"/>
      <c r="H21516" s="3"/>
      <c r="I21516" s="2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 s="2"/>
    </row>
    <row r="21517" spans="2:22" x14ac:dyDescent="0.2">
      <c r="B21517" s="2"/>
      <c r="C21517" s="2"/>
      <c r="D21517" s="2"/>
      <c r="E21517" s="2"/>
      <c r="F21517" s="2"/>
      <c r="G21517" s="3"/>
      <c r="H21517" s="3"/>
      <c r="I21517" s="2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 s="2"/>
    </row>
    <row r="21518" spans="2:22" x14ac:dyDescent="0.2">
      <c r="B21518" s="2"/>
      <c r="C21518" s="2"/>
      <c r="D21518" s="2"/>
      <c r="E21518" s="2"/>
      <c r="F21518" s="2"/>
      <c r="G21518" s="3"/>
      <c r="H21518" s="3"/>
      <c r="I21518" s="2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 s="2"/>
    </row>
    <row r="21519" spans="2:22" x14ac:dyDescent="0.2">
      <c r="B21519" s="2"/>
      <c r="C21519" s="2"/>
      <c r="D21519" s="2"/>
      <c r="E21519" s="2"/>
      <c r="F21519" s="2"/>
      <c r="G21519" s="3"/>
      <c r="H21519" s="3"/>
      <c r="I21519" s="2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 s="2"/>
    </row>
    <row r="21520" spans="2:22" x14ac:dyDescent="0.2">
      <c r="B21520" s="2"/>
      <c r="C21520" s="2"/>
      <c r="D21520" s="2"/>
      <c r="E21520" s="2"/>
      <c r="F21520" s="2"/>
      <c r="G21520" s="3"/>
      <c r="H21520" s="3"/>
      <c r="I21520" s="2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 s="2"/>
    </row>
    <row r="21521" spans="2:22" x14ac:dyDescent="0.2">
      <c r="B21521" s="2"/>
      <c r="C21521" s="2"/>
      <c r="D21521" s="2"/>
      <c r="E21521" s="2"/>
      <c r="F21521" s="2"/>
      <c r="G21521" s="3"/>
      <c r="H21521" s="3"/>
      <c r="I21521" s="2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 s="2"/>
    </row>
    <row r="21522" spans="2:22" x14ac:dyDescent="0.2">
      <c r="B21522" s="2"/>
      <c r="C21522" s="2"/>
      <c r="D21522" s="2"/>
      <c r="E21522" s="2"/>
      <c r="F21522" s="2"/>
      <c r="G21522" s="3"/>
      <c r="H21522" s="3"/>
      <c r="I21522" s="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 s="2"/>
    </row>
    <row r="21523" spans="2:22" x14ac:dyDescent="0.2">
      <c r="B21523" s="2"/>
      <c r="C21523" s="2"/>
      <c r="D21523" s="2"/>
      <c r="E21523" s="2"/>
      <c r="F21523" s="2"/>
      <c r="G21523" s="3"/>
      <c r="H21523" s="3"/>
      <c r="I21523" s="2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 s="2"/>
    </row>
    <row r="21524" spans="2:22" x14ac:dyDescent="0.2">
      <c r="B21524" s="2"/>
      <c r="C21524" s="2"/>
      <c r="D21524" s="2"/>
      <c r="E21524" s="2"/>
      <c r="F21524" s="2"/>
      <c r="G21524" s="3"/>
      <c r="H21524" s="3"/>
      <c r="I21524" s="2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 s="2"/>
    </row>
    <row r="21525" spans="2:22" x14ac:dyDescent="0.2">
      <c r="B21525" s="2"/>
      <c r="C21525" s="2"/>
      <c r="D21525" s="2"/>
      <c r="E21525" s="2"/>
      <c r="F21525" s="2"/>
      <c r="G21525" s="3"/>
      <c r="H21525" s="3"/>
      <c r="I21525" s="2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 s="2"/>
    </row>
    <row r="21526" spans="2:22" x14ac:dyDescent="0.2">
      <c r="B21526" s="2"/>
      <c r="C21526" s="2"/>
      <c r="D21526" s="2"/>
      <c r="E21526" s="2"/>
      <c r="F21526" s="2"/>
      <c r="G21526" s="3"/>
      <c r="H21526" s="3"/>
      <c r="I21526" s="2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 s="2"/>
    </row>
    <row r="21527" spans="2:22" x14ac:dyDescent="0.2">
      <c r="B21527" s="2"/>
      <c r="C21527" s="2"/>
      <c r="D21527" s="2"/>
      <c r="E21527" s="2"/>
      <c r="F21527" s="2"/>
      <c r="G21527" s="3"/>
      <c r="H21527" s="3"/>
      <c r="I21527" s="2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 s="2"/>
    </row>
    <row r="21528" spans="2:22" x14ac:dyDescent="0.2">
      <c r="B21528" s="2"/>
      <c r="C21528" s="2"/>
      <c r="D21528" s="2"/>
      <c r="E21528" s="2"/>
      <c r="F21528" s="2"/>
      <c r="G21528" s="3"/>
      <c r="H21528" s="3"/>
      <c r="I21528" s="2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 s="2"/>
    </row>
    <row r="21529" spans="2:22" x14ac:dyDescent="0.2">
      <c r="B21529" s="2"/>
      <c r="C21529" s="2"/>
      <c r="D21529" s="2"/>
      <c r="E21529" s="2"/>
      <c r="F21529" s="2"/>
      <c r="G21529" s="3"/>
      <c r="H21529" s="3"/>
      <c r="I21529" s="2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 s="2"/>
    </row>
    <row r="21530" spans="2:22" x14ac:dyDescent="0.2">
      <c r="B21530" s="2"/>
      <c r="C21530" s="2"/>
      <c r="D21530" s="2"/>
      <c r="E21530" s="2"/>
      <c r="F21530" s="2"/>
      <c r="G21530" s="3"/>
      <c r="H21530" s="3"/>
      <c r="I21530" s="2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 s="2"/>
    </row>
    <row r="21531" spans="2:22" x14ac:dyDescent="0.2">
      <c r="B21531" s="2"/>
      <c r="C21531" s="2"/>
      <c r="D21531" s="2"/>
      <c r="E21531" s="2"/>
      <c r="F21531" s="2"/>
      <c r="G21531" s="3"/>
      <c r="H21531" s="3"/>
      <c r="I21531" s="2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 s="2"/>
    </row>
    <row r="21532" spans="2:22" x14ac:dyDescent="0.2">
      <c r="B21532" s="2"/>
      <c r="C21532" s="2"/>
      <c r="D21532" s="2"/>
      <c r="E21532" s="2"/>
      <c r="F21532" s="2"/>
      <c r="G21532" s="3"/>
      <c r="H21532" s="3"/>
      <c r="I21532" s="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 s="2"/>
    </row>
    <row r="21533" spans="2:22" x14ac:dyDescent="0.2">
      <c r="B21533" s="2"/>
      <c r="C21533" s="2"/>
      <c r="D21533" s="2"/>
      <c r="E21533" s="2"/>
      <c r="F21533" s="2"/>
      <c r="G21533" s="3"/>
      <c r="H21533" s="3"/>
      <c r="I21533" s="2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 s="2"/>
    </row>
    <row r="21534" spans="2:22" x14ac:dyDescent="0.2">
      <c r="B21534" s="2"/>
      <c r="C21534" s="2"/>
      <c r="D21534" s="2"/>
      <c r="E21534" s="2"/>
      <c r="F21534" s="2"/>
      <c r="G21534" s="3"/>
      <c r="H21534" s="3"/>
      <c r="I21534" s="2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 s="2"/>
    </row>
    <row r="21535" spans="2:22" x14ac:dyDescent="0.2">
      <c r="B21535" s="2"/>
      <c r="C21535" s="2"/>
      <c r="D21535" s="2"/>
      <c r="E21535" s="2"/>
      <c r="F21535" s="2"/>
      <c r="G21535" s="3"/>
      <c r="H21535" s="3"/>
      <c r="I21535" s="2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 s="2"/>
    </row>
    <row r="21536" spans="2:22" x14ac:dyDescent="0.2">
      <c r="B21536" s="2"/>
      <c r="C21536" s="2"/>
      <c r="D21536" s="2"/>
      <c r="E21536" s="2"/>
      <c r="F21536" s="2"/>
      <c r="G21536" s="3"/>
      <c r="H21536" s="3"/>
      <c r="I21536" s="2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 s="2"/>
    </row>
    <row r="21537" spans="2:22" x14ac:dyDescent="0.2">
      <c r="B21537" s="2"/>
      <c r="C21537" s="2"/>
      <c r="D21537" s="2"/>
      <c r="E21537" s="2"/>
      <c r="F21537" s="2"/>
      <c r="G21537" s="3"/>
      <c r="H21537" s="3"/>
      <c r="I21537" s="2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 s="2"/>
    </row>
    <row r="21538" spans="2:22" x14ac:dyDescent="0.2">
      <c r="B21538" s="2"/>
      <c r="C21538" s="2"/>
      <c r="D21538" s="2"/>
      <c r="E21538" s="2"/>
      <c r="F21538" s="2"/>
      <c r="G21538" s="3"/>
      <c r="H21538" s="3"/>
      <c r="I21538" s="2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 s="2"/>
    </row>
    <row r="21539" spans="2:22" x14ac:dyDescent="0.2">
      <c r="B21539" s="2"/>
      <c r="C21539" s="2"/>
      <c r="D21539" s="2"/>
      <c r="E21539" s="2"/>
      <c r="F21539" s="2"/>
      <c r="G21539" s="3"/>
      <c r="H21539" s="3"/>
      <c r="I21539" s="2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 s="2"/>
    </row>
    <row r="21540" spans="2:22" x14ac:dyDescent="0.2">
      <c r="B21540" s="2"/>
      <c r="C21540" s="2"/>
      <c r="D21540" s="2"/>
      <c r="E21540" s="2"/>
      <c r="F21540" s="2"/>
      <c r="G21540" s="3"/>
      <c r="H21540" s="3"/>
      <c r="I21540" s="2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 s="2"/>
    </row>
    <row r="21541" spans="2:22" x14ac:dyDescent="0.2">
      <c r="B21541" s="2"/>
      <c r="C21541" s="2"/>
      <c r="D21541" s="2"/>
      <c r="E21541" s="2"/>
      <c r="F21541" s="2"/>
      <c r="G21541" s="3"/>
      <c r="H21541" s="3"/>
      <c r="I21541" s="2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 s="2"/>
    </row>
    <row r="21542" spans="2:22" x14ac:dyDescent="0.2">
      <c r="B21542" s="2"/>
      <c r="C21542" s="2"/>
      <c r="D21542" s="2"/>
      <c r="E21542" s="2"/>
      <c r="F21542" s="2"/>
      <c r="G21542" s="3"/>
      <c r="H21542" s="3"/>
      <c r="I21542" s="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 s="2"/>
    </row>
    <row r="21543" spans="2:22" x14ac:dyDescent="0.2">
      <c r="B21543" s="2"/>
      <c r="C21543" s="2"/>
      <c r="D21543" s="2"/>
      <c r="E21543" s="2"/>
      <c r="F21543" s="2"/>
      <c r="G21543" s="3"/>
      <c r="H21543" s="3"/>
      <c r="I21543" s="2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 s="2"/>
    </row>
    <row r="21544" spans="2:22" x14ac:dyDescent="0.2">
      <c r="B21544" s="2"/>
      <c r="C21544" s="2"/>
      <c r="D21544" s="2"/>
      <c r="E21544" s="2"/>
      <c r="F21544" s="2"/>
      <c r="G21544" s="3"/>
      <c r="H21544" s="3"/>
      <c r="I21544" s="2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 s="2"/>
    </row>
    <row r="21545" spans="2:22" x14ac:dyDescent="0.2">
      <c r="B21545" s="2"/>
      <c r="C21545" s="2"/>
      <c r="D21545" s="2"/>
      <c r="E21545" s="2"/>
      <c r="F21545" s="2"/>
      <c r="G21545" s="3"/>
      <c r="H21545" s="3"/>
      <c r="I21545" s="2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 s="2"/>
    </row>
    <row r="21546" spans="2:22" x14ac:dyDescent="0.2">
      <c r="B21546" s="2"/>
      <c r="C21546" s="2"/>
      <c r="D21546" s="2"/>
      <c r="E21546" s="2"/>
      <c r="F21546" s="2"/>
      <c r="G21546" s="3"/>
      <c r="H21546" s="3"/>
      <c r="I21546" s="2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 s="2"/>
    </row>
    <row r="21547" spans="2:22" x14ac:dyDescent="0.2">
      <c r="B21547" s="2"/>
      <c r="C21547" s="2"/>
      <c r="D21547" s="2"/>
      <c r="E21547" s="2"/>
      <c r="F21547" s="2"/>
      <c r="G21547" s="3"/>
      <c r="H21547" s="3"/>
      <c r="I21547" s="2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 s="2"/>
    </row>
    <row r="21548" spans="2:22" x14ac:dyDescent="0.2">
      <c r="B21548" s="2"/>
      <c r="C21548" s="2"/>
      <c r="D21548" s="2"/>
      <c r="E21548" s="2"/>
      <c r="F21548" s="2"/>
      <c r="G21548" s="3"/>
      <c r="H21548" s="3"/>
      <c r="I21548" s="2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 s="2"/>
    </row>
    <row r="21549" spans="2:22" x14ac:dyDescent="0.2">
      <c r="B21549" s="2"/>
      <c r="C21549" s="2"/>
      <c r="D21549" s="2"/>
      <c r="E21549" s="2"/>
      <c r="F21549" s="2"/>
      <c r="G21549" s="3"/>
      <c r="H21549" s="3"/>
      <c r="I21549" s="2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 s="2"/>
    </row>
    <row r="21550" spans="2:22" x14ac:dyDescent="0.2">
      <c r="B21550" s="2"/>
      <c r="C21550" s="2"/>
      <c r="D21550" s="2"/>
      <c r="E21550" s="2"/>
      <c r="F21550" s="2"/>
      <c r="G21550" s="3"/>
      <c r="H21550" s="3"/>
      <c r="I21550" s="2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 s="2"/>
    </row>
    <row r="21551" spans="2:22" x14ac:dyDescent="0.2">
      <c r="B21551" s="2"/>
      <c r="C21551" s="2"/>
      <c r="D21551" s="2"/>
      <c r="E21551" s="2"/>
      <c r="F21551" s="2"/>
      <c r="G21551" s="3"/>
      <c r="H21551" s="3"/>
      <c r="I21551" s="2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 s="2"/>
    </row>
    <row r="21552" spans="2:22" x14ac:dyDescent="0.2">
      <c r="B21552" s="2"/>
      <c r="C21552" s="2"/>
      <c r="D21552" s="2"/>
      <c r="E21552" s="2"/>
      <c r="F21552" s="2"/>
      <c r="G21552" s="3"/>
      <c r="H21552" s="3"/>
      <c r="I21552" s="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 s="2"/>
    </row>
    <row r="21553" spans="2:22" x14ac:dyDescent="0.2">
      <c r="B21553" s="2"/>
      <c r="C21553" s="2"/>
      <c r="D21553" s="2"/>
      <c r="E21553" s="2"/>
      <c r="F21553" s="2"/>
      <c r="G21553" s="3"/>
      <c r="H21553" s="3"/>
      <c r="I21553" s="2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 s="2"/>
    </row>
    <row r="21554" spans="2:22" x14ac:dyDescent="0.2">
      <c r="B21554" s="2"/>
      <c r="C21554" s="2"/>
      <c r="D21554" s="2"/>
      <c r="E21554" s="2"/>
      <c r="F21554" s="2"/>
      <c r="G21554" s="3"/>
      <c r="H21554" s="3"/>
      <c r="I21554" s="2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 s="2"/>
    </row>
    <row r="21555" spans="2:22" x14ac:dyDescent="0.2">
      <c r="B21555" s="2"/>
      <c r="C21555" s="2"/>
      <c r="D21555" s="2"/>
      <c r="E21555" s="2"/>
      <c r="F21555" s="2"/>
      <c r="G21555" s="3"/>
      <c r="H21555" s="3"/>
      <c r="I21555" s="2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 s="2"/>
    </row>
    <row r="21556" spans="2:22" x14ac:dyDescent="0.2">
      <c r="B21556" s="2"/>
      <c r="C21556" s="2"/>
      <c r="D21556" s="2"/>
      <c r="E21556" s="2"/>
      <c r="F21556" s="2"/>
      <c r="G21556" s="3"/>
      <c r="H21556" s="3"/>
      <c r="I21556" s="2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 s="2"/>
    </row>
    <row r="21557" spans="2:22" x14ac:dyDescent="0.2">
      <c r="B21557" s="2"/>
      <c r="C21557" s="2"/>
      <c r="D21557" s="2"/>
      <c r="E21557" s="2"/>
      <c r="F21557" s="2"/>
      <c r="G21557" s="3"/>
      <c r="H21557" s="3"/>
      <c r="I21557" s="2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 s="2"/>
    </row>
    <row r="21558" spans="2:22" x14ac:dyDescent="0.2">
      <c r="B21558" s="2"/>
      <c r="C21558" s="2"/>
      <c r="D21558" s="2"/>
      <c r="E21558" s="2"/>
      <c r="F21558" s="2"/>
      <c r="G21558" s="3"/>
      <c r="H21558" s="3"/>
      <c r="I21558" s="2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 s="2"/>
    </row>
    <row r="21559" spans="2:22" x14ac:dyDescent="0.2">
      <c r="B21559" s="2"/>
      <c r="C21559" s="2"/>
      <c r="D21559" s="2"/>
      <c r="E21559" s="2"/>
      <c r="F21559" s="2"/>
      <c r="G21559" s="3"/>
      <c r="H21559" s="3"/>
      <c r="I21559" s="2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 s="2"/>
    </row>
    <row r="21560" spans="2:22" x14ac:dyDescent="0.2">
      <c r="B21560" s="2"/>
      <c r="C21560" s="2"/>
      <c r="D21560" s="2"/>
      <c r="E21560" s="2"/>
      <c r="F21560" s="2"/>
      <c r="G21560" s="3"/>
      <c r="H21560" s="3"/>
      <c r="I21560" s="2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 s="2"/>
    </row>
    <row r="21561" spans="2:22" x14ac:dyDescent="0.2">
      <c r="B21561" s="2"/>
      <c r="C21561" s="2"/>
      <c r="D21561" s="2"/>
      <c r="E21561" s="2"/>
      <c r="F21561" s="2"/>
      <c r="G21561" s="3"/>
      <c r="H21561" s="3"/>
      <c r="I21561" s="2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 s="2"/>
    </row>
    <row r="21562" spans="2:22" x14ac:dyDescent="0.2">
      <c r="B21562" s="2"/>
      <c r="C21562" s="2"/>
      <c r="D21562" s="2"/>
      <c r="E21562" s="2"/>
      <c r="F21562" s="2"/>
      <c r="G21562" s="3"/>
      <c r="H21562" s="3"/>
      <c r="I21562" s="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 s="2"/>
    </row>
    <row r="21563" spans="2:22" x14ac:dyDescent="0.2">
      <c r="B21563" s="2"/>
      <c r="C21563" s="2"/>
      <c r="D21563" s="2"/>
      <c r="E21563" s="2"/>
      <c r="F21563" s="2"/>
      <c r="G21563" s="3"/>
      <c r="H21563" s="3"/>
      <c r="I21563" s="2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 s="2"/>
    </row>
    <row r="21564" spans="2:22" x14ac:dyDescent="0.2">
      <c r="B21564" s="2"/>
      <c r="C21564" s="2"/>
      <c r="D21564" s="2"/>
      <c r="E21564" s="2"/>
      <c r="F21564" s="2"/>
      <c r="G21564" s="3"/>
      <c r="H21564" s="3"/>
      <c r="I21564" s="2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 s="2"/>
    </row>
    <row r="21565" spans="2:22" x14ac:dyDescent="0.2">
      <c r="B21565" s="2"/>
      <c r="C21565" s="2"/>
      <c r="D21565" s="2"/>
      <c r="E21565" s="2"/>
      <c r="F21565" s="2"/>
      <c r="G21565" s="3"/>
      <c r="H21565" s="3"/>
      <c r="I21565" s="2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 s="2"/>
    </row>
    <row r="21566" spans="2:22" x14ac:dyDescent="0.2">
      <c r="B21566" s="2"/>
      <c r="C21566" s="2"/>
      <c r="D21566" s="2"/>
      <c r="E21566" s="2"/>
      <c r="F21566" s="2"/>
      <c r="G21566" s="3"/>
      <c r="H21566" s="3"/>
      <c r="I21566" s="2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 s="2"/>
    </row>
    <row r="21567" spans="2:22" x14ac:dyDescent="0.2">
      <c r="B21567" s="2"/>
      <c r="C21567" s="2"/>
      <c r="D21567" s="2"/>
      <c r="E21567" s="2"/>
      <c r="F21567" s="2"/>
      <c r="G21567" s="3"/>
      <c r="H21567" s="3"/>
      <c r="I21567" s="2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 s="2"/>
    </row>
    <row r="21568" spans="2:22" x14ac:dyDescent="0.2">
      <c r="B21568" s="2"/>
      <c r="C21568" s="2"/>
      <c r="D21568" s="2"/>
      <c r="E21568" s="2"/>
      <c r="F21568" s="2"/>
      <c r="G21568" s="3"/>
      <c r="H21568" s="3"/>
      <c r="I21568" s="2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 s="2"/>
    </row>
    <row r="21569" spans="2:22" x14ac:dyDescent="0.2">
      <c r="B21569" s="2"/>
      <c r="C21569" s="2"/>
      <c r="D21569" s="2"/>
      <c r="E21569" s="2"/>
      <c r="F21569" s="2"/>
      <c r="G21569" s="3"/>
      <c r="H21569" s="3"/>
      <c r="I21569" s="2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 s="2"/>
    </row>
    <row r="21570" spans="2:22" x14ac:dyDescent="0.2">
      <c r="B21570" s="2"/>
      <c r="C21570" s="2"/>
      <c r="D21570" s="2"/>
      <c r="E21570" s="2"/>
      <c r="F21570" s="2"/>
      <c r="G21570" s="3"/>
      <c r="H21570" s="3"/>
      <c r="I21570" s="2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 s="2"/>
    </row>
    <row r="21571" spans="2:22" x14ac:dyDescent="0.2">
      <c r="B21571" s="2"/>
      <c r="C21571" s="2"/>
      <c r="D21571" s="2"/>
      <c r="E21571" s="2"/>
      <c r="F21571" s="2"/>
      <c r="G21571" s="3"/>
      <c r="H21571" s="3"/>
      <c r="I21571" s="2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 s="2"/>
    </row>
    <row r="21572" spans="2:22" x14ac:dyDescent="0.2">
      <c r="B21572" s="2"/>
      <c r="C21572" s="2"/>
      <c r="D21572" s="2"/>
      <c r="E21572" s="2"/>
      <c r="F21572" s="2"/>
      <c r="G21572" s="3"/>
      <c r="H21572" s="3"/>
      <c r="I21572" s="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 s="2"/>
    </row>
    <row r="21573" spans="2:22" x14ac:dyDescent="0.2">
      <c r="B21573" s="2"/>
      <c r="C21573" s="2"/>
      <c r="D21573" s="2"/>
      <c r="E21573" s="2"/>
      <c r="F21573" s="2"/>
      <c r="G21573" s="3"/>
      <c r="H21573" s="3"/>
      <c r="I21573" s="2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 s="2"/>
    </row>
    <row r="21574" spans="2:22" x14ac:dyDescent="0.2">
      <c r="B21574" s="2"/>
      <c r="C21574" s="2"/>
      <c r="D21574" s="2"/>
      <c r="E21574" s="2"/>
      <c r="F21574" s="2"/>
      <c r="G21574" s="3"/>
      <c r="H21574" s="3"/>
      <c r="I21574" s="2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 s="2"/>
    </row>
    <row r="21575" spans="2:22" x14ac:dyDescent="0.2">
      <c r="B21575" s="2"/>
      <c r="C21575" s="2"/>
      <c r="D21575" s="2"/>
      <c r="E21575" s="2"/>
      <c r="F21575" s="2"/>
      <c r="G21575" s="3"/>
      <c r="H21575" s="3"/>
      <c r="I21575" s="2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 s="2"/>
    </row>
    <row r="21576" spans="2:22" x14ac:dyDescent="0.2">
      <c r="B21576" s="2"/>
      <c r="C21576" s="2"/>
      <c r="D21576" s="2"/>
      <c r="E21576" s="2"/>
      <c r="F21576" s="2"/>
      <c r="G21576" s="3"/>
      <c r="H21576" s="3"/>
      <c r="I21576" s="2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 s="2"/>
    </row>
    <row r="21577" spans="2:22" x14ac:dyDescent="0.2">
      <c r="B21577" s="2"/>
      <c r="C21577" s="2"/>
      <c r="D21577" s="2"/>
      <c r="E21577" s="2"/>
      <c r="F21577" s="2"/>
      <c r="G21577" s="3"/>
      <c r="H21577" s="3"/>
      <c r="I21577" s="2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 s="2"/>
    </row>
    <row r="21578" spans="2:22" x14ac:dyDescent="0.2">
      <c r="B21578" s="2"/>
      <c r="C21578" s="2"/>
      <c r="D21578" s="2"/>
      <c r="E21578" s="2"/>
      <c r="F21578" s="2"/>
      <c r="G21578" s="3"/>
      <c r="H21578" s="3"/>
      <c r="I21578" s="2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 s="2"/>
    </row>
    <row r="21579" spans="2:22" x14ac:dyDescent="0.2">
      <c r="B21579" s="2"/>
      <c r="C21579" s="2"/>
      <c r="D21579" s="2"/>
      <c r="E21579" s="2"/>
      <c r="F21579" s="2"/>
      <c r="G21579" s="3"/>
      <c r="H21579" s="3"/>
      <c r="I21579" s="2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 s="2"/>
    </row>
    <row r="21580" spans="2:22" x14ac:dyDescent="0.2">
      <c r="B21580" s="2"/>
      <c r="C21580" s="2"/>
      <c r="D21580" s="2"/>
      <c r="E21580" s="2"/>
      <c r="F21580" s="2"/>
      <c r="G21580" s="3"/>
      <c r="H21580" s="3"/>
      <c r="I21580" s="2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 s="2"/>
    </row>
    <row r="21581" spans="2:22" x14ac:dyDescent="0.2">
      <c r="B21581" s="2"/>
      <c r="C21581" s="2"/>
      <c r="D21581" s="2"/>
      <c r="E21581" s="2"/>
      <c r="F21581" s="2"/>
      <c r="G21581" s="3"/>
      <c r="H21581" s="3"/>
      <c r="I21581" s="2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 s="2"/>
    </row>
    <row r="21582" spans="2:22" x14ac:dyDescent="0.2">
      <c r="B21582" s="2"/>
      <c r="C21582" s="2"/>
      <c r="D21582" s="2"/>
      <c r="E21582" s="2"/>
      <c r="F21582" s="2"/>
      <c r="G21582" s="3"/>
      <c r="H21582" s="3"/>
      <c r="I21582" s="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 s="2"/>
    </row>
    <row r="21583" spans="2:22" x14ac:dyDescent="0.2">
      <c r="B21583" s="2"/>
      <c r="C21583" s="2"/>
      <c r="D21583" s="2"/>
      <c r="E21583" s="2"/>
      <c r="F21583" s="2"/>
      <c r="G21583" s="3"/>
      <c r="H21583" s="3"/>
      <c r="I21583" s="2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 s="2"/>
    </row>
    <row r="21584" spans="2:22" x14ac:dyDescent="0.2">
      <c r="B21584" s="2"/>
      <c r="C21584" s="2"/>
      <c r="D21584" s="2"/>
      <c r="E21584" s="2"/>
      <c r="F21584" s="2"/>
      <c r="G21584" s="3"/>
      <c r="H21584" s="3"/>
      <c r="I21584" s="2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 s="2"/>
    </row>
    <row r="21585" spans="2:22" x14ac:dyDescent="0.2">
      <c r="B21585" s="2"/>
      <c r="C21585" s="2"/>
      <c r="D21585" s="2"/>
      <c r="E21585" s="2"/>
      <c r="F21585" s="2"/>
      <c r="G21585" s="3"/>
      <c r="H21585" s="3"/>
      <c r="I21585" s="2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 s="2"/>
    </row>
    <row r="21586" spans="2:22" x14ac:dyDescent="0.2">
      <c r="B21586" s="2"/>
      <c r="C21586" s="2"/>
      <c r="D21586" s="2"/>
      <c r="E21586" s="2"/>
      <c r="F21586" s="2"/>
      <c r="G21586" s="3"/>
      <c r="H21586" s="3"/>
      <c r="I21586" s="2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 s="2"/>
    </row>
    <row r="21587" spans="2:22" x14ac:dyDescent="0.2">
      <c r="B21587" s="2"/>
      <c r="C21587" s="2"/>
      <c r="D21587" s="2"/>
      <c r="E21587" s="2"/>
      <c r="F21587" s="2"/>
      <c r="G21587" s="3"/>
      <c r="H21587" s="3"/>
      <c r="I21587" s="2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 s="2"/>
    </row>
    <row r="21588" spans="2:22" x14ac:dyDescent="0.2">
      <c r="B21588" s="2"/>
      <c r="C21588" s="2"/>
      <c r="D21588" s="2"/>
      <c r="E21588" s="2"/>
      <c r="F21588" s="2"/>
      <c r="G21588" s="3"/>
      <c r="H21588" s="3"/>
      <c r="I21588" s="2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 s="2"/>
    </row>
    <row r="21589" spans="2:22" x14ac:dyDescent="0.2">
      <c r="B21589" s="2"/>
      <c r="C21589" s="2"/>
      <c r="D21589" s="2"/>
      <c r="E21589" s="2"/>
      <c r="F21589" s="2"/>
      <c r="G21589" s="3"/>
      <c r="H21589" s="3"/>
      <c r="I21589" s="2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 s="2"/>
    </row>
    <row r="21590" spans="2:22" x14ac:dyDescent="0.2">
      <c r="B21590" s="2"/>
      <c r="C21590" s="2"/>
      <c r="D21590" s="2"/>
      <c r="E21590" s="2"/>
      <c r="F21590" s="2"/>
      <c r="G21590" s="3"/>
      <c r="H21590" s="3"/>
      <c r="I21590" s="2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 s="2"/>
    </row>
    <row r="21591" spans="2:22" x14ac:dyDescent="0.2">
      <c r="B21591" s="2"/>
      <c r="C21591" s="2"/>
      <c r="D21591" s="2"/>
      <c r="E21591" s="2"/>
      <c r="F21591" s="2"/>
      <c r="G21591" s="3"/>
      <c r="H21591" s="3"/>
      <c r="I21591" s="2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 s="2"/>
    </row>
    <row r="21592" spans="2:22" x14ac:dyDescent="0.2">
      <c r="B21592" s="2"/>
      <c r="C21592" s="2"/>
      <c r="D21592" s="2"/>
      <c r="E21592" s="2"/>
      <c r="F21592" s="2"/>
      <c r="G21592" s="3"/>
      <c r="H21592" s="3"/>
      <c r="I21592" s="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 s="2"/>
    </row>
    <row r="21593" spans="2:22" x14ac:dyDescent="0.2">
      <c r="B21593" s="2"/>
      <c r="C21593" s="2"/>
      <c r="D21593" s="2"/>
      <c r="E21593" s="2"/>
      <c r="F21593" s="2"/>
      <c r="G21593" s="3"/>
      <c r="H21593" s="3"/>
      <c r="I21593" s="2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 s="2"/>
    </row>
    <row r="21594" spans="2:22" x14ac:dyDescent="0.2">
      <c r="B21594" s="2"/>
      <c r="C21594" s="2"/>
      <c r="D21594" s="2"/>
      <c r="E21594" s="2"/>
      <c r="F21594" s="2"/>
      <c r="G21594" s="3"/>
      <c r="H21594" s="3"/>
      <c r="I21594" s="2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 s="2"/>
    </row>
    <row r="21595" spans="2:22" x14ac:dyDescent="0.2">
      <c r="B21595" s="2"/>
      <c r="C21595" s="2"/>
      <c r="D21595" s="2"/>
      <c r="E21595" s="2"/>
      <c r="F21595" s="2"/>
      <c r="G21595" s="3"/>
      <c r="H21595" s="3"/>
      <c r="I21595" s="2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 s="2"/>
    </row>
    <row r="21596" spans="2:22" x14ac:dyDescent="0.2">
      <c r="B21596" s="2"/>
      <c r="C21596" s="2"/>
      <c r="D21596" s="2"/>
      <c r="E21596" s="2"/>
      <c r="F21596" s="2"/>
      <c r="G21596" s="3"/>
      <c r="H21596" s="3"/>
      <c r="I21596" s="2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 s="2"/>
    </row>
    <row r="21597" spans="2:22" x14ac:dyDescent="0.2">
      <c r="B21597" s="2"/>
      <c r="C21597" s="2"/>
      <c r="D21597" s="2"/>
      <c r="E21597" s="2"/>
      <c r="F21597" s="2"/>
      <c r="G21597" s="3"/>
      <c r="H21597" s="3"/>
      <c r="I21597" s="2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 s="2"/>
    </row>
    <row r="21598" spans="2:22" x14ac:dyDescent="0.2">
      <c r="B21598" s="2"/>
      <c r="C21598" s="2"/>
      <c r="D21598" s="2"/>
      <c r="E21598" s="2"/>
      <c r="F21598" s="2"/>
      <c r="G21598" s="3"/>
      <c r="H21598" s="3"/>
      <c r="I21598" s="2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 s="2"/>
    </row>
    <row r="21599" spans="2:22" x14ac:dyDescent="0.2">
      <c r="B21599" s="2"/>
      <c r="C21599" s="2"/>
      <c r="D21599" s="2"/>
      <c r="E21599" s="2"/>
      <c r="F21599" s="2"/>
      <c r="G21599" s="3"/>
      <c r="H21599" s="3"/>
      <c r="I21599" s="2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 s="2"/>
    </row>
    <row r="21600" spans="2:22" x14ac:dyDescent="0.2">
      <c r="B21600" s="2"/>
      <c r="C21600" s="2"/>
      <c r="D21600" s="2"/>
      <c r="E21600" s="2"/>
      <c r="F21600" s="2"/>
      <c r="G21600" s="3"/>
      <c r="H21600" s="3"/>
      <c r="I21600" s="2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 s="2"/>
    </row>
    <row r="21601" spans="2:22" x14ac:dyDescent="0.2">
      <c r="B21601" s="2"/>
      <c r="C21601" s="2"/>
      <c r="D21601" s="2"/>
      <c r="E21601" s="2"/>
      <c r="F21601" s="2"/>
      <c r="G21601" s="3"/>
      <c r="H21601" s="3"/>
      <c r="I21601" s="2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 s="2"/>
    </row>
    <row r="21602" spans="2:22" x14ac:dyDescent="0.2">
      <c r="B21602" s="2"/>
      <c r="C21602" s="2"/>
      <c r="D21602" s="2"/>
      <c r="E21602" s="2"/>
      <c r="F21602" s="2"/>
      <c r="G21602" s="3"/>
      <c r="H21602" s="3"/>
      <c r="I21602" s="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 s="2"/>
    </row>
    <row r="21603" spans="2:22" x14ac:dyDescent="0.2">
      <c r="B21603" s="2"/>
      <c r="C21603" s="2"/>
      <c r="D21603" s="2"/>
      <c r="E21603" s="2"/>
      <c r="F21603" s="2"/>
      <c r="G21603" s="3"/>
      <c r="H21603" s="3"/>
      <c r="I21603" s="2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 s="2"/>
    </row>
    <row r="21604" spans="2:22" x14ac:dyDescent="0.2">
      <c r="B21604" s="2"/>
      <c r="C21604" s="2"/>
      <c r="D21604" s="2"/>
      <c r="E21604" s="2"/>
      <c r="F21604" s="2"/>
      <c r="G21604" s="3"/>
      <c r="H21604" s="3"/>
      <c r="I21604" s="2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 s="2"/>
    </row>
    <row r="21605" spans="2:22" x14ac:dyDescent="0.2">
      <c r="B21605" s="2"/>
      <c r="C21605" s="2"/>
      <c r="D21605" s="2"/>
      <c r="E21605" s="2"/>
      <c r="F21605" s="2"/>
      <c r="G21605" s="3"/>
      <c r="H21605" s="3"/>
      <c r="I21605" s="2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 s="2"/>
    </row>
    <row r="21606" spans="2:22" x14ac:dyDescent="0.2">
      <c r="B21606" s="2"/>
      <c r="C21606" s="2"/>
      <c r="D21606" s="2"/>
      <c r="E21606" s="2"/>
      <c r="F21606" s="2"/>
      <c r="G21606" s="3"/>
      <c r="H21606" s="3"/>
      <c r="I21606" s="2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 s="2"/>
    </row>
    <row r="21607" spans="2:22" x14ac:dyDescent="0.2">
      <c r="B21607" s="2"/>
      <c r="C21607" s="2"/>
      <c r="D21607" s="2"/>
      <c r="E21607" s="2"/>
      <c r="F21607" s="2"/>
      <c r="G21607" s="3"/>
      <c r="H21607" s="3"/>
      <c r="I21607" s="2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 s="2"/>
    </row>
    <row r="21608" spans="2:22" x14ac:dyDescent="0.2">
      <c r="B21608" s="2"/>
      <c r="C21608" s="2"/>
      <c r="D21608" s="2"/>
      <c r="E21608" s="2"/>
      <c r="F21608" s="2"/>
      <c r="G21608" s="3"/>
      <c r="H21608" s="3"/>
      <c r="I21608" s="2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 s="2"/>
    </row>
    <row r="21609" spans="2:22" x14ac:dyDescent="0.2">
      <c r="B21609" s="2"/>
      <c r="C21609" s="2"/>
      <c r="D21609" s="2"/>
      <c r="E21609" s="2"/>
      <c r="F21609" s="2"/>
      <c r="G21609" s="3"/>
      <c r="H21609" s="3"/>
      <c r="I21609" s="2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 s="2"/>
    </row>
    <row r="21610" spans="2:22" x14ac:dyDescent="0.2">
      <c r="B21610" s="2"/>
      <c r="C21610" s="2"/>
      <c r="D21610" s="2"/>
      <c r="E21610" s="2"/>
      <c r="F21610" s="2"/>
      <c r="G21610" s="3"/>
      <c r="H21610" s="3"/>
      <c r="I21610" s="2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 s="2"/>
    </row>
    <row r="21611" spans="2:22" x14ac:dyDescent="0.2">
      <c r="B21611" s="2"/>
      <c r="C21611" s="2"/>
      <c r="D21611" s="2"/>
      <c r="E21611" s="2"/>
      <c r="F21611" s="2"/>
      <c r="G21611" s="3"/>
      <c r="H21611" s="3"/>
      <c r="I21611" s="2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 s="2"/>
    </row>
    <row r="21612" spans="2:22" x14ac:dyDescent="0.2">
      <c r="B21612" s="2"/>
      <c r="C21612" s="2"/>
      <c r="D21612" s="2"/>
      <c r="E21612" s="2"/>
      <c r="F21612" s="2"/>
      <c r="G21612" s="3"/>
      <c r="H21612" s="3"/>
      <c r="I21612" s="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 s="2"/>
    </row>
    <row r="21613" spans="2:22" x14ac:dyDescent="0.2">
      <c r="B21613" s="2"/>
      <c r="C21613" s="2"/>
      <c r="D21613" s="2"/>
      <c r="E21613" s="2"/>
      <c r="F21613" s="2"/>
      <c r="G21613" s="3"/>
      <c r="H21613" s="3"/>
      <c r="I21613" s="2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 s="2"/>
    </row>
    <row r="21614" spans="2:22" x14ac:dyDescent="0.2">
      <c r="B21614" s="2"/>
      <c r="C21614" s="2"/>
      <c r="D21614" s="2"/>
      <c r="E21614" s="2"/>
      <c r="F21614" s="2"/>
      <c r="G21614" s="3"/>
      <c r="H21614" s="3"/>
      <c r="I21614" s="2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 s="2"/>
    </row>
    <row r="21615" spans="2:22" x14ac:dyDescent="0.2">
      <c r="B21615" s="2"/>
      <c r="C21615" s="2"/>
      <c r="D21615" s="2"/>
      <c r="E21615" s="2"/>
      <c r="F21615" s="2"/>
      <c r="G21615" s="3"/>
      <c r="H21615" s="3"/>
      <c r="I21615" s="2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 s="2"/>
    </row>
    <row r="21616" spans="2:22" x14ac:dyDescent="0.2">
      <c r="B21616" s="2"/>
      <c r="C21616" s="2"/>
      <c r="D21616" s="2"/>
      <c r="E21616" s="2"/>
      <c r="F21616" s="2"/>
      <c r="G21616" s="3"/>
      <c r="H21616" s="3"/>
      <c r="I21616" s="2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 s="2"/>
    </row>
    <row r="21617" spans="2:22" x14ac:dyDescent="0.2">
      <c r="B21617" s="2"/>
      <c r="C21617" s="2"/>
      <c r="D21617" s="2"/>
      <c r="E21617" s="2"/>
      <c r="F21617" s="2"/>
      <c r="G21617" s="3"/>
      <c r="H21617" s="3"/>
      <c r="I21617" s="2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 s="2"/>
    </row>
    <row r="21618" spans="2:22" x14ac:dyDescent="0.2">
      <c r="B21618" s="2"/>
      <c r="C21618" s="2"/>
      <c r="D21618" s="2"/>
      <c r="E21618" s="2"/>
      <c r="F21618" s="2"/>
      <c r="G21618" s="3"/>
      <c r="H21618" s="3"/>
      <c r="I21618" s="2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 s="2"/>
    </row>
    <row r="21619" spans="2:22" x14ac:dyDescent="0.2">
      <c r="B21619" s="2"/>
      <c r="C21619" s="2"/>
      <c r="D21619" s="2"/>
      <c r="E21619" s="2"/>
      <c r="F21619" s="2"/>
      <c r="G21619" s="3"/>
      <c r="H21619" s="3"/>
      <c r="I21619" s="2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 s="2"/>
    </row>
    <row r="21620" spans="2:22" x14ac:dyDescent="0.2">
      <c r="B21620" s="2"/>
      <c r="C21620" s="2"/>
      <c r="D21620" s="2"/>
      <c r="E21620" s="2"/>
      <c r="F21620" s="2"/>
      <c r="G21620" s="3"/>
      <c r="H21620" s="3"/>
      <c r="I21620" s="2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 s="2"/>
    </row>
    <row r="21621" spans="2:22" x14ac:dyDescent="0.2">
      <c r="B21621" s="2"/>
      <c r="C21621" s="2"/>
      <c r="D21621" s="2"/>
      <c r="E21621" s="2"/>
      <c r="F21621" s="2"/>
      <c r="G21621" s="3"/>
      <c r="H21621" s="3"/>
      <c r="I21621" s="2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 s="2"/>
    </row>
    <row r="21622" spans="2:22" x14ac:dyDescent="0.2">
      <c r="B21622" s="2"/>
      <c r="C21622" s="2"/>
      <c r="D21622" s="2"/>
      <c r="E21622" s="2"/>
      <c r="F21622" s="2"/>
      <c r="G21622" s="3"/>
      <c r="H21622" s="3"/>
      <c r="I21622" s="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 s="2"/>
    </row>
    <row r="21623" spans="2:22" x14ac:dyDescent="0.2">
      <c r="B21623" s="2"/>
      <c r="C21623" s="2"/>
      <c r="D21623" s="2"/>
      <c r="E21623" s="2"/>
      <c r="F21623" s="2"/>
      <c r="G21623" s="3"/>
      <c r="H21623" s="3"/>
      <c r="I21623" s="2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 s="2"/>
    </row>
    <row r="21624" spans="2:22" x14ac:dyDescent="0.2">
      <c r="B21624" s="2"/>
      <c r="C21624" s="2"/>
      <c r="D21624" s="2"/>
      <c r="E21624" s="2"/>
      <c r="F21624" s="2"/>
      <c r="G21624" s="3"/>
      <c r="H21624" s="3"/>
      <c r="I21624" s="2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 s="2"/>
    </row>
    <row r="21625" spans="2:22" x14ac:dyDescent="0.2">
      <c r="B21625" s="2"/>
      <c r="C21625" s="2"/>
      <c r="D21625" s="2"/>
      <c r="E21625" s="2"/>
      <c r="F21625" s="2"/>
      <c r="G21625" s="3"/>
      <c r="H21625" s="3"/>
      <c r="I21625" s="2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 s="2"/>
    </row>
    <row r="21626" spans="2:22" x14ac:dyDescent="0.2">
      <c r="B21626" s="2"/>
      <c r="C21626" s="2"/>
      <c r="D21626" s="2"/>
      <c r="E21626" s="2"/>
      <c r="F21626" s="2"/>
      <c r="G21626" s="3"/>
      <c r="H21626" s="3"/>
      <c r="I21626" s="2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 s="2"/>
    </row>
    <row r="21627" spans="2:22" x14ac:dyDescent="0.2">
      <c r="B21627" s="2"/>
      <c r="C21627" s="2"/>
      <c r="D21627" s="2"/>
      <c r="E21627" s="2"/>
      <c r="F21627" s="2"/>
      <c r="G21627" s="3"/>
      <c r="H21627" s="3"/>
      <c r="I21627" s="2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 s="2"/>
    </row>
    <row r="21628" spans="2:22" x14ac:dyDescent="0.2">
      <c r="B21628" s="2"/>
      <c r="C21628" s="2"/>
      <c r="D21628" s="2"/>
      <c r="E21628" s="2"/>
      <c r="F21628" s="2"/>
      <c r="G21628" s="3"/>
      <c r="H21628" s="3"/>
      <c r="I21628" s="2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 s="2"/>
    </row>
    <row r="21629" spans="2:22" x14ac:dyDescent="0.2">
      <c r="B21629" s="2"/>
      <c r="C21629" s="2"/>
      <c r="D21629" s="2"/>
      <c r="E21629" s="2"/>
      <c r="F21629" s="2"/>
      <c r="G21629" s="3"/>
      <c r="H21629" s="3"/>
      <c r="I21629" s="2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 s="2"/>
    </row>
    <row r="21630" spans="2:22" x14ac:dyDescent="0.2">
      <c r="B21630" s="2"/>
      <c r="C21630" s="2"/>
      <c r="D21630" s="2"/>
      <c r="E21630" s="2"/>
      <c r="F21630" s="2"/>
      <c r="G21630" s="3"/>
      <c r="H21630" s="3"/>
      <c r="I21630" s="2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 s="2"/>
    </row>
    <row r="21631" spans="2:22" x14ac:dyDescent="0.2">
      <c r="B21631" s="2"/>
      <c r="C21631" s="2"/>
      <c r="D21631" s="2"/>
      <c r="E21631" s="2"/>
      <c r="F21631" s="2"/>
      <c r="G21631" s="3"/>
      <c r="H21631" s="3"/>
      <c r="I21631" s="2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 s="2"/>
    </row>
    <row r="21632" spans="2:22" x14ac:dyDescent="0.2">
      <c r="B21632" s="2"/>
      <c r="C21632" s="2"/>
      <c r="D21632" s="2"/>
      <c r="E21632" s="2"/>
      <c r="F21632" s="2"/>
      <c r="G21632" s="3"/>
      <c r="H21632" s="3"/>
      <c r="I21632" s="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 s="2"/>
    </row>
    <row r="21633" spans="2:22" x14ac:dyDescent="0.2">
      <c r="B21633" s="2"/>
      <c r="C21633" s="2"/>
      <c r="D21633" s="2"/>
      <c r="E21633" s="2"/>
      <c r="F21633" s="2"/>
      <c r="G21633" s="3"/>
      <c r="H21633" s="3"/>
      <c r="I21633" s="2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 s="2"/>
    </row>
    <row r="21634" spans="2:22" x14ac:dyDescent="0.2">
      <c r="B21634" s="2"/>
      <c r="C21634" s="2"/>
      <c r="D21634" s="2"/>
      <c r="E21634" s="2"/>
      <c r="F21634" s="2"/>
      <c r="G21634" s="3"/>
      <c r="H21634" s="3"/>
      <c r="I21634" s="2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 s="2"/>
    </row>
    <row r="21635" spans="2:22" x14ac:dyDescent="0.2">
      <c r="B21635" s="2"/>
      <c r="C21635" s="2"/>
      <c r="D21635" s="2"/>
      <c r="E21635" s="2"/>
      <c r="F21635" s="2"/>
      <c r="G21635" s="3"/>
      <c r="H21635" s="3"/>
      <c r="I21635" s="2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 s="2"/>
    </row>
    <row r="21636" spans="2:22" x14ac:dyDescent="0.2">
      <c r="B21636" s="2"/>
      <c r="C21636" s="2"/>
      <c r="D21636" s="2"/>
      <c r="E21636" s="2"/>
      <c r="F21636" s="2"/>
      <c r="G21636" s="3"/>
      <c r="H21636" s="3"/>
      <c r="I21636" s="2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 s="2"/>
    </row>
    <row r="21637" spans="2:22" x14ac:dyDescent="0.2">
      <c r="B21637" s="2"/>
      <c r="C21637" s="2"/>
      <c r="D21637" s="2"/>
      <c r="E21637" s="2"/>
      <c r="F21637" s="2"/>
      <c r="G21637" s="3"/>
      <c r="H21637" s="3"/>
      <c r="I21637" s="2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 s="2"/>
    </row>
    <row r="21638" spans="2:22" x14ac:dyDescent="0.2">
      <c r="B21638" s="2"/>
      <c r="C21638" s="2"/>
      <c r="D21638" s="2"/>
      <c r="E21638" s="2"/>
      <c r="F21638" s="2"/>
      <c r="G21638" s="3"/>
      <c r="H21638" s="3"/>
      <c r="I21638" s="2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 s="2"/>
    </row>
    <row r="21639" spans="2:22" x14ac:dyDescent="0.2">
      <c r="B21639" s="2"/>
      <c r="C21639" s="2"/>
      <c r="D21639" s="2"/>
      <c r="E21639" s="2"/>
      <c r="F21639" s="2"/>
      <c r="G21639" s="3"/>
      <c r="H21639" s="3"/>
      <c r="I21639" s="2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 s="2"/>
    </row>
    <row r="21640" spans="2:22" x14ac:dyDescent="0.2">
      <c r="B21640" s="2"/>
      <c r="C21640" s="2"/>
      <c r="D21640" s="2"/>
      <c r="E21640" s="2"/>
      <c r="F21640" s="2"/>
      <c r="G21640" s="3"/>
      <c r="H21640" s="3"/>
      <c r="I21640" s="2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 s="2"/>
    </row>
    <row r="21641" spans="2:22" x14ac:dyDescent="0.2">
      <c r="B21641" s="2"/>
      <c r="C21641" s="2"/>
      <c r="D21641" s="2"/>
      <c r="E21641" s="2"/>
      <c r="F21641" s="2"/>
      <c r="G21641" s="3"/>
      <c r="H21641" s="3"/>
      <c r="I21641" s="2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 s="2"/>
    </row>
    <row r="21642" spans="2:22" x14ac:dyDescent="0.2">
      <c r="B21642" s="2"/>
      <c r="C21642" s="2"/>
      <c r="D21642" s="2"/>
      <c r="E21642" s="2"/>
      <c r="F21642" s="2"/>
      <c r="G21642" s="3"/>
      <c r="H21642" s="3"/>
      <c r="I21642" s="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 s="2"/>
    </row>
    <row r="21643" spans="2:22" x14ac:dyDescent="0.2">
      <c r="B21643" s="2"/>
      <c r="C21643" s="2"/>
      <c r="D21643" s="2"/>
      <c r="E21643" s="2"/>
      <c r="F21643" s="2"/>
      <c r="G21643" s="3"/>
      <c r="H21643" s="3"/>
      <c r="I21643" s="2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 s="2"/>
    </row>
    <row r="21644" spans="2:22" x14ac:dyDescent="0.2">
      <c r="B21644" s="2"/>
      <c r="C21644" s="2"/>
      <c r="D21644" s="2"/>
      <c r="E21644" s="2"/>
      <c r="F21644" s="2"/>
      <c r="G21644" s="3"/>
      <c r="H21644" s="3"/>
      <c r="I21644" s="2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 s="2"/>
    </row>
    <row r="21645" spans="2:22" x14ac:dyDescent="0.2">
      <c r="B21645" s="2"/>
      <c r="C21645" s="2"/>
      <c r="D21645" s="2"/>
      <c r="E21645" s="2"/>
      <c r="F21645" s="2"/>
      <c r="G21645" s="3"/>
      <c r="H21645" s="3"/>
      <c r="I21645" s="2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 s="2"/>
    </row>
    <row r="21646" spans="2:22" x14ac:dyDescent="0.2">
      <c r="B21646" s="2"/>
      <c r="C21646" s="2"/>
      <c r="D21646" s="2"/>
      <c r="E21646" s="2"/>
      <c r="F21646" s="2"/>
      <c r="G21646" s="3"/>
      <c r="H21646" s="3"/>
      <c r="I21646" s="2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 s="2"/>
    </row>
    <row r="21647" spans="2:22" x14ac:dyDescent="0.2">
      <c r="B21647" s="2"/>
      <c r="C21647" s="2"/>
      <c r="D21647" s="2"/>
      <c r="E21647" s="2"/>
      <c r="F21647" s="2"/>
      <c r="G21647" s="3"/>
      <c r="H21647" s="3"/>
      <c r="I21647" s="2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 s="2"/>
    </row>
    <row r="21648" spans="2:22" x14ac:dyDescent="0.2">
      <c r="B21648" s="2"/>
      <c r="C21648" s="2"/>
      <c r="D21648" s="2"/>
      <c r="E21648" s="2"/>
      <c r="F21648" s="2"/>
      <c r="G21648" s="3"/>
      <c r="H21648" s="3"/>
      <c r="I21648" s="2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 s="2"/>
    </row>
    <row r="21649" spans="2:22" x14ac:dyDescent="0.2">
      <c r="B21649" s="2"/>
      <c r="C21649" s="2"/>
      <c r="D21649" s="2"/>
      <c r="E21649" s="2"/>
      <c r="F21649" s="2"/>
      <c r="G21649" s="3"/>
      <c r="H21649" s="3"/>
      <c r="I21649" s="2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 s="2"/>
    </row>
    <row r="21650" spans="2:22" x14ac:dyDescent="0.2">
      <c r="B21650" s="2"/>
      <c r="C21650" s="2"/>
      <c r="D21650" s="2"/>
      <c r="E21650" s="2"/>
      <c r="F21650" s="2"/>
      <c r="G21650" s="3"/>
      <c r="H21650" s="3"/>
      <c r="I21650" s="2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 s="2"/>
    </row>
    <row r="21651" spans="2:22" x14ac:dyDescent="0.2">
      <c r="B21651" s="2"/>
      <c r="C21651" s="2"/>
      <c r="D21651" s="2"/>
      <c r="E21651" s="2"/>
      <c r="F21651" s="2"/>
      <c r="G21651" s="3"/>
      <c r="H21651" s="3"/>
      <c r="I21651" s="2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 s="2"/>
    </row>
    <row r="21652" spans="2:22" x14ac:dyDescent="0.2">
      <c r="B21652" s="2"/>
      <c r="C21652" s="2"/>
      <c r="D21652" s="2"/>
      <c r="E21652" s="2"/>
      <c r="F21652" s="2"/>
      <c r="G21652" s="3"/>
      <c r="H21652" s="3"/>
      <c r="I21652" s="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 s="2"/>
    </row>
    <row r="21653" spans="2:22" x14ac:dyDescent="0.2">
      <c r="B21653" s="2"/>
      <c r="C21653" s="2"/>
      <c r="D21653" s="2"/>
      <c r="E21653" s="2"/>
      <c r="F21653" s="2"/>
      <c r="G21653" s="3"/>
      <c r="H21653" s="3"/>
      <c r="I21653" s="2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 s="2"/>
    </row>
    <row r="21654" spans="2:22" x14ac:dyDescent="0.2">
      <c r="B21654" s="2"/>
      <c r="C21654" s="2"/>
      <c r="D21654" s="2"/>
      <c r="E21654" s="2"/>
      <c r="F21654" s="2"/>
      <c r="G21654" s="3"/>
      <c r="H21654" s="3"/>
      <c r="I21654" s="2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 s="2"/>
    </row>
    <row r="21655" spans="2:22" x14ac:dyDescent="0.2">
      <c r="B21655" s="2"/>
      <c r="C21655" s="2"/>
      <c r="D21655" s="2"/>
      <c r="E21655" s="2"/>
      <c r="F21655" s="2"/>
      <c r="G21655" s="3"/>
      <c r="H21655" s="3"/>
      <c r="I21655" s="2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 s="2"/>
    </row>
    <row r="21656" spans="2:22" x14ac:dyDescent="0.2">
      <c r="B21656" s="2"/>
      <c r="C21656" s="2"/>
      <c r="D21656" s="2"/>
      <c r="E21656" s="2"/>
      <c r="F21656" s="2"/>
      <c r="G21656" s="3"/>
      <c r="H21656" s="3"/>
      <c r="I21656" s="2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 s="2"/>
    </row>
    <row r="21657" spans="2:22" x14ac:dyDescent="0.2">
      <c r="B21657" s="2"/>
      <c r="C21657" s="2"/>
      <c r="D21657" s="2"/>
      <c r="E21657" s="2"/>
      <c r="F21657" s="2"/>
      <c r="G21657" s="3"/>
      <c r="H21657" s="3"/>
      <c r="I21657" s="2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 s="2"/>
    </row>
    <row r="21658" spans="2:22" x14ac:dyDescent="0.2">
      <c r="B21658" s="2"/>
      <c r="C21658" s="2"/>
      <c r="D21658" s="2"/>
      <c r="E21658" s="2"/>
      <c r="F21658" s="2"/>
      <c r="G21658" s="3"/>
      <c r="H21658" s="3"/>
      <c r="I21658" s="2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 s="2"/>
    </row>
    <row r="21659" spans="2:22" x14ac:dyDescent="0.2">
      <c r="B21659" s="2"/>
      <c r="C21659" s="2"/>
      <c r="D21659" s="2"/>
      <c r="E21659" s="2"/>
      <c r="F21659" s="2"/>
      <c r="G21659" s="3"/>
      <c r="H21659" s="3"/>
      <c r="I21659" s="2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 s="2"/>
    </row>
    <row r="21660" spans="2:22" x14ac:dyDescent="0.2">
      <c r="B21660" s="2"/>
      <c r="C21660" s="2"/>
      <c r="D21660" s="2"/>
      <c r="E21660" s="2"/>
      <c r="F21660" s="2"/>
      <c r="G21660" s="3"/>
      <c r="H21660" s="3"/>
      <c r="I21660" s="2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 s="2"/>
    </row>
    <row r="21661" spans="2:22" x14ac:dyDescent="0.2">
      <c r="B21661" s="2"/>
      <c r="C21661" s="2"/>
      <c r="D21661" s="2"/>
      <c r="E21661" s="2"/>
      <c r="F21661" s="2"/>
      <c r="G21661" s="3"/>
      <c r="H21661" s="3"/>
      <c r="I21661" s="2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 s="2"/>
    </row>
    <row r="21662" spans="2:22" x14ac:dyDescent="0.2">
      <c r="B21662" s="2"/>
      <c r="C21662" s="2"/>
      <c r="D21662" s="2"/>
      <c r="E21662" s="2"/>
      <c r="F21662" s="2"/>
      <c r="G21662" s="3"/>
      <c r="H21662" s="3"/>
      <c r="I21662" s="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 s="2"/>
    </row>
    <row r="21663" spans="2:22" x14ac:dyDescent="0.2">
      <c r="B21663" s="2"/>
      <c r="C21663" s="2"/>
      <c r="D21663" s="2"/>
      <c r="E21663" s="2"/>
      <c r="F21663" s="2"/>
      <c r="G21663" s="3"/>
      <c r="H21663" s="3"/>
      <c r="I21663" s="2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 s="2"/>
    </row>
    <row r="21664" spans="2:22" x14ac:dyDescent="0.2">
      <c r="B21664" s="2"/>
      <c r="C21664" s="2"/>
      <c r="D21664" s="2"/>
      <c r="E21664" s="2"/>
      <c r="F21664" s="2"/>
      <c r="G21664" s="3"/>
      <c r="H21664" s="3"/>
      <c r="I21664" s="2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 s="2"/>
    </row>
    <row r="21665" spans="2:22" x14ac:dyDescent="0.2">
      <c r="B21665" s="2"/>
      <c r="C21665" s="2"/>
      <c r="D21665" s="2"/>
      <c r="E21665" s="2"/>
      <c r="F21665" s="2"/>
      <c r="G21665" s="3"/>
      <c r="H21665" s="3"/>
      <c r="I21665" s="2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 s="2"/>
    </row>
    <row r="21666" spans="2:22" x14ac:dyDescent="0.2">
      <c r="B21666" s="2"/>
      <c r="C21666" s="2"/>
      <c r="D21666" s="2"/>
      <c r="E21666" s="2"/>
      <c r="F21666" s="2"/>
      <c r="G21666" s="3"/>
      <c r="H21666" s="3"/>
      <c r="I21666" s="2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 s="2"/>
    </row>
    <row r="21667" spans="2:22" x14ac:dyDescent="0.2">
      <c r="B21667" s="2"/>
      <c r="C21667" s="2"/>
      <c r="D21667" s="2"/>
      <c r="E21667" s="2"/>
      <c r="F21667" s="2"/>
      <c r="G21667" s="3"/>
      <c r="H21667" s="3"/>
      <c r="I21667" s="2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 s="2"/>
    </row>
    <row r="21668" spans="2:22" x14ac:dyDescent="0.2">
      <c r="B21668" s="2"/>
      <c r="C21668" s="2"/>
      <c r="D21668" s="2"/>
      <c r="E21668" s="2"/>
      <c r="F21668" s="2"/>
      <c r="G21668" s="3"/>
      <c r="H21668" s="3"/>
      <c r="I21668" s="2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 s="2"/>
    </row>
    <row r="21669" spans="2:22" x14ac:dyDescent="0.2">
      <c r="B21669" s="2"/>
      <c r="C21669" s="2"/>
      <c r="D21669" s="2"/>
      <c r="E21669" s="2"/>
      <c r="F21669" s="2"/>
      <c r="G21669" s="3"/>
      <c r="H21669" s="3"/>
      <c r="I21669" s="2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 s="2"/>
    </row>
    <row r="21670" spans="2:22" x14ac:dyDescent="0.2">
      <c r="B21670" s="2"/>
      <c r="C21670" s="2"/>
      <c r="D21670" s="2"/>
      <c r="E21670" s="2"/>
      <c r="F21670" s="2"/>
      <c r="G21670" s="3"/>
      <c r="H21670" s="3"/>
      <c r="I21670" s="2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 s="2"/>
    </row>
    <row r="21671" spans="2:22" x14ac:dyDescent="0.2">
      <c r="B21671" s="2"/>
      <c r="C21671" s="2"/>
      <c r="D21671" s="2"/>
      <c r="E21671" s="2"/>
      <c r="F21671" s="2"/>
      <c r="G21671" s="3"/>
      <c r="H21671" s="3"/>
      <c r="I21671" s="2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 s="2"/>
    </row>
    <row r="21672" spans="2:22" x14ac:dyDescent="0.2">
      <c r="B21672" s="2"/>
      <c r="C21672" s="2"/>
      <c r="D21672" s="2"/>
      <c r="E21672" s="2"/>
      <c r="F21672" s="2"/>
      <c r="G21672" s="3"/>
      <c r="H21672" s="3"/>
      <c r="I21672" s="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 s="2"/>
    </row>
    <row r="21673" spans="2:22" x14ac:dyDescent="0.2">
      <c r="B21673" s="2"/>
      <c r="C21673" s="2"/>
      <c r="D21673" s="2"/>
      <c r="E21673" s="2"/>
      <c r="F21673" s="2"/>
      <c r="G21673" s="3"/>
      <c r="H21673" s="3"/>
      <c r="I21673" s="2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 s="2"/>
    </row>
    <row r="21674" spans="2:22" x14ac:dyDescent="0.2">
      <c r="B21674" s="2"/>
      <c r="C21674" s="2"/>
      <c r="D21674" s="2"/>
      <c r="E21674" s="2"/>
      <c r="F21674" s="2"/>
      <c r="G21674" s="3"/>
      <c r="H21674" s="3"/>
      <c r="I21674" s="2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 s="2"/>
    </row>
    <row r="21675" spans="2:22" x14ac:dyDescent="0.2">
      <c r="B21675" s="2"/>
      <c r="C21675" s="2"/>
      <c r="D21675" s="2"/>
      <c r="E21675" s="2"/>
      <c r="F21675" s="2"/>
      <c r="G21675" s="3"/>
      <c r="H21675" s="3"/>
      <c r="I21675" s="2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 s="2"/>
    </row>
    <row r="21676" spans="2:22" x14ac:dyDescent="0.2">
      <c r="B21676" s="2"/>
      <c r="C21676" s="2"/>
      <c r="D21676" s="2"/>
      <c r="E21676" s="2"/>
      <c r="F21676" s="2"/>
      <c r="G21676" s="3"/>
      <c r="H21676" s="3"/>
      <c r="I21676" s="2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 s="2"/>
    </row>
    <row r="21677" spans="2:22" x14ac:dyDescent="0.2">
      <c r="B21677" s="2"/>
      <c r="C21677" s="2"/>
      <c r="D21677" s="2"/>
      <c r="E21677" s="2"/>
      <c r="F21677" s="2"/>
      <c r="G21677" s="3"/>
      <c r="H21677" s="3"/>
      <c r="I21677" s="2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 s="2"/>
    </row>
    <row r="21678" spans="2:22" x14ac:dyDescent="0.2">
      <c r="B21678" s="2"/>
      <c r="C21678" s="2"/>
      <c r="D21678" s="2"/>
      <c r="E21678" s="2"/>
      <c r="F21678" s="2"/>
      <c r="G21678" s="3"/>
      <c r="H21678" s="3"/>
      <c r="I21678" s="2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 s="2"/>
    </row>
    <row r="21679" spans="2:22" x14ac:dyDescent="0.2">
      <c r="B21679" s="2"/>
      <c r="C21679" s="2"/>
      <c r="D21679" s="2"/>
      <c r="E21679" s="2"/>
      <c r="F21679" s="2"/>
      <c r="G21679" s="3"/>
      <c r="H21679" s="3"/>
      <c r="I21679" s="2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 s="2"/>
    </row>
    <row r="21680" spans="2:22" x14ac:dyDescent="0.2">
      <c r="B21680" s="2"/>
      <c r="C21680" s="2"/>
      <c r="D21680" s="2"/>
      <c r="E21680" s="2"/>
      <c r="F21680" s="2"/>
      <c r="G21680" s="3"/>
      <c r="H21680" s="3"/>
      <c r="I21680" s="2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 s="2"/>
    </row>
    <row r="21681" spans="2:22" x14ac:dyDescent="0.2">
      <c r="B21681" s="2"/>
      <c r="C21681" s="2"/>
      <c r="D21681" s="2"/>
      <c r="E21681" s="2"/>
      <c r="F21681" s="2"/>
      <c r="G21681" s="3"/>
      <c r="H21681" s="3"/>
      <c r="I21681" s="2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 s="2"/>
    </row>
    <row r="21682" spans="2:22" x14ac:dyDescent="0.2">
      <c r="B21682" s="2"/>
      <c r="C21682" s="2"/>
      <c r="D21682" s="2"/>
      <c r="E21682" s="2"/>
      <c r="F21682" s="2"/>
      <c r="G21682" s="3"/>
      <c r="H21682" s="3"/>
      <c r="I21682" s="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 s="2"/>
    </row>
    <row r="21683" spans="2:22" x14ac:dyDescent="0.2">
      <c r="B21683" s="2"/>
      <c r="C21683" s="2"/>
      <c r="D21683" s="2"/>
      <c r="E21683" s="2"/>
      <c r="F21683" s="2"/>
      <c r="G21683" s="3"/>
      <c r="H21683" s="3"/>
      <c r="I21683" s="2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 s="2"/>
    </row>
    <row r="21684" spans="2:22" x14ac:dyDescent="0.2">
      <c r="B21684" s="2"/>
      <c r="C21684" s="2"/>
      <c r="D21684" s="2"/>
      <c r="E21684" s="2"/>
      <c r="F21684" s="2"/>
      <c r="G21684" s="3"/>
      <c r="H21684" s="3"/>
      <c r="I21684" s="2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 s="2"/>
    </row>
    <row r="21685" spans="2:22" x14ac:dyDescent="0.2">
      <c r="B21685" s="2"/>
      <c r="C21685" s="2"/>
      <c r="D21685" s="2"/>
      <c r="E21685" s="2"/>
      <c r="F21685" s="2"/>
      <c r="G21685" s="3"/>
      <c r="H21685" s="3"/>
      <c r="I21685" s="2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 s="2"/>
    </row>
    <row r="21686" spans="2:22" x14ac:dyDescent="0.2">
      <c r="B21686" s="2"/>
      <c r="C21686" s="2"/>
      <c r="D21686" s="2"/>
      <c r="E21686" s="2"/>
      <c r="F21686" s="2"/>
      <c r="G21686" s="3"/>
      <c r="H21686" s="3"/>
      <c r="I21686" s="2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 s="2"/>
    </row>
    <row r="21687" spans="2:22" x14ac:dyDescent="0.2">
      <c r="B21687" s="2"/>
      <c r="C21687" s="2"/>
      <c r="D21687" s="2"/>
      <c r="E21687" s="2"/>
      <c r="F21687" s="2"/>
      <c r="G21687" s="3"/>
      <c r="H21687" s="3"/>
      <c r="I21687" s="2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 s="2"/>
    </row>
    <row r="21688" spans="2:22" x14ac:dyDescent="0.2">
      <c r="B21688" s="2"/>
      <c r="C21688" s="2"/>
      <c r="D21688" s="2"/>
      <c r="E21688" s="2"/>
      <c r="F21688" s="2"/>
      <c r="G21688" s="3"/>
      <c r="H21688" s="3"/>
      <c r="I21688" s="2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 s="2"/>
    </row>
    <row r="21689" spans="2:22" x14ac:dyDescent="0.2">
      <c r="B21689" s="2"/>
      <c r="C21689" s="2"/>
      <c r="D21689" s="2"/>
      <c r="E21689" s="2"/>
      <c r="F21689" s="2"/>
      <c r="G21689" s="3"/>
      <c r="H21689" s="3"/>
      <c r="I21689" s="2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 s="2"/>
    </row>
    <row r="21690" spans="2:22" x14ac:dyDescent="0.2">
      <c r="B21690" s="2"/>
      <c r="C21690" s="2"/>
      <c r="D21690" s="2"/>
      <c r="E21690" s="2"/>
      <c r="F21690" s="2"/>
      <c r="G21690" s="3"/>
      <c r="H21690" s="3"/>
      <c r="I21690" s="2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 s="2"/>
    </row>
    <row r="21691" spans="2:22" x14ac:dyDescent="0.2">
      <c r="B21691" s="2"/>
      <c r="C21691" s="2"/>
      <c r="D21691" s="2"/>
      <c r="E21691" s="2"/>
      <c r="F21691" s="2"/>
      <c r="G21691" s="3"/>
      <c r="H21691" s="3"/>
      <c r="I21691" s="2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 s="2"/>
    </row>
    <row r="21692" spans="2:22" x14ac:dyDescent="0.2">
      <c r="B21692" s="2"/>
      <c r="C21692" s="2"/>
      <c r="D21692" s="2"/>
      <c r="E21692" s="2"/>
      <c r="F21692" s="2"/>
      <c r="G21692" s="3"/>
      <c r="H21692" s="3"/>
      <c r="I21692" s="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 s="2"/>
    </row>
    <row r="21693" spans="2:22" x14ac:dyDescent="0.2">
      <c r="B21693" s="2"/>
      <c r="C21693" s="2"/>
      <c r="D21693" s="2"/>
      <c r="E21693" s="2"/>
      <c r="F21693" s="2"/>
      <c r="G21693" s="3"/>
      <c r="H21693" s="3"/>
      <c r="I21693" s="2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 s="2"/>
    </row>
    <row r="21694" spans="2:22" x14ac:dyDescent="0.2">
      <c r="B21694" s="2"/>
      <c r="C21694" s="2"/>
      <c r="D21694" s="2"/>
      <c r="E21694" s="2"/>
      <c r="F21694" s="2"/>
      <c r="G21694" s="3"/>
      <c r="H21694" s="3"/>
      <c r="I21694" s="2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 s="2"/>
    </row>
    <row r="21695" spans="2:22" x14ac:dyDescent="0.2">
      <c r="B21695" s="2"/>
      <c r="C21695" s="2"/>
      <c r="D21695" s="2"/>
      <c r="E21695" s="2"/>
      <c r="F21695" s="2"/>
      <c r="G21695" s="3"/>
      <c r="H21695" s="3"/>
      <c r="I21695" s="2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 s="2"/>
    </row>
    <row r="21696" spans="2:22" x14ac:dyDescent="0.2">
      <c r="B21696" s="2"/>
      <c r="C21696" s="2"/>
      <c r="D21696" s="2"/>
      <c r="E21696" s="2"/>
      <c r="F21696" s="2"/>
      <c r="G21696" s="3"/>
      <c r="H21696" s="3"/>
      <c r="I21696" s="2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 s="2"/>
    </row>
    <row r="21697" spans="2:22" x14ac:dyDescent="0.2">
      <c r="B21697" s="2"/>
      <c r="C21697" s="2"/>
      <c r="D21697" s="2"/>
      <c r="E21697" s="2"/>
      <c r="F21697" s="2"/>
      <c r="G21697" s="3"/>
      <c r="H21697" s="3"/>
      <c r="I21697" s="2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 s="2"/>
    </row>
    <row r="21698" spans="2:22" x14ac:dyDescent="0.2">
      <c r="B21698" s="2"/>
      <c r="C21698" s="2"/>
      <c r="D21698" s="2"/>
      <c r="E21698" s="2"/>
      <c r="F21698" s="2"/>
      <c r="G21698" s="3"/>
      <c r="H21698" s="3"/>
      <c r="I21698" s="2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 s="2"/>
    </row>
    <row r="21699" spans="2:22" x14ac:dyDescent="0.2">
      <c r="B21699" s="2"/>
      <c r="C21699" s="2"/>
      <c r="D21699" s="2"/>
      <c r="E21699" s="2"/>
      <c r="F21699" s="2"/>
      <c r="G21699" s="3"/>
      <c r="H21699" s="3"/>
      <c r="I21699" s="2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 s="2"/>
    </row>
    <row r="21700" spans="2:22" x14ac:dyDescent="0.2">
      <c r="B21700" s="2"/>
      <c r="C21700" s="2"/>
      <c r="D21700" s="2"/>
      <c r="E21700" s="2"/>
      <c r="F21700" s="2"/>
      <c r="G21700" s="3"/>
      <c r="H21700" s="3"/>
      <c r="I21700" s="2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 s="2"/>
    </row>
    <row r="21701" spans="2:22" x14ac:dyDescent="0.2">
      <c r="B21701" s="2"/>
      <c r="C21701" s="2"/>
      <c r="D21701" s="2"/>
      <c r="E21701" s="2"/>
      <c r="F21701" s="2"/>
      <c r="G21701" s="3"/>
      <c r="H21701" s="3"/>
      <c r="I21701" s="2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 s="2"/>
    </row>
    <row r="21702" spans="2:22" x14ac:dyDescent="0.2">
      <c r="B21702" s="2"/>
      <c r="C21702" s="2"/>
      <c r="D21702" s="2"/>
      <c r="E21702" s="2"/>
      <c r="F21702" s="2"/>
      <c r="G21702" s="3"/>
      <c r="H21702" s="3"/>
      <c r="I21702" s="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 s="2"/>
    </row>
    <row r="21703" spans="2:22" x14ac:dyDescent="0.2">
      <c r="B21703" s="2"/>
      <c r="C21703" s="2"/>
      <c r="D21703" s="2"/>
      <c r="E21703" s="2"/>
      <c r="F21703" s="2"/>
      <c r="G21703" s="3"/>
      <c r="H21703" s="3"/>
      <c r="I21703" s="2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 s="2"/>
    </row>
    <row r="21704" spans="2:22" x14ac:dyDescent="0.2">
      <c r="B21704" s="2"/>
      <c r="C21704" s="2"/>
      <c r="D21704" s="2"/>
      <c r="E21704" s="2"/>
      <c r="F21704" s="2"/>
      <c r="G21704" s="3"/>
      <c r="H21704" s="3"/>
      <c r="I21704" s="2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 s="2"/>
    </row>
    <row r="21705" spans="2:22" x14ac:dyDescent="0.2">
      <c r="B21705" s="2"/>
      <c r="C21705" s="2"/>
      <c r="D21705" s="2"/>
      <c r="E21705" s="2"/>
      <c r="F21705" s="2"/>
      <c r="G21705" s="3"/>
      <c r="H21705" s="3"/>
      <c r="I21705" s="2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 s="2"/>
    </row>
    <row r="21706" spans="2:22" x14ac:dyDescent="0.2">
      <c r="B21706" s="2"/>
      <c r="C21706" s="2"/>
      <c r="D21706" s="2"/>
      <c r="E21706" s="2"/>
      <c r="F21706" s="2"/>
      <c r="G21706" s="3"/>
      <c r="H21706" s="3"/>
      <c r="I21706" s="2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 s="2"/>
    </row>
    <row r="21707" spans="2:22" x14ac:dyDescent="0.2">
      <c r="B21707" s="2"/>
      <c r="C21707" s="2"/>
      <c r="D21707" s="2"/>
      <c r="E21707" s="2"/>
      <c r="F21707" s="2"/>
      <c r="G21707" s="3"/>
      <c r="H21707" s="3"/>
      <c r="I21707" s="2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 s="2"/>
    </row>
    <row r="21708" spans="2:22" x14ac:dyDescent="0.2">
      <c r="B21708" s="2"/>
      <c r="C21708" s="2"/>
      <c r="D21708" s="2"/>
      <c r="E21708" s="2"/>
      <c r="F21708" s="2"/>
      <c r="G21708" s="3"/>
      <c r="H21708" s="3"/>
      <c r="I21708" s="2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 s="2"/>
    </row>
    <row r="21709" spans="2:22" x14ac:dyDescent="0.2">
      <c r="B21709" s="2"/>
      <c r="C21709" s="2"/>
      <c r="D21709" s="2"/>
      <c r="E21709" s="2"/>
      <c r="F21709" s="2"/>
      <c r="G21709" s="3"/>
      <c r="H21709" s="3"/>
      <c r="I21709" s="2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 s="2"/>
    </row>
    <row r="21710" spans="2:22" x14ac:dyDescent="0.2">
      <c r="B21710" s="2"/>
      <c r="C21710" s="2"/>
      <c r="D21710" s="2"/>
      <c r="E21710" s="2"/>
      <c r="F21710" s="2"/>
      <c r="G21710" s="3"/>
      <c r="H21710" s="3"/>
      <c r="I21710" s="2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 s="2"/>
    </row>
    <row r="21711" spans="2:22" x14ac:dyDescent="0.2">
      <c r="B21711" s="2"/>
      <c r="C21711" s="2"/>
      <c r="D21711" s="2"/>
      <c r="E21711" s="2"/>
      <c r="F21711" s="2"/>
      <c r="G21711" s="3"/>
      <c r="H21711" s="3"/>
      <c r="I21711" s="2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 s="2"/>
    </row>
    <row r="21712" spans="2:22" x14ac:dyDescent="0.2">
      <c r="B21712" s="2"/>
      <c r="C21712" s="2"/>
      <c r="D21712" s="2"/>
      <c r="E21712" s="2"/>
      <c r="F21712" s="2"/>
      <c r="G21712" s="3"/>
      <c r="H21712" s="3"/>
      <c r="I21712" s="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 s="2"/>
    </row>
    <row r="21713" spans="2:22" x14ac:dyDescent="0.2">
      <c r="B21713" s="2"/>
      <c r="C21713" s="2"/>
      <c r="D21713" s="2"/>
      <c r="E21713" s="2"/>
      <c r="F21713" s="2"/>
      <c r="G21713" s="3"/>
      <c r="H21713" s="3"/>
      <c r="I21713" s="2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 s="2"/>
    </row>
    <row r="21714" spans="2:22" x14ac:dyDescent="0.2">
      <c r="B21714" s="2"/>
      <c r="C21714" s="2"/>
      <c r="D21714" s="2"/>
      <c r="E21714" s="2"/>
      <c r="F21714" s="2"/>
      <c r="G21714" s="3"/>
      <c r="H21714" s="3"/>
      <c r="I21714" s="2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 s="2"/>
    </row>
    <row r="21715" spans="2:22" x14ac:dyDescent="0.2">
      <c r="B21715" s="2"/>
      <c r="C21715" s="2"/>
      <c r="D21715" s="2"/>
      <c r="E21715" s="2"/>
      <c r="F21715" s="2"/>
      <c r="G21715" s="3"/>
      <c r="H21715" s="3"/>
      <c r="I21715" s="2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 s="2"/>
    </row>
    <row r="21716" spans="2:22" x14ac:dyDescent="0.2">
      <c r="B21716" s="2"/>
      <c r="C21716" s="2"/>
      <c r="D21716" s="2"/>
      <c r="E21716" s="2"/>
      <c r="F21716" s="2"/>
      <c r="G21716" s="3"/>
      <c r="H21716" s="3"/>
      <c r="I21716" s="2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 s="2"/>
    </row>
    <row r="21717" spans="2:22" x14ac:dyDescent="0.2">
      <c r="B21717" s="2"/>
      <c r="C21717" s="2"/>
      <c r="D21717" s="2"/>
      <c r="E21717" s="2"/>
      <c r="F21717" s="2"/>
      <c r="G21717" s="3"/>
      <c r="H21717" s="3"/>
      <c r="I21717" s="2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 s="2"/>
    </row>
    <row r="21718" spans="2:22" x14ac:dyDescent="0.2">
      <c r="B21718" s="2"/>
      <c r="C21718" s="2"/>
      <c r="D21718" s="2"/>
      <c r="E21718" s="2"/>
      <c r="F21718" s="2"/>
      <c r="G21718" s="3"/>
      <c r="H21718" s="3"/>
      <c r="I21718" s="2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 s="2"/>
    </row>
    <row r="21719" spans="2:22" x14ac:dyDescent="0.2">
      <c r="B21719" s="2"/>
      <c r="C21719" s="2"/>
      <c r="D21719" s="2"/>
      <c r="E21719" s="2"/>
      <c r="F21719" s="2"/>
      <c r="G21719" s="3"/>
      <c r="H21719" s="3"/>
      <c r="I21719" s="2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 s="2"/>
    </row>
    <row r="21720" spans="2:22" x14ac:dyDescent="0.2">
      <c r="B21720" s="2"/>
      <c r="C21720" s="2"/>
      <c r="D21720" s="2"/>
      <c r="E21720" s="2"/>
      <c r="F21720" s="2"/>
      <c r="G21720" s="3"/>
      <c r="H21720" s="3"/>
      <c r="I21720" s="2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 s="2"/>
    </row>
    <row r="21721" spans="2:22" x14ac:dyDescent="0.2">
      <c r="B21721" s="2"/>
      <c r="C21721" s="2"/>
      <c r="D21721" s="2"/>
      <c r="E21721" s="2"/>
      <c r="F21721" s="2"/>
      <c r="G21721" s="3"/>
      <c r="H21721" s="3"/>
      <c r="I21721" s="2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 s="2"/>
    </row>
    <row r="21722" spans="2:22" x14ac:dyDescent="0.2">
      <c r="B21722" s="2"/>
      <c r="C21722" s="2"/>
      <c r="D21722" s="2"/>
      <c r="E21722" s="2"/>
      <c r="F21722" s="2"/>
      <c r="G21722" s="3"/>
      <c r="H21722" s="3"/>
      <c r="I21722" s="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 s="2"/>
    </row>
    <row r="21723" spans="2:22" x14ac:dyDescent="0.2">
      <c r="B21723" s="2"/>
      <c r="C21723" s="2"/>
      <c r="D21723" s="2"/>
      <c r="E21723" s="2"/>
      <c r="F21723" s="2"/>
      <c r="G21723" s="3"/>
      <c r="H21723" s="3"/>
      <c r="I21723" s="2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 s="2"/>
    </row>
    <row r="21724" spans="2:22" x14ac:dyDescent="0.2">
      <c r="B21724" s="2"/>
      <c r="C21724" s="2"/>
      <c r="D21724" s="2"/>
      <c r="E21724" s="2"/>
      <c r="F21724" s="2"/>
      <c r="G21724" s="3"/>
      <c r="H21724" s="3"/>
      <c r="I21724" s="2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 s="2"/>
    </row>
    <row r="21725" spans="2:22" x14ac:dyDescent="0.2">
      <c r="B21725" s="2"/>
      <c r="C21725" s="2"/>
      <c r="D21725" s="2"/>
      <c r="E21725" s="2"/>
      <c r="F21725" s="2"/>
      <c r="G21725" s="3"/>
      <c r="H21725" s="3"/>
      <c r="I21725" s="2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 s="2"/>
    </row>
    <row r="21726" spans="2:22" x14ac:dyDescent="0.2">
      <c r="B21726" s="2"/>
      <c r="C21726" s="2"/>
      <c r="D21726" s="2"/>
      <c r="E21726" s="2"/>
      <c r="F21726" s="2"/>
      <c r="G21726" s="3"/>
      <c r="H21726" s="3"/>
      <c r="I21726" s="2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 s="2"/>
    </row>
    <row r="21727" spans="2:22" x14ac:dyDescent="0.2">
      <c r="B21727" s="2"/>
      <c r="C21727" s="2"/>
      <c r="D21727" s="2"/>
      <c r="E21727" s="2"/>
      <c r="F21727" s="2"/>
      <c r="G21727" s="3"/>
      <c r="H21727" s="3"/>
      <c r="I21727" s="2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 s="2"/>
    </row>
    <row r="21728" spans="2:22" x14ac:dyDescent="0.2">
      <c r="B21728" s="2"/>
      <c r="C21728" s="2"/>
      <c r="D21728" s="2"/>
      <c r="E21728" s="2"/>
      <c r="F21728" s="2"/>
      <c r="G21728" s="3"/>
      <c r="H21728" s="3"/>
      <c r="I21728" s="2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 s="2"/>
    </row>
    <row r="21729" spans="2:22" x14ac:dyDescent="0.2">
      <c r="B21729" s="2"/>
      <c r="C21729" s="2"/>
      <c r="D21729" s="2"/>
      <c r="E21729" s="2"/>
      <c r="F21729" s="2"/>
      <c r="G21729" s="3"/>
      <c r="H21729" s="3"/>
      <c r="I21729" s="2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 s="2"/>
    </row>
    <row r="21730" spans="2:22" x14ac:dyDescent="0.2">
      <c r="B21730" s="2"/>
      <c r="C21730" s="2"/>
      <c r="D21730" s="2"/>
      <c r="E21730" s="2"/>
      <c r="F21730" s="2"/>
      <c r="G21730" s="3"/>
      <c r="H21730" s="3"/>
      <c r="I21730" s="2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 s="2"/>
    </row>
    <row r="21731" spans="2:22" x14ac:dyDescent="0.2">
      <c r="B21731" s="2"/>
      <c r="C21731" s="2"/>
      <c r="D21731" s="2"/>
      <c r="E21731" s="2"/>
      <c r="F21731" s="2"/>
      <c r="G21731" s="3"/>
      <c r="H21731" s="3"/>
      <c r="I21731" s="2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 s="2"/>
    </row>
    <row r="21732" spans="2:22" x14ac:dyDescent="0.2">
      <c r="B21732" s="2"/>
      <c r="C21732" s="2"/>
      <c r="D21732" s="2"/>
      <c r="E21732" s="2"/>
      <c r="F21732" s="2"/>
      <c r="G21732" s="3"/>
      <c r="H21732" s="3"/>
      <c r="I21732" s="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 s="2"/>
    </row>
    <row r="21733" spans="2:22" x14ac:dyDescent="0.2">
      <c r="B21733" s="2"/>
      <c r="C21733" s="2"/>
      <c r="D21733" s="2"/>
      <c r="E21733" s="2"/>
      <c r="F21733" s="2"/>
      <c r="G21733" s="3"/>
      <c r="H21733" s="3"/>
      <c r="I21733" s="2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 s="2"/>
    </row>
    <row r="21734" spans="2:22" x14ac:dyDescent="0.2">
      <c r="B21734" s="2"/>
      <c r="C21734" s="2"/>
      <c r="D21734" s="2"/>
      <c r="E21734" s="2"/>
      <c r="F21734" s="2"/>
      <c r="G21734" s="3"/>
      <c r="H21734" s="3"/>
      <c r="I21734" s="2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 s="2"/>
    </row>
    <row r="21735" spans="2:22" x14ac:dyDescent="0.2">
      <c r="B21735" s="2"/>
      <c r="C21735" s="2"/>
      <c r="D21735" s="2"/>
      <c r="E21735" s="2"/>
      <c r="F21735" s="2"/>
      <c r="G21735" s="3"/>
      <c r="H21735" s="3"/>
      <c r="I21735" s="2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 s="2"/>
    </row>
    <row r="21736" spans="2:22" x14ac:dyDescent="0.2">
      <c r="B21736" s="2"/>
      <c r="C21736" s="2"/>
      <c r="D21736" s="2"/>
      <c r="E21736" s="2"/>
      <c r="F21736" s="2"/>
      <c r="G21736" s="3"/>
      <c r="H21736" s="3"/>
      <c r="I21736" s="2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 s="2"/>
    </row>
    <row r="21737" spans="2:22" x14ac:dyDescent="0.2">
      <c r="B21737" s="2"/>
      <c r="C21737" s="2"/>
      <c r="D21737" s="2"/>
      <c r="E21737" s="2"/>
      <c r="F21737" s="2"/>
      <c r="G21737" s="3"/>
      <c r="H21737" s="3"/>
      <c r="I21737" s="2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 s="2"/>
    </row>
    <row r="21738" spans="2:22" x14ac:dyDescent="0.2">
      <c r="B21738" s="2"/>
      <c r="C21738" s="2"/>
      <c r="D21738" s="2"/>
      <c r="E21738" s="2"/>
      <c r="F21738" s="2"/>
      <c r="G21738" s="3"/>
      <c r="H21738" s="3"/>
      <c r="I21738" s="2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 s="2"/>
    </row>
    <row r="21739" spans="2:22" x14ac:dyDescent="0.2">
      <c r="B21739" s="2"/>
      <c r="C21739" s="2"/>
      <c r="D21739" s="2"/>
      <c r="E21739" s="2"/>
      <c r="F21739" s="2"/>
      <c r="G21739" s="3"/>
      <c r="H21739" s="3"/>
      <c r="I21739" s="2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 s="2"/>
    </row>
    <row r="21740" spans="2:22" x14ac:dyDescent="0.2">
      <c r="B21740" s="2"/>
      <c r="C21740" s="2"/>
      <c r="D21740" s="2"/>
      <c r="E21740" s="2"/>
      <c r="F21740" s="2"/>
      <c r="G21740" s="3"/>
      <c r="H21740" s="3"/>
      <c r="I21740" s="2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 s="2"/>
    </row>
    <row r="21741" spans="2:22" x14ac:dyDescent="0.2">
      <c r="B21741" s="2"/>
      <c r="C21741" s="2"/>
      <c r="D21741" s="2"/>
      <c r="E21741" s="2"/>
      <c r="F21741" s="2"/>
      <c r="G21741" s="3"/>
      <c r="H21741" s="3"/>
      <c r="I21741" s="2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 s="2"/>
    </row>
    <row r="21742" spans="2:22" x14ac:dyDescent="0.2">
      <c r="B21742" s="2"/>
      <c r="C21742" s="2"/>
      <c r="D21742" s="2"/>
      <c r="E21742" s="2"/>
      <c r="F21742" s="2"/>
      <c r="G21742" s="3"/>
      <c r="H21742" s="3"/>
      <c r="I21742" s="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 s="2"/>
    </row>
    <row r="21743" spans="2:22" x14ac:dyDescent="0.2">
      <c r="B21743" s="2"/>
      <c r="C21743" s="2"/>
      <c r="D21743" s="2"/>
      <c r="E21743" s="2"/>
      <c r="F21743" s="2"/>
      <c r="G21743" s="3"/>
      <c r="H21743" s="3"/>
      <c r="I21743" s="2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 s="2"/>
    </row>
    <row r="21744" spans="2:22" x14ac:dyDescent="0.2">
      <c r="B21744" s="2"/>
      <c r="C21744" s="2"/>
      <c r="D21744" s="2"/>
      <c r="E21744" s="2"/>
      <c r="F21744" s="2"/>
      <c r="G21744" s="3"/>
      <c r="H21744" s="3"/>
      <c r="I21744" s="2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 s="2"/>
    </row>
    <row r="21745" spans="2:22" x14ac:dyDescent="0.2">
      <c r="B21745" s="2"/>
      <c r="C21745" s="2"/>
      <c r="D21745" s="2"/>
      <c r="E21745" s="2"/>
      <c r="F21745" s="2"/>
      <c r="G21745" s="3"/>
      <c r="H21745" s="3"/>
      <c r="I21745" s="2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 s="2"/>
    </row>
    <row r="21746" spans="2:22" x14ac:dyDescent="0.2">
      <c r="B21746" s="2"/>
      <c r="C21746" s="2"/>
      <c r="D21746" s="2"/>
      <c r="E21746" s="2"/>
      <c r="F21746" s="2"/>
      <c r="G21746" s="3"/>
      <c r="H21746" s="3"/>
      <c r="I21746" s="2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 s="2"/>
    </row>
    <row r="21747" spans="2:22" x14ac:dyDescent="0.2">
      <c r="B21747" s="2"/>
      <c r="C21747" s="2"/>
      <c r="D21747" s="2"/>
      <c r="E21747" s="2"/>
      <c r="F21747" s="2"/>
      <c r="G21747" s="3"/>
      <c r="H21747" s="3"/>
      <c r="I21747" s="2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 s="2"/>
    </row>
    <row r="21748" spans="2:22" x14ac:dyDescent="0.2">
      <c r="B21748" s="2"/>
      <c r="C21748" s="2"/>
      <c r="D21748" s="2"/>
      <c r="E21748" s="2"/>
      <c r="F21748" s="2"/>
      <c r="G21748" s="3"/>
      <c r="H21748" s="3"/>
      <c r="I21748" s="2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 s="2"/>
    </row>
    <row r="21749" spans="2:22" x14ac:dyDescent="0.2">
      <c r="B21749" s="2"/>
      <c r="C21749" s="2"/>
      <c r="D21749" s="2"/>
      <c r="E21749" s="2"/>
      <c r="F21749" s="2"/>
      <c r="G21749" s="3"/>
      <c r="H21749" s="3"/>
      <c r="I21749" s="2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 s="2"/>
    </row>
    <row r="21750" spans="2:22" x14ac:dyDescent="0.2">
      <c r="B21750" s="2"/>
      <c r="C21750" s="2"/>
      <c r="D21750" s="2"/>
      <c r="E21750" s="2"/>
      <c r="F21750" s="2"/>
      <c r="G21750" s="3"/>
      <c r="H21750" s="3"/>
      <c r="I21750" s="2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 s="2"/>
    </row>
    <row r="21751" spans="2:22" x14ac:dyDescent="0.2">
      <c r="B21751" s="2"/>
      <c r="C21751" s="2"/>
      <c r="D21751" s="2"/>
      <c r="E21751" s="2"/>
      <c r="F21751" s="2"/>
      <c r="G21751" s="3"/>
      <c r="H21751" s="3"/>
      <c r="I21751" s="2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 s="2"/>
    </row>
    <row r="21752" spans="2:22" x14ac:dyDescent="0.2">
      <c r="B21752" s="2"/>
      <c r="C21752" s="2"/>
      <c r="D21752" s="2"/>
      <c r="E21752" s="2"/>
      <c r="F21752" s="2"/>
      <c r="G21752" s="3"/>
      <c r="H21752" s="3"/>
      <c r="I21752" s="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 s="2"/>
    </row>
    <row r="21753" spans="2:22" x14ac:dyDescent="0.2">
      <c r="B21753" s="2"/>
      <c r="C21753" s="2"/>
      <c r="D21753" s="2"/>
      <c r="E21753" s="2"/>
      <c r="F21753" s="2"/>
      <c r="G21753" s="3"/>
      <c r="H21753" s="3"/>
      <c r="I21753" s="2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 s="2"/>
    </row>
    <row r="21754" spans="2:22" x14ac:dyDescent="0.2">
      <c r="B21754" s="2"/>
      <c r="C21754" s="2"/>
      <c r="D21754" s="2"/>
      <c r="E21754" s="2"/>
      <c r="F21754" s="2"/>
      <c r="G21754" s="3"/>
      <c r="H21754" s="3"/>
      <c r="I21754" s="2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 s="2"/>
    </row>
    <row r="21755" spans="2:22" x14ac:dyDescent="0.2">
      <c r="B21755" s="2"/>
      <c r="C21755" s="2"/>
      <c r="D21755" s="2"/>
      <c r="E21755" s="2"/>
      <c r="F21755" s="2"/>
      <c r="G21755" s="3"/>
      <c r="H21755" s="3"/>
      <c r="I21755" s="2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 s="2"/>
    </row>
    <row r="21756" spans="2:22" x14ac:dyDescent="0.2">
      <c r="B21756" s="2"/>
      <c r="C21756" s="2"/>
      <c r="D21756" s="2"/>
      <c r="E21756" s="2"/>
      <c r="F21756" s="2"/>
      <c r="G21756" s="3"/>
      <c r="H21756" s="3"/>
      <c r="I21756" s="2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 s="2"/>
    </row>
    <row r="21757" spans="2:22" x14ac:dyDescent="0.2">
      <c r="B21757" s="2"/>
      <c r="C21757" s="2"/>
      <c r="D21757" s="2"/>
      <c r="E21757" s="2"/>
      <c r="F21757" s="2"/>
      <c r="G21757" s="3"/>
      <c r="H21757" s="3"/>
      <c r="I21757" s="2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 s="2"/>
    </row>
    <row r="21758" spans="2:22" x14ac:dyDescent="0.2">
      <c r="B21758" s="2"/>
      <c r="C21758" s="2"/>
      <c r="D21758" s="2"/>
      <c r="E21758" s="2"/>
      <c r="F21758" s="2"/>
      <c r="G21758" s="3"/>
      <c r="H21758" s="3"/>
      <c r="I21758" s="2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 s="2"/>
    </row>
    <row r="21759" spans="2:22" x14ac:dyDescent="0.2">
      <c r="B21759" s="2"/>
      <c r="C21759" s="2"/>
      <c r="D21759" s="2"/>
      <c r="E21759" s="2"/>
      <c r="F21759" s="2"/>
      <c r="G21759" s="3"/>
      <c r="H21759" s="3"/>
      <c r="I21759" s="2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 s="2"/>
    </row>
    <row r="21760" spans="2:22" x14ac:dyDescent="0.2">
      <c r="B21760" s="2"/>
      <c r="C21760" s="2"/>
      <c r="D21760" s="2"/>
      <c r="E21760" s="2"/>
      <c r="F21760" s="2"/>
      <c r="G21760" s="3"/>
      <c r="H21760" s="3"/>
      <c r="I21760" s="2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 s="2"/>
    </row>
    <row r="21761" spans="2:22" x14ac:dyDescent="0.2">
      <c r="B21761" s="2"/>
      <c r="C21761" s="2"/>
      <c r="D21761" s="2"/>
      <c r="E21761" s="2"/>
      <c r="F21761" s="2"/>
      <c r="G21761" s="3"/>
      <c r="H21761" s="3"/>
      <c r="I21761" s="2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 s="2"/>
    </row>
    <row r="21762" spans="2:22" x14ac:dyDescent="0.2">
      <c r="B21762" s="2"/>
      <c r="C21762" s="2"/>
      <c r="D21762" s="2"/>
      <c r="E21762" s="2"/>
      <c r="F21762" s="2"/>
      <c r="G21762" s="3"/>
      <c r="H21762" s="3"/>
      <c r="I21762" s="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 s="2"/>
    </row>
    <row r="21763" spans="2:22" x14ac:dyDescent="0.2">
      <c r="B21763" s="2"/>
      <c r="C21763" s="2"/>
      <c r="D21763" s="2"/>
      <c r="E21763" s="2"/>
      <c r="F21763" s="2"/>
      <c r="G21763" s="3"/>
      <c r="H21763" s="3"/>
      <c r="I21763" s="2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 s="2"/>
    </row>
    <row r="21764" spans="2:22" x14ac:dyDescent="0.2">
      <c r="B21764" s="2"/>
      <c r="C21764" s="2"/>
      <c r="D21764" s="2"/>
      <c r="E21764" s="2"/>
      <c r="F21764" s="2"/>
      <c r="G21764" s="3"/>
      <c r="H21764" s="3"/>
      <c r="I21764" s="2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 s="2"/>
    </row>
    <row r="21765" spans="2:22" x14ac:dyDescent="0.2">
      <c r="B21765" s="2"/>
      <c r="C21765" s="2"/>
      <c r="D21765" s="2"/>
      <c r="E21765" s="2"/>
      <c r="F21765" s="2"/>
      <c r="G21765" s="3"/>
      <c r="H21765" s="3"/>
      <c r="I21765" s="2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 s="2"/>
    </row>
    <row r="21766" spans="2:22" x14ac:dyDescent="0.2">
      <c r="B21766" s="2"/>
      <c r="C21766" s="2"/>
      <c r="D21766" s="2"/>
      <c r="E21766" s="2"/>
      <c r="F21766" s="2"/>
      <c r="G21766" s="3"/>
      <c r="H21766" s="3"/>
      <c r="I21766" s="2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 s="2"/>
    </row>
    <row r="21767" spans="2:22" x14ac:dyDescent="0.2">
      <c r="B21767" s="2"/>
      <c r="C21767" s="2"/>
      <c r="D21767" s="2"/>
      <c r="E21767" s="2"/>
      <c r="F21767" s="2"/>
      <c r="G21767" s="3"/>
      <c r="H21767" s="3"/>
      <c r="I21767" s="2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 s="2"/>
    </row>
    <row r="21768" spans="2:22" x14ac:dyDescent="0.2">
      <c r="B21768" s="2"/>
      <c r="C21768" s="2"/>
      <c r="D21768" s="2"/>
      <c r="E21768" s="2"/>
      <c r="F21768" s="2"/>
      <c r="G21768" s="3"/>
      <c r="H21768" s="3"/>
      <c r="I21768" s="2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 s="2"/>
    </row>
    <row r="21769" spans="2:22" x14ac:dyDescent="0.2">
      <c r="B21769" s="2"/>
      <c r="C21769" s="2"/>
      <c r="D21769" s="2"/>
      <c r="E21769" s="2"/>
      <c r="F21769" s="2"/>
      <c r="G21769" s="3"/>
      <c r="H21769" s="3"/>
      <c r="I21769" s="2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 s="2"/>
    </row>
    <row r="21770" spans="2:22" x14ac:dyDescent="0.2">
      <c r="B21770" s="2"/>
      <c r="C21770" s="2"/>
      <c r="D21770" s="2"/>
      <c r="E21770" s="2"/>
      <c r="F21770" s="2"/>
      <c r="G21770" s="3"/>
      <c r="H21770" s="3"/>
      <c r="I21770" s="2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 s="2"/>
    </row>
    <row r="21771" spans="2:22" x14ac:dyDescent="0.2">
      <c r="B21771" s="2"/>
      <c r="C21771" s="2"/>
      <c r="D21771" s="2"/>
      <c r="E21771" s="2"/>
      <c r="F21771" s="2"/>
      <c r="G21771" s="3"/>
      <c r="H21771" s="3"/>
      <c r="I21771" s="2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 s="2"/>
    </row>
    <row r="21772" spans="2:22" x14ac:dyDescent="0.2">
      <c r="B21772" s="2"/>
      <c r="C21772" s="2"/>
      <c r="D21772" s="2"/>
      <c r="E21772" s="2"/>
      <c r="F21772" s="2"/>
      <c r="G21772" s="3"/>
      <c r="H21772" s="3"/>
      <c r="I21772" s="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 s="2"/>
    </row>
    <row r="21773" spans="2:22" x14ac:dyDescent="0.2">
      <c r="B21773" s="2"/>
      <c r="C21773" s="2"/>
      <c r="D21773" s="2"/>
      <c r="E21773" s="2"/>
      <c r="F21773" s="2"/>
      <c r="G21773" s="3"/>
      <c r="H21773" s="3"/>
      <c r="I21773" s="2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 s="2"/>
    </row>
    <row r="21774" spans="2:22" x14ac:dyDescent="0.2">
      <c r="B21774" s="2"/>
      <c r="C21774" s="2"/>
      <c r="D21774" s="2"/>
      <c r="E21774" s="2"/>
      <c r="F21774" s="2"/>
      <c r="G21774" s="3"/>
      <c r="H21774" s="3"/>
      <c r="I21774" s="2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 s="2"/>
    </row>
    <row r="21775" spans="2:22" x14ac:dyDescent="0.2">
      <c r="B21775" s="2"/>
      <c r="C21775" s="2"/>
      <c r="D21775" s="2"/>
      <c r="E21775" s="2"/>
      <c r="F21775" s="2"/>
      <c r="G21775" s="3"/>
      <c r="H21775" s="3"/>
      <c r="I21775" s="2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 s="2"/>
    </row>
    <row r="21776" spans="2:22" x14ac:dyDescent="0.2">
      <c r="B21776" s="2"/>
      <c r="C21776" s="2"/>
      <c r="D21776" s="2"/>
      <c r="E21776" s="2"/>
      <c r="F21776" s="2"/>
      <c r="G21776" s="3"/>
      <c r="H21776" s="3"/>
      <c r="I21776" s="2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 s="2"/>
    </row>
    <row r="21777" spans="2:22" x14ac:dyDescent="0.2">
      <c r="B21777" s="2"/>
      <c r="C21777" s="2"/>
      <c r="D21777" s="2"/>
      <c r="E21777" s="2"/>
      <c r="F21777" s="2"/>
      <c r="G21777" s="3"/>
      <c r="H21777" s="3"/>
      <c r="I21777" s="2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 s="2"/>
    </row>
    <row r="21778" spans="2:22" x14ac:dyDescent="0.2">
      <c r="B21778" s="2"/>
      <c r="C21778" s="2"/>
      <c r="D21778" s="2"/>
      <c r="E21778" s="2"/>
      <c r="F21778" s="2"/>
      <c r="G21778" s="3"/>
      <c r="H21778" s="3"/>
      <c r="I21778" s="2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 s="2"/>
    </row>
    <row r="21779" spans="2:22" x14ac:dyDescent="0.2">
      <c r="B21779" s="2"/>
      <c r="C21779" s="2"/>
      <c r="D21779" s="2"/>
      <c r="E21779" s="2"/>
      <c r="F21779" s="2"/>
      <c r="G21779" s="3"/>
      <c r="H21779" s="3"/>
      <c r="I21779" s="2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 s="2"/>
    </row>
    <row r="21780" spans="2:22" x14ac:dyDescent="0.2">
      <c r="B21780" s="2"/>
      <c r="C21780" s="2"/>
      <c r="D21780" s="2"/>
      <c r="E21780" s="2"/>
      <c r="F21780" s="2"/>
      <c r="G21780" s="3"/>
      <c r="H21780" s="3"/>
      <c r="I21780" s="2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 s="2"/>
    </row>
    <row r="21781" spans="2:22" x14ac:dyDescent="0.2">
      <c r="B21781" s="2"/>
      <c r="C21781" s="2"/>
      <c r="D21781" s="2"/>
      <c r="E21781" s="2"/>
      <c r="F21781" s="2"/>
      <c r="G21781" s="3"/>
      <c r="H21781" s="3"/>
      <c r="I21781" s="2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 s="2"/>
    </row>
    <row r="21782" spans="2:22" x14ac:dyDescent="0.2">
      <c r="B21782" s="2"/>
      <c r="C21782" s="2"/>
      <c r="D21782" s="2"/>
      <c r="E21782" s="2"/>
      <c r="F21782" s="2"/>
      <c r="G21782" s="3"/>
      <c r="H21782" s="3"/>
      <c r="I21782" s="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 s="2"/>
    </row>
    <row r="21783" spans="2:22" x14ac:dyDescent="0.2">
      <c r="B21783" s="2"/>
      <c r="C21783" s="2"/>
      <c r="D21783" s="2"/>
      <c r="E21783" s="2"/>
      <c r="F21783" s="2"/>
      <c r="G21783" s="3"/>
      <c r="H21783" s="3"/>
      <c r="I21783" s="2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 s="2"/>
    </row>
    <row r="21784" spans="2:22" x14ac:dyDescent="0.2">
      <c r="B21784" s="2"/>
      <c r="C21784" s="2"/>
      <c r="D21784" s="2"/>
      <c r="E21784" s="2"/>
      <c r="F21784" s="2"/>
      <c r="G21784" s="3"/>
      <c r="H21784" s="3"/>
      <c r="I21784" s="2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 s="2"/>
    </row>
    <row r="21785" spans="2:22" x14ac:dyDescent="0.2">
      <c r="B21785" s="2"/>
      <c r="C21785" s="2"/>
      <c r="D21785" s="2"/>
      <c r="E21785" s="2"/>
      <c r="F21785" s="2"/>
      <c r="G21785" s="3"/>
      <c r="H21785" s="3"/>
      <c r="I21785" s="2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 s="2"/>
    </row>
    <row r="21786" spans="2:22" x14ac:dyDescent="0.2">
      <c r="B21786" s="2"/>
      <c r="C21786" s="2"/>
      <c r="D21786" s="2"/>
      <c r="E21786" s="2"/>
      <c r="F21786" s="2"/>
      <c r="G21786" s="3"/>
      <c r="H21786" s="3"/>
      <c r="I21786" s="2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 s="2"/>
    </row>
    <row r="21787" spans="2:22" x14ac:dyDescent="0.2">
      <c r="B21787" s="2"/>
      <c r="C21787" s="2"/>
      <c r="D21787" s="2"/>
      <c r="E21787" s="2"/>
      <c r="F21787" s="2"/>
      <c r="G21787" s="3"/>
      <c r="H21787" s="3"/>
      <c r="I21787" s="2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 s="2"/>
    </row>
    <row r="21788" spans="2:22" x14ac:dyDescent="0.2">
      <c r="B21788" s="2"/>
      <c r="C21788" s="2"/>
      <c r="D21788" s="2"/>
      <c r="E21788" s="2"/>
      <c r="F21788" s="2"/>
      <c r="G21788" s="3"/>
      <c r="H21788" s="3"/>
      <c r="I21788" s="2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 s="2"/>
    </row>
    <row r="21789" spans="2:22" x14ac:dyDescent="0.2">
      <c r="B21789" s="2"/>
      <c r="C21789" s="2"/>
      <c r="D21789" s="2"/>
      <c r="E21789" s="2"/>
      <c r="F21789" s="2"/>
      <c r="G21789" s="3"/>
      <c r="H21789" s="3"/>
      <c r="I21789" s="2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 s="2"/>
    </row>
    <row r="21790" spans="2:22" x14ac:dyDescent="0.2">
      <c r="B21790" s="2"/>
      <c r="C21790" s="2"/>
      <c r="D21790" s="2"/>
      <c r="E21790" s="2"/>
      <c r="F21790" s="2"/>
      <c r="G21790" s="3"/>
      <c r="H21790" s="3"/>
      <c r="I21790" s="2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 s="2"/>
    </row>
    <row r="21791" spans="2:22" x14ac:dyDescent="0.2">
      <c r="B21791" s="2"/>
      <c r="C21791" s="2"/>
      <c r="D21791" s="2"/>
      <c r="E21791" s="2"/>
      <c r="F21791" s="2"/>
      <c r="G21791" s="3"/>
      <c r="H21791" s="3"/>
      <c r="I21791" s="2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 s="2"/>
    </row>
    <row r="21792" spans="2:22" x14ac:dyDescent="0.2">
      <c r="B21792" s="2"/>
      <c r="C21792" s="2"/>
      <c r="D21792" s="2"/>
      <c r="E21792" s="2"/>
      <c r="F21792" s="2"/>
      <c r="G21792" s="3"/>
      <c r="H21792" s="3"/>
      <c r="I21792" s="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 s="2"/>
    </row>
    <row r="21793" spans="2:22" x14ac:dyDescent="0.2">
      <c r="B21793" s="2"/>
      <c r="C21793" s="2"/>
      <c r="D21793" s="2"/>
      <c r="E21793" s="2"/>
      <c r="F21793" s="2"/>
      <c r="G21793" s="3"/>
      <c r="H21793" s="3"/>
      <c r="I21793" s="2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 s="2"/>
    </row>
    <row r="21794" spans="2:22" x14ac:dyDescent="0.2">
      <c r="B21794" s="2"/>
      <c r="C21794" s="2"/>
      <c r="D21794" s="2"/>
      <c r="E21794" s="2"/>
      <c r="F21794" s="2"/>
      <c r="G21794" s="3"/>
      <c r="H21794" s="3"/>
      <c r="I21794" s="2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 s="2"/>
    </row>
    <row r="21795" spans="2:22" x14ac:dyDescent="0.2">
      <c r="B21795" s="2"/>
      <c r="C21795" s="2"/>
      <c r="D21795" s="2"/>
      <c r="E21795" s="2"/>
      <c r="F21795" s="2"/>
      <c r="G21795" s="3"/>
      <c r="H21795" s="3"/>
      <c r="I21795" s="2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 s="2"/>
    </row>
    <row r="21796" spans="2:22" x14ac:dyDescent="0.2">
      <c r="B21796" s="2"/>
      <c r="C21796" s="2"/>
      <c r="D21796" s="2"/>
      <c r="E21796" s="2"/>
      <c r="F21796" s="2"/>
      <c r="G21796" s="3"/>
      <c r="H21796" s="3"/>
      <c r="I21796" s="2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 s="2"/>
    </row>
    <row r="21797" spans="2:22" x14ac:dyDescent="0.2">
      <c r="B21797" s="2"/>
      <c r="C21797" s="2"/>
      <c r="D21797" s="2"/>
      <c r="E21797" s="2"/>
      <c r="F21797" s="2"/>
      <c r="G21797" s="3"/>
      <c r="H21797" s="3"/>
      <c r="I21797" s="2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 s="2"/>
    </row>
    <row r="21798" spans="2:22" x14ac:dyDescent="0.2">
      <c r="B21798" s="2"/>
      <c r="C21798" s="2"/>
      <c r="D21798" s="2"/>
      <c r="E21798" s="2"/>
      <c r="F21798" s="2"/>
      <c r="G21798" s="3"/>
      <c r="H21798" s="3"/>
      <c r="I21798" s="2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 s="2"/>
    </row>
    <row r="21799" spans="2:22" x14ac:dyDescent="0.2">
      <c r="B21799" s="2"/>
      <c r="C21799" s="2"/>
      <c r="D21799" s="2"/>
      <c r="E21799" s="2"/>
      <c r="F21799" s="2"/>
      <c r="G21799" s="3"/>
      <c r="H21799" s="3"/>
      <c r="I21799" s="2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 s="2"/>
    </row>
    <row r="21800" spans="2:22" x14ac:dyDescent="0.2">
      <c r="B21800" s="2"/>
      <c r="C21800" s="2"/>
      <c r="D21800" s="2"/>
      <c r="E21800" s="2"/>
      <c r="F21800" s="2"/>
      <c r="G21800" s="3"/>
      <c r="H21800" s="3"/>
      <c r="I21800" s="2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 s="2"/>
    </row>
    <row r="21801" spans="2:22" x14ac:dyDescent="0.2">
      <c r="B21801" s="2"/>
      <c r="C21801" s="2"/>
      <c r="D21801" s="2"/>
      <c r="E21801" s="2"/>
      <c r="F21801" s="2"/>
      <c r="G21801" s="3"/>
      <c r="H21801" s="3"/>
      <c r="I21801" s="2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 s="2"/>
    </row>
    <row r="21802" spans="2:22" x14ac:dyDescent="0.2">
      <c r="B21802" s="2"/>
      <c r="C21802" s="2"/>
      <c r="D21802" s="2"/>
      <c r="E21802" s="2"/>
      <c r="F21802" s="2"/>
      <c r="G21802" s="3"/>
      <c r="H21802" s="3"/>
      <c r="I21802" s="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 s="2"/>
    </row>
    <row r="21803" spans="2:22" x14ac:dyDescent="0.2">
      <c r="B21803" s="2"/>
      <c r="C21803" s="2"/>
      <c r="D21803" s="2"/>
      <c r="E21803" s="2"/>
      <c r="F21803" s="2"/>
      <c r="G21803" s="3"/>
      <c r="H21803" s="3"/>
      <c r="I21803" s="2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 s="2"/>
    </row>
    <row r="21804" spans="2:22" x14ac:dyDescent="0.2">
      <c r="B21804" s="2"/>
      <c r="C21804" s="2"/>
      <c r="D21804" s="2"/>
      <c r="E21804" s="2"/>
      <c r="F21804" s="2"/>
      <c r="G21804" s="3"/>
      <c r="H21804" s="3"/>
      <c r="I21804" s="2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 s="2"/>
    </row>
    <row r="21805" spans="2:22" x14ac:dyDescent="0.2">
      <c r="B21805" s="2"/>
      <c r="C21805" s="2"/>
      <c r="D21805" s="2"/>
      <c r="E21805" s="2"/>
      <c r="F21805" s="2"/>
      <c r="G21805" s="3"/>
      <c r="H21805" s="3"/>
      <c r="I21805" s="2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 s="2"/>
    </row>
    <row r="21806" spans="2:22" x14ac:dyDescent="0.2">
      <c r="B21806" s="2"/>
      <c r="C21806" s="2"/>
      <c r="D21806" s="2"/>
      <c r="E21806" s="2"/>
      <c r="F21806" s="2"/>
      <c r="G21806" s="3"/>
      <c r="H21806" s="3"/>
      <c r="I21806" s="2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 s="2"/>
    </row>
    <row r="21807" spans="2:22" x14ac:dyDescent="0.2">
      <c r="B21807" s="2"/>
      <c r="C21807" s="2"/>
      <c r="D21807" s="2"/>
      <c r="E21807" s="2"/>
      <c r="F21807" s="2"/>
      <c r="G21807" s="3"/>
      <c r="H21807" s="3"/>
      <c r="I21807" s="2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 s="2"/>
    </row>
    <row r="21808" spans="2:22" x14ac:dyDescent="0.2">
      <c r="B21808" s="2"/>
      <c r="C21808" s="2"/>
      <c r="D21808" s="2"/>
      <c r="E21808" s="2"/>
      <c r="F21808" s="2"/>
      <c r="G21808" s="3"/>
      <c r="H21808" s="3"/>
      <c r="I21808" s="2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 s="2"/>
    </row>
    <row r="21809" spans="2:22" x14ac:dyDescent="0.2">
      <c r="B21809" s="2"/>
      <c r="C21809" s="2"/>
      <c r="D21809" s="2"/>
      <c r="E21809" s="2"/>
      <c r="F21809" s="2"/>
      <c r="G21809" s="3"/>
      <c r="H21809" s="3"/>
      <c r="I21809" s="2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 s="2"/>
    </row>
    <row r="21810" spans="2:22" x14ac:dyDescent="0.2">
      <c r="B21810" s="2"/>
      <c r="C21810" s="2"/>
      <c r="D21810" s="2"/>
      <c r="E21810" s="2"/>
      <c r="F21810" s="2"/>
      <c r="G21810" s="3"/>
      <c r="H21810" s="3"/>
      <c r="I21810" s="2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 s="2"/>
    </row>
    <row r="21811" spans="2:22" x14ac:dyDescent="0.2">
      <c r="B21811" s="2"/>
      <c r="C21811" s="2"/>
      <c r="D21811" s="2"/>
      <c r="E21811" s="2"/>
      <c r="F21811" s="2"/>
      <c r="G21811" s="3"/>
      <c r="H21811" s="3"/>
      <c r="I21811" s="2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 s="2"/>
    </row>
    <row r="21812" spans="2:22" x14ac:dyDescent="0.2">
      <c r="B21812" s="2"/>
      <c r="C21812" s="2"/>
      <c r="D21812" s="2"/>
      <c r="E21812" s="2"/>
      <c r="F21812" s="2"/>
      <c r="G21812" s="3"/>
      <c r="H21812" s="3"/>
      <c r="I21812" s="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 s="2"/>
    </row>
    <row r="21813" spans="2:22" x14ac:dyDescent="0.2">
      <c r="B21813" s="2"/>
      <c r="C21813" s="2"/>
      <c r="D21813" s="2"/>
      <c r="E21813" s="2"/>
      <c r="F21813" s="2"/>
      <c r="G21813" s="3"/>
      <c r="H21813" s="3"/>
      <c r="I21813" s="2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 s="2"/>
    </row>
    <row r="21814" spans="2:22" x14ac:dyDescent="0.2">
      <c r="B21814" s="2"/>
      <c r="C21814" s="2"/>
      <c r="D21814" s="2"/>
      <c r="E21814" s="2"/>
      <c r="F21814" s="2"/>
      <c r="G21814" s="3"/>
      <c r="H21814" s="3"/>
      <c r="I21814" s="2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 s="2"/>
    </row>
    <row r="21815" spans="2:22" x14ac:dyDescent="0.2">
      <c r="B21815" s="2"/>
      <c r="C21815" s="2"/>
      <c r="D21815" s="2"/>
      <c r="E21815" s="2"/>
      <c r="F21815" s="2"/>
      <c r="G21815" s="3"/>
      <c r="H21815" s="3"/>
      <c r="I21815" s="2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 s="2"/>
    </row>
    <row r="21816" spans="2:22" x14ac:dyDescent="0.2">
      <c r="B21816" s="2"/>
      <c r="C21816" s="2"/>
      <c r="D21816" s="2"/>
      <c r="E21816" s="2"/>
      <c r="F21816" s="2"/>
      <c r="G21816" s="3"/>
      <c r="H21816" s="3"/>
      <c r="I21816" s="2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 s="2"/>
    </row>
    <row r="21817" spans="2:22" x14ac:dyDescent="0.2">
      <c r="B21817" s="2"/>
      <c r="C21817" s="2"/>
      <c r="D21817" s="2"/>
      <c r="E21817" s="2"/>
      <c r="F21817" s="2"/>
      <c r="G21817" s="3"/>
      <c r="H21817" s="3"/>
      <c r="I21817" s="2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 s="2"/>
    </row>
    <row r="21818" spans="2:22" x14ac:dyDescent="0.2">
      <c r="B21818" s="2"/>
      <c r="C21818" s="2"/>
      <c r="D21818" s="2"/>
      <c r="E21818" s="2"/>
      <c r="F21818" s="2"/>
      <c r="G21818" s="3"/>
      <c r="H21818" s="3"/>
      <c r="I21818" s="2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 s="2"/>
    </row>
    <row r="21819" spans="2:22" x14ac:dyDescent="0.2">
      <c r="B21819" s="2"/>
      <c r="C21819" s="2"/>
      <c r="D21819" s="2"/>
      <c r="E21819" s="2"/>
      <c r="F21819" s="2"/>
      <c r="G21819" s="3"/>
      <c r="H21819" s="3"/>
      <c r="I21819" s="2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 s="2"/>
    </row>
    <row r="21820" spans="2:22" x14ac:dyDescent="0.2">
      <c r="B21820" s="2"/>
      <c r="C21820" s="2"/>
      <c r="D21820" s="2"/>
      <c r="E21820" s="2"/>
      <c r="F21820" s="2"/>
      <c r="G21820" s="3"/>
      <c r="H21820" s="3"/>
      <c r="I21820" s="2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 s="2"/>
    </row>
    <row r="21821" spans="2:22" x14ac:dyDescent="0.2">
      <c r="B21821" s="2"/>
      <c r="C21821" s="2"/>
      <c r="D21821" s="2"/>
      <c r="E21821" s="2"/>
      <c r="F21821" s="2"/>
      <c r="G21821" s="3"/>
      <c r="H21821" s="3"/>
      <c r="I21821" s="2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 s="2"/>
    </row>
    <row r="21822" spans="2:22" x14ac:dyDescent="0.2">
      <c r="B21822" s="2"/>
      <c r="C21822" s="2"/>
      <c r="D21822" s="2"/>
      <c r="E21822" s="2"/>
      <c r="F21822" s="2"/>
      <c r="G21822" s="3"/>
      <c r="H21822" s="3"/>
      <c r="I21822" s="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 s="2"/>
    </row>
    <row r="21823" spans="2:22" x14ac:dyDescent="0.2">
      <c r="B21823" s="2"/>
      <c r="C21823" s="2"/>
      <c r="D21823" s="2"/>
      <c r="E21823" s="2"/>
      <c r="F21823" s="2"/>
      <c r="G21823" s="3"/>
      <c r="H21823" s="3"/>
      <c r="I21823" s="2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 s="2"/>
    </row>
    <row r="21824" spans="2:22" x14ac:dyDescent="0.2">
      <c r="B21824" s="2"/>
      <c r="C21824" s="2"/>
      <c r="D21824" s="2"/>
      <c r="E21824" s="2"/>
      <c r="F21824" s="2"/>
      <c r="G21824" s="3"/>
      <c r="H21824" s="3"/>
      <c r="I21824" s="2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 s="2"/>
    </row>
    <row r="21825" spans="2:22" x14ac:dyDescent="0.2">
      <c r="B21825" s="2"/>
      <c r="C21825" s="2"/>
      <c r="D21825" s="2"/>
      <c r="E21825" s="2"/>
      <c r="F21825" s="2"/>
      <c r="G21825" s="3"/>
      <c r="H21825" s="3"/>
      <c r="I21825" s="2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 s="2"/>
    </row>
    <row r="21826" spans="2:22" x14ac:dyDescent="0.2">
      <c r="B21826" s="2"/>
      <c r="C21826" s="2"/>
      <c r="D21826" s="2"/>
      <c r="E21826" s="2"/>
      <c r="F21826" s="2"/>
      <c r="G21826" s="3"/>
      <c r="H21826" s="3"/>
      <c r="I21826" s="2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 s="2"/>
    </row>
    <row r="21827" spans="2:22" x14ac:dyDescent="0.2">
      <c r="B21827" s="2"/>
      <c r="C21827" s="2"/>
      <c r="D21827" s="2"/>
      <c r="E21827" s="2"/>
      <c r="F21827" s="2"/>
      <c r="G21827" s="3"/>
      <c r="H21827" s="3"/>
      <c r="I21827" s="2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 s="2"/>
    </row>
    <row r="21828" spans="2:22" x14ac:dyDescent="0.2">
      <c r="B21828" s="2"/>
      <c r="C21828" s="2"/>
      <c r="D21828" s="2"/>
      <c r="E21828" s="2"/>
      <c r="F21828" s="2"/>
      <c r="G21828" s="3"/>
      <c r="H21828" s="3"/>
      <c r="I21828" s="2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 s="2"/>
    </row>
    <row r="21829" spans="2:22" x14ac:dyDescent="0.2">
      <c r="B21829" s="2"/>
      <c r="C21829" s="2"/>
      <c r="D21829" s="2"/>
      <c r="E21829" s="2"/>
      <c r="F21829" s="2"/>
      <c r="G21829" s="3"/>
      <c r="H21829" s="3"/>
      <c r="I21829" s="2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 s="2"/>
    </row>
    <row r="21830" spans="2:22" x14ac:dyDescent="0.2">
      <c r="B21830" s="2"/>
      <c r="C21830" s="2"/>
      <c r="D21830" s="2"/>
      <c r="E21830" s="2"/>
      <c r="F21830" s="2"/>
      <c r="G21830" s="3"/>
      <c r="H21830" s="3"/>
      <c r="I21830" s="2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 s="2"/>
    </row>
    <row r="21831" spans="2:22" x14ac:dyDescent="0.2">
      <c r="B21831" s="2"/>
      <c r="C21831" s="2"/>
      <c r="D21831" s="2"/>
      <c r="E21831" s="2"/>
      <c r="F21831" s="2"/>
      <c r="G21831" s="3"/>
      <c r="H21831" s="3"/>
      <c r="I21831" s="2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 s="2"/>
    </row>
    <row r="21832" spans="2:22" x14ac:dyDescent="0.2">
      <c r="B21832" s="2"/>
      <c r="C21832" s="2"/>
      <c r="D21832" s="2"/>
      <c r="E21832" s="2"/>
      <c r="F21832" s="2"/>
      <c r="G21832" s="3"/>
      <c r="H21832" s="3"/>
      <c r="I21832" s="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 s="2"/>
    </row>
    <row r="21833" spans="2:22" x14ac:dyDescent="0.2">
      <c r="B21833" s="2"/>
      <c r="C21833" s="2"/>
      <c r="D21833" s="2"/>
      <c r="E21833" s="2"/>
      <c r="F21833" s="2"/>
      <c r="G21833" s="3"/>
      <c r="H21833" s="3"/>
      <c r="I21833" s="2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 s="2"/>
    </row>
    <row r="21834" spans="2:22" x14ac:dyDescent="0.2">
      <c r="B21834" s="2"/>
      <c r="C21834" s="2"/>
      <c r="D21834" s="2"/>
      <c r="E21834" s="2"/>
      <c r="F21834" s="2"/>
      <c r="G21834" s="3"/>
      <c r="H21834" s="3"/>
      <c r="I21834" s="2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 s="2"/>
    </row>
    <row r="21835" spans="2:22" x14ac:dyDescent="0.2">
      <c r="B21835" s="2"/>
      <c r="C21835" s="2"/>
      <c r="D21835" s="2"/>
      <c r="E21835" s="2"/>
      <c r="F21835" s="2"/>
      <c r="G21835" s="3"/>
      <c r="H21835" s="3"/>
      <c r="I21835" s="2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 s="2"/>
    </row>
    <row r="21836" spans="2:22" x14ac:dyDescent="0.2">
      <c r="B21836" s="2"/>
      <c r="C21836" s="2"/>
      <c r="D21836" s="2"/>
      <c r="E21836" s="2"/>
      <c r="F21836" s="2"/>
      <c r="G21836" s="3"/>
      <c r="H21836" s="3"/>
      <c r="I21836" s="2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 s="2"/>
    </row>
    <row r="21837" spans="2:22" x14ac:dyDescent="0.2">
      <c r="B21837" s="2"/>
      <c r="C21837" s="2"/>
      <c r="D21837" s="2"/>
      <c r="E21837" s="2"/>
      <c r="F21837" s="2"/>
      <c r="G21837" s="3"/>
      <c r="H21837" s="3"/>
      <c r="I21837" s="2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 s="2"/>
    </row>
    <row r="21838" spans="2:22" x14ac:dyDescent="0.2">
      <c r="B21838" s="2"/>
      <c r="C21838" s="2"/>
      <c r="D21838" s="2"/>
      <c r="E21838" s="2"/>
      <c r="F21838" s="2"/>
      <c r="G21838" s="3"/>
      <c r="H21838" s="3"/>
      <c r="I21838" s="2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 s="2"/>
    </row>
    <row r="21839" spans="2:22" x14ac:dyDescent="0.2">
      <c r="B21839" s="2"/>
      <c r="C21839" s="2"/>
      <c r="D21839" s="2"/>
      <c r="E21839" s="2"/>
      <c r="F21839" s="2"/>
      <c r="G21839" s="3"/>
      <c r="H21839" s="3"/>
      <c r="I21839" s="2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 s="2"/>
    </row>
    <row r="21840" spans="2:22" x14ac:dyDescent="0.2">
      <c r="B21840" s="2"/>
      <c r="C21840" s="2"/>
      <c r="D21840" s="2"/>
      <c r="E21840" s="2"/>
      <c r="F21840" s="2"/>
      <c r="G21840" s="3"/>
      <c r="H21840" s="3"/>
      <c r="I21840" s="2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 s="2"/>
    </row>
    <row r="21841" spans="2:22" x14ac:dyDescent="0.2">
      <c r="B21841" s="2"/>
      <c r="C21841" s="2"/>
      <c r="D21841" s="2"/>
      <c r="E21841" s="2"/>
      <c r="F21841" s="2"/>
      <c r="G21841" s="3"/>
      <c r="H21841" s="3"/>
      <c r="I21841" s="2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 s="2"/>
    </row>
    <row r="21842" spans="2:22" x14ac:dyDescent="0.2">
      <c r="B21842" s="2"/>
      <c r="C21842" s="2"/>
      <c r="D21842" s="2"/>
      <c r="E21842" s="2"/>
      <c r="F21842" s="2"/>
      <c r="G21842" s="3"/>
      <c r="H21842" s="3"/>
      <c r="I21842" s="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 s="2"/>
    </row>
    <row r="21843" spans="2:22" x14ac:dyDescent="0.2">
      <c r="B21843" s="2"/>
      <c r="C21843" s="2"/>
      <c r="D21843" s="2"/>
      <c r="E21843" s="2"/>
      <c r="F21843" s="2"/>
      <c r="G21843" s="3"/>
      <c r="H21843" s="3"/>
      <c r="I21843" s="2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 s="2"/>
    </row>
    <row r="21844" spans="2:22" x14ac:dyDescent="0.2">
      <c r="B21844" s="2"/>
      <c r="C21844" s="2"/>
      <c r="D21844" s="2"/>
      <c r="E21844" s="2"/>
      <c r="F21844" s="2"/>
      <c r="G21844" s="3"/>
      <c r="H21844" s="3"/>
      <c r="I21844" s="2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 s="2"/>
    </row>
    <row r="21845" spans="2:22" x14ac:dyDescent="0.2">
      <c r="B21845" s="2"/>
      <c r="C21845" s="2"/>
      <c r="D21845" s="2"/>
      <c r="E21845" s="2"/>
      <c r="F21845" s="2"/>
      <c r="G21845" s="3"/>
      <c r="H21845" s="3"/>
      <c r="I21845" s="2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 s="2"/>
    </row>
    <row r="21846" spans="2:22" x14ac:dyDescent="0.2">
      <c r="B21846" s="2"/>
      <c r="C21846" s="2"/>
      <c r="D21846" s="2"/>
      <c r="E21846" s="2"/>
      <c r="F21846" s="2"/>
      <c r="G21846" s="3"/>
      <c r="H21846" s="3"/>
      <c r="I21846" s="2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 s="2"/>
    </row>
    <row r="21847" spans="2:22" x14ac:dyDescent="0.2">
      <c r="B21847" s="2"/>
      <c r="C21847" s="2"/>
      <c r="D21847" s="2"/>
      <c r="E21847" s="2"/>
      <c r="F21847" s="2"/>
      <c r="G21847" s="3"/>
      <c r="H21847" s="3"/>
      <c r="I21847" s="2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 s="2"/>
    </row>
    <row r="21848" spans="2:22" x14ac:dyDescent="0.2">
      <c r="B21848" s="2"/>
      <c r="C21848" s="2"/>
      <c r="D21848" s="2"/>
      <c r="E21848" s="2"/>
      <c r="F21848" s="2"/>
      <c r="G21848" s="3"/>
      <c r="H21848" s="3"/>
      <c r="I21848" s="2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 s="2"/>
    </row>
    <row r="21849" spans="2:22" x14ac:dyDescent="0.2">
      <c r="B21849" s="2"/>
      <c r="C21849" s="2"/>
      <c r="D21849" s="2"/>
      <c r="E21849" s="2"/>
      <c r="F21849" s="2"/>
      <c r="G21849" s="3"/>
      <c r="H21849" s="3"/>
      <c r="I21849" s="2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 s="2"/>
    </row>
    <row r="21850" spans="2:22" x14ac:dyDescent="0.2">
      <c r="B21850" s="2"/>
      <c r="C21850" s="2"/>
      <c r="D21850" s="2"/>
      <c r="E21850" s="2"/>
      <c r="F21850" s="2"/>
      <c r="G21850" s="3"/>
      <c r="H21850" s="3"/>
      <c r="I21850" s="2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 s="2"/>
    </row>
    <row r="21851" spans="2:22" x14ac:dyDescent="0.2">
      <c r="B21851" s="2"/>
      <c r="C21851" s="2"/>
      <c r="D21851" s="2"/>
      <c r="E21851" s="2"/>
      <c r="F21851" s="2"/>
      <c r="G21851" s="3"/>
      <c r="H21851" s="3"/>
      <c r="I21851" s="2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 s="2"/>
    </row>
    <row r="21852" spans="2:22" x14ac:dyDescent="0.2">
      <c r="B21852" s="2"/>
      <c r="C21852" s="2"/>
      <c r="D21852" s="2"/>
      <c r="E21852" s="2"/>
      <c r="F21852" s="2"/>
      <c r="G21852" s="3"/>
      <c r="H21852" s="3"/>
      <c r="I21852" s="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 s="2"/>
    </row>
    <row r="21853" spans="2:22" x14ac:dyDescent="0.2">
      <c r="B21853" s="2"/>
      <c r="C21853" s="2"/>
      <c r="D21853" s="2"/>
      <c r="E21853" s="2"/>
      <c r="F21853" s="2"/>
      <c r="G21853" s="3"/>
      <c r="H21853" s="3"/>
      <c r="I21853" s="2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 s="2"/>
    </row>
    <row r="21854" spans="2:22" x14ac:dyDescent="0.2">
      <c r="B21854" s="2"/>
      <c r="C21854" s="2"/>
      <c r="D21854" s="2"/>
      <c r="E21854" s="2"/>
      <c r="F21854" s="2"/>
      <c r="G21854" s="3"/>
      <c r="H21854" s="3"/>
      <c r="I21854" s="2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 s="2"/>
    </row>
    <row r="21855" spans="2:22" x14ac:dyDescent="0.2">
      <c r="B21855" s="2"/>
      <c r="C21855" s="2"/>
      <c r="D21855" s="2"/>
      <c r="E21855" s="2"/>
      <c r="F21855" s="2"/>
      <c r="G21855" s="3"/>
      <c r="H21855" s="3"/>
      <c r="I21855" s="2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 s="2"/>
    </row>
    <row r="21856" spans="2:22" x14ac:dyDescent="0.2">
      <c r="B21856" s="2"/>
      <c r="C21856" s="2"/>
      <c r="D21856" s="2"/>
      <c r="E21856" s="2"/>
      <c r="F21856" s="2"/>
      <c r="G21856" s="3"/>
      <c r="H21856" s="3"/>
      <c r="I21856" s="2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 s="2"/>
    </row>
    <row r="21857" spans="2:22" x14ac:dyDescent="0.2">
      <c r="B21857" s="2"/>
      <c r="C21857" s="2"/>
      <c r="D21857" s="2"/>
      <c r="E21857" s="2"/>
      <c r="F21857" s="2"/>
      <c r="G21857" s="3"/>
      <c r="H21857" s="3"/>
      <c r="I21857" s="2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 s="2"/>
    </row>
    <row r="21858" spans="2:22" x14ac:dyDescent="0.2">
      <c r="B21858" s="2"/>
      <c r="C21858" s="2"/>
      <c r="D21858" s="2"/>
      <c r="E21858" s="2"/>
      <c r="F21858" s="2"/>
      <c r="G21858" s="3"/>
      <c r="H21858" s="3"/>
      <c r="I21858" s="2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 s="2"/>
    </row>
    <row r="21859" spans="2:22" x14ac:dyDescent="0.2">
      <c r="B21859" s="2"/>
      <c r="C21859" s="2"/>
      <c r="D21859" s="2"/>
      <c r="E21859" s="2"/>
      <c r="F21859" s="2"/>
      <c r="G21859" s="3"/>
      <c r="H21859" s="3"/>
      <c r="I21859" s="2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 s="2"/>
    </row>
    <row r="21860" spans="2:22" x14ac:dyDescent="0.2">
      <c r="B21860" s="2"/>
      <c r="C21860" s="2"/>
      <c r="D21860" s="2"/>
      <c r="E21860" s="2"/>
      <c r="F21860" s="2"/>
      <c r="G21860" s="3"/>
      <c r="H21860" s="3"/>
      <c r="I21860" s="2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 s="2"/>
    </row>
    <row r="21861" spans="2:22" x14ac:dyDescent="0.2">
      <c r="B21861" s="2"/>
      <c r="C21861" s="2"/>
      <c r="D21861" s="2"/>
      <c r="E21861" s="2"/>
      <c r="F21861" s="2"/>
      <c r="G21861" s="3"/>
      <c r="H21861" s="3"/>
      <c r="I21861" s="2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 s="2"/>
    </row>
    <row r="21862" spans="2:22" x14ac:dyDescent="0.2">
      <c r="B21862" s="2"/>
      <c r="C21862" s="2"/>
      <c r="D21862" s="2"/>
      <c r="E21862" s="2"/>
      <c r="F21862" s="2"/>
      <c r="G21862" s="3"/>
      <c r="H21862" s="3"/>
      <c r="I21862" s="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 s="2"/>
    </row>
    <row r="21863" spans="2:22" x14ac:dyDescent="0.2">
      <c r="B21863" s="2"/>
      <c r="C21863" s="2"/>
      <c r="D21863" s="2"/>
      <c r="E21863" s="2"/>
      <c r="F21863" s="2"/>
      <c r="G21863" s="3"/>
      <c r="H21863" s="3"/>
      <c r="I21863" s="2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 s="2"/>
    </row>
    <row r="21864" spans="2:22" x14ac:dyDescent="0.2">
      <c r="B21864" s="2"/>
      <c r="C21864" s="2"/>
      <c r="D21864" s="2"/>
      <c r="E21864" s="2"/>
      <c r="F21864" s="2"/>
      <c r="G21864" s="3"/>
      <c r="H21864" s="3"/>
      <c r="I21864" s="2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 s="2"/>
    </row>
    <row r="21865" spans="2:22" x14ac:dyDescent="0.2">
      <c r="B21865" s="2"/>
      <c r="C21865" s="2"/>
      <c r="D21865" s="2"/>
      <c r="E21865" s="2"/>
      <c r="F21865" s="2"/>
      <c r="G21865" s="3"/>
      <c r="H21865" s="3"/>
      <c r="I21865" s="2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 s="2"/>
    </row>
    <row r="21866" spans="2:22" x14ac:dyDescent="0.2">
      <c r="B21866" s="2"/>
      <c r="C21866" s="2"/>
      <c r="D21866" s="2"/>
      <c r="E21866" s="2"/>
      <c r="F21866" s="2"/>
      <c r="G21866" s="3"/>
      <c r="H21866" s="3"/>
      <c r="I21866" s="2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 s="2"/>
    </row>
    <row r="21867" spans="2:22" x14ac:dyDescent="0.2">
      <c r="B21867" s="2"/>
      <c r="C21867" s="2"/>
      <c r="D21867" s="2"/>
      <c r="E21867" s="2"/>
      <c r="F21867" s="2"/>
      <c r="G21867" s="3"/>
      <c r="H21867" s="3"/>
      <c r="I21867" s="2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 s="2"/>
    </row>
    <row r="21868" spans="2:22" x14ac:dyDescent="0.2">
      <c r="B21868" s="2"/>
      <c r="C21868" s="2"/>
      <c r="D21868" s="2"/>
      <c r="E21868" s="2"/>
      <c r="F21868" s="2"/>
      <c r="G21868" s="3"/>
      <c r="H21868" s="3"/>
      <c r="I21868" s="2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 s="2"/>
    </row>
    <row r="21869" spans="2:22" x14ac:dyDescent="0.2">
      <c r="B21869" s="2"/>
      <c r="C21869" s="2"/>
      <c r="D21869" s="2"/>
      <c r="E21869" s="2"/>
      <c r="F21869" s="2"/>
      <c r="G21869" s="3"/>
      <c r="H21869" s="3"/>
      <c r="I21869" s="2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 s="2"/>
    </row>
    <row r="21870" spans="2:22" x14ac:dyDescent="0.2">
      <c r="B21870" s="2"/>
      <c r="C21870" s="2"/>
      <c r="D21870" s="2"/>
      <c r="E21870" s="2"/>
      <c r="F21870" s="2"/>
      <c r="G21870" s="3"/>
      <c r="H21870" s="3"/>
      <c r="I21870" s="2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 s="2"/>
    </row>
    <row r="21871" spans="2:22" x14ac:dyDescent="0.2">
      <c r="B21871" s="2"/>
      <c r="C21871" s="2"/>
      <c r="D21871" s="2"/>
      <c r="E21871" s="2"/>
      <c r="F21871" s="2"/>
      <c r="G21871" s="3"/>
      <c r="H21871" s="3"/>
      <c r="I21871" s="2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 s="2"/>
    </row>
    <row r="21872" spans="2:22" x14ac:dyDescent="0.2">
      <c r="B21872" s="2"/>
      <c r="C21872" s="2"/>
      <c r="D21872" s="2"/>
      <c r="E21872" s="2"/>
      <c r="F21872" s="2"/>
      <c r="G21872" s="3"/>
      <c r="H21872" s="3"/>
      <c r="I21872" s="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 s="2"/>
    </row>
    <row r="21873" spans="2:22" x14ac:dyDescent="0.2">
      <c r="B21873" s="2"/>
      <c r="C21873" s="2"/>
      <c r="D21873" s="2"/>
      <c r="E21873" s="2"/>
      <c r="F21873" s="2"/>
      <c r="G21873" s="3"/>
      <c r="H21873" s="3"/>
      <c r="I21873" s="2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 s="2"/>
    </row>
    <row r="21874" spans="2:22" x14ac:dyDescent="0.2">
      <c r="B21874" s="2"/>
      <c r="C21874" s="2"/>
      <c r="D21874" s="2"/>
      <c r="E21874" s="2"/>
      <c r="F21874" s="2"/>
      <c r="G21874" s="3"/>
      <c r="H21874" s="3"/>
      <c r="I21874" s="2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 s="2"/>
    </row>
    <row r="21875" spans="2:22" x14ac:dyDescent="0.2">
      <c r="B21875" s="2"/>
      <c r="C21875" s="2"/>
      <c r="D21875" s="2"/>
      <c r="E21875" s="2"/>
      <c r="F21875" s="2"/>
      <c r="G21875" s="3"/>
      <c r="H21875" s="3"/>
      <c r="I21875" s="2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 s="2"/>
    </row>
    <row r="21876" spans="2:22" x14ac:dyDescent="0.2">
      <c r="B21876" s="2"/>
      <c r="C21876" s="2"/>
      <c r="D21876" s="2"/>
      <c r="E21876" s="2"/>
      <c r="F21876" s="2"/>
      <c r="G21876" s="3"/>
      <c r="H21876" s="3"/>
      <c r="I21876" s="2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 s="2"/>
    </row>
    <row r="21877" spans="2:22" x14ac:dyDescent="0.2">
      <c r="B21877" s="2"/>
      <c r="C21877" s="2"/>
      <c r="D21877" s="2"/>
      <c r="E21877" s="2"/>
      <c r="F21877" s="2"/>
      <c r="G21877" s="3"/>
      <c r="H21877" s="3"/>
      <c r="I21877" s="2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 s="2"/>
    </row>
    <row r="21878" spans="2:22" x14ac:dyDescent="0.2">
      <c r="B21878" s="2"/>
      <c r="C21878" s="2"/>
      <c r="D21878" s="2"/>
      <c r="E21878" s="2"/>
      <c r="F21878" s="2"/>
      <c r="G21878" s="3"/>
      <c r="H21878" s="3"/>
      <c r="I21878" s="2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 s="2"/>
    </row>
    <row r="21879" spans="2:22" x14ac:dyDescent="0.2">
      <c r="B21879" s="2"/>
      <c r="C21879" s="2"/>
      <c r="D21879" s="2"/>
      <c r="E21879" s="2"/>
      <c r="F21879" s="2"/>
      <c r="G21879" s="3"/>
      <c r="H21879" s="3"/>
      <c r="I21879" s="2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 s="2"/>
    </row>
    <row r="21880" spans="2:22" x14ac:dyDescent="0.2">
      <c r="B21880" s="2"/>
      <c r="C21880" s="2"/>
      <c r="D21880" s="2"/>
      <c r="E21880" s="2"/>
      <c r="F21880" s="2"/>
      <c r="G21880" s="3"/>
      <c r="H21880" s="3"/>
      <c r="I21880" s="2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 s="2"/>
    </row>
    <row r="21881" spans="2:22" x14ac:dyDescent="0.2">
      <c r="B21881" s="2"/>
      <c r="C21881" s="2"/>
      <c r="D21881" s="2"/>
      <c r="E21881" s="2"/>
      <c r="F21881" s="2"/>
      <c r="G21881" s="3"/>
      <c r="H21881" s="3"/>
      <c r="I21881" s="2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 s="2"/>
    </row>
    <row r="21882" spans="2:22" x14ac:dyDescent="0.2">
      <c r="B21882" s="2"/>
      <c r="C21882" s="2"/>
      <c r="D21882" s="2"/>
      <c r="E21882" s="2"/>
      <c r="F21882" s="2"/>
      <c r="G21882" s="3"/>
      <c r="H21882" s="3"/>
      <c r="I21882" s="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 s="2"/>
    </row>
    <row r="21883" spans="2:22" x14ac:dyDescent="0.2">
      <c r="B21883" s="2"/>
      <c r="C21883" s="2"/>
      <c r="D21883" s="2"/>
      <c r="E21883" s="2"/>
      <c r="F21883" s="2"/>
      <c r="G21883" s="3"/>
      <c r="H21883" s="3"/>
      <c r="I21883" s="2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 s="2"/>
    </row>
    <row r="21884" spans="2:22" x14ac:dyDescent="0.2">
      <c r="B21884" s="2"/>
      <c r="C21884" s="2"/>
      <c r="D21884" s="2"/>
      <c r="E21884" s="2"/>
      <c r="F21884" s="2"/>
      <c r="G21884" s="3"/>
      <c r="H21884" s="3"/>
      <c r="I21884" s="2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 s="2"/>
    </row>
    <row r="21885" spans="2:22" x14ac:dyDescent="0.2">
      <c r="B21885" s="2"/>
      <c r="C21885" s="2"/>
      <c r="D21885" s="2"/>
      <c r="E21885" s="2"/>
      <c r="F21885" s="2"/>
      <c r="G21885" s="3"/>
      <c r="H21885" s="3"/>
      <c r="I21885" s="2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 s="2"/>
    </row>
    <row r="21886" spans="2:22" x14ac:dyDescent="0.2">
      <c r="B21886" s="2"/>
      <c r="C21886" s="2"/>
      <c r="D21886" s="2"/>
      <c r="E21886" s="2"/>
      <c r="F21886" s="2"/>
      <c r="G21886" s="3"/>
      <c r="H21886" s="3"/>
      <c r="I21886" s="2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 s="2"/>
    </row>
    <row r="21887" spans="2:22" x14ac:dyDescent="0.2">
      <c r="B21887" s="2"/>
      <c r="C21887" s="2"/>
      <c r="D21887" s="2"/>
      <c r="E21887" s="2"/>
      <c r="F21887" s="2"/>
      <c r="G21887" s="3"/>
      <c r="H21887" s="3"/>
      <c r="I21887" s="2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 s="2"/>
    </row>
    <row r="21888" spans="2:22" x14ac:dyDescent="0.2">
      <c r="B21888" s="2"/>
      <c r="C21888" s="2"/>
      <c r="D21888" s="2"/>
      <c r="E21888" s="2"/>
      <c r="F21888" s="2"/>
      <c r="G21888" s="3"/>
      <c r="H21888" s="3"/>
      <c r="I21888" s="2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 s="2"/>
    </row>
    <row r="21889" spans="2:22" x14ac:dyDescent="0.2">
      <c r="B21889" s="2"/>
      <c r="C21889" s="2"/>
      <c r="D21889" s="2"/>
      <c r="E21889" s="2"/>
      <c r="F21889" s="2"/>
      <c r="G21889" s="3"/>
      <c r="H21889" s="3"/>
      <c r="I21889" s="2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 s="2"/>
    </row>
    <row r="21890" spans="2:22" x14ac:dyDescent="0.2">
      <c r="B21890" s="2"/>
      <c r="C21890" s="2"/>
      <c r="D21890" s="2"/>
      <c r="E21890" s="2"/>
      <c r="F21890" s="2"/>
      <c r="G21890" s="3"/>
      <c r="H21890" s="3"/>
      <c r="I21890" s="2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 s="2"/>
    </row>
    <row r="21891" spans="2:22" x14ac:dyDescent="0.2">
      <c r="B21891" s="2"/>
      <c r="C21891" s="2"/>
      <c r="D21891" s="2"/>
      <c r="E21891" s="2"/>
      <c r="F21891" s="2"/>
      <c r="G21891" s="3"/>
      <c r="H21891" s="3"/>
      <c r="I21891" s="2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 s="2"/>
    </row>
    <row r="21892" spans="2:22" x14ac:dyDescent="0.2">
      <c r="B21892" s="2"/>
      <c r="C21892" s="2"/>
      <c r="D21892" s="2"/>
      <c r="E21892" s="2"/>
      <c r="F21892" s="2"/>
      <c r="G21892" s="3"/>
      <c r="H21892" s="3"/>
      <c r="I21892" s="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 s="2"/>
    </row>
    <row r="21893" spans="2:22" x14ac:dyDescent="0.2">
      <c r="B21893" s="2"/>
      <c r="C21893" s="2"/>
      <c r="D21893" s="2"/>
      <c r="E21893" s="2"/>
      <c r="F21893" s="2"/>
      <c r="G21893" s="3"/>
      <c r="H21893" s="3"/>
      <c r="I21893" s="2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 s="2"/>
    </row>
    <row r="21894" spans="2:22" x14ac:dyDescent="0.2">
      <c r="B21894" s="2"/>
      <c r="C21894" s="2"/>
      <c r="D21894" s="2"/>
      <c r="E21894" s="2"/>
      <c r="F21894" s="2"/>
      <c r="G21894" s="3"/>
      <c r="H21894" s="3"/>
      <c r="I21894" s="2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 s="2"/>
    </row>
    <row r="21895" spans="2:22" x14ac:dyDescent="0.2">
      <c r="B21895" s="2"/>
      <c r="C21895" s="2"/>
      <c r="D21895" s="2"/>
      <c r="E21895" s="2"/>
      <c r="F21895" s="2"/>
      <c r="G21895" s="3"/>
      <c r="H21895" s="3"/>
      <c r="I21895" s="2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 s="2"/>
    </row>
    <row r="21896" spans="2:22" x14ac:dyDescent="0.2">
      <c r="B21896" s="2"/>
      <c r="C21896" s="2"/>
      <c r="D21896" s="2"/>
      <c r="E21896" s="2"/>
      <c r="F21896" s="2"/>
      <c r="G21896" s="3"/>
      <c r="H21896" s="3"/>
      <c r="I21896" s="2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 s="2"/>
    </row>
    <row r="21897" spans="2:22" x14ac:dyDescent="0.2">
      <c r="B21897" s="2"/>
      <c r="C21897" s="2"/>
      <c r="D21897" s="2"/>
      <c r="E21897" s="2"/>
      <c r="F21897" s="2"/>
      <c r="G21897" s="3"/>
      <c r="H21897" s="3"/>
      <c r="I21897" s="2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 s="2"/>
    </row>
    <row r="21898" spans="2:22" x14ac:dyDescent="0.2">
      <c r="B21898" s="2"/>
      <c r="C21898" s="2"/>
      <c r="D21898" s="2"/>
      <c r="E21898" s="2"/>
      <c r="F21898" s="2"/>
      <c r="G21898" s="3"/>
      <c r="H21898" s="3"/>
      <c r="I21898" s="2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 s="2"/>
    </row>
    <row r="21899" spans="2:22" x14ac:dyDescent="0.2">
      <c r="B21899" s="2"/>
      <c r="C21899" s="2"/>
      <c r="D21899" s="2"/>
      <c r="E21899" s="2"/>
      <c r="F21899" s="2"/>
      <c r="G21899" s="3"/>
      <c r="H21899" s="3"/>
      <c r="I21899" s="2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 s="2"/>
    </row>
    <row r="21900" spans="2:22" x14ac:dyDescent="0.2">
      <c r="B21900" s="2"/>
      <c r="C21900" s="2"/>
      <c r="D21900" s="2"/>
      <c r="E21900" s="2"/>
      <c r="F21900" s="2"/>
      <c r="G21900" s="3"/>
      <c r="H21900" s="3"/>
      <c r="I21900" s="2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 s="2"/>
    </row>
    <row r="21901" spans="2:22" x14ac:dyDescent="0.2">
      <c r="B21901" s="2"/>
      <c r="C21901" s="2"/>
      <c r="D21901" s="2"/>
      <c r="E21901" s="2"/>
      <c r="F21901" s="2"/>
      <c r="G21901" s="3"/>
      <c r="H21901" s="3"/>
      <c r="I21901" s="2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 s="2"/>
    </row>
    <row r="21902" spans="2:22" x14ac:dyDescent="0.2">
      <c r="B21902" s="2"/>
      <c r="C21902" s="2"/>
      <c r="D21902" s="2"/>
      <c r="E21902" s="2"/>
      <c r="F21902" s="2"/>
      <c r="G21902" s="3"/>
      <c r="H21902" s="3"/>
      <c r="I21902" s="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 s="2"/>
    </row>
    <row r="21903" spans="2:22" x14ac:dyDescent="0.2">
      <c r="B21903" s="2"/>
      <c r="C21903" s="2"/>
      <c r="D21903" s="2"/>
      <c r="E21903" s="2"/>
      <c r="F21903" s="2"/>
      <c r="G21903" s="3"/>
      <c r="H21903" s="3"/>
      <c r="I21903" s="2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 s="2"/>
    </row>
    <row r="21904" spans="2:22" x14ac:dyDescent="0.2">
      <c r="B21904" s="2"/>
      <c r="C21904" s="2"/>
      <c r="D21904" s="2"/>
      <c r="E21904" s="2"/>
      <c r="F21904" s="2"/>
      <c r="G21904" s="3"/>
      <c r="H21904" s="3"/>
      <c r="I21904" s="2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 s="2"/>
    </row>
    <row r="21905" spans="2:22" x14ac:dyDescent="0.2">
      <c r="B21905" s="2"/>
      <c r="C21905" s="2"/>
      <c r="D21905" s="2"/>
      <c r="E21905" s="2"/>
      <c r="F21905" s="2"/>
      <c r="G21905" s="3"/>
      <c r="H21905" s="3"/>
      <c r="I21905" s="2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 s="2"/>
    </row>
    <row r="21906" spans="2:22" x14ac:dyDescent="0.2">
      <c r="B21906" s="2"/>
      <c r="C21906" s="2"/>
      <c r="D21906" s="2"/>
      <c r="E21906" s="2"/>
      <c r="F21906" s="2"/>
      <c r="G21906" s="3"/>
      <c r="H21906" s="3"/>
      <c r="I21906" s="2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 s="2"/>
    </row>
    <row r="21907" spans="2:22" x14ac:dyDescent="0.2">
      <c r="B21907" s="2"/>
      <c r="C21907" s="2"/>
      <c r="D21907" s="2"/>
      <c r="E21907" s="2"/>
      <c r="F21907" s="2"/>
      <c r="G21907" s="3"/>
      <c r="H21907" s="3"/>
      <c r="I21907" s="2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 s="2"/>
    </row>
    <row r="21908" spans="2:22" x14ac:dyDescent="0.2">
      <c r="B21908" s="2"/>
      <c r="C21908" s="2"/>
      <c r="D21908" s="2"/>
      <c r="E21908" s="2"/>
      <c r="F21908" s="2"/>
      <c r="G21908" s="3"/>
      <c r="H21908" s="3"/>
      <c r="I21908" s="2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 s="2"/>
    </row>
    <row r="21909" spans="2:22" x14ac:dyDescent="0.2">
      <c r="B21909" s="2"/>
      <c r="C21909" s="2"/>
      <c r="D21909" s="2"/>
      <c r="E21909" s="2"/>
      <c r="F21909" s="2"/>
      <c r="G21909" s="3"/>
      <c r="H21909" s="3"/>
      <c r="I21909" s="2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 s="2"/>
    </row>
    <row r="21910" spans="2:22" x14ac:dyDescent="0.2">
      <c r="B21910" s="2"/>
      <c r="C21910" s="2"/>
      <c r="D21910" s="2"/>
      <c r="E21910" s="2"/>
      <c r="F21910" s="2"/>
      <c r="G21910" s="3"/>
      <c r="H21910" s="3"/>
      <c r="I21910" s="2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 s="2"/>
    </row>
    <row r="21911" spans="2:22" x14ac:dyDescent="0.2">
      <c r="B21911" s="2"/>
      <c r="C21911" s="2"/>
      <c r="D21911" s="2"/>
      <c r="E21911" s="2"/>
      <c r="F21911" s="2"/>
      <c r="G21911" s="3"/>
      <c r="H21911" s="3"/>
      <c r="I21911" s="2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 s="2"/>
    </row>
    <row r="21912" spans="2:22" x14ac:dyDescent="0.2">
      <c r="B21912" s="2"/>
      <c r="C21912" s="2"/>
      <c r="D21912" s="2"/>
      <c r="E21912" s="2"/>
      <c r="F21912" s="2"/>
      <c r="G21912" s="3"/>
      <c r="H21912" s="3"/>
      <c r="I21912" s="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 s="2"/>
    </row>
    <row r="21913" spans="2:22" x14ac:dyDescent="0.2">
      <c r="B21913" s="2"/>
      <c r="C21913" s="2"/>
      <c r="D21913" s="2"/>
      <c r="E21913" s="2"/>
      <c r="F21913" s="2"/>
      <c r="G21913" s="3"/>
      <c r="H21913" s="3"/>
      <c r="I21913" s="2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 s="2"/>
    </row>
    <row r="21914" spans="2:22" x14ac:dyDescent="0.2">
      <c r="B21914" s="2"/>
      <c r="C21914" s="2"/>
      <c r="D21914" s="2"/>
      <c r="E21914" s="2"/>
      <c r="F21914" s="2"/>
      <c r="G21914" s="3"/>
      <c r="H21914" s="3"/>
      <c r="I21914" s="2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 s="2"/>
    </row>
    <row r="21915" spans="2:22" x14ac:dyDescent="0.2">
      <c r="B21915" s="2"/>
      <c r="C21915" s="2"/>
      <c r="D21915" s="2"/>
      <c r="E21915" s="2"/>
      <c r="F21915" s="2"/>
      <c r="G21915" s="3"/>
      <c r="H21915" s="3"/>
      <c r="I21915" s="2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 s="2"/>
    </row>
    <row r="21916" spans="2:22" x14ac:dyDescent="0.2">
      <c r="B21916" s="2"/>
      <c r="C21916" s="2"/>
      <c r="D21916" s="2"/>
      <c r="E21916" s="2"/>
      <c r="F21916" s="2"/>
      <c r="G21916" s="3"/>
      <c r="H21916" s="3"/>
      <c r="I21916" s="2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 s="2"/>
    </row>
    <row r="21917" spans="2:22" x14ac:dyDescent="0.2">
      <c r="B21917" s="2"/>
      <c r="C21917" s="2"/>
      <c r="D21917" s="2"/>
      <c r="E21917" s="2"/>
      <c r="F21917" s="2"/>
      <c r="G21917" s="3"/>
      <c r="H21917" s="3"/>
      <c r="I21917" s="2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 s="2"/>
    </row>
    <row r="21918" spans="2:22" x14ac:dyDescent="0.2">
      <c r="B21918" s="2"/>
      <c r="C21918" s="2"/>
      <c r="D21918" s="2"/>
      <c r="E21918" s="2"/>
      <c r="F21918" s="2"/>
      <c r="G21918" s="3"/>
      <c r="H21918" s="3"/>
      <c r="I21918" s="2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 s="2"/>
    </row>
    <row r="21919" spans="2:22" x14ac:dyDescent="0.2">
      <c r="B21919" s="2"/>
      <c r="C21919" s="2"/>
      <c r="D21919" s="2"/>
      <c r="E21919" s="2"/>
      <c r="F21919" s="2"/>
      <c r="G21919" s="3"/>
      <c r="H21919" s="3"/>
      <c r="I21919" s="2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 s="2"/>
    </row>
    <row r="21920" spans="2:22" x14ac:dyDescent="0.2">
      <c r="B21920" s="2"/>
      <c r="C21920" s="2"/>
      <c r="D21920" s="2"/>
      <c r="E21920" s="2"/>
      <c r="F21920" s="2"/>
      <c r="G21920" s="3"/>
      <c r="H21920" s="3"/>
      <c r="I21920" s="2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 s="2"/>
    </row>
    <row r="21921" spans="2:22" x14ac:dyDescent="0.2">
      <c r="B21921" s="2"/>
      <c r="C21921" s="2"/>
      <c r="D21921" s="2"/>
      <c r="E21921" s="2"/>
      <c r="F21921" s="2"/>
      <c r="G21921" s="3"/>
      <c r="H21921" s="3"/>
      <c r="I21921" s="2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 s="2"/>
    </row>
    <row r="21922" spans="2:22" x14ac:dyDescent="0.2">
      <c r="B21922" s="2"/>
      <c r="C21922" s="2"/>
      <c r="D21922" s="2"/>
      <c r="E21922" s="2"/>
      <c r="F21922" s="2"/>
      <c r="G21922" s="3"/>
      <c r="H21922" s="3"/>
      <c r="I21922" s="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 s="2"/>
    </row>
    <row r="21923" spans="2:22" x14ac:dyDescent="0.2">
      <c r="B21923" s="2"/>
      <c r="C21923" s="2"/>
      <c r="D21923" s="2"/>
      <c r="E21923" s="2"/>
      <c r="F21923" s="2"/>
      <c r="G21923" s="3"/>
      <c r="H21923" s="3"/>
      <c r="I21923" s="2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 s="2"/>
    </row>
    <row r="21924" spans="2:22" x14ac:dyDescent="0.2">
      <c r="B21924" s="2"/>
      <c r="C21924" s="2"/>
      <c r="D21924" s="2"/>
      <c r="E21924" s="2"/>
      <c r="F21924" s="2"/>
      <c r="G21924" s="3"/>
      <c r="H21924" s="3"/>
      <c r="I21924" s="2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 s="2"/>
    </row>
    <row r="21925" spans="2:22" x14ac:dyDescent="0.2">
      <c r="B21925" s="2"/>
      <c r="C21925" s="2"/>
      <c r="D21925" s="2"/>
      <c r="E21925" s="2"/>
      <c r="F21925" s="2"/>
      <c r="G21925" s="3"/>
      <c r="H21925" s="3"/>
      <c r="I21925" s="2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 s="2"/>
    </row>
    <row r="21926" spans="2:22" x14ac:dyDescent="0.2">
      <c r="B21926" s="2"/>
      <c r="C21926" s="2"/>
      <c r="D21926" s="2"/>
      <c r="E21926" s="2"/>
      <c r="F21926" s="2"/>
      <c r="G21926" s="3"/>
      <c r="H21926" s="3"/>
      <c r="I21926" s="2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 s="2"/>
    </row>
    <row r="21927" spans="2:22" x14ac:dyDescent="0.2">
      <c r="B21927" s="2"/>
      <c r="C21927" s="2"/>
      <c r="D21927" s="2"/>
      <c r="E21927" s="2"/>
      <c r="F21927" s="2"/>
      <c r="G21927" s="3"/>
      <c r="H21927" s="3"/>
      <c r="I21927" s="2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 s="2"/>
    </row>
    <row r="21928" spans="2:22" x14ac:dyDescent="0.2">
      <c r="B21928" s="2"/>
      <c r="C21928" s="2"/>
      <c r="D21928" s="2"/>
      <c r="E21928" s="2"/>
      <c r="F21928" s="2"/>
      <c r="G21928" s="3"/>
      <c r="H21928" s="3"/>
      <c r="I21928" s="2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 s="2"/>
    </row>
    <row r="21929" spans="2:22" x14ac:dyDescent="0.2">
      <c r="B21929" s="2"/>
      <c r="C21929" s="2"/>
      <c r="D21929" s="2"/>
      <c r="E21929" s="2"/>
      <c r="F21929" s="2"/>
      <c r="G21929" s="3"/>
      <c r="H21929" s="3"/>
      <c r="I21929" s="2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 s="2"/>
    </row>
    <row r="21930" spans="2:22" x14ac:dyDescent="0.2">
      <c r="B21930" s="2"/>
      <c r="C21930" s="2"/>
      <c r="D21930" s="2"/>
      <c r="E21930" s="2"/>
      <c r="F21930" s="2"/>
      <c r="G21930" s="3"/>
      <c r="H21930" s="3"/>
      <c r="I21930" s="2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 s="2"/>
    </row>
    <row r="21931" spans="2:22" x14ac:dyDescent="0.2">
      <c r="B21931" s="2"/>
      <c r="C21931" s="2"/>
      <c r="D21931" s="2"/>
      <c r="E21931" s="2"/>
      <c r="F21931" s="2"/>
      <c r="G21931" s="3"/>
      <c r="H21931" s="3"/>
      <c r="I21931" s="2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 s="2"/>
    </row>
    <row r="21932" spans="2:22" x14ac:dyDescent="0.2">
      <c r="B21932" s="2"/>
      <c r="C21932" s="2"/>
      <c r="D21932" s="2"/>
      <c r="E21932" s="2"/>
      <c r="F21932" s="2"/>
      <c r="G21932" s="3"/>
      <c r="H21932" s="3"/>
      <c r="I21932" s="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 s="2"/>
    </row>
    <row r="21933" spans="2:22" x14ac:dyDescent="0.2">
      <c r="B21933" s="2"/>
      <c r="C21933" s="2"/>
      <c r="D21933" s="2"/>
      <c r="E21933" s="2"/>
      <c r="F21933" s="2"/>
      <c r="G21933" s="3"/>
      <c r="H21933" s="3"/>
      <c r="I21933" s="2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 s="2"/>
    </row>
    <row r="21934" spans="2:22" x14ac:dyDescent="0.2">
      <c r="B21934" s="2"/>
      <c r="C21934" s="2"/>
      <c r="D21934" s="2"/>
      <c r="E21934" s="2"/>
      <c r="F21934" s="2"/>
      <c r="G21934" s="3"/>
      <c r="H21934" s="3"/>
      <c r="I21934" s="2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 s="2"/>
    </row>
    <row r="21935" spans="2:22" x14ac:dyDescent="0.2">
      <c r="B21935" s="2"/>
      <c r="C21935" s="2"/>
      <c r="D21935" s="2"/>
      <c r="E21935" s="2"/>
      <c r="F21935" s="2"/>
      <c r="G21935" s="3"/>
      <c r="H21935" s="3"/>
      <c r="I21935" s="2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 s="2"/>
    </row>
    <row r="21936" spans="2:22" x14ac:dyDescent="0.2">
      <c r="B21936" s="2"/>
      <c r="C21936" s="2"/>
      <c r="D21936" s="2"/>
      <c r="E21936" s="2"/>
      <c r="F21936" s="2"/>
      <c r="G21936" s="3"/>
      <c r="H21936" s="3"/>
      <c r="I21936" s="2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 s="2"/>
    </row>
    <row r="21937" spans="2:22" x14ac:dyDescent="0.2">
      <c r="B21937" s="2"/>
      <c r="C21937" s="2"/>
      <c r="D21937" s="2"/>
      <c r="E21937" s="2"/>
      <c r="F21937" s="2"/>
      <c r="G21937" s="3"/>
      <c r="H21937" s="3"/>
      <c r="I21937" s="2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 s="2"/>
    </row>
    <row r="21938" spans="2:22" x14ac:dyDescent="0.2">
      <c r="B21938" s="2"/>
      <c r="C21938" s="2"/>
      <c r="D21938" s="2"/>
      <c r="E21938" s="2"/>
      <c r="F21938" s="2"/>
      <c r="G21938" s="3"/>
      <c r="H21938" s="3"/>
      <c r="I21938" s="2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 s="2"/>
    </row>
    <row r="21939" spans="2:22" x14ac:dyDescent="0.2">
      <c r="B21939" s="2"/>
      <c r="C21939" s="2"/>
      <c r="D21939" s="2"/>
      <c r="E21939" s="2"/>
      <c r="F21939" s="2"/>
      <c r="G21939" s="3"/>
      <c r="H21939" s="3"/>
      <c r="I21939" s="2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 s="2"/>
    </row>
    <row r="21940" spans="2:22" x14ac:dyDescent="0.2">
      <c r="B21940" s="2"/>
      <c r="C21940" s="2"/>
      <c r="D21940" s="2"/>
      <c r="E21940" s="2"/>
      <c r="F21940" s="2"/>
      <c r="G21940" s="3"/>
      <c r="H21940" s="3"/>
      <c r="I21940" s="2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 s="2"/>
    </row>
    <row r="21941" spans="2:22" x14ac:dyDescent="0.2">
      <c r="B21941" s="2"/>
      <c r="C21941" s="2"/>
      <c r="D21941" s="2"/>
      <c r="E21941" s="2"/>
      <c r="F21941" s="2"/>
      <c r="G21941" s="3"/>
      <c r="H21941" s="3"/>
      <c r="I21941" s="2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 s="2"/>
    </row>
    <row r="21942" spans="2:22" x14ac:dyDescent="0.2">
      <c r="B21942" s="2"/>
      <c r="C21942" s="2"/>
      <c r="D21942" s="2"/>
      <c r="E21942" s="2"/>
      <c r="F21942" s="2"/>
      <c r="G21942" s="3"/>
      <c r="H21942" s="3"/>
      <c r="I21942" s="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 s="2"/>
    </row>
    <row r="21943" spans="2:22" x14ac:dyDescent="0.2">
      <c r="B21943" s="2"/>
      <c r="C21943" s="2"/>
      <c r="D21943" s="2"/>
      <c r="E21943" s="2"/>
      <c r="F21943" s="2"/>
      <c r="G21943" s="3"/>
      <c r="H21943" s="3"/>
      <c r="I21943" s="2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 s="2"/>
    </row>
    <row r="21944" spans="2:22" x14ac:dyDescent="0.2">
      <c r="B21944" s="2"/>
      <c r="C21944" s="2"/>
      <c r="D21944" s="2"/>
      <c r="E21944" s="2"/>
      <c r="F21944" s="2"/>
      <c r="G21944" s="3"/>
      <c r="H21944" s="3"/>
      <c r="I21944" s="2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 s="2"/>
    </row>
    <row r="21945" spans="2:22" x14ac:dyDescent="0.2">
      <c r="B21945" s="2"/>
      <c r="C21945" s="2"/>
      <c r="D21945" s="2"/>
      <c r="E21945" s="2"/>
      <c r="F21945" s="2"/>
      <c r="G21945" s="3"/>
      <c r="H21945" s="3"/>
      <c r="I21945" s="2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 s="2"/>
    </row>
    <row r="21946" spans="2:22" x14ac:dyDescent="0.2">
      <c r="B21946" s="2"/>
      <c r="C21946" s="2"/>
      <c r="D21946" s="2"/>
      <c r="E21946" s="2"/>
      <c r="F21946" s="2"/>
      <c r="G21946" s="3"/>
      <c r="H21946" s="3"/>
      <c r="I21946" s="2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 s="2"/>
    </row>
    <row r="21947" spans="2:22" x14ac:dyDescent="0.2">
      <c r="B21947" s="2"/>
      <c r="C21947" s="2"/>
      <c r="D21947" s="2"/>
      <c r="E21947" s="2"/>
      <c r="F21947" s="2"/>
      <c r="G21947" s="3"/>
      <c r="H21947" s="3"/>
      <c r="I21947" s="2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 s="2"/>
    </row>
    <row r="21948" spans="2:22" x14ac:dyDescent="0.2">
      <c r="B21948" s="2"/>
      <c r="C21948" s="2"/>
      <c r="D21948" s="2"/>
      <c r="E21948" s="2"/>
      <c r="F21948" s="2"/>
      <c r="G21948" s="3"/>
      <c r="H21948" s="3"/>
      <c r="I21948" s="2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 s="2"/>
    </row>
    <row r="21949" spans="2:22" x14ac:dyDescent="0.2">
      <c r="B21949" s="2"/>
      <c r="C21949" s="2"/>
      <c r="D21949" s="2"/>
      <c r="E21949" s="2"/>
      <c r="F21949" s="2"/>
      <c r="G21949" s="3"/>
      <c r="H21949" s="3"/>
      <c r="I21949" s="2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 s="2"/>
    </row>
    <row r="21950" spans="2:22" x14ac:dyDescent="0.2">
      <c r="B21950" s="2"/>
      <c r="C21950" s="2"/>
      <c r="D21950" s="2"/>
      <c r="E21950" s="2"/>
      <c r="F21950" s="2"/>
      <c r="G21950" s="3"/>
      <c r="H21950" s="3"/>
      <c r="I21950" s="2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 s="2"/>
    </row>
    <row r="21951" spans="2:22" x14ac:dyDescent="0.2">
      <c r="B21951" s="2"/>
      <c r="C21951" s="2"/>
      <c r="D21951" s="2"/>
      <c r="E21951" s="2"/>
      <c r="F21951" s="2"/>
      <c r="G21951" s="3"/>
      <c r="H21951" s="3"/>
      <c r="I21951" s="2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 s="2"/>
    </row>
    <row r="21952" spans="2:22" x14ac:dyDescent="0.2">
      <c r="B21952" s="2"/>
      <c r="C21952" s="2"/>
      <c r="D21952" s="2"/>
      <c r="E21952" s="2"/>
      <c r="F21952" s="2"/>
      <c r="G21952" s="3"/>
      <c r="H21952" s="3"/>
      <c r="I21952" s="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 s="2"/>
    </row>
    <row r="21953" spans="2:22" x14ac:dyDescent="0.2">
      <c r="B21953" s="2"/>
      <c r="C21953" s="2"/>
      <c r="D21953" s="2"/>
      <c r="E21953" s="2"/>
      <c r="F21953" s="2"/>
      <c r="G21953" s="3"/>
      <c r="H21953" s="3"/>
      <c r="I21953" s="2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 s="2"/>
    </row>
    <row r="21954" spans="2:22" x14ac:dyDescent="0.2">
      <c r="B21954" s="2"/>
      <c r="C21954" s="2"/>
      <c r="D21954" s="2"/>
      <c r="E21954" s="2"/>
      <c r="F21954" s="2"/>
      <c r="G21954" s="3"/>
      <c r="H21954" s="3"/>
      <c r="I21954" s="2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 s="2"/>
    </row>
    <row r="21955" spans="2:22" x14ac:dyDescent="0.2">
      <c r="B21955" s="2"/>
      <c r="C21955" s="2"/>
      <c r="D21955" s="2"/>
      <c r="E21955" s="2"/>
      <c r="F21955" s="2"/>
      <c r="G21955" s="3"/>
      <c r="H21955" s="3"/>
      <c r="I21955" s="2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 s="2"/>
    </row>
    <row r="21956" spans="2:22" x14ac:dyDescent="0.2">
      <c r="B21956" s="2"/>
      <c r="C21956" s="2"/>
      <c r="D21956" s="2"/>
      <c r="E21956" s="2"/>
      <c r="F21956" s="2"/>
      <c r="G21956" s="3"/>
      <c r="H21956" s="3"/>
      <c r="I21956" s="2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 s="2"/>
    </row>
    <row r="21957" spans="2:22" x14ac:dyDescent="0.2">
      <c r="B21957" s="2"/>
      <c r="C21957" s="2"/>
      <c r="D21957" s="2"/>
      <c r="E21957" s="2"/>
      <c r="F21957" s="2"/>
      <c r="G21957" s="3"/>
      <c r="H21957" s="3"/>
      <c r="I21957" s="2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 s="2"/>
    </row>
    <row r="21958" spans="2:22" x14ac:dyDescent="0.2">
      <c r="B21958" s="2"/>
      <c r="C21958" s="2"/>
      <c r="D21958" s="2"/>
      <c r="E21958" s="2"/>
      <c r="F21958" s="2"/>
      <c r="G21958" s="3"/>
      <c r="H21958" s="3"/>
      <c r="I21958" s="2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 s="2"/>
    </row>
    <row r="21959" spans="2:22" x14ac:dyDescent="0.2">
      <c r="B21959" s="2"/>
      <c r="C21959" s="2"/>
      <c r="D21959" s="2"/>
      <c r="E21959" s="2"/>
      <c r="F21959" s="2"/>
      <c r="G21959" s="3"/>
      <c r="H21959" s="3"/>
      <c r="I21959" s="2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 s="2"/>
    </row>
    <row r="21960" spans="2:22" x14ac:dyDescent="0.2">
      <c r="B21960" s="2"/>
      <c r="C21960" s="2"/>
      <c r="D21960" s="2"/>
      <c r="E21960" s="2"/>
      <c r="F21960" s="2"/>
      <c r="G21960" s="3"/>
      <c r="H21960" s="3"/>
      <c r="I21960" s="2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 s="2"/>
    </row>
    <row r="21961" spans="2:22" x14ac:dyDescent="0.2">
      <c r="B21961" s="2"/>
      <c r="C21961" s="2"/>
      <c r="D21961" s="2"/>
      <c r="E21961" s="2"/>
      <c r="F21961" s="2"/>
      <c r="G21961" s="3"/>
      <c r="H21961" s="3"/>
      <c r="I21961" s="2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 s="2"/>
    </row>
    <row r="21962" spans="2:22" x14ac:dyDescent="0.2">
      <c r="B21962" s="2"/>
      <c r="C21962" s="2"/>
      <c r="D21962" s="2"/>
      <c r="E21962" s="2"/>
      <c r="F21962" s="2"/>
      <c r="G21962" s="3"/>
      <c r="H21962" s="3"/>
      <c r="I21962" s="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 s="2"/>
    </row>
    <row r="21963" spans="2:22" x14ac:dyDescent="0.2">
      <c r="B21963" s="2"/>
      <c r="C21963" s="2"/>
      <c r="D21963" s="2"/>
      <c r="E21963" s="2"/>
      <c r="F21963" s="2"/>
      <c r="G21963" s="3"/>
      <c r="H21963" s="3"/>
      <c r="I21963" s="2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 s="2"/>
    </row>
    <row r="21964" spans="2:22" x14ac:dyDescent="0.2">
      <c r="B21964" s="2"/>
      <c r="C21964" s="2"/>
      <c r="D21964" s="2"/>
      <c r="E21964" s="2"/>
      <c r="F21964" s="2"/>
      <c r="G21964" s="3"/>
      <c r="H21964" s="3"/>
      <c r="I21964" s="2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 s="2"/>
    </row>
    <row r="21965" spans="2:22" x14ac:dyDescent="0.2">
      <c r="B21965" s="2"/>
      <c r="C21965" s="2"/>
      <c r="D21965" s="2"/>
      <c r="E21965" s="2"/>
      <c r="F21965" s="2"/>
      <c r="G21965" s="3"/>
      <c r="H21965" s="3"/>
      <c r="I21965" s="2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 s="2"/>
    </row>
    <row r="21966" spans="2:22" x14ac:dyDescent="0.2">
      <c r="B21966" s="2"/>
      <c r="C21966" s="2"/>
      <c r="D21966" s="2"/>
      <c r="E21966" s="2"/>
      <c r="F21966" s="2"/>
      <c r="G21966" s="3"/>
      <c r="H21966" s="3"/>
      <c r="I21966" s="2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 s="2"/>
    </row>
    <row r="21967" spans="2:22" x14ac:dyDescent="0.2">
      <c r="B21967" s="2"/>
      <c r="C21967" s="2"/>
      <c r="D21967" s="2"/>
      <c r="E21967" s="2"/>
      <c r="F21967" s="2"/>
      <c r="G21967" s="3"/>
      <c r="H21967" s="3"/>
      <c r="I21967" s="2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 s="2"/>
    </row>
    <row r="21968" spans="2:22" x14ac:dyDescent="0.2">
      <c r="B21968" s="2"/>
      <c r="C21968" s="2"/>
      <c r="D21968" s="2"/>
      <c r="E21968" s="2"/>
      <c r="F21968" s="2"/>
      <c r="G21968" s="3"/>
      <c r="H21968" s="3"/>
      <c r="I21968" s="2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 s="2"/>
    </row>
    <row r="21969" spans="2:22" x14ac:dyDescent="0.2">
      <c r="B21969" s="2"/>
      <c r="C21969" s="2"/>
      <c r="D21969" s="2"/>
      <c r="E21969" s="2"/>
      <c r="F21969" s="2"/>
      <c r="G21969" s="3"/>
      <c r="H21969" s="3"/>
      <c r="I21969" s="2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 s="2"/>
    </row>
    <row r="21970" spans="2:22" x14ac:dyDescent="0.2">
      <c r="B21970" s="2"/>
      <c r="C21970" s="2"/>
      <c r="D21970" s="2"/>
      <c r="E21970" s="2"/>
      <c r="F21970" s="2"/>
      <c r="G21970" s="3"/>
      <c r="H21970" s="3"/>
      <c r="I21970" s="2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 s="2"/>
    </row>
    <row r="21971" spans="2:22" x14ac:dyDescent="0.2">
      <c r="B21971" s="2"/>
      <c r="C21971" s="2"/>
      <c r="D21971" s="2"/>
      <c r="E21971" s="2"/>
      <c r="F21971" s="2"/>
      <c r="G21971" s="3"/>
      <c r="H21971" s="3"/>
      <c r="I21971" s="2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 s="2"/>
    </row>
    <row r="21972" spans="2:22" x14ac:dyDescent="0.2">
      <c r="B21972" s="2"/>
      <c r="C21972" s="2"/>
      <c r="D21972" s="2"/>
      <c r="E21972" s="2"/>
      <c r="F21972" s="2"/>
      <c r="G21972" s="3"/>
      <c r="H21972" s="3"/>
      <c r="I21972" s="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 s="2"/>
    </row>
    <row r="21973" spans="2:22" x14ac:dyDescent="0.2">
      <c r="B21973" s="2"/>
      <c r="C21973" s="2"/>
      <c r="D21973" s="2"/>
      <c r="E21973" s="2"/>
      <c r="F21973" s="2"/>
      <c r="G21973" s="3"/>
      <c r="H21973" s="3"/>
      <c r="I21973" s="2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 s="2"/>
    </row>
    <row r="21974" spans="2:22" x14ac:dyDescent="0.2">
      <c r="B21974" s="2"/>
      <c r="C21974" s="2"/>
      <c r="D21974" s="2"/>
      <c r="E21974" s="2"/>
      <c r="F21974" s="2"/>
      <c r="G21974" s="3"/>
      <c r="H21974" s="3"/>
      <c r="I21974" s="2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 s="2"/>
    </row>
    <row r="21975" spans="2:22" x14ac:dyDescent="0.2">
      <c r="B21975" s="2"/>
      <c r="C21975" s="2"/>
      <c r="D21975" s="2"/>
      <c r="E21975" s="2"/>
      <c r="F21975" s="2"/>
      <c r="G21975" s="3"/>
      <c r="H21975" s="3"/>
      <c r="I21975" s="2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 s="2"/>
    </row>
    <row r="21976" spans="2:22" x14ac:dyDescent="0.2">
      <c r="B21976" s="2"/>
      <c r="C21976" s="2"/>
      <c r="D21976" s="2"/>
      <c r="E21976" s="2"/>
      <c r="F21976" s="2"/>
      <c r="G21976" s="3"/>
      <c r="H21976" s="3"/>
      <c r="I21976" s="2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 s="2"/>
    </row>
    <row r="21977" spans="2:22" x14ac:dyDescent="0.2">
      <c r="B21977" s="2"/>
      <c r="C21977" s="2"/>
      <c r="D21977" s="2"/>
      <c r="E21977" s="2"/>
      <c r="F21977" s="2"/>
      <c r="G21977" s="3"/>
      <c r="H21977" s="3"/>
      <c r="I21977" s="2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 s="2"/>
    </row>
    <row r="21978" spans="2:22" x14ac:dyDescent="0.2">
      <c r="B21978" s="2"/>
      <c r="C21978" s="2"/>
      <c r="D21978" s="2"/>
      <c r="E21978" s="2"/>
      <c r="F21978" s="2"/>
      <c r="G21978" s="3"/>
      <c r="H21978" s="3"/>
      <c r="I21978" s="2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 s="2"/>
    </row>
    <row r="21979" spans="2:22" x14ac:dyDescent="0.2">
      <c r="B21979" s="2"/>
      <c r="C21979" s="2"/>
      <c r="D21979" s="2"/>
      <c r="E21979" s="2"/>
      <c r="F21979" s="2"/>
      <c r="G21979" s="3"/>
      <c r="H21979" s="3"/>
      <c r="I21979" s="2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 s="2"/>
    </row>
    <row r="21980" spans="2:22" x14ac:dyDescent="0.2">
      <c r="B21980" s="2"/>
      <c r="C21980" s="2"/>
      <c r="D21980" s="2"/>
      <c r="E21980" s="2"/>
      <c r="F21980" s="2"/>
      <c r="G21980" s="3"/>
      <c r="H21980" s="3"/>
      <c r="I21980" s="2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 s="2"/>
    </row>
    <row r="21981" spans="2:22" x14ac:dyDescent="0.2">
      <c r="B21981" s="2"/>
      <c r="C21981" s="2"/>
      <c r="D21981" s="2"/>
      <c r="E21981" s="2"/>
      <c r="F21981" s="2"/>
      <c r="G21981" s="3"/>
      <c r="H21981" s="3"/>
      <c r="I21981" s="2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 s="2"/>
    </row>
    <row r="21982" spans="2:22" x14ac:dyDescent="0.2">
      <c r="B21982" s="2"/>
      <c r="C21982" s="2"/>
      <c r="D21982" s="2"/>
      <c r="E21982" s="2"/>
      <c r="F21982" s="2"/>
      <c r="G21982" s="3"/>
      <c r="H21982" s="3"/>
      <c r="I21982" s="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 s="2"/>
    </row>
    <row r="21983" spans="2:22" x14ac:dyDescent="0.2">
      <c r="B21983" s="2"/>
      <c r="C21983" s="2"/>
      <c r="D21983" s="2"/>
      <c r="E21983" s="2"/>
      <c r="F21983" s="2"/>
      <c r="G21983" s="3"/>
      <c r="H21983" s="3"/>
      <c r="I21983" s="2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 s="2"/>
    </row>
    <row r="21984" spans="2:22" x14ac:dyDescent="0.2">
      <c r="B21984" s="2"/>
      <c r="C21984" s="2"/>
      <c r="D21984" s="2"/>
      <c r="E21984" s="2"/>
      <c r="F21984" s="2"/>
      <c r="G21984" s="3"/>
      <c r="H21984" s="3"/>
      <c r="I21984" s="2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 s="2"/>
    </row>
    <row r="21985" spans="2:22" x14ac:dyDescent="0.2">
      <c r="B21985" s="2"/>
      <c r="C21985" s="2"/>
      <c r="D21985" s="2"/>
      <c r="E21985" s="2"/>
      <c r="F21985" s="2"/>
      <c r="G21985" s="3"/>
      <c r="H21985" s="3"/>
      <c r="I21985" s="2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 s="2"/>
    </row>
    <row r="21986" spans="2:22" x14ac:dyDescent="0.2">
      <c r="B21986" s="2"/>
      <c r="C21986" s="2"/>
      <c r="D21986" s="2"/>
      <c r="E21986" s="2"/>
      <c r="F21986" s="2"/>
      <c r="G21986" s="3"/>
      <c r="H21986" s="3"/>
      <c r="I21986" s="2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 s="2"/>
    </row>
    <row r="21987" spans="2:22" x14ac:dyDescent="0.2">
      <c r="B21987" s="2"/>
      <c r="C21987" s="2"/>
      <c r="D21987" s="2"/>
      <c r="E21987" s="2"/>
      <c r="F21987" s="2"/>
      <c r="G21987" s="3"/>
      <c r="H21987" s="3"/>
      <c r="I21987" s="2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 s="2"/>
    </row>
    <row r="21988" spans="2:22" x14ac:dyDescent="0.2">
      <c r="B21988" s="2"/>
      <c r="C21988" s="2"/>
      <c r="D21988" s="2"/>
      <c r="E21988" s="2"/>
      <c r="F21988" s="2"/>
      <c r="G21988" s="3"/>
      <c r="H21988" s="3"/>
      <c r="I21988" s="2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 s="2"/>
    </row>
    <row r="21989" spans="2:22" x14ac:dyDescent="0.2">
      <c r="B21989" s="2"/>
      <c r="C21989" s="2"/>
      <c r="D21989" s="2"/>
      <c r="E21989" s="2"/>
      <c r="F21989" s="2"/>
      <c r="G21989" s="3"/>
      <c r="H21989" s="3"/>
      <c r="I21989" s="2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 s="2"/>
    </row>
    <row r="21990" spans="2:22" x14ac:dyDescent="0.2">
      <c r="B21990" s="2"/>
      <c r="C21990" s="2"/>
      <c r="D21990" s="2"/>
      <c r="E21990" s="2"/>
      <c r="F21990" s="2"/>
      <c r="G21990" s="3"/>
      <c r="H21990" s="3"/>
      <c r="I21990" s="2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 s="2"/>
    </row>
    <row r="21991" spans="2:22" x14ac:dyDescent="0.2">
      <c r="B21991" s="2"/>
      <c r="C21991" s="2"/>
      <c r="D21991" s="2"/>
      <c r="E21991" s="2"/>
      <c r="F21991" s="2"/>
      <c r="G21991" s="3"/>
      <c r="H21991" s="3"/>
      <c r="I21991" s="2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 s="2"/>
    </row>
    <row r="21992" spans="2:22" x14ac:dyDescent="0.2">
      <c r="B21992" s="2"/>
      <c r="C21992" s="2"/>
      <c r="D21992" s="2"/>
      <c r="E21992" s="2"/>
      <c r="F21992" s="2"/>
      <c r="G21992" s="3"/>
      <c r="H21992" s="3"/>
      <c r="I21992" s="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 s="2"/>
    </row>
    <row r="21993" spans="2:22" x14ac:dyDescent="0.2">
      <c r="B21993" s="2"/>
      <c r="C21993" s="2"/>
      <c r="D21993" s="2"/>
      <c r="E21993" s="2"/>
      <c r="F21993" s="2"/>
      <c r="G21993" s="3"/>
      <c r="H21993" s="3"/>
      <c r="I21993" s="2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 s="2"/>
    </row>
    <row r="21994" spans="2:22" x14ac:dyDescent="0.2">
      <c r="B21994" s="2"/>
      <c r="C21994" s="2"/>
      <c r="D21994" s="2"/>
      <c r="E21994" s="2"/>
      <c r="F21994" s="2"/>
      <c r="G21994" s="3"/>
      <c r="H21994" s="3"/>
      <c r="I21994" s="2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 s="2"/>
    </row>
    <row r="21995" spans="2:22" x14ac:dyDescent="0.2">
      <c r="B21995" s="2"/>
      <c r="C21995" s="2"/>
      <c r="D21995" s="2"/>
      <c r="E21995" s="2"/>
      <c r="F21995" s="2"/>
      <c r="G21995" s="3"/>
      <c r="H21995" s="3"/>
      <c r="I21995" s="2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 s="2"/>
    </row>
    <row r="21996" spans="2:22" x14ac:dyDescent="0.2">
      <c r="B21996" s="2"/>
      <c r="C21996" s="2"/>
      <c r="D21996" s="2"/>
      <c r="E21996" s="2"/>
      <c r="F21996" s="2"/>
      <c r="G21996" s="3"/>
      <c r="H21996" s="3"/>
      <c r="I21996" s="2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 s="2"/>
    </row>
    <row r="21997" spans="2:22" x14ac:dyDescent="0.2">
      <c r="B21997" s="2"/>
      <c r="C21997" s="2"/>
      <c r="D21997" s="2"/>
      <c r="E21997" s="2"/>
      <c r="F21997" s="2"/>
      <c r="G21997" s="3"/>
      <c r="H21997" s="3"/>
      <c r="I21997" s="2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 s="2"/>
    </row>
    <row r="21998" spans="2:22" x14ac:dyDescent="0.2">
      <c r="B21998" s="2"/>
      <c r="C21998" s="2"/>
      <c r="D21998" s="2"/>
      <c r="E21998" s="2"/>
      <c r="F21998" s="2"/>
      <c r="G21998" s="3"/>
      <c r="H21998" s="3"/>
      <c r="I21998" s="2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 s="2"/>
    </row>
    <row r="21999" spans="2:22" x14ac:dyDescent="0.2">
      <c r="B21999" s="2"/>
      <c r="C21999" s="2"/>
      <c r="D21999" s="2"/>
      <c r="E21999" s="2"/>
      <c r="F21999" s="2"/>
      <c r="G21999" s="3"/>
      <c r="H21999" s="3"/>
      <c r="I21999" s="2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 s="2"/>
    </row>
    <row r="22000" spans="2:22" x14ac:dyDescent="0.2">
      <c r="B22000" s="2"/>
      <c r="C22000" s="2"/>
      <c r="D22000" s="2"/>
      <c r="E22000" s="2"/>
      <c r="F22000" s="2"/>
      <c r="G22000" s="3"/>
      <c r="H22000" s="3"/>
      <c r="I22000" s="2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 s="2"/>
    </row>
    <row r="22001" spans="2:22" x14ac:dyDescent="0.2">
      <c r="B22001" s="2"/>
      <c r="C22001" s="2"/>
      <c r="D22001" s="2"/>
      <c r="E22001" s="2"/>
      <c r="F22001" s="2"/>
      <c r="G22001" s="3"/>
      <c r="H22001" s="3"/>
      <c r="I22001" s="2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 s="2"/>
    </row>
    <row r="22002" spans="2:22" x14ac:dyDescent="0.2">
      <c r="B22002" s="2"/>
      <c r="C22002" s="2"/>
      <c r="D22002" s="2"/>
      <c r="E22002" s="2"/>
      <c r="F22002" s="2"/>
      <c r="G22002" s="3"/>
      <c r="H22002" s="3"/>
      <c r="I22002" s="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 s="2"/>
    </row>
    <row r="22003" spans="2:22" x14ac:dyDescent="0.2">
      <c r="B22003" s="2"/>
      <c r="C22003" s="2"/>
      <c r="D22003" s="2"/>
      <c r="E22003" s="2"/>
      <c r="F22003" s="2"/>
      <c r="G22003" s="3"/>
      <c r="H22003" s="3"/>
      <c r="I22003" s="2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 s="2"/>
    </row>
    <row r="22004" spans="2:22" x14ac:dyDescent="0.2">
      <c r="B22004" s="2"/>
      <c r="C22004" s="2"/>
      <c r="D22004" s="2"/>
      <c r="E22004" s="2"/>
      <c r="F22004" s="2"/>
      <c r="G22004" s="3"/>
      <c r="H22004" s="3"/>
      <c r="I22004" s="2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 s="2"/>
    </row>
    <row r="22005" spans="2:22" x14ac:dyDescent="0.2">
      <c r="B22005" s="2"/>
      <c r="C22005" s="2"/>
      <c r="D22005" s="2"/>
      <c r="E22005" s="2"/>
      <c r="F22005" s="2"/>
      <c r="G22005" s="3"/>
      <c r="H22005" s="3"/>
      <c r="I22005" s="2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 s="2"/>
    </row>
    <row r="22006" spans="2:22" x14ac:dyDescent="0.2">
      <c r="B22006" s="2"/>
      <c r="C22006" s="2"/>
      <c r="D22006" s="2"/>
      <c r="E22006" s="2"/>
      <c r="F22006" s="2"/>
      <c r="G22006" s="3"/>
      <c r="H22006" s="3"/>
      <c r="I22006" s="2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 s="2"/>
    </row>
    <row r="22007" spans="2:22" x14ac:dyDescent="0.2">
      <c r="B22007" s="2"/>
      <c r="C22007" s="2"/>
      <c r="D22007" s="2"/>
      <c r="E22007" s="2"/>
      <c r="F22007" s="2"/>
      <c r="G22007" s="3"/>
      <c r="H22007" s="3"/>
      <c r="I22007" s="2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 s="2"/>
    </row>
    <row r="22008" spans="2:22" x14ac:dyDescent="0.2">
      <c r="B22008" s="2"/>
      <c r="C22008" s="2"/>
      <c r="D22008" s="2"/>
      <c r="E22008" s="2"/>
      <c r="F22008" s="2"/>
      <c r="G22008" s="3"/>
      <c r="H22008" s="3"/>
      <c r="I22008" s="2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 s="2"/>
    </row>
    <row r="22009" spans="2:22" x14ac:dyDescent="0.2">
      <c r="B22009" s="2"/>
      <c r="C22009" s="2"/>
      <c r="D22009" s="2"/>
      <c r="E22009" s="2"/>
      <c r="F22009" s="2"/>
      <c r="G22009" s="3"/>
      <c r="H22009" s="3"/>
      <c r="I22009" s="2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 s="2"/>
    </row>
    <row r="22010" spans="2:22" x14ac:dyDescent="0.2">
      <c r="B22010" s="2"/>
      <c r="C22010" s="2"/>
      <c r="D22010" s="2"/>
      <c r="E22010" s="2"/>
      <c r="F22010" s="2"/>
      <c r="G22010" s="3"/>
      <c r="H22010" s="3"/>
      <c r="I22010" s="2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 s="2"/>
    </row>
    <row r="22011" spans="2:22" x14ac:dyDescent="0.2">
      <c r="B22011" s="2"/>
      <c r="C22011" s="2"/>
      <c r="D22011" s="2"/>
      <c r="E22011" s="2"/>
      <c r="F22011" s="2"/>
      <c r="G22011" s="3"/>
      <c r="H22011" s="3"/>
      <c r="I22011" s="2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 s="2"/>
    </row>
    <row r="22012" spans="2:22" x14ac:dyDescent="0.2">
      <c r="B22012" s="2"/>
      <c r="C22012" s="2"/>
      <c r="D22012" s="2"/>
      <c r="E22012" s="2"/>
      <c r="F22012" s="2"/>
      <c r="G22012" s="3"/>
      <c r="H22012" s="3"/>
      <c r="I22012" s="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 s="2"/>
    </row>
    <row r="22013" spans="2:22" x14ac:dyDescent="0.2">
      <c r="B22013" s="2"/>
      <c r="C22013" s="2"/>
      <c r="D22013" s="2"/>
      <c r="E22013" s="2"/>
      <c r="F22013" s="2"/>
      <c r="G22013" s="3"/>
      <c r="H22013" s="3"/>
      <c r="I22013" s="2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 s="2"/>
    </row>
    <row r="22014" spans="2:22" x14ac:dyDescent="0.2">
      <c r="B22014" s="2"/>
      <c r="C22014" s="2"/>
      <c r="D22014" s="2"/>
      <c r="E22014" s="2"/>
      <c r="F22014" s="2"/>
      <c r="G22014" s="3"/>
      <c r="H22014" s="3"/>
      <c r="I22014" s="2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 s="2"/>
    </row>
    <row r="22015" spans="2:22" x14ac:dyDescent="0.2">
      <c r="B22015" s="2"/>
      <c r="C22015" s="2"/>
      <c r="D22015" s="2"/>
      <c r="E22015" s="2"/>
      <c r="F22015" s="2"/>
      <c r="G22015" s="3"/>
      <c r="H22015" s="3"/>
      <c r="I22015" s="2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 s="2"/>
    </row>
    <row r="22016" spans="2:22" x14ac:dyDescent="0.2">
      <c r="B22016" s="2"/>
      <c r="C22016" s="2"/>
      <c r="D22016" s="2"/>
      <c r="E22016" s="2"/>
      <c r="F22016" s="2"/>
      <c r="G22016" s="3"/>
      <c r="H22016" s="3"/>
      <c r="I22016" s="2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 s="2"/>
    </row>
    <row r="22017" spans="2:22" x14ac:dyDescent="0.2">
      <c r="B22017" s="2"/>
      <c r="C22017" s="2"/>
      <c r="D22017" s="2"/>
      <c r="E22017" s="2"/>
      <c r="F22017" s="2"/>
      <c r="G22017" s="3"/>
      <c r="H22017" s="3"/>
      <c r="I22017" s="2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 s="2"/>
    </row>
    <row r="22018" spans="2:22" x14ac:dyDescent="0.2">
      <c r="B22018" s="2"/>
      <c r="C22018" s="2"/>
      <c r="D22018" s="2"/>
      <c r="E22018" s="2"/>
      <c r="F22018" s="2"/>
      <c r="G22018" s="3"/>
      <c r="H22018" s="3"/>
      <c r="I22018" s="2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 s="2"/>
    </row>
    <row r="22019" spans="2:22" x14ac:dyDescent="0.2">
      <c r="B22019" s="2"/>
      <c r="C22019" s="2"/>
      <c r="D22019" s="2"/>
      <c r="E22019" s="2"/>
      <c r="F22019" s="2"/>
      <c r="G22019" s="3"/>
      <c r="H22019" s="3"/>
      <c r="I22019" s="2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 s="2"/>
    </row>
    <row r="22020" spans="2:22" x14ac:dyDescent="0.2">
      <c r="B22020" s="2"/>
      <c r="C22020" s="2"/>
      <c r="D22020" s="2"/>
      <c r="E22020" s="2"/>
      <c r="F22020" s="2"/>
      <c r="G22020" s="3"/>
      <c r="H22020" s="3"/>
      <c r="I22020" s="2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 s="2"/>
    </row>
    <row r="22021" spans="2:22" x14ac:dyDescent="0.2">
      <c r="B22021" s="2"/>
      <c r="C22021" s="2"/>
      <c r="D22021" s="2"/>
      <c r="E22021" s="2"/>
      <c r="F22021" s="2"/>
      <c r="G22021" s="3"/>
      <c r="H22021" s="3"/>
      <c r="I22021" s="2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 s="2"/>
    </row>
    <row r="22022" spans="2:22" x14ac:dyDescent="0.2">
      <c r="B22022" s="2"/>
      <c r="C22022" s="2"/>
      <c r="D22022" s="2"/>
      <c r="E22022" s="2"/>
      <c r="F22022" s="2"/>
      <c r="G22022" s="3"/>
      <c r="H22022" s="3"/>
      <c r="I22022" s="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 s="2"/>
    </row>
    <row r="22023" spans="2:22" x14ac:dyDescent="0.2">
      <c r="B22023" s="2"/>
      <c r="C22023" s="2"/>
      <c r="D22023" s="2"/>
      <c r="E22023" s="2"/>
      <c r="F22023" s="2"/>
      <c r="G22023" s="3"/>
      <c r="H22023" s="3"/>
      <c r="I22023" s="2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 s="2"/>
    </row>
    <row r="22024" spans="2:22" x14ac:dyDescent="0.2">
      <c r="B22024" s="2"/>
      <c r="C22024" s="2"/>
      <c r="D22024" s="2"/>
      <c r="E22024" s="2"/>
      <c r="F22024" s="2"/>
      <c r="G22024" s="3"/>
      <c r="H22024" s="3"/>
      <c r="I22024" s="2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 s="2"/>
    </row>
    <row r="22025" spans="2:22" x14ac:dyDescent="0.2">
      <c r="B22025" s="2"/>
      <c r="C22025" s="2"/>
      <c r="D22025" s="2"/>
      <c r="E22025" s="2"/>
      <c r="F22025" s="2"/>
      <c r="G22025" s="3"/>
      <c r="H22025" s="3"/>
      <c r="I22025" s="2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 s="2"/>
    </row>
    <row r="22026" spans="2:22" x14ac:dyDescent="0.2">
      <c r="B22026" s="2"/>
      <c r="C22026" s="2"/>
      <c r="D22026" s="2"/>
      <c r="E22026" s="2"/>
      <c r="F22026" s="2"/>
      <c r="G22026" s="3"/>
      <c r="H22026" s="3"/>
      <c r="I22026" s="2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 s="2"/>
    </row>
    <row r="22027" spans="2:22" x14ac:dyDescent="0.2">
      <c r="B22027" s="2"/>
      <c r="C22027" s="2"/>
      <c r="D22027" s="2"/>
      <c r="E22027" s="2"/>
      <c r="F22027" s="2"/>
      <c r="G22027" s="3"/>
      <c r="H22027" s="3"/>
      <c r="I22027" s="2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 s="2"/>
    </row>
    <row r="22028" spans="2:22" x14ac:dyDescent="0.2">
      <c r="B22028" s="2"/>
      <c r="C22028" s="2"/>
      <c r="D22028" s="2"/>
      <c r="E22028" s="2"/>
      <c r="F22028" s="2"/>
      <c r="G22028" s="3"/>
      <c r="H22028" s="3"/>
      <c r="I22028" s="2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 s="2"/>
    </row>
    <row r="22029" spans="2:22" x14ac:dyDescent="0.2">
      <c r="B22029" s="2"/>
      <c r="C22029" s="2"/>
      <c r="D22029" s="2"/>
      <c r="E22029" s="2"/>
      <c r="F22029" s="2"/>
      <c r="G22029" s="3"/>
      <c r="H22029" s="3"/>
      <c r="I22029" s="2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 s="2"/>
    </row>
    <row r="22030" spans="2:22" x14ac:dyDescent="0.2">
      <c r="B22030" s="2"/>
      <c r="C22030" s="2"/>
      <c r="D22030" s="2"/>
      <c r="E22030" s="2"/>
      <c r="F22030" s="2"/>
      <c r="G22030" s="3"/>
      <c r="H22030" s="3"/>
      <c r="I22030" s="2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 s="2"/>
    </row>
    <row r="22031" spans="2:22" x14ac:dyDescent="0.2">
      <c r="B22031" s="2"/>
      <c r="C22031" s="2"/>
      <c r="D22031" s="2"/>
      <c r="E22031" s="2"/>
      <c r="F22031" s="2"/>
      <c r="G22031" s="3"/>
      <c r="H22031" s="3"/>
      <c r="I22031" s="2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 s="2"/>
    </row>
    <row r="22032" spans="2:22" x14ac:dyDescent="0.2">
      <c r="B22032" s="2"/>
      <c r="C22032" s="2"/>
      <c r="D22032" s="2"/>
      <c r="E22032" s="2"/>
      <c r="F22032" s="2"/>
      <c r="G22032" s="3"/>
      <c r="H22032" s="3"/>
      <c r="I22032" s="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 s="2"/>
    </row>
    <row r="22033" spans="2:22" x14ac:dyDescent="0.2">
      <c r="B22033" s="2"/>
      <c r="C22033" s="2"/>
      <c r="D22033" s="2"/>
      <c r="E22033" s="2"/>
      <c r="F22033" s="2"/>
      <c r="G22033" s="3"/>
      <c r="H22033" s="3"/>
      <c r="I22033" s="2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 s="2"/>
    </row>
    <row r="22034" spans="2:22" x14ac:dyDescent="0.2">
      <c r="B22034" s="2"/>
      <c r="C22034" s="2"/>
      <c r="D22034" s="2"/>
      <c r="E22034" s="2"/>
      <c r="F22034" s="2"/>
      <c r="G22034" s="3"/>
      <c r="H22034" s="3"/>
      <c r="I22034" s="2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 s="2"/>
    </row>
    <row r="22035" spans="2:22" x14ac:dyDescent="0.2">
      <c r="B22035" s="2"/>
      <c r="C22035" s="2"/>
      <c r="D22035" s="2"/>
      <c r="E22035" s="2"/>
      <c r="F22035" s="2"/>
      <c r="G22035" s="3"/>
      <c r="H22035" s="3"/>
      <c r="I22035" s="2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 s="2"/>
    </row>
    <row r="22036" spans="2:22" x14ac:dyDescent="0.2">
      <c r="B22036" s="2"/>
      <c r="C22036" s="2"/>
      <c r="D22036" s="2"/>
      <c r="E22036" s="2"/>
      <c r="F22036" s="2"/>
      <c r="G22036" s="3"/>
      <c r="H22036" s="3"/>
      <c r="I22036" s="2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 s="2"/>
    </row>
    <row r="22037" spans="2:22" x14ac:dyDescent="0.2">
      <c r="B22037" s="2"/>
      <c r="C22037" s="2"/>
      <c r="D22037" s="2"/>
      <c r="E22037" s="2"/>
      <c r="F22037" s="2"/>
      <c r="G22037" s="3"/>
      <c r="H22037" s="3"/>
      <c r="I22037" s="2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 s="2"/>
    </row>
    <row r="22038" spans="2:22" x14ac:dyDescent="0.2">
      <c r="B22038" s="2"/>
      <c r="C22038" s="2"/>
      <c r="D22038" s="2"/>
      <c r="E22038" s="2"/>
      <c r="F22038" s="2"/>
      <c r="G22038" s="3"/>
      <c r="H22038" s="3"/>
      <c r="I22038" s="2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 s="2"/>
    </row>
    <row r="22039" spans="2:22" x14ac:dyDescent="0.2">
      <c r="B22039" s="2"/>
      <c r="C22039" s="2"/>
      <c r="D22039" s="2"/>
      <c r="E22039" s="2"/>
      <c r="F22039" s="2"/>
      <c r="G22039" s="3"/>
      <c r="H22039" s="3"/>
      <c r="I22039" s="2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 s="2"/>
    </row>
    <row r="22040" spans="2:22" x14ac:dyDescent="0.2">
      <c r="B22040" s="2"/>
      <c r="C22040" s="2"/>
      <c r="D22040" s="2"/>
      <c r="E22040" s="2"/>
      <c r="F22040" s="2"/>
      <c r="G22040" s="3"/>
      <c r="H22040" s="3"/>
      <c r="I22040" s="2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 s="2"/>
    </row>
    <row r="22041" spans="2:22" x14ac:dyDescent="0.2">
      <c r="B22041" s="2"/>
      <c r="C22041" s="2"/>
      <c r="D22041" s="2"/>
      <c r="E22041" s="2"/>
      <c r="F22041" s="2"/>
      <c r="G22041" s="3"/>
      <c r="H22041" s="3"/>
      <c r="I22041" s="2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 s="2"/>
    </row>
    <row r="22042" spans="2:22" x14ac:dyDescent="0.2">
      <c r="B22042" s="2"/>
      <c r="C22042" s="2"/>
      <c r="D22042" s="2"/>
      <c r="E22042" s="2"/>
      <c r="F22042" s="2"/>
      <c r="G22042" s="3"/>
      <c r="H22042" s="3"/>
      <c r="I22042" s="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 s="2"/>
    </row>
    <row r="22043" spans="2:22" x14ac:dyDescent="0.2">
      <c r="B22043" s="2"/>
      <c r="C22043" s="2"/>
      <c r="D22043" s="2"/>
      <c r="E22043" s="2"/>
      <c r="F22043" s="2"/>
      <c r="G22043" s="3"/>
      <c r="H22043" s="3"/>
      <c r="I22043" s="2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 s="2"/>
    </row>
    <row r="22044" spans="2:22" x14ac:dyDescent="0.2">
      <c r="B22044" s="2"/>
      <c r="C22044" s="2"/>
      <c r="D22044" s="2"/>
      <c r="E22044" s="2"/>
      <c r="F22044" s="2"/>
      <c r="G22044" s="3"/>
      <c r="H22044" s="3"/>
      <c r="I22044" s="2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 s="2"/>
    </row>
    <row r="22045" spans="2:22" x14ac:dyDescent="0.2">
      <c r="B22045" s="2"/>
      <c r="C22045" s="2"/>
      <c r="D22045" s="2"/>
      <c r="E22045" s="2"/>
      <c r="F22045" s="2"/>
      <c r="G22045" s="3"/>
      <c r="H22045" s="3"/>
      <c r="I22045" s="2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 s="2"/>
    </row>
    <row r="22046" spans="2:22" x14ac:dyDescent="0.2">
      <c r="B22046" s="2"/>
      <c r="C22046" s="2"/>
      <c r="D22046" s="2"/>
      <c r="E22046" s="2"/>
      <c r="F22046" s="2"/>
      <c r="G22046" s="3"/>
      <c r="H22046" s="3"/>
      <c r="I22046" s="2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 s="2"/>
    </row>
    <row r="22047" spans="2:22" x14ac:dyDescent="0.2">
      <c r="B22047" s="2"/>
      <c r="C22047" s="2"/>
      <c r="D22047" s="2"/>
      <c r="E22047" s="2"/>
      <c r="F22047" s="2"/>
      <c r="G22047" s="3"/>
      <c r="H22047" s="3"/>
      <c r="I22047" s="2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 s="2"/>
    </row>
    <row r="22048" spans="2:22" x14ac:dyDescent="0.2">
      <c r="B22048" s="2"/>
      <c r="C22048" s="2"/>
      <c r="D22048" s="2"/>
      <c r="E22048" s="2"/>
      <c r="F22048" s="2"/>
      <c r="G22048" s="3"/>
      <c r="H22048" s="3"/>
      <c r="I22048" s="2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 s="2"/>
    </row>
    <row r="22049" spans="2:22" x14ac:dyDescent="0.2">
      <c r="B22049" s="2"/>
      <c r="C22049" s="2"/>
      <c r="D22049" s="2"/>
      <c r="E22049" s="2"/>
      <c r="F22049" s="2"/>
      <c r="G22049" s="3"/>
      <c r="H22049" s="3"/>
      <c r="I22049" s="2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 s="2"/>
    </row>
    <row r="22050" spans="2:22" x14ac:dyDescent="0.2">
      <c r="B22050" s="2"/>
      <c r="C22050" s="2"/>
      <c r="D22050" s="2"/>
      <c r="E22050" s="2"/>
      <c r="F22050" s="2"/>
      <c r="G22050" s="3"/>
      <c r="H22050" s="3"/>
      <c r="I22050" s="2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 s="2"/>
    </row>
    <row r="22051" spans="2:22" x14ac:dyDescent="0.2">
      <c r="B22051" s="2"/>
      <c r="C22051" s="2"/>
      <c r="D22051" s="2"/>
      <c r="E22051" s="2"/>
      <c r="F22051" s="2"/>
      <c r="G22051" s="3"/>
      <c r="H22051" s="3"/>
      <c r="I22051" s="2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 s="2"/>
    </row>
    <row r="22052" spans="2:22" x14ac:dyDescent="0.2">
      <c r="B22052" s="2"/>
      <c r="C22052" s="2"/>
      <c r="D22052" s="2"/>
      <c r="E22052" s="2"/>
      <c r="F22052" s="2"/>
      <c r="G22052" s="3"/>
      <c r="H22052" s="3"/>
      <c r="I22052" s="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 s="2"/>
    </row>
    <row r="22053" spans="2:22" x14ac:dyDescent="0.2">
      <c r="B22053" s="2"/>
      <c r="C22053" s="2"/>
      <c r="D22053" s="2"/>
      <c r="E22053" s="2"/>
      <c r="F22053" s="2"/>
      <c r="G22053" s="3"/>
      <c r="H22053" s="3"/>
      <c r="I22053" s="2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 s="2"/>
    </row>
    <row r="22054" spans="2:22" x14ac:dyDescent="0.2">
      <c r="B22054" s="2"/>
      <c r="C22054" s="2"/>
      <c r="D22054" s="2"/>
      <c r="E22054" s="2"/>
      <c r="F22054" s="2"/>
      <c r="G22054" s="3"/>
      <c r="H22054" s="3"/>
      <c r="I22054" s="2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 s="2"/>
    </row>
    <row r="22055" spans="2:22" x14ac:dyDescent="0.2">
      <c r="B22055" s="2"/>
      <c r="C22055" s="2"/>
      <c r="D22055" s="2"/>
      <c r="E22055" s="2"/>
      <c r="F22055" s="2"/>
      <c r="G22055" s="3"/>
      <c r="H22055" s="3"/>
      <c r="I22055" s="2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 s="2"/>
    </row>
    <row r="22056" spans="2:22" x14ac:dyDescent="0.2">
      <c r="B22056" s="2"/>
      <c r="C22056" s="2"/>
      <c r="D22056" s="2"/>
      <c r="E22056" s="2"/>
      <c r="F22056" s="2"/>
      <c r="G22056" s="3"/>
      <c r="H22056" s="3"/>
      <c r="I22056" s="2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 s="2"/>
    </row>
    <row r="22057" spans="2:22" x14ac:dyDescent="0.2">
      <c r="B22057" s="2"/>
      <c r="C22057" s="2"/>
      <c r="D22057" s="2"/>
      <c r="E22057" s="2"/>
      <c r="F22057" s="2"/>
      <c r="G22057" s="3"/>
      <c r="H22057" s="3"/>
      <c r="I22057" s="2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 s="2"/>
    </row>
    <row r="22058" spans="2:22" x14ac:dyDescent="0.2">
      <c r="B22058" s="2"/>
      <c r="C22058" s="2"/>
      <c r="D22058" s="2"/>
      <c r="E22058" s="2"/>
      <c r="F22058" s="2"/>
      <c r="G22058" s="3"/>
      <c r="H22058" s="3"/>
      <c r="I22058" s="2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 s="2"/>
    </row>
    <row r="22059" spans="2:22" x14ac:dyDescent="0.2">
      <c r="B22059" s="2"/>
      <c r="C22059" s="2"/>
      <c r="D22059" s="2"/>
      <c r="E22059" s="2"/>
      <c r="F22059" s="2"/>
      <c r="G22059" s="3"/>
      <c r="H22059" s="3"/>
      <c r="I22059" s="2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 s="2"/>
    </row>
    <row r="22060" spans="2:22" x14ac:dyDescent="0.2">
      <c r="B22060" s="2"/>
      <c r="C22060" s="2"/>
      <c r="D22060" s="2"/>
      <c r="E22060" s="2"/>
      <c r="F22060" s="2"/>
      <c r="G22060" s="3"/>
      <c r="H22060" s="3"/>
      <c r="I22060" s="2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 s="2"/>
    </row>
    <row r="22061" spans="2:22" x14ac:dyDescent="0.2">
      <c r="B22061" s="2"/>
      <c r="C22061" s="2"/>
      <c r="D22061" s="2"/>
      <c r="E22061" s="2"/>
      <c r="F22061" s="2"/>
      <c r="G22061" s="3"/>
      <c r="H22061" s="3"/>
      <c r="I22061" s="2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 s="2"/>
    </row>
    <row r="22062" spans="2:22" x14ac:dyDescent="0.2">
      <c r="B22062" s="2"/>
      <c r="C22062" s="2"/>
      <c r="D22062" s="2"/>
      <c r="E22062" s="2"/>
      <c r="F22062" s="2"/>
      <c r="G22062" s="3"/>
      <c r="H22062" s="3"/>
      <c r="I22062" s="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 s="2"/>
    </row>
    <row r="22063" spans="2:22" x14ac:dyDescent="0.2">
      <c r="B22063" s="2"/>
      <c r="C22063" s="2"/>
      <c r="D22063" s="2"/>
      <c r="E22063" s="2"/>
      <c r="F22063" s="2"/>
      <c r="G22063" s="3"/>
      <c r="H22063" s="3"/>
      <c r="I22063" s="2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 s="2"/>
    </row>
    <row r="22064" spans="2:22" x14ac:dyDescent="0.2">
      <c r="B22064" s="2"/>
      <c r="C22064" s="2"/>
      <c r="D22064" s="2"/>
      <c r="E22064" s="2"/>
      <c r="F22064" s="2"/>
      <c r="G22064" s="3"/>
      <c r="H22064" s="3"/>
      <c r="I22064" s="2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 s="2"/>
    </row>
    <row r="22065" spans="2:22" x14ac:dyDescent="0.2">
      <c r="B22065" s="2"/>
      <c r="C22065" s="2"/>
      <c r="D22065" s="2"/>
      <c r="E22065" s="2"/>
      <c r="F22065" s="2"/>
      <c r="G22065" s="3"/>
      <c r="H22065" s="3"/>
      <c r="I22065" s="2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 s="2"/>
    </row>
    <row r="22066" spans="2:22" x14ac:dyDescent="0.2">
      <c r="B22066" s="2"/>
      <c r="C22066" s="2"/>
      <c r="D22066" s="2"/>
      <c r="E22066" s="2"/>
      <c r="F22066" s="2"/>
      <c r="G22066" s="3"/>
      <c r="H22066" s="3"/>
      <c r="I22066" s="2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 s="2"/>
    </row>
    <row r="22067" spans="2:22" x14ac:dyDescent="0.2">
      <c r="B22067" s="2"/>
      <c r="C22067" s="2"/>
      <c r="D22067" s="2"/>
      <c r="E22067" s="2"/>
      <c r="F22067" s="2"/>
      <c r="G22067" s="3"/>
      <c r="H22067" s="3"/>
      <c r="I22067" s="2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 s="2"/>
    </row>
    <row r="22068" spans="2:22" x14ac:dyDescent="0.2">
      <c r="B22068" s="2"/>
      <c r="C22068" s="2"/>
      <c r="D22068" s="2"/>
      <c r="E22068" s="2"/>
      <c r="F22068" s="2"/>
      <c r="G22068" s="3"/>
      <c r="H22068" s="3"/>
      <c r="I22068" s="2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 s="2"/>
    </row>
    <row r="22069" spans="2:22" x14ac:dyDescent="0.2">
      <c r="B22069" s="2"/>
      <c r="C22069" s="2"/>
      <c r="D22069" s="2"/>
      <c r="E22069" s="2"/>
      <c r="F22069" s="2"/>
      <c r="G22069" s="3"/>
      <c r="H22069" s="3"/>
      <c r="I22069" s="2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 s="2"/>
    </row>
    <row r="22070" spans="2:22" x14ac:dyDescent="0.2">
      <c r="B22070" s="2"/>
      <c r="C22070" s="2"/>
      <c r="D22070" s="2"/>
      <c r="E22070" s="2"/>
      <c r="F22070" s="2"/>
      <c r="G22070" s="3"/>
      <c r="H22070" s="3"/>
      <c r="I22070" s="2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 s="2"/>
    </row>
    <row r="22071" spans="2:22" x14ac:dyDescent="0.2">
      <c r="B22071" s="2"/>
      <c r="C22071" s="2"/>
      <c r="D22071" s="2"/>
      <c r="E22071" s="2"/>
      <c r="F22071" s="2"/>
      <c r="G22071" s="3"/>
      <c r="H22071" s="3"/>
      <c r="I22071" s="2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 s="2"/>
    </row>
    <row r="22072" spans="2:22" x14ac:dyDescent="0.2">
      <c r="B22072" s="2"/>
      <c r="C22072" s="2"/>
      <c r="D22072" s="2"/>
      <c r="E22072" s="2"/>
      <c r="F22072" s="2"/>
      <c r="G22072" s="3"/>
      <c r="H22072" s="3"/>
      <c r="I22072" s="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 s="2"/>
    </row>
    <row r="22073" spans="2:22" x14ac:dyDescent="0.2">
      <c r="B22073" s="2"/>
      <c r="C22073" s="2"/>
      <c r="D22073" s="2"/>
      <c r="E22073" s="2"/>
      <c r="F22073" s="2"/>
      <c r="G22073" s="3"/>
      <c r="H22073" s="3"/>
      <c r="I22073" s="2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 s="2"/>
    </row>
    <row r="22074" spans="2:22" x14ac:dyDescent="0.2">
      <c r="B22074" s="2"/>
      <c r="C22074" s="2"/>
      <c r="D22074" s="2"/>
      <c r="E22074" s="2"/>
      <c r="F22074" s="2"/>
      <c r="G22074" s="3"/>
      <c r="H22074" s="3"/>
      <c r="I22074" s="2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 s="2"/>
    </row>
    <row r="22075" spans="2:22" x14ac:dyDescent="0.2">
      <c r="B22075" s="2"/>
      <c r="C22075" s="2"/>
      <c r="D22075" s="2"/>
      <c r="E22075" s="2"/>
      <c r="F22075" s="2"/>
      <c r="G22075" s="3"/>
      <c r="H22075" s="3"/>
      <c r="I22075" s="2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 s="2"/>
    </row>
    <row r="22076" spans="2:22" x14ac:dyDescent="0.2">
      <c r="B22076" s="2"/>
      <c r="C22076" s="2"/>
      <c r="D22076" s="2"/>
      <c r="E22076" s="2"/>
      <c r="F22076" s="2"/>
      <c r="G22076" s="3"/>
      <c r="H22076" s="3"/>
      <c r="I22076" s="2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 s="2"/>
    </row>
    <row r="22077" spans="2:22" x14ac:dyDescent="0.2">
      <c r="B22077" s="2"/>
      <c r="C22077" s="2"/>
      <c r="D22077" s="2"/>
      <c r="E22077" s="2"/>
      <c r="F22077" s="2"/>
      <c r="G22077" s="3"/>
      <c r="H22077" s="3"/>
      <c r="I22077" s="2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 s="2"/>
    </row>
    <row r="22078" spans="2:22" x14ac:dyDescent="0.2">
      <c r="B22078" s="2"/>
      <c r="C22078" s="2"/>
      <c r="D22078" s="2"/>
      <c r="E22078" s="2"/>
      <c r="F22078" s="2"/>
      <c r="G22078" s="3"/>
      <c r="H22078" s="3"/>
      <c r="I22078" s="2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 s="2"/>
    </row>
    <row r="22079" spans="2:22" x14ac:dyDescent="0.2">
      <c r="B22079" s="2"/>
      <c r="C22079" s="2"/>
      <c r="D22079" s="2"/>
      <c r="E22079" s="2"/>
      <c r="F22079" s="2"/>
      <c r="G22079" s="3"/>
      <c r="H22079" s="3"/>
      <c r="I22079" s="2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 s="2"/>
    </row>
    <row r="22080" spans="2:22" x14ac:dyDescent="0.2">
      <c r="B22080" s="2"/>
      <c r="C22080" s="2"/>
      <c r="D22080" s="2"/>
      <c r="E22080" s="2"/>
      <c r="F22080" s="2"/>
      <c r="G22080" s="3"/>
      <c r="H22080" s="3"/>
      <c r="I22080" s="2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 s="2"/>
    </row>
    <row r="22081" spans="2:22" x14ac:dyDescent="0.2">
      <c r="B22081" s="2"/>
      <c r="C22081" s="2"/>
      <c r="D22081" s="2"/>
      <c r="E22081" s="2"/>
      <c r="F22081" s="2"/>
      <c r="G22081" s="3"/>
      <c r="H22081" s="3"/>
      <c r="I22081" s="2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 s="2"/>
    </row>
    <row r="22082" spans="2:22" x14ac:dyDescent="0.2">
      <c r="B22082" s="2"/>
      <c r="C22082" s="2"/>
      <c r="D22082" s="2"/>
      <c r="E22082" s="2"/>
      <c r="F22082" s="2"/>
      <c r="G22082" s="3"/>
      <c r="H22082" s="3"/>
      <c r="I22082" s="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 s="2"/>
    </row>
    <row r="22083" spans="2:22" x14ac:dyDescent="0.2">
      <c r="B22083" s="2"/>
      <c r="C22083" s="2"/>
      <c r="D22083" s="2"/>
      <c r="E22083" s="2"/>
      <c r="F22083" s="2"/>
      <c r="G22083" s="3"/>
      <c r="H22083" s="3"/>
      <c r="I22083" s="2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 s="2"/>
    </row>
    <row r="22084" spans="2:22" x14ac:dyDescent="0.2">
      <c r="B22084" s="2"/>
      <c r="C22084" s="2"/>
      <c r="D22084" s="2"/>
      <c r="E22084" s="2"/>
      <c r="F22084" s="2"/>
      <c r="G22084" s="3"/>
      <c r="H22084" s="3"/>
      <c r="I22084" s="2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 s="2"/>
    </row>
    <row r="22085" spans="2:22" x14ac:dyDescent="0.2">
      <c r="B22085" s="2"/>
      <c r="C22085" s="2"/>
      <c r="D22085" s="2"/>
      <c r="E22085" s="2"/>
      <c r="F22085" s="2"/>
      <c r="G22085" s="3"/>
      <c r="H22085" s="3"/>
      <c r="I22085" s="2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 s="2"/>
    </row>
    <row r="22086" spans="2:22" x14ac:dyDescent="0.2">
      <c r="B22086" s="2"/>
      <c r="C22086" s="2"/>
      <c r="D22086" s="2"/>
      <c r="E22086" s="2"/>
      <c r="F22086" s="2"/>
      <c r="G22086" s="3"/>
      <c r="H22086" s="3"/>
      <c r="I22086" s="2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 s="2"/>
    </row>
    <row r="22087" spans="2:22" x14ac:dyDescent="0.2">
      <c r="B22087" s="2"/>
      <c r="C22087" s="2"/>
      <c r="D22087" s="2"/>
      <c r="E22087" s="2"/>
      <c r="F22087" s="2"/>
      <c r="G22087" s="3"/>
      <c r="H22087" s="3"/>
      <c r="I22087" s="2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 s="2"/>
    </row>
    <row r="22088" spans="2:22" x14ac:dyDescent="0.2">
      <c r="B22088" s="2"/>
      <c r="C22088" s="2"/>
      <c r="D22088" s="2"/>
      <c r="E22088" s="2"/>
      <c r="F22088" s="2"/>
      <c r="G22088" s="3"/>
      <c r="H22088" s="3"/>
      <c r="I22088" s="2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 s="2"/>
    </row>
    <row r="22089" spans="2:22" x14ac:dyDescent="0.2">
      <c r="B22089" s="2"/>
      <c r="C22089" s="2"/>
      <c r="D22089" s="2"/>
      <c r="E22089" s="2"/>
      <c r="F22089" s="2"/>
      <c r="G22089" s="3"/>
      <c r="H22089" s="3"/>
      <c r="I22089" s="2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 s="2"/>
    </row>
    <row r="22090" spans="2:22" x14ac:dyDescent="0.2">
      <c r="B22090" s="2"/>
      <c r="C22090" s="2"/>
      <c r="D22090" s="2"/>
      <c r="E22090" s="2"/>
      <c r="F22090" s="2"/>
      <c r="G22090" s="3"/>
      <c r="H22090" s="3"/>
      <c r="I22090" s="2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 s="2"/>
    </row>
    <row r="22091" spans="2:22" x14ac:dyDescent="0.2">
      <c r="B22091" s="2"/>
      <c r="C22091" s="2"/>
      <c r="D22091" s="2"/>
      <c r="E22091" s="2"/>
      <c r="F22091" s="2"/>
      <c r="G22091" s="3"/>
      <c r="H22091" s="3"/>
      <c r="I22091" s="2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 s="2"/>
    </row>
    <row r="22092" spans="2:22" x14ac:dyDescent="0.2">
      <c r="B22092" s="2"/>
      <c r="C22092" s="2"/>
      <c r="D22092" s="2"/>
      <c r="E22092" s="2"/>
      <c r="F22092" s="2"/>
      <c r="G22092" s="3"/>
      <c r="H22092" s="3"/>
      <c r="I22092" s="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 s="2"/>
    </row>
    <row r="22093" spans="2:22" x14ac:dyDescent="0.2">
      <c r="B22093" s="2"/>
      <c r="C22093" s="2"/>
      <c r="D22093" s="2"/>
      <c r="E22093" s="2"/>
      <c r="F22093" s="2"/>
      <c r="G22093" s="3"/>
      <c r="H22093" s="3"/>
      <c r="I22093" s="2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 s="2"/>
    </row>
    <row r="22094" spans="2:22" x14ac:dyDescent="0.2">
      <c r="B22094" s="2"/>
      <c r="C22094" s="2"/>
      <c r="D22094" s="2"/>
      <c r="E22094" s="2"/>
      <c r="F22094" s="2"/>
      <c r="G22094" s="3"/>
      <c r="H22094" s="3"/>
      <c r="I22094" s="2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 s="2"/>
    </row>
    <row r="22095" spans="2:22" x14ac:dyDescent="0.2">
      <c r="B22095" s="2"/>
      <c r="C22095" s="2"/>
      <c r="D22095" s="2"/>
      <c r="E22095" s="2"/>
      <c r="F22095" s="2"/>
      <c r="G22095" s="3"/>
      <c r="H22095" s="3"/>
      <c r="I22095" s="2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 s="2"/>
    </row>
    <row r="22096" spans="2:22" x14ac:dyDescent="0.2">
      <c r="B22096" s="2"/>
      <c r="C22096" s="2"/>
      <c r="D22096" s="2"/>
      <c r="E22096" s="2"/>
      <c r="F22096" s="2"/>
      <c r="G22096" s="3"/>
      <c r="H22096" s="3"/>
      <c r="I22096" s="2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 s="2"/>
    </row>
    <row r="22097" spans="2:22" x14ac:dyDescent="0.2">
      <c r="B22097" s="2"/>
      <c r="C22097" s="2"/>
      <c r="D22097" s="2"/>
      <c r="E22097" s="2"/>
      <c r="F22097" s="2"/>
      <c r="G22097" s="3"/>
      <c r="H22097" s="3"/>
      <c r="I22097" s="2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 s="2"/>
    </row>
    <row r="22098" spans="2:22" x14ac:dyDescent="0.2">
      <c r="B22098" s="2"/>
      <c r="C22098" s="2"/>
      <c r="D22098" s="2"/>
      <c r="E22098" s="2"/>
      <c r="F22098" s="2"/>
      <c r="G22098" s="3"/>
      <c r="H22098" s="3"/>
      <c r="I22098" s="2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 s="2"/>
    </row>
    <row r="22099" spans="2:22" x14ac:dyDescent="0.2">
      <c r="B22099" s="2"/>
      <c r="C22099" s="2"/>
      <c r="D22099" s="2"/>
      <c r="E22099" s="2"/>
      <c r="F22099" s="2"/>
      <c r="G22099" s="3"/>
      <c r="H22099" s="3"/>
      <c r="I22099" s="2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 s="2"/>
    </row>
    <row r="22100" spans="2:22" x14ac:dyDescent="0.2">
      <c r="B22100" s="2"/>
      <c r="C22100" s="2"/>
      <c r="D22100" s="2"/>
      <c r="E22100" s="2"/>
      <c r="F22100" s="2"/>
      <c r="G22100" s="3"/>
      <c r="H22100" s="3"/>
      <c r="I22100" s="2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 s="2"/>
    </row>
    <row r="22101" spans="2:22" x14ac:dyDescent="0.2">
      <c r="B22101" s="2"/>
      <c r="C22101" s="2"/>
      <c r="D22101" s="2"/>
      <c r="E22101" s="2"/>
      <c r="F22101" s="2"/>
      <c r="G22101" s="3"/>
      <c r="H22101" s="3"/>
      <c r="I22101" s="2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 s="2"/>
    </row>
    <row r="22102" spans="2:22" x14ac:dyDescent="0.2">
      <c r="B22102" s="2"/>
      <c r="C22102" s="2"/>
      <c r="D22102" s="2"/>
      <c r="E22102" s="2"/>
      <c r="F22102" s="2"/>
      <c r="G22102" s="3"/>
      <c r="H22102" s="3"/>
      <c r="I22102" s="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 s="2"/>
    </row>
    <row r="22103" spans="2:22" x14ac:dyDescent="0.2">
      <c r="B22103" s="2"/>
      <c r="C22103" s="2"/>
      <c r="D22103" s="2"/>
      <c r="E22103" s="2"/>
      <c r="F22103" s="2"/>
      <c r="G22103" s="3"/>
      <c r="H22103" s="3"/>
      <c r="I22103" s="2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 s="2"/>
    </row>
    <row r="22104" spans="2:22" x14ac:dyDescent="0.2">
      <c r="B22104" s="2"/>
      <c r="C22104" s="2"/>
      <c r="D22104" s="2"/>
      <c r="E22104" s="2"/>
      <c r="F22104" s="2"/>
      <c r="G22104" s="3"/>
      <c r="H22104" s="3"/>
      <c r="I22104" s="2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 s="2"/>
    </row>
    <row r="22105" spans="2:22" x14ac:dyDescent="0.2">
      <c r="B22105" s="2"/>
      <c r="C22105" s="2"/>
      <c r="D22105" s="2"/>
      <c r="E22105" s="2"/>
      <c r="F22105" s="2"/>
      <c r="G22105" s="3"/>
      <c r="H22105" s="3"/>
      <c r="I22105" s="2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 s="2"/>
    </row>
    <row r="22106" spans="2:22" x14ac:dyDescent="0.2">
      <c r="B22106" s="2"/>
      <c r="C22106" s="2"/>
      <c r="D22106" s="2"/>
      <c r="E22106" s="2"/>
      <c r="F22106" s="2"/>
      <c r="G22106" s="3"/>
      <c r="H22106" s="3"/>
      <c r="I22106" s="2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 s="2"/>
    </row>
    <row r="22107" spans="2:22" x14ac:dyDescent="0.2">
      <c r="B22107" s="2"/>
      <c r="C22107" s="2"/>
      <c r="D22107" s="2"/>
      <c r="E22107" s="2"/>
      <c r="F22107" s="2"/>
      <c r="G22107" s="3"/>
      <c r="H22107" s="3"/>
      <c r="I22107" s="2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 s="2"/>
    </row>
    <row r="22108" spans="2:22" x14ac:dyDescent="0.2">
      <c r="B22108" s="2"/>
      <c r="C22108" s="2"/>
      <c r="D22108" s="2"/>
      <c r="E22108" s="2"/>
      <c r="F22108" s="2"/>
      <c r="G22108" s="3"/>
      <c r="H22108" s="3"/>
      <c r="I22108" s="2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 s="2"/>
    </row>
    <row r="22109" spans="2:22" x14ac:dyDescent="0.2">
      <c r="B22109" s="2"/>
      <c r="C22109" s="2"/>
      <c r="D22109" s="2"/>
      <c r="E22109" s="2"/>
      <c r="F22109" s="2"/>
      <c r="G22109" s="3"/>
      <c r="H22109" s="3"/>
      <c r="I22109" s="2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 s="2"/>
    </row>
    <row r="22110" spans="2:22" x14ac:dyDescent="0.2">
      <c r="B22110" s="2"/>
      <c r="C22110" s="2"/>
      <c r="D22110" s="2"/>
      <c r="E22110" s="2"/>
      <c r="F22110" s="2"/>
      <c r="G22110" s="3"/>
      <c r="H22110" s="3"/>
      <c r="I22110" s="2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 s="2"/>
    </row>
    <row r="22111" spans="2:22" x14ac:dyDescent="0.2">
      <c r="B22111" s="2"/>
      <c r="C22111" s="2"/>
      <c r="D22111" s="2"/>
      <c r="E22111" s="2"/>
      <c r="F22111" s="2"/>
      <c r="G22111" s="3"/>
      <c r="H22111" s="3"/>
      <c r="I22111" s="2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 s="2"/>
    </row>
    <row r="22112" spans="2:22" x14ac:dyDescent="0.2">
      <c r="B22112" s="2"/>
      <c r="C22112" s="2"/>
      <c r="D22112" s="2"/>
      <c r="E22112" s="2"/>
      <c r="F22112" s="2"/>
      <c r="G22112" s="3"/>
      <c r="H22112" s="3"/>
      <c r="I22112" s="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 s="2"/>
    </row>
    <row r="22113" spans="2:22" x14ac:dyDescent="0.2">
      <c r="B22113" s="2"/>
      <c r="C22113" s="2"/>
      <c r="D22113" s="2"/>
      <c r="E22113" s="2"/>
      <c r="F22113" s="2"/>
      <c r="G22113" s="3"/>
      <c r="H22113" s="3"/>
      <c r="I22113" s="2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 s="2"/>
    </row>
    <row r="22114" spans="2:22" x14ac:dyDescent="0.2">
      <c r="B22114" s="2"/>
      <c r="C22114" s="2"/>
      <c r="D22114" s="2"/>
      <c r="E22114" s="2"/>
      <c r="F22114" s="2"/>
      <c r="G22114" s="3"/>
      <c r="H22114" s="3"/>
      <c r="I22114" s="2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 s="2"/>
    </row>
    <row r="22115" spans="2:22" x14ac:dyDescent="0.2">
      <c r="B22115" s="2"/>
      <c r="C22115" s="2"/>
      <c r="D22115" s="2"/>
      <c r="E22115" s="2"/>
      <c r="F22115" s="2"/>
      <c r="G22115" s="3"/>
      <c r="H22115" s="3"/>
      <c r="I22115" s="2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 s="2"/>
    </row>
    <row r="22116" spans="2:22" x14ac:dyDescent="0.2">
      <c r="B22116" s="2"/>
      <c r="C22116" s="2"/>
      <c r="D22116" s="2"/>
      <c r="E22116" s="2"/>
      <c r="F22116" s="2"/>
      <c r="G22116" s="3"/>
      <c r="H22116" s="3"/>
      <c r="I22116" s="2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 s="2"/>
    </row>
    <row r="22117" spans="2:22" x14ac:dyDescent="0.2">
      <c r="B22117" s="2"/>
      <c r="C22117" s="2"/>
      <c r="D22117" s="2"/>
      <c r="E22117" s="2"/>
      <c r="F22117" s="2"/>
      <c r="G22117" s="3"/>
      <c r="H22117" s="3"/>
      <c r="I22117" s="2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 s="2"/>
    </row>
    <row r="22118" spans="2:22" x14ac:dyDescent="0.2">
      <c r="B22118" s="2"/>
      <c r="C22118" s="2"/>
      <c r="D22118" s="2"/>
      <c r="E22118" s="2"/>
      <c r="F22118" s="2"/>
      <c r="G22118" s="3"/>
      <c r="H22118" s="3"/>
      <c r="I22118" s="2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 s="2"/>
    </row>
    <row r="22119" spans="2:22" x14ac:dyDescent="0.2">
      <c r="B22119" s="2"/>
      <c r="C22119" s="2"/>
      <c r="D22119" s="2"/>
      <c r="E22119" s="2"/>
      <c r="F22119" s="2"/>
      <c r="G22119" s="3"/>
      <c r="H22119" s="3"/>
      <c r="I22119" s="2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 s="2"/>
    </row>
    <row r="22120" spans="2:22" x14ac:dyDescent="0.2">
      <c r="B22120" s="2"/>
      <c r="C22120" s="2"/>
      <c r="D22120" s="2"/>
      <c r="E22120" s="2"/>
      <c r="F22120" s="2"/>
      <c r="G22120" s="3"/>
      <c r="H22120" s="3"/>
      <c r="I22120" s="2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 s="2"/>
    </row>
    <row r="22121" spans="2:22" x14ac:dyDescent="0.2">
      <c r="B22121" s="2"/>
      <c r="C22121" s="2"/>
      <c r="D22121" s="2"/>
      <c r="E22121" s="2"/>
      <c r="F22121" s="2"/>
      <c r="G22121" s="3"/>
      <c r="H22121" s="3"/>
      <c r="I22121" s="2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 s="2"/>
    </row>
    <row r="22122" spans="2:22" x14ac:dyDescent="0.2">
      <c r="B22122" s="2"/>
      <c r="C22122" s="2"/>
      <c r="D22122" s="2"/>
      <c r="E22122" s="2"/>
      <c r="F22122" s="2"/>
      <c r="G22122" s="3"/>
      <c r="H22122" s="3"/>
      <c r="I22122" s="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 s="2"/>
    </row>
    <row r="22123" spans="2:22" x14ac:dyDescent="0.2">
      <c r="B22123" s="2"/>
      <c r="C22123" s="2"/>
      <c r="D22123" s="2"/>
      <c r="E22123" s="2"/>
      <c r="F22123" s="2"/>
      <c r="G22123" s="3"/>
      <c r="H22123" s="3"/>
      <c r="I22123" s="2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 s="2"/>
    </row>
    <row r="22124" spans="2:22" x14ac:dyDescent="0.2">
      <c r="B22124" s="2"/>
      <c r="C22124" s="2"/>
      <c r="D22124" s="2"/>
      <c r="E22124" s="2"/>
      <c r="F22124" s="2"/>
      <c r="G22124" s="3"/>
      <c r="H22124" s="3"/>
      <c r="I22124" s="2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 s="2"/>
    </row>
    <row r="22125" spans="2:22" x14ac:dyDescent="0.2">
      <c r="B22125" s="2"/>
      <c r="C22125" s="2"/>
      <c r="D22125" s="2"/>
      <c r="E22125" s="2"/>
      <c r="F22125" s="2"/>
      <c r="G22125" s="3"/>
      <c r="H22125" s="3"/>
      <c r="I22125" s="2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 s="2"/>
    </row>
    <row r="22126" spans="2:22" x14ac:dyDescent="0.2">
      <c r="B22126" s="2"/>
      <c r="C22126" s="2"/>
      <c r="D22126" s="2"/>
      <c r="E22126" s="2"/>
      <c r="F22126" s="2"/>
      <c r="G22126" s="3"/>
      <c r="H22126" s="3"/>
      <c r="I22126" s="2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 s="2"/>
    </row>
    <row r="22127" spans="2:22" x14ac:dyDescent="0.2">
      <c r="B22127" s="2"/>
      <c r="C22127" s="2"/>
      <c r="D22127" s="2"/>
      <c r="E22127" s="2"/>
      <c r="F22127" s="2"/>
      <c r="G22127" s="3"/>
      <c r="H22127" s="3"/>
      <c r="I22127" s="2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 s="2"/>
    </row>
    <row r="22128" spans="2:22" x14ac:dyDescent="0.2">
      <c r="B22128" s="2"/>
      <c r="C22128" s="2"/>
      <c r="D22128" s="2"/>
      <c r="E22128" s="2"/>
      <c r="F22128" s="2"/>
      <c r="G22128" s="3"/>
      <c r="H22128" s="3"/>
      <c r="I22128" s="2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 s="2"/>
    </row>
    <row r="22129" spans="2:22" x14ac:dyDescent="0.2">
      <c r="B22129" s="2"/>
      <c r="C22129" s="2"/>
      <c r="D22129" s="2"/>
      <c r="E22129" s="2"/>
      <c r="F22129" s="2"/>
      <c r="G22129" s="3"/>
      <c r="H22129" s="3"/>
      <c r="I22129" s="2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 s="2"/>
    </row>
    <row r="22130" spans="2:22" x14ac:dyDescent="0.2">
      <c r="B22130" s="2"/>
      <c r="C22130" s="2"/>
      <c r="D22130" s="2"/>
      <c r="E22130" s="2"/>
      <c r="F22130" s="2"/>
      <c r="G22130" s="3"/>
      <c r="H22130" s="3"/>
      <c r="I22130" s="2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 s="2"/>
    </row>
    <row r="22131" spans="2:22" x14ac:dyDescent="0.2">
      <c r="B22131" s="2"/>
      <c r="C22131" s="2"/>
      <c r="D22131" s="2"/>
      <c r="E22131" s="2"/>
      <c r="F22131" s="2"/>
      <c r="G22131" s="3"/>
      <c r="H22131" s="3"/>
      <c r="I22131" s="2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 s="2"/>
    </row>
    <row r="22132" spans="2:22" x14ac:dyDescent="0.2">
      <c r="B22132" s="2"/>
      <c r="C22132" s="2"/>
      <c r="D22132" s="2"/>
      <c r="E22132" s="2"/>
      <c r="F22132" s="2"/>
      <c r="G22132" s="3"/>
      <c r="H22132" s="3"/>
      <c r="I22132" s="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 s="2"/>
    </row>
    <row r="22133" spans="2:22" x14ac:dyDescent="0.2">
      <c r="B22133" s="2"/>
      <c r="C22133" s="2"/>
      <c r="D22133" s="2"/>
      <c r="E22133" s="2"/>
      <c r="F22133" s="2"/>
      <c r="G22133" s="3"/>
      <c r="H22133" s="3"/>
      <c r="I22133" s="2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 s="2"/>
    </row>
    <row r="22134" spans="2:22" x14ac:dyDescent="0.2">
      <c r="B22134" s="2"/>
      <c r="C22134" s="2"/>
      <c r="D22134" s="2"/>
      <c r="E22134" s="2"/>
      <c r="F22134" s="2"/>
      <c r="G22134" s="3"/>
      <c r="H22134" s="3"/>
      <c r="I22134" s="2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 s="2"/>
    </row>
    <row r="22135" spans="2:22" x14ac:dyDescent="0.2">
      <c r="B22135" s="2"/>
      <c r="C22135" s="2"/>
      <c r="D22135" s="2"/>
      <c r="E22135" s="2"/>
      <c r="F22135" s="2"/>
      <c r="G22135" s="3"/>
      <c r="H22135" s="3"/>
      <c r="I22135" s="2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 s="2"/>
    </row>
    <row r="22136" spans="2:22" x14ac:dyDescent="0.2">
      <c r="B22136" s="2"/>
      <c r="C22136" s="2"/>
      <c r="D22136" s="2"/>
      <c r="E22136" s="2"/>
      <c r="F22136" s="2"/>
      <c r="G22136" s="3"/>
      <c r="H22136" s="3"/>
      <c r="I22136" s="2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 s="2"/>
    </row>
    <row r="22137" spans="2:22" x14ac:dyDescent="0.2">
      <c r="B22137" s="2"/>
      <c r="C22137" s="2"/>
      <c r="D22137" s="2"/>
      <c r="E22137" s="2"/>
      <c r="F22137" s="2"/>
      <c r="G22137" s="3"/>
      <c r="H22137" s="3"/>
      <c r="I22137" s="2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 s="2"/>
    </row>
    <row r="22138" spans="2:22" x14ac:dyDescent="0.2">
      <c r="B22138" s="2"/>
      <c r="C22138" s="2"/>
      <c r="D22138" s="2"/>
      <c r="E22138" s="2"/>
      <c r="F22138" s="2"/>
      <c r="G22138" s="3"/>
      <c r="H22138" s="3"/>
      <c r="I22138" s="2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 s="2"/>
    </row>
    <row r="22139" spans="2:22" x14ac:dyDescent="0.2">
      <c r="B22139" s="2"/>
      <c r="C22139" s="2"/>
      <c r="D22139" s="2"/>
      <c r="E22139" s="2"/>
      <c r="F22139" s="2"/>
      <c r="G22139" s="3"/>
      <c r="H22139" s="3"/>
      <c r="I22139" s="2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 s="2"/>
    </row>
    <row r="22140" spans="2:22" x14ac:dyDescent="0.2">
      <c r="B22140" s="2"/>
      <c r="C22140" s="2"/>
      <c r="D22140" s="2"/>
      <c r="E22140" s="2"/>
      <c r="F22140" s="2"/>
      <c r="G22140" s="3"/>
      <c r="H22140" s="3"/>
      <c r="I22140" s="2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 s="2"/>
    </row>
    <row r="22141" spans="2:22" x14ac:dyDescent="0.2">
      <c r="B22141" s="2"/>
      <c r="C22141" s="2"/>
      <c r="D22141" s="2"/>
      <c r="E22141" s="2"/>
      <c r="F22141" s="2"/>
      <c r="G22141" s="3"/>
      <c r="H22141" s="3"/>
      <c r="I22141" s="2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 s="2"/>
    </row>
    <row r="22142" spans="2:22" x14ac:dyDescent="0.2">
      <c r="B22142" s="2"/>
      <c r="C22142" s="2"/>
      <c r="D22142" s="2"/>
      <c r="E22142" s="2"/>
      <c r="F22142" s="2"/>
      <c r="G22142" s="3"/>
      <c r="H22142" s="3"/>
      <c r="I22142" s="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 s="2"/>
    </row>
    <row r="22143" spans="2:22" x14ac:dyDescent="0.2">
      <c r="B22143" s="2"/>
      <c r="C22143" s="2"/>
      <c r="D22143" s="2"/>
      <c r="E22143" s="2"/>
      <c r="F22143" s="2"/>
      <c r="G22143" s="3"/>
      <c r="H22143" s="3"/>
      <c r="I22143" s="2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 s="2"/>
    </row>
    <row r="22144" spans="2:22" x14ac:dyDescent="0.2">
      <c r="B22144" s="2"/>
      <c r="C22144" s="2"/>
      <c r="D22144" s="2"/>
      <c r="E22144" s="2"/>
      <c r="F22144" s="2"/>
      <c r="G22144" s="3"/>
      <c r="H22144" s="3"/>
      <c r="I22144" s="2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 s="2"/>
    </row>
    <row r="22145" spans="2:22" x14ac:dyDescent="0.2">
      <c r="B22145" s="2"/>
      <c r="C22145" s="2"/>
      <c r="D22145" s="2"/>
      <c r="E22145" s="2"/>
      <c r="F22145" s="2"/>
      <c r="G22145" s="3"/>
      <c r="H22145" s="3"/>
      <c r="I22145" s="2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 s="2"/>
    </row>
    <row r="22146" spans="2:22" x14ac:dyDescent="0.2">
      <c r="B22146" s="2"/>
      <c r="C22146" s="2"/>
      <c r="D22146" s="2"/>
      <c r="E22146" s="2"/>
      <c r="F22146" s="2"/>
      <c r="G22146" s="3"/>
      <c r="H22146" s="3"/>
      <c r="I22146" s="2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 s="2"/>
    </row>
    <row r="22147" spans="2:22" x14ac:dyDescent="0.2">
      <c r="B22147" s="2"/>
      <c r="C22147" s="2"/>
      <c r="D22147" s="2"/>
      <c r="E22147" s="2"/>
      <c r="F22147" s="2"/>
      <c r="G22147" s="3"/>
      <c r="H22147" s="3"/>
      <c r="I22147" s="2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 s="2"/>
    </row>
    <row r="22148" spans="2:22" x14ac:dyDescent="0.2">
      <c r="B22148" s="2"/>
      <c r="C22148" s="2"/>
      <c r="D22148" s="2"/>
      <c r="E22148" s="2"/>
      <c r="F22148" s="2"/>
      <c r="G22148" s="3"/>
      <c r="H22148" s="3"/>
      <c r="I22148" s="2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 s="2"/>
    </row>
    <row r="22149" spans="2:22" x14ac:dyDescent="0.2">
      <c r="B22149" s="2"/>
      <c r="C22149" s="2"/>
      <c r="D22149" s="2"/>
      <c r="E22149" s="2"/>
      <c r="F22149" s="2"/>
      <c r="G22149" s="3"/>
      <c r="H22149" s="3"/>
      <c r="I22149" s="2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 s="2"/>
    </row>
    <row r="22150" spans="2:22" x14ac:dyDescent="0.2">
      <c r="B22150" s="2"/>
      <c r="C22150" s="2"/>
      <c r="D22150" s="2"/>
      <c r="E22150" s="2"/>
      <c r="F22150" s="2"/>
      <c r="G22150" s="3"/>
      <c r="H22150" s="3"/>
      <c r="I22150" s="2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 s="2"/>
    </row>
    <row r="22151" spans="2:22" x14ac:dyDescent="0.2">
      <c r="B22151" s="2"/>
      <c r="C22151" s="2"/>
      <c r="D22151" s="2"/>
      <c r="E22151" s="2"/>
      <c r="F22151" s="2"/>
      <c r="G22151" s="3"/>
      <c r="H22151" s="3"/>
      <c r="I22151" s="2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 s="2"/>
    </row>
    <row r="22152" spans="2:22" x14ac:dyDescent="0.2">
      <c r="B22152" s="2"/>
      <c r="C22152" s="2"/>
      <c r="D22152" s="2"/>
      <c r="E22152" s="2"/>
      <c r="F22152" s="2"/>
      <c r="G22152" s="3"/>
      <c r="H22152" s="3"/>
      <c r="I22152" s="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 s="2"/>
    </row>
    <row r="22153" spans="2:22" x14ac:dyDescent="0.2">
      <c r="B22153" s="2"/>
      <c r="C22153" s="2"/>
      <c r="D22153" s="2"/>
      <c r="E22153" s="2"/>
      <c r="F22153" s="2"/>
      <c r="G22153" s="3"/>
      <c r="H22153" s="3"/>
      <c r="I22153" s="2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 s="2"/>
    </row>
    <row r="22154" spans="2:22" x14ac:dyDescent="0.2">
      <c r="B22154" s="2"/>
      <c r="C22154" s="2"/>
      <c r="D22154" s="2"/>
      <c r="E22154" s="2"/>
      <c r="F22154" s="2"/>
      <c r="G22154" s="3"/>
      <c r="H22154" s="3"/>
      <c r="I22154" s="2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 s="2"/>
    </row>
    <row r="22155" spans="2:22" x14ac:dyDescent="0.2">
      <c r="B22155" s="2"/>
      <c r="C22155" s="2"/>
      <c r="D22155" s="2"/>
      <c r="E22155" s="2"/>
      <c r="F22155" s="2"/>
      <c r="G22155" s="3"/>
      <c r="H22155" s="3"/>
      <c r="I22155" s="2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 s="2"/>
    </row>
    <row r="22156" spans="2:22" x14ac:dyDescent="0.2">
      <c r="B22156" s="2"/>
      <c r="C22156" s="2"/>
      <c r="D22156" s="2"/>
      <c r="E22156" s="2"/>
      <c r="F22156" s="2"/>
      <c r="G22156" s="3"/>
      <c r="H22156" s="3"/>
      <c r="I22156" s="2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 s="2"/>
    </row>
    <row r="22157" spans="2:22" x14ac:dyDescent="0.2">
      <c r="B22157" s="2"/>
      <c r="C22157" s="2"/>
      <c r="D22157" s="2"/>
      <c r="E22157" s="2"/>
      <c r="F22157" s="2"/>
      <c r="G22157" s="3"/>
      <c r="H22157" s="3"/>
      <c r="I22157" s="2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 s="2"/>
    </row>
    <row r="22158" spans="2:22" x14ac:dyDescent="0.2">
      <c r="B22158" s="2"/>
      <c r="C22158" s="2"/>
      <c r="D22158" s="2"/>
      <c r="E22158" s="2"/>
      <c r="F22158" s="2"/>
      <c r="G22158" s="3"/>
      <c r="H22158" s="3"/>
      <c r="I22158" s="2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 s="2"/>
    </row>
    <row r="22159" spans="2:22" x14ac:dyDescent="0.2">
      <c r="B22159" s="2"/>
      <c r="C22159" s="2"/>
      <c r="D22159" s="2"/>
      <c r="E22159" s="2"/>
      <c r="F22159" s="2"/>
      <c r="G22159" s="3"/>
      <c r="H22159" s="3"/>
      <c r="I22159" s="2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 s="2"/>
    </row>
    <row r="22160" spans="2:22" x14ac:dyDescent="0.2">
      <c r="B22160" s="2"/>
      <c r="C22160" s="2"/>
      <c r="D22160" s="2"/>
      <c r="E22160" s="2"/>
      <c r="F22160" s="2"/>
      <c r="G22160" s="3"/>
      <c r="H22160" s="3"/>
      <c r="I22160" s="2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 s="2"/>
    </row>
    <row r="22161" spans="2:22" x14ac:dyDescent="0.2">
      <c r="B22161" s="2"/>
      <c r="C22161" s="2"/>
      <c r="D22161" s="2"/>
      <c r="E22161" s="2"/>
      <c r="F22161" s="2"/>
      <c r="G22161" s="3"/>
      <c r="H22161" s="3"/>
      <c r="I22161" s="2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 s="2"/>
    </row>
    <row r="22162" spans="2:22" x14ac:dyDescent="0.2">
      <c r="B22162" s="2"/>
      <c r="C22162" s="2"/>
      <c r="D22162" s="2"/>
      <c r="E22162" s="2"/>
      <c r="F22162" s="2"/>
      <c r="G22162" s="3"/>
      <c r="H22162" s="3"/>
      <c r="I22162" s="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 s="2"/>
    </row>
    <row r="22163" spans="2:22" x14ac:dyDescent="0.2">
      <c r="B22163" s="2"/>
      <c r="C22163" s="2"/>
      <c r="D22163" s="2"/>
      <c r="E22163" s="2"/>
      <c r="F22163" s="2"/>
      <c r="G22163" s="3"/>
      <c r="H22163" s="3"/>
      <c r="I22163" s="2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 s="2"/>
    </row>
    <row r="22164" spans="2:22" x14ac:dyDescent="0.2">
      <c r="B22164" s="2"/>
      <c r="C22164" s="2"/>
      <c r="D22164" s="2"/>
      <c r="E22164" s="2"/>
      <c r="F22164" s="2"/>
      <c r="G22164" s="3"/>
      <c r="H22164" s="3"/>
      <c r="I22164" s="2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 s="2"/>
    </row>
    <row r="22165" spans="2:22" x14ac:dyDescent="0.2">
      <c r="B22165" s="2"/>
      <c r="C22165" s="2"/>
      <c r="D22165" s="2"/>
      <c r="E22165" s="2"/>
      <c r="F22165" s="2"/>
      <c r="G22165" s="3"/>
      <c r="H22165" s="3"/>
      <c r="I22165" s="2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 s="2"/>
    </row>
    <row r="22166" spans="2:22" x14ac:dyDescent="0.2">
      <c r="B22166" s="2"/>
      <c r="C22166" s="2"/>
      <c r="D22166" s="2"/>
      <c r="E22166" s="2"/>
      <c r="F22166" s="2"/>
      <c r="G22166" s="3"/>
      <c r="H22166" s="3"/>
      <c r="I22166" s="2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 s="2"/>
    </row>
    <row r="22167" spans="2:22" x14ac:dyDescent="0.2">
      <c r="B22167" s="2"/>
      <c r="C22167" s="2"/>
      <c r="D22167" s="2"/>
      <c r="E22167" s="2"/>
      <c r="F22167" s="2"/>
      <c r="G22167" s="3"/>
      <c r="H22167" s="3"/>
      <c r="I22167" s="2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 s="2"/>
    </row>
    <row r="22168" spans="2:22" x14ac:dyDescent="0.2">
      <c r="B22168" s="2"/>
      <c r="C22168" s="2"/>
      <c r="D22168" s="2"/>
      <c r="E22168" s="2"/>
      <c r="F22168" s="2"/>
      <c r="G22168" s="3"/>
      <c r="H22168" s="3"/>
      <c r="I22168" s="2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 s="2"/>
    </row>
    <row r="22169" spans="2:22" x14ac:dyDescent="0.2">
      <c r="B22169" s="2"/>
      <c r="C22169" s="2"/>
      <c r="D22169" s="2"/>
      <c r="E22169" s="2"/>
      <c r="F22169" s="2"/>
      <c r="G22169" s="3"/>
      <c r="H22169" s="3"/>
      <c r="I22169" s="2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 s="2"/>
    </row>
    <row r="22170" spans="2:22" x14ac:dyDescent="0.2">
      <c r="B22170" s="2"/>
      <c r="C22170" s="2"/>
      <c r="D22170" s="2"/>
      <c r="E22170" s="2"/>
      <c r="F22170" s="2"/>
      <c r="G22170" s="3"/>
      <c r="H22170" s="3"/>
      <c r="I22170" s="2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 s="2"/>
    </row>
    <row r="22171" spans="2:22" x14ac:dyDescent="0.2">
      <c r="B22171" s="2"/>
      <c r="C22171" s="2"/>
      <c r="D22171" s="2"/>
      <c r="E22171" s="2"/>
      <c r="F22171" s="2"/>
      <c r="G22171" s="3"/>
      <c r="H22171" s="3"/>
      <c r="I22171" s="2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 s="2"/>
    </row>
    <row r="22172" spans="2:22" x14ac:dyDescent="0.2">
      <c r="B22172" s="2"/>
      <c r="C22172" s="2"/>
      <c r="D22172" s="2"/>
      <c r="E22172" s="2"/>
      <c r="F22172" s="2"/>
      <c r="G22172" s="3"/>
      <c r="H22172" s="3"/>
      <c r="I22172" s="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 s="2"/>
    </row>
    <row r="22173" spans="2:22" x14ac:dyDescent="0.2">
      <c r="B22173" s="2"/>
      <c r="C22173" s="2"/>
      <c r="D22173" s="2"/>
      <c r="E22173" s="2"/>
      <c r="F22173" s="2"/>
      <c r="G22173" s="3"/>
      <c r="H22173" s="3"/>
      <c r="I22173" s="2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 s="2"/>
    </row>
    <row r="22174" spans="2:22" x14ac:dyDescent="0.2">
      <c r="B22174" s="2"/>
      <c r="C22174" s="2"/>
      <c r="D22174" s="2"/>
      <c r="E22174" s="2"/>
      <c r="F22174" s="2"/>
      <c r="G22174" s="3"/>
      <c r="H22174" s="3"/>
      <c r="I22174" s="2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 s="2"/>
    </row>
    <row r="22175" spans="2:22" x14ac:dyDescent="0.2">
      <c r="B22175" s="2"/>
      <c r="C22175" s="2"/>
      <c r="D22175" s="2"/>
      <c r="E22175" s="2"/>
      <c r="F22175" s="2"/>
      <c r="G22175" s="3"/>
      <c r="H22175" s="3"/>
      <c r="I22175" s="2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 s="2"/>
    </row>
    <row r="22176" spans="2:22" x14ac:dyDescent="0.2">
      <c r="B22176" s="2"/>
      <c r="C22176" s="2"/>
      <c r="D22176" s="2"/>
      <c r="E22176" s="2"/>
      <c r="F22176" s="2"/>
      <c r="G22176" s="3"/>
      <c r="H22176" s="3"/>
      <c r="I22176" s="2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 s="2"/>
    </row>
    <row r="22177" spans="2:22" x14ac:dyDescent="0.2">
      <c r="B22177" s="2"/>
      <c r="C22177" s="2"/>
      <c r="D22177" s="2"/>
      <c r="E22177" s="2"/>
      <c r="F22177" s="2"/>
      <c r="G22177" s="3"/>
      <c r="H22177" s="3"/>
      <c r="I22177" s="2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 s="2"/>
    </row>
    <row r="22178" spans="2:22" x14ac:dyDescent="0.2">
      <c r="B22178" s="2"/>
      <c r="C22178" s="2"/>
      <c r="D22178" s="2"/>
      <c r="E22178" s="2"/>
      <c r="F22178" s="2"/>
      <c r="G22178" s="3"/>
      <c r="H22178" s="3"/>
      <c r="I22178" s="2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 s="2"/>
    </row>
    <row r="22179" spans="2:22" x14ac:dyDescent="0.2">
      <c r="B22179" s="2"/>
      <c r="C22179" s="2"/>
      <c r="D22179" s="2"/>
      <c r="E22179" s="2"/>
      <c r="F22179" s="2"/>
      <c r="G22179" s="3"/>
      <c r="H22179" s="3"/>
      <c r="I22179" s="2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 s="2"/>
    </row>
    <row r="22180" spans="2:22" x14ac:dyDescent="0.2">
      <c r="B22180" s="2"/>
      <c r="C22180" s="2"/>
      <c r="D22180" s="2"/>
      <c r="E22180" s="2"/>
      <c r="F22180" s="2"/>
      <c r="G22180" s="3"/>
      <c r="H22180" s="3"/>
      <c r="I22180" s="2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 s="2"/>
    </row>
    <row r="22181" spans="2:22" x14ac:dyDescent="0.2">
      <c r="B22181" s="2"/>
      <c r="C22181" s="2"/>
      <c r="D22181" s="2"/>
      <c r="E22181" s="2"/>
      <c r="F22181" s="2"/>
      <c r="G22181" s="3"/>
      <c r="H22181" s="3"/>
      <c r="I22181" s="2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 s="2"/>
    </row>
    <row r="22182" spans="2:22" x14ac:dyDescent="0.2">
      <c r="B22182" s="2"/>
      <c r="C22182" s="2"/>
      <c r="D22182" s="2"/>
      <c r="E22182" s="2"/>
      <c r="F22182" s="2"/>
      <c r="G22182" s="3"/>
      <c r="H22182" s="3"/>
      <c r="I22182" s="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 s="2"/>
    </row>
    <row r="22183" spans="2:22" x14ac:dyDescent="0.2">
      <c r="B22183" s="2"/>
      <c r="C22183" s="2"/>
      <c r="D22183" s="2"/>
      <c r="E22183" s="2"/>
      <c r="F22183" s="2"/>
      <c r="G22183" s="3"/>
      <c r="H22183" s="3"/>
      <c r="I22183" s="2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 s="2"/>
    </row>
    <row r="22184" spans="2:22" x14ac:dyDescent="0.2">
      <c r="B22184" s="2"/>
      <c r="C22184" s="2"/>
      <c r="D22184" s="2"/>
      <c r="E22184" s="2"/>
      <c r="F22184" s="2"/>
      <c r="G22184" s="3"/>
      <c r="H22184" s="3"/>
      <c r="I22184" s="2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 s="2"/>
    </row>
    <row r="22185" spans="2:22" x14ac:dyDescent="0.2">
      <c r="B22185" s="2"/>
      <c r="C22185" s="2"/>
      <c r="D22185" s="2"/>
      <c r="E22185" s="2"/>
      <c r="F22185" s="2"/>
      <c r="G22185" s="3"/>
      <c r="H22185" s="3"/>
      <c r="I22185" s="2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 s="2"/>
    </row>
    <row r="22186" spans="2:22" x14ac:dyDescent="0.2">
      <c r="B22186" s="2"/>
      <c r="C22186" s="2"/>
      <c r="D22186" s="2"/>
      <c r="E22186" s="2"/>
      <c r="F22186" s="2"/>
      <c r="G22186" s="3"/>
      <c r="H22186" s="3"/>
      <c r="I22186" s="2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 s="2"/>
    </row>
    <row r="22187" spans="2:22" x14ac:dyDescent="0.2">
      <c r="B22187" s="2"/>
      <c r="C22187" s="2"/>
      <c r="D22187" s="2"/>
      <c r="E22187" s="2"/>
      <c r="F22187" s="2"/>
      <c r="G22187" s="3"/>
      <c r="H22187" s="3"/>
      <c r="I22187" s="2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 s="2"/>
    </row>
    <row r="22188" spans="2:22" x14ac:dyDescent="0.2">
      <c r="B22188" s="2"/>
      <c r="C22188" s="2"/>
      <c r="D22188" s="2"/>
      <c r="E22188" s="2"/>
      <c r="F22188" s="2"/>
      <c r="G22188" s="3"/>
      <c r="H22188" s="3"/>
      <c r="I22188" s="2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 s="2"/>
    </row>
    <row r="22189" spans="2:22" x14ac:dyDescent="0.2">
      <c r="B22189" s="2"/>
      <c r="C22189" s="2"/>
      <c r="D22189" s="2"/>
      <c r="E22189" s="2"/>
      <c r="F22189" s="2"/>
      <c r="G22189" s="3"/>
      <c r="H22189" s="3"/>
      <c r="I22189" s="2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 s="2"/>
    </row>
    <row r="22190" spans="2:22" x14ac:dyDescent="0.2">
      <c r="B22190" s="2"/>
      <c r="C22190" s="2"/>
      <c r="D22190" s="2"/>
      <c r="E22190" s="2"/>
      <c r="F22190" s="2"/>
      <c r="G22190" s="3"/>
      <c r="H22190" s="3"/>
      <c r="I22190" s="2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 s="2"/>
    </row>
    <row r="22191" spans="2:22" x14ac:dyDescent="0.2">
      <c r="B22191" s="2"/>
      <c r="C22191" s="2"/>
      <c r="D22191" s="2"/>
      <c r="E22191" s="2"/>
      <c r="F22191" s="2"/>
      <c r="G22191" s="3"/>
      <c r="H22191" s="3"/>
      <c r="I22191" s="2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 s="2"/>
    </row>
    <row r="22192" spans="2:22" x14ac:dyDescent="0.2">
      <c r="B22192" s="2"/>
      <c r="C22192" s="2"/>
      <c r="D22192" s="2"/>
      <c r="E22192" s="2"/>
      <c r="F22192" s="2"/>
      <c r="G22192" s="3"/>
      <c r="H22192" s="3"/>
      <c r="I22192" s="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 s="2"/>
    </row>
    <row r="22193" spans="2:22" x14ac:dyDescent="0.2">
      <c r="B22193" s="2"/>
      <c r="C22193" s="2"/>
      <c r="D22193" s="2"/>
      <c r="E22193" s="2"/>
      <c r="F22193" s="2"/>
      <c r="G22193" s="3"/>
      <c r="H22193" s="3"/>
      <c r="I22193" s="2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 s="2"/>
    </row>
    <row r="22194" spans="2:22" x14ac:dyDescent="0.2">
      <c r="B22194" s="2"/>
      <c r="C22194" s="2"/>
      <c r="D22194" s="2"/>
      <c r="E22194" s="2"/>
      <c r="F22194" s="2"/>
      <c r="G22194" s="3"/>
      <c r="H22194" s="3"/>
      <c r="I22194" s="2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 s="2"/>
    </row>
    <row r="22195" spans="2:22" x14ac:dyDescent="0.2">
      <c r="B22195" s="2"/>
      <c r="C22195" s="2"/>
      <c r="D22195" s="2"/>
      <c r="E22195" s="2"/>
      <c r="F22195" s="2"/>
      <c r="G22195" s="3"/>
      <c r="H22195" s="3"/>
      <c r="I22195" s="2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 s="2"/>
    </row>
    <row r="22196" spans="2:22" x14ac:dyDescent="0.2">
      <c r="B22196" s="2"/>
      <c r="C22196" s="2"/>
      <c r="D22196" s="2"/>
      <c r="E22196" s="2"/>
      <c r="F22196" s="2"/>
      <c r="G22196" s="3"/>
      <c r="H22196" s="3"/>
      <c r="I22196" s="2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 s="2"/>
    </row>
    <row r="22197" spans="2:22" x14ac:dyDescent="0.2">
      <c r="B22197" s="2"/>
      <c r="C22197" s="2"/>
      <c r="D22197" s="2"/>
      <c r="E22197" s="2"/>
      <c r="F22197" s="2"/>
      <c r="G22197" s="3"/>
      <c r="H22197" s="3"/>
      <c r="I22197" s="2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 s="2"/>
    </row>
    <row r="22198" spans="2:22" x14ac:dyDescent="0.2">
      <c r="B22198" s="2"/>
      <c r="C22198" s="2"/>
      <c r="D22198" s="2"/>
      <c r="E22198" s="2"/>
      <c r="F22198" s="2"/>
      <c r="G22198" s="3"/>
      <c r="H22198" s="3"/>
      <c r="I22198" s="2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 s="2"/>
    </row>
    <row r="22199" spans="2:22" x14ac:dyDescent="0.2">
      <c r="B22199" s="2"/>
      <c r="C22199" s="2"/>
      <c r="D22199" s="2"/>
      <c r="E22199" s="2"/>
      <c r="F22199" s="2"/>
      <c r="G22199" s="3"/>
      <c r="H22199" s="3"/>
      <c r="I22199" s="2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 s="2"/>
    </row>
    <row r="22200" spans="2:22" x14ac:dyDescent="0.2">
      <c r="B22200" s="2"/>
      <c r="C22200" s="2"/>
      <c r="D22200" s="2"/>
      <c r="E22200" s="2"/>
      <c r="F22200" s="2"/>
      <c r="G22200" s="3"/>
      <c r="H22200" s="3"/>
      <c r="I22200" s="2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 s="2"/>
    </row>
    <row r="22201" spans="2:22" x14ac:dyDescent="0.2">
      <c r="B22201" s="2"/>
      <c r="C22201" s="2"/>
      <c r="D22201" s="2"/>
      <c r="E22201" s="2"/>
      <c r="F22201" s="2"/>
      <c r="G22201" s="3"/>
      <c r="H22201" s="3"/>
      <c r="I22201" s="2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 s="2"/>
    </row>
    <row r="22202" spans="2:22" x14ac:dyDescent="0.2">
      <c r="B22202" s="2"/>
      <c r="C22202" s="2"/>
      <c r="D22202" s="2"/>
      <c r="E22202" s="2"/>
      <c r="F22202" s="2"/>
      <c r="G22202" s="3"/>
      <c r="H22202" s="3"/>
      <c r="I22202" s="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 s="2"/>
    </row>
    <row r="22203" spans="2:22" x14ac:dyDescent="0.2">
      <c r="B22203" s="2"/>
      <c r="C22203" s="2"/>
      <c r="D22203" s="2"/>
      <c r="E22203" s="2"/>
      <c r="F22203" s="2"/>
      <c r="G22203" s="3"/>
      <c r="H22203" s="3"/>
      <c r="I22203" s="2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 s="2"/>
    </row>
    <row r="22204" spans="2:22" x14ac:dyDescent="0.2">
      <c r="B22204" s="2"/>
      <c r="C22204" s="2"/>
      <c r="D22204" s="2"/>
      <c r="E22204" s="2"/>
      <c r="F22204" s="2"/>
      <c r="G22204" s="3"/>
      <c r="H22204" s="3"/>
      <c r="I22204" s="2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 s="2"/>
    </row>
    <row r="22205" spans="2:22" x14ac:dyDescent="0.2">
      <c r="B22205" s="2"/>
      <c r="C22205" s="2"/>
      <c r="D22205" s="2"/>
      <c r="E22205" s="2"/>
      <c r="F22205" s="2"/>
      <c r="G22205" s="3"/>
      <c r="H22205" s="3"/>
      <c r="I22205" s="2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 s="2"/>
    </row>
    <row r="22206" spans="2:22" x14ac:dyDescent="0.2">
      <c r="B22206" s="2"/>
      <c r="C22206" s="2"/>
      <c r="D22206" s="2"/>
      <c r="E22206" s="2"/>
      <c r="F22206" s="2"/>
      <c r="G22206" s="3"/>
      <c r="H22206" s="3"/>
      <c r="I22206" s="2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 s="2"/>
    </row>
    <row r="22207" spans="2:22" x14ac:dyDescent="0.2">
      <c r="B22207" s="2"/>
      <c r="C22207" s="2"/>
      <c r="D22207" s="2"/>
      <c r="E22207" s="2"/>
      <c r="F22207" s="2"/>
      <c r="G22207" s="3"/>
      <c r="H22207" s="3"/>
      <c r="I22207" s="2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 s="2"/>
    </row>
    <row r="22208" spans="2:22" x14ac:dyDescent="0.2">
      <c r="B22208" s="2"/>
      <c r="C22208" s="2"/>
      <c r="D22208" s="2"/>
      <c r="E22208" s="2"/>
      <c r="F22208" s="2"/>
      <c r="G22208" s="3"/>
      <c r="H22208" s="3"/>
      <c r="I22208" s="2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 s="2"/>
    </row>
    <row r="22209" spans="2:22" x14ac:dyDescent="0.2">
      <c r="B22209" s="2"/>
      <c r="C22209" s="2"/>
      <c r="D22209" s="2"/>
      <c r="E22209" s="2"/>
      <c r="F22209" s="2"/>
      <c r="G22209" s="3"/>
      <c r="H22209" s="3"/>
      <c r="I22209" s="2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 s="2"/>
    </row>
    <row r="22210" spans="2:22" x14ac:dyDescent="0.2">
      <c r="B22210" s="2"/>
      <c r="C22210" s="2"/>
      <c r="D22210" s="2"/>
      <c r="E22210" s="2"/>
      <c r="F22210" s="2"/>
      <c r="G22210" s="3"/>
      <c r="H22210" s="3"/>
      <c r="I22210" s="2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 s="2"/>
    </row>
    <row r="22211" spans="2:22" x14ac:dyDescent="0.2">
      <c r="B22211" s="2"/>
      <c r="C22211" s="2"/>
      <c r="D22211" s="2"/>
      <c r="E22211" s="2"/>
      <c r="F22211" s="2"/>
      <c r="G22211" s="3"/>
      <c r="H22211" s="3"/>
      <c r="I22211" s="2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 s="2"/>
    </row>
    <row r="22212" spans="2:22" x14ac:dyDescent="0.2">
      <c r="B22212" s="2"/>
      <c r="C22212" s="2"/>
      <c r="D22212" s="2"/>
      <c r="E22212" s="2"/>
      <c r="F22212" s="2"/>
      <c r="G22212" s="3"/>
      <c r="H22212" s="3"/>
      <c r="I22212" s="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 s="2"/>
    </row>
    <row r="22213" spans="2:22" x14ac:dyDescent="0.2">
      <c r="B22213" s="2"/>
      <c r="C22213" s="2"/>
      <c r="D22213" s="2"/>
      <c r="E22213" s="2"/>
      <c r="F22213" s="2"/>
      <c r="G22213" s="3"/>
      <c r="H22213" s="3"/>
      <c r="I22213" s="2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 s="2"/>
    </row>
    <row r="22214" spans="2:22" x14ac:dyDescent="0.2">
      <c r="B22214" s="2"/>
      <c r="C22214" s="2"/>
      <c r="D22214" s="2"/>
      <c r="E22214" s="2"/>
      <c r="F22214" s="2"/>
      <c r="G22214" s="3"/>
      <c r="H22214" s="3"/>
      <c r="I22214" s="2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 s="2"/>
    </row>
    <row r="22215" spans="2:22" x14ac:dyDescent="0.2">
      <c r="B22215" s="2"/>
      <c r="C22215" s="2"/>
      <c r="D22215" s="2"/>
      <c r="E22215" s="2"/>
      <c r="F22215" s="2"/>
      <c r="G22215" s="3"/>
      <c r="H22215" s="3"/>
      <c r="I22215" s="2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 s="2"/>
    </row>
    <row r="22216" spans="2:22" x14ac:dyDescent="0.2">
      <c r="B22216" s="2"/>
      <c r="C22216" s="2"/>
      <c r="D22216" s="2"/>
      <c r="E22216" s="2"/>
      <c r="F22216" s="2"/>
      <c r="G22216" s="3"/>
      <c r="H22216" s="3"/>
      <c r="I22216" s="2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 s="2"/>
    </row>
    <row r="22217" spans="2:22" x14ac:dyDescent="0.2">
      <c r="B22217" s="2"/>
      <c r="C22217" s="2"/>
      <c r="D22217" s="2"/>
      <c r="E22217" s="2"/>
      <c r="F22217" s="2"/>
      <c r="G22217" s="3"/>
      <c r="H22217" s="3"/>
      <c r="I22217" s="2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 s="2"/>
    </row>
    <row r="22218" spans="2:22" x14ac:dyDescent="0.2">
      <c r="B22218" s="2"/>
      <c r="C22218" s="2"/>
      <c r="D22218" s="2"/>
      <c r="E22218" s="2"/>
      <c r="F22218" s="2"/>
      <c r="G22218" s="3"/>
      <c r="H22218" s="3"/>
      <c r="I22218" s="2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 s="2"/>
    </row>
    <row r="22219" spans="2:22" x14ac:dyDescent="0.2">
      <c r="B22219" s="2"/>
      <c r="C22219" s="2"/>
      <c r="D22219" s="2"/>
      <c r="E22219" s="2"/>
      <c r="F22219" s="2"/>
      <c r="G22219" s="3"/>
      <c r="H22219" s="3"/>
      <c r="I22219" s="2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 s="2"/>
    </row>
    <row r="22220" spans="2:22" x14ac:dyDescent="0.2">
      <c r="B22220" s="2"/>
      <c r="C22220" s="2"/>
      <c r="D22220" s="2"/>
      <c r="E22220" s="2"/>
      <c r="F22220" s="2"/>
      <c r="G22220" s="3"/>
      <c r="H22220" s="3"/>
      <c r="I22220" s="2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 s="2"/>
    </row>
    <row r="22221" spans="2:22" x14ac:dyDescent="0.2">
      <c r="B22221" s="2"/>
      <c r="C22221" s="2"/>
      <c r="D22221" s="2"/>
      <c r="E22221" s="2"/>
      <c r="F22221" s="2"/>
      <c r="G22221" s="3"/>
      <c r="H22221" s="3"/>
      <c r="I22221" s="2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 s="2"/>
    </row>
    <row r="22222" spans="2:22" x14ac:dyDescent="0.2">
      <c r="B22222" s="2"/>
      <c r="C22222" s="2"/>
      <c r="D22222" s="2"/>
      <c r="E22222" s="2"/>
      <c r="F22222" s="2"/>
      <c r="G22222" s="3"/>
      <c r="H22222" s="3"/>
      <c r="I22222" s="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 s="2"/>
    </row>
    <row r="22223" spans="2:22" x14ac:dyDescent="0.2">
      <c r="B22223" s="2"/>
      <c r="C22223" s="2"/>
      <c r="D22223" s="2"/>
      <c r="E22223" s="2"/>
      <c r="F22223" s="2"/>
      <c r="G22223" s="3"/>
      <c r="H22223" s="3"/>
      <c r="I22223" s="2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 s="2"/>
    </row>
    <row r="22224" spans="2:22" x14ac:dyDescent="0.2">
      <c r="B22224" s="2"/>
      <c r="C22224" s="2"/>
      <c r="D22224" s="2"/>
      <c r="E22224" s="2"/>
      <c r="F22224" s="2"/>
      <c r="G22224" s="3"/>
      <c r="H22224" s="3"/>
      <c r="I22224" s="2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 s="2"/>
    </row>
    <row r="22225" spans="2:22" x14ac:dyDescent="0.2">
      <c r="B22225" s="2"/>
      <c r="C22225" s="2"/>
      <c r="D22225" s="2"/>
      <c r="E22225" s="2"/>
      <c r="F22225" s="2"/>
      <c r="G22225" s="3"/>
      <c r="H22225" s="3"/>
      <c r="I22225" s="2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 s="2"/>
    </row>
    <row r="22226" spans="2:22" x14ac:dyDescent="0.2">
      <c r="B22226" s="2"/>
      <c r="C22226" s="2"/>
      <c r="D22226" s="2"/>
      <c r="E22226" s="2"/>
      <c r="F22226" s="2"/>
      <c r="G22226" s="3"/>
      <c r="H22226" s="3"/>
      <c r="I22226" s="2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 s="2"/>
    </row>
    <row r="22227" spans="2:22" x14ac:dyDescent="0.2">
      <c r="B22227" s="2"/>
      <c r="C22227" s="2"/>
      <c r="D22227" s="2"/>
      <c r="E22227" s="2"/>
      <c r="F22227" s="2"/>
      <c r="G22227" s="3"/>
      <c r="H22227" s="3"/>
      <c r="I22227" s="2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 s="2"/>
    </row>
    <row r="22228" spans="2:22" x14ac:dyDescent="0.2">
      <c r="B22228" s="2"/>
      <c r="C22228" s="2"/>
      <c r="D22228" s="2"/>
      <c r="E22228" s="2"/>
      <c r="F22228" s="2"/>
      <c r="G22228" s="3"/>
      <c r="H22228" s="3"/>
      <c r="I22228" s="2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 s="2"/>
    </row>
    <row r="22229" spans="2:22" x14ac:dyDescent="0.2">
      <c r="B22229" s="2"/>
      <c r="C22229" s="2"/>
      <c r="D22229" s="2"/>
      <c r="E22229" s="2"/>
      <c r="F22229" s="2"/>
      <c r="G22229" s="3"/>
      <c r="H22229" s="3"/>
      <c r="I22229" s="2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 s="2"/>
    </row>
    <row r="22230" spans="2:22" x14ac:dyDescent="0.2">
      <c r="B22230" s="2"/>
      <c r="C22230" s="2"/>
      <c r="D22230" s="2"/>
      <c r="E22230" s="2"/>
      <c r="F22230" s="2"/>
      <c r="G22230" s="3"/>
      <c r="H22230" s="3"/>
      <c r="I22230" s="2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 s="2"/>
    </row>
    <row r="22231" spans="2:22" x14ac:dyDescent="0.2">
      <c r="B22231" s="2"/>
      <c r="C22231" s="2"/>
      <c r="D22231" s="2"/>
      <c r="E22231" s="2"/>
      <c r="F22231" s="2"/>
      <c r="G22231" s="3"/>
      <c r="H22231" s="3"/>
      <c r="I22231" s="2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 s="2"/>
    </row>
    <row r="22232" spans="2:22" x14ac:dyDescent="0.2">
      <c r="B22232" s="2"/>
      <c r="C22232" s="2"/>
      <c r="D22232" s="2"/>
      <c r="E22232" s="2"/>
      <c r="F22232" s="2"/>
      <c r="G22232" s="3"/>
      <c r="H22232" s="3"/>
      <c r="I22232" s="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 s="2"/>
    </row>
    <row r="22233" spans="2:22" x14ac:dyDescent="0.2">
      <c r="B22233" s="2"/>
      <c r="C22233" s="2"/>
      <c r="D22233" s="2"/>
      <c r="E22233" s="2"/>
      <c r="F22233" s="2"/>
      <c r="G22233" s="3"/>
      <c r="H22233" s="3"/>
      <c r="I22233" s="2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 s="2"/>
    </row>
    <row r="22234" spans="2:22" x14ac:dyDescent="0.2">
      <c r="B22234" s="2"/>
      <c r="C22234" s="2"/>
      <c r="D22234" s="2"/>
      <c r="E22234" s="2"/>
      <c r="F22234" s="2"/>
      <c r="G22234" s="3"/>
      <c r="H22234" s="3"/>
      <c r="I22234" s="2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 s="2"/>
    </row>
    <row r="22235" spans="2:22" x14ac:dyDescent="0.2">
      <c r="B22235" s="2"/>
      <c r="C22235" s="2"/>
      <c r="D22235" s="2"/>
      <c r="E22235" s="2"/>
      <c r="F22235" s="2"/>
      <c r="G22235" s="3"/>
      <c r="H22235" s="3"/>
      <c r="I22235" s="2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 s="2"/>
    </row>
    <row r="22236" spans="2:22" x14ac:dyDescent="0.2">
      <c r="B22236" s="2"/>
      <c r="C22236" s="2"/>
      <c r="D22236" s="2"/>
      <c r="E22236" s="2"/>
      <c r="F22236" s="2"/>
      <c r="G22236" s="3"/>
      <c r="H22236" s="3"/>
      <c r="I22236" s="2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 s="2"/>
    </row>
    <row r="22237" spans="2:22" x14ac:dyDescent="0.2">
      <c r="B22237" s="2"/>
      <c r="C22237" s="2"/>
      <c r="D22237" s="2"/>
      <c r="E22237" s="2"/>
      <c r="F22237" s="2"/>
      <c r="G22237" s="3"/>
      <c r="H22237" s="3"/>
      <c r="I22237" s="2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 s="2"/>
    </row>
    <row r="22238" spans="2:22" x14ac:dyDescent="0.2">
      <c r="B22238" s="2"/>
      <c r="C22238" s="2"/>
      <c r="D22238" s="2"/>
      <c r="E22238" s="2"/>
      <c r="F22238" s="2"/>
      <c r="G22238" s="3"/>
      <c r="H22238" s="3"/>
      <c r="I22238" s="2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 s="2"/>
    </row>
    <row r="22239" spans="2:22" x14ac:dyDescent="0.2">
      <c r="B22239" s="2"/>
      <c r="C22239" s="2"/>
      <c r="D22239" s="2"/>
      <c r="E22239" s="2"/>
      <c r="F22239" s="2"/>
      <c r="G22239" s="3"/>
      <c r="H22239" s="3"/>
      <c r="I22239" s="2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 s="2"/>
    </row>
    <row r="22240" spans="2:22" x14ac:dyDescent="0.2">
      <c r="B22240" s="2"/>
      <c r="C22240" s="2"/>
      <c r="D22240" s="2"/>
      <c r="E22240" s="2"/>
      <c r="F22240" s="2"/>
      <c r="G22240" s="3"/>
      <c r="H22240" s="3"/>
      <c r="I22240" s="2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 s="2"/>
    </row>
    <row r="22241" spans="2:22" x14ac:dyDescent="0.2">
      <c r="B22241" s="2"/>
      <c r="C22241" s="2"/>
      <c r="D22241" s="2"/>
      <c r="E22241" s="2"/>
      <c r="F22241" s="2"/>
      <c r="G22241" s="3"/>
      <c r="H22241" s="3"/>
      <c r="I22241" s="2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 s="2"/>
    </row>
    <row r="22242" spans="2:22" x14ac:dyDescent="0.2">
      <c r="B22242" s="2"/>
      <c r="C22242" s="2"/>
      <c r="D22242" s="2"/>
      <c r="E22242" s="2"/>
      <c r="F22242" s="2"/>
      <c r="G22242" s="3"/>
      <c r="H22242" s="3"/>
      <c r="I22242" s="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 s="2"/>
    </row>
    <row r="22243" spans="2:22" x14ac:dyDescent="0.2">
      <c r="B22243" s="2"/>
      <c r="C22243" s="2"/>
      <c r="D22243" s="2"/>
      <c r="E22243" s="2"/>
      <c r="F22243" s="2"/>
      <c r="G22243" s="3"/>
      <c r="H22243" s="3"/>
      <c r="I22243" s="2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 s="2"/>
    </row>
    <row r="22244" spans="2:22" x14ac:dyDescent="0.2">
      <c r="B22244" s="2"/>
      <c r="C22244" s="2"/>
      <c r="D22244" s="2"/>
      <c r="E22244" s="2"/>
      <c r="F22244" s="2"/>
      <c r="G22244" s="3"/>
      <c r="H22244" s="3"/>
      <c r="I22244" s="2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 s="2"/>
    </row>
    <row r="22245" spans="2:22" x14ac:dyDescent="0.2">
      <c r="B22245" s="2"/>
      <c r="C22245" s="2"/>
      <c r="D22245" s="2"/>
      <c r="E22245" s="2"/>
      <c r="F22245" s="2"/>
      <c r="G22245" s="3"/>
      <c r="H22245" s="3"/>
      <c r="I22245" s="2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 s="2"/>
    </row>
    <row r="22246" spans="2:22" x14ac:dyDescent="0.2">
      <c r="B22246" s="2"/>
      <c r="C22246" s="2"/>
      <c r="D22246" s="2"/>
      <c r="E22246" s="2"/>
      <c r="F22246" s="2"/>
      <c r="G22246" s="3"/>
      <c r="H22246" s="3"/>
      <c r="I22246" s="2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 s="2"/>
    </row>
    <row r="22247" spans="2:22" x14ac:dyDescent="0.2">
      <c r="B22247" s="2"/>
      <c r="C22247" s="2"/>
      <c r="D22247" s="2"/>
      <c r="E22247" s="2"/>
      <c r="F22247" s="2"/>
      <c r="G22247" s="3"/>
      <c r="H22247" s="3"/>
      <c r="I22247" s="2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 s="2"/>
    </row>
    <row r="22248" spans="2:22" x14ac:dyDescent="0.2">
      <c r="B22248" s="2"/>
      <c r="C22248" s="2"/>
      <c r="D22248" s="2"/>
      <c r="E22248" s="2"/>
      <c r="F22248" s="2"/>
      <c r="G22248" s="3"/>
      <c r="H22248" s="3"/>
      <c r="I22248" s="2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 s="2"/>
    </row>
    <row r="22249" spans="2:22" x14ac:dyDescent="0.2">
      <c r="B22249" s="2"/>
      <c r="C22249" s="2"/>
      <c r="D22249" s="2"/>
      <c r="E22249" s="2"/>
      <c r="F22249" s="2"/>
      <c r="G22249" s="3"/>
      <c r="H22249" s="3"/>
      <c r="I22249" s="2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 s="2"/>
    </row>
    <row r="22250" spans="2:22" x14ac:dyDescent="0.2">
      <c r="B22250" s="2"/>
      <c r="C22250" s="2"/>
      <c r="D22250" s="2"/>
      <c r="E22250" s="2"/>
      <c r="F22250" s="2"/>
      <c r="G22250" s="3"/>
      <c r="H22250" s="3"/>
      <c r="I22250" s="2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 s="2"/>
    </row>
    <row r="22251" spans="2:22" x14ac:dyDescent="0.2">
      <c r="B22251" s="2"/>
      <c r="C22251" s="2"/>
      <c r="D22251" s="2"/>
      <c r="E22251" s="2"/>
      <c r="F22251" s="2"/>
      <c r="G22251" s="3"/>
      <c r="H22251" s="3"/>
      <c r="I22251" s="2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 s="2"/>
    </row>
    <row r="22252" spans="2:22" x14ac:dyDescent="0.2">
      <c r="B22252" s="2"/>
      <c r="C22252" s="2"/>
      <c r="D22252" s="2"/>
      <c r="E22252" s="2"/>
      <c r="F22252" s="2"/>
      <c r="G22252" s="3"/>
      <c r="H22252" s="3"/>
      <c r="I22252" s="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 s="2"/>
    </row>
    <row r="22253" spans="2:22" x14ac:dyDescent="0.2">
      <c r="B22253" s="2"/>
      <c r="C22253" s="2"/>
      <c r="D22253" s="2"/>
      <c r="E22253" s="2"/>
      <c r="F22253" s="2"/>
      <c r="G22253" s="3"/>
      <c r="H22253" s="3"/>
      <c r="I22253" s="2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 s="2"/>
    </row>
    <row r="22254" spans="2:22" x14ac:dyDescent="0.2">
      <c r="B22254" s="2"/>
      <c r="C22254" s="2"/>
      <c r="D22254" s="2"/>
      <c r="E22254" s="2"/>
      <c r="F22254" s="2"/>
      <c r="G22254" s="3"/>
      <c r="H22254" s="3"/>
      <c r="I22254" s="2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 s="2"/>
    </row>
    <row r="22255" spans="2:22" x14ac:dyDescent="0.2">
      <c r="B22255" s="2"/>
      <c r="C22255" s="2"/>
      <c r="D22255" s="2"/>
      <c r="E22255" s="2"/>
      <c r="F22255" s="2"/>
      <c r="G22255" s="3"/>
      <c r="H22255" s="3"/>
      <c r="I22255" s="2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 s="2"/>
    </row>
    <row r="22256" spans="2:22" x14ac:dyDescent="0.2">
      <c r="B22256" s="2"/>
      <c r="C22256" s="2"/>
      <c r="D22256" s="2"/>
      <c r="E22256" s="2"/>
      <c r="F22256" s="2"/>
      <c r="G22256" s="3"/>
      <c r="H22256" s="3"/>
      <c r="I22256" s="2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 s="2"/>
    </row>
    <row r="22257" spans="2:22" x14ac:dyDescent="0.2">
      <c r="B22257" s="2"/>
      <c r="C22257" s="2"/>
      <c r="D22257" s="2"/>
      <c r="E22257" s="2"/>
      <c r="F22257" s="2"/>
      <c r="G22257" s="3"/>
      <c r="H22257" s="3"/>
      <c r="I22257" s="2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 s="2"/>
    </row>
    <row r="22258" spans="2:22" x14ac:dyDescent="0.2">
      <c r="B22258" s="2"/>
      <c r="C22258" s="2"/>
      <c r="D22258" s="2"/>
      <c r="E22258" s="2"/>
      <c r="F22258" s="2"/>
      <c r="G22258" s="3"/>
      <c r="H22258" s="3"/>
      <c r="I22258" s="2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 s="2"/>
    </row>
    <row r="22259" spans="2:22" x14ac:dyDescent="0.2">
      <c r="B22259" s="2"/>
      <c r="C22259" s="2"/>
      <c r="D22259" s="2"/>
      <c r="E22259" s="2"/>
      <c r="F22259" s="2"/>
      <c r="G22259" s="3"/>
      <c r="H22259" s="3"/>
      <c r="I22259" s="2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 s="2"/>
    </row>
    <row r="22260" spans="2:22" x14ac:dyDescent="0.2">
      <c r="B22260" s="2"/>
      <c r="C22260" s="2"/>
      <c r="D22260" s="2"/>
      <c r="E22260" s="2"/>
      <c r="F22260" s="2"/>
      <c r="G22260" s="3"/>
      <c r="H22260" s="3"/>
      <c r="I22260" s="2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 s="2"/>
    </row>
    <row r="22261" spans="2:22" x14ac:dyDescent="0.2">
      <c r="B22261" s="2"/>
      <c r="C22261" s="2"/>
      <c r="D22261" s="2"/>
      <c r="E22261" s="2"/>
      <c r="F22261" s="2"/>
      <c r="G22261" s="3"/>
      <c r="H22261" s="3"/>
      <c r="I22261" s="2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 s="2"/>
    </row>
    <row r="22262" spans="2:22" x14ac:dyDescent="0.2">
      <c r="B22262" s="2"/>
      <c r="C22262" s="2"/>
      <c r="D22262" s="2"/>
      <c r="E22262" s="2"/>
      <c r="F22262" s="2"/>
      <c r="G22262" s="3"/>
      <c r="H22262" s="3"/>
      <c r="I22262" s="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 s="2"/>
    </row>
    <row r="22263" spans="2:22" x14ac:dyDescent="0.2">
      <c r="B22263" s="2"/>
      <c r="C22263" s="2"/>
      <c r="D22263" s="2"/>
      <c r="E22263" s="2"/>
      <c r="F22263" s="2"/>
      <c r="G22263" s="3"/>
      <c r="H22263" s="3"/>
      <c r="I22263" s="2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 s="2"/>
    </row>
    <row r="22264" spans="2:22" x14ac:dyDescent="0.2">
      <c r="B22264" s="2"/>
      <c r="C22264" s="2"/>
      <c r="D22264" s="2"/>
      <c r="E22264" s="2"/>
      <c r="F22264" s="2"/>
      <c r="G22264" s="3"/>
      <c r="H22264" s="3"/>
      <c r="I22264" s="2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 s="2"/>
    </row>
    <row r="22265" spans="2:22" x14ac:dyDescent="0.2">
      <c r="B22265" s="2"/>
      <c r="C22265" s="2"/>
      <c r="D22265" s="2"/>
      <c r="E22265" s="2"/>
      <c r="F22265" s="2"/>
      <c r="G22265" s="3"/>
      <c r="H22265" s="3"/>
      <c r="I22265" s="2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 s="2"/>
    </row>
    <row r="22266" spans="2:22" x14ac:dyDescent="0.2">
      <c r="B22266" s="2"/>
      <c r="C22266" s="2"/>
      <c r="D22266" s="2"/>
      <c r="E22266" s="2"/>
      <c r="F22266" s="2"/>
      <c r="G22266" s="3"/>
      <c r="H22266" s="3"/>
      <c r="I22266" s="2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 s="2"/>
    </row>
    <row r="22267" spans="2:22" x14ac:dyDescent="0.2">
      <c r="B22267" s="2"/>
      <c r="C22267" s="2"/>
      <c r="D22267" s="2"/>
      <c r="E22267" s="2"/>
      <c r="F22267" s="2"/>
      <c r="G22267" s="3"/>
      <c r="H22267" s="3"/>
      <c r="I22267" s="2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 s="2"/>
    </row>
    <row r="22268" spans="2:22" x14ac:dyDescent="0.2">
      <c r="B22268" s="2"/>
      <c r="C22268" s="2"/>
      <c r="D22268" s="2"/>
      <c r="E22268" s="2"/>
      <c r="F22268" s="2"/>
      <c r="G22268" s="3"/>
      <c r="H22268" s="3"/>
      <c r="I22268" s="2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 s="2"/>
    </row>
    <row r="22269" spans="2:22" x14ac:dyDescent="0.2">
      <c r="B22269" s="2"/>
      <c r="C22269" s="2"/>
      <c r="D22269" s="2"/>
      <c r="E22269" s="2"/>
      <c r="F22269" s="2"/>
      <c r="G22269" s="3"/>
      <c r="H22269" s="3"/>
      <c r="I22269" s="2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 s="2"/>
    </row>
    <row r="22270" spans="2:22" x14ac:dyDescent="0.2">
      <c r="B22270" s="2"/>
      <c r="C22270" s="2"/>
      <c r="D22270" s="2"/>
      <c r="E22270" s="2"/>
      <c r="F22270" s="2"/>
      <c r="G22270" s="3"/>
      <c r="H22270" s="3"/>
      <c r="I22270" s="2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 s="2"/>
    </row>
    <row r="22271" spans="2:22" x14ac:dyDescent="0.2">
      <c r="B22271" s="2"/>
      <c r="C22271" s="2"/>
      <c r="D22271" s="2"/>
      <c r="E22271" s="2"/>
      <c r="F22271" s="2"/>
      <c r="G22271" s="3"/>
      <c r="H22271" s="3"/>
      <c r="I22271" s="2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 s="2"/>
    </row>
    <row r="22272" spans="2:22" x14ac:dyDescent="0.2">
      <c r="B22272" s="2"/>
      <c r="C22272" s="2"/>
      <c r="D22272" s="2"/>
      <c r="E22272" s="2"/>
      <c r="F22272" s="2"/>
      <c r="G22272" s="3"/>
      <c r="H22272" s="3"/>
      <c r="I22272" s="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 s="2"/>
    </row>
    <row r="22273" spans="2:22" x14ac:dyDescent="0.2">
      <c r="B22273" s="2"/>
      <c r="C22273" s="2"/>
      <c r="D22273" s="2"/>
      <c r="E22273" s="2"/>
      <c r="F22273" s="2"/>
      <c r="G22273" s="3"/>
      <c r="H22273" s="3"/>
      <c r="I22273" s="2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 s="2"/>
    </row>
    <row r="22274" spans="2:22" x14ac:dyDescent="0.2">
      <c r="B22274" s="2"/>
      <c r="C22274" s="2"/>
      <c r="D22274" s="2"/>
      <c r="E22274" s="2"/>
      <c r="F22274" s="2"/>
      <c r="G22274" s="3"/>
      <c r="H22274" s="3"/>
      <c r="I22274" s="2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 s="2"/>
    </row>
    <row r="22275" spans="2:22" x14ac:dyDescent="0.2">
      <c r="B22275" s="2"/>
      <c r="C22275" s="2"/>
      <c r="D22275" s="2"/>
      <c r="E22275" s="2"/>
      <c r="F22275" s="2"/>
      <c r="G22275" s="3"/>
      <c r="H22275" s="3"/>
      <c r="I22275" s="2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 s="2"/>
    </row>
    <row r="22276" spans="2:22" x14ac:dyDescent="0.2">
      <c r="B22276" s="2"/>
      <c r="C22276" s="2"/>
      <c r="D22276" s="2"/>
      <c r="E22276" s="2"/>
      <c r="F22276" s="2"/>
      <c r="G22276" s="3"/>
      <c r="H22276" s="3"/>
      <c r="I22276" s="2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 s="2"/>
    </row>
    <row r="22277" spans="2:22" x14ac:dyDescent="0.2">
      <c r="B22277" s="2"/>
      <c r="C22277" s="2"/>
      <c r="D22277" s="2"/>
      <c r="E22277" s="2"/>
      <c r="F22277" s="2"/>
      <c r="G22277" s="3"/>
      <c r="H22277" s="3"/>
      <c r="I22277" s="2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 s="2"/>
    </row>
    <row r="22278" spans="2:22" x14ac:dyDescent="0.2">
      <c r="B22278" s="2"/>
      <c r="C22278" s="2"/>
      <c r="D22278" s="2"/>
      <c r="E22278" s="2"/>
      <c r="F22278" s="2"/>
      <c r="G22278" s="3"/>
      <c r="H22278" s="3"/>
      <c r="I22278" s="2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 s="2"/>
    </row>
    <row r="22279" spans="2:22" x14ac:dyDescent="0.2">
      <c r="B22279" s="2"/>
      <c r="C22279" s="2"/>
      <c r="D22279" s="2"/>
      <c r="E22279" s="2"/>
      <c r="F22279" s="2"/>
      <c r="G22279" s="3"/>
      <c r="H22279" s="3"/>
      <c r="I22279" s="2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 s="2"/>
    </row>
    <row r="22280" spans="2:22" x14ac:dyDescent="0.2">
      <c r="B22280" s="2"/>
      <c r="C22280" s="2"/>
      <c r="D22280" s="2"/>
      <c r="E22280" s="2"/>
      <c r="F22280" s="2"/>
      <c r="G22280" s="3"/>
      <c r="H22280" s="3"/>
      <c r="I22280" s="2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 s="2"/>
    </row>
    <row r="22281" spans="2:22" x14ac:dyDescent="0.2">
      <c r="B22281" s="2"/>
      <c r="C22281" s="2"/>
      <c r="D22281" s="2"/>
      <c r="E22281" s="2"/>
      <c r="F22281" s="2"/>
      <c r="G22281" s="3"/>
      <c r="H22281" s="3"/>
      <c r="I22281" s="2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 s="2"/>
    </row>
    <row r="22282" spans="2:22" x14ac:dyDescent="0.2">
      <c r="B22282" s="2"/>
      <c r="C22282" s="2"/>
      <c r="D22282" s="2"/>
      <c r="E22282" s="2"/>
      <c r="F22282" s="2"/>
      <c r="G22282" s="3"/>
      <c r="H22282" s="3"/>
      <c r="I22282" s="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 s="2"/>
    </row>
    <row r="22283" spans="2:22" x14ac:dyDescent="0.2">
      <c r="B22283" s="2"/>
      <c r="C22283" s="2"/>
      <c r="D22283" s="2"/>
      <c r="E22283" s="2"/>
      <c r="F22283" s="2"/>
      <c r="G22283" s="3"/>
      <c r="H22283" s="3"/>
      <c r="I22283" s="2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 s="2"/>
    </row>
    <row r="22284" spans="2:22" x14ac:dyDescent="0.2">
      <c r="B22284" s="2"/>
      <c r="C22284" s="2"/>
      <c r="D22284" s="2"/>
      <c r="E22284" s="2"/>
      <c r="F22284" s="2"/>
      <c r="G22284" s="3"/>
      <c r="H22284" s="3"/>
      <c r="I22284" s="2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 s="2"/>
    </row>
    <row r="22285" spans="2:22" x14ac:dyDescent="0.2">
      <c r="B22285" s="2"/>
      <c r="C22285" s="2"/>
      <c r="D22285" s="2"/>
      <c r="E22285" s="2"/>
      <c r="F22285" s="2"/>
      <c r="G22285" s="3"/>
      <c r="H22285" s="3"/>
      <c r="I22285" s="2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 s="2"/>
    </row>
    <row r="22286" spans="2:22" x14ac:dyDescent="0.2">
      <c r="B22286" s="2"/>
      <c r="C22286" s="2"/>
      <c r="D22286" s="2"/>
      <c r="E22286" s="2"/>
      <c r="F22286" s="2"/>
      <c r="G22286" s="3"/>
      <c r="H22286" s="3"/>
      <c r="I22286" s="2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 s="2"/>
    </row>
    <row r="22287" spans="2:22" x14ac:dyDescent="0.2">
      <c r="B22287" s="2"/>
      <c r="C22287" s="2"/>
      <c r="D22287" s="2"/>
      <c r="E22287" s="2"/>
      <c r="F22287" s="2"/>
      <c r="G22287" s="3"/>
      <c r="H22287" s="3"/>
      <c r="I22287" s="2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 s="2"/>
    </row>
    <row r="22288" spans="2:22" x14ac:dyDescent="0.2">
      <c r="B22288" s="2"/>
      <c r="C22288" s="2"/>
      <c r="D22288" s="2"/>
      <c r="E22288" s="2"/>
      <c r="F22288" s="2"/>
      <c r="G22288" s="3"/>
      <c r="H22288" s="3"/>
      <c r="I22288" s="2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 s="2"/>
    </row>
    <row r="22289" spans="2:22" x14ac:dyDescent="0.2">
      <c r="B22289" s="2"/>
      <c r="C22289" s="2"/>
      <c r="D22289" s="2"/>
      <c r="E22289" s="2"/>
      <c r="F22289" s="2"/>
      <c r="G22289" s="3"/>
      <c r="H22289" s="3"/>
      <c r="I22289" s="2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 s="2"/>
    </row>
    <row r="22290" spans="2:22" x14ac:dyDescent="0.2">
      <c r="B22290" s="2"/>
      <c r="C22290" s="2"/>
      <c r="D22290" s="2"/>
      <c r="E22290" s="2"/>
      <c r="F22290" s="2"/>
      <c r="G22290" s="3"/>
      <c r="H22290" s="3"/>
      <c r="I22290" s="2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 s="2"/>
    </row>
    <row r="22291" spans="2:22" x14ac:dyDescent="0.2">
      <c r="B22291" s="2"/>
      <c r="C22291" s="2"/>
      <c r="D22291" s="2"/>
      <c r="E22291" s="2"/>
      <c r="F22291" s="2"/>
      <c r="G22291" s="3"/>
      <c r="H22291" s="3"/>
      <c r="I22291" s="2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 s="2"/>
    </row>
    <row r="22292" spans="2:22" x14ac:dyDescent="0.2">
      <c r="B22292" s="2"/>
      <c r="C22292" s="2"/>
      <c r="D22292" s="2"/>
      <c r="E22292" s="2"/>
      <c r="F22292" s="2"/>
      <c r="G22292" s="3"/>
      <c r="H22292" s="3"/>
      <c r="I22292" s="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 s="2"/>
    </row>
    <row r="22293" spans="2:22" x14ac:dyDescent="0.2">
      <c r="B22293" s="2"/>
      <c r="C22293" s="2"/>
      <c r="D22293" s="2"/>
      <c r="E22293" s="2"/>
      <c r="F22293" s="2"/>
      <c r="G22293" s="3"/>
      <c r="H22293" s="3"/>
      <c r="I22293" s="2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 s="2"/>
    </row>
    <row r="22294" spans="2:22" x14ac:dyDescent="0.2">
      <c r="B22294" s="2"/>
      <c r="C22294" s="2"/>
      <c r="D22294" s="2"/>
      <c r="E22294" s="2"/>
      <c r="F22294" s="2"/>
      <c r="G22294" s="3"/>
      <c r="H22294" s="3"/>
      <c r="I22294" s="2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 s="2"/>
    </row>
    <row r="22295" spans="2:22" x14ac:dyDescent="0.2">
      <c r="B22295" s="2"/>
      <c r="C22295" s="2"/>
      <c r="D22295" s="2"/>
      <c r="E22295" s="2"/>
      <c r="F22295" s="2"/>
      <c r="G22295" s="3"/>
      <c r="H22295" s="3"/>
      <c r="I22295" s="2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 s="2"/>
    </row>
    <row r="22296" spans="2:22" x14ac:dyDescent="0.2">
      <c r="B22296" s="2"/>
      <c r="C22296" s="2"/>
      <c r="D22296" s="2"/>
      <c r="E22296" s="2"/>
      <c r="F22296" s="2"/>
      <c r="G22296" s="3"/>
      <c r="H22296" s="3"/>
      <c r="I22296" s="2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 s="2"/>
    </row>
    <row r="22297" spans="2:22" x14ac:dyDescent="0.2">
      <c r="B22297" s="2"/>
      <c r="C22297" s="2"/>
      <c r="D22297" s="2"/>
      <c r="E22297" s="2"/>
      <c r="F22297" s="2"/>
      <c r="G22297" s="3"/>
      <c r="H22297" s="3"/>
      <c r="I22297" s="2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 s="2"/>
    </row>
    <row r="22298" spans="2:22" x14ac:dyDescent="0.2">
      <c r="B22298" s="2"/>
      <c r="C22298" s="2"/>
      <c r="D22298" s="2"/>
      <c r="E22298" s="2"/>
      <c r="F22298" s="2"/>
      <c r="G22298" s="3"/>
      <c r="H22298" s="3"/>
      <c r="I22298" s="2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 s="2"/>
    </row>
    <row r="22299" spans="2:22" x14ac:dyDescent="0.2">
      <c r="B22299" s="2"/>
      <c r="C22299" s="2"/>
      <c r="D22299" s="2"/>
      <c r="E22299" s="2"/>
      <c r="F22299" s="2"/>
      <c r="G22299" s="3"/>
      <c r="H22299" s="3"/>
      <c r="I22299" s="2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 s="2"/>
    </row>
    <row r="22300" spans="2:22" x14ac:dyDescent="0.2">
      <c r="B22300" s="2"/>
      <c r="C22300" s="2"/>
      <c r="D22300" s="2"/>
      <c r="E22300" s="2"/>
      <c r="F22300" s="2"/>
      <c r="G22300" s="3"/>
      <c r="H22300" s="3"/>
      <c r="I22300" s="2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 s="2"/>
    </row>
    <row r="22301" spans="2:22" x14ac:dyDescent="0.2">
      <c r="B22301" s="2"/>
      <c r="C22301" s="2"/>
      <c r="D22301" s="2"/>
      <c r="E22301" s="2"/>
      <c r="F22301" s="2"/>
      <c r="G22301" s="3"/>
      <c r="H22301" s="3"/>
      <c r="I22301" s="2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 s="2"/>
    </row>
    <row r="22302" spans="2:22" x14ac:dyDescent="0.2">
      <c r="B22302" s="2"/>
      <c r="C22302" s="2"/>
      <c r="D22302" s="2"/>
      <c r="E22302" s="2"/>
      <c r="F22302" s="2"/>
      <c r="G22302" s="3"/>
      <c r="H22302" s="3"/>
      <c r="I22302" s="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 s="2"/>
    </row>
    <row r="22303" spans="2:22" x14ac:dyDescent="0.2">
      <c r="B22303" s="2"/>
      <c r="C22303" s="2"/>
      <c r="D22303" s="2"/>
      <c r="E22303" s="2"/>
      <c r="F22303" s="2"/>
      <c r="G22303" s="3"/>
      <c r="H22303" s="3"/>
      <c r="I22303" s="2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 s="2"/>
    </row>
    <row r="22304" spans="2:22" x14ac:dyDescent="0.2">
      <c r="B22304" s="2"/>
      <c r="C22304" s="2"/>
      <c r="D22304" s="2"/>
      <c r="E22304" s="2"/>
      <c r="F22304" s="2"/>
      <c r="G22304" s="3"/>
      <c r="H22304" s="3"/>
      <c r="I22304" s="2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 s="2"/>
    </row>
    <row r="22305" spans="2:22" x14ac:dyDescent="0.2">
      <c r="B22305" s="2"/>
      <c r="C22305" s="2"/>
      <c r="D22305" s="2"/>
      <c r="E22305" s="2"/>
      <c r="F22305" s="2"/>
      <c r="G22305" s="3"/>
      <c r="H22305" s="3"/>
      <c r="I22305" s="2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 s="2"/>
    </row>
    <row r="22306" spans="2:22" x14ac:dyDescent="0.2">
      <c r="B22306" s="2"/>
      <c r="C22306" s="2"/>
      <c r="D22306" s="2"/>
      <c r="E22306" s="2"/>
      <c r="F22306" s="2"/>
      <c r="G22306" s="3"/>
      <c r="H22306" s="3"/>
      <c r="I22306" s="2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 s="2"/>
    </row>
    <row r="22307" spans="2:22" x14ac:dyDescent="0.2">
      <c r="B22307" s="2"/>
      <c r="C22307" s="2"/>
      <c r="D22307" s="2"/>
      <c r="E22307" s="2"/>
      <c r="F22307" s="2"/>
      <c r="G22307" s="3"/>
      <c r="H22307" s="3"/>
      <c r="I22307" s="2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 s="2"/>
    </row>
    <row r="22308" spans="2:22" x14ac:dyDescent="0.2">
      <c r="B22308" s="2"/>
      <c r="C22308" s="2"/>
      <c r="D22308" s="2"/>
      <c r="E22308" s="2"/>
      <c r="F22308" s="2"/>
      <c r="G22308" s="3"/>
      <c r="H22308" s="3"/>
      <c r="I22308" s="2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 s="2"/>
    </row>
    <row r="22309" spans="2:22" x14ac:dyDescent="0.2">
      <c r="B22309" s="2"/>
      <c r="C22309" s="2"/>
      <c r="D22309" s="2"/>
      <c r="E22309" s="2"/>
      <c r="F22309" s="2"/>
      <c r="G22309" s="3"/>
      <c r="H22309" s="3"/>
      <c r="I22309" s="2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 s="2"/>
    </row>
    <row r="22310" spans="2:22" x14ac:dyDescent="0.2">
      <c r="B22310" s="2"/>
      <c r="C22310" s="2"/>
      <c r="D22310" s="2"/>
      <c r="E22310" s="2"/>
      <c r="F22310" s="2"/>
      <c r="G22310" s="3"/>
      <c r="H22310" s="3"/>
      <c r="I22310" s="2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 s="2"/>
    </row>
    <row r="22311" spans="2:22" x14ac:dyDescent="0.2">
      <c r="B22311" s="2"/>
      <c r="C22311" s="2"/>
      <c r="D22311" s="2"/>
      <c r="E22311" s="2"/>
      <c r="F22311" s="2"/>
      <c r="G22311" s="3"/>
      <c r="H22311" s="3"/>
      <c r="I22311" s="2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 s="2"/>
    </row>
    <row r="22312" spans="2:22" x14ac:dyDescent="0.2">
      <c r="B22312" s="2"/>
      <c r="C22312" s="2"/>
      <c r="D22312" s="2"/>
      <c r="E22312" s="2"/>
      <c r="F22312" s="2"/>
      <c r="G22312" s="3"/>
      <c r="H22312" s="3"/>
      <c r="I22312" s="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 s="2"/>
    </row>
    <row r="22313" spans="2:22" x14ac:dyDescent="0.2">
      <c r="B22313" s="2"/>
      <c r="C22313" s="2"/>
      <c r="D22313" s="2"/>
      <c r="E22313" s="2"/>
      <c r="F22313" s="2"/>
      <c r="G22313" s="3"/>
      <c r="H22313" s="3"/>
      <c r="I22313" s="2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 s="2"/>
    </row>
    <row r="22314" spans="2:22" x14ac:dyDescent="0.2">
      <c r="B22314" s="2"/>
      <c r="C22314" s="2"/>
      <c r="D22314" s="2"/>
      <c r="E22314" s="2"/>
      <c r="F22314" s="2"/>
      <c r="G22314" s="3"/>
      <c r="H22314" s="3"/>
      <c r="I22314" s="2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 s="2"/>
    </row>
    <row r="22315" spans="2:22" x14ac:dyDescent="0.2">
      <c r="B22315" s="2"/>
      <c r="C22315" s="2"/>
      <c r="D22315" s="2"/>
      <c r="E22315" s="2"/>
      <c r="F22315" s="2"/>
      <c r="G22315" s="3"/>
      <c r="H22315" s="3"/>
      <c r="I22315" s="2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 s="2"/>
    </row>
    <row r="22316" spans="2:22" x14ac:dyDescent="0.2">
      <c r="B22316" s="2"/>
      <c r="C22316" s="2"/>
      <c r="D22316" s="2"/>
      <c r="E22316" s="2"/>
      <c r="F22316" s="2"/>
      <c r="G22316" s="3"/>
      <c r="H22316" s="3"/>
      <c r="I22316" s="2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 s="2"/>
    </row>
    <row r="22317" spans="2:22" x14ac:dyDescent="0.2">
      <c r="B22317" s="2"/>
      <c r="C22317" s="2"/>
      <c r="D22317" s="2"/>
      <c r="E22317" s="2"/>
      <c r="F22317" s="2"/>
      <c r="G22317" s="3"/>
      <c r="H22317" s="3"/>
      <c r="I22317" s="2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 s="2"/>
    </row>
    <row r="22318" spans="2:22" x14ac:dyDescent="0.2">
      <c r="B22318" s="2"/>
      <c r="C22318" s="2"/>
      <c r="D22318" s="2"/>
      <c r="E22318" s="2"/>
      <c r="F22318" s="2"/>
      <c r="G22318" s="3"/>
      <c r="H22318" s="3"/>
      <c r="I22318" s="2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 s="2"/>
    </row>
    <row r="22319" spans="2:22" x14ac:dyDescent="0.2">
      <c r="B22319" s="2"/>
      <c r="C22319" s="2"/>
      <c r="D22319" s="2"/>
      <c r="E22319" s="2"/>
      <c r="F22319" s="2"/>
      <c r="G22319" s="3"/>
      <c r="H22319" s="3"/>
      <c r="I22319" s="2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 s="2"/>
    </row>
    <row r="22320" spans="2:22" x14ac:dyDescent="0.2">
      <c r="B22320" s="2"/>
      <c r="C22320" s="2"/>
      <c r="D22320" s="2"/>
      <c r="E22320" s="2"/>
      <c r="F22320" s="2"/>
      <c r="G22320" s="3"/>
      <c r="H22320" s="3"/>
      <c r="I22320" s="2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 s="2"/>
    </row>
    <row r="22321" spans="2:22" x14ac:dyDescent="0.2">
      <c r="B22321" s="2"/>
      <c r="C22321" s="2"/>
      <c r="D22321" s="2"/>
      <c r="E22321" s="2"/>
      <c r="F22321" s="2"/>
      <c r="G22321" s="3"/>
      <c r="H22321" s="3"/>
      <c r="I22321" s="2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 s="2"/>
    </row>
    <row r="22322" spans="2:22" x14ac:dyDescent="0.2">
      <c r="B22322" s="2"/>
      <c r="C22322" s="2"/>
      <c r="D22322" s="2"/>
      <c r="E22322" s="2"/>
      <c r="F22322" s="2"/>
      <c r="G22322" s="3"/>
      <c r="H22322" s="3"/>
      <c r="I22322" s="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 s="2"/>
    </row>
    <row r="22323" spans="2:22" x14ac:dyDescent="0.2">
      <c r="B22323" s="2"/>
      <c r="C22323" s="2"/>
      <c r="D22323" s="2"/>
      <c r="E22323" s="2"/>
      <c r="F22323" s="2"/>
      <c r="G22323" s="3"/>
      <c r="H22323" s="3"/>
      <c r="I22323" s="2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 s="2"/>
    </row>
    <row r="22324" spans="2:22" x14ac:dyDescent="0.2">
      <c r="B22324" s="2"/>
      <c r="C22324" s="2"/>
      <c r="D22324" s="2"/>
      <c r="E22324" s="2"/>
      <c r="F22324" s="2"/>
      <c r="G22324" s="3"/>
      <c r="H22324" s="3"/>
      <c r="I22324" s="2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 s="2"/>
    </row>
    <row r="22325" spans="2:22" x14ac:dyDescent="0.2">
      <c r="B22325" s="2"/>
      <c r="C22325" s="2"/>
      <c r="D22325" s="2"/>
      <c r="E22325" s="2"/>
      <c r="F22325" s="2"/>
      <c r="G22325" s="3"/>
      <c r="H22325" s="3"/>
      <c r="I22325" s="2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 s="2"/>
    </row>
    <row r="22326" spans="2:22" x14ac:dyDescent="0.2">
      <c r="B22326" s="2"/>
      <c r="C22326" s="2"/>
      <c r="D22326" s="2"/>
      <c r="E22326" s="2"/>
      <c r="F22326" s="2"/>
      <c r="G22326" s="3"/>
      <c r="H22326" s="3"/>
      <c r="I22326" s="2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 s="2"/>
    </row>
    <row r="22327" spans="2:22" x14ac:dyDescent="0.2">
      <c r="B22327" s="2"/>
      <c r="C22327" s="2"/>
      <c r="D22327" s="2"/>
      <c r="E22327" s="2"/>
      <c r="F22327" s="2"/>
      <c r="G22327" s="3"/>
      <c r="H22327" s="3"/>
      <c r="I22327" s="2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 s="2"/>
    </row>
    <row r="22328" spans="2:22" x14ac:dyDescent="0.2">
      <c r="B22328" s="2"/>
      <c r="C22328" s="2"/>
      <c r="D22328" s="2"/>
      <c r="E22328" s="2"/>
      <c r="F22328" s="2"/>
      <c r="G22328" s="3"/>
      <c r="H22328" s="3"/>
      <c r="I22328" s="2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 s="2"/>
    </row>
    <row r="22329" spans="2:22" x14ac:dyDescent="0.2">
      <c r="B22329" s="2"/>
      <c r="C22329" s="2"/>
      <c r="D22329" s="2"/>
      <c r="E22329" s="2"/>
      <c r="F22329" s="2"/>
      <c r="G22329" s="3"/>
      <c r="H22329" s="3"/>
      <c r="I22329" s="2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 s="2"/>
    </row>
    <row r="22330" spans="2:22" x14ac:dyDescent="0.2">
      <c r="B22330" s="2"/>
      <c r="C22330" s="2"/>
      <c r="D22330" s="2"/>
      <c r="E22330" s="2"/>
      <c r="F22330" s="2"/>
      <c r="G22330" s="3"/>
      <c r="H22330" s="3"/>
      <c r="I22330" s="2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 s="2"/>
    </row>
    <row r="22331" spans="2:22" x14ac:dyDescent="0.2">
      <c r="B22331" s="2"/>
      <c r="C22331" s="2"/>
      <c r="D22331" s="2"/>
      <c r="E22331" s="2"/>
      <c r="F22331" s="2"/>
      <c r="G22331" s="3"/>
      <c r="H22331" s="3"/>
      <c r="I22331" s="2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 s="2"/>
    </row>
    <row r="22332" spans="2:22" x14ac:dyDescent="0.2">
      <c r="B22332" s="2"/>
      <c r="C22332" s="2"/>
      <c r="D22332" s="2"/>
      <c r="E22332" s="2"/>
      <c r="F22332" s="2"/>
      <c r="G22332" s="3"/>
      <c r="H22332" s="3"/>
      <c r="I22332" s="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 s="2"/>
    </row>
    <row r="22333" spans="2:22" x14ac:dyDescent="0.2">
      <c r="B22333" s="2"/>
      <c r="C22333" s="2"/>
      <c r="D22333" s="2"/>
      <c r="E22333" s="2"/>
      <c r="F22333" s="2"/>
      <c r="G22333" s="3"/>
      <c r="H22333" s="3"/>
      <c r="I22333" s="2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 s="2"/>
    </row>
    <row r="22334" spans="2:22" x14ac:dyDescent="0.2">
      <c r="B22334" s="2"/>
      <c r="C22334" s="2"/>
      <c r="D22334" s="2"/>
      <c r="E22334" s="2"/>
      <c r="F22334" s="2"/>
      <c r="G22334" s="3"/>
      <c r="H22334" s="3"/>
      <c r="I22334" s="2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 s="2"/>
    </row>
    <row r="22335" spans="2:22" x14ac:dyDescent="0.2">
      <c r="B22335" s="2"/>
      <c r="C22335" s="2"/>
      <c r="D22335" s="2"/>
      <c r="E22335" s="2"/>
      <c r="F22335" s="2"/>
      <c r="G22335" s="3"/>
      <c r="H22335" s="3"/>
      <c r="I22335" s="2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 s="2"/>
    </row>
    <row r="22336" spans="2:22" x14ac:dyDescent="0.2">
      <c r="B22336" s="2"/>
      <c r="C22336" s="2"/>
      <c r="D22336" s="2"/>
      <c r="E22336" s="2"/>
      <c r="F22336" s="2"/>
      <c r="G22336" s="3"/>
      <c r="H22336" s="3"/>
      <c r="I22336" s="2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 s="2"/>
    </row>
    <row r="22337" spans="2:22" x14ac:dyDescent="0.2">
      <c r="B22337" s="2"/>
      <c r="C22337" s="2"/>
      <c r="D22337" s="2"/>
      <c r="E22337" s="2"/>
      <c r="F22337" s="2"/>
      <c r="G22337" s="3"/>
      <c r="H22337" s="3"/>
      <c r="I22337" s="2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 s="2"/>
    </row>
    <row r="22338" spans="2:22" x14ac:dyDescent="0.2">
      <c r="B22338" s="2"/>
      <c r="C22338" s="2"/>
      <c r="D22338" s="2"/>
      <c r="E22338" s="2"/>
      <c r="F22338" s="2"/>
      <c r="G22338" s="3"/>
      <c r="H22338" s="3"/>
      <c r="I22338" s="2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 s="2"/>
    </row>
    <row r="22339" spans="2:22" x14ac:dyDescent="0.2">
      <c r="B22339" s="2"/>
      <c r="C22339" s="2"/>
      <c r="D22339" s="2"/>
      <c r="E22339" s="2"/>
      <c r="F22339" s="2"/>
      <c r="G22339" s="3"/>
      <c r="H22339" s="3"/>
      <c r="I22339" s="2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 s="2"/>
    </row>
    <row r="22340" spans="2:22" x14ac:dyDescent="0.2">
      <c r="B22340" s="2"/>
      <c r="C22340" s="2"/>
      <c r="D22340" s="2"/>
      <c r="E22340" s="2"/>
      <c r="F22340" s="2"/>
      <c r="G22340" s="3"/>
      <c r="H22340" s="3"/>
      <c r="I22340" s="2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 s="2"/>
    </row>
    <row r="22341" spans="2:22" x14ac:dyDescent="0.2">
      <c r="B22341" s="2"/>
      <c r="C22341" s="2"/>
      <c r="D22341" s="2"/>
      <c r="E22341" s="2"/>
      <c r="F22341" s="2"/>
      <c r="G22341" s="3"/>
      <c r="H22341" s="3"/>
      <c r="I22341" s="2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 s="2"/>
    </row>
    <row r="22342" spans="2:22" x14ac:dyDescent="0.2">
      <c r="B22342" s="2"/>
      <c r="C22342" s="2"/>
      <c r="D22342" s="2"/>
      <c r="E22342" s="2"/>
      <c r="F22342" s="2"/>
      <c r="G22342" s="3"/>
      <c r="H22342" s="3"/>
      <c r="I22342" s="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 s="2"/>
    </row>
    <row r="22343" spans="2:22" x14ac:dyDescent="0.2">
      <c r="B22343" s="2"/>
      <c r="C22343" s="2"/>
      <c r="D22343" s="2"/>
      <c r="E22343" s="2"/>
      <c r="F22343" s="2"/>
      <c r="G22343" s="3"/>
      <c r="H22343" s="3"/>
      <c r="I22343" s="2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 s="2"/>
    </row>
    <row r="22344" spans="2:22" x14ac:dyDescent="0.2">
      <c r="B22344" s="2"/>
      <c r="C22344" s="2"/>
      <c r="D22344" s="2"/>
      <c r="E22344" s="2"/>
      <c r="F22344" s="2"/>
      <c r="G22344" s="3"/>
      <c r="H22344" s="3"/>
      <c r="I22344" s="2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 s="2"/>
    </row>
    <row r="22345" spans="2:22" x14ac:dyDescent="0.2">
      <c r="B22345" s="2"/>
      <c r="C22345" s="2"/>
      <c r="D22345" s="2"/>
      <c r="E22345" s="2"/>
      <c r="F22345" s="2"/>
      <c r="G22345" s="3"/>
      <c r="H22345" s="3"/>
      <c r="I22345" s="2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 s="2"/>
    </row>
    <row r="22346" spans="2:22" x14ac:dyDescent="0.2">
      <c r="B22346" s="2"/>
      <c r="C22346" s="2"/>
      <c r="D22346" s="2"/>
      <c r="E22346" s="2"/>
      <c r="F22346" s="2"/>
      <c r="G22346" s="3"/>
      <c r="H22346" s="3"/>
      <c r="I22346" s="2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 s="2"/>
    </row>
    <row r="22347" spans="2:22" x14ac:dyDescent="0.2">
      <c r="B22347" s="2"/>
      <c r="C22347" s="2"/>
      <c r="D22347" s="2"/>
      <c r="E22347" s="2"/>
      <c r="F22347" s="2"/>
      <c r="G22347" s="3"/>
      <c r="H22347" s="3"/>
      <c r="I22347" s="2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 s="2"/>
    </row>
    <row r="22348" spans="2:22" x14ac:dyDescent="0.2">
      <c r="B22348" s="2"/>
      <c r="C22348" s="2"/>
      <c r="D22348" s="2"/>
      <c r="E22348" s="2"/>
      <c r="F22348" s="2"/>
      <c r="G22348" s="3"/>
      <c r="H22348" s="3"/>
      <c r="I22348" s="2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 s="2"/>
    </row>
    <row r="22349" spans="2:22" x14ac:dyDescent="0.2">
      <c r="B22349" s="2"/>
      <c r="C22349" s="2"/>
      <c r="D22349" s="2"/>
      <c r="E22349" s="2"/>
      <c r="F22349" s="2"/>
      <c r="G22349" s="3"/>
      <c r="H22349" s="3"/>
      <c r="I22349" s="2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 s="2"/>
    </row>
    <row r="22350" spans="2:22" x14ac:dyDescent="0.2">
      <c r="B22350" s="2"/>
      <c r="C22350" s="2"/>
      <c r="D22350" s="2"/>
      <c r="E22350" s="2"/>
      <c r="F22350" s="2"/>
      <c r="G22350" s="3"/>
      <c r="H22350" s="3"/>
      <c r="I22350" s="2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 s="2"/>
    </row>
    <row r="22351" spans="2:22" x14ac:dyDescent="0.2">
      <c r="B22351" s="2"/>
      <c r="C22351" s="2"/>
      <c r="D22351" s="2"/>
      <c r="E22351" s="2"/>
      <c r="F22351" s="2"/>
      <c r="G22351" s="3"/>
      <c r="H22351" s="3"/>
      <c r="I22351" s="2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 s="2"/>
    </row>
    <row r="22352" spans="2:22" x14ac:dyDescent="0.2">
      <c r="B22352" s="2"/>
      <c r="C22352" s="2"/>
      <c r="D22352" s="2"/>
      <c r="E22352" s="2"/>
      <c r="F22352" s="2"/>
      <c r="G22352" s="3"/>
      <c r="H22352" s="3"/>
      <c r="I22352" s="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 s="2"/>
    </row>
    <row r="22353" spans="2:22" x14ac:dyDescent="0.2">
      <c r="B22353" s="2"/>
      <c r="C22353" s="2"/>
      <c r="D22353" s="2"/>
      <c r="E22353" s="2"/>
      <c r="F22353" s="2"/>
      <c r="G22353" s="3"/>
      <c r="H22353" s="3"/>
      <c r="I22353" s="2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 s="2"/>
    </row>
    <row r="22354" spans="2:22" x14ac:dyDescent="0.2">
      <c r="B22354" s="2"/>
      <c r="C22354" s="2"/>
      <c r="D22354" s="2"/>
      <c r="E22354" s="2"/>
      <c r="F22354" s="2"/>
      <c r="G22354" s="3"/>
      <c r="H22354" s="3"/>
      <c r="I22354" s="2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 s="2"/>
    </row>
    <row r="22355" spans="2:22" x14ac:dyDescent="0.2">
      <c r="B22355" s="2"/>
      <c r="C22355" s="2"/>
      <c r="D22355" s="2"/>
      <c r="E22355" s="2"/>
      <c r="F22355" s="2"/>
      <c r="G22355" s="3"/>
      <c r="H22355" s="3"/>
      <c r="I22355" s="2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 s="2"/>
    </row>
    <row r="22356" spans="2:22" x14ac:dyDescent="0.2">
      <c r="B22356" s="2"/>
      <c r="C22356" s="2"/>
      <c r="D22356" s="2"/>
      <c r="E22356" s="2"/>
      <c r="F22356" s="2"/>
      <c r="G22356" s="3"/>
      <c r="H22356" s="3"/>
      <c r="I22356" s="2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 s="2"/>
    </row>
    <row r="22357" spans="2:22" x14ac:dyDescent="0.2">
      <c r="B22357" s="2"/>
      <c r="C22357" s="2"/>
      <c r="D22357" s="2"/>
      <c r="E22357" s="2"/>
      <c r="F22357" s="2"/>
      <c r="G22357" s="3"/>
      <c r="H22357" s="3"/>
      <c r="I22357" s="2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 s="2"/>
    </row>
    <row r="22358" spans="2:22" x14ac:dyDescent="0.2">
      <c r="B22358" s="2"/>
      <c r="C22358" s="2"/>
      <c r="D22358" s="2"/>
      <c r="E22358" s="2"/>
      <c r="F22358" s="2"/>
      <c r="G22358" s="3"/>
      <c r="H22358" s="3"/>
      <c r="I22358" s="2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 s="2"/>
    </row>
    <row r="22359" spans="2:22" x14ac:dyDescent="0.2">
      <c r="B22359" s="2"/>
      <c r="C22359" s="2"/>
      <c r="D22359" s="2"/>
      <c r="E22359" s="2"/>
      <c r="F22359" s="2"/>
      <c r="G22359" s="3"/>
      <c r="H22359" s="3"/>
      <c r="I22359" s="2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 s="2"/>
    </row>
    <row r="22360" spans="2:22" x14ac:dyDescent="0.2">
      <c r="B22360" s="2"/>
      <c r="C22360" s="2"/>
      <c r="D22360" s="2"/>
      <c r="E22360" s="2"/>
      <c r="F22360" s="2"/>
      <c r="G22360" s="3"/>
      <c r="H22360" s="3"/>
      <c r="I22360" s="2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 s="2"/>
    </row>
    <row r="22361" spans="2:22" x14ac:dyDescent="0.2">
      <c r="B22361" s="2"/>
      <c r="C22361" s="2"/>
      <c r="D22361" s="2"/>
      <c r="E22361" s="2"/>
      <c r="F22361" s="2"/>
      <c r="G22361" s="3"/>
      <c r="H22361" s="3"/>
      <c r="I22361" s="2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 s="2"/>
    </row>
    <row r="22362" spans="2:22" x14ac:dyDescent="0.2">
      <c r="B22362" s="2"/>
      <c r="C22362" s="2"/>
      <c r="D22362" s="2"/>
      <c r="E22362" s="2"/>
      <c r="F22362" s="2"/>
      <c r="G22362" s="3"/>
      <c r="H22362" s="3"/>
      <c r="I22362" s="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 s="2"/>
    </row>
    <row r="22363" spans="2:22" x14ac:dyDescent="0.2">
      <c r="B22363" s="2"/>
      <c r="C22363" s="2"/>
      <c r="D22363" s="2"/>
      <c r="E22363" s="2"/>
      <c r="F22363" s="2"/>
      <c r="G22363" s="3"/>
      <c r="H22363" s="3"/>
      <c r="I22363" s="2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 s="2"/>
    </row>
    <row r="22364" spans="2:22" x14ac:dyDescent="0.2">
      <c r="B22364" s="2"/>
      <c r="C22364" s="2"/>
      <c r="D22364" s="2"/>
      <c r="E22364" s="2"/>
      <c r="F22364" s="2"/>
      <c r="G22364" s="3"/>
      <c r="H22364" s="3"/>
      <c r="I22364" s="2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 s="2"/>
    </row>
    <row r="22365" spans="2:22" x14ac:dyDescent="0.2">
      <c r="B22365" s="2"/>
      <c r="C22365" s="2"/>
      <c r="D22365" s="2"/>
      <c r="E22365" s="2"/>
      <c r="F22365" s="2"/>
      <c r="G22365" s="3"/>
      <c r="H22365" s="3"/>
      <c r="I22365" s="2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 s="2"/>
    </row>
    <row r="22366" spans="2:22" x14ac:dyDescent="0.2">
      <c r="B22366" s="2"/>
      <c r="C22366" s="2"/>
      <c r="D22366" s="2"/>
      <c r="E22366" s="2"/>
      <c r="F22366" s="2"/>
      <c r="G22366" s="3"/>
      <c r="H22366" s="3"/>
      <c r="I22366" s="2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 s="2"/>
    </row>
    <row r="22367" spans="2:22" x14ac:dyDescent="0.2">
      <c r="B22367" s="2"/>
      <c r="C22367" s="2"/>
      <c r="D22367" s="2"/>
      <c r="E22367" s="2"/>
      <c r="F22367" s="2"/>
      <c r="G22367" s="3"/>
      <c r="H22367" s="3"/>
      <c r="I22367" s="2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 s="2"/>
    </row>
    <row r="22368" spans="2:22" x14ac:dyDescent="0.2">
      <c r="B22368" s="2"/>
      <c r="C22368" s="2"/>
      <c r="D22368" s="2"/>
      <c r="E22368" s="2"/>
      <c r="F22368" s="2"/>
      <c r="G22368" s="3"/>
      <c r="H22368" s="3"/>
      <c r="I22368" s="2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 s="2"/>
    </row>
    <row r="22369" spans="2:22" x14ac:dyDescent="0.2">
      <c r="B22369" s="2"/>
      <c r="C22369" s="2"/>
      <c r="D22369" s="2"/>
      <c r="E22369" s="2"/>
      <c r="F22369" s="2"/>
      <c r="G22369" s="3"/>
      <c r="H22369" s="3"/>
      <c r="I22369" s="2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 s="2"/>
    </row>
    <row r="22370" spans="2:22" x14ac:dyDescent="0.2">
      <c r="B22370" s="2"/>
      <c r="C22370" s="2"/>
      <c r="D22370" s="2"/>
      <c r="E22370" s="2"/>
      <c r="F22370" s="2"/>
      <c r="G22370" s="3"/>
      <c r="H22370" s="3"/>
      <c r="I22370" s="2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 s="2"/>
    </row>
    <row r="22371" spans="2:22" x14ac:dyDescent="0.2">
      <c r="B22371" s="2"/>
      <c r="C22371" s="2"/>
      <c r="D22371" s="2"/>
      <c r="E22371" s="2"/>
      <c r="F22371" s="2"/>
      <c r="G22371" s="3"/>
      <c r="H22371" s="3"/>
      <c r="I22371" s="2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 s="2"/>
    </row>
    <row r="22372" spans="2:22" x14ac:dyDescent="0.2">
      <c r="B22372" s="2"/>
      <c r="C22372" s="2"/>
      <c r="D22372" s="2"/>
      <c r="E22372" s="2"/>
      <c r="F22372" s="2"/>
      <c r="G22372" s="3"/>
      <c r="H22372" s="3"/>
      <c r="I22372" s="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 s="2"/>
    </row>
    <row r="22373" spans="2:22" x14ac:dyDescent="0.2">
      <c r="B22373" s="2"/>
      <c r="C22373" s="2"/>
      <c r="D22373" s="2"/>
      <c r="E22373" s="2"/>
      <c r="F22373" s="2"/>
      <c r="G22373" s="3"/>
      <c r="H22373" s="3"/>
      <c r="I22373" s="2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 s="2"/>
    </row>
    <row r="22374" spans="2:22" x14ac:dyDescent="0.2">
      <c r="B22374" s="2"/>
      <c r="C22374" s="2"/>
      <c r="D22374" s="2"/>
      <c r="E22374" s="2"/>
      <c r="F22374" s="2"/>
      <c r="G22374" s="3"/>
      <c r="H22374" s="3"/>
      <c r="I22374" s="2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 s="2"/>
    </row>
    <row r="22375" spans="2:22" x14ac:dyDescent="0.2">
      <c r="B22375" s="2"/>
      <c r="C22375" s="2"/>
      <c r="D22375" s="2"/>
      <c r="E22375" s="2"/>
      <c r="F22375" s="2"/>
      <c r="G22375" s="3"/>
      <c r="H22375" s="3"/>
      <c r="I22375" s="2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 s="2"/>
    </row>
    <row r="22376" spans="2:22" x14ac:dyDescent="0.2">
      <c r="B22376" s="2"/>
      <c r="C22376" s="2"/>
      <c r="D22376" s="2"/>
      <c r="E22376" s="2"/>
      <c r="F22376" s="2"/>
      <c r="G22376" s="3"/>
      <c r="H22376" s="3"/>
      <c r="I22376" s="2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 s="2"/>
    </row>
    <row r="22377" spans="2:22" x14ac:dyDescent="0.2">
      <c r="B22377" s="2"/>
      <c r="C22377" s="2"/>
      <c r="D22377" s="2"/>
      <c r="E22377" s="2"/>
      <c r="F22377" s="2"/>
      <c r="G22377" s="3"/>
      <c r="H22377" s="3"/>
      <c r="I22377" s="2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 s="2"/>
    </row>
    <row r="22378" spans="2:22" x14ac:dyDescent="0.2">
      <c r="B22378" s="2"/>
      <c r="C22378" s="2"/>
      <c r="D22378" s="2"/>
      <c r="E22378" s="2"/>
      <c r="F22378" s="2"/>
      <c r="G22378" s="3"/>
      <c r="H22378" s="3"/>
      <c r="I22378" s="2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 s="2"/>
    </row>
    <row r="22379" spans="2:22" x14ac:dyDescent="0.2">
      <c r="B22379" s="2"/>
      <c r="C22379" s="2"/>
      <c r="D22379" s="2"/>
      <c r="E22379" s="2"/>
      <c r="F22379" s="2"/>
      <c r="G22379" s="3"/>
      <c r="H22379" s="3"/>
      <c r="I22379" s="2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 s="2"/>
    </row>
    <row r="22380" spans="2:22" x14ac:dyDescent="0.2">
      <c r="B22380" s="2"/>
      <c r="C22380" s="2"/>
      <c r="D22380" s="2"/>
      <c r="E22380" s="2"/>
      <c r="F22380" s="2"/>
      <c r="G22380" s="3"/>
      <c r="H22380" s="3"/>
      <c r="I22380" s="2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 s="2"/>
    </row>
    <row r="22381" spans="2:22" x14ac:dyDescent="0.2">
      <c r="B22381" s="2"/>
      <c r="C22381" s="2"/>
      <c r="D22381" s="2"/>
      <c r="E22381" s="2"/>
      <c r="F22381" s="2"/>
      <c r="G22381" s="3"/>
      <c r="H22381" s="3"/>
      <c r="I22381" s="2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 s="2"/>
    </row>
    <row r="22382" spans="2:22" x14ac:dyDescent="0.2">
      <c r="B22382" s="2"/>
      <c r="C22382" s="2"/>
      <c r="D22382" s="2"/>
      <c r="E22382" s="2"/>
      <c r="F22382" s="2"/>
      <c r="G22382" s="3"/>
      <c r="H22382" s="3"/>
      <c r="I22382" s="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 s="2"/>
    </row>
    <row r="22383" spans="2:22" x14ac:dyDescent="0.2">
      <c r="B22383" s="2"/>
      <c r="C22383" s="2"/>
      <c r="D22383" s="2"/>
      <c r="E22383" s="2"/>
      <c r="F22383" s="2"/>
      <c r="G22383" s="3"/>
      <c r="H22383" s="3"/>
      <c r="I22383" s="2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 s="2"/>
    </row>
    <row r="22384" spans="2:22" x14ac:dyDescent="0.2">
      <c r="B22384" s="2"/>
      <c r="C22384" s="2"/>
      <c r="D22384" s="2"/>
      <c r="E22384" s="2"/>
      <c r="F22384" s="2"/>
      <c r="G22384" s="3"/>
      <c r="H22384" s="3"/>
      <c r="I22384" s="2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 s="2"/>
    </row>
    <row r="22385" spans="2:22" x14ac:dyDescent="0.2">
      <c r="B22385" s="2"/>
      <c r="C22385" s="2"/>
      <c r="D22385" s="2"/>
      <c r="E22385" s="2"/>
      <c r="F22385" s="2"/>
      <c r="G22385" s="3"/>
      <c r="H22385" s="3"/>
      <c r="I22385" s="2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 s="2"/>
    </row>
    <row r="22386" spans="2:22" x14ac:dyDescent="0.2">
      <c r="B22386" s="2"/>
      <c r="C22386" s="2"/>
      <c r="D22386" s="2"/>
      <c r="E22386" s="2"/>
      <c r="F22386" s="2"/>
      <c r="G22386" s="3"/>
      <c r="H22386" s="3"/>
      <c r="I22386" s="2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 s="2"/>
    </row>
    <row r="22387" spans="2:22" x14ac:dyDescent="0.2">
      <c r="B22387" s="2"/>
      <c r="C22387" s="2"/>
      <c r="D22387" s="2"/>
      <c r="E22387" s="2"/>
      <c r="F22387" s="2"/>
      <c r="G22387" s="3"/>
      <c r="H22387" s="3"/>
      <c r="I22387" s="2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 s="2"/>
    </row>
    <row r="22388" spans="2:22" x14ac:dyDescent="0.2">
      <c r="B22388" s="2"/>
      <c r="C22388" s="2"/>
      <c r="D22388" s="2"/>
      <c r="E22388" s="2"/>
      <c r="F22388" s="2"/>
      <c r="G22388" s="3"/>
      <c r="H22388" s="3"/>
      <c r="I22388" s="2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 s="2"/>
    </row>
    <row r="22389" spans="2:22" x14ac:dyDescent="0.2">
      <c r="B22389" s="2"/>
      <c r="C22389" s="2"/>
      <c r="D22389" s="2"/>
      <c r="E22389" s="2"/>
      <c r="F22389" s="2"/>
      <c r="G22389" s="3"/>
      <c r="H22389" s="3"/>
      <c r="I22389" s="2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 s="2"/>
    </row>
    <row r="22390" spans="2:22" x14ac:dyDescent="0.2">
      <c r="B22390" s="2"/>
      <c r="C22390" s="2"/>
      <c r="D22390" s="2"/>
      <c r="E22390" s="2"/>
      <c r="F22390" s="2"/>
      <c r="G22390" s="3"/>
      <c r="H22390" s="3"/>
      <c r="I22390" s="2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 s="2"/>
    </row>
    <row r="22391" spans="2:22" x14ac:dyDescent="0.2">
      <c r="B22391" s="2"/>
      <c r="C22391" s="2"/>
      <c r="D22391" s="2"/>
      <c r="E22391" s="2"/>
      <c r="F22391" s="2"/>
      <c r="G22391" s="3"/>
      <c r="H22391" s="3"/>
      <c r="I22391" s="2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 s="2"/>
    </row>
    <row r="22392" spans="2:22" x14ac:dyDescent="0.2">
      <c r="B22392" s="2"/>
      <c r="C22392" s="2"/>
      <c r="D22392" s="2"/>
      <c r="E22392" s="2"/>
      <c r="F22392" s="2"/>
      <c r="G22392" s="3"/>
      <c r="H22392" s="3"/>
      <c r="I22392" s="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 s="2"/>
    </row>
    <row r="22393" spans="2:22" x14ac:dyDescent="0.2">
      <c r="B22393" s="2"/>
      <c r="C22393" s="2"/>
      <c r="D22393" s="2"/>
      <c r="E22393" s="2"/>
      <c r="F22393" s="2"/>
      <c r="G22393" s="3"/>
      <c r="H22393" s="3"/>
      <c r="I22393" s="2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 s="2"/>
    </row>
    <row r="22394" spans="2:22" x14ac:dyDescent="0.2">
      <c r="B22394" s="2"/>
      <c r="C22394" s="2"/>
      <c r="D22394" s="2"/>
      <c r="E22394" s="2"/>
      <c r="F22394" s="2"/>
      <c r="G22394" s="3"/>
      <c r="H22394" s="3"/>
      <c r="I22394" s="2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 s="2"/>
    </row>
    <row r="22395" spans="2:22" x14ac:dyDescent="0.2">
      <c r="B22395" s="2"/>
      <c r="C22395" s="2"/>
      <c r="D22395" s="2"/>
      <c r="E22395" s="2"/>
      <c r="F22395" s="2"/>
      <c r="G22395" s="3"/>
      <c r="H22395" s="3"/>
      <c r="I22395" s="2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 s="2"/>
    </row>
    <row r="22396" spans="2:22" x14ac:dyDescent="0.2">
      <c r="B22396" s="2"/>
      <c r="C22396" s="2"/>
      <c r="D22396" s="2"/>
      <c r="E22396" s="2"/>
      <c r="F22396" s="2"/>
      <c r="G22396" s="3"/>
      <c r="H22396" s="3"/>
      <c r="I22396" s="2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 s="2"/>
    </row>
    <row r="22397" spans="2:22" x14ac:dyDescent="0.2">
      <c r="B22397" s="2"/>
      <c r="C22397" s="2"/>
      <c r="D22397" s="2"/>
      <c r="E22397" s="2"/>
      <c r="F22397" s="2"/>
      <c r="G22397" s="3"/>
      <c r="H22397" s="3"/>
      <c r="I22397" s="2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 s="2"/>
    </row>
    <row r="22398" spans="2:22" x14ac:dyDescent="0.2">
      <c r="B22398" s="2"/>
      <c r="C22398" s="2"/>
      <c r="D22398" s="2"/>
      <c r="E22398" s="2"/>
      <c r="F22398" s="2"/>
      <c r="G22398" s="3"/>
      <c r="H22398" s="3"/>
      <c r="I22398" s="2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 s="2"/>
    </row>
    <row r="22399" spans="2:22" x14ac:dyDescent="0.2">
      <c r="B22399" s="2"/>
      <c r="C22399" s="2"/>
      <c r="D22399" s="2"/>
      <c r="E22399" s="2"/>
      <c r="F22399" s="2"/>
      <c r="G22399" s="3"/>
      <c r="H22399" s="3"/>
      <c r="I22399" s="2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 s="2"/>
    </row>
    <row r="22400" spans="2:22" x14ac:dyDescent="0.2">
      <c r="B22400" s="2"/>
      <c r="C22400" s="2"/>
      <c r="D22400" s="2"/>
      <c r="E22400" s="2"/>
      <c r="F22400" s="2"/>
      <c r="G22400" s="3"/>
      <c r="H22400" s="3"/>
      <c r="I22400" s="2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 s="2"/>
    </row>
    <row r="22401" spans="2:22" x14ac:dyDescent="0.2">
      <c r="B22401" s="2"/>
      <c r="C22401" s="2"/>
      <c r="D22401" s="2"/>
      <c r="E22401" s="2"/>
      <c r="F22401" s="2"/>
      <c r="G22401" s="3"/>
      <c r="H22401" s="3"/>
      <c r="I22401" s="2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 s="2"/>
    </row>
    <row r="22402" spans="2:22" x14ac:dyDescent="0.2">
      <c r="B22402" s="2"/>
      <c r="C22402" s="2"/>
      <c r="D22402" s="2"/>
      <c r="E22402" s="2"/>
      <c r="F22402" s="2"/>
      <c r="G22402" s="3"/>
      <c r="H22402" s="3"/>
      <c r="I22402" s="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 s="2"/>
    </row>
    <row r="22403" spans="2:22" x14ac:dyDescent="0.2">
      <c r="B22403" s="2"/>
      <c r="C22403" s="2"/>
      <c r="D22403" s="2"/>
      <c r="E22403" s="2"/>
      <c r="F22403" s="2"/>
      <c r="G22403" s="3"/>
      <c r="H22403" s="3"/>
      <c r="I22403" s="2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 s="2"/>
    </row>
    <row r="22404" spans="2:22" x14ac:dyDescent="0.2">
      <c r="B22404" s="2"/>
      <c r="C22404" s="2"/>
      <c r="D22404" s="2"/>
      <c r="E22404" s="2"/>
      <c r="F22404" s="2"/>
      <c r="G22404" s="3"/>
      <c r="H22404" s="3"/>
      <c r="I22404" s="2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 s="2"/>
    </row>
    <row r="22405" spans="2:22" x14ac:dyDescent="0.2">
      <c r="B22405" s="2"/>
      <c r="C22405" s="2"/>
      <c r="D22405" s="2"/>
      <c r="E22405" s="2"/>
      <c r="F22405" s="2"/>
      <c r="G22405" s="3"/>
      <c r="H22405" s="3"/>
      <c r="I22405" s="2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 s="2"/>
    </row>
    <row r="22406" spans="2:22" x14ac:dyDescent="0.2">
      <c r="B22406" s="2"/>
      <c r="C22406" s="2"/>
      <c r="D22406" s="2"/>
      <c r="E22406" s="2"/>
      <c r="F22406" s="2"/>
      <c r="G22406" s="3"/>
      <c r="H22406" s="3"/>
      <c r="I22406" s="2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 s="2"/>
    </row>
    <row r="22407" spans="2:22" x14ac:dyDescent="0.2">
      <c r="B22407" s="2"/>
      <c r="C22407" s="2"/>
      <c r="D22407" s="2"/>
      <c r="E22407" s="2"/>
      <c r="F22407" s="2"/>
      <c r="G22407" s="3"/>
      <c r="H22407" s="3"/>
      <c r="I22407" s="2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 s="2"/>
    </row>
    <row r="22408" spans="2:22" x14ac:dyDescent="0.2">
      <c r="B22408" s="2"/>
      <c r="C22408" s="2"/>
      <c r="D22408" s="2"/>
      <c r="E22408" s="2"/>
      <c r="F22408" s="2"/>
      <c r="G22408" s="3"/>
      <c r="H22408" s="3"/>
      <c r="I22408" s="2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 s="2"/>
    </row>
    <row r="22409" spans="2:22" x14ac:dyDescent="0.2">
      <c r="B22409" s="2"/>
      <c r="C22409" s="2"/>
      <c r="D22409" s="2"/>
      <c r="E22409" s="2"/>
      <c r="F22409" s="2"/>
      <c r="G22409" s="3"/>
      <c r="H22409" s="3"/>
      <c r="I22409" s="2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 s="2"/>
    </row>
    <row r="22410" spans="2:22" x14ac:dyDescent="0.2">
      <c r="B22410" s="2"/>
      <c r="C22410" s="2"/>
      <c r="D22410" s="2"/>
      <c r="E22410" s="2"/>
      <c r="F22410" s="2"/>
      <c r="G22410" s="3"/>
      <c r="H22410" s="3"/>
      <c r="I22410" s="2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 s="2"/>
    </row>
    <row r="22411" spans="2:22" x14ac:dyDescent="0.2">
      <c r="B22411" s="2"/>
      <c r="C22411" s="2"/>
      <c r="D22411" s="2"/>
      <c r="E22411" s="2"/>
      <c r="F22411" s="2"/>
      <c r="G22411" s="3"/>
      <c r="H22411" s="3"/>
      <c r="I22411" s="2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 s="2"/>
    </row>
    <row r="22412" spans="2:22" x14ac:dyDescent="0.2">
      <c r="B22412" s="2"/>
      <c r="C22412" s="2"/>
      <c r="D22412" s="2"/>
      <c r="E22412" s="2"/>
      <c r="F22412" s="2"/>
      <c r="G22412" s="3"/>
      <c r="H22412" s="3"/>
      <c r="I22412" s="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 s="2"/>
    </row>
    <row r="22413" spans="2:22" x14ac:dyDescent="0.2">
      <c r="B22413" s="2"/>
      <c r="C22413" s="2"/>
      <c r="D22413" s="2"/>
      <c r="E22413" s="2"/>
      <c r="F22413" s="2"/>
      <c r="G22413" s="3"/>
      <c r="H22413" s="3"/>
      <c r="I22413" s="2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 s="2"/>
    </row>
    <row r="22414" spans="2:22" x14ac:dyDescent="0.2">
      <c r="B22414" s="2"/>
      <c r="C22414" s="2"/>
      <c r="D22414" s="2"/>
      <c r="E22414" s="2"/>
      <c r="F22414" s="2"/>
      <c r="G22414" s="3"/>
      <c r="H22414" s="3"/>
      <c r="I22414" s="2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 s="2"/>
    </row>
    <row r="22415" spans="2:22" x14ac:dyDescent="0.2">
      <c r="B22415" s="2"/>
      <c r="C22415" s="2"/>
      <c r="D22415" s="2"/>
      <c r="E22415" s="2"/>
      <c r="F22415" s="2"/>
      <c r="G22415" s="3"/>
      <c r="H22415" s="3"/>
      <c r="I22415" s="2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 s="2"/>
    </row>
    <row r="22416" spans="2:22" x14ac:dyDescent="0.2">
      <c r="B22416" s="2"/>
      <c r="C22416" s="2"/>
      <c r="D22416" s="2"/>
      <c r="E22416" s="2"/>
      <c r="F22416" s="2"/>
      <c r="G22416" s="3"/>
      <c r="H22416" s="3"/>
      <c r="I22416" s="2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 s="2"/>
    </row>
    <row r="22417" spans="2:22" x14ac:dyDescent="0.2">
      <c r="B22417" s="2"/>
      <c r="C22417" s="2"/>
      <c r="D22417" s="2"/>
      <c r="E22417" s="2"/>
      <c r="F22417" s="2"/>
      <c r="G22417" s="3"/>
      <c r="H22417" s="3"/>
      <c r="I22417" s="2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 s="2"/>
    </row>
    <row r="22418" spans="2:22" x14ac:dyDescent="0.2">
      <c r="B22418" s="2"/>
      <c r="C22418" s="2"/>
      <c r="D22418" s="2"/>
      <c r="E22418" s="2"/>
      <c r="F22418" s="2"/>
      <c r="G22418" s="3"/>
      <c r="H22418" s="3"/>
      <c r="I22418" s="2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 s="2"/>
    </row>
    <row r="22419" spans="2:22" x14ac:dyDescent="0.2">
      <c r="B22419" s="2"/>
      <c r="C22419" s="2"/>
      <c r="D22419" s="2"/>
      <c r="E22419" s="2"/>
      <c r="F22419" s="2"/>
      <c r="G22419" s="3"/>
      <c r="H22419" s="3"/>
      <c r="I22419" s="2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 s="2"/>
    </row>
    <row r="22420" spans="2:22" x14ac:dyDescent="0.2">
      <c r="B22420" s="2"/>
      <c r="C22420" s="2"/>
      <c r="D22420" s="2"/>
      <c r="E22420" s="2"/>
      <c r="F22420" s="2"/>
      <c r="G22420" s="3"/>
      <c r="H22420" s="3"/>
      <c r="I22420" s="2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 s="2"/>
    </row>
    <row r="22421" spans="2:22" x14ac:dyDescent="0.2">
      <c r="B22421" s="2"/>
      <c r="C22421" s="2"/>
      <c r="D22421" s="2"/>
      <c r="E22421" s="2"/>
      <c r="F22421" s="2"/>
      <c r="G22421" s="3"/>
      <c r="H22421" s="3"/>
      <c r="I22421" s="2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 s="2"/>
    </row>
    <row r="22422" spans="2:22" x14ac:dyDescent="0.2">
      <c r="B22422" s="2"/>
      <c r="C22422" s="2"/>
      <c r="D22422" s="2"/>
      <c r="E22422" s="2"/>
      <c r="F22422" s="2"/>
      <c r="G22422" s="3"/>
      <c r="H22422" s="3"/>
      <c r="I22422" s="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 s="2"/>
    </row>
    <row r="22423" spans="2:22" x14ac:dyDescent="0.2">
      <c r="B22423" s="2"/>
      <c r="C22423" s="2"/>
      <c r="D22423" s="2"/>
      <c r="E22423" s="2"/>
      <c r="F22423" s="2"/>
      <c r="G22423" s="3"/>
      <c r="H22423" s="3"/>
      <c r="I22423" s="2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 s="2"/>
    </row>
    <row r="22424" spans="2:22" x14ac:dyDescent="0.2">
      <c r="B22424" s="2"/>
      <c r="C22424" s="2"/>
      <c r="D22424" s="2"/>
      <c r="E22424" s="2"/>
      <c r="F22424" s="2"/>
      <c r="G22424" s="3"/>
      <c r="H22424" s="3"/>
      <c r="I22424" s="2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 s="2"/>
    </row>
    <row r="22425" spans="2:22" x14ac:dyDescent="0.2">
      <c r="B22425" s="2"/>
      <c r="C22425" s="2"/>
      <c r="D22425" s="2"/>
      <c r="E22425" s="2"/>
      <c r="F22425" s="2"/>
      <c r="G22425" s="3"/>
      <c r="H22425" s="3"/>
      <c r="I22425" s="2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 s="2"/>
    </row>
    <row r="22426" spans="2:22" x14ac:dyDescent="0.2">
      <c r="B22426" s="2"/>
      <c r="C22426" s="2"/>
      <c r="D22426" s="2"/>
      <c r="E22426" s="2"/>
      <c r="F22426" s="2"/>
      <c r="G22426" s="3"/>
      <c r="H22426" s="3"/>
      <c r="I22426" s="2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 s="2"/>
    </row>
    <row r="22427" spans="2:22" x14ac:dyDescent="0.2">
      <c r="B22427" s="2"/>
      <c r="C22427" s="2"/>
      <c r="D22427" s="2"/>
      <c r="E22427" s="2"/>
      <c r="F22427" s="2"/>
      <c r="G22427" s="3"/>
      <c r="H22427" s="3"/>
      <c r="I22427" s="2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 s="2"/>
    </row>
    <row r="22428" spans="2:22" x14ac:dyDescent="0.2">
      <c r="B22428" s="2"/>
      <c r="C22428" s="2"/>
      <c r="D22428" s="2"/>
      <c r="E22428" s="2"/>
      <c r="F22428" s="2"/>
      <c r="G22428" s="3"/>
      <c r="H22428" s="3"/>
      <c r="I22428" s="2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 s="2"/>
    </row>
    <row r="22429" spans="2:22" x14ac:dyDescent="0.2">
      <c r="B22429" s="2"/>
      <c r="C22429" s="2"/>
      <c r="D22429" s="2"/>
      <c r="E22429" s="2"/>
      <c r="F22429" s="2"/>
      <c r="G22429" s="3"/>
      <c r="H22429" s="3"/>
      <c r="I22429" s="2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 s="2"/>
    </row>
    <row r="22430" spans="2:22" x14ac:dyDescent="0.2">
      <c r="B22430" s="2"/>
      <c r="C22430" s="2"/>
      <c r="D22430" s="2"/>
      <c r="E22430" s="2"/>
      <c r="F22430" s="2"/>
      <c r="G22430" s="3"/>
      <c r="H22430" s="3"/>
      <c r="I22430" s="2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 s="2"/>
    </row>
    <row r="22431" spans="2:22" x14ac:dyDescent="0.2">
      <c r="B22431" s="2"/>
      <c r="C22431" s="2"/>
      <c r="D22431" s="2"/>
      <c r="E22431" s="2"/>
      <c r="F22431" s="2"/>
      <c r="G22431" s="3"/>
      <c r="H22431" s="3"/>
      <c r="I22431" s="2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 s="2"/>
    </row>
    <row r="22432" spans="2:22" x14ac:dyDescent="0.2">
      <c r="B22432" s="2"/>
      <c r="C22432" s="2"/>
      <c r="D22432" s="2"/>
      <c r="E22432" s="2"/>
      <c r="F22432" s="2"/>
      <c r="G22432" s="3"/>
      <c r="H22432" s="3"/>
      <c r="I22432" s="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 s="2"/>
    </row>
    <row r="22433" spans="2:22" x14ac:dyDescent="0.2">
      <c r="B22433" s="2"/>
      <c r="C22433" s="2"/>
      <c r="D22433" s="2"/>
      <c r="E22433" s="2"/>
      <c r="F22433" s="2"/>
      <c r="G22433" s="3"/>
      <c r="H22433" s="3"/>
      <c r="I22433" s="2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 s="2"/>
    </row>
    <row r="22434" spans="2:22" x14ac:dyDescent="0.2">
      <c r="B22434" s="2"/>
      <c r="C22434" s="2"/>
      <c r="D22434" s="2"/>
      <c r="E22434" s="2"/>
      <c r="F22434" s="2"/>
      <c r="G22434" s="3"/>
      <c r="H22434" s="3"/>
      <c r="I22434" s="2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 s="2"/>
    </row>
    <row r="22435" spans="2:22" x14ac:dyDescent="0.2">
      <c r="B22435" s="2"/>
      <c r="C22435" s="2"/>
      <c r="D22435" s="2"/>
      <c r="E22435" s="2"/>
      <c r="F22435" s="2"/>
      <c r="G22435" s="3"/>
      <c r="H22435" s="3"/>
      <c r="I22435" s="2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 s="2"/>
    </row>
    <row r="22436" spans="2:22" x14ac:dyDescent="0.2">
      <c r="B22436" s="2"/>
      <c r="C22436" s="2"/>
      <c r="D22436" s="2"/>
      <c r="E22436" s="2"/>
      <c r="F22436" s="2"/>
      <c r="G22436" s="3"/>
      <c r="H22436" s="3"/>
      <c r="I22436" s="2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 s="2"/>
    </row>
    <row r="22437" spans="2:22" x14ac:dyDescent="0.2">
      <c r="B22437" s="2"/>
      <c r="C22437" s="2"/>
      <c r="D22437" s="2"/>
      <c r="E22437" s="2"/>
      <c r="F22437" s="2"/>
      <c r="G22437" s="3"/>
      <c r="H22437" s="3"/>
      <c r="I22437" s="2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 s="2"/>
    </row>
    <row r="22438" spans="2:22" x14ac:dyDescent="0.2">
      <c r="B22438" s="2"/>
      <c r="C22438" s="2"/>
      <c r="D22438" s="2"/>
      <c r="E22438" s="2"/>
      <c r="F22438" s="2"/>
      <c r="G22438" s="3"/>
      <c r="H22438" s="3"/>
      <c r="I22438" s="2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 s="2"/>
    </row>
    <row r="22439" spans="2:22" x14ac:dyDescent="0.2">
      <c r="B22439" s="2"/>
      <c r="C22439" s="2"/>
      <c r="D22439" s="2"/>
      <c r="E22439" s="2"/>
      <c r="F22439" s="2"/>
      <c r="G22439" s="3"/>
      <c r="H22439" s="3"/>
      <c r="I22439" s="2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 s="2"/>
    </row>
    <row r="22440" spans="2:22" x14ac:dyDescent="0.2">
      <c r="B22440" s="2"/>
      <c r="C22440" s="2"/>
      <c r="D22440" s="2"/>
      <c r="E22440" s="2"/>
      <c r="F22440" s="2"/>
      <c r="G22440" s="3"/>
      <c r="H22440" s="3"/>
      <c r="I22440" s="2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 s="2"/>
    </row>
    <row r="22441" spans="2:22" x14ac:dyDescent="0.2">
      <c r="B22441" s="2"/>
      <c r="C22441" s="2"/>
      <c r="D22441" s="2"/>
      <c r="E22441" s="2"/>
      <c r="F22441" s="2"/>
      <c r="G22441" s="3"/>
      <c r="H22441" s="3"/>
      <c r="I22441" s="2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 s="2"/>
    </row>
    <row r="22442" spans="2:22" x14ac:dyDescent="0.2">
      <c r="B22442" s="2"/>
      <c r="C22442" s="2"/>
      <c r="D22442" s="2"/>
      <c r="E22442" s="2"/>
      <c r="F22442" s="2"/>
      <c r="G22442" s="3"/>
      <c r="H22442" s="3"/>
      <c r="I22442" s="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 s="2"/>
    </row>
    <row r="22443" spans="2:22" x14ac:dyDescent="0.2">
      <c r="B22443" s="2"/>
      <c r="C22443" s="2"/>
      <c r="D22443" s="2"/>
      <c r="E22443" s="2"/>
      <c r="F22443" s="2"/>
      <c r="G22443" s="3"/>
      <c r="H22443" s="3"/>
      <c r="I22443" s="2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 s="2"/>
    </row>
    <row r="22444" spans="2:22" x14ac:dyDescent="0.2">
      <c r="B22444" s="2"/>
      <c r="C22444" s="2"/>
      <c r="D22444" s="2"/>
      <c r="E22444" s="2"/>
      <c r="F22444" s="2"/>
      <c r="G22444" s="3"/>
      <c r="H22444" s="3"/>
      <c r="I22444" s="2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 s="2"/>
    </row>
    <row r="22445" spans="2:22" x14ac:dyDescent="0.2">
      <c r="B22445" s="2"/>
      <c r="C22445" s="2"/>
      <c r="D22445" s="2"/>
      <c r="E22445" s="2"/>
      <c r="F22445" s="2"/>
      <c r="G22445" s="3"/>
      <c r="H22445" s="3"/>
      <c r="I22445" s="2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 s="2"/>
    </row>
    <row r="22446" spans="2:22" x14ac:dyDescent="0.2">
      <c r="B22446" s="2"/>
      <c r="C22446" s="2"/>
      <c r="D22446" s="2"/>
      <c r="E22446" s="2"/>
      <c r="F22446" s="2"/>
      <c r="G22446" s="3"/>
      <c r="H22446" s="3"/>
      <c r="I22446" s="2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 s="2"/>
    </row>
    <row r="22447" spans="2:22" x14ac:dyDescent="0.2">
      <c r="B22447" s="2"/>
      <c r="C22447" s="2"/>
      <c r="D22447" s="2"/>
      <c r="E22447" s="2"/>
      <c r="F22447" s="2"/>
      <c r="G22447" s="3"/>
      <c r="H22447" s="3"/>
      <c r="I22447" s="2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 s="2"/>
    </row>
    <row r="22448" spans="2:22" x14ac:dyDescent="0.2">
      <c r="B22448" s="2"/>
      <c r="C22448" s="2"/>
      <c r="D22448" s="2"/>
      <c r="E22448" s="2"/>
      <c r="F22448" s="2"/>
      <c r="G22448" s="3"/>
      <c r="H22448" s="3"/>
      <c r="I22448" s="2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 s="2"/>
    </row>
    <row r="22449" spans="2:22" x14ac:dyDescent="0.2">
      <c r="B22449" s="2"/>
      <c r="C22449" s="2"/>
      <c r="D22449" s="2"/>
      <c r="E22449" s="2"/>
      <c r="F22449" s="2"/>
      <c r="G22449" s="3"/>
      <c r="H22449" s="3"/>
      <c r="I22449" s="2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 s="2"/>
    </row>
    <row r="22450" spans="2:22" x14ac:dyDescent="0.2">
      <c r="B22450" s="2"/>
      <c r="C22450" s="2"/>
      <c r="D22450" s="2"/>
      <c r="E22450" s="2"/>
      <c r="F22450" s="2"/>
      <c r="G22450" s="3"/>
      <c r="H22450" s="3"/>
      <c r="I22450" s="2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 s="2"/>
    </row>
    <row r="22451" spans="2:22" x14ac:dyDescent="0.2">
      <c r="B22451" s="2"/>
      <c r="C22451" s="2"/>
      <c r="D22451" s="2"/>
      <c r="E22451" s="2"/>
      <c r="F22451" s="2"/>
      <c r="G22451" s="3"/>
      <c r="H22451" s="3"/>
      <c r="I22451" s="2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 s="2"/>
    </row>
    <row r="22452" spans="2:22" x14ac:dyDescent="0.2">
      <c r="B22452" s="2"/>
      <c r="C22452" s="2"/>
      <c r="D22452" s="2"/>
      <c r="E22452" s="2"/>
      <c r="F22452" s="2"/>
      <c r="G22452" s="3"/>
      <c r="H22452" s="3"/>
      <c r="I22452" s="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 s="2"/>
    </row>
    <row r="22453" spans="2:22" x14ac:dyDescent="0.2">
      <c r="B22453" s="2"/>
      <c r="C22453" s="2"/>
      <c r="D22453" s="2"/>
      <c r="E22453" s="2"/>
      <c r="F22453" s="2"/>
      <c r="G22453" s="3"/>
      <c r="H22453" s="3"/>
      <c r="I22453" s="2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 s="2"/>
    </row>
    <row r="22454" spans="2:22" x14ac:dyDescent="0.2">
      <c r="B22454" s="2"/>
      <c r="C22454" s="2"/>
      <c r="D22454" s="2"/>
      <c r="E22454" s="2"/>
      <c r="F22454" s="2"/>
      <c r="G22454" s="3"/>
      <c r="H22454" s="3"/>
      <c r="I22454" s="2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 s="2"/>
    </row>
    <row r="22455" spans="2:22" x14ac:dyDescent="0.2">
      <c r="B22455" s="2"/>
      <c r="C22455" s="2"/>
      <c r="D22455" s="2"/>
      <c r="E22455" s="2"/>
      <c r="F22455" s="2"/>
      <c r="G22455" s="3"/>
      <c r="H22455" s="3"/>
      <c r="I22455" s="2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 s="2"/>
    </row>
    <row r="22456" spans="2:22" x14ac:dyDescent="0.2">
      <c r="B22456" s="2"/>
      <c r="C22456" s="2"/>
      <c r="D22456" s="2"/>
      <c r="E22456" s="2"/>
      <c r="F22456" s="2"/>
      <c r="G22456" s="3"/>
      <c r="H22456" s="3"/>
      <c r="I22456" s="2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 s="2"/>
    </row>
    <row r="22457" spans="2:22" x14ac:dyDescent="0.2">
      <c r="B22457" s="2"/>
      <c r="C22457" s="2"/>
      <c r="D22457" s="2"/>
      <c r="E22457" s="2"/>
      <c r="F22457" s="2"/>
      <c r="G22457" s="3"/>
      <c r="H22457" s="3"/>
      <c r="I22457" s="2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 s="2"/>
    </row>
    <row r="22458" spans="2:22" x14ac:dyDescent="0.2">
      <c r="B22458" s="2"/>
      <c r="C22458" s="2"/>
      <c r="D22458" s="2"/>
      <c r="E22458" s="2"/>
      <c r="F22458" s="2"/>
      <c r="G22458" s="3"/>
      <c r="H22458" s="3"/>
      <c r="I22458" s="2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 s="2"/>
    </row>
    <row r="22459" spans="2:22" x14ac:dyDescent="0.2">
      <c r="B22459" s="2"/>
      <c r="C22459" s="2"/>
      <c r="D22459" s="2"/>
      <c r="E22459" s="2"/>
      <c r="F22459" s="2"/>
      <c r="G22459" s="3"/>
      <c r="H22459" s="3"/>
      <c r="I22459" s="2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 s="2"/>
    </row>
    <row r="22460" spans="2:22" x14ac:dyDescent="0.2">
      <c r="B22460" s="2"/>
      <c r="C22460" s="2"/>
      <c r="D22460" s="2"/>
      <c r="E22460" s="2"/>
      <c r="F22460" s="2"/>
      <c r="G22460" s="3"/>
      <c r="H22460" s="3"/>
      <c r="I22460" s="2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 s="2"/>
    </row>
    <row r="22461" spans="2:22" x14ac:dyDescent="0.2">
      <c r="B22461" s="2"/>
      <c r="C22461" s="2"/>
      <c r="D22461" s="2"/>
      <c r="E22461" s="2"/>
      <c r="F22461" s="2"/>
      <c r="G22461" s="3"/>
      <c r="H22461" s="3"/>
      <c r="I22461" s="2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 s="2"/>
    </row>
    <row r="22462" spans="2:22" x14ac:dyDescent="0.2">
      <c r="B22462" s="2"/>
      <c r="C22462" s="2"/>
      <c r="D22462" s="2"/>
      <c r="E22462" s="2"/>
      <c r="F22462" s="2"/>
      <c r="G22462" s="3"/>
      <c r="H22462" s="3"/>
      <c r="I22462" s="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 s="2"/>
    </row>
    <row r="22463" spans="2:22" x14ac:dyDescent="0.2">
      <c r="B22463" s="2"/>
      <c r="C22463" s="2"/>
      <c r="D22463" s="2"/>
      <c r="E22463" s="2"/>
      <c r="F22463" s="2"/>
      <c r="G22463" s="3"/>
      <c r="H22463" s="3"/>
      <c r="I22463" s="2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 s="2"/>
    </row>
    <row r="22464" spans="2:22" x14ac:dyDescent="0.2">
      <c r="B22464" s="2"/>
      <c r="C22464" s="2"/>
      <c r="D22464" s="2"/>
      <c r="E22464" s="2"/>
      <c r="F22464" s="2"/>
      <c r="G22464" s="3"/>
      <c r="H22464" s="3"/>
      <c r="I22464" s="2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 s="2"/>
    </row>
    <row r="22465" spans="2:22" x14ac:dyDescent="0.2">
      <c r="B22465" s="2"/>
      <c r="C22465" s="2"/>
      <c r="D22465" s="2"/>
      <c r="E22465" s="2"/>
      <c r="F22465" s="2"/>
      <c r="G22465" s="3"/>
      <c r="H22465" s="3"/>
      <c r="I22465" s="2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 s="2"/>
    </row>
    <row r="22466" spans="2:22" x14ac:dyDescent="0.2">
      <c r="B22466" s="2"/>
      <c r="C22466" s="2"/>
      <c r="D22466" s="2"/>
      <c r="E22466" s="2"/>
      <c r="F22466" s="2"/>
      <c r="G22466" s="3"/>
      <c r="H22466" s="3"/>
      <c r="I22466" s="2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 s="2"/>
    </row>
    <row r="22467" spans="2:22" x14ac:dyDescent="0.2">
      <c r="B22467" s="2"/>
      <c r="C22467" s="2"/>
      <c r="D22467" s="2"/>
      <c r="E22467" s="2"/>
      <c r="F22467" s="2"/>
      <c r="G22467" s="3"/>
      <c r="H22467" s="3"/>
      <c r="I22467" s="2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 s="2"/>
    </row>
    <row r="22468" spans="2:22" x14ac:dyDescent="0.2">
      <c r="B22468" s="2"/>
      <c r="C22468" s="2"/>
      <c r="D22468" s="2"/>
      <c r="E22468" s="2"/>
      <c r="F22468" s="2"/>
      <c r="G22468" s="3"/>
      <c r="H22468" s="3"/>
      <c r="I22468" s="2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 s="2"/>
    </row>
    <row r="22469" spans="2:22" x14ac:dyDescent="0.2">
      <c r="B22469" s="2"/>
      <c r="C22469" s="2"/>
      <c r="D22469" s="2"/>
      <c r="E22469" s="2"/>
      <c r="F22469" s="2"/>
      <c r="G22469" s="3"/>
      <c r="H22469" s="3"/>
      <c r="I22469" s="2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 s="2"/>
    </row>
    <row r="22470" spans="2:22" x14ac:dyDescent="0.2">
      <c r="B22470" s="2"/>
      <c r="C22470" s="2"/>
      <c r="D22470" s="2"/>
      <c r="E22470" s="2"/>
      <c r="F22470" s="2"/>
      <c r="G22470" s="3"/>
      <c r="H22470" s="3"/>
      <c r="I22470" s="2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 s="2"/>
    </row>
    <row r="22471" spans="2:22" x14ac:dyDescent="0.2">
      <c r="B22471" s="2"/>
      <c r="C22471" s="2"/>
      <c r="D22471" s="2"/>
      <c r="E22471" s="2"/>
      <c r="F22471" s="2"/>
      <c r="G22471" s="3"/>
      <c r="H22471" s="3"/>
      <c r="I22471" s="2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 s="2"/>
    </row>
    <row r="22472" spans="2:22" x14ac:dyDescent="0.2">
      <c r="B22472" s="2"/>
      <c r="C22472" s="2"/>
      <c r="D22472" s="2"/>
      <c r="E22472" s="2"/>
      <c r="F22472" s="2"/>
      <c r="G22472" s="3"/>
      <c r="H22472" s="3"/>
      <c r="I22472" s="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 s="2"/>
    </row>
    <row r="22473" spans="2:22" x14ac:dyDescent="0.2">
      <c r="B22473" s="2"/>
      <c r="C22473" s="2"/>
      <c r="D22473" s="2"/>
      <c r="E22473" s="2"/>
      <c r="F22473" s="2"/>
      <c r="G22473" s="3"/>
      <c r="H22473" s="3"/>
      <c r="I22473" s="2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 s="2"/>
    </row>
    <row r="22474" spans="2:22" x14ac:dyDescent="0.2">
      <c r="B22474" s="2"/>
      <c r="C22474" s="2"/>
      <c r="D22474" s="2"/>
      <c r="E22474" s="2"/>
      <c r="F22474" s="2"/>
      <c r="G22474" s="3"/>
      <c r="H22474" s="3"/>
      <c r="I22474" s="2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 s="2"/>
    </row>
    <row r="22475" spans="2:22" x14ac:dyDescent="0.2">
      <c r="B22475" s="2"/>
      <c r="C22475" s="2"/>
      <c r="D22475" s="2"/>
      <c r="E22475" s="2"/>
      <c r="F22475" s="2"/>
      <c r="G22475" s="3"/>
      <c r="H22475" s="3"/>
      <c r="I22475" s="2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 s="2"/>
    </row>
    <row r="22476" spans="2:22" x14ac:dyDescent="0.2">
      <c r="B22476" s="2"/>
      <c r="C22476" s="2"/>
      <c r="D22476" s="2"/>
      <c r="E22476" s="2"/>
      <c r="F22476" s="2"/>
      <c r="G22476" s="3"/>
      <c r="H22476" s="3"/>
      <c r="I22476" s="2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 s="2"/>
    </row>
    <row r="22477" spans="2:22" x14ac:dyDescent="0.2">
      <c r="B22477" s="2"/>
      <c r="C22477" s="2"/>
      <c r="D22477" s="2"/>
      <c r="E22477" s="2"/>
      <c r="F22477" s="2"/>
      <c r="G22477" s="3"/>
      <c r="H22477" s="3"/>
      <c r="I22477" s="2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 s="2"/>
    </row>
    <row r="22478" spans="2:22" x14ac:dyDescent="0.2">
      <c r="B22478" s="2"/>
      <c r="C22478" s="2"/>
      <c r="D22478" s="2"/>
      <c r="E22478" s="2"/>
      <c r="F22478" s="2"/>
      <c r="G22478" s="3"/>
      <c r="H22478" s="3"/>
      <c r="I22478" s="2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 s="2"/>
    </row>
    <row r="22479" spans="2:22" x14ac:dyDescent="0.2">
      <c r="B22479" s="2"/>
      <c r="C22479" s="2"/>
      <c r="D22479" s="2"/>
      <c r="E22479" s="2"/>
      <c r="F22479" s="2"/>
      <c r="G22479" s="3"/>
      <c r="H22479" s="3"/>
      <c r="I22479" s="2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 s="2"/>
    </row>
    <row r="22480" spans="2:22" x14ac:dyDescent="0.2">
      <c r="B22480" s="2"/>
      <c r="C22480" s="2"/>
      <c r="D22480" s="2"/>
      <c r="E22480" s="2"/>
      <c r="F22480" s="2"/>
      <c r="G22480" s="3"/>
      <c r="H22480" s="3"/>
      <c r="I22480" s="2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 s="2"/>
    </row>
    <row r="22481" spans="2:22" x14ac:dyDescent="0.2">
      <c r="B22481" s="2"/>
      <c r="C22481" s="2"/>
      <c r="D22481" s="2"/>
      <c r="E22481" s="2"/>
      <c r="F22481" s="2"/>
      <c r="G22481" s="3"/>
      <c r="H22481" s="3"/>
      <c r="I22481" s="2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 s="2"/>
    </row>
    <row r="22482" spans="2:22" x14ac:dyDescent="0.2">
      <c r="B22482" s="2"/>
      <c r="C22482" s="2"/>
      <c r="D22482" s="2"/>
      <c r="E22482" s="2"/>
      <c r="F22482" s="2"/>
      <c r="G22482" s="3"/>
      <c r="H22482" s="3"/>
      <c r="I22482" s="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 s="2"/>
    </row>
    <row r="22483" spans="2:22" x14ac:dyDescent="0.2">
      <c r="B22483" s="2"/>
      <c r="C22483" s="2"/>
      <c r="D22483" s="2"/>
      <c r="E22483" s="2"/>
      <c r="F22483" s="2"/>
      <c r="G22483" s="3"/>
      <c r="H22483" s="3"/>
      <c r="I22483" s="2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 s="2"/>
    </row>
    <row r="22484" spans="2:22" x14ac:dyDescent="0.2">
      <c r="B22484" s="2"/>
      <c r="C22484" s="2"/>
      <c r="D22484" s="2"/>
      <c r="E22484" s="2"/>
      <c r="F22484" s="2"/>
      <c r="G22484" s="3"/>
      <c r="H22484" s="3"/>
      <c r="I22484" s="2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 s="2"/>
    </row>
    <row r="22485" spans="2:22" x14ac:dyDescent="0.2">
      <c r="B22485" s="2"/>
      <c r="C22485" s="2"/>
      <c r="D22485" s="2"/>
      <c r="E22485" s="2"/>
      <c r="F22485" s="2"/>
      <c r="G22485" s="3"/>
      <c r="H22485" s="3"/>
      <c r="I22485" s="2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 s="2"/>
    </row>
    <row r="22486" spans="2:22" x14ac:dyDescent="0.2">
      <c r="B22486" s="2"/>
      <c r="C22486" s="2"/>
      <c r="D22486" s="2"/>
      <c r="E22486" s="2"/>
      <c r="F22486" s="2"/>
      <c r="G22486" s="3"/>
      <c r="H22486" s="3"/>
      <c r="I22486" s="2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 s="2"/>
    </row>
    <row r="22487" spans="2:22" x14ac:dyDescent="0.2">
      <c r="B22487" s="2"/>
      <c r="C22487" s="2"/>
      <c r="D22487" s="2"/>
      <c r="E22487" s="2"/>
      <c r="F22487" s="2"/>
      <c r="G22487" s="3"/>
      <c r="H22487" s="3"/>
      <c r="I22487" s="2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 s="2"/>
    </row>
    <row r="22488" spans="2:22" x14ac:dyDescent="0.2">
      <c r="B22488" s="2"/>
      <c r="C22488" s="2"/>
      <c r="D22488" s="2"/>
      <c r="E22488" s="2"/>
      <c r="F22488" s="2"/>
      <c r="G22488" s="3"/>
      <c r="H22488" s="3"/>
      <c r="I22488" s="2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 s="2"/>
    </row>
    <row r="22489" spans="2:22" x14ac:dyDescent="0.2">
      <c r="B22489" s="2"/>
      <c r="C22489" s="2"/>
      <c r="D22489" s="2"/>
      <c r="E22489" s="2"/>
      <c r="F22489" s="2"/>
      <c r="G22489" s="3"/>
      <c r="H22489" s="3"/>
      <c r="I22489" s="2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 s="2"/>
    </row>
    <row r="22490" spans="2:22" x14ac:dyDescent="0.2">
      <c r="B22490" s="2"/>
      <c r="C22490" s="2"/>
      <c r="D22490" s="2"/>
      <c r="E22490" s="2"/>
      <c r="F22490" s="2"/>
      <c r="G22490" s="3"/>
      <c r="H22490" s="3"/>
      <c r="I22490" s="2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 s="2"/>
    </row>
    <row r="22491" spans="2:22" x14ac:dyDescent="0.2">
      <c r="B22491" s="2"/>
      <c r="C22491" s="2"/>
      <c r="D22491" s="2"/>
      <c r="E22491" s="2"/>
      <c r="F22491" s="2"/>
      <c r="G22491" s="3"/>
      <c r="H22491" s="3"/>
      <c r="I22491" s="2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 s="2"/>
    </row>
    <row r="22492" spans="2:22" x14ac:dyDescent="0.2">
      <c r="B22492" s="2"/>
      <c r="C22492" s="2"/>
      <c r="D22492" s="2"/>
      <c r="E22492" s="2"/>
      <c r="F22492" s="2"/>
      <c r="G22492" s="3"/>
      <c r="H22492" s="3"/>
      <c r="I22492" s="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 s="2"/>
    </row>
    <row r="22493" spans="2:22" x14ac:dyDescent="0.2">
      <c r="B22493" s="2"/>
      <c r="C22493" s="2"/>
      <c r="D22493" s="2"/>
      <c r="E22493" s="2"/>
      <c r="F22493" s="2"/>
      <c r="G22493" s="3"/>
      <c r="H22493" s="3"/>
      <c r="I22493" s="2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 s="2"/>
    </row>
    <row r="22494" spans="2:22" x14ac:dyDescent="0.2">
      <c r="B22494" s="2"/>
      <c r="C22494" s="2"/>
      <c r="D22494" s="2"/>
      <c r="E22494" s="2"/>
      <c r="F22494" s="2"/>
      <c r="G22494" s="3"/>
      <c r="H22494" s="3"/>
      <c r="I22494" s="2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 s="2"/>
    </row>
    <row r="22495" spans="2:22" x14ac:dyDescent="0.2">
      <c r="B22495" s="2"/>
      <c r="C22495" s="2"/>
      <c r="D22495" s="2"/>
      <c r="E22495" s="2"/>
      <c r="F22495" s="2"/>
      <c r="G22495" s="3"/>
      <c r="H22495" s="3"/>
      <c r="I22495" s="2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 s="2"/>
    </row>
    <row r="22496" spans="2:22" x14ac:dyDescent="0.2">
      <c r="B22496" s="2"/>
      <c r="C22496" s="2"/>
      <c r="D22496" s="2"/>
      <c r="E22496" s="2"/>
      <c r="F22496" s="2"/>
      <c r="G22496" s="3"/>
      <c r="H22496" s="3"/>
      <c r="I22496" s="2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 s="2"/>
    </row>
    <row r="22497" spans="2:22" x14ac:dyDescent="0.2">
      <c r="B22497" s="2"/>
      <c r="C22497" s="2"/>
      <c r="D22497" s="2"/>
      <c r="E22497" s="2"/>
      <c r="F22497" s="2"/>
      <c r="G22497" s="3"/>
      <c r="H22497" s="3"/>
      <c r="I22497" s="2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 s="2"/>
    </row>
    <row r="22498" spans="2:22" x14ac:dyDescent="0.2">
      <c r="B22498" s="2"/>
      <c r="C22498" s="2"/>
      <c r="D22498" s="2"/>
      <c r="E22498" s="2"/>
      <c r="F22498" s="2"/>
      <c r="G22498" s="3"/>
      <c r="H22498" s="3"/>
      <c r="I22498" s="2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 s="2"/>
    </row>
    <row r="22499" spans="2:22" x14ac:dyDescent="0.2">
      <c r="B22499" s="2"/>
      <c r="C22499" s="2"/>
      <c r="D22499" s="2"/>
      <c r="E22499" s="2"/>
      <c r="F22499" s="2"/>
      <c r="G22499" s="3"/>
      <c r="H22499" s="3"/>
      <c r="I22499" s="2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 s="2"/>
    </row>
    <row r="22500" spans="2:22" x14ac:dyDescent="0.2">
      <c r="B22500" s="2"/>
      <c r="C22500" s="2"/>
      <c r="D22500" s="2"/>
      <c r="E22500" s="2"/>
      <c r="F22500" s="2"/>
      <c r="G22500" s="3"/>
      <c r="H22500" s="3"/>
      <c r="I22500" s="2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 s="2"/>
    </row>
    <row r="22501" spans="2:22" x14ac:dyDescent="0.2">
      <c r="B22501" s="2"/>
      <c r="C22501" s="2"/>
      <c r="D22501" s="2"/>
      <c r="E22501" s="2"/>
      <c r="F22501" s="2"/>
      <c r="G22501" s="3"/>
      <c r="H22501" s="3"/>
      <c r="I22501" s="2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 s="2"/>
    </row>
    <row r="22502" spans="2:22" x14ac:dyDescent="0.2">
      <c r="B22502" s="2"/>
      <c r="C22502" s="2"/>
      <c r="D22502" s="2"/>
      <c r="E22502" s="2"/>
      <c r="F22502" s="2"/>
      <c r="G22502" s="3"/>
      <c r="H22502" s="3"/>
      <c r="I22502" s="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 s="2"/>
    </row>
    <row r="22503" spans="2:22" x14ac:dyDescent="0.2">
      <c r="B22503" s="2"/>
      <c r="C22503" s="2"/>
      <c r="D22503" s="2"/>
      <c r="E22503" s="2"/>
      <c r="F22503" s="2"/>
      <c r="G22503" s="3"/>
      <c r="H22503" s="3"/>
      <c r="I22503" s="2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 s="2"/>
    </row>
    <row r="22504" spans="2:22" x14ac:dyDescent="0.2">
      <c r="B22504" s="2"/>
      <c r="C22504" s="2"/>
      <c r="D22504" s="2"/>
      <c r="E22504" s="2"/>
      <c r="F22504" s="2"/>
      <c r="G22504" s="3"/>
      <c r="H22504" s="3"/>
      <c r="I22504" s="2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 s="2"/>
    </row>
    <row r="22505" spans="2:22" x14ac:dyDescent="0.2">
      <c r="B22505" s="2"/>
      <c r="C22505" s="2"/>
      <c r="D22505" s="2"/>
      <c r="E22505" s="2"/>
      <c r="F22505" s="2"/>
      <c r="G22505" s="3"/>
      <c r="H22505" s="3"/>
      <c r="I22505" s="2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 s="2"/>
    </row>
    <row r="22506" spans="2:22" x14ac:dyDescent="0.2">
      <c r="B22506" s="2"/>
      <c r="C22506" s="2"/>
      <c r="D22506" s="2"/>
      <c r="E22506" s="2"/>
      <c r="F22506" s="2"/>
      <c r="G22506" s="3"/>
      <c r="H22506" s="3"/>
      <c r="I22506" s="2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 s="2"/>
    </row>
    <row r="22507" spans="2:22" x14ac:dyDescent="0.2">
      <c r="B22507" s="2"/>
      <c r="C22507" s="2"/>
      <c r="D22507" s="2"/>
      <c r="E22507" s="2"/>
      <c r="F22507" s="2"/>
      <c r="G22507" s="3"/>
      <c r="H22507" s="3"/>
      <c r="I22507" s="2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 s="2"/>
    </row>
    <row r="22508" spans="2:22" x14ac:dyDescent="0.2">
      <c r="B22508" s="2"/>
      <c r="C22508" s="2"/>
      <c r="D22508" s="2"/>
      <c r="E22508" s="2"/>
      <c r="F22508" s="2"/>
      <c r="G22508" s="3"/>
      <c r="H22508" s="3"/>
      <c r="I22508" s="2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 s="2"/>
    </row>
    <row r="22509" spans="2:22" x14ac:dyDescent="0.2">
      <c r="B22509" s="2"/>
      <c r="C22509" s="2"/>
      <c r="D22509" s="2"/>
      <c r="E22509" s="2"/>
      <c r="F22509" s="2"/>
      <c r="G22509" s="3"/>
      <c r="H22509" s="3"/>
      <c r="I22509" s="2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 s="2"/>
    </row>
    <row r="22510" spans="2:22" x14ac:dyDescent="0.2">
      <c r="B22510" s="2"/>
      <c r="C22510" s="2"/>
      <c r="D22510" s="2"/>
      <c r="E22510" s="2"/>
      <c r="F22510" s="2"/>
      <c r="G22510" s="3"/>
      <c r="H22510" s="3"/>
      <c r="I22510" s="2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 s="2"/>
    </row>
    <row r="22511" spans="2:22" x14ac:dyDescent="0.2">
      <c r="B22511" s="2"/>
      <c r="C22511" s="2"/>
      <c r="D22511" s="2"/>
      <c r="E22511" s="2"/>
      <c r="F22511" s="2"/>
      <c r="G22511" s="3"/>
      <c r="H22511" s="3"/>
      <c r="I22511" s="2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 s="2"/>
    </row>
    <row r="22512" spans="2:22" x14ac:dyDescent="0.2">
      <c r="B22512" s="2"/>
      <c r="C22512" s="2"/>
      <c r="D22512" s="2"/>
      <c r="E22512" s="2"/>
      <c r="F22512" s="2"/>
      <c r="G22512" s="3"/>
      <c r="H22512" s="3"/>
      <c r="I22512" s="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 s="2"/>
    </row>
    <row r="22513" spans="2:22" x14ac:dyDescent="0.2">
      <c r="B22513" s="2"/>
      <c r="C22513" s="2"/>
      <c r="D22513" s="2"/>
      <c r="E22513" s="2"/>
      <c r="F22513" s="2"/>
      <c r="G22513" s="3"/>
      <c r="H22513" s="3"/>
      <c r="I22513" s="2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 s="2"/>
    </row>
    <row r="22514" spans="2:22" x14ac:dyDescent="0.2">
      <c r="B22514" s="2"/>
      <c r="C22514" s="2"/>
      <c r="D22514" s="2"/>
      <c r="E22514" s="2"/>
      <c r="F22514" s="2"/>
      <c r="G22514" s="3"/>
      <c r="H22514" s="3"/>
      <c r="I22514" s="2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 s="2"/>
    </row>
    <row r="22515" spans="2:22" x14ac:dyDescent="0.2">
      <c r="B22515" s="2"/>
      <c r="C22515" s="2"/>
      <c r="D22515" s="2"/>
      <c r="E22515" s="2"/>
      <c r="F22515" s="2"/>
      <c r="G22515" s="3"/>
      <c r="H22515" s="3"/>
      <c r="I22515" s="2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 s="2"/>
    </row>
    <row r="22516" spans="2:22" x14ac:dyDescent="0.2">
      <c r="B22516" s="2"/>
      <c r="C22516" s="2"/>
      <c r="D22516" s="2"/>
      <c r="E22516" s="2"/>
      <c r="F22516" s="2"/>
      <c r="G22516" s="3"/>
      <c r="H22516" s="3"/>
      <c r="I22516" s="2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 s="2"/>
    </row>
    <row r="22517" spans="2:22" x14ac:dyDescent="0.2">
      <c r="B22517" s="2"/>
      <c r="C22517" s="2"/>
      <c r="D22517" s="2"/>
      <c r="E22517" s="2"/>
      <c r="F22517" s="2"/>
      <c r="G22517" s="3"/>
      <c r="H22517" s="3"/>
      <c r="I22517" s="2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 s="2"/>
    </row>
    <row r="22518" spans="2:22" x14ac:dyDescent="0.2">
      <c r="B22518" s="2"/>
      <c r="C22518" s="2"/>
      <c r="D22518" s="2"/>
      <c r="E22518" s="2"/>
      <c r="F22518" s="2"/>
      <c r="G22518" s="3"/>
      <c r="H22518" s="3"/>
      <c r="I22518" s="2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 s="2"/>
    </row>
    <row r="22519" spans="2:22" x14ac:dyDescent="0.2">
      <c r="B22519" s="2"/>
      <c r="C22519" s="2"/>
      <c r="D22519" s="2"/>
      <c r="E22519" s="2"/>
      <c r="F22519" s="2"/>
      <c r="G22519" s="3"/>
      <c r="H22519" s="3"/>
      <c r="I22519" s="2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 s="2"/>
    </row>
    <row r="22520" spans="2:22" x14ac:dyDescent="0.2">
      <c r="B22520" s="2"/>
      <c r="C22520" s="2"/>
      <c r="D22520" s="2"/>
      <c r="E22520" s="2"/>
      <c r="F22520" s="2"/>
      <c r="G22520" s="3"/>
      <c r="H22520" s="3"/>
      <c r="I22520" s="2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 s="2"/>
    </row>
    <row r="22521" spans="2:22" x14ac:dyDescent="0.2">
      <c r="B22521" s="2"/>
      <c r="C22521" s="2"/>
      <c r="D22521" s="2"/>
      <c r="E22521" s="2"/>
      <c r="F22521" s="2"/>
      <c r="G22521" s="3"/>
      <c r="H22521" s="3"/>
      <c r="I22521" s="2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 s="2"/>
    </row>
    <row r="22522" spans="2:22" x14ac:dyDescent="0.2">
      <c r="B22522" s="2"/>
      <c r="C22522" s="2"/>
      <c r="D22522" s="2"/>
      <c r="E22522" s="2"/>
      <c r="F22522" s="2"/>
      <c r="G22522" s="3"/>
      <c r="H22522" s="3"/>
      <c r="I22522" s="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 s="2"/>
    </row>
    <row r="22523" spans="2:22" x14ac:dyDescent="0.2">
      <c r="B22523" s="2"/>
      <c r="C22523" s="2"/>
      <c r="D22523" s="2"/>
      <c r="E22523" s="2"/>
      <c r="F22523" s="2"/>
      <c r="G22523" s="3"/>
      <c r="H22523" s="3"/>
      <c r="I22523" s="2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 s="2"/>
    </row>
    <row r="22524" spans="2:22" x14ac:dyDescent="0.2">
      <c r="B22524" s="2"/>
      <c r="C22524" s="2"/>
      <c r="D22524" s="2"/>
      <c r="E22524" s="2"/>
      <c r="F22524" s="2"/>
      <c r="G22524" s="3"/>
      <c r="H22524" s="3"/>
      <c r="I22524" s="2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 s="2"/>
    </row>
    <row r="22525" spans="2:22" x14ac:dyDescent="0.2">
      <c r="B22525" s="2"/>
      <c r="C22525" s="2"/>
      <c r="D22525" s="2"/>
      <c r="E22525" s="2"/>
      <c r="F22525" s="2"/>
      <c r="G22525" s="3"/>
      <c r="H22525" s="3"/>
      <c r="I22525" s="2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 s="2"/>
    </row>
    <row r="22526" spans="2:22" x14ac:dyDescent="0.2">
      <c r="B22526" s="2"/>
      <c r="C22526" s="2"/>
      <c r="D22526" s="2"/>
      <c r="E22526" s="2"/>
      <c r="F22526" s="2"/>
      <c r="G22526" s="3"/>
      <c r="H22526" s="3"/>
      <c r="I22526" s="2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 s="2"/>
    </row>
    <row r="22527" spans="2:22" x14ac:dyDescent="0.2">
      <c r="B22527" s="2"/>
      <c r="C22527" s="2"/>
      <c r="D22527" s="2"/>
      <c r="E22527" s="2"/>
      <c r="F22527" s="2"/>
      <c r="G22527" s="3"/>
      <c r="H22527" s="3"/>
      <c r="I22527" s="2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 s="2"/>
    </row>
    <row r="22528" spans="2:22" x14ac:dyDescent="0.2">
      <c r="B22528" s="2"/>
      <c r="C22528" s="2"/>
      <c r="D22528" s="2"/>
      <c r="E22528" s="2"/>
      <c r="F22528" s="2"/>
      <c r="G22528" s="3"/>
      <c r="H22528" s="3"/>
      <c r="I22528" s="2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 s="2"/>
    </row>
    <row r="22529" spans="2:22" x14ac:dyDescent="0.2">
      <c r="B22529" s="2"/>
      <c r="C22529" s="2"/>
      <c r="D22529" s="2"/>
      <c r="E22529" s="2"/>
      <c r="F22529" s="2"/>
      <c r="G22529" s="3"/>
      <c r="H22529" s="3"/>
      <c r="I22529" s="2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 s="2"/>
    </row>
    <row r="22530" spans="2:22" x14ac:dyDescent="0.2">
      <c r="B22530" s="2"/>
      <c r="C22530" s="2"/>
      <c r="D22530" s="2"/>
      <c r="E22530" s="2"/>
      <c r="F22530" s="2"/>
      <c r="G22530" s="3"/>
      <c r="H22530" s="3"/>
      <c r="I22530" s="2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 s="2"/>
    </row>
    <row r="22531" spans="2:22" x14ac:dyDescent="0.2">
      <c r="B22531" s="2"/>
      <c r="C22531" s="2"/>
      <c r="D22531" s="2"/>
      <c r="E22531" s="2"/>
      <c r="F22531" s="2"/>
      <c r="G22531" s="3"/>
      <c r="H22531" s="3"/>
      <c r="I22531" s="2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 s="2"/>
    </row>
    <row r="22532" spans="2:22" x14ac:dyDescent="0.2">
      <c r="B22532" s="2"/>
      <c r="C22532" s="2"/>
      <c r="D22532" s="2"/>
      <c r="E22532" s="2"/>
      <c r="F22532" s="2"/>
      <c r="G22532" s="3"/>
      <c r="H22532" s="3"/>
      <c r="I22532" s="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 s="2"/>
    </row>
    <row r="22533" spans="2:22" x14ac:dyDescent="0.2">
      <c r="B22533" s="2"/>
      <c r="C22533" s="2"/>
      <c r="D22533" s="2"/>
      <c r="E22533" s="2"/>
      <c r="F22533" s="2"/>
      <c r="G22533" s="3"/>
      <c r="H22533" s="3"/>
      <c r="I22533" s="2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 s="2"/>
    </row>
    <row r="22534" spans="2:22" x14ac:dyDescent="0.2">
      <c r="B22534" s="2"/>
      <c r="C22534" s="2"/>
      <c r="D22534" s="2"/>
      <c r="E22534" s="2"/>
      <c r="F22534" s="2"/>
      <c r="G22534" s="3"/>
      <c r="H22534" s="3"/>
      <c r="I22534" s="2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 s="2"/>
    </row>
    <row r="22535" spans="2:22" x14ac:dyDescent="0.2">
      <c r="B22535" s="2"/>
      <c r="C22535" s="2"/>
      <c r="D22535" s="2"/>
      <c r="E22535" s="2"/>
      <c r="F22535" s="2"/>
      <c r="G22535" s="3"/>
      <c r="H22535" s="3"/>
      <c r="I22535" s="2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 s="2"/>
    </row>
    <row r="22536" spans="2:22" x14ac:dyDescent="0.2">
      <c r="B22536" s="2"/>
      <c r="C22536" s="2"/>
      <c r="D22536" s="2"/>
      <c r="E22536" s="2"/>
      <c r="F22536" s="2"/>
      <c r="G22536" s="3"/>
      <c r="H22536" s="3"/>
      <c r="I22536" s="2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 s="2"/>
    </row>
    <row r="22537" spans="2:22" x14ac:dyDescent="0.2">
      <c r="B22537" s="2"/>
      <c r="C22537" s="2"/>
      <c r="D22537" s="2"/>
      <c r="E22537" s="2"/>
      <c r="F22537" s="2"/>
      <c r="G22537" s="3"/>
      <c r="H22537" s="3"/>
      <c r="I22537" s="2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 s="2"/>
    </row>
    <row r="22538" spans="2:22" x14ac:dyDescent="0.2">
      <c r="B22538" s="2"/>
      <c r="C22538" s="2"/>
      <c r="D22538" s="2"/>
      <c r="E22538" s="2"/>
      <c r="F22538" s="2"/>
      <c r="G22538" s="3"/>
      <c r="H22538" s="3"/>
      <c r="I22538" s="2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 s="2"/>
    </row>
    <row r="22539" spans="2:22" x14ac:dyDescent="0.2">
      <c r="B22539" s="2"/>
      <c r="C22539" s="2"/>
      <c r="D22539" s="2"/>
      <c r="E22539" s="2"/>
      <c r="F22539" s="2"/>
      <c r="G22539" s="3"/>
      <c r="H22539" s="3"/>
      <c r="I22539" s="2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 s="2"/>
    </row>
    <row r="22540" spans="2:22" x14ac:dyDescent="0.2">
      <c r="B22540" s="2"/>
      <c r="C22540" s="2"/>
      <c r="D22540" s="2"/>
      <c r="E22540" s="2"/>
      <c r="F22540" s="2"/>
      <c r="G22540" s="3"/>
      <c r="H22540" s="3"/>
      <c r="I22540" s="2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 s="2"/>
    </row>
    <row r="22541" spans="2:22" x14ac:dyDescent="0.2">
      <c r="B22541" s="2"/>
      <c r="C22541" s="2"/>
      <c r="D22541" s="2"/>
      <c r="E22541" s="2"/>
      <c r="F22541" s="2"/>
      <c r="G22541" s="3"/>
      <c r="H22541" s="3"/>
      <c r="I22541" s="2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 s="2"/>
    </row>
    <row r="22542" spans="2:22" x14ac:dyDescent="0.2">
      <c r="B22542" s="2"/>
      <c r="C22542" s="2"/>
      <c r="D22542" s="2"/>
      <c r="E22542" s="2"/>
      <c r="F22542" s="2"/>
      <c r="G22542" s="3"/>
      <c r="H22542" s="3"/>
      <c r="I22542" s="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 s="2"/>
    </row>
    <row r="22543" spans="2:22" x14ac:dyDescent="0.2">
      <c r="B22543" s="2"/>
      <c r="C22543" s="2"/>
      <c r="D22543" s="2"/>
      <c r="E22543" s="2"/>
      <c r="F22543" s="2"/>
      <c r="G22543" s="3"/>
      <c r="H22543" s="3"/>
      <c r="I22543" s="2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 s="2"/>
    </row>
    <row r="22544" spans="2:22" x14ac:dyDescent="0.2">
      <c r="B22544" s="2"/>
      <c r="C22544" s="2"/>
      <c r="D22544" s="2"/>
      <c r="E22544" s="2"/>
      <c r="F22544" s="2"/>
      <c r="G22544" s="3"/>
      <c r="H22544" s="3"/>
      <c r="I22544" s="2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 s="2"/>
    </row>
    <row r="22545" spans="2:22" x14ac:dyDescent="0.2">
      <c r="B22545" s="2"/>
      <c r="C22545" s="2"/>
      <c r="D22545" s="2"/>
      <c r="E22545" s="2"/>
      <c r="F22545" s="2"/>
      <c r="G22545" s="3"/>
      <c r="H22545" s="3"/>
      <c r="I22545" s="2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 s="2"/>
    </row>
    <row r="22546" spans="2:22" x14ac:dyDescent="0.2">
      <c r="B22546" s="2"/>
      <c r="C22546" s="2"/>
      <c r="D22546" s="2"/>
      <c r="E22546" s="2"/>
      <c r="F22546" s="2"/>
      <c r="G22546" s="3"/>
      <c r="H22546" s="3"/>
      <c r="I22546" s="2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 s="2"/>
    </row>
    <row r="22547" spans="2:22" x14ac:dyDescent="0.2">
      <c r="B22547" s="2"/>
      <c r="C22547" s="2"/>
      <c r="D22547" s="2"/>
      <c r="E22547" s="2"/>
      <c r="F22547" s="2"/>
      <c r="G22547" s="3"/>
      <c r="H22547" s="3"/>
      <c r="I22547" s="2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 s="2"/>
    </row>
    <row r="22548" spans="2:22" x14ac:dyDescent="0.2">
      <c r="B22548" s="2"/>
      <c r="C22548" s="2"/>
      <c r="D22548" s="2"/>
      <c r="E22548" s="2"/>
      <c r="F22548" s="2"/>
      <c r="G22548" s="3"/>
      <c r="H22548" s="3"/>
      <c r="I22548" s="2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 s="2"/>
    </row>
    <row r="22549" spans="2:22" x14ac:dyDescent="0.2">
      <c r="B22549" s="2"/>
      <c r="C22549" s="2"/>
      <c r="D22549" s="2"/>
      <c r="E22549" s="2"/>
      <c r="F22549" s="2"/>
      <c r="G22549" s="3"/>
      <c r="H22549" s="3"/>
      <c r="I22549" s="2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 s="2"/>
    </row>
    <row r="22550" spans="2:22" x14ac:dyDescent="0.2">
      <c r="B22550" s="2"/>
      <c r="C22550" s="2"/>
      <c r="D22550" s="2"/>
      <c r="E22550" s="2"/>
      <c r="F22550" s="2"/>
      <c r="G22550" s="3"/>
      <c r="H22550" s="3"/>
      <c r="I22550" s="2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 s="2"/>
    </row>
    <row r="22551" spans="2:22" x14ac:dyDescent="0.2">
      <c r="B22551" s="2"/>
      <c r="C22551" s="2"/>
      <c r="D22551" s="2"/>
      <c r="E22551" s="2"/>
      <c r="F22551" s="2"/>
      <c r="G22551" s="3"/>
      <c r="H22551" s="3"/>
      <c r="I22551" s="2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 s="2"/>
    </row>
    <row r="22552" spans="2:22" x14ac:dyDescent="0.2">
      <c r="B22552" s="2"/>
      <c r="C22552" s="2"/>
      <c r="D22552" s="2"/>
      <c r="E22552" s="2"/>
      <c r="F22552" s="2"/>
      <c r="G22552" s="3"/>
      <c r="H22552" s="3"/>
      <c r="I22552" s="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 s="2"/>
    </row>
    <row r="22553" spans="2:22" x14ac:dyDescent="0.2">
      <c r="B22553" s="2"/>
      <c r="C22553" s="2"/>
      <c r="D22553" s="2"/>
      <c r="E22553" s="2"/>
      <c r="F22553" s="2"/>
      <c r="G22553" s="3"/>
      <c r="H22553" s="3"/>
      <c r="I22553" s="2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 s="2"/>
    </row>
    <row r="22554" spans="2:22" x14ac:dyDescent="0.2">
      <c r="B22554" s="2"/>
      <c r="C22554" s="2"/>
      <c r="D22554" s="2"/>
      <c r="E22554" s="2"/>
      <c r="F22554" s="2"/>
      <c r="G22554" s="3"/>
      <c r="H22554" s="3"/>
      <c r="I22554" s="2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 s="2"/>
    </row>
    <row r="22555" spans="2:22" x14ac:dyDescent="0.2">
      <c r="B22555" s="2"/>
      <c r="C22555" s="2"/>
      <c r="D22555" s="2"/>
      <c r="E22555" s="2"/>
      <c r="F22555" s="2"/>
      <c r="G22555" s="3"/>
      <c r="H22555" s="3"/>
      <c r="I22555" s="2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 s="2"/>
    </row>
    <row r="22556" spans="2:22" x14ac:dyDescent="0.2">
      <c r="B22556" s="2"/>
      <c r="C22556" s="2"/>
      <c r="D22556" s="2"/>
      <c r="E22556" s="2"/>
      <c r="F22556" s="2"/>
      <c r="G22556" s="3"/>
      <c r="H22556" s="3"/>
      <c r="I22556" s="2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 s="2"/>
    </row>
    <row r="22557" spans="2:22" x14ac:dyDescent="0.2">
      <c r="B22557" s="2"/>
      <c r="C22557" s="2"/>
      <c r="D22557" s="2"/>
      <c r="E22557" s="2"/>
      <c r="F22557" s="2"/>
      <c r="G22557" s="3"/>
      <c r="H22557" s="3"/>
      <c r="I22557" s="2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 s="2"/>
    </row>
    <row r="22558" spans="2:22" x14ac:dyDescent="0.2">
      <c r="B22558" s="2"/>
      <c r="C22558" s="2"/>
      <c r="D22558" s="2"/>
      <c r="E22558" s="2"/>
      <c r="F22558" s="2"/>
      <c r="G22558" s="3"/>
      <c r="H22558" s="3"/>
      <c r="I22558" s="2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 s="2"/>
    </row>
    <row r="22559" spans="2:22" x14ac:dyDescent="0.2">
      <c r="B22559" s="2"/>
      <c r="C22559" s="2"/>
      <c r="D22559" s="2"/>
      <c r="E22559" s="2"/>
      <c r="F22559" s="2"/>
      <c r="G22559" s="3"/>
      <c r="H22559" s="3"/>
      <c r="I22559" s="2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 s="2"/>
    </row>
    <row r="22560" spans="2:22" x14ac:dyDescent="0.2">
      <c r="B22560" s="2"/>
      <c r="C22560" s="2"/>
      <c r="D22560" s="2"/>
      <c r="E22560" s="2"/>
      <c r="F22560" s="2"/>
      <c r="G22560" s="3"/>
      <c r="H22560" s="3"/>
      <c r="I22560" s="2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 s="2"/>
    </row>
    <row r="22561" spans="2:22" x14ac:dyDescent="0.2">
      <c r="B22561" s="2"/>
      <c r="C22561" s="2"/>
      <c r="D22561" s="2"/>
      <c r="E22561" s="2"/>
      <c r="F22561" s="2"/>
      <c r="G22561" s="3"/>
      <c r="H22561" s="3"/>
      <c r="I22561" s="2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 s="2"/>
    </row>
    <row r="22562" spans="2:22" x14ac:dyDescent="0.2">
      <c r="B22562" s="2"/>
      <c r="C22562" s="2"/>
      <c r="D22562" s="2"/>
      <c r="E22562" s="2"/>
      <c r="F22562" s="2"/>
      <c r="G22562" s="3"/>
      <c r="H22562" s="3"/>
      <c r="I22562" s="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 s="2"/>
    </row>
    <row r="22563" spans="2:22" x14ac:dyDescent="0.2">
      <c r="B22563" s="2"/>
      <c r="C22563" s="2"/>
      <c r="D22563" s="2"/>
      <c r="E22563" s="2"/>
      <c r="F22563" s="2"/>
      <c r="G22563" s="3"/>
      <c r="H22563" s="3"/>
      <c r="I22563" s="2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 s="2"/>
    </row>
    <row r="22564" spans="2:22" x14ac:dyDescent="0.2">
      <c r="B22564" s="2"/>
      <c r="C22564" s="2"/>
      <c r="D22564" s="2"/>
      <c r="E22564" s="2"/>
      <c r="F22564" s="2"/>
      <c r="G22564" s="3"/>
      <c r="H22564" s="3"/>
      <c r="I22564" s="2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 s="2"/>
    </row>
    <row r="22565" spans="2:22" x14ac:dyDescent="0.2">
      <c r="B22565" s="2"/>
      <c r="C22565" s="2"/>
      <c r="D22565" s="2"/>
      <c r="E22565" s="2"/>
      <c r="F22565" s="2"/>
      <c r="G22565" s="3"/>
      <c r="H22565" s="3"/>
      <c r="I22565" s="2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 s="2"/>
    </row>
    <row r="22566" spans="2:22" x14ac:dyDescent="0.2">
      <c r="B22566" s="2"/>
      <c r="C22566" s="2"/>
      <c r="D22566" s="2"/>
      <c r="E22566" s="2"/>
      <c r="F22566" s="2"/>
      <c r="G22566" s="3"/>
      <c r="H22566" s="3"/>
      <c r="I22566" s="2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 s="2"/>
    </row>
    <row r="22567" spans="2:22" x14ac:dyDescent="0.2">
      <c r="B22567" s="2"/>
      <c r="C22567" s="2"/>
      <c r="D22567" s="2"/>
      <c r="E22567" s="2"/>
      <c r="F22567" s="2"/>
      <c r="G22567" s="3"/>
      <c r="H22567" s="3"/>
      <c r="I22567" s="2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 s="2"/>
    </row>
    <row r="22568" spans="2:22" x14ac:dyDescent="0.2">
      <c r="B22568" s="2"/>
      <c r="C22568" s="2"/>
      <c r="D22568" s="2"/>
      <c r="E22568" s="2"/>
      <c r="F22568" s="2"/>
      <c r="G22568" s="3"/>
      <c r="H22568" s="3"/>
      <c r="I22568" s="2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 s="2"/>
    </row>
    <row r="22569" spans="2:22" x14ac:dyDescent="0.2">
      <c r="B22569" s="2"/>
      <c r="C22569" s="2"/>
      <c r="D22569" s="2"/>
      <c r="E22569" s="2"/>
      <c r="F22569" s="2"/>
      <c r="G22569" s="3"/>
      <c r="H22569" s="3"/>
      <c r="I22569" s="2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 s="2"/>
    </row>
    <row r="22570" spans="2:22" x14ac:dyDescent="0.2">
      <c r="B22570" s="2"/>
      <c r="C22570" s="2"/>
      <c r="D22570" s="2"/>
      <c r="E22570" s="2"/>
      <c r="F22570" s="2"/>
      <c r="G22570" s="3"/>
      <c r="H22570" s="3"/>
      <c r="I22570" s="2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 s="2"/>
    </row>
    <row r="22571" spans="2:22" x14ac:dyDescent="0.2">
      <c r="B22571" s="2"/>
      <c r="C22571" s="2"/>
      <c r="D22571" s="2"/>
      <c r="E22571" s="2"/>
      <c r="F22571" s="2"/>
      <c r="G22571" s="3"/>
      <c r="H22571" s="3"/>
      <c r="I22571" s="2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 s="2"/>
    </row>
    <row r="22572" spans="2:22" x14ac:dyDescent="0.2">
      <c r="B22572" s="2"/>
      <c r="C22572" s="2"/>
      <c r="D22572" s="2"/>
      <c r="E22572" s="2"/>
      <c r="F22572" s="2"/>
      <c r="G22572" s="3"/>
      <c r="H22572" s="3"/>
      <c r="I22572" s="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 s="2"/>
    </row>
    <row r="22573" spans="2:22" x14ac:dyDescent="0.2">
      <c r="B22573" s="2"/>
      <c r="C22573" s="2"/>
      <c r="D22573" s="2"/>
      <c r="E22573" s="2"/>
      <c r="F22573" s="2"/>
      <c r="G22573" s="3"/>
      <c r="H22573" s="3"/>
      <c r="I22573" s="2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 s="2"/>
    </row>
    <row r="22574" spans="2:22" x14ac:dyDescent="0.2">
      <c r="B22574" s="2"/>
      <c r="C22574" s="2"/>
      <c r="D22574" s="2"/>
      <c r="E22574" s="2"/>
      <c r="F22574" s="2"/>
      <c r="G22574" s="3"/>
      <c r="H22574" s="3"/>
      <c r="I22574" s="2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 s="2"/>
    </row>
    <row r="22575" spans="2:22" x14ac:dyDescent="0.2">
      <c r="B22575" s="2"/>
      <c r="C22575" s="2"/>
      <c r="D22575" s="2"/>
      <c r="E22575" s="2"/>
      <c r="F22575" s="2"/>
      <c r="G22575" s="3"/>
      <c r="H22575" s="3"/>
      <c r="I22575" s="2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 s="2"/>
    </row>
    <row r="22576" spans="2:22" x14ac:dyDescent="0.2">
      <c r="B22576" s="2"/>
      <c r="C22576" s="2"/>
      <c r="D22576" s="2"/>
      <c r="E22576" s="2"/>
      <c r="F22576" s="2"/>
      <c r="G22576" s="3"/>
      <c r="H22576" s="3"/>
      <c r="I22576" s="2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 s="2"/>
    </row>
    <row r="22577" spans="2:22" x14ac:dyDescent="0.2">
      <c r="B22577" s="2"/>
      <c r="C22577" s="2"/>
      <c r="D22577" s="2"/>
      <c r="E22577" s="2"/>
      <c r="F22577" s="2"/>
      <c r="G22577" s="3"/>
      <c r="H22577" s="3"/>
      <c r="I22577" s="2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 s="2"/>
    </row>
    <row r="22578" spans="2:22" x14ac:dyDescent="0.2">
      <c r="B22578" s="2"/>
      <c r="C22578" s="2"/>
      <c r="D22578" s="2"/>
      <c r="E22578" s="2"/>
      <c r="F22578" s="2"/>
      <c r="G22578" s="3"/>
      <c r="H22578" s="3"/>
      <c r="I22578" s="2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 s="2"/>
    </row>
    <row r="22579" spans="2:22" x14ac:dyDescent="0.2">
      <c r="B22579" s="2"/>
      <c r="C22579" s="2"/>
      <c r="D22579" s="2"/>
      <c r="E22579" s="2"/>
      <c r="F22579" s="2"/>
      <c r="G22579" s="3"/>
      <c r="H22579" s="3"/>
      <c r="I22579" s="2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 s="2"/>
    </row>
    <row r="22580" spans="2:22" x14ac:dyDescent="0.2">
      <c r="B22580" s="2"/>
      <c r="C22580" s="2"/>
      <c r="D22580" s="2"/>
      <c r="E22580" s="2"/>
      <c r="F22580" s="2"/>
      <c r="G22580" s="3"/>
      <c r="H22580" s="3"/>
      <c r="I22580" s="2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 s="2"/>
    </row>
    <row r="22581" spans="2:22" x14ac:dyDescent="0.2">
      <c r="B22581" s="2"/>
      <c r="C22581" s="2"/>
      <c r="D22581" s="2"/>
      <c r="E22581" s="2"/>
      <c r="F22581" s="2"/>
      <c r="G22581" s="3"/>
      <c r="H22581" s="3"/>
      <c r="I22581" s="2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 s="2"/>
    </row>
    <row r="22582" spans="2:22" x14ac:dyDescent="0.2">
      <c r="B22582" s="2"/>
      <c r="C22582" s="2"/>
      <c r="D22582" s="2"/>
      <c r="E22582" s="2"/>
      <c r="F22582" s="2"/>
      <c r="G22582" s="3"/>
      <c r="H22582" s="3"/>
      <c r="I22582" s="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 s="2"/>
    </row>
    <row r="22583" spans="2:22" x14ac:dyDescent="0.2">
      <c r="B22583" s="2"/>
      <c r="C22583" s="2"/>
      <c r="D22583" s="2"/>
      <c r="E22583" s="2"/>
      <c r="F22583" s="2"/>
      <c r="G22583" s="3"/>
      <c r="H22583" s="3"/>
      <c r="I22583" s="2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 s="2"/>
    </row>
    <row r="22584" spans="2:22" x14ac:dyDescent="0.2">
      <c r="B22584" s="2"/>
      <c r="C22584" s="2"/>
      <c r="D22584" s="2"/>
      <c r="E22584" s="2"/>
      <c r="F22584" s="2"/>
      <c r="G22584" s="3"/>
      <c r="H22584" s="3"/>
      <c r="I22584" s="2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 s="2"/>
    </row>
    <row r="22585" spans="2:22" x14ac:dyDescent="0.2">
      <c r="B22585" s="2"/>
      <c r="C22585" s="2"/>
      <c r="D22585" s="2"/>
      <c r="E22585" s="2"/>
      <c r="F22585" s="2"/>
      <c r="G22585" s="3"/>
      <c r="H22585" s="3"/>
      <c r="I22585" s="2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 s="2"/>
    </row>
    <row r="22586" spans="2:22" x14ac:dyDescent="0.2">
      <c r="B22586" s="2"/>
      <c r="C22586" s="2"/>
      <c r="D22586" s="2"/>
      <c r="E22586" s="2"/>
      <c r="F22586" s="2"/>
      <c r="G22586" s="3"/>
      <c r="H22586" s="3"/>
      <c r="I22586" s="2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 s="2"/>
    </row>
    <row r="22587" spans="2:22" x14ac:dyDescent="0.2">
      <c r="B22587" s="2"/>
      <c r="C22587" s="2"/>
      <c r="D22587" s="2"/>
      <c r="E22587" s="2"/>
      <c r="F22587" s="2"/>
      <c r="G22587" s="3"/>
      <c r="H22587" s="3"/>
      <c r="I22587" s="2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 s="2"/>
    </row>
    <row r="22588" spans="2:22" x14ac:dyDescent="0.2">
      <c r="B22588" s="2"/>
      <c r="C22588" s="2"/>
      <c r="D22588" s="2"/>
      <c r="E22588" s="2"/>
      <c r="F22588" s="2"/>
      <c r="G22588" s="3"/>
      <c r="H22588" s="3"/>
      <c r="I22588" s="2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 s="2"/>
    </row>
    <row r="22589" spans="2:22" x14ac:dyDescent="0.2">
      <c r="B22589" s="2"/>
      <c r="C22589" s="2"/>
      <c r="D22589" s="2"/>
      <c r="E22589" s="2"/>
      <c r="F22589" s="2"/>
      <c r="G22589" s="3"/>
      <c r="H22589" s="3"/>
      <c r="I22589" s="2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 s="2"/>
    </row>
    <row r="22590" spans="2:22" x14ac:dyDescent="0.2">
      <c r="B22590" s="2"/>
      <c r="C22590" s="2"/>
      <c r="D22590" s="2"/>
      <c r="E22590" s="2"/>
      <c r="F22590" s="2"/>
      <c r="G22590" s="3"/>
      <c r="H22590" s="3"/>
      <c r="I22590" s="2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 s="2"/>
    </row>
    <row r="22591" spans="2:22" x14ac:dyDescent="0.2">
      <c r="B22591" s="2"/>
      <c r="C22591" s="2"/>
      <c r="D22591" s="2"/>
      <c r="E22591" s="2"/>
      <c r="F22591" s="2"/>
      <c r="G22591" s="3"/>
      <c r="H22591" s="3"/>
      <c r="I22591" s="2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 s="2"/>
    </row>
    <row r="22592" spans="2:22" x14ac:dyDescent="0.2">
      <c r="B22592" s="2"/>
      <c r="C22592" s="2"/>
      <c r="D22592" s="2"/>
      <c r="E22592" s="2"/>
      <c r="F22592" s="2"/>
      <c r="G22592" s="3"/>
      <c r="H22592" s="3"/>
      <c r="I22592" s="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 s="2"/>
    </row>
    <row r="22593" spans="2:22" x14ac:dyDescent="0.2">
      <c r="B22593" s="2"/>
      <c r="C22593" s="2"/>
      <c r="D22593" s="2"/>
      <c r="E22593" s="2"/>
      <c r="F22593" s="2"/>
      <c r="G22593" s="3"/>
      <c r="H22593" s="3"/>
      <c r="I22593" s="2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 s="2"/>
    </row>
    <row r="22594" spans="2:22" x14ac:dyDescent="0.2">
      <c r="B22594" s="2"/>
      <c r="C22594" s="2"/>
      <c r="D22594" s="2"/>
      <c r="E22594" s="2"/>
      <c r="F22594" s="2"/>
      <c r="G22594" s="3"/>
      <c r="H22594" s="3"/>
      <c r="I22594" s="2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 s="2"/>
    </row>
    <row r="22595" spans="2:22" x14ac:dyDescent="0.2">
      <c r="B22595" s="2"/>
      <c r="C22595" s="2"/>
      <c r="D22595" s="2"/>
      <c r="E22595" s="2"/>
      <c r="F22595" s="2"/>
      <c r="G22595" s="3"/>
      <c r="H22595" s="3"/>
      <c r="I22595" s="2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 s="2"/>
    </row>
    <row r="22596" spans="2:22" x14ac:dyDescent="0.2">
      <c r="B22596" s="2"/>
      <c r="C22596" s="2"/>
      <c r="D22596" s="2"/>
      <c r="E22596" s="2"/>
      <c r="F22596" s="2"/>
      <c r="G22596" s="3"/>
      <c r="H22596" s="3"/>
      <c r="I22596" s="2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 s="2"/>
    </row>
    <row r="22597" spans="2:22" x14ac:dyDescent="0.2">
      <c r="B22597" s="2"/>
      <c r="C22597" s="2"/>
      <c r="D22597" s="2"/>
      <c r="E22597" s="2"/>
      <c r="F22597" s="2"/>
      <c r="G22597" s="3"/>
      <c r="H22597" s="3"/>
      <c r="I22597" s="2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 s="2"/>
    </row>
    <row r="22598" spans="2:22" x14ac:dyDescent="0.2">
      <c r="B22598" s="2"/>
      <c r="C22598" s="2"/>
      <c r="D22598" s="2"/>
      <c r="E22598" s="2"/>
      <c r="F22598" s="2"/>
      <c r="G22598" s="3"/>
      <c r="H22598" s="3"/>
      <c r="I22598" s="2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 s="2"/>
    </row>
    <row r="22599" spans="2:22" x14ac:dyDescent="0.2">
      <c r="B22599" s="2"/>
      <c r="C22599" s="2"/>
      <c r="D22599" s="2"/>
      <c r="E22599" s="2"/>
      <c r="F22599" s="2"/>
      <c r="G22599" s="3"/>
      <c r="H22599" s="3"/>
      <c r="I22599" s="2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 s="2"/>
    </row>
    <row r="22600" spans="2:22" x14ac:dyDescent="0.2">
      <c r="B22600" s="2"/>
      <c r="C22600" s="2"/>
      <c r="D22600" s="2"/>
      <c r="E22600" s="2"/>
      <c r="F22600" s="2"/>
      <c r="G22600" s="3"/>
      <c r="H22600" s="3"/>
      <c r="I22600" s="2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 s="2"/>
    </row>
    <row r="22601" spans="2:22" x14ac:dyDescent="0.2">
      <c r="B22601" s="2"/>
      <c r="C22601" s="2"/>
      <c r="D22601" s="2"/>
      <c r="E22601" s="2"/>
      <c r="F22601" s="2"/>
      <c r="G22601" s="3"/>
      <c r="H22601" s="3"/>
      <c r="I22601" s="2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 s="2"/>
    </row>
    <row r="22602" spans="2:22" x14ac:dyDescent="0.2">
      <c r="B22602" s="2"/>
      <c r="C22602" s="2"/>
      <c r="D22602" s="2"/>
      <c r="E22602" s="2"/>
      <c r="F22602" s="2"/>
      <c r="G22602" s="3"/>
      <c r="H22602" s="3"/>
      <c r="I22602" s="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 s="2"/>
    </row>
    <row r="22603" spans="2:22" x14ac:dyDescent="0.2">
      <c r="B22603" s="2"/>
      <c r="C22603" s="2"/>
      <c r="D22603" s="2"/>
      <c r="E22603" s="2"/>
      <c r="F22603" s="2"/>
      <c r="G22603" s="3"/>
      <c r="H22603" s="3"/>
      <c r="I22603" s="2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 s="2"/>
    </row>
    <row r="22604" spans="2:22" x14ac:dyDescent="0.2">
      <c r="B22604" s="2"/>
      <c r="C22604" s="2"/>
      <c r="D22604" s="2"/>
      <c r="E22604" s="2"/>
      <c r="F22604" s="2"/>
      <c r="G22604" s="3"/>
      <c r="H22604" s="3"/>
      <c r="I22604" s="2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 s="2"/>
    </row>
    <row r="22605" spans="2:22" x14ac:dyDescent="0.2">
      <c r="B22605" s="2"/>
      <c r="C22605" s="2"/>
      <c r="D22605" s="2"/>
      <c r="E22605" s="2"/>
      <c r="F22605" s="2"/>
      <c r="G22605" s="3"/>
      <c r="H22605" s="3"/>
      <c r="I22605" s="2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 s="2"/>
    </row>
    <row r="22606" spans="2:22" x14ac:dyDescent="0.2">
      <c r="B22606" s="2"/>
      <c r="C22606" s="2"/>
      <c r="D22606" s="2"/>
      <c r="E22606" s="2"/>
      <c r="F22606" s="2"/>
      <c r="G22606" s="3"/>
      <c r="H22606" s="3"/>
      <c r="I22606" s="2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 s="2"/>
    </row>
    <row r="22607" spans="2:22" x14ac:dyDescent="0.2">
      <c r="B22607" s="2"/>
      <c r="C22607" s="2"/>
      <c r="D22607" s="2"/>
      <c r="E22607" s="2"/>
      <c r="F22607" s="2"/>
      <c r="G22607" s="3"/>
      <c r="H22607" s="3"/>
      <c r="I22607" s="2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 s="2"/>
    </row>
    <row r="22608" spans="2:22" x14ac:dyDescent="0.2">
      <c r="B22608" s="2"/>
      <c r="C22608" s="2"/>
      <c r="D22608" s="2"/>
      <c r="E22608" s="2"/>
      <c r="F22608" s="2"/>
      <c r="G22608" s="3"/>
      <c r="H22608" s="3"/>
      <c r="I22608" s="2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 s="2"/>
    </row>
    <row r="22609" spans="2:22" x14ac:dyDescent="0.2">
      <c r="B22609" s="2"/>
      <c r="C22609" s="2"/>
      <c r="D22609" s="2"/>
      <c r="E22609" s="2"/>
      <c r="F22609" s="2"/>
      <c r="G22609" s="3"/>
      <c r="H22609" s="3"/>
      <c r="I22609" s="2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 s="2"/>
    </row>
    <row r="22610" spans="2:22" x14ac:dyDescent="0.2">
      <c r="B22610" s="2"/>
      <c r="C22610" s="2"/>
      <c r="D22610" s="2"/>
      <c r="E22610" s="2"/>
      <c r="F22610" s="2"/>
      <c r="G22610" s="3"/>
      <c r="H22610" s="3"/>
      <c r="I22610" s="2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 s="2"/>
    </row>
    <row r="22611" spans="2:22" x14ac:dyDescent="0.2">
      <c r="B22611" s="2"/>
      <c r="C22611" s="2"/>
      <c r="D22611" s="2"/>
      <c r="E22611" s="2"/>
      <c r="F22611" s="2"/>
      <c r="G22611" s="3"/>
      <c r="H22611" s="3"/>
      <c r="I22611" s="2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 s="2"/>
    </row>
    <row r="22612" spans="2:22" x14ac:dyDescent="0.2">
      <c r="B22612" s="2"/>
      <c r="C22612" s="2"/>
      <c r="D22612" s="2"/>
      <c r="E22612" s="2"/>
      <c r="F22612" s="2"/>
      <c r="G22612" s="3"/>
      <c r="H22612" s="3"/>
      <c r="I22612" s="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 s="2"/>
    </row>
    <row r="22613" spans="2:22" x14ac:dyDescent="0.2">
      <c r="B22613" s="2"/>
      <c r="C22613" s="2"/>
      <c r="D22613" s="2"/>
      <c r="E22613" s="2"/>
      <c r="F22613" s="2"/>
      <c r="G22613" s="3"/>
      <c r="H22613" s="3"/>
      <c r="I22613" s="2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 s="2"/>
    </row>
    <row r="22614" spans="2:22" x14ac:dyDescent="0.2">
      <c r="B22614" s="2"/>
      <c r="C22614" s="2"/>
      <c r="D22614" s="2"/>
      <c r="E22614" s="2"/>
      <c r="F22614" s="2"/>
      <c r="G22614" s="3"/>
      <c r="H22614" s="3"/>
      <c r="I22614" s="2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 s="2"/>
    </row>
    <row r="22615" spans="2:22" x14ac:dyDescent="0.2">
      <c r="B22615" s="2"/>
      <c r="C22615" s="2"/>
      <c r="D22615" s="2"/>
      <c r="E22615" s="2"/>
      <c r="F22615" s="2"/>
      <c r="G22615" s="3"/>
      <c r="H22615" s="3"/>
      <c r="I22615" s="2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 s="2"/>
    </row>
    <row r="22616" spans="2:22" x14ac:dyDescent="0.2">
      <c r="B22616" s="2"/>
      <c r="C22616" s="2"/>
      <c r="D22616" s="2"/>
      <c r="E22616" s="2"/>
      <c r="F22616" s="2"/>
      <c r="G22616" s="3"/>
      <c r="H22616" s="3"/>
      <c r="I22616" s="2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 s="2"/>
    </row>
    <row r="22617" spans="2:22" x14ac:dyDescent="0.2">
      <c r="B22617" s="2"/>
      <c r="C22617" s="2"/>
      <c r="D22617" s="2"/>
      <c r="E22617" s="2"/>
      <c r="F22617" s="2"/>
      <c r="G22617" s="3"/>
      <c r="H22617" s="3"/>
      <c r="I22617" s="2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 s="2"/>
    </row>
    <row r="22618" spans="2:22" x14ac:dyDescent="0.2">
      <c r="B22618" s="2"/>
      <c r="C22618" s="2"/>
      <c r="D22618" s="2"/>
      <c r="E22618" s="2"/>
      <c r="F22618" s="2"/>
      <c r="G22618" s="3"/>
      <c r="H22618" s="3"/>
      <c r="I22618" s="2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 s="2"/>
    </row>
    <row r="22619" spans="2:22" x14ac:dyDescent="0.2">
      <c r="B22619" s="2"/>
      <c r="C22619" s="2"/>
      <c r="D22619" s="2"/>
      <c r="E22619" s="2"/>
      <c r="F22619" s="2"/>
      <c r="G22619" s="3"/>
      <c r="H22619" s="3"/>
      <c r="I22619" s="2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 s="2"/>
    </row>
    <row r="22620" spans="2:22" x14ac:dyDescent="0.2">
      <c r="B22620" s="2"/>
      <c r="C22620" s="2"/>
      <c r="D22620" s="2"/>
      <c r="E22620" s="2"/>
      <c r="F22620" s="2"/>
      <c r="G22620" s="3"/>
      <c r="H22620" s="3"/>
      <c r="I22620" s="2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 s="2"/>
    </row>
    <row r="22621" spans="2:22" x14ac:dyDescent="0.2">
      <c r="B22621" s="2"/>
      <c r="C22621" s="2"/>
      <c r="D22621" s="2"/>
      <c r="E22621" s="2"/>
      <c r="F22621" s="2"/>
      <c r="G22621" s="3"/>
      <c r="H22621" s="3"/>
      <c r="I22621" s="2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 s="2"/>
    </row>
    <row r="22622" spans="2:22" x14ac:dyDescent="0.2">
      <c r="B22622" s="2"/>
      <c r="C22622" s="2"/>
      <c r="D22622" s="2"/>
      <c r="E22622" s="2"/>
      <c r="F22622" s="2"/>
      <c r="G22622" s="3"/>
      <c r="H22622" s="3"/>
      <c r="I22622" s="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 s="2"/>
    </row>
    <row r="22623" spans="2:22" x14ac:dyDescent="0.2">
      <c r="B22623" s="2"/>
      <c r="C22623" s="2"/>
      <c r="D22623" s="2"/>
      <c r="E22623" s="2"/>
      <c r="F22623" s="2"/>
      <c r="G22623" s="3"/>
      <c r="H22623" s="3"/>
      <c r="I22623" s="2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 s="2"/>
    </row>
    <row r="22624" spans="2:22" x14ac:dyDescent="0.2">
      <c r="B22624" s="2"/>
      <c r="C22624" s="2"/>
      <c r="D22624" s="2"/>
      <c r="E22624" s="2"/>
      <c r="F22624" s="2"/>
      <c r="G22624" s="3"/>
      <c r="H22624" s="3"/>
      <c r="I22624" s="2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 s="2"/>
    </row>
    <row r="22625" spans="2:22" x14ac:dyDescent="0.2">
      <c r="B22625" s="2"/>
      <c r="C22625" s="2"/>
      <c r="D22625" s="2"/>
      <c r="E22625" s="2"/>
      <c r="F22625" s="2"/>
      <c r="G22625" s="3"/>
      <c r="H22625" s="3"/>
      <c r="I22625" s="2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 s="2"/>
    </row>
    <row r="22626" spans="2:22" x14ac:dyDescent="0.2">
      <c r="B22626" s="2"/>
      <c r="C22626" s="2"/>
      <c r="D22626" s="2"/>
      <c r="E22626" s="2"/>
      <c r="F22626" s="2"/>
      <c r="G22626" s="3"/>
      <c r="H22626" s="3"/>
      <c r="I22626" s="2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 s="2"/>
    </row>
    <row r="22627" spans="2:22" x14ac:dyDescent="0.2">
      <c r="B22627" s="2"/>
      <c r="C22627" s="2"/>
      <c r="D22627" s="2"/>
      <c r="E22627" s="2"/>
      <c r="F22627" s="2"/>
      <c r="G22627" s="3"/>
      <c r="H22627" s="3"/>
      <c r="I22627" s="2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 s="2"/>
    </row>
    <row r="22628" spans="2:22" x14ac:dyDescent="0.2">
      <c r="B22628" s="2"/>
      <c r="C22628" s="2"/>
      <c r="D22628" s="2"/>
      <c r="E22628" s="2"/>
      <c r="F22628" s="2"/>
      <c r="G22628" s="3"/>
      <c r="H22628" s="3"/>
      <c r="I22628" s="2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 s="2"/>
    </row>
    <row r="22629" spans="2:22" x14ac:dyDescent="0.2">
      <c r="B22629" s="2"/>
      <c r="C22629" s="2"/>
      <c r="D22629" s="2"/>
      <c r="E22629" s="2"/>
      <c r="F22629" s="2"/>
      <c r="G22629" s="3"/>
      <c r="H22629" s="3"/>
      <c r="I22629" s="2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 s="2"/>
    </row>
    <row r="22630" spans="2:22" x14ac:dyDescent="0.2">
      <c r="B22630" s="2"/>
      <c r="C22630" s="2"/>
      <c r="D22630" s="2"/>
      <c r="E22630" s="2"/>
      <c r="F22630" s="2"/>
      <c r="G22630" s="3"/>
      <c r="H22630" s="3"/>
      <c r="I22630" s="2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 s="2"/>
    </row>
    <row r="22631" spans="2:22" x14ac:dyDescent="0.2">
      <c r="B22631" s="2"/>
      <c r="C22631" s="2"/>
      <c r="D22631" s="2"/>
      <c r="E22631" s="2"/>
      <c r="F22631" s="2"/>
      <c r="G22631" s="3"/>
      <c r="H22631" s="3"/>
      <c r="I22631" s="2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 s="2"/>
    </row>
    <row r="22632" spans="2:22" x14ac:dyDescent="0.2">
      <c r="B22632" s="2"/>
      <c r="C22632" s="2"/>
      <c r="D22632" s="2"/>
      <c r="E22632" s="2"/>
      <c r="F22632" s="2"/>
      <c r="G22632" s="3"/>
      <c r="H22632" s="3"/>
      <c r="I22632" s="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 s="2"/>
    </row>
    <row r="22633" spans="2:22" x14ac:dyDescent="0.2">
      <c r="B22633" s="2"/>
      <c r="C22633" s="2"/>
      <c r="D22633" s="2"/>
      <c r="E22633" s="2"/>
      <c r="F22633" s="2"/>
      <c r="G22633" s="3"/>
      <c r="H22633" s="3"/>
      <c r="I22633" s="2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 s="2"/>
    </row>
    <row r="22634" spans="2:22" x14ac:dyDescent="0.2">
      <c r="B22634" s="2"/>
      <c r="C22634" s="2"/>
      <c r="D22634" s="2"/>
      <c r="E22634" s="2"/>
      <c r="F22634" s="2"/>
      <c r="G22634" s="3"/>
      <c r="H22634" s="3"/>
      <c r="I22634" s="2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 s="2"/>
    </row>
    <row r="22635" spans="2:22" x14ac:dyDescent="0.2">
      <c r="B22635" s="2"/>
      <c r="C22635" s="2"/>
      <c r="D22635" s="2"/>
      <c r="E22635" s="2"/>
      <c r="F22635" s="2"/>
      <c r="G22635" s="3"/>
      <c r="H22635" s="3"/>
      <c r="I22635" s="2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 s="2"/>
    </row>
    <row r="22636" spans="2:22" x14ac:dyDescent="0.2">
      <c r="B22636" s="2"/>
      <c r="C22636" s="2"/>
      <c r="D22636" s="2"/>
      <c r="E22636" s="2"/>
      <c r="F22636" s="2"/>
      <c r="G22636" s="3"/>
      <c r="H22636" s="3"/>
      <c r="I22636" s="2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 s="2"/>
    </row>
    <row r="22637" spans="2:22" x14ac:dyDescent="0.2">
      <c r="B22637" s="2"/>
      <c r="C22637" s="2"/>
      <c r="D22637" s="2"/>
      <c r="E22637" s="2"/>
      <c r="F22637" s="2"/>
      <c r="G22637" s="3"/>
      <c r="H22637" s="3"/>
      <c r="I22637" s="2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 s="2"/>
    </row>
    <row r="22638" spans="2:22" x14ac:dyDescent="0.2">
      <c r="B22638" s="2"/>
      <c r="C22638" s="2"/>
      <c r="D22638" s="2"/>
      <c r="E22638" s="2"/>
      <c r="F22638" s="2"/>
      <c r="G22638" s="3"/>
      <c r="H22638" s="3"/>
      <c r="I22638" s="2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 s="2"/>
    </row>
    <row r="22639" spans="2:22" x14ac:dyDescent="0.2">
      <c r="B22639" s="2"/>
      <c r="C22639" s="2"/>
      <c r="D22639" s="2"/>
      <c r="E22639" s="2"/>
      <c r="F22639" s="2"/>
      <c r="G22639" s="3"/>
      <c r="H22639" s="3"/>
      <c r="I22639" s="2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 s="2"/>
    </row>
    <row r="22640" spans="2:22" x14ac:dyDescent="0.2">
      <c r="B22640" s="2"/>
      <c r="C22640" s="2"/>
      <c r="D22640" s="2"/>
      <c r="E22640" s="2"/>
      <c r="F22640" s="2"/>
      <c r="G22640" s="3"/>
      <c r="H22640" s="3"/>
      <c r="I22640" s="2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 s="2"/>
    </row>
    <row r="22641" spans="2:22" x14ac:dyDescent="0.2">
      <c r="B22641" s="2"/>
      <c r="C22641" s="2"/>
      <c r="D22641" s="2"/>
      <c r="E22641" s="2"/>
      <c r="F22641" s="2"/>
      <c r="G22641" s="3"/>
      <c r="H22641" s="3"/>
      <c r="I22641" s="2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 s="2"/>
    </row>
    <row r="22642" spans="2:22" x14ac:dyDescent="0.2">
      <c r="B22642" s="2"/>
      <c r="C22642" s="2"/>
      <c r="D22642" s="2"/>
      <c r="E22642" s="2"/>
      <c r="F22642" s="2"/>
      <c r="G22642" s="3"/>
      <c r="H22642" s="3"/>
      <c r="I22642" s="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 s="2"/>
    </row>
    <row r="22643" spans="2:22" x14ac:dyDescent="0.2">
      <c r="B22643" s="2"/>
      <c r="C22643" s="2"/>
      <c r="D22643" s="2"/>
      <c r="E22643" s="2"/>
      <c r="F22643" s="2"/>
      <c r="G22643" s="3"/>
      <c r="H22643" s="3"/>
      <c r="I22643" s="2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 s="2"/>
    </row>
    <row r="22644" spans="2:22" x14ac:dyDescent="0.2">
      <c r="B22644" s="2"/>
      <c r="C22644" s="2"/>
      <c r="D22644" s="2"/>
      <c r="E22644" s="2"/>
      <c r="F22644" s="2"/>
      <c r="G22644" s="3"/>
      <c r="H22644" s="3"/>
      <c r="I22644" s="2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 s="2"/>
    </row>
    <row r="22645" spans="2:22" x14ac:dyDescent="0.2">
      <c r="B22645" s="2"/>
      <c r="C22645" s="2"/>
      <c r="D22645" s="2"/>
      <c r="E22645" s="2"/>
      <c r="F22645" s="2"/>
      <c r="G22645" s="3"/>
      <c r="H22645" s="3"/>
      <c r="I22645" s="2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 s="2"/>
    </row>
    <row r="22646" spans="2:22" x14ac:dyDescent="0.2">
      <c r="B22646" s="2"/>
      <c r="C22646" s="2"/>
      <c r="D22646" s="2"/>
      <c r="E22646" s="2"/>
      <c r="F22646" s="2"/>
      <c r="G22646" s="3"/>
      <c r="H22646" s="3"/>
      <c r="I22646" s="2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 s="2"/>
    </row>
    <row r="22647" spans="2:22" x14ac:dyDescent="0.2">
      <c r="B22647" s="2"/>
      <c r="C22647" s="2"/>
      <c r="D22647" s="2"/>
      <c r="E22647" s="2"/>
      <c r="F22647" s="2"/>
      <c r="G22647" s="3"/>
      <c r="H22647" s="3"/>
      <c r="I22647" s="2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 s="2"/>
    </row>
    <row r="22648" spans="2:22" x14ac:dyDescent="0.2">
      <c r="B22648" s="2"/>
      <c r="C22648" s="2"/>
      <c r="D22648" s="2"/>
      <c r="E22648" s="2"/>
      <c r="F22648" s="2"/>
      <c r="G22648" s="3"/>
      <c r="H22648" s="3"/>
      <c r="I22648" s="2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 s="2"/>
    </row>
    <row r="22649" spans="2:22" x14ac:dyDescent="0.2">
      <c r="B22649" s="2"/>
      <c r="C22649" s="2"/>
      <c r="D22649" s="2"/>
      <c r="E22649" s="2"/>
      <c r="F22649" s="2"/>
      <c r="G22649" s="3"/>
      <c r="H22649" s="3"/>
      <c r="I22649" s="2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 s="2"/>
    </row>
    <row r="22650" spans="2:22" x14ac:dyDescent="0.2">
      <c r="B22650" s="2"/>
      <c r="C22650" s="2"/>
      <c r="D22650" s="2"/>
      <c r="E22650" s="2"/>
      <c r="F22650" s="2"/>
      <c r="G22650" s="3"/>
      <c r="H22650" s="3"/>
      <c r="I22650" s="2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 s="2"/>
    </row>
    <row r="22651" spans="2:22" x14ac:dyDescent="0.2">
      <c r="B22651" s="2"/>
      <c r="C22651" s="2"/>
      <c r="D22651" s="2"/>
      <c r="E22651" s="2"/>
      <c r="F22651" s="2"/>
      <c r="G22651" s="3"/>
      <c r="H22651" s="3"/>
      <c r="I22651" s="2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 s="2"/>
    </row>
    <row r="22652" spans="2:22" x14ac:dyDescent="0.2">
      <c r="B22652" s="2"/>
      <c r="C22652" s="2"/>
      <c r="D22652" s="2"/>
      <c r="E22652" s="2"/>
      <c r="F22652" s="2"/>
      <c r="G22652" s="3"/>
      <c r="H22652" s="3"/>
      <c r="I22652" s="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 s="2"/>
    </row>
    <row r="22653" spans="2:22" x14ac:dyDescent="0.2">
      <c r="B22653" s="2"/>
      <c r="C22653" s="2"/>
      <c r="D22653" s="2"/>
      <c r="E22653" s="2"/>
      <c r="F22653" s="2"/>
      <c r="G22653" s="3"/>
      <c r="H22653" s="3"/>
      <c r="I22653" s="2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 s="2"/>
    </row>
    <row r="22654" spans="2:22" x14ac:dyDescent="0.2">
      <c r="B22654" s="2"/>
      <c r="C22654" s="2"/>
      <c r="D22654" s="2"/>
      <c r="E22654" s="2"/>
      <c r="F22654" s="2"/>
      <c r="G22654" s="3"/>
      <c r="H22654" s="3"/>
      <c r="I22654" s="2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 s="2"/>
    </row>
    <row r="22655" spans="2:22" x14ac:dyDescent="0.2">
      <c r="B22655" s="2"/>
      <c r="C22655" s="2"/>
      <c r="D22655" s="2"/>
      <c r="E22655" s="2"/>
      <c r="F22655" s="2"/>
      <c r="G22655" s="3"/>
      <c r="H22655" s="3"/>
      <c r="I22655" s="2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 s="2"/>
    </row>
    <row r="22656" spans="2:22" x14ac:dyDescent="0.2">
      <c r="B22656" s="2"/>
      <c r="C22656" s="2"/>
      <c r="D22656" s="2"/>
      <c r="E22656" s="2"/>
      <c r="F22656" s="2"/>
      <c r="G22656" s="3"/>
      <c r="H22656" s="3"/>
      <c r="I22656" s="2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 s="2"/>
    </row>
    <row r="22657" spans="2:22" x14ac:dyDescent="0.2">
      <c r="B22657" s="2"/>
      <c r="C22657" s="2"/>
      <c r="D22657" s="2"/>
      <c r="E22657" s="2"/>
      <c r="F22657" s="2"/>
      <c r="G22657" s="3"/>
      <c r="H22657" s="3"/>
      <c r="I22657" s="2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 s="2"/>
    </row>
    <row r="22658" spans="2:22" x14ac:dyDescent="0.2">
      <c r="B22658" s="2"/>
      <c r="C22658" s="2"/>
      <c r="D22658" s="2"/>
      <c r="E22658" s="2"/>
      <c r="F22658" s="2"/>
      <c r="G22658" s="3"/>
      <c r="H22658" s="3"/>
      <c r="I22658" s="2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 s="2"/>
    </row>
    <row r="22659" spans="2:22" x14ac:dyDescent="0.2">
      <c r="B22659" s="2"/>
      <c r="C22659" s="2"/>
      <c r="D22659" s="2"/>
      <c r="E22659" s="2"/>
      <c r="F22659" s="2"/>
      <c r="G22659" s="3"/>
      <c r="H22659" s="3"/>
      <c r="I22659" s="2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 s="2"/>
    </row>
    <row r="22660" spans="2:22" x14ac:dyDescent="0.2">
      <c r="B22660" s="2"/>
      <c r="C22660" s="2"/>
      <c r="D22660" s="2"/>
      <c r="E22660" s="2"/>
      <c r="F22660" s="2"/>
      <c r="G22660" s="3"/>
      <c r="H22660" s="3"/>
      <c r="I22660" s="2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 s="2"/>
    </row>
    <row r="22661" spans="2:22" x14ac:dyDescent="0.2">
      <c r="B22661" s="2"/>
      <c r="C22661" s="2"/>
      <c r="D22661" s="2"/>
      <c r="E22661" s="2"/>
      <c r="F22661" s="2"/>
      <c r="G22661" s="3"/>
      <c r="H22661" s="3"/>
      <c r="I22661" s="2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 s="2"/>
    </row>
    <row r="22662" spans="2:22" x14ac:dyDescent="0.2">
      <c r="B22662" s="2"/>
      <c r="C22662" s="2"/>
      <c r="D22662" s="2"/>
      <c r="E22662" s="2"/>
      <c r="F22662" s="2"/>
      <c r="G22662" s="3"/>
      <c r="H22662" s="3"/>
      <c r="I22662" s="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 s="2"/>
    </row>
    <row r="22663" spans="2:22" x14ac:dyDescent="0.2">
      <c r="B22663" s="2"/>
      <c r="C22663" s="2"/>
      <c r="D22663" s="2"/>
      <c r="E22663" s="2"/>
      <c r="F22663" s="2"/>
      <c r="G22663" s="3"/>
      <c r="H22663" s="3"/>
      <c r="I22663" s="2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 s="2"/>
    </row>
    <row r="22664" spans="2:22" x14ac:dyDescent="0.2">
      <c r="B22664" s="2"/>
      <c r="C22664" s="2"/>
      <c r="D22664" s="2"/>
      <c r="E22664" s="2"/>
      <c r="F22664" s="2"/>
      <c r="G22664" s="3"/>
      <c r="H22664" s="3"/>
      <c r="I22664" s="2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 s="2"/>
    </row>
    <row r="22665" spans="2:22" x14ac:dyDescent="0.2">
      <c r="B22665" s="2"/>
      <c r="C22665" s="2"/>
      <c r="D22665" s="2"/>
      <c r="E22665" s="2"/>
      <c r="F22665" s="2"/>
      <c r="G22665" s="3"/>
      <c r="H22665" s="3"/>
      <c r="I22665" s="2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 s="2"/>
    </row>
    <row r="22666" spans="2:22" x14ac:dyDescent="0.2">
      <c r="B22666" s="2"/>
      <c r="C22666" s="2"/>
      <c r="D22666" s="2"/>
      <c r="E22666" s="2"/>
      <c r="F22666" s="2"/>
      <c r="G22666" s="3"/>
      <c r="H22666" s="3"/>
      <c r="I22666" s="2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 s="2"/>
    </row>
    <row r="22667" spans="2:22" x14ac:dyDescent="0.2">
      <c r="B22667" s="2"/>
      <c r="C22667" s="2"/>
      <c r="D22667" s="2"/>
      <c r="E22667" s="2"/>
      <c r="F22667" s="2"/>
      <c r="G22667" s="3"/>
      <c r="H22667" s="3"/>
      <c r="I22667" s="2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 s="2"/>
    </row>
    <row r="22668" spans="2:22" x14ac:dyDescent="0.2">
      <c r="B22668" s="2"/>
      <c r="C22668" s="2"/>
      <c r="D22668" s="2"/>
      <c r="E22668" s="2"/>
      <c r="F22668" s="2"/>
      <c r="G22668" s="3"/>
      <c r="H22668" s="3"/>
      <c r="I22668" s="2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 s="2"/>
    </row>
    <row r="22669" spans="2:22" x14ac:dyDescent="0.2">
      <c r="B22669" s="2"/>
      <c r="C22669" s="2"/>
      <c r="D22669" s="2"/>
      <c r="E22669" s="2"/>
      <c r="F22669" s="2"/>
      <c r="G22669" s="3"/>
      <c r="H22669" s="3"/>
      <c r="I22669" s="2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 s="2"/>
    </row>
    <row r="22670" spans="2:22" x14ac:dyDescent="0.2">
      <c r="B22670" s="2"/>
      <c r="C22670" s="2"/>
      <c r="D22670" s="2"/>
      <c r="E22670" s="2"/>
      <c r="F22670" s="2"/>
      <c r="G22670" s="3"/>
      <c r="H22670" s="3"/>
      <c r="I22670" s="2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 s="2"/>
    </row>
    <row r="22671" spans="2:22" x14ac:dyDescent="0.2">
      <c r="B22671" s="2"/>
      <c r="C22671" s="2"/>
      <c r="D22671" s="2"/>
      <c r="E22671" s="2"/>
      <c r="F22671" s="2"/>
      <c r="G22671" s="3"/>
      <c r="H22671" s="3"/>
      <c r="I22671" s="2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 s="2"/>
    </row>
    <row r="22672" spans="2:22" x14ac:dyDescent="0.2">
      <c r="B22672" s="2"/>
      <c r="C22672" s="2"/>
      <c r="D22672" s="2"/>
      <c r="E22672" s="2"/>
      <c r="F22672" s="2"/>
      <c r="G22672" s="3"/>
      <c r="H22672" s="3"/>
      <c r="I22672" s="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 s="2"/>
    </row>
    <row r="22673" spans="2:22" x14ac:dyDescent="0.2">
      <c r="B22673" s="2"/>
      <c r="C22673" s="2"/>
      <c r="D22673" s="2"/>
      <c r="E22673" s="2"/>
      <c r="F22673" s="2"/>
      <c r="G22673" s="3"/>
      <c r="H22673" s="3"/>
      <c r="I22673" s="2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 s="2"/>
    </row>
    <row r="22674" spans="2:22" x14ac:dyDescent="0.2">
      <c r="B22674" s="2"/>
      <c r="C22674" s="2"/>
      <c r="D22674" s="2"/>
      <c r="E22674" s="2"/>
      <c r="F22674" s="2"/>
      <c r="G22674" s="3"/>
      <c r="H22674" s="3"/>
      <c r="I22674" s="2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 s="2"/>
    </row>
    <row r="22675" spans="2:22" x14ac:dyDescent="0.2">
      <c r="B22675" s="2"/>
      <c r="C22675" s="2"/>
      <c r="D22675" s="2"/>
      <c r="E22675" s="2"/>
      <c r="F22675" s="2"/>
      <c r="G22675" s="3"/>
      <c r="H22675" s="3"/>
      <c r="I22675" s="2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 s="2"/>
    </row>
    <row r="22676" spans="2:22" x14ac:dyDescent="0.2">
      <c r="B22676" s="2"/>
      <c r="C22676" s="2"/>
      <c r="D22676" s="2"/>
      <c r="E22676" s="2"/>
      <c r="F22676" s="2"/>
      <c r="G22676" s="3"/>
      <c r="H22676" s="3"/>
      <c r="I22676" s="2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 s="2"/>
    </row>
    <row r="22677" spans="2:22" x14ac:dyDescent="0.2">
      <c r="B22677" s="2"/>
      <c r="C22677" s="2"/>
      <c r="D22677" s="2"/>
      <c r="E22677" s="2"/>
      <c r="F22677" s="2"/>
      <c r="G22677" s="3"/>
      <c r="H22677" s="3"/>
      <c r="I22677" s="2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 s="2"/>
    </row>
    <row r="22678" spans="2:22" x14ac:dyDescent="0.2">
      <c r="B22678" s="2"/>
      <c r="C22678" s="2"/>
      <c r="D22678" s="2"/>
      <c r="E22678" s="2"/>
      <c r="F22678" s="2"/>
      <c r="G22678" s="3"/>
      <c r="H22678" s="3"/>
      <c r="I22678" s="2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 s="2"/>
    </row>
    <row r="22679" spans="2:22" x14ac:dyDescent="0.2">
      <c r="B22679" s="2"/>
      <c r="C22679" s="2"/>
      <c r="D22679" s="2"/>
      <c r="E22679" s="2"/>
      <c r="F22679" s="2"/>
      <c r="G22679" s="3"/>
      <c r="H22679" s="3"/>
      <c r="I22679" s="2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 s="2"/>
    </row>
    <row r="22680" spans="2:22" x14ac:dyDescent="0.2">
      <c r="B22680" s="2"/>
      <c r="C22680" s="2"/>
      <c r="D22680" s="2"/>
      <c r="E22680" s="2"/>
      <c r="F22680" s="2"/>
      <c r="G22680" s="3"/>
      <c r="H22680" s="3"/>
      <c r="I22680" s="2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 s="2"/>
    </row>
    <row r="22681" spans="2:22" x14ac:dyDescent="0.2">
      <c r="B22681" s="2"/>
      <c r="C22681" s="2"/>
      <c r="D22681" s="2"/>
      <c r="E22681" s="2"/>
      <c r="F22681" s="2"/>
      <c r="G22681" s="3"/>
      <c r="H22681" s="3"/>
      <c r="I22681" s="2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 s="2"/>
    </row>
    <row r="22682" spans="2:22" x14ac:dyDescent="0.2">
      <c r="B22682" s="2"/>
      <c r="C22682" s="2"/>
      <c r="D22682" s="2"/>
      <c r="E22682" s="2"/>
      <c r="F22682" s="2"/>
      <c r="G22682" s="3"/>
      <c r="H22682" s="3"/>
      <c r="I22682" s="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 s="2"/>
    </row>
    <row r="22683" spans="2:22" x14ac:dyDescent="0.2">
      <c r="B22683" s="2"/>
      <c r="C22683" s="2"/>
      <c r="D22683" s="2"/>
      <c r="E22683" s="2"/>
      <c r="F22683" s="2"/>
      <c r="G22683" s="3"/>
      <c r="H22683" s="3"/>
      <c r="I22683" s="2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 s="2"/>
    </row>
    <row r="22684" spans="2:22" x14ac:dyDescent="0.2">
      <c r="B22684" s="2"/>
      <c r="C22684" s="2"/>
      <c r="D22684" s="2"/>
      <c r="E22684" s="2"/>
      <c r="F22684" s="2"/>
      <c r="G22684" s="3"/>
      <c r="H22684" s="3"/>
      <c r="I22684" s="2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 s="2"/>
    </row>
    <row r="22685" spans="2:22" x14ac:dyDescent="0.2">
      <c r="B22685" s="2"/>
      <c r="C22685" s="2"/>
      <c r="D22685" s="2"/>
      <c r="E22685" s="2"/>
      <c r="F22685" s="2"/>
      <c r="G22685" s="3"/>
      <c r="H22685" s="3"/>
      <c r="I22685" s="2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 s="2"/>
    </row>
    <row r="22686" spans="2:22" x14ac:dyDescent="0.2">
      <c r="B22686" s="2"/>
      <c r="C22686" s="2"/>
      <c r="D22686" s="2"/>
      <c r="E22686" s="2"/>
      <c r="F22686" s="2"/>
      <c r="G22686" s="3"/>
      <c r="H22686" s="3"/>
      <c r="I22686" s="2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 s="2"/>
    </row>
    <row r="22687" spans="2:22" x14ac:dyDescent="0.2">
      <c r="B22687" s="2"/>
      <c r="C22687" s="2"/>
      <c r="D22687" s="2"/>
      <c r="E22687" s="2"/>
      <c r="F22687" s="2"/>
      <c r="G22687" s="3"/>
      <c r="H22687" s="3"/>
      <c r="I22687" s="2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 s="2"/>
    </row>
    <row r="22688" spans="2:22" x14ac:dyDescent="0.2">
      <c r="B22688" s="2"/>
      <c r="C22688" s="2"/>
      <c r="D22688" s="2"/>
      <c r="E22688" s="2"/>
      <c r="F22688" s="2"/>
      <c r="G22688" s="3"/>
      <c r="H22688" s="3"/>
      <c r="I22688" s="2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 s="2"/>
    </row>
    <row r="22689" spans="2:22" x14ac:dyDescent="0.2">
      <c r="B22689" s="2"/>
      <c r="C22689" s="2"/>
      <c r="D22689" s="2"/>
      <c r="E22689" s="2"/>
      <c r="F22689" s="2"/>
      <c r="G22689" s="3"/>
      <c r="H22689" s="3"/>
      <c r="I22689" s="2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 s="2"/>
    </row>
    <row r="22690" spans="2:22" x14ac:dyDescent="0.2">
      <c r="B22690" s="2"/>
      <c r="C22690" s="2"/>
      <c r="D22690" s="2"/>
      <c r="E22690" s="2"/>
      <c r="F22690" s="2"/>
      <c r="G22690" s="3"/>
      <c r="H22690" s="3"/>
      <c r="I22690" s="2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 s="2"/>
    </row>
    <row r="22691" spans="2:22" x14ac:dyDescent="0.2">
      <c r="B22691" s="2"/>
      <c r="C22691" s="2"/>
      <c r="D22691" s="2"/>
      <c r="E22691" s="2"/>
      <c r="F22691" s="2"/>
      <c r="G22691" s="3"/>
      <c r="H22691" s="3"/>
      <c r="I22691" s="2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 s="2"/>
    </row>
    <row r="22692" spans="2:22" x14ac:dyDescent="0.2">
      <c r="B22692" s="2"/>
      <c r="C22692" s="2"/>
      <c r="D22692" s="2"/>
      <c r="E22692" s="2"/>
      <c r="F22692" s="2"/>
      <c r="G22692" s="3"/>
      <c r="H22692" s="3"/>
      <c r="I22692" s="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 s="2"/>
    </row>
    <row r="22693" spans="2:22" x14ac:dyDescent="0.2">
      <c r="B22693" s="2"/>
      <c r="C22693" s="2"/>
      <c r="D22693" s="2"/>
      <c r="E22693" s="2"/>
      <c r="F22693" s="2"/>
      <c r="G22693" s="3"/>
      <c r="H22693" s="3"/>
      <c r="I22693" s="2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 s="2"/>
    </row>
    <row r="22694" spans="2:22" x14ac:dyDescent="0.2">
      <c r="B22694" s="2"/>
      <c r="C22694" s="2"/>
      <c r="D22694" s="2"/>
      <c r="E22694" s="2"/>
      <c r="F22694" s="2"/>
      <c r="G22694" s="3"/>
      <c r="H22694" s="3"/>
      <c r="I22694" s="2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 s="2"/>
    </row>
    <row r="22695" spans="2:22" x14ac:dyDescent="0.2">
      <c r="B22695" s="2"/>
      <c r="C22695" s="2"/>
      <c r="D22695" s="2"/>
      <c r="E22695" s="2"/>
      <c r="F22695" s="2"/>
      <c r="G22695" s="3"/>
      <c r="H22695" s="3"/>
      <c r="I22695" s="2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 s="2"/>
    </row>
    <row r="22696" spans="2:22" x14ac:dyDescent="0.2">
      <c r="B22696" s="2"/>
      <c r="C22696" s="2"/>
      <c r="D22696" s="2"/>
      <c r="E22696" s="2"/>
      <c r="F22696" s="2"/>
      <c r="G22696" s="3"/>
      <c r="H22696" s="3"/>
      <c r="I22696" s="2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 s="2"/>
    </row>
    <row r="22697" spans="2:22" x14ac:dyDescent="0.2">
      <c r="B22697" s="2"/>
      <c r="C22697" s="2"/>
      <c r="D22697" s="2"/>
      <c r="E22697" s="2"/>
      <c r="F22697" s="2"/>
      <c r="G22697" s="3"/>
      <c r="H22697" s="3"/>
      <c r="I22697" s="2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 s="2"/>
    </row>
    <row r="22698" spans="2:22" x14ac:dyDescent="0.2">
      <c r="B22698" s="2"/>
      <c r="C22698" s="2"/>
      <c r="D22698" s="2"/>
      <c r="E22698" s="2"/>
      <c r="F22698" s="2"/>
      <c r="G22698" s="3"/>
      <c r="H22698" s="3"/>
      <c r="I22698" s="2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 s="2"/>
    </row>
    <row r="22699" spans="2:22" x14ac:dyDescent="0.2">
      <c r="B22699" s="2"/>
      <c r="C22699" s="2"/>
      <c r="D22699" s="2"/>
      <c r="E22699" s="2"/>
      <c r="F22699" s="2"/>
      <c r="G22699" s="3"/>
      <c r="H22699" s="3"/>
      <c r="I22699" s="2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 s="2"/>
    </row>
    <row r="22700" spans="2:22" x14ac:dyDescent="0.2">
      <c r="B22700" s="2"/>
      <c r="C22700" s="2"/>
      <c r="D22700" s="2"/>
      <c r="E22700" s="2"/>
      <c r="F22700" s="2"/>
      <c r="G22700" s="3"/>
      <c r="H22700" s="3"/>
      <c r="I22700" s="2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 s="2"/>
    </row>
    <row r="22701" spans="2:22" x14ac:dyDescent="0.2">
      <c r="B22701" s="2"/>
      <c r="C22701" s="2"/>
      <c r="D22701" s="2"/>
      <c r="E22701" s="2"/>
      <c r="F22701" s="2"/>
      <c r="G22701" s="3"/>
      <c r="H22701" s="3"/>
      <c r="I22701" s="2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 s="2"/>
    </row>
    <row r="22702" spans="2:22" x14ac:dyDescent="0.2">
      <c r="B22702" s="2"/>
      <c r="C22702" s="2"/>
      <c r="D22702" s="2"/>
      <c r="E22702" s="2"/>
      <c r="F22702" s="2"/>
      <c r="G22702" s="3"/>
      <c r="H22702" s="3"/>
      <c r="I22702" s="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 s="2"/>
    </row>
    <row r="22703" spans="2:22" x14ac:dyDescent="0.2">
      <c r="B22703" s="2"/>
      <c r="C22703" s="2"/>
      <c r="D22703" s="2"/>
      <c r="E22703" s="2"/>
      <c r="F22703" s="2"/>
      <c r="G22703" s="3"/>
      <c r="H22703" s="3"/>
      <c r="I22703" s="2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 s="2"/>
    </row>
    <row r="22704" spans="2:22" x14ac:dyDescent="0.2">
      <c r="B22704" s="2"/>
      <c r="C22704" s="2"/>
      <c r="D22704" s="2"/>
      <c r="E22704" s="2"/>
      <c r="F22704" s="2"/>
      <c r="G22704" s="3"/>
      <c r="H22704" s="3"/>
      <c r="I22704" s="2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 s="2"/>
    </row>
    <row r="22705" spans="2:22" x14ac:dyDescent="0.2">
      <c r="B22705" s="2"/>
      <c r="C22705" s="2"/>
      <c r="D22705" s="2"/>
      <c r="E22705" s="2"/>
      <c r="F22705" s="2"/>
      <c r="G22705" s="3"/>
      <c r="H22705" s="3"/>
      <c r="I22705" s="2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 s="2"/>
    </row>
    <row r="22706" spans="2:22" x14ac:dyDescent="0.2">
      <c r="B22706" s="2"/>
      <c r="C22706" s="2"/>
      <c r="D22706" s="2"/>
      <c r="E22706" s="2"/>
      <c r="F22706" s="2"/>
      <c r="G22706" s="3"/>
      <c r="H22706" s="3"/>
      <c r="I22706" s="2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 s="2"/>
    </row>
    <row r="22707" spans="2:22" x14ac:dyDescent="0.2">
      <c r="B22707" s="2"/>
      <c r="C22707" s="2"/>
      <c r="D22707" s="2"/>
      <c r="E22707" s="2"/>
      <c r="F22707" s="2"/>
      <c r="G22707" s="3"/>
      <c r="H22707" s="3"/>
      <c r="I22707" s="2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 s="2"/>
    </row>
    <row r="22708" spans="2:22" x14ac:dyDescent="0.2">
      <c r="B22708" s="2"/>
      <c r="C22708" s="2"/>
      <c r="D22708" s="2"/>
      <c r="E22708" s="2"/>
      <c r="F22708" s="2"/>
      <c r="G22708" s="3"/>
      <c r="H22708" s="3"/>
      <c r="I22708" s="2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 s="2"/>
    </row>
    <row r="22709" spans="2:22" x14ac:dyDescent="0.2">
      <c r="B22709" s="2"/>
      <c r="C22709" s="2"/>
      <c r="D22709" s="2"/>
      <c r="E22709" s="2"/>
      <c r="F22709" s="2"/>
      <c r="G22709" s="3"/>
      <c r="H22709" s="3"/>
      <c r="I22709" s="2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 s="2"/>
    </row>
    <row r="22710" spans="2:22" x14ac:dyDescent="0.2">
      <c r="B22710" s="2"/>
      <c r="C22710" s="2"/>
      <c r="D22710" s="2"/>
      <c r="E22710" s="2"/>
      <c r="F22710" s="2"/>
      <c r="G22710" s="3"/>
      <c r="H22710" s="3"/>
      <c r="I22710" s="2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 s="2"/>
    </row>
    <row r="22711" spans="2:22" x14ac:dyDescent="0.2">
      <c r="B22711" s="2"/>
      <c r="C22711" s="2"/>
      <c r="D22711" s="2"/>
      <c r="E22711" s="2"/>
      <c r="F22711" s="2"/>
      <c r="G22711" s="3"/>
      <c r="H22711" s="3"/>
      <c r="I22711" s="2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 s="2"/>
    </row>
    <row r="22712" spans="2:22" x14ac:dyDescent="0.2">
      <c r="B22712" s="2"/>
      <c r="C22712" s="2"/>
      <c r="D22712" s="2"/>
      <c r="E22712" s="2"/>
      <c r="F22712" s="2"/>
      <c r="G22712" s="3"/>
      <c r="H22712" s="3"/>
      <c r="I22712" s="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 s="2"/>
    </row>
    <row r="22713" spans="2:22" x14ac:dyDescent="0.2">
      <c r="B22713" s="2"/>
      <c r="C22713" s="2"/>
      <c r="D22713" s="2"/>
      <c r="E22713" s="2"/>
      <c r="F22713" s="2"/>
      <c r="G22713" s="3"/>
      <c r="H22713" s="3"/>
      <c r="I22713" s="2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 s="2"/>
    </row>
    <row r="22714" spans="2:22" x14ac:dyDescent="0.2">
      <c r="B22714" s="2"/>
      <c r="C22714" s="2"/>
      <c r="D22714" s="2"/>
      <c r="E22714" s="2"/>
      <c r="F22714" s="2"/>
      <c r="G22714" s="3"/>
      <c r="H22714" s="3"/>
      <c r="I22714" s="2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 s="2"/>
    </row>
    <row r="22715" spans="2:22" x14ac:dyDescent="0.2">
      <c r="B22715" s="2"/>
      <c r="C22715" s="2"/>
      <c r="D22715" s="2"/>
      <c r="E22715" s="2"/>
      <c r="F22715" s="2"/>
      <c r="G22715" s="3"/>
      <c r="H22715" s="3"/>
      <c r="I22715" s="2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 s="2"/>
    </row>
    <row r="22716" spans="2:22" x14ac:dyDescent="0.2">
      <c r="B22716" s="2"/>
      <c r="C22716" s="2"/>
      <c r="D22716" s="2"/>
      <c r="E22716" s="2"/>
      <c r="F22716" s="2"/>
      <c r="G22716" s="3"/>
      <c r="H22716" s="3"/>
      <c r="I22716" s="2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 s="2"/>
    </row>
    <row r="22717" spans="2:22" x14ac:dyDescent="0.2">
      <c r="B22717" s="2"/>
      <c r="C22717" s="2"/>
      <c r="D22717" s="2"/>
      <c r="E22717" s="2"/>
      <c r="F22717" s="2"/>
      <c r="G22717" s="3"/>
      <c r="H22717" s="3"/>
      <c r="I22717" s="2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 s="2"/>
    </row>
    <row r="22718" spans="2:22" x14ac:dyDescent="0.2">
      <c r="B22718" s="2"/>
      <c r="C22718" s="2"/>
      <c r="D22718" s="2"/>
      <c r="E22718" s="2"/>
      <c r="F22718" s="2"/>
      <c r="G22718" s="3"/>
      <c r="H22718" s="3"/>
      <c r="I22718" s="2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 s="2"/>
    </row>
    <row r="22719" spans="2:22" x14ac:dyDescent="0.2">
      <c r="B22719" s="2"/>
      <c r="C22719" s="2"/>
      <c r="D22719" s="2"/>
      <c r="E22719" s="2"/>
      <c r="F22719" s="2"/>
      <c r="G22719" s="3"/>
      <c r="H22719" s="3"/>
      <c r="I22719" s="2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 s="2"/>
    </row>
    <row r="22720" spans="2:22" x14ac:dyDescent="0.2">
      <c r="B22720" s="2"/>
      <c r="C22720" s="2"/>
      <c r="D22720" s="2"/>
      <c r="E22720" s="2"/>
      <c r="F22720" s="2"/>
      <c r="G22720" s="3"/>
      <c r="H22720" s="3"/>
      <c r="I22720" s="2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 s="2"/>
    </row>
    <row r="22721" spans="2:22" x14ac:dyDescent="0.2">
      <c r="B22721" s="2"/>
      <c r="C22721" s="2"/>
      <c r="D22721" s="2"/>
      <c r="E22721" s="2"/>
      <c r="F22721" s="2"/>
      <c r="G22721" s="3"/>
      <c r="H22721" s="3"/>
      <c r="I22721" s="2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 s="2"/>
    </row>
    <row r="22722" spans="2:22" x14ac:dyDescent="0.2">
      <c r="B22722" s="2"/>
      <c r="C22722" s="2"/>
      <c r="D22722" s="2"/>
      <c r="E22722" s="2"/>
      <c r="F22722" s="2"/>
      <c r="G22722" s="3"/>
      <c r="H22722" s="3"/>
      <c r="I22722" s="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 s="2"/>
    </row>
    <row r="22723" spans="2:22" x14ac:dyDescent="0.2">
      <c r="B22723" s="2"/>
      <c r="C22723" s="2"/>
      <c r="D22723" s="2"/>
      <c r="E22723" s="2"/>
      <c r="F22723" s="2"/>
      <c r="G22723" s="3"/>
      <c r="H22723" s="3"/>
      <c r="I22723" s="2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 s="2"/>
    </row>
    <row r="22724" spans="2:22" x14ac:dyDescent="0.2">
      <c r="B22724" s="2"/>
      <c r="C22724" s="2"/>
      <c r="D22724" s="2"/>
      <c r="E22724" s="2"/>
      <c r="F22724" s="2"/>
      <c r="G22724" s="3"/>
      <c r="H22724" s="3"/>
      <c r="I22724" s="2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 s="2"/>
    </row>
    <row r="22725" spans="2:22" x14ac:dyDescent="0.2">
      <c r="B22725" s="2"/>
      <c r="C22725" s="2"/>
      <c r="D22725" s="2"/>
      <c r="E22725" s="2"/>
      <c r="F22725" s="2"/>
      <c r="G22725" s="3"/>
      <c r="H22725" s="3"/>
      <c r="I22725" s="2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 s="2"/>
    </row>
    <row r="22726" spans="2:22" x14ac:dyDescent="0.2">
      <c r="B22726" s="2"/>
      <c r="C22726" s="2"/>
      <c r="D22726" s="2"/>
      <c r="E22726" s="2"/>
      <c r="F22726" s="2"/>
      <c r="G22726" s="3"/>
      <c r="H22726" s="3"/>
      <c r="I22726" s="2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 s="2"/>
    </row>
    <row r="22727" spans="2:22" x14ac:dyDescent="0.2">
      <c r="B22727" s="2"/>
      <c r="C22727" s="2"/>
      <c r="D22727" s="2"/>
      <c r="E22727" s="2"/>
      <c r="F22727" s="2"/>
      <c r="G22727" s="3"/>
      <c r="H22727" s="3"/>
      <c r="I22727" s="2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 s="2"/>
    </row>
    <row r="22728" spans="2:22" x14ac:dyDescent="0.2">
      <c r="B22728" s="2"/>
      <c r="C22728" s="2"/>
      <c r="D22728" s="2"/>
      <c r="E22728" s="2"/>
      <c r="F22728" s="2"/>
      <c r="G22728" s="3"/>
      <c r="H22728" s="3"/>
      <c r="I22728" s="2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 s="2"/>
    </row>
    <row r="22729" spans="2:22" x14ac:dyDescent="0.2">
      <c r="B22729" s="2"/>
      <c r="C22729" s="2"/>
      <c r="D22729" s="2"/>
      <c r="E22729" s="2"/>
      <c r="F22729" s="2"/>
      <c r="G22729" s="3"/>
      <c r="H22729" s="3"/>
      <c r="I22729" s="2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 s="2"/>
    </row>
    <row r="22730" spans="2:22" x14ac:dyDescent="0.2">
      <c r="B22730" s="2"/>
      <c r="C22730" s="2"/>
      <c r="D22730" s="2"/>
      <c r="E22730" s="2"/>
      <c r="F22730" s="2"/>
      <c r="G22730" s="3"/>
      <c r="H22730" s="3"/>
      <c r="I22730" s="2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 s="2"/>
    </row>
    <row r="22731" spans="2:22" x14ac:dyDescent="0.2">
      <c r="B22731" s="2"/>
      <c r="C22731" s="2"/>
      <c r="D22731" s="2"/>
      <c r="E22731" s="2"/>
      <c r="F22731" s="2"/>
      <c r="G22731" s="3"/>
      <c r="H22731" s="3"/>
      <c r="I22731" s="2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 s="2"/>
    </row>
    <row r="22732" spans="2:22" x14ac:dyDescent="0.2">
      <c r="B22732" s="2"/>
      <c r="C22732" s="2"/>
      <c r="D22732" s="2"/>
      <c r="E22732" s="2"/>
      <c r="F22732" s="2"/>
      <c r="G22732" s="3"/>
      <c r="H22732" s="3"/>
      <c r="I22732" s="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 s="2"/>
    </row>
    <row r="22733" spans="2:22" x14ac:dyDescent="0.2">
      <c r="B22733" s="2"/>
      <c r="C22733" s="2"/>
      <c r="D22733" s="2"/>
      <c r="E22733" s="2"/>
      <c r="F22733" s="2"/>
      <c r="G22733" s="3"/>
      <c r="H22733" s="3"/>
      <c r="I22733" s="2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 s="2"/>
    </row>
    <row r="22734" spans="2:22" x14ac:dyDescent="0.2">
      <c r="B22734" s="2"/>
      <c r="C22734" s="2"/>
      <c r="D22734" s="2"/>
      <c r="E22734" s="2"/>
      <c r="F22734" s="2"/>
      <c r="G22734" s="3"/>
      <c r="H22734" s="3"/>
      <c r="I22734" s="2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 s="2"/>
    </row>
    <row r="22735" spans="2:22" x14ac:dyDescent="0.2">
      <c r="B22735" s="2"/>
      <c r="C22735" s="2"/>
      <c r="D22735" s="2"/>
      <c r="E22735" s="2"/>
      <c r="F22735" s="2"/>
      <c r="G22735" s="3"/>
      <c r="H22735" s="3"/>
      <c r="I22735" s="2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 s="2"/>
    </row>
    <row r="22736" spans="2:22" x14ac:dyDescent="0.2">
      <c r="B22736" s="2"/>
      <c r="C22736" s="2"/>
      <c r="D22736" s="2"/>
      <c r="E22736" s="2"/>
      <c r="F22736" s="2"/>
      <c r="G22736" s="3"/>
      <c r="H22736" s="3"/>
      <c r="I22736" s="2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 s="2"/>
    </row>
    <row r="22737" spans="2:22" x14ac:dyDescent="0.2">
      <c r="B22737" s="2"/>
      <c r="C22737" s="2"/>
      <c r="D22737" s="2"/>
      <c r="E22737" s="2"/>
      <c r="F22737" s="2"/>
      <c r="G22737" s="3"/>
      <c r="H22737" s="3"/>
      <c r="I22737" s="2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 s="2"/>
    </row>
    <row r="22738" spans="2:22" x14ac:dyDescent="0.2">
      <c r="B22738" s="2"/>
      <c r="C22738" s="2"/>
      <c r="D22738" s="2"/>
      <c r="E22738" s="2"/>
      <c r="F22738" s="2"/>
      <c r="G22738" s="3"/>
      <c r="H22738" s="3"/>
      <c r="I22738" s="2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 s="2"/>
    </row>
    <row r="22739" spans="2:22" x14ac:dyDescent="0.2">
      <c r="B22739" s="2"/>
      <c r="C22739" s="2"/>
      <c r="D22739" s="2"/>
      <c r="E22739" s="2"/>
      <c r="F22739" s="2"/>
      <c r="G22739" s="3"/>
      <c r="H22739" s="3"/>
      <c r="I22739" s="2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 s="2"/>
    </row>
    <row r="22740" spans="2:22" x14ac:dyDescent="0.2">
      <c r="B22740" s="2"/>
      <c r="C22740" s="2"/>
      <c r="D22740" s="2"/>
      <c r="E22740" s="2"/>
      <c r="F22740" s="2"/>
      <c r="G22740" s="3"/>
      <c r="H22740" s="3"/>
      <c r="I22740" s="2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 s="2"/>
    </row>
    <row r="22741" spans="2:22" x14ac:dyDescent="0.2">
      <c r="B22741" s="2"/>
      <c r="C22741" s="2"/>
      <c r="D22741" s="2"/>
      <c r="E22741" s="2"/>
      <c r="F22741" s="2"/>
      <c r="G22741" s="3"/>
      <c r="H22741" s="3"/>
      <c r="I22741" s="2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 s="2"/>
    </row>
    <row r="22742" spans="2:22" x14ac:dyDescent="0.2">
      <c r="B22742" s="2"/>
      <c r="C22742" s="2"/>
      <c r="D22742" s="2"/>
      <c r="E22742" s="2"/>
      <c r="F22742" s="2"/>
      <c r="G22742" s="3"/>
      <c r="H22742" s="3"/>
      <c r="I22742" s="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 s="2"/>
    </row>
    <row r="22743" spans="2:22" x14ac:dyDescent="0.2">
      <c r="B22743" s="2"/>
      <c r="C22743" s="2"/>
      <c r="D22743" s="2"/>
      <c r="E22743" s="2"/>
      <c r="F22743" s="2"/>
      <c r="G22743" s="3"/>
      <c r="H22743" s="3"/>
      <c r="I22743" s="2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 s="2"/>
    </row>
    <row r="22744" spans="2:22" x14ac:dyDescent="0.2">
      <c r="B22744" s="2"/>
      <c r="C22744" s="2"/>
      <c r="D22744" s="2"/>
      <c r="E22744" s="2"/>
      <c r="F22744" s="2"/>
      <c r="G22744" s="3"/>
      <c r="H22744" s="3"/>
      <c r="I22744" s="2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 s="2"/>
    </row>
    <row r="22745" spans="2:22" x14ac:dyDescent="0.2">
      <c r="B22745" s="2"/>
      <c r="C22745" s="2"/>
      <c r="D22745" s="2"/>
      <c r="E22745" s="2"/>
      <c r="F22745" s="2"/>
      <c r="G22745" s="3"/>
      <c r="H22745" s="3"/>
      <c r="I22745" s="2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 s="2"/>
    </row>
    <row r="22746" spans="2:22" x14ac:dyDescent="0.2">
      <c r="B22746" s="2"/>
      <c r="C22746" s="2"/>
      <c r="D22746" s="2"/>
      <c r="E22746" s="2"/>
      <c r="F22746" s="2"/>
      <c r="G22746" s="3"/>
      <c r="H22746" s="3"/>
      <c r="I22746" s="2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 s="2"/>
    </row>
    <row r="22747" spans="2:22" x14ac:dyDescent="0.2">
      <c r="B22747" s="2"/>
      <c r="C22747" s="2"/>
      <c r="D22747" s="2"/>
      <c r="E22747" s="2"/>
      <c r="F22747" s="2"/>
      <c r="G22747" s="3"/>
      <c r="H22747" s="3"/>
      <c r="I22747" s="2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 s="2"/>
    </row>
    <row r="22748" spans="2:22" x14ac:dyDescent="0.2">
      <c r="B22748" s="2"/>
      <c r="C22748" s="2"/>
      <c r="D22748" s="2"/>
      <c r="E22748" s="2"/>
      <c r="F22748" s="2"/>
      <c r="G22748" s="3"/>
      <c r="H22748" s="3"/>
      <c r="I22748" s="2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 s="2"/>
    </row>
    <row r="22749" spans="2:22" x14ac:dyDescent="0.2">
      <c r="B22749" s="2"/>
      <c r="C22749" s="2"/>
      <c r="D22749" s="2"/>
      <c r="E22749" s="2"/>
      <c r="F22749" s="2"/>
      <c r="G22749" s="3"/>
      <c r="H22749" s="3"/>
      <c r="I22749" s="2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 s="2"/>
    </row>
    <row r="22750" spans="2:22" x14ac:dyDescent="0.2">
      <c r="B22750" s="2"/>
      <c r="C22750" s="2"/>
      <c r="D22750" s="2"/>
      <c r="E22750" s="2"/>
      <c r="F22750" s="2"/>
      <c r="G22750" s="3"/>
      <c r="H22750" s="3"/>
      <c r="I22750" s="2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 s="2"/>
    </row>
    <row r="22751" spans="2:22" x14ac:dyDescent="0.2">
      <c r="B22751" s="2"/>
      <c r="C22751" s="2"/>
      <c r="D22751" s="2"/>
      <c r="E22751" s="2"/>
      <c r="F22751" s="2"/>
      <c r="G22751" s="3"/>
      <c r="H22751" s="3"/>
      <c r="I22751" s="2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 s="2"/>
    </row>
    <row r="22752" spans="2:22" x14ac:dyDescent="0.2">
      <c r="B22752" s="2"/>
      <c r="C22752" s="2"/>
      <c r="D22752" s="2"/>
      <c r="E22752" s="2"/>
      <c r="F22752" s="2"/>
      <c r="G22752" s="3"/>
      <c r="H22752" s="3"/>
      <c r="I22752" s="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 s="2"/>
    </row>
    <row r="22753" spans="2:22" x14ac:dyDescent="0.2">
      <c r="B22753" s="2"/>
      <c r="C22753" s="2"/>
      <c r="D22753" s="2"/>
      <c r="E22753" s="2"/>
      <c r="F22753" s="2"/>
      <c r="G22753" s="3"/>
      <c r="H22753" s="3"/>
      <c r="I22753" s="2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 s="2"/>
    </row>
    <row r="22754" spans="2:22" x14ac:dyDescent="0.2">
      <c r="B22754" s="2"/>
      <c r="C22754" s="2"/>
      <c r="D22754" s="2"/>
      <c r="E22754" s="2"/>
      <c r="F22754" s="2"/>
      <c r="G22754" s="3"/>
      <c r="H22754" s="3"/>
      <c r="I22754" s="2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 s="2"/>
    </row>
    <row r="22755" spans="2:22" x14ac:dyDescent="0.2">
      <c r="B22755" s="2"/>
      <c r="C22755" s="2"/>
      <c r="D22755" s="2"/>
      <c r="E22755" s="2"/>
      <c r="F22755" s="2"/>
      <c r="G22755" s="3"/>
      <c r="H22755" s="3"/>
      <c r="I22755" s="2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 s="2"/>
    </row>
    <row r="22756" spans="2:22" x14ac:dyDescent="0.2">
      <c r="B22756" s="2"/>
      <c r="C22756" s="2"/>
      <c r="D22756" s="2"/>
      <c r="E22756" s="2"/>
      <c r="F22756" s="2"/>
      <c r="G22756" s="3"/>
      <c r="H22756" s="3"/>
      <c r="I22756" s="2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 s="2"/>
    </row>
    <row r="22757" spans="2:22" x14ac:dyDescent="0.2">
      <c r="B22757" s="2"/>
      <c r="C22757" s="2"/>
      <c r="D22757" s="2"/>
      <c r="E22757" s="2"/>
      <c r="F22757" s="2"/>
      <c r="G22757" s="3"/>
      <c r="H22757" s="3"/>
      <c r="I22757" s="2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 s="2"/>
    </row>
    <row r="22758" spans="2:22" x14ac:dyDescent="0.2">
      <c r="B22758" s="2"/>
      <c r="C22758" s="2"/>
      <c r="D22758" s="2"/>
      <c r="E22758" s="2"/>
      <c r="F22758" s="2"/>
      <c r="G22758" s="3"/>
      <c r="H22758" s="3"/>
      <c r="I22758" s="2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 s="2"/>
    </row>
    <row r="22759" spans="2:22" x14ac:dyDescent="0.2">
      <c r="B22759" s="2"/>
      <c r="C22759" s="2"/>
      <c r="D22759" s="2"/>
      <c r="E22759" s="2"/>
      <c r="F22759" s="2"/>
      <c r="G22759" s="3"/>
      <c r="H22759" s="3"/>
      <c r="I22759" s="2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 s="2"/>
    </row>
    <row r="22760" spans="2:22" x14ac:dyDescent="0.2">
      <c r="B22760" s="2"/>
      <c r="C22760" s="2"/>
      <c r="D22760" s="2"/>
      <c r="E22760" s="2"/>
      <c r="F22760" s="2"/>
      <c r="G22760" s="3"/>
      <c r="H22760" s="3"/>
      <c r="I22760" s="2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 s="2"/>
    </row>
    <row r="22761" spans="2:22" x14ac:dyDescent="0.2">
      <c r="B22761" s="2"/>
      <c r="C22761" s="2"/>
      <c r="D22761" s="2"/>
      <c r="E22761" s="2"/>
      <c r="F22761" s="2"/>
      <c r="G22761" s="3"/>
      <c r="H22761" s="3"/>
      <c r="I22761" s="2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 s="2"/>
    </row>
    <row r="22762" spans="2:22" x14ac:dyDescent="0.2">
      <c r="B22762" s="2"/>
      <c r="C22762" s="2"/>
      <c r="D22762" s="2"/>
      <c r="E22762" s="2"/>
      <c r="F22762" s="2"/>
      <c r="G22762" s="3"/>
      <c r="H22762" s="3"/>
      <c r="I22762" s="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 s="2"/>
    </row>
    <row r="22763" spans="2:22" x14ac:dyDescent="0.2">
      <c r="B22763" s="2"/>
      <c r="C22763" s="2"/>
      <c r="D22763" s="2"/>
      <c r="E22763" s="2"/>
      <c r="F22763" s="2"/>
      <c r="G22763" s="3"/>
      <c r="H22763" s="3"/>
      <c r="I22763" s="2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 s="2"/>
    </row>
    <row r="22764" spans="2:22" x14ac:dyDescent="0.2">
      <c r="B22764" s="2"/>
      <c r="C22764" s="2"/>
      <c r="D22764" s="2"/>
      <c r="E22764" s="2"/>
      <c r="F22764" s="2"/>
      <c r="G22764" s="3"/>
      <c r="H22764" s="3"/>
      <c r="I22764" s="2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 s="2"/>
    </row>
    <row r="22765" spans="2:22" x14ac:dyDescent="0.2">
      <c r="B22765" s="2"/>
      <c r="C22765" s="2"/>
      <c r="D22765" s="2"/>
      <c r="E22765" s="2"/>
      <c r="F22765" s="2"/>
      <c r="G22765" s="3"/>
      <c r="H22765" s="3"/>
      <c r="I22765" s="2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 s="2"/>
    </row>
    <row r="22766" spans="2:22" x14ac:dyDescent="0.2">
      <c r="B22766" s="2"/>
      <c r="C22766" s="2"/>
      <c r="D22766" s="2"/>
      <c r="E22766" s="2"/>
      <c r="F22766" s="2"/>
      <c r="G22766" s="3"/>
      <c r="H22766" s="3"/>
      <c r="I22766" s="2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 s="2"/>
    </row>
    <row r="22767" spans="2:22" x14ac:dyDescent="0.2">
      <c r="B22767" s="2"/>
      <c r="C22767" s="2"/>
      <c r="D22767" s="2"/>
      <c r="E22767" s="2"/>
      <c r="F22767" s="2"/>
      <c r="G22767" s="3"/>
      <c r="H22767" s="3"/>
      <c r="I22767" s="2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 s="2"/>
    </row>
    <row r="22768" spans="2:22" x14ac:dyDescent="0.2">
      <c r="B22768" s="2"/>
      <c r="C22768" s="2"/>
      <c r="D22768" s="2"/>
      <c r="E22768" s="2"/>
      <c r="F22768" s="2"/>
      <c r="G22768" s="3"/>
      <c r="H22768" s="3"/>
      <c r="I22768" s="2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 s="2"/>
    </row>
    <row r="22769" spans="2:22" x14ac:dyDescent="0.2">
      <c r="B22769" s="2"/>
      <c r="C22769" s="2"/>
      <c r="D22769" s="2"/>
      <c r="E22769" s="2"/>
      <c r="F22769" s="2"/>
      <c r="G22769" s="3"/>
      <c r="H22769" s="3"/>
      <c r="I22769" s="2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 s="2"/>
    </row>
    <row r="22770" spans="2:22" x14ac:dyDescent="0.2">
      <c r="B22770" s="2"/>
      <c r="C22770" s="2"/>
      <c r="D22770" s="2"/>
      <c r="E22770" s="2"/>
      <c r="F22770" s="2"/>
      <c r="G22770" s="3"/>
      <c r="H22770" s="3"/>
      <c r="I22770" s="2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 s="2"/>
    </row>
    <row r="22771" spans="2:22" x14ac:dyDescent="0.2">
      <c r="B22771" s="2"/>
      <c r="C22771" s="2"/>
      <c r="D22771" s="2"/>
      <c r="E22771" s="2"/>
      <c r="F22771" s="2"/>
      <c r="G22771" s="3"/>
      <c r="H22771" s="3"/>
      <c r="I22771" s="2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 s="2"/>
    </row>
    <row r="22772" spans="2:22" x14ac:dyDescent="0.2">
      <c r="B22772" s="2"/>
      <c r="C22772" s="2"/>
      <c r="D22772" s="2"/>
      <c r="E22772" s="2"/>
      <c r="F22772" s="2"/>
      <c r="G22772" s="3"/>
      <c r="H22772" s="3"/>
      <c r="I22772" s="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 s="2"/>
    </row>
    <row r="22773" spans="2:22" x14ac:dyDescent="0.2">
      <c r="B22773" s="2"/>
      <c r="C22773" s="2"/>
      <c r="D22773" s="2"/>
      <c r="E22773" s="2"/>
      <c r="F22773" s="2"/>
      <c r="G22773" s="3"/>
      <c r="H22773" s="3"/>
      <c r="I22773" s="2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 s="2"/>
    </row>
    <row r="22774" spans="2:22" x14ac:dyDescent="0.2">
      <c r="B22774" s="2"/>
      <c r="C22774" s="2"/>
      <c r="D22774" s="2"/>
      <c r="E22774" s="2"/>
      <c r="F22774" s="2"/>
      <c r="G22774" s="3"/>
      <c r="H22774" s="3"/>
      <c r="I22774" s="2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 s="2"/>
    </row>
    <row r="22775" spans="2:22" x14ac:dyDescent="0.2">
      <c r="B22775" s="2"/>
      <c r="C22775" s="2"/>
      <c r="D22775" s="2"/>
      <c r="E22775" s="2"/>
      <c r="F22775" s="2"/>
      <c r="G22775" s="3"/>
      <c r="H22775" s="3"/>
      <c r="I22775" s="2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 s="2"/>
    </row>
    <row r="22776" spans="2:22" x14ac:dyDescent="0.2">
      <c r="B22776" s="2"/>
      <c r="C22776" s="2"/>
      <c r="D22776" s="2"/>
      <c r="E22776" s="2"/>
      <c r="F22776" s="2"/>
      <c r="G22776" s="3"/>
      <c r="H22776" s="3"/>
      <c r="I22776" s="2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 s="2"/>
    </row>
    <row r="22777" spans="2:22" x14ac:dyDescent="0.2">
      <c r="B22777" s="2"/>
      <c r="C22777" s="2"/>
      <c r="D22777" s="2"/>
      <c r="E22777" s="2"/>
      <c r="F22777" s="2"/>
      <c r="G22777" s="3"/>
      <c r="H22777" s="3"/>
      <c r="I22777" s="2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 s="2"/>
    </row>
    <row r="22778" spans="2:22" x14ac:dyDescent="0.2">
      <c r="B22778" s="2"/>
      <c r="C22778" s="2"/>
      <c r="D22778" s="2"/>
      <c r="E22778" s="2"/>
      <c r="F22778" s="2"/>
      <c r="G22778" s="3"/>
      <c r="H22778" s="3"/>
      <c r="I22778" s="2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 s="2"/>
    </row>
    <row r="22779" spans="2:22" x14ac:dyDescent="0.2">
      <c r="B22779" s="2"/>
      <c r="C22779" s="2"/>
      <c r="D22779" s="2"/>
      <c r="E22779" s="2"/>
      <c r="F22779" s="2"/>
      <c r="G22779" s="3"/>
      <c r="H22779" s="3"/>
      <c r="I22779" s="2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 s="2"/>
    </row>
    <row r="22780" spans="2:22" x14ac:dyDescent="0.2">
      <c r="B22780" s="2"/>
      <c r="C22780" s="2"/>
      <c r="D22780" s="2"/>
      <c r="E22780" s="2"/>
      <c r="F22780" s="2"/>
      <c r="G22780" s="3"/>
      <c r="H22780" s="3"/>
      <c r="I22780" s="2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 s="2"/>
    </row>
    <row r="22781" spans="2:22" x14ac:dyDescent="0.2">
      <c r="B22781" s="2"/>
      <c r="C22781" s="2"/>
      <c r="D22781" s="2"/>
      <c r="E22781" s="2"/>
      <c r="F22781" s="2"/>
      <c r="G22781" s="3"/>
      <c r="H22781" s="3"/>
      <c r="I22781" s="2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 s="2"/>
    </row>
    <row r="22782" spans="2:22" x14ac:dyDescent="0.2">
      <c r="B22782" s="2"/>
      <c r="C22782" s="2"/>
      <c r="D22782" s="2"/>
      <c r="E22782" s="2"/>
      <c r="F22782" s="2"/>
      <c r="G22782" s="3"/>
      <c r="H22782" s="3"/>
      <c r="I22782" s="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 s="2"/>
    </row>
    <row r="22783" spans="2:22" x14ac:dyDescent="0.2">
      <c r="B22783" s="2"/>
      <c r="C22783" s="2"/>
      <c r="D22783" s="2"/>
      <c r="E22783" s="2"/>
      <c r="F22783" s="2"/>
      <c r="G22783" s="3"/>
      <c r="H22783" s="3"/>
      <c r="I22783" s="2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 s="2"/>
    </row>
    <row r="22784" spans="2:22" x14ac:dyDescent="0.2">
      <c r="B22784" s="2"/>
      <c r="C22784" s="2"/>
      <c r="D22784" s="2"/>
      <c r="E22784" s="2"/>
      <c r="F22784" s="2"/>
      <c r="G22784" s="3"/>
      <c r="H22784" s="3"/>
      <c r="I22784" s="2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 s="2"/>
    </row>
    <row r="22785" spans="2:22" x14ac:dyDescent="0.2">
      <c r="B22785" s="2"/>
      <c r="C22785" s="2"/>
      <c r="D22785" s="2"/>
      <c r="E22785" s="2"/>
      <c r="F22785" s="2"/>
      <c r="G22785" s="3"/>
      <c r="H22785" s="3"/>
      <c r="I22785" s="2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 s="2"/>
    </row>
    <row r="22786" spans="2:22" x14ac:dyDescent="0.2">
      <c r="B22786" s="2"/>
      <c r="C22786" s="2"/>
      <c r="D22786" s="2"/>
      <c r="E22786" s="2"/>
      <c r="F22786" s="2"/>
      <c r="G22786" s="3"/>
      <c r="H22786" s="3"/>
      <c r="I22786" s="2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 s="2"/>
    </row>
    <row r="22787" spans="2:22" x14ac:dyDescent="0.2">
      <c r="B22787" s="2"/>
      <c r="C22787" s="2"/>
      <c r="D22787" s="2"/>
      <c r="E22787" s="2"/>
      <c r="F22787" s="2"/>
      <c r="G22787" s="3"/>
      <c r="H22787" s="3"/>
      <c r="I22787" s="2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 s="2"/>
    </row>
    <row r="22788" spans="2:22" x14ac:dyDescent="0.2">
      <c r="B22788" s="2"/>
      <c r="C22788" s="2"/>
      <c r="D22788" s="2"/>
      <c r="E22788" s="2"/>
      <c r="F22788" s="2"/>
      <c r="G22788" s="3"/>
      <c r="H22788" s="3"/>
      <c r="I22788" s="2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 s="2"/>
    </row>
    <row r="22789" spans="2:22" x14ac:dyDescent="0.2">
      <c r="B22789" s="2"/>
      <c r="C22789" s="2"/>
      <c r="D22789" s="2"/>
      <c r="E22789" s="2"/>
      <c r="F22789" s="2"/>
      <c r="G22789" s="3"/>
      <c r="H22789" s="3"/>
      <c r="I22789" s="2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 s="2"/>
    </row>
    <row r="22790" spans="2:22" x14ac:dyDescent="0.2">
      <c r="B22790" s="2"/>
      <c r="C22790" s="2"/>
      <c r="D22790" s="2"/>
      <c r="E22790" s="2"/>
      <c r="F22790" s="2"/>
      <c r="G22790" s="3"/>
      <c r="H22790" s="3"/>
      <c r="I22790" s="2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 s="2"/>
    </row>
    <row r="22791" spans="2:22" x14ac:dyDescent="0.2">
      <c r="B22791" s="2"/>
      <c r="C22791" s="2"/>
      <c r="D22791" s="2"/>
      <c r="E22791" s="2"/>
      <c r="F22791" s="2"/>
      <c r="G22791" s="3"/>
      <c r="H22791" s="3"/>
      <c r="I22791" s="2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 s="2"/>
    </row>
    <row r="22792" spans="2:22" x14ac:dyDescent="0.2">
      <c r="B22792" s="2"/>
      <c r="C22792" s="2"/>
      <c r="D22792" s="2"/>
      <c r="E22792" s="2"/>
      <c r="F22792" s="2"/>
      <c r="G22792" s="3"/>
      <c r="H22792" s="3"/>
      <c r="I22792" s="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 s="2"/>
    </row>
    <row r="22793" spans="2:22" x14ac:dyDescent="0.2">
      <c r="B22793" s="2"/>
      <c r="C22793" s="2"/>
      <c r="D22793" s="2"/>
      <c r="E22793" s="2"/>
      <c r="F22793" s="2"/>
      <c r="G22793" s="3"/>
      <c r="H22793" s="3"/>
      <c r="I22793" s="2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 s="2"/>
    </row>
    <row r="22794" spans="2:22" x14ac:dyDescent="0.2">
      <c r="B22794" s="2"/>
      <c r="C22794" s="2"/>
      <c r="D22794" s="2"/>
      <c r="E22794" s="2"/>
      <c r="F22794" s="2"/>
      <c r="G22794" s="3"/>
      <c r="H22794" s="3"/>
      <c r="I22794" s="2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 s="2"/>
    </row>
    <row r="22795" spans="2:22" x14ac:dyDescent="0.2">
      <c r="B22795" s="2"/>
      <c r="C22795" s="2"/>
      <c r="D22795" s="2"/>
      <c r="E22795" s="2"/>
      <c r="F22795" s="2"/>
      <c r="G22795" s="3"/>
      <c r="H22795" s="3"/>
      <c r="I22795" s="2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 s="2"/>
    </row>
    <row r="22796" spans="2:22" x14ac:dyDescent="0.2">
      <c r="B22796" s="2"/>
      <c r="C22796" s="2"/>
      <c r="D22796" s="2"/>
      <c r="E22796" s="2"/>
      <c r="F22796" s="2"/>
      <c r="G22796" s="3"/>
      <c r="H22796" s="3"/>
      <c r="I22796" s="2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 s="2"/>
    </row>
    <row r="22797" spans="2:22" x14ac:dyDescent="0.2">
      <c r="B22797" s="2"/>
      <c r="C22797" s="2"/>
      <c r="D22797" s="2"/>
      <c r="E22797" s="2"/>
      <c r="F22797" s="2"/>
      <c r="G22797" s="3"/>
      <c r="H22797" s="3"/>
      <c r="I22797" s="2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 s="2"/>
    </row>
    <row r="22798" spans="2:22" x14ac:dyDescent="0.2">
      <c r="B22798" s="2"/>
      <c r="C22798" s="2"/>
      <c r="D22798" s="2"/>
      <c r="E22798" s="2"/>
      <c r="F22798" s="2"/>
      <c r="G22798" s="3"/>
      <c r="H22798" s="3"/>
      <c r="I22798" s="2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 s="2"/>
    </row>
    <row r="22799" spans="2:22" x14ac:dyDescent="0.2">
      <c r="B22799" s="2"/>
      <c r="C22799" s="2"/>
      <c r="D22799" s="2"/>
      <c r="E22799" s="2"/>
      <c r="F22799" s="2"/>
      <c r="G22799" s="3"/>
      <c r="H22799" s="3"/>
      <c r="I22799" s="2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 s="2"/>
    </row>
    <row r="22800" spans="2:22" x14ac:dyDescent="0.2">
      <c r="B22800" s="2"/>
      <c r="C22800" s="2"/>
      <c r="D22800" s="2"/>
      <c r="E22800" s="2"/>
      <c r="F22800" s="2"/>
      <c r="G22800" s="3"/>
      <c r="H22800" s="3"/>
      <c r="I22800" s="2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 s="2"/>
    </row>
    <row r="22801" spans="2:22" x14ac:dyDescent="0.2">
      <c r="B22801" s="2"/>
      <c r="C22801" s="2"/>
      <c r="D22801" s="2"/>
      <c r="E22801" s="2"/>
      <c r="F22801" s="2"/>
      <c r="G22801" s="3"/>
      <c r="H22801" s="3"/>
      <c r="I22801" s="2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 s="2"/>
    </row>
    <row r="22802" spans="2:22" x14ac:dyDescent="0.2">
      <c r="B22802" s="2"/>
      <c r="C22802" s="2"/>
      <c r="D22802" s="2"/>
      <c r="E22802" s="2"/>
      <c r="F22802" s="2"/>
      <c r="G22802" s="3"/>
      <c r="H22802" s="3"/>
      <c r="I22802" s="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 s="2"/>
    </row>
    <row r="22803" spans="2:22" x14ac:dyDescent="0.2">
      <c r="B22803" s="2"/>
      <c r="C22803" s="2"/>
      <c r="D22803" s="2"/>
      <c r="E22803" s="2"/>
      <c r="F22803" s="2"/>
      <c r="G22803" s="3"/>
      <c r="H22803" s="3"/>
      <c r="I22803" s="2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 s="2"/>
    </row>
    <row r="22804" spans="2:22" x14ac:dyDescent="0.2">
      <c r="B22804" s="2"/>
      <c r="C22804" s="2"/>
      <c r="D22804" s="2"/>
      <c r="E22804" s="2"/>
      <c r="F22804" s="2"/>
      <c r="G22804" s="3"/>
      <c r="H22804" s="3"/>
      <c r="I22804" s="2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 s="2"/>
    </row>
    <row r="22805" spans="2:22" x14ac:dyDescent="0.2">
      <c r="B22805" s="2"/>
      <c r="C22805" s="2"/>
      <c r="D22805" s="2"/>
      <c r="E22805" s="2"/>
      <c r="F22805" s="2"/>
      <c r="G22805" s="3"/>
      <c r="H22805" s="3"/>
      <c r="I22805" s="2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 s="2"/>
    </row>
    <row r="22806" spans="2:22" x14ac:dyDescent="0.2">
      <c r="B22806" s="2"/>
      <c r="C22806" s="2"/>
      <c r="D22806" s="2"/>
      <c r="E22806" s="2"/>
      <c r="F22806" s="2"/>
      <c r="G22806" s="3"/>
      <c r="H22806" s="3"/>
      <c r="I22806" s="2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 s="2"/>
    </row>
    <row r="22807" spans="2:22" x14ac:dyDescent="0.2">
      <c r="B22807" s="2"/>
      <c r="C22807" s="2"/>
      <c r="D22807" s="2"/>
      <c r="E22807" s="2"/>
      <c r="F22807" s="2"/>
      <c r="G22807" s="3"/>
      <c r="H22807" s="3"/>
      <c r="I22807" s="2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 s="2"/>
    </row>
    <row r="22808" spans="2:22" x14ac:dyDescent="0.2">
      <c r="B22808" s="2"/>
      <c r="C22808" s="2"/>
      <c r="D22808" s="2"/>
      <c r="E22808" s="2"/>
      <c r="F22808" s="2"/>
      <c r="G22808" s="3"/>
      <c r="H22808" s="3"/>
      <c r="I22808" s="2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 s="2"/>
    </row>
    <row r="22809" spans="2:22" x14ac:dyDescent="0.2">
      <c r="B22809" s="2"/>
      <c r="C22809" s="2"/>
      <c r="D22809" s="2"/>
      <c r="E22809" s="2"/>
      <c r="F22809" s="2"/>
      <c r="G22809" s="3"/>
      <c r="H22809" s="3"/>
      <c r="I22809" s="2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 s="2"/>
    </row>
    <row r="22810" spans="2:22" x14ac:dyDescent="0.2">
      <c r="B22810" s="2"/>
      <c r="C22810" s="2"/>
      <c r="D22810" s="2"/>
      <c r="E22810" s="2"/>
      <c r="F22810" s="2"/>
      <c r="G22810" s="3"/>
      <c r="H22810" s="3"/>
      <c r="I22810" s="2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 s="2"/>
    </row>
    <row r="22811" spans="2:22" x14ac:dyDescent="0.2">
      <c r="B22811" s="2"/>
      <c r="C22811" s="2"/>
      <c r="D22811" s="2"/>
      <c r="E22811" s="2"/>
      <c r="F22811" s="2"/>
      <c r="G22811" s="3"/>
      <c r="H22811" s="3"/>
      <c r="I22811" s="2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 s="2"/>
    </row>
    <row r="22812" spans="2:22" x14ac:dyDescent="0.2">
      <c r="B22812" s="2"/>
      <c r="C22812" s="2"/>
      <c r="D22812" s="2"/>
      <c r="E22812" s="2"/>
      <c r="F22812" s="2"/>
      <c r="G22812" s="3"/>
      <c r="H22812" s="3"/>
      <c r="I22812" s="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 s="2"/>
    </row>
    <row r="22813" spans="2:22" x14ac:dyDescent="0.2">
      <c r="B22813" s="2"/>
      <c r="C22813" s="2"/>
      <c r="D22813" s="2"/>
      <c r="E22813" s="2"/>
      <c r="F22813" s="2"/>
      <c r="G22813" s="3"/>
      <c r="H22813" s="3"/>
      <c r="I22813" s="2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 s="2"/>
    </row>
    <row r="22814" spans="2:22" x14ac:dyDescent="0.2">
      <c r="B22814" s="2"/>
      <c r="C22814" s="2"/>
      <c r="D22814" s="2"/>
      <c r="E22814" s="2"/>
      <c r="F22814" s="2"/>
      <c r="G22814" s="3"/>
      <c r="H22814" s="3"/>
      <c r="I22814" s="2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 s="2"/>
    </row>
    <row r="22815" spans="2:22" x14ac:dyDescent="0.2">
      <c r="B22815" s="2"/>
      <c r="C22815" s="2"/>
      <c r="D22815" s="2"/>
      <c r="E22815" s="2"/>
      <c r="F22815" s="2"/>
      <c r="G22815" s="3"/>
      <c r="H22815" s="3"/>
      <c r="I22815" s="2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 s="2"/>
    </row>
    <row r="22816" spans="2:22" x14ac:dyDescent="0.2">
      <c r="B22816" s="2"/>
      <c r="C22816" s="2"/>
      <c r="D22816" s="2"/>
      <c r="E22816" s="2"/>
      <c r="F22816" s="2"/>
      <c r="G22816" s="3"/>
      <c r="H22816" s="3"/>
      <c r="I22816" s="2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 s="2"/>
    </row>
    <row r="22817" spans="2:22" x14ac:dyDescent="0.2">
      <c r="B22817" s="2"/>
      <c r="C22817" s="2"/>
      <c r="D22817" s="2"/>
      <c r="E22817" s="2"/>
      <c r="F22817" s="2"/>
      <c r="G22817" s="3"/>
      <c r="H22817" s="3"/>
      <c r="I22817" s="2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 s="2"/>
    </row>
    <row r="22818" spans="2:22" x14ac:dyDescent="0.2">
      <c r="B22818" s="2"/>
      <c r="C22818" s="2"/>
      <c r="D22818" s="2"/>
      <c r="E22818" s="2"/>
      <c r="F22818" s="2"/>
      <c r="G22818" s="3"/>
      <c r="H22818" s="3"/>
      <c r="I22818" s="2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 s="2"/>
    </row>
    <row r="22819" spans="2:22" x14ac:dyDescent="0.2">
      <c r="B22819" s="2"/>
      <c r="C22819" s="2"/>
      <c r="D22819" s="2"/>
      <c r="E22819" s="2"/>
      <c r="F22819" s="2"/>
      <c r="G22819" s="3"/>
      <c r="H22819" s="3"/>
      <c r="I22819" s="2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 s="2"/>
    </row>
    <row r="22820" spans="2:22" x14ac:dyDescent="0.2">
      <c r="B22820" s="2"/>
      <c r="C22820" s="2"/>
      <c r="D22820" s="2"/>
      <c r="E22820" s="2"/>
      <c r="F22820" s="2"/>
      <c r="G22820" s="3"/>
      <c r="H22820" s="3"/>
      <c r="I22820" s="2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 s="2"/>
    </row>
    <row r="22821" spans="2:22" x14ac:dyDescent="0.2">
      <c r="B22821" s="2"/>
      <c r="C22821" s="2"/>
      <c r="D22821" s="2"/>
      <c r="E22821" s="2"/>
      <c r="F22821" s="2"/>
      <c r="G22821" s="3"/>
      <c r="H22821" s="3"/>
      <c r="I22821" s="2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 s="2"/>
    </row>
    <row r="22822" spans="2:22" x14ac:dyDescent="0.2">
      <c r="B22822" s="2"/>
      <c r="C22822" s="2"/>
      <c r="D22822" s="2"/>
      <c r="E22822" s="2"/>
      <c r="F22822" s="2"/>
      <c r="G22822" s="3"/>
      <c r="H22822" s="3"/>
      <c r="I22822" s="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 s="2"/>
    </row>
    <row r="22823" spans="2:22" x14ac:dyDescent="0.2">
      <c r="B22823" s="2"/>
      <c r="C22823" s="2"/>
      <c r="D22823" s="2"/>
      <c r="E22823" s="2"/>
      <c r="F22823" s="2"/>
      <c r="G22823" s="3"/>
      <c r="H22823" s="3"/>
      <c r="I22823" s="2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 s="2"/>
    </row>
    <row r="22824" spans="2:22" x14ac:dyDescent="0.2">
      <c r="B22824" s="2"/>
      <c r="C22824" s="2"/>
      <c r="D22824" s="2"/>
      <c r="E22824" s="2"/>
      <c r="F22824" s="2"/>
      <c r="G22824" s="3"/>
      <c r="H22824" s="3"/>
      <c r="I22824" s="2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 s="2"/>
    </row>
    <row r="22825" spans="2:22" x14ac:dyDescent="0.2">
      <c r="B22825" s="2"/>
      <c r="C22825" s="2"/>
      <c r="D22825" s="2"/>
      <c r="E22825" s="2"/>
      <c r="F22825" s="2"/>
      <c r="G22825" s="3"/>
      <c r="H22825" s="3"/>
      <c r="I22825" s="2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 s="2"/>
    </row>
    <row r="22826" spans="2:22" x14ac:dyDescent="0.2">
      <c r="B22826" s="2"/>
      <c r="C22826" s="2"/>
      <c r="D22826" s="2"/>
      <c r="E22826" s="2"/>
      <c r="F22826" s="2"/>
      <c r="G22826" s="3"/>
      <c r="H22826" s="3"/>
      <c r="I22826" s="2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 s="2"/>
    </row>
    <row r="22827" spans="2:22" x14ac:dyDescent="0.2">
      <c r="B22827" s="2"/>
      <c r="C22827" s="2"/>
      <c r="D22827" s="2"/>
      <c r="E22827" s="2"/>
      <c r="F22827" s="2"/>
      <c r="G22827" s="3"/>
      <c r="H22827" s="3"/>
      <c r="I22827" s="2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 s="2"/>
    </row>
    <row r="22828" spans="2:22" x14ac:dyDescent="0.2">
      <c r="B22828" s="2"/>
      <c r="C22828" s="2"/>
      <c r="D22828" s="2"/>
      <c r="E22828" s="2"/>
      <c r="F22828" s="2"/>
      <c r="G22828" s="3"/>
      <c r="H22828" s="3"/>
      <c r="I22828" s="2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 s="2"/>
    </row>
    <row r="22829" spans="2:22" x14ac:dyDescent="0.2">
      <c r="B22829" s="2"/>
      <c r="C22829" s="2"/>
      <c r="D22829" s="2"/>
      <c r="E22829" s="2"/>
      <c r="F22829" s="2"/>
      <c r="G22829" s="3"/>
      <c r="H22829" s="3"/>
      <c r="I22829" s="2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 s="2"/>
    </row>
    <row r="22830" spans="2:22" x14ac:dyDescent="0.2">
      <c r="B22830" s="2"/>
      <c r="C22830" s="2"/>
      <c r="D22830" s="2"/>
      <c r="E22830" s="2"/>
      <c r="F22830" s="2"/>
      <c r="G22830" s="3"/>
      <c r="H22830" s="3"/>
      <c r="I22830" s="2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 s="2"/>
    </row>
    <row r="22831" spans="2:22" x14ac:dyDescent="0.2">
      <c r="B22831" s="2"/>
      <c r="C22831" s="2"/>
      <c r="D22831" s="2"/>
      <c r="E22831" s="2"/>
      <c r="F22831" s="2"/>
      <c r="G22831" s="3"/>
      <c r="H22831" s="3"/>
      <c r="I22831" s="2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 s="2"/>
    </row>
    <row r="22832" spans="2:22" x14ac:dyDescent="0.2">
      <c r="B22832" s="2"/>
      <c r="C22832" s="2"/>
      <c r="D22832" s="2"/>
      <c r="E22832" s="2"/>
      <c r="F22832" s="2"/>
      <c r="G22832" s="3"/>
      <c r="H22832" s="3"/>
      <c r="I22832" s="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 s="2"/>
    </row>
    <row r="22833" spans="2:22" x14ac:dyDescent="0.2">
      <c r="B22833" s="2"/>
      <c r="C22833" s="2"/>
      <c r="D22833" s="2"/>
      <c r="E22833" s="2"/>
      <c r="F22833" s="2"/>
      <c r="G22833" s="3"/>
      <c r="H22833" s="3"/>
      <c r="I22833" s="2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 s="2"/>
    </row>
    <row r="22834" spans="2:22" x14ac:dyDescent="0.2">
      <c r="B22834" s="2"/>
      <c r="C22834" s="2"/>
      <c r="D22834" s="2"/>
      <c r="E22834" s="2"/>
      <c r="F22834" s="2"/>
      <c r="G22834" s="3"/>
      <c r="H22834" s="3"/>
      <c r="I22834" s="2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 s="2"/>
    </row>
    <row r="22835" spans="2:22" x14ac:dyDescent="0.2">
      <c r="B22835" s="2"/>
      <c r="C22835" s="2"/>
      <c r="D22835" s="2"/>
      <c r="E22835" s="2"/>
      <c r="F22835" s="2"/>
      <c r="G22835" s="3"/>
      <c r="H22835" s="3"/>
      <c r="I22835" s="2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 s="2"/>
    </row>
    <row r="22836" spans="2:22" x14ac:dyDescent="0.2">
      <c r="B22836" s="2"/>
      <c r="C22836" s="2"/>
      <c r="D22836" s="2"/>
      <c r="E22836" s="2"/>
      <c r="F22836" s="2"/>
      <c r="G22836" s="3"/>
      <c r="H22836" s="3"/>
      <c r="I22836" s="2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 s="2"/>
    </row>
    <row r="22837" spans="2:22" x14ac:dyDescent="0.2">
      <c r="B22837" s="2"/>
      <c r="C22837" s="2"/>
      <c r="D22837" s="2"/>
      <c r="E22837" s="2"/>
      <c r="F22837" s="2"/>
      <c r="G22837" s="3"/>
      <c r="H22837" s="3"/>
      <c r="I22837" s="2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 s="2"/>
    </row>
    <row r="22838" spans="2:22" x14ac:dyDescent="0.2">
      <c r="B22838" s="2"/>
      <c r="C22838" s="2"/>
      <c r="D22838" s="2"/>
      <c r="E22838" s="2"/>
      <c r="F22838" s="2"/>
      <c r="G22838" s="3"/>
      <c r="H22838" s="3"/>
      <c r="I22838" s="2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 s="2"/>
    </row>
    <row r="22839" spans="2:22" x14ac:dyDescent="0.2">
      <c r="B22839" s="2"/>
      <c r="C22839" s="2"/>
      <c r="D22839" s="2"/>
      <c r="E22839" s="2"/>
      <c r="F22839" s="2"/>
      <c r="G22839" s="3"/>
      <c r="H22839" s="3"/>
      <c r="I22839" s="2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 s="2"/>
    </row>
    <row r="22840" spans="2:22" x14ac:dyDescent="0.2">
      <c r="B22840" s="2"/>
      <c r="C22840" s="2"/>
      <c r="D22840" s="2"/>
      <c r="E22840" s="2"/>
      <c r="F22840" s="2"/>
      <c r="G22840" s="3"/>
      <c r="H22840" s="3"/>
      <c r="I22840" s="2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 s="2"/>
    </row>
    <row r="22841" spans="2:22" x14ac:dyDescent="0.2">
      <c r="B22841" s="2"/>
      <c r="C22841" s="2"/>
      <c r="D22841" s="2"/>
      <c r="E22841" s="2"/>
      <c r="F22841" s="2"/>
      <c r="G22841" s="3"/>
      <c r="H22841" s="3"/>
      <c r="I22841" s="2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 s="2"/>
    </row>
    <row r="22842" spans="2:22" x14ac:dyDescent="0.2">
      <c r="B22842" s="2"/>
      <c r="C22842" s="2"/>
      <c r="D22842" s="2"/>
      <c r="E22842" s="2"/>
      <c r="F22842" s="2"/>
      <c r="G22842" s="3"/>
      <c r="H22842" s="3"/>
      <c r="I22842" s="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 s="2"/>
    </row>
    <row r="22843" spans="2:22" x14ac:dyDescent="0.2">
      <c r="B22843" s="2"/>
      <c r="C22843" s="2"/>
      <c r="D22843" s="2"/>
      <c r="E22843" s="2"/>
      <c r="F22843" s="2"/>
      <c r="G22843" s="3"/>
      <c r="H22843" s="3"/>
      <c r="I22843" s="2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 s="2"/>
    </row>
    <row r="22844" spans="2:22" x14ac:dyDescent="0.2">
      <c r="B22844" s="2"/>
      <c r="C22844" s="2"/>
      <c r="D22844" s="2"/>
      <c r="E22844" s="2"/>
      <c r="F22844" s="2"/>
      <c r="G22844" s="3"/>
      <c r="H22844" s="3"/>
      <c r="I22844" s="2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 s="2"/>
    </row>
    <row r="22845" spans="2:22" x14ac:dyDescent="0.2">
      <c r="B22845" s="2"/>
      <c r="C22845" s="2"/>
      <c r="D22845" s="2"/>
      <c r="E22845" s="2"/>
      <c r="F22845" s="2"/>
      <c r="G22845" s="3"/>
      <c r="H22845" s="3"/>
      <c r="I22845" s="2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 s="2"/>
    </row>
    <row r="22846" spans="2:22" x14ac:dyDescent="0.2">
      <c r="B22846" s="2"/>
      <c r="C22846" s="2"/>
      <c r="D22846" s="2"/>
      <c r="E22846" s="2"/>
      <c r="F22846" s="2"/>
      <c r="G22846" s="3"/>
      <c r="H22846" s="3"/>
      <c r="I22846" s="2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 s="2"/>
    </row>
    <row r="22847" spans="2:22" x14ac:dyDescent="0.2">
      <c r="B22847" s="2"/>
      <c r="C22847" s="2"/>
      <c r="D22847" s="2"/>
      <c r="E22847" s="2"/>
      <c r="F22847" s="2"/>
      <c r="G22847" s="3"/>
      <c r="H22847" s="3"/>
      <c r="I22847" s="2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 s="2"/>
    </row>
    <row r="22848" spans="2:22" x14ac:dyDescent="0.2">
      <c r="B22848" s="2"/>
      <c r="C22848" s="2"/>
      <c r="D22848" s="2"/>
      <c r="E22848" s="2"/>
      <c r="F22848" s="2"/>
      <c r="G22848" s="3"/>
      <c r="H22848" s="3"/>
      <c r="I22848" s="2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 s="2"/>
    </row>
    <row r="22849" spans="2:22" x14ac:dyDescent="0.2">
      <c r="B22849" s="2"/>
      <c r="C22849" s="2"/>
      <c r="D22849" s="2"/>
      <c r="E22849" s="2"/>
      <c r="F22849" s="2"/>
      <c r="G22849" s="3"/>
      <c r="H22849" s="3"/>
      <c r="I22849" s="2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 s="2"/>
    </row>
    <row r="22850" spans="2:22" x14ac:dyDescent="0.2">
      <c r="B22850" s="2"/>
      <c r="C22850" s="2"/>
      <c r="D22850" s="2"/>
      <c r="E22850" s="2"/>
      <c r="F22850" s="2"/>
      <c r="G22850" s="3"/>
      <c r="H22850" s="3"/>
      <c r="I22850" s="2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 s="2"/>
    </row>
    <row r="22851" spans="2:22" x14ac:dyDescent="0.2">
      <c r="B22851" s="2"/>
      <c r="C22851" s="2"/>
      <c r="D22851" s="2"/>
      <c r="E22851" s="2"/>
      <c r="F22851" s="2"/>
      <c r="G22851" s="3"/>
      <c r="H22851" s="3"/>
      <c r="I22851" s="2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 s="2"/>
    </row>
    <row r="22852" spans="2:22" x14ac:dyDescent="0.2">
      <c r="B22852" s="2"/>
      <c r="C22852" s="2"/>
      <c r="D22852" s="2"/>
      <c r="E22852" s="2"/>
      <c r="F22852" s="2"/>
      <c r="G22852" s="3"/>
      <c r="H22852" s="3"/>
      <c r="I22852" s="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 s="2"/>
    </row>
    <row r="22853" spans="2:22" x14ac:dyDescent="0.2">
      <c r="B22853" s="2"/>
      <c r="C22853" s="2"/>
      <c r="D22853" s="2"/>
      <c r="E22853" s="2"/>
      <c r="F22853" s="2"/>
      <c r="G22853" s="3"/>
      <c r="H22853" s="3"/>
      <c r="I22853" s="2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 s="2"/>
    </row>
    <row r="22854" spans="2:22" x14ac:dyDescent="0.2">
      <c r="B22854" s="2"/>
      <c r="C22854" s="2"/>
      <c r="D22854" s="2"/>
      <c r="E22854" s="2"/>
      <c r="F22854" s="2"/>
      <c r="G22854" s="3"/>
      <c r="H22854" s="3"/>
      <c r="I22854" s="2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 s="2"/>
    </row>
    <row r="22855" spans="2:22" x14ac:dyDescent="0.2">
      <c r="B22855" s="2"/>
      <c r="C22855" s="2"/>
      <c r="D22855" s="2"/>
      <c r="E22855" s="2"/>
      <c r="F22855" s="2"/>
      <c r="G22855" s="3"/>
      <c r="H22855" s="3"/>
      <c r="I22855" s="2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 s="2"/>
    </row>
    <row r="22856" spans="2:22" x14ac:dyDescent="0.2">
      <c r="B22856" s="2"/>
      <c r="C22856" s="2"/>
      <c r="D22856" s="2"/>
      <c r="E22856" s="2"/>
      <c r="F22856" s="2"/>
      <c r="G22856" s="3"/>
      <c r="H22856" s="3"/>
      <c r="I22856" s="2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 s="2"/>
    </row>
    <row r="22857" spans="2:22" x14ac:dyDescent="0.2">
      <c r="B22857" s="2"/>
      <c r="C22857" s="2"/>
      <c r="D22857" s="2"/>
      <c r="E22857" s="2"/>
      <c r="F22857" s="2"/>
      <c r="G22857" s="3"/>
      <c r="H22857" s="3"/>
      <c r="I22857" s="2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 s="2"/>
    </row>
    <row r="22858" spans="2:22" x14ac:dyDescent="0.2">
      <c r="B22858" s="2"/>
      <c r="C22858" s="2"/>
      <c r="D22858" s="2"/>
      <c r="E22858" s="2"/>
      <c r="F22858" s="2"/>
      <c r="G22858" s="3"/>
      <c r="H22858" s="3"/>
      <c r="I22858" s="2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 s="2"/>
    </row>
    <row r="22859" spans="2:22" x14ac:dyDescent="0.2">
      <c r="B22859" s="2"/>
      <c r="C22859" s="2"/>
      <c r="D22859" s="2"/>
      <c r="E22859" s="2"/>
      <c r="F22859" s="2"/>
      <c r="G22859" s="3"/>
      <c r="H22859" s="3"/>
      <c r="I22859" s="2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 s="2"/>
    </row>
    <row r="22860" spans="2:22" x14ac:dyDescent="0.2">
      <c r="B22860" s="2"/>
      <c r="C22860" s="2"/>
      <c r="D22860" s="2"/>
      <c r="E22860" s="2"/>
      <c r="F22860" s="2"/>
      <c r="G22860" s="3"/>
      <c r="H22860" s="3"/>
      <c r="I22860" s="2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 s="2"/>
    </row>
    <row r="22861" spans="2:22" x14ac:dyDescent="0.2">
      <c r="B22861" s="2"/>
      <c r="C22861" s="2"/>
      <c r="D22861" s="2"/>
      <c r="E22861" s="2"/>
      <c r="F22861" s="2"/>
      <c r="G22861" s="3"/>
      <c r="H22861" s="3"/>
      <c r="I22861" s="2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 s="2"/>
    </row>
    <row r="22862" spans="2:22" x14ac:dyDescent="0.2">
      <c r="B22862" s="2"/>
      <c r="C22862" s="2"/>
      <c r="D22862" s="2"/>
      <c r="E22862" s="2"/>
      <c r="F22862" s="2"/>
      <c r="G22862" s="3"/>
      <c r="H22862" s="3"/>
      <c r="I22862" s="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 s="2"/>
    </row>
    <row r="22863" spans="2:22" x14ac:dyDescent="0.2">
      <c r="B22863" s="2"/>
      <c r="C22863" s="2"/>
      <c r="D22863" s="2"/>
      <c r="E22863" s="2"/>
      <c r="F22863" s="2"/>
      <c r="G22863" s="3"/>
      <c r="H22863" s="3"/>
      <c r="I22863" s="2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 s="2"/>
    </row>
    <row r="22864" spans="2:22" x14ac:dyDescent="0.2">
      <c r="B22864" s="2"/>
      <c r="C22864" s="2"/>
      <c r="D22864" s="2"/>
      <c r="E22864" s="2"/>
      <c r="F22864" s="2"/>
      <c r="G22864" s="3"/>
      <c r="H22864" s="3"/>
      <c r="I22864" s="2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 s="2"/>
    </row>
    <row r="22865" spans="2:22" x14ac:dyDescent="0.2">
      <c r="B22865" s="2"/>
      <c r="C22865" s="2"/>
      <c r="D22865" s="2"/>
      <c r="E22865" s="2"/>
      <c r="F22865" s="2"/>
      <c r="G22865" s="3"/>
      <c r="H22865" s="3"/>
      <c r="I22865" s="2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 s="2"/>
    </row>
    <row r="22866" spans="2:22" x14ac:dyDescent="0.2">
      <c r="B22866" s="2"/>
      <c r="C22866" s="2"/>
      <c r="D22866" s="2"/>
      <c r="E22866" s="2"/>
      <c r="F22866" s="2"/>
      <c r="G22866" s="3"/>
      <c r="H22866" s="3"/>
      <c r="I22866" s="2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 s="2"/>
    </row>
    <row r="22867" spans="2:22" x14ac:dyDescent="0.2">
      <c r="B22867" s="2"/>
      <c r="C22867" s="2"/>
      <c r="D22867" s="2"/>
      <c r="E22867" s="2"/>
      <c r="F22867" s="2"/>
      <c r="G22867" s="3"/>
      <c r="H22867" s="3"/>
      <c r="I22867" s="2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 s="2"/>
    </row>
    <row r="22868" spans="2:22" x14ac:dyDescent="0.2">
      <c r="B22868" s="2"/>
      <c r="C22868" s="2"/>
      <c r="D22868" s="2"/>
      <c r="E22868" s="2"/>
      <c r="F22868" s="2"/>
      <c r="G22868" s="3"/>
      <c r="H22868" s="3"/>
      <c r="I22868" s="2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 s="2"/>
    </row>
    <row r="22869" spans="2:22" x14ac:dyDescent="0.2">
      <c r="B22869" s="2"/>
      <c r="C22869" s="2"/>
      <c r="D22869" s="2"/>
      <c r="E22869" s="2"/>
      <c r="F22869" s="2"/>
      <c r="G22869" s="3"/>
      <c r="H22869" s="3"/>
      <c r="I22869" s="2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 s="2"/>
    </row>
    <row r="22870" spans="2:22" x14ac:dyDescent="0.2">
      <c r="B22870" s="2"/>
      <c r="C22870" s="2"/>
      <c r="D22870" s="2"/>
      <c r="E22870" s="2"/>
      <c r="F22870" s="2"/>
      <c r="G22870" s="3"/>
      <c r="H22870" s="3"/>
      <c r="I22870" s="2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 s="2"/>
    </row>
    <row r="22871" spans="2:22" x14ac:dyDescent="0.2">
      <c r="B22871" s="2"/>
      <c r="C22871" s="2"/>
      <c r="D22871" s="2"/>
      <c r="E22871" s="2"/>
      <c r="F22871" s="2"/>
      <c r="G22871" s="3"/>
      <c r="H22871" s="3"/>
      <c r="I22871" s="2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 s="2"/>
    </row>
    <row r="22872" spans="2:22" x14ac:dyDescent="0.2">
      <c r="B22872" s="2"/>
      <c r="C22872" s="2"/>
      <c r="D22872" s="2"/>
      <c r="E22872" s="2"/>
      <c r="F22872" s="2"/>
      <c r="G22872" s="3"/>
      <c r="H22872" s="3"/>
      <c r="I22872" s="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 s="2"/>
    </row>
    <row r="22873" spans="2:22" x14ac:dyDescent="0.2">
      <c r="B22873" s="2"/>
      <c r="C22873" s="2"/>
      <c r="D22873" s="2"/>
      <c r="E22873" s="2"/>
      <c r="F22873" s="2"/>
      <c r="G22873" s="3"/>
      <c r="H22873" s="3"/>
      <c r="I22873" s="2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 s="2"/>
    </row>
    <row r="22874" spans="2:22" x14ac:dyDescent="0.2">
      <c r="B22874" s="2"/>
      <c r="C22874" s="2"/>
      <c r="D22874" s="2"/>
      <c r="E22874" s="2"/>
      <c r="F22874" s="2"/>
      <c r="G22874" s="3"/>
      <c r="H22874" s="3"/>
      <c r="I22874" s="2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 s="2"/>
    </row>
    <row r="22875" spans="2:22" x14ac:dyDescent="0.2">
      <c r="B22875" s="2"/>
      <c r="C22875" s="2"/>
      <c r="D22875" s="2"/>
      <c r="E22875" s="2"/>
      <c r="F22875" s="2"/>
      <c r="G22875" s="3"/>
      <c r="H22875" s="3"/>
      <c r="I22875" s="2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 s="2"/>
    </row>
    <row r="22876" spans="2:22" x14ac:dyDescent="0.2">
      <c r="B22876" s="2"/>
      <c r="C22876" s="2"/>
      <c r="D22876" s="2"/>
      <c r="E22876" s="2"/>
      <c r="F22876" s="2"/>
      <c r="G22876" s="3"/>
      <c r="H22876" s="3"/>
      <c r="I22876" s="2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 s="2"/>
    </row>
    <row r="22877" spans="2:22" x14ac:dyDescent="0.2">
      <c r="B22877" s="2"/>
      <c r="C22877" s="2"/>
      <c r="D22877" s="2"/>
      <c r="E22877" s="2"/>
      <c r="F22877" s="2"/>
      <c r="G22877" s="3"/>
      <c r="H22877" s="3"/>
      <c r="I22877" s="2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 s="2"/>
    </row>
    <row r="22878" spans="2:22" x14ac:dyDescent="0.2">
      <c r="B22878" s="2"/>
      <c r="C22878" s="2"/>
      <c r="D22878" s="2"/>
      <c r="E22878" s="2"/>
      <c r="F22878" s="2"/>
      <c r="G22878" s="3"/>
      <c r="H22878" s="3"/>
      <c r="I22878" s="2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 s="2"/>
    </row>
    <row r="22879" spans="2:22" x14ac:dyDescent="0.2">
      <c r="B22879" s="2"/>
      <c r="C22879" s="2"/>
      <c r="D22879" s="2"/>
      <c r="E22879" s="2"/>
      <c r="F22879" s="2"/>
      <c r="G22879" s="3"/>
      <c r="H22879" s="3"/>
      <c r="I22879" s="2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 s="2"/>
    </row>
    <row r="22880" spans="2:22" x14ac:dyDescent="0.2">
      <c r="B22880" s="2"/>
      <c r="C22880" s="2"/>
      <c r="D22880" s="2"/>
      <c r="E22880" s="2"/>
      <c r="F22880" s="2"/>
      <c r="G22880" s="3"/>
      <c r="H22880" s="3"/>
      <c r="I22880" s="2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 s="2"/>
    </row>
    <row r="22881" spans="2:22" x14ac:dyDescent="0.2">
      <c r="B22881" s="2"/>
      <c r="C22881" s="2"/>
      <c r="D22881" s="2"/>
      <c r="E22881" s="2"/>
      <c r="F22881" s="2"/>
      <c r="G22881" s="3"/>
      <c r="H22881" s="3"/>
      <c r="I22881" s="2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 s="2"/>
    </row>
    <row r="22882" spans="2:22" x14ac:dyDescent="0.2">
      <c r="B22882" s="2"/>
      <c r="C22882" s="2"/>
      <c r="D22882" s="2"/>
      <c r="E22882" s="2"/>
      <c r="F22882" s="2"/>
      <c r="G22882" s="3"/>
      <c r="H22882" s="3"/>
      <c r="I22882" s="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 s="2"/>
    </row>
    <row r="22883" spans="2:22" x14ac:dyDescent="0.2">
      <c r="B22883" s="2"/>
      <c r="C22883" s="2"/>
      <c r="D22883" s="2"/>
      <c r="E22883" s="2"/>
      <c r="F22883" s="2"/>
      <c r="G22883" s="3"/>
      <c r="H22883" s="3"/>
      <c r="I22883" s="2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 s="2"/>
    </row>
    <row r="22884" spans="2:22" x14ac:dyDescent="0.2">
      <c r="B22884" s="2"/>
      <c r="C22884" s="2"/>
      <c r="D22884" s="2"/>
      <c r="E22884" s="2"/>
      <c r="F22884" s="2"/>
      <c r="G22884" s="3"/>
      <c r="H22884" s="3"/>
      <c r="I22884" s="2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 s="2"/>
    </row>
    <row r="22885" spans="2:22" x14ac:dyDescent="0.2">
      <c r="B22885" s="2"/>
      <c r="C22885" s="2"/>
      <c r="D22885" s="2"/>
      <c r="E22885" s="2"/>
      <c r="F22885" s="2"/>
      <c r="G22885" s="3"/>
      <c r="H22885" s="3"/>
      <c r="I22885" s="2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 s="2"/>
    </row>
    <row r="22886" spans="2:22" x14ac:dyDescent="0.2">
      <c r="B22886" s="2"/>
      <c r="C22886" s="2"/>
      <c r="D22886" s="2"/>
      <c r="E22886" s="2"/>
      <c r="F22886" s="2"/>
      <c r="G22886" s="3"/>
      <c r="H22886" s="3"/>
      <c r="I22886" s="2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 s="2"/>
    </row>
    <row r="22887" spans="2:22" x14ac:dyDescent="0.2">
      <c r="B22887" s="2"/>
      <c r="C22887" s="2"/>
      <c r="D22887" s="2"/>
      <c r="E22887" s="2"/>
      <c r="F22887" s="2"/>
      <c r="G22887" s="3"/>
      <c r="H22887" s="3"/>
      <c r="I22887" s="2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 s="2"/>
    </row>
    <row r="22888" spans="2:22" x14ac:dyDescent="0.2">
      <c r="B22888" s="2"/>
      <c r="C22888" s="2"/>
      <c r="D22888" s="2"/>
      <c r="E22888" s="2"/>
      <c r="F22888" s="2"/>
      <c r="G22888" s="3"/>
      <c r="H22888" s="3"/>
      <c r="I22888" s="2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 s="2"/>
    </row>
    <row r="22889" spans="2:22" x14ac:dyDescent="0.2">
      <c r="B22889" s="2"/>
      <c r="C22889" s="2"/>
      <c r="D22889" s="2"/>
      <c r="E22889" s="2"/>
      <c r="F22889" s="2"/>
      <c r="G22889" s="3"/>
      <c r="H22889" s="3"/>
      <c r="I22889" s="2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 s="2"/>
    </row>
    <row r="22890" spans="2:22" x14ac:dyDescent="0.2">
      <c r="B22890" s="2"/>
      <c r="C22890" s="2"/>
      <c r="D22890" s="2"/>
      <c r="E22890" s="2"/>
      <c r="F22890" s="2"/>
      <c r="G22890" s="3"/>
      <c r="H22890" s="3"/>
      <c r="I22890" s="2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 s="2"/>
    </row>
    <row r="22891" spans="2:22" x14ac:dyDescent="0.2">
      <c r="B22891" s="2"/>
      <c r="C22891" s="2"/>
      <c r="D22891" s="2"/>
      <c r="E22891" s="2"/>
      <c r="F22891" s="2"/>
      <c r="G22891" s="3"/>
      <c r="H22891" s="3"/>
      <c r="I22891" s="2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 s="2"/>
    </row>
    <row r="22892" spans="2:22" x14ac:dyDescent="0.2">
      <c r="B22892" s="2"/>
      <c r="C22892" s="2"/>
      <c r="D22892" s="2"/>
      <c r="E22892" s="2"/>
      <c r="F22892" s="2"/>
      <c r="G22892" s="3"/>
      <c r="H22892" s="3"/>
      <c r="I22892" s="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 s="2"/>
    </row>
    <row r="22893" spans="2:22" x14ac:dyDescent="0.2">
      <c r="B22893" s="2"/>
      <c r="C22893" s="2"/>
      <c r="D22893" s="2"/>
      <c r="E22893" s="2"/>
      <c r="F22893" s="2"/>
      <c r="G22893" s="3"/>
      <c r="H22893" s="3"/>
      <c r="I22893" s="2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 s="2"/>
    </row>
    <row r="22894" spans="2:22" x14ac:dyDescent="0.2">
      <c r="B22894" s="2"/>
      <c r="C22894" s="2"/>
      <c r="D22894" s="2"/>
      <c r="E22894" s="2"/>
      <c r="F22894" s="2"/>
      <c r="G22894" s="3"/>
      <c r="H22894" s="3"/>
      <c r="I22894" s="2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 s="2"/>
    </row>
    <row r="22895" spans="2:22" x14ac:dyDescent="0.2">
      <c r="B22895" s="2"/>
      <c r="C22895" s="2"/>
      <c r="D22895" s="2"/>
      <c r="E22895" s="2"/>
      <c r="F22895" s="2"/>
      <c r="G22895" s="3"/>
      <c r="H22895" s="3"/>
      <c r="I22895" s="2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 s="2"/>
    </row>
    <row r="22896" spans="2:22" x14ac:dyDescent="0.2">
      <c r="B22896" s="2"/>
      <c r="C22896" s="2"/>
      <c r="D22896" s="2"/>
      <c r="E22896" s="2"/>
      <c r="F22896" s="2"/>
      <c r="G22896" s="3"/>
      <c r="H22896" s="3"/>
      <c r="I22896" s="2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 s="2"/>
    </row>
    <row r="22897" spans="2:22" x14ac:dyDescent="0.2">
      <c r="B22897" s="2"/>
      <c r="C22897" s="2"/>
      <c r="D22897" s="2"/>
      <c r="E22897" s="2"/>
      <c r="F22897" s="2"/>
      <c r="G22897" s="3"/>
      <c r="H22897" s="3"/>
      <c r="I22897" s="2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 s="2"/>
    </row>
    <row r="22898" spans="2:22" x14ac:dyDescent="0.2">
      <c r="B22898" s="2"/>
      <c r="C22898" s="2"/>
      <c r="D22898" s="2"/>
      <c r="E22898" s="2"/>
      <c r="F22898" s="2"/>
      <c r="G22898" s="3"/>
      <c r="H22898" s="3"/>
      <c r="I22898" s="2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 s="2"/>
    </row>
    <row r="22899" spans="2:22" x14ac:dyDescent="0.2">
      <c r="B22899" s="2"/>
      <c r="C22899" s="2"/>
      <c r="D22899" s="2"/>
      <c r="E22899" s="2"/>
      <c r="F22899" s="2"/>
      <c r="G22899" s="3"/>
      <c r="H22899" s="3"/>
      <c r="I22899" s="2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 s="2"/>
    </row>
    <row r="22900" spans="2:22" x14ac:dyDescent="0.2">
      <c r="B22900" s="2"/>
      <c r="C22900" s="2"/>
      <c r="D22900" s="2"/>
      <c r="E22900" s="2"/>
      <c r="F22900" s="2"/>
      <c r="G22900" s="3"/>
      <c r="H22900" s="3"/>
      <c r="I22900" s="2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 s="2"/>
    </row>
    <row r="22901" spans="2:22" x14ac:dyDescent="0.2">
      <c r="B22901" s="2"/>
      <c r="C22901" s="2"/>
      <c r="D22901" s="2"/>
      <c r="E22901" s="2"/>
      <c r="F22901" s="2"/>
      <c r="G22901" s="3"/>
      <c r="H22901" s="3"/>
      <c r="I22901" s="2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 s="2"/>
    </row>
    <row r="22902" spans="2:22" x14ac:dyDescent="0.2">
      <c r="B22902" s="2"/>
      <c r="C22902" s="2"/>
      <c r="D22902" s="2"/>
      <c r="E22902" s="2"/>
      <c r="F22902" s="2"/>
      <c r="G22902" s="3"/>
      <c r="H22902" s="3"/>
      <c r="I22902" s="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 s="2"/>
    </row>
    <row r="22903" spans="2:22" x14ac:dyDescent="0.2">
      <c r="B22903" s="2"/>
      <c r="C22903" s="2"/>
      <c r="D22903" s="2"/>
      <c r="E22903" s="2"/>
      <c r="F22903" s="2"/>
      <c r="G22903" s="3"/>
      <c r="H22903" s="3"/>
      <c r="I22903" s="2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 s="2"/>
    </row>
    <row r="22904" spans="2:22" x14ac:dyDescent="0.2">
      <c r="B22904" s="2"/>
      <c r="C22904" s="2"/>
      <c r="D22904" s="2"/>
      <c r="E22904" s="2"/>
      <c r="F22904" s="2"/>
      <c r="G22904" s="3"/>
      <c r="H22904" s="3"/>
      <c r="I22904" s="2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 s="2"/>
    </row>
    <row r="22905" spans="2:22" x14ac:dyDescent="0.2">
      <c r="B22905" s="2"/>
      <c r="C22905" s="2"/>
      <c r="D22905" s="2"/>
      <c r="E22905" s="2"/>
      <c r="F22905" s="2"/>
      <c r="G22905" s="3"/>
      <c r="H22905" s="3"/>
      <c r="I22905" s="2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 s="2"/>
    </row>
    <row r="22906" spans="2:22" x14ac:dyDescent="0.2">
      <c r="B22906" s="2"/>
      <c r="C22906" s="2"/>
      <c r="D22906" s="2"/>
      <c r="E22906" s="2"/>
      <c r="F22906" s="2"/>
      <c r="G22906" s="3"/>
      <c r="H22906" s="3"/>
      <c r="I22906" s="2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 s="2"/>
    </row>
    <row r="22907" spans="2:22" x14ac:dyDescent="0.2">
      <c r="B22907" s="2"/>
      <c r="C22907" s="2"/>
      <c r="D22907" s="2"/>
      <c r="E22907" s="2"/>
      <c r="F22907" s="2"/>
      <c r="G22907" s="3"/>
      <c r="H22907" s="3"/>
      <c r="I22907" s="2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 s="2"/>
    </row>
    <row r="22908" spans="2:22" x14ac:dyDescent="0.2">
      <c r="B22908" s="2"/>
      <c r="C22908" s="2"/>
      <c r="D22908" s="2"/>
      <c r="E22908" s="2"/>
      <c r="F22908" s="2"/>
      <c r="G22908" s="3"/>
      <c r="H22908" s="3"/>
      <c r="I22908" s="2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 s="2"/>
    </row>
    <row r="22909" spans="2:22" x14ac:dyDescent="0.2">
      <c r="B22909" s="2"/>
      <c r="C22909" s="2"/>
      <c r="D22909" s="2"/>
      <c r="E22909" s="2"/>
      <c r="F22909" s="2"/>
      <c r="G22909" s="3"/>
      <c r="H22909" s="3"/>
      <c r="I22909" s="2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 s="2"/>
    </row>
    <row r="22910" spans="2:22" x14ac:dyDescent="0.2">
      <c r="B22910" s="2"/>
      <c r="C22910" s="2"/>
      <c r="D22910" s="2"/>
      <c r="E22910" s="2"/>
      <c r="F22910" s="2"/>
      <c r="G22910" s="3"/>
      <c r="H22910" s="3"/>
      <c r="I22910" s="2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 s="2"/>
    </row>
    <row r="22911" spans="2:22" x14ac:dyDescent="0.2">
      <c r="B22911" s="2"/>
      <c r="C22911" s="2"/>
      <c r="D22911" s="2"/>
      <c r="E22911" s="2"/>
      <c r="F22911" s="2"/>
      <c r="G22911" s="3"/>
      <c r="H22911" s="3"/>
      <c r="I22911" s="2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 s="2"/>
    </row>
    <row r="22912" spans="2:22" x14ac:dyDescent="0.2">
      <c r="B22912" s="2"/>
      <c r="C22912" s="2"/>
      <c r="D22912" s="2"/>
      <c r="E22912" s="2"/>
      <c r="F22912" s="2"/>
      <c r="G22912" s="3"/>
      <c r="H22912" s="3"/>
      <c r="I22912" s="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 s="2"/>
    </row>
    <row r="22913" spans="2:22" x14ac:dyDescent="0.2">
      <c r="B22913" s="2"/>
      <c r="C22913" s="2"/>
      <c r="D22913" s="2"/>
      <c r="E22913" s="2"/>
      <c r="F22913" s="2"/>
      <c r="G22913" s="3"/>
      <c r="H22913" s="3"/>
      <c r="I22913" s="2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 s="2"/>
    </row>
    <row r="22914" spans="2:22" x14ac:dyDescent="0.2">
      <c r="B22914" s="2"/>
      <c r="C22914" s="2"/>
      <c r="D22914" s="2"/>
      <c r="E22914" s="2"/>
      <c r="F22914" s="2"/>
      <c r="G22914" s="3"/>
      <c r="H22914" s="3"/>
      <c r="I22914" s="2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 s="2"/>
    </row>
    <row r="22915" spans="2:22" x14ac:dyDescent="0.2">
      <c r="B22915" s="2"/>
      <c r="C22915" s="2"/>
      <c r="D22915" s="2"/>
      <c r="E22915" s="2"/>
      <c r="F22915" s="2"/>
      <c r="G22915" s="3"/>
      <c r="H22915" s="3"/>
      <c r="I22915" s="2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 s="2"/>
    </row>
    <row r="22916" spans="2:22" x14ac:dyDescent="0.2">
      <c r="B22916" s="2"/>
      <c r="C22916" s="2"/>
      <c r="D22916" s="2"/>
      <c r="E22916" s="2"/>
      <c r="F22916" s="2"/>
      <c r="G22916" s="3"/>
      <c r="H22916" s="3"/>
      <c r="I22916" s="2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 s="2"/>
    </row>
    <row r="22917" spans="2:22" x14ac:dyDescent="0.2">
      <c r="B22917" s="2"/>
      <c r="C22917" s="2"/>
      <c r="D22917" s="2"/>
      <c r="E22917" s="2"/>
      <c r="F22917" s="2"/>
      <c r="G22917" s="3"/>
      <c r="H22917" s="3"/>
      <c r="I22917" s="2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 s="2"/>
    </row>
    <row r="22918" spans="2:22" x14ac:dyDescent="0.2">
      <c r="B22918" s="2"/>
      <c r="C22918" s="2"/>
      <c r="D22918" s="2"/>
      <c r="E22918" s="2"/>
      <c r="F22918" s="2"/>
      <c r="G22918" s="3"/>
      <c r="H22918" s="3"/>
      <c r="I22918" s="2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 s="2"/>
    </row>
    <row r="22919" spans="2:22" x14ac:dyDescent="0.2">
      <c r="B22919" s="2"/>
      <c r="C22919" s="2"/>
      <c r="D22919" s="2"/>
      <c r="E22919" s="2"/>
      <c r="F22919" s="2"/>
      <c r="G22919" s="3"/>
      <c r="H22919" s="3"/>
      <c r="I22919" s="2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 s="2"/>
    </row>
    <row r="22920" spans="2:22" x14ac:dyDescent="0.2">
      <c r="B22920" s="2"/>
      <c r="C22920" s="2"/>
      <c r="D22920" s="2"/>
      <c r="E22920" s="2"/>
      <c r="F22920" s="2"/>
      <c r="G22920" s="3"/>
      <c r="H22920" s="3"/>
      <c r="I22920" s="2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 s="2"/>
    </row>
    <row r="22921" spans="2:22" x14ac:dyDescent="0.2">
      <c r="B22921" s="2"/>
      <c r="C22921" s="2"/>
      <c r="D22921" s="2"/>
      <c r="E22921" s="2"/>
      <c r="F22921" s="2"/>
      <c r="G22921" s="3"/>
      <c r="H22921" s="3"/>
      <c r="I22921" s="2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 s="2"/>
    </row>
    <row r="22922" spans="2:22" x14ac:dyDescent="0.2">
      <c r="B22922" s="2"/>
      <c r="C22922" s="2"/>
      <c r="D22922" s="2"/>
      <c r="E22922" s="2"/>
      <c r="F22922" s="2"/>
      <c r="G22922" s="3"/>
      <c r="H22922" s="3"/>
      <c r="I22922" s="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 s="2"/>
    </row>
    <row r="22923" spans="2:22" x14ac:dyDescent="0.2">
      <c r="B22923" s="2"/>
      <c r="C22923" s="2"/>
      <c r="D22923" s="2"/>
      <c r="E22923" s="2"/>
      <c r="F22923" s="2"/>
      <c r="G22923" s="3"/>
      <c r="H22923" s="3"/>
      <c r="I22923" s="2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 s="2"/>
    </row>
    <row r="22924" spans="2:22" x14ac:dyDescent="0.2">
      <c r="B22924" s="2"/>
      <c r="C22924" s="2"/>
      <c r="D22924" s="2"/>
      <c r="E22924" s="2"/>
      <c r="F22924" s="2"/>
      <c r="G22924" s="3"/>
      <c r="H22924" s="3"/>
      <c r="I22924" s="2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 s="2"/>
    </row>
    <row r="22925" spans="2:22" x14ac:dyDescent="0.2">
      <c r="B22925" s="2"/>
      <c r="C22925" s="2"/>
      <c r="D22925" s="2"/>
      <c r="E22925" s="2"/>
      <c r="F22925" s="2"/>
      <c r="G22925" s="3"/>
      <c r="H22925" s="3"/>
      <c r="I22925" s="2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 s="2"/>
    </row>
    <row r="22926" spans="2:22" x14ac:dyDescent="0.2">
      <c r="B22926" s="2"/>
      <c r="C22926" s="2"/>
      <c r="D22926" s="2"/>
      <c r="E22926" s="2"/>
      <c r="F22926" s="2"/>
      <c r="G22926" s="3"/>
      <c r="H22926" s="3"/>
      <c r="I22926" s="2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 s="2"/>
    </row>
    <row r="22927" spans="2:22" x14ac:dyDescent="0.2">
      <c r="B22927" s="2"/>
      <c r="C22927" s="2"/>
      <c r="D22927" s="2"/>
      <c r="E22927" s="2"/>
      <c r="F22927" s="2"/>
      <c r="G22927" s="3"/>
      <c r="H22927" s="3"/>
      <c r="I22927" s="2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 s="2"/>
    </row>
    <row r="22928" spans="2:22" x14ac:dyDescent="0.2">
      <c r="B22928" s="2"/>
      <c r="C22928" s="2"/>
      <c r="D22928" s="2"/>
      <c r="E22928" s="2"/>
      <c r="F22928" s="2"/>
      <c r="G22928" s="3"/>
      <c r="H22928" s="3"/>
      <c r="I22928" s="2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 s="2"/>
    </row>
    <row r="22929" spans="2:22" x14ac:dyDescent="0.2">
      <c r="B22929" s="2"/>
      <c r="C22929" s="2"/>
      <c r="D22929" s="2"/>
      <c r="E22929" s="2"/>
      <c r="F22929" s="2"/>
      <c r="G22929" s="3"/>
      <c r="H22929" s="3"/>
      <c r="I22929" s="2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 s="2"/>
    </row>
    <row r="22930" spans="2:22" x14ac:dyDescent="0.2">
      <c r="B22930" s="2"/>
      <c r="C22930" s="2"/>
      <c r="D22930" s="2"/>
      <c r="E22930" s="2"/>
      <c r="F22930" s="2"/>
      <c r="G22930" s="3"/>
      <c r="H22930" s="3"/>
      <c r="I22930" s="2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 s="2"/>
    </row>
    <row r="22931" spans="2:22" x14ac:dyDescent="0.2">
      <c r="B22931" s="2"/>
      <c r="C22931" s="2"/>
      <c r="D22931" s="2"/>
      <c r="E22931" s="2"/>
      <c r="F22931" s="2"/>
      <c r="G22931" s="3"/>
      <c r="H22931" s="3"/>
      <c r="I22931" s="2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 s="2"/>
    </row>
    <row r="22932" spans="2:22" x14ac:dyDescent="0.2">
      <c r="B22932" s="2"/>
      <c r="C22932" s="2"/>
      <c r="D22932" s="2"/>
      <c r="E22932" s="2"/>
      <c r="F22932" s="2"/>
      <c r="G22932" s="3"/>
      <c r="H22932" s="3"/>
      <c r="I22932" s="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 s="2"/>
    </row>
    <row r="22933" spans="2:22" x14ac:dyDescent="0.2">
      <c r="B22933" s="2"/>
      <c r="C22933" s="2"/>
      <c r="D22933" s="2"/>
      <c r="E22933" s="2"/>
      <c r="F22933" s="2"/>
      <c r="G22933" s="3"/>
      <c r="H22933" s="3"/>
      <c r="I22933" s="2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 s="2"/>
    </row>
    <row r="22934" spans="2:22" x14ac:dyDescent="0.2">
      <c r="B22934" s="2"/>
      <c r="C22934" s="2"/>
      <c r="D22934" s="2"/>
      <c r="E22934" s="2"/>
      <c r="F22934" s="2"/>
      <c r="G22934" s="3"/>
      <c r="H22934" s="3"/>
      <c r="I22934" s="2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 s="2"/>
    </row>
    <row r="22935" spans="2:22" x14ac:dyDescent="0.2">
      <c r="B22935" s="2"/>
      <c r="C22935" s="2"/>
      <c r="D22935" s="2"/>
      <c r="E22935" s="2"/>
      <c r="F22935" s="2"/>
      <c r="G22935" s="3"/>
      <c r="H22935" s="3"/>
      <c r="I22935" s="2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 s="2"/>
    </row>
    <row r="22936" spans="2:22" x14ac:dyDescent="0.2">
      <c r="B22936" s="2"/>
      <c r="C22936" s="2"/>
      <c r="D22936" s="2"/>
      <c r="E22936" s="2"/>
      <c r="F22936" s="2"/>
      <c r="G22936" s="3"/>
      <c r="H22936" s="3"/>
      <c r="I22936" s="2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 s="2"/>
    </row>
    <row r="22937" spans="2:22" x14ac:dyDescent="0.2">
      <c r="B22937" s="2"/>
      <c r="C22937" s="2"/>
      <c r="D22937" s="2"/>
      <c r="E22937" s="2"/>
      <c r="F22937" s="2"/>
      <c r="G22937" s="3"/>
      <c r="H22937" s="3"/>
      <c r="I22937" s="2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 s="2"/>
    </row>
    <row r="22938" spans="2:22" x14ac:dyDescent="0.2">
      <c r="B22938" s="2"/>
      <c r="C22938" s="2"/>
      <c r="D22938" s="2"/>
      <c r="E22938" s="2"/>
      <c r="F22938" s="2"/>
      <c r="G22938" s="3"/>
      <c r="H22938" s="3"/>
      <c r="I22938" s="2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 s="2"/>
    </row>
    <row r="22939" spans="2:22" x14ac:dyDescent="0.2">
      <c r="B22939" s="2"/>
      <c r="C22939" s="2"/>
      <c r="D22939" s="2"/>
      <c r="E22939" s="2"/>
      <c r="F22939" s="2"/>
      <c r="G22939" s="3"/>
      <c r="H22939" s="3"/>
      <c r="I22939" s="2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 s="2"/>
    </row>
    <row r="22940" spans="2:22" x14ac:dyDescent="0.2">
      <c r="B22940" s="2"/>
      <c r="C22940" s="2"/>
      <c r="D22940" s="2"/>
      <c r="E22940" s="2"/>
      <c r="F22940" s="2"/>
      <c r="G22940" s="3"/>
      <c r="H22940" s="3"/>
      <c r="I22940" s="2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 s="2"/>
    </row>
    <row r="22941" spans="2:22" x14ac:dyDescent="0.2">
      <c r="B22941" s="2"/>
      <c r="C22941" s="2"/>
      <c r="D22941" s="2"/>
      <c r="E22941" s="2"/>
      <c r="F22941" s="2"/>
      <c r="G22941" s="3"/>
      <c r="H22941" s="3"/>
      <c r="I22941" s="2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 s="2"/>
    </row>
    <row r="22942" spans="2:22" x14ac:dyDescent="0.2">
      <c r="B22942" s="2"/>
      <c r="C22942" s="2"/>
      <c r="D22942" s="2"/>
      <c r="E22942" s="2"/>
      <c r="F22942" s="2"/>
      <c r="G22942" s="3"/>
      <c r="H22942" s="3"/>
      <c r="I22942" s="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 s="2"/>
    </row>
    <row r="22943" spans="2:22" x14ac:dyDescent="0.2">
      <c r="B22943" s="2"/>
      <c r="C22943" s="2"/>
      <c r="D22943" s="2"/>
      <c r="E22943" s="2"/>
      <c r="F22943" s="2"/>
      <c r="G22943" s="3"/>
      <c r="H22943" s="3"/>
      <c r="I22943" s="2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 s="2"/>
    </row>
    <row r="22944" spans="2:22" x14ac:dyDescent="0.2">
      <c r="B22944" s="2"/>
      <c r="C22944" s="2"/>
      <c r="D22944" s="2"/>
      <c r="E22944" s="2"/>
      <c r="F22944" s="2"/>
      <c r="G22944" s="3"/>
      <c r="H22944" s="3"/>
      <c r="I22944" s="2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 s="2"/>
    </row>
    <row r="22945" spans="2:22" x14ac:dyDescent="0.2">
      <c r="B22945" s="2"/>
      <c r="C22945" s="2"/>
      <c r="D22945" s="2"/>
      <c r="E22945" s="2"/>
      <c r="F22945" s="2"/>
      <c r="G22945" s="3"/>
      <c r="H22945" s="3"/>
      <c r="I22945" s="2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 s="2"/>
    </row>
    <row r="22946" spans="2:22" x14ac:dyDescent="0.2">
      <c r="B22946" s="2"/>
      <c r="C22946" s="2"/>
      <c r="D22946" s="2"/>
      <c r="E22946" s="2"/>
      <c r="F22946" s="2"/>
      <c r="G22946" s="3"/>
      <c r="H22946" s="3"/>
      <c r="I22946" s="2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 s="2"/>
    </row>
    <row r="22947" spans="2:22" x14ac:dyDescent="0.2">
      <c r="B22947" s="2"/>
      <c r="C22947" s="2"/>
      <c r="D22947" s="2"/>
      <c r="E22947" s="2"/>
      <c r="F22947" s="2"/>
      <c r="G22947" s="3"/>
      <c r="H22947" s="3"/>
      <c r="I22947" s="2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 s="2"/>
    </row>
    <row r="22948" spans="2:22" x14ac:dyDescent="0.2">
      <c r="B22948" s="2"/>
      <c r="C22948" s="2"/>
      <c r="D22948" s="2"/>
      <c r="E22948" s="2"/>
      <c r="F22948" s="2"/>
      <c r="G22948" s="3"/>
      <c r="H22948" s="3"/>
      <c r="I22948" s="2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 s="2"/>
    </row>
    <row r="22949" spans="2:22" x14ac:dyDescent="0.2">
      <c r="B22949" s="2"/>
      <c r="C22949" s="2"/>
      <c r="D22949" s="2"/>
      <c r="E22949" s="2"/>
      <c r="F22949" s="2"/>
      <c r="G22949" s="3"/>
      <c r="H22949" s="3"/>
      <c r="I22949" s="2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 s="2"/>
    </row>
    <row r="22950" spans="2:22" x14ac:dyDescent="0.2">
      <c r="B22950" s="2"/>
      <c r="C22950" s="2"/>
      <c r="D22950" s="2"/>
      <c r="E22950" s="2"/>
      <c r="F22950" s="2"/>
      <c r="G22950" s="3"/>
      <c r="H22950" s="3"/>
      <c r="I22950" s="2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 s="2"/>
    </row>
    <row r="22951" spans="2:22" x14ac:dyDescent="0.2">
      <c r="B22951" s="2"/>
      <c r="C22951" s="2"/>
      <c r="D22951" s="2"/>
      <c r="E22951" s="2"/>
      <c r="F22951" s="2"/>
      <c r="G22951" s="3"/>
      <c r="H22951" s="3"/>
      <c r="I22951" s="2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 s="2"/>
    </row>
    <row r="22952" spans="2:22" x14ac:dyDescent="0.2">
      <c r="B22952" s="2"/>
      <c r="C22952" s="2"/>
      <c r="D22952" s="2"/>
      <c r="E22952" s="2"/>
      <c r="F22952" s="2"/>
      <c r="G22952" s="3"/>
      <c r="H22952" s="3"/>
      <c r="I22952" s="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 s="2"/>
    </row>
    <row r="22953" spans="2:22" x14ac:dyDescent="0.2">
      <c r="B22953" s="2"/>
      <c r="C22953" s="2"/>
      <c r="D22953" s="2"/>
      <c r="E22953" s="2"/>
      <c r="F22953" s="2"/>
      <c r="G22953" s="3"/>
      <c r="H22953" s="3"/>
      <c r="I22953" s="2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 s="2"/>
    </row>
    <row r="22954" spans="2:22" x14ac:dyDescent="0.2">
      <c r="B22954" s="2"/>
      <c r="C22954" s="2"/>
      <c r="D22954" s="2"/>
      <c r="E22954" s="2"/>
      <c r="F22954" s="2"/>
      <c r="G22954" s="3"/>
      <c r="H22954" s="3"/>
      <c r="I22954" s="2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 s="2"/>
    </row>
    <row r="22955" spans="2:22" x14ac:dyDescent="0.2">
      <c r="B22955" s="2"/>
      <c r="C22955" s="2"/>
      <c r="D22955" s="2"/>
      <c r="E22955" s="2"/>
      <c r="F22955" s="2"/>
      <c r="G22955" s="3"/>
      <c r="H22955" s="3"/>
      <c r="I22955" s="2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 s="2"/>
    </row>
    <row r="22956" spans="2:22" x14ac:dyDescent="0.2">
      <c r="B22956" s="2"/>
      <c r="C22956" s="2"/>
      <c r="D22956" s="2"/>
      <c r="E22956" s="2"/>
      <c r="F22956" s="2"/>
      <c r="G22956" s="3"/>
      <c r="H22956" s="3"/>
      <c r="I22956" s="2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 s="2"/>
    </row>
    <row r="22957" spans="2:22" x14ac:dyDescent="0.2">
      <c r="B22957" s="2"/>
      <c r="C22957" s="2"/>
      <c r="D22957" s="2"/>
      <c r="E22957" s="2"/>
      <c r="F22957" s="2"/>
      <c r="G22957" s="3"/>
      <c r="H22957" s="3"/>
      <c r="I22957" s="2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 s="2"/>
    </row>
    <row r="22958" spans="2:22" x14ac:dyDescent="0.2">
      <c r="B22958" s="2"/>
      <c r="C22958" s="2"/>
      <c r="D22958" s="2"/>
      <c r="E22958" s="2"/>
      <c r="F22958" s="2"/>
      <c r="G22958" s="3"/>
      <c r="H22958" s="3"/>
      <c r="I22958" s="2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 s="2"/>
    </row>
    <row r="22959" spans="2:22" x14ac:dyDescent="0.2">
      <c r="B22959" s="2"/>
      <c r="C22959" s="2"/>
      <c r="D22959" s="2"/>
      <c r="E22959" s="2"/>
      <c r="F22959" s="2"/>
      <c r="G22959" s="3"/>
      <c r="H22959" s="3"/>
      <c r="I22959" s="2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 s="2"/>
    </row>
    <row r="22960" spans="2:22" x14ac:dyDescent="0.2">
      <c r="B22960" s="2"/>
      <c r="C22960" s="2"/>
      <c r="D22960" s="2"/>
      <c r="E22960" s="2"/>
      <c r="F22960" s="2"/>
      <c r="G22960" s="3"/>
      <c r="H22960" s="3"/>
      <c r="I22960" s="2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 s="2"/>
    </row>
    <row r="22961" spans="2:22" x14ac:dyDescent="0.2">
      <c r="B22961" s="2"/>
      <c r="C22961" s="2"/>
      <c r="D22961" s="2"/>
      <c r="E22961" s="2"/>
      <c r="F22961" s="2"/>
      <c r="G22961" s="3"/>
      <c r="H22961" s="3"/>
      <c r="I22961" s="2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 s="2"/>
    </row>
    <row r="22962" spans="2:22" x14ac:dyDescent="0.2">
      <c r="B22962" s="2"/>
      <c r="C22962" s="2"/>
      <c r="D22962" s="2"/>
      <c r="E22962" s="2"/>
      <c r="F22962" s="2"/>
      <c r="G22962" s="3"/>
      <c r="H22962" s="3"/>
      <c r="I22962" s="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 s="2"/>
    </row>
    <row r="22963" spans="2:22" x14ac:dyDescent="0.2">
      <c r="B22963" s="2"/>
      <c r="C22963" s="2"/>
      <c r="D22963" s="2"/>
      <c r="E22963" s="2"/>
      <c r="F22963" s="2"/>
      <c r="G22963" s="3"/>
      <c r="H22963" s="3"/>
      <c r="I22963" s="2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 s="2"/>
    </row>
    <row r="22964" spans="2:22" x14ac:dyDescent="0.2">
      <c r="B22964" s="2"/>
      <c r="C22964" s="2"/>
      <c r="D22964" s="2"/>
      <c r="E22964" s="2"/>
      <c r="F22964" s="2"/>
      <c r="G22964" s="3"/>
      <c r="H22964" s="3"/>
      <c r="I22964" s="2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 s="2"/>
    </row>
    <row r="22965" spans="2:22" x14ac:dyDescent="0.2">
      <c r="B22965" s="2"/>
      <c r="C22965" s="2"/>
      <c r="D22965" s="2"/>
      <c r="E22965" s="2"/>
      <c r="F22965" s="2"/>
      <c r="G22965" s="3"/>
      <c r="H22965" s="3"/>
      <c r="I22965" s="2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 s="2"/>
    </row>
    <row r="22966" spans="2:22" x14ac:dyDescent="0.2">
      <c r="B22966" s="2"/>
      <c r="C22966" s="2"/>
      <c r="D22966" s="2"/>
      <c r="E22966" s="2"/>
      <c r="F22966" s="2"/>
      <c r="G22966" s="3"/>
      <c r="H22966" s="3"/>
      <c r="I22966" s="2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 s="2"/>
    </row>
    <row r="22967" spans="2:22" x14ac:dyDescent="0.2">
      <c r="B22967" s="2"/>
      <c r="C22967" s="2"/>
      <c r="D22967" s="2"/>
      <c r="E22967" s="2"/>
      <c r="F22967" s="2"/>
      <c r="G22967" s="3"/>
      <c r="H22967" s="3"/>
      <c r="I22967" s="2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 s="2"/>
    </row>
    <row r="22968" spans="2:22" x14ac:dyDescent="0.2">
      <c r="B22968" s="2"/>
      <c r="C22968" s="2"/>
      <c r="D22968" s="2"/>
      <c r="E22968" s="2"/>
      <c r="F22968" s="2"/>
      <c r="G22968" s="3"/>
      <c r="H22968" s="3"/>
      <c r="I22968" s="2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 s="2"/>
    </row>
    <row r="22969" spans="2:22" x14ac:dyDescent="0.2">
      <c r="B22969" s="2"/>
      <c r="C22969" s="2"/>
      <c r="D22969" s="2"/>
      <c r="E22969" s="2"/>
      <c r="F22969" s="2"/>
      <c r="G22969" s="3"/>
      <c r="H22969" s="3"/>
      <c r="I22969" s="2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 s="2"/>
    </row>
    <row r="22970" spans="2:22" x14ac:dyDescent="0.2">
      <c r="B22970" s="2"/>
      <c r="C22970" s="2"/>
      <c r="D22970" s="2"/>
      <c r="E22970" s="2"/>
      <c r="F22970" s="2"/>
      <c r="G22970" s="3"/>
      <c r="H22970" s="3"/>
      <c r="I22970" s="2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 s="2"/>
    </row>
    <row r="22971" spans="2:22" x14ac:dyDescent="0.2">
      <c r="B22971" s="2"/>
      <c r="C22971" s="2"/>
      <c r="D22971" s="2"/>
      <c r="E22971" s="2"/>
      <c r="F22971" s="2"/>
      <c r="G22971" s="3"/>
      <c r="H22971" s="3"/>
      <c r="I22971" s="2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 s="2"/>
    </row>
    <row r="22972" spans="2:22" x14ac:dyDescent="0.2">
      <c r="B22972" s="2"/>
      <c r="C22972" s="2"/>
      <c r="D22972" s="2"/>
      <c r="E22972" s="2"/>
      <c r="F22972" s="2"/>
      <c r="G22972" s="3"/>
      <c r="H22972" s="3"/>
      <c r="I22972" s="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 s="2"/>
    </row>
    <row r="22973" spans="2:22" x14ac:dyDescent="0.2">
      <c r="B22973" s="2"/>
      <c r="C22973" s="2"/>
      <c r="D22973" s="2"/>
      <c r="E22973" s="2"/>
      <c r="F22973" s="2"/>
      <c r="G22973" s="3"/>
      <c r="H22973" s="3"/>
      <c r="I22973" s="2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 s="2"/>
    </row>
    <row r="22974" spans="2:22" x14ac:dyDescent="0.2">
      <c r="B22974" s="2"/>
      <c r="C22974" s="2"/>
      <c r="D22974" s="2"/>
      <c r="E22974" s="2"/>
      <c r="F22974" s="2"/>
      <c r="G22974" s="3"/>
      <c r="H22974" s="3"/>
      <c r="I22974" s="2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 s="2"/>
    </row>
    <row r="22975" spans="2:22" x14ac:dyDescent="0.2">
      <c r="B22975" s="2"/>
      <c r="C22975" s="2"/>
      <c r="D22975" s="2"/>
      <c r="E22975" s="2"/>
      <c r="F22975" s="2"/>
      <c r="G22975" s="3"/>
      <c r="H22975" s="3"/>
      <c r="I22975" s="2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 s="2"/>
    </row>
    <row r="22976" spans="2:22" x14ac:dyDescent="0.2">
      <c r="B22976" s="2"/>
      <c r="C22976" s="2"/>
      <c r="D22976" s="2"/>
      <c r="E22976" s="2"/>
      <c r="F22976" s="2"/>
      <c r="G22976" s="3"/>
      <c r="H22976" s="3"/>
      <c r="I22976" s="2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 s="2"/>
    </row>
    <row r="22977" spans="2:22" x14ac:dyDescent="0.2">
      <c r="B22977" s="2"/>
      <c r="C22977" s="2"/>
      <c r="D22977" s="2"/>
      <c r="E22977" s="2"/>
      <c r="F22977" s="2"/>
      <c r="G22977" s="3"/>
      <c r="H22977" s="3"/>
      <c r="I22977" s="2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 s="2"/>
    </row>
    <row r="22978" spans="2:22" x14ac:dyDescent="0.2">
      <c r="B22978" s="2"/>
      <c r="C22978" s="2"/>
      <c r="D22978" s="2"/>
      <c r="E22978" s="2"/>
      <c r="F22978" s="2"/>
      <c r="G22978" s="3"/>
      <c r="H22978" s="3"/>
      <c r="I22978" s="2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 s="2"/>
    </row>
    <row r="22979" spans="2:22" x14ac:dyDescent="0.2">
      <c r="B22979" s="2"/>
      <c r="C22979" s="2"/>
      <c r="D22979" s="2"/>
      <c r="E22979" s="2"/>
      <c r="F22979" s="2"/>
      <c r="G22979" s="3"/>
      <c r="H22979" s="3"/>
      <c r="I22979" s="2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 s="2"/>
    </row>
    <row r="22980" spans="2:22" x14ac:dyDescent="0.2">
      <c r="B22980" s="2"/>
      <c r="C22980" s="2"/>
      <c r="D22980" s="2"/>
      <c r="E22980" s="2"/>
      <c r="F22980" s="2"/>
      <c r="G22980" s="3"/>
      <c r="H22980" s="3"/>
      <c r="I22980" s="2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 s="2"/>
    </row>
    <row r="22981" spans="2:22" x14ac:dyDescent="0.2">
      <c r="B22981" s="2"/>
      <c r="C22981" s="2"/>
      <c r="D22981" s="2"/>
      <c r="E22981" s="2"/>
      <c r="F22981" s="2"/>
      <c r="G22981" s="3"/>
      <c r="H22981" s="3"/>
      <c r="I22981" s="2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 s="2"/>
    </row>
    <row r="22982" spans="2:22" x14ac:dyDescent="0.2">
      <c r="B22982" s="2"/>
      <c r="C22982" s="2"/>
      <c r="D22982" s="2"/>
      <c r="E22982" s="2"/>
      <c r="F22982" s="2"/>
      <c r="G22982" s="3"/>
      <c r="H22982" s="3"/>
      <c r="I22982" s="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 s="2"/>
    </row>
    <row r="22983" spans="2:22" x14ac:dyDescent="0.2">
      <c r="B22983" s="2"/>
      <c r="C22983" s="2"/>
      <c r="D22983" s="2"/>
      <c r="E22983" s="2"/>
      <c r="F22983" s="2"/>
      <c r="G22983" s="3"/>
      <c r="H22983" s="3"/>
      <c r="I22983" s="2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 s="2"/>
    </row>
    <row r="22984" spans="2:22" x14ac:dyDescent="0.2">
      <c r="B22984" s="2"/>
      <c r="C22984" s="2"/>
      <c r="D22984" s="2"/>
      <c r="E22984" s="2"/>
      <c r="F22984" s="2"/>
      <c r="G22984" s="3"/>
      <c r="H22984" s="3"/>
      <c r="I22984" s="2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 s="2"/>
    </row>
    <row r="22985" spans="2:22" x14ac:dyDescent="0.2">
      <c r="B22985" s="2"/>
      <c r="C22985" s="2"/>
      <c r="D22985" s="2"/>
      <c r="E22985" s="2"/>
      <c r="F22985" s="2"/>
      <c r="G22985" s="3"/>
      <c r="H22985" s="3"/>
      <c r="I22985" s="2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 s="2"/>
    </row>
    <row r="22986" spans="2:22" x14ac:dyDescent="0.2">
      <c r="B22986" s="2"/>
      <c r="C22986" s="2"/>
      <c r="D22986" s="2"/>
      <c r="E22986" s="2"/>
      <c r="F22986" s="2"/>
      <c r="G22986" s="3"/>
      <c r="H22986" s="3"/>
      <c r="I22986" s="2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 s="2"/>
    </row>
    <row r="22987" spans="2:22" x14ac:dyDescent="0.2">
      <c r="B22987" s="2"/>
      <c r="C22987" s="2"/>
      <c r="D22987" s="2"/>
      <c r="E22987" s="2"/>
      <c r="F22987" s="2"/>
      <c r="G22987" s="3"/>
      <c r="H22987" s="3"/>
      <c r="I22987" s="2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 s="2"/>
    </row>
    <row r="22988" spans="2:22" x14ac:dyDescent="0.2">
      <c r="B22988" s="2"/>
      <c r="C22988" s="2"/>
      <c r="D22988" s="2"/>
      <c r="E22988" s="2"/>
      <c r="F22988" s="2"/>
      <c r="G22988" s="3"/>
      <c r="H22988" s="3"/>
      <c r="I22988" s="2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 s="2"/>
    </row>
    <row r="22989" spans="2:22" x14ac:dyDescent="0.2">
      <c r="B22989" s="2"/>
      <c r="C22989" s="2"/>
      <c r="D22989" s="2"/>
      <c r="E22989" s="2"/>
      <c r="F22989" s="2"/>
      <c r="G22989" s="3"/>
      <c r="H22989" s="3"/>
      <c r="I22989" s="2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 s="2"/>
    </row>
    <row r="22990" spans="2:22" x14ac:dyDescent="0.2">
      <c r="B22990" s="2"/>
      <c r="C22990" s="2"/>
      <c r="D22990" s="2"/>
      <c r="E22990" s="2"/>
      <c r="F22990" s="2"/>
      <c r="G22990" s="3"/>
      <c r="H22990" s="3"/>
      <c r="I22990" s="2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 s="2"/>
    </row>
    <row r="22991" spans="2:22" x14ac:dyDescent="0.2">
      <c r="B22991" s="2"/>
      <c r="C22991" s="2"/>
      <c r="D22991" s="2"/>
      <c r="E22991" s="2"/>
      <c r="F22991" s="2"/>
      <c r="G22991" s="3"/>
      <c r="H22991" s="3"/>
      <c r="I22991" s="2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 s="2"/>
    </row>
    <row r="22992" spans="2:22" x14ac:dyDescent="0.2">
      <c r="B22992" s="2"/>
      <c r="C22992" s="2"/>
      <c r="D22992" s="2"/>
      <c r="E22992" s="2"/>
      <c r="F22992" s="2"/>
      <c r="G22992" s="3"/>
      <c r="H22992" s="3"/>
      <c r="I22992" s="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 s="2"/>
    </row>
    <row r="22993" spans="2:22" x14ac:dyDescent="0.2">
      <c r="B22993" s="2"/>
      <c r="C22993" s="2"/>
      <c r="D22993" s="2"/>
      <c r="E22993" s="2"/>
      <c r="F22993" s="2"/>
      <c r="G22993" s="3"/>
      <c r="H22993" s="3"/>
      <c r="I22993" s="2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 s="2"/>
    </row>
    <row r="22994" spans="2:22" x14ac:dyDescent="0.2">
      <c r="B22994" s="2"/>
      <c r="C22994" s="2"/>
      <c r="D22994" s="2"/>
      <c r="E22994" s="2"/>
      <c r="F22994" s="2"/>
      <c r="G22994" s="3"/>
      <c r="H22994" s="3"/>
      <c r="I22994" s="2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 s="2"/>
    </row>
    <row r="22995" spans="2:22" x14ac:dyDescent="0.2">
      <c r="B22995" s="2"/>
      <c r="C22995" s="2"/>
      <c r="D22995" s="2"/>
      <c r="E22995" s="2"/>
      <c r="F22995" s="2"/>
      <c r="G22995" s="3"/>
      <c r="H22995" s="3"/>
      <c r="I22995" s="2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 s="2"/>
    </row>
    <row r="22996" spans="2:22" x14ac:dyDescent="0.2">
      <c r="B22996" s="2"/>
      <c r="C22996" s="2"/>
      <c r="D22996" s="2"/>
      <c r="E22996" s="2"/>
      <c r="F22996" s="2"/>
      <c r="G22996" s="3"/>
      <c r="H22996" s="3"/>
      <c r="I22996" s="2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 s="2"/>
    </row>
    <row r="22997" spans="2:22" x14ac:dyDescent="0.2">
      <c r="B22997" s="2"/>
      <c r="C22997" s="2"/>
      <c r="D22997" s="2"/>
      <c r="E22997" s="2"/>
      <c r="F22997" s="2"/>
      <c r="G22997" s="3"/>
      <c r="H22997" s="3"/>
      <c r="I22997" s="2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 s="2"/>
    </row>
    <row r="22998" spans="2:22" x14ac:dyDescent="0.2">
      <c r="B22998" s="2"/>
      <c r="C22998" s="2"/>
      <c r="D22998" s="2"/>
      <c r="E22998" s="2"/>
      <c r="F22998" s="2"/>
      <c r="G22998" s="3"/>
      <c r="H22998" s="3"/>
      <c r="I22998" s="2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 s="2"/>
    </row>
    <row r="22999" spans="2:22" x14ac:dyDescent="0.2">
      <c r="B22999" s="2"/>
      <c r="C22999" s="2"/>
      <c r="D22999" s="2"/>
      <c r="E22999" s="2"/>
      <c r="F22999" s="2"/>
      <c r="G22999" s="3"/>
      <c r="H22999" s="3"/>
      <c r="I22999" s="2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 s="2"/>
    </row>
    <row r="23000" spans="2:22" x14ac:dyDescent="0.2">
      <c r="B23000" s="2"/>
      <c r="C23000" s="2"/>
      <c r="D23000" s="2"/>
      <c r="E23000" s="2"/>
      <c r="F23000" s="2"/>
      <c r="G23000" s="3"/>
      <c r="H23000" s="3"/>
      <c r="I23000" s="2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 s="2"/>
    </row>
    <row r="23001" spans="2:22" x14ac:dyDescent="0.2">
      <c r="B23001" s="2"/>
      <c r="C23001" s="2"/>
      <c r="D23001" s="2"/>
      <c r="E23001" s="2"/>
      <c r="F23001" s="2"/>
      <c r="G23001" s="3"/>
      <c r="H23001" s="3"/>
      <c r="I23001" s="2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 s="2"/>
    </row>
    <row r="23002" spans="2:22" x14ac:dyDescent="0.2">
      <c r="B23002" s="2"/>
      <c r="C23002" s="2"/>
      <c r="D23002" s="2"/>
      <c r="E23002" s="2"/>
      <c r="F23002" s="2"/>
      <c r="G23002" s="3"/>
      <c r="H23002" s="3"/>
      <c r="I23002" s="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 s="2"/>
    </row>
    <row r="23003" spans="2:22" x14ac:dyDescent="0.2">
      <c r="B23003" s="2"/>
      <c r="C23003" s="2"/>
      <c r="D23003" s="2"/>
      <c r="E23003" s="2"/>
      <c r="F23003" s="2"/>
      <c r="G23003" s="3"/>
      <c r="H23003" s="3"/>
      <c r="I23003" s="2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 s="2"/>
    </row>
    <row r="23004" spans="2:22" x14ac:dyDescent="0.2">
      <c r="B23004" s="2"/>
      <c r="C23004" s="2"/>
      <c r="D23004" s="2"/>
      <c r="E23004" s="2"/>
      <c r="F23004" s="2"/>
      <c r="G23004" s="3"/>
      <c r="H23004" s="3"/>
      <c r="I23004" s="2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 s="2"/>
    </row>
    <row r="23005" spans="2:22" x14ac:dyDescent="0.2">
      <c r="B23005" s="2"/>
      <c r="C23005" s="2"/>
      <c r="D23005" s="2"/>
      <c r="E23005" s="2"/>
      <c r="F23005" s="2"/>
      <c r="G23005" s="3"/>
      <c r="H23005" s="3"/>
      <c r="I23005" s="2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 s="2"/>
    </row>
    <row r="23006" spans="2:22" x14ac:dyDescent="0.2">
      <c r="B23006" s="2"/>
      <c r="C23006" s="2"/>
      <c r="D23006" s="2"/>
      <c r="E23006" s="2"/>
      <c r="F23006" s="2"/>
      <c r="G23006" s="3"/>
      <c r="H23006" s="3"/>
      <c r="I23006" s="2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 s="2"/>
    </row>
    <row r="23007" spans="2:22" x14ac:dyDescent="0.2">
      <c r="B23007" s="2"/>
      <c r="C23007" s="2"/>
      <c r="D23007" s="2"/>
      <c r="E23007" s="2"/>
      <c r="F23007" s="2"/>
      <c r="G23007" s="3"/>
      <c r="H23007" s="3"/>
      <c r="I23007" s="2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 s="2"/>
    </row>
    <row r="23008" spans="2:22" x14ac:dyDescent="0.2">
      <c r="B23008" s="2"/>
      <c r="C23008" s="2"/>
      <c r="D23008" s="2"/>
      <c r="E23008" s="2"/>
      <c r="F23008" s="2"/>
      <c r="G23008" s="3"/>
      <c r="H23008" s="3"/>
      <c r="I23008" s="2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 s="2"/>
    </row>
    <row r="23009" spans="2:22" x14ac:dyDescent="0.2">
      <c r="B23009" s="2"/>
      <c r="C23009" s="2"/>
      <c r="D23009" s="2"/>
      <c r="E23009" s="2"/>
      <c r="F23009" s="2"/>
      <c r="G23009" s="3"/>
      <c r="H23009" s="3"/>
      <c r="I23009" s="2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 s="2"/>
    </row>
    <row r="23010" spans="2:22" x14ac:dyDescent="0.2">
      <c r="B23010" s="2"/>
      <c r="C23010" s="2"/>
      <c r="D23010" s="2"/>
      <c r="E23010" s="2"/>
      <c r="F23010" s="2"/>
      <c r="G23010" s="3"/>
      <c r="H23010" s="3"/>
      <c r="I23010" s="2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 s="2"/>
    </row>
    <row r="23011" spans="2:22" x14ac:dyDescent="0.2">
      <c r="B23011" s="2"/>
      <c r="C23011" s="2"/>
      <c r="D23011" s="2"/>
      <c r="E23011" s="2"/>
      <c r="F23011" s="2"/>
      <c r="G23011" s="3"/>
      <c r="H23011" s="3"/>
      <c r="I23011" s="2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 s="2"/>
    </row>
    <row r="23012" spans="2:22" x14ac:dyDescent="0.2">
      <c r="B23012" s="2"/>
      <c r="C23012" s="2"/>
      <c r="D23012" s="2"/>
      <c r="E23012" s="2"/>
      <c r="F23012" s="2"/>
      <c r="G23012" s="3"/>
      <c r="H23012" s="3"/>
      <c r="I23012" s="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 s="2"/>
    </row>
    <row r="23013" spans="2:22" x14ac:dyDescent="0.2">
      <c r="B23013" s="2"/>
      <c r="C23013" s="2"/>
      <c r="D23013" s="2"/>
      <c r="E23013" s="2"/>
      <c r="F23013" s="2"/>
      <c r="G23013" s="3"/>
      <c r="H23013" s="3"/>
      <c r="I23013" s="2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 s="2"/>
    </row>
    <row r="23014" spans="2:22" x14ac:dyDescent="0.2">
      <c r="B23014" s="2"/>
      <c r="C23014" s="2"/>
      <c r="D23014" s="2"/>
      <c r="E23014" s="2"/>
      <c r="F23014" s="2"/>
      <c r="G23014" s="3"/>
      <c r="H23014" s="3"/>
      <c r="I23014" s="2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 s="2"/>
    </row>
    <row r="23015" spans="2:22" x14ac:dyDescent="0.2">
      <c r="B23015" s="2"/>
      <c r="C23015" s="2"/>
      <c r="D23015" s="2"/>
      <c r="E23015" s="2"/>
      <c r="F23015" s="2"/>
      <c r="G23015" s="3"/>
      <c r="H23015" s="3"/>
      <c r="I23015" s="2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 s="2"/>
    </row>
    <row r="23016" spans="2:22" x14ac:dyDescent="0.2">
      <c r="B23016" s="2"/>
      <c r="C23016" s="2"/>
      <c r="D23016" s="2"/>
      <c r="E23016" s="2"/>
      <c r="F23016" s="2"/>
      <c r="G23016" s="3"/>
      <c r="H23016" s="3"/>
      <c r="I23016" s="2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 s="2"/>
    </row>
    <row r="23017" spans="2:22" x14ac:dyDescent="0.2">
      <c r="B23017" s="2"/>
      <c r="C23017" s="2"/>
      <c r="D23017" s="2"/>
      <c r="E23017" s="2"/>
      <c r="F23017" s="2"/>
      <c r="G23017" s="3"/>
      <c r="H23017" s="3"/>
      <c r="I23017" s="2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 s="2"/>
    </row>
    <row r="23018" spans="2:22" x14ac:dyDescent="0.2">
      <c r="B23018" s="2"/>
      <c r="C23018" s="2"/>
      <c r="D23018" s="2"/>
      <c r="E23018" s="2"/>
      <c r="F23018" s="2"/>
      <c r="G23018" s="3"/>
      <c r="H23018" s="3"/>
      <c r="I23018" s="2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 s="2"/>
    </row>
    <row r="23019" spans="2:22" x14ac:dyDescent="0.2">
      <c r="B23019" s="2"/>
      <c r="C23019" s="2"/>
      <c r="D23019" s="2"/>
      <c r="E23019" s="2"/>
      <c r="F23019" s="2"/>
      <c r="G23019" s="3"/>
      <c r="H23019" s="3"/>
      <c r="I23019" s="2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 s="2"/>
    </row>
    <row r="23020" spans="2:22" x14ac:dyDescent="0.2">
      <c r="B23020" s="2"/>
      <c r="C23020" s="2"/>
      <c r="D23020" s="2"/>
      <c r="E23020" s="2"/>
      <c r="F23020" s="2"/>
      <c r="G23020" s="3"/>
      <c r="H23020" s="3"/>
      <c r="I23020" s="2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 s="2"/>
    </row>
    <row r="23021" spans="2:22" x14ac:dyDescent="0.2">
      <c r="B23021" s="2"/>
      <c r="C23021" s="2"/>
      <c r="D23021" s="2"/>
      <c r="E23021" s="2"/>
      <c r="F23021" s="2"/>
      <c r="G23021" s="3"/>
      <c r="H23021" s="3"/>
      <c r="I23021" s="2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 s="2"/>
    </row>
    <row r="23022" spans="2:22" x14ac:dyDescent="0.2">
      <c r="B23022" s="2"/>
      <c r="C23022" s="2"/>
      <c r="D23022" s="2"/>
      <c r="E23022" s="2"/>
      <c r="F23022" s="2"/>
      <c r="G23022" s="3"/>
      <c r="H23022" s="3"/>
      <c r="I23022" s="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 s="2"/>
    </row>
    <row r="23023" spans="2:22" x14ac:dyDescent="0.2">
      <c r="B23023" s="2"/>
      <c r="C23023" s="2"/>
      <c r="D23023" s="2"/>
      <c r="E23023" s="2"/>
      <c r="F23023" s="2"/>
      <c r="G23023" s="3"/>
      <c r="H23023" s="3"/>
      <c r="I23023" s="2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 s="2"/>
    </row>
    <row r="23024" spans="2:22" x14ac:dyDescent="0.2">
      <c r="B23024" s="2"/>
      <c r="C23024" s="2"/>
      <c r="D23024" s="2"/>
      <c r="E23024" s="2"/>
      <c r="F23024" s="2"/>
      <c r="G23024" s="3"/>
      <c r="H23024" s="3"/>
      <c r="I23024" s="2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 s="2"/>
    </row>
    <row r="23025" spans="2:22" x14ac:dyDescent="0.2">
      <c r="B23025" s="2"/>
      <c r="C23025" s="2"/>
      <c r="D23025" s="2"/>
      <c r="E23025" s="2"/>
      <c r="F23025" s="2"/>
      <c r="G23025" s="3"/>
      <c r="H23025" s="3"/>
      <c r="I23025" s="2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 s="2"/>
    </row>
    <row r="23026" spans="2:22" x14ac:dyDescent="0.2">
      <c r="B23026" s="2"/>
      <c r="C23026" s="2"/>
      <c r="D23026" s="2"/>
      <c r="E23026" s="2"/>
      <c r="F23026" s="2"/>
      <c r="G23026" s="3"/>
      <c r="H23026" s="3"/>
      <c r="I23026" s="2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 s="2"/>
    </row>
    <row r="23027" spans="2:22" x14ac:dyDescent="0.2">
      <c r="B23027" s="2"/>
      <c r="C23027" s="2"/>
      <c r="D23027" s="2"/>
      <c r="E23027" s="2"/>
      <c r="F23027" s="2"/>
      <c r="G23027" s="3"/>
      <c r="H23027" s="3"/>
      <c r="I23027" s="2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 s="2"/>
    </row>
    <row r="23028" spans="2:22" x14ac:dyDescent="0.2">
      <c r="B23028" s="2"/>
      <c r="C23028" s="2"/>
      <c r="D23028" s="2"/>
      <c r="E23028" s="2"/>
      <c r="F23028" s="2"/>
      <c r="G23028" s="3"/>
      <c r="H23028" s="3"/>
      <c r="I23028" s="2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 s="2"/>
    </row>
    <row r="23029" spans="2:22" x14ac:dyDescent="0.2">
      <c r="B23029" s="2"/>
      <c r="C23029" s="2"/>
      <c r="D23029" s="2"/>
      <c r="E23029" s="2"/>
      <c r="F23029" s="2"/>
      <c r="G23029" s="3"/>
      <c r="H23029" s="3"/>
      <c r="I23029" s="2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 s="2"/>
    </row>
    <row r="23030" spans="2:22" x14ac:dyDescent="0.2">
      <c r="B23030" s="2"/>
      <c r="C23030" s="2"/>
      <c r="D23030" s="2"/>
      <c r="E23030" s="2"/>
      <c r="F23030" s="2"/>
      <c r="G23030" s="3"/>
      <c r="H23030" s="3"/>
      <c r="I23030" s="2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 s="2"/>
    </row>
    <row r="23031" spans="2:22" x14ac:dyDescent="0.2">
      <c r="B23031" s="2"/>
      <c r="C23031" s="2"/>
      <c r="D23031" s="2"/>
      <c r="E23031" s="2"/>
      <c r="F23031" s="2"/>
      <c r="G23031" s="3"/>
      <c r="H23031" s="3"/>
      <c r="I23031" s="2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 s="2"/>
    </row>
    <row r="23032" spans="2:22" x14ac:dyDescent="0.2">
      <c r="B23032" s="2"/>
      <c r="C23032" s="2"/>
      <c r="D23032" s="2"/>
      <c r="E23032" s="2"/>
      <c r="F23032" s="2"/>
      <c r="G23032" s="3"/>
      <c r="H23032" s="3"/>
      <c r="I23032" s="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 s="2"/>
    </row>
    <row r="23033" spans="2:22" x14ac:dyDescent="0.2">
      <c r="B23033" s="2"/>
      <c r="C23033" s="2"/>
      <c r="D23033" s="2"/>
      <c r="E23033" s="2"/>
      <c r="F23033" s="2"/>
      <c r="G23033" s="3"/>
      <c r="H23033" s="3"/>
      <c r="I23033" s="2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 s="2"/>
    </row>
    <row r="23034" spans="2:22" x14ac:dyDescent="0.2">
      <c r="B23034" s="2"/>
      <c r="C23034" s="2"/>
      <c r="D23034" s="2"/>
      <c r="E23034" s="2"/>
      <c r="F23034" s="2"/>
      <c r="G23034" s="3"/>
      <c r="H23034" s="3"/>
      <c r="I23034" s="2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 s="2"/>
    </row>
    <row r="23035" spans="2:22" x14ac:dyDescent="0.2">
      <c r="B23035" s="2"/>
      <c r="C23035" s="2"/>
      <c r="D23035" s="2"/>
      <c r="E23035" s="2"/>
      <c r="F23035" s="2"/>
      <c r="G23035" s="3"/>
      <c r="H23035" s="3"/>
      <c r="I23035" s="2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 s="2"/>
    </row>
    <row r="23036" spans="2:22" x14ac:dyDescent="0.2">
      <c r="B23036" s="2"/>
      <c r="C23036" s="2"/>
      <c r="D23036" s="2"/>
      <c r="E23036" s="2"/>
      <c r="F23036" s="2"/>
      <c r="G23036" s="3"/>
      <c r="H23036" s="3"/>
      <c r="I23036" s="2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 s="2"/>
    </row>
    <row r="23037" spans="2:22" x14ac:dyDescent="0.2">
      <c r="B23037" s="2"/>
      <c r="C23037" s="2"/>
      <c r="D23037" s="2"/>
      <c r="E23037" s="2"/>
      <c r="F23037" s="2"/>
      <c r="G23037" s="3"/>
      <c r="H23037" s="3"/>
      <c r="I23037" s="2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 s="2"/>
    </row>
    <row r="23038" spans="2:22" x14ac:dyDescent="0.2">
      <c r="B23038" s="2"/>
      <c r="C23038" s="2"/>
      <c r="D23038" s="2"/>
      <c r="E23038" s="2"/>
      <c r="F23038" s="2"/>
      <c r="G23038" s="3"/>
      <c r="H23038" s="3"/>
      <c r="I23038" s="2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 s="2"/>
    </row>
    <row r="23039" spans="2:22" x14ac:dyDescent="0.2">
      <c r="B23039" s="2"/>
      <c r="C23039" s="2"/>
      <c r="D23039" s="2"/>
      <c r="E23039" s="2"/>
      <c r="F23039" s="2"/>
      <c r="G23039" s="3"/>
      <c r="H23039" s="3"/>
      <c r="I23039" s="2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 s="2"/>
    </row>
    <row r="23040" spans="2:22" x14ac:dyDescent="0.2">
      <c r="B23040" s="2"/>
      <c r="C23040" s="2"/>
      <c r="D23040" s="2"/>
      <c r="E23040" s="2"/>
      <c r="F23040" s="2"/>
      <c r="G23040" s="3"/>
      <c r="H23040" s="3"/>
      <c r="I23040" s="2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 s="2"/>
    </row>
    <row r="23041" spans="2:22" x14ac:dyDescent="0.2">
      <c r="B23041" s="2"/>
      <c r="C23041" s="2"/>
      <c r="D23041" s="2"/>
      <c r="E23041" s="2"/>
      <c r="F23041" s="2"/>
      <c r="G23041" s="3"/>
      <c r="H23041" s="3"/>
      <c r="I23041" s="2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 s="2"/>
    </row>
    <row r="23042" spans="2:22" x14ac:dyDescent="0.2">
      <c r="B23042" s="2"/>
      <c r="C23042" s="2"/>
      <c r="D23042" s="2"/>
      <c r="E23042" s="2"/>
      <c r="F23042" s="2"/>
      <c r="G23042" s="3"/>
      <c r="H23042" s="3"/>
      <c r="I23042" s="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 s="2"/>
    </row>
    <row r="23043" spans="2:22" x14ac:dyDescent="0.2">
      <c r="B23043" s="2"/>
      <c r="C23043" s="2"/>
      <c r="D23043" s="2"/>
      <c r="E23043" s="2"/>
      <c r="F23043" s="2"/>
      <c r="G23043" s="3"/>
      <c r="H23043" s="3"/>
      <c r="I23043" s="2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 s="2"/>
    </row>
    <row r="23044" spans="2:22" x14ac:dyDescent="0.2">
      <c r="B23044" s="2"/>
      <c r="C23044" s="2"/>
      <c r="D23044" s="2"/>
      <c r="E23044" s="2"/>
      <c r="F23044" s="2"/>
      <c r="G23044" s="3"/>
      <c r="H23044" s="3"/>
      <c r="I23044" s="2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 s="2"/>
    </row>
    <row r="23045" spans="2:22" x14ac:dyDescent="0.2">
      <c r="B23045" s="2"/>
      <c r="C23045" s="2"/>
      <c r="D23045" s="2"/>
      <c r="E23045" s="2"/>
      <c r="F23045" s="2"/>
      <c r="G23045" s="3"/>
      <c r="H23045" s="3"/>
      <c r="I23045" s="2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 s="2"/>
    </row>
    <row r="23046" spans="2:22" x14ac:dyDescent="0.2">
      <c r="B23046" s="2"/>
      <c r="C23046" s="2"/>
      <c r="D23046" s="2"/>
      <c r="E23046" s="2"/>
      <c r="F23046" s="2"/>
      <c r="G23046" s="3"/>
      <c r="H23046" s="3"/>
      <c r="I23046" s="2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 s="2"/>
    </row>
    <row r="23047" spans="2:22" x14ac:dyDescent="0.2">
      <c r="B23047" s="2"/>
      <c r="C23047" s="2"/>
      <c r="D23047" s="2"/>
      <c r="E23047" s="2"/>
      <c r="F23047" s="2"/>
      <c r="G23047" s="3"/>
      <c r="H23047" s="3"/>
      <c r="I23047" s="2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 s="2"/>
    </row>
    <row r="23048" spans="2:22" x14ac:dyDescent="0.2">
      <c r="B23048" s="2"/>
      <c r="C23048" s="2"/>
      <c r="D23048" s="2"/>
      <c r="E23048" s="2"/>
      <c r="F23048" s="2"/>
      <c r="G23048" s="3"/>
      <c r="H23048" s="3"/>
      <c r="I23048" s="2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 s="2"/>
    </row>
    <row r="23049" spans="2:22" x14ac:dyDescent="0.2">
      <c r="B23049" s="2"/>
      <c r="C23049" s="2"/>
      <c r="D23049" s="2"/>
      <c r="E23049" s="2"/>
      <c r="F23049" s="2"/>
      <c r="G23049" s="3"/>
      <c r="H23049" s="3"/>
      <c r="I23049" s="2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 s="2"/>
    </row>
    <row r="23050" spans="2:22" x14ac:dyDescent="0.2">
      <c r="B23050" s="2"/>
      <c r="C23050" s="2"/>
      <c r="D23050" s="2"/>
      <c r="E23050" s="2"/>
      <c r="F23050" s="2"/>
      <c r="G23050" s="3"/>
      <c r="H23050" s="3"/>
      <c r="I23050" s="2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 s="2"/>
    </row>
    <row r="23051" spans="2:22" x14ac:dyDescent="0.2">
      <c r="B23051" s="2"/>
      <c r="C23051" s="2"/>
      <c r="D23051" s="2"/>
      <c r="E23051" s="2"/>
      <c r="F23051" s="2"/>
      <c r="G23051" s="3"/>
      <c r="H23051" s="3"/>
      <c r="I23051" s="2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 s="2"/>
    </row>
    <row r="23052" spans="2:22" x14ac:dyDescent="0.2">
      <c r="B23052" s="2"/>
      <c r="C23052" s="2"/>
      <c r="D23052" s="2"/>
      <c r="E23052" s="2"/>
      <c r="F23052" s="2"/>
      <c r="G23052" s="3"/>
      <c r="H23052" s="3"/>
      <c r="I23052" s="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 s="2"/>
    </row>
    <row r="23053" spans="2:22" x14ac:dyDescent="0.2">
      <c r="B23053" s="2"/>
      <c r="C23053" s="2"/>
      <c r="D23053" s="2"/>
      <c r="E23053" s="2"/>
      <c r="F23053" s="2"/>
      <c r="G23053" s="3"/>
      <c r="H23053" s="3"/>
      <c r="I23053" s="2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 s="2"/>
    </row>
    <row r="23054" spans="2:22" x14ac:dyDescent="0.2">
      <c r="B23054" s="2"/>
      <c r="C23054" s="2"/>
      <c r="D23054" s="2"/>
      <c r="E23054" s="2"/>
      <c r="F23054" s="2"/>
      <c r="G23054" s="3"/>
      <c r="H23054" s="3"/>
      <c r="I23054" s="2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 s="2"/>
    </row>
    <row r="23055" spans="2:22" x14ac:dyDescent="0.2">
      <c r="B23055" s="2"/>
      <c r="C23055" s="2"/>
      <c r="D23055" s="2"/>
      <c r="E23055" s="2"/>
      <c r="F23055" s="2"/>
      <c r="G23055" s="3"/>
      <c r="H23055" s="3"/>
      <c r="I23055" s="2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 s="2"/>
    </row>
    <row r="23056" spans="2:22" x14ac:dyDescent="0.2">
      <c r="B23056" s="2"/>
      <c r="C23056" s="2"/>
      <c r="D23056" s="2"/>
      <c r="E23056" s="2"/>
      <c r="F23056" s="2"/>
      <c r="G23056" s="3"/>
      <c r="H23056" s="3"/>
      <c r="I23056" s="2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 s="2"/>
    </row>
    <row r="23057" spans="2:22" x14ac:dyDescent="0.2">
      <c r="B23057" s="2"/>
      <c r="C23057" s="2"/>
      <c r="D23057" s="2"/>
      <c r="E23057" s="2"/>
      <c r="F23057" s="2"/>
      <c r="G23057" s="3"/>
      <c r="H23057" s="3"/>
      <c r="I23057" s="2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 s="2"/>
    </row>
    <row r="23058" spans="2:22" x14ac:dyDescent="0.2">
      <c r="B23058" s="2"/>
      <c r="C23058" s="2"/>
      <c r="D23058" s="2"/>
      <c r="E23058" s="2"/>
      <c r="F23058" s="2"/>
      <c r="G23058" s="3"/>
      <c r="H23058" s="3"/>
      <c r="I23058" s="2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 s="2"/>
    </row>
    <row r="23059" spans="2:22" x14ac:dyDescent="0.2">
      <c r="B23059" s="2"/>
      <c r="C23059" s="2"/>
      <c r="D23059" s="2"/>
      <c r="E23059" s="2"/>
      <c r="F23059" s="2"/>
      <c r="G23059" s="3"/>
      <c r="H23059" s="3"/>
      <c r="I23059" s="2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 s="2"/>
    </row>
    <row r="23060" spans="2:22" x14ac:dyDescent="0.2">
      <c r="B23060" s="2"/>
      <c r="C23060" s="2"/>
      <c r="D23060" s="2"/>
      <c r="E23060" s="2"/>
      <c r="F23060" s="2"/>
      <c r="G23060" s="3"/>
      <c r="H23060" s="3"/>
      <c r="I23060" s="2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 s="2"/>
    </row>
    <row r="23061" spans="2:22" x14ac:dyDescent="0.2">
      <c r="B23061" s="2"/>
      <c r="C23061" s="2"/>
      <c r="D23061" s="2"/>
      <c r="E23061" s="2"/>
      <c r="F23061" s="2"/>
      <c r="G23061" s="3"/>
      <c r="H23061" s="3"/>
      <c r="I23061" s="2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 s="2"/>
    </row>
    <row r="23062" spans="2:22" x14ac:dyDescent="0.2">
      <c r="B23062" s="2"/>
      <c r="C23062" s="2"/>
      <c r="D23062" s="2"/>
      <c r="E23062" s="2"/>
      <c r="F23062" s="2"/>
      <c r="G23062" s="3"/>
      <c r="H23062" s="3"/>
      <c r="I23062" s="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 s="2"/>
    </row>
    <row r="23063" spans="2:22" x14ac:dyDescent="0.2">
      <c r="B23063" s="2"/>
      <c r="C23063" s="2"/>
      <c r="D23063" s="2"/>
      <c r="E23063" s="2"/>
      <c r="F23063" s="2"/>
      <c r="G23063" s="3"/>
      <c r="H23063" s="3"/>
      <c r="I23063" s="2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 s="2"/>
    </row>
    <row r="23064" spans="2:22" x14ac:dyDescent="0.2">
      <c r="B23064" s="2"/>
      <c r="C23064" s="2"/>
      <c r="D23064" s="2"/>
      <c r="E23064" s="2"/>
      <c r="F23064" s="2"/>
      <c r="G23064" s="3"/>
      <c r="H23064" s="3"/>
      <c r="I23064" s="2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 s="2"/>
    </row>
    <row r="23065" spans="2:22" x14ac:dyDescent="0.2">
      <c r="B23065" s="2"/>
      <c r="C23065" s="2"/>
      <c r="D23065" s="2"/>
      <c r="E23065" s="2"/>
      <c r="F23065" s="2"/>
      <c r="G23065" s="3"/>
      <c r="H23065" s="3"/>
      <c r="I23065" s="2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 s="2"/>
    </row>
    <row r="23066" spans="2:22" x14ac:dyDescent="0.2">
      <c r="B23066" s="2"/>
      <c r="C23066" s="2"/>
      <c r="D23066" s="2"/>
      <c r="E23066" s="2"/>
      <c r="F23066" s="2"/>
      <c r="G23066" s="3"/>
      <c r="H23066" s="3"/>
      <c r="I23066" s="2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 s="2"/>
    </row>
    <row r="23067" spans="2:22" x14ac:dyDescent="0.2">
      <c r="B23067" s="2"/>
      <c r="C23067" s="2"/>
      <c r="D23067" s="2"/>
      <c r="E23067" s="2"/>
      <c r="F23067" s="2"/>
      <c r="G23067" s="3"/>
      <c r="H23067" s="3"/>
      <c r="I23067" s="2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 s="2"/>
    </row>
    <row r="23068" spans="2:22" x14ac:dyDescent="0.2">
      <c r="B23068" s="2"/>
      <c r="C23068" s="2"/>
      <c r="D23068" s="2"/>
      <c r="E23068" s="2"/>
      <c r="F23068" s="2"/>
      <c r="G23068" s="3"/>
      <c r="H23068" s="3"/>
      <c r="I23068" s="2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 s="2"/>
    </row>
    <row r="23069" spans="2:22" x14ac:dyDescent="0.2">
      <c r="B23069" s="2"/>
      <c r="C23069" s="2"/>
      <c r="D23069" s="2"/>
      <c r="E23069" s="2"/>
      <c r="F23069" s="2"/>
      <c r="G23069" s="3"/>
      <c r="H23069" s="3"/>
      <c r="I23069" s="2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 s="2"/>
    </row>
    <row r="23070" spans="2:22" x14ac:dyDescent="0.2">
      <c r="B23070" s="2"/>
      <c r="C23070" s="2"/>
      <c r="D23070" s="2"/>
      <c r="E23070" s="2"/>
      <c r="F23070" s="2"/>
      <c r="G23070" s="3"/>
      <c r="H23070" s="3"/>
      <c r="I23070" s="2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 s="2"/>
    </row>
    <row r="23071" spans="2:22" x14ac:dyDescent="0.2">
      <c r="B23071" s="2"/>
      <c r="C23071" s="2"/>
      <c r="D23071" s="2"/>
      <c r="E23071" s="2"/>
      <c r="F23071" s="2"/>
      <c r="G23071" s="3"/>
      <c r="H23071" s="3"/>
      <c r="I23071" s="2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 s="2"/>
    </row>
    <row r="23072" spans="2:22" x14ac:dyDescent="0.2">
      <c r="B23072" s="2"/>
      <c r="C23072" s="2"/>
      <c r="D23072" s="2"/>
      <c r="E23072" s="2"/>
      <c r="F23072" s="2"/>
      <c r="G23072" s="3"/>
      <c r="H23072" s="3"/>
      <c r="I23072" s="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 s="2"/>
    </row>
    <row r="23073" spans="2:22" x14ac:dyDescent="0.2">
      <c r="B23073" s="2"/>
      <c r="C23073" s="2"/>
      <c r="D23073" s="2"/>
      <c r="E23073" s="2"/>
      <c r="F23073" s="2"/>
      <c r="G23073" s="3"/>
      <c r="H23073" s="3"/>
      <c r="I23073" s="2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 s="2"/>
    </row>
    <row r="23074" spans="2:22" x14ac:dyDescent="0.2">
      <c r="B23074" s="2"/>
      <c r="C23074" s="2"/>
      <c r="D23074" s="2"/>
      <c r="E23074" s="2"/>
      <c r="F23074" s="2"/>
      <c r="G23074" s="3"/>
      <c r="H23074" s="3"/>
      <c r="I23074" s="2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 s="2"/>
    </row>
    <row r="23075" spans="2:22" x14ac:dyDescent="0.2">
      <c r="B23075" s="2"/>
      <c r="C23075" s="2"/>
      <c r="D23075" s="2"/>
      <c r="E23075" s="2"/>
      <c r="F23075" s="2"/>
      <c r="G23075" s="3"/>
      <c r="H23075" s="3"/>
      <c r="I23075" s="2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 s="2"/>
    </row>
    <row r="23076" spans="2:22" x14ac:dyDescent="0.2">
      <c r="B23076" s="2"/>
      <c r="C23076" s="2"/>
      <c r="D23076" s="2"/>
      <c r="E23076" s="2"/>
      <c r="F23076" s="2"/>
      <c r="G23076" s="3"/>
      <c r="H23076" s="3"/>
      <c r="I23076" s="2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 s="2"/>
    </row>
    <row r="23077" spans="2:22" x14ac:dyDescent="0.2">
      <c r="B23077" s="2"/>
      <c r="C23077" s="2"/>
      <c r="D23077" s="2"/>
      <c r="E23077" s="2"/>
      <c r="F23077" s="2"/>
      <c r="G23077" s="3"/>
      <c r="H23077" s="3"/>
      <c r="I23077" s="2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 s="2"/>
    </row>
    <row r="23078" spans="2:22" x14ac:dyDescent="0.2">
      <c r="B23078" s="2"/>
      <c r="C23078" s="2"/>
      <c r="D23078" s="2"/>
      <c r="E23078" s="2"/>
      <c r="F23078" s="2"/>
      <c r="G23078" s="3"/>
      <c r="H23078" s="3"/>
      <c r="I23078" s="2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 s="2"/>
    </row>
    <row r="23079" spans="2:22" x14ac:dyDescent="0.2">
      <c r="B23079" s="2"/>
      <c r="C23079" s="2"/>
      <c r="D23079" s="2"/>
      <c r="E23079" s="2"/>
      <c r="F23079" s="2"/>
      <c r="G23079" s="3"/>
      <c r="H23079" s="3"/>
      <c r="I23079" s="2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 s="2"/>
    </row>
    <row r="23080" spans="2:22" x14ac:dyDescent="0.2">
      <c r="B23080" s="2"/>
      <c r="C23080" s="2"/>
      <c r="D23080" s="2"/>
      <c r="E23080" s="2"/>
      <c r="F23080" s="2"/>
      <c r="G23080" s="3"/>
      <c r="H23080" s="3"/>
      <c r="I23080" s="2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 s="2"/>
    </row>
    <row r="23081" spans="2:22" x14ac:dyDescent="0.2">
      <c r="B23081" s="2"/>
      <c r="C23081" s="2"/>
      <c r="D23081" s="2"/>
      <c r="E23081" s="2"/>
      <c r="F23081" s="2"/>
      <c r="G23081" s="3"/>
      <c r="H23081" s="3"/>
      <c r="I23081" s="2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 s="2"/>
    </row>
    <row r="23082" spans="2:22" x14ac:dyDescent="0.2">
      <c r="B23082" s="2"/>
      <c r="C23082" s="2"/>
      <c r="D23082" s="2"/>
      <c r="E23082" s="2"/>
      <c r="F23082" s="2"/>
      <c r="G23082" s="3"/>
      <c r="H23082" s="3"/>
      <c r="I23082" s="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 s="2"/>
    </row>
    <row r="23083" spans="2:22" x14ac:dyDescent="0.2">
      <c r="B23083" s="2"/>
      <c r="C23083" s="2"/>
      <c r="D23083" s="2"/>
      <c r="E23083" s="2"/>
      <c r="F23083" s="2"/>
      <c r="G23083" s="3"/>
      <c r="H23083" s="3"/>
      <c r="I23083" s="2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 s="2"/>
    </row>
    <row r="23084" spans="2:22" x14ac:dyDescent="0.2">
      <c r="B23084" s="2"/>
      <c r="C23084" s="2"/>
      <c r="D23084" s="2"/>
      <c r="E23084" s="2"/>
      <c r="F23084" s="2"/>
      <c r="G23084" s="3"/>
      <c r="H23084" s="3"/>
      <c r="I23084" s="2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 s="2"/>
    </row>
    <row r="23085" spans="2:22" x14ac:dyDescent="0.2">
      <c r="B23085" s="2"/>
      <c r="C23085" s="2"/>
      <c r="D23085" s="2"/>
      <c r="E23085" s="2"/>
      <c r="F23085" s="2"/>
      <c r="G23085" s="3"/>
      <c r="H23085" s="3"/>
      <c r="I23085" s="2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 s="2"/>
    </row>
    <row r="23086" spans="2:22" x14ac:dyDescent="0.2">
      <c r="B23086" s="2"/>
      <c r="C23086" s="2"/>
      <c r="D23086" s="2"/>
      <c r="E23086" s="2"/>
      <c r="F23086" s="2"/>
      <c r="G23086" s="3"/>
      <c r="H23086" s="3"/>
      <c r="I23086" s="2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 s="2"/>
    </row>
    <row r="23087" spans="2:22" x14ac:dyDescent="0.2">
      <c r="B23087" s="2"/>
      <c r="C23087" s="2"/>
      <c r="D23087" s="2"/>
      <c r="E23087" s="2"/>
      <c r="F23087" s="2"/>
      <c r="G23087" s="3"/>
      <c r="H23087" s="3"/>
      <c r="I23087" s="2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 s="2"/>
    </row>
    <row r="23088" spans="2:22" x14ac:dyDescent="0.2">
      <c r="B23088" s="2"/>
      <c r="C23088" s="2"/>
      <c r="D23088" s="2"/>
      <c r="E23088" s="2"/>
      <c r="F23088" s="2"/>
      <c r="G23088" s="3"/>
      <c r="H23088" s="3"/>
      <c r="I23088" s="2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 s="2"/>
    </row>
    <row r="23089" spans="2:22" x14ac:dyDescent="0.2">
      <c r="B23089" s="2"/>
      <c r="C23089" s="2"/>
      <c r="D23089" s="2"/>
      <c r="E23089" s="2"/>
      <c r="F23089" s="2"/>
      <c r="G23089" s="3"/>
      <c r="H23089" s="3"/>
      <c r="I23089" s="2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 s="2"/>
    </row>
    <row r="23090" spans="2:22" x14ac:dyDescent="0.2">
      <c r="B23090" s="2"/>
      <c r="C23090" s="2"/>
      <c r="D23090" s="2"/>
      <c r="E23090" s="2"/>
      <c r="F23090" s="2"/>
      <c r="G23090" s="3"/>
      <c r="H23090" s="3"/>
      <c r="I23090" s="2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 s="2"/>
    </row>
    <row r="23091" spans="2:22" x14ac:dyDescent="0.2">
      <c r="B23091" s="2"/>
      <c r="C23091" s="2"/>
      <c r="D23091" s="2"/>
      <c r="E23091" s="2"/>
      <c r="F23091" s="2"/>
      <c r="G23091" s="3"/>
      <c r="H23091" s="3"/>
      <c r="I23091" s="2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 s="2"/>
    </row>
    <row r="23092" spans="2:22" x14ac:dyDescent="0.2">
      <c r="B23092" s="2"/>
      <c r="C23092" s="2"/>
      <c r="D23092" s="2"/>
      <c r="E23092" s="2"/>
      <c r="F23092" s="2"/>
      <c r="G23092" s="3"/>
      <c r="H23092" s="3"/>
      <c r="I23092" s="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 s="2"/>
    </row>
    <row r="23093" spans="2:22" x14ac:dyDescent="0.2">
      <c r="B23093" s="2"/>
      <c r="C23093" s="2"/>
      <c r="D23093" s="2"/>
      <c r="E23093" s="2"/>
      <c r="F23093" s="2"/>
      <c r="G23093" s="3"/>
      <c r="H23093" s="3"/>
      <c r="I23093" s="2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 s="2"/>
    </row>
    <row r="23094" spans="2:22" x14ac:dyDescent="0.2">
      <c r="B23094" s="2"/>
      <c r="C23094" s="2"/>
      <c r="D23094" s="2"/>
      <c r="E23094" s="2"/>
      <c r="F23094" s="2"/>
      <c r="G23094" s="3"/>
      <c r="H23094" s="3"/>
      <c r="I23094" s="2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 s="2"/>
    </row>
    <row r="23095" spans="2:22" x14ac:dyDescent="0.2">
      <c r="B23095" s="2"/>
      <c r="C23095" s="2"/>
      <c r="D23095" s="2"/>
      <c r="E23095" s="2"/>
      <c r="F23095" s="2"/>
      <c r="G23095" s="3"/>
      <c r="H23095" s="3"/>
      <c r="I23095" s="2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 s="2"/>
    </row>
    <row r="23096" spans="2:22" x14ac:dyDescent="0.2">
      <c r="B23096" s="2"/>
      <c r="C23096" s="2"/>
      <c r="D23096" s="2"/>
      <c r="E23096" s="2"/>
      <c r="F23096" s="2"/>
      <c r="G23096" s="3"/>
      <c r="H23096" s="3"/>
      <c r="I23096" s="2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 s="2"/>
    </row>
    <row r="23097" spans="2:22" x14ac:dyDescent="0.2">
      <c r="B23097" s="2"/>
      <c r="C23097" s="2"/>
      <c r="D23097" s="2"/>
      <c r="E23097" s="2"/>
      <c r="F23097" s="2"/>
      <c r="G23097" s="3"/>
      <c r="H23097" s="3"/>
      <c r="I23097" s="2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 s="2"/>
    </row>
    <row r="23098" spans="2:22" x14ac:dyDescent="0.2">
      <c r="B23098" s="2"/>
      <c r="C23098" s="2"/>
      <c r="D23098" s="2"/>
      <c r="E23098" s="2"/>
      <c r="F23098" s="2"/>
      <c r="G23098" s="3"/>
      <c r="H23098" s="3"/>
      <c r="I23098" s="2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 s="2"/>
    </row>
    <row r="23099" spans="2:22" x14ac:dyDescent="0.2">
      <c r="B23099" s="2"/>
      <c r="C23099" s="2"/>
      <c r="D23099" s="2"/>
      <c r="E23099" s="2"/>
      <c r="F23099" s="2"/>
      <c r="G23099" s="3"/>
      <c r="H23099" s="3"/>
      <c r="I23099" s="2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 s="2"/>
    </row>
    <row r="23100" spans="2:22" x14ac:dyDescent="0.2">
      <c r="B23100" s="2"/>
      <c r="C23100" s="2"/>
      <c r="D23100" s="2"/>
      <c r="E23100" s="2"/>
      <c r="F23100" s="2"/>
      <c r="G23100" s="3"/>
      <c r="H23100" s="3"/>
      <c r="I23100" s="2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 s="2"/>
    </row>
    <row r="23101" spans="2:22" x14ac:dyDescent="0.2">
      <c r="B23101" s="2"/>
      <c r="C23101" s="2"/>
      <c r="D23101" s="2"/>
      <c r="E23101" s="2"/>
      <c r="F23101" s="2"/>
      <c r="G23101" s="3"/>
      <c r="H23101" s="3"/>
      <c r="I23101" s="2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 s="2"/>
    </row>
    <row r="23102" spans="2:22" x14ac:dyDescent="0.2">
      <c r="B23102" s="2"/>
      <c r="C23102" s="2"/>
      <c r="D23102" s="2"/>
      <c r="E23102" s="2"/>
      <c r="F23102" s="2"/>
      <c r="G23102" s="3"/>
      <c r="H23102" s="3"/>
      <c r="I23102" s="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 s="2"/>
    </row>
    <row r="23103" spans="2:22" x14ac:dyDescent="0.2">
      <c r="B23103" s="2"/>
      <c r="C23103" s="2"/>
      <c r="D23103" s="2"/>
      <c r="E23103" s="2"/>
      <c r="F23103" s="2"/>
      <c r="G23103" s="3"/>
      <c r="H23103" s="3"/>
      <c r="I23103" s="2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 s="2"/>
    </row>
    <row r="23104" spans="2:22" x14ac:dyDescent="0.2">
      <c r="B23104" s="2"/>
      <c r="C23104" s="2"/>
      <c r="D23104" s="2"/>
      <c r="E23104" s="2"/>
      <c r="F23104" s="2"/>
      <c r="G23104" s="3"/>
      <c r="H23104" s="3"/>
      <c r="I23104" s="2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 s="2"/>
    </row>
    <row r="23105" spans="2:22" x14ac:dyDescent="0.2">
      <c r="B23105" s="2"/>
      <c r="C23105" s="2"/>
      <c r="D23105" s="2"/>
      <c r="E23105" s="2"/>
      <c r="F23105" s="2"/>
      <c r="G23105" s="3"/>
      <c r="H23105" s="3"/>
      <c r="I23105" s="2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 s="2"/>
    </row>
    <row r="23106" spans="2:22" x14ac:dyDescent="0.2">
      <c r="B23106" s="2"/>
      <c r="C23106" s="2"/>
      <c r="D23106" s="2"/>
      <c r="E23106" s="2"/>
      <c r="F23106" s="2"/>
      <c r="G23106" s="3"/>
      <c r="H23106" s="3"/>
      <c r="I23106" s="2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 s="2"/>
    </row>
    <row r="23107" spans="2:22" x14ac:dyDescent="0.2">
      <c r="B23107" s="2"/>
      <c r="C23107" s="2"/>
      <c r="D23107" s="2"/>
      <c r="E23107" s="2"/>
      <c r="F23107" s="2"/>
      <c r="G23107" s="3"/>
      <c r="H23107" s="3"/>
      <c r="I23107" s="2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 s="2"/>
    </row>
    <row r="23108" spans="2:22" x14ac:dyDescent="0.2">
      <c r="B23108" s="2"/>
      <c r="C23108" s="2"/>
      <c r="D23108" s="2"/>
      <c r="E23108" s="2"/>
      <c r="F23108" s="2"/>
      <c r="G23108" s="3"/>
      <c r="H23108" s="3"/>
      <c r="I23108" s="2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 s="2"/>
    </row>
    <row r="23109" spans="2:22" x14ac:dyDescent="0.2">
      <c r="B23109" s="2"/>
      <c r="C23109" s="2"/>
      <c r="D23109" s="2"/>
      <c r="E23109" s="2"/>
      <c r="F23109" s="2"/>
      <c r="G23109" s="3"/>
      <c r="H23109" s="3"/>
      <c r="I23109" s="2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 s="2"/>
    </row>
    <row r="23110" spans="2:22" x14ac:dyDescent="0.2">
      <c r="B23110" s="2"/>
      <c r="C23110" s="2"/>
      <c r="D23110" s="2"/>
      <c r="E23110" s="2"/>
      <c r="F23110" s="2"/>
      <c r="G23110" s="3"/>
      <c r="H23110" s="3"/>
      <c r="I23110" s="2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 s="2"/>
    </row>
    <row r="23111" spans="2:22" x14ac:dyDescent="0.2">
      <c r="B23111" s="2"/>
      <c r="C23111" s="2"/>
      <c r="D23111" s="2"/>
      <c r="E23111" s="2"/>
      <c r="F23111" s="2"/>
      <c r="G23111" s="3"/>
      <c r="H23111" s="3"/>
      <c r="I23111" s="2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 s="2"/>
    </row>
    <row r="23112" spans="2:22" x14ac:dyDescent="0.2">
      <c r="B23112" s="2"/>
      <c r="C23112" s="2"/>
      <c r="D23112" s="2"/>
      <c r="E23112" s="2"/>
      <c r="F23112" s="2"/>
      <c r="G23112" s="3"/>
      <c r="H23112" s="3"/>
      <c r="I23112" s="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 s="2"/>
    </row>
    <row r="23113" spans="2:22" x14ac:dyDescent="0.2">
      <c r="B23113" s="2"/>
      <c r="C23113" s="2"/>
      <c r="D23113" s="2"/>
      <c r="E23113" s="2"/>
      <c r="F23113" s="2"/>
      <c r="G23113" s="3"/>
      <c r="H23113" s="3"/>
      <c r="I23113" s="2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 s="2"/>
    </row>
    <row r="23114" spans="2:22" x14ac:dyDescent="0.2">
      <c r="B23114" s="2"/>
      <c r="C23114" s="2"/>
      <c r="D23114" s="2"/>
      <c r="E23114" s="2"/>
      <c r="F23114" s="2"/>
      <c r="G23114" s="3"/>
      <c r="H23114" s="3"/>
      <c r="I23114" s="2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 s="2"/>
    </row>
    <row r="23115" spans="2:22" x14ac:dyDescent="0.2">
      <c r="B23115" s="2"/>
      <c r="C23115" s="2"/>
      <c r="D23115" s="2"/>
      <c r="E23115" s="2"/>
      <c r="F23115" s="2"/>
      <c r="G23115" s="3"/>
      <c r="H23115" s="3"/>
      <c r="I23115" s="2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 s="2"/>
    </row>
    <row r="23116" spans="2:22" x14ac:dyDescent="0.2">
      <c r="B23116" s="2"/>
      <c r="C23116" s="2"/>
      <c r="D23116" s="2"/>
      <c r="E23116" s="2"/>
      <c r="F23116" s="2"/>
      <c r="G23116" s="3"/>
      <c r="H23116" s="3"/>
      <c r="I23116" s="2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 s="2"/>
    </row>
    <row r="23117" spans="2:22" x14ac:dyDescent="0.2">
      <c r="B23117" s="2"/>
      <c r="C23117" s="2"/>
      <c r="D23117" s="2"/>
      <c r="E23117" s="2"/>
      <c r="F23117" s="2"/>
      <c r="G23117" s="3"/>
      <c r="H23117" s="3"/>
      <c r="I23117" s="2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 s="2"/>
    </row>
    <row r="23118" spans="2:22" x14ac:dyDescent="0.2">
      <c r="B23118" s="2"/>
      <c r="C23118" s="2"/>
      <c r="D23118" s="2"/>
      <c r="E23118" s="2"/>
      <c r="F23118" s="2"/>
      <c r="G23118" s="3"/>
      <c r="H23118" s="3"/>
      <c r="I23118" s="2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 s="2"/>
    </row>
    <row r="23119" spans="2:22" x14ac:dyDescent="0.2">
      <c r="B23119" s="2"/>
      <c r="C23119" s="2"/>
      <c r="D23119" s="2"/>
      <c r="E23119" s="2"/>
      <c r="F23119" s="2"/>
      <c r="G23119" s="3"/>
      <c r="H23119" s="3"/>
      <c r="I23119" s="2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 s="2"/>
    </row>
    <row r="23120" spans="2:22" x14ac:dyDescent="0.2">
      <c r="B23120" s="2"/>
      <c r="C23120" s="2"/>
      <c r="D23120" s="2"/>
      <c r="E23120" s="2"/>
      <c r="F23120" s="2"/>
      <c r="G23120" s="3"/>
      <c r="H23120" s="3"/>
      <c r="I23120" s="2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 s="2"/>
    </row>
    <row r="23121" spans="2:22" x14ac:dyDescent="0.2">
      <c r="B23121" s="2"/>
      <c r="C23121" s="2"/>
      <c r="D23121" s="2"/>
      <c r="E23121" s="2"/>
      <c r="F23121" s="2"/>
      <c r="G23121" s="3"/>
      <c r="H23121" s="3"/>
      <c r="I23121" s="2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 s="2"/>
    </row>
    <row r="23122" spans="2:22" x14ac:dyDescent="0.2">
      <c r="B23122" s="2"/>
      <c r="C23122" s="2"/>
      <c r="D23122" s="2"/>
      <c r="E23122" s="2"/>
      <c r="F23122" s="2"/>
      <c r="G23122" s="3"/>
      <c r="H23122" s="3"/>
      <c r="I23122" s="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 s="2"/>
    </row>
    <row r="23123" spans="2:22" x14ac:dyDescent="0.2">
      <c r="B23123" s="2"/>
      <c r="C23123" s="2"/>
      <c r="D23123" s="2"/>
      <c r="E23123" s="2"/>
      <c r="F23123" s="2"/>
      <c r="G23123" s="3"/>
      <c r="H23123" s="3"/>
      <c r="I23123" s="2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 s="2"/>
    </row>
    <row r="23124" spans="2:22" x14ac:dyDescent="0.2">
      <c r="B23124" s="2"/>
      <c r="C23124" s="2"/>
      <c r="D23124" s="2"/>
      <c r="E23124" s="2"/>
      <c r="F23124" s="2"/>
      <c r="G23124" s="3"/>
      <c r="H23124" s="3"/>
      <c r="I23124" s="2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 s="2"/>
    </row>
    <row r="23125" spans="2:22" x14ac:dyDescent="0.2">
      <c r="B23125" s="2"/>
      <c r="C23125" s="2"/>
      <c r="D23125" s="2"/>
      <c r="E23125" s="2"/>
      <c r="F23125" s="2"/>
      <c r="G23125" s="3"/>
      <c r="H23125" s="3"/>
      <c r="I23125" s="2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 s="2"/>
    </row>
    <row r="23126" spans="2:22" x14ac:dyDescent="0.2">
      <c r="B23126" s="2"/>
      <c r="C23126" s="2"/>
      <c r="D23126" s="2"/>
      <c r="E23126" s="2"/>
      <c r="F23126" s="2"/>
      <c r="G23126" s="3"/>
      <c r="H23126" s="3"/>
      <c r="I23126" s="2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 s="2"/>
    </row>
    <row r="23127" spans="2:22" x14ac:dyDescent="0.2">
      <c r="B23127" s="2"/>
      <c r="C23127" s="2"/>
      <c r="D23127" s="2"/>
      <c r="E23127" s="2"/>
      <c r="F23127" s="2"/>
      <c r="G23127" s="3"/>
      <c r="H23127" s="3"/>
      <c r="I23127" s="2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 s="2"/>
    </row>
    <row r="23128" spans="2:22" x14ac:dyDescent="0.2">
      <c r="B23128" s="2"/>
      <c r="C23128" s="2"/>
      <c r="D23128" s="2"/>
      <c r="E23128" s="2"/>
      <c r="F23128" s="2"/>
      <c r="G23128" s="3"/>
      <c r="H23128" s="3"/>
      <c r="I23128" s="2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 s="2"/>
    </row>
    <row r="23129" spans="2:22" x14ac:dyDescent="0.2">
      <c r="B23129" s="2"/>
      <c r="C23129" s="2"/>
      <c r="D23129" s="2"/>
      <c r="E23129" s="2"/>
      <c r="F23129" s="2"/>
      <c r="G23129" s="3"/>
      <c r="H23129" s="3"/>
      <c r="I23129" s="2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 s="2"/>
    </row>
    <row r="23130" spans="2:22" x14ac:dyDescent="0.2">
      <c r="B23130" s="2"/>
      <c r="C23130" s="2"/>
      <c r="D23130" s="2"/>
      <c r="E23130" s="2"/>
      <c r="F23130" s="2"/>
      <c r="G23130" s="3"/>
      <c r="H23130" s="3"/>
      <c r="I23130" s="2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 s="2"/>
    </row>
    <row r="23131" spans="2:22" x14ac:dyDescent="0.2">
      <c r="B23131" s="2"/>
      <c r="C23131" s="2"/>
      <c r="D23131" s="2"/>
      <c r="E23131" s="2"/>
      <c r="F23131" s="2"/>
      <c r="G23131" s="3"/>
      <c r="H23131" s="3"/>
      <c r="I23131" s="2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 s="2"/>
    </row>
    <row r="23132" spans="2:22" x14ac:dyDescent="0.2">
      <c r="B23132" s="2"/>
      <c r="C23132" s="2"/>
      <c r="D23132" s="2"/>
      <c r="E23132" s="2"/>
      <c r="F23132" s="2"/>
      <c r="G23132" s="3"/>
      <c r="H23132" s="3"/>
      <c r="I23132" s="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 s="2"/>
    </row>
    <row r="23133" spans="2:22" x14ac:dyDescent="0.2">
      <c r="B23133" s="2"/>
      <c r="C23133" s="2"/>
      <c r="D23133" s="2"/>
      <c r="E23133" s="2"/>
      <c r="F23133" s="2"/>
      <c r="G23133" s="3"/>
      <c r="H23133" s="3"/>
      <c r="I23133" s="2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 s="2"/>
    </row>
    <row r="23134" spans="2:22" x14ac:dyDescent="0.2">
      <c r="B23134" s="2"/>
      <c r="C23134" s="2"/>
      <c r="D23134" s="2"/>
      <c r="E23134" s="2"/>
      <c r="F23134" s="2"/>
      <c r="G23134" s="3"/>
      <c r="H23134" s="3"/>
      <c r="I23134" s="2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 s="2"/>
    </row>
    <row r="23135" spans="2:22" x14ac:dyDescent="0.2">
      <c r="B23135" s="2"/>
      <c r="C23135" s="2"/>
      <c r="D23135" s="2"/>
      <c r="E23135" s="2"/>
      <c r="F23135" s="2"/>
      <c r="G23135" s="3"/>
      <c r="H23135" s="3"/>
      <c r="I23135" s="2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 s="2"/>
    </row>
    <row r="23136" spans="2:22" x14ac:dyDescent="0.2">
      <c r="B23136" s="2"/>
      <c r="C23136" s="2"/>
      <c r="D23136" s="2"/>
      <c r="E23136" s="2"/>
      <c r="F23136" s="2"/>
      <c r="G23136" s="3"/>
      <c r="H23136" s="3"/>
      <c r="I23136" s="2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 s="2"/>
    </row>
    <row r="23137" spans="2:22" x14ac:dyDescent="0.2">
      <c r="B23137" s="2"/>
      <c r="C23137" s="2"/>
      <c r="D23137" s="2"/>
      <c r="E23137" s="2"/>
      <c r="F23137" s="2"/>
      <c r="G23137" s="3"/>
      <c r="H23137" s="3"/>
      <c r="I23137" s="2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 s="2"/>
    </row>
    <row r="23138" spans="2:22" x14ac:dyDescent="0.2">
      <c r="B23138" s="2"/>
      <c r="C23138" s="2"/>
      <c r="D23138" s="2"/>
      <c r="E23138" s="2"/>
      <c r="F23138" s="2"/>
      <c r="G23138" s="3"/>
      <c r="H23138" s="3"/>
      <c r="I23138" s="2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 s="2"/>
    </row>
    <row r="23139" spans="2:22" x14ac:dyDescent="0.2">
      <c r="B23139" s="2"/>
      <c r="C23139" s="2"/>
      <c r="D23139" s="2"/>
      <c r="E23139" s="2"/>
      <c r="F23139" s="2"/>
      <c r="G23139" s="3"/>
      <c r="H23139" s="3"/>
      <c r="I23139" s="2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 s="2"/>
    </row>
    <row r="23140" spans="2:22" x14ac:dyDescent="0.2">
      <c r="B23140" s="2"/>
      <c r="C23140" s="2"/>
      <c r="D23140" s="2"/>
      <c r="E23140" s="2"/>
      <c r="F23140" s="2"/>
      <c r="G23140" s="3"/>
      <c r="H23140" s="3"/>
      <c r="I23140" s="2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 s="2"/>
    </row>
    <row r="23141" spans="2:22" x14ac:dyDescent="0.2">
      <c r="B23141" s="2"/>
      <c r="C23141" s="2"/>
      <c r="D23141" s="2"/>
      <c r="E23141" s="2"/>
      <c r="F23141" s="2"/>
      <c r="G23141" s="3"/>
      <c r="H23141" s="3"/>
      <c r="I23141" s="2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 s="2"/>
    </row>
    <row r="23142" spans="2:22" x14ac:dyDescent="0.2">
      <c r="B23142" s="2"/>
      <c r="C23142" s="2"/>
      <c r="D23142" s="2"/>
      <c r="E23142" s="2"/>
      <c r="F23142" s="2"/>
      <c r="G23142" s="3"/>
      <c r="H23142" s="3"/>
      <c r="I23142" s="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 s="2"/>
    </row>
    <row r="23143" spans="2:22" x14ac:dyDescent="0.2">
      <c r="B23143" s="2"/>
      <c r="C23143" s="2"/>
      <c r="D23143" s="2"/>
      <c r="E23143" s="2"/>
      <c r="F23143" s="2"/>
      <c r="G23143" s="3"/>
      <c r="H23143" s="3"/>
      <c r="I23143" s="2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 s="2"/>
    </row>
    <row r="23144" spans="2:22" x14ac:dyDescent="0.2">
      <c r="B23144" s="2"/>
      <c r="C23144" s="2"/>
      <c r="D23144" s="2"/>
      <c r="E23144" s="2"/>
      <c r="F23144" s="2"/>
      <c r="G23144" s="3"/>
      <c r="H23144" s="3"/>
      <c r="I23144" s="2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 s="2"/>
    </row>
    <row r="23145" spans="2:22" x14ac:dyDescent="0.2">
      <c r="B23145" s="2"/>
      <c r="C23145" s="2"/>
      <c r="D23145" s="2"/>
      <c r="E23145" s="2"/>
      <c r="F23145" s="2"/>
      <c r="G23145" s="3"/>
      <c r="H23145" s="3"/>
      <c r="I23145" s="2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 s="2"/>
    </row>
    <row r="23146" spans="2:22" x14ac:dyDescent="0.2">
      <c r="B23146" s="2"/>
      <c r="C23146" s="2"/>
      <c r="D23146" s="2"/>
      <c r="E23146" s="2"/>
      <c r="F23146" s="2"/>
      <c r="G23146" s="3"/>
      <c r="H23146" s="3"/>
      <c r="I23146" s="2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 s="2"/>
    </row>
    <row r="23147" spans="2:22" x14ac:dyDescent="0.2">
      <c r="B23147" s="2"/>
      <c r="C23147" s="2"/>
      <c r="D23147" s="2"/>
      <c r="E23147" s="2"/>
      <c r="F23147" s="2"/>
      <c r="G23147" s="3"/>
      <c r="H23147" s="3"/>
      <c r="I23147" s="2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 s="2"/>
    </row>
    <row r="23148" spans="2:22" x14ac:dyDescent="0.2">
      <c r="B23148" s="2"/>
      <c r="C23148" s="2"/>
      <c r="D23148" s="2"/>
      <c r="E23148" s="2"/>
      <c r="F23148" s="2"/>
      <c r="G23148" s="3"/>
      <c r="H23148" s="3"/>
      <c r="I23148" s="2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 s="2"/>
    </row>
    <row r="23149" spans="2:22" x14ac:dyDescent="0.2">
      <c r="B23149" s="2"/>
      <c r="C23149" s="2"/>
      <c r="D23149" s="2"/>
      <c r="E23149" s="2"/>
      <c r="F23149" s="2"/>
      <c r="G23149" s="3"/>
      <c r="H23149" s="3"/>
      <c r="I23149" s="2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 s="2"/>
    </row>
    <row r="23150" spans="2:22" x14ac:dyDescent="0.2">
      <c r="B23150" s="2"/>
      <c r="C23150" s="2"/>
      <c r="D23150" s="2"/>
      <c r="E23150" s="2"/>
      <c r="F23150" s="2"/>
      <c r="G23150" s="3"/>
      <c r="H23150" s="3"/>
      <c r="I23150" s="2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 s="2"/>
    </row>
    <row r="23151" spans="2:22" x14ac:dyDescent="0.2">
      <c r="B23151" s="2"/>
      <c r="C23151" s="2"/>
      <c r="D23151" s="2"/>
      <c r="E23151" s="2"/>
      <c r="F23151" s="2"/>
      <c r="G23151" s="3"/>
      <c r="H23151" s="3"/>
      <c r="I23151" s="2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 s="2"/>
    </row>
    <row r="23152" spans="2:22" x14ac:dyDescent="0.2">
      <c r="B23152" s="2"/>
      <c r="C23152" s="2"/>
      <c r="D23152" s="2"/>
      <c r="E23152" s="2"/>
      <c r="F23152" s="2"/>
      <c r="G23152" s="3"/>
      <c r="H23152" s="3"/>
      <c r="I23152" s="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 s="2"/>
    </row>
    <row r="23153" spans="2:22" x14ac:dyDescent="0.2">
      <c r="B23153" s="2"/>
      <c r="C23153" s="2"/>
      <c r="D23153" s="2"/>
      <c r="E23153" s="2"/>
      <c r="F23153" s="2"/>
      <c r="G23153" s="3"/>
      <c r="H23153" s="3"/>
      <c r="I23153" s="2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 s="2"/>
    </row>
    <row r="23154" spans="2:22" x14ac:dyDescent="0.2">
      <c r="B23154" s="2"/>
      <c r="C23154" s="2"/>
      <c r="D23154" s="2"/>
      <c r="E23154" s="2"/>
      <c r="F23154" s="2"/>
      <c r="G23154" s="3"/>
      <c r="H23154" s="3"/>
      <c r="I23154" s="2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 s="2"/>
    </row>
    <row r="23155" spans="2:22" x14ac:dyDescent="0.2">
      <c r="B23155" s="2"/>
      <c r="C23155" s="2"/>
      <c r="D23155" s="2"/>
      <c r="E23155" s="2"/>
      <c r="F23155" s="2"/>
      <c r="G23155" s="3"/>
      <c r="H23155" s="3"/>
      <c r="I23155" s="2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 s="2"/>
    </row>
    <row r="23156" spans="2:22" x14ac:dyDescent="0.2">
      <c r="B23156" s="2"/>
      <c r="C23156" s="2"/>
      <c r="D23156" s="2"/>
      <c r="E23156" s="2"/>
      <c r="F23156" s="2"/>
      <c r="G23156" s="3"/>
      <c r="H23156" s="3"/>
      <c r="I23156" s="2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 s="2"/>
    </row>
    <row r="23157" spans="2:22" x14ac:dyDescent="0.2">
      <c r="B23157" s="2"/>
      <c r="C23157" s="2"/>
      <c r="D23157" s="2"/>
      <c r="E23157" s="2"/>
      <c r="F23157" s="2"/>
      <c r="G23157" s="3"/>
      <c r="H23157" s="3"/>
      <c r="I23157" s="2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 s="2"/>
    </row>
    <row r="23158" spans="2:22" x14ac:dyDescent="0.2">
      <c r="B23158" s="2"/>
      <c r="C23158" s="2"/>
      <c r="D23158" s="2"/>
      <c r="E23158" s="2"/>
      <c r="F23158" s="2"/>
      <c r="G23158" s="3"/>
      <c r="H23158" s="3"/>
      <c r="I23158" s="2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 s="2"/>
    </row>
    <row r="23159" spans="2:22" x14ac:dyDescent="0.2">
      <c r="B23159" s="2"/>
      <c r="C23159" s="2"/>
      <c r="D23159" s="2"/>
      <c r="E23159" s="2"/>
      <c r="F23159" s="2"/>
      <c r="G23159" s="3"/>
      <c r="H23159" s="3"/>
      <c r="I23159" s="2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 s="2"/>
    </row>
    <row r="23160" spans="2:22" x14ac:dyDescent="0.2">
      <c r="B23160" s="2"/>
      <c r="C23160" s="2"/>
      <c r="D23160" s="2"/>
      <c r="E23160" s="2"/>
      <c r="F23160" s="2"/>
      <c r="G23160" s="3"/>
      <c r="H23160" s="3"/>
      <c r="I23160" s="2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 s="2"/>
    </row>
    <row r="23161" spans="2:22" x14ac:dyDescent="0.2">
      <c r="B23161" s="2"/>
      <c r="C23161" s="2"/>
      <c r="D23161" s="2"/>
      <c r="E23161" s="2"/>
      <c r="F23161" s="2"/>
      <c r="G23161" s="3"/>
      <c r="H23161" s="3"/>
      <c r="I23161" s="2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 s="2"/>
    </row>
    <row r="23162" spans="2:22" x14ac:dyDescent="0.2">
      <c r="B23162" s="2"/>
      <c r="C23162" s="2"/>
      <c r="D23162" s="2"/>
      <c r="E23162" s="2"/>
      <c r="F23162" s="2"/>
      <c r="G23162" s="3"/>
      <c r="H23162" s="3"/>
      <c r="I23162" s="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 s="2"/>
    </row>
    <row r="23163" spans="2:22" x14ac:dyDescent="0.2">
      <c r="B23163" s="2"/>
      <c r="C23163" s="2"/>
      <c r="D23163" s="2"/>
      <c r="E23163" s="2"/>
      <c r="F23163" s="2"/>
      <c r="G23163" s="3"/>
      <c r="H23163" s="3"/>
      <c r="I23163" s="2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 s="2"/>
    </row>
    <row r="23164" spans="2:22" x14ac:dyDescent="0.2">
      <c r="B23164" s="2"/>
      <c r="C23164" s="2"/>
      <c r="D23164" s="2"/>
      <c r="E23164" s="2"/>
      <c r="F23164" s="2"/>
      <c r="G23164" s="3"/>
      <c r="H23164" s="3"/>
      <c r="I23164" s="2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 s="2"/>
    </row>
    <row r="23165" spans="2:22" x14ac:dyDescent="0.2">
      <c r="B23165" s="2"/>
      <c r="C23165" s="2"/>
      <c r="D23165" s="2"/>
      <c r="E23165" s="2"/>
      <c r="F23165" s="2"/>
      <c r="G23165" s="3"/>
      <c r="H23165" s="3"/>
      <c r="I23165" s="2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 s="2"/>
    </row>
    <row r="23166" spans="2:22" x14ac:dyDescent="0.2">
      <c r="B23166" s="2"/>
      <c r="C23166" s="2"/>
      <c r="D23166" s="2"/>
      <c r="E23166" s="2"/>
      <c r="F23166" s="2"/>
      <c r="G23166" s="3"/>
      <c r="H23166" s="3"/>
      <c r="I23166" s="2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 s="2"/>
    </row>
    <row r="23167" spans="2:22" x14ac:dyDescent="0.2">
      <c r="B23167" s="2"/>
      <c r="C23167" s="2"/>
      <c r="D23167" s="2"/>
      <c r="E23167" s="2"/>
      <c r="F23167" s="2"/>
      <c r="G23167" s="3"/>
      <c r="H23167" s="3"/>
      <c r="I23167" s="2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 s="2"/>
    </row>
    <row r="23168" spans="2:22" x14ac:dyDescent="0.2">
      <c r="B23168" s="2"/>
      <c r="C23168" s="2"/>
      <c r="D23168" s="2"/>
      <c r="E23168" s="2"/>
      <c r="F23168" s="2"/>
      <c r="G23168" s="3"/>
      <c r="H23168" s="3"/>
      <c r="I23168" s="2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 s="2"/>
    </row>
    <row r="23169" spans="2:22" x14ac:dyDescent="0.2">
      <c r="B23169" s="2"/>
      <c r="C23169" s="2"/>
      <c r="D23169" s="2"/>
      <c r="E23169" s="2"/>
      <c r="F23169" s="2"/>
      <c r="G23169" s="3"/>
      <c r="H23169" s="3"/>
      <c r="I23169" s="2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 s="2"/>
    </row>
    <row r="23170" spans="2:22" x14ac:dyDescent="0.2">
      <c r="B23170" s="2"/>
      <c r="C23170" s="2"/>
      <c r="D23170" s="2"/>
      <c r="E23170" s="2"/>
      <c r="F23170" s="2"/>
      <c r="G23170" s="3"/>
      <c r="H23170" s="3"/>
      <c r="I23170" s="2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 s="2"/>
    </row>
    <row r="23171" spans="2:22" x14ac:dyDescent="0.2">
      <c r="B23171" s="2"/>
      <c r="C23171" s="2"/>
      <c r="D23171" s="2"/>
      <c r="E23171" s="2"/>
      <c r="F23171" s="2"/>
      <c r="G23171" s="3"/>
      <c r="H23171" s="3"/>
      <c r="I23171" s="2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 s="2"/>
    </row>
    <row r="23172" spans="2:22" x14ac:dyDescent="0.2">
      <c r="B23172" s="2"/>
      <c r="C23172" s="2"/>
      <c r="D23172" s="2"/>
      <c r="E23172" s="2"/>
      <c r="F23172" s="2"/>
      <c r="G23172" s="3"/>
      <c r="H23172" s="3"/>
      <c r="I23172" s="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 s="2"/>
    </row>
    <row r="23173" spans="2:22" x14ac:dyDescent="0.2">
      <c r="B23173" s="2"/>
      <c r="C23173" s="2"/>
      <c r="D23173" s="2"/>
      <c r="E23173" s="2"/>
      <c r="F23173" s="2"/>
      <c r="G23173" s="3"/>
      <c r="H23173" s="3"/>
      <c r="I23173" s="2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 s="2"/>
    </row>
    <row r="23174" spans="2:22" x14ac:dyDescent="0.2">
      <c r="B23174" s="2"/>
      <c r="C23174" s="2"/>
      <c r="D23174" s="2"/>
      <c r="E23174" s="2"/>
      <c r="F23174" s="2"/>
      <c r="G23174" s="3"/>
      <c r="H23174" s="3"/>
      <c r="I23174" s="2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 s="2"/>
    </row>
    <row r="23175" spans="2:22" x14ac:dyDescent="0.2">
      <c r="B23175" s="2"/>
      <c r="C23175" s="2"/>
      <c r="D23175" s="2"/>
      <c r="E23175" s="2"/>
      <c r="F23175" s="2"/>
      <c r="G23175" s="3"/>
      <c r="H23175" s="3"/>
      <c r="I23175" s="2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 s="2"/>
    </row>
    <row r="23176" spans="2:22" x14ac:dyDescent="0.2">
      <c r="B23176" s="2"/>
      <c r="C23176" s="2"/>
      <c r="D23176" s="2"/>
      <c r="E23176" s="2"/>
      <c r="F23176" s="2"/>
      <c r="G23176" s="3"/>
      <c r="H23176" s="3"/>
      <c r="I23176" s="2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 s="2"/>
    </row>
    <row r="23177" spans="2:22" x14ac:dyDescent="0.2">
      <c r="B23177" s="2"/>
      <c r="C23177" s="2"/>
      <c r="D23177" s="2"/>
      <c r="E23177" s="2"/>
      <c r="F23177" s="2"/>
      <c r="G23177" s="3"/>
      <c r="H23177" s="3"/>
      <c r="I23177" s="2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 s="2"/>
    </row>
    <row r="23178" spans="2:22" x14ac:dyDescent="0.2">
      <c r="B23178" s="2"/>
      <c r="C23178" s="2"/>
      <c r="D23178" s="2"/>
      <c r="E23178" s="2"/>
      <c r="F23178" s="2"/>
      <c r="G23178" s="3"/>
      <c r="H23178" s="3"/>
      <c r="I23178" s="2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 s="2"/>
    </row>
    <row r="23179" spans="2:22" x14ac:dyDescent="0.2">
      <c r="B23179" s="2"/>
      <c r="C23179" s="2"/>
      <c r="D23179" s="2"/>
      <c r="E23179" s="2"/>
      <c r="F23179" s="2"/>
      <c r="G23179" s="3"/>
      <c r="H23179" s="3"/>
      <c r="I23179" s="2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 s="2"/>
    </row>
    <row r="23180" spans="2:22" x14ac:dyDescent="0.2">
      <c r="B23180" s="2"/>
      <c r="C23180" s="2"/>
      <c r="D23180" s="2"/>
      <c r="E23180" s="2"/>
      <c r="F23180" s="2"/>
      <c r="G23180" s="3"/>
      <c r="H23180" s="3"/>
      <c r="I23180" s="2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 s="2"/>
    </row>
    <row r="23181" spans="2:22" x14ac:dyDescent="0.2">
      <c r="B23181" s="2"/>
      <c r="C23181" s="2"/>
      <c r="D23181" s="2"/>
      <c r="E23181" s="2"/>
      <c r="F23181" s="2"/>
      <c r="G23181" s="3"/>
      <c r="H23181" s="3"/>
      <c r="I23181" s="2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 s="2"/>
    </row>
    <row r="23182" spans="2:22" x14ac:dyDescent="0.2">
      <c r="B23182" s="2"/>
      <c r="C23182" s="2"/>
      <c r="D23182" s="2"/>
      <c r="E23182" s="2"/>
      <c r="F23182" s="2"/>
      <c r="G23182" s="3"/>
      <c r="H23182" s="3"/>
      <c r="I23182" s="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 s="2"/>
    </row>
    <row r="23183" spans="2:22" x14ac:dyDescent="0.2">
      <c r="B23183" s="2"/>
      <c r="C23183" s="2"/>
      <c r="D23183" s="2"/>
      <c r="E23183" s="2"/>
      <c r="F23183" s="2"/>
      <c r="G23183" s="3"/>
      <c r="H23183" s="3"/>
      <c r="I23183" s="2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 s="2"/>
    </row>
    <row r="23184" spans="2:22" x14ac:dyDescent="0.2">
      <c r="B23184" s="2"/>
      <c r="C23184" s="2"/>
      <c r="D23184" s="2"/>
      <c r="E23184" s="2"/>
      <c r="F23184" s="2"/>
      <c r="G23184" s="3"/>
      <c r="H23184" s="3"/>
      <c r="I23184" s="2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 s="2"/>
    </row>
    <row r="23185" spans="2:22" x14ac:dyDescent="0.2">
      <c r="B23185" s="2"/>
      <c r="C23185" s="2"/>
      <c r="D23185" s="2"/>
      <c r="E23185" s="2"/>
      <c r="F23185" s="2"/>
      <c r="G23185" s="3"/>
      <c r="H23185" s="3"/>
      <c r="I23185" s="2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 s="2"/>
    </row>
    <row r="23186" spans="2:22" x14ac:dyDescent="0.2">
      <c r="B23186" s="2"/>
      <c r="C23186" s="2"/>
      <c r="D23186" s="2"/>
      <c r="E23186" s="2"/>
      <c r="F23186" s="2"/>
      <c r="G23186" s="3"/>
      <c r="H23186" s="3"/>
      <c r="I23186" s="2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 s="2"/>
    </row>
    <row r="23187" spans="2:22" x14ac:dyDescent="0.2">
      <c r="B23187" s="2"/>
      <c r="C23187" s="2"/>
      <c r="D23187" s="2"/>
      <c r="E23187" s="2"/>
      <c r="F23187" s="2"/>
      <c r="G23187" s="3"/>
      <c r="H23187" s="3"/>
      <c r="I23187" s="2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 s="2"/>
    </row>
    <row r="23188" spans="2:22" x14ac:dyDescent="0.2">
      <c r="B23188" s="2"/>
      <c r="C23188" s="2"/>
      <c r="D23188" s="2"/>
      <c r="E23188" s="2"/>
      <c r="F23188" s="2"/>
      <c r="G23188" s="3"/>
      <c r="H23188" s="3"/>
      <c r="I23188" s="2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 s="2"/>
    </row>
    <row r="23189" spans="2:22" x14ac:dyDescent="0.2">
      <c r="B23189" s="2"/>
      <c r="C23189" s="2"/>
      <c r="D23189" s="2"/>
      <c r="E23189" s="2"/>
      <c r="F23189" s="2"/>
      <c r="G23189" s="3"/>
      <c r="H23189" s="3"/>
      <c r="I23189" s="2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 s="2"/>
    </row>
    <row r="23190" spans="2:22" x14ac:dyDescent="0.2">
      <c r="B23190" s="2"/>
      <c r="C23190" s="2"/>
      <c r="D23190" s="2"/>
      <c r="E23190" s="2"/>
      <c r="F23190" s="2"/>
      <c r="G23190" s="3"/>
      <c r="H23190" s="3"/>
      <c r="I23190" s="2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 s="2"/>
    </row>
    <row r="23191" spans="2:22" x14ac:dyDescent="0.2">
      <c r="B23191" s="2"/>
      <c r="C23191" s="2"/>
      <c r="D23191" s="2"/>
      <c r="E23191" s="2"/>
      <c r="F23191" s="2"/>
      <c r="G23191" s="3"/>
      <c r="H23191" s="3"/>
      <c r="I23191" s="2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 s="2"/>
    </row>
    <row r="23192" spans="2:22" x14ac:dyDescent="0.2">
      <c r="B23192" s="2"/>
      <c r="C23192" s="2"/>
      <c r="D23192" s="2"/>
      <c r="E23192" s="2"/>
      <c r="F23192" s="2"/>
      <c r="G23192" s="3"/>
      <c r="H23192" s="3"/>
      <c r="I23192" s="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 s="2"/>
    </row>
    <row r="23193" spans="2:22" x14ac:dyDescent="0.2">
      <c r="B23193" s="2"/>
      <c r="C23193" s="2"/>
      <c r="D23193" s="2"/>
      <c r="E23193" s="2"/>
      <c r="F23193" s="2"/>
      <c r="G23193" s="3"/>
      <c r="H23193" s="3"/>
      <c r="I23193" s="2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 s="2"/>
    </row>
    <row r="23194" spans="2:22" x14ac:dyDescent="0.2">
      <c r="B23194" s="2"/>
      <c r="C23194" s="2"/>
      <c r="D23194" s="2"/>
      <c r="E23194" s="2"/>
      <c r="F23194" s="2"/>
      <c r="G23194" s="3"/>
      <c r="H23194" s="3"/>
      <c r="I23194" s="2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 s="2"/>
    </row>
    <row r="23195" spans="2:22" x14ac:dyDescent="0.2">
      <c r="B23195" s="2"/>
      <c r="C23195" s="2"/>
      <c r="D23195" s="2"/>
      <c r="E23195" s="2"/>
      <c r="F23195" s="2"/>
      <c r="G23195" s="3"/>
      <c r="H23195" s="3"/>
      <c r="I23195" s="2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 s="2"/>
    </row>
    <row r="23196" spans="2:22" x14ac:dyDescent="0.2">
      <c r="B23196" s="2"/>
      <c r="C23196" s="2"/>
      <c r="D23196" s="2"/>
      <c r="E23196" s="2"/>
      <c r="F23196" s="2"/>
      <c r="G23196" s="3"/>
      <c r="H23196" s="3"/>
      <c r="I23196" s="2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 s="2"/>
    </row>
    <row r="23197" spans="2:22" x14ac:dyDescent="0.2">
      <c r="B23197" s="2"/>
      <c r="C23197" s="2"/>
      <c r="D23197" s="2"/>
      <c r="E23197" s="2"/>
      <c r="F23197" s="2"/>
      <c r="G23197" s="3"/>
      <c r="H23197" s="3"/>
      <c r="I23197" s="2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 s="2"/>
    </row>
    <row r="23198" spans="2:22" x14ac:dyDescent="0.2">
      <c r="B23198" s="2"/>
      <c r="C23198" s="2"/>
      <c r="D23198" s="2"/>
      <c r="E23198" s="2"/>
      <c r="F23198" s="2"/>
      <c r="G23198" s="3"/>
      <c r="H23198" s="3"/>
      <c r="I23198" s="2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 s="2"/>
    </row>
    <row r="23199" spans="2:22" x14ac:dyDescent="0.2">
      <c r="B23199" s="2"/>
      <c r="C23199" s="2"/>
      <c r="D23199" s="2"/>
      <c r="E23199" s="2"/>
      <c r="F23199" s="2"/>
      <c r="G23199" s="3"/>
      <c r="H23199" s="3"/>
      <c r="I23199" s="2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 s="2"/>
    </row>
    <row r="23200" spans="2:22" x14ac:dyDescent="0.2">
      <c r="B23200" s="2"/>
      <c r="C23200" s="2"/>
      <c r="D23200" s="2"/>
      <c r="E23200" s="2"/>
      <c r="F23200" s="2"/>
      <c r="G23200" s="3"/>
      <c r="H23200" s="3"/>
      <c r="I23200" s="2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 s="2"/>
    </row>
    <row r="23201" spans="2:22" x14ac:dyDescent="0.2">
      <c r="B23201" s="2"/>
      <c r="C23201" s="2"/>
      <c r="D23201" s="2"/>
      <c r="E23201" s="2"/>
      <c r="F23201" s="2"/>
      <c r="G23201" s="3"/>
      <c r="H23201" s="3"/>
      <c r="I23201" s="2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 s="2"/>
    </row>
    <row r="23202" spans="2:22" x14ac:dyDescent="0.2">
      <c r="B23202" s="2"/>
      <c r="C23202" s="2"/>
      <c r="D23202" s="2"/>
      <c r="E23202" s="2"/>
      <c r="F23202" s="2"/>
      <c r="G23202" s="3"/>
      <c r="H23202" s="3"/>
      <c r="I23202" s="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 s="2"/>
    </row>
    <row r="23203" spans="2:22" x14ac:dyDescent="0.2">
      <c r="B23203" s="2"/>
      <c r="C23203" s="2"/>
      <c r="D23203" s="2"/>
      <c r="E23203" s="2"/>
      <c r="F23203" s="2"/>
      <c r="G23203" s="3"/>
      <c r="H23203" s="3"/>
      <c r="I23203" s="2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 s="2"/>
    </row>
    <row r="23204" spans="2:22" x14ac:dyDescent="0.2">
      <c r="B23204" s="2"/>
      <c r="C23204" s="2"/>
      <c r="D23204" s="2"/>
      <c r="E23204" s="2"/>
      <c r="F23204" s="2"/>
      <c r="G23204" s="3"/>
      <c r="H23204" s="3"/>
      <c r="I23204" s="2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 s="2"/>
    </row>
    <row r="23205" spans="2:22" x14ac:dyDescent="0.2">
      <c r="B23205" s="2"/>
      <c r="C23205" s="2"/>
      <c r="D23205" s="2"/>
      <c r="E23205" s="2"/>
      <c r="F23205" s="2"/>
      <c r="G23205" s="3"/>
      <c r="H23205" s="3"/>
      <c r="I23205" s="2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 s="2"/>
    </row>
    <row r="23206" spans="2:22" x14ac:dyDescent="0.2">
      <c r="B23206" s="2"/>
      <c r="C23206" s="2"/>
      <c r="D23206" s="2"/>
      <c r="E23206" s="2"/>
      <c r="F23206" s="2"/>
      <c r="G23206" s="3"/>
      <c r="H23206" s="3"/>
      <c r="I23206" s="2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 s="2"/>
    </row>
    <row r="23207" spans="2:22" x14ac:dyDescent="0.2">
      <c r="B23207" s="2"/>
      <c r="C23207" s="2"/>
      <c r="D23207" s="2"/>
      <c r="E23207" s="2"/>
      <c r="F23207" s="2"/>
      <c r="G23207" s="3"/>
      <c r="H23207" s="3"/>
      <c r="I23207" s="2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 s="2"/>
    </row>
    <row r="23208" spans="2:22" x14ac:dyDescent="0.2">
      <c r="B23208" s="2"/>
      <c r="C23208" s="2"/>
      <c r="D23208" s="2"/>
      <c r="E23208" s="2"/>
      <c r="F23208" s="2"/>
      <c r="G23208" s="3"/>
      <c r="H23208" s="3"/>
      <c r="I23208" s="2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 s="2"/>
    </row>
    <row r="23209" spans="2:22" x14ac:dyDescent="0.2">
      <c r="B23209" s="2"/>
      <c r="C23209" s="2"/>
      <c r="D23209" s="2"/>
      <c r="E23209" s="2"/>
      <c r="F23209" s="2"/>
      <c r="G23209" s="3"/>
      <c r="H23209" s="3"/>
      <c r="I23209" s="2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 s="2"/>
    </row>
    <row r="23210" spans="2:22" x14ac:dyDescent="0.2">
      <c r="B23210" s="2"/>
      <c r="C23210" s="2"/>
      <c r="D23210" s="2"/>
      <c r="E23210" s="2"/>
      <c r="F23210" s="2"/>
      <c r="G23210" s="3"/>
      <c r="H23210" s="3"/>
      <c r="I23210" s="2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 s="2"/>
    </row>
    <row r="23211" spans="2:22" x14ac:dyDescent="0.2">
      <c r="B23211" s="2"/>
      <c r="C23211" s="2"/>
      <c r="D23211" s="2"/>
      <c r="E23211" s="2"/>
      <c r="F23211" s="2"/>
      <c r="G23211" s="3"/>
      <c r="H23211" s="3"/>
      <c r="I23211" s="2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 s="2"/>
    </row>
    <row r="23212" spans="2:22" x14ac:dyDescent="0.2">
      <c r="B23212" s="2"/>
      <c r="C23212" s="2"/>
      <c r="D23212" s="2"/>
      <c r="E23212" s="2"/>
      <c r="F23212" s="2"/>
      <c r="G23212" s="3"/>
      <c r="H23212" s="3"/>
      <c r="I23212" s="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 s="2"/>
    </row>
    <row r="23213" spans="2:22" x14ac:dyDescent="0.2">
      <c r="B23213" s="2"/>
      <c r="C23213" s="2"/>
      <c r="D23213" s="2"/>
      <c r="E23213" s="2"/>
      <c r="F23213" s="2"/>
      <c r="G23213" s="3"/>
      <c r="H23213" s="3"/>
      <c r="I23213" s="2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 s="2"/>
    </row>
    <row r="23214" spans="2:22" x14ac:dyDescent="0.2">
      <c r="B23214" s="2"/>
      <c r="C23214" s="2"/>
      <c r="D23214" s="2"/>
      <c r="E23214" s="2"/>
      <c r="F23214" s="2"/>
      <c r="G23214" s="3"/>
      <c r="H23214" s="3"/>
      <c r="I23214" s="2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 s="2"/>
    </row>
    <row r="23215" spans="2:22" x14ac:dyDescent="0.2">
      <c r="B23215" s="2"/>
      <c r="C23215" s="2"/>
      <c r="D23215" s="2"/>
      <c r="E23215" s="2"/>
      <c r="F23215" s="2"/>
      <c r="G23215" s="3"/>
      <c r="H23215" s="3"/>
      <c r="I23215" s="2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 s="2"/>
    </row>
    <row r="23216" spans="2:22" x14ac:dyDescent="0.2">
      <c r="B23216" s="2"/>
      <c r="C23216" s="2"/>
      <c r="D23216" s="2"/>
      <c r="E23216" s="2"/>
      <c r="F23216" s="2"/>
      <c r="G23216" s="3"/>
      <c r="H23216" s="3"/>
      <c r="I23216" s="2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 s="2"/>
    </row>
    <row r="23217" spans="2:22" x14ac:dyDescent="0.2">
      <c r="B23217" s="2"/>
      <c r="C23217" s="2"/>
      <c r="D23217" s="2"/>
      <c r="E23217" s="2"/>
      <c r="F23217" s="2"/>
      <c r="G23217" s="3"/>
      <c r="H23217" s="3"/>
      <c r="I23217" s="2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 s="2"/>
    </row>
    <row r="23218" spans="2:22" x14ac:dyDescent="0.2">
      <c r="B23218" s="2"/>
      <c r="C23218" s="2"/>
      <c r="D23218" s="2"/>
      <c r="E23218" s="2"/>
      <c r="F23218" s="2"/>
      <c r="G23218" s="3"/>
      <c r="H23218" s="3"/>
      <c r="I23218" s="2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 s="2"/>
    </row>
    <row r="23219" spans="2:22" x14ac:dyDescent="0.2">
      <c r="B23219" s="2"/>
      <c r="C23219" s="2"/>
      <c r="D23219" s="2"/>
      <c r="E23219" s="2"/>
      <c r="F23219" s="2"/>
      <c r="G23219" s="3"/>
      <c r="H23219" s="3"/>
      <c r="I23219" s="2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 s="2"/>
    </row>
    <row r="23220" spans="2:22" x14ac:dyDescent="0.2">
      <c r="B23220" s="2"/>
      <c r="C23220" s="2"/>
      <c r="D23220" s="2"/>
      <c r="E23220" s="2"/>
      <c r="F23220" s="2"/>
      <c r="G23220" s="3"/>
      <c r="H23220" s="3"/>
      <c r="I23220" s="2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 s="2"/>
    </row>
    <row r="23221" spans="2:22" x14ac:dyDescent="0.2">
      <c r="B23221" s="2"/>
      <c r="C23221" s="2"/>
      <c r="D23221" s="2"/>
      <c r="E23221" s="2"/>
      <c r="F23221" s="2"/>
      <c r="G23221" s="3"/>
      <c r="H23221" s="3"/>
      <c r="I23221" s="2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 s="2"/>
    </row>
    <row r="23222" spans="2:22" x14ac:dyDescent="0.2">
      <c r="B23222" s="2"/>
      <c r="C23222" s="2"/>
      <c r="D23222" s="2"/>
      <c r="E23222" s="2"/>
      <c r="F23222" s="2"/>
      <c r="G23222" s="3"/>
      <c r="H23222" s="3"/>
      <c r="I23222" s="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 s="2"/>
    </row>
    <row r="23223" spans="2:22" x14ac:dyDescent="0.2">
      <c r="B23223" s="2"/>
      <c r="C23223" s="2"/>
      <c r="D23223" s="2"/>
      <c r="E23223" s="2"/>
      <c r="F23223" s="2"/>
      <c r="G23223" s="3"/>
      <c r="H23223" s="3"/>
      <c r="I23223" s="2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 s="2"/>
    </row>
    <row r="23224" spans="2:22" x14ac:dyDescent="0.2">
      <c r="B23224" s="2"/>
      <c r="C23224" s="2"/>
      <c r="D23224" s="2"/>
      <c r="E23224" s="2"/>
      <c r="F23224" s="2"/>
      <c r="G23224" s="3"/>
      <c r="H23224" s="3"/>
      <c r="I23224" s="2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 s="2"/>
    </row>
    <row r="23225" spans="2:22" x14ac:dyDescent="0.2">
      <c r="B23225" s="2"/>
      <c r="C23225" s="2"/>
      <c r="D23225" s="2"/>
      <c r="E23225" s="2"/>
      <c r="F23225" s="2"/>
      <c r="G23225" s="3"/>
      <c r="H23225" s="3"/>
      <c r="I23225" s="2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 s="2"/>
    </row>
    <row r="23226" spans="2:22" x14ac:dyDescent="0.2">
      <c r="B23226" s="2"/>
      <c r="C23226" s="2"/>
      <c r="D23226" s="2"/>
      <c r="E23226" s="2"/>
      <c r="F23226" s="2"/>
      <c r="G23226" s="3"/>
      <c r="H23226" s="3"/>
      <c r="I23226" s="2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 s="2"/>
    </row>
    <row r="23227" spans="2:22" x14ac:dyDescent="0.2">
      <c r="B23227" s="2"/>
      <c r="C23227" s="2"/>
      <c r="D23227" s="2"/>
      <c r="E23227" s="2"/>
      <c r="F23227" s="2"/>
      <c r="G23227" s="3"/>
      <c r="H23227" s="3"/>
      <c r="I23227" s="2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 s="2"/>
    </row>
    <row r="23228" spans="2:22" x14ac:dyDescent="0.2">
      <c r="B23228" s="2"/>
      <c r="C23228" s="2"/>
      <c r="D23228" s="2"/>
      <c r="E23228" s="2"/>
      <c r="F23228" s="2"/>
      <c r="G23228" s="3"/>
      <c r="H23228" s="3"/>
      <c r="I23228" s="2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 s="2"/>
    </row>
    <row r="23229" spans="2:22" x14ac:dyDescent="0.2">
      <c r="B23229" s="2"/>
      <c r="C23229" s="2"/>
      <c r="D23229" s="2"/>
      <c r="E23229" s="2"/>
      <c r="F23229" s="2"/>
      <c r="G23229" s="3"/>
      <c r="H23229" s="3"/>
      <c r="I23229" s="2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 s="2"/>
    </row>
    <row r="23230" spans="2:22" x14ac:dyDescent="0.2">
      <c r="B23230" s="2"/>
      <c r="C23230" s="2"/>
      <c r="D23230" s="2"/>
      <c r="E23230" s="2"/>
      <c r="F23230" s="2"/>
      <c r="G23230" s="3"/>
      <c r="H23230" s="3"/>
      <c r="I23230" s="2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 s="2"/>
    </row>
    <row r="23231" spans="2:22" x14ac:dyDescent="0.2">
      <c r="B23231" s="2"/>
      <c r="C23231" s="2"/>
      <c r="D23231" s="2"/>
      <c r="E23231" s="2"/>
      <c r="F23231" s="2"/>
      <c r="G23231" s="3"/>
      <c r="H23231" s="3"/>
      <c r="I23231" s="2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 s="2"/>
    </row>
    <row r="23232" spans="2:22" x14ac:dyDescent="0.2">
      <c r="B23232" s="2"/>
      <c r="C23232" s="2"/>
      <c r="D23232" s="2"/>
      <c r="E23232" s="2"/>
      <c r="F23232" s="2"/>
      <c r="G23232" s="3"/>
      <c r="H23232" s="3"/>
      <c r="I23232" s="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 s="2"/>
    </row>
    <row r="23233" spans="2:22" x14ac:dyDescent="0.2">
      <c r="B23233" s="2"/>
      <c r="C23233" s="2"/>
      <c r="D23233" s="2"/>
      <c r="E23233" s="2"/>
      <c r="F23233" s="2"/>
      <c r="G23233" s="3"/>
      <c r="H23233" s="3"/>
      <c r="I23233" s="2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 s="2"/>
    </row>
    <row r="23234" spans="2:22" x14ac:dyDescent="0.2">
      <c r="B23234" s="2"/>
      <c r="C23234" s="2"/>
      <c r="D23234" s="2"/>
      <c r="E23234" s="2"/>
      <c r="F23234" s="2"/>
      <c r="G23234" s="3"/>
      <c r="H23234" s="3"/>
      <c r="I23234" s="2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 s="2"/>
    </row>
    <row r="23235" spans="2:22" x14ac:dyDescent="0.2">
      <c r="B23235" s="2"/>
      <c r="C23235" s="2"/>
      <c r="D23235" s="2"/>
      <c r="E23235" s="2"/>
      <c r="F23235" s="2"/>
      <c r="G23235" s="3"/>
      <c r="H23235" s="3"/>
      <c r="I23235" s="2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 s="2"/>
    </row>
    <row r="23236" spans="2:22" x14ac:dyDescent="0.2">
      <c r="B23236" s="2"/>
      <c r="C23236" s="2"/>
      <c r="D23236" s="2"/>
      <c r="E23236" s="2"/>
      <c r="F23236" s="2"/>
      <c r="G23236" s="3"/>
      <c r="H23236" s="3"/>
      <c r="I23236" s="2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 s="2"/>
    </row>
    <row r="23237" spans="2:22" x14ac:dyDescent="0.2">
      <c r="B23237" s="2"/>
      <c r="C23237" s="2"/>
      <c r="D23237" s="2"/>
      <c r="E23237" s="2"/>
      <c r="F23237" s="2"/>
      <c r="G23237" s="3"/>
      <c r="H23237" s="3"/>
      <c r="I23237" s="2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 s="2"/>
    </row>
    <row r="23238" spans="2:22" x14ac:dyDescent="0.2">
      <c r="B23238" s="2"/>
      <c r="C23238" s="2"/>
      <c r="D23238" s="2"/>
      <c r="E23238" s="2"/>
      <c r="F23238" s="2"/>
      <c r="G23238" s="3"/>
      <c r="H23238" s="3"/>
      <c r="I23238" s="2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 s="2"/>
    </row>
    <row r="23239" spans="2:22" x14ac:dyDescent="0.2">
      <c r="B23239" s="2"/>
      <c r="C23239" s="2"/>
      <c r="D23239" s="2"/>
      <c r="E23239" s="2"/>
      <c r="F23239" s="2"/>
      <c r="G23239" s="3"/>
      <c r="H23239" s="3"/>
      <c r="I23239" s="2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 s="2"/>
    </row>
    <row r="23240" spans="2:22" x14ac:dyDescent="0.2">
      <c r="B23240" s="2"/>
      <c r="C23240" s="2"/>
      <c r="D23240" s="2"/>
      <c r="E23240" s="2"/>
      <c r="F23240" s="2"/>
      <c r="G23240" s="3"/>
      <c r="H23240" s="3"/>
      <c r="I23240" s="2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 s="2"/>
    </row>
    <row r="23241" spans="2:22" x14ac:dyDescent="0.2">
      <c r="B23241" s="2"/>
      <c r="C23241" s="2"/>
      <c r="D23241" s="2"/>
      <c r="E23241" s="2"/>
      <c r="F23241" s="2"/>
      <c r="G23241" s="3"/>
      <c r="H23241" s="3"/>
      <c r="I23241" s="2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 s="2"/>
    </row>
    <row r="23242" spans="2:22" x14ac:dyDescent="0.2">
      <c r="B23242" s="2"/>
      <c r="C23242" s="2"/>
      <c r="D23242" s="2"/>
      <c r="E23242" s="2"/>
      <c r="F23242" s="2"/>
      <c r="G23242" s="3"/>
      <c r="H23242" s="3"/>
      <c r="I23242" s="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 s="2"/>
    </row>
    <row r="23243" spans="2:22" x14ac:dyDescent="0.2">
      <c r="B23243" s="2"/>
      <c r="C23243" s="2"/>
      <c r="D23243" s="2"/>
      <c r="E23243" s="2"/>
      <c r="F23243" s="2"/>
      <c r="G23243" s="3"/>
      <c r="H23243" s="3"/>
      <c r="I23243" s="2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 s="2"/>
    </row>
    <row r="23244" spans="2:22" x14ac:dyDescent="0.2">
      <c r="B23244" s="2"/>
      <c r="C23244" s="2"/>
      <c r="D23244" s="2"/>
      <c r="E23244" s="2"/>
      <c r="F23244" s="2"/>
      <c r="G23244" s="3"/>
      <c r="H23244" s="3"/>
      <c r="I23244" s="2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 s="2"/>
    </row>
    <row r="23245" spans="2:22" x14ac:dyDescent="0.2">
      <c r="B23245" s="2"/>
      <c r="C23245" s="2"/>
      <c r="D23245" s="2"/>
      <c r="E23245" s="2"/>
      <c r="F23245" s="2"/>
      <c r="G23245" s="3"/>
      <c r="H23245" s="3"/>
      <c r="I23245" s="2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 s="2"/>
    </row>
    <row r="23246" spans="2:22" x14ac:dyDescent="0.2">
      <c r="B23246" s="2"/>
      <c r="C23246" s="2"/>
      <c r="D23246" s="2"/>
      <c r="E23246" s="2"/>
      <c r="F23246" s="2"/>
      <c r="G23246" s="3"/>
      <c r="H23246" s="3"/>
      <c r="I23246" s="2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 s="2"/>
    </row>
    <row r="23247" spans="2:22" x14ac:dyDescent="0.2">
      <c r="B23247" s="2"/>
      <c r="C23247" s="2"/>
      <c r="D23247" s="2"/>
      <c r="E23247" s="2"/>
      <c r="F23247" s="2"/>
      <c r="G23247" s="3"/>
      <c r="H23247" s="3"/>
      <c r="I23247" s="2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 s="2"/>
    </row>
    <row r="23248" spans="2:22" x14ac:dyDescent="0.2">
      <c r="B23248" s="2"/>
      <c r="C23248" s="2"/>
      <c r="D23248" s="2"/>
      <c r="E23248" s="2"/>
      <c r="F23248" s="2"/>
      <c r="G23248" s="3"/>
      <c r="H23248" s="3"/>
      <c r="I23248" s="2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 s="2"/>
    </row>
    <row r="23249" spans="2:22" x14ac:dyDescent="0.2">
      <c r="B23249" s="2"/>
      <c r="C23249" s="2"/>
      <c r="D23249" s="2"/>
      <c r="E23249" s="2"/>
      <c r="F23249" s="2"/>
      <c r="G23249" s="3"/>
      <c r="H23249" s="3"/>
      <c r="I23249" s="2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 s="2"/>
    </row>
    <row r="23250" spans="2:22" x14ac:dyDescent="0.2">
      <c r="B23250" s="2"/>
      <c r="C23250" s="2"/>
      <c r="D23250" s="2"/>
      <c r="E23250" s="2"/>
      <c r="F23250" s="2"/>
      <c r="G23250" s="3"/>
      <c r="H23250" s="3"/>
      <c r="I23250" s="2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 s="2"/>
    </row>
    <row r="23251" spans="2:22" x14ac:dyDescent="0.2">
      <c r="B23251" s="2"/>
      <c r="C23251" s="2"/>
      <c r="D23251" s="2"/>
      <c r="E23251" s="2"/>
      <c r="F23251" s="2"/>
      <c r="G23251" s="3"/>
      <c r="H23251" s="3"/>
      <c r="I23251" s="2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 s="2"/>
    </row>
    <row r="23252" spans="2:22" x14ac:dyDescent="0.2">
      <c r="B23252" s="2"/>
      <c r="C23252" s="2"/>
      <c r="D23252" s="2"/>
      <c r="E23252" s="2"/>
      <c r="F23252" s="2"/>
      <c r="G23252" s="3"/>
      <c r="H23252" s="3"/>
      <c r="I23252" s="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 s="2"/>
    </row>
    <row r="23253" spans="2:22" x14ac:dyDescent="0.2">
      <c r="B23253" s="2"/>
      <c r="C23253" s="2"/>
      <c r="D23253" s="2"/>
      <c r="E23253" s="2"/>
      <c r="F23253" s="2"/>
      <c r="G23253" s="3"/>
      <c r="H23253" s="3"/>
      <c r="I23253" s="2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 s="2"/>
    </row>
    <row r="23254" spans="2:22" x14ac:dyDescent="0.2">
      <c r="B23254" s="2"/>
      <c r="C23254" s="2"/>
      <c r="D23254" s="2"/>
      <c r="E23254" s="2"/>
      <c r="F23254" s="2"/>
      <c r="G23254" s="3"/>
      <c r="H23254" s="3"/>
      <c r="I23254" s="2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 s="2"/>
    </row>
    <row r="23255" spans="2:22" x14ac:dyDescent="0.2">
      <c r="B23255" s="2"/>
      <c r="C23255" s="2"/>
      <c r="D23255" s="2"/>
      <c r="E23255" s="2"/>
      <c r="F23255" s="2"/>
      <c r="G23255" s="3"/>
      <c r="H23255" s="3"/>
      <c r="I23255" s="2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 s="2"/>
    </row>
    <row r="23256" spans="2:22" x14ac:dyDescent="0.2">
      <c r="B23256" s="2"/>
      <c r="C23256" s="2"/>
      <c r="D23256" s="2"/>
      <c r="E23256" s="2"/>
      <c r="F23256" s="2"/>
      <c r="G23256" s="3"/>
      <c r="H23256" s="3"/>
      <c r="I23256" s="2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 s="2"/>
    </row>
    <row r="23257" spans="2:22" x14ac:dyDescent="0.2">
      <c r="B23257" s="2"/>
      <c r="C23257" s="2"/>
      <c r="D23257" s="2"/>
      <c r="E23257" s="2"/>
      <c r="F23257" s="2"/>
      <c r="G23257" s="3"/>
      <c r="H23257" s="3"/>
      <c r="I23257" s="2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 s="2"/>
    </row>
    <row r="23258" spans="2:22" x14ac:dyDescent="0.2">
      <c r="B23258" s="2"/>
      <c r="C23258" s="2"/>
      <c r="D23258" s="2"/>
      <c r="E23258" s="2"/>
      <c r="F23258" s="2"/>
      <c r="G23258" s="3"/>
      <c r="H23258" s="3"/>
      <c r="I23258" s="2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 s="2"/>
    </row>
    <row r="23259" spans="2:22" x14ac:dyDescent="0.2">
      <c r="B23259" s="2"/>
      <c r="C23259" s="2"/>
      <c r="D23259" s="2"/>
      <c r="E23259" s="2"/>
      <c r="F23259" s="2"/>
      <c r="G23259" s="3"/>
      <c r="H23259" s="3"/>
      <c r="I23259" s="2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 s="2"/>
    </row>
    <row r="23260" spans="2:22" x14ac:dyDescent="0.2">
      <c r="B23260" s="2"/>
      <c r="C23260" s="2"/>
      <c r="D23260" s="2"/>
      <c r="E23260" s="2"/>
      <c r="F23260" s="2"/>
      <c r="G23260" s="3"/>
      <c r="H23260" s="3"/>
      <c r="I23260" s="2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 s="2"/>
    </row>
    <row r="23261" spans="2:22" x14ac:dyDescent="0.2">
      <c r="B23261" s="2"/>
      <c r="C23261" s="2"/>
      <c r="D23261" s="2"/>
      <c r="E23261" s="2"/>
      <c r="F23261" s="2"/>
      <c r="G23261" s="3"/>
      <c r="H23261" s="3"/>
      <c r="I23261" s="2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 s="2"/>
    </row>
    <row r="23262" spans="2:22" x14ac:dyDescent="0.2">
      <c r="B23262" s="2"/>
      <c r="C23262" s="2"/>
      <c r="D23262" s="2"/>
      <c r="E23262" s="2"/>
      <c r="F23262" s="2"/>
      <c r="G23262" s="3"/>
      <c r="H23262" s="3"/>
      <c r="I23262" s="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 s="2"/>
    </row>
    <row r="23263" spans="2:22" x14ac:dyDescent="0.2">
      <c r="B23263" s="2"/>
      <c r="C23263" s="2"/>
      <c r="D23263" s="2"/>
      <c r="E23263" s="2"/>
      <c r="F23263" s="2"/>
      <c r="G23263" s="3"/>
      <c r="H23263" s="3"/>
      <c r="I23263" s="2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 s="2"/>
    </row>
    <row r="23264" spans="2:22" x14ac:dyDescent="0.2">
      <c r="B23264" s="2"/>
      <c r="C23264" s="2"/>
      <c r="D23264" s="2"/>
      <c r="E23264" s="2"/>
      <c r="F23264" s="2"/>
      <c r="G23264" s="3"/>
      <c r="H23264" s="3"/>
      <c r="I23264" s="2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 s="2"/>
    </row>
    <row r="23265" spans="2:22" x14ac:dyDescent="0.2">
      <c r="B23265" s="2"/>
      <c r="C23265" s="2"/>
      <c r="D23265" s="2"/>
      <c r="E23265" s="2"/>
      <c r="F23265" s="2"/>
      <c r="G23265" s="3"/>
      <c r="H23265" s="3"/>
      <c r="I23265" s="2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 s="2"/>
    </row>
    <row r="23266" spans="2:22" x14ac:dyDescent="0.2">
      <c r="B23266" s="2"/>
      <c r="C23266" s="2"/>
      <c r="D23266" s="2"/>
      <c r="E23266" s="2"/>
      <c r="F23266" s="2"/>
      <c r="G23266" s="3"/>
      <c r="H23266" s="3"/>
      <c r="I23266" s="2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 s="2"/>
    </row>
    <row r="23267" spans="2:22" x14ac:dyDescent="0.2">
      <c r="B23267" s="2"/>
      <c r="C23267" s="2"/>
      <c r="D23267" s="2"/>
      <c r="E23267" s="2"/>
      <c r="F23267" s="2"/>
      <c r="G23267" s="3"/>
      <c r="H23267" s="3"/>
      <c r="I23267" s="2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 s="2"/>
    </row>
    <row r="23268" spans="2:22" x14ac:dyDescent="0.2">
      <c r="B23268" s="2"/>
      <c r="C23268" s="2"/>
      <c r="D23268" s="2"/>
      <c r="E23268" s="2"/>
      <c r="F23268" s="2"/>
      <c r="G23268" s="3"/>
      <c r="H23268" s="3"/>
      <c r="I23268" s="2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 s="2"/>
    </row>
    <row r="23269" spans="2:22" x14ac:dyDescent="0.2">
      <c r="B23269" s="2"/>
      <c r="C23269" s="2"/>
      <c r="D23269" s="2"/>
      <c r="E23269" s="2"/>
      <c r="F23269" s="2"/>
      <c r="G23269" s="3"/>
      <c r="H23269" s="3"/>
      <c r="I23269" s="2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 s="2"/>
    </row>
    <row r="23270" spans="2:22" x14ac:dyDescent="0.2">
      <c r="B23270" s="2"/>
      <c r="C23270" s="2"/>
      <c r="D23270" s="2"/>
      <c r="E23270" s="2"/>
      <c r="F23270" s="2"/>
      <c r="G23270" s="3"/>
      <c r="H23270" s="3"/>
      <c r="I23270" s="2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 s="2"/>
    </row>
    <row r="23271" spans="2:22" x14ac:dyDescent="0.2">
      <c r="B23271" s="2"/>
      <c r="C23271" s="2"/>
      <c r="D23271" s="2"/>
      <c r="E23271" s="2"/>
      <c r="F23271" s="2"/>
      <c r="G23271" s="3"/>
      <c r="H23271" s="3"/>
      <c r="I23271" s="2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 s="2"/>
    </row>
    <row r="23272" spans="2:22" x14ac:dyDescent="0.2">
      <c r="B23272" s="2"/>
      <c r="C23272" s="2"/>
      <c r="D23272" s="2"/>
      <c r="E23272" s="2"/>
      <c r="F23272" s="2"/>
      <c r="G23272" s="3"/>
      <c r="H23272" s="3"/>
      <c r="I23272" s="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 s="2"/>
    </row>
    <row r="23273" spans="2:22" x14ac:dyDescent="0.2">
      <c r="B23273" s="2"/>
      <c r="C23273" s="2"/>
      <c r="D23273" s="2"/>
      <c r="E23273" s="2"/>
      <c r="F23273" s="2"/>
      <c r="G23273" s="3"/>
      <c r="H23273" s="3"/>
      <c r="I23273" s="2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 s="2"/>
    </row>
    <row r="23274" spans="2:22" x14ac:dyDescent="0.2">
      <c r="B23274" s="2"/>
      <c r="C23274" s="2"/>
      <c r="D23274" s="2"/>
      <c r="E23274" s="2"/>
      <c r="F23274" s="2"/>
      <c r="G23274" s="3"/>
      <c r="H23274" s="3"/>
      <c r="I23274" s="2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 s="2"/>
    </row>
    <row r="23275" spans="2:22" x14ac:dyDescent="0.2">
      <c r="B23275" s="2"/>
      <c r="C23275" s="2"/>
      <c r="D23275" s="2"/>
      <c r="E23275" s="2"/>
      <c r="F23275" s="2"/>
      <c r="G23275" s="3"/>
      <c r="H23275" s="3"/>
      <c r="I23275" s="2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 s="2"/>
    </row>
    <row r="23276" spans="2:22" x14ac:dyDescent="0.2">
      <c r="B23276" s="2"/>
      <c r="C23276" s="2"/>
      <c r="D23276" s="2"/>
      <c r="E23276" s="2"/>
      <c r="F23276" s="2"/>
      <c r="G23276" s="3"/>
      <c r="H23276" s="3"/>
      <c r="I23276" s="2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 s="2"/>
    </row>
    <row r="23277" spans="2:22" x14ac:dyDescent="0.2">
      <c r="B23277" s="2"/>
      <c r="C23277" s="2"/>
      <c r="D23277" s="2"/>
      <c r="E23277" s="2"/>
      <c r="F23277" s="2"/>
      <c r="G23277" s="3"/>
      <c r="H23277" s="3"/>
      <c r="I23277" s="2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 s="2"/>
    </row>
    <row r="23278" spans="2:22" x14ac:dyDescent="0.2">
      <c r="B23278" s="2"/>
      <c r="C23278" s="2"/>
      <c r="D23278" s="2"/>
      <c r="E23278" s="2"/>
      <c r="F23278" s="2"/>
      <c r="G23278" s="3"/>
      <c r="H23278" s="3"/>
      <c r="I23278" s="2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 s="2"/>
    </row>
    <row r="23279" spans="2:22" x14ac:dyDescent="0.2">
      <c r="B23279" s="2"/>
      <c r="C23279" s="2"/>
      <c r="D23279" s="2"/>
      <c r="E23279" s="2"/>
      <c r="F23279" s="2"/>
      <c r="G23279" s="3"/>
      <c r="H23279" s="3"/>
      <c r="I23279" s="2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 s="2"/>
    </row>
    <row r="23280" spans="2:22" x14ac:dyDescent="0.2">
      <c r="B23280" s="2"/>
      <c r="C23280" s="2"/>
      <c r="D23280" s="2"/>
      <c r="E23280" s="2"/>
      <c r="F23280" s="2"/>
      <c r="G23280" s="3"/>
      <c r="H23280" s="3"/>
      <c r="I23280" s="2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 s="2"/>
    </row>
    <row r="23281" spans="2:22" x14ac:dyDescent="0.2">
      <c r="B23281" s="2"/>
      <c r="C23281" s="2"/>
      <c r="D23281" s="2"/>
      <c r="E23281" s="2"/>
      <c r="F23281" s="2"/>
      <c r="G23281" s="3"/>
      <c r="H23281" s="3"/>
      <c r="I23281" s="2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 s="2"/>
    </row>
    <row r="23282" spans="2:22" x14ac:dyDescent="0.2">
      <c r="B23282" s="2"/>
      <c r="C23282" s="2"/>
      <c r="D23282" s="2"/>
      <c r="E23282" s="2"/>
      <c r="F23282" s="2"/>
      <c r="G23282" s="3"/>
      <c r="H23282" s="3"/>
      <c r="I23282" s="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 s="2"/>
    </row>
    <row r="23283" spans="2:22" x14ac:dyDescent="0.2">
      <c r="B23283" s="2"/>
      <c r="C23283" s="2"/>
      <c r="D23283" s="2"/>
      <c r="E23283" s="2"/>
      <c r="F23283" s="2"/>
      <c r="G23283" s="3"/>
      <c r="H23283" s="3"/>
      <c r="I23283" s="2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 s="2"/>
    </row>
    <row r="23284" spans="2:22" x14ac:dyDescent="0.2">
      <c r="B23284" s="2"/>
      <c r="C23284" s="2"/>
      <c r="D23284" s="2"/>
      <c r="E23284" s="2"/>
      <c r="F23284" s="2"/>
      <c r="G23284" s="3"/>
      <c r="H23284" s="3"/>
      <c r="I23284" s="2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 s="2"/>
    </row>
    <row r="23285" spans="2:22" x14ac:dyDescent="0.2">
      <c r="B23285" s="2"/>
      <c r="C23285" s="2"/>
      <c r="D23285" s="2"/>
      <c r="E23285" s="2"/>
      <c r="F23285" s="2"/>
      <c r="G23285" s="3"/>
      <c r="H23285" s="3"/>
      <c r="I23285" s="2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 s="2"/>
    </row>
    <row r="23286" spans="2:22" x14ac:dyDescent="0.2">
      <c r="B23286" s="2"/>
      <c r="C23286" s="2"/>
      <c r="D23286" s="2"/>
      <c r="E23286" s="2"/>
      <c r="F23286" s="2"/>
      <c r="G23286" s="3"/>
      <c r="H23286" s="3"/>
      <c r="I23286" s="2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 s="2"/>
    </row>
    <row r="23287" spans="2:22" x14ac:dyDescent="0.2">
      <c r="B23287" s="2"/>
      <c r="C23287" s="2"/>
      <c r="D23287" s="2"/>
      <c r="E23287" s="2"/>
      <c r="F23287" s="2"/>
      <c r="G23287" s="3"/>
      <c r="H23287" s="3"/>
      <c r="I23287" s="2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 s="2"/>
    </row>
    <row r="23288" spans="2:22" x14ac:dyDescent="0.2">
      <c r="B23288" s="2"/>
      <c r="C23288" s="2"/>
      <c r="D23288" s="2"/>
      <c r="E23288" s="2"/>
      <c r="F23288" s="2"/>
      <c r="G23288" s="3"/>
      <c r="H23288" s="3"/>
      <c r="I23288" s="2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 s="2"/>
    </row>
    <row r="23289" spans="2:22" x14ac:dyDescent="0.2">
      <c r="B23289" s="2"/>
      <c r="C23289" s="2"/>
      <c r="D23289" s="2"/>
      <c r="E23289" s="2"/>
      <c r="F23289" s="2"/>
      <c r="G23289" s="3"/>
      <c r="H23289" s="3"/>
      <c r="I23289" s="2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 s="2"/>
    </row>
    <row r="23290" spans="2:22" x14ac:dyDescent="0.2">
      <c r="B23290" s="2"/>
      <c r="C23290" s="2"/>
      <c r="D23290" s="2"/>
      <c r="E23290" s="2"/>
      <c r="F23290" s="2"/>
      <c r="G23290" s="3"/>
      <c r="H23290" s="3"/>
      <c r="I23290" s="2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 s="2"/>
    </row>
    <row r="23291" spans="2:22" x14ac:dyDescent="0.2">
      <c r="B23291" s="2"/>
      <c r="C23291" s="2"/>
      <c r="D23291" s="2"/>
      <c r="E23291" s="2"/>
      <c r="F23291" s="2"/>
      <c r="G23291" s="3"/>
      <c r="H23291" s="3"/>
      <c r="I23291" s="2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 s="2"/>
    </row>
    <row r="23292" spans="2:22" x14ac:dyDescent="0.2">
      <c r="B23292" s="2"/>
      <c r="C23292" s="2"/>
      <c r="D23292" s="2"/>
      <c r="E23292" s="2"/>
      <c r="F23292" s="2"/>
      <c r="G23292" s="3"/>
      <c r="H23292" s="3"/>
      <c r="I23292" s="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 s="2"/>
    </row>
    <row r="23293" spans="2:22" x14ac:dyDescent="0.2">
      <c r="B23293" s="2"/>
      <c r="C23293" s="2"/>
      <c r="D23293" s="2"/>
      <c r="E23293" s="2"/>
      <c r="F23293" s="2"/>
      <c r="G23293" s="3"/>
      <c r="H23293" s="3"/>
      <c r="I23293" s="2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 s="2"/>
    </row>
    <row r="23294" spans="2:22" x14ac:dyDescent="0.2">
      <c r="B23294" s="2"/>
      <c r="C23294" s="2"/>
      <c r="D23294" s="2"/>
      <c r="E23294" s="2"/>
      <c r="F23294" s="2"/>
      <c r="G23294" s="3"/>
      <c r="H23294" s="3"/>
      <c r="I23294" s="2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 s="2"/>
    </row>
    <row r="23295" spans="2:22" x14ac:dyDescent="0.2">
      <c r="B23295" s="2"/>
      <c r="C23295" s="2"/>
      <c r="D23295" s="2"/>
      <c r="E23295" s="2"/>
      <c r="F23295" s="2"/>
      <c r="G23295" s="3"/>
      <c r="H23295" s="3"/>
      <c r="I23295" s="2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 s="2"/>
    </row>
    <row r="23296" spans="2:22" x14ac:dyDescent="0.2">
      <c r="B23296" s="2"/>
      <c r="C23296" s="2"/>
      <c r="D23296" s="2"/>
      <c r="E23296" s="2"/>
      <c r="F23296" s="2"/>
      <c r="G23296" s="3"/>
      <c r="H23296" s="3"/>
      <c r="I23296" s="2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 s="2"/>
    </row>
    <row r="23297" spans="2:22" x14ac:dyDescent="0.2">
      <c r="B23297" s="2"/>
      <c r="C23297" s="2"/>
      <c r="D23297" s="2"/>
      <c r="E23297" s="2"/>
      <c r="F23297" s="2"/>
      <c r="G23297" s="3"/>
      <c r="H23297" s="3"/>
      <c r="I23297" s="2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 s="2"/>
    </row>
    <row r="23298" spans="2:22" x14ac:dyDescent="0.2">
      <c r="B23298" s="2"/>
      <c r="C23298" s="2"/>
      <c r="D23298" s="2"/>
      <c r="E23298" s="2"/>
      <c r="F23298" s="2"/>
      <c r="G23298" s="3"/>
      <c r="H23298" s="3"/>
      <c r="I23298" s="2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 s="2"/>
    </row>
    <row r="23299" spans="2:22" x14ac:dyDescent="0.2">
      <c r="B23299" s="2"/>
      <c r="C23299" s="2"/>
      <c r="D23299" s="2"/>
      <c r="E23299" s="2"/>
      <c r="F23299" s="2"/>
      <c r="G23299" s="3"/>
      <c r="H23299" s="3"/>
      <c r="I23299" s="2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 s="2"/>
    </row>
    <row r="23300" spans="2:22" x14ac:dyDescent="0.2">
      <c r="B23300" s="2"/>
      <c r="C23300" s="2"/>
      <c r="D23300" s="2"/>
      <c r="E23300" s="2"/>
      <c r="F23300" s="2"/>
      <c r="G23300" s="3"/>
      <c r="H23300" s="3"/>
      <c r="I23300" s="2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 s="2"/>
    </row>
    <row r="23301" spans="2:22" x14ac:dyDescent="0.2">
      <c r="B23301" s="2"/>
      <c r="C23301" s="2"/>
      <c r="D23301" s="2"/>
      <c r="E23301" s="2"/>
      <c r="F23301" s="2"/>
      <c r="G23301" s="3"/>
      <c r="H23301" s="3"/>
      <c r="I23301" s="2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 s="2"/>
    </row>
    <row r="23302" spans="2:22" x14ac:dyDescent="0.2">
      <c r="B23302" s="2"/>
      <c r="C23302" s="2"/>
      <c r="D23302" s="2"/>
      <c r="E23302" s="2"/>
      <c r="F23302" s="2"/>
      <c r="G23302" s="3"/>
      <c r="H23302" s="3"/>
      <c r="I23302" s="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 s="2"/>
    </row>
    <row r="23303" spans="2:22" x14ac:dyDescent="0.2">
      <c r="B23303" s="2"/>
      <c r="C23303" s="2"/>
      <c r="D23303" s="2"/>
      <c r="E23303" s="2"/>
      <c r="F23303" s="2"/>
      <c r="G23303" s="3"/>
      <c r="H23303" s="3"/>
      <c r="I23303" s="2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 s="2"/>
    </row>
    <row r="23304" spans="2:22" x14ac:dyDescent="0.2">
      <c r="B23304" s="2"/>
      <c r="C23304" s="2"/>
      <c r="D23304" s="2"/>
      <c r="E23304" s="2"/>
      <c r="F23304" s="2"/>
      <c r="G23304" s="3"/>
      <c r="H23304" s="3"/>
      <c r="I23304" s="2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 s="2"/>
    </row>
    <row r="23305" spans="2:22" x14ac:dyDescent="0.2">
      <c r="B23305" s="2"/>
      <c r="C23305" s="2"/>
      <c r="D23305" s="2"/>
      <c r="E23305" s="2"/>
      <c r="F23305" s="2"/>
      <c r="G23305" s="3"/>
      <c r="H23305" s="3"/>
      <c r="I23305" s="2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 s="2"/>
    </row>
    <row r="23306" spans="2:22" x14ac:dyDescent="0.2">
      <c r="B23306" s="2"/>
      <c r="C23306" s="2"/>
      <c r="D23306" s="2"/>
      <c r="E23306" s="2"/>
      <c r="F23306" s="2"/>
      <c r="G23306" s="3"/>
      <c r="H23306" s="3"/>
      <c r="I23306" s="2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 s="2"/>
    </row>
    <row r="23307" spans="2:22" x14ac:dyDescent="0.2">
      <c r="B23307" s="2"/>
      <c r="C23307" s="2"/>
      <c r="D23307" s="2"/>
      <c r="E23307" s="2"/>
      <c r="F23307" s="2"/>
      <c r="G23307" s="3"/>
      <c r="H23307" s="3"/>
      <c r="I23307" s="2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 s="2"/>
    </row>
    <row r="23308" spans="2:22" x14ac:dyDescent="0.2">
      <c r="B23308" s="2"/>
      <c r="C23308" s="2"/>
      <c r="D23308" s="2"/>
      <c r="E23308" s="2"/>
      <c r="F23308" s="2"/>
      <c r="G23308" s="3"/>
      <c r="H23308" s="3"/>
      <c r="I23308" s="2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 s="2"/>
    </row>
    <row r="23309" spans="2:22" x14ac:dyDescent="0.2">
      <c r="B23309" s="2"/>
      <c r="C23309" s="2"/>
      <c r="D23309" s="2"/>
      <c r="E23309" s="2"/>
      <c r="F23309" s="2"/>
      <c r="G23309" s="3"/>
      <c r="H23309" s="3"/>
      <c r="I23309" s="2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 s="2"/>
    </row>
    <row r="23310" spans="2:22" x14ac:dyDescent="0.2">
      <c r="B23310" s="2"/>
      <c r="C23310" s="2"/>
      <c r="D23310" s="2"/>
      <c r="E23310" s="2"/>
      <c r="F23310" s="2"/>
      <c r="G23310" s="3"/>
      <c r="H23310" s="3"/>
      <c r="I23310" s="2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 s="2"/>
    </row>
    <row r="23311" spans="2:22" x14ac:dyDescent="0.2">
      <c r="B23311" s="2"/>
      <c r="C23311" s="2"/>
      <c r="D23311" s="2"/>
      <c r="E23311" s="2"/>
      <c r="F23311" s="2"/>
      <c r="G23311" s="3"/>
      <c r="H23311" s="3"/>
      <c r="I23311" s="2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 s="2"/>
    </row>
    <row r="23312" spans="2:22" x14ac:dyDescent="0.2">
      <c r="B23312" s="2"/>
      <c r="C23312" s="2"/>
      <c r="D23312" s="2"/>
      <c r="E23312" s="2"/>
      <c r="F23312" s="2"/>
      <c r="G23312" s="3"/>
      <c r="H23312" s="3"/>
      <c r="I23312" s="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 s="2"/>
    </row>
    <row r="23313" spans="2:22" x14ac:dyDescent="0.2">
      <c r="B23313" s="2"/>
      <c r="C23313" s="2"/>
      <c r="D23313" s="2"/>
      <c r="E23313" s="2"/>
      <c r="F23313" s="2"/>
      <c r="G23313" s="3"/>
      <c r="H23313" s="3"/>
      <c r="I23313" s="2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 s="2"/>
    </row>
    <row r="23314" spans="2:22" x14ac:dyDescent="0.2">
      <c r="B23314" s="2"/>
      <c r="C23314" s="2"/>
      <c r="D23314" s="2"/>
      <c r="E23314" s="2"/>
      <c r="F23314" s="2"/>
      <c r="G23314" s="3"/>
      <c r="H23314" s="3"/>
      <c r="I23314" s="2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 s="2"/>
    </row>
    <row r="23315" spans="2:22" x14ac:dyDescent="0.2">
      <c r="B23315" s="2"/>
      <c r="C23315" s="2"/>
      <c r="D23315" s="2"/>
      <c r="E23315" s="2"/>
      <c r="F23315" s="2"/>
      <c r="G23315" s="3"/>
      <c r="H23315" s="3"/>
      <c r="I23315" s="2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 s="2"/>
    </row>
    <row r="23316" spans="2:22" x14ac:dyDescent="0.2">
      <c r="B23316" s="2"/>
      <c r="C23316" s="2"/>
      <c r="D23316" s="2"/>
      <c r="E23316" s="2"/>
      <c r="F23316" s="2"/>
      <c r="G23316" s="3"/>
      <c r="H23316" s="3"/>
      <c r="I23316" s="2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 s="2"/>
    </row>
    <row r="23317" spans="2:22" x14ac:dyDescent="0.2">
      <c r="B23317" s="2"/>
      <c r="C23317" s="2"/>
      <c r="D23317" s="2"/>
      <c r="E23317" s="2"/>
      <c r="F23317" s="2"/>
      <c r="G23317" s="3"/>
      <c r="H23317" s="3"/>
      <c r="I23317" s="2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 s="2"/>
    </row>
    <row r="23318" spans="2:22" x14ac:dyDescent="0.2">
      <c r="B23318" s="2"/>
      <c r="C23318" s="2"/>
      <c r="D23318" s="2"/>
      <c r="E23318" s="2"/>
      <c r="F23318" s="2"/>
      <c r="G23318" s="3"/>
      <c r="H23318" s="3"/>
      <c r="I23318" s="2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 s="2"/>
    </row>
    <row r="23319" spans="2:22" x14ac:dyDescent="0.2">
      <c r="B23319" s="2"/>
      <c r="C23319" s="2"/>
      <c r="D23319" s="2"/>
      <c r="E23319" s="2"/>
      <c r="F23319" s="2"/>
      <c r="G23319" s="3"/>
      <c r="H23319" s="3"/>
      <c r="I23319" s="2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 s="2"/>
    </row>
    <row r="23320" spans="2:22" x14ac:dyDescent="0.2">
      <c r="B23320" s="2"/>
      <c r="C23320" s="2"/>
      <c r="D23320" s="2"/>
      <c r="E23320" s="2"/>
      <c r="F23320" s="2"/>
      <c r="G23320" s="3"/>
      <c r="H23320" s="3"/>
      <c r="I23320" s="2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 s="2"/>
    </row>
    <row r="23321" spans="2:22" x14ac:dyDescent="0.2">
      <c r="B23321" s="2"/>
      <c r="C23321" s="2"/>
      <c r="D23321" s="2"/>
      <c r="E23321" s="2"/>
      <c r="F23321" s="2"/>
      <c r="G23321" s="3"/>
      <c r="H23321" s="3"/>
      <c r="I23321" s="2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 s="2"/>
    </row>
    <row r="23322" spans="2:22" x14ac:dyDescent="0.2">
      <c r="B23322" s="2"/>
      <c r="C23322" s="2"/>
      <c r="D23322" s="2"/>
      <c r="E23322" s="2"/>
      <c r="F23322" s="2"/>
      <c r="G23322" s="3"/>
      <c r="H23322" s="3"/>
      <c r="I23322" s="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 s="2"/>
    </row>
    <row r="23323" spans="2:22" x14ac:dyDescent="0.2">
      <c r="B23323" s="2"/>
      <c r="C23323" s="2"/>
      <c r="D23323" s="2"/>
      <c r="E23323" s="2"/>
      <c r="F23323" s="2"/>
      <c r="G23323" s="3"/>
      <c r="H23323" s="3"/>
      <c r="I23323" s="2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 s="2"/>
    </row>
    <row r="23324" spans="2:22" x14ac:dyDescent="0.2">
      <c r="B23324" s="2"/>
      <c r="C23324" s="2"/>
      <c r="D23324" s="2"/>
      <c r="E23324" s="2"/>
      <c r="F23324" s="2"/>
      <c r="G23324" s="3"/>
      <c r="H23324" s="3"/>
      <c r="I23324" s="2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 s="2"/>
    </row>
    <row r="23325" spans="2:22" x14ac:dyDescent="0.2">
      <c r="B23325" s="2"/>
      <c r="C23325" s="2"/>
      <c r="D23325" s="2"/>
      <c r="E23325" s="2"/>
      <c r="F23325" s="2"/>
      <c r="G23325" s="3"/>
      <c r="H23325" s="3"/>
      <c r="I23325" s="2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 s="2"/>
    </row>
    <row r="23326" spans="2:22" x14ac:dyDescent="0.2">
      <c r="B23326" s="2"/>
      <c r="C23326" s="2"/>
      <c r="D23326" s="2"/>
      <c r="E23326" s="2"/>
      <c r="F23326" s="2"/>
      <c r="G23326" s="3"/>
      <c r="H23326" s="3"/>
      <c r="I23326" s="2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 s="2"/>
    </row>
    <row r="23327" spans="2:22" x14ac:dyDescent="0.2">
      <c r="B23327" s="2"/>
      <c r="C23327" s="2"/>
      <c r="D23327" s="2"/>
      <c r="E23327" s="2"/>
      <c r="F23327" s="2"/>
      <c r="G23327" s="3"/>
      <c r="H23327" s="3"/>
      <c r="I23327" s="2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 s="2"/>
    </row>
    <row r="23328" spans="2:22" x14ac:dyDescent="0.2">
      <c r="B23328" s="2"/>
      <c r="C23328" s="2"/>
      <c r="D23328" s="2"/>
      <c r="E23328" s="2"/>
      <c r="F23328" s="2"/>
      <c r="G23328" s="3"/>
      <c r="H23328" s="3"/>
      <c r="I23328" s="2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 s="2"/>
    </row>
    <row r="23329" spans="2:22" x14ac:dyDescent="0.2">
      <c r="B23329" s="2"/>
      <c r="C23329" s="2"/>
      <c r="D23329" s="2"/>
      <c r="E23329" s="2"/>
      <c r="F23329" s="2"/>
      <c r="G23329" s="3"/>
      <c r="H23329" s="3"/>
      <c r="I23329" s="2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 s="2"/>
    </row>
    <row r="23330" spans="2:22" x14ac:dyDescent="0.2">
      <c r="B23330" s="2"/>
      <c r="C23330" s="2"/>
      <c r="D23330" s="2"/>
      <c r="E23330" s="2"/>
      <c r="F23330" s="2"/>
      <c r="G23330" s="3"/>
      <c r="H23330" s="3"/>
      <c r="I23330" s="2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 s="2"/>
    </row>
    <row r="23331" spans="2:22" x14ac:dyDescent="0.2">
      <c r="B23331" s="2"/>
      <c r="C23331" s="2"/>
      <c r="D23331" s="2"/>
      <c r="E23331" s="2"/>
      <c r="F23331" s="2"/>
      <c r="G23331" s="3"/>
      <c r="H23331" s="3"/>
      <c r="I23331" s="2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 s="2"/>
    </row>
    <row r="23332" spans="2:22" x14ac:dyDescent="0.2">
      <c r="B23332" s="2"/>
      <c r="C23332" s="2"/>
      <c r="D23332" s="2"/>
      <c r="E23332" s="2"/>
      <c r="F23332" s="2"/>
      <c r="G23332" s="3"/>
      <c r="H23332" s="3"/>
      <c r="I23332" s="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 s="2"/>
    </row>
    <row r="23333" spans="2:22" x14ac:dyDescent="0.2">
      <c r="B23333" s="2"/>
      <c r="C23333" s="2"/>
      <c r="D23333" s="2"/>
      <c r="E23333" s="2"/>
      <c r="F23333" s="2"/>
      <c r="G23333" s="3"/>
      <c r="H23333" s="3"/>
      <c r="I23333" s="2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 s="2"/>
    </row>
    <row r="23334" spans="2:22" x14ac:dyDescent="0.2">
      <c r="B23334" s="2"/>
      <c r="C23334" s="2"/>
      <c r="D23334" s="2"/>
      <c r="E23334" s="2"/>
      <c r="F23334" s="2"/>
      <c r="G23334" s="3"/>
      <c r="H23334" s="3"/>
      <c r="I23334" s="2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 s="2"/>
    </row>
    <row r="23335" spans="2:22" x14ac:dyDescent="0.2">
      <c r="B23335" s="2"/>
      <c r="C23335" s="2"/>
      <c r="D23335" s="2"/>
      <c r="E23335" s="2"/>
      <c r="F23335" s="2"/>
      <c r="G23335" s="3"/>
      <c r="H23335" s="3"/>
      <c r="I23335" s="2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 s="2"/>
    </row>
    <row r="23336" spans="2:22" x14ac:dyDescent="0.2">
      <c r="B23336" s="2"/>
      <c r="C23336" s="2"/>
      <c r="D23336" s="2"/>
      <c r="E23336" s="2"/>
      <c r="F23336" s="2"/>
      <c r="G23336" s="3"/>
      <c r="H23336" s="3"/>
      <c r="I23336" s="2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 s="2"/>
    </row>
    <row r="23337" spans="2:22" x14ac:dyDescent="0.2">
      <c r="B23337" s="2"/>
      <c r="C23337" s="2"/>
      <c r="D23337" s="2"/>
      <c r="E23337" s="2"/>
      <c r="F23337" s="2"/>
      <c r="G23337" s="3"/>
      <c r="H23337" s="3"/>
      <c r="I23337" s="2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 s="2"/>
    </row>
    <row r="23338" spans="2:22" x14ac:dyDescent="0.2">
      <c r="B23338" s="2"/>
      <c r="C23338" s="2"/>
      <c r="D23338" s="2"/>
      <c r="E23338" s="2"/>
      <c r="F23338" s="2"/>
      <c r="G23338" s="3"/>
      <c r="H23338" s="3"/>
      <c r="I23338" s="2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 s="2"/>
    </row>
    <row r="23339" spans="2:22" x14ac:dyDescent="0.2">
      <c r="B23339" s="2"/>
      <c r="C23339" s="2"/>
      <c r="D23339" s="2"/>
      <c r="E23339" s="2"/>
      <c r="F23339" s="2"/>
      <c r="G23339" s="3"/>
      <c r="H23339" s="3"/>
      <c r="I23339" s="2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 s="2"/>
    </row>
    <row r="23340" spans="2:22" x14ac:dyDescent="0.2">
      <c r="B23340" s="2"/>
      <c r="C23340" s="2"/>
      <c r="D23340" s="2"/>
      <c r="E23340" s="2"/>
      <c r="F23340" s="2"/>
      <c r="G23340" s="3"/>
      <c r="H23340" s="3"/>
      <c r="I23340" s="2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 s="2"/>
    </row>
    <row r="23341" spans="2:22" x14ac:dyDescent="0.2">
      <c r="B23341" s="2"/>
      <c r="C23341" s="2"/>
      <c r="D23341" s="2"/>
      <c r="E23341" s="2"/>
      <c r="F23341" s="2"/>
      <c r="G23341" s="3"/>
      <c r="H23341" s="3"/>
      <c r="I23341" s="2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 s="2"/>
    </row>
    <row r="23342" spans="2:22" x14ac:dyDescent="0.2">
      <c r="B23342" s="2"/>
      <c r="C23342" s="2"/>
      <c r="D23342" s="2"/>
      <c r="E23342" s="2"/>
      <c r="F23342" s="2"/>
      <c r="G23342" s="3"/>
      <c r="H23342" s="3"/>
      <c r="I23342" s="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 s="2"/>
    </row>
    <row r="23343" spans="2:22" x14ac:dyDescent="0.2">
      <c r="B23343" s="2"/>
      <c r="C23343" s="2"/>
      <c r="D23343" s="2"/>
      <c r="E23343" s="2"/>
      <c r="F23343" s="2"/>
      <c r="G23343" s="3"/>
      <c r="H23343" s="3"/>
      <c r="I23343" s="2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 s="2"/>
    </row>
    <row r="23344" spans="2:22" x14ac:dyDescent="0.2">
      <c r="B23344" s="2"/>
      <c r="C23344" s="2"/>
      <c r="D23344" s="2"/>
      <c r="E23344" s="2"/>
      <c r="F23344" s="2"/>
      <c r="G23344" s="3"/>
      <c r="H23344" s="3"/>
      <c r="I23344" s="2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 s="2"/>
    </row>
    <row r="23345" spans="2:22" x14ac:dyDescent="0.2">
      <c r="B23345" s="2"/>
      <c r="C23345" s="2"/>
      <c r="D23345" s="2"/>
      <c r="E23345" s="2"/>
      <c r="F23345" s="2"/>
      <c r="G23345" s="3"/>
      <c r="H23345" s="3"/>
      <c r="I23345" s="2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 s="2"/>
    </row>
    <row r="23346" spans="2:22" x14ac:dyDescent="0.2">
      <c r="B23346" s="2"/>
      <c r="C23346" s="2"/>
      <c r="D23346" s="2"/>
      <c r="E23346" s="2"/>
      <c r="F23346" s="2"/>
      <c r="G23346" s="3"/>
      <c r="H23346" s="3"/>
      <c r="I23346" s="2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 s="2"/>
    </row>
    <row r="23347" spans="2:22" x14ac:dyDescent="0.2">
      <c r="B23347" s="2"/>
      <c r="C23347" s="2"/>
      <c r="D23347" s="2"/>
      <c r="E23347" s="2"/>
      <c r="F23347" s="2"/>
      <c r="G23347" s="3"/>
      <c r="H23347" s="3"/>
      <c r="I23347" s="2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 s="2"/>
    </row>
    <row r="23348" spans="2:22" x14ac:dyDescent="0.2">
      <c r="B23348" s="2"/>
      <c r="C23348" s="2"/>
      <c r="D23348" s="2"/>
      <c r="E23348" s="2"/>
      <c r="F23348" s="2"/>
      <c r="G23348" s="3"/>
      <c r="H23348" s="3"/>
      <c r="I23348" s="2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 s="2"/>
    </row>
    <row r="23349" spans="2:22" x14ac:dyDescent="0.2">
      <c r="B23349" s="2"/>
      <c r="C23349" s="2"/>
      <c r="D23349" s="2"/>
      <c r="E23349" s="2"/>
      <c r="F23349" s="2"/>
      <c r="G23349" s="3"/>
      <c r="H23349" s="3"/>
      <c r="I23349" s="2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 s="2"/>
    </row>
    <row r="23350" spans="2:22" x14ac:dyDescent="0.2">
      <c r="B23350" s="2"/>
      <c r="C23350" s="2"/>
      <c r="D23350" s="2"/>
      <c r="E23350" s="2"/>
      <c r="F23350" s="2"/>
      <c r="G23350" s="3"/>
      <c r="H23350" s="3"/>
      <c r="I23350" s="2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 s="2"/>
    </row>
    <row r="23351" spans="2:22" x14ac:dyDescent="0.2">
      <c r="B23351" s="2"/>
      <c r="C23351" s="2"/>
      <c r="D23351" s="2"/>
      <c r="E23351" s="2"/>
      <c r="F23351" s="2"/>
      <c r="G23351" s="3"/>
      <c r="H23351" s="3"/>
      <c r="I23351" s="2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 s="2"/>
    </row>
    <row r="23352" spans="2:22" x14ac:dyDescent="0.2">
      <c r="B23352" s="2"/>
      <c r="C23352" s="2"/>
      <c r="D23352" s="2"/>
      <c r="E23352" s="2"/>
      <c r="F23352" s="2"/>
      <c r="G23352" s="3"/>
      <c r="H23352" s="3"/>
      <c r="I23352" s="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 s="2"/>
    </row>
    <row r="23353" spans="2:22" x14ac:dyDescent="0.2">
      <c r="B23353" s="2"/>
      <c r="C23353" s="2"/>
      <c r="D23353" s="2"/>
      <c r="E23353" s="2"/>
      <c r="F23353" s="2"/>
      <c r="G23353" s="3"/>
      <c r="H23353" s="3"/>
      <c r="I23353" s="2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 s="2"/>
    </row>
    <row r="23354" spans="2:22" x14ac:dyDescent="0.2">
      <c r="B23354" s="2"/>
      <c r="C23354" s="2"/>
      <c r="D23354" s="2"/>
      <c r="E23354" s="2"/>
      <c r="F23354" s="2"/>
      <c r="G23354" s="3"/>
      <c r="H23354" s="3"/>
      <c r="I23354" s="2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 s="2"/>
    </row>
    <row r="23355" spans="2:22" x14ac:dyDescent="0.2">
      <c r="B23355" s="2"/>
      <c r="C23355" s="2"/>
      <c r="D23355" s="2"/>
      <c r="E23355" s="2"/>
      <c r="F23355" s="2"/>
      <c r="G23355" s="3"/>
      <c r="H23355" s="3"/>
      <c r="I23355" s="2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 s="2"/>
    </row>
    <row r="23356" spans="2:22" x14ac:dyDescent="0.2">
      <c r="B23356" s="2"/>
      <c r="C23356" s="2"/>
      <c r="D23356" s="2"/>
      <c r="E23356" s="2"/>
      <c r="F23356" s="2"/>
      <c r="G23356" s="3"/>
      <c r="H23356" s="3"/>
      <c r="I23356" s="2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 s="2"/>
    </row>
    <row r="23357" spans="2:22" x14ac:dyDescent="0.2">
      <c r="B23357" s="2"/>
      <c r="C23357" s="2"/>
      <c r="D23357" s="2"/>
      <c r="E23357" s="2"/>
      <c r="F23357" s="2"/>
      <c r="G23357" s="3"/>
      <c r="H23357" s="3"/>
      <c r="I23357" s="2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 s="2"/>
    </row>
    <row r="23358" spans="2:22" x14ac:dyDescent="0.2">
      <c r="B23358" s="2"/>
      <c r="C23358" s="2"/>
      <c r="D23358" s="2"/>
      <c r="E23358" s="2"/>
      <c r="F23358" s="2"/>
      <c r="G23358" s="3"/>
      <c r="H23358" s="3"/>
      <c r="I23358" s="2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 s="2"/>
    </row>
    <row r="23359" spans="2:22" x14ac:dyDescent="0.2">
      <c r="B23359" s="2"/>
      <c r="C23359" s="2"/>
      <c r="D23359" s="2"/>
      <c r="E23359" s="2"/>
      <c r="F23359" s="2"/>
      <c r="G23359" s="3"/>
      <c r="H23359" s="3"/>
      <c r="I23359" s="2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 s="2"/>
    </row>
    <row r="23360" spans="2:22" x14ac:dyDescent="0.2">
      <c r="B23360" s="2"/>
      <c r="C23360" s="2"/>
      <c r="D23360" s="2"/>
      <c r="E23360" s="2"/>
      <c r="F23360" s="2"/>
      <c r="G23360" s="3"/>
      <c r="H23360" s="3"/>
      <c r="I23360" s="2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 s="2"/>
    </row>
    <row r="23361" spans="2:22" x14ac:dyDescent="0.2">
      <c r="B23361" s="2"/>
      <c r="C23361" s="2"/>
      <c r="D23361" s="2"/>
      <c r="E23361" s="2"/>
      <c r="F23361" s="2"/>
      <c r="G23361" s="3"/>
      <c r="H23361" s="3"/>
      <c r="I23361" s="2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 s="2"/>
    </row>
    <row r="23362" spans="2:22" x14ac:dyDescent="0.2">
      <c r="B23362" s="2"/>
      <c r="C23362" s="2"/>
      <c r="D23362" s="2"/>
      <c r="E23362" s="2"/>
      <c r="F23362" s="2"/>
      <c r="G23362" s="3"/>
      <c r="H23362" s="3"/>
      <c r="I23362" s="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 s="2"/>
    </row>
    <row r="23363" spans="2:22" x14ac:dyDescent="0.2">
      <c r="B23363" s="2"/>
      <c r="C23363" s="2"/>
      <c r="D23363" s="2"/>
      <c r="E23363" s="2"/>
      <c r="F23363" s="2"/>
      <c r="G23363" s="3"/>
      <c r="H23363" s="3"/>
      <c r="I23363" s="2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 s="2"/>
    </row>
    <row r="23364" spans="2:22" x14ac:dyDescent="0.2">
      <c r="B23364" s="2"/>
      <c r="C23364" s="2"/>
      <c r="D23364" s="2"/>
      <c r="E23364" s="2"/>
      <c r="F23364" s="2"/>
      <c r="G23364" s="3"/>
      <c r="H23364" s="3"/>
      <c r="I23364" s="2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 s="2"/>
    </row>
    <row r="23365" spans="2:22" x14ac:dyDescent="0.2">
      <c r="B23365" s="2"/>
      <c r="C23365" s="2"/>
      <c r="D23365" s="2"/>
      <c r="E23365" s="2"/>
      <c r="F23365" s="2"/>
      <c r="G23365" s="3"/>
      <c r="H23365" s="3"/>
      <c r="I23365" s="2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 s="2"/>
    </row>
    <row r="23366" spans="2:22" x14ac:dyDescent="0.2">
      <c r="B23366" s="2"/>
      <c r="C23366" s="2"/>
      <c r="D23366" s="2"/>
      <c r="E23366" s="2"/>
      <c r="F23366" s="2"/>
      <c r="G23366" s="3"/>
      <c r="H23366" s="3"/>
      <c r="I23366" s="2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 s="2"/>
    </row>
    <row r="23367" spans="2:22" x14ac:dyDescent="0.2">
      <c r="B23367" s="2"/>
      <c r="C23367" s="2"/>
      <c r="D23367" s="2"/>
      <c r="E23367" s="2"/>
      <c r="F23367" s="2"/>
      <c r="G23367" s="3"/>
      <c r="H23367" s="3"/>
      <c r="I23367" s="2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 s="2"/>
    </row>
    <row r="23368" spans="2:22" x14ac:dyDescent="0.2">
      <c r="B23368" s="2"/>
      <c r="C23368" s="2"/>
      <c r="D23368" s="2"/>
      <c r="E23368" s="2"/>
      <c r="F23368" s="2"/>
      <c r="G23368" s="3"/>
      <c r="H23368" s="3"/>
      <c r="I23368" s="2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 s="2"/>
    </row>
    <row r="23369" spans="2:22" x14ac:dyDescent="0.2">
      <c r="B23369" s="2"/>
      <c r="C23369" s="2"/>
      <c r="D23369" s="2"/>
      <c r="E23369" s="2"/>
      <c r="F23369" s="2"/>
      <c r="G23369" s="3"/>
      <c r="H23369" s="3"/>
      <c r="I23369" s="2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 s="2"/>
    </row>
    <row r="23370" spans="2:22" x14ac:dyDescent="0.2">
      <c r="B23370" s="2"/>
      <c r="C23370" s="2"/>
      <c r="D23370" s="2"/>
      <c r="E23370" s="2"/>
      <c r="F23370" s="2"/>
      <c r="G23370" s="3"/>
      <c r="H23370" s="3"/>
      <c r="I23370" s="2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 s="2"/>
    </row>
    <row r="23371" spans="2:22" x14ac:dyDescent="0.2">
      <c r="B23371" s="2"/>
      <c r="C23371" s="2"/>
      <c r="D23371" s="2"/>
      <c r="E23371" s="2"/>
      <c r="F23371" s="2"/>
      <c r="G23371" s="3"/>
      <c r="H23371" s="3"/>
      <c r="I23371" s="2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 s="2"/>
    </row>
    <row r="23372" spans="2:22" x14ac:dyDescent="0.2">
      <c r="B23372" s="2"/>
      <c r="C23372" s="2"/>
      <c r="D23372" s="2"/>
      <c r="E23372" s="2"/>
      <c r="F23372" s="2"/>
      <c r="G23372" s="3"/>
      <c r="H23372" s="3"/>
      <c r="I23372" s="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 s="2"/>
    </row>
    <row r="23373" spans="2:22" x14ac:dyDescent="0.2">
      <c r="B23373" s="2"/>
      <c r="C23373" s="2"/>
      <c r="D23373" s="2"/>
      <c r="E23373" s="2"/>
      <c r="F23373" s="2"/>
      <c r="G23373" s="3"/>
      <c r="H23373" s="3"/>
      <c r="I23373" s="2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 s="2"/>
    </row>
    <row r="23374" spans="2:22" x14ac:dyDescent="0.2">
      <c r="B23374" s="2"/>
      <c r="C23374" s="2"/>
      <c r="D23374" s="2"/>
      <c r="E23374" s="2"/>
      <c r="F23374" s="2"/>
      <c r="G23374" s="3"/>
      <c r="H23374" s="3"/>
      <c r="I23374" s="2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 s="2"/>
    </row>
    <row r="23375" spans="2:22" x14ac:dyDescent="0.2">
      <c r="B23375" s="2"/>
      <c r="C23375" s="2"/>
      <c r="D23375" s="2"/>
      <c r="E23375" s="2"/>
      <c r="F23375" s="2"/>
      <c r="G23375" s="3"/>
      <c r="H23375" s="3"/>
      <c r="I23375" s="2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 s="2"/>
    </row>
    <row r="23376" spans="2:22" x14ac:dyDescent="0.2">
      <c r="B23376" s="2"/>
      <c r="C23376" s="2"/>
      <c r="D23376" s="2"/>
      <c r="E23376" s="2"/>
      <c r="F23376" s="2"/>
      <c r="G23376" s="3"/>
      <c r="H23376" s="3"/>
      <c r="I23376" s="2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 s="2"/>
    </row>
    <row r="23377" spans="2:22" x14ac:dyDescent="0.2">
      <c r="B23377" s="2"/>
      <c r="C23377" s="2"/>
      <c r="D23377" s="2"/>
      <c r="E23377" s="2"/>
      <c r="F23377" s="2"/>
      <c r="G23377" s="3"/>
      <c r="H23377" s="3"/>
      <c r="I23377" s="2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 s="2"/>
    </row>
    <row r="23378" spans="2:22" x14ac:dyDescent="0.2">
      <c r="B23378" s="2"/>
      <c r="C23378" s="2"/>
      <c r="D23378" s="2"/>
      <c r="E23378" s="2"/>
      <c r="F23378" s="2"/>
      <c r="G23378" s="3"/>
      <c r="H23378" s="3"/>
      <c r="I23378" s="2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 s="2"/>
    </row>
    <row r="23379" spans="2:22" x14ac:dyDescent="0.2">
      <c r="B23379" s="2"/>
      <c r="C23379" s="2"/>
      <c r="D23379" s="2"/>
      <c r="E23379" s="2"/>
      <c r="F23379" s="2"/>
      <c r="G23379" s="3"/>
      <c r="H23379" s="3"/>
      <c r="I23379" s="2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 s="2"/>
    </row>
    <row r="23380" spans="2:22" x14ac:dyDescent="0.2">
      <c r="B23380" s="2"/>
      <c r="C23380" s="2"/>
      <c r="D23380" s="2"/>
      <c r="E23380" s="2"/>
      <c r="F23380" s="2"/>
      <c r="G23380" s="3"/>
      <c r="H23380" s="3"/>
      <c r="I23380" s="2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 s="2"/>
    </row>
    <row r="23381" spans="2:22" x14ac:dyDescent="0.2">
      <c r="B23381" s="2"/>
      <c r="C23381" s="2"/>
      <c r="D23381" s="2"/>
      <c r="E23381" s="2"/>
      <c r="F23381" s="2"/>
      <c r="G23381" s="3"/>
      <c r="H23381" s="3"/>
      <c r="I23381" s="2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 s="2"/>
    </row>
    <row r="23382" spans="2:22" x14ac:dyDescent="0.2">
      <c r="B23382" s="2"/>
      <c r="C23382" s="2"/>
      <c r="D23382" s="2"/>
      <c r="E23382" s="2"/>
      <c r="F23382" s="2"/>
      <c r="G23382" s="3"/>
      <c r="H23382" s="3"/>
      <c r="I23382" s="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 s="2"/>
    </row>
    <row r="23383" spans="2:22" x14ac:dyDescent="0.2">
      <c r="B23383" s="2"/>
      <c r="C23383" s="2"/>
      <c r="D23383" s="2"/>
      <c r="E23383" s="2"/>
      <c r="F23383" s="2"/>
      <c r="G23383" s="3"/>
      <c r="H23383" s="3"/>
      <c r="I23383" s="2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 s="2"/>
    </row>
    <row r="23384" spans="2:22" x14ac:dyDescent="0.2">
      <c r="B23384" s="2"/>
      <c r="C23384" s="2"/>
      <c r="D23384" s="2"/>
      <c r="E23384" s="2"/>
      <c r="F23384" s="2"/>
      <c r="G23384" s="3"/>
      <c r="H23384" s="3"/>
      <c r="I23384" s="2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 s="2"/>
    </row>
    <row r="23385" spans="2:22" x14ac:dyDescent="0.2">
      <c r="B23385" s="2"/>
      <c r="C23385" s="2"/>
      <c r="D23385" s="2"/>
      <c r="E23385" s="2"/>
      <c r="F23385" s="2"/>
      <c r="G23385" s="3"/>
      <c r="H23385" s="3"/>
      <c r="I23385" s="2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 s="2"/>
    </row>
    <row r="23386" spans="2:22" x14ac:dyDescent="0.2">
      <c r="B23386" s="2"/>
      <c r="C23386" s="2"/>
      <c r="D23386" s="2"/>
      <c r="E23386" s="2"/>
      <c r="F23386" s="2"/>
      <c r="G23386" s="3"/>
      <c r="H23386" s="3"/>
      <c r="I23386" s="2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 s="2"/>
    </row>
    <row r="23387" spans="2:22" x14ac:dyDescent="0.2">
      <c r="B23387" s="2"/>
      <c r="C23387" s="2"/>
      <c r="D23387" s="2"/>
      <c r="E23387" s="2"/>
      <c r="F23387" s="2"/>
      <c r="G23387" s="3"/>
      <c r="H23387" s="3"/>
      <c r="I23387" s="2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 s="2"/>
    </row>
    <row r="23388" spans="2:22" x14ac:dyDescent="0.2">
      <c r="B23388" s="2"/>
      <c r="C23388" s="2"/>
      <c r="D23388" s="2"/>
      <c r="E23388" s="2"/>
      <c r="F23388" s="2"/>
      <c r="G23388" s="3"/>
      <c r="H23388" s="3"/>
      <c r="I23388" s="2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 s="2"/>
    </row>
    <row r="23389" spans="2:22" x14ac:dyDescent="0.2">
      <c r="B23389" s="2"/>
      <c r="C23389" s="2"/>
      <c r="D23389" s="2"/>
      <c r="E23389" s="2"/>
      <c r="F23389" s="2"/>
      <c r="G23389" s="3"/>
      <c r="H23389" s="3"/>
      <c r="I23389" s="2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 s="2"/>
    </row>
    <row r="23390" spans="2:22" x14ac:dyDescent="0.2">
      <c r="B23390" s="2"/>
      <c r="C23390" s="2"/>
      <c r="D23390" s="2"/>
      <c r="E23390" s="2"/>
      <c r="F23390" s="2"/>
      <c r="G23390" s="3"/>
      <c r="H23390" s="3"/>
      <c r="I23390" s="2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 s="2"/>
    </row>
    <row r="23391" spans="2:22" x14ac:dyDescent="0.2">
      <c r="B23391" s="2"/>
      <c r="C23391" s="2"/>
      <c r="D23391" s="2"/>
      <c r="E23391" s="2"/>
      <c r="F23391" s="2"/>
      <c r="G23391" s="3"/>
      <c r="H23391" s="3"/>
      <c r="I23391" s="2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 s="2"/>
    </row>
    <row r="23392" spans="2:22" x14ac:dyDescent="0.2">
      <c r="B23392" s="2"/>
      <c r="C23392" s="2"/>
      <c r="D23392" s="2"/>
      <c r="E23392" s="2"/>
      <c r="F23392" s="2"/>
      <c r="G23392" s="3"/>
      <c r="H23392" s="3"/>
      <c r="I23392" s="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 s="2"/>
    </row>
    <row r="23393" spans="2:22" x14ac:dyDescent="0.2">
      <c r="B23393" s="2"/>
      <c r="C23393" s="2"/>
      <c r="D23393" s="2"/>
      <c r="E23393" s="2"/>
      <c r="F23393" s="2"/>
      <c r="G23393" s="3"/>
      <c r="H23393" s="3"/>
      <c r="I23393" s="2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 s="2"/>
    </row>
    <row r="23394" spans="2:22" x14ac:dyDescent="0.2">
      <c r="B23394" s="2"/>
      <c r="C23394" s="2"/>
      <c r="D23394" s="2"/>
      <c r="E23394" s="2"/>
      <c r="F23394" s="2"/>
      <c r="G23394" s="3"/>
      <c r="H23394" s="3"/>
      <c r="I23394" s="2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 s="2"/>
    </row>
    <row r="23395" spans="2:22" x14ac:dyDescent="0.2">
      <c r="B23395" s="2"/>
      <c r="C23395" s="2"/>
      <c r="D23395" s="2"/>
      <c r="E23395" s="2"/>
      <c r="F23395" s="2"/>
      <c r="G23395" s="3"/>
      <c r="H23395" s="3"/>
      <c r="I23395" s="2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 s="2"/>
    </row>
    <row r="23396" spans="2:22" x14ac:dyDescent="0.2">
      <c r="B23396" s="2"/>
      <c r="C23396" s="2"/>
      <c r="D23396" s="2"/>
      <c r="E23396" s="2"/>
      <c r="F23396" s="2"/>
      <c r="G23396" s="3"/>
      <c r="H23396" s="3"/>
      <c r="I23396" s="2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 s="2"/>
    </row>
    <row r="23397" spans="2:22" x14ac:dyDescent="0.2">
      <c r="B23397" s="2"/>
      <c r="C23397" s="2"/>
      <c r="D23397" s="2"/>
      <c r="E23397" s="2"/>
      <c r="F23397" s="2"/>
      <c r="G23397" s="3"/>
      <c r="H23397" s="3"/>
      <c r="I23397" s="2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 s="2"/>
    </row>
    <row r="23398" spans="2:22" x14ac:dyDescent="0.2">
      <c r="B23398" s="2"/>
      <c r="C23398" s="2"/>
      <c r="D23398" s="2"/>
      <c r="E23398" s="2"/>
      <c r="F23398" s="2"/>
      <c r="G23398" s="3"/>
      <c r="H23398" s="3"/>
      <c r="I23398" s="2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 s="2"/>
    </row>
    <row r="23399" spans="2:22" x14ac:dyDescent="0.2">
      <c r="B23399" s="2"/>
      <c r="C23399" s="2"/>
      <c r="D23399" s="2"/>
      <c r="E23399" s="2"/>
      <c r="F23399" s="2"/>
      <c r="G23399" s="3"/>
      <c r="H23399" s="3"/>
      <c r="I23399" s="2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 s="2"/>
    </row>
    <row r="23400" spans="2:22" x14ac:dyDescent="0.2">
      <c r="B23400" s="2"/>
      <c r="C23400" s="2"/>
      <c r="D23400" s="2"/>
      <c r="E23400" s="2"/>
      <c r="F23400" s="2"/>
      <c r="G23400" s="3"/>
      <c r="H23400" s="3"/>
      <c r="I23400" s="2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 s="2"/>
    </row>
    <row r="23401" spans="2:22" x14ac:dyDescent="0.2">
      <c r="B23401" s="2"/>
      <c r="C23401" s="2"/>
      <c r="D23401" s="2"/>
      <c r="E23401" s="2"/>
      <c r="F23401" s="2"/>
      <c r="G23401" s="3"/>
      <c r="H23401" s="3"/>
      <c r="I23401" s="2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 s="2"/>
    </row>
    <row r="23402" spans="2:22" x14ac:dyDescent="0.2">
      <c r="B23402" s="2"/>
      <c r="C23402" s="2"/>
      <c r="D23402" s="2"/>
      <c r="E23402" s="2"/>
      <c r="F23402" s="2"/>
      <c r="G23402" s="3"/>
      <c r="H23402" s="3"/>
      <c r="I23402" s="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 s="2"/>
    </row>
    <row r="23403" spans="2:22" x14ac:dyDescent="0.2">
      <c r="B23403" s="2"/>
      <c r="C23403" s="2"/>
      <c r="D23403" s="2"/>
      <c r="E23403" s="2"/>
      <c r="F23403" s="2"/>
      <c r="G23403" s="3"/>
      <c r="H23403" s="3"/>
      <c r="I23403" s="2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 s="2"/>
    </row>
    <row r="23404" spans="2:22" x14ac:dyDescent="0.2">
      <c r="B23404" s="2"/>
      <c r="C23404" s="2"/>
      <c r="D23404" s="2"/>
      <c r="E23404" s="2"/>
      <c r="F23404" s="2"/>
      <c r="G23404" s="3"/>
      <c r="H23404" s="3"/>
      <c r="I23404" s="2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 s="2"/>
    </row>
    <row r="23405" spans="2:22" x14ac:dyDescent="0.2">
      <c r="B23405" s="2"/>
      <c r="C23405" s="2"/>
      <c r="D23405" s="2"/>
      <c r="E23405" s="2"/>
      <c r="F23405" s="2"/>
      <c r="G23405" s="3"/>
      <c r="H23405" s="3"/>
      <c r="I23405" s="2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 s="2"/>
    </row>
    <row r="23406" spans="2:22" x14ac:dyDescent="0.2">
      <c r="B23406" s="2"/>
      <c r="C23406" s="2"/>
      <c r="D23406" s="2"/>
      <c r="E23406" s="2"/>
      <c r="F23406" s="2"/>
      <c r="G23406" s="3"/>
      <c r="H23406" s="3"/>
      <c r="I23406" s="2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 s="2"/>
    </row>
    <row r="23407" spans="2:22" x14ac:dyDescent="0.2">
      <c r="B23407" s="2"/>
      <c r="C23407" s="2"/>
      <c r="D23407" s="2"/>
      <c r="E23407" s="2"/>
      <c r="F23407" s="2"/>
      <c r="G23407" s="3"/>
      <c r="H23407" s="3"/>
      <c r="I23407" s="2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 s="2"/>
    </row>
    <row r="23408" spans="2:22" x14ac:dyDescent="0.2">
      <c r="B23408" s="2"/>
      <c r="C23408" s="2"/>
      <c r="D23408" s="2"/>
      <c r="E23408" s="2"/>
      <c r="F23408" s="2"/>
      <c r="G23408" s="3"/>
      <c r="H23408" s="3"/>
      <c r="I23408" s="2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 s="2"/>
    </row>
    <row r="23409" spans="2:22" x14ac:dyDescent="0.2">
      <c r="B23409" s="2"/>
      <c r="C23409" s="2"/>
      <c r="D23409" s="2"/>
      <c r="E23409" s="2"/>
      <c r="F23409" s="2"/>
      <c r="G23409" s="3"/>
      <c r="H23409" s="3"/>
      <c r="I23409" s="2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 s="2"/>
    </row>
    <row r="23410" spans="2:22" x14ac:dyDescent="0.2">
      <c r="B23410" s="2"/>
      <c r="C23410" s="2"/>
      <c r="D23410" s="2"/>
      <c r="E23410" s="2"/>
      <c r="F23410" s="2"/>
      <c r="G23410" s="3"/>
      <c r="H23410" s="3"/>
      <c r="I23410" s="2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 s="2"/>
    </row>
    <row r="23411" spans="2:22" x14ac:dyDescent="0.2">
      <c r="B23411" s="2"/>
      <c r="C23411" s="2"/>
      <c r="D23411" s="2"/>
      <c r="E23411" s="2"/>
      <c r="F23411" s="2"/>
      <c r="G23411" s="3"/>
      <c r="H23411" s="3"/>
      <c r="I23411" s="2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 s="2"/>
    </row>
    <row r="23412" spans="2:22" x14ac:dyDescent="0.2">
      <c r="B23412" s="2"/>
      <c r="C23412" s="2"/>
      <c r="D23412" s="2"/>
      <c r="E23412" s="2"/>
      <c r="F23412" s="2"/>
      <c r="G23412" s="3"/>
      <c r="H23412" s="3"/>
      <c r="I23412" s="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 s="2"/>
    </row>
    <row r="23413" spans="2:22" x14ac:dyDescent="0.2">
      <c r="B23413" s="2"/>
      <c r="C23413" s="2"/>
      <c r="D23413" s="2"/>
      <c r="E23413" s="2"/>
      <c r="F23413" s="2"/>
      <c r="G23413" s="3"/>
      <c r="H23413" s="3"/>
      <c r="I23413" s="2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 s="2"/>
    </row>
    <row r="23414" spans="2:22" x14ac:dyDescent="0.2">
      <c r="B23414" s="2"/>
      <c r="C23414" s="2"/>
      <c r="D23414" s="2"/>
      <c r="E23414" s="2"/>
      <c r="F23414" s="2"/>
      <c r="G23414" s="3"/>
      <c r="H23414" s="3"/>
      <c r="I23414" s="2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 s="2"/>
    </row>
    <row r="23415" spans="2:22" x14ac:dyDescent="0.2">
      <c r="B23415" s="2"/>
      <c r="C23415" s="2"/>
      <c r="D23415" s="2"/>
      <c r="E23415" s="2"/>
      <c r="F23415" s="2"/>
      <c r="G23415" s="3"/>
      <c r="H23415" s="3"/>
      <c r="I23415" s="2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 s="2"/>
    </row>
    <row r="23416" spans="2:22" x14ac:dyDescent="0.2">
      <c r="B23416" s="2"/>
      <c r="C23416" s="2"/>
      <c r="D23416" s="2"/>
      <c r="E23416" s="2"/>
      <c r="F23416" s="2"/>
      <c r="G23416" s="3"/>
      <c r="H23416" s="3"/>
      <c r="I23416" s="2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 s="2"/>
    </row>
    <row r="23417" spans="2:22" x14ac:dyDescent="0.2">
      <c r="B23417" s="2"/>
      <c r="C23417" s="2"/>
      <c r="D23417" s="2"/>
      <c r="E23417" s="2"/>
      <c r="F23417" s="2"/>
      <c r="G23417" s="3"/>
      <c r="H23417" s="3"/>
      <c r="I23417" s="2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 s="2"/>
    </row>
    <row r="23418" spans="2:22" x14ac:dyDescent="0.2">
      <c r="B23418" s="2"/>
      <c r="C23418" s="2"/>
      <c r="D23418" s="2"/>
      <c r="E23418" s="2"/>
      <c r="F23418" s="2"/>
      <c r="G23418" s="3"/>
      <c r="H23418" s="3"/>
      <c r="I23418" s="2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 s="2"/>
    </row>
    <row r="23419" spans="2:22" x14ac:dyDescent="0.2">
      <c r="B23419" s="2"/>
      <c r="C23419" s="2"/>
      <c r="D23419" s="2"/>
      <c r="E23419" s="2"/>
      <c r="F23419" s="2"/>
      <c r="G23419" s="3"/>
      <c r="H23419" s="3"/>
      <c r="I23419" s="2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 s="2"/>
    </row>
    <row r="23420" spans="2:22" x14ac:dyDescent="0.2">
      <c r="B23420" s="2"/>
      <c r="C23420" s="2"/>
      <c r="D23420" s="2"/>
      <c r="E23420" s="2"/>
      <c r="F23420" s="2"/>
      <c r="G23420" s="3"/>
      <c r="H23420" s="3"/>
      <c r="I23420" s="2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 s="2"/>
    </row>
    <row r="23421" spans="2:22" x14ac:dyDescent="0.2">
      <c r="B23421" s="2"/>
      <c r="C23421" s="2"/>
      <c r="D23421" s="2"/>
      <c r="E23421" s="2"/>
      <c r="F23421" s="2"/>
      <c r="G23421" s="3"/>
      <c r="H23421" s="3"/>
      <c r="I23421" s="2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 s="2"/>
    </row>
    <row r="23422" spans="2:22" x14ac:dyDescent="0.2">
      <c r="B23422" s="2"/>
      <c r="C23422" s="2"/>
      <c r="D23422" s="2"/>
      <c r="E23422" s="2"/>
      <c r="F23422" s="2"/>
      <c r="G23422" s="3"/>
      <c r="H23422" s="3"/>
      <c r="I23422" s="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 s="2"/>
    </row>
    <row r="23423" spans="2:22" x14ac:dyDescent="0.2">
      <c r="B23423" s="2"/>
      <c r="C23423" s="2"/>
      <c r="D23423" s="2"/>
      <c r="E23423" s="2"/>
      <c r="F23423" s="2"/>
      <c r="G23423" s="3"/>
      <c r="H23423" s="3"/>
      <c r="I23423" s="2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 s="2"/>
    </row>
    <row r="23424" spans="2:22" x14ac:dyDescent="0.2">
      <c r="B23424" s="2"/>
      <c r="C23424" s="2"/>
      <c r="D23424" s="2"/>
      <c r="E23424" s="2"/>
      <c r="F23424" s="2"/>
      <c r="G23424" s="3"/>
      <c r="H23424" s="3"/>
      <c r="I23424" s="2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 s="2"/>
    </row>
    <row r="23425" spans="2:22" x14ac:dyDescent="0.2">
      <c r="B23425" s="2"/>
      <c r="C23425" s="2"/>
      <c r="D23425" s="2"/>
      <c r="E23425" s="2"/>
      <c r="F23425" s="2"/>
      <c r="G23425" s="3"/>
      <c r="H23425" s="3"/>
      <c r="I23425" s="2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 s="2"/>
    </row>
    <row r="23426" spans="2:22" x14ac:dyDescent="0.2">
      <c r="B23426" s="2"/>
      <c r="C23426" s="2"/>
      <c r="D23426" s="2"/>
      <c r="E23426" s="2"/>
      <c r="F23426" s="2"/>
      <c r="G23426" s="3"/>
      <c r="H23426" s="3"/>
      <c r="I23426" s="2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 s="2"/>
    </row>
    <row r="23427" spans="2:22" x14ac:dyDescent="0.2">
      <c r="B23427" s="2"/>
      <c r="C23427" s="2"/>
      <c r="D23427" s="2"/>
      <c r="E23427" s="2"/>
      <c r="F23427" s="2"/>
      <c r="G23427" s="3"/>
      <c r="H23427" s="3"/>
      <c r="I23427" s="2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 s="2"/>
    </row>
    <row r="23428" spans="2:22" x14ac:dyDescent="0.2">
      <c r="B23428" s="2"/>
      <c r="C23428" s="2"/>
      <c r="D23428" s="2"/>
      <c r="E23428" s="2"/>
      <c r="F23428" s="2"/>
      <c r="G23428" s="3"/>
      <c r="H23428" s="3"/>
      <c r="I23428" s="2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 s="2"/>
    </row>
    <row r="23429" spans="2:22" x14ac:dyDescent="0.2">
      <c r="B23429" s="2"/>
      <c r="C23429" s="2"/>
      <c r="D23429" s="2"/>
      <c r="E23429" s="2"/>
      <c r="F23429" s="2"/>
      <c r="G23429" s="3"/>
      <c r="H23429" s="3"/>
      <c r="I23429" s="2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 s="2"/>
    </row>
    <row r="23430" spans="2:22" x14ac:dyDescent="0.2">
      <c r="B23430" s="2"/>
      <c r="C23430" s="2"/>
      <c r="D23430" s="2"/>
      <c r="E23430" s="2"/>
      <c r="F23430" s="2"/>
      <c r="G23430" s="3"/>
      <c r="H23430" s="3"/>
      <c r="I23430" s="2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 s="2"/>
    </row>
    <row r="23431" spans="2:22" x14ac:dyDescent="0.2">
      <c r="B23431" s="2"/>
      <c r="C23431" s="2"/>
      <c r="D23431" s="2"/>
      <c r="E23431" s="2"/>
      <c r="F23431" s="2"/>
      <c r="G23431" s="3"/>
      <c r="H23431" s="3"/>
      <c r="I23431" s="2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 s="2"/>
    </row>
    <row r="23432" spans="2:22" x14ac:dyDescent="0.2">
      <c r="B23432" s="2"/>
      <c r="C23432" s="2"/>
      <c r="D23432" s="2"/>
      <c r="E23432" s="2"/>
      <c r="F23432" s="2"/>
      <c r="G23432" s="3"/>
      <c r="H23432" s="3"/>
      <c r="I23432" s="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 s="2"/>
    </row>
    <row r="23433" spans="2:22" x14ac:dyDescent="0.2">
      <c r="B23433" s="2"/>
      <c r="C23433" s="2"/>
      <c r="D23433" s="2"/>
      <c r="E23433" s="2"/>
      <c r="F23433" s="2"/>
      <c r="G23433" s="3"/>
      <c r="H23433" s="3"/>
      <c r="I23433" s="2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 s="2"/>
    </row>
    <row r="23434" spans="2:22" x14ac:dyDescent="0.2">
      <c r="B23434" s="2"/>
      <c r="C23434" s="2"/>
      <c r="D23434" s="2"/>
      <c r="E23434" s="2"/>
      <c r="F23434" s="2"/>
      <c r="G23434" s="3"/>
      <c r="H23434" s="3"/>
      <c r="I23434" s="2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 s="2"/>
    </row>
    <row r="23435" spans="2:22" x14ac:dyDescent="0.2">
      <c r="B23435" s="2"/>
      <c r="C23435" s="2"/>
      <c r="D23435" s="2"/>
      <c r="E23435" s="2"/>
      <c r="F23435" s="2"/>
      <c r="G23435" s="3"/>
      <c r="H23435" s="3"/>
      <c r="I23435" s="2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 s="2"/>
    </row>
    <row r="23436" spans="2:22" x14ac:dyDescent="0.2">
      <c r="B23436" s="2"/>
      <c r="C23436" s="2"/>
      <c r="D23436" s="2"/>
      <c r="E23436" s="2"/>
      <c r="F23436" s="2"/>
      <c r="G23436" s="3"/>
      <c r="H23436" s="3"/>
      <c r="I23436" s="2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 s="2"/>
    </row>
    <row r="23437" spans="2:22" x14ac:dyDescent="0.2">
      <c r="B23437" s="2"/>
      <c r="C23437" s="2"/>
      <c r="D23437" s="2"/>
      <c r="E23437" s="2"/>
      <c r="F23437" s="2"/>
      <c r="G23437" s="3"/>
      <c r="H23437" s="3"/>
      <c r="I23437" s="2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 s="2"/>
    </row>
    <row r="23438" spans="2:22" x14ac:dyDescent="0.2">
      <c r="B23438" s="2"/>
      <c r="C23438" s="2"/>
      <c r="D23438" s="2"/>
      <c r="E23438" s="2"/>
      <c r="F23438" s="2"/>
      <c r="G23438" s="3"/>
      <c r="H23438" s="3"/>
      <c r="I23438" s="2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 s="2"/>
    </row>
    <row r="23439" spans="2:22" x14ac:dyDescent="0.2">
      <c r="B23439" s="2"/>
      <c r="C23439" s="2"/>
      <c r="D23439" s="2"/>
      <c r="E23439" s="2"/>
      <c r="F23439" s="2"/>
      <c r="G23439" s="3"/>
      <c r="H23439" s="3"/>
      <c r="I23439" s="2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 s="2"/>
    </row>
    <row r="23440" spans="2:22" x14ac:dyDescent="0.2">
      <c r="B23440" s="2"/>
      <c r="C23440" s="2"/>
      <c r="D23440" s="2"/>
      <c r="E23440" s="2"/>
      <c r="F23440" s="2"/>
      <c r="G23440" s="3"/>
      <c r="H23440" s="3"/>
      <c r="I23440" s="2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 s="2"/>
    </row>
    <row r="23441" spans="2:22" x14ac:dyDescent="0.2">
      <c r="B23441" s="2"/>
      <c r="C23441" s="2"/>
      <c r="D23441" s="2"/>
      <c r="E23441" s="2"/>
      <c r="F23441" s="2"/>
      <c r="G23441" s="3"/>
      <c r="H23441" s="3"/>
      <c r="I23441" s="2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 s="2"/>
    </row>
    <row r="23442" spans="2:22" x14ac:dyDescent="0.2">
      <c r="B23442" s="2"/>
      <c r="C23442" s="2"/>
      <c r="D23442" s="2"/>
      <c r="E23442" s="2"/>
      <c r="F23442" s="2"/>
      <c r="G23442" s="3"/>
      <c r="H23442" s="3"/>
      <c r="I23442" s="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 s="2"/>
    </row>
    <row r="23443" spans="2:22" x14ac:dyDescent="0.2">
      <c r="B23443" s="2"/>
      <c r="C23443" s="2"/>
      <c r="D23443" s="2"/>
      <c r="E23443" s="2"/>
      <c r="F23443" s="2"/>
      <c r="G23443" s="3"/>
      <c r="H23443" s="3"/>
      <c r="I23443" s="2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 s="2"/>
    </row>
    <row r="23444" spans="2:22" x14ac:dyDescent="0.2">
      <c r="B23444" s="2"/>
      <c r="C23444" s="2"/>
      <c r="D23444" s="2"/>
      <c r="E23444" s="2"/>
      <c r="F23444" s="2"/>
      <c r="G23444" s="3"/>
      <c r="H23444" s="3"/>
      <c r="I23444" s="2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 s="2"/>
    </row>
    <row r="23445" spans="2:22" x14ac:dyDescent="0.2">
      <c r="B23445" s="2"/>
      <c r="C23445" s="2"/>
      <c r="D23445" s="2"/>
      <c r="E23445" s="2"/>
      <c r="F23445" s="2"/>
      <c r="G23445" s="3"/>
      <c r="H23445" s="3"/>
      <c r="I23445" s="2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 s="2"/>
    </row>
    <row r="23446" spans="2:22" x14ac:dyDescent="0.2">
      <c r="B23446" s="2"/>
      <c r="C23446" s="2"/>
      <c r="D23446" s="2"/>
      <c r="E23446" s="2"/>
      <c r="F23446" s="2"/>
      <c r="G23446" s="3"/>
      <c r="H23446" s="3"/>
      <c r="I23446" s="2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 s="2"/>
    </row>
    <row r="23447" spans="2:22" x14ac:dyDescent="0.2">
      <c r="B23447" s="2"/>
      <c r="C23447" s="2"/>
      <c r="D23447" s="2"/>
      <c r="E23447" s="2"/>
      <c r="F23447" s="2"/>
      <c r="G23447" s="3"/>
      <c r="H23447" s="3"/>
      <c r="I23447" s="2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 s="2"/>
    </row>
    <row r="23448" spans="2:22" x14ac:dyDescent="0.2">
      <c r="B23448" s="2"/>
      <c r="C23448" s="2"/>
      <c r="D23448" s="2"/>
      <c r="E23448" s="2"/>
      <c r="F23448" s="2"/>
      <c r="G23448" s="3"/>
      <c r="H23448" s="3"/>
      <c r="I23448" s="2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 s="2"/>
    </row>
    <row r="23449" spans="2:22" x14ac:dyDescent="0.2">
      <c r="B23449" s="2"/>
      <c r="C23449" s="2"/>
      <c r="D23449" s="2"/>
      <c r="E23449" s="2"/>
      <c r="F23449" s="2"/>
      <c r="G23449" s="3"/>
      <c r="H23449" s="3"/>
      <c r="I23449" s="2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 s="2"/>
    </row>
    <row r="23450" spans="2:22" x14ac:dyDescent="0.2">
      <c r="B23450" s="2"/>
      <c r="C23450" s="2"/>
      <c r="D23450" s="2"/>
      <c r="E23450" s="2"/>
      <c r="F23450" s="2"/>
      <c r="G23450" s="3"/>
      <c r="H23450" s="3"/>
      <c r="I23450" s="2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 s="2"/>
    </row>
    <row r="23451" spans="2:22" x14ac:dyDescent="0.2">
      <c r="B23451" s="2"/>
      <c r="C23451" s="2"/>
      <c r="D23451" s="2"/>
      <c r="E23451" s="2"/>
      <c r="F23451" s="2"/>
      <c r="G23451" s="3"/>
      <c r="H23451" s="3"/>
      <c r="I23451" s="2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 s="2"/>
    </row>
    <row r="23452" spans="2:22" x14ac:dyDescent="0.2">
      <c r="B23452" s="2"/>
      <c r="C23452" s="2"/>
      <c r="D23452" s="2"/>
      <c r="E23452" s="2"/>
      <c r="F23452" s="2"/>
      <c r="G23452" s="3"/>
      <c r="H23452" s="3"/>
      <c r="I23452" s="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 s="2"/>
    </row>
    <row r="23453" spans="2:22" x14ac:dyDescent="0.2">
      <c r="B23453" s="2"/>
      <c r="C23453" s="2"/>
      <c r="D23453" s="2"/>
      <c r="E23453" s="2"/>
      <c r="F23453" s="2"/>
      <c r="G23453" s="3"/>
      <c r="H23453" s="3"/>
      <c r="I23453" s="2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 s="2"/>
    </row>
    <row r="23454" spans="2:22" x14ac:dyDescent="0.2">
      <c r="B23454" s="2"/>
      <c r="C23454" s="2"/>
      <c r="D23454" s="2"/>
      <c r="E23454" s="2"/>
      <c r="F23454" s="2"/>
      <c r="G23454" s="3"/>
      <c r="H23454" s="3"/>
      <c r="I23454" s="2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 s="2"/>
    </row>
    <row r="23455" spans="2:22" x14ac:dyDescent="0.2">
      <c r="B23455" s="2"/>
      <c r="C23455" s="2"/>
      <c r="D23455" s="2"/>
      <c r="E23455" s="2"/>
      <c r="F23455" s="2"/>
      <c r="G23455" s="3"/>
      <c r="H23455" s="3"/>
      <c r="I23455" s="2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 s="2"/>
    </row>
    <row r="23456" spans="2:22" x14ac:dyDescent="0.2">
      <c r="B23456" s="2"/>
      <c r="C23456" s="2"/>
      <c r="D23456" s="2"/>
      <c r="E23456" s="2"/>
      <c r="F23456" s="2"/>
      <c r="G23456" s="3"/>
      <c r="H23456" s="3"/>
      <c r="I23456" s="2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 s="2"/>
    </row>
    <row r="23457" spans="2:22" x14ac:dyDescent="0.2">
      <c r="B23457" s="2"/>
      <c r="C23457" s="2"/>
      <c r="D23457" s="2"/>
      <c r="E23457" s="2"/>
      <c r="F23457" s="2"/>
      <c r="G23457" s="3"/>
      <c r="H23457" s="3"/>
      <c r="I23457" s="2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 s="2"/>
    </row>
    <row r="23458" spans="2:22" x14ac:dyDescent="0.2">
      <c r="B23458" s="2"/>
      <c r="C23458" s="2"/>
      <c r="D23458" s="2"/>
      <c r="E23458" s="2"/>
      <c r="F23458" s="2"/>
      <c r="G23458" s="3"/>
      <c r="H23458" s="3"/>
      <c r="I23458" s="2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 s="2"/>
    </row>
    <row r="23459" spans="2:22" x14ac:dyDescent="0.2">
      <c r="B23459" s="2"/>
      <c r="C23459" s="2"/>
      <c r="D23459" s="2"/>
      <c r="E23459" s="2"/>
      <c r="F23459" s="2"/>
      <c r="G23459" s="3"/>
      <c r="H23459" s="3"/>
      <c r="I23459" s="2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 s="2"/>
    </row>
    <row r="23460" spans="2:22" x14ac:dyDescent="0.2">
      <c r="B23460" s="2"/>
      <c r="C23460" s="2"/>
      <c r="D23460" s="2"/>
      <c r="E23460" s="2"/>
      <c r="F23460" s="2"/>
      <c r="G23460" s="3"/>
      <c r="H23460" s="3"/>
      <c r="I23460" s="2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 s="2"/>
    </row>
    <row r="23461" spans="2:22" x14ac:dyDescent="0.2">
      <c r="B23461" s="2"/>
      <c r="C23461" s="2"/>
      <c r="D23461" s="2"/>
      <c r="E23461" s="2"/>
      <c r="F23461" s="2"/>
      <c r="G23461" s="3"/>
      <c r="H23461" s="3"/>
      <c r="I23461" s="2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 s="2"/>
    </row>
    <row r="23462" spans="2:22" x14ac:dyDescent="0.2">
      <c r="B23462" s="2"/>
      <c r="C23462" s="2"/>
      <c r="D23462" s="2"/>
      <c r="E23462" s="2"/>
      <c r="F23462" s="2"/>
      <c r="G23462" s="3"/>
      <c r="H23462" s="3"/>
      <c r="I23462" s="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 s="2"/>
    </row>
    <row r="23463" spans="2:22" x14ac:dyDescent="0.2">
      <c r="B23463" s="2"/>
      <c r="C23463" s="2"/>
      <c r="D23463" s="2"/>
      <c r="E23463" s="2"/>
      <c r="F23463" s="2"/>
      <c r="G23463" s="3"/>
      <c r="H23463" s="3"/>
      <c r="I23463" s="2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 s="2"/>
    </row>
    <row r="23464" spans="2:22" x14ac:dyDescent="0.2">
      <c r="B23464" s="2"/>
      <c r="C23464" s="2"/>
      <c r="D23464" s="2"/>
      <c r="E23464" s="2"/>
      <c r="F23464" s="2"/>
      <c r="G23464" s="3"/>
      <c r="H23464" s="3"/>
      <c r="I23464" s="2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 s="2"/>
    </row>
    <row r="23465" spans="2:22" x14ac:dyDescent="0.2">
      <c r="B23465" s="2"/>
      <c r="C23465" s="2"/>
      <c r="D23465" s="2"/>
      <c r="E23465" s="2"/>
      <c r="F23465" s="2"/>
      <c r="G23465" s="3"/>
      <c r="H23465" s="3"/>
      <c r="I23465" s="2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 s="2"/>
    </row>
    <row r="23466" spans="2:22" x14ac:dyDescent="0.2">
      <c r="B23466" s="2"/>
      <c r="C23466" s="2"/>
      <c r="D23466" s="2"/>
      <c r="E23466" s="2"/>
      <c r="F23466" s="2"/>
      <c r="G23466" s="3"/>
      <c r="H23466" s="3"/>
      <c r="I23466" s="2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 s="2"/>
    </row>
    <row r="23467" spans="2:22" x14ac:dyDescent="0.2">
      <c r="B23467" s="2"/>
      <c r="C23467" s="2"/>
      <c r="D23467" s="2"/>
      <c r="E23467" s="2"/>
      <c r="F23467" s="2"/>
      <c r="G23467" s="3"/>
      <c r="H23467" s="3"/>
      <c r="I23467" s="2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 s="2"/>
    </row>
    <row r="23468" spans="2:22" x14ac:dyDescent="0.2">
      <c r="B23468" s="2"/>
      <c r="C23468" s="2"/>
      <c r="D23468" s="2"/>
      <c r="E23468" s="2"/>
      <c r="F23468" s="2"/>
      <c r="G23468" s="3"/>
      <c r="H23468" s="3"/>
      <c r="I23468" s="2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 s="2"/>
    </row>
    <row r="23469" spans="2:22" x14ac:dyDescent="0.2">
      <c r="B23469" s="2"/>
      <c r="C23469" s="2"/>
      <c r="D23469" s="2"/>
      <c r="E23469" s="2"/>
      <c r="F23469" s="2"/>
      <c r="G23469" s="3"/>
      <c r="H23469" s="3"/>
      <c r="I23469" s="2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 s="2"/>
    </row>
    <row r="23470" spans="2:22" x14ac:dyDescent="0.2">
      <c r="B23470" s="2"/>
      <c r="C23470" s="2"/>
      <c r="D23470" s="2"/>
      <c r="E23470" s="2"/>
      <c r="F23470" s="2"/>
      <c r="G23470" s="3"/>
      <c r="H23470" s="3"/>
      <c r="I23470" s="2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 s="2"/>
    </row>
    <row r="23471" spans="2:22" x14ac:dyDescent="0.2">
      <c r="B23471" s="2"/>
      <c r="C23471" s="2"/>
      <c r="D23471" s="2"/>
      <c r="E23471" s="2"/>
      <c r="F23471" s="2"/>
      <c r="G23471" s="3"/>
      <c r="H23471" s="3"/>
      <c r="I23471" s="2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 s="2"/>
    </row>
    <row r="23472" spans="2:22" x14ac:dyDescent="0.2">
      <c r="B23472" s="2"/>
      <c r="C23472" s="2"/>
      <c r="D23472" s="2"/>
      <c r="E23472" s="2"/>
      <c r="F23472" s="2"/>
      <c r="G23472" s="3"/>
      <c r="H23472" s="3"/>
      <c r="I23472" s="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 s="2"/>
    </row>
    <row r="23473" spans="2:22" x14ac:dyDescent="0.2">
      <c r="B23473" s="2"/>
      <c r="C23473" s="2"/>
      <c r="D23473" s="2"/>
      <c r="E23473" s="2"/>
      <c r="F23473" s="2"/>
      <c r="G23473" s="3"/>
      <c r="H23473" s="3"/>
      <c r="I23473" s="2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 s="2"/>
    </row>
    <row r="23474" spans="2:22" x14ac:dyDescent="0.2">
      <c r="B23474" s="2"/>
      <c r="C23474" s="2"/>
      <c r="D23474" s="2"/>
      <c r="E23474" s="2"/>
      <c r="F23474" s="2"/>
      <c r="G23474" s="3"/>
      <c r="H23474" s="3"/>
      <c r="I23474" s="2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 s="2"/>
    </row>
    <row r="23475" spans="2:22" x14ac:dyDescent="0.2">
      <c r="B23475" s="2"/>
      <c r="C23475" s="2"/>
      <c r="D23475" s="2"/>
      <c r="E23475" s="2"/>
      <c r="F23475" s="2"/>
      <c r="G23475" s="3"/>
      <c r="H23475" s="3"/>
      <c r="I23475" s="2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 s="2"/>
    </row>
    <row r="23476" spans="2:22" x14ac:dyDescent="0.2">
      <c r="B23476" s="2"/>
      <c r="C23476" s="2"/>
      <c r="D23476" s="2"/>
      <c r="E23476" s="2"/>
      <c r="F23476" s="2"/>
      <c r="G23476" s="3"/>
      <c r="H23476" s="3"/>
      <c r="I23476" s="2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 s="2"/>
    </row>
    <row r="23477" spans="2:22" x14ac:dyDescent="0.2">
      <c r="B23477" s="2"/>
      <c r="C23477" s="2"/>
      <c r="D23477" s="2"/>
      <c r="E23477" s="2"/>
      <c r="F23477" s="2"/>
      <c r="G23477" s="3"/>
      <c r="H23477" s="3"/>
      <c r="I23477" s="2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 s="2"/>
    </row>
    <row r="23478" spans="2:22" x14ac:dyDescent="0.2">
      <c r="B23478" s="2"/>
      <c r="C23478" s="2"/>
      <c r="D23478" s="2"/>
      <c r="E23478" s="2"/>
      <c r="F23478" s="2"/>
      <c r="G23478" s="3"/>
      <c r="H23478" s="3"/>
      <c r="I23478" s="2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 s="2"/>
    </row>
    <row r="23479" spans="2:22" x14ac:dyDescent="0.2">
      <c r="B23479" s="2"/>
      <c r="C23479" s="2"/>
      <c r="D23479" s="2"/>
      <c r="E23479" s="2"/>
      <c r="F23479" s="2"/>
      <c r="G23479" s="3"/>
      <c r="H23479" s="3"/>
      <c r="I23479" s="2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 s="2"/>
    </row>
    <row r="23480" spans="2:22" x14ac:dyDescent="0.2">
      <c r="B23480" s="2"/>
      <c r="C23480" s="2"/>
      <c r="D23480" s="2"/>
      <c r="E23480" s="2"/>
      <c r="F23480" s="2"/>
      <c r="G23480" s="3"/>
      <c r="H23480" s="3"/>
      <c r="I23480" s="2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 s="2"/>
    </row>
    <row r="23481" spans="2:22" x14ac:dyDescent="0.2">
      <c r="B23481" s="2"/>
      <c r="C23481" s="2"/>
      <c r="D23481" s="2"/>
      <c r="E23481" s="2"/>
      <c r="F23481" s="2"/>
      <c r="G23481" s="3"/>
      <c r="H23481" s="3"/>
      <c r="I23481" s="2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 s="2"/>
    </row>
    <row r="23482" spans="2:22" x14ac:dyDescent="0.2">
      <c r="B23482" s="2"/>
      <c r="C23482" s="2"/>
      <c r="D23482" s="2"/>
      <c r="E23482" s="2"/>
      <c r="F23482" s="2"/>
      <c r="G23482" s="3"/>
      <c r="H23482" s="3"/>
      <c r="I23482" s="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 s="2"/>
    </row>
    <row r="23483" spans="2:22" x14ac:dyDescent="0.2">
      <c r="B23483" s="2"/>
      <c r="C23483" s="2"/>
      <c r="D23483" s="2"/>
      <c r="E23483" s="2"/>
      <c r="F23483" s="2"/>
      <c r="G23483" s="3"/>
      <c r="H23483" s="3"/>
      <c r="I23483" s="2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 s="2"/>
    </row>
    <row r="23484" spans="2:22" x14ac:dyDescent="0.2">
      <c r="B23484" s="2"/>
      <c r="C23484" s="2"/>
      <c r="D23484" s="2"/>
      <c r="E23484" s="2"/>
      <c r="F23484" s="2"/>
      <c r="G23484" s="3"/>
      <c r="H23484" s="3"/>
      <c r="I23484" s="2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 s="2"/>
    </row>
    <row r="23485" spans="2:22" x14ac:dyDescent="0.2">
      <c r="B23485" s="2"/>
      <c r="C23485" s="2"/>
      <c r="D23485" s="2"/>
      <c r="E23485" s="2"/>
      <c r="F23485" s="2"/>
      <c r="G23485" s="3"/>
      <c r="H23485" s="3"/>
      <c r="I23485" s="2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 s="2"/>
    </row>
    <row r="23486" spans="2:22" x14ac:dyDescent="0.2">
      <c r="B23486" s="2"/>
      <c r="C23486" s="2"/>
      <c r="D23486" s="2"/>
      <c r="E23486" s="2"/>
      <c r="F23486" s="2"/>
      <c r="G23486" s="3"/>
      <c r="H23486" s="3"/>
      <c r="I23486" s="2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 s="2"/>
    </row>
    <row r="23487" spans="2:22" x14ac:dyDescent="0.2">
      <c r="B23487" s="2"/>
      <c r="C23487" s="2"/>
      <c r="D23487" s="2"/>
      <c r="E23487" s="2"/>
      <c r="F23487" s="2"/>
      <c r="G23487" s="3"/>
      <c r="H23487" s="3"/>
      <c r="I23487" s="2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 s="2"/>
    </row>
    <row r="23488" spans="2:22" x14ac:dyDescent="0.2">
      <c r="B23488" s="2"/>
      <c r="C23488" s="2"/>
      <c r="D23488" s="2"/>
      <c r="E23488" s="2"/>
      <c r="F23488" s="2"/>
      <c r="G23488" s="3"/>
      <c r="H23488" s="3"/>
      <c r="I23488" s="2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 s="2"/>
    </row>
    <row r="23489" spans="2:22" x14ac:dyDescent="0.2">
      <c r="B23489" s="2"/>
      <c r="C23489" s="2"/>
      <c r="D23489" s="2"/>
      <c r="E23489" s="2"/>
      <c r="F23489" s="2"/>
      <c r="G23489" s="3"/>
      <c r="H23489" s="3"/>
      <c r="I23489" s="2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 s="2"/>
    </row>
    <row r="23490" spans="2:22" x14ac:dyDescent="0.2">
      <c r="B23490" s="2"/>
      <c r="C23490" s="2"/>
      <c r="D23490" s="2"/>
      <c r="E23490" s="2"/>
      <c r="F23490" s="2"/>
      <c r="G23490" s="3"/>
      <c r="H23490" s="3"/>
      <c r="I23490" s="2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 s="2"/>
    </row>
    <row r="23491" spans="2:22" x14ac:dyDescent="0.2">
      <c r="B23491" s="2"/>
      <c r="C23491" s="2"/>
      <c r="D23491" s="2"/>
      <c r="E23491" s="2"/>
      <c r="F23491" s="2"/>
      <c r="G23491" s="3"/>
      <c r="H23491" s="3"/>
      <c r="I23491" s="2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 s="2"/>
    </row>
    <row r="23492" spans="2:22" x14ac:dyDescent="0.2">
      <c r="B23492" s="2"/>
      <c r="C23492" s="2"/>
      <c r="D23492" s="2"/>
      <c r="E23492" s="2"/>
      <c r="F23492" s="2"/>
      <c r="G23492" s="3"/>
      <c r="H23492" s="3"/>
      <c r="I23492" s="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 s="2"/>
    </row>
    <row r="23493" spans="2:22" x14ac:dyDescent="0.2">
      <c r="B23493" s="2"/>
      <c r="C23493" s="2"/>
      <c r="D23493" s="2"/>
      <c r="E23493" s="2"/>
      <c r="F23493" s="2"/>
      <c r="G23493" s="3"/>
      <c r="H23493" s="3"/>
      <c r="I23493" s="2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 s="2"/>
    </row>
    <row r="23494" spans="2:22" x14ac:dyDescent="0.2">
      <c r="B23494" s="2"/>
      <c r="C23494" s="2"/>
      <c r="D23494" s="2"/>
      <c r="E23494" s="2"/>
      <c r="F23494" s="2"/>
      <c r="G23494" s="3"/>
      <c r="H23494" s="3"/>
      <c r="I23494" s="2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 s="2"/>
    </row>
    <row r="23495" spans="2:22" x14ac:dyDescent="0.2">
      <c r="B23495" s="2"/>
      <c r="C23495" s="2"/>
      <c r="D23495" s="2"/>
      <c r="E23495" s="2"/>
      <c r="F23495" s="2"/>
      <c r="G23495" s="3"/>
      <c r="H23495" s="3"/>
      <c r="I23495" s="2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 s="2"/>
    </row>
    <row r="23496" spans="2:22" x14ac:dyDescent="0.2">
      <c r="B23496" s="2"/>
      <c r="C23496" s="2"/>
      <c r="D23496" s="2"/>
      <c r="E23496" s="2"/>
      <c r="F23496" s="2"/>
      <c r="G23496" s="3"/>
      <c r="H23496" s="3"/>
      <c r="I23496" s="2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 s="2"/>
    </row>
    <row r="23497" spans="2:22" x14ac:dyDescent="0.2">
      <c r="B23497" s="2"/>
      <c r="C23497" s="2"/>
      <c r="D23497" s="2"/>
      <c r="E23497" s="2"/>
      <c r="F23497" s="2"/>
      <c r="G23497" s="3"/>
      <c r="H23497" s="3"/>
      <c r="I23497" s="2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 s="2"/>
    </row>
    <row r="23498" spans="2:22" x14ac:dyDescent="0.2">
      <c r="B23498" s="2"/>
      <c r="C23498" s="2"/>
      <c r="D23498" s="2"/>
      <c r="E23498" s="2"/>
      <c r="F23498" s="2"/>
      <c r="G23498" s="3"/>
      <c r="H23498" s="3"/>
      <c r="I23498" s="2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 s="2"/>
    </row>
    <row r="23499" spans="2:22" x14ac:dyDescent="0.2">
      <c r="B23499" s="2"/>
      <c r="C23499" s="2"/>
      <c r="D23499" s="2"/>
      <c r="E23499" s="2"/>
      <c r="F23499" s="2"/>
      <c r="G23499" s="3"/>
      <c r="H23499" s="3"/>
      <c r="I23499" s="2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 s="2"/>
    </row>
    <row r="23500" spans="2:22" x14ac:dyDescent="0.2">
      <c r="B23500" s="2"/>
      <c r="C23500" s="2"/>
      <c r="D23500" s="2"/>
      <c r="E23500" s="2"/>
      <c r="F23500" s="2"/>
      <c r="G23500" s="3"/>
      <c r="H23500" s="3"/>
      <c r="I23500" s="2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 s="2"/>
    </row>
    <row r="23501" spans="2:22" x14ac:dyDescent="0.2">
      <c r="B23501" s="2"/>
      <c r="C23501" s="2"/>
      <c r="D23501" s="2"/>
      <c r="E23501" s="2"/>
      <c r="F23501" s="2"/>
      <c r="G23501" s="3"/>
      <c r="H23501" s="3"/>
      <c r="I23501" s="2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 s="2"/>
    </row>
    <row r="23502" spans="2:22" x14ac:dyDescent="0.2">
      <c r="B23502" s="2"/>
      <c r="C23502" s="2"/>
      <c r="D23502" s="2"/>
      <c r="E23502" s="2"/>
      <c r="F23502" s="2"/>
      <c r="G23502" s="3"/>
      <c r="H23502" s="3"/>
      <c r="I23502" s="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 s="2"/>
    </row>
    <row r="23503" spans="2:22" x14ac:dyDescent="0.2">
      <c r="B23503" s="2"/>
      <c r="C23503" s="2"/>
      <c r="D23503" s="2"/>
      <c r="E23503" s="2"/>
      <c r="F23503" s="2"/>
      <c r="G23503" s="3"/>
      <c r="H23503" s="3"/>
      <c r="I23503" s="2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 s="2"/>
    </row>
    <row r="23504" spans="2:22" x14ac:dyDescent="0.2">
      <c r="B23504" s="2"/>
      <c r="C23504" s="2"/>
      <c r="D23504" s="2"/>
      <c r="E23504" s="2"/>
      <c r="F23504" s="2"/>
      <c r="G23504" s="3"/>
      <c r="H23504" s="3"/>
      <c r="I23504" s="2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 s="2"/>
    </row>
    <row r="23505" spans="2:22" x14ac:dyDescent="0.2">
      <c r="B23505" s="2"/>
      <c r="C23505" s="2"/>
      <c r="D23505" s="2"/>
      <c r="E23505" s="2"/>
      <c r="F23505" s="2"/>
      <c r="G23505" s="3"/>
      <c r="H23505" s="3"/>
      <c r="I23505" s="2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 s="2"/>
    </row>
    <row r="23506" spans="2:22" x14ac:dyDescent="0.2">
      <c r="B23506" s="2"/>
      <c r="C23506" s="2"/>
      <c r="D23506" s="2"/>
      <c r="E23506" s="2"/>
      <c r="F23506" s="2"/>
      <c r="G23506" s="3"/>
      <c r="H23506" s="3"/>
      <c r="I23506" s="2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 s="2"/>
    </row>
    <row r="23507" spans="2:22" x14ac:dyDescent="0.2">
      <c r="B23507" s="2"/>
      <c r="C23507" s="2"/>
      <c r="D23507" s="2"/>
      <c r="E23507" s="2"/>
      <c r="F23507" s="2"/>
      <c r="G23507" s="3"/>
      <c r="H23507" s="3"/>
      <c r="I23507" s="2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 s="2"/>
    </row>
    <row r="23508" spans="2:22" x14ac:dyDescent="0.2">
      <c r="B23508" s="2"/>
      <c r="C23508" s="2"/>
      <c r="D23508" s="2"/>
      <c r="E23508" s="2"/>
      <c r="F23508" s="2"/>
      <c r="G23508" s="3"/>
      <c r="H23508" s="3"/>
      <c r="I23508" s="2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 s="2"/>
    </row>
    <row r="23509" spans="2:22" x14ac:dyDescent="0.2">
      <c r="B23509" s="2"/>
      <c r="C23509" s="2"/>
      <c r="D23509" s="2"/>
      <c r="E23509" s="2"/>
      <c r="F23509" s="2"/>
      <c r="G23509" s="3"/>
      <c r="H23509" s="3"/>
      <c r="I23509" s="2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 s="2"/>
    </row>
    <row r="23510" spans="2:22" x14ac:dyDescent="0.2">
      <c r="B23510" s="2"/>
      <c r="C23510" s="2"/>
      <c r="D23510" s="2"/>
      <c r="E23510" s="2"/>
      <c r="F23510" s="2"/>
      <c r="G23510" s="3"/>
      <c r="H23510" s="3"/>
      <c r="I23510" s="2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 s="2"/>
    </row>
    <row r="23511" spans="2:22" x14ac:dyDescent="0.2">
      <c r="B23511" s="2"/>
      <c r="C23511" s="2"/>
      <c r="D23511" s="2"/>
      <c r="E23511" s="2"/>
      <c r="F23511" s="2"/>
      <c r="G23511" s="3"/>
      <c r="H23511" s="3"/>
      <c r="I23511" s="2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 s="2"/>
    </row>
    <row r="23512" spans="2:22" x14ac:dyDescent="0.2">
      <c r="B23512" s="2"/>
      <c r="C23512" s="2"/>
      <c r="D23512" s="2"/>
      <c r="E23512" s="2"/>
      <c r="F23512" s="2"/>
      <c r="G23512" s="3"/>
      <c r="H23512" s="3"/>
      <c r="I23512" s="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 s="2"/>
    </row>
    <row r="23513" spans="2:22" x14ac:dyDescent="0.2">
      <c r="B23513" s="2"/>
      <c r="C23513" s="2"/>
      <c r="D23513" s="2"/>
      <c r="E23513" s="2"/>
      <c r="F23513" s="2"/>
      <c r="G23513" s="3"/>
      <c r="H23513" s="3"/>
      <c r="I23513" s="2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 s="2"/>
    </row>
    <row r="23514" spans="2:22" x14ac:dyDescent="0.2">
      <c r="B23514" s="2"/>
      <c r="C23514" s="2"/>
      <c r="D23514" s="2"/>
      <c r="E23514" s="2"/>
      <c r="F23514" s="2"/>
      <c r="G23514" s="3"/>
      <c r="H23514" s="3"/>
      <c r="I23514" s="2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 s="2"/>
    </row>
    <row r="23515" spans="2:22" x14ac:dyDescent="0.2">
      <c r="B23515" s="2"/>
      <c r="C23515" s="2"/>
      <c r="D23515" s="2"/>
      <c r="E23515" s="2"/>
      <c r="F23515" s="2"/>
      <c r="G23515" s="3"/>
      <c r="H23515" s="3"/>
      <c r="I23515" s="2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 s="2"/>
    </row>
    <row r="23516" spans="2:22" x14ac:dyDescent="0.2">
      <c r="B23516" s="2"/>
      <c r="C23516" s="2"/>
      <c r="D23516" s="2"/>
      <c r="E23516" s="2"/>
      <c r="F23516" s="2"/>
      <c r="G23516" s="3"/>
      <c r="H23516" s="3"/>
      <c r="I23516" s="2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 s="2"/>
    </row>
    <row r="23517" spans="2:22" x14ac:dyDescent="0.2">
      <c r="B23517" s="2"/>
      <c r="C23517" s="2"/>
      <c r="D23517" s="2"/>
      <c r="E23517" s="2"/>
      <c r="F23517" s="2"/>
      <c r="G23517" s="3"/>
      <c r="H23517" s="3"/>
      <c r="I23517" s="2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 s="2"/>
    </row>
    <row r="23518" spans="2:22" x14ac:dyDescent="0.2">
      <c r="B23518" s="2"/>
      <c r="C23518" s="2"/>
      <c r="D23518" s="2"/>
      <c r="E23518" s="2"/>
      <c r="F23518" s="2"/>
      <c r="G23518" s="3"/>
      <c r="H23518" s="3"/>
      <c r="I23518" s="2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 s="2"/>
    </row>
    <row r="23519" spans="2:22" x14ac:dyDescent="0.2">
      <c r="B23519" s="2"/>
      <c r="C23519" s="2"/>
      <c r="D23519" s="2"/>
      <c r="E23519" s="2"/>
      <c r="F23519" s="2"/>
      <c r="G23519" s="3"/>
      <c r="H23519" s="3"/>
      <c r="I23519" s="2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 s="2"/>
    </row>
    <row r="23520" spans="2:22" x14ac:dyDescent="0.2">
      <c r="B23520" s="2"/>
      <c r="C23520" s="2"/>
      <c r="D23520" s="2"/>
      <c r="E23520" s="2"/>
      <c r="F23520" s="2"/>
      <c r="G23520" s="3"/>
      <c r="H23520" s="3"/>
      <c r="I23520" s="2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 s="2"/>
    </row>
    <row r="23521" spans="2:22" x14ac:dyDescent="0.2">
      <c r="B23521" s="2"/>
      <c r="C23521" s="2"/>
      <c r="D23521" s="2"/>
      <c r="E23521" s="2"/>
      <c r="F23521" s="2"/>
      <c r="G23521" s="3"/>
      <c r="H23521" s="3"/>
      <c r="I23521" s="2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 s="2"/>
    </row>
    <row r="23522" spans="2:22" x14ac:dyDescent="0.2">
      <c r="B23522" s="2"/>
      <c r="C23522" s="2"/>
      <c r="D23522" s="2"/>
      <c r="E23522" s="2"/>
      <c r="F23522" s="2"/>
      <c r="G23522" s="3"/>
      <c r="H23522" s="3"/>
      <c r="I23522" s="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 s="2"/>
    </row>
    <row r="23523" spans="2:22" x14ac:dyDescent="0.2">
      <c r="B23523" s="2"/>
      <c r="C23523" s="2"/>
      <c r="D23523" s="2"/>
      <c r="E23523" s="2"/>
      <c r="F23523" s="2"/>
      <c r="G23523" s="3"/>
      <c r="H23523" s="3"/>
      <c r="I23523" s="2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 s="2"/>
    </row>
    <row r="23524" spans="2:22" x14ac:dyDescent="0.2">
      <c r="B23524" s="2"/>
      <c r="C23524" s="2"/>
      <c r="D23524" s="2"/>
      <c r="E23524" s="2"/>
      <c r="F23524" s="2"/>
      <c r="G23524" s="3"/>
      <c r="H23524" s="3"/>
      <c r="I23524" s="2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 s="2"/>
    </row>
    <row r="23525" spans="2:22" x14ac:dyDescent="0.2">
      <c r="B23525" s="2"/>
      <c r="C23525" s="2"/>
      <c r="D23525" s="2"/>
      <c r="E23525" s="2"/>
      <c r="F23525" s="2"/>
      <c r="G23525" s="3"/>
      <c r="H23525" s="3"/>
      <c r="I23525" s="2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 s="2"/>
    </row>
    <row r="23526" spans="2:22" x14ac:dyDescent="0.2">
      <c r="B23526" s="2"/>
      <c r="C23526" s="2"/>
      <c r="D23526" s="2"/>
      <c r="E23526" s="2"/>
      <c r="F23526" s="2"/>
      <c r="G23526" s="3"/>
      <c r="H23526" s="3"/>
      <c r="I23526" s="2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 s="2"/>
    </row>
    <row r="23527" spans="2:22" x14ac:dyDescent="0.2">
      <c r="B23527" s="2"/>
      <c r="C23527" s="2"/>
      <c r="D23527" s="2"/>
      <c r="E23527" s="2"/>
      <c r="F23527" s="2"/>
      <c r="G23527" s="3"/>
      <c r="H23527" s="3"/>
      <c r="I23527" s="2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 s="2"/>
    </row>
    <row r="23528" spans="2:22" x14ac:dyDescent="0.2">
      <c r="B23528" s="2"/>
      <c r="C23528" s="2"/>
      <c r="D23528" s="2"/>
      <c r="E23528" s="2"/>
      <c r="F23528" s="2"/>
      <c r="G23528" s="3"/>
      <c r="H23528" s="3"/>
      <c r="I23528" s="2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 s="2"/>
    </row>
    <row r="23529" spans="2:22" x14ac:dyDescent="0.2">
      <c r="B23529" s="2"/>
      <c r="C23529" s="2"/>
      <c r="D23529" s="2"/>
      <c r="E23529" s="2"/>
      <c r="F23529" s="2"/>
      <c r="G23529" s="3"/>
      <c r="H23529" s="3"/>
      <c r="I23529" s="2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 s="2"/>
    </row>
    <row r="23530" spans="2:22" x14ac:dyDescent="0.2">
      <c r="B23530" s="2"/>
      <c r="C23530" s="2"/>
      <c r="D23530" s="2"/>
      <c r="E23530" s="2"/>
      <c r="F23530" s="2"/>
      <c r="G23530" s="3"/>
      <c r="H23530" s="3"/>
      <c r="I23530" s="2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 s="2"/>
    </row>
    <row r="23531" spans="2:22" x14ac:dyDescent="0.2">
      <c r="B23531" s="2"/>
      <c r="C23531" s="2"/>
      <c r="D23531" s="2"/>
      <c r="E23531" s="2"/>
      <c r="F23531" s="2"/>
      <c r="G23531" s="3"/>
      <c r="H23531" s="3"/>
      <c r="I23531" s="2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 s="2"/>
    </row>
    <row r="23532" spans="2:22" x14ac:dyDescent="0.2">
      <c r="B23532" s="2"/>
      <c r="C23532" s="2"/>
      <c r="D23532" s="2"/>
      <c r="E23532" s="2"/>
      <c r="F23532" s="2"/>
      <c r="G23532" s="3"/>
      <c r="H23532" s="3"/>
      <c r="I23532" s="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 s="2"/>
    </row>
    <row r="23533" spans="2:22" x14ac:dyDescent="0.2">
      <c r="B23533" s="2"/>
      <c r="C23533" s="2"/>
      <c r="D23533" s="2"/>
      <c r="E23533" s="2"/>
      <c r="F23533" s="2"/>
      <c r="G23533" s="3"/>
      <c r="H23533" s="3"/>
      <c r="I23533" s="2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 s="2"/>
    </row>
    <row r="23534" spans="2:22" x14ac:dyDescent="0.2">
      <c r="B23534" s="2"/>
      <c r="C23534" s="2"/>
      <c r="D23534" s="2"/>
      <c r="E23534" s="2"/>
      <c r="F23534" s="2"/>
      <c r="G23534" s="3"/>
      <c r="H23534" s="3"/>
      <c r="I23534" s="2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 s="2"/>
    </row>
    <row r="23535" spans="2:22" x14ac:dyDescent="0.2">
      <c r="B23535" s="2"/>
      <c r="C23535" s="2"/>
      <c r="D23535" s="2"/>
      <c r="E23535" s="2"/>
      <c r="F23535" s="2"/>
      <c r="G23535" s="3"/>
      <c r="H23535" s="3"/>
      <c r="I23535" s="2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 s="2"/>
    </row>
    <row r="23536" spans="2:22" x14ac:dyDescent="0.2">
      <c r="B23536" s="2"/>
      <c r="C23536" s="2"/>
      <c r="D23536" s="2"/>
      <c r="E23536" s="2"/>
      <c r="F23536" s="2"/>
      <c r="G23536" s="3"/>
      <c r="H23536" s="3"/>
      <c r="I23536" s="2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 s="2"/>
    </row>
    <row r="23537" spans="2:22" x14ac:dyDescent="0.2">
      <c r="B23537" s="2"/>
      <c r="C23537" s="2"/>
      <c r="D23537" s="2"/>
      <c r="E23537" s="2"/>
      <c r="F23537" s="2"/>
      <c r="G23537" s="3"/>
      <c r="H23537" s="3"/>
      <c r="I23537" s="2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 s="2"/>
    </row>
    <row r="23538" spans="2:22" x14ac:dyDescent="0.2">
      <c r="B23538" s="2"/>
      <c r="C23538" s="2"/>
      <c r="D23538" s="2"/>
      <c r="E23538" s="2"/>
      <c r="F23538" s="2"/>
      <c r="G23538" s="3"/>
      <c r="H23538" s="3"/>
      <c r="I23538" s="2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 s="2"/>
    </row>
    <row r="23539" spans="2:22" x14ac:dyDescent="0.2">
      <c r="B23539" s="2"/>
      <c r="C23539" s="2"/>
      <c r="D23539" s="2"/>
      <c r="E23539" s="2"/>
      <c r="F23539" s="2"/>
      <c r="G23539" s="3"/>
      <c r="H23539" s="3"/>
      <c r="I23539" s="2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 s="2"/>
    </row>
    <row r="23540" spans="2:22" x14ac:dyDescent="0.2">
      <c r="B23540" s="2"/>
      <c r="C23540" s="2"/>
      <c r="D23540" s="2"/>
      <c r="E23540" s="2"/>
      <c r="F23540" s="2"/>
      <c r="G23540" s="3"/>
      <c r="H23540" s="3"/>
      <c r="I23540" s="2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 s="2"/>
    </row>
    <row r="23541" spans="2:22" x14ac:dyDescent="0.2">
      <c r="B23541" s="2"/>
      <c r="C23541" s="2"/>
      <c r="D23541" s="2"/>
      <c r="E23541" s="2"/>
      <c r="F23541" s="2"/>
      <c r="G23541" s="3"/>
      <c r="H23541" s="3"/>
      <c r="I23541" s="2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 s="2"/>
    </row>
    <row r="23542" spans="2:22" x14ac:dyDescent="0.2">
      <c r="B23542" s="2"/>
      <c r="C23542" s="2"/>
      <c r="D23542" s="2"/>
      <c r="E23542" s="2"/>
      <c r="F23542" s="2"/>
      <c r="G23542" s="3"/>
      <c r="H23542" s="3"/>
      <c r="I23542" s="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 s="2"/>
    </row>
    <row r="23543" spans="2:22" x14ac:dyDescent="0.2">
      <c r="B23543" s="2"/>
      <c r="C23543" s="2"/>
      <c r="D23543" s="2"/>
      <c r="E23543" s="2"/>
      <c r="F23543" s="2"/>
      <c r="G23543" s="3"/>
      <c r="H23543" s="3"/>
      <c r="I23543" s="2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 s="2"/>
    </row>
    <row r="23544" spans="2:22" x14ac:dyDescent="0.2">
      <c r="B23544" s="2"/>
      <c r="C23544" s="2"/>
      <c r="D23544" s="2"/>
      <c r="E23544" s="2"/>
      <c r="F23544" s="2"/>
      <c r="G23544" s="3"/>
      <c r="H23544" s="3"/>
      <c r="I23544" s="2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 s="2"/>
    </row>
    <row r="23545" spans="2:22" x14ac:dyDescent="0.2">
      <c r="B23545" s="2"/>
      <c r="C23545" s="2"/>
      <c r="D23545" s="2"/>
      <c r="E23545" s="2"/>
      <c r="F23545" s="2"/>
      <c r="G23545" s="3"/>
      <c r="H23545" s="3"/>
      <c r="I23545" s="2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 s="2"/>
    </row>
    <row r="23546" spans="2:22" x14ac:dyDescent="0.2">
      <c r="B23546" s="2"/>
      <c r="C23546" s="2"/>
      <c r="D23546" s="2"/>
      <c r="E23546" s="2"/>
      <c r="F23546" s="2"/>
      <c r="G23546" s="3"/>
      <c r="H23546" s="3"/>
      <c r="I23546" s="2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 s="2"/>
    </row>
    <row r="23547" spans="2:22" x14ac:dyDescent="0.2">
      <c r="B23547" s="2"/>
      <c r="C23547" s="2"/>
      <c r="D23547" s="2"/>
      <c r="E23547" s="2"/>
      <c r="F23547" s="2"/>
      <c r="G23547" s="3"/>
      <c r="H23547" s="3"/>
      <c r="I23547" s="2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 s="2"/>
    </row>
    <row r="23548" spans="2:22" x14ac:dyDescent="0.2">
      <c r="B23548" s="2"/>
      <c r="C23548" s="2"/>
      <c r="D23548" s="2"/>
      <c r="E23548" s="2"/>
      <c r="F23548" s="2"/>
      <c r="G23548" s="3"/>
      <c r="H23548" s="3"/>
      <c r="I23548" s="2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 s="2"/>
    </row>
    <row r="23549" spans="2:22" x14ac:dyDescent="0.2">
      <c r="B23549" s="2"/>
      <c r="C23549" s="2"/>
      <c r="D23549" s="2"/>
      <c r="E23549" s="2"/>
      <c r="F23549" s="2"/>
      <c r="G23549" s="3"/>
      <c r="H23549" s="3"/>
      <c r="I23549" s="2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 s="2"/>
    </row>
    <row r="23550" spans="2:22" x14ac:dyDescent="0.2">
      <c r="B23550" s="2"/>
      <c r="C23550" s="2"/>
      <c r="D23550" s="2"/>
      <c r="E23550" s="2"/>
      <c r="F23550" s="2"/>
      <c r="G23550" s="3"/>
      <c r="H23550" s="3"/>
      <c r="I23550" s="2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 s="2"/>
    </row>
    <row r="23551" spans="2:22" x14ac:dyDescent="0.2">
      <c r="B23551" s="2"/>
      <c r="C23551" s="2"/>
      <c r="D23551" s="2"/>
      <c r="E23551" s="2"/>
      <c r="F23551" s="2"/>
      <c r="G23551" s="3"/>
      <c r="H23551" s="3"/>
      <c r="I23551" s="2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 s="2"/>
    </row>
    <row r="23552" spans="2:22" x14ac:dyDescent="0.2">
      <c r="B23552" s="2"/>
      <c r="C23552" s="2"/>
      <c r="D23552" s="2"/>
      <c r="E23552" s="2"/>
      <c r="F23552" s="2"/>
      <c r="G23552" s="3"/>
      <c r="H23552" s="3"/>
      <c r="I23552" s="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 s="2"/>
    </row>
    <row r="23553" spans="2:22" x14ac:dyDescent="0.2">
      <c r="B23553" s="2"/>
      <c r="C23553" s="2"/>
      <c r="D23553" s="2"/>
      <c r="E23553" s="2"/>
      <c r="F23553" s="2"/>
      <c r="G23553" s="3"/>
      <c r="H23553" s="3"/>
      <c r="I23553" s="2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 s="2"/>
    </row>
    <row r="23554" spans="2:22" x14ac:dyDescent="0.2">
      <c r="B23554" s="2"/>
      <c r="C23554" s="2"/>
      <c r="D23554" s="2"/>
      <c r="E23554" s="2"/>
      <c r="F23554" s="2"/>
      <c r="G23554" s="3"/>
      <c r="H23554" s="3"/>
      <c r="I23554" s="2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 s="2"/>
    </row>
    <row r="23555" spans="2:22" x14ac:dyDescent="0.2">
      <c r="B23555" s="2"/>
      <c r="C23555" s="2"/>
      <c r="D23555" s="2"/>
      <c r="E23555" s="2"/>
      <c r="F23555" s="2"/>
      <c r="G23555" s="3"/>
      <c r="H23555" s="3"/>
      <c r="I23555" s="2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 s="2"/>
    </row>
    <row r="23556" spans="2:22" x14ac:dyDescent="0.2">
      <c r="B23556" s="2"/>
      <c r="C23556" s="2"/>
      <c r="D23556" s="2"/>
      <c r="E23556" s="2"/>
      <c r="F23556" s="2"/>
      <c r="G23556" s="3"/>
      <c r="H23556" s="3"/>
      <c r="I23556" s="2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 s="2"/>
    </row>
    <row r="23557" spans="2:22" x14ac:dyDescent="0.2">
      <c r="B23557" s="2"/>
      <c r="C23557" s="2"/>
      <c r="D23557" s="2"/>
      <c r="E23557" s="2"/>
      <c r="F23557" s="2"/>
      <c r="G23557" s="3"/>
      <c r="H23557" s="3"/>
      <c r="I23557" s="2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 s="2"/>
    </row>
    <row r="23558" spans="2:22" x14ac:dyDescent="0.2">
      <c r="B23558" s="2"/>
      <c r="C23558" s="2"/>
      <c r="D23558" s="2"/>
      <c r="E23558" s="2"/>
      <c r="F23558" s="2"/>
      <c r="G23558" s="3"/>
      <c r="H23558" s="3"/>
      <c r="I23558" s="2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 s="2"/>
    </row>
    <row r="23559" spans="2:22" x14ac:dyDescent="0.2">
      <c r="B23559" s="2"/>
      <c r="C23559" s="2"/>
      <c r="D23559" s="2"/>
      <c r="E23559" s="2"/>
      <c r="F23559" s="2"/>
      <c r="G23559" s="3"/>
      <c r="H23559" s="3"/>
      <c r="I23559" s="2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 s="2"/>
    </row>
    <row r="23560" spans="2:22" x14ac:dyDescent="0.2">
      <c r="B23560" s="2"/>
      <c r="C23560" s="2"/>
      <c r="D23560" s="2"/>
      <c r="E23560" s="2"/>
      <c r="F23560" s="2"/>
      <c r="G23560" s="3"/>
      <c r="H23560" s="3"/>
      <c r="I23560" s="2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 s="2"/>
    </row>
    <row r="23561" spans="2:22" x14ac:dyDescent="0.2">
      <c r="B23561" s="2"/>
      <c r="C23561" s="2"/>
      <c r="D23561" s="2"/>
      <c r="E23561" s="2"/>
      <c r="F23561" s="2"/>
      <c r="G23561" s="3"/>
      <c r="H23561" s="3"/>
      <c r="I23561" s="2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 s="2"/>
    </row>
    <row r="23562" spans="2:22" x14ac:dyDescent="0.2">
      <c r="B23562" s="2"/>
      <c r="C23562" s="2"/>
      <c r="D23562" s="2"/>
      <c r="E23562" s="2"/>
      <c r="F23562" s="2"/>
      <c r="G23562" s="3"/>
      <c r="H23562" s="3"/>
      <c r="I23562" s="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 s="2"/>
    </row>
    <row r="23563" spans="2:22" x14ac:dyDescent="0.2">
      <c r="B23563" s="2"/>
      <c r="C23563" s="2"/>
      <c r="D23563" s="2"/>
      <c r="E23563" s="2"/>
      <c r="F23563" s="2"/>
      <c r="G23563" s="3"/>
      <c r="H23563" s="3"/>
      <c r="I23563" s="2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 s="2"/>
    </row>
    <row r="23564" spans="2:22" x14ac:dyDescent="0.2">
      <c r="B23564" s="2"/>
      <c r="C23564" s="2"/>
      <c r="D23564" s="2"/>
      <c r="E23564" s="2"/>
      <c r="F23564" s="2"/>
      <c r="G23564" s="3"/>
      <c r="H23564" s="3"/>
      <c r="I23564" s="2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 s="2"/>
    </row>
    <row r="23565" spans="2:22" x14ac:dyDescent="0.2">
      <c r="B23565" s="2"/>
      <c r="C23565" s="2"/>
      <c r="D23565" s="2"/>
      <c r="E23565" s="2"/>
      <c r="F23565" s="2"/>
      <c r="G23565" s="3"/>
      <c r="H23565" s="3"/>
      <c r="I23565" s="2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 s="2"/>
    </row>
    <row r="23566" spans="2:22" x14ac:dyDescent="0.2">
      <c r="B23566" s="2"/>
      <c r="C23566" s="2"/>
      <c r="D23566" s="2"/>
      <c r="E23566" s="2"/>
      <c r="F23566" s="2"/>
      <c r="G23566" s="3"/>
      <c r="H23566" s="3"/>
      <c r="I23566" s="2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 s="2"/>
    </row>
    <row r="23567" spans="2:22" x14ac:dyDescent="0.2">
      <c r="B23567" s="2"/>
      <c r="C23567" s="2"/>
      <c r="D23567" s="2"/>
      <c r="E23567" s="2"/>
      <c r="F23567" s="2"/>
      <c r="G23567" s="3"/>
      <c r="H23567" s="3"/>
      <c r="I23567" s="2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 s="2"/>
    </row>
    <row r="23568" spans="2:22" x14ac:dyDescent="0.2">
      <c r="B23568" s="2"/>
      <c r="C23568" s="2"/>
      <c r="D23568" s="2"/>
      <c r="E23568" s="2"/>
      <c r="F23568" s="2"/>
      <c r="G23568" s="3"/>
      <c r="H23568" s="3"/>
      <c r="I23568" s="2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 s="2"/>
    </row>
    <row r="23569" spans="2:22" x14ac:dyDescent="0.2">
      <c r="B23569" s="2"/>
      <c r="C23569" s="2"/>
      <c r="D23569" s="2"/>
      <c r="E23569" s="2"/>
      <c r="F23569" s="2"/>
      <c r="G23569" s="3"/>
      <c r="H23569" s="3"/>
      <c r="I23569" s="2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 s="2"/>
    </row>
    <row r="23570" spans="2:22" x14ac:dyDescent="0.2">
      <c r="B23570" s="2"/>
      <c r="C23570" s="2"/>
      <c r="D23570" s="2"/>
      <c r="E23570" s="2"/>
      <c r="F23570" s="2"/>
      <c r="G23570" s="3"/>
      <c r="H23570" s="3"/>
      <c r="I23570" s="2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 s="2"/>
    </row>
    <row r="23571" spans="2:22" x14ac:dyDescent="0.2">
      <c r="B23571" s="2"/>
      <c r="C23571" s="2"/>
      <c r="D23571" s="2"/>
      <c r="E23571" s="2"/>
      <c r="F23571" s="2"/>
      <c r="G23571" s="3"/>
      <c r="H23571" s="3"/>
      <c r="I23571" s="2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 s="2"/>
    </row>
    <row r="23572" spans="2:22" x14ac:dyDescent="0.2">
      <c r="B23572" s="2"/>
      <c r="C23572" s="2"/>
      <c r="D23572" s="2"/>
      <c r="E23572" s="2"/>
      <c r="F23572" s="2"/>
      <c r="G23572" s="3"/>
      <c r="H23572" s="3"/>
      <c r="I23572" s="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 s="2"/>
    </row>
    <row r="23573" spans="2:22" x14ac:dyDescent="0.2">
      <c r="B23573" s="2"/>
      <c r="C23573" s="2"/>
      <c r="D23573" s="2"/>
      <c r="E23573" s="2"/>
      <c r="F23573" s="2"/>
      <c r="G23573" s="3"/>
      <c r="H23573" s="3"/>
      <c r="I23573" s="2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 s="2"/>
    </row>
    <row r="23574" spans="2:22" x14ac:dyDescent="0.2">
      <c r="B23574" s="2"/>
      <c r="C23574" s="2"/>
      <c r="D23574" s="2"/>
      <c r="E23574" s="2"/>
      <c r="F23574" s="2"/>
      <c r="G23574" s="3"/>
      <c r="H23574" s="3"/>
      <c r="I23574" s="2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 s="2"/>
    </row>
    <row r="23575" spans="2:22" x14ac:dyDescent="0.2">
      <c r="B23575" s="2"/>
      <c r="C23575" s="2"/>
      <c r="D23575" s="2"/>
      <c r="E23575" s="2"/>
      <c r="F23575" s="2"/>
      <c r="G23575" s="3"/>
      <c r="H23575" s="3"/>
      <c r="I23575" s="2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 s="2"/>
    </row>
    <row r="23576" spans="2:22" x14ac:dyDescent="0.2">
      <c r="B23576" s="2"/>
      <c r="C23576" s="2"/>
      <c r="D23576" s="2"/>
      <c r="E23576" s="2"/>
      <c r="F23576" s="2"/>
      <c r="G23576" s="3"/>
      <c r="H23576" s="3"/>
      <c r="I23576" s="2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 s="2"/>
    </row>
    <row r="23577" spans="2:22" x14ac:dyDescent="0.2">
      <c r="B23577" s="2"/>
      <c r="C23577" s="2"/>
      <c r="D23577" s="2"/>
      <c r="E23577" s="2"/>
      <c r="F23577" s="2"/>
      <c r="G23577" s="3"/>
      <c r="H23577" s="3"/>
      <c r="I23577" s="2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 s="2"/>
    </row>
    <row r="23578" spans="2:22" x14ac:dyDescent="0.2">
      <c r="B23578" s="2"/>
      <c r="C23578" s="2"/>
      <c r="D23578" s="2"/>
      <c r="E23578" s="2"/>
      <c r="F23578" s="2"/>
      <c r="G23578" s="3"/>
      <c r="H23578" s="3"/>
      <c r="I23578" s="2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 s="2"/>
    </row>
    <row r="23579" spans="2:22" x14ac:dyDescent="0.2">
      <c r="B23579" s="2"/>
      <c r="C23579" s="2"/>
      <c r="D23579" s="2"/>
      <c r="E23579" s="2"/>
      <c r="F23579" s="2"/>
      <c r="G23579" s="3"/>
      <c r="H23579" s="3"/>
      <c r="I23579" s="2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 s="2"/>
    </row>
    <row r="23580" spans="2:22" x14ac:dyDescent="0.2">
      <c r="B23580" s="2"/>
      <c r="C23580" s="2"/>
      <c r="D23580" s="2"/>
      <c r="E23580" s="2"/>
      <c r="F23580" s="2"/>
      <c r="G23580" s="3"/>
      <c r="H23580" s="3"/>
      <c r="I23580" s="2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 s="2"/>
    </row>
    <row r="23581" spans="2:22" x14ac:dyDescent="0.2">
      <c r="B23581" s="2"/>
      <c r="C23581" s="2"/>
      <c r="D23581" s="2"/>
      <c r="E23581" s="2"/>
      <c r="F23581" s="2"/>
      <c r="G23581" s="3"/>
      <c r="H23581" s="3"/>
      <c r="I23581" s="2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 s="2"/>
    </row>
    <row r="23582" spans="2:22" x14ac:dyDescent="0.2">
      <c r="B23582" s="2"/>
      <c r="C23582" s="2"/>
      <c r="D23582" s="2"/>
      <c r="E23582" s="2"/>
      <c r="F23582" s="2"/>
      <c r="G23582" s="3"/>
      <c r="H23582" s="3"/>
      <c r="I23582" s="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 s="2"/>
    </row>
    <row r="23583" spans="2:22" x14ac:dyDescent="0.2">
      <c r="B23583" s="2"/>
      <c r="C23583" s="2"/>
      <c r="D23583" s="2"/>
      <c r="E23583" s="2"/>
      <c r="F23583" s="2"/>
      <c r="G23583" s="3"/>
      <c r="H23583" s="3"/>
      <c r="I23583" s="2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 s="2"/>
    </row>
    <row r="23584" spans="2:22" x14ac:dyDescent="0.2">
      <c r="B23584" s="2"/>
      <c r="C23584" s="2"/>
      <c r="D23584" s="2"/>
      <c r="E23584" s="2"/>
      <c r="F23584" s="2"/>
      <c r="G23584" s="3"/>
      <c r="H23584" s="3"/>
      <c r="I23584" s="2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 s="2"/>
    </row>
    <row r="23585" spans="2:22" x14ac:dyDescent="0.2">
      <c r="B23585" s="2"/>
      <c r="C23585" s="2"/>
      <c r="D23585" s="2"/>
      <c r="E23585" s="2"/>
      <c r="F23585" s="2"/>
      <c r="G23585" s="3"/>
      <c r="H23585" s="3"/>
      <c r="I23585" s="2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 s="2"/>
    </row>
    <row r="23586" spans="2:22" x14ac:dyDescent="0.2">
      <c r="B23586" s="2"/>
      <c r="C23586" s="2"/>
      <c r="D23586" s="2"/>
      <c r="E23586" s="2"/>
      <c r="F23586" s="2"/>
      <c r="G23586" s="3"/>
      <c r="H23586" s="3"/>
      <c r="I23586" s="2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 s="2"/>
    </row>
    <row r="23587" spans="2:22" x14ac:dyDescent="0.2">
      <c r="B23587" s="2"/>
      <c r="C23587" s="2"/>
      <c r="D23587" s="2"/>
      <c r="E23587" s="2"/>
      <c r="F23587" s="2"/>
      <c r="G23587" s="3"/>
      <c r="H23587" s="3"/>
      <c r="I23587" s="2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 s="2"/>
    </row>
    <row r="23588" spans="2:22" x14ac:dyDescent="0.2">
      <c r="B23588" s="2"/>
      <c r="C23588" s="2"/>
      <c r="D23588" s="2"/>
      <c r="E23588" s="2"/>
      <c r="F23588" s="2"/>
      <c r="G23588" s="3"/>
      <c r="H23588" s="3"/>
      <c r="I23588" s="2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 s="2"/>
    </row>
    <row r="23589" spans="2:22" x14ac:dyDescent="0.2">
      <c r="B23589" s="2"/>
      <c r="C23589" s="2"/>
      <c r="D23589" s="2"/>
      <c r="E23589" s="2"/>
      <c r="F23589" s="2"/>
      <c r="G23589" s="3"/>
      <c r="H23589" s="3"/>
      <c r="I23589" s="2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 s="2"/>
    </row>
    <row r="23590" spans="2:22" x14ac:dyDescent="0.2">
      <c r="B23590" s="2"/>
      <c r="C23590" s="2"/>
      <c r="D23590" s="2"/>
      <c r="E23590" s="2"/>
      <c r="F23590" s="2"/>
      <c r="G23590" s="3"/>
      <c r="H23590" s="3"/>
      <c r="I23590" s="2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 s="2"/>
    </row>
    <row r="23591" spans="2:22" x14ac:dyDescent="0.2">
      <c r="B23591" s="2"/>
      <c r="C23591" s="2"/>
      <c r="D23591" s="2"/>
      <c r="E23591" s="2"/>
      <c r="F23591" s="2"/>
      <c r="G23591" s="3"/>
      <c r="H23591" s="3"/>
      <c r="I23591" s="2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 s="2"/>
    </row>
    <row r="23592" spans="2:22" x14ac:dyDescent="0.2">
      <c r="B23592" s="2"/>
      <c r="C23592" s="2"/>
      <c r="D23592" s="2"/>
      <c r="E23592" s="2"/>
      <c r="F23592" s="2"/>
      <c r="G23592" s="3"/>
      <c r="H23592" s="3"/>
      <c r="I23592" s="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 s="2"/>
    </row>
    <row r="23593" spans="2:22" x14ac:dyDescent="0.2">
      <c r="B23593" s="2"/>
      <c r="C23593" s="2"/>
      <c r="D23593" s="2"/>
      <c r="E23593" s="2"/>
      <c r="F23593" s="2"/>
      <c r="G23593" s="3"/>
      <c r="H23593" s="3"/>
      <c r="I23593" s="2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 s="2"/>
    </row>
    <row r="23594" spans="2:22" x14ac:dyDescent="0.2">
      <c r="B23594" s="2"/>
      <c r="C23594" s="2"/>
      <c r="D23594" s="2"/>
      <c r="E23594" s="2"/>
      <c r="F23594" s="2"/>
      <c r="G23594" s="3"/>
      <c r="H23594" s="3"/>
      <c r="I23594" s="2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 s="2"/>
    </row>
    <row r="23595" spans="2:22" x14ac:dyDescent="0.2">
      <c r="B23595" s="2"/>
      <c r="C23595" s="2"/>
      <c r="D23595" s="2"/>
      <c r="E23595" s="2"/>
      <c r="F23595" s="2"/>
      <c r="G23595" s="3"/>
      <c r="H23595" s="3"/>
      <c r="I23595" s="2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 s="2"/>
    </row>
    <row r="23596" spans="2:22" x14ac:dyDescent="0.2">
      <c r="B23596" s="2"/>
      <c r="C23596" s="2"/>
      <c r="D23596" s="2"/>
      <c r="E23596" s="2"/>
      <c r="F23596" s="2"/>
      <c r="G23596" s="3"/>
      <c r="H23596" s="3"/>
      <c r="I23596" s="2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 s="2"/>
    </row>
    <row r="23597" spans="2:22" x14ac:dyDescent="0.2">
      <c r="B23597" s="2"/>
      <c r="C23597" s="2"/>
      <c r="D23597" s="2"/>
      <c r="E23597" s="2"/>
      <c r="F23597" s="2"/>
      <c r="G23597" s="3"/>
      <c r="H23597" s="3"/>
      <c r="I23597" s="2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 s="2"/>
    </row>
    <row r="23598" spans="2:22" x14ac:dyDescent="0.2">
      <c r="B23598" s="2"/>
      <c r="C23598" s="2"/>
      <c r="D23598" s="2"/>
      <c r="E23598" s="2"/>
      <c r="F23598" s="2"/>
      <c r="G23598" s="3"/>
      <c r="H23598" s="3"/>
      <c r="I23598" s="2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 s="2"/>
    </row>
    <row r="23599" spans="2:22" x14ac:dyDescent="0.2">
      <c r="B23599" s="2"/>
      <c r="C23599" s="2"/>
      <c r="D23599" s="2"/>
      <c r="E23599" s="2"/>
      <c r="F23599" s="2"/>
      <c r="G23599" s="3"/>
      <c r="H23599" s="3"/>
      <c r="I23599" s="2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 s="2"/>
    </row>
    <row r="23600" spans="2:22" x14ac:dyDescent="0.2">
      <c r="B23600" s="2"/>
      <c r="C23600" s="2"/>
      <c r="D23600" s="2"/>
      <c r="E23600" s="2"/>
      <c r="F23600" s="2"/>
      <c r="G23600" s="3"/>
      <c r="H23600" s="3"/>
      <c r="I23600" s="2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 s="2"/>
    </row>
    <row r="23601" spans="2:22" x14ac:dyDescent="0.2">
      <c r="B23601" s="2"/>
      <c r="C23601" s="2"/>
      <c r="D23601" s="2"/>
      <c r="E23601" s="2"/>
      <c r="F23601" s="2"/>
      <c r="G23601" s="3"/>
      <c r="H23601" s="3"/>
      <c r="I23601" s="2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 s="2"/>
    </row>
    <row r="23602" spans="2:22" x14ac:dyDescent="0.2">
      <c r="B23602" s="2"/>
      <c r="C23602" s="2"/>
      <c r="D23602" s="2"/>
      <c r="E23602" s="2"/>
      <c r="F23602" s="2"/>
      <c r="G23602" s="3"/>
      <c r="H23602" s="3"/>
      <c r="I23602" s="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 s="2"/>
    </row>
    <row r="23603" spans="2:22" x14ac:dyDescent="0.2">
      <c r="B23603" s="2"/>
      <c r="C23603" s="2"/>
      <c r="D23603" s="2"/>
      <c r="E23603" s="2"/>
      <c r="F23603" s="2"/>
      <c r="G23603" s="3"/>
      <c r="H23603" s="3"/>
      <c r="I23603" s="2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 s="2"/>
    </row>
    <row r="23604" spans="2:22" x14ac:dyDescent="0.2">
      <c r="B23604" s="2"/>
      <c r="C23604" s="2"/>
      <c r="D23604" s="2"/>
      <c r="E23604" s="2"/>
      <c r="F23604" s="2"/>
      <c r="G23604" s="3"/>
      <c r="H23604" s="3"/>
      <c r="I23604" s="2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 s="2"/>
    </row>
    <row r="23605" spans="2:22" x14ac:dyDescent="0.2">
      <c r="B23605" s="2"/>
      <c r="C23605" s="2"/>
      <c r="D23605" s="2"/>
      <c r="E23605" s="2"/>
      <c r="F23605" s="2"/>
      <c r="G23605" s="3"/>
      <c r="H23605" s="3"/>
      <c r="I23605" s="2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 s="2"/>
    </row>
    <row r="23606" spans="2:22" x14ac:dyDescent="0.2">
      <c r="B23606" s="2"/>
      <c r="C23606" s="2"/>
      <c r="D23606" s="2"/>
      <c r="E23606" s="2"/>
      <c r="F23606" s="2"/>
      <c r="G23606" s="3"/>
      <c r="H23606" s="3"/>
      <c r="I23606" s="2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 s="2"/>
    </row>
    <row r="23607" spans="2:22" x14ac:dyDescent="0.2">
      <c r="B23607" s="2"/>
      <c r="C23607" s="2"/>
      <c r="D23607" s="2"/>
      <c r="E23607" s="2"/>
      <c r="F23607" s="2"/>
      <c r="G23607" s="3"/>
      <c r="H23607" s="3"/>
      <c r="I23607" s="2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 s="2"/>
    </row>
    <row r="23608" spans="2:22" x14ac:dyDescent="0.2">
      <c r="B23608" s="2"/>
      <c r="C23608" s="2"/>
      <c r="D23608" s="2"/>
      <c r="E23608" s="2"/>
      <c r="F23608" s="2"/>
      <c r="G23608" s="3"/>
      <c r="H23608" s="3"/>
      <c r="I23608" s="2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 s="2"/>
    </row>
    <row r="23609" spans="2:22" x14ac:dyDescent="0.2">
      <c r="B23609" s="2"/>
      <c r="C23609" s="2"/>
      <c r="D23609" s="2"/>
      <c r="E23609" s="2"/>
      <c r="F23609" s="2"/>
      <c r="G23609" s="3"/>
      <c r="H23609" s="3"/>
      <c r="I23609" s="2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 s="2"/>
    </row>
    <row r="23610" spans="2:22" x14ac:dyDescent="0.2">
      <c r="B23610" s="2"/>
      <c r="C23610" s="2"/>
      <c r="D23610" s="2"/>
      <c r="E23610" s="2"/>
      <c r="F23610" s="2"/>
      <c r="G23610" s="3"/>
      <c r="H23610" s="3"/>
      <c r="I23610" s="2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 s="2"/>
    </row>
    <row r="23611" spans="2:22" x14ac:dyDescent="0.2">
      <c r="B23611" s="2"/>
      <c r="C23611" s="2"/>
      <c r="D23611" s="2"/>
      <c r="E23611" s="2"/>
      <c r="F23611" s="2"/>
      <c r="G23611" s="3"/>
      <c r="H23611" s="3"/>
      <c r="I23611" s="2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 s="2"/>
    </row>
    <row r="23612" spans="2:22" x14ac:dyDescent="0.2">
      <c r="B23612" s="2"/>
      <c r="C23612" s="2"/>
      <c r="D23612" s="2"/>
      <c r="E23612" s="2"/>
      <c r="F23612" s="2"/>
      <c r="G23612" s="3"/>
      <c r="H23612" s="3"/>
      <c r="I23612" s="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 s="2"/>
    </row>
    <row r="23613" spans="2:22" x14ac:dyDescent="0.2">
      <c r="B23613" s="2"/>
      <c r="C23613" s="2"/>
      <c r="D23613" s="2"/>
      <c r="E23613" s="2"/>
      <c r="F23613" s="2"/>
      <c r="G23613" s="3"/>
      <c r="H23613" s="3"/>
      <c r="I23613" s="2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 s="2"/>
    </row>
    <row r="23614" spans="2:22" x14ac:dyDescent="0.2">
      <c r="B23614" s="2"/>
      <c r="C23614" s="2"/>
      <c r="D23614" s="2"/>
      <c r="E23614" s="2"/>
      <c r="F23614" s="2"/>
      <c r="G23614" s="3"/>
      <c r="H23614" s="3"/>
      <c r="I23614" s="2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 s="2"/>
    </row>
    <row r="23615" spans="2:22" x14ac:dyDescent="0.2">
      <c r="B23615" s="2"/>
      <c r="C23615" s="2"/>
      <c r="D23615" s="2"/>
      <c r="E23615" s="2"/>
      <c r="F23615" s="2"/>
      <c r="G23615" s="3"/>
      <c r="H23615" s="3"/>
      <c r="I23615" s="2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 s="2"/>
    </row>
    <row r="23616" spans="2:22" x14ac:dyDescent="0.2">
      <c r="B23616" s="2"/>
      <c r="C23616" s="2"/>
      <c r="D23616" s="2"/>
      <c r="E23616" s="2"/>
      <c r="F23616" s="2"/>
      <c r="G23616" s="3"/>
      <c r="H23616" s="3"/>
      <c r="I23616" s="2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 s="2"/>
    </row>
    <row r="23617" spans="2:22" x14ac:dyDescent="0.2">
      <c r="B23617" s="2"/>
      <c r="C23617" s="2"/>
      <c r="D23617" s="2"/>
      <c r="E23617" s="2"/>
      <c r="F23617" s="2"/>
      <c r="G23617" s="3"/>
      <c r="H23617" s="3"/>
      <c r="I23617" s="2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 s="2"/>
    </row>
    <row r="23618" spans="2:22" x14ac:dyDescent="0.2">
      <c r="B23618" s="2"/>
      <c r="C23618" s="2"/>
      <c r="D23618" s="2"/>
      <c r="E23618" s="2"/>
      <c r="F23618" s="2"/>
      <c r="G23618" s="3"/>
      <c r="H23618" s="3"/>
      <c r="I23618" s="2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 s="2"/>
    </row>
    <row r="23619" spans="2:22" x14ac:dyDescent="0.2">
      <c r="B23619" s="2"/>
      <c r="C23619" s="2"/>
      <c r="D23619" s="2"/>
      <c r="E23619" s="2"/>
      <c r="F23619" s="2"/>
      <c r="G23619" s="3"/>
      <c r="H23619" s="3"/>
      <c r="I23619" s="2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 s="2"/>
    </row>
    <row r="23620" spans="2:22" x14ac:dyDescent="0.2">
      <c r="B23620" s="2"/>
      <c r="C23620" s="2"/>
      <c r="D23620" s="2"/>
      <c r="E23620" s="2"/>
      <c r="F23620" s="2"/>
      <c r="G23620" s="3"/>
      <c r="H23620" s="3"/>
      <c r="I23620" s="2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 s="2"/>
    </row>
    <row r="23621" spans="2:22" x14ac:dyDescent="0.2">
      <c r="B23621" s="2"/>
      <c r="C23621" s="2"/>
      <c r="D23621" s="2"/>
      <c r="E23621" s="2"/>
      <c r="F23621" s="2"/>
      <c r="G23621" s="3"/>
      <c r="H23621" s="3"/>
      <c r="I23621" s="2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 s="2"/>
    </row>
    <row r="23622" spans="2:22" x14ac:dyDescent="0.2">
      <c r="B23622" s="2"/>
      <c r="C23622" s="2"/>
      <c r="D23622" s="2"/>
      <c r="E23622" s="2"/>
      <c r="F23622" s="2"/>
      <c r="G23622" s="3"/>
      <c r="H23622" s="3"/>
      <c r="I23622" s="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 s="2"/>
    </row>
    <row r="23623" spans="2:22" x14ac:dyDescent="0.2">
      <c r="B23623" s="2"/>
      <c r="C23623" s="2"/>
      <c r="D23623" s="2"/>
      <c r="E23623" s="2"/>
      <c r="F23623" s="2"/>
      <c r="G23623" s="3"/>
      <c r="H23623" s="3"/>
      <c r="I23623" s="2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 s="2"/>
    </row>
    <row r="23624" spans="2:22" x14ac:dyDescent="0.2">
      <c r="B23624" s="2"/>
      <c r="C23624" s="2"/>
      <c r="D23624" s="2"/>
      <c r="E23624" s="2"/>
      <c r="F23624" s="2"/>
      <c r="G23624" s="3"/>
      <c r="H23624" s="3"/>
      <c r="I23624" s="2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 s="2"/>
    </row>
    <row r="23625" spans="2:22" x14ac:dyDescent="0.2">
      <c r="B23625" s="2"/>
      <c r="C23625" s="2"/>
      <c r="D23625" s="2"/>
      <c r="E23625" s="2"/>
      <c r="F23625" s="2"/>
      <c r="G23625" s="3"/>
      <c r="H23625" s="3"/>
      <c r="I23625" s="2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 s="2"/>
    </row>
    <row r="23626" spans="2:22" x14ac:dyDescent="0.2">
      <c r="B23626" s="2"/>
      <c r="C23626" s="2"/>
      <c r="D23626" s="2"/>
      <c r="E23626" s="2"/>
      <c r="F23626" s="2"/>
      <c r="G23626" s="3"/>
      <c r="H23626" s="3"/>
      <c r="I23626" s="2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 s="2"/>
    </row>
    <row r="23627" spans="2:22" x14ac:dyDescent="0.2">
      <c r="B23627" s="2"/>
      <c r="C23627" s="2"/>
      <c r="D23627" s="2"/>
      <c r="E23627" s="2"/>
      <c r="F23627" s="2"/>
      <c r="G23627" s="3"/>
      <c r="H23627" s="3"/>
      <c r="I23627" s="2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 s="2"/>
    </row>
    <row r="23628" spans="2:22" x14ac:dyDescent="0.2">
      <c r="B23628" s="2"/>
      <c r="C23628" s="2"/>
      <c r="D23628" s="2"/>
      <c r="E23628" s="2"/>
      <c r="F23628" s="2"/>
      <c r="G23628" s="3"/>
      <c r="H23628" s="3"/>
      <c r="I23628" s="2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 s="2"/>
    </row>
    <row r="23629" spans="2:22" x14ac:dyDescent="0.2">
      <c r="B23629" s="2"/>
      <c r="C23629" s="2"/>
      <c r="D23629" s="2"/>
      <c r="E23629" s="2"/>
      <c r="F23629" s="2"/>
      <c r="G23629" s="3"/>
      <c r="H23629" s="3"/>
      <c r="I23629" s="2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 s="2"/>
    </row>
    <row r="23630" spans="2:22" x14ac:dyDescent="0.2">
      <c r="B23630" s="2"/>
      <c r="C23630" s="2"/>
      <c r="D23630" s="2"/>
      <c r="E23630" s="2"/>
      <c r="F23630" s="2"/>
      <c r="G23630" s="3"/>
      <c r="H23630" s="3"/>
      <c r="I23630" s="2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 s="2"/>
    </row>
    <row r="23631" spans="2:22" x14ac:dyDescent="0.2">
      <c r="B23631" s="2"/>
      <c r="C23631" s="2"/>
      <c r="D23631" s="2"/>
      <c r="E23631" s="2"/>
      <c r="F23631" s="2"/>
      <c r="G23631" s="3"/>
      <c r="H23631" s="3"/>
      <c r="I23631" s="2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 s="2"/>
    </row>
    <row r="23632" spans="2:22" x14ac:dyDescent="0.2">
      <c r="B23632" s="2"/>
      <c r="C23632" s="2"/>
      <c r="D23632" s="2"/>
      <c r="E23632" s="2"/>
      <c r="F23632" s="2"/>
      <c r="G23632" s="3"/>
      <c r="H23632" s="3"/>
      <c r="I23632" s="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 s="2"/>
    </row>
    <row r="23633" spans="2:22" x14ac:dyDescent="0.2">
      <c r="B23633" s="2"/>
      <c r="C23633" s="2"/>
      <c r="D23633" s="2"/>
      <c r="E23633" s="2"/>
      <c r="F23633" s="2"/>
      <c r="G23633" s="3"/>
      <c r="H23633" s="3"/>
      <c r="I23633" s="2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 s="2"/>
    </row>
    <row r="23634" spans="2:22" x14ac:dyDescent="0.2">
      <c r="B23634" s="2"/>
      <c r="C23634" s="2"/>
      <c r="D23634" s="2"/>
      <c r="E23634" s="2"/>
      <c r="F23634" s="2"/>
      <c r="G23634" s="3"/>
      <c r="H23634" s="3"/>
      <c r="I23634" s="2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 s="2"/>
    </row>
    <row r="23635" spans="2:22" x14ac:dyDescent="0.2">
      <c r="B23635" s="2"/>
      <c r="C23635" s="2"/>
      <c r="D23635" s="2"/>
      <c r="E23635" s="2"/>
      <c r="F23635" s="2"/>
      <c r="G23635" s="3"/>
      <c r="H23635" s="3"/>
      <c r="I23635" s="2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 s="2"/>
    </row>
    <row r="23636" spans="2:22" x14ac:dyDescent="0.2">
      <c r="B23636" s="2"/>
      <c r="C23636" s="2"/>
      <c r="D23636" s="2"/>
      <c r="E23636" s="2"/>
      <c r="F23636" s="2"/>
      <c r="G23636" s="3"/>
      <c r="H23636" s="3"/>
      <c r="I23636" s="2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 s="2"/>
    </row>
    <row r="23637" spans="2:22" x14ac:dyDescent="0.2">
      <c r="B23637" s="2"/>
      <c r="C23637" s="2"/>
      <c r="D23637" s="2"/>
      <c r="E23637" s="2"/>
      <c r="F23637" s="2"/>
      <c r="G23637" s="3"/>
      <c r="H23637" s="3"/>
      <c r="I23637" s="2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 s="2"/>
    </row>
    <row r="23638" spans="2:22" x14ac:dyDescent="0.2">
      <c r="B23638" s="2"/>
      <c r="C23638" s="2"/>
      <c r="D23638" s="2"/>
      <c r="E23638" s="2"/>
      <c r="F23638" s="2"/>
      <c r="G23638" s="3"/>
      <c r="H23638" s="3"/>
      <c r="I23638" s="2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 s="2"/>
    </row>
    <row r="23639" spans="2:22" x14ac:dyDescent="0.2">
      <c r="B23639" s="2"/>
      <c r="C23639" s="2"/>
      <c r="D23639" s="2"/>
      <c r="E23639" s="2"/>
      <c r="F23639" s="2"/>
      <c r="G23639" s="3"/>
      <c r="H23639" s="3"/>
      <c r="I23639" s="2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 s="2"/>
    </row>
    <row r="23640" spans="2:22" x14ac:dyDescent="0.2">
      <c r="B23640" s="2"/>
      <c r="C23640" s="2"/>
      <c r="D23640" s="2"/>
      <c r="E23640" s="2"/>
      <c r="F23640" s="2"/>
      <c r="G23640" s="3"/>
      <c r="H23640" s="3"/>
      <c r="I23640" s="2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 s="2"/>
    </row>
    <row r="23641" spans="2:22" x14ac:dyDescent="0.2">
      <c r="B23641" s="2"/>
      <c r="C23641" s="2"/>
      <c r="D23641" s="2"/>
      <c r="E23641" s="2"/>
      <c r="F23641" s="2"/>
      <c r="G23641" s="3"/>
      <c r="H23641" s="3"/>
      <c r="I23641" s="2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 s="2"/>
    </row>
    <row r="23642" spans="2:22" x14ac:dyDescent="0.2">
      <c r="B23642" s="2"/>
      <c r="C23642" s="2"/>
      <c r="D23642" s="2"/>
      <c r="E23642" s="2"/>
      <c r="F23642" s="2"/>
      <c r="G23642" s="3"/>
      <c r="H23642" s="3"/>
      <c r="I23642" s="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 s="2"/>
    </row>
    <row r="23643" spans="2:22" x14ac:dyDescent="0.2">
      <c r="B23643" s="2"/>
      <c r="C23643" s="2"/>
      <c r="D23643" s="2"/>
      <c r="E23643" s="2"/>
      <c r="F23643" s="2"/>
      <c r="G23643" s="3"/>
      <c r="H23643" s="3"/>
      <c r="I23643" s="2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 s="2"/>
    </row>
    <row r="23644" spans="2:22" x14ac:dyDescent="0.2">
      <c r="B23644" s="2"/>
      <c r="C23644" s="2"/>
      <c r="D23644" s="2"/>
      <c r="E23644" s="2"/>
      <c r="F23644" s="2"/>
      <c r="G23644" s="3"/>
      <c r="H23644" s="3"/>
      <c r="I23644" s="2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 s="2"/>
    </row>
    <row r="23645" spans="2:22" x14ac:dyDescent="0.2">
      <c r="B23645" s="2"/>
      <c r="C23645" s="2"/>
      <c r="D23645" s="2"/>
      <c r="E23645" s="2"/>
      <c r="F23645" s="2"/>
      <c r="G23645" s="3"/>
      <c r="H23645" s="3"/>
      <c r="I23645" s="2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 s="2"/>
    </row>
    <row r="23646" spans="2:22" x14ac:dyDescent="0.2">
      <c r="B23646" s="2"/>
      <c r="C23646" s="2"/>
      <c r="D23646" s="2"/>
      <c r="E23646" s="2"/>
      <c r="F23646" s="2"/>
      <c r="G23646" s="3"/>
      <c r="H23646" s="3"/>
      <c r="I23646" s="2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 s="2"/>
    </row>
    <row r="23647" spans="2:22" x14ac:dyDescent="0.2">
      <c r="B23647" s="2"/>
      <c r="C23647" s="2"/>
      <c r="D23647" s="2"/>
      <c r="E23647" s="2"/>
      <c r="F23647" s="2"/>
      <c r="G23647" s="3"/>
      <c r="H23647" s="3"/>
      <c r="I23647" s="2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 s="2"/>
    </row>
    <row r="23648" spans="2:22" x14ac:dyDescent="0.2">
      <c r="B23648" s="2"/>
      <c r="C23648" s="2"/>
      <c r="D23648" s="2"/>
      <c r="E23648" s="2"/>
      <c r="F23648" s="2"/>
      <c r="G23648" s="3"/>
      <c r="H23648" s="3"/>
      <c r="I23648" s="2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 s="2"/>
    </row>
    <row r="23649" spans="2:22" x14ac:dyDescent="0.2">
      <c r="B23649" s="2"/>
      <c r="C23649" s="2"/>
      <c r="D23649" s="2"/>
      <c r="E23649" s="2"/>
      <c r="F23649" s="2"/>
      <c r="G23649" s="3"/>
      <c r="H23649" s="3"/>
      <c r="I23649" s="2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 s="2"/>
    </row>
    <row r="23650" spans="2:22" x14ac:dyDescent="0.2">
      <c r="B23650" s="2"/>
      <c r="C23650" s="2"/>
      <c r="D23650" s="2"/>
      <c r="E23650" s="2"/>
      <c r="F23650" s="2"/>
      <c r="G23650" s="3"/>
      <c r="H23650" s="3"/>
      <c r="I23650" s="2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 s="2"/>
    </row>
    <row r="23651" spans="2:22" x14ac:dyDescent="0.2">
      <c r="B23651" s="2"/>
      <c r="C23651" s="2"/>
      <c r="D23651" s="2"/>
      <c r="E23651" s="2"/>
      <c r="F23651" s="2"/>
      <c r="G23651" s="3"/>
      <c r="H23651" s="3"/>
      <c r="I23651" s="2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 s="2"/>
    </row>
    <row r="23652" spans="2:22" x14ac:dyDescent="0.2">
      <c r="B23652" s="2"/>
      <c r="C23652" s="2"/>
      <c r="D23652" s="2"/>
      <c r="E23652" s="2"/>
      <c r="F23652" s="2"/>
      <c r="G23652" s="3"/>
      <c r="H23652" s="3"/>
      <c r="I23652" s="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 s="2"/>
    </row>
    <row r="23653" spans="2:22" x14ac:dyDescent="0.2">
      <c r="B23653" s="2"/>
      <c r="C23653" s="2"/>
      <c r="D23653" s="2"/>
      <c r="E23653" s="2"/>
      <c r="F23653" s="2"/>
      <c r="G23653" s="3"/>
      <c r="H23653" s="3"/>
      <c r="I23653" s="2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 s="2"/>
    </row>
    <row r="23654" spans="2:22" x14ac:dyDescent="0.2">
      <c r="B23654" s="2"/>
      <c r="C23654" s="2"/>
      <c r="D23654" s="2"/>
      <c r="E23654" s="2"/>
      <c r="F23654" s="2"/>
      <c r="G23654" s="3"/>
      <c r="H23654" s="3"/>
      <c r="I23654" s="2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 s="2"/>
    </row>
    <row r="23655" spans="2:22" x14ac:dyDescent="0.2">
      <c r="B23655" s="2"/>
      <c r="C23655" s="2"/>
      <c r="D23655" s="2"/>
      <c r="E23655" s="2"/>
      <c r="F23655" s="2"/>
      <c r="G23655" s="3"/>
      <c r="H23655" s="3"/>
      <c r="I23655" s="2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 s="2"/>
    </row>
    <row r="23656" spans="2:22" x14ac:dyDescent="0.2">
      <c r="B23656" s="2"/>
      <c r="C23656" s="2"/>
      <c r="D23656" s="2"/>
      <c r="E23656" s="2"/>
      <c r="F23656" s="2"/>
      <c r="G23656" s="3"/>
      <c r="H23656" s="3"/>
      <c r="I23656" s="2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 s="2"/>
    </row>
    <row r="23657" spans="2:22" x14ac:dyDescent="0.2">
      <c r="B23657" s="2"/>
      <c r="C23657" s="2"/>
      <c r="D23657" s="2"/>
      <c r="E23657" s="2"/>
      <c r="F23657" s="2"/>
      <c r="G23657" s="3"/>
      <c r="H23657" s="3"/>
      <c r="I23657" s="2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 s="2"/>
    </row>
    <row r="23658" spans="2:22" x14ac:dyDescent="0.2">
      <c r="B23658" s="2"/>
      <c r="C23658" s="2"/>
      <c r="D23658" s="2"/>
      <c r="E23658" s="2"/>
      <c r="F23658" s="2"/>
      <c r="G23658" s="3"/>
      <c r="H23658" s="3"/>
      <c r="I23658" s="2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 s="2"/>
    </row>
    <row r="23659" spans="2:22" x14ac:dyDescent="0.2">
      <c r="B23659" s="2"/>
      <c r="C23659" s="2"/>
      <c r="D23659" s="2"/>
      <c r="E23659" s="2"/>
      <c r="F23659" s="2"/>
      <c r="G23659" s="3"/>
      <c r="H23659" s="3"/>
      <c r="I23659" s="2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 s="2"/>
    </row>
    <row r="23660" spans="2:22" x14ac:dyDescent="0.2">
      <c r="B23660" s="2"/>
      <c r="C23660" s="2"/>
      <c r="D23660" s="2"/>
      <c r="E23660" s="2"/>
      <c r="F23660" s="2"/>
      <c r="G23660" s="3"/>
      <c r="H23660" s="3"/>
      <c r="I23660" s="2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 s="2"/>
    </row>
    <row r="23661" spans="2:22" x14ac:dyDescent="0.2">
      <c r="B23661" s="2"/>
      <c r="C23661" s="2"/>
      <c r="D23661" s="2"/>
      <c r="E23661" s="2"/>
      <c r="F23661" s="2"/>
      <c r="G23661" s="3"/>
      <c r="H23661" s="3"/>
      <c r="I23661" s="2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 s="2"/>
    </row>
    <row r="23662" spans="2:22" x14ac:dyDescent="0.2">
      <c r="B23662" s="2"/>
      <c r="C23662" s="2"/>
      <c r="D23662" s="2"/>
      <c r="E23662" s="2"/>
      <c r="F23662" s="2"/>
      <c r="G23662" s="3"/>
      <c r="H23662" s="3"/>
      <c r="I23662" s="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 s="2"/>
    </row>
    <row r="23663" spans="2:22" x14ac:dyDescent="0.2">
      <c r="B23663" s="2"/>
      <c r="C23663" s="2"/>
      <c r="D23663" s="2"/>
      <c r="E23663" s="2"/>
      <c r="F23663" s="2"/>
      <c r="G23663" s="3"/>
      <c r="H23663" s="3"/>
      <c r="I23663" s="2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 s="2"/>
    </row>
    <row r="23664" spans="2:22" x14ac:dyDescent="0.2">
      <c r="B23664" s="2"/>
      <c r="C23664" s="2"/>
      <c r="D23664" s="2"/>
      <c r="E23664" s="2"/>
      <c r="F23664" s="2"/>
      <c r="G23664" s="3"/>
      <c r="H23664" s="3"/>
      <c r="I23664" s="2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 s="2"/>
    </row>
    <row r="23665" spans="2:22" x14ac:dyDescent="0.2">
      <c r="B23665" s="2"/>
      <c r="C23665" s="2"/>
      <c r="D23665" s="2"/>
      <c r="E23665" s="2"/>
      <c r="F23665" s="2"/>
      <c r="G23665" s="3"/>
      <c r="H23665" s="3"/>
      <c r="I23665" s="2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 s="2"/>
    </row>
    <row r="23666" spans="2:22" x14ac:dyDescent="0.2">
      <c r="B23666" s="2"/>
      <c r="C23666" s="2"/>
      <c r="D23666" s="2"/>
      <c r="E23666" s="2"/>
      <c r="F23666" s="2"/>
      <c r="G23666" s="3"/>
      <c r="H23666" s="3"/>
      <c r="I23666" s="2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 s="2"/>
    </row>
    <row r="23667" spans="2:22" x14ac:dyDescent="0.2">
      <c r="B23667" s="2"/>
      <c r="C23667" s="2"/>
      <c r="D23667" s="2"/>
      <c r="E23667" s="2"/>
      <c r="F23667" s="2"/>
      <c r="G23667" s="3"/>
      <c r="H23667" s="3"/>
      <c r="I23667" s="2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 s="2"/>
    </row>
    <row r="23668" spans="2:22" x14ac:dyDescent="0.2">
      <c r="B23668" s="2"/>
      <c r="C23668" s="2"/>
      <c r="D23668" s="2"/>
      <c r="E23668" s="2"/>
      <c r="F23668" s="2"/>
      <c r="G23668" s="3"/>
      <c r="H23668" s="3"/>
      <c r="I23668" s="2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 s="2"/>
    </row>
    <row r="23669" spans="2:22" x14ac:dyDescent="0.2">
      <c r="B23669" s="2"/>
      <c r="C23669" s="2"/>
      <c r="D23669" s="2"/>
      <c r="E23669" s="2"/>
      <c r="F23669" s="2"/>
      <c r="G23669" s="3"/>
      <c r="H23669" s="3"/>
      <c r="I23669" s="2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 s="2"/>
    </row>
    <row r="23670" spans="2:22" x14ac:dyDescent="0.2">
      <c r="B23670" s="2"/>
      <c r="C23670" s="2"/>
      <c r="D23670" s="2"/>
      <c r="E23670" s="2"/>
      <c r="F23670" s="2"/>
      <c r="G23670" s="3"/>
      <c r="H23670" s="3"/>
      <c r="I23670" s="2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 s="2"/>
    </row>
    <row r="23671" spans="2:22" x14ac:dyDescent="0.2">
      <c r="B23671" s="2"/>
      <c r="C23671" s="2"/>
      <c r="D23671" s="2"/>
      <c r="E23671" s="2"/>
      <c r="F23671" s="2"/>
      <c r="G23671" s="3"/>
      <c r="H23671" s="3"/>
      <c r="I23671" s="2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 s="2"/>
    </row>
    <row r="23672" spans="2:22" x14ac:dyDescent="0.2">
      <c r="B23672" s="2"/>
      <c r="C23672" s="2"/>
      <c r="D23672" s="2"/>
      <c r="E23672" s="2"/>
      <c r="F23672" s="2"/>
      <c r="G23672" s="3"/>
      <c r="H23672" s="3"/>
      <c r="I23672" s="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 s="2"/>
    </row>
    <row r="23673" spans="2:22" x14ac:dyDescent="0.2">
      <c r="B23673" s="2"/>
      <c r="C23673" s="2"/>
      <c r="D23673" s="2"/>
      <c r="E23673" s="2"/>
      <c r="F23673" s="2"/>
      <c r="G23673" s="3"/>
      <c r="H23673" s="3"/>
      <c r="I23673" s="2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 s="2"/>
    </row>
    <row r="23674" spans="2:22" x14ac:dyDescent="0.2">
      <c r="B23674" s="2"/>
      <c r="C23674" s="2"/>
      <c r="D23674" s="2"/>
      <c r="E23674" s="2"/>
      <c r="F23674" s="2"/>
      <c r="G23674" s="3"/>
      <c r="H23674" s="3"/>
      <c r="I23674" s="2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 s="2"/>
    </row>
    <row r="23675" spans="2:22" x14ac:dyDescent="0.2">
      <c r="B23675" s="2"/>
      <c r="C23675" s="2"/>
      <c r="D23675" s="2"/>
      <c r="E23675" s="2"/>
      <c r="F23675" s="2"/>
      <c r="G23675" s="3"/>
      <c r="H23675" s="3"/>
      <c r="I23675" s="2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 s="2"/>
    </row>
    <row r="23676" spans="2:22" x14ac:dyDescent="0.2">
      <c r="B23676" s="2"/>
      <c r="C23676" s="2"/>
      <c r="D23676" s="2"/>
      <c r="E23676" s="2"/>
      <c r="F23676" s="2"/>
      <c r="G23676" s="3"/>
      <c r="H23676" s="3"/>
      <c r="I23676" s="2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 s="2"/>
    </row>
    <row r="23677" spans="2:22" x14ac:dyDescent="0.2">
      <c r="B23677" s="2"/>
      <c r="C23677" s="2"/>
      <c r="D23677" s="2"/>
      <c r="E23677" s="2"/>
      <c r="F23677" s="2"/>
      <c r="G23677" s="3"/>
      <c r="H23677" s="3"/>
      <c r="I23677" s="2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 s="2"/>
    </row>
    <row r="23678" spans="2:22" x14ac:dyDescent="0.2">
      <c r="B23678" s="2"/>
      <c r="C23678" s="2"/>
      <c r="D23678" s="2"/>
      <c r="E23678" s="2"/>
      <c r="F23678" s="2"/>
      <c r="G23678" s="3"/>
      <c r="H23678" s="3"/>
      <c r="I23678" s="2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 s="2"/>
    </row>
    <row r="23679" spans="2:22" x14ac:dyDescent="0.2">
      <c r="B23679" s="2"/>
      <c r="C23679" s="2"/>
      <c r="D23679" s="2"/>
      <c r="E23679" s="2"/>
      <c r="F23679" s="2"/>
      <c r="G23679" s="3"/>
      <c r="H23679" s="3"/>
      <c r="I23679" s="2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 s="2"/>
    </row>
    <row r="23680" spans="2:22" x14ac:dyDescent="0.2">
      <c r="B23680" s="2"/>
      <c r="C23680" s="2"/>
      <c r="D23680" s="2"/>
      <c r="E23680" s="2"/>
      <c r="F23680" s="2"/>
      <c r="G23680" s="3"/>
      <c r="H23680" s="3"/>
      <c r="I23680" s="2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 s="2"/>
    </row>
    <row r="23681" spans="2:22" x14ac:dyDescent="0.2">
      <c r="B23681" s="2"/>
      <c r="C23681" s="2"/>
      <c r="D23681" s="2"/>
      <c r="E23681" s="2"/>
      <c r="F23681" s="2"/>
      <c r="G23681" s="3"/>
      <c r="H23681" s="3"/>
      <c r="I23681" s="2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 s="2"/>
    </row>
    <row r="23682" spans="2:22" x14ac:dyDescent="0.2">
      <c r="B23682" s="2"/>
      <c r="C23682" s="2"/>
      <c r="D23682" s="2"/>
      <c r="E23682" s="2"/>
      <c r="F23682" s="2"/>
      <c r="G23682" s="3"/>
      <c r="H23682" s="3"/>
      <c r="I23682" s="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 s="2"/>
    </row>
    <row r="23683" spans="2:22" x14ac:dyDescent="0.2">
      <c r="B23683" s="2"/>
      <c r="C23683" s="2"/>
      <c r="D23683" s="2"/>
      <c r="E23683" s="2"/>
      <c r="F23683" s="2"/>
      <c r="G23683" s="3"/>
      <c r="H23683" s="3"/>
      <c r="I23683" s="2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 s="2"/>
    </row>
    <row r="23684" spans="2:22" x14ac:dyDescent="0.2">
      <c r="B23684" s="2"/>
      <c r="C23684" s="2"/>
      <c r="D23684" s="2"/>
      <c r="E23684" s="2"/>
      <c r="F23684" s="2"/>
      <c r="G23684" s="3"/>
      <c r="H23684" s="3"/>
      <c r="I23684" s="2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 s="2"/>
    </row>
    <row r="23685" spans="2:22" x14ac:dyDescent="0.2">
      <c r="B23685" s="2"/>
      <c r="C23685" s="2"/>
      <c r="D23685" s="2"/>
      <c r="E23685" s="2"/>
      <c r="F23685" s="2"/>
      <c r="G23685" s="3"/>
      <c r="H23685" s="3"/>
      <c r="I23685" s="2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 s="2"/>
    </row>
    <row r="23686" spans="2:22" x14ac:dyDescent="0.2">
      <c r="B23686" s="2"/>
      <c r="C23686" s="2"/>
      <c r="D23686" s="2"/>
      <c r="E23686" s="2"/>
      <c r="F23686" s="2"/>
      <c r="G23686" s="3"/>
      <c r="H23686" s="3"/>
      <c r="I23686" s="2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 s="2"/>
    </row>
    <row r="23687" spans="2:22" x14ac:dyDescent="0.2">
      <c r="B23687" s="2"/>
      <c r="C23687" s="2"/>
      <c r="D23687" s="2"/>
      <c r="E23687" s="2"/>
      <c r="F23687" s="2"/>
      <c r="G23687" s="3"/>
      <c r="H23687" s="3"/>
      <c r="I23687" s="2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 s="2"/>
    </row>
    <row r="23688" spans="2:22" x14ac:dyDescent="0.2">
      <c r="B23688" s="2"/>
      <c r="C23688" s="2"/>
      <c r="D23688" s="2"/>
      <c r="E23688" s="2"/>
      <c r="F23688" s="2"/>
      <c r="G23688" s="3"/>
      <c r="H23688" s="3"/>
      <c r="I23688" s="2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 s="2"/>
    </row>
    <row r="23689" spans="2:22" x14ac:dyDescent="0.2">
      <c r="B23689" s="2"/>
      <c r="C23689" s="2"/>
      <c r="D23689" s="2"/>
      <c r="E23689" s="2"/>
      <c r="F23689" s="2"/>
      <c r="G23689" s="3"/>
      <c r="H23689" s="3"/>
      <c r="I23689" s="2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 s="2"/>
    </row>
    <row r="23690" spans="2:22" x14ac:dyDescent="0.2">
      <c r="B23690" s="2"/>
      <c r="C23690" s="2"/>
      <c r="D23690" s="2"/>
      <c r="E23690" s="2"/>
      <c r="F23690" s="2"/>
      <c r="G23690" s="3"/>
      <c r="H23690" s="3"/>
      <c r="I23690" s="2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 s="2"/>
    </row>
    <row r="23691" spans="2:22" x14ac:dyDescent="0.2">
      <c r="B23691" s="2"/>
      <c r="C23691" s="2"/>
      <c r="D23691" s="2"/>
      <c r="E23691" s="2"/>
      <c r="F23691" s="2"/>
      <c r="G23691" s="3"/>
      <c r="H23691" s="3"/>
      <c r="I23691" s="2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 s="2"/>
    </row>
    <row r="23692" spans="2:22" x14ac:dyDescent="0.2">
      <c r="B23692" s="2"/>
      <c r="C23692" s="2"/>
      <c r="D23692" s="2"/>
      <c r="E23692" s="2"/>
      <c r="F23692" s="2"/>
      <c r="G23692" s="3"/>
      <c r="H23692" s="3"/>
      <c r="I23692" s="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 s="2"/>
    </row>
    <row r="23693" spans="2:22" x14ac:dyDescent="0.2">
      <c r="B23693" s="2"/>
      <c r="C23693" s="2"/>
      <c r="D23693" s="2"/>
      <c r="E23693" s="2"/>
      <c r="F23693" s="2"/>
      <c r="G23693" s="3"/>
      <c r="H23693" s="3"/>
      <c r="I23693" s="2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 s="2"/>
    </row>
    <row r="23694" spans="2:22" x14ac:dyDescent="0.2">
      <c r="B23694" s="2"/>
      <c r="C23694" s="2"/>
      <c r="D23694" s="2"/>
      <c r="E23694" s="2"/>
      <c r="F23694" s="2"/>
      <c r="G23694" s="3"/>
      <c r="H23694" s="3"/>
      <c r="I23694" s="2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 s="2"/>
    </row>
    <row r="23695" spans="2:22" x14ac:dyDescent="0.2">
      <c r="B23695" s="2"/>
      <c r="C23695" s="2"/>
      <c r="D23695" s="2"/>
      <c r="E23695" s="2"/>
      <c r="F23695" s="2"/>
      <c r="G23695" s="3"/>
      <c r="H23695" s="3"/>
      <c r="I23695" s="2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 s="2"/>
    </row>
    <row r="23696" spans="2:22" x14ac:dyDescent="0.2">
      <c r="B23696" s="2"/>
      <c r="C23696" s="2"/>
      <c r="D23696" s="2"/>
      <c r="E23696" s="2"/>
      <c r="F23696" s="2"/>
      <c r="G23696" s="3"/>
      <c r="H23696" s="3"/>
      <c r="I23696" s="2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 s="2"/>
    </row>
    <row r="23697" spans="2:22" x14ac:dyDescent="0.2">
      <c r="B23697" s="2"/>
      <c r="C23697" s="2"/>
      <c r="D23697" s="2"/>
      <c r="E23697" s="2"/>
      <c r="F23697" s="2"/>
      <c r="G23697" s="3"/>
      <c r="H23697" s="3"/>
      <c r="I23697" s="2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 s="2"/>
    </row>
    <row r="23698" spans="2:22" x14ac:dyDescent="0.2">
      <c r="B23698" s="2"/>
      <c r="C23698" s="2"/>
      <c r="D23698" s="2"/>
      <c r="E23698" s="2"/>
      <c r="F23698" s="2"/>
      <c r="G23698" s="3"/>
      <c r="H23698" s="3"/>
      <c r="I23698" s="2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 s="2"/>
    </row>
    <row r="23699" spans="2:22" x14ac:dyDescent="0.2">
      <c r="B23699" s="2"/>
      <c r="C23699" s="2"/>
      <c r="D23699" s="2"/>
      <c r="E23699" s="2"/>
      <c r="F23699" s="2"/>
      <c r="G23699" s="3"/>
      <c r="H23699" s="3"/>
      <c r="I23699" s="2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 s="2"/>
    </row>
    <row r="23700" spans="2:22" x14ac:dyDescent="0.2">
      <c r="B23700" s="2"/>
      <c r="C23700" s="2"/>
      <c r="D23700" s="2"/>
      <c r="E23700" s="2"/>
      <c r="F23700" s="2"/>
      <c r="G23700" s="3"/>
      <c r="H23700" s="3"/>
      <c r="I23700" s="2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 s="2"/>
    </row>
    <row r="23701" spans="2:22" x14ac:dyDescent="0.2">
      <c r="B23701" s="2"/>
      <c r="C23701" s="2"/>
      <c r="D23701" s="2"/>
      <c r="E23701" s="2"/>
      <c r="F23701" s="2"/>
      <c r="G23701" s="3"/>
      <c r="H23701" s="3"/>
      <c r="I23701" s="2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 s="2"/>
    </row>
    <row r="23702" spans="2:22" x14ac:dyDescent="0.2">
      <c r="B23702" s="2"/>
      <c r="C23702" s="2"/>
      <c r="D23702" s="2"/>
      <c r="E23702" s="2"/>
      <c r="F23702" s="2"/>
      <c r="G23702" s="3"/>
      <c r="H23702" s="3"/>
      <c r="I23702" s="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 s="2"/>
    </row>
    <row r="23703" spans="2:22" x14ac:dyDescent="0.2">
      <c r="B23703" s="2"/>
      <c r="C23703" s="2"/>
      <c r="D23703" s="2"/>
      <c r="E23703" s="2"/>
      <c r="F23703" s="2"/>
      <c r="G23703" s="3"/>
      <c r="H23703" s="3"/>
      <c r="I23703" s="2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 s="2"/>
    </row>
    <row r="23704" spans="2:22" x14ac:dyDescent="0.2">
      <c r="B23704" s="2"/>
      <c r="C23704" s="2"/>
      <c r="D23704" s="2"/>
      <c r="E23704" s="2"/>
      <c r="F23704" s="2"/>
      <c r="G23704" s="3"/>
      <c r="H23704" s="3"/>
      <c r="I23704" s="2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 s="2"/>
    </row>
    <row r="23705" spans="2:22" x14ac:dyDescent="0.2">
      <c r="B23705" s="2"/>
      <c r="C23705" s="2"/>
      <c r="D23705" s="2"/>
      <c r="E23705" s="2"/>
      <c r="F23705" s="2"/>
      <c r="G23705" s="3"/>
      <c r="H23705" s="3"/>
      <c r="I23705" s="2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 s="2"/>
    </row>
    <row r="23706" spans="2:22" x14ac:dyDescent="0.2">
      <c r="B23706" s="2"/>
      <c r="C23706" s="2"/>
      <c r="D23706" s="2"/>
      <c r="E23706" s="2"/>
      <c r="F23706" s="2"/>
      <c r="G23706" s="3"/>
      <c r="H23706" s="3"/>
      <c r="I23706" s="2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 s="2"/>
    </row>
    <row r="23707" spans="2:22" x14ac:dyDescent="0.2">
      <c r="B23707" s="2"/>
      <c r="C23707" s="2"/>
      <c r="D23707" s="2"/>
      <c r="E23707" s="2"/>
      <c r="F23707" s="2"/>
      <c r="G23707" s="3"/>
      <c r="H23707" s="3"/>
      <c r="I23707" s="2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 s="2"/>
    </row>
    <row r="23708" spans="2:22" x14ac:dyDescent="0.2">
      <c r="B23708" s="2"/>
      <c r="C23708" s="2"/>
      <c r="D23708" s="2"/>
      <c r="E23708" s="2"/>
      <c r="F23708" s="2"/>
      <c r="G23708" s="3"/>
      <c r="H23708" s="3"/>
      <c r="I23708" s="2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 s="2"/>
    </row>
    <row r="23709" spans="2:22" x14ac:dyDescent="0.2">
      <c r="B23709" s="2"/>
      <c r="C23709" s="2"/>
      <c r="D23709" s="2"/>
      <c r="E23709" s="2"/>
      <c r="F23709" s="2"/>
      <c r="G23709" s="3"/>
      <c r="H23709" s="3"/>
      <c r="I23709" s="2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 s="2"/>
    </row>
    <row r="23710" spans="2:22" x14ac:dyDescent="0.2">
      <c r="B23710" s="2"/>
      <c r="C23710" s="2"/>
      <c r="D23710" s="2"/>
      <c r="E23710" s="2"/>
      <c r="F23710" s="2"/>
      <c r="G23710" s="3"/>
      <c r="H23710" s="3"/>
      <c r="I23710" s="2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 s="2"/>
    </row>
    <row r="23711" spans="2:22" x14ac:dyDescent="0.2">
      <c r="B23711" s="2"/>
      <c r="C23711" s="2"/>
      <c r="D23711" s="2"/>
      <c r="E23711" s="2"/>
      <c r="F23711" s="2"/>
      <c r="G23711" s="3"/>
      <c r="H23711" s="3"/>
      <c r="I23711" s="2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 s="2"/>
    </row>
    <row r="23712" spans="2:22" x14ac:dyDescent="0.2">
      <c r="B23712" s="2"/>
      <c r="C23712" s="2"/>
      <c r="D23712" s="2"/>
      <c r="E23712" s="2"/>
      <c r="F23712" s="2"/>
      <c r="G23712" s="3"/>
      <c r="H23712" s="3"/>
      <c r="I23712" s="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 s="2"/>
    </row>
    <row r="23713" spans="2:22" x14ac:dyDescent="0.2">
      <c r="B23713" s="2"/>
      <c r="C23713" s="2"/>
      <c r="D23713" s="2"/>
      <c r="E23713" s="2"/>
      <c r="F23713" s="2"/>
      <c r="G23713" s="3"/>
      <c r="H23713" s="3"/>
      <c r="I23713" s="2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 s="2"/>
    </row>
    <row r="23714" spans="2:22" x14ac:dyDescent="0.2">
      <c r="B23714" s="2"/>
      <c r="C23714" s="2"/>
      <c r="D23714" s="2"/>
      <c r="E23714" s="2"/>
      <c r="F23714" s="2"/>
      <c r="G23714" s="3"/>
      <c r="H23714" s="3"/>
      <c r="I23714" s="2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 s="2"/>
    </row>
    <row r="23715" spans="2:22" x14ac:dyDescent="0.2">
      <c r="B23715" s="2"/>
      <c r="C23715" s="2"/>
      <c r="D23715" s="2"/>
      <c r="E23715" s="2"/>
      <c r="F23715" s="2"/>
      <c r="G23715" s="3"/>
      <c r="H23715" s="3"/>
      <c r="I23715" s="2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 s="2"/>
    </row>
    <row r="23716" spans="2:22" x14ac:dyDescent="0.2">
      <c r="B23716" s="2"/>
      <c r="C23716" s="2"/>
      <c r="D23716" s="2"/>
      <c r="E23716" s="2"/>
      <c r="F23716" s="2"/>
      <c r="G23716" s="3"/>
      <c r="H23716" s="3"/>
      <c r="I23716" s="2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 s="2"/>
    </row>
    <row r="23717" spans="2:22" x14ac:dyDescent="0.2">
      <c r="B23717" s="2"/>
      <c r="C23717" s="2"/>
      <c r="D23717" s="2"/>
      <c r="E23717" s="2"/>
      <c r="F23717" s="2"/>
      <c r="G23717" s="3"/>
      <c r="H23717" s="3"/>
      <c r="I23717" s="2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 s="2"/>
    </row>
    <row r="23718" spans="2:22" x14ac:dyDescent="0.2">
      <c r="B23718" s="2"/>
      <c r="C23718" s="2"/>
      <c r="D23718" s="2"/>
      <c r="E23718" s="2"/>
      <c r="F23718" s="2"/>
      <c r="G23718" s="3"/>
      <c r="H23718" s="3"/>
      <c r="I23718" s="2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 s="2"/>
    </row>
    <row r="23719" spans="2:22" x14ac:dyDescent="0.2">
      <c r="B23719" s="2"/>
      <c r="C23719" s="2"/>
      <c r="D23719" s="2"/>
      <c r="E23719" s="2"/>
      <c r="F23719" s="2"/>
      <c r="G23719" s="3"/>
      <c r="H23719" s="3"/>
      <c r="I23719" s="2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 s="2"/>
    </row>
    <row r="23720" spans="2:22" x14ac:dyDescent="0.2">
      <c r="B23720" s="2"/>
      <c r="C23720" s="2"/>
      <c r="D23720" s="2"/>
      <c r="E23720" s="2"/>
      <c r="F23720" s="2"/>
      <c r="G23720" s="3"/>
      <c r="H23720" s="3"/>
      <c r="I23720" s="2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 s="2"/>
    </row>
    <row r="23721" spans="2:22" x14ac:dyDescent="0.2">
      <c r="B23721" s="2"/>
      <c r="C23721" s="2"/>
      <c r="D23721" s="2"/>
      <c r="E23721" s="2"/>
      <c r="F23721" s="2"/>
      <c r="G23721" s="3"/>
      <c r="H23721" s="3"/>
      <c r="I23721" s="2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 s="2"/>
    </row>
    <row r="23722" spans="2:22" x14ac:dyDescent="0.2">
      <c r="B23722" s="2"/>
      <c r="C23722" s="2"/>
      <c r="D23722" s="2"/>
      <c r="E23722" s="2"/>
      <c r="F23722" s="2"/>
      <c r="G23722" s="3"/>
      <c r="H23722" s="3"/>
      <c r="I23722" s="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 s="2"/>
    </row>
    <row r="23723" spans="2:22" x14ac:dyDescent="0.2">
      <c r="B23723" s="2"/>
      <c r="C23723" s="2"/>
      <c r="D23723" s="2"/>
      <c r="E23723" s="2"/>
      <c r="F23723" s="2"/>
      <c r="G23723" s="3"/>
      <c r="H23723" s="3"/>
      <c r="I23723" s="2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 s="2"/>
    </row>
    <row r="23724" spans="2:22" x14ac:dyDescent="0.2">
      <c r="B23724" s="2"/>
      <c r="C23724" s="2"/>
      <c r="D23724" s="2"/>
      <c r="E23724" s="2"/>
      <c r="F23724" s="2"/>
      <c r="G23724" s="3"/>
      <c r="H23724" s="3"/>
      <c r="I23724" s="2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 s="2"/>
    </row>
    <row r="23725" spans="2:22" x14ac:dyDescent="0.2">
      <c r="B23725" s="2"/>
      <c r="C23725" s="2"/>
      <c r="D23725" s="2"/>
      <c r="E23725" s="2"/>
      <c r="F23725" s="2"/>
      <c r="G23725" s="3"/>
      <c r="H23725" s="3"/>
      <c r="I23725" s="2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 s="2"/>
    </row>
    <row r="23726" spans="2:22" x14ac:dyDescent="0.2">
      <c r="B23726" s="2"/>
      <c r="C23726" s="2"/>
      <c r="D23726" s="2"/>
      <c r="E23726" s="2"/>
      <c r="F23726" s="2"/>
      <c r="G23726" s="3"/>
      <c r="H23726" s="3"/>
      <c r="I23726" s="2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 s="2"/>
    </row>
    <row r="23727" spans="2:22" x14ac:dyDescent="0.2">
      <c r="B23727" s="2"/>
      <c r="C23727" s="2"/>
      <c r="D23727" s="2"/>
      <c r="E23727" s="2"/>
      <c r="F23727" s="2"/>
      <c r="G23727" s="3"/>
      <c r="H23727" s="3"/>
      <c r="I23727" s="2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 s="2"/>
    </row>
    <row r="23728" spans="2:22" x14ac:dyDescent="0.2">
      <c r="B23728" s="2"/>
      <c r="C23728" s="2"/>
      <c r="D23728" s="2"/>
      <c r="E23728" s="2"/>
      <c r="F23728" s="2"/>
      <c r="G23728" s="3"/>
      <c r="H23728" s="3"/>
      <c r="I23728" s="2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 s="2"/>
    </row>
    <row r="23729" spans="2:22" x14ac:dyDescent="0.2">
      <c r="B23729" s="2"/>
      <c r="C23729" s="2"/>
      <c r="D23729" s="2"/>
      <c r="E23729" s="2"/>
      <c r="F23729" s="2"/>
      <c r="G23729" s="3"/>
      <c r="H23729" s="3"/>
      <c r="I23729" s="2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 s="2"/>
    </row>
    <row r="23730" spans="2:22" x14ac:dyDescent="0.2">
      <c r="B23730" s="2"/>
      <c r="C23730" s="2"/>
      <c r="D23730" s="2"/>
      <c r="E23730" s="2"/>
      <c r="F23730" s="2"/>
      <c r="G23730" s="3"/>
      <c r="H23730" s="3"/>
      <c r="I23730" s="2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 s="2"/>
    </row>
    <row r="23731" spans="2:22" x14ac:dyDescent="0.2">
      <c r="B23731" s="2"/>
      <c r="C23731" s="2"/>
      <c r="D23731" s="2"/>
      <c r="E23731" s="2"/>
      <c r="F23731" s="2"/>
      <c r="G23731" s="3"/>
      <c r="H23731" s="3"/>
      <c r="I23731" s="2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 s="2"/>
    </row>
    <row r="23732" spans="2:22" x14ac:dyDescent="0.2">
      <c r="B23732" s="2"/>
      <c r="C23732" s="2"/>
      <c r="D23732" s="2"/>
      <c r="E23732" s="2"/>
      <c r="F23732" s="2"/>
      <c r="G23732" s="3"/>
      <c r="H23732" s="3"/>
      <c r="I23732" s="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 s="2"/>
    </row>
    <row r="23733" spans="2:22" x14ac:dyDescent="0.2">
      <c r="B23733" s="2"/>
      <c r="C23733" s="2"/>
      <c r="D23733" s="2"/>
      <c r="E23733" s="2"/>
      <c r="F23733" s="2"/>
      <c r="G23733" s="3"/>
      <c r="H23733" s="3"/>
      <c r="I23733" s="2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 s="2"/>
    </row>
    <row r="23734" spans="2:22" x14ac:dyDescent="0.2">
      <c r="B23734" s="2"/>
      <c r="C23734" s="2"/>
      <c r="D23734" s="2"/>
      <c r="E23734" s="2"/>
      <c r="F23734" s="2"/>
      <c r="G23734" s="3"/>
      <c r="H23734" s="3"/>
      <c r="I23734" s="2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 s="2"/>
    </row>
    <row r="23735" spans="2:22" x14ac:dyDescent="0.2">
      <c r="B23735" s="2"/>
      <c r="C23735" s="2"/>
      <c r="D23735" s="2"/>
      <c r="E23735" s="2"/>
      <c r="F23735" s="2"/>
      <c r="G23735" s="3"/>
      <c r="H23735" s="3"/>
      <c r="I23735" s="2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 s="2"/>
    </row>
    <row r="23736" spans="2:22" x14ac:dyDescent="0.2">
      <c r="B23736" s="2"/>
      <c r="C23736" s="2"/>
      <c r="D23736" s="2"/>
      <c r="E23736" s="2"/>
      <c r="F23736" s="2"/>
      <c r="G23736" s="3"/>
      <c r="H23736" s="3"/>
      <c r="I23736" s="2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 s="2"/>
    </row>
    <row r="23737" spans="2:22" x14ac:dyDescent="0.2">
      <c r="B23737" s="2"/>
      <c r="C23737" s="2"/>
      <c r="D23737" s="2"/>
      <c r="E23737" s="2"/>
      <c r="F23737" s="2"/>
      <c r="G23737" s="3"/>
      <c r="H23737" s="3"/>
      <c r="I23737" s="2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 s="2"/>
    </row>
    <row r="23738" spans="2:22" x14ac:dyDescent="0.2">
      <c r="B23738" s="2"/>
      <c r="C23738" s="2"/>
      <c r="D23738" s="2"/>
      <c r="E23738" s="2"/>
      <c r="F23738" s="2"/>
      <c r="G23738" s="3"/>
      <c r="H23738" s="3"/>
      <c r="I23738" s="2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 s="2"/>
    </row>
    <row r="23739" spans="2:22" x14ac:dyDescent="0.2">
      <c r="B23739" s="2"/>
      <c r="C23739" s="2"/>
      <c r="D23739" s="2"/>
      <c r="E23739" s="2"/>
      <c r="F23739" s="2"/>
      <c r="G23739" s="3"/>
      <c r="H23739" s="3"/>
      <c r="I23739" s="2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 s="2"/>
    </row>
    <row r="23740" spans="2:22" x14ac:dyDescent="0.2">
      <c r="B23740" s="2"/>
      <c r="C23740" s="2"/>
      <c r="D23740" s="2"/>
      <c r="E23740" s="2"/>
      <c r="F23740" s="2"/>
      <c r="G23740" s="3"/>
      <c r="H23740" s="3"/>
      <c r="I23740" s="2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 s="2"/>
    </row>
    <row r="23741" spans="2:22" x14ac:dyDescent="0.2">
      <c r="B23741" s="2"/>
      <c r="C23741" s="2"/>
      <c r="D23741" s="2"/>
      <c r="E23741" s="2"/>
      <c r="F23741" s="2"/>
      <c r="G23741" s="3"/>
      <c r="H23741" s="3"/>
      <c r="I23741" s="2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 s="2"/>
    </row>
    <row r="23742" spans="2:22" x14ac:dyDescent="0.2">
      <c r="B23742" s="2"/>
      <c r="C23742" s="2"/>
      <c r="D23742" s="2"/>
      <c r="E23742" s="2"/>
      <c r="F23742" s="2"/>
      <c r="G23742" s="3"/>
      <c r="H23742" s="3"/>
      <c r="I23742" s="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 s="2"/>
    </row>
    <row r="23743" spans="2:22" x14ac:dyDescent="0.2">
      <c r="B23743" s="2"/>
      <c r="C23743" s="2"/>
      <c r="D23743" s="2"/>
      <c r="E23743" s="2"/>
      <c r="F23743" s="2"/>
      <c r="G23743" s="3"/>
      <c r="H23743" s="3"/>
      <c r="I23743" s="2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 s="2"/>
    </row>
    <row r="23744" spans="2:22" x14ac:dyDescent="0.2">
      <c r="B23744" s="2"/>
      <c r="C23744" s="2"/>
      <c r="D23744" s="2"/>
      <c r="E23744" s="2"/>
      <c r="F23744" s="2"/>
      <c r="G23744" s="3"/>
      <c r="H23744" s="3"/>
      <c r="I23744" s="2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 s="2"/>
    </row>
    <row r="23745" spans="2:22" x14ac:dyDescent="0.2">
      <c r="B23745" s="2"/>
      <c r="C23745" s="2"/>
      <c r="D23745" s="2"/>
      <c r="E23745" s="2"/>
      <c r="F23745" s="2"/>
      <c r="G23745" s="3"/>
      <c r="H23745" s="3"/>
      <c r="I23745" s="2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 s="2"/>
    </row>
    <row r="23746" spans="2:22" x14ac:dyDescent="0.2">
      <c r="B23746" s="2"/>
      <c r="C23746" s="2"/>
      <c r="D23746" s="2"/>
      <c r="E23746" s="2"/>
      <c r="F23746" s="2"/>
      <c r="G23746" s="3"/>
      <c r="H23746" s="3"/>
      <c r="I23746" s="2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 s="2"/>
    </row>
    <row r="23747" spans="2:22" x14ac:dyDescent="0.2">
      <c r="B23747" s="2"/>
      <c r="C23747" s="2"/>
      <c r="D23747" s="2"/>
      <c r="E23747" s="2"/>
      <c r="F23747" s="2"/>
      <c r="G23747" s="3"/>
      <c r="H23747" s="3"/>
      <c r="I23747" s="2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 s="2"/>
    </row>
    <row r="23748" spans="2:22" x14ac:dyDescent="0.2">
      <c r="B23748" s="2"/>
      <c r="C23748" s="2"/>
      <c r="D23748" s="2"/>
      <c r="E23748" s="2"/>
      <c r="F23748" s="2"/>
      <c r="G23748" s="3"/>
      <c r="H23748" s="3"/>
      <c r="I23748" s="2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 s="2"/>
    </row>
    <row r="23749" spans="2:22" x14ac:dyDescent="0.2">
      <c r="B23749" s="2"/>
      <c r="C23749" s="2"/>
      <c r="D23749" s="2"/>
      <c r="E23749" s="2"/>
      <c r="F23749" s="2"/>
      <c r="G23749" s="3"/>
      <c r="H23749" s="3"/>
      <c r="I23749" s="2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 s="2"/>
    </row>
    <row r="23750" spans="2:22" x14ac:dyDescent="0.2">
      <c r="B23750" s="2"/>
      <c r="C23750" s="2"/>
      <c r="D23750" s="2"/>
      <c r="E23750" s="2"/>
      <c r="F23750" s="2"/>
      <c r="G23750" s="3"/>
      <c r="H23750" s="3"/>
      <c r="I23750" s="2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 s="2"/>
    </row>
    <row r="23751" spans="2:22" x14ac:dyDescent="0.2">
      <c r="B23751" s="2"/>
      <c r="C23751" s="2"/>
      <c r="D23751" s="2"/>
      <c r="E23751" s="2"/>
      <c r="F23751" s="2"/>
      <c r="G23751" s="3"/>
      <c r="H23751" s="3"/>
      <c r="I23751" s="2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 s="2"/>
    </row>
    <row r="23752" spans="2:22" x14ac:dyDescent="0.2">
      <c r="B23752" s="2"/>
      <c r="C23752" s="2"/>
      <c r="D23752" s="2"/>
      <c r="E23752" s="2"/>
      <c r="F23752" s="2"/>
      <c r="G23752" s="3"/>
      <c r="H23752" s="3"/>
      <c r="I23752" s="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 s="2"/>
    </row>
    <row r="23753" spans="2:22" x14ac:dyDescent="0.2">
      <c r="B23753" s="2"/>
      <c r="C23753" s="2"/>
      <c r="D23753" s="2"/>
      <c r="E23753" s="2"/>
      <c r="F23753" s="2"/>
      <c r="G23753" s="3"/>
      <c r="H23753" s="3"/>
      <c r="I23753" s="2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 s="2"/>
    </row>
    <row r="23754" spans="2:22" x14ac:dyDescent="0.2">
      <c r="B23754" s="2"/>
      <c r="C23754" s="2"/>
      <c r="D23754" s="2"/>
      <c r="E23754" s="2"/>
      <c r="F23754" s="2"/>
      <c r="G23754" s="3"/>
      <c r="H23754" s="3"/>
      <c r="I23754" s="2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 s="2"/>
    </row>
    <row r="23755" spans="2:22" x14ac:dyDescent="0.2">
      <c r="B23755" s="2"/>
      <c r="C23755" s="2"/>
      <c r="D23755" s="2"/>
      <c r="E23755" s="2"/>
      <c r="F23755" s="2"/>
      <c r="G23755" s="3"/>
      <c r="H23755" s="3"/>
      <c r="I23755" s="2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 s="2"/>
    </row>
    <row r="23756" spans="2:22" x14ac:dyDescent="0.2">
      <c r="B23756" s="2"/>
      <c r="C23756" s="2"/>
      <c r="D23756" s="2"/>
      <c r="E23756" s="2"/>
      <c r="F23756" s="2"/>
      <c r="G23756" s="3"/>
      <c r="H23756" s="3"/>
      <c r="I23756" s="2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 s="2"/>
    </row>
    <row r="23757" spans="2:22" x14ac:dyDescent="0.2">
      <c r="B23757" s="2"/>
      <c r="C23757" s="2"/>
      <c r="D23757" s="2"/>
      <c r="E23757" s="2"/>
      <c r="F23757" s="2"/>
      <c r="G23757" s="3"/>
      <c r="H23757" s="3"/>
      <c r="I23757" s="2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 s="2"/>
    </row>
    <row r="23758" spans="2:22" x14ac:dyDescent="0.2">
      <c r="B23758" s="2"/>
      <c r="C23758" s="2"/>
      <c r="D23758" s="2"/>
      <c r="E23758" s="2"/>
      <c r="F23758" s="2"/>
      <c r="G23758" s="3"/>
      <c r="H23758" s="3"/>
      <c r="I23758" s="2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 s="2"/>
    </row>
    <row r="23759" spans="2:22" x14ac:dyDescent="0.2">
      <c r="B23759" s="2"/>
      <c r="C23759" s="2"/>
      <c r="D23759" s="2"/>
      <c r="E23759" s="2"/>
      <c r="F23759" s="2"/>
      <c r="G23759" s="3"/>
      <c r="H23759" s="3"/>
      <c r="I23759" s="2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 s="2"/>
    </row>
    <row r="23760" spans="2:22" x14ac:dyDescent="0.2">
      <c r="B23760" s="2"/>
      <c r="C23760" s="2"/>
      <c r="D23760" s="2"/>
      <c r="E23760" s="2"/>
      <c r="F23760" s="2"/>
      <c r="G23760" s="3"/>
      <c r="H23760" s="3"/>
      <c r="I23760" s="2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 s="2"/>
    </row>
    <row r="23761" spans="2:22" x14ac:dyDescent="0.2">
      <c r="B23761" s="2"/>
      <c r="C23761" s="2"/>
      <c r="D23761" s="2"/>
      <c r="E23761" s="2"/>
      <c r="F23761" s="2"/>
      <c r="G23761" s="3"/>
      <c r="H23761" s="3"/>
      <c r="I23761" s="2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 s="2"/>
    </row>
    <row r="23762" spans="2:22" x14ac:dyDescent="0.2">
      <c r="B23762" s="2"/>
      <c r="C23762" s="2"/>
      <c r="D23762" s="2"/>
      <c r="E23762" s="2"/>
      <c r="F23762" s="2"/>
      <c r="G23762" s="3"/>
      <c r="H23762" s="3"/>
      <c r="I23762" s="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 s="2"/>
    </row>
    <row r="23763" spans="2:22" x14ac:dyDescent="0.2">
      <c r="B23763" s="2"/>
      <c r="C23763" s="2"/>
      <c r="D23763" s="2"/>
      <c r="E23763" s="2"/>
      <c r="F23763" s="2"/>
      <c r="G23763" s="3"/>
      <c r="H23763" s="3"/>
      <c r="I23763" s="2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 s="2"/>
    </row>
    <row r="23764" spans="2:22" x14ac:dyDescent="0.2">
      <c r="B23764" s="2"/>
      <c r="C23764" s="2"/>
      <c r="D23764" s="2"/>
      <c r="E23764" s="2"/>
      <c r="F23764" s="2"/>
      <c r="G23764" s="3"/>
      <c r="H23764" s="3"/>
      <c r="I23764" s="2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 s="2"/>
    </row>
    <row r="23765" spans="2:22" x14ac:dyDescent="0.2">
      <c r="B23765" s="2"/>
      <c r="C23765" s="2"/>
      <c r="D23765" s="2"/>
      <c r="E23765" s="2"/>
      <c r="F23765" s="2"/>
      <c r="G23765" s="3"/>
      <c r="H23765" s="3"/>
      <c r="I23765" s="2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 s="2"/>
    </row>
    <row r="23766" spans="2:22" x14ac:dyDescent="0.2">
      <c r="B23766" s="2"/>
      <c r="C23766" s="2"/>
      <c r="D23766" s="2"/>
      <c r="E23766" s="2"/>
      <c r="F23766" s="2"/>
      <c r="G23766" s="3"/>
      <c r="H23766" s="3"/>
      <c r="I23766" s="2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 s="2"/>
    </row>
    <row r="23767" spans="2:22" x14ac:dyDescent="0.2">
      <c r="B23767" s="2"/>
      <c r="C23767" s="2"/>
      <c r="D23767" s="2"/>
      <c r="E23767" s="2"/>
      <c r="F23767" s="2"/>
      <c r="G23767" s="3"/>
      <c r="H23767" s="3"/>
      <c r="I23767" s="2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 s="2"/>
    </row>
    <row r="23768" spans="2:22" x14ac:dyDescent="0.2">
      <c r="B23768" s="2"/>
      <c r="C23768" s="2"/>
      <c r="D23768" s="2"/>
      <c r="E23768" s="2"/>
      <c r="F23768" s="2"/>
      <c r="G23768" s="3"/>
      <c r="H23768" s="3"/>
      <c r="I23768" s="2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 s="2"/>
    </row>
    <row r="23769" spans="2:22" x14ac:dyDescent="0.2">
      <c r="B23769" s="2"/>
      <c r="C23769" s="2"/>
      <c r="D23769" s="2"/>
      <c r="E23769" s="2"/>
      <c r="F23769" s="2"/>
      <c r="G23769" s="3"/>
      <c r="H23769" s="3"/>
      <c r="I23769" s="2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 s="2"/>
    </row>
    <row r="23770" spans="2:22" x14ac:dyDescent="0.2">
      <c r="B23770" s="2"/>
      <c r="C23770" s="2"/>
      <c r="D23770" s="2"/>
      <c r="E23770" s="2"/>
      <c r="F23770" s="2"/>
      <c r="G23770" s="3"/>
      <c r="H23770" s="3"/>
      <c r="I23770" s="2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 s="2"/>
    </row>
    <row r="23771" spans="2:22" x14ac:dyDescent="0.2">
      <c r="B23771" s="2"/>
      <c r="C23771" s="2"/>
      <c r="D23771" s="2"/>
      <c r="E23771" s="2"/>
      <c r="F23771" s="2"/>
      <c r="G23771" s="3"/>
      <c r="H23771" s="3"/>
      <c r="I23771" s="2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 s="2"/>
    </row>
    <row r="23772" spans="2:22" x14ac:dyDescent="0.2">
      <c r="B23772" s="2"/>
      <c r="C23772" s="2"/>
      <c r="D23772" s="2"/>
      <c r="E23772" s="2"/>
      <c r="F23772" s="2"/>
      <c r="G23772" s="3"/>
      <c r="H23772" s="3"/>
      <c r="I23772" s="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 s="2"/>
    </row>
    <row r="23773" spans="2:22" x14ac:dyDescent="0.2">
      <c r="B23773" s="2"/>
      <c r="C23773" s="2"/>
      <c r="D23773" s="2"/>
      <c r="E23773" s="2"/>
      <c r="F23773" s="2"/>
      <c r="G23773" s="3"/>
      <c r="H23773" s="3"/>
      <c r="I23773" s="2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 s="2"/>
    </row>
    <row r="23774" spans="2:22" x14ac:dyDescent="0.2">
      <c r="B23774" s="2"/>
      <c r="C23774" s="2"/>
      <c r="D23774" s="2"/>
      <c r="E23774" s="2"/>
      <c r="F23774" s="2"/>
      <c r="G23774" s="3"/>
      <c r="H23774" s="3"/>
      <c r="I23774" s="2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 s="2"/>
    </row>
    <row r="23775" spans="2:22" x14ac:dyDescent="0.2">
      <c r="B23775" s="2"/>
      <c r="C23775" s="2"/>
      <c r="D23775" s="2"/>
      <c r="E23775" s="2"/>
      <c r="F23775" s="2"/>
      <c r="G23775" s="3"/>
      <c r="H23775" s="3"/>
      <c r="I23775" s="2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 s="2"/>
    </row>
    <row r="23776" spans="2:22" x14ac:dyDescent="0.2">
      <c r="B23776" s="2"/>
      <c r="C23776" s="2"/>
      <c r="D23776" s="2"/>
      <c r="E23776" s="2"/>
      <c r="F23776" s="2"/>
      <c r="G23776" s="3"/>
      <c r="H23776" s="3"/>
      <c r="I23776" s="2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 s="2"/>
    </row>
    <row r="23777" spans="2:22" x14ac:dyDescent="0.2">
      <c r="B23777" s="2"/>
      <c r="C23777" s="2"/>
      <c r="D23777" s="2"/>
      <c r="E23777" s="2"/>
      <c r="F23777" s="2"/>
      <c r="G23777" s="3"/>
      <c r="H23777" s="3"/>
      <c r="I23777" s="2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 s="2"/>
    </row>
    <row r="23778" spans="2:22" x14ac:dyDescent="0.2">
      <c r="B23778" s="2"/>
      <c r="C23778" s="2"/>
      <c r="D23778" s="2"/>
      <c r="E23778" s="2"/>
      <c r="F23778" s="2"/>
      <c r="G23778" s="3"/>
      <c r="H23778" s="3"/>
      <c r="I23778" s="2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 s="2"/>
    </row>
    <row r="23779" spans="2:22" x14ac:dyDescent="0.2">
      <c r="B23779" s="2"/>
      <c r="C23779" s="2"/>
      <c r="D23779" s="2"/>
      <c r="E23779" s="2"/>
      <c r="F23779" s="2"/>
      <c r="G23779" s="3"/>
      <c r="H23779" s="3"/>
      <c r="I23779" s="2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 s="2"/>
    </row>
    <row r="23780" spans="2:22" x14ac:dyDescent="0.2">
      <c r="B23780" s="2"/>
      <c r="C23780" s="2"/>
      <c r="D23780" s="2"/>
      <c r="E23780" s="2"/>
      <c r="F23780" s="2"/>
      <c r="G23780" s="3"/>
      <c r="H23780" s="3"/>
      <c r="I23780" s="2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 s="2"/>
    </row>
    <row r="23781" spans="2:22" x14ac:dyDescent="0.2">
      <c r="B23781" s="2"/>
      <c r="C23781" s="2"/>
      <c r="D23781" s="2"/>
      <c r="E23781" s="2"/>
      <c r="F23781" s="2"/>
      <c r="G23781" s="3"/>
      <c r="H23781" s="3"/>
      <c r="I23781" s="2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 s="2"/>
    </row>
    <row r="23782" spans="2:22" x14ac:dyDescent="0.2">
      <c r="B23782" s="2"/>
      <c r="C23782" s="2"/>
      <c r="D23782" s="2"/>
      <c r="E23782" s="2"/>
      <c r="F23782" s="2"/>
      <c r="G23782" s="3"/>
      <c r="H23782" s="3"/>
      <c r="I23782" s="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 s="2"/>
    </row>
    <row r="23783" spans="2:22" x14ac:dyDescent="0.2">
      <c r="B23783" s="2"/>
      <c r="C23783" s="2"/>
      <c r="D23783" s="2"/>
      <c r="E23783" s="2"/>
      <c r="F23783" s="2"/>
      <c r="G23783" s="3"/>
      <c r="H23783" s="3"/>
      <c r="I23783" s="2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 s="2"/>
    </row>
    <row r="23784" spans="2:22" x14ac:dyDescent="0.2">
      <c r="B23784" s="2"/>
      <c r="C23784" s="2"/>
      <c r="D23784" s="2"/>
      <c r="E23784" s="2"/>
      <c r="F23784" s="2"/>
      <c r="G23784" s="3"/>
      <c r="H23784" s="3"/>
      <c r="I23784" s="2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 s="2"/>
    </row>
    <row r="23785" spans="2:22" x14ac:dyDescent="0.2">
      <c r="B23785" s="2"/>
      <c r="C23785" s="2"/>
      <c r="D23785" s="2"/>
      <c r="E23785" s="2"/>
      <c r="F23785" s="2"/>
      <c r="G23785" s="3"/>
      <c r="H23785" s="3"/>
      <c r="I23785" s="2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 s="2"/>
    </row>
    <row r="23786" spans="2:22" x14ac:dyDescent="0.2">
      <c r="B23786" s="2"/>
      <c r="C23786" s="2"/>
      <c r="D23786" s="2"/>
      <c r="E23786" s="2"/>
      <c r="F23786" s="2"/>
      <c r="G23786" s="3"/>
      <c r="H23786" s="3"/>
      <c r="I23786" s="2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 s="2"/>
    </row>
    <row r="23787" spans="2:22" x14ac:dyDescent="0.2">
      <c r="B23787" s="2"/>
      <c r="C23787" s="2"/>
      <c r="D23787" s="2"/>
      <c r="E23787" s="2"/>
      <c r="F23787" s="2"/>
      <c r="G23787" s="3"/>
      <c r="H23787" s="3"/>
      <c r="I23787" s="2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 s="2"/>
    </row>
    <row r="23788" spans="2:22" x14ac:dyDescent="0.2">
      <c r="B23788" s="2"/>
      <c r="C23788" s="2"/>
      <c r="D23788" s="2"/>
      <c r="E23788" s="2"/>
      <c r="F23788" s="2"/>
      <c r="G23788" s="3"/>
      <c r="H23788" s="3"/>
      <c r="I23788" s="2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 s="2"/>
    </row>
    <row r="23789" spans="2:22" x14ac:dyDescent="0.2">
      <c r="B23789" s="2"/>
      <c r="C23789" s="2"/>
      <c r="D23789" s="2"/>
      <c r="E23789" s="2"/>
      <c r="F23789" s="2"/>
      <c r="G23789" s="3"/>
      <c r="H23789" s="3"/>
      <c r="I23789" s="2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 s="2"/>
    </row>
    <row r="23790" spans="2:22" x14ac:dyDescent="0.2">
      <c r="B23790" s="2"/>
      <c r="C23790" s="2"/>
      <c r="D23790" s="2"/>
      <c r="E23790" s="2"/>
      <c r="F23790" s="2"/>
      <c r="G23790" s="3"/>
      <c r="H23790" s="3"/>
      <c r="I23790" s="2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 s="2"/>
    </row>
    <row r="23791" spans="2:22" x14ac:dyDescent="0.2">
      <c r="B23791" s="2"/>
      <c r="C23791" s="2"/>
      <c r="D23791" s="2"/>
      <c r="E23791" s="2"/>
      <c r="F23791" s="2"/>
      <c r="G23791" s="3"/>
      <c r="H23791" s="3"/>
      <c r="I23791" s="2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 s="2"/>
    </row>
    <row r="23792" spans="2:22" x14ac:dyDescent="0.2">
      <c r="B23792" s="2"/>
      <c r="C23792" s="2"/>
      <c r="D23792" s="2"/>
      <c r="E23792" s="2"/>
      <c r="F23792" s="2"/>
      <c r="G23792" s="3"/>
      <c r="H23792" s="3"/>
      <c r="I23792" s="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 s="2"/>
    </row>
    <row r="23793" spans="2:22" x14ac:dyDescent="0.2">
      <c r="B23793" s="2"/>
      <c r="C23793" s="2"/>
      <c r="D23793" s="2"/>
      <c r="E23793" s="2"/>
      <c r="F23793" s="2"/>
      <c r="G23793" s="3"/>
      <c r="H23793" s="3"/>
      <c r="I23793" s="2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 s="2"/>
    </row>
    <row r="23794" spans="2:22" x14ac:dyDescent="0.2">
      <c r="B23794" s="2"/>
      <c r="C23794" s="2"/>
      <c r="D23794" s="2"/>
      <c r="E23794" s="2"/>
      <c r="F23794" s="2"/>
      <c r="G23794" s="3"/>
      <c r="H23794" s="3"/>
      <c r="I23794" s="2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 s="2"/>
    </row>
    <row r="23795" spans="2:22" x14ac:dyDescent="0.2">
      <c r="B23795" s="2"/>
      <c r="C23795" s="2"/>
      <c r="D23795" s="2"/>
      <c r="E23795" s="2"/>
      <c r="F23795" s="2"/>
      <c r="G23795" s="3"/>
      <c r="H23795" s="3"/>
      <c r="I23795" s="2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 s="2"/>
    </row>
    <row r="23796" spans="2:22" x14ac:dyDescent="0.2">
      <c r="B23796" s="2"/>
      <c r="C23796" s="2"/>
      <c r="D23796" s="2"/>
      <c r="E23796" s="2"/>
      <c r="F23796" s="2"/>
      <c r="G23796" s="3"/>
      <c r="H23796" s="3"/>
      <c r="I23796" s="2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 s="2"/>
    </row>
    <row r="23797" spans="2:22" x14ac:dyDescent="0.2">
      <c r="B23797" s="2"/>
      <c r="C23797" s="2"/>
      <c r="D23797" s="2"/>
      <c r="E23797" s="2"/>
      <c r="F23797" s="2"/>
      <c r="G23797" s="3"/>
      <c r="H23797" s="3"/>
      <c r="I23797" s="2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 s="2"/>
    </row>
    <row r="23798" spans="2:22" x14ac:dyDescent="0.2">
      <c r="B23798" s="2"/>
      <c r="C23798" s="2"/>
      <c r="D23798" s="2"/>
      <c r="E23798" s="2"/>
      <c r="F23798" s="2"/>
      <c r="G23798" s="3"/>
      <c r="H23798" s="3"/>
      <c r="I23798" s="2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 s="2"/>
    </row>
    <row r="23799" spans="2:22" x14ac:dyDescent="0.2">
      <c r="B23799" s="2"/>
      <c r="C23799" s="2"/>
      <c r="D23799" s="2"/>
      <c r="E23799" s="2"/>
      <c r="F23799" s="2"/>
      <c r="G23799" s="3"/>
      <c r="H23799" s="3"/>
      <c r="I23799" s="2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 s="2"/>
    </row>
    <row r="23800" spans="2:22" x14ac:dyDescent="0.2">
      <c r="B23800" s="2"/>
      <c r="C23800" s="2"/>
      <c r="D23800" s="2"/>
      <c r="E23800" s="2"/>
      <c r="F23800" s="2"/>
      <c r="G23800" s="3"/>
      <c r="H23800" s="3"/>
      <c r="I23800" s="2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 s="2"/>
    </row>
    <row r="23801" spans="2:22" x14ac:dyDescent="0.2">
      <c r="B23801" s="2"/>
      <c r="C23801" s="2"/>
      <c r="D23801" s="2"/>
      <c r="E23801" s="2"/>
      <c r="F23801" s="2"/>
      <c r="G23801" s="3"/>
      <c r="H23801" s="3"/>
      <c r="I23801" s="2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 s="2"/>
    </row>
    <row r="23802" spans="2:22" x14ac:dyDescent="0.2">
      <c r="B23802" s="2"/>
      <c r="C23802" s="2"/>
      <c r="D23802" s="2"/>
      <c r="E23802" s="2"/>
      <c r="F23802" s="2"/>
      <c r="G23802" s="3"/>
      <c r="H23802" s="3"/>
      <c r="I23802" s="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 s="2"/>
    </row>
    <row r="23803" spans="2:22" x14ac:dyDescent="0.2">
      <c r="B23803" s="2"/>
      <c r="C23803" s="2"/>
      <c r="D23803" s="2"/>
      <c r="E23803" s="2"/>
      <c r="F23803" s="2"/>
      <c r="G23803" s="3"/>
      <c r="H23803" s="3"/>
      <c r="I23803" s="2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 s="2"/>
    </row>
    <row r="23804" spans="2:22" x14ac:dyDescent="0.2">
      <c r="B23804" s="2"/>
      <c r="C23804" s="2"/>
      <c r="D23804" s="2"/>
      <c r="E23804" s="2"/>
      <c r="F23804" s="2"/>
      <c r="G23804" s="3"/>
      <c r="H23804" s="3"/>
      <c r="I23804" s="2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 s="2"/>
    </row>
    <row r="23805" spans="2:22" x14ac:dyDescent="0.2">
      <c r="B23805" s="2"/>
      <c r="C23805" s="2"/>
      <c r="D23805" s="2"/>
      <c r="E23805" s="2"/>
      <c r="F23805" s="2"/>
      <c r="G23805" s="3"/>
      <c r="H23805" s="3"/>
      <c r="I23805" s="2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 s="2"/>
    </row>
    <row r="23806" spans="2:22" x14ac:dyDescent="0.2">
      <c r="B23806" s="2"/>
      <c r="C23806" s="2"/>
      <c r="D23806" s="2"/>
      <c r="E23806" s="2"/>
      <c r="F23806" s="2"/>
      <c r="G23806" s="3"/>
      <c r="H23806" s="3"/>
      <c r="I23806" s="2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 s="2"/>
    </row>
    <row r="23807" spans="2:22" x14ac:dyDescent="0.2">
      <c r="B23807" s="2"/>
      <c r="C23807" s="2"/>
      <c r="D23807" s="2"/>
      <c r="E23807" s="2"/>
      <c r="F23807" s="2"/>
      <c r="G23807" s="3"/>
      <c r="H23807" s="3"/>
      <c r="I23807" s="2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 s="2"/>
    </row>
    <row r="23808" spans="2:22" x14ac:dyDescent="0.2">
      <c r="B23808" s="2"/>
      <c r="C23808" s="2"/>
      <c r="D23808" s="2"/>
      <c r="E23808" s="2"/>
      <c r="F23808" s="2"/>
      <c r="G23808" s="3"/>
      <c r="H23808" s="3"/>
      <c r="I23808" s="2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 s="2"/>
    </row>
    <row r="23809" spans="2:22" x14ac:dyDescent="0.2">
      <c r="B23809" s="2"/>
      <c r="C23809" s="2"/>
      <c r="D23809" s="2"/>
      <c r="E23809" s="2"/>
      <c r="F23809" s="2"/>
      <c r="G23809" s="3"/>
      <c r="H23809" s="3"/>
      <c r="I23809" s="2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 s="2"/>
    </row>
    <row r="23810" spans="2:22" x14ac:dyDescent="0.2">
      <c r="B23810" s="2"/>
      <c r="C23810" s="2"/>
      <c r="D23810" s="2"/>
      <c r="E23810" s="2"/>
      <c r="F23810" s="2"/>
      <c r="G23810" s="3"/>
      <c r="H23810" s="3"/>
      <c r="I23810" s="2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 s="2"/>
    </row>
    <row r="23811" spans="2:22" x14ac:dyDescent="0.2">
      <c r="B23811" s="2"/>
      <c r="C23811" s="2"/>
      <c r="D23811" s="2"/>
      <c r="E23811" s="2"/>
      <c r="F23811" s="2"/>
      <c r="G23811" s="3"/>
      <c r="H23811" s="3"/>
      <c r="I23811" s="2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 s="2"/>
    </row>
    <row r="23812" spans="2:22" x14ac:dyDescent="0.2">
      <c r="B23812" s="2"/>
      <c r="C23812" s="2"/>
      <c r="D23812" s="2"/>
      <c r="E23812" s="2"/>
      <c r="F23812" s="2"/>
      <c r="G23812" s="3"/>
      <c r="H23812" s="3"/>
      <c r="I23812" s="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 s="2"/>
    </row>
    <row r="23813" spans="2:22" x14ac:dyDescent="0.2">
      <c r="B23813" s="2"/>
      <c r="C23813" s="2"/>
      <c r="D23813" s="2"/>
      <c r="E23813" s="2"/>
      <c r="F23813" s="2"/>
      <c r="G23813" s="3"/>
      <c r="H23813" s="3"/>
      <c r="I23813" s="2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 s="2"/>
    </row>
    <row r="23814" spans="2:22" x14ac:dyDescent="0.2">
      <c r="B23814" s="2"/>
      <c r="C23814" s="2"/>
      <c r="D23814" s="2"/>
      <c r="E23814" s="2"/>
      <c r="F23814" s="2"/>
      <c r="G23814" s="3"/>
      <c r="H23814" s="3"/>
      <c r="I23814" s="2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 s="2"/>
    </row>
    <row r="23815" spans="2:22" x14ac:dyDescent="0.2">
      <c r="B23815" s="2"/>
      <c r="C23815" s="2"/>
      <c r="D23815" s="2"/>
      <c r="E23815" s="2"/>
      <c r="F23815" s="2"/>
      <c r="G23815" s="3"/>
      <c r="H23815" s="3"/>
      <c r="I23815" s="2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 s="2"/>
    </row>
    <row r="23816" spans="2:22" x14ac:dyDescent="0.2">
      <c r="B23816" s="2"/>
      <c r="C23816" s="2"/>
      <c r="D23816" s="2"/>
      <c r="E23816" s="2"/>
      <c r="F23816" s="2"/>
      <c r="G23816" s="3"/>
      <c r="H23816" s="3"/>
      <c r="I23816" s="2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 s="2"/>
    </row>
    <row r="23817" spans="2:22" x14ac:dyDescent="0.2">
      <c r="B23817" s="2"/>
      <c r="C23817" s="2"/>
      <c r="D23817" s="2"/>
      <c r="E23817" s="2"/>
      <c r="F23817" s="2"/>
      <c r="G23817" s="3"/>
      <c r="H23817" s="3"/>
      <c r="I23817" s="2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 s="2"/>
    </row>
    <row r="23818" spans="2:22" x14ac:dyDescent="0.2">
      <c r="B23818" s="2"/>
      <c r="C23818" s="2"/>
      <c r="D23818" s="2"/>
      <c r="E23818" s="2"/>
      <c r="F23818" s="2"/>
      <c r="G23818" s="3"/>
      <c r="H23818" s="3"/>
      <c r="I23818" s="2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 s="2"/>
    </row>
    <row r="23819" spans="2:22" x14ac:dyDescent="0.2">
      <c r="B23819" s="2"/>
      <c r="C23819" s="2"/>
      <c r="D23819" s="2"/>
      <c r="E23819" s="2"/>
      <c r="F23819" s="2"/>
      <c r="G23819" s="3"/>
      <c r="H23819" s="3"/>
      <c r="I23819" s="2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 s="2"/>
    </row>
    <row r="23820" spans="2:22" x14ac:dyDescent="0.2">
      <c r="B23820" s="2"/>
      <c r="C23820" s="2"/>
      <c r="D23820" s="2"/>
      <c r="E23820" s="2"/>
      <c r="F23820" s="2"/>
      <c r="G23820" s="3"/>
      <c r="H23820" s="3"/>
      <c r="I23820" s="2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 s="2"/>
    </row>
    <row r="23821" spans="2:22" x14ac:dyDescent="0.2">
      <c r="B23821" s="2"/>
      <c r="C23821" s="2"/>
      <c r="D23821" s="2"/>
      <c r="E23821" s="2"/>
      <c r="F23821" s="2"/>
      <c r="G23821" s="3"/>
      <c r="H23821" s="3"/>
      <c r="I23821" s="2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 s="2"/>
    </row>
    <row r="23822" spans="2:22" x14ac:dyDescent="0.2">
      <c r="B23822" s="2"/>
      <c r="C23822" s="2"/>
      <c r="D23822" s="2"/>
      <c r="E23822" s="2"/>
      <c r="F23822" s="2"/>
      <c r="G23822" s="3"/>
      <c r="H23822" s="3"/>
      <c r="I23822" s="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 s="2"/>
    </row>
    <row r="23823" spans="2:22" x14ac:dyDescent="0.2">
      <c r="B23823" s="2"/>
      <c r="C23823" s="2"/>
      <c r="D23823" s="2"/>
      <c r="E23823" s="2"/>
      <c r="F23823" s="2"/>
      <c r="G23823" s="3"/>
      <c r="H23823" s="3"/>
      <c r="I23823" s="2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 s="2"/>
    </row>
    <row r="23824" spans="2:22" x14ac:dyDescent="0.2">
      <c r="B23824" s="2"/>
      <c r="C23824" s="2"/>
      <c r="D23824" s="2"/>
      <c r="E23824" s="2"/>
      <c r="F23824" s="2"/>
      <c r="G23824" s="3"/>
      <c r="H23824" s="3"/>
      <c r="I23824" s="2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 s="2"/>
    </row>
    <row r="23825" spans="2:22" x14ac:dyDescent="0.2">
      <c r="B23825" s="2"/>
      <c r="C23825" s="2"/>
      <c r="D23825" s="2"/>
      <c r="E23825" s="2"/>
      <c r="F23825" s="2"/>
      <c r="G23825" s="3"/>
      <c r="H23825" s="3"/>
      <c r="I23825" s="2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 s="2"/>
    </row>
    <row r="23826" spans="2:22" x14ac:dyDescent="0.2">
      <c r="B23826" s="2"/>
      <c r="C23826" s="2"/>
      <c r="D23826" s="2"/>
      <c r="E23826" s="2"/>
      <c r="F23826" s="2"/>
      <c r="G23826" s="3"/>
      <c r="H23826" s="3"/>
      <c r="I23826" s="2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 s="2"/>
    </row>
    <row r="23827" spans="2:22" x14ac:dyDescent="0.2">
      <c r="B23827" s="2"/>
      <c r="C23827" s="2"/>
      <c r="D23827" s="2"/>
      <c r="E23827" s="2"/>
      <c r="F23827" s="2"/>
      <c r="G23827" s="3"/>
      <c r="H23827" s="3"/>
      <c r="I23827" s="2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 s="2"/>
    </row>
    <row r="23828" spans="2:22" x14ac:dyDescent="0.2">
      <c r="B23828" s="2"/>
      <c r="C23828" s="2"/>
      <c r="D23828" s="2"/>
      <c r="E23828" s="2"/>
      <c r="F23828" s="2"/>
      <c r="G23828" s="3"/>
      <c r="H23828" s="3"/>
      <c r="I23828" s="2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 s="2"/>
    </row>
    <row r="23829" spans="2:22" x14ac:dyDescent="0.2">
      <c r="B23829" s="2"/>
      <c r="C23829" s="2"/>
      <c r="D23829" s="2"/>
      <c r="E23829" s="2"/>
      <c r="F23829" s="2"/>
      <c r="G23829" s="3"/>
      <c r="H23829" s="3"/>
      <c r="I23829" s="2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 s="2"/>
    </row>
    <row r="23830" spans="2:22" x14ac:dyDescent="0.2">
      <c r="B23830" s="2"/>
      <c r="C23830" s="2"/>
      <c r="D23830" s="2"/>
      <c r="E23830" s="2"/>
      <c r="F23830" s="2"/>
      <c r="G23830" s="3"/>
      <c r="H23830" s="3"/>
      <c r="I23830" s="2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 s="2"/>
    </row>
    <row r="23831" spans="2:22" x14ac:dyDescent="0.2">
      <c r="B23831" s="2"/>
      <c r="C23831" s="2"/>
      <c r="D23831" s="2"/>
      <c r="E23831" s="2"/>
      <c r="F23831" s="2"/>
      <c r="G23831" s="3"/>
      <c r="H23831" s="3"/>
      <c r="I23831" s="2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 s="2"/>
    </row>
    <row r="23832" spans="2:22" x14ac:dyDescent="0.2">
      <c r="B23832" s="2"/>
      <c r="C23832" s="2"/>
      <c r="D23832" s="2"/>
      <c r="E23832" s="2"/>
      <c r="F23832" s="2"/>
      <c r="G23832" s="3"/>
      <c r="H23832" s="3"/>
      <c r="I23832" s="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 s="2"/>
    </row>
    <row r="23833" spans="2:22" x14ac:dyDescent="0.2">
      <c r="B23833" s="2"/>
      <c r="C23833" s="2"/>
      <c r="D23833" s="2"/>
      <c r="E23833" s="2"/>
      <c r="F23833" s="2"/>
      <c r="G23833" s="3"/>
      <c r="H23833" s="3"/>
      <c r="I23833" s="2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 s="2"/>
    </row>
    <row r="23834" spans="2:22" x14ac:dyDescent="0.2">
      <c r="B23834" s="2"/>
      <c r="C23834" s="2"/>
      <c r="D23834" s="2"/>
      <c r="E23834" s="2"/>
      <c r="F23834" s="2"/>
      <c r="G23834" s="3"/>
      <c r="H23834" s="3"/>
      <c r="I23834" s="2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 s="2"/>
    </row>
    <row r="23835" spans="2:22" x14ac:dyDescent="0.2">
      <c r="B23835" s="2"/>
      <c r="C23835" s="2"/>
      <c r="D23835" s="2"/>
      <c r="E23835" s="2"/>
      <c r="F23835" s="2"/>
      <c r="G23835" s="3"/>
      <c r="H23835" s="3"/>
      <c r="I23835" s="2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 s="2"/>
    </row>
    <row r="23836" spans="2:22" x14ac:dyDescent="0.2">
      <c r="B23836" s="2"/>
      <c r="C23836" s="2"/>
      <c r="D23836" s="2"/>
      <c r="E23836" s="2"/>
      <c r="F23836" s="2"/>
      <c r="G23836" s="3"/>
      <c r="H23836" s="3"/>
      <c r="I23836" s="2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 s="2"/>
    </row>
    <row r="23837" spans="2:22" x14ac:dyDescent="0.2">
      <c r="B23837" s="2"/>
      <c r="C23837" s="2"/>
      <c r="D23837" s="2"/>
      <c r="E23837" s="2"/>
      <c r="F23837" s="2"/>
      <c r="G23837" s="3"/>
      <c r="H23837" s="3"/>
      <c r="I23837" s="2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 s="2"/>
    </row>
    <row r="23838" spans="2:22" x14ac:dyDescent="0.2">
      <c r="B23838" s="2"/>
      <c r="C23838" s="2"/>
      <c r="D23838" s="2"/>
      <c r="E23838" s="2"/>
      <c r="F23838" s="2"/>
      <c r="G23838" s="3"/>
      <c r="H23838" s="3"/>
      <c r="I23838" s="2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 s="2"/>
    </row>
    <row r="23839" spans="2:22" x14ac:dyDescent="0.2">
      <c r="B23839" s="2"/>
      <c r="C23839" s="2"/>
      <c r="D23839" s="2"/>
      <c r="E23839" s="2"/>
      <c r="F23839" s="2"/>
      <c r="G23839" s="3"/>
      <c r="H23839" s="3"/>
      <c r="I23839" s="2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 s="2"/>
    </row>
    <row r="23840" spans="2:22" x14ac:dyDescent="0.2">
      <c r="B23840" s="2"/>
      <c r="C23840" s="2"/>
      <c r="D23840" s="2"/>
      <c r="E23840" s="2"/>
      <c r="F23840" s="2"/>
      <c r="G23840" s="3"/>
      <c r="H23840" s="3"/>
      <c r="I23840" s="2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 s="2"/>
    </row>
    <row r="23841" spans="2:22" x14ac:dyDescent="0.2">
      <c r="B23841" s="2"/>
      <c r="C23841" s="2"/>
      <c r="D23841" s="2"/>
      <c r="E23841" s="2"/>
      <c r="F23841" s="2"/>
      <c r="G23841" s="3"/>
      <c r="H23841" s="3"/>
      <c r="I23841" s="2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 s="2"/>
    </row>
    <row r="23842" spans="2:22" x14ac:dyDescent="0.2">
      <c r="B23842" s="2"/>
      <c r="C23842" s="2"/>
      <c r="D23842" s="2"/>
      <c r="E23842" s="2"/>
      <c r="F23842" s="2"/>
      <c r="G23842" s="3"/>
      <c r="H23842" s="3"/>
      <c r="I23842" s="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 s="2"/>
    </row>
    <row r="23843" spans="2:22" x14ac:dyDescent="0.2">
      <c r="B23843" s="2"/>
      <c r="C23843" s="2"/>
      <c r="D23843" s="2"/>
      <c r="E23843" s="2"/>
      <c r="F23843" s="2"/>
      <c r="G23843" s="3"/>
      <c r="H23843" s="3"/>
      <c r="I23843" s="2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 s="2"/>
    </row>
    <row r="23844" spans="2:22" x14ac:dyDescent="0.2">
      <c r="B23844" s="2"/>
      <c r="C23844" s="2"/>
      <c r="D23844" s="2"/>
      <c r="E23844" s="2"/>
      <c r="F23844" s="2"/>
      <c r="G23844" s="3"/>
      <c r="H23844" s="3"/>
      <c r="I23844" s="2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 s="2"/>
    </row>
    <row r="23845" spans="2:22" x14ac:dyDescent="0.2">
      <c r="B23845" s="2"/>
      <c r="C23845" s="2"/>
      <c r="D23845" s="2"/>
      <c r="E23845" s="2"/>
      <c r="F23845" s="2"/>
      <c r="G23845" s="3"/>
      <c r="H23845" s="3"/>
      <c r="I23845" s="2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 s="2"/>
    </row>
    <row r="23846" spans="2:22" x14ac:dyDescent="0.2">
      <c r="B23846" s="2"/>
      <c r="C23846" s="2"/>
      <c r="D23846" s="2"/>
      <c r="E23846" s="2"/>
      <c r="F23846" s="2"/>
      <c r="G23846" s="3"/>
      <c r="H23846" s="3"/>
      <c r="I23846" s="2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 s="2"/>
    </row>
    <row r="23847" spans="2:22" x14ac:dyDescent="0.2">
      <c r="B23847" s="2"/>
      <c r="C23847" s="2"/>
      <c r="D23847" s="2"/>
      <c r="E23847" s="2"/>
      <c r="F23847" s="2"/>
      <c r="G23847" s="3"/>
      <c r="H23847" s="3"/>
      <c r="I23847" s="2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 s="2"/>
    </row>
    <row r="23848" spans="2:22" x14ac:dyDescent="0.2">
      <c r="B23848" s="2"/>
      <c r="C23848" s="2"/>
      <c r="D23848" s="2"/>
      <c r="E23848" s="2"/>
      <c r="F23848" s="2"/>
      <c r="G23848" s="3"/>
      <c r="H23848" s="3"/>
      <c r="I23848" s="2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 s="2"/>
    </row>
    <row r="23849" spans="2:22" x14ac:dyDescent="0.2">
      <c r="B23849" s="2"/>
      <c r="C23849" s="2"/>
      <c r="D23849" s="2"/>
      <c r="E23849" s="2"/>
      <c r="F23849" s="2"/>
      <c r="G23849" s="3"/>
      <c r="H23849" s="3"/>
      <c r="I23849" s="2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 s="2"/>
    </row>
    <row r="23850" spans="2:22" x14ac:dyDescent="0.2">
      <c r="B23850" s="2"/>
      <c r="C23850" s="2"/>
      <c r="D23850" s="2"/>
      <c r="E23850" s="2"/>
      <c r="F23850" s="2"/>
      <c r="G23850" s="3"/>
      <c r="H23850" s="3"/>
      <c r="I23850" s="2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 s="2"/>
    </row>
    <row r="23851" spans="2:22" x14ac:dyDescent="0.2">
      <c r="B23851" s="2"/>
      <c r="C23851" s="2"/>
      <c r="D23851" s="2"/>
      <c r="E23851" s="2"/>
      <c r="F23851" s="2"/>
      <c r="G23851" s="3"/>
      <c r="H23851" s="3"/>
      <c r="I23851" s="2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 s="2"/>
    </row>
    <row r="23852" spans="2:22" x14ac:dyDescent="0.2">
      <c r="B23852" s="2"/>
      <c r="C23852" s="2"/>
      <c r="D23852" s="2"/>
      <c r="E23852" s="2"/>
      <c r="F23852" s="2"/>
      <c r="G23852" s="3"/>
      <c r="H23852" s="3"/>
      <c r="I23852" s="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 s="2"/>
    </row>
    <row r="23853" spans="2:22" x14ac:dyDescent="0.2">
      <c r="B23853" s="2"/>
      <c r="C23853" s="2"/>
      <c r="D23853" s="2"/>
      <c r="E23853" s="2"/>
      <c r="F23853" s="2"/>
      <c r="G23853" s="3"/>
      <c r="H23853" s="3"/>
      <c r="I23853" s="2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 s="2"/>
    </row>
    <row r="23854" spans="2:22" x14ac:dyDescent="0.2">
      <c r="B23854" s="2"/>
      <c r="C23854" s="2"/>
      <c r="D23854" s="2"/>
      <c r="E23854" s="2"/>
      <c r="F23854" s="2"/>
      <c r="G23854" s="3"/>
      <c r="H23854" s="3"/>
      <c r="I23854" s="2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 s="2"/>
    </row>
    <row r="23855" spans="2:22" x14ac:dyDescent="0.2">
      <c r="B23855" s="2"/>
      <c r="C23855" s="2"/>
      <c r="D23855" s="2"/>
      <c r="E23855" s="2"/>
      <c r="F23855" s="2"/>
      <c r="G23855" s="3"/>
      <c r="H23855" s="3"/>
      <c r="I23855" s="2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 s="2"/>
    </row>
    <row r="23856" spans="2:22" x14ac:dyDescent="0.2">
      <c r="B23856" s="2"/>
      <c r="C23856" s="2"/>
      <c r="D23856" s="2"/>
      <c r="E23856" s="2"/>
      <c r="F23856" s="2"/>
      <c r="G23856" s="3"/>
      <c r="H23856" s="3"/>
      <c r="I23856" s="2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 s="2"/>
    </row>
    <row r="23857" spans="2:22" x14ac:dyDescent="0.2">
      <c r="B23857" s="2"/>
      <c r="C23857" s="2"/>
      <c r="D23857" s="2"/>
      <c r="E23857" s="2"/>
      <c r="F23857" s="2"/>
      <c r="G23857" s="3"/>
      <c r="H23857" s="3"/>
      <c r="I23857" s="2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 s="2"/>
    </row>
    <row r="23858" spans="2:22" x14ac:dyDescent="0.2">
      <c r="B23858" s="2"/>
      <c r="C23858" s="2"/>
      <c r="D23858" s="2"/>
      <c r="E23858" s="2"/>
      <c r="F23858" s="2"/>
      <c r="G23858" s="3"/>
      <c r="H23858" s="3"/>
      <c r="I23858" s="2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 s="2"/>
    </row>
    <row r="23859" spans="2:22" x14ac:dyDescent="0.2">
      <c r="B23859" s="2"/>
      <c r="C23859" s="2"/>
      <c r="D23859" s="2"/>
      <c r="E23859" s="2"/>
      <c r="F23859" s="2"/>
      <c r="G23859" s="3"/>
      <c r="H23859" s="3"/>
      <c r="I23859" s="2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 s="2"/>
    </row>
    <row r="23860" spans="2:22" x14ac:dyDescent="0.2">
      <c r="B23860" s="2"/>
      <c r="C23860" s="2"/>
      <c r="D23860" s="2"/>
      <c r="E23860" s="2"/>
      <c r="F23860" s="2"/>
      <c r="G23860" s="3"/>
      <c r="H23860" s="3"/>
      <c r="I23860" s="2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 s="2"/>
    </row>
    <row r="23861" spans="2:22" x14ac:dyDescent="0.2">
      <c r="B23861" s="2"/>
      <c r="C23861" s="2"/>
      <c r="D23861" s="2"/>
      <c r="E23861" s="2"/>
      <c r="F23861" s="2"/>
      <c r="G23861" s="3"/>
      <c r="H23861" s="3"/>
      <c r="I23861" s="2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 s="2"/>
    </row>
    <row r="23862" spans="2:22" x14ac:dyDescent="0.2">
      <c r="B23862" s="2"/>
      <c r="C23862" s="2"/>
      <c r="D23862" s="2"/>
      <c r="E23862" s="2"/>
      <c r="F23862" s="2"/>
      <c r="G23862" s="3"/>
      <c r="H23862" s="3"/>
      <c r="I23862" s="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 s="2"/>
    </row>
    <row r="23863" spans="2:22" x14ac:dyDescent="0.2">
      <c r="B23863" s="2"/>
      <c r="C23863" s="2"/>
      <c r="D23863" s="2"/>
      <c r="E23863" s="2"/>
      <c r="F23863" s="2"/>
      <c r="G23863" s="3"/>
      <c r="H23863" s="3"/>
      <c r="I23863" s="2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 s="2"/>
    </row>
    <row r="23864" spans="2:22" x14ac:dyDescent="0.2">
      <c r="B23864" s="2"/>
      <c r="C23864" s="2"/>
      <c r="D23864" s="2"/>
      <c r="E23864" s="2"/>
      <c r="F23864" s="2"/>
      <c r="G23864" s="3"/>
      <c r="H23864" s="3"/>
      <c r="I23864" s="2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 s="2"/>
    </row>
    <row r="23865" spans="2:22" x14ac:dyDescent="0.2">
      <c r="B23865" s="2"/>
      <c r="C23865" s="2"/>
      <c r="D23865" s="2"/>
      <c r="E23865" s="2"/>
      <c r="F23865" s="2"/>
      <c r="G23865" s="3"/>
      <c r="H23865" s="3"/>
      <c r="I23865" s="2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 s="2"/>
    </row>
    <row r="23866" spans="2:22" x14ac:dyDescent="0.2">
      <c r="B23866" s="2"/>
      <c r="C23866" s="2"/>
      <c r="D23866" s="2"/>
      <c r="E23866" s="2"/>
      <c r="F23866" s="2"/>
      <c r="G23866" s="3"/>
      <c r="H23866" s="3"/>
      <c r="I23866" s="2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 s="2"/>
    </row>
    <row r="23867" spans="2:22" x14ac:dyDescent="0.2">
      <c r="B23867" s="2"/>
      <c r="C23867" s="2"/>
      <c r="D23867" s="2"/>
      <c r="E23867" s="2"/>
      <c r="F23867" s="2"/>
      <c r="G23867" s="3"/>
      <c r="H23867" s="3"/>
      <c r="I23867" s="2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 s="2"/>
    </row>
    <row r="23868" spans="2:22" x14ac:dyDescent="0.2">
      <c r="B23868" s="2"/>
      <c r="C23868" s="2"/>
      <c r="D23868" s="2"/>
      <c r="E23868" s="2"/>
      <c r="F23868" s="2"/>
      <c r="G23868" s="3"/>
      <c r="H23868" s="3"/>
      <c r="I23868" s="2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 s="2"/>
    </row>
    <row r="23869" spans="2:22" x14ac:dyDescent="0.2">
      <c r="B23869" s="2"/>
      <c r="C23869" s="2"/>
      <c r="D23869" s="2"/>
      <c r="E23869" s="2"/>
      <c r="F23869" s="2"/>
      <c r="G23869" s="3"/>
      <c r="H23869" s="3"/>
      <c r="I23869" s="2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 s="2"/>
    </row>
    <row r="23870" spans="2:22" x14ac:dyDescent="0.2">
      <c r="B23870" s="2"/>
      <c r="C23870" s="2"/>
      <c r="D23870" s="2"/>
      <c r="E23870" s="2"/>
      <c r="F23870" s="2"/>
      <c r="G23870" s="3"/>
      <c r="H23870" s="3"/>
      <c r="I23870" s="2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 s="2"/>
    </row>
    <row r="23871" spans="2:22" x14ac:dyDescent="0.2">
      <c r="B23871" s="2"/>
      <c r="C23871" s="2"/>
      <c r="D23871" s="2"/>
      <c r="E23871" s="2"/>
      <c r="F23871" s="2"/>
      <c r="G23871" s="3"/>
      <c r="H23871" s="3"/>
      <c r="I23871" s="2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 s="2"/>
    </row>
    <row r="23872" spans="2:22" x14ac:dyDescent="0.2">
      <c r="B23872" s="2"/>
      <c r="C23872" s="2"/>
      <c r="D23872" s="2"/>
      <c r="E23872" s="2"/>
      <c r="F23872" s="2"/>
      <c r="G23872" s="3"/>
      <c r="H23872" s="3"/>
      <c r="I23872" s="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 s="2"/>
    </row>
    <row r="23873" spans="2:22" x14ac:dyDescent="0.2">
      <c r="B23873" s="2"/>
      <c r="C23873" s="2"/>
      <c r="D23873" s="2"/>
      <c r="E23873" s="2"/>
      <c r="F23873" s="2"/>
      <c r="G23873" s="3"/>
      <c r="H23873" s="3"/>
      <c r="I23873" s="2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 s="2"/>
    </row>
    <row r="23874" spans="2:22" x14ac:dyDescent="0.2">
      <c r="B23874" s="2"/>
      <c r="C23874" s="2"/>
      <c r="D23874" s="2"/>
      <c r="E23874" s="2"/>
      <c r="F23874" s="2"/>
      <c r="G23874" s="3"/>
      <c r="H23874" s="3"/>
      <c r="I23874" s="2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 s="2"/>
    </row>
    <row r="23875" spans="2:22" x14ac:dyDescent="0.2">
      <c r="B23875" s="2"/>
      <c r="C23875" s="2"/>
      <c r="D23875" s="2"/>
      <c r="E23875" s="2"/>
      <c r="F23875" s="2"/>
      <c r="G23875" s="3"/>
      <c r="H23875" s="3"/>
      <c r="I23875" s="2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 s="2"/>
    </row>
    <row r="23876" spans="2:22" x14ac:dyDescent="0.2">
      <c r="B23876" s="2"/>
      <c r="C23876" s="2"/>
      <c r="D23876" s="2"/>
      <c r="E23876" s="2"/>
      <c r="F23876" s="2"/>
      <c r="G23876" s="3"/>
      <c r="H23876" s="3"/>
      <c r="I23876" s="2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 s="2"/>
    </row>
    <row r="23877" spans="2:22" x14ac:dyDescent="0.2">
      <c r="B23877" s="2"/>
      <c r="C23877" s="2"/>
      <c r="D23877" s="2"/>
      <c r="E23877" s="2"/>
      <c r="F23877" s="2"/>
      <c r="G23877" s="3"/>
      <c r="H23877" s="3"/>
      <c r="I23877" s="2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 s="2"/>
    </row>
    <row r="23878" spans="2:22" x14ac:dyDescent="0.2">
      <c r="B23878" s="2"/>
      <c r="C23878" s="2"/>
      <c r="D23878" s="2"/>
      <c r="E23878" s="2"/>
      <c r="F23878" s="2"/>
      <c r="G23878" s="3"/>
      <c r="H23878" s="3"/>
      <c r="I23878" s="2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 s="2"/>
    </row>
    <row r="23879" spans="2:22" x14ac:dyDescent="0.2">
      <c r="B23879" s="2"/>
      <c r="C23879" s="2"/>
      <c r="D23879" s="2"/>
      <c r="E23879" s="2"/>
      <c r="F23879" s="2"/>
      <c r="G23879" s="3"/>
      <c r="H23879" s="3"/>
      <c r="I23879" s="2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 s="2"/>
    </row>
    <row r="23880" spans="2:22" x14ac:dyDescent="0.2">
      <c r="B23880" s="2"/>
      <c r="C23880" s="2"/>
      <c r="D23880" s="2"/>
      <c r="E23880" s="2"/>
      <c r="F23880" s="2"/>
      <c r="G23880" s="3"/>
      <c r="H23880" s="3"/>
      <c r="I23880" s="2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 s="2"/>
    </row>
    <row r="23881" spans="2:22" x14ac:dyDescent="0.2">
      <c r="B23881" s="2"/>
      <c r="C23881" s="2"/>
      <c r="D23881" s="2"/>
      <c r="E23881" s="2"/>
      <c r="F23881" s="2"/>
      <c r="G23881" s="3"/>
      <c r="H23881" s="3"/>
      <c r="I23881" s="2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 s="2"/>
    </row>
    <row r="23882" spans="2:22" x14ac:dyDescent="0.2">
      <c r="B23882" s="2"/>
      <c r="C23882" s="2"/>
      <c r="D23882" s="2"/>
      <c r="E23882" s="2"/>
      <c r="F23882" s="2"/>
      <c r="G23882" s="3"/>
      <c r="H23882" s="3"/>
      <c r="I23882" s="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 s="2"/>
    </row>
    <row r="23883" spans="2:22" x14ac:dyDescent="0.2">
      <c r="B23883" s="2"/>
      <c r="C23883" s="2"/>
      <c r="D23883" s="2"/>
      <c r="E23883" s="2"/>
      <c r="F23883" s="2"/>
      <c r="G23883" s="3"/>
      <c r="H23883" s="3"/>
      <c r="I23883" s="2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 s="2"/>
    </row>
    <row r="23884" spans="2:22" x14ac:dyDescent="0.2">
      <c r="B23884" s="2"/>
      <c r="C23884" s="2"/>
      <c r="D23884" s="2"/>
      <c r="E23884" s="2"/>
      <c r="F23884" s="2"/>
      <c r="G23884" s="3"/>
      <c r="H23884" s="3"/>
      <c r="I23884" s="2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 s="2"/>
    </row>
    <row r="23885" spans="2:22" x14ac:dyDescent="0.2">
      <c r="B23885" s="2"/>
      <c r="C23885" s="2"/>
      <c r="D23885" s="2"/>
      <c r="E23885" s="2"/>
      <c r="F23885" s="2"/>
      <c r="G23885" s="3"/>
      <c r="H23885" s="3"/>
      <c r="I23885" s="2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 s="2"/>
    </row>
    <row r="23886" spans="2:22" x14ac:dyDescent="0.2">
      <c r="B23886" s="2"/>
      <c r="C23886" s="2"/>
      <c r="D23886" s="2"/>
      <c r="E23886" s="2"/>
      <c r="F23886" s="2"/>
      <c r="G23886" s="3"/>
      <c r="H23886" s="3"/>
      <c r="I23886" s="2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 s="2"/>
    </row>
    <row r="23887" spans="2:22" x14ac:dyDescent="0.2">
      <c r="B23887" s="2"/>
      <c r="C23887" s="2"/>
      <c r="D23887" s="2"/>
      <c r="E23887" s="2"/>
      <c r="F23887" s="2"/>
      <c r="G23887" s="3"/>
      <c r="H23887" s="3"/>
      <c r="I23887" s="2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 s="2"/>
    </row>
    <row r="23888" spans="2:22" x14ac:dyDescent="0.2">
      <c r="B23888" s="2"/>
      <c r="C23888" s="2"/>
      <c r="D23888" s="2"/>
      <c r="E23888" s="2"/>
      <c r="F23888" s="2"/>
      <c r="G23888" s="3"/>
      <c r="H23888" s="3"/>
      <c r="I23888" s="2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 s="2"/>
    </row>
    <row r="23889" spans="2:22" x14ac:dyDescent="0.2">
      <c r="B23889" s="2"/>
      <c r="C23889" s="2"/>
      <c r="D23889" s="2"/>
      <c r="E23889" s="2"/>
      <c r="F23889" s="2"/>
      <c r="G23889" s="3"/>
      <c r="H23889" s="3"/>
      <c r="I23889" s="2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 s="2"/>
    </row>
    <row r="23890" spans="2:22" x14ac:dyDescent="0.2">
      <c r="B23890" s="2"/>
      <c r="C23890" s="2"/>
      <c r="D23890" s="2"/>
      <c r="E23890" s="2"/>
      <c r="F23890" s="2"/>
      <c r="G23890" s="3"/>
      <c r="H23890" s="3"/>
      <c r="I23890" s="2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 s="2"/>
    </row>
    <row r="23891" spans="2:22" x14ac:dyDescent="0.2">
      <c r="B23891" s="2"/>
      <c r="C23891" s="2"/>
      <c r="D23891" s="2"/>
      <c r="E23891" s="2"/>
      <c r="F23891" s="2"/>
      <c r="G23891" s="3"/>
      <c r="H23891" s="3"/>
      <c r="I23891" s="2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 s="2"/>
    </row>
    <row r="23892" spans="2:22" x14ac:dyDescent="0.2">
      <c r="B23892" s="2"/>
      <c r="C23892" s="2"/>
      <c r="D23892" s="2"/>
      <c r="E23892" s="2"/>
      <c r="F23892" s="2"/>
      <c r="G23892" s="3"/>
      <c r="H23892" s="3"/>
      <c r="I23892" s="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 s="2"/>
    </row>
    <row r="23893" spans="2:22" x14ac:dyDescent="0.2">
      <c r="B23893" s="2"/>
      <c r="C23893" s="2"/>
      <c r="D23893" s="2"/>
      <c r="E23893" s="2"/>
      <c r="F23893" s="2"/>
      <c r="G23893" s="3"/>
      <c r="H23893" s="3"/>
      <c r="I23893" s="2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 s="2"/>
    </row>
    <row r="23894" spans="2:22" x14ac:dyDescent="0.2">
      <c r="B23894" s="2"/>
      <c r="C23894" s="2"/>
      <c r="D23894" s="2"/>
      <c r="E23894" s="2"/>
      <c r="F23894" s="2"/>
      <c r="G23894" s="3"/>
      <c r="H23894" s="3"/>
      <c r="I23894" s="2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 s="2"/>
    </row>
    <row r="23895" spans="2:22" x14ac:dyDescent="0.2">
      <c r="B23895" s="2"/>
      <c r="C23895" s="2"/>
      <c r="D23895" s="2"/>
      <c r="E23895" s="2"/>
      <c r="F23895" s="2"/>
      <c r="G23895" s="3"/>
      <c r="H23895" s="3"/>
      <c r="I23895" s="2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 s="2"/>
    </row>
    <row r="23896" spans="2:22" x14ac:dyDescent="0.2">
      <c r="B23896" s="2"/>
      <c r="C23896" s="2"/>
      <c r="D23896" s="2"/>
      <c r="E23896" s="2"/>
      <c r="F23896" s="2"/>
      <c r="G23896" s="3"/>
      <c r="H23896" s="3"/>
      <c r="I23896" s="2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 s="2"/>
    </row>
    <row r="23897" spans="2:22" x14ac:dyDescent="0.2">
      <c r="B23897" s="2"/>
      <c r="C23897" s="2"/>
      <c r="D23897" s="2"/>
      <c r="E23897" s="2"/>
      <c r="F23897" s="2"/>
      <c r="G23897" s="3"/>
      <c r="H23897" s="3"/>
      <c r="I23897" s="2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 s="2"/>
    </row>
    <row r="23898" spans="2:22" x14ac:dyDescent="0.2">
      <c r="B23898" s="2"/>
      <c r="C23898" s="2"/>
      <c r="D23898" s="2"/>
      <c r="E23898" s="2"/>
      <c r="F23898" s="2"/>
      <c r="G23898" s="3"/>
      <c r="H23898" s="3"/>
      <c r="I23898" s="2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 s="2"/>
    </row>
    <row r="23899" spans="2:22" x14ac:dyDescent="0.2">
      <c r="B23899" s="2"/>
      <c r="C23899" s="2"/>
      <c r="D23899" s="2"/>
      <c r="E23899" s="2"/>
      <c r="F23899" s="2"/>
      <c r="G23899" s="3"/>
      <c r="H23899" s="3"/>
      <c r="I23899" s="2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 s="2"/>
    </row>
    <row r="23900" spans="2:22" x14ac:dyDescent="0.2">
      <c r="B23900" s="2"/>
      <c r="C23900" s="2"/>
      <c r="D23900" s="2"/>
      <c r="E23900" s="2"/>
      <c r="F23900" s="2"/>
      <c r="G23900" s="3"/>
      <c r="H23900" s="3"/>
      <c r="I23900" s="2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 s="2"/>
    </row>
    <row r="23901" spans="2:22" x14ac:dyDescent="0.2">
      <c r="B23901" s="2"/>
      <c r="C23901" s="2"/>
      <c r="D23901" s="2"/>
      <c r="E23901" s="2"/>
      <c r="F23901" s="2"/>
      <c r="G23901" s="3"/>
      <c r="H23901" s="3"/>
      <c r="I23901" s="2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 s="2"/>
    </row>
    <row r="23902" spans="2:22" x14ac:dyDescent="0.2">
      <c r="B23902" s="2"/>
      <c r="C23902" s="2"/>
      <c r="D23902" s="2"/>
      <c r="E23902" s="2"/>
      <c r="F23902" s="2"/>
      <c r="G23902" s="3"/>
      <c r="H23902" s="3"/>
      <c r="I23902" s="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 s="2"/>
    </row>
    <row r="23903" spans="2:22" x14ac:dyDescent="0.2">
      <c r="B23903" s="2"/>
      <c r="C23903" s="2"/>
      <c r="D23903" s="2"/>
      <c r="E23903" s="2"/>
      <c r="F23903" s="2"/>
      <c r="G23903" s="3"/>
      <c r="H23903" s="3"/>
      <c r="I23903" s="2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 s="2"/>
    </row>
    <row r="23904" spans="2:22" x14ac:dyDescent="0.2">
      <c r="B23904" s="2"/>
      <c r="C23904" s="2"/>
      <c r="D23904" s="2"/>
      <c r="E23904" s="2"/>
      <c r="F23904" s="2"/>
      <c r="G23904" s="3"/>
      <c r="H23904" s="3"/>
      <c r="I23904" s="2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 s="2"/>
    </row>
    <row r="23905" spans="2:22" x14ac:dyDescent="0.2">
      <c r="B23905" s="2"/>
      <c r="C23905" s="2"/>
      <c r="D23905" s="2"/>
      <c r="E23905" s="2"/>
      <c r="F23905" s="2"/>
      <c r="G23905" s="3"/>
      <c r="H23905" s="3"/>
      <c r="I23905" s="2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 s="2"/>
    </row>
    <row r="23906" spans="2:22" x14ac:dyDescent="0.2">
      <c r="B23906" s="2"/>
      <c r="C23906" s="2"/>
      <c r="D23906" s="2"/>
      <c r="E23906" s="2"/>
      <c r="F23906" s="2"/>
      <c r="G23906" s="3"/>
      <c r="H23906" s="3"/>
      <c r="I23906" s="2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 s="2"/>
    </row>
    <row r="23907" spans="2:22" x14ac:dyDescent="0.2">
      <c r="B23907" s="2"/>
      <c r="C23907" s="2"/>
      <c r="D23907" s="2"/>
      <c r="E23907" s="2"/>
      <c r="F23907" s="2"/>
      <c r="G23907" s="3"/>
      <c r="H23907" s="3"/>
      <c r="I23907" s="2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 s="2"/>
    </row>
    <row r="23908" spans="2:22" x14ac:dyDescent="0.2">
      <c r="B23908" s="2"/>
      <c r="C23908" s="2"/>
      <c r="D23908" s="2"/>
      <c r="E23908" s="2"/>
      <c r="F23908" s="2"/>
      <c r="G23908" s="3"/>
      <c r="H23908" s="3"/>
      <c r="I23908" s="2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 s="2"/>
    </row>
    <row r="23909" spans="2:22" x14ac:dyDescent="0.2">
      <c r="B23909" s="2"/>
      <c r="C23909" s="2"/>
      <c r="D23909" s="2"/>
      <c r="E23909" s="2"/>
      <c r="F23909" s="2"/>
      <c r="G23909" s="3"/>
      <c r="H23909" s="3"/>
      <c r="I23909" s="2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 s="2"/>
    </row>
    <row r="23910" spans="2:22" x14ac:dyDescent="0.2">
      <c r="B23910" s="2"/>
      <c r="C23910" s="2"/>
      <c r="D23910" s="2"/>
      <c r="E23910" s="2"/>
      <c r="F23910" s="2"/>
      <c r="G23910" s="3"/>
      <c r="H23910" s="3"/>
      <c r="I23910" s="2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 s="2"/>
    </row>
    <row r="23911" spans="2:22" x14ac:dyDescent="0.2">
      <c r="B23911" s="2"/>
      <c r="C23911" s="2"/>
      <c r="D23911" s="2"/>
      <c r="E23911" s="2"/>
      <c r="F23911" s="2"/>
      <c r="G23911" s="3"/>
      <c r="H23911" s="3"/>
      <c r="I23911" s="2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 s="2"/>
    </row>
    <row r="23912" spans="2:22" x14ac:dyDescent="0.2">
      <c r="B23912" s="2"/>
      <c r="C23912" s="2"/>
      <c r="D23912" s="2"/>
      <c r="E23912" s="2"/>
      <c r="F23912" s="2"/>
      <c r="G23912" s="3"/>
      <c r="H23912" s="3"/>
      <c r="I23912" s="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 s="2"/>
    </row>
    <row r="23913" spans="2:22" x14ac:dyDescent="0.2">
      <c r="B23913" s="2"/>
      <c r="C23913" s="2"/>
      <c r="D23913" s="2"/>
      <c r="E23913" s="2"/>
      <c r="F23913" s="2"/>
      <c r="G23913" s="3"/>
      <c r="H23913" s="3"/>
      <c r="I23913" s="2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 s="2"/>
    </row>
    <row r="23914" spans="2:22" x14ac:dyDescent="0.2">
      <c r="B23914" s="2"/>
      <c r="C23914" s="2"/>
      <c r="D23914" s="2"/>
      <c r="E23914" s="2"/>
      <c r="F23914" s="2"/>
      <c r="G23914" s="3"/>
      <c r="H23914" s="3"/>
      <c r="I23914" s="2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 s="2"/>
    </row>
    <row r="23915" spans="2:22" x14ac:dyDescent="0.2">
      <c r="B23915" s="2"/>
      <c r="C23915" s="2"/>
      <c r="D23915" s="2"/>
      <c r="E23915" s="2"/>
      <c r="F23915" s="2"/>
      <c r="G23915" s="3"/>
      <c r="H23915" s="3"/>
      <c r="I23915" s="2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 s="2"/>
    </row>
    <row r="23916" spans="2:22" x14ac:dyDescent="0.2">
      <c r="B23916" s="2"/>
      <c r="C23916" s="2"/>
      <c r="D23916" s="2"/>
      <c r="E23916" s="2"/>
      <c r="F23916" s="2"/>
      <c r="G23916" s="3"/>
      <c r="H23916" s="3"/>
      <c r="I23916" s="2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 s="2"/>
    </row>
    <row r="23917" spans="2:22" x14ac:dyDescent="0.2">
      <c r="B23917" s="2"/>
      <c r="C23917" s="2"/>
      <c r="D23917" s="2"/>
      <c r="E23917" s="2"/>
      <c r="F23917" s="2"/>
      <c r="G23917" s="3"/>
      <c r="H23917" s="3"/>
      <c r="I23917" s="2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 s="2"/>
    </row>
    <row r="23918" spans="2:22" x14ac:dyDescent="0.2">
      <c r="B23918" s="2"/>
      <c r="C23918" s="2"/>
      <c r="D23918" s="2"/>
      <c r="E23918" s="2"/>
      <c r="F23918" s="2"/>
      <c r="G23918" s="3"/>
      <c r="H23918" s="3"/>
      <c r="I23918" s="2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 s="2"/>
    </row>
    <row r="23919" spans="2:22" x14ac:dyDescent="0.2">
      <c r="B23919" s="2"/>
      <c r="C23919" s="2"/>
      <c r="D23919" s="2"/>
      <c r="E23919" s="2"/>
      <c r="F23919" s="2"/>
      <c r="G23919" s="3"/>
      <c r="H23919" s="3"/>
      <c r="I23919" s="2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 s="2"/>
    </row>
    <row r="23920" spans="2:22" x14ac:dyDescent="0.2">
      <c r="B23920" s="2"/>
      <c r="C23920" s="2"/>
      <c r="D23920" s="2"/>
      <c r="E23920" s="2"/>
      <c r="F23920" s="2"/>
      <c r="G23920" s="3"/>
      <c r="H23920" s="3"/>
      <c r="I23920" s="2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 s="2"/>
    </row>
    <row r="23921" spans="2:22" x14ac:dyDescent="0.2">
      <c r="B23921" s="2"/>
      <c r="C23921" s="2"/>
      <c r="D23921" s="2"/>
      <c r="E23921" s="2"/>
      <c r="F23921" s="2"/>
      <c r="G23921" s="3"/>
      <c r="H23921" s="3"/>
      <c r="I23921" s="2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 s="2"/>
    </row>
    <row r="23922" spans="2:22" x14ac:dyDescent="0.2">
      <c r="B23922" s="2"/>
      <c r="C23922" s="2"/>
      <c r="D23922" s="2"/>
      <c r="E23922" s="2"/>
      <c r="F23922" s="2"/>
      <c r="G23922" s="3"/>
      <c r="H23922" s="3"/>
      <c r="I23922" s="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 s="2"/>
    </row>
    <row r="23923" spans="2:22" x14ac:dyDescent="0.2">
      <c r="B23923" s="2"/>
      <c r="C23923" s="2"/>
      <c r="D23923" s="2"/>
      <c r="E23923" s="2"/>
      <c r="F23923" s="2"/>
      <c r="G23923" s="3"/>
      <c r="H23923" s="3"/>
      <c r="I23923" s="2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 s="2"/>
    </row>
    <row r="23924" spans="2:22" x14ac:dyDescent="0.2">
      <c r="B23924" s="2"/>
      <c r="C23924" s="2"/>
      <c r="D23924" s="2"/>
      <c r="E23924" s="2"/>
      <c r="F23924" s="2"/>
      <c r="G23924" s="3"/>
      <c r="H23924" s="3"/>
      <c r="I23924" s="2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 s="2"/>
    </row>
    <row r="23925" spans="2:22" x14ac:dyDescent="0.2">
      <c r="B23925" s="2"/>
      <c r="C23925" s="2"/>
      <c r="D23925" s="2"/>
      <c r="E23925" s="2"/>
      <c r="F23925" s="2"/>
      <c r="G23925" s="3"/>
      <c r="H23925" s="3"/>
      <c r="I23925" s="2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 s="2"/>
    </row>
    <row r="23926" spans="2:22" x14ac:dyDescent="0.2">
      <c r="B23926" s="2"/>
      <c r="C23926" s="2"/>
      <c r="D23926" s="2"/>
      <c r="E23926" s="2"/>
      <c r="F23926" s="2"/>
      <c r="G23926" s="3"/>
      <c r="H23926" s="3"/>
      <c r="I23926" s="2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 s="2"/>
    </row>
    <row r="23927" spans="2:22" x14ac:dyDescent="0.2">
      <c r="B23927" s="2"/>
      <c r="C23927" s="2"/>
      <c r="D23927" s="2"/>
      <c r="E23927" s="2"/>
      <c r="F23927" s="2"/>
      <c r="G23927" s="3"/>
      <c r="H23927" s="3"/>
      <c r="I23927" s="2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 s="2"/>
    </row>
    <row r="23928" spans="2:22" x14ac:dyDescent="0.2">
      <c r="B23928" s="2"/>
      <c r="C23928" s="2"/>
      <c r="D23928" s="2"/>
      <c r="E23928" s="2"/>
      <c r="F23928" s="2"/>
      <c r="G23928" s="3"/>
      <c r="H23928" s="3"/>
      <c r="I23928" s="2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 s="2"/>
    </row>
    <row r="23929" spans="2:22" x14ac:dyDescent="0.2">
      <c r="B23929" s="2"/>
      <c r="C23929" s="2"/>
      <c r="D23929" s="2"/>
      <c r="E23929" s="2"/>
      <c r="F23929" s="2"/>
      <c r="G23929" s="3"/>
      <c r="H23929" s="3"/>
      <c r="I23929" s="2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 s="2"/>
    </row>
    <row r="23930" spans="2:22" x14ac:dyDescent="0.2">
      <c r="B23930" s="2"/>
      <c r="C23930" s="2"/>
      <c r="D23930" s="2"/>
      <c r="E23930" s="2"/>
      <c r="F23930" s="2"/>
      <c r="G23930" s="3"/>
      <c r="H23930" s="3"/>
      <c r="I23930" s="2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 s="2"/>
    </row>
    <row r="23931" spans="2:22" x14ac:dyDescent="0.2">
      <c r="B23931" s="2"/>
      <c r="C23931" s="2"/>
      <c r="D23931" s="2"/>
      <c r="E23931" s="2"/>
      <c r="F23931" s="2"/>
      <c r="G23931" s="3"/>
      <c r="H23931" s="3"/>
      <c r="I23931" s="2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 s="2"/>
    </row>
    <row r="23932" spans="2:22" x14ac:dyDescent="0.2">
      <c r="B23932" s="2"/>
      <c r="C23932" s="2"/>
      <c r="D23932" s="2"/>
      <c r="E23932" s="2"/>
      <c r="F23932" s="2"/>
      <c r="G23932" s="3"/>
      <c r="H23932" s="3"/>
      <c r="I23932" s="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 s="2"/>
    </row>
    <row r="23933" spans="2:22" x14ac:dyDescent="0.2">
      <c r="B23933" s="2"/>
      <c r="C23933" s="2"/>
      <c r="D23933" s="2"/>
      <c r="E23933" s="2"/>
      <c r="F23933" s="2"/>
      <c r="G23933" s="3"/>
      <c r="H23933" s="3"/>
      <c r="I23933" s="2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 s="2"/>
    </row>
    <row r="23934" spans="2:22" x14ac:dyDescent="0.2">
      <c r="B23934" s="2"/>
      <c r="C23934" s="2"/>
      <c r="D23934" s="2"/>
      <c r="E23934" s="2"/>
      <c r="F23934" s="2"/>
      <c r="G23934" s="3"/>
      <c r="H23934" s="3"/>
      <c r="I23934" s="2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 s="2"/>
    </row>
    <row r="23935" spans="2:22" x14ac:dyDescent="0.2">
      <c r="B23935" s="2"/>
      <c r="C23935" s="2"/>
      <c r="D23935" s="2"/>
      <c r="E23935" s="2"/>
      <c r="F23935" s="2"/>
      <c r="G23935" s="3"/>
      <c r="H23935" s="3"/>
      <c r="I23935" s="2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 s="2"/>
    </row>
    <row r="23936" spans="2:22" x14ac:dyDescent="0.2">
      <c r="B23936" s="2"/>
      <c r="C23936" s="2"/>
      <c r="D23936" s="2"/>
      <c r="E23936" s="2"/>
      <c r="F23936" s="2"/>
      <c r="G23936" s="3"/>
      <c r="H23936" s="3"/>
      <c r="I23936" s="2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 s="2"/>
    </row>
    <row r="23937" spans="2:22" x14ac:dyDescent="0.2">
      <c r="B23937" s="2"/>
      <c r="C23937" s="2"/>
      <c r="D23937" s="2"/>
      <c r="E23937" s="2"/>
      <c r="F23937" s="2"/>
      <c r="G23937" s="3"/>
      <c r="H23937" s="3"/>
      <c r="I23937" s="2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 s="2"/>
    </row>
    <row r="23938" spans="2:22" x14ac:dyDescent="0.2">
      <c r="B23938" s="2"/>
      <c r="C23938" s="2"/>
      <c r="D23938" s="2"/>
      <c r="E23938" s="2"/>
      <c r="F23938" s="2"/>
      <c r="G23938" s="3"/>
      <c r="H23938" s="3"/>
      <c r="I23938" s="2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 s="2"/>
    </row>
    <row r="23939" spans="2:22" x14ac:dyDescent="0.2">
      <c r="B23939" s="2"/>
      <c r="C23939" s="2"/>
      <c r="D23939" s="2"/>
      <c r="E23939" s="2"/>
      <c r="F23939" s="2"/>
      <c r="G23939" s="3"/>
      <c r="H23939" s="3"/>
      <c r="I23939" s="2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 s="2"/>
    </row>
    <row r="23940" spans="2:22" x14ac:dyDescent="0.2">
      <c r="B23940" s="2"/>
      <c r="C23940" s="2"/>
      <c r="D23940" s="2"/>
      <c r="E23940" s="2"/>
      <c r="F23940" s="2"/>
      <c r="G23940" s="3"/>
      <c r="H23940" s="3"/>
      <c r="I23940" s="2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 s="2"/>
    </row>
    <row r="23941" spans="2:22" x14ac:dyDescent="0.2">
      <c r="B23941" s="2"/>
      <c r="C23941" s="2"/>
      <c r="D23941" s="2"/>
      <c r="E23941" s="2"/>
      <c r="F23941" s="2"/>
      <c r="G23941" s="3"/>
      <c r="H23941" s="3"/>
      <c r="I23941" s="2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 s="2"/>
    </row>
    <row r="23942" spans="2:22" x14ac:dyDescent="0.2">
      <c r="B23942" s="2"/>
      <c r="C23942" s="2"/>
      <c r="D23942" s="2"/>
      <c r="E23942" s="2"/>
      <c r="F23942" s="2"/>
      <c r="G23942" s="3"/>
      <c r="H23942" s="3"/>
      <c r="I23942" s="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 s="2"/>
    </row>
    <row r="23943" spans="2:22" x14ac:dyDescent="0.2">
      <c r="B23943" s="2"/>
      <c r="C23943" s="2"/>
      <c r="D23943" s="2"/>
      <c r="E23943" s="2"/>
      <c r="F23943" s="2"/>
      <c r="G23943" s="3"/>
      <c r="H23943" s="3"/>
      <c r="I23943" s="2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 s="2"/>
    </row>
    <row r="23944" spans="2:22" x14ac:dyDescent="0.2">
      <c r="B23944" s="2"/>
      <c r="C23944" s="2"/>
      <c r="D23944" s="2"/>
      <c r="E23944" s="2"/>
      <c r="F23944" s="2"/>
      <c r="G23944" s="3"/>
      <c r="H23944" s="3"/>
      <c r="I23944" s="2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 s="2"/>
    </row>
    <row r="23945" spans="2:22" x14ac:dyDescent="0.2">
      <c r="B23945" s="2"/>
      <c r="C23945" s="2"/>
      <c r="D23945" s="2"/>
      <c r="E23945" s="2"/>
      <c r="F23945" s="2"/>
      <c r="G23945" s="3"/>
      <c r="H23945" s="3"/>
      <c r="I23945" s="2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 s="2"/>
    </row>
    <row r="23946" spans="2:22" x14ac:dyDescent="0.2">
      <c r="B23946" s="2"/>
      <c r="C23946" s="2"/>
      <c r="D23946" s="2"/>
      <c r="E23946" s="2"/>
      <c r="F23946" s="2"/>
      <c r="G23946" s="3"/>
      <c r="H23946" s="3"/>
      <c r="I23946" s="2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 s="2"/>
    </row>
    <row r="23947" spans="2:22" x14ac:dyDescent="0.2">
      <c r="B23947" s="2"/>
      <c r="C23947" s="2"/>
      <c r="D23947" s="2"/>
      <c r="E23947" s="2"/>
      <c r="F23947" s="2"/>
      <c r="G23947" s="3"/>
      <c r="H23947" s="3"/>
      <c r="I23947" s="2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 s="2"/>
    </row>
    <row r="23948" spans="2:22" x14ac:dyDescent="0.2">
      <c r="B23948" s="2"/>
      <c r="C23948" s="2"/>
      <c r="D23948" s="2"/>
      <c r="E23948" s="2"/>
      <c r="F23948" s="2"/>
      <c r="G23948" s="3"/>
      <c r="H23948" s="3"/>
      <c r="I23948" s="2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 s="2"/>
    </row>
    <row r="23949" spans="2:22" x14ac:dyDescent="0.2">
      <c r="B23949" s="2"/>
      <c r="C23949" s="2"/>
      <c r="D23949" s="2"/>
      <c r="E23949" s="2"/>
      <c r="F23949" s="2"/>
      <c r="G23949" s="3"/>
      <c r="H23949" s="3"/>
      <c r="I23949" s="2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 s="2"/>
    </row>
    <row r="23950" spans="2:22" x14ac:dyDescent="0.2">
      <c r="B23950" s="2"/>
      <c r="C23950" s="2"/>
      <c r="D23950" s="2"/>
      <c r="E23950" s="2"/>
      <c r="F23950" s="2"/>
      <c r="G23950" s="3"/>
      <c r="H23950" s="3"/>
      <c r="I23950" s="2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 s="2"/>
    </row>
    <row r="23951" spans="2:22" x14ac:dyDescent="0.2">
      <c r="B23951" s="2"/>
      <c r="C23951" s="2"/>
      <c r="D23951" s="2"/>
      <c r="E23951" s="2"/>
      <c r="F23951" s="2"/>
      <c r="G23951" s="3"/>
      <c r="H23951" s="3"/>
      <c r="I23951" s="2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 s="2"/>
    </row>
    <row r="23952" spans="2:22" x14ac:dyDescent="0.2">
      <c r="B23952" s="2"/>
      <c r="C23952" s="2"/>
      <c r="D23952" s="2"/>
      <c r="E23952" s="2"/>
      <c r="F23952" s="2"/>
      <c r="G23952" s="3"/>
      <c r="H23952" s="3"/>
      <c r="I23952" s="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 s="2"/>
    </row>
    <row r="23953" spans="2:22" x14ac:dyDescent="0.2">
      <c r="B23953" s="2"/>
      <c r="C23953" s="2"/>
      <c r="D23953" s="2"/>
      <c r="E23953" s="2"/>
      <c r="F23953" s="2"/>
      <c r="G23953" s="3"/>
      <c r="H23953" s="3"/>
      <c r="I23953" s="2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 s="2"/>
    </row>
    <row r="23954" spans="2:22" x14ac:dyDescent="0.2">
      <c r="B23954" s="2"/>
      <c r="C23954" s="2"/>
      <c r="D23954" s="2"/>
      <c r="E23954" s="2"/>
      <c r="F23954" s="2"/>
      <c r="G23954" s="3"/>
      <c r="H23954" s="3"/>
      <c r="I23954" s="2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 s="2"/>
    </row>
    <row r="23955" spans="2:22" x14ac:dyDescent="0.2">
      <c r="B23955" s="2"/>
      <c r="C23955" s="2"/>
      <c r="D23955" s="2"/>
      <c r="E23955" s="2"/>
      <c r="F23955" s="2"/>
      <c r="G23955" s="3"/>
      <c r="H23955" s="3"/>
      <c r="I23955" s="2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 s="2"/>
    </row>
    <row r="23956" spans="2:22" x14ac:dyDescent="0.2">
      <c r="B23956" s="2"/>
      <c r="C23956" s="2"/>
      <c r="D23956" s="2"/>
      <c r="E23956" s="2"/>
      <c r="F23956" s="2"/>
      <c r="G23956" s="3"/>
      <c r="H23956" s="3"/>
      <c r="I23956" s="2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 s="2"/>
    </row>
    <row r="23957" spans="2:22" x14ac:dyDescent="0.2">
      <c r="B23957" s="2"/>
      <c r="C23957" s="2"/>
      <c r="D23957" s="2"/>
      <c r="E23957" s="2"/>
      <c r="F23957" s="2"/>
      <c r="G23957" s="3"/>
      <c r="H23957" s="3"/>
      <c r="I23957" s="2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 s="2"/>
    </row>
    <row r="23958" spans="2:22" x14ac:dyDescent="0.2">
      <c r="B23958" s="2"/>
      <c r="C23958" s="2"/>
      <c r="D23958" s="2"/>
      <c r="E23958" s="2"/>
      <c r="F23958" s="2"/>
      <c r="G23958" s="3"/>
      <c r="H23958" s="3"/>
      <c r="I23958" s="2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 s="2"/>
    </row>
    <row r="23959" spans="2:22" x14ac:dyDescent="0.2">
      <c r="B23959" s="2"/>
      <c r="C23959" s="2"/>
      <c r="D23959" s="2"/>
      <c r="E23959" s="2"/>
      <c r="F23959" s="2"/>
      <c r="G23959" s="3"/>
      <c r="H23959" s="3"/>
      <c r="I23959" s="2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 s="2"/>
    </row>
    <row r="23960" spans="2:22" x14ac:dyDescent="0.2">
      <c r="B23960" s="2"/>
      <c r="C23960" s="2"/>
      <c r="D23960" s="2"/>
      <c r="E23960" s="2"/>
      <c r="F23960" s="2"/>
      <c r="G23960" s="3"/>
      <c r="H23960" s="3"/>
      <c r="I23960" s="2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 s="2"/>
    </row>
    <row r="23961" spans="2:22" x14ac:dyDescent="0.2">
      <c r="B23961" s="2"/>
      <c r="C23961" s="2"/>
      <c r="D23961" s="2"/>
      <c r="E23961" s="2"/>
      <c r="F23961" s="2"/>
      <c r="G23961" s="3"/>
      <c r="H23961" s="3"/>
      <c r="I23961" s="2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 s="2"/>
    </row>
    <row r="23962" spans="2:22" x14ac:dyDescent="0.2">
      <c r="B23962" s="2"/>
      <c r="C23962" s="2"/>
      <c r="D23962" s="2"/>
      <c r="E23962" s="2"/>
      <c r="F23962" s="2"/>
      <c r="G23962" s="3"/>
      <c r="H23962" s="3"/>
      <c r="I23962" s="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 s="2"/>
    </row>
    <row r="23963" spans="2:22" x14ac:dyDescent="0.2">
      <c r="B23963" s="2"/>
      <c r="C23963" s="2"/>
      <c r="D23963" s="2"/>
      <c r="E23963" s="2"/>
      <c r="F23963" s="2"/>
      <c r="G23963" s="3"/>
      <c r="H23963" s="3"/>
      <c r="I23963" s="2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 s="2"/>
    </row>
    <row r="23964" spans="2:22" x14ac:dyDescent="0.2">
      <c r="B23964" s="2"/>
      <c r="C23964" s="2"/>
      <c r="D23964" s="2"/>
      <c r="E23964" s="2"/>
      <c r="F23964" s="2"/>
      <c r="G23964" s="3"/>
      <c r="H23964" s="3"/>
      <c r="I23964" s="2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 s="2"/>
    </row>
    <row r="23965" spans="2:22" x14ac:dyDescent="0.2">
      <c r="B23965" s="2"/>
      <c r="C23965" s="2"/>
      <c r="D23965" s="2"/>
      <c r="E23965" s="2"/>
      <c r="F23965" s="2"/>
      <c r="G23965" s="3"/>
      <c r="H23965" s="3"/>
      <c r="I23965" s="2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 s="2"/>
    </row>
    <row r="23966" spans="2:22" x14ac:dyDescent="0.2">
      <c r="B23966" s="2"/>
      <c r="C23966" s="2"/>
      <c r="D23966" s="2"/>
      <c r="E23966" s="2"/>
      <c r="F23966" s="2"/>
      <c r="G23966" s="3"/>
      <c r="H23966" s="3"/>
      <c r="I23966" s="2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 s="2"/>
    </row>
    <row r="23967" spans="2:22" x14ac:dyDescent="0.2">
      <c r="B23967" s="2"/>
      <c r="C23967" s="2"/>
      <c r="D23967" s="2"/>
      <c r="E23967" s="2"/>
      <c r="F23967" s="2"/>
      <c r="G23967" s="3"/>
      <c r="H23967" s="3"/>
      <c r="I23967" s="2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 s="2"/>
    </row>
    <row r="23968" spans="2:22" x14ac:dyDescent="0.2">
      <c r="B23968" s="2"/>
      <c r="C23968" s="2"/>
      <c r="D23968" s="2"/>
      <c r="E23968" s="2"/>
      <c r="F23968" s="2"/>
      <c r="G23968" s="3"/>
      <c r="H23968" s="3"/>
      <c r="I23968" s="2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 s="2"/>
    </row>
    <row r="23969" spans="2:22" x14ac:dyDescent="0.2">
      <c r="B23969" s="2"/>
      <c r="C23969" s="2"/>
      <c r="D23969" s="2"/>
      <c r="E23969" s="2"/>
      <c r="F23969" s="2"/>
      <c r="G23969" s="3"/>
      <c r="H23969" s="3"/>
      <c r="I23969" s="2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 s="2"/>
    </row>
    <row r="23970" spans="2:22" x14ac:dyDescent="0.2">
      <c r="B23970" s="2"/>
      <c r="C23970" s="2"/>
      <c r="D23970" s="2"/>
      <c r="E23970" s="2"/>
      <c r="F23970" s="2"/>
      <c r="G23970" s="3"/>
      <c r="H23970" s="3"/>
      <c r="I23970" s="2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 s="2"/>
    </row>
    <row r="23971" spans="2:22" x14ac:dyDescent="0.2">
      <c r="B23971" s="2"/>
      <c r="C23971" s="2"/>
      <c r="D23971" s="2"/>
      <c r="E23971" s="2"/>
      <c r="F23971" s="2"/>
      <c r="G23971" s="3"/>
      <c r="H23971" s="3"/>
      <c r="I23971" s="2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 s="2"/>
    </row>
    <row r="23972" spans="2:22" x14ac:dyDescent="0.2">
      <c r="B23972" s="2"/>
      <c r="C23972" s="2"/>
      <c r="D23972" s="2"/>
      <c r="E23972" s="2"/>
      <c r="F23972" s="2"/>
      <c r="G23972" s="3"/>
      <c r="H23972" s="3"/>
      <c r="I23972" s="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 s="2"/>
    </row>
    <row r="23973" spans="2:22" x14ac:dyDescent="0.2">
      <c r="B23973" s="2"/>
      <c r="C23973" s="2"/>
      <c r="D23973" s="2"/>
      <c r="E23973" s="2"/>
      <c r="F23973" s="2"/>
      <c r="G23973" s="3"/>
      <c r="H23973" s="3"/>
      <c r="I23973" s="2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 s="2"/>
    </row>
    <row r="23974" spans="2:22" x14ac:dyDescent="0.2">
      <c r="B23974" s="2"/>
      <c r="C23974" s="2"/>
      <c r="D23974" s="2"/>
      <c r="E23974" s="2"/>
      <c r="F23974" s="2"/>
      <c r="G23974" s="3"/>
      <c r="H23974" s="3"/>
      <c r="I23974" s="2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 s="2"/>
    </row>
    <row r="23975" spans="2:22" x14ac:dyDescent="0.2">
      <c r="B23975" s="2"/>
      <c r="C23975" s="2"/>
      <c r="D23975" s="2"/>
      <c r="E23975" s="2"/>
      <c r="F23975" s="2"/>
      <c r="G23975" s="3"/>
      <c r="H23975" s="3"/>
      <c r="I23975" s="2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 s="2"/>
    </row>
    <row r="23976" spans="2:22" x14ac:dyDescent="0.2">
      <c r="B23976" s="2"/>
      <c r="C23976" s="2"/>
      <c r="D23976" s="2"/>
      <c r="E23976" s="2"/>
      <c r="F23976" s="2"/>
      <c r="G23976" s="3"/>
      <c r="H23976" s="3"/>
      <c r="I23976" s="2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 s="2"/>
    </row>
    <row r="23977" spans="2:22" x14ac:dyDescent="0.2">
      <c r="B23977" s="2"/>
      <c r="C23977" s="2"/>
      <c r="D23977" s="2"/>
      <c r="E23977" s="2"/>
      <c r="F23977" s="2"/>
      <c r="G23977" s="3"/>
      <c r="H23977" s="3"/>
      <c r="I23977" s="2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 s="2"/>
    </row>
    <row r="23978" spans="2:22" x14ac:dyDescent="0.2">
      <c r="B23978" s="2"/>
      <c r="C23978" s="2"/>
      <c r="D23978" s="2"/>
      <c r="E23978" s="2"/>
      <c r="F23978" s="2"/>
      <c r="G23978" s="3"/>
      <c r="H23978" s="3"/>
      <c r="I23978" s="2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 s="2"/>
    </row>
    <row r="23979" spans="2:22" x14ac:dyDescent="0.2">
      <c r="B23979" s="2"/>
      <c r="C23979" s="2"/>
      <c r="D23979" s="2"/>
      <c r="E23979" s="2"/>
      <c r="F23979" s="2"/>
      <c r="G23979" s="3"/>
      <c r="H23979" s="3"/>
      <c r="I23979" s="2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 s="2"/>
    </row>
    <row r="23980" spans="2:22" x14ac:dyDescent="0.2">
      <c r="B23980" s="2"/>
      <c r="C23980" s="2"/>
      <c r="D23980" s="2"/>
      <c r="E23980" s="2"/>
      <c r="F23980" s="2"/>
      <c r="G23980" s="3"/>
      <c r="H23980" s="3"/>
      <c r="I23980" s="2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 s="2"/>
    </row>
    <row r="23981" spans="2:22" x14ac:dyDescent="0.2">
      <c r="B23981" s="2"/>
      <c r="C23981" s="2"/>
      <c r="D23981" s="2"/>
      <c r="E23981" s="2"/>
      <c r="F23981" s="2"/>
      <c r="G23981" s="3"/>
      <c r="H23981" s="3"/>
      <c r="I23981" s="2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 s="2"/>
    </row>
    <row r="23982" spans="2:22" x14ac:dyDescent="0.2">
      <c r="B23982" s="2"/>
      <c r="C23982" s="2"/>
      <c r="D23982" s="2"/>
      <c r="E23982" s="2"/>
      <c r="F23982" s="2"/>
      <c r="G23982" s="3"/>
      <c r="H23982" s="3"/>
      <c r="I23982" s="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 s="2"/>
    </row>
    <row r="23983" spans="2:22" x14ac:dyDescent="0.2">
      <c r="B23983" s="2"/>
      <c r="C23983" s="2"/>
      <c r="D23983" s="2"/>
      <c r="E23983" s="2"/>
      <c r="F23983" s="2"/>
      <c r="G23983" s="3"/>
      <c r="H23983" s="3"/>
      <c r="I23983" s="2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 s="2"/>
    </row>
    <row r="23984" spans="2:22" x14ac:dyDescent="0.2">
      <c r="B23984" s="2"/>
      <c r="C23984" s="2"/>
      <c r="D23984" s="2"/>
      <c r="E23984" s="2"/>
      <c r="F23984" s="2"/>
      <c r="G23984" s="3"/>
      <c r="H23984" s="3"/>
      <c r="I23984" s="2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 s="2"/>
    </row>
    <row r="23985" spans="2:22" x14ac:dyDescent="0.2">
      <c r="B23985" s="2"/>
      <c r="C23985" s="2"/>
      <c r="D23985" s="2"/>
      <c r="E23985" s="2"/>
      <c r="F23985" s="2"/>
      <c r="G23985" s="3"/>
      <c r="H23985" s="3"/>
      <c r="I23985" s="2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 s="2"/>
    </row>
    <row r="23986" spans="2:22" x14ac:dyDescent="0.2">
      <c r="B23986" s="2"/>
      <c r="C23986" s="2"/>
      <c r="D23986" s="2"/>
      <c r="E23986" s="2"/>
      <c r="F23986" s="2"/>
      <c r="G23986" s="3"/>
      <c r="H23986" s="3"/>
      <c r="I23986" s="2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 s="2"/>
    </row>
    <row r="23987" spans="2:22" x14ac:dyDescent="0.2">
      <c r="B23987" s="2"/>
      <c r="C23987" s="2"/>
      <c r="D23987" s="2"/>
      <c r="E23987" s="2"/>
      <c r="F23987" s="2"/>
      <c r="G23987" s="3"/>
      <c r="H23987" s="3"/>
      <c r="I23987" s="2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 s="2"/>
    </row>
    <row r="23988" spans="2:22" x14ac:dyDescent="0.2">
      <c r="B23988" s="2"/>
      <c r="C23988" s="2"/>
      <c r="D23988" s="2"/>
      <c r="E23988" s="2"/>
      <c r="F23988" s="2"/>
      <c r="G23988" s="3"/>
      <c r="H23988" s="3"/>
      <c r="I23988" s="2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 s="2"/>
    </row>
    <row r="23989" spans="2:22" x14ac:dyDescent="0.2">
      <c r="B23989" s="2"/>
      <c r="C23989" s="2"/>
      <c r="D23989" s="2"/>
      <c r="E23989" s="2"/>
      <c r="F23989" s="2"/>
      <c r="G23989" s="3"/>
      <c r="H23989" s="3"/>
      <c r="I23989" s="2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 s="2"/>
    </row>
    <row r="23990" spans="2:22" x14ac:dyDescent="0.2">
      <c r="B23990" s="2"/>
      <c r="C23990" s="2"/>
      <c r="D23990" s="2"/>
      <c r="E23990" s="2"/>
      <c r="F23990" s="2"/>
      <c r="G23990" s="3"/>
      <c r="H23990" s="3"/>
      <c r="I23990" s="2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 s="2"/>
    </row>
    <row r="23991" spans="2:22" x14ac:dyDescent="0.2">
      <c r="B23991" s="2"/>
      <c r="C23991" s="2"/>
      <c r="D23991" s="2"/>
      <c r="E23991" s="2"/>
      <c r="F23991" s="2"/>
      <c r="G23991" s="3"/>
      <c r="H23991" s="3"/>
      <c r="I23991" s="2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 s="2"/>
    </row>
    <row r="23992" spans="2:22" x14ac:dyDescent="0.2">
      <c r="B23992" s="2"/>
      <c r="C23992" s="2"/>
      <c r="D23992" s="2"/>
      <c r="E23992" s="2"/>
      <c r="F23992" s="2"/>
      <c r="G23992" s="3"/>
      <c r="H23992" s="3"/>
      <c r="I23992" s="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 s="2"/>
    </row>
    <row r="23993" spans="2:22" x14ac:dyDescent="0.2">
      <c r="B23993" s="2"/>
      <c r="C23993" s="2"/>
      <c r="D23993" s="2"/>
      <c r="E23993" s="2"/>
      <c r="F23993" s="2"/>
      <c r="G23993" s="3"/>
      <c r="H23993" s="3"/>
      <c r="I23993" s="2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 s="2"/>
    </row>
    <row r="23994" spans="2:22" x14ac:dyDescent="0.2">
      <c r="B23994" s="2"/>
      <c r="C23994" s="2"/>
      <c r="D23994" s="2"/>
      <c r="E23994" s="2"/>
      <c r="F23994" s="2"/>
      <c r="G23994" s="3"/>
      <c r="H23994" s="3"/>
      <c r="I23994" s="2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 s="2"/>
    </row>
    <row r="23995" spans="2:22" x14ac:dyDescent="0.2">
      <c r="B23995" s="2"/>
      <c r="C23995" s="2"/>
      <c r="D23995" s="2"/>
      <c r="E23995" s="2"/>
      <c r="F23995" s="2"/>
      <c r="G23995" s="3"/>
      <c r="H23995" s="3"/>
      <c r="I23995" s="2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 s="2"/>
    </row>
    <row r="23996" spans="2:22" x14ac:dyDescent="0.2">
      <c r="B23996" s="2"/>
      <c r="C23996" s="2"/>
      <c r="D23996" s="2"/>
      <c r="E23996" s="2"/>
      <c r="F23996" s="2"/>
      <c r="G23996" s="3"/>
      <c r="H23996" s="3"/>
      <c r="I23996" s="2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 s="2"/>
    </row>
    <row r="23997" spans="2:22" x14ac:dyDescent="0.2">
      <c r="B23997" s="2"/>
      <c r="C23997" s="2"/>
      <c r="D23997" s="2"/>
      <c r="E23997" s="2"/>
      <c r="F23997" s="2"/>
      <c r="G23997" s="3"/>
      <c r="H23997" s="3"/>
      <c r="I23997" s="2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 s="2"/>
    </row>
    <row r="23998" spans="2:22" x14ac:dyDescent="0.2">
      <c r="B23998" s="2"/>
      <c r="C23998" s="2"/>
      <c r="D23998" s="2"/>
      <c r="E23998" s="2"/>
      <c r="F23998" s="2"/>
      <c r="G23998" s="3"/>
      <c r="H23998" s="3"/>
      <c r="I23998" s="2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 s="2"/>
    </row>
    <row r="23999" spans="2:22" x14ac:dyDescent="0.2">
      <c r="B23999" s="2"/>
      <c r="C23999" s="2"/>
      <c r="D23999" s="2"/>
      <c r="E23999" s="2"/>
      <c r="F23999" s="2"/>
      <c r="G23999" s="3"/>
      <c r="H23999" s="3"/>
      <c r="I23999" s="2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 s="2"/>
    </row>
    <row r="24000" spans="2:22" x14ac:dyDescent="0.2">
      <c r="B24000" s="2"/>
      <c r="C24000" s="2"/>
      <c r="D24000" s="2"/>
      <c r="E24000" s="2"/>
      <c r="F24000" s="2"/>
      <c r="G24000" s="3"/>
      <c r="H24000" s="3"/>
      <c r="I24000" s="2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 s="2"/>
    </row>
    <row r="24001" spans="2:22" x14ac:dyDescent="0.2">
      <c r="B24001" s="2"/>
      <c r="C24001" s="2"/>
      <c r="D24001" s="2"/>
      <c r="E24001" s="2"/>
      <c r="F24001" s="2"/>
      <c r="G24001" s="3"/>
      <c r="H24001" s="3"/>
      <c r="I24001" s="2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 s="2"/>
    </row>
    <row r="24002" spans="2:22" x14ac:dyDescent="0.2">
      <c r="B24002" s="2"/>
      <c r="C24002" s="2"/>
      <c r="D24002" s="2"/>
      <c r="E24002" s="2"/>
      <c r="F24002" s="2"/>
      <c r="G24002" s="3"/>
      <c r="H24002" s="3"/>
      <c r="I24002" s="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 s="2"/>
    </row>
    <row r="24003" spans="2:22" x14ac:dyDescent="0.2">
      <c r="B24003" s="2"/>
      <c r="C24003" s="2"/>
      <c r="D24003" s="2"/>
      <c r="E24003" s="2"/>
      <c r="F24003" s="2"/>
      <c r="G24003" s="3"/>
      <c r="H24003" s="3"/>
      <c r="I24003" s="2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 s="2"/>
    </row>
    <row r="24004" spans="2:22" x14ac:dyDescent="0.2">
      <c r="B24004" s="2"/>
      <c r="C24004" s="2"/>
      <c r="D24004" s="2"/>
      <c r="E24004" s="2"/>
      <c r="F24004" s="2"/>
      <c r="G24004" s="3"/>
      <c r="H24004" s="3"/>
      <c r="I24004" s="2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 s="2"/>
    </row>
    <row r="24005" spans="2:22" x14ac:dyDescent="0.2">
      <c r="B24005" s="2"/>
      <c r="C24005" s="2"/>
      <c r="D24005" s="2"/>
      <c r="E24005" s="2"/>
      <c r="F24005" s="2"/>
      <c r="G24005" s="3"/>
      <c r="H24005" s="3"/>
      <c r="I24005" s="2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 s="2"/>
    </row>
    <row r="24006" spans="2:22" x14ac:dyDescent="0.2">
      <c r="B24006" s="2"/>
      <c r="C24006" s="2"/>
      <c r="D24006" s="2"/>
      <c r="E24006" s="2"/>
      <c r="F24006" s="2"/>
      <c r="G24006" s="3"/>
      <c r="H24006" s="3"/>
      <c r="I24006" s="2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 s="2"/>
    </row>
    <row r="24007" spans="2:22" x14ac:dyDescent="0.2">
      <c r="B24007" s="2"/>
      <c r="C24007" s="2"/>
      <c r="D24007" s="2"/>
      <c r="E24007" s="2"/>
      <c r="F24007" s="2"/>
      <c r="G24007" s="3"/>
      <c r="H24007" s="3"/>
      <c r="I24007" s="2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 s="2"/>
    </row>
    <row r="24008" spans="2:22" x14ac:dyDescent="0.2">
      <c r="B24008" s="2"/>
      <c r="C24008" s="2"/>
      <c r="D24008" s="2"/>
      <c r="E24008" s="2"/>
      <c r="F24008" s="2"/>
      <c r="G24008" s="3"/>
      <c r="H24008" s="3"/>
      <c r="I24008" s="2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 s="2"/>
    </row>
    <row r="24009" spans="2:22" x14ac:dyDescent="0.2">
      <c r="B24009" s="2"/>
      <c r="C24009" s="2"/>
      <c r="D24009" s="2"/>
      <c r="E24009" s="2"/>
      <c r="F24009" s="2"/>
      <c r="G24009" s="3"/>
      <c r="H24009" s="3"/>
      <c r="I24009" s="2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 s="2"/>
    </row>
    <row r="24010" spans="2:22" x14ac:dyDescent="0.2">
      <c r="B24010" s="2"/>
      <c r="C24010" s="2"/>
      <c r="D24010" s="2"/>
      <c r="E24010" s="2"/>
      <c r="F24010" s="2"/>
      <c r="G24010" s="3"/>
      <c r="H24010" s="3"/>
      <c r="I24010" s="2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 s="2"/>
    </row>
    <row r="24011" spans="2:22" x14ac:dyDescent="0.2">
      <c r="B24011" s="2"/>
      <c r="C24011" s="2"/>
      <c r="D24011" s="2"/>
      <c r="E24011" s="2"/>
      <c r="F24011" s="2"/>
      <c r="G24011" s="3"/>
      <c r="H24011" s="3"/>
      <c r="I24011" s="2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 s="2"/>
    </row>
    <row r="24012" spans="2:22" x14ac:dyDescent="0.2">
      <c r="B24012" s="2"/>
      <c r="C24012" s="2"/>
      <c r="D24012" s="2"/>
      <c r="E24012" s="2"/>
      <c r="F24012" s="2"/>
      <c r="G24012" s="3"/>
      <c r="H24012" s="3"/>
      <c r="I24012" s="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 s="2"/>
    </row>
    <row r="24013" spans="2:22" x14ac:dyDescent="0.2">
      <c r="B24013" s="2"/>
      <c r="C24013" s="2"/>
      <c r="D24013" s="2"/>
      <c r="E24013" s="2"/>
      <c r="F24013" s="2"/>
      <c r="G24013" s="3"/>
      <c r="H24013" s="3"/>
      <c r="I24013" s="2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 s="2"/>
    </row>
    <row r="24014" spans="2:22" x14ac:dyDescent="0.2">
      <c r="B24014" s="2"/>
      <c r="C24014" s="2"/>
      <c r="D24014" s="2"/>
      <c r="E24014" s="2"/>
      <c r="F24014" s="2"/>
      <c r="G24014" s="3"/>
      <c r="H24014" s="3"/>
      <c r="I24014" s="2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 s="2"/>
    </row>
    <row r="24015" spans="2:22" x14ac:dyDescent="0.2">
      <c r="B24015" s="2"/>
      <c r="C24015" s="2"/>
      <c r="D24015" s="2"/>
      <c r="E24015" s="2"/>
      <c r="F24015" s="2"/>
      <c r="G24015" s="3"/>
      <c r="H24015" s="3"/>
      <c r="I24015" s="2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 s="2"/>
    </row>
    <row r="24016" spans="2:22" x14ac:dyDescent="0.2">
      <c r="B24016" s="2"/>
      <c r="C24016" s="2"/>
      <c r="D24016" s="2"/>
      <c r="E24016" s="2"/>
      <c r="F24016" s="2"/>
      <c r="G24016" s="3"/>
      <c r="H24016" s="3"/>
      <c r="I24016" s="2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 s="2"/>
    </row>
    <row r="24017" spans="2:22" x14ac:dyDescent="0.2">
      <c r="B24017" s="2"/>
      <c r="C24017" s="2"/>
      <c r="D24017" s="2"/>
      <c r="E24017" s="2"/>
      <c r="F24017" s="2"/>
      <c r="G24017" s="3"/>
      <c r="H24017" s="3"/>
      <c r="I24017" s="2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 s="2"/>
    </row>
    <row r="24018" spans="2:22" x14ac:dyDescent="0.2">
      <c r="B24018" s="2"/>
      <c r="C24018" s="2"/>
      <c r="D24018" s="2"/>
      <c r="E24018" s="2"/>
      <c r="F24018" s="2"/>
      <c r="G24018" s="3"/>
      <c r="H24018" s="3"/>
      <c r="I24018" s="2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 s="2"/>
    </row>
    <row r="24019" spans="2:22" x14ac:dyDescent="0.2">
      <c r="B24019" s="2"/>
      <c r="C24019" s="2"/>
      <c r="D24019" s="2"/>
      <c r="E24019" s="2"/>
      <c r="F24019" s="2"/>
      <c r="G24019" s="3"/>
      <c r="H24019" s="3"/>
      <c r="I24019" s="2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 s="2"/>
    </row>
    <row r="24020" spans="2:22" x14ac:dyDescent="0.2">
      <c r="B24020" s="2"/>
      <c r="C24020" s="2"/>
      <c r="D24020" s="2"/>
      <c r="E24020" s="2"/>
      <c r="F24020" s="2"/>
      <c r="G24020" s="3"/>
      <c r="H24020" s="3"/>
      <c r="I24020" s="2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 s="2"/>
    </row>
    <row r="24021" spans="2:22" x14ac:dyDescent="0.2">
      <c r="B24021" s="2"/>
      <c r="C24021" s="2"/>
      <c r="D24021" s="2"/>
      <c r="E24021" s="2"/>
      <c r="F24021" s="2"/>
      <c r="G24021" s="3"/>
      <c r="H24021" s="3"/>
      <c r="I24021" s="2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 s="2"/>
    </row>
    <row r="24022" spans="2:22" x14ac:dyDescent="0.2">
      <c r="B24022" s="2"/>
      <c r="C24022" s="2"/>
      <c r="D24022" s="2"/>
      <c r="E24022" s="2"/>
      <c r="F24022" s="2"/>
      <c r="G24022" s="3"/>
      <c r="H24022" s="3"/>
      <c r="I24022" s="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 s="2"/>
    </row>
    <row r="24023" spans="2:22" x14ac:dyDescent="0.2">
      <c r="B24023" s="2"/>
      <c r="C24023" s="2"/>
      <c r="D24023" s="2"/>
      <c r="E24023" s="2"/>
      <c r="F24023" s="2"/>
      <c r="G24023" s="3"/>
      <c r="H24023" s="3"/>
      <c r="I24023" s="2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 s="2"/>
    </row>
    <row r="24024" spans="2:22" x14ac:dyDescent="0.2">
      <c r="B24024" s="2"/>
      <c r="C24024" s="2"/>
      <c r="D24024" s="2"/>
      <c r="E24024" s="2"/>
      <c r="F24024" s="2"/>
      <c r="G24024" s="3"/>
      <c r="H24024" s="3"/>
      <c r="I24024" s="2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 s="2"/>
    </row>
    <row r="24025" spans="2:22" x14ac:dyDescent="0.2">
      <c r="B24025" s="2"/>
      <c r="C24025" s="2"/>
      <c r="D24025" s="2"/>
      <c r="E24025" s="2"/>
      <c r="F24025" s="2"/>
      <c r="G24025" s="3"/>
      <c r="H24025" s="3"/>
      <c r="I24025" s="2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 s="2"/>
    </row>
    <row r="24026" spans="2:22" x14ac:dyDescent="0.2">
      <c r="B24026" s="2"/>
      <c r="C24026" s="2"/>
      <c r="D24026" s="2"/>
      <c r="E24026" s="2"/>
      <c r="F24026" s="2"/>
      <c r="G24026" s="3"/>
      <c r="H24026" s="3"/>
      <c r="I24026" s="2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 s="2"/>
    </row>
    <row r="24027" spans="2:22" x14ac:dyDescent="0.2">
      <c r="B24027" s="2"/>
      <c r="C24027" s="2"/>
      <c r="D24027" s="2"/>
      <c r="E24027" s="2"/>
      <c r="F24027" s="2"/>
      <c r="G24027" s="3"/>
      <c r="H24027" s="3"/>
      <c r="I24027" s="2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 s="2"/>
    </row>
    <row r="24028" spans="2:22" x14ac:dyDescent="0.2">
      <c r="B24028" s="2"/>
      <c r="C24028" s="2"/>
      <c r="D24028" s="2"/>
      <c r="E24028" s="2"/>
      <c r="F24028" s="2"/>
      <c r="G24028" s="3"/>
      <c r="H24028" s="3"/>
      <c r="I24028" s="2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 s="2"/>
    </row>
    <row r="24029" spans="2:22" x14ac:dyDescent="0.2">
      <c r="B24029" s="2"/>
      <c r="C24029" s="2"/>
      <c r="D24029" s="2"/>
      <c r="E24029" s="2"/>
      <c r="F24029" s="2"/>
      <c r="G24029" s="3"/>
      <c r="H24029" s="3"/>
      <c r="I24029" s="2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 s="2"/>
    </row>
    <row r="24030" spans="2:22" x14ac:dyDescent="0.2">
      <c r="B24030" s="2"/>
      <c r="C24030" s="2"/>
      <c r="D24030" s="2"/>
      <c r="E24030" s="2"/>
      <c r="F24030" s="2"/>
      <c r="G24030" s="3"/>
      <c r="H24030" s="3"/>
      <c r="I24030" s="2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 s="2"/>
    </row>
    <row r="24031" spans="2:22" x14ac:dyDescent="0.2">
      <c r="B24031" s="2"/>
      <c r="C24031" s="2"/>
      <c r="D24031" s="2"/>
      <c r="E24031" s="2"/>
      <c r="F24031" s="2"/>
      <c r="G24031" s="3"/>
      <c r="H24031" s="3"/>
      <c r="I24031" s="2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 s="2"/>
    </row>
    <row r="24032" spans="2:22" x14ac:dyDescent="0.2">
      <c r="B24032" s="2"/>
      <c r="C24032" s="2"/>
      <c r="D24032" s="2"/>
      <c r="E24032" s="2"/>
      <c r="F24032" s="2"/>
      <c r="G24032" s="3"/>
      <c r="H24032" s="3"/>
      <c r="I24032" s="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 s="2"/>
    </row>
    <row r="24033" spans="2:22" x14ac:dyDescent="0.2">
      <c r="B24033" s="2"/>
      <c r="C24033" s="2"/>
      <c r="D24033" s="2"/>
      <c r="E24033" s="2"/>
      <c r="F24033" s="2"/>
      <c r="G24033" s="3"/>
      <c r="H24033" s="3"/>
      <c r="I24033" s="2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 s="2"/>
    </row>
    <row r="24034" spans="2:22" x14ac:dyDescent="0.2">
      <c r="B24034" s="2"/>
      <c r="C24034" s="2"/>
      <c r="D24034" s="2"/>
      <c r="E24034" s="2"/>
      <c r="F24034" s="2"/>
      <c r="G24034" s="3"/>
      <c r="H24034" s="3"/>
      <c r="I24034" s="2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 s="2"/>
    </row>
    <row r="24035" spans="2:22" x14ac:dyDescent="0.2">
      <c r="B24035" s="2"/>
      <c r="C24035" s="2"/>
      <c r="D24035" s="2"/>
      <c r="E24035" s="2"/>
      <c r="F24035" s="2"/>
      <c r="G24035" s="3"/>
      <c r="H24035" s="3"/>
      <c r="I24035" s="2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 s="2"/>
    </row>
    <row r="24036" spans="2:22" x14ac:dyDescent="0.2">
      <c r="B24036" s="2"/>
      <c r="C24036" s="2"/>
      <c r="D24036" s="2"/>
      <c r="E24036" s="2"/>
      <c r="F24036" s="2"/>
      <c r="G24036" s="3"/>
      <c r="H24036" s="3"/>
      <c r="I24036" s="2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 s="2"/>
    </row>
    <row r="24037" spans="2:22" x14ac:dyDescent="0.2">
      <c r="B24037" s="2"/>
      <c r="C24037" s="2"/>
      <c r="D24037" s="2"/>
      <c r="E24037" s="2"/>
      <c r="F24037" s="2"/>
      <c r="G24037" s="3"/>
      <c r="H24037" s="3"/>
      <c r="I24037" s="2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 s="2"/>
    </row>
    <row r="24038" spans="2:22" x14ac:dyDescent="0.2">
      <c r="B24038" s="2"/>
      <c r="C24038" s="2"/>
      <c r="D24038" s="2"/>
      <c r="E24038" s="2"/>
      <c r="F24038" s="2"/>
      <c r="G24038" s="3"/>
      <c r="H24038" s="3"/>
      <c r="I24038" s="2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 s="2"/>
    </row>
    <row r="24039" spans="2:22" x14ac:dyDescent="0.2">
      <c r="B24039" s="2"/>
      <c r="C24039" s="2"/>
      <c r="D24039" s="2"/>
      <c r="E24039" s="2"/>
      <c r="F24039" s="2"/>
      <c r="G24039" s="3"/>
      <c r="H24039" s="3"/>
      <c r="I24039" s="2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 s="2"/>
    </row>
    <row r="24040" spans="2:22" x14ac:dyDescent="0.2">
      <c r="B24040" s="2"/>
      <c r="C24040" s="2"/>
      <c r="D24040" s="2"/>
      <c r="E24040" s="2"/>
      <c r="F24040" s="2"/>
      <c r="G24040" s="3"/>
      <c r="H24040" s="3"/>
      <c r="I24040" s="2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 s="2"/>
    </row>
    <row r="24041" spans="2:22" x14ac:dyDescent="0.2">
      <c r="B24041" s="2"/>
      <c r="C24041" s="2"/>
      <c r="D24041" s="2"/>
      <c r="E24041" s="2"/>
      <c r="F24041" s="2"/>
      <c r="G24041" s="3"/>
      <c r="H24041" s="3"/>
      <c r="I24041" s="2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 s="2"/>
    </row>
    <row r="24042" spans="2:22" x14ac:dyDescent="0.2">
      <c r="B24042" s="2"/>
      <c r="C24042" s="2"/>
      <c r="D24042" s="2"/>
      <c r="E24042" s="2"/>
      <c r="F24042" s="2"/>
      <c r="G24042" s="3"/>
      <c r="H24042" s="3"/>
      <c r="I24042" s="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 s="2"/>
    </row>
    <row r="24043" spans="2:22" x14ac:dyDescent="0.2">
      <c r="B24043" s="2"/>
      <c r="C24043" s="2"/>
      <c r="D24043" s="2"/>
      <c r="E24043" s="2"/>
      <c r="F24043" s="2"/>
      <c r="G24043" s="3"/>
      <c r="H24043" s="3"/>
      <c r="I24043" s="2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 s="2"/>
    </row>
    <row r="24044" spans="2:22" x14ac:dyDescent="0.2">
      <c r="B24044" s="2"/>
      <c r="C24044" s="2"/>
      <c r="D24044" s="2"/>
      <c r="E24044" s="2"/>
      <c r="F24044" s="2"/>
      <c r="G24044" s="3"/>
      <c r="H24044" s="3"/>
      <c r="I24044" s="2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 s="2"/>
    </row>
    <row r="24045" spans="2:22" x14ac:dyDescent="0.2">
      <c r="B24045" s="2"/>
      <c r="C24045" s="2"/>
      <c r="D24045" s="2"/>
      <c r="E24045" s="2"/>
      <c r="F24045" s="2"/>
      <c r="G24045" s="3"/>
      <c r="H24045" s="3"/>
      <c r="I24045" s="2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 s="2"/>
    </row>
    <row r="24046" spans="2:22" x14ac:dyDescent="0.2">
      <c r="B24046" s="2"/>
      <c r="C24046" s="2"/>
      <c r="D24046" s="2"/>
      <c r="E24046" s="2"/>
      <c r="F24046" s="2"/>
      <c r="G24046" s="3"/>
      <c r="H24046" s="3"/>
      <c r="I24046" s="2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 s="2"/>
    </row>
    <row r="24047" spans="2:22" x14ac:dyDescent="0.2">
      <c r="B24047" s="2"/>
      <c r="C24047" s="2"/>
      <c r="D24047" s="2"/>
      <c r="E24047" s="2"/>
      <c r="F24047" s="2"/>
      <c r="G24047" s="3"/>
      <c r="H24047" s="3"/>
      <c r="I24047" s="2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 s="2"/>
    </row>
    <row r="24048" spans="2:22" x14ac:dyDescent="0.2">
      <c r="B24048" s="2"/>
      <c r="C24048" s="2"/>
      <c r="D24048" s="2"/>
      <c r="E24048" s="2"/>
      <c r="F24048" s="2"/>
      <c r="G24048" s="3"/>
      <c r="H24048" s="3"/>
      <c r="I24048" s="2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 s="2"/>
    </row>
    <row r="24049" spans="2:22" x14ac:dyDescent="0.2">
      <c r="B24049" s="2"/>
      <c r="C24049" s="2"/>
      <c r="D24049" s="2"/>
      <c r="E24049" s="2"/>
      <c r="F24049" s="2"/>
      <c r="G24049" s="3"/>
      <c r="H24049" s="3"/>
      <c r="I24049" s="2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 s="2"/>
    </row>
    <row r="24050" spans="2:22" x14ac:dyDescent="0.2">
      <c r="B24050" s="2"/>
      <c r="C24050" s="2"/>
      <c r="D24050" s="2"/>
      <c r="E24050" s="2"/>
      <c r="F24050" s="2"/>
      <c r="G24050" s="3"/>
      <c r="H24050" s="3"/>
      <c r="I24050" s="2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 s="2"/>
    </row>
    <row r="24051" spans="2:22" x14ac:dyDescent="0.2">
      <c r="B24051" s="2"/>
      <c r="C24051" s="2"/>
      <c r="D24051" s="2"/>
      <c r="E24051" s="2"/>
      <c r="F24051" s="2"/>
      <c r="G24051" s="3"/>
      <c r="H24051" s="3"/>
      <c r="I24051" s="2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 s="2"/>
    </row>
    <row r="24052" spans="2:22" x14ac:dyDescent="0.2">
      <c r="B24052" s="2"/>
      <c r="C24052" s="2"/>
      <c r="D24052" s="2"/>
      <c r="E24052" s="2"/>
      <c r="F24052" s="2"/>
      <c r="G24052" s="3"/>
      <c r="H24052" s="3"/>
      <c r="I24052" s="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 s="2"/>
    </row>
    <row r="24053" spans="2:22" x14ac:dyDescent="0.2">
      <c r="B24053" s="2"/>
      <c r="C24053" s="2"/>
      <c r="D24053" s="2"/>
      <c r="E24053" s="2"/>
      <c r="F24053" s="2"/>
      <c r="G24053" s="3"/>
      <c r="H24053" s="3"/>
      <c r="I24053" s="2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 s="2"/>
    </row>
    <row r="24054" spans="2:22" x14ac:dyDescent="0.2">
      <c r="B24054" s="2"/>
      <c r="C24054" s="2"/>
      <c r="D24054" s="2"/>
      <c r="E24054" s="2"/>
      <c r="F24054" s="2"/>
      <c r="G24054" s="3"/>
      <c r="H24054" s="3"/>
      <c r="I24054" s="2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 s="2"/>
    </row>
    <row r="24055" spans="2:22" x14ac:dyDescent="0.2">
      <c r="B24055" s="2"/>
      <c r="C24055" s="2"/>
      <c r="D24055" s="2"/>
      <c r="E24055" s="2"/>
      <c r="F24055" s="2"/>
      <c r="G24055" s="3"/>
      <c r="H24055" s="3"/>
      <c r="I24055" s="2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 s="2"/>
    </row>
    <row r="24056" spans="2:22" x14ac:dyDescent="0.2">
      <c r="B24056" s="2"/>
      <c r="C24056" s="2"/>
      <c r="D24056" s="2"/>
      <c r="E24056" s="2"/>
      <c r="F24056" s="2"/>
      <c r="G24056" s="3"/>
      <c r="H24056" s="3"/>
      <c r="I24056" s="2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 s="2"/>
    </row>
    <row r="24057" spans="2:22" x14ac:dyDescent="0.2">
      <c r="B24057" s="2"/>
      <c r="C24057" s="2"/>
      <c r="D24057" s="2"/>
      <c r="E24057" s="2"/>
      <c r="F24057" s="2"/>
      <c r="G24057" s="3"/>
      <c r="H24057" s="3"/>
      <c r="I24057" s="2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 s="2"/>
    </row>
    <row r="24058" spans="2:22" x14ac:dyDescent="0.2">
      <c r="B24058" s="2"/>
      <c r="C24058" s="2"/>
      <c r="D24058" s="2"/>
      <c r="E24058" s="2"/>
      <c r="F24058" s="2"/>
      <c r="G24058" s="3"/>
      <c r="H24058" s="3"/>
      <c r="I24058" s="2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 s="2"/>
    </row>
    <row r="24059" spans="2:22" x14ac:dyDescent="0.2">
      <c r="B24059" s="2"/>
      <c r="C24059" s="2"/>
      <c r="D24059" s="2"/>
      <c r="E24059" s="2"/>
      <c r="F24059" s="2"/>
      <c r="G24059" s="3"/>
      <c r="H24059" s="3"/>
      <c r="I24059" s="2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 s="2"/>
    </row>
    <row r="24060" spans="2:22" x14ac:dyDescent="0.2">
      <c r="B24060" s="2"/>
      <c r="C24060" s="2"/>
      <c r="D24060" s="2"/>
      <c r="E24060" s="2"/>
      <c r="F24060" s="2"/>
      <c r="G24060" s="3"/>
      <c r="H24060" s="3"/>
      <c r="I24060" s="2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 s="2"/>
    </row>
    <row r="24061" spans="2:22" x14ac:dyDescent="0.2">
      <c r="B24061" s="2"/>
      <c r="C24061" s="2"/>
      <c r="D24061" s="2"/>
      <c r="E24061" s="2"/>
      <c r="F24061" s="2"/>
      <c r="G24061" s="3"/>
      <c r="H24061" s="3"/>
      <c r="I24061" s="2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 s="2"/>
    </row>
    <row r="24062" spans="2:22" x14ac:dyDescent="0.2">
      <c r="B24062" s="2"/>
      <c r="C24062" s="2"/>
      <c r="D24062" s="2"/>
      <c r="E24062" s="2"/>
      <c r="F24062" s="2"/>
      <c r="G24062" s="3"/>
      <c r="H24062" s="3"/>
      <c r="I24062" s="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 s="2"/>
    </row>
    <row r="24063" spans="2:22" x14ac:dyDescent="0.2">
      <c r="B24063" s="2"/>
      <c r="C24063" s="2"/>
      <c r="D24063" s="2"/>
      <c r="E24063" s="2"/>
      <c r="F24063" s="2"/>
      <c r="G24063" s="3"/>
      <c r="H24063" s="3"/>
      <c r="I24063" s="2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 s="2"/>
    </row>
    <row r="24064" spans="2:22" x14ac:dyDescent="0.2">
      <c r="B24064" s="2"/>
      <c r="C24064" s="2"/>
      <c r="D24064" s="2"/>
      <c r="E24064" s="2"/>
      <c r="F24064" s="2"/>
      <c r="G24064" s="3"/>
      <c r="H24064" s="3"/>
      <c r="I24064" s="2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 s="2"/>
    </row>
    <row r="24065" spans="2:22" x14ac:dyDescent="0.2">
      <c r="B24065" s="2"/>
      <c r="C24065" s="2"/>
      <c r="D24065" s="2"/>
      <c r="E24065" s="2"/>
      <c r="F24065" s="2"/>
      <c r="G24065" s="3"/>
      <c r="H24065" s="3"/>
      <c r="I24065" s="2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 s="2"/>
    </row>
    <row r="24066" spans="2:22" x14ac:dyDescent="0.2">
      <c r="B24066" s="2"/>
      <c r="C24066" s="2"/>
      <c r="D24066" s="2"/>
      <c r="E24066" s="2"/>
      <c r="F24066" s="2"/>
      <c r="G24066" s="3"/>
      <c r="H24066" s="3"/>
      <c r="I24066" s="2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 s="2"/>
    </row>
    <row r="24067" spans="2:22" x14ac:dyDescent="0.2">
      <c r="B24067" s="2"/>
      <c r="C24067" s="2"/>
      <c r="D24067" s="2"/>
      <c r="E24067" s="2"/>
      <c r="F24067" s="2"/>
      <c r="G24067" s="3"/>
      <c r="H24067" s="3"/>
      <c r="I24067" s="2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 s="2"/>
    </row>
    <row r="24068" spans="2:22" x14ac:dyDescent="0.2">
      <c r="B24068" s="2"/>
      <c r="C24068" s="2"/>
      <c r="D24068" s="2"/>
      <c r="E24068" s="2"/>
      <c r="F24068" s="2"/>
      <c r="G24068" s="3"/>
      <c r="H24068" s="3"/>
      <c r="I24068" s="2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 s="2"/>
    </row>
    <row r="24069" spans="2:22" x14ac:dyDescent="0.2">
      <c r="B24069" s="2"/>
      <c r="C24069" s="2"/>
      <c r="D24069" s="2"/>
      <c r="E24069" s="2"/>
      <c r="F24069" s="2"/>
      <c r="G24069" s="3"/>
      <c r="H24069" s="3"/>
      <c r="I24069" s="2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 s="2"/>
    </row>
    <row r="24070" spans="2:22" x14ac:dyDescent="0.2">
      <c r="B24070" s="2"/>
      <c r="C24070" s="2"/>
      <c r="D24070" s="2"/>
      <c r="E24070" s="2"/>
      <c r="F24070" s="2"/>
      <c r="G24070" s="3"/>
      <c r="H24070" s="3"/>
      <c r="I24070" s="2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 s="2"/>
    </row>
    <row r="24071" spans="2:22" x14ac:dyDescent="0.2">
      <c r="B24071" s="2"/>
      <c r="C24071" s="2"/>
      <c r="D24071" s="2"/>
      <c r="E24071" s="2"/>
      <c r="F24071" s="2"/>
      <c r="G24071" s="3"/>
      <c r="H24071" s="3"/>
      <c r="I24071" s="2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 s="2"/>
    </row>
    <row r="24072" spans="2:22" x14ac:dyDescent="0.2">
      <c r="B24072" s="2"/>
      <c r="C24072" s="2"/>
      <c r="D24072" s="2"/>
      <c r="E24072" s="2"/>
      <c r="F24072" s="2"/>
      <c r="G24072" s="3"/>
      <c r="H24072" s="3"/>
      <c r="I24072" s="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 s="2"/>
    </row>
    <row r="24073" spans="2:22" x14ac:dyDescent="0.2">
      <c r="B24073" s="2"/>
      <c r="C24073" s="2"/>
      <c r="D24073" s="2"/>
      <c r="E24073" s="2"/>
      <c r="F24073" s="2"/>
      <c r="G24073" s="3"/>
      <c r="H24073" s="3"/>
      <c r="I24073" s="2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 s="2"/>
    </row>
    <row r="24074" spans="2:22" x14ac:dyDescent="0.2">
      <c r="B24074" s="2"/>
      <c r="C24074" s="2"/>
      <c r="D24074" s="2"/>
      <c r="E24074" s="2"/>
      <c r="F24074" s="2"/>
      <c r="G24074" s="3"/>
      <c r="H24074" s="3"/>
      <c r="I24074" s="2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 s="2"/>
    </row>
    <row r="24075" spans="2:22" x14ac:dyDescent="0.2">
      <c r="B24075" s="2"/>
      <c r="C24075" s="2"/>
      <c r="D24075" s="2"/>
      <c r="E24075" s="2"/>
      <c r="F24075" s="2"/>
      <c r="G24075" s="3"/>
      <c r="H24075" s="3"/>
      <c r="I24075" s="2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 s="2"/>
    </row>
    <row r="24076" spans="2:22" x14ac:dyDescent="0.2">
      <c r="B24076" s="2"/>
      <c r="C24076" s="2"/>
      <c r="D24076" s="2"/>
      <c r="E24076" s="2"/>
      <c r="F24076" s="2"/>
      <c r="G24076" s="3"/>
      <c r="H24076" s="3"/>
      <c r="I24076" s="2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 s="2"/>
    </row>
    <row r="24077" spans="2:22" x14ac:dyDescent="0.2">
      <c r="B24077" s="2"/>
      <c r="C24077" s="2"/>
      <c r="D24077" s="2"/>
      <c r="E24077" s="2"/>
      <c r="F24077" s="2"/>
      <c r="G24077" s="3"/>
      <c r="H24077" s="3"/>
      <c r="I24077" s="2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 s="2"/>
    </row>
    <row r="24078" spans="2:22" x14ac:dyDescent="0.2">
      <c r="B24078" s="2"/>
      <c r="C24078" s="2"/>
      <c r="D24078" s="2"/>
      <c r="E24078" s="2"/>
      <c r="F24078" s="2"/>
      <c r="G24078" s="3"/>
      <c r="H24078" s="3"/>
      <c r="I24078" s="2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 s="2"/>
    </row>
    <row r="24079" spans="2:22" x14ac:dyDescent="0.2">
      <c r="B24079" s="2"/>
      <c r="C24079" s="2"/>
      <c r="D24079" s="2"/>
      <c r="E24079" s="2"/>
      <c r="F24079" s="2"/>
      <c r="G24079" s="3"/>
      <c r="H24079" s="3"/>
      <c r="I24079" s="2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 s="2"/>
    </row>
    <row r="24080" spans="2:22" x14ac:dyDescent="0.2">
      <c r="B24080" s="2"/>
      <c r="C24080" s="2"/>
      <c r="D24080" s="2"/>
      <c r="E24080" s="2"/>
      <c r="F24080" s="2"/>
      <c r="G24080" s="3"/>
      <c r="H24080" s="3"/>
      <c r="I24080" s="2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 s="2"/>
    </row>
    <row r="24081" spans="2:22" x14ac:dyDescent="0.2">
      <c r="B24081" s="2"/>
      <c r="C24081" s="2"/>
      <c r="D24081" s="2"/>
      <c r="E24081" s="2"/>
      <c r="F24081" s="2"/>
      <c r="G24081" s="3"/>
      <c r="H24081" s="3"/>
      <c r="I24081" s="2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 s="2"/>
    </row>
    <row r="24082" spans="2:22" x14ac:dyDescent="0.2">
      <c r="B24082" s="2"/>
      <c r="C24082" s="2"/>
      <c r="D24082" s="2"/>
      <c r="E24082" s="2"/>
      <c r="F24082" s="2"/>
      <c r="G24082" s="3"/>
      <c r="H24082" s="3"/>
      <c r="I24082" s="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 s="2"/>
    </row>
    <row r="24083" spans="2:22" x14ac:dyDescent="0.2">
      <c r="B24083" s="2"/>
      <c r="C24083" s="2"/>
      <c r="D24083" s="2"/>
      <c r="E24083" s="2"/>
      <c r="F24083" s="2"/>
      <c r="G24083" s="3"/>
      <c r="H24083" s="3"/>
      <c r="I24083" s="2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 s="2"/>
    </row>
    <row r="24084" spans="2:22" x14ac:dyDescent="0.2">
      <c r="B24084" s="2"/>
      <c r="C24084" s="2"/>
      <c r="D24084" s="2"/>
      <c r="E24084" s="2"/>
      <c r="F24084" s="2"/>
      <c r="G24084" s="3"/>
      <c r="H24084" s="3"/>
      <c r="I24084" s="2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 s="2"/>
    </row>
    <row r="24085" spans="2:22" x14ac:dyDescent="0.2">
      <c r="B24085" s="2"/>
      <c r="C24085" s="2"/>
      <c r="D24085" s="2"/>
      <c r="E24085" s="2"/>
      <c r="F24085" s="2"/>
      <c r="G24085" s="3"/>
      <c r="H24085" s="3"/>
      <c r="I24085" s="2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 s="2"/>
    </row>
    <row r="24086" spans="2:22" x14ac:dyDescent="0.2">
      <c r="B24086" s="2"/>
      <c r="C24086" s="2"/>
      <c r="D24086" s="2"/>
      <c r="E24086" s="2"/>
      <c r="F24086" s="2"/>
      <c r="G24086" s="3"/>
      <c r="H24086" s="3"/>
      <c r="I24086" s="2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 s="2"/>
    </row>
    <row r="24087" spans="2:22" x14ac:dyDescent="0.2">
      <c r="B24087" s="2"/>
      <c r="C24087" s="2"/>
      <c r="D24087" s="2"/>
      <c r="E24087" s="2"/>
      <c r="F24087" s="2"/>
      <c r="G24087" s="3"/>
      <c r="H24087" s="3"/>
      <c r="I24087" s="2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 s="2"/>
    </row>
    <row r="24088" spans="2:22" x14ac:dyDescent="0.2">
      <c r="B24088" s="2"/>
      <c r="C24088" s="2"/>
      <c r="D24088" s="2"/>
      <c r="E24088" s="2"/>
      <c r="F24088" s="2"/>
      <c r="G24088" s="3"/>
      <c r="H24088" s="3"/>
      <c r="I24088" s="2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 s="2"/>
    </row>
    <row r="24089" spans="2:22" x14ac:dyDescent="0.2">
      <c r="B24089" s="2"/>
      <c r="C24089" s="2"/>
      <c r="D24089" s="2"/>
      <c r="E24089" s="2"/>
      <c r="F24089" s="2"/>
      <c r="G24089" s="3"/>
      <c r="H24089" s="3"/>
      <c r="I24089" s="2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 s="2"/>
    </row>
    <row r="24090" spans="2:22" x14ac:dyDescent="0.2">
      <c r="B24090" s="2"/>
      <c r="C24090" s="2"/>
      <c r="D24090" s="2"/>
      <c r="E24090" s="2"/>
      <c r="F24090" s="2"/>
      <c r="G24090" s="3"/>
      <c r="H24090" s="3"/>
      <c r="I24090" s="2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 s="2"/>
    </row>
    <row r="24091" spans="2:22" x14ac:dyDescent="0.2">
      <c r="B24091" s="2"/>
      <c r="C24091" s="2"/>
      <c r="D24091" s="2"/>
      <c r="E24091" s="2"/>
      <c r="F24091" s="2"/>
      <c r="G24091" s="3"/>
      <c r="H24091" s="3"/>
      <c r="I24091" s="2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 s="2"/>
    </row>
    <row r="24092" spans="2:22" x14ac:dyDescent="0.2">
      <c r="B24092" s="2"/>
      <c r="C24092" s="2"/>
      <c r="D24092" s="2"/>
      <c r="E24092" s="2"/>
      <c r="F24092" s="2"/>
      <c r="G24092" s="3"/>
      <c r="H24092" s="3"/>
      <c r="I24092" s="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 s="2"/>
    </row>
    <row r="24093" spans="2:22" x14ac:dyDescent="0.2">
      <c r="B24093" s="2"/>
      <c r="C24093" s="2"/>
      <c r="D24093" s="2"/>
      <c r="E24093" s="2"/>
      <c r="F24093" s="2"/>
      <c r="G24093" s="3"/>
      <c r="H24093" s="3"/>
      <c r="I24093" s="2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 s="2"/>
    </row>
    <row r="24094" spans="2:22" x14ac:dyDescent="0.2">
      <c r="B24094" s="2"/>
      <c r="C24094" s="2"/>
      <c r="D24094" s="2"/>
      <c r="E24094" s="2"/>
      <c r="F24094" s="2"/>
      <c r="G24094" s="3"/>
      <c r="H24094" s="3"/>
      <c r="I24094" s="2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 s="2"/>
    </row>
    <row r="24095" spans="2:22" x14ac:dyDescent="0.2">
      <c r="B24095" s="2"/>
      <c r="C24095" s="2"/>
      <c r="D24095" s="2"/>
      <c r="E24095" s="2"/>
      <c r="F24095" s="2"/>
      <c r="G24095" s="3"/>
      <c r="H24095" s="3"/>
      <c r="I24095" s="2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 s="2"/>
    </row>
    <row r="24096" spans="2:22" x14ac:dyDescent="0.2">
      <c r="B24096" s="2"/>
      <c r="C24096" s="2"/>
      <c r="D24096" s="2"/>
      <c r="E24096" s="2"/>
      <c r="F24096" s="2"/>
      <c r="G24096" s="3"/>
      <c r="H24096" s="3"/>
      <c r="I24096" s="2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 s="2"/>
    </row>
    <row r="24097" spans="2:22" x14ac:dyDescent="0.2">
      <c r="B24097" s="2"/>
      <c r="C24097" s="2"/>
      <c r="D24097" s="2"/>
      <c r="E24097" s="2"/>
      <c r="F24097" s="2"/>
      <c r="G24097" s="3"/>
      <c r="H24097" s="3"/>
      <c r="I24097" s="2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 s="2"/>
    </row>
    <row r="24098" spans="2:22" x14ac:dyDescent="0.2">
      <c r="B24098" s="2"/>
      <c r="C24098" s="2"/>
      <c r="D24098" s="2"/>
      <c r="E24098" s="2"/>
      <c r="F24098" s="2"/>
      <c r="G24098" s="3"/>
      <c r="H24098" s="3"/>
      <c r="I24098" s="2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 s="2"/>
    </row>
    <row r="24099" spans="2:22" x14ac:dyDescent="0.2">
      <c r="B24099" s="2"/>
      <c r="C24099" s="2"/>
      <c r="D24099" s="2"/>
      <c r="E24099" s="2"/>
      <c r="F24099" s="2"/>
      <c r="G24099" s="3"/>
      <c r="H24099" s="3"/>
      <c r="I24099" s="2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 s="2"/>
    </row>
    <row r="24100" spans="2:22" x14ac:dyDescent="0.2">
      <c r="B24100" s="2"/>
      <c r="C24100" s="2"/>
      <c r="D24100" s="2"/>
      <c r="E24100" s="2"/>
      <c r="F24100" s="2"/>
      <c r="G24100" s="3"/>
      <c r="H24100" s="3"/>
      <c r="I24100" s="2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 s="2"/>
    </row>
    <row r="24101" spans="2:22" x14ac:dyDescent="0.2">
      <c r="B24101" s="2"/>
      <c r="C24101" s="2"/>
      <c r="D24101" s="2"/>
      <c r="E24101" s="2"/>
      <c r="F24101" s="2"/>
      <c r="G24101" s="3"/>
      <c r="H24101" s="3"/>
      <c r="I24101" s="2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 s="2"/>
    </row>
    <row r="24102" spans="2:22" x14ac:dyDescent="0.2">
      <c r="B24102" s="2"/>
      <c r="C24102" s="2"/>
      <c r="D24102" s="2"/>
      <c r="E24102" s="2"/>
      <c r="F24102" s="2"/>
      <c r="G24102" s="3"/>
      <c r="H24102" s="3"/>
      <c r="I24102" s="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 s="2"/>
    </row>
    <row r="24103" spans="2:22" x14ac:dyDescent="0.2">
      <c r="B24103" s="2"/>
      <c r="C24103" s="2"/>
      <c r="D24103" s="2"/>
      <c r="E24103" s="2"/>
      <c r="F24103" s="2"/>
      <c r="G24103" s="3"/>
      <c r="H24103" s="3"/>
      <c r="I24103" s="2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 s="2"/>
    </row>
    <row r="24104" spans="2:22" x14ac:dyDescent="0.2">
      <c r="B24104" s="2"/>
      <c r="C24104" s="2"/>
      <c r="D24104" s="2"/>
      <c r="E24104" s="2"/>
      <c r="F24104" s="2"/>
      <c r="G24104" s="3"/>
      <c r="H24104" s="3"/>
      <c r="I24104" s="2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 s="2"/>
    </row>
    <row r="24105" spans="2:22" x14ac:dyDescent="0.2">
      <c r="B24105" s="2"/>
      <c r="C24105" s="2"/>
      <c r="D24105" s="2"/>
      <c r="E24105" s="2"/>
      <c r="F24105" s="2"/>
      <c r="G24105" s="3"/>
      <c r="H24105" s="3"/>
      <c r="I24105" s="2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 s="2"/>
    </row>
    <row r="24106" spans="2:22" x14ac:dyDescent="0.2">
      <c r="B24106" s="2"/>
      <c r="C24106" s="2"/>
      <c r="D24106" s="2"/>
      <c r="E24106" s="2"/>
      <c r="F24106" s="2"/>
      <c r="G24106" s="3"/>
      <c r="H24106" s="3"/>
      <c r="I24106" s="2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 s="2"/>
    </row>
    <row r="24107" spans="2:22" x14ac:dyDescent="0.2">
      <c r="B24107" s="2"/>
      <c r="C24107" s="2"/>
      <c r="D24107" s="2"/>
      <c r="E24107" s="2"/>
      <c r="F24107" s="2"/>
      <c r="G24107" s="3"/>
      <c r="H24107" s="3"/>
      <c r="I24107" s="2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 s="2"/>
    </row>
    <row r="24108" spans="2:22" x14ac:dyDescent="0.2">
      <c r="B24108" s="2"/>
      <c r="C24108" s="2"/>
      <c r="D24108" s="2"/>
      <c r="E24108" s="2"/>
      <c r="F24108" s="2"/>
      <c r="G24108" s="3"/>
      <c r="H24108" s="3"/>
      <c r="I24108" s="2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 s="2"/>
    </row>
    <row r="24109" spans="2:22" x14ac:dyDescent="0.2">
      <c r="B24109" s="2"/>
      <c r="C24109" s="2"/>
      <c r="D24109" s="2"/>
      <c r="E24109" s="2"/>
      <c r="F24109" s="2"/>
      <c r="G24109" s="3"/>
      <c r="H24109" s="3"/>
      <c r="I24109" s="2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 s="2"/>
    </row>
    <row r="24110" spans="2:22" x14ac:dyDescent="0.2">
      <c r="B24110" s="2"/>
      <c r="C24110" s="2"/>
      <c r="D24110" s="2"/>
      <c r="E24110" s="2"/>
      <c r="F24110" s="2"/>
      <c r="G24110" s="3"/>
      <c r="H24110" s="3"/>
      <c r="I24110" s="2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 s="2"/>
    </row>
    <row r="24111" spans="2:22" x14ac:dyDescent="0.2">
      <c r="B24111" s="2"/>
      <c r="C24111" s="2"/>
      <c r="D24111" s="2"/>
      <c r="E24111" s="2"/>
      <c r="F24111" s="2"/>
      <c r="G24111" s="3"/>
      <c r="H24111" s="3"/>
      <c r="I24111" s="2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 s="2"/>
    </row>
    <row r="24112" spans="2:22" x14ac:dyDescent="0.2">
      <c r="B24112" s="2"/>
      <c r="C24112" s="2"/>
      <c r="D24112" s="2"/>
      <c r="E24112" s="2"/>
      <c r="F24112" s="2"/>
      <c r="G24112" s="3"/>
      <c r="H24112" s="3"/>
      <c r="I24112" s="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 s="2"/>
    </row>
    <row r="24113" spans="2:22" x14ac:dyDescent="0.2">
      <c r="B24113" s="2"/>
      <c r="C24113" s="2"/>
      <c r="D24113" s="2"/>
      <c r="E24113" s="2"/>
      <c r="F24113" s="2"/>
      <c r="G24113" s="3"/>
      <c r="H24113" s="3"/>
      <c r="I24113" s="2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 s="2"/>
    </row>
    <row r="24114" spans="2:22" x14ac:dyDescent="0.2">
      <c r="B24114" s="2"/>
      <c r="C24114" s="2"/>
      <c r="D24114" s="2"/>
      <c r="E24114" s="2"/>
      <c r="F24114" s="2"/>
      <c r="G24114" s="3"/>
      <c r="H24114" s="3"/>
      <c r="I24114" s="2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 s="2"/>
    </row>
    <row r="24115" spans="2:22" x14ac:dyDescent="0.2">
      <c r="B24115" s="2"/>
      <c r="C24115" s="2"/>
      <c r="D24115" s="2"/>
      <c r="E24115" s="2"/>
      <c r="F24115" s="2"/>
      <c r="G24115" s="3"/>
      <c r="H24115" s="3"/>
      <c r="I24115" s="2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 s="2"/>
    </row>
    <row r="24116" spans="2:22" x14ac:dyDescent="0.2">
      <c r="B24116" s="2"/>
      <c r="C24116" s="2"/>
      <c r="D24116" s="2"/>
      <c r="E24116" s="2"/>
      <c r="F24116" s="2"/>
      <c r="G24116" s="3"/>
      <c r="H24116" s="3"/>
      <c r="I24116" s="2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 s="2"/>
    </row>
    <row r="24117" spans="2:22" x14ac:dyDescent="0.2">
      <c r="B24117" s="2"/>
      <c r="C24117" s="2"/>
      <c r="D24117" s="2"/>
      <c r="E24117" s="2"/>
      <c r="F24117" s="2"/>
      <c r="G24117" s="3"/>
      <c r="H24117" s="3"/>
      <c r="I24117" s="2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 s="2"/>
    </row>
    <row r="24118" spans="2:22" x14ac:dyDescent="0.2">
      <c r="B24118" s="2"/>
      <c r="C24118" s="2"/>
      <c r="D24118" s="2"/>
      <c r="E24118" s="2"/>
      <c r="F24118" s="2"/>
      <c r="G24118" s="3"/>
      <c r="H24118" s="3"/>
      <c r="I24118" s="2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 s="2"/>
    </row>
    <row r="24119" spans="2:22" x14ac:dyDescent="0.2">
      <c r="B24119" s="2"/>
      <c r="C24119" s="2"/>
      <c r="D24119" s="2"/>
      <c r="E24119" s="2"/>
      <c r="F24119" s="2"/>
      <c r="G24119" s="3"/>
      <c r="H24119" s="3"/>
      <c r="I24119" s="2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 s="2"/>
    </row>
    <row r="24120" spans="2:22" x14ac:dyDescent="0.2">
      <c r="B24120" s="2"/>
      <c r="C24120" s="2"/>
      <c r="D24120" s="2"/>
      <c r="E24120" s="2"/>
      <c r="F24120" s="2"/>
      <c r="G24120" s="3"/>
      <c r="H24120" s="3"/>
      <c r="I24120" s="2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 s="2"/>
    </row>
    <row r="24121" spans="2:22" x14ac:dyDescent="0.2">
      <c r="B24121" s="2"/>
      <c r="C24121" s="2"/>
      <c r="D24121" s="2"/>
      <c r="E24121" s="2"/>
      <c r="F24121" s="2"/>
      <c r="G24121" s="3"/>
      <c r="H24121" s="3"/>
      <c r="I24121" s="2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 s="2"/>
    </row>
    <row r="24122" spans="2:22" x14ac:dyDescent="0.2">
      <c r="B24122" s="2"/>
      <c r="C24122" s="2"/>
      <c r="D24122" s="2"/>
      <c r="E24122" s="2"/>
      <c r="F24122" s="2"/>
      <c r="G24122" s="3"/>
      <c r="H24122" s="3"/>
      <c r="I24122" s="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 s="2"/>
    </row>
    <row r="24123" spans="2:22" x14ac:dyDescent="0.2">
      <c r="B24123" s="2"/>
      <c r="C24123" s="2"/>
      <c r="D24123" s="2"/>
      <c r="E24123" s="2"/>
      <c r="F24123" s="2"/>
      <c r="G24123" s="3"/>
      <c r="H24123" s="3"/>
      <c r="I24123" s="2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 s="2"/>
    </row>
    <row r="24124" spans="2:22" x14ac:dyDescent="0.2">
      <c r="B24124" s="2"/>
      <c r="C24124" s="2"/>
      <c r="D24124" s="2"/>
      <c r="E24124" s="2"/>
      <c r="F24124" s="2"/>
      <c r="G24124" s="3"/>
      <c r="H24124" s="3"/>
      <c r="I24124" s="2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 s="2"/>
    </row>
    <row r="24125" spans="2:22" x14ac:dyDescent="0.2">
      <c r="B24125" s="2"/>
      <c r="C24125" s="2"/>
      <c r="D24125" s="2"/>
      <c r="E24125" s="2"/>
      <c r="F24125" s="2"/>
      <c r="G24125" s="3"/>
      <c r="H24125" s="3"/>
      <c r="I24125" s="2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 s="2"/>
    </row>
    <row r="24126" spans="2:22" x14ac:dyDescent="0.2">
      <c r="B24126" s="2"/>
      <c r="C24126" s="2"/>
      <c r="D24126" s="2"/>
      <c r="E24126" s="2"/>
      <c r="F24126" s="2"/>
      <c r="G24126" s="3"/>
      <c r="H24126" s="3"/>
      <c r="I24126" s="2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 s="2"/>
    </row>
    <row r="24127" spans="2:22" x14ac:dyDescent="0.2">
      <c r="B24127" s="2"/>
      <c r="C24127" s="2"/>
      <c r="D24127" s="2"/>
      <c r="E24127" s="2"/>
      <c r="F24127" s="2"/>
      <c r="G24127" s="3"/>
      <c r="H24127" s="3"/>
      <c r="I24127" s="2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 s="2"/>
    </row>
    <row r="24128" spans="2:22" x14ac:dyDescent="0.2">
      <c r="B24128" s="2"/>
      <c r="C24128" s="2"/>
      <c r="D24128" s="2"/>
      <c r="E24128" s="2"/>
      <c r="F24128" s="2"/>
      <c r="G24128" s="3"/>
      <c r="H24128" s="3"/>
      <c r="I24128" s="2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 s="2"/>
    </row>
    <row r="24129" spans="2:22" x14ac:dyDescent="0.2">
      <c r="B24129" s="2"/>
      <c r="C24129" s="2"/>
      <c r="D24129" s="2"/>
      <c r="E24129" s="2"/>
      <c r="F24129" s="2"/>
      <c r="G24129" s="3"/>
      <c r="H24129" s="3"/>
      <c r="I24129" s="2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 s="2"/>
    </row>
    <row r="24130" spans="2:22" x14ac:dyDescent="0.2">
      <c r="B24130" s="2"/>
      <c r="C24130" s="2"/>
      <c r="D24130" s="2"/>
      <c r="E24130" s="2"/>
      <c r="F24130" s="2"/>
      <c r="G24130" s="3"/>
      <c r="H24130" s="3"/>
      <c r="I24130" s="2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 s="2"/>
    </row>
    <row r="24131" spans="2:22" x14ac:dyDescent="0.2">
      <c r="B24131" s="2"/>
      <c r="C24131" s="2"/>
      <c r="D24131" s="2"/>
      <c r="E24131" s="2"/>
      <c r="F24131" s="2"/>
      <c r="G24131" s="3"/>
      <c r="H24131" s="3"/>
      <c r="I24131" s="2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 s="2"/>
    </row>
    <row r="24132" spans="2:22" x14ac:dyDescent="0.2">
      <c r="B24132" s="2"/>
      <c r="C24132" s="2"/>
      <c r="D24132" s="2"/>
      <c r="E24132" s="2"/>
      <c r="F24132" s="2"/>
      <c r="G24132" s="3"/>
      <c r="H24132" s="3"/>
      <c r="I24132" s="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 s="2"/>
    </row>
    <row r="24133" spans="2:22" x14ac:dyDescent="0.2">
      <c r="B24133" s="2"/>
      <c r="C24133" s="2"/>
      <c r="D24133" s="2"/>
      <c r="E24133" s="2"/>
      <c r="F24133" s="2"/>
      <c r="G24133" s="3"/>
      <c r="H24133" s="3"/>
      <c r="I24133" s="2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 s="2"/>
    </row>
    <row r="24134" spans="2:22" x14ac:dyDescent="0.2">
      <c r="B24134" s="2"/>
      <c r="C24134" s="2"/>
      <c r="D24134" s="2"/>
      <c r="E24134" s="2"/>
      <c r="F24134" s="2"/>
      <c r="G24134" s="3"/>
      <c r="H24134" s="3"/>
      <c r="I24134" s="2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 s="2"/>
    </row>
    <row r="24135" spans="2:22" x14ac:dyDescent="0.2">
      <c r="B24135" s="2"/>
      <c r="C24135" s="2"/>
      <c r="D24135" s="2"/>
      <c r="E24135" s="2"/>
      <c r="F24135" s="2"/>
      <c r="G24135" s="3"/>
      <c r="H24135" s="3"/>
      <c r="I24135" s="2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 s="2"/>
    </row>
    <row r="24136" spans="2:22" x14ac:dyDescent="0.2">
      <c r="B24136" s="2"/>
      <c r="C24136" s="2"/>
      <c r="D24136" s="2"/>
      <c r="E24136" s="2"/>
      <c r="F24136" s="2"/>
      <c r="G24136" s="3"/>
      <c r="H24136" s="3"/>
      <c r="I24136" s="2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 s="2"/>
    </row>
    <row r="24137" spans="2:22" x14ac:dyDescent="0.2">
      <c r="B24137" s="2"/>
      <c r="C24137" s="2"/>
      <c r="D24137" s="2"/>
      <c r="E24137" s="2"/>
      <c r="F24137" s="2"/>
      <c r="G24137" s="3"/>
      <c r="H24137" s="3"/>
      <c r="I24137" s="2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 s="2"/>
    </row>
    <row r="24138" spans="2:22" x14ac:dyDescent="0.2">
      <c r="B24138" s="2"/>
      <c r="C24138" s="2"/>
      <c r="D24138" s="2"/>
      <c r="E24138" s="2"/>
      <c r="F24138" s="2"/>
      <c r="G24138" s="3"/>
      <c r="H24138" s="3"/>
      <c r="I24138" s="2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 s="2"/>
    </row>
    <row r="24139" spans="2:22" x14ac:dyDescent="0.2">
      <c r="B24139" s="2"/>
      <c r="C24139" s="2"/>
      <c r="D24139" s="2"/>
      <c r="E24139" s="2"/>
      <c r="F24139" s="2"/>
      <c r="G24139" s="3"/>
      <c r="H24139" s="3"/>
      <c r="I24139" s="2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 s="2"/>
    </row>
    <row r="24140" spans="2:22" x14ac:dyDescent="0.2">
      <c r="B24140" s="2"/>
      <c r="C24140" s="2"/>
      <c r="D24140" s="2"/>
      <c r="E24140" s="2"/>
      <c r="F24140" s="2"/>
      <c r="G24140" s="3"/>
      <c r="H24140" s="3"/>
      <c r="I24140" s="2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 s="2"/>
    </row>
    <row r="24141" spans="2:22" x14ac:dyDescent="0.2">
      <c r="B24141" s="2"/>
      <c r="C24141" s="2"/>
      <c r="D24141" s="2"/>
      <c r="E24141" s="2"/>
      <c r="F24141" s="2"/>
      <c r="G24141" s="3"/>
      <c r="H24141" s="3"/>
      <c r="I24141" s="2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 s="2"/>
    </row>
    <row r="24142" spans="2:22" x14ac:dyDescent="0.2">
      <c r="B24142" s="2"/>
      <c r="C24142" s="2"/>
      <c r="D24142" s="2"/>
      <c r="E24142" s="2"/>
      <c r="F24142" s="2"/>
      <c r="G24142" s="3"/>
      <c r="H24142" s="3"/>
      <c r="I24142" s="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 s="2"/>
    </row>
    <row r="24143" spans="2:22" x14ac:dyDescent="0.2">
      <c r="B24143" s="2"/>
      <c r="C24143" s="2"/>
      <c r="D24143" s="2"/>
      <c r="E24143" s="2"/>
      <c r="F24143" s="2"/>
      <c r="G24143" s="3"/>
      <c r="H24143" s="3"/>
      <c r="I24143" s="2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 s="2"/>
    </row>
    <row r="24144" spans="2:22" x14ac:dyDescent="0.2">
      <c r="B24144" s="2"/>
      <c r="C24144" s="2"/>
      <c r="D24144" s="2"/>
      <c r="E24144" s="2"/>
      <c r="F24144" s="2"/>
      <c r="G24144" s="3"/>
      <c r="H24144" s="3"/>
      <c r="I24144" s="2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 s="2"/>
    </row>
    <row r="24145" spans="2:22" x14ac:dyDescent="0.2">
      <c r="B24145" s="2"/>
      <c r="C24145" s="2"/>
      <c r="D24145" s="2"/>
      <c r="E24145" s="2"/>
      <c r="F24145" s="2"/>
      <c r="G24145" s="3"/>
      <c r="H24145" s="3"/>
      <c r="I24145" s="2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 s="2"/>
    </row>
    <row r="24146" spans="2:22" x14ac:dyDescent="0.2">
      <c r="B24146" s="2"/>
      <c r="C24146" s="2"/>
      <c r="D24146" s="2"/>
      <c r="E24146" s="2"/>
      <c r="F24146" s="2"/>
      <c r="G24146" s="3"/>
      <c r="H24146" s="3"/>
      <c r="I24146" s="2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 s="2"/>
    </row>
    <row r="24147" spans="2:22" x14ac:dyDescent="0.2">
      <c r="B24147" s="2"/>
      <c r="C24147" s="2"/>
      <c r="D24147" s="2"/>
      <c r="E24147" s="2"/>
      <c r="F24147" s="2"/>
      <c r="G24147" s="3"/>
      <c r="H24147" s="3"/>
      <c r="I24147" s="2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 s="2"/>
    </row>
    <row r="24148" spans="2:22" x14ac:dyDescent="0.2">
      <c r="B24148" s="2"/>
      <c r="C24148" s="2"/>
      <c r="D24148" s="2"/>
      <c r="E24148" s="2"/>
      <c r="F24148" s="2"/>
      <c r="G24148" s="3"/>
      <c r="H24148" s="3"/>
      <c r="I24148" s="2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 s="2"/>
    </row>
    <row r="24149" spans="2:22" x14ac:dyDescent="0.2">
      <c r="B24149" s="2"/>
      <c r="C24149" s="2"/>
      <c r="D24149" s="2"/>
      <c r="E24149" s="2"/>
      <c r="F24149" s="2"/>
      <c r="G24149" s="3"/>
      <c r="H24149" s="3"/>
      <c r="I24149" s="2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 s="2"/>
    </row>
    <row r="24150" spans="2:22" x14ac:dyDescent="0.2">
      <c r="B24150" s="2"/>
      <c r="C24150" s="2"/>
      <c r="D24150" s="2"/>
      <c r="E24150" s="2"/>
      <c r="F24150" s="2"/>
      <c r="G24150" s="3"/>
      <c r="H24150" s="3"/>
      <c r="I24150" s="2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 s="2"/>
    </row>
    <row r="24151" spans="2:22" x14ac:dyDescent="0.2">
      <c r="B24151" s="2"/>
      <c r="C24151" s="2"/>
      <c r="D24151" s="2"/>
      <c r="E24151" s="2"/>
      <c r="F24151" s="2"/>
      <c r="G24151" s="3"/>
      <c r="H24151" s="3"/>
      <c r="I24151" s="2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 s="2"/>
    </row>
    <row r="24152" spans="2:22" x14ac:dyDescent="0.2">
      <c r="B24152" s="2"/>
      <c r="C24152" s="2"/>
      <c r="D24152" s="2"/>
      <c r="E24152" s="2"/>
      <c r="F24152" s="2"/>
      <c r="G24152" s="3"/>
      <c r="H24152" s="3"/>
      <c r="I24152" s="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 s="2"/>
    </row>
    <row r="24153" spans="2:22" x14ac:dyDescent="0.2">
      <c r="B24153" s="2"/>
      <c r="C24153" s="2"/>
      <c r="D24153" s="2"/>
      <c r="E24153" s="2"/>
      <c r="F24153" s="2"/>
      <c r="G24153" s="3"/>
      <c r="H24153" s="3"/>
      <c r="I24153" s="2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 s="2"/>
    </row>
    <row r="24154" spans="2:22" x14ac:dyDescent="0.2">
      <c r="B24154" s="2"/>
      <c r="C24154" s="2"/>
      <c r="D24154" s="2"/>
      <c r="E24154" s="2"/>
      <c r="F24154" s="2"/>
      <c r="G24154" s="3"/>
      <c r="H24154" s="3"/>
      <c r="I24154" s="2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 s="2"/>
    </row>
    <row r="24155" spans="2:22" x14ac:dyDescent="0.2">
      <c r="B24155" s="2"/>
      <c r="C24155" s="2"/>
      <c r="D24155" s="2"/>
      <c r="E24155" s="2"/>
      <c r="F24155" s="2"/>
      <c r="G24155" s="3"/>
      <c r="H24155" s="3"/>
      <c r="I24155" s="2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 s="2"/>
    </row>
    <row r="24156" spans="2:22" x14ac:dyDescent="0.2">
      <c r="B24156" s="2"/>
      <c r="C24156" s="2"/>
      <c r="D24156" s="2"/>
      <c r="E24156" s="2"/>
      <c r="F24156" s="2"/>
      <c r="G24156" s="3"/>
      <c r="H24156" s="3"/>
      <c r="I24156" s="2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 s="2"/>
    </row>
    <row r="24157" spans="2:22" x14ac:dyDescent="0.2">
      <c r="B24157" s="2"/>
      <c r="C24157" s="2"/>
      <c r="D24157" s="2"/>
      <c r="E24157" s="2"/>
      <c r="F24157" s="2"/>
      <c r="G24157" s="3"/>
      <c r="H24157" s="3"/>
      <c r="I24157" s="2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 s="2"/>
    </row>
    <row r="24158" spans="2:22" x14ac:dyDescent="0.2">
      <c r="B24158" s="2"/>
      <c r="C24158" s="2"/>
      <c r="D24158" s="2"/>
      <c r="E24158" s="2"/>
      <c r="F24158" s="2"/>
      <c r="G24158" s="3"/>
      <c r="H24158" s="3"/>
      <c r="I24158" s="2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 s="2"/>
    </row>
    <row r="24159" spans="2:22" x14ac:dyDescent="0.2">
      <c r="B24159" s="2"/>
      <c r="C24159" s="2"/>
      <c r="D24159" s="2"/>
      <c r="E24159" s="2"/>
      <c r="F24159" s="2"/>
      <c r="G24159" s="3"/>
      <c r="H24159" s="3"/>
      <c r="I24159" s="2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 s="2"/>
    </row>
    <row r="24160" spans="2:22" x14ac:dyDescent="0.2">
      <c r="B24160" s="2"/>
      <c r="C24160" s="2"/>
      <c r="D24160" s="2"/>
      <c r="E24160" s="2"/>
      <c r="F24160" s="2"/>
      <c r="G24160" s="3"/>
      <c r="H24160" s="3"/>
      <c r="I24160" s="2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 s="2"/>
    </row>
    <row r="24161" spans="2:22" x14ac:dyDescent="0.2">
      <c r="B24161" s="2"/>
      <c r="C24161" s="2"/>
      <c r="D24161" s="2"/>
      <c r="E24161" s="2"/>
      <c r="F24161" s="2"/>
      <c r="G24161" s="3"/>
      <c r="H24161" s="3"/>
      <c r="I24161" s="2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 s="2"/>
    </row>
    <row r="24162" spans="2:22" x14ac:dyDescent="0.2">
      <c r="B24162" s="2"/>
      <c r="C24162" s="2"/>
      <c r="D24162" s="2"/>
      <c r="E24162" s="2"/>
      <c r="F24162" s="2"/>
      <c r="G24162" s="3"/>
      <c r="H24162" s="3"/>
      <c r="I24162" s="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 s="2"/>
    </row>
    <row r="24163" spans="2:22" x14ac:dyDescent="0.2">
      <c r="B24163" s="2"/>
      <c r="C24163" s="2"/>
      <c r="D24163" s="2"/>
      <c r="E24163" s="2"/>
      <c r="F24163" s="2"/>
      <c r="G24163" s="3"/>
      <c r="H24163" s="3"/>
      <c r="I24163" s="2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 s="2"/>
    </row>
    <row r="24164" spans="2:22" x14ac:dyDescent="0.2">
      <c r="B24164" s="2"/>
      <c r="C24164" s="2"/>
      <c r="D24164" s="2"/>
      <c r="E24164" s="2"/>
      <c r="F24164" s="2"/>
      <c r="G24164" s="3"/>
      <c r="H24164" s="3"/>
      <c r="I24164" s="2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 s="2"/>
    </row>
    <row r="24165" spans="2:22" x14ac:dyDescent="0.2">
      <c r="B24165" s="2"/>
      <c r="C24165" s="2"/>
      <c r="D24165" s="2"/>
      <c r="E24165" s="2"/>
      <c r="F24165" s="2"/>
      <c r="G24165" s="3"/>
      <c r="H24165" s="3"/>
      <c r="I24165" s="2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 s="2"/>
    </row>
    <row r="24166" spans="2:22" x14ac:dyDescent="0.2">
      <c r="B24166" s="2"/>
      <c r="C24166" s="2"/>
      <c r="D24166" s="2"/>
      <c r="E24166" s="2"/>
      <c r="F24166" s="2"/>
      <c r="G24166" s="3"/>
      <c r="H24166" s="3"/>
      <c r="I24166" s="2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 s="2"/>
    </row>
    <row r="24167" spans="2:22" x14ac:dyDescent="0.2">
      <c r="B24167" s="2"/>
      <c r="C24167" s="2"/>
      <c r="D24167" s="2"/>
      <c r="E24167" s="2"/>
      <c r="F24167" s="2"/>
      <c r="G24167" s="3"/>
      <c r="H24167" s="3"/>
      <c r="I24167" s="2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 s="2"/>
    </row>
    <row r="24168" spans="2:22" x14ac:dyDescent="0.2">
      <c r="B24168" s="2"/>
      <c r="C24168" s="2"/>
      <c r="D24168" s="2"/>
      <c r="E24168" s="2"/>
      <c r="F24168" s="2"/>
      <c r="G24168" s="3"/>
      <c r="H24168" s="3"/>
      <c r="I24168" s="2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 s="2"/>
    </row>
    <row r="24169" spans="2:22" x14ac:dyDescent="0.2">
      <c r="B24169" s="2"/>
      <c r="C24169" s="2"/>
      <c r="D24169" s="2"/>
      <c r="E24169" s="2"/>
      <c r="F24169" s="2"/>
      <c r="G24169" s="3"/>
      <c r="H24169" s="3"/>
      <c r="I24169" s="2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 s="2"/>
    </row>
    <row r="24170" spans="2:22" x14ac:dyDescent="0.2">
      <c r="B24170" s="2"/>
      <c r="C24170" s="2"/>
      <c r="D24170" s="2"/>
      <c r="E24170" s="2"/>
      <c r="F24170" s="2"/>
      <c r="G24170" s="3"/>
      <c r="H24170" s="3"/>
      <c r="I24170" s="2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 s="2"/>
    </row>
    <row r="24171" spans="2:22" x14ac:dyDescent="0.2">
      <c r="B24171" s="2"/>
      <c r="C24171" s="2"/>
      <c r="D24171" s="2"/>
      <c r="E24171" s="2"/>
      <c r="F24171" s="2"/>
      <c r="G24171" s="3"/>
      <c r="H24171" s="3"/>
      <c r="I24171" s="2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 s="2"/>
    </row>
    <row r="24172" spans="2:22" x14ac:dyDescent="0.2">
      <c r="B24172" s="2"/>
      <c r="C24172" s="2"/>
      <c r="D24172" s="2"/>
      <c r="E24172" s="2"/>
      <c r="F24172" s="2"/>
      <c r="G24172" s="3"/>
      <c r="H24172" s="3"/>
      <c r="I24172" s="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 s="2"/>
    </row>
    <row r="24173" spans="2:22" x14ac:dyDescent="0.2">
      <c r="B24173" s="2"/>
      <c r="C24173" s="2"/>
      <c r="D24173" s="2"/>
      <c r="E24173" s="2"/>
      <c r="F24173" s="2"/>
      <c r="G24173" s="3"/>
      <c r="H24173" s="3"/>
      <c r="I24173" s="2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 s="2"/>
    </row>
    <row r="24174" spans="2:22" x14ac:dyDescent="0.2">
      <c r="B24174" s="2"/>
      <c r="C24174" s="2"/>
      <c r="D24174" s="2"/>
      <c r="E24174" s="2"/>
      <c r="F24174" s="2"/>
      <c r="G24174" s="3"/>
      <c r="H24174" s="3"/>
      <c r="I24174" s="2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 s="2"/>
    </row>
    <row r="24175" spans="2:22" x14ac:dyDescent="0.2">
      <c r="B24175" s="2"/>
      <c r="C24175" s="2"/>
      <c r="D24175" s="2"/>
      <c r="E24175" s="2"/>
      <c r="F24175" s="2"/>
      <c r="G24175" s="3"/>
      <c r="H24175" s="3"/>
      <c r="I24175" s="2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 s="2"/>
    </row>
    <row r="24176" spans="2:22" x14ac:dyDescent="0.2">
      <c r="B24176" s="2"/>
      <c r="C24176" s="2"/>
      <c r="D24176" s="2"/>
      <c r="E24176" s="2"/>
      <c r="F24176" s="2"/>
      <c r="G24176" s="3"/>
      <c r="H24176" s="3"/>
      <c r="I24176" s="2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 s="2"/>
    </row>
    <row r="24177" spans="2:22" x14ac:dyDescent="0.2">
      <c r="B24177" s="2"/>
      <c r="C24177" s="2"/>
      <c r="D24177" s="2"/>
      <c r="E24177" s="2"/>
      <c r="F24177" s="2"/>
      <c r="G24177" s="3"/>
      <c r="H24177" s="3"/>
      <c r="I24177" s="2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 s="2"/>
    </row>
    <row r="24178" spans="2:22" x14ac:dyDescent="0.2">
      <c r="B24178" s="2"/>
      <c r="C24178" s="2"/>
      <c r="D24178" s="2"/>
      <c r="E24178" s="2"/>
      <c r="F24178" s="2"/>
      <c r="G24178" s="3"/>
      <c r="H24178" s="3"/>
      <c r="I24178" s="2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 s="2"/>
    </row>
    <row r="24179" spans="2:22" x14ac:dyDescent="0.2">
      <c r="B24179" s="2"/>
      <c r="C24179" s="2"/>
      <c r="D24179" s="2"/>
      <c r="E24179" s="2"/>
      <c r="F24179" s="2"/>
      <c r="G24179" s="3"/>
      <c r="H24179" s="3"/>
      <c r="I24179" s="2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 s="2"/>
    </row>
    <row r="24180" spans="2:22" x14ac:dyDescent="0.2">
      <c r="B24180" s="2"/>
      <c r="C24180" s="2"/>
      <c r="D24180" s="2"/>
      <c r="E24180" s="2"/>
      <c r="F24180" s="2"/>
      <c r="G24180" s="3"/>
      <c r="H24180" s="3"/>
      <c r="I24180" s="2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 s="2"/>
    </row>
    <row r="24181" spans="2:22" x14ac:dyDescent="0.2">
      <c r="B24181" s="2"/>
      <c r="C24181" s="2"/>
      <c r="D24181" s="2"/>
      <c r="E24181" s="2"/>
      <c r="F24181" s="2"/>
      <c r="G24181" s="3"/>
      <c r="H24181" s="3"/>
      <c r="I24181" s="2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 s="2"/>
    </row>
    <row r="24182" spans="2:22" x14ac:dyDescent="0.2">
      <c r="B24182" s="2"/>
      <c r="C24182" s="2"/>
      <c r="D24182" s="2"/>
      <c r="E24182" s="2"/>
      <c r="F24182" s="2"/>
      <c r="G24182" s="3"/>
      <c r="H24182" s="3"/>
      <c r="I24182" s="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 s="2"/>
    </row>
    <row r="24183" spans="2:22" x14ac:dyDescent="0.2">
      <c r="B24183" s="2"/>
      <c r="C24183" s="2"/>
      <c r="D24183" s="2"/>
      <c r="E24183" s="2"/>
      <c r="F24183" s="2"/>
      <c r="G24183" s="3"/>
      <c r="H24183" s="3"/>
      <c r="I24183" s="2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 s="2"/>
    </row>
    <row r="24184" spans="2:22" x14ac:dyDescent="0.2">
      <c r="B24184" s="2"/>
      <c r="C24184" s="2"/>
      <c r="D24184" s="2"/>
      <c r="E24184" s="2"/>
      <c r="F24184" s="2"/>
      <c r="G24184" s="3"/>
      <c r="H24184" s="3"/>
      <c r="I24184" s="2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 s="2"/>
    </row>
    <row r="24185" spans="2:22" x14ac:dyDescent="0.2">
      <c r="B24185" s="2"/>
      <c r="C24185" s="2"/>
      <c r="D24185" s="2"/>
      <c r="E24185" s="2"/>
      <c r="F24185" s="2"/>
      <c r="G24185" s="3"/>
      <c r="H24185" s="3"/>
      <c r="I24185" s="2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 s="2"/>
    </row>
    <row r="24186" spans="2:22" x14ac:dyDescent="0.2">
      <c r="B24186" s="2"/>
      <c r="C24186" s="2"/>
      <c r="D24186" s="2"/>
      <c r="E24186" s="2"/>
      <c r="F24186" s="2"/>
      <c r="G24186" s="3"/>
      <c r="H24186" s="3"/>
      <c r="I24186" s="2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 s="2"/>
    </row>
    <row r="24187" spans="2:22" x14ac:dyDescent="0.2">
      <c r="B24187" s="2"/>
      <c r="C24187" s="2"/>
      <c r="D24187" s="2"/>
      <c r="E24187" s="2"/>
      <c r="F24187" s="2"/>
      <c r="G24187" s="3"/>
      <c r="H24187" s="3"/>
      <c r="I24187" s="2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 s="2"/>
    </row>
    <row r="24188" spans="2:22" x14ac:dyDescent="0.2">
      <c r="B24188" s="2"/>
      <c r="C24188" s="2"/>
      <c r="D24188" s="2"/>
      <c r="E24188" s="2"/>
      <c r="F24188" s="2"/>
      <c r="G24188" s="3"/>
      <c r="H24188" s="3"/>
      <c r="I24188" s="2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 s="2"/>
    </row>
    <row r="24189" spans="2:22" x14ac:dyDescent="0.2">
      <c r="B24189" s="2"/>
      <c r="C24189" s="2"/>
      <c r="D24189" s="2"/>
      <c r="E24189" s="2"/>
      <c r="F24189" s="2"/>
      <c r="G24189" s="3"/>
      <c r="H24189" s="3"/>
      <c r="I24189" s="2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 s="2"/>
    </row>
    <row r="24190" spans="2:22" x14ac:dyDescent="0.2">
      <c r="B24190" s="2"/>
      <c r="C24190" s="2"/>
      <c r="D24190" s="2"/>
      <c r="E24190" s="2"/>
      <c r="F24190" s="2"/>
      <c r="G24190" s="3"/>
      <c r="H24190" s="3"/>
      <c r="I24190" s="2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 s="2"/>
    </row>
    <row r="24191" spans="2:22" x14ac:dyDescent="0.2">
      <c r="B24191" s="2"/>
      <c r="C24191" s="2"/>
      <c r="D24191" s="2"/>
      <c r="E24191" s="2"/>
      <c r="F24191" s="2"/>
      <c r="G24191" s="3"/>
      <c r="H24191" s="3"/>
      <c r="I24191" s="2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 s="2"/>
    </row>
    <row r="24192" spans="2:22" x14ac:dyDescent="0.2">
      <c r="B24192" s="2"/>
      <c r="C24192" s="2"/>
      <c r="D24192" s="2"/>
      <c r="E24192" s="2"/>
      <c r="F24192" s="2"/>
      <c r="G24192" s="3"/>
      <c r="H24192" s="3"/>
      <c r="I24192" s="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 s="2"/>
    </row>
    <row r="24193" spans="2:22" x14ac:dyDescent="0.2">
      <c r="B24193" s="2"/>
      <c r="C24193" s="2"/>
      <c r="D24193" s="2"/>
      <c r="E24193" s="2"/>
      <c r="F24193" s="2"/>
      <c r="G24193" s="3"/>
      <c r="H24193" s="3"/>
      <c r="I24193" s="2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 s="2"/>
    </row>
    <row r="24194" spans="2:22" x14ac:dyDescent="0.2">
      <c r="B24194" s="2"/>
      <c r="C24194" s="2"/>
      <c r="D24194" s="2"/>
      <c r="E24194" s="2"/>
      <c r="F24194" s="2"/>
      <c r="G24194" s="3"/>
      <c r="H24194" s="3"/>
      <c r="I24194" s="2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 s="2"/>
    </row>
    <row r="24195" spans="2:22" x14ac:dyDescent="0.2">
      <c r="B24195" s="2"/>
      <c r="C24195" s="2"/>
      <c r="D24195" s="2"/>
      <c r="E24195" s="2"/>
      <c r="F24195" s="2"/>
      <c r="G24195" s="3"/>
      <c r="H24195" s="3"/>
      <c r="I24195" s="2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 s="2"/>
    </row>
    <row r="24196" spans="2:22" x14ac:dyDescent="0.2">
      <c r="B24196" s="2"/>
      <c r="C24196" s="2"/>
      <c r="D24196" s="2"/>
      <c r="E24196" s="2"/>
      <c r="F24196" s="2"/>
      <c r="G24196" s="3"/>
      <c r="H24196" s="3"/>
      <c r="I24196" s="2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 s="2"/>
    </row>
    <row r="24197" spans="2:22" x14ac:dyDescent="0.2">
      <c r="B24197" s="2"/>
      <c r="C24197" s="2"/>
      <c r="D24197" s="2"/>
      <c r="E24197" s="2"/>
      <c r="F24197" s="2"/>
      <c r="G24197" s="3"/>
      <c r="H24197" s="3"/>
      <c r="I24197" s="2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 s="2"/>
    </row>
    <row r="24198" spans="2:22" x14ac:dyDescent="0.2">
      <c r="B24198" s="2"/>
      <c r="C24198" s="2"/>
      <c r="D24198" s="2"/>
      <c r="E24198" s="2"/>
      <c r="F24198" s="2"/>
      <c r="G24198" s="3"/>
      <c r="H24198" s="3"/>
      <c r="I24198" s="2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 s="2"/>
    </row>
    <row r="24199" spans="2:22" x14ac:dyDescent="0.2">
      <c r="B24199" s="2"/>
      <c r="C24199" s="2"/>
      <c r="D24199" s="2"/>
      <c r="E24199" s="2"/>
      <c r="F24199" s="2"/>
      <c r="G24199" s="3"/>
      <c r="H24199" s="3"/>
      <c r="I24199" s="2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 s="2"/>
    </row>
    <row r="24200" spans="2:22" x14ac:dyDescent="0.2">
      <c r="B24200" s="2"/>
      <c r="C24200" s="2"/>
      <c r="D24200" s="2"/>
      <c r="E24200" s="2"/>
      <c r="F24200" s="2"/>
      <c r="G24200" s="3"/>
      <c r="H24200" s="3"/>
      <c r="I24200" s="2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 s="2"/>
    </row>
    <row r="24201" spans="2:22" x14ac:dyDescent="0.2">
      <c r="B24201" s="2"/>
      <c r="C24201" s="2"/>
      <c r="D24201" s="2"/>
      <c r="E24201" s="2"/>
      <c r="F24201" s="2"/>
      <c r="G24201" s="3"/>
      <c r="H24201" s="3"/>
      <c r="I24201" s="2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 s="2"/>
    </row>
    <row r="24202" spans="2:22" x14ac:dyDescent="0.2">
      <c r="B24202" s="2"/>
      <c r="C24202" s="2"/>
      <c r="D24202" s="2"/>
      <c r="E24202" s="2"/>
      <c r="F24202" s="2"/>
      <c r="G24202" s="3"/>
      <c r="H24202" s="3"/>
      <c r="I24202" s="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 s="2"/>
    </row>
    <row r="24203" spans="2:22" x14ac:dyDescent="0.2">
      <c r="B24203" s="2"/>
      <c r="C24203" s="2"/>
      <c r="D24203" s="2"/>
      <c r="E24203" s="2"/>
      <c r="F24203" s="2"/>
      <c r="G24203" s="3"/>
      <c r="H24203" s="3"/>
      <c r="I24203" s="2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 s="2"/>
    </row>
    <row r="24204" spans="2:22" x14ac:dyDescent="0.2">
      <c r="B24204" s="2"/>
      <c r="C24204" s="2"/>
      <c r="D24204" s="2"/>
      <c r="E24204" s="2"/>
      <c r="F24204" s="2"/>
      <c r="G24204" s="3"/>
      <c r="H24204" s="3"/>
      <c r="I24204" s="2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 s="2"/>
    </row>
    <row r="24205" spans="2:22" x14ac:dyDescent="0.2">
      <c r="B24205" s="2"/>
      <c r="C24205" s="2"/>
      <c r="D24205" s="2"/>
      <c r="E24205" s="2"/>
      <c r="F24205" s="2"/>
      <c r="G24205" s="3"/>
      <c r="H24205" s="3"/>
      <c r="I24205" s="2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 s="2"/>
    </row>
    <row r="24206" spans="2:22" x14ac:dyDescent="0.2">
      <c r="B24206" s="2"/>
      <c r="C24206" s="2"/>
      <c r="D24206" s="2"/>
      <c r="E24206" s="2"/>
      <c r="F24206" s="2"/>
      <c r="G24206" s="3"/>
      <c r="H24206" s="3"/>
      <c r="I24206" s="2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 s="2"/>
    </row>
    <row r="24207" spans="2:22" x14ac:dyDescent="0.2">
      <c r="B24207" s="2"/>
      <c r="C24207" s="2"/>
      <c r="D24207" s="2"/>
      <c r="E24207" s="2"/>
      <c r="F24207" s="2"/>
      <c r="G24207" s="3"/>
      <c r="H24207" s="3"/>
      <c r="I24207" s="2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 s="2"/>
    </row>
    <row r="24208" spans="2:22" x14ac:dyDescent="0.2">
      <c r="B24208" s="2"/>
      <c r="C24208" s="2"/>
      <c r="D24208" s="2"/>
      <c r="E24208" s="2"/>
      <c r="F24208" s="2"/>
      <c r="G24208" s="3"/>
      <c r="H24208" s="3"/>
      <c r="I24208" s="2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 s="2"/>
    </row>
    <row r="24209" spans="2:22" x14ac:dyDescent="0.2">
      <c r="B24209" s="2"/>
      <c r="C24209" s="2"/>
      <c r="D24209" s="2"/>
      <c r="E24209" s="2"/>
      <c r="F24209" s="2"/>
      <c r="G24209" s="3"/>
      <c r="H24209" s="3"/>
      <c r="I24209" s="2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 s="2"/>
    </row>
    <row r="24210" spans="2:22" x14ac:dyDescent="0.2">
      <c r="B24210" s="2"/>
      <c r="C24210" s="2"/>
      <c r="D24210" s="2"/>
      <c r="E24210" s="2"/>
      <c r="F24210" s="2"/>
      <c r="G24210" s="3"/>
      <c r="H24210" s="3"/>
      <c r="I24210" s="2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 s="2"/>
    </row>
    <row r="24211" spans="2:22" x14ac:dyDescent="0.2">
      <c r="B24211" s="2"/>
      <c r="C24211" s="2"/>
      <c r="D24211" s="2"/>
      <c r="E24211" s="2"/>
      <c r="F24211" s="2"/>
      <c r="G24211" s="3"/>
      <c r="H24211" s="3"/>
      <c r="I24211" s="2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 s="2"/>
    </row>
    <row r="24212" spans="2:22" x14ac:dyDescent="0.2">
      <c r="B24212" s="2"/>
      <c r="C24212" s="2"/>
      <c r="D24212" s="2"/>
      <c r="E24212" s="2"/>
      <c r="F24212" s="2"/>
      <c r="G24212" s="3"/>
      <c r="H24212" s="3"/>
      <c r="I24212" s="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 s="2"/>
    </row>
    <row r="24213" spans="2:22" x14ac:dyDescent="0.2">
      <c r="B24213" s="2"/>
      <c r="C24213" s="2"/>
      <c r="D24213" s="2"/>
      <c r="E24213" s="2"/>
      <c r="F24213" s="2"/>
      <c r="G24213" s="3"/>
      <c r="H24213" s="3"/>
      <c r="I24213" s="2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 s="2"/>
    </row>
    <row r="24214" spans="2:22" x14ac:dyDescent="0.2">
      <c r="B24214" s="2"/>
      <c r="C24214" s="2"/>
      <c r="D24214" s="2"/>
      <c r="E24214" s="2"/>
      <c r="F24214" s="2"/>
      <c r="G24214" s="3"/>
      <c r="H24214" s="3"/>
      <c r="I24214" s="2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 s="2"/>
    </row>
    <row r="24215" spans="2:22" x14ac:dyDescent="0.2">
      <c r="B24215" s="2"/>
      <c r="C24215" s="2"/>
      <c r="D24215" s="2"/>
      <c r="E24215" s="2"/>
      <c r="F24215" s="2"/>
      <c r="G24215" s="3"/>
      <c r="H24215" s="3"/>
      <c r="I24215" s="2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 s="2"/>
    </row>
    <row r="24216" spans="2:22" x14ac:dyDescent="0.2">
      <c r="B24216" s="2"/>
      <c r="C24216" s="2"/>
      <c r="D24216" s="2"/>
      <c r="E24216" s="2"/>
      <c r="F24216" s="2"/>
      <c r="G24216" s="3"/>
      <c r="H24216" s="3"/>
      <c r="I24216" s="2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 s="2"/>
    </row>
    <row r="24217" spans="2:22" x14ac:dyDescent="0.2">
      <c r="B24217" s="2"/>
      <c r="C24217" s="2"/>
      <c r="D24217" s="2"/>
      <c r="E24217" s="2"/>
      <c r="F24217" s="2"/>
      <c r="G24217" s="3"/>
      <c r="H24217" s="3"/>
      <c r="I24217" s="2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 s="2"/>
    </row>
    <row r="24218" spans="2:22" x14ac:dyDescent="0.2">
      <c r="B24218" s="2"/>
      <c r="C24218" s="2"/>
      <c r="D24218" s="2"/>
      <c r="E24218" s="2"/>
      <c r="F24218" s="2"/>
      <c r="G24218" s="3"/>
      <c r="H24218" s="3"/>
      <c r="I24218" s="2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 s="2"/>
    </row>
    <row r="24219" spans="2:22" x14ac:dyDescent="0.2">
      <c r="B24219" s="2"/>
      <c r="C24219" s="2"/>
      <c r="D24219" s="2"/>
      <c r="E24219" s="2"/>
      <c r="F24219" s="2"/>
      <c r="G24219" s="3"/>
      <c r="H24219" s="3"/>
      <c r="I24219" s="2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 s="2"/>
    </row>
    <row r="24220" spans="2:22" x14ac:dyDescent="0.2">
      <c r="B24220" s="2"/>
      <c r="C24220" s="2"/>
      <c r="D24220" s="2"/>
      <c r="E24220" s="2"/>
      <c r="F24220" s="2"/>
      <c r="G24220" s="3"/>
      <c r="H24220" s="3"/>
      <c r="I24220" s="2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 s="2"/>
    </row>
    <row r="24221" spans="2:22" x14ac:dyDescent="0.2">
      <c r="B24221" s="2"/>
      <c r="C24221" s="2"/>
      <c r="D24221" s="2"/>
      <c r="E24221" s="2"/>
      <c r="F24221" s="2"/>
      <c r="G24221" s="3"/>
      <c r="H24221" s="3"/>
      <c r="I24221" s="2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 s="2"/>
    </row>
    <row r="24222" spans="2:22" x14ac:dyDescent="0.2">
      <c r="B24222" s="2"/>
      <c r="C24222" s="2"/>
      <c r="D24222" s="2"/>
      <c r="E24222" s="2"/>
      <c r="F24222" s="2"/>
      <c r="G24222" s="3"/>
      <c r="H24222" s="3"/>
      <c r="I24222" s="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 s="2"/>
    </row>
    <row r="24223" spans="2:22" x14ac:dyDescent="0.2">
      <c r="B24223" s="2"/>
      <c r="C24223" s="2"/>
      <c r="D24223" s="2"/>
      <c r="E24223" s="2"/>
      <c r="F24223" s="2"/>
      <c r="G24223" s="3"/>
      <c r="H24223" s="3"/>
      <c r="I24223" s="2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 s="2"/>
    </row>
    <row r="24224" spans="2:22" x14ac:dyDescent="0.2">
      <c r="B24224" s="2"/>
      <c r="C24224" s="2"/>
      <c r="D24224" s="2"/>
      <c r="E24224" s="2"/>
      <c r="F24224" s="2"/>
      <c r="G24224" s="3"/>
      <c r="H24224" s="3"/>
      <c r="I24224" s="2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 s="2"/>
    </row>
    <row r="24225" spans="2:22" x14ac:dyDescent="0.2">
      <c r="B24225" s="2"/>
      <c r="C24225" s="2"/>
      <c r="D24225" s="2"/>
      <c r="E24225" s="2"/>
      <c r="F24225" s="2"/>
      <c r="G24225" s="3"/>
      <c r="H24225" s="3"/>
      <c r="I24225" s="2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 s="2"/>
    </row>
    <row r="24226" spans="2:22" x14ac:dyDescent="0.2">
      <c r="B24226" s="2"/>
      <c r="C24226" s="2"/>
      <c r="D24226" s="2"/>
      <c r="E24226" s="2"/>
      <c r="F24226" s="2"/>
      <c r="G24226" s="3"/>
      <c r="H24226" s="3"/>
      <c r="I24226" s="2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 s="2"/>
    </row>
    <row r="24227" spans="2:22" x14ac:dyDescent="0.2">
      <c r="B24227" s="2"/>
      <c r="C24227" s="2"/>
      <c r="D24227" s="2"/>
      <c r="E24227" s="2"/>
      <c r="F24227" s="2"/>
      <c r="G24227" s="3"/>
      <c r="H24227" s="3"/>
      <c r="I24227" s="2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 s="2"/>
    </row>
    <row r="24228" spans="2:22" x14ac:dyDescent="0.2">
      <c r="B24228" s="2"/>
      <c r="C24228" s="2"/>
      <c r="D24228" s="2"/>
      <c r="E24228" s="2"/>
      <c r="F24228" s="2"/>
      <c r="G24228" s="3"/>
      <c r="H24228" s="3"/>
      <c r="I24228" s="2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 s="2"/>
    </row>
    <row r="24229" spans="2:22" x14ac:dyDescent="0.2">
      <c r="B24229" s="2"/>
      <c r="C24229" s="2"/>
      <c r="D24229" s="2"/>
      <c r="E24229" s="2"/>
      <c r="F24229" s="2"/>
      <c r="G24229" s="3"/>
      <c r="H24229" s="3"/>
      <c r="I24229" s="2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 s="2"/>
    </row>
    <row r="24230" spans="2:22" x14ac:dyDescent="0.2">
      <c r="B24230" s="2"/>
      <c r="C24230" s="2"/>
      <c r="D24230" s="2"/>
      <c r="E24230" s="2"/>
      <c r="F24230" s="2"/>
      <c r="G24230" s="3"/>
      <c r="H24230" s="3"/>
      <c r="I24230" s="2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 s="2"/>
    </row>
    <row r="24231" spans="2:22" x14ac:dyDescent="0.2">
      <c r="B24231" s="2"/>
      <c r="C24231" s="2"/>
      <c r="D24231" s="2"/>
      <c r="E24231" s="2"/>
      <c r="F24231" s="2"/>
      <c r="G24231" s="3"/>
      <c r="H24231" s="3"/>
      <c r="I24231" s="2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 s="2"/>
    </row>
    <row r="24232" spans="2:22" x14ac:dyDescent="0.2">
      <c r="B24232" s="2"/>
      <c r="C24232" s="2"/>
      <c r="D24232" s="2"/>
      <c r="E24232" s="2"/>
      <c r="F24232" s="2"/>
      <c r="G24232" s="3"/>
      <c r="H24232" s="3"/>
      <c r="I24232" s="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 s="2"/>
    </row>
    <row r="24233" spans="2:22" x14ac:dyDescent="0.2">
      <c r="B24233" s="2"/>
      <c r="C24233" s="2"/>
      <c r="D24233" s="2"/>
      <c r="E24233" s="2"/>
      <c r="F24233" s="2"/>
      <c r="G24233" s="3"/>
      <c r="H24233" s="3"/>
      <c r="I24233" s="2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 s="2"/>
    </row>
    <row r="24234" spans="2:22" x14ac:dyDescent="0.2">
      <c r="B24234" s="2"/>
      <c r="C24234" s="2"/>
      <c r="D24234" s="2"/>
      <c r="E24234" s="2"/>
      <c r="F24234" s="2"/>
      <c r="G24234" s="3"/>
      <c r="H24234" s="3"/>
      <c r="I24234" s="2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 s="2"/>
    </row>
    <row r="24235" spans="2:22" x14ac:dyDescent="0.2">
      <c r="B24235" s="2"/>
      <c r="C24235" s="2"/>
      <c r="D24235" s="2"/>
      <c r="E24235" s="2"/>
      <c r="F24235" s="2"/>
      <c r="G24235" s="3"/>
      <c r="H24235" s="3"/>
      <c r="I24235" s="2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 s="2"/>
    </row>
    <row r="24236" spans="2:22" x14ac:dyDescent="0.2">
      <c r="B24236" s="2"/>
      <c r="C24236" s="2"/>
      <c r="D24236" s="2"/>
      <c r="E24236" s="2"/>
      <c r="F24236" s="2"/>
      <c r="G24236" s="3"/>
      <c r="H24236" s="3"/>
      <c r="I24236" s="2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 s="2"/>
    </row>
    <row r="24237" spans="2:22" x14ac:dyDescent="0.2">
      <c r="B24237" s="2"/>
      <c r="C24237" s="2"/>
      <c r="D24237" s="2"/>
      <c r="E24237" s="2"/>
      <c r="F24237" s="2"/>
      <c r="G24237" s="3"/>
      <c r="H24237" s="3"/>
      <c r="I24237" s="2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 s="2"/>
    </row>
    <row r="24238" spans="2:22" x14ac:dyDescent="0.2">
      <c r="B24238" s="2"/>
      <c r="C24238" s="2"/>
      <c r="D24238" s="2"/>
      <c r="E24238" s="2"/>
      <c r="F24238" s="2"/>
      <c r="G24238" s="3"/>
      <c r="H24238" s="3"/>
      <c r="I24238" s="2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 s="2"/>
    </row>
    <row r="24239" spans="2:22" x14ac:dyDescent="0.2">
      <c r="B24239" s="2"/>
      <c r="C24239" s="2"/>
      <c r="D24239" s="2"/>
      <c r="E24239" s="2"/>
      <c r="F24239" s="2"/>
      <c r="G24239" s="3"/>
      <c r="H24239" s="3"/>
      <c r="I24239" s="2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 s="2"/>
    </row>
    <row r="24240" spans="2:22" x14ac:dyDescent="0.2">
      <c r="B24240" s="2"/>
      <c r="C24240" s="2"/>
      <c r="D24240" s="2"/>
      <c r="E24240" s="2"/>
      <c r="F24240" s="2"/>
      <c r="G24240" s="3"/>
      <c r="H24240" s="3"/>
      <c r="I24240" s="2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 s="2"/>
    </row>
    <row r="24241" spans="2:22" x14ac:dyDescent="0.2">
      <c r="B24241" s="2"/>
      <c r="C24241" s="2"/>
      <c r="D24241" s="2"/>
      <c r="E24241" s="2"/>
      <c r="F24241" s="2"/>
      <c r="G24241" s="3"/>
      <c r="H24241" s="3"/>
      <c r="I24241" s="2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 s="2"/>
    </row>
    <row r="24242" spans="2:22" x14ac:dyDescent="0.2">
      <c r="B24242" s="2"/>
      <c r="C24242" s="2"/>
      <c r="D24242" s="2"/>
      <c r="E24242" s="2"/>
      <c r="F24242" s="2"/>
      <c r="G24242" s="3"/>
      <c r="H24242" s="3"/>
      <c r="I24242" s="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 s="2"/>
    </row>
    <row r="24243" spans="2:22" x14ac:dyDescent="0.2">
      <c r="B24243" s="2"/>
      <c r="C24243" s="2"/>
      <c r="D24243" s="2"/>
      <c r="E24243" s="2"/>
      <c r="F24243" s="2"/>
      <c r="G24243" s="3"/>
      <c r="H24243" s="3"/>
      <c r="I24243" s="2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 s="2"/>
    </row>
    <row r="24244" spans="2:22" x14ac:dyDescent="0.2">
      <c r="B24244" s="2"/>
      <c r="C24244" s="2"/>
      <c r="D24244" s="2"/>
      <c r="E24244" s="2"/>
      <c r="F24244" s="2"/>
      <c r="G24244" s="3"/>
      <c r="H24244" s="3"/>
      <c r="I24244" s="2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 s="2"/>
    </row>
    <row r="24245" spans="2:22" x14ac:dyDescent="0.2">
      <c r="B24245" s="2"/>
      <c r="C24245" s="2"/>
      <c r="D24245" s="2"/>
      <c r="E24245" s="2"/>
      <c r="F24245" s="2"/>
      <c r="G24245" s="3"/>
      <c r="H24245" s="3"/>
      <c r="I24245" s="2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 s="2"/>
    </row>
    <row r="24246" spans="2:22" x14ac:dyDescent="0.2">
      <c r="B24246" s="2"/>
      <c r="C24246" s="2"/>
      <c r="D24246" s="2"/>
      <c r="E24246" s="2"/>
      <c r="F24246" s="2"/>
      <c r="G24246" s="3"/>
      <c r="H24246" s="3"/>
      <c r="I24246" s="2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 s="2"/>
    </row>
    <row r="24247" spans="2:22" x14ac:dyDescent="0.2">
      <c r="B24247" s="2"/>
      <c r="C24247" s="2"/>
      <c r="D24247" s="2"/>
      <c r="E24247" s="2"/>
      <c r="F24247" s="2"/>
      <c r="G24247" s="3"/>
      <c r="H24247" s="3"/>
      <c r="I24247" s="2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 s="2"/>
    </row>
    <row r="24248" spans="2:22" x14ac:dyDescent="0.2">
      <c r="B24248" s="2"/>
      <c r="C24248" s="2"/>
      <c r="D24248" s="2"/>
      <c r="E24248" s="2"/>
      <c r="F24248" s="2"/>
      <c r="G24248" s="3"/>
      <c r="H24248" s="3"/>
      <c r="I24248" s="2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 s="2"/>
    </row>
    <row r="24249" spans="2:22" x14ac:dyDescent="0.2">
      <c r="B24249" s="2"/>
      <c r="C24249" s="2"/>
      <c r="D24249" s="2"/>
      <c r="E24249" s="2"/>
      <c r="F24249" s="2"/>
      <c r="G24249" s="3"/>
      <c r="H24249" s="3"/>
      <c r="I24249" s="2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 s="2"/>
    </row>
    <row r="24250" spans="2:22" x14ac:dyDescent="0.2">
      <c r="B24250" s="2"/>
      <c r="C24250" s="2"/>
      <c r="D24250" s="2"/>
      <c r="E24250" s="2"/>
      <c r="F24250" s="2"/>
      <c r="G24250" s="3"/>
      <c r="H24250" s="3"/>
      <c r="I24250" s="2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 s="2"/>
    </row>
    <row r="24251" spans="2:22" x14ac:dyDescent="0.2">
      <c r="B24251" s="2"/>
      <c r="C24251" s="2"/>
      <c r="D24251" s="2"/>
      <c r="E24251" s="2"/>
      <c r="F24251" s="2"/>
      <c r="G24251" s="3"/>
      <c r="H24251" s="3"/>
      <c r="I24251" s="2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 s="2"/>
    </row>
    <row r="24252" spans="2:22" x14ac:dyDescent="0.2">
      <c r="B24252" s="2"/>
      <c r="C24252" s="2"/>
      <c r="D24252" s="2"/>
      <c r="E24252" s="2"/>
      <c r="F24252" s="2"/>
      <c r="G24252" s="3"/>
      <c r="H24252" s="3"/>
      <c r="I24252" s="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 s="2"/>
    </row>
    <row r="24253" spans="2:22" x14ac:dyDescent="0.2">
      <c r="B24253" s="2"/>
      <c r="C24253" s="2"/>
      <c r="D24253" s="2"/>
      <c r="E24253" s="2"/>
      <c r="F24253" s="2"/>
      <c r="G24253" s="3"/>
      <c r="H24253" s="3"/>
      <c r="I24253" s="2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 s="2"/>
    </row>
    <row r="24254" spans="2:22" x14ac:dyDescent="0.2">
      <c r="B24254" s="2"/>
      <c r="C24254" s="2"/>
      <c r="D24254" s="2"/>
      <c r="E24254" s="2"/>
      <c r="F24254" s="2"/>
      <c r="G24254" s="3"/>
      <c r="H24254" s="3"/>
      <c r="I24254" s="2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 s="2"/>
    </row>
    <row r="24255" spans="2:22" x14ac:dyDescent="0.2">
      <c r="B24255" s="2"/>
      <c r="C24255" s="2"/>
      <c r="D24255" s="2"/>
      <c r="E24255" s="2"/>
      <c r="F24255" s="2"/>
      <c r="G24255" s="3"/>
      <c r="H24255" s="3"/>
      <c r="I24255" s="2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 s="2"/>
    </row>
    <row r="24256" spans="2:22" x14ac:dyDescent="0.2">
      <c r="B24256" s="2"/>
      <c r="C24256" s="2"/>
      <c r="D24256" s="2"/>
      <c r="E24256" s="2"/>
      <c r="F24256" s="2"/>
      <c r="G24256" s="3"/>
      <c r="H24256" s="3"/>
      <c r="I24256" s="2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 s="2"/>
    </row>
    <row r="24257" spans="2:22" x14ac:dyDescent="0.2">
      <c r="B24257" s="2"/>
      <c r="C24257" s="2"/>
      <c r="D24257" s="2"/>
      <c r="E24257" s="2"/>
      <c r="F24257" s="2"/>
      <c r="G24257" s="3"/>
      <c r="H24257" s="3"/>
      <c r="I24257" s="2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 s="2"/>
    </row>
    <row r="24258" spans="2:22" x14ac:dyDescent="0.2">
      <c r="B24258" s="2"/>
      <c r="C24258" s="2"/>
      <c r="D24258" s="2"/>
      <c r="E24258" s="2"/>
      <c r="F24258" s="2"/>
      <c r="G24258" s="3"/>
      <c r="H24258" s="3"/>
      <c r="I24258" s="2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 s="2"/>
    </row>
    <row r="24259" spans="2:22" x14ac:dyDescent="0.2">
      <c r="B24259" s="2"/>
      <c r="C24259" s="2"/>
      <c r="D24259" s="2"/>
      <c r="E24259" s="2"/>
      <c r="F24259" s="2"/>
      <c r="G24259" s="3"/>
      <c r="H24259" s="3"/>
      <c r="I24259" s="2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 s="2"/>
    </row>
    <row r="24260" spans="2:22" x14ac:dyDescent="0.2">
      <c r="B24260" s="2"/>
      <c r="C24260" s="2"/>
      <c r="D24260" s="2"/>
      <c r="E24260" s="2"/>
      <c r="F24260" s="2"/>
      <c r="G24260" s="3"/>
      <c r="H24260" s="3"/>
      <c r="I24260" s="2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 s="2"/>
    </row>
    <row r="24261" spans="2:22" x14ac:dyDescent="0.2">
      <c r="B24261" s="2"/>
      <c r="C24261" s="2"/>
      <c r="D24261" s="2"/>
      <c r="E24261" s="2"/>
      <c r="F24261" s="2"/>
      <c r="G24261" s="3"/>
      <c r="H24261" s="3"/>
      <c r="I24261" s="2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 s="2"/>
    </row>
    <row r="24262" spans="2:22" x14ac:dyDescent="0.2">
      <c r="B24262" s="2"/>
      <c r="C24262" s="2"/>
      <c r="D24262" s="2"/>
      <c r="E24262" s="2"/>
      <c r="F24262" s="2"/>
      <c r="G24262" s="3"/>
      <c r="H24262" s="3"/>
      <c r="I24262" s="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 s="2"/>
    </row>
    <row r="24263" spans="2:22" x14ac:dyDescent="0.2">
      <c r="B24263" s="2"/>
      <c r="C24263" s="2"/>
      <c r="D24263" s="2"/>
      <c r="E24263" s="2"/>
      <c r="F24263" s="2"/>
      <c r="G24263" s="3"/>
      <c r="H24263" s="3"/>
      <c r="I24263" s="2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 s="2"/>
    </row>
    <row r="24264" spans="2:22" x14ac:dyDescent="0.2">
      <c r="B24264" s="2"/>
      <c r="C24264" s="2"/>
      <c r="D24264" s="2"/>
      <c r="E24264" s="2"/>
      <c r="F24264" s="2"/>
      <c r="G24264" s="3"/>
      <c r="H24264" s="3"/>
      <c r="I24264" s="2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 s="2"/>
    </row>
    <row r="24265" spans="2:22" x14ac:dyDescent="0.2">
      <c r="B24265" s="2"/>
      <c r="C24265" s="2"/>
      <c r="D24265" s="2"/>
      <c r="E24265" s="2"/>
      <c r="F24265" s="2"/>
      <c r="G24265" s="3"/>
      <c r="H24265" s="3"/>
      <c r="I24265" s="2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 s="2"/>
    </row>
    <row r="24266" spans="2:22" x14ac:dyDescent="0.2">
      <c r="B24266" s="2"/>
      <c r="C24266" s="2"/>
      <c r="D24266" s="2"/>
      <c r="E24266" s="2"/>
      <c r="F24266" s="2"/>
      <c r="G24266" s="3"/>
      <c r="H24266" s="3"/>
      <c r="I24266" s="2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 s="2"/>
    </row>
    <row r="24267" spans="2:22" x14ac:dyDescent="0.2">
      <c r="B24267" s="2"/>
      <c r="C24267" s="2"/>
      <c r="D24267" s="2"/>
      <c r="E24267" s="2"/>
      <c r="F24267" s="2"/>
      <c r="G24267" s="3"/>
      <c r="H24267" s="3"/>
      <c r="I24267" s="2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 s="2"/>
    </row>
    <row r="24268" spans="2:22" x14ac:dyDescent="0.2">
      <c r="B24268" s="2"/>
      <c r="C24268" s="2"/>
      <c r="D24268" s="2"/>
      <c r="E24268" s="2"/>
      <c r="F24268" s="2"/>
      <c r="G24268" s="3"/>
      <c r="H24268" s="3"/>
      <c r="I24268" s="2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 s="2"/>
    </row>
    <row r="24269" spans="2:22" x14ac:dyDescent="0.2">
      <c r="B24269" s="2"/>
      <c r="C24269" s="2"/>
      <c r="D24269" s="2"/>
      <c r="E24269" s="2"/>
      <c r="F24269" s="2"/>
      <c r="G24269" s="3"/>
      <c r="H24269" s="3"/>
      <c r="I24269" s="2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 s="2"/>
    </row>
    <row r="24270" spans="2:22" x14ac:dyDescent="0.2">
      <c r="B24270" s="2"/>
      <c r="C24270" s="2"/>
      <c r="D24270" s="2"/>
      <c r="E24270" s="2"/>
      <c r="F24270" s="2"/>
      <c r="G24270" s="3"/>
      <c r="H24270" s="3"/>
      <c r="I24270" s="2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 s="2"/>
    </row>
    <row r="24271" spans="2:22" x14ac:dyDescent="0.2">
      <c r="B24271" s="2"/>
      <c r="C24271" s="2"/>
      <c r="D24271" s="2"/>
      <c r="E24271" s="2"/>
      <c r="F24271" s="2"/>
      <c r="G24271" s="3"/>
      <c r="H24271" s="3"/>
      <c r="I24271" s="2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 s="2"/>
    </row>
    <row r="24272" spans="2:22" x14ac:dyDescent="0.2">
      <c r="B24272" s="2"/>
      <c r="C24272" s="2"/>
      <c r="D24272" s="2"/>
      <c r="E24272" s="2"/>
      <c r="F24272" s="2"/>
      <c r="G24272" s="3"/>
      <c r="H24272" s="3"/>
      <c r="I24272" s="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 s="2"/>
    </row>
    <row r="24273" spans="2:22" x14ac:dyDescent="0.2">
      <c r="B24273" s="2"/>
      <c r="C24273" s="2"/>
      <c r="D24273" s="2"/>
      <c r="E24273" s="2"/>
      <c r="F24273" s="2"/>
      <c r="G24273" s="3"/>
      <c r="H24273" s="3"/>
      <c r="I24273" s="2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 s="2"/>
    </row>
    <row r="24274" spans="2:22" x14ac:dyDescent="0.2">
      <c r="B24274" s="2"/>
      <c r="C24274" s="2"/>
      <c r="D24274" s="2"/>
      <c r="E24274" s="2"/>
      <c r="F24274" s="2"/>
      <c r="G24274" s="3"/>
      <c r="H24274" s="3"/>
      <c r="I24274" s="2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 s="2"/>
    </row>
    <row r="24275" spans="2:22" x14ac:dyDescent="0.2">
      <c r="B24275" s="2"/>
      <c r="C24275" s="2"/>
      <c r="D24275" s="2"/>
      <c r="E24275" s="2"/>
      <c r="F24275" s="2"/>
      <c r="G24275" s="3"/>
      <c r="H24275" s="3"/>
      <c r="I24275" s="2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 s="2"/>
    </row>
    <row r="24276" spans="2:22" x14ac:dyDescent="0.2">
      <c r="B24276" s="2"/>
      <c r="C24276" s="2"/>
      <c r="D24276" s="2"/>
      <c r="E24276" s="2"/>
      <c r="F24276" s="2"/>
      <c r="G24276" s="3"/>
      <c r="H24276" s="3"/>
      <c r="I24276" s="2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 s="2"/>
    </row>
    <row r="24277" spans="2:22" x14ac:dyDescent="0.2">
      <c r="B24277" s="2"/>
      <c r="C24277" s="2"/>
      <c r="D24277" s="2"/>
      <c r="E24277" s="2"/>
      <c r="F24277" s="2"/>
      <c r="G24277" s="3"/>
      <c r="H24277" s="3"/>
      <c r="I24277" s="2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 s="2"/>
    </row>
    <row r="24278" spans="2:22" x14ac:dyDescent="0.2">
      <c r="B24278" s="2"/>
      <c r="C24278" s="2"/>
      <c r="D24278" s="2"/>
      <c r="E24278" s="2"/>
      <c r="F24278" s="2"/>
      <c r="G24278" s="3"/>
      <c r="H24278" s="3"/>
      <c r="I24278" s="2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 s="2"/>
    </row>
    <row r="24279" spans="2:22" x14ac:dyDescent="0.2">
      <c r="B24279" s="2"/>
      <c r="C24279" s="2"/>
      <c r="D24279" s="2"/>
      <c r="E24279" s="2"/>
      <c r="F24279" s="2"/>
      <c r="G24279" s="3"/>
      <c r="H24279" s="3"/>
      <c r="I24279" s="2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 s="2"/>
    </row>
    <row r="24280" spans="2:22" x14ac:dyDescent="0.2">
      <c r="B24280" s="2"/>
      <c r="C24280" s="2"/>
      <c r="D24280" s="2"/>
      <c r="E24280" s="2"/>
      <c r="F24280" s="2"/>
      <c r="G24280" s="3"/>
      <c r="H24280" s="3"/>
      <c r="I24280" s="2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 s="2"/>
    </row>
    <row r="24281" spans="2:22" x14ac:dyDescent="0.2">
      <c r="B24281" s="2"/>
      <c r="C24281" s="2"/>
      <c r="D24281" s="2"/>
      <c r="E24281" s="2"/>
      <c r="F24281" s="2"/>
      <c r="G24281" s="3"/>
      <c r="H24281" s="3"/>
      <c r="I24281" s="2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 s="2"/>
    </row>
    <row r="24282" spans="2:22" x14ac:dyDescent="0.2">
      <c r="B24282" s="2"/>
      <c r="C24282" s="2"/>
      <c r="D24282" s="2"/>
      <c r="E24282" s="2"/>
      <c r="F24282" s="2"/>
      <c r="G24282" s="3"/>
      <c r="H24282" s="3"/>
      <c r="I24282" s="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 s="2"/>
    </row>
    <row r="24283" spans="2:22" x14ac:dyDescent="0.2">
      <c r="B24283" s="2"/>
      <c r="C24283" s="2"/>
      <c r="D24283" s="2"/>
      <c r="E24283" s="2"/>
      <c r="F24283" s="2"/>
      <c r="G24283" s="3"/>
      <c r="H24283" s="3"/>
      <c r="I24283" s="2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 s="2"/>
    </row>
    <row r="24284" spans="2:22" x14ac:dyDescent="0.2">
      <c r="B24284" s="2"/>
      <c r="C24284" s="2"/>
      <c r="D24284" s="2"/>
      <c r="E24284" s="2"/>
      <c r="F24284" s="2"/>
      <c r="G24284" s="3"/>
      <c r="H24284" s="3"/>
      <c r="I24284" s="2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 s="2"/>
    </row>
    <row r="24285" spans="2:22" x14ac:dyDescent="0.2">
      <c r="B24285" s="2"/>
      <c r="C24285" s="2"/>
      <c r="D24285" s="2"/>
      <c r="E24285" s="2"/>
      <c r="F24285" s="2"/>
      <c r="G24285" s="3"/>
      <c r="H24285" s="3"/>
      <c r="I24285" s="2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 s="2"/>
    </row>
    <row r="24286" spans="2:22" x14ac:dyDescent="0.2">
      <c r="B24286" s="2"/>
      <c r="C24286" s="2"/>
      <c r="D24286" s="2"/>
      <c r="E24286" s="2"/>
      <c r="F24286" s="2"/>
      <c r="G24286" s="3"/>
      <c r="H24286" s="3"/>
      <c r="I24286" s="2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 s="2"/>
    </row>
    <row r="24287" spans="2:22" x14ac:dyDescent="0.2">
      <c r="B24287" s="2"/>
      <c r="C24287" s="2"/>
      <c r="D24287" s="2"/>
      <c r="E24287" s="2"/>
      <c r="F24287" s="2"/>
      <c r="G24287" s="3"/>
      <c r="H24287" s="3"/>
      <c r="I24287" s="2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 s="2"/>
    </row>
    <row r="24288" spans="2:22" x14ac:dyDescent="0.2">
      <c r="B24288" s="2"/>
      <c r="C24288" s="2"/>
      <c r="D24288" s="2"/>
      <c r="E24288" s="2"/>
      <c r="F24288" s="2"/>
      <c r="G24288" s="3"/>
      <c r="H24288" s="3"/>
      <c r="I24288" s="2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 s="2"/>
    </row>
    <row r="24289" spans="2:22" x14ac:dyDescent="0.2">
      <c r="B24289" s="2"/>
      <c r="C24289" s="2"/>
      <c r="D24289" s="2"/>
      <c r="E24289" s="2"/>
      <c r="F24289" s="2"/>
      <c r="G24289" s="3"/>
      <c r="H24289" s="3"/>
      <c r="I24289" s="2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 s="2"/>
    </row>
    <row r="24290" spans="2:22" x14ac:dyDescent="0.2">
      <c r="B24290" s="2"/>
      <c r="C24290" s="2"/>
      <c r="D24290" s="2"/>
      <c r="E24290" s="2"/>
      <c r="F24290" s="2"/>
      <c r="G24290" s="3"/>
      <c r="H24290" s="3"/>
      <c r="I24290" s="2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 s="2"/>
    </row>
    <row r="24291" spans="2:22" x14ac:dyDescent="0.2">
      <c r="B24291" s="2"/>
      <c r="C24291" s="2"/>
      <c r="D24291" s="2"/>
      <c r="E24291" s="2"/>
      <c r="F24291" s="2"/>
      <c r="G24291" s="3"/>
      <c r="H24291" s="3"/>
      <c r="I24291" s="2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 s="2"/>
    </row>
    <row r="24292" spans="2:22" x14ac:dyDescent="0.2">
      <c r="B24292" s="2"/>
      <c r="C24292" s="2"/>
      <c r="D24292" s="2"/>
      <c r="E24292" s="2"/>
      <c r="F24292" s="2"/>
      <c r="G24292" s="3"/>
      <c r="H24292" s="3"/>
      <c r="I24292" s="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 s="2"/>
    </row>
    <row r="24293" spans="2:22" x14ac:dyDescent="0.2">
      <c r="B24293" s="2"/>
      <c r="C24293" s="2"/>
      <c r="D24293" s="2"/>
      <c r="E24293" s="2"/>
      <c r="F24293" s="2"/>
      <c r="G24293" s="3"/>
      <c r="H24293" s="3"/>
      <c r="I24293" s="2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 s="2"/>
    </row>
    <row r="24294" spans="2:22" x14ac:dyDescent="0.2">
      <c r="B24294" s="2"/>
      <c r="C24294" s="2"/>
      <c r="D24294" s="2"/>
      <c r="E24294" s="2"/>
      <c r="F24294" s="2"/>
      <c r="G24294" s="3"/>
      <c r="H24294" s="3"/>
      <c r="I24294" s="2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 s="2"/>
    </row>
    <row r="24295" spans="2:22" x14ac:dyDescent="0.2">
      <c r="B24295" s="2"/>
      <c r="C24295" s="2"/>
      <c r="D24295" s="2"/>
      <c r="E24295" s="2"/>
      <c r="F24295" s="2"/>
      <c r="G24295" s="3"/>
      <c r="H24295" s="3"/>
      <c r="I24295" s="2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 s="2"/>
    </row>
    <row r="24296" spans="2:22" x14ac:dyDescent="0.2">
      <c r="B24296" s="2"/>
      <c r="C24296" s="2"/>
      <c r="D24296" s="2"/>
      <c r="E24296" s="2"/>
      <c r="F24296" s="2"/>
      <c r="G24296" s="3"/>
      <c r="H24296" s="3"/>
      <c r="I24296" s="2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 s="2"/>
    </row>
    <row r="24297" spans="2:22" x14ac:dyDescent="0.2">
      <c r="B24297" s="2"/>
      <c r="C24297" s="2"/>
      <c r="D24297" s="2"/>
      <c r="E24297" s="2"/>
      <c r="F24297" s="2"/>
      <c r="G24297" s="3"/>
      <c r="H24297" s="3"/>
      <c r="I24297" s="2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 s="2"/>
    </row>
    <row r="24298" spans="2:22" x14ac:dyDescent="0.2">
      <c r="B24298" s="2"/>
      <c r="C24298" s="2"/>
      <c r="D24298" s="2"/>
      <c r="E24298" s="2"/>
      <c r="F24298" s="2"/>
      <c r="G24298" s="3"/>
      <c r="H24298" s="3"/>
      <c r="I24298" s="2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 s="2"/>
    </row>
    <row r="24299" spans="2:22" x14ac:dyDescent="0.2">
      <c r="B24299" s="2"/>
      <c r="C24299" s="2"/>
      <c r="D24299" s="2"/>
      <c r="E24299" s="2"/>
      <c r="F24299" s="2"/>
      <c r="G24299" s="3"/>
      <c r="H24299" s="3"/>
      <c r="I24299" s="2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 s="2"/>
    </row>
    <row r="24300" spans="2:22" x14ac:dyDescent="0.2">
      <c r="B24300" s="2"/>
      <c r="C24300" s="2"/>
      <c r="D24300" s="2"/>
      <c r="E24300" s="2"/>
      <c r="F24300" s="2"/>
      <c r="G24300" s="3"/>
      <c r="H24300" s="3"/>
      <c r="I24300" s="2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 s="2"/>
    </row>
    <row r="24301" spans="2:22" x14ac:dyDescent="0.2">
      <c r="B24301" s="2"/>
      <c r="C24301" s="2"/>
      <c r="D24301" s="2"/>
      <c r="E24301" s="2"/>
      <c r="F24301" s="2"/>
      <c r="G24301" s="3"/>
      <c r="H24301" s="3"/>
      <c r="I24301" s="2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 s="2"/>
    </row>
    <row r="24302" spans="2:22" x14ac:dyDescent="0.2">
      <c r="B24302" s="2"/>
      <c r="C24302" s="2"/>
      <c r="D24302" s="2"/>
      <c r="E24302" s="2"/>
      <c r="F24302" s="2"/>
      <c r="G24302" s="3"/>
      <c r="H24302" s="3"/>
      <c r="I24302" s="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 s="2"/>
    </row>
    <row r="24303" spans="2:22" x14ac:dyDescent="0.2">
      <c r="B24303" s="2"/>
      <c r="C24303" s="2"/>
      <c r="D24303" s="2"/>
      <c r="E24303" s="2"/>
      <c r="F24303" s="2"/>
      <c r="G24303" s="3"/>
      <c r="H24303" s="3"/>
      <c r="I24303" s="2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 s="2"/>
    </row>
    <row r="24304" spans="2:22" x14ac:dyDescent="0.2">
      <c r="B24304" s="2"/>
      <c r="C24304" s="2"/>
      <c r="D24304" s="2"/>
      <c r="E24304" s="2"/>
      <c r="F24304" s="2"/>
      <c r="G24304" s="3"/>
      <c r="H24304" s="3"/>
      <c r="I24304" s="2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 s="2"/>
    </row>
    <row r="24305" spans="2:22" x14ac:dyDescent="0.2">
      <c r="B24305" s="2"/>
      <c r="C24305" s="2"/>
      <c r="D24305" s="2"/>
      <c r="E24305" s="2"/>
      <c r="F24305" s="2"/>
      <c r="G24305" s="3"/>
      <c r="H24305" s="3"/>
      <c r="I24305" s="2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 s="2"/>
    </row>
    <row r="24306" spans="2:22" x14ac:dyDescent="0.2">
      <c r="B24306" s="2"/>
      <c r="C24306" s="2"/>
      <c r="D24306" s="2"/>
      <c r="E24306" s="2"/>
      <c r="F24306" s="2"/>
      <c r="G24306" s="3"/>
      <c r="H24306" s="3"/>
      <c r="I24306" s="2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 s="2"/>
    </row>
    <row r="24307" spans="2:22" x14ac:dyDescent="0.2">
      <c r="B24307" s="2"/>
      <c r="C24307" s="2"/>
      <c r="D24307" s="2"/>
      <c r="E24307" s="2"/>
      <c r="F24307" s="2"/>
      <c r="G24307" s="3"/>
      <c r="H24307" s="3"/>
      <c r="I24307" s="2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 s="2"/>
    </row>
    <row r="24308" spans="2:22" x14ac:dyDescent="0.2">
      <c r="B24308" s="2"/>
      <c r="C24308" s="2"/>
      <c r="D24308" s="2"/>
      <c r="E24308" s="2"/>
      <c r="F24308" s="2"/>
      <c r="G24308" s="3"/>
      <c r="H24308" s="3"/>
      <c r="I24308" s="2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 s="2"/>
    </row>
    <row r="24309" spans="2:22" x14ac:dyDescent="0.2">
      <c r="B24309" s="2"/>
      <c r="C24309" s="2"/>
      <c r="D24309" s="2"/>
      <c r="E24309" s="2"/>
      <c r="F24309" s="2"/>
      <c r="G24309" s="3"/>
      <c r="H24309" s="3"/>
      <c r="I24309" s="2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 s="2"/>
    </row>
    <row r="24310" spans="2:22" x14ac:dyDescent="0.2">
      <c r="B24310" s="2"/>
      <c r="C24310" s="2"/>
      <c r="D24310" s="2"/>
      <c r="E24310" s="2"/>
      <c r="F24310" s="2"/>
      <c r="G24310" s="3"/>
      <c r="H24310" s="3"/>
      <c r="I24310" s="2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 s="2"/>
    </row>
    <row r="24311" spans="2:22" x14ac:dyDescent="0.2">
      <c r="B24311" s="2"/>
      <c r="C24311" s="2"/>
      <c r="D24311" s="2"/>
      <c r="E24311" s="2"/>
      <c r="F24311" s="2"/>
      <c r="G24311" s="3"/>
      <c r="H24311" s="3"/>
      <c r="I24311" s="2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 s="2"/>
    </row>
    <row r="24312" spans="2:22" x14ac:dyDescent="0.2">
      <c r="B24312" s="2"/>
      <c r="C24312" s="2"/>
      <c r="D24312" s="2"/>
      <c r="E24312" s="2"/>
      <c r="F24312" s="2"/>
      <c r="G24312" s="3"/>
      <c r="H24312" s="3"/>
      <c r="I24312" s="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 s="2"/>
    </row>
    <row r="24313" spans="2:22" x14ac:dyDescent="0.2">
      <c r="B24313" s="2"/>
      <c r="C24313" s="2"/>
      <c r="D24313" s="2"/>
      <c r="E24313" s="2"/>
      <c r="F24313" s="2"/>
      <c r="G24313" s="3"/>
      <c r="H24313" s="3"/>
      <c r="I24313" s="2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 s="2"/>
    </row>
    <row r="24314" spans="2:22" x14ac:dyDescent="0.2">
      <c r="B24314" s="2"/>
      <c r="C24314" s="2"/>
      <c r="D24314" s="2"/>
      <c r="E24314" s="2"/>
      <c r="F24314" s="2"/>
      <c r="G24314" s="3"/>
      <c r="H24314" s="3"/>
      <c r="I24314" s="2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 s="2"/>
    </row>
    <row r="24315" spans="2:22" x14ac:dyDescent="0.2">
      <c r="B24315" s="2"/>
      <c r="C24315" s="2"/>
      <c r="D24315" s="2"/>
      <c r="E24315" s="2"/>
      <c r="F24315" s="2"/>
      <c r="G24315" s="3"/>
      <c r="H24315" s="3"/>
      <c r="I24315" s="2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 s="2"/>
    </row>
    <row r="24316" spans="2:22" x14ac:dyDescent="0.2">
      <c r="B24316" s="2"/>
      <c r="C24316" s="2"/>
      <c r="D24316" s="2"/>
      <c r="E24316" s="2"/>
      <c r="F24316" s="2"/>
      <c r="G24316" s="3"/>
      <c r="H24316" s="3"/>
      <c r="I24316" s="2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 s="2"/>
    </row>
    <row r="24317" spans="2:22" x14ac:dyDescent="0.2">
      <c r="B24317" s="2"/>
      <c r="C24317" s="2"/>
      <c r="D24317" s="2"/>
      <c r="E24317" s="2"/>
      <c r="F24317" s="2"/>
      <c r="G24317" s="3"/>
      <c r="H24317" s="3"/>
      <c r="I24317" s="2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 s="2"/>
    </row>
    <row r="24318" spans="2:22" x14ac:dyDescent="0.2">
      <c r="B24318" s="2"/>
      <c r="C24318" s="2"/>
      <c r="D24318" s="2"/>
      <c r="E24318" s="2"/>
      <c r="F24318" s="2"/>
      <c r="G24318" s="3"/>
      <c r="H24318" s="3"/>
      <c r="I24318" s="2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 s="2"/>
    </row>
    <row r="24319" spans="2:22" x14ac:dyDescent="0.2">
      <c r="B24319" s="2"/>
      <c r="C24319" s="2"/>
      <c r="D24319" s="2"/>
      <c r="E24319" s="2"/>
      <c r="F24319" s="2"/>
      <c r="G24319" s="3"/>
      <c r="H24319" s="3"/>
      <c r="I24319" s="2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 s="2"/>
    </row>
    <row r="24320" spans="2:22" x14ac:dyDescent="0.2">
      <c r="B24320" s="2"/>
      <c r="C24320" s="2"/>
      <c r="D24320" s="2"/>
      <c r="E24320" s="2"/>
      <c r="F24320" s="2"/>
      <c r="G24320" s="3"/>
      <c r="H24320" s="3"/>
      <c r="I24320" s="2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 s="2"/>
    </row>
    <row r="24321" spans="2:22" x14ac:dyDescent="0.2">
      <c r="B24321" s="2"/>
      <c r="C24321" s="2"/>
      <c r="D24321" s="2"/>
      <c r="E24321" s="2"/>
      <c r="F24321" s="2"/>
      <c r="G24321" s="3"/>
      <c r="H24321" s="3"/>
      <c r="I24321" s="2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 s="2"/>
    </row>
    <row r="24322" spans="2:22" x14ac:dyDescent="0.2">
      <c r="B24322" s="2"/>
      <c r="C24322" s="2"/>
      <c r="D24322" s="2"/>
      <c r="E24322" s="2"/>
      <c r="F24322" s="2"/>
      <c r="G24322" s="3"/>
      <c r="H24322" s="3"/>
      <c r="I24322" s="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 s="2"/>
    </row>
    <row r="24323" spans="2:22" x14ac:dyDescent="0.2">
      <c r="B24323" s="2"/>
      <c r="C24323" s="2"/>
      <c r="D24323" s="2"/>
      <c r="E24323" s="2"/>
      <c r="F24323" s="2"/>
      <c r="G24323" s="3"/>
      <c r="H24323" s="3"/>
      <c r="I24323" s="2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 s="2"/>
    </row>
    <row r="24324" spans="2:22" x14ac:dyDescent="0.2">
      <c r="B24324" s="2"/>
      <c r="C24324" s="2"/>
      <c r="D24324" s="2"/>
      <c r="E24324" s="2"/>
      <c r="F24324" s="2"/>
      <c r="G24324" s="3"/>
      <c r="H24324" s="3"/>
      <c r="I24324" s="2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 s="2"/>
    </row>
    <row r="24325" spans="2:22" x14ac:dyDescent="0.2">
      <c r="B24325" s="2"/>
      <c r="C24325" s="2"/>
      <c r="D24325" s="2"/>
      <c r="E24325" s="2"/>
      <c r="F24325" s="2"/>
      <c r="G24325" s="3"/>
      <c r="H24325" s="3"/>
      <c r="I24325" s="2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 s="2"/>
    </row>
    <row r="24326" spans="2:22" x14ac:dyDescent="0.2">
      <c r="B24326" s="2"/>
      <c r="C24326" s="2"/>
      <c r="D24326" s="2"/>
      <c r="E24326" s="2"/>
      <c r="F24326" s="2"/>
      <c r="G24326" s="3"/>
      <c r="H24326" s="3"/>
      <c r="I24326" s="2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 s="2"/>
    </row>
    <row r="24327" spans="2:22" x14ac:dyDescent="0.2">
      <c r="B24327" s="2"/>
      <c r="C24327" s="2"/>
      <c r="D24327" s="2"/>
      <c r="E24327" s="2"/>
      <c r="F24327" s="2"/>
      <c r="G24327" s="3"/>
      <c r="H24327" s="3"/>
      <c r="I24327" s="2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 s="2"/>
    </row>
    <row r="24328" spans="2:22" x14ac:dyDescent="0.2">
      <c r="B24328" s="2"/>
      <c r="C24328" s="2"/>
      <c r="D24328" s="2"/>
      <c r="E24328" s="2"/>
      <c r="F24328" s="2"/>
      <c r="G24328" s="3"/>
      <c r="H24328" s="3"/>
      <c r="I24328" s="2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 s="2"/>
    </row>
    <row r="24329" spans="2:22" x14ac:dyDescent="0.2">
      <c r="B24329" s="2"/>
      <c r="C24329" s="2"/>
      <c r="D24329" s="2"/>
      <c r="E24329" s="2"/>
      <c r="F24329" s="2"/>
      <c r="G24329" s="3"/>
      <c r="H24329" s="3"/>
      <c r="I24329" s="2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 s="2"/>
    </row>
    <row r="24330" spans="2:22" x14ac:dyDescent="0.2">
      <c r="B24330" s="2"/>
      <c r="C24330" s="2"/>
      <c r="D24330" s="2"/>
      <c r="E24330" s="2"/>
      <c r="F24330" s="2"/>
      <c r="G24330" s="3"/>
      <c r="H24330" s="3"/>
      <c r="I24330" s="2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 s="2"/>
    </row>
    <row r="24331" spans="2:22" x14ac:dyDescent="0.2">
      <c r="B24331" s="2"/>
      <c r="C24331" s="2"/>
      <c r="D24331" s="2"/>
      <c r="E24331" s="2"/>
      <c r="F24331" s="2"/>
      <c r="G24331" s="3"/>
      <c r="H24331" s="3"/>
      <c r="I24331" s="2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 s="2"/>
    </row>
    <row r="24332" spans="2:22" x14ac:dyDescent="0.2">
      <c r="B24332" s="2"/>
      <c r="C24332" s="2"/>
      <c r="D24332" s="2"/>
      <c r="E24332" s="2"/>
      <c r="F24332" s="2"/>
      <c r="G24332" s="3"/>
      <c r="H24332" s="3"/>
      <c r="I24332" s="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 s="2"/>
    </row>
    <row r="24333" spans="2:22" x14ac:dyDescent="0.2">
      <c r="B24333" s="2"/>
      <c r="C24333" s="2"/>
      <c r="D24333" s="2"/>
      <c r="E24333" s="2"/>
      <c r="F24333" s="2"/>
      <c r="G24333" s="3"/>
      <c r="H24333" s="3"/>
      <c r="I24333" s="2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 s="2"/>
    </row>
    <row r="24334" spans="2:22" x14ac:dyDescent="0.2">
      <c r="B24334" s="2"/>
      <c r="C24334" s="2"/>
      <c r="D24334" s="2"/>
      <c r="E24334" s="2"/>
      <c r="F24334" s="2"/>
      <c r="G24334" s="3"/>
      <c r="H24334" s="3"/>
      <c r="I24334" s="2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 s="2"/>
    </row>
    <row r="24335" spans="2:22" x14ac:dyDescent="0.2">
      <c r="B24335" s="2"/>
      <c r="C24335" s="2"/>
      <c r="D24335" s="2"/>
      <c r="E24335" s="2"/>
      <c r="F24335" s="2"/>
      <c r="G24335" s="3"/>
      <c r="H24335" s="3"/>
      <c r="I24335" s="2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 s="2"/>
    </row>
    <row r="24336" spans="2:22" x14ac:dyDescent="0.2">
      <c r="B24336" s="2"/>
      <c r="C24336" s="2"/>
      <c r="D24336" s="2"/>
      <c r="E24336" s="2"/>
      <c r="F24336" s="2"/>
      <c r="G24336" s="3"/>
      <c r="H24336" s="3"/>
      <c r="I24336" s="2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 s="2"/>
    </row>
    <row r="24337" spans="2:22" x14ac:dyDescent="0.2">
      <c r="B24337" s="2"/>
      <c r="C24337" s="2"/>
      <c r="D24337" s="2"/>
      <c r="E24337" s="2"/>
      <c r="F24337" s="2"/>
      <c r="G24337" s="3"/>
      <c r="H24337" s="3"/>
      <c r="I24337" s="2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 s="2"/>
    </row>
    <row r="24338" spans="2:22" x14ac:dyDescent="0.2">
      <c r="B24338" s="2"/>
      <c r="C24338" s="2"/>
      <c r="D24338" s="2"/>
      <c r="E24338" s="2"/>
      <c r="F24338" s="2"/>
      <c r="G24338" s="3"/>
      <c r="H24338" s="3"/>
      <c r="I24338" s="2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 s="2"/>
    </row>
    <row r="24339" spans="2:22" x14ac:dyDescent="0.2">
      <c r="B24339" s="2"/>
      <c r="C24339" s="2"/>
      <c r="D24339" s="2"/>
      <c r="E24339" s="2"/>
      <c r="F24339" s="2"/>
      <c r="G24339" s="3"/>
      <c r="H24339" s="3"/>
      <c r="I24339" s="2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 s="2"/>
    </row>
    <row r="24340" spans="2:22" x14ac:dyDescent="0.2">
      <c r="B24340" s="2"/>
      <c r="C24340" s="2"/>
      <c r="D24340" s="2"/>
      <c r="E24340" s="2"/>
      <c r="F24340" s="2"/>
      <c r="G24340" s="3"/>
      <c r="H24340" s="3"/>
      <c r="I24340" s="2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 s="2"/>
    </row>
    <row r="24341" spans="2:22" x14ac:dyDescent="0.2">
      <c r="B24341" s="2"/>
      <c r="C24341" s="2"/>
      <c r="D24341" s="2"/>
      <c r="E24341" s="2"/>
      <c r="F24341" s="2"/>
      <c r="G24341" s="3"/>
      <c r="H24341" s="3"/>
      <c r="I24341" s="2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 s="2"/>
    </row>
    <row r="24342" spans="2:22" x14ac:dyDescent="0.2">
      <c r="B24342" s="2"/>
      <c r="C24342" s="2"/>
      <c r="D24342" s="2"/>
      <c r="E24342" s="2"/>
      <c r="F24342" s="2"/>
      <c r="G24342" s="3"/>
      <c r="H24342" s="3"/>
      <c r="I24342" s="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 s="2"/>
    </row>
    <row r="24343" spans="2:22" x14ac:dyDescent="0.2">
      <c r="B24343" s="2"/>
      <c r="C24343" s="2"/>
      <c r="D24343" s="2"/>
      <c r="E24343" s="2"/>
      <c r="F24343" s="2"/>
      <c r="G24343" s="3"/>
      <c r="H24343" s="3"/>
      <c r="I24343" s="2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 s="2"/>
    </row>
    <row r="24344" spans="2:22" x14ac:dyDescent="0.2">
      <c r="B24344" s="2"/>
      <c r="C24344" s="2"/>
      <c r="K24344"/>
      <c r="L24344"/>
      <c r="M24344"/>
      <c r="N24344"/>
      <c r="O24344"/>
      <c r="P24344"/>
      <c r="Q24344"/>
      <c r="R24344"/>
      <c r="S24344"/>
      <c r="T24344"/>
      <c r="U24344"/>
      <c r="V24344" s="2"/>
    </row>
    <row r="24345" spans="2:22" x14ac:dyDescent="0.2">
      <c r="B24345" s="2"/>
      <c r="C24345" s="2"/>
      <c r="K24345"/>
      <c r="L24345"/>
      <c r="M24345"/>
      <c r="N24345"/>
      <c r="O24345"/>
      <c r="P24345"/>
      <c r="Q24345"/>
      <c r="R24345"/>
      <c r="S24345"/>
      <c r="T24345"/>
      <c r="U24345"/>
      <c r="V24345" s="2"/>
    </row>
    <row r="24346" spans="2:22" x14ac:dyDescent="0.2">
      <c r="B24346" s="2"/>
      <c r="C24346" s="2"/>
      <c r="K24346"/>
      <c r="L24346"/>
      <c r="M24346"/>
      <c r="N24346"/>
      <c r="O24346"/>
      <c r="P24346"/>
      <c r="Q24346"/>
      <c r="R24346"/>
      <c r="S24346"/>
      <c r="T24346"/>
      <c r="U24346"/>
      <c r="V24346" s="2"/>
    </row>
    <row r="24347" spans="2:22" x14ac:dyDescent="0.2">
      <c r="B24347" s="2"/>
      <c r="C24347" s="2"/>
      <c r="K24347"/>
      <c r="L24347"/>
      <c r="M24347"/>
      <c r="N24347"/>
      <c r="O24347"/>
      <c r="P24347"/>
      <c r="Q24347"/>
      <c r="R24347"/>
      <c r="S24347"/>
      <c r="T24347"/>
      <c r="U24347"/>
      <c r="V24347" s="2"/>
    </row>
    <row r="24348" spans="2:22" x14ac:dyDescent="0.2">
      <c r="B24348" s="2"/>
      <c r="C24348" s="2"/>
      <c r="K24348"/>
      <c r="L24348"/>
      <c r="M24348"/>
      <c r="N24348"/>
      <c r="O24348"/>
      <c r="P24348"/>
      <c r="Q24348"/>
      <c r="R24348"/>
      <c r="S24348"/>
      <c r="T24348"/>
      <c r="U24348"/>
      <c r="V24348" s="2"/>
    </row>
    <row r="24349" spans="2:22" x14ac:dyDescent="0.2">
      <c r="B24349" s="2"/>
      <c r="C24349" s="2"/>
      <c r="K24349"/>
      <c r="L24349"/>
      <c r="M24349"/>
      <c r="N24349"/>
      <c r="O24349"/>
      <c r="P24349"/>
      <c r="Q24349"/>
      <c r="R24349"/>
      <c r="S24349"/>
      <c r="T24349"/>
      <c r="U24349"/>
      <c r="V24349" s="2"/>
    </row>
    <row r="24350" spans="2:22" x14ac:dyDescent="0.2">
      <c r="B24350" s="2"/>
      <c r="C24350" s="2"/>
      <c r="K24350"/>
      <c r="L24350"/>
      <c r="M24350"/>
      <c r="N24350"/>
      <c r="O24350"/>
      <c r="P24350"/>
      <c r="Q24350"/>
      <c r="R24350"/>
      <c r="S24350"/>
      <c r="T24350"/>
      <c r="U24350"/>
      <c r="V24350" s="2"/>
    </row>
    <row r="24351" spans="2:22" x14ac:dyDescent="0.2">
      <c r="B24351" s="2"/>
      <c r="C24351" s="2"/>
      <c r="K24351"/>
      <c r="L24351"/>
      <c r="M24351"/>
      <c r="N24351"/>
      <c r="O24351"/>
      <c r="P24351"/>
      <c r="Q24351"/>
      <c r="R24351"/>
      <c r="S24351"/>
      <c r="T24351"/>
      <c r="U24351"/>
      <c r="V24351" s="2"/>
    </row>
    <row r="24352" spans="2:22" x14ac:dyDescent="0.2">
      <c r="B24352" s="2"/>
      <c r="C24352" s="2"/>
      <c r="K24352"/>
      <c r="L24352"/>
      <c r="M24352"/>
      <c r="N24352"/>
      <c r="O24352"/>
      <c r="P24352"/>
      <c r="Q24352"/>
      <c r="R24352"/>
      <c r="S24352"/>
      <c r="T24352"/>
      <c r="U24352"/>
      <c r="V24352" s="2"/>
    </row>
  </sheetData>
  <mergeCells count="2">
    <mergeCell ref="I35:J35"/>
    <mergeCell ref="I34:J34"/>
  </mergeCells>
  <phoneticPr fontId="8" type="noConversion"/>
  <conditionalFormatting sqref="J73:J122">
    <cfRule type="cellIs" dxfId="28" priority="1" operator="equal">
      <formula>"Precio MAYOR"</formula>
    </cfRule>
    <cfRule type="cellIs" dxfId="27" priority="2" operator="equal">
      <formula>"Precio MENOR"</formula>
    </cfRule>
  </conditionalFormatting>
  <pageMargins left="0.7" right="0.7" top="0.75" bottom="0.75" header="0.3" footer="0.3"/>
  <pageSetup orientation="portrait" r:id="rId4"/>
  <drawing r:id="rId5"/>
  <tableParts count="2"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0A5DF-CA9A-4B3D-A744-87712500D705}">
  <dimension ref="A1:BO413"/>
  <sheetViews>
    <sheetView topLeftCell="BD58" workbookViewId="0">
      <selection activeCell="BE78" sqref="BE78"/>
    </sheetView>
  </sheetViews>
  <sheetFormatPr baseColWidth="10" defaultRowHeight="14.25" x14ac:dyDescent="0.2"/>
  <cols>
    <col min="1" max="1" width="6.125" bestFit="1" customWidth="1"/>
    <col min="2" max="2" width="6" bestFit="1" customWidth="1"/>
    <col min="3" max="4" width="12" bestFit="1" customWidth="1"/>
    <col min="5" max="5" width="13.75" bestFit="1" customWidth="1"/>
    <col min="6" max="6" width="6.125" bestFit="1" customWidth="1"/>
    <col min="7" max="7" width="10.5" bestFit="1" customWidth="1"/>
    <col min="8" max="8" width="12.875" bestFit="1" customWidth="1"/>
    <col min="9" max="9" width="9.75" bestFit="1" customWidth="1"/>
    <col min="10" max="10" width="13.875" bestFit="1" customWidth="1"/>
    <col min="11" max="11" width="5.25" bestFit="1" customWidth="1"/>
    <col min="12" max="12" width="11" bestFit="1" customWidth="1"/>
    <col min="13" max="13" width="8.625" bestFit="1" customWidth="1"/>
    <col min="14" max="14" width="31.125" bestFit="1" customWidth="1"/>
    <col min="15" max="15" width="16.25" bestFit="1" customWidth="1"/>
    <col min="16" max="16" width="15.125" bestFit="1" customWidth="1"/>
    <col min="17" max="17" width="7" bestFit="1" customWidth="1"/>
    <col min="18" max="18" width="9.5" bestFit="1" customWidth="1"/>
    <col min="19" max="20" width="11" bestFit="1" customWidth="1"/>
    <col min="21" max="21" width="10.5" bestFit="1" customWidth="1"/>
    <col min="22" max="22" width="12" bestFit="1" customWidth="1"/>
    <col min="23" max="23" width="8" bestFit="1" customWidth="1"/>
    <col min="24" max="24" width="13.75" bestFit="1" customWidth="1"/>
    <col min="25" max="25" width="6.125" bestFit="1" customWidth="1"/>
    <col min="26" max="26" width="6" bestFit="1" customWidth="1"/>
    <col min="27" max="27" width="15.5" bestFit="1" customWidth="1"/>
    <col min="28" max="28" width="11.5" bestFit="1" customWidth="1"/>
    <col min="30" max="30" width="8.75" bestFit="1" customWidth="1"/>
    <col min="31" max="31" width="10.5" bestFit="1" customWidth="1"/>
    <col min="32" max="32" width="15.125" bestFit="1" customWidth="1"/>
    <col min="33" max="34" width="13.875" bestFit="1" customWidth="1"/>
    <col min="37" max="37" width="8.625" bestFit="1" customWidth="1"/>
    <col min="38" max="38" width="11" bestFit="1" customWidth="1"/>
    <col min="39" max="39" width="7" bestFit="1" customWidth="1"/>
    <col min="40" max="40" width="9.5" bestFit="1" customWidth="1"/>
    <col min="41" max="41" width="11" bestFit="1" customWidth="1"/>
    <col min="42" max="42" width="31.125" bestFit="1" customWidth="1"/>
    <col min="43" max="43" width="8" bestFit="1" customWidth="1"/>
    <col min="44" max="44" width="22.375" bestFit="1" customWidth="1"/>
    <col min="45" max="45" width="8.625" bestFit="1" customWidth="1"/>
    <col min="46" max="46" width="12.625" bestFit="1" customWidth="1"/>
    <col min="47" max="47" width="13.75" bestFit="1" customWidth="1"/>
    <col min="48" max="48" width="6.125" bestFit="1" customWidth="1"/>
    <col min="49" max="49" width="15.5" bestFit="1" customWidth="1"/>
    <col min="50" max="50" width="6" bestFit="1" customWidth="1"/>
    <col min="51" max="51" width="12.625" bestFit="1" customWidth="1"/>
    <col min="57" max="57" width="31.125" bestFit="1" customWidth="1"/>
    <col min="58" max="59" width="19.125" bestFit="1" customWidth="1"/>
    <col min="60" max="60" width="16.375" bestFit="1" customWidth="1"/>
    <col min="61" max="61" width="16.875" bestFit="1" customWidth="1"/>
    <col min="62" max="62" width="8.75" bestFit="1" customWidth="1"/>
    <col min="63" max="63" width="11.25" bestFit="1" customWidth="1"/>
    <col min="64" max="64" width="3.875" bestFit="1" customWidth="1"/>
    <col min="65" max="65" width="8.625" bestFit="1" customWidth="1"/>
    <col min="66" max="66" width="7.625" bestFit="1" customWidth="1"/>
    <col min="67" max="67" width="12.375" bestFit="1" customWidth="1"/>
  </cols>
  <sheetData>
    <row r="1" spans="1:67" x14ac:dyDescent="0.2">
      <c r="A1" t="s">
        <v>6</v>
      </c>
      <c r="B1" t="s">
        <v>7</v>
      </c>
      <c r="C1" t="s">
        <v>3</v>
      </c>
      <c r="D1" t="s">
        <v>4</v>
      </c>
      <c r="E1" t="s">
        <v>5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3</v>
      </c>
      <c r="T1" t="s">
        <v>4</v>
      </c>
      <c r="U1" t="s">
        <v>49</v>
      </c>
      <c r="V1" t="s">
        <v>50</v>
      </c>
      <c r="W1" t="s">
        <v>51</v>
      </c>
      <c r="X1" t="s">
        <v>5</v>
      </c>
      <c r="Y1" t="s">
        <v>6</v>
      </c>
      <c r="Z1" t="s">
        <v>7</v>
      </c>
      <c r="AA1" t="s">
        <v>52</v>
      </c>
      <c r="AB1" t="s">
        <v>53</v>
      </c>
      <c r="AD1" t="s">
        <v>101</v>
      </c>
      <c r="AE1" t="s">
        <v>37</v>
      </c>
      <c r="AF1" t="s">
        <v>46</v>
      </c>
      <c r="AG1" t="s">
        <v>50</v>
      </c>
      <c r="AK1" t="s">
        <v>43</v>
      </c>
      <c r="AL1" t="s">
        <v>42</v>
      </c>
      <c r="AM1" t="s">
        <v>47</v>
      </c>
      <c r="AN1" t="s">
        <v>48</v>
      </c>
      <c r="AO1" t="s">
        <v>3</v>
      </c>
      <c r="AP1" t="s">
        <v>44</v>
      </c>
      <c r="AQ1" t="s">
        <v>51</v>
      </c>
      <c r="AR1" t="s">
        <v>123</v>
      </c>
      <c r="AS1" t="s">
        <v>124</v>
      </c>
      <c r="AT1" t="s">
        <v>126</v>
      </c>
      <c r="AU1" t="s">
        <v>5</v>
      </c>
      <c r="AV1" t="s">
        <v>6</v>
      </c>
      <c r="AW1" t="s">
        <v>52</v>
      </c>
      <c r="AX1" t="s">
        <v>7</v>
      </c>
      <c r="AY1" t="s">
        <v>125</v>
      </c>
      <c r="BB1" t="s">
        <v>129</v>
      </c>
      <c r="BC1" t="s">
        <v>130</v>
      </c>
      <c r="BE1" t="s">
        <v>146</v>
      </c>
      <c r="BF1" t="s">
        <v>147</v>
      </c>
      <c r="BG1" t="s">
        <v>152</v>
      </c>
      <c r="BH1" t="s">
        <v>153</v>
      </c>
      <c r="BI1" t="s">
        <v>154</v>
      </c>
      <c r="BJ1" t="s">
        <v>148</v>
      </c>
      <c r="BK1" t="s">
        <v>138</v>
      </c>
      <c r="BL1" t="s">
        <v>150</v>
      </c>
      <c r="BM1" t="s">
        <v>131</v>
      </c>
      <c r="BN1" t="s">
        <v>149</v>
      </c>
      <c r="BO1" t="s">
        <v>151</v>
      </c>
    </row>
    <row r="2" spans="1:67" x14ac:dyDescent="0.2">
      <c r="A2">
        <v>2020</v>
      </c>
      <c r="B2">
        <v>1</v>
      </c>
      <c r="C2">
        <v>12730937.830000002</v>
      </c>
      <c r="D2">
        <v>8203162.0349999964</v>
      </c>
      <c r="E2">
        <v>4527775.7950000055</v>
      </c>
      <c r="G2" s="26" t="s">
        <v>8</v>
      </c>
      <c r="H2" s="26" t="s">
        <v>11</v>
      </c>
      <c r="I2" s="26" t="s">
        <v>118</v>
      </c>
      <c r="J2" s="26" t="s">
        <v>175</v>
      </c>
      <c r="K2" s="26" t="s">
        <v>36</v>
      </c>
      <c r="L2" s="38">
        <v>44105</v>
      </c>
      <c r="M2" s="26" t="s">
        <v>54</v>
      </c>
      <c r="N2" s="26" t="s">
        <v>72</v>
      </c>
      <c r="O2">
        <v>43927</v>
      </c>
      <c r="P2">
        <v>5.9333333333333327</v>
      </c>
      <c r="Q2">
        <v>105</v>
      </c>
      <c r="R2">
        <v>1</v>
      </c>
      <c r="S2">
        <v>2992.5</v>
      </c>
      <c r="T2">
        <v>3158.0459999999998</v>
      </c>
      <c r="U2">
        <v>3158.0459999999998</v>
      </c>
      <c r="V2">
        <v>105</v>
      </c>
      <c r="W2">
        <v>28.5</v>
      </c>
      <c r="X2">
        <v>-165.54599999999999</v>
      </c>
      <c r="Y2">
        <v>2020</v>
      </c>
      <c r="Z2">
        <v>10</v>
      </c>
      <c r="AA2">
        <v>40</v>
      </c>
      <c r="AB2">
        <v>1</v>
      </c>
      <c r="AD2" s="26" t="s">
        <v>102</v>
      </c>
      <c r="AE2" s="26" t="s">
        <v>8</v>
      </c>
      <c r="AF2">
        <v>5.9288514281891507</v>
      </c>
      <c r="AG2">
        <v>111.69680025586641</v>
      </c>
      <c r="AK2" t="s">
        <v>54</v>
      </c>
      <c r="AL2" s="38">
        <v>44101</v>
      </c>
      <c r="AM2">
        <v>105</v>
      </c>
      <c r="AN2">
        <v>1</v>
      </c>
      <c r="AO2">
        <v>2992.5</v>
      </c>
      <c r="AP2" s="26" t="s">
        <v>72</v>
      </c>
      <c r="AQ2">
        <v>28.5</v>
      </c>
      <c r="AR2">
        <v>27</v>
      </c>
      <c r="AS2">
        <v>1.5</v>
      </c>
      <c r="AT2">
        <v>5.555555555555558E-2</v>
      </c>
      <c r="AU2">
        <v>-165.54599999999999</v>
      </c>
      <c r="AV2">
        <v>2020</v>
      </c>
      <c r="AW2">
        <v>40</v>
      </c>
      <c r="AX2">
        <v>10</v>
      </c>
      <c r="AY2">
        <v>-5.53203007518797E-2</v>
      </c>
      <c r="BA2" t="s">
        <v>51</v>
      </c>
      <c r="BB2">
        <f>AVERAGE(VentasPrecio[Precio])</f>
        <v>29.934494878048781</v>
      </c>
      <c r="BC2">
        <f>_xlfn.STDEV.S(VentasPrecio[Precio])</f>
        <v>4.7792589864596833</v>
      </c>
      <c r="BE2" s="26" t="s">
        <v>72</v>
      </c>
      <c r="BF2">
        <v>11</v>
      </c>
      <c r="BG2">
        <v>16</v>
      </c>
      <c r="BH2">
        <v>1592</v>
      </c>
      <c r="BI2">
        <v>7735.0570000000007</v>
      </c>
      <c r="BJ2" s="26">
        <f>COUNTIFS(VentasPrecio[Cliente / Proveedor],Clientes[[#This Row],[Cliente]],VentasPrecio[Resta],"&lt;"&amp;-0.5)</f>
        <v>0</v>
      </c>
      <c r="BK2" s="26">
        <f>COUNTIFS(VentasPrecio[Cliente / Proveedor],Clientes[[#This Row],[Cliente]],VentasPrecio[Resta],"&gt;="&amp;-0.5,VentasPrecio[Resta],"&lt;"&amp;0)</f>
        <v>0</v>
      </c>
      <c r="BL2" s="26">
        <f>COUNTIFS(VentasPrecio[Cliente / Proveedor],Clientes[[#This Row],[Cliente]],VentasPrecio[Resta],0)</f>
        <v>0</v>
      </c>
      <c r="BM2" s="26">
        <f>COUNTIFS(VentasPrecio[Cliente / Proveedor],Clientes[[#This Row],[Cliente]],VentasPrecio[Resta],"&gt;"&amp;0,VentasPrecio[Resta],"&lt;"&amp;0.5)</f>
        <v>0</v>
      </c>
      <c r="BN2" s="26">
        <f>COUNTIFS(VentasPrecio[Cliente / Proveedor],Clientes[[#This Row],[Cliente]],VentasPrecio[Resta],"&gt;="&amp;0.5)</f>
        <v>11</v>
      </c>
      <c r="BO2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3" spans="1:67" x14ac:dyDescent="0.2">
      <c r="A3">
        <v>2020</v>
      </c>
      <c r="B3">
        <v>2</v>
      </c>
      <c r="C3">
        <v>11865986.820000004</v>
      </c>
      <c r="D3">
        <v>7804230.2600000035</v>
      </c>
      <c r="E3">
        <v>4061756.5599999968</v>
      </c>
      <c r="G3" s="26" t="s">
        <v>8</v>
      </c>
      <c r="H3" s="26" t="s">
        <v>11</v>
      </c>
      <c r="I3" s="26" t="s">
        <v>118</v>
      </c>
      <c r="J3" s="26" t="s">
        <v>175</v>
      </c>
      <c r="K3" s="26" t="s">
        <v>35</v>
      </c>
      <c r="L3" s="38">
        <v>44105</v>
      </c>
      <c r="M3" s="26" t="s">
        <v>54</v>
      </c>
      <c r="N3" s="26" t="s">
        <v>72</v>
      </c>
      <c r="O3">
        <v>43927</v>
      </c>
      <c r="P3">
        <v>5.9333333333333327</v>
      </c>
      <c r="Q3">
        <v>-105</v>
      </c>
      <c r="R3">
        <v>-1</v>
      </c>
      <c r="S3">
        <v>-2992.5</v>
      </c>
      <c r="T3">
        <v>-3158.0459999999998</v>
      </c>
      <c r="U3">
        <v>-3158.0459999999998</v>
      </c>
      <c r="V3">
        <v>105</v>
      </c>
      <c r="W3">
        <v>28.5</v>
      </c>
      <c r="X3">
        <v>165.54599999999999</v>
      </c>
      <c r="Y3">
        <v>2020</v>
      </c>
      <c r="Z3">
        <v>10</v>
      </c>
      <c r="AA3">
        <v>40</v>
      </c>
      <c r="AB3">
        <v>-1</v>
      </c>
      <c r="AD3" s="26" t="s">
        <v>103</v>
      </c>
      <c r="AE3" s="26" t="s">
        <v>8</v>
      </c>
      <c r="AF3">
        <v>0.48515541640713672</v>
      </c>
      <c r="AG3">
        <v>5.1833472555149536</v>
      </c>
      <c r="AK3" t="s">
        <v>54</v>
      </c>
      <c r="AL3" s="38">
        <v>44101</v>
      </c>
      <c r="AM3">
        <v>-105</v>
      </c>
      <c r="AN3">
        <v>-1</v>
      </c>
      <c r="AO3">
        <v>-2992.5</v>
      </c>
      <c r="AP3" s="26" t="s">
        <v>72</v>
      </c>
      <c r="AQ3">
        <v>28.5</v>
      </c>
      <c r="AR3">
        <v>27</v>
      </c>
      <c r="AS3">
        <v>1.5</v>
      </c>
      <c r="AT3">
        <v>5.555555555555558E-2</v>
      </c>
      <c r="AU3">
        <v>165.54599999999999</v>
      </c>
      <c r="AV3">
        <v>2020</v>
      </c>
      <c r="AW3">
        <v>40</v>
      </c>
      <c r="AX3">
        <v>10</v>
      </c>
      <c r="AY3">
        <v>-5.53203007518797E-2</v>
      </c>
      <c r="BA3" t="s">
        <v>127</v>
      </c>
      <c r="BB3">
        <f>AVERAGE(VentasPrecio[Precio.1.GUADALAJARA])</f>
        <v>30.210975609756098</v>
      </c>
      <c r="BC3">
        <f>_xlfn.STDEV.S(VentasPrecio[Precio.1.GUADALAJARA])</f>
        <v>2.2113292475270292</v>
      </c>
      <c r="BE3" s="26" t="s">
        <v>68</v>
      </c>
      <c r="BF3">
        <v>8</v>
      </c>
      <c r="BG3">
        <v>36</v>
      </c>
      <c r="BH3">
        <v>3803</v>
      </c>
      <c r="BI3">
        <v>12466.788</v>
      </c>
      <c r="BJ3" s="26">
        <f>COUNTIFS(VentasPrecio[Cliente / Proveedor],Clientes[[#This Row],[Cliente]],VentasPrecio[Resta],"&lt;"&amp;-0.5)</f>
        <v>0</v>
      </c>
      <c r="BK3" s="26">
        <f>COUNTIFS(VentasPrecio[Cliente / Proveedor],Clientes[[#This Row],[Cliente]],VentasPrecio[Resta],"&gt;="&amp;-0.5,VentasPrecio[Resta],"&lt;"&amp;0)</f>
        <v>0</v>
      </c>
      <c r="BL3" s="26">
        <f>COUNTIFS(VentasPrecio[Cliente / Proveedor],Clientes[[#This Row],[Cliente]],VentasPrecio[Resta],0)</f>
        <v>0</v>
      </c>
      <c r="BM3" s="26">
        <f>COUNTIFS(VentasPrecio[Cliente / Proveedor],Clientes[[#This Row],[Cliente]],VentasPrecio[Resta],"&gt;"&amp;0,VentasPrecio[Resta],"&lt;"&amp;0.5)</f>
        <v>0</v>
      </c>
      <c r="BN3" s="26">
        <f>COUNTIFS(VentasPrecio[Cliente / Proveedor],Clientes[[#This Row],[Cliente]],VentasPrecio[Resta],"&gt;="&amp;0.5)</f>
        <v>8</v>
      </c>
      <c r="BO3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4" spans="1:67" x14ac:dyDescent="0.2">
      <c r="A4">
        <v>2020</v>
      </c>
      <c r="B4">
        <v>3</v>
      </c>
      <c r="C4">
        <v>12919307.440000001</v>
      </c>
      <c r="D4">
        <v>8857045.0539999977</v>
      </c>
      <c r="E4">
        <v>4062262.3860000004</v>
      </c>
      <c r="G4" s="26" t="s">
        <v>8</v>
      </c>
      <c r="H4" s="26" t="s">
        <v>11</v>
      </c>
      <c r="I4" s="26" t="s">
        <v>33</v>
      </c>
      <c r="J4" s="26" t="s">
        <v>172</v>
      </c>
      <c r="K4" s="26" t="s">
        <v>36</v>
      </c>
      <c r="L4" s="38">
        <v>44105</v>
      </c>
      <c r="M4" s="26" t="s">
        <v>54</v>
      </c>
      <c r="N4" s="26" t="s">
        <v>68</v>
      </c>
      <c r="O4">
        <v>43934</v>
      </c>
      <c r="P4">
        <v>5.7</v>
      </c>
      <c r="Q4">
        <v>828</v>
      </c>
      <c r="R4">
        <v>7</v>
      </c>
      <c r="S4">
        <v>23598</v>
      </c>
      <c r="T4">
        <v>17675.266</v>
      </c>
      <c r="U4">
        <v>2525.038</v>
      </c>
      <c r="V4">
        <v>118.28571428571429</v>
      </c>
      <c r="W4">
        <v>28.5</v>
      </c>
      <c r="X4">
        <v>5922.7340000000004</v>
      </c>
      <c r="Y4">
        <v>2020</v>
      </c>
      <c r="Z4">
        <v>10</v>
      </c>
      <c r="AA4">
        <v>40</v>
      </c>
      <c r="AB4">
        <v>1</v>
      </c>
      <c r="AK4" t="s">
        <v>54</v>
      </c>
      <c r="AL4" s="38">
        <v>44101</v>
      </c>
      <c r="AM4">
        <v>828</v>
      </c>
      <c r="AN4">
        <v>7</v>
      </c>
      <c r="AO4">
        <v>23598</v>
      </c>
      <c r="AP4" s="26" t="s">
        <v>68</v>
      </c>
      <c r="AQ4">
        <v>28.5</v>
      </c>
      <c r="AR4">
        <v>27</v>
      </c>
      <c r="AS4">
        <v>1.5</v>
      </c>
      <c r="AT4">
        <v>5.555555555555558E-2</v>
      </c>
      <c r="AU4">
        <v>5922.7340000000004</v>
      </c>
      <c r="AV4">
        <v>2020</v>
      </c>
      <c r="AW4">
        <v>40</v>
      </c>
      <c r="AX4">
        <v>10</v>
      </c>
      <c r="AY4">
        <v>0.25098457496398002</v>
      </c>
      <c r="BA4" t="s">
        <v>124</v>
      </c>
      <c r="BB4">
        <f>AVERAGE(VentasPrecio[Resta])</f>
        <v>-0.27648073170731707</v>
      </c>
      <c r="BC4">
        <f>_xlfn.STDEV.S(VentasPrecio[Resta])</f>
        <v>4.1161532994403105</v>
      </c>
      <c r="BE4" s="26" t="s">
        <v>90</v>
      </c>
      <c r="BF4">
        <v>4</v>
      </c>
      <c r="BG4">
        <v>8</v>
      </c>
      <c r="BH4">
        <v>782</v>
      </c>
      <c r="BI4">
        <v>3716.4229999999998</v>
      </c>
      <c r="BJ4" s="26">
        <f>COUNTIFS(VentasPrecio[Cliente / Proveedor],Clientes[[#This Row],[Cliente]],VentasPrecio[Resta],"&lt;"&amp;-0.5)</f>
        <v>0</v>
      </c>
      <c r="BK4" s="26">
        <f>COUNTIFS(VentasPrecio[Cliente / Proveedor],Clientes[[#This Row],[Cliente]],VentasPrecio[Resta],"&gt;="&amp;-0.5,VentasPrecio[Resta],"&lt;"&amp;0)</f>
        <v>0</v>
      </c>
      <c r="BL4" s="26">
        <f>COUNTIFS(VentasPrecio[Cliente / Proveedor],Clientes[[#This Row],[Cliente]],VentasPrecio[Resta],0)</f>
        <v>0</v>
      </c>
      <c r="BM4" s="26">
        <f>COUNTIFS(VentasPrecio[Cliente / Proveedor],Clientes[[#This Row],[Cliente]],VentasPrecio[Resta],"&gt;"&amp;0,VentasPrecio[Resta],"&lt;"&amp;0.5)</f>
        <v>0</v>
      </c>
      <c r="BN4" s="26">
        <f>COUNTIFS(VentasPrecio[Cliente / Proveedor],Clientes[[#This Row],[Cliente]],VentasPrecio[Resta],"&gt;="&amp;0.5)</f>
        <v>4</v>
      </c>
      <c r="BO4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5" spans="1:67" x14ac:dyDescent="0.2">
      <c r="A5">
        <v>2020</v>
      </c>
      <c r="B5">
        <v>4</v>
      </c>
      <c r="C5">
        <v>11584958.660000004</v>
      </c>
      <c r="D5">
        <v>9003898.5389999971</v>
      </c>
      <c r="E5">
        <v>2581060.1210000003</v>
      </c>
      <c r="G5" s="26" t="s">
        <v>8</v>
      </c>
      <c r="H5" s="26" t="s">
        <v>11</v>
      </c>
      <c r="I5" s="26" t="s">
        <v>33</v>
      </c>
      <c r="J5" s="26" t="s">
        <v>172</v>
      </c>
      <c r="K5" s="26" t="s">
        <v>36</v>
      </c>
      <c r="L5" s="38">
        <v>44105</v>
      </c>
      <c r="M5" s="26" t="s">
        <v>54</v>
      </c>
      <c r="N5" s="26" t="s">
        <v>90</v>
      </c>
      <c r="O5">
        <v>43934</v>
      </c>
      <c r="P5">
        <v>5.7</v>
      </c>
      <c r="Q5">
        <v>200</v>
      </c>
      <c r="R5">
        <v>2</v>
      </c>
      <c r="S5">
        <v>5700</v>
      </c>
      <c r="T5">
        <v>5050.076</v>
      </c>
      <c r="U5">
        <v>2525.038</v>
      </c>
      <c r="V5">
        <v>100</v>
      </c>
      <c r="W5">
        <v>28.5</v>
      </c>
      <c r="X5">
        <v>649.92399999999998</v>
      </c>
      <c r="Y5">
        <v>2020</v>
      </c>
      <c r="Z5">
        <v>10</v>
      </c>
      <c r="AA5">
        <v>40</v>
      </c>
      <c r="AB5">
        <v>1</v>
      </c>
      <c r="AG5">
        <f>AG2+2*AG3</f>
        <v>122.06349476689631</v>
      </c>
      <c r="AK5" t="s">
        <v>54</v>
      </c>
      <c r="AL5" s="38">
        <v>44101</v>
      </c>
      <c r="AM5">
        <v>200</v>
      </c>
      <c r="AN5">
        <v>2</v>
      </c>
      <c r="AO5">
        <v>5700</v>
      </c>
      <c r="AP5" s="26" t="s">
        <v>90</v>
      </c>
      <c r="AQ5">
        <v>28.5</v>
      </c>
      <c r="AR5">
        <v>27</v>
      </c>
      <c r="AS5">
        <v>1.5</v>
      </c>
      <c r="AT5">
        <v>5.555555555555558E-2</v>
      </c>
      <c r="AU5">
        <v>649.92399999999998</v>
      </c>
      <c r="AV5">
        <v>2020</v>
      </c>
      <c r="AW5">
        <v>40</v>
      </c>
      <c r="AX5">
        <v>10</v>
      </c>
      <c r="AY5">
        <v>0.114021754385965</v>
      </c>
      <c r="BA5" t="s">
        <v>128</v>
      </c>
      <c r="BB5">
        <f>AVERAGE(VentasPrecio[RendPrecio])</f>
        <v>-9.8045498642610179E-3</v>
      </c>
      <c r="BC5">
        <f>_xlfn.STDEV.S(VentasPrecio[RendPrecio])</f>
        <v>0.14140668803759027</v>
      </c>
      <c r="BE5" s="26" t="s">
        <v>67</v>
      </c>
      <c r="BF5">
        <v>6</v>
      </c>
      <c r="BG5">
        <v>9</v>
      </c>
      <c r="BH5">
        <v>927</v>
      </c>
      <c r="BI5">
        <v>5955.8679999999995</v>
      </c>
      <c r="BJ5" s="26">
        <f>COUNTIFS(VentasPrecio[Cliente / Proveedor],Clientes[[#This Row],[Cliente]],VentasPrecio[Resta],"&lt;"&amp;-0.5)</f>
        <v>0</v>
      </c>
      <c r="BK5" s="26">
        <f>COUNTIFS(VentasPrecio[Cliente / Proveedor],Clientes[[#This Row],[Cliente]],VentasPrecio[Resta],"&gt;="&amp;-0.5,VentasPrecio[Resta],"&lt;"&amp;0)</f>
        <v>0</v>
      </c>
      <c r="BL5" s="26">
        <f>COUNTIFS(VentasPrecio[Cliente / Proveedor],Clientes[[#This Row],[Cliente]],VentasPrecio[Resta],0)</f>
        <v>0</v>
      </c>
      <c r="BM5" s="26">
        <f>COUNTIFS(VentasPrecio[Cliente / Proveedor],Clientes[[#This Row],[Cliente]],VentasPrecio[Resta],"&gt;"&amp;0,VentasPrecio[Resta],"&lt;"&amp;0.5)</f>
        <v>0</v>
      </c>
      <c r="BN5" s="26">
        <f>COUNTIFS(VentasPrecio[Cliente / Proveedor],Clientes[[#This Row],[Cliente]],VentasPrecio[Resta],"&gt;="&amp;0.5)</f>
        <v>6</v>
      </c>
      <c r="BO5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6" spans="1:67" x14ac:dyDescent="0.2">
      <c r="A6">
        <v>2020</v>
      </c>
      <c r="B6">
        <v>5</v>
      </c>
      <c r="C6">
        <v>9044313.4199999999</v>
      </c>
      <c r="D6">
        <v>8608037.0270000044</v>
      </c>
      <c r="E6">
        <v>436276.39300000062</v>
      </c>
      <c r="G6" s="26" t="s">
        <v>8</v>
      </c>
      <c r="H6" s="26" t="s">
        <v>11</v>
      </c>
      <c r="I6" s="26" t="s">
        <v>33</v>
      </c>
      <c r="J6" s="26" t="s">
        <v>172</v>
      </c>
      <c r="K6" s="26" t="s">
        <v>36</v>
      </c>
      <c r="L6" s="38">
        <v>44105</v>
      </c>
      <c r="M6" s="26" t="s">
        <v>54</v>
      </c>
      <c r="N6" s="26" t="s">
        <v>67</v>
      </c>
      <c r="O6">
        <v>43934</v>
      </c>
      <c r="P6">
        <v>5.7</v>
      </c>
      <c r="Q6">
        <v>200</v>
      </c>
      <c r="R6">
        <v>2</v>
      </c>
      <c r="S6">
        <v>5700</v>
      </c>
      <c r="T6">
        <v>5050.076</v>
      </c>
      <c r="U6">
        <v>2525.038</v>
      </c>
      <c r="V6">
        <v>100</v>
      </c>
      <c r="W6">
        <v>28.5</v>
      </c>
      <c r="X6">
        <v>649.92399999999998</v>
      </c>
      <c r="Y6">
        <v>2020</v>
      </c>
      <c r="Z6">
        <v>10</v>
      </c>
      <c r="AA6">
        <v>40</v>
      </c>
      <c r="AB6">
        <v>1</v>
      </c>
      <c r="AD6" s="40"/>
      <c r="AE6" s="39"/>
      <c r="AF6" s="39"/>
      <c r="AG6" s="39"/>
      <c r="AH6" s="39"/>
      <c r="AI6" s="39"/>
      <c r="AK6" t="s">
        <v>54</v>
      </c>
      <c r="AL6" s="38">
        <v>44101</v>
      </c>
      <c r="AM6">
        <v>200</v>
      </c>
      <c r="AN6">
        <v>2</v>
      </c>
      <c r="AO6">
        <v>5700</v>
      </c>
      <c r="AP6" s="26" t="s">
        <v>67</v>
      </c>
      <c r="AQ6">
        <v>28.5</v>
      </c>
      <c r="AR6">
        <v>27</v>
      </c>
      <c r="AS6">
        <v>1.5</v>
      </c>
      <c r="AT6">
        <v>5.555555555555558E-2</v>
      </c>
      <c r="AU6">
        <v>649.92399999999998</v>
      </c>
      <c r="AV6">
        <v>2020</v>
      </c>
      <c r="AW6">
        <v>40</v>
      </c>
      <c r="AX6">
        <v>10</v>
      </c>
      <c r="AY6">
        <v>0.114021754385965</v>
      </c>
      <c r="BE6" s="26" t="s">
        <v>63</v>
      </c>
      <c r="BF6">
        <v>7</v>
      </c>
      <c r="BG6">
        <v>29</v>
      </c>
      <c r="BH6">
        <v>2914</v>
      </c>
      <c r="BI6">
        <v>16714.977999999999</v>
      </c>
      <c r="BJ6" s="26">
        <f>COUNTIFS(VentasPrecio[Cliente / Proveedor],Clientes[[#This Row],[Cliente]],VentasPrecio[Resta],"&lt;"&amp;-0.5)</f>
        <v>0</v>
      </c>
      <c r="BK6" s="26">
        <f>COUNTIFS(VentasPrecio[Cliente / Proveedor],Clientes[[#This Row],[Cliente]],VentasPrecio[Resta],"&gt;="&amp;-0.5,VentasPrecio[Resta],"&lt;"&amp;0)</f>
        <v>0</v>
      </c>
      <c r="BL6" s="26">
        <f>COUNTIFS(VentasPrecio[Cliente / Proveedor],Clientes[[#This Row],[Cliente]],VentasPrecio[Resta],0)</f>
        <v>0</v>
      </c>
      <c r="BM6" s="26">
        <f>COUNTIFS(VentasPrecio[Cliente / Proveedor],Clientes[[#This Row],[Cliente]],VentasPrecio[Resta],"&gt;"&amp;0,VentasPrecio[Resta],"&lt;"&amp;0.5)</f>
        <v>0</v>
      </c>
      <c r="BN6" s="26">
        <f>COUNTIFS(VentasPrecio[Cliente / Proveedor],Clientes[[#This Row],[Cliente]],VentasPrecio[Resta],"&gt;="&amp;0.5)</f>
        <v>7</v>
      </c>
      <c r="BO6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7" spans="1:67" x14ac:dyDescent="0.2">
      <c r="A7">
        <v>2020</v>
      </c>
      <c r="B7">
        <v>6</v>
      </c>
      <c r="C7">
        <v>11429427.080000002</v>
      </c>
      <c r="D7">
        <v>10037257.533999989</v>
      </c>
      <c r="E7">
        <v>1392169.5460000001</v>
      </c>
      <c r="G7" s="26" t="s">
        <v>8</v>
      </c>
      <c r="H7" s="26" t="s">
        <v>11</v>
      </c>
      <c r="I7" s="26" t="s">
        <v>33</v>
      </c>
      <c r="J7" s="26" t="s">
        <v>172</v>
      </c>
      <c r="K7" s="26" t="s">
        <v>36</v>
      </c>
      <c r="L7" s="38">
        <v>44105</v>
      </c>
      <c r="M7" s="26" t="s">
        <v>54</v>
      </c>
      <c r="N7" s="26" t="s">
        <v>63</v>
      </c>
      <c r="O7">
        <v>43934</v>
      </c>
      <c r="P7">
        <v>5.7</v>
      </c>
      <c r="Q7">
        <v>300</v>
      </c>
      <c r="R7">
        <v>3</v>
      </c>
      <c r="S7">
        <v>8550</v>
      </c>
      <c r="T7">
        <v>7575.1139999999996</v>
      </c>
      <c r="U7">
        <v>2525.038</v>
      </c>
      <c r="V7">
        <v>100</v>
      </c>
      <c r="W7">
        <v>28.5</v>
      </c>
      <c r="X7">
        <v>974.88599999999997</v>
      </c>
      <c r="Y7">
        <v>2020</v>
      </c>
      <c r="Z7">
        <v>10</v>
      </c>
      <c r="AA7">
        <v>40</v>
      </c>
      <c r="AB7">
        <v>1</v>
      </c>
      <c r="AD7" s="62" t="s">
        <v>104</v>
      </c>
      <c r="AE7" s="63" t="s">
        <v>116</v>
      </c>
      <c r="AF7" s="64" t="s">
        <v>117</v>
      </c>
      <c r="AG7" s="62" t="s">
        <v>105</v>
      </c>
      <c r="AH7" s="63" t="s">
        <v>116</v>
      </c>
      <c r="AI7" s="64" t="s">
        <v>117</v>
      </c>
      <c r="AK7" t="s">
        <v>54</v>
      </c>
      <c r="AL7" s="38">
        <v>44101</v>
      </c>
      <c r="AM7">
        <v>300</v>
      </c>
      <c r="AN7">
        <v>3</v>
      </c>
      <c r="AO7">
        <v>8550</v>
      </c>
      <c r="AP7" s="26" t="s">
        <v>63</v>
      </c>
      <c r="AQ7">
        <v>28.5</v>
      </c>
      <c r="AR7">
        <v>27</v>
      </c>
      <c r="AS7">
        <v>1.5</v>
      </c>
      <c r="AT7">
        <v>5.555555555555558E-2</v>
      </c>
      <c r="AU7">
        <v>974.88599999999997</v>
      </c>
      <c r="AV7">
        <v>2020</v>
      </c>
      <c r="AW7">
        <v>40</v>
      </c>
      <c r="AX7">
        <v>10</v>
      </c>
      <c r="AY7">
        <v>0.114021754385965</v>
      </c>
      <c r="BE7" s="26" t="s">
        <v>64</v>
      </c>
      <c r="BF7">
        <v>6</v>
      </c>
      <c r="BG7">
        <v>6</v>
      </c>
      <c r="BH7">
        <v>704</v>
      </c>
      <c r="BI7">
        <v>6424.4120000000003</v>
      </c>
      <c r="BJ7" s="26">
        <f>COUNTIFS(VentasPrecio[Cliente / Proveedor],Clientes[[#This Row],[Cliente]],VentasPrecio[Resta],"&lt;"&amp;-0.5)</f>
        <v>0</v>
      </c>
      <c r="BK7" s="26">
        <f>COUNTIFS(VentasPrecio[Cliente / Proveedor],Clientes[[#This Row],[Cliente]],VentasPrecio[Resta],"&gt;="&amp;-0.5,VentasPrecio[Resta],"&lt;"&amp;0)</f>
        <v>0</v>
      </c>
      <c r="BL7" s="26">
        <f>COUNTIFS(VentasPrecio[Cliente / Proveedor],Clientes[[#This Row],[Cliente]],VentasPrecio[Resta],0)</f>
        <v>0</v>
      </c>
      <c r="BM7" s="26">
        <f>COUNTIFS(VentasPrecio[Cliente / Proveedor],Clientes[[#This Row],[Cliente]],VentasPrecio[Resta],"&gt;"&amp;0,VentasPrecio[Resta],"&lt;"&amp;0.5)</f>
        <v>0</v>
      </c>
      <c r="BN7" s="26">
        <f>COUNTIFS(VentasPrecio[Cliente / Proveedor],Clientes[[#This Row],[Cliente]],VentasPrecio[Resta],"&gt;="&amp;0.5)</f>
        <v>6</v>
      </c>
      <c r="BO7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8" spans="1:67" x14ac:dyDescent="0.2">
      <c r="A8">
        <v>2020</v>
      </c>
      <c r="B8">
        <v>7</v>
      </c>
      <c r="C8">
        <v>12752688.851000005</v>
      </c>
      <c r="D8">
        <v>10476856.274999999</v>
      </c>
      <c r="E8">
        <v>2275832.5759999985</v>
      </c>
      <c r="G8" s="26" t="s">
        <v>8</v>
      </c>
      <c r="H8" s="26" t="s">
        <v>11</v>
      </c>
      <c r="I8" s="26" t="s">
        <v>33</v>
      </c>
      <c r="J8" s="26" t="s">
        <v>172</v>
      </c>
      <c r="K8" s="26" t="s">
        <v>36</v>
      </c>
      <c r="L8" s="38">
        <v>44105</v>
      </c>
      <c r="M8" s="26" t="s">
        <v>54</v>
      </c>
      <c r="N8" s="26" t="s">
        <v>64</v>
      </c>
      <c r="O8">
        <v>43934</v>
      </c>
      <c r="P8">
        <v>5.7</v>
      </c>
      <c r="Q8">
        <v>130</v>
      </c>
      <c r="R8">
        <v>1</v>
      </c>
      <c r="S8">
        <v>3705</v>
      </c>
      <c r="T8">
        <v>2525.038</v>
      </c>
      <c r="U8">
        <v>2525.038</v>
      </c>
      <c r="V8">
        <v>130</v>
      </c>
      <c r="W8">
        <v>28.5</v>
      </c>
      <c r="X8">
        <v>1179.962</v>
      </c>
      <c r="Y8">
        <v>2020</v>
      </c>
      <c r="Z8">
        <v>10</v>
      </c>
      <c r="AA8">
        <v>40</v>
      </c>
      <c r="AB8">
        <v>1</v>
      </c>
      <c r="AD8" s="64" t="s">
        <v>106</v>
      </c>
      <c r="AE8" s="64">
        <f>COUNTIF(VCresumen[TiempoEngorda],"&lt;"&amp;AF2-2*AF3)</f>
        <v>26</v>
      </c>
      <c r="AF8" s="65">
        <f>AE8/$AE$14</f>
        <v>6.3106796116504854E-2</v>
      </c>
      <c r="AG8" s="64" t="s">
        <v>108</v>
      </c>
      <c r="AH8" s="64">
        <f>COUNTIF(VCresumen[Peso],"&lt;"&amp;AG2-2*AG3)</f>
        <v>129</v>
      </c>
      <c r="AI8" s="66">
        <f>AH8/$AG$14</f>
        <v>0.31310679611650488</v>
      </c>
      <c r="AK8" t="s">
        <v>54</v>
      </c>
      <c r="AL8" s="38">
        <v>44101</v>
      </c>
      <c r="AM8">
        <v>130</v>
      </c>
      <c r="AN8">
        <v>1</v>
      </c>
      <c r="AO8">
        <v>3705</v>
      </c>
      <c r="AP8" s="26" t="s">
        <v>64</v>
      </c>
      <c r="AQ8">
        <v>28.5</v>
      </c>
      <c r="AR8">
        <v>27</v>
      </c>
      <c r="AS8">
        <v>1.5</v>
      </c>
      <c r="AT8">
        <v>5.555555555555558E-2</v>
      </c>
      <c r="AU8">
        <v>1179.962</v>
      </c>
      <c r="AV8">
        <v>2020</v>
      </c>
      <c r="AW8">
        <v>40</v>
      </c>
      <c r="AX8">
        <v>10</v>
      </c>
      <c r="AY8">
        <v>0.318478272604588</v>
      </c>
      <c r="BA8" t="s">
        <v>121</v>
      </c>
      <c r="BB8" t="s">
        <v>116</v>
      </c>
      <c r="BC8" t="s">
        <v>117</v>
      </c>
      <c r="BE8" s="26" t="s">
        <v>91</v>
      </c>
      <c r="BF8">
        <v>5</v>
      </c>
      <c r="BG8">
        <v>54</v>
      </c>
      <c r="BH8">
        <v>5632</v>
      </c>
      <c r="BI8">
        <v>37860.279000000002</v>
      </c>
      <c r="BJ8" s="26">
        <f>COUNTIFS(VentasPrecio[Cliente / Proveedor],Clientes[[#This Row],[Cliente]],VentasPrecio[Resta],"&lt;"&amp;-0.5)</f>
        <v>0</v>
      </c>
      <c r="BK8" s="26">
        <f>COUNTIFS(VentasPrecio[Cliente / Proveedor],Clientes[[#This Row],[Cliente]],VentasPrecio[Resta],"&gt;="&amp;-0.5,VentasPrecio[Resta],"&lt;"&amp;0)</f>
        <v>0</v>
      </c>
      <c r="BL8" s="26">
        <f>COUNTIFS(VentasPrecio[Cliente / Proveedor],Clientes[[#This Row],[Cliente]],VentasPrecio[Resta],0)</f>
        <v>0</v>
      </c>
      <c r="BM8" s="26">
        <f>COUNTIFS(VentasPrecio[Cliente / Proveedor],Clientes[[#This Row],[Cliente]],VentasPrecio[Resta],"&gt;"&amp;0,VentasPrecio[Resta],"&lt;"&amp;0.5)</f>
        <v>0</v>
      </c>
      <c r="BN8" s="26">
        <f>COUNTIFS(VentasPrecio[Cliente / Proveedor],Clientes[[#This Row],[Cliente]],VentasPrecio[Resta],"&gt;="&amp;0.5)</f>
        <v>5</v>
      </c>
      <c r="BO8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9" spans="1:67" x14ac:dyDescent="0.2">
      <c r="A9">
        <v>2020</v>
      </c>
      <c r="B9">
        <v>8</v>
      </c>
      <c r="C9">
        <v>10213941.570999999</v>
      </c>
      <c r="D9">
        <v>9214567.1889999993</v>
      </c>
      <c r="E9">
        <v>999374.38199999696</v>
      </c>
      <c r="G9" s="26" t="s">
        <v>8</v>
      </c>
      <c r="H9" s="26" t="s">
        <v>11</v>
      </c>
      <c r="I9" s="26" t="s">
        <v>33</v>
      </c>
      <c r="J9" s="26" t="s">
        <v>172</v>
      </c>
      <c r="K9" s="26" t="s">
        <v>36</v>
      </c>
      <c r="L9" s="38">
        <v>44105</v>
      </c>
      <c r="M9" s="26" t="s">
        <v>54</v>
      </c>
      <c r="N9" s="26" t="s">
        <v>91</v>
      </c>
      <c r="O9">
        <v>43934</v>
      </c>
      <c r="P9">
        <v>5.7</v>
      </c>
      <c r="Q9">
        <v>1060</v>
      </c>
      <c r="R9">
        <v>10</v>
      </c>
      <c r="S9">
        <v>30210</v>
      </c>
      <c r="T9">
        <v>25250.38</v>
      </c>
      <c r="U9">
        <v>2525.038</v>
      </c>
      <c r="V9">
        <v>106</v>
      </c>
      <c r="W9">
        <v>28.5</v>
      </c>
      <c r="X9">
        <v>4959.62</v>
      </c>
      <c r="Y9">
        <v>2020</v>
      </c>
      <c r="Z9">
        <v>10</v>
      </c>
      <c r="AA9">
        <v>40</v>
      </c>
      <c r="AB9">
        <v>1</v>
      </c>
      <c r="AD9" s="64" t="s">
        <v>112</v>
      </c>
      <c r="AE9" s="64">
        <f>COUNTIFS(VCresumen[TiempoEngorda],"&gt;="&amp;(AF2-2*AF3),VCresumen[TiempoEngorda],"&lt;"&amp;(AF2-AF3))</f>
        <v>3</v>
      </c>
      <c r="AF9" s="65">
        <f>AE9/$AE$14</f>
        <v>7.2815533980582527E-3</v>
      </c>
      <c r="AG9" s="64" t="s">
        <v>115</v>
      </c>
      <c r="AH9" s="64">
        <f>COUNTIFS(VCresumen[Peso],"&gt;="&amp;(AG2-2*AG3),VCresumen[Peso],"&lt;"&amp;(AG2-AG3))</f>
        <v>74</v>
      </c>
      <c r="AI9" s="66">
        <f>AH9/$AG$14</f>
        <v>0.1796116504854369</v>
      </c>
      <c r="AK9" t="s">
        <v>54</v>
      </c>
      <c r="AL9" s="38">
        <v>44101</v>
      </c>
      <c r="AM9">
        <v>1060</v>
      </c>
      <c r="AN9">
        <v>10</v>
      </c>
      <c r="AO9">
        <v>30210</v>
      </c>
      <c r="AP9" s="26" t="s">
        <v>91</v>
      </c>
      <c r="AQ9">
        <v>28.5</v>
      </c>
      <c r="AR9">
        <v>27</v>
      </c>
      <c r="AS9">
        <v>1.5</v>
      </c>
      <c r="AT9">
        <v>5.555555555555558E-2</v>
      </c>
      <c r="AU9">
        <v>4959.62</v>
      </c>
      <c r="AV9">
        <v>2020</v>
      </c>
      <c r="AW9">
        <v>40</v>
      </c>
      <c r="AX9">
        <v>10</v>
      </c>
      <c r="AY9">
        <v>0.16417146640185401</v>
      </c>
      <c r="BA9" t="s">
        <v>132</v>
      </c>
      <c r="BB9">
        <f>COUNTIF(VentasPrecio[Resta],"&lt;"&amp;-5)</f>
        <v>24</v>
      </c>
      <c r="BC9" s="69">
        <f>BB9/$BB$23</f>
        <v>5.8536585365853662E-2</v>
      </c>
      <c r="BE9" s="26" t="s">
        <v>65</v>
      </c>
      <c r="BF9">
        <v>9</v>
      </c>
      <c r="BG9">
        <v>23</v>
      </c>
      <c r="BH9">
        <v>2390</v>
      </c>
      <c r="BI9">
        <v>21457.434000000001</v>
      </c>
      <c r="BJ9" s="26">
        <f>COUNTIFS(VentasPrecio[Cliente / Proveedor],Clientes[[#This Row],[Cliente]],VentasPrecio[Resta],"&lt;"&amp;-0.5)</f>
        <v>0</v>
      </c>
      <c r="BK9" s="26">
        <f>COUNTIFS(VentasPrecio[Cliente / Proveedor],Clientes[[#This Row],[Cliente]],VentasPrecio[Resta],"&gt;="&amp;-0.5,VentasPrecio[Resta],"&lt;"&amp;0)</f>
        <v>0</v>
      </c>
      <c r="BL9" s="26">
        <f>COUNTIFS(VentasPrecio[Cliente / Proveedor],Clientes[[#This Row],[Cliente]],VentasPrecio[Resta],0)</f>
        <v>0</v>
      </c>
      <c r="BM9" s="26">
        <f>COUNTIFS(VentasPrecio[Cliente / Proveedor],Clientes[[#This Row],[Cliente]],VentasPrecio[Resta],"&gt;"&amp;0,VentasPrecio[Resta],"&lt;"&amp;0.5)</f>
        <v>0</v>
      </c>
      <c r="BN9" s="26">
        <f>COUNTIFS(VentasPrecio[Cliente / Proveedor],Clientes[[#This Row],[Cliente]],VentasPrecio[Resta],"&gt;="&amp;0.5)</f>
        <v>9</v>
      </c>
      <c r="BO9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0" spans="1:67" x14ac:dyDescent="0.2">
      <c r="A10">
        <v>2020</v>
      </c>
      <c r="B10">
        <v>9</v>
      </c>
      <c r="C10">
        <v>10010920.891000003</v>
      </c>
      <c r="D10">
        <v>8393057.512000002</v>
      </c>
      <c r="E10">
        <v>1617863.3790000011</v>
      </c>
      <c r="G10" s="26" t="s">
        <v>8</v>
      </c>
      <c r="H10" s="26" t="s">
        <v>11</v>
      </c>
      <c r="I10" s="26" t="s">
        <v>33</v>
      </c>
      <c r="J10" s="26" t="s">
        <v>172</v>
      </c>
      <c r="K10" s="26" t="s">
        <v>36</v>
      </c>
      <c r="L10" s="38">
        <v>44105</v>
      </c>
      <c r="M10" s="26" t="s">
        <v>54</v>
      </c>
      <c r="N10" s="26" t="s">
        <v>65</v>
      </c>
      <c r="O10">
        <v>43934</v>
      </c>
      <c r="P10">
        <v>5.7</v>
      </c>
      <c r="Q10">
        <v>205</v>
      </c>
      <c r="R10">
        <v>2</v>
      </c>
      <c r="S10">
        <v>5842.5</v>
      </c>
      <c r="T10">
        <v>5050.076</v>
      </c>
      <c r="U10">
        <v>2525.038</v>
      </c>
      <c r="V10">
        <v>102.5</v>
      </c>
      <c r="W10">
        <v>28.5</v>
      </c>
      <c r="X10">
        <v>792.42399999999998</v>
      </c>
      <c r="Y10">
        <v>2020</v>
      </c>
      <c r="Z10">
        <v>10</v>
      </c>
      <c r="AA10">
        <v>40</v>
      </c>
      <c r="AB10">
        <v>1</v>
      </c>
      <c r="AD10" s="64" t="s">
        <v>113</v>
      </c>
      <c r="AE10" s="64">
        <f>COUNTIFS(VCresumen[TiempoEngorda],"&gt;="&amp;(AF2-AF3),VCresumen[TiempoEngorda],"&lt;="&amp;(AF2+AF3))</f>
        <v>373</v>
      </c>
      <c r="AF10" s="65">
        <f>AE10/$AE$14</f>
        <v>0.90533980582524276</v>
      </c>
      <c r="AG10" s="64" t="s">
        <v>109</v>
      </c>
      <c r="AH10" s="64">
        <f>COUNTIFS(VCresumen[Peso],"&gt;="&amp;(AG2-AG3),VCresumen[Peso],"&lt;"&amp;(AG2+AG3))</f>
        <v>116</v>
      </c>
      <c r="AI10" s="66">
        <f>AH10/$AG$14</f>
        <v>0.28155339805825241</v>
      </c>
      <c r="AK10" t="s">
        <v>54</v>
      </c>
      <c r="AL10" s="38">
        <v>44101</v>
      </c>
      <c r="AM10">
        <v>205</v>
      </c>
      <c r="AN10">
        <v>2</v>
      </c>
      <c r="AO10">
        <v>5842.5</v>
      </c>
      <c r="AP10" s="26" t="s">
        <v>65</v>
      </c>
      <c r="AQ10">
        <v>28.5</v>
      </c>
      <c r="AR10">
        <v>27</v>
      </c>
      <c r="AS10">
        <v>1.5</v>
      </c>
      <c r="AT10">
        <v>5.555555555555558E-2</v>
      </c>
      <c r="AU10">
        <v>792.42399999999998</v>
      </c>
      <c r="AV10">
        <v>2020</v>
      </c>
      <c r="AW10">
        <v>40</v>
      </c>
      <c r="AX10">
        <v>10</v>
      </c>
      <c r="AY10">
        <v>0.13563097988874601</v>
      </c>
      <c r="BA10" t="s">
        <v>133</v>
      </c>
      <c r="BB10">
        <f>COUNTIFS(VentasPrecio[Resta],"&gt;="&amp;-5,VentasPrecio[Resta],"&lt;"&amp;-4)</f>
        <v>0</v>
      </c>
      <c r="BC10" s="69">
        <f t="shared" ref="BC10:BC24" si="0">BB10/$BB$23</f>
        <v>0</v>
      </c>
      <c r="BE10" s="26" t="s">
        <v>69</v>
      </c>
      <c r="BF10">
        <v>5</v>
      </c>
      <c r="BG10">
        <v>5</v>
      </c>
      <c r="BH10">
        <v>612</v>
      </c>
      <c r="BI10">
        <v>5344.3179999999993</v>
      </c>
      <c r="BJ10" s="26">
        <f>COUNTIFS(VentasPrecio[Cliente / Proveedor],Clientes[[#This Row],[Cliente]],VentasPrecio[Resta],"&lt;"&amp;-0.5)</f>
        <v>0</v>
      </c>
      <c r="BK10" s="26">
        <f>COUNTIFS(VentasPrecio[Cliente / Proveedor],Clientes[[#This Row],[Cliente]],VentasPrecio[Resta],"&gt;="&amp;-0.5,VentasPrecio[Resta],"&lt;"&amp;0)</f>
        <v>0</v>
      </c>
      <c r="BL10" s="26">
        <f>COUNTIFS(VentasPrecio[Cliente / Proveedor],Clientes[[#This Row],[Cliente]],VentasPrecio[Resta],0)</f>
        <v>0</v>
      </c>
      <c r="BM10" s="26">
        <f>COUNTIFS(VentasPrecio[Cliente / Proveedor],Clientes[[#This Row],[Cliente]],VentasPrecio[Resta],"&gt;"&amp;0,VentasPrecio[Resta],"&lt;"&amp;0.5)</f>
        <v>0</v>
      </c>
      <c r="BN10" s="26">
        <f>COUNTIFS(VentasPrecio[Cliente / Proveedor],Clientes[[#This Row],[Cliente]],VentasPrecio[Resta],"&gt;="&amp;0.5)</f>
        <v>5</v>
      </c>
      <c r="BO10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1" spans="1:67" x14ac:dyDescent="0.2">
      <c r="A11">
        <v>2020</v>
      </c>
      <c r="B11">
        <v>10</v>
      </c>
      <c r="C11">
        <v>11493403.369999997</v>
      </c>
      <c r="D11">
        <v>8867677.680000009</v>
      </c>
      <c r="E11">
        <v>2625725.6899999995</v>
      </c>
      <c r="G11" s="26" t="s">
        <v>8</v>
      </c>
      <c r="H11" s="26" t="s">
        <v>11</v>
      </c>
      <c r="I11" s="26" t="s">
        <v>33</v>
      </c>
      <c r="J11" s="26" t="s">
        <v>172</v>
      </c>
      <c r="K11" s="26" t="s">
        <v>36</v>
      </c>
      <c r="L11" s="38">
        <v>44105</v>
      </c>
      <c r="M11" s="26" t="s">
        <v>54</v>
      </c>
      <c r="N11" s="26" t="s">
        <v>69</v>
      </c>
      <c r="O11">
        <v>43934</v>
      </c>
      <c r="P11">
        <v>5.7</v>
      </c>
      <c r="Q11">
        <v>124</v>
      </c>
      <c r="R11">
        <v>1</v>
      </c>
      <c r="S11">
        <v>3534</v>
      </c>
      <c r="T11">
        <v>2525.038</v>
      </c>
      <c r="U11">
        <v>2525.038</v>
      </c>
      <c r="V11">
        <v>124</v>
      </c>
      <c r="W11">
        <v>28.5</v>
      </c>
      <c r="X11">
        <v>1008.962</v>
      </c>
      <c r="Y11">
        <v>2020</v>
      </c>
      <c r="Z11">
        <v>10</v>
      </c>
      <c r="AA11">
        <v>40</v>
      </c>
      <c r="AB11">
        <v>1</v>
      </c>
      <c r="AD11" s="64" t="s">
        <v>114</v>
      </c>
      <c r="AE11" s="64">
        <f>COUNTIFS(VCresumen[TiempoEngorda],"&gt;"&amp;(AF2+AF3),VCresumen[TiempoEngorda],"&lt;="&amp;(AF2+2*AF3))</f>
        <v>0</v>
      </c>
      <c r="AF11" s="65">
        <f>AE11/$AE$14</f>
        <v>0</v>
      </c>
      <c r="AG11" s="64" t="s">
        <v>111</v>
      </c>
      <c r="AH11" s="64">
        <f>COUNTIFS(VCresumen[Peso],"&gt;="&amp;(AG2+AG3),VCresumen[Peso],"&lt;"&amp;(AG2+2*AG3))</f>
        <v>40</v>
      </c>
      <c r="AI11" s="66">
        <f>AH11/$AG$14</f>
        <v>9.7087378640776698E-2</v>
      </c>
      <c r="AK11" t="s">
        <v>54</v>
      </c>
      <c r="AL11" s="38">
        <v>44101</v>
      </c>
      <c r="AM11">
        <v>124</v>
      </c>
      <c r="AN11">
        <v>1</v>
      </c>
      <c r="AO11">
        <v>3534</v>
      </c>
      <c r="AP11" s="26" t="s">
        <v>69</v>
      </c>
      <c r="AQ11">
        <v>28.5</v>
      </c>
      <c r="AR11">
        <v>27</v>
      </c>
      <c r="AS11">
        <v>1.5</v>
      </c>
      <c r="AT11">
        <v>5.555555555555558E-2</v>
      </c>
      <c r="AU11">
        <v>1008.962</v>
      </c>
      <c r="AV11">
        <v>2020</v>
      </c>
      <c r="AW11">
        <v>40</v>
      </c>
      <c r="AX11">
        <v>10</v>
      </c>
      <c r="AY11">
        <v>0.285501414827391</v>
      </c>
      <c r="BA11" t="s">
        <v>134</v>
      </c>
      <c r="BB11">
        <f>COUNTIFS(VentasPrecio[Resta],"&gt;="&amp;-4,VentasPrecio[Resta],"&lt;"&amp;-3)</f>
        <v>3</v>
      </c>
      <c r="BC11" s="69">
        <f t="shared" si="0"/>
        <v>7.3170731707317077E-3</v>
      </c>
      <c r="BE11" s="26" t="s">
        <v>66</v>
      </c>
      <c r="BF11">
        <v>9</v>
      </c>
      <c r="BG11">
        <v>214</v>
      </c>
      <c r="BH11">
        <v>23927</v>
      </c>
      <c r="BI11">
        <v>199798.01300000001</v>
      </c>
      <c r="BJ11" s="26">
        <f>COUNTIFS(VentasPrecio[Cliente / Proveedor],Clientes[[#This Row],[Cliente]],VentasPrecio[Resta],"&lt;"&amp;-0.5)</f>
        <v>0</v>
      </c>
      <c r="BK11" s="26">
        <f>COUNTIFS(VentasPrecio[Cliente / Proveedor],Clientes[[#This Row],[Cliente]],VentasPrecio[Resta],"&gt;="&amp;-0.5,VentasPrecio[Resta],"&lt;"&amp;0)</f>
        <v>0</v>
      </c>
      <c r="BL11" s="26">
        <f>COUNTIFS(VentasPrecio[Cliente / Proveedor],Clientes[[#This Row],[Cliente]],VentasPrecio[Resta],0)</f>
        <v>0</v>
      </c>
      <c r="BM11" s="26">
        <f>COUNTIFS(VentasPrecio[Cliente / Proveedor],Clientes[[#This Row],[Cliente]],VentasPrecio[Resta],"&gt;"&amp;0,VentasPrecio[Resta],"&lt;"&amp;0.5)</f>
        <v>0</v>
      </c>
      <c r="BN11" s="26">
        <f>COUNTIFS(VentasPrecio[Cliente / Proveedor],Clientes[[#This Row],[Cliente]],VentasPrecio[Resta],"&gt;="&amp;0.5)</f>
        <v>9</v>
      </c>
      <c r="BO11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2" spans="1:67" x14ac:dyDescent="0.2">
      <c r="A12">
        <v>2020</v>
      </c>
      <c r="B12">
        <v>11</v>
      </c>
      <c r="C12">
        <v>8308122.0599999996</v>
      </c>
      <c r="D12">
        <v>6348577.3570000017</v>
      </c>
      <c r="E12">
        <v>1959544.703</v>
      </c>
      <c r="G12" s="26" t="s">
        <v>8</v>
      </c>
      <c r="H12" s="26" t="s">
        <v>11</v>
      </c>
      <c r="I12" s="26" t="s">
        <v>33</v>
      </c>
      <c r="J12" s="26" t="s">
        <v>172</v>
      </c>
      <c r="K12" s="26" t="s">
        <v>36</v>
      </c>
      <c r="L12" s="38">
        <v>44105</v>
      </c>
      <c r="M12" s="26" t="s">
        <v>54</v>
      </c>
      <c r="N12" s="26" t="s">
        <v>66</v>
      </c>
      <c r="O12">
        <v>43934</v>
      </c>
      <c r="P12">
        <v>5.7</v>
      </c>
      <c r="Q12">
        <v>2880</v>
      </c>
      <c r="R12">
        <v>25</v>
      </c>
      <c r="S12">
        <v>80640</v>
      </c>
      <c r="T12">
        <v>63125.95</v>
      </c>
      <c r="U12">
        <v>2525.038</v>
      </c>
      <c r="V12">
        <v>115.2</v>
      </c>
      <c r="W12">
        <v>28</v>
      </c>
      <c r="X12">
        <v>17514.05</v>
      </c>
      <c r="Y12">
        <v>2020</v>
      </c>
      <c r="Z12">
        <v>10</v>
      </c>
      <c r="AA12">
        <v>40</v>
      </c>
      <c r="AB12">
        <v>1</v>
      </c>
      <c r="AD12" s="64" t="s">
        <v>107</v>
      </c>
      <c r="AE12" s="64">
        <f>COUNTIF(VCresumen[TiempoEngorda],"&gt;"&amp;AF2+2*AF3)</f>
        <v>10</v>
      </c>
      <c r="AF12" s="65">
        <f>AE12/$AE$14</f>
        <v>2.4271844660194174E-2</v>
      </c>
      <c r="AG12" s="64" t="s">
        <v>110</v>
      </c>
      <c r="AH12" s="64">
        <f>COUNTIF(VCresumen[Peso],"&gt;"&amp;AG2+2*AG3)</f>
        <v>53</v>
      </c>
      <c r="AI12" s="66">
        <f>AH12/$AG$14</f>
        <v>0.12864077669902912</v>
      </c>
      <c r="AK12" t="s">
        <v>54</v>
      </c>
      <c r="AL12" s="38">
        <v>44101</v>
      </c>
      <c r="AM12">
        <v>2880</v>
      </c>
      <c r="AN12">
        <v>25</v>
      </c>
      <c r="AO12">
        <v>80640</v>
      </c>
      <c r="AP12" s="26" t="s">
        <v>66</v>
      </c>
      <c r="AQ12">
        <v>28</v>
      </c>
      <c r="AR12">
        <v>27</v>
      </c>
      <c r="AS12">
        <v>1</v>
      </c>
      <c r="AT12">
        <v>3.7037037037036973E-2</v>
      </c>
      <c r="AU12">
        <v>17514.05</v>
      </c>
      <c r="AV12">
        <v>2020</v>
      </c>
      <c r="AW12">
        <v>40</v>
      </c>
      <c r="AX12">
        <v>10</v>
      </c>
      <c r="AY12">
        <v>0.21718812003968299</v>
      </c>
      <c r="BA12" t="s">
        <v>135</v>
      </c>
      <c r="BB12">
        <f>COUNTIFS(VentasPrecio[Resta],"&gt;="&amp;-3,VentasPrecio[Resta],"&lt;"&amp;-2)</f>
        <v>3</v>
      </c>
      <c r="BC12" s="69">
        <f t="shared" si="0"/>
        <v>7.3170731707317077E-3</v>
      </c>
      <c r="BE12" s="26" t="s">
        <v>71</v>
      </c>
      <c r="BF12">
        <v>4</v>
      </c>
      <c r="BG12">
        <v>7</v>
      </c>
      <c r="BH12">
        <v>744</v>
      </c>
      <c r="BI12">
        <v>6070.3039999999992</v>
      </c>
      <c r="BJ12" s="26">
        <f>COUNTIFS(VentasPrecio[Cliente / Proveedor],Clientes[[#This Row],[Cliente]],VentasPrecio[Resta],"&lt;"&amp;-0.5)</f>
        <v>0</v>
      </c>
      <c r="BK12" s="26">
        <f>COUNTIFS(VentasPrecio[Cliente / Proveedor],Clientes[[#This Row],[Cliente]],VentasPrecio[Resta],"&gt;="&amp;-0.5,VentasPrecio[Resta],"&lt;"&amp;0)</f>
        <v>0</v>
      </c>
      <c r="BL12" s="26">
        <f>COUNTIFS(VentasPrecio[Cliente / Proveedor],Clientes[[#This Row],[Cliente]],VentasPrecio[Resta],0)</f>
        <v>0</v>
      </c>
      <c r="BM12" s="26">
        <f>COUNTIFS(VentasPrecio[Cliente / Proveedor],Clientes[[#This Row],[Cliente]],VentasPrecio[Resta],"&gt;"&amp;0,VentasPrecio[Resta],"&lt;"&amp;0.5)</f>
        <v>0</v>
      </c>
      <c r="BN12" s="26">
        <f>COUNTIFS(VentasPrecio[Cliente / Proveedor],Clientes[[#This Row],[Cliente]],VentasPrecio[Resta],"&gt;="&amp;0.5)</f>
        <v>4</v>
      </c>
      <c r="BO12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3" spans="1:67" x14ac:dyDescent="0.2">
      <c r="A13">
        <v>2020</v>
      </c>
      <c r="B13">
        <v>12</v>
      </c>
      <c r="C13">
        <v>16233652.969999999</v>
      </c>
      <c r="D13">
        <v>10767015.424000004</v>
      </c>
      <c r="E13">
        <v>5466637.5459999954</v>
      </c>
      <c r="G13" s="26" t="s">
        <v>8</v>
      </c>
      <c r="H13" s="26" t="s">
        <v>11</v>
      </c>
      <c r="I13" s="26" t="s">
        <v>33</v>
      </c>
      <c r="J13" s="26" t="s">
        <v>172</v>
      </c>
      <c r="K13" s="26" t="s">
        <v>36</v>
      </c>
      <c r="L13" s="38">
        <v>44105</v>
      </c>
      <c r="M13" s="26" t="s">
        <v>54</v>
      </c>
      <c r="N13" s="26" t="s">
        <v>71</v>
      </c>
      <c r="O13">
        <v>43934</v>
      </c>
      <c r="P13">
        <v>5.7</v>
      </c>
      <c r="Q13">
        <v>214</v>
      </c>
      <c r="R13">
        <v>2</v>
      </c>
      <c r="S13">
        <v>6099</v>
      </c>
      <c r="T13">
        <v>5050.076</v>
      </c>
      <c r="U13">
        <v>2525.038</v>
      </c>
      <c r="V13">
        <v>107</v>
      </c>
      <c r="W13">
        <v>28.5</v>
      </c>
      <c r="X13">
        <v>1048.924</v>
      </c>
      <c r="Y13">
        <v>2020</v>
      </c>
      <c r="Z13">
        <v>10</v>
      </c>
      <c r="AA13">
        <v>40</v>
      </c>
      <c r="AB13">
        <v>1</v>
      </c>
      <c r="AK13" t="s">
        <v>54</v>
      </c>
      <c r="AL13" s="38">
        <v>44101</v>
      </c>
      <c r="AM13">
        <v>214</v>
      </c>
      <c r="AN13">
        <v>2</v>
      </c>
      <c r="AO13">
        <v>6099</v>
      </c>
      <c r="AP13" s="26" t="s">
        <v>71</v>
      </c>
      <c r="AQ13">
        <v>28.5</v>
      </c>
      <c r="AR13">
        <v>27</v>
      </c>
      <c r="AS13">
        <v>1.5</v>
      </c>
      <c r="AT13">
        <v>5.555555555555558E-2</v>
      </c>
      <c r="AU13">
        <v>1048.924</v>
      </c>
      <c r="AV13">
        <v>2020</v>
      </c>
      <c r="AW13">
        <v>40</v>
      </c>
      <c r="AX13">
        <v>10</v>
      </c>
      <c r="AY13">
        <v>0.171982948024266</v>
      </c>
      <c r="BA13" t="s">
        <v>136</v>
      </c>
      <c r="BB13">
        <f>COUNTIFS(VentasPrecio[Resta],"&gt;="&amp;-2,VentasPrecio[Resta],"&lt;"&amp;-1)</f>
        <v>20</v>
      </c>
      <c r="BC13" s="69">
        <f t="shared" si="0"/>
        <v>4.878048780487805E-2</v>
      </c>
      <c r="BE13" s="26" t="s">
        <v>74</v>
      </c>
      <c r="BF13">
        <v>6</v>
      </c>
      <c r="BG13">
        <v>70</v>
      </c>
      <c r="BH13">
        <v>7023</v>
      </c>
      <c r="BI13">
        <v>-546.92900000000009</v>
      </c>
      <c r="BJ13" s="26">
        <f>COUNTIFS(VentasPrecio[Cliente / Proveedor],Clientes[[#This Row],[Cliente]],VentasPrecio[Resta],"&lt;"&amp;-0.5)</f>
        <v>0</v>
      </c>
      <c r="BK13" s="26">
        <f>COUNTIFS(VentasPrecio[Cliente / Proveedor],Clientes[[#This Row],[Cliente]],VentasPrecio[Resta],"&gt;="&amp;-0.5,VentasPrecio[Resta],"&lt;"&amp;0)</f>
        <v>0</v>
      </c>
      <c r="BL13" s="26">
        <f>COUNTIFS(VentasPrecio[Cliente / Proveedor],Clientes[[#This Row],[Cliente]],VentasPrecio[Resta],0)</f>
        <v>0</v>
      </c>
      <c r="BM13" s="26">
        <f>COUNTIFS(VentasPrecio[Cliente / Proveedor],Clientes[[#This Row],[Cliente]],VentasPrecio[Resta],"&gt;"&amp;0,VentasPrecio[Resta],"&lt;"&amp;0.5)</f>
        <v>0</v>
      </c>
      <c r="BN13" s="26">
        <f>COUNTIFS(VentasPrecio[Cliente / Proveedor],Clientes[[#This Row],[Cliente]],VentasPrecio[Resta],"&gt;="&amp;0.5)</f>
        <v>6</v>
      </c>
      <c r="BO13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4" spans="1:67" x14ac:dyDescent="0.2">
      <c r="G14" s="26" t="s">
        <v>8</v>
      </c>
      <c r="H14" s="26" t="s">
        <v>11</v>
      </c>
      <c r="I14" s="26" t="s">
        <v>33</v>
      </c>
      <c r="J14" s="26" t="s">
        <v>172</v>
      </c>
      <c r="K14" s="26" t="s">
        <v>36</v>
      </c>
      <c r="L14" s="38">
        <v>44105</v>
      </c>
      <c r="M14" s="26" t="s">
        <v>54</v>
      </c>
      <c r="N14" s="26" t="s">
        <v>74</v>
      </c>
      <c r="O14">
        <v>43934</v>
      </c>
      <c r="P14">
        <v>5.7</v>
      </c>
      <c r="Q14">
        <v>991</v>
      </c>
      <c r="R14">
        <v>10</v>
      </c>
      <c r="S14">
        <v>28243.5</v>
      </c>
      <c r="T14">
        <v>25250.38</v>
      </c>
      <c r="U14">
        <v>2525.038</v>
      </c>
      <c r="V14">
        <v>99.1</v>
      </c>
      <c r="W14">
        <v>28.5</v>
      </c>
      <c r="X14">
        <v>2993.12</v>
      </c>
      <c r="Y14">
        <v>2020</v>
      </c>
      <c r="Z14">
        <v>10</v>
      </c>
      <c r="AA14">
        <v>40</v>
      </c>
      <c r="AB14">
        <v>1</v>
      </c>
      <c r="AD14" s="67" t="s">
        <v>122</v>
      </c>
      <c r="AE14" s="68">
        <f>SUM(AE8:AE12)</f>
        <v>412</v>
      </c>
      <c r="AF14" s="67" t="s">
        <v>122</v>
      </c>
      <c r="AG14" s="68">
        <f>SUM(AH8:AH12)</f>
        <v>412</v>
      </c>
      <c r="AK14" t="s">
        <v>54</v>
      </c>
      <c r="AL14" s="38">
        <v>44101</v>
      </c>
      <c r="AM14">
        <v>991</v>
      </c>
      <c r="AN14">
        <v>10</v>
      </c>
      <c r="AO14">
        <v>28243.5</v>
      </c>
      <c r="AP14" s="26" t="s">
        <v>74</v>
      </c>
      <c r="AQ14">
        <v>28.5</v>
      </c>
      <c r="AR14">
        <v>27</v>
      </c>
      <c r="AS14">
        <v>1.5</v>
      </c>
      <c r="AT14">
        <v>5.555555555555558E-2</v>
      </c>
      <c r="AU14">
        <v>2993.12</v>
      </c>
      <c r="AV14">
        <v>2020</v>
      </c>
      <c r="AW14">
        <v>40</v>
      </c>
      <c r="AX14">
        <v>10</v>
      </c>
      <c r="AY14">
        <v>0.105975534193708</v>
      </c>
      <c r="BA14" t="s">
        <v>137</v>
      </c>
      <c r="BB14">
        <f>COUNTIFS(VentasPrecio[Resta],"&gt;="&amp;-1,VentasPrecio[Resta],"&lt;"&amp;-0.5)</f>
        <v>6</v>
      </c>
      <c r="BC14" s="69">
        <f t="shared" si="0"/>
        <v>1.4634146341463415E-2</v>
      </c>
      <c r="BE14" s="26" t="s">
        <v>75</v>
      </c>
      <c r="BF14">
        <v>5</v>
      </c>
      <c r="BG14">
        <v>13</v>
      </c>
      <c r="BH14">
        <v>1388</v>
      </c>
      <c r="BI14">
        <v>8154.2960000000003</v>
      </c>
      <c r="BJ14" s="26">
        <f>COUNTIFS(VentasPrecio[Cliente / Proveedor],Clientes[[#This Row],[Cliente]],VentasPrecio[Resta],"&lt;"&amp;-0.5)</f>
        <v>0</v>
      </c>
      <c r="BK14" s="26">
        <f>COUNTIFS(VentasPrecio[Cliente / Proveedor],Clientes[[#This Row],[Cliente]],VentasPrecio[Resta],"&gt;="&amp;-0.5,VentasPrecio[Resta],"&lt;"&amp;0)</f>
        <v>0</v>
      </c>
      <c r="BL14" s="26">
        <f>COUNTIFS(VentasPrecio[Cliente / Proveedor],Clientes[[#This Row],[Cliente]],VentasPrecio[Resta],0)</f>
        <v>0</v>
      </c>
      <c r="BM14" s="26">
        <f>COUNTIFS(VentasPrecio[Cliente / Proveedor],Clientes[[#This Row],[Cliente]],VentasPrecio[Resta],"&gt;"&amp;0,VentasPrecio[Resta],"&lt;"&amp;0.5)</f>
        <v>0</v>
      </c>
      <c r="BN14" s="26">
        <f>COUNTIFS(VentasPrecio[Cliente / Proveedor],Clientes[[#This Row],[Cliente]],VentasPrecio[Resta],"&gt;="&amp;0.5)</f>
        <v>5</v>
      </c>
      <c r="BO14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5" spans="1:67" x14ac:dyDescent="0.2">
      <c r="G15" s="26" t="s">
        <v>8</v>
      </c>
      <c r="H15" s="26" t="s">
        <v>11</v>
      </c>
      <c r="I15" s="26" t="s">
        <v>33</v>
      </c>
      <c r="J15" s="26" t="s">
        <v>172</v>
      </c>
      <c r="K15" s="26" t="s">
        <v>36</v>
      </c>
      <c r="L15" s="38">
        <v>44105</v>
      </c>
      <c r="M15" s="26" t="s">
        <v>54</v>
      </c>
      <c r="N15" s="26" t="s">
        <v>75</v>
      </c>
      <c r="O15">
        <v>43934</v>
      </c>
      <c r="P15">
        <v>5.7</v>
      </c>
      <c r="Q15">
        <v>232</v>
      </c>
      <c r="R15">
        <v>2</v>
      </c>
      <c r="S15">
        <v>6612</v>
      </c>
      <c r="T15">
        <v>5050.076</v>
      </c>
      <c r="U15">
        <v>2525.038</v>
      </c>
      <c r="V15">
        <v>116</v>
      </c>
      <c r="W15">
        <v>28.5</v>
      </c>
      <c r="X15">
        <v>1561.924</v>
      </c>
      <c r="Y15">
        <v>2020</v>
      </c>
      <c r="Z15">
        <v>10</v>
      </c>
      <c r="AA15">
        <v>40</v>
      </c>
      <c r="AB15">
        <v>1</v>
      </c>
      <c r="AD15" s="68"/>
      <c r="AE15" s="68">
        <f>COUNT(VCresumen[No. Ventas])</f>
        <v>412</v>
      </c>
      <c r="AF15" s="68"/>
      <c r="AG15" s="68">
        <f>COUNT(VCresumen[No. Ventas])</f>
        <v>412</v>
      </c>
      <c r="AK15" t="s">
        <v>54</v>
      </c>
      <c r="AL15" s="38">
        <v>44101</v>
      </c>
      <c r="AM15">
        <v>232</v>
      </c>
      <c r="AN15">
        <v>2</v>
      </c>
      <c r="AO15">
        <v>6612</v>
      </c>
      <c r="AP15" s="26" t="s">
        <v>75</v>
      </c>
      <c r="AQ15">
        <v>28.5</v>
      </c>
      <c r="AR15">
        <v>27</v>
      </c>
      <c r="AS15">
        <v>1.5</v>
      </c>
      <c r="AT15">
        <v>5.555555555555558E-2</v>
      </c>
      <c r="AU15">
        <v>1561.924</v>
      </c>
      <c r="AV15">
        <v>2020</v>
      </c>
      <c r="AW15">
        <v>40</v>
      </c>
      <c r="AX15">
        <v>10</v>
      </c>
      <c r="AY15">
        <v>0.23622565033272799</v>
      </c>
      <c r="BA15" t="s">
        <v>138</v>
      </c>
      <c r="BB15">
        <f>COUNTIFS(VentasPrecio[Resta],"&gt;="&amp;-0.5,VentasPrecio[Resta],"&lt;"&amp;0)</f>
        <v>9</v>
      </c>
      <c r="BC15" s="69">
        <f t="shared" si="0"/>
        <v>2.1951219512195121E-2</v>
      </c>
      <c r="BE15" s="26" t="s">
        <v>76</v>
      </c>
      <c r="BF15">
        <v>5</v>
      </c>
      <c r="BG15">
        <v>25</v>
      </c>
      <c r="BH15">
        <v>2739</v>
      </c>
      <c r="BI15">
        <v>17546.535</v>
      </c>
      <c r="BJ15" s="26">
        <f>COUNTIFS(VentasPrecio[Cliente / Proveedor],Clientes[[#This Row],[Cliente]],VentasPrecio[Resta],"&lt;"&amp;-0.5)</f>
        <v>0</v>
      </c>
      <c r="BK15" s="26">
        <f>COUNTIFS(VentasPrecio[Cliente / Proveedor],Clientes[[#This Row],[Cliente]],VentasPrecio[Resta],"&gt;="&amp;-0.5,VentasPrecio[Resta],"&lt;"&amp;0)</f>
        <v>0</v>
      </c>
      <c r="BL15" s="26">
        <f>COUNTIFS(VentasPrecio[Cliente / Proveedor],Clientes[[#This Row],[Cliente]],VentasPrecio[Resta],0)</f>
        <v>0</v>
      </c>
      <c r="BM15" s="26">
        <f>COUNTIFS(VentasPrecio[Cliente / Proveedor],Clientes[[#This Row],[Cliente]],VentasPrecio[Resta],"&gt;"&amp;0,VentasPrecio[Resta],"&lt;"&amp;0.5)</f>
        <v>0</v>
      </c>
      <c r="BN15" s="26">
        <f>COUNTIFS(VentasPrecio[Cliente / Proveedor],Clientes[[#This Row],[Cliente]],VentasPrecio[Resta],"&gt;="&amp;0.5)</f>
        <v>5</v>
      </c>
      <c r="BO15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6" spans="1:67" x14ac:dyDescent="0.2">
      <c r="G16" s="26" t="s">
        <v>8</v>
      </c>
      <c r="H16" s="26" t="s">
        <v>11</v>
      </c>
      <c r="I16" s="26" t="s">
        <v>33</v>
      </c>
      <c r="J16" s="26" t="s">
        <v>172</v>
      </c>
      <c r="K16" s="26" t="s">
        <v>36</v>
      </c>
      <c r="L16" s="38">
        <v>44105</v>
      </c>
      <c r="M16" s="26" t="s">
        <v>54</v>
      </c>
      <c r="N16" s="26" t="s">
        <v>76</v>
      </c>
      <c r="O16">
        <v>43934</v>
      </c>
      <c r="P16">
        <v>5.7</v>
      </c>
      <c r="Q16">
        <v>580</v>
      </c>
      <c r="R16">
        <v>5</v>
      </c>
      <c r="S16">
        <v>16530</v>
      </c>
      <c r="T16">
        <v>12625.19</v>
      </c>
      <c r="U16">
        <v>2525.038</v>
      </c>
      <c r="V16">
        <v>116</v>
      </c>
      <c r="W16">
        <v>28.5</v>
      </c>
      <c r="X16">
        <v>3904.81</v>
      </c>
      <c r="Y16">
        <v>2020</v>
      </c>
      <c r="Z16">
        <v>10</v>
      </c>
      <c r="AA16">
        <v>40</v>
      </c>
      <c r="AB16">
        <v>1</v>
      </c>
      <c r="AD16" s="68"/>
      <c r="AE16" s="68" t="b">
        <f>AE14=AE15</f>
        <v>1</v>
      </c>
      <c r="AF16" s="68"/>
      <c r="AG16" s="68" t="b">
        <f>AG14=AG15</f>
        <v>1</v>
      </c>
      <c r="AK16" t="s">
        <v>54</v>
      </c>
      <c r="AL16" s="38">
        <v>44101</v>
      </c>
      <c r="AM16">
        <v>580</v>
      </c>
      <c r="AN16">
        <v>5</v>
      </c>
      <c r="AO16">
        <v>16530</v>
      </c>
      <c r="AP16" s="26" t="s">
        <v>76</v>
      </c>
      <c r="AQ16">
        <v>28.5</v>
      </c>
      <c r="AR16">
        <v>27</v>
      </c>
      <c r="AS16">
        <v>1.5</v>
      </c>
      <c r="AT16">
        <v>5.555555555555558E-2</v>
      </c>
      <c r="AU16">
        <v>3904.81</v>
      </c>
      <c r="AV16">
        <v>2020</v>
      </c>
      <c r="AW16">
        <v>40</v>
      </c>
      <c r="AX16">
        <v>10</v>
      </c>
      <c r="AY16">
        <v>0.23622565033272799</v>
      </c>
      <c r="AZ16" t="s">
        <v>139</v>
      </c>
      <c r="BA16" t="s">
        <v>131</v>
      </c>
      <c r="BB16">
        <f>COUNTIFS(VentasPrecio[Resta],"&gt;="&amp;0,VentasPrecio[Resta],"&lt;"&amp;0.5)</f>
        <v>61</v>
      </c>
      <c r="BC16" s="69">
        <f t="shared" si="0"/>
        <v>0.14878048780487804</v>
      </c>
      <c r="BE16" s="26" t="s">
        <v>77</v>
      </c>
      <c r="BF16">
        <v>9</v>
      </c>
      <c r="BG16">
        <v>47</v>
      </c>
      <c r="BH16">
        <v>4953</v>
      </c>
      <c r="BI16">
        <v>32446.920000000002</v>
      </c>
      <c r="BJ16" s="26">
        <f>COUNTIFS(VentasPrecio[Cliente / Proveedor],Clientes[[#This Row],[Cliente]],VentasPrecio[Resta],"&lt;"&amp;-0.5)</f>
        <v>0</v>
      </c>
      <c r="BK16" s="26">
        <f>COUNTIFS(VentasPrecio[Cliente / Proveedor],Clientes[[#This Row],[Cliente]],VentasPrecio[Resta],"&gt;="&amp;-0.5,VentasPrecio[Resta],"&lt;"&amp;0)</f>
        <v>0</v>
      </c>
      <c r="BL16" s="26">
        <f>COUNTIFS(VentasPrecio[Cliente / Proveedor],Clientes[[#This Row],[Cliente]],VentasPrecio[Resta],0)</f>
        <v>0</v>
      </c>
      <c r="BM16" s="26">
        <f>COUNTIFS(VentasPrecio[Cliente / Proveedor],Clientes[[#This Row],[Cliente]],VentasPrecio[Resta],"&gt;"&amp;0,VentasPrecio[Resta],"&lt;"&amp;0.5)</f>
        <v>0</v>
      </c>
      <c r="BN16" s="26">
        <f>COUNTIFS(VentasPrecio[Cliente / Proveedor],Clientes[[#This Row],[Cliente]],VentasPrecio[Resta],"&gt;="&amp;0.5)</f>
        <v>9</v>
      </c>
      <c r="BO16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7" spans="7:67" x14ac:dyDescent="0.2">
      <c r="G17" s="26" t="s">
        <v>8</v>
      </c>
      <c r="H17" s="26" t="s">
        <v>11</v>
      </c>
      <c r="I17" s="26" t="s">
        <v>33</v>
      </c>
      <c r="J17" s="26" t="s">
        <v>172</v>
      </c>
      <c r="K17" s="26" t="s">
        <v>36</v>
      </c>
      <c r="L17" s="38">
        <v>44105</v>
      </c>
      <c r="M17" s="26" t="s">
        <v>54</v>
      </c>
      <c r="N17" s="26" t="s">
        <v>77</v>
      </c>
      <c r="O17">
        <v>43934</v>
      </c>
      <c r="P17">
        <v>5.7</v>
      </c>
      <c r="Q17">
        <v>650</v>
      </c>
      <c r="R17">
        <v>6</v>
      </c>
      <c r="S17">
        <v>18525</v>
      </c>
      <c r="T17">
        <v>15150.227999999999</v>
      </c>
      <c r="U17">
        <v>2525.038</v>
      </c>
      <c r="V17">
        <v>108.33333333333333</v>
      </c>
      <c r="W17">
        <v>28.5</v>
      </c>
      <c r="X17">
        <v>3374.7719999999999</v>
      </c>
      <c r="Y17">
        <v>2020</v>
      </c>
      <c r="Z17">
        <v>10</v>
      </c>
      <c r="AA17">
        <v>40</v>
      </c>
      <c r="AB17">
        <v>1</v>
      </c>
      <c r="AK17" t="s">
        <v>54</v>
      </c>
      <c r="AL17" s="38">
        <v>44101</v>
      </c>
      <c r="AM17">
        <v>650</v>
      </c>
      <c r="AN17">
        <v>6</v>
      </c>
      <c r="AO17">
        <v>18525</v>
      </c>
      <c r="AP17" s="26" t="s">
        <v>77</v>
      </c>
      <c r="AQ17">
        <v>28.5</v>
      </c>
      <c r="AR17">
        <v>27</v>
      </c>
      <c r="AS17">
        <v>1.5</v>
      </c>
      <c r="AT17">
        <v>5.555555555555558E-2</v>
      </c>
      <c r="AU17">
        <v>3374.7719999999999</v>
      </c>
      <c r="AV17">
        <v>2020</v>
      </c>
      <c r="AW17">
        <v>40</v>
      </c>
      <c r="AX17">
        <v>10</v>
      </c>
      <c r="AY17">
        <v>0.18217392712550601</v>
      </c>
      <c r="BA17" t="s">
        <v>140</v>
      </c>
      <c r="BB17">
        <f>COUNTIFS(VentasPrecio[Resta],"&gt;="&amp;0.5,VentasPrecio[Resta],"&lt;"&amp;1)</f>
        <v>60</v>
      </c>
      <c r="BC17" s="69">
        <f t="shared" si="0"/>
        <v>0.14634146341463414</v>
      </c>
      <c r="BE17" s="26" t="s">
        <v>78</v>
      </c>
      <c r="BF17">
        <v>9</v>
      </c>
      <c r="BG17">
        <v>17</v>
      </c>
      <c r="BH17">
        <v>1682</v>
      </c>
      <c r="BI17">
        <v>9813.9709999999995</v>
      </c>
      <c r="BJ17" s="26">
        <f>COUNTIFS(VentasPrecio[Cliente / Proveedor],Clientes[[#This Row],[Cliente]],VentasPrecio[Resta],"&lt;"&amp;-0.5)</f>
        <v>0</v>
      </c>
      <c r="BK17" s="26">
        <f>COUNTIFS(VentasPrecio[Cliente / Proveedor],Clientes[[#This Row],[Cliente]],VentasPrecio[Resta],"&gt;="&amp;-0.5,VentasPrecio[Resta],"&lt;"&amp;0)</f>
        <v>0</v>
      </c>
      <c r="BL17" s="26">
        <f>COUNTIFS(VentasPrecio[Cliente / Proveedor],Clientes[[#This Row],[Cliente]],VentasPrecio[Resta],0)</f>
        <v>0</v>
      </c>
      <c r="BM17" s="26">
        <f>COUNTIFS(VentasPrecio[Cliente / Proveedor],Clientes[[#This Row],[Cliente]],VentasPrecio[Resta],"&gt;"&amp;0,VentasPrecio[Resta],"&lt;"&amp;0.5)</f>
        <v>0</v>
      </c>
      <c r="BN17" s="26">
        <f>COUNTIFS(VentasPrecio[Cliente / Proveedor],Clientes[[#This Row],[Cliente]],VentasPrecio[Resta],"&gt;="&amp;0.5)</f>
        <v>9</v>
      </c>
      <c r="BO17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8" spans="7:67" x14ac:dyDescent="0.2">
      <c r="G18" s="26" t="s">
        <v>8</v>
      </c>
      <c r="H18" s="26" t="s">
        <v>11</v>
      </c>
      <c r="I18" s="26" t="s">
        <v>33</v>
      </c>
      <c r="J18" s="26" t="s">
        <v>172</v>
      </c>
      <c r="K18" s="26" t="s">
        <v>36</v>
      </c>
      <c r="L18" s="38">
        <v>44105</v>
      </c>
      <c r="M18" s="26" t="s">
        <v>54</v>
      </c>
      <c r="N18" s="26" t="s">
        <v>78</v>
      </c>
      <c r="O18">
        <v>43934</v>
      </c>
      <c r="P18">
        <v>5.7</v>
      </c>
      <c r="Q18">
        <v>205</v>
      </c>
      <c r="R18">
        <v>2</v>
      </c>
      <c r="S18">
        <v>5842.5</v>
      </c>
      <c r="T18">
        <v>5050.076</v>
      </c>
      <c r="U18">
        <v>2525.038</v>
      </c>
      <c r="V18">
        <v>102.5</v>
      </c>
      <c r="W18">
        <v>28.5</v>
      </c>
      <c r="X18">
        <v>792.42399999999998</v>
      </c>
      <c r="Y18">
        <v>2020</v>
      </c>
      <c r="Z18">
        <v>10</v>
      </c>
      <c r="AA18">
        <v>40</v>
      </c>
      <c r="AB18">
        <v>1</v>
      </c>
      <c r="AK18" t="s">
        <v>54</v>
      </c>
      <c r="AL18" s="38">
        <v>44101</v>
      </c>
      <c r="AM18">
        <v>205</v>
      </c>
      <c r="AN18">
        <v>2</v>
      </c>
      <c r="AO18">
        <v>5842.5</v>
      </c>
      <c r="AP18" s="26" t="s">
        <v>78</v>
      </c>
      <c r="AQ18">
        <v>28.5</v>
      </c>
      <c r="AR18">
        <v>27</v>
      </c>
      <c r="AS18">
        <v>1.5</v>
      </c>
      <c r="AT18">
        <v>5.555555555555558E-2</v>
      </c>
      <c r="AU18">
        <v>792.42399999999998</v>
      </c>
      <c r="AV18">
        <v>2020</v>
      </c>
      <c r="AW18">
        <v>40</v>
      </c>
      <c r="AX18">
        <v>10</v>
      </c>
      <c r="AY18">
        <v>0.13563097988874601</v>
      </c>
      <c r="BA18" t="s">
        <v>141</v>
      </c>
      <c r="BB18">
        <f>COUNTIFS(VentasPrecio[Resta],"&gt;="&amp;1,VentasPrecio[Resta],"&lt;"&amp;2)</f>
        <v>222</v>
      </c>
      <c r="BC18" s="69">
        <f t="shared" si="0"/>
        <v>0.54146341463414638</v>
      </c>
      <c r="BE18" s="26" t="s">
        <v>79</v>
      </c>
      <c r="BF18">
        <v>11</v>
      </c>
      <c r="BG18">
        <v>11</v>
      </c>
      <c r="BH18">
        <v>1247</v>
      </c>
      <c r="BI18">
        <v>11176.142</v>
      </c>
      <c r="BJ18" s="26">
        <f>COUNTIFS(VentasPrecio[Cliente / Proveedor],Clientes[[#This Row],[Cliente]],VentasPrecio[Resta],"&lt;"&amp;-0.5)</f>
        <v>0</v>
      </c>
      <c r="BK18" s="26">
        <f>COUNTIFS(VentasPrecio[Cliente / Proveedor],Clientes[[#This Row],[Cliente]],VentasPrecio[Resta],"&gt;="&amp;-0.5,VentasPrecio[Resta],"&lt;"&amp;0)</f>
        <v>0</v>
      </c>
      <c r="BL18" s="26">
        <f>COUNTIFS(VentasPrecio[Cliente / Proveedor],Clientes[[#This Row],[Cliente]],VentasPrecio[Resta],0)</f>
        <v>0</v>
      </c>
      <c r="BM18" s="26">
        <f>COUNTIFS(VentasPrecio[Cliente / Proveedor],Clientes[[#This Row],[Cliente]],VentasPrecio[Resta],"&gt;"&amp;0,VentasPrecio[Resta],"&lt;"&amp;0.5)</f>
        <v>0</v>
      </c>
      <c r="BN18" s="26">
        <f>COUNTIFS(VentasPrecio[Cliente / Proveedor],Clientes[[#This Row],[Cliente]],VentasPrecio[Resta],"&gt;="&amp;0.5)</f>
        <v>11</v>
      </c>
      <c r="BO18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9" spans="7:67" x14ac:dyDescent="0.2">
      <c r="G19" s="26" t="s">
        <v>8</v>
      </c>
      <c r="H19" s="26" t="s">
        <v>11</v>
      </c>
      <c r="I19" s="26" t="s">
        <v>33</v>
      </c>
      <c r="J19" s="26" t="s">
        <v>172</v>
      </c>
      <c r="K19" s="26" t="s">
        <v>36</v>
      </c>
      <c r="L19" s="38">
        <v>44105</v>
      </c>
      <c r="M19" s="26" t="s">
        <v>54</v>
      </c>
      <c r="N19" s="26" t="s">
        <v>79</v>
      </c>
      <c r="O19">
        <v>43934</v>
      </c>
      <c r="P19">
        <v>5.7</v>
      </c>
      <c r="Q19">
        <v>122</v>
      </c>
      <c r="R19">
        <v>1</v>
      </c>
      <c r="S19">
        <v>3477</v>
      </c>
      <c r="T19">
        <v>2525.038</v>
      </c>
      <c r="U19">
        <v>2525.038</v>
      </c>
      <c r="V19">
        <v>122</v>
      </c>
      <c r="W19">
        <v>28.5</v>
      </c>
      <c r="X19">
        <v>951.96199999999999</v>
      </c>
      <c r="Y19">
        <v>2020</v>
      </c>
      <c r="Z19">
        <v>10</v>
      </c>
      <c r="AA19">
        <v>40</v>
      </c>
      <c r="AB19">
        <v>1</v>
      </c>
      <c r="AK19" t="s">
        <v>54</v>
      </c>
      <c r="AL19" s="38">
        <v>44101</v>
      </c>
      <c r="AM19">
        <v>122</v>
      </c>
      <c r="AN19">
        <v>1</v>
      </c>
      <c r="AO19">
        <v>3477</v>
      </c>
      <c r="AP19" s="26" t="s">
        <v>79</v>
      </c>
      <c r="AQ19">
        <v>28.5</v>
      </c>
      <c r="AR19">
        <v>27</v>
      </c>
      <c r="AS19">
        <v>1.5</v>
      </c>
      <c r="AT19">
        <v>5.555555555555558E-2</v>
      </c>
      <c r="AU19">
        <v>951.96199999999999</v>
      </c>
      <c r="AV19">
        <v>2020</v>
      </c>
      <c r="AW19">
        <v>40</v>
      </c>
      <c r="AX19">
        <v>10</v>
      </c>
      <c r="AY19">
        <v>0.273788323267184</v>
      </c>
      <c r="BA19" t="s">
        <v>142</v>
      </c>
      <c r="BB19">
        <f>COUNTIFS(VentasPrecio[Resta],"&gt;="&amp;2,VentasPrecio[Resta],"&lt;"&amp;3)</f>
        <v>0</v>
      </c>
      <c r="BC19" s="69">
        <f t="shared" si="0"/>
        <v>0</v>
      </c>
      <c r="BE19" s="26" t="s">
        <v>92</v>
      </c>
      <c r="BF19">
        <v>8</v>
      </c>
      <c r="BG19">
        <v>8</v>
      </c>
      <c r="BH19">
        <v>903</v>
      </c>
      <c r="BI19">
        <v>8497.3580000000002</v>
      </c>
      <c r="BJ19" s="26">
        <f>COUNTIFS(VentasPrecio[Cliente / Proveedor],Clientes[[#This Row],[Cliente]],VentasPrecio[Resta],"&lt;"&amp;-0.5)</f>
        <v>0</v>
      </c>
      <c r="BK19" s="26">
        <f>COUNTIFS(VentasPrecio[Cliente / Proveedor],Clientes[[#This Row],[Cliente]],VentasPrecio[Resta],"&gt;="&amp;-0.5,VentasPrecio[Resta],"&lt;"&amp;0)</f>
        <v>0</v>
      </c>
      <c r="BL19" s="26">
        <f>COUNTIFS(VentasPrecio[Cliente / Proveedor],Clientes[[#This Row],[Cliente]],VentasPrecio[Resta],0)</f>
        <v>0</v>
      </c>
      <c r="BM19" s="26">
        <f>COUNTIFS(VentasPrecio[Cliente / Proveedor],Clientes[[#This Row],[Cliente]],VentasPrecio[Resta],"&gt;"&amp;0,VentasPrecio[Resta],"&lt;"&amp;0.5)</f>
        <v>0</v>
      </c>
      <c r="BN19" s="26">
        <f>COUNTIFS(VentasPrecio[Cliente / Proveedor],Clientes[[#This Row],[Cliente]],VentasPrecio[Resta],"&gt;="&amp;0.5)</f>
        <v>8</v>
      </c>
      <c r="BO19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0" spans="7:67" x14ac:dyDescent="0.2">
      <c r="G20" s="26" t="s">
        <v>8</v>
      </c>
      <c r="H20" s="26" t="s">
        <v>11</v>
      </c>
      <c r="I20" s="26" t="s">
        <v>33</v>
      </c>
      <c r="J20" s="26" t="s">
        <v>172</v>
      </c>
      <c r="K20" s="26" t="s">
        <v>36</v>
      </c>
      <c r="L20" s="38">
        <v>44105</v>
      </c>
      <c r="M20" s="26" t="s">
        <v>54</v>
      </c>
      <c r="N20" s="26" t="s">
        <v>92</v>
      </c>
      <c r="O20">
        <v>43934</v>
      </c>
      <c r="P20">
        <v>5.7</v>
      </c>
      <c r="Q20">
        <v>124</v>
      </c>
      <c r="R20">
        <v>1</v>
      </c>
      <c r="S20">
        <v>3534</v>
      </c>
      <c r="T20">
        <v>2525.038</v>
      </c>
      <c r="U20">
        <v>2525.038</v>
      </c>
      <c r="V20">
        <v>124</v>
      </c>
      <c r="W20">
        <v>28.5</v>
      </c>
      <c r="X20">
        <v>1008.962</v>
      </c>
      <c r="Y20">
        <v>2020</v>
      </c>
      <c r="Z20">
        <v>10</v>
      </c>
      <c r="AA20">
        <v>40</v>
      </c>
      <c r="AB20">
        <v>1</v>
      </c>
      <c r="AK20" t="s">
        <v>54</v>
      </c>
      <c r="AL20" s="38">
        <v>44101</v>
      </c>
      <c r="AM20">
        <v>124</v>
      </c>
      <c r="AN20">
        <v>1</v>
      </c>
      <c r="AO20">
        <v>3534</v>
      </c>
      <c r="AP20" s="26" t="s">
        <v>92</v>
      </c>
      <c r="AQ20">
        <v>28.5</v>
      </c>
      <c r="AR20">
        <v>27</v>
      </c>
      <c r="AS20">
        <v>1.5</v>
      </c>
      <c r="AT20">
        <v>5.555555555555558E-2</v>
      </c>
      <c r="AU20">
        <v>1008.962</v>
      </c>
      <c r="AV20">
        <v>2020</v>
      </c>
      <c r="AW20">
        <v>40</v>
      </c>
      <c r="AX20">
        <v>10</v>
      </c>
      <c r="AY20">
        <v>0.285501414827391</v>
      </c>
      <c r="BA20" t="s">
        <v>143</v>
      </c>
      <c r="BB20">
        <f>COUNTIFS(VentasPrecio[Resta],"&gt;="&amp;3,VentasPrecio[Resta],"&lt;"&amp;4)</f>
        <v>0</v>
      </c>
      <c r="BC20" s="69">
        <f t="shared" si="0"/>
        <v>0</v>
      </c>
      <c r="BE20" s="26" t="s">
        <v>80</v>
      </c>
      <c r="BF20">
        <v>11</v>
      </c>
      <c r="BG20">
        <v>37</v>
      </c>
      <c r="BH20">
        <v>4057</v>
      </c>
      <c r="BI20">
        <v>31023.978000000003</v>
      </c>
      <c r="BJ20" s="26">
        <f>COUNTIFS(VentasPrecio[Cliente / Proveedor],Clientes[[#This Row],[Cliente]],VentasPrecio[Resta],"&lt;"&amp;-0.5)</f>
        <v>0</v>
      </c>
      <c r="BK20" s="26">
        <f>COUNTIFS(VentasPrecio[Cliente / Proveedor],Clientes[[#This Row],[Cliente]],VentasPrecio[Resta],"&gt;="&amp;-0.5,VentasPrecio[Resta],"&lt;"&amp;0)</f>
        <v>0</v>
      </c>
      <c r="BL20" s="26">
        <f>COUNTIFS(VentasPrecio[Cliente / Proveedor],Clientes[[#This Row],[Cliente]],VentasPrecio[Resta],0)</f>
        <v>0</v>
      </c>
      <c r="BM20" s="26">
        <f>COUNTIFS(VentasPrecio[Cliente / Proveedor],Clientes[[#This Row],[Cliente]],VentasPrecio[Resta],"&gt;"&amp;0,VentasPrecio[Resta],"&lt;"&amp;0.5)</f>
        <v>0</v>
      </c>
      <c r="BN20" s="26">
        <f>COUNTIFS(VentasPrecio[Cliente / Proveedor],Clientes[[#This Row],[Cliente]],VentasPrecio[Resta],"&gt;="&amp;0.5)</f>
        <v>11</v>
      </c>
      <c r="BO20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1" spans="7:67" x14ac:dyDescent="0.2">
      <c r="G21" s="26" t="s">
        <v>8</v>
      </c>
      <c r="H21" s="26" t="s">
        <v>11</v>
      </c>
      <c r="I21" s="26" t="s">
        <v>33</v>
      </c>
      <c r="J21" s="26" t="s">
        <v>172</v>
      </c>
      <c r="K21" s="26" t="s">
        <v>36</v>
      </c>
      <c r="L21" s="38">
        <v>44105</v>
      </c>
      <c r="M21" s="26" t="s">
        <v>54</v>
      </c>
      <c r="N21" s="26" t="s">
        <v>80</v>
      </c>
      <c r="O21">
        <v>43934</v>
      </c>
      <c r="P21">
        <v>5.7</v>
      </c>
      <c r="Q21">
        <v>648</v>
      </c>
      <c r="R21">
        <v>6</v>
      </c>
      <c r="S21">
        <v>18468</v>
      </c>
      <c r="T21">
        <v>15150.227999999999</v>
      </c>
      <c r="U21">
        <v>2525.038</v>
      </c>
      <c r="V21">
        <v>108</v>
      </c>
      <c r="W21">
        <v>28.5</v>
      </c>
      <c r="X21">
        <v>3317.7719999999999</v>
      </c>
      <c r="Y21">
        <v>2020</v>
      </c>
      <c r="Z21">
        <v>10</v>
      </c>
      <c r="AA21">
        <v>40</v>
      </c>
      <c r="AB21">
        <v>1</v>
      </c>
      <c r="AK21" t="s">
        <v>54</v>
      </c>
      <c r="AL21" s="38">
        <v>44101</v>
      </c>
      <c r="AM21">
        <v>648</v>
      </c>
      <c r="AN21">
        <v>6</v>
      </c>
      <c r="AO21">
        <v>18468</v>
      </c>
      <c r="AP21" s="26" t="s">
        <v>80</v>
      </c>
      <c r="AQ21">
        <v>28.5</v>
      </c>
      <c r="AR21">
        <v>27</v>
      </c>
      <c r="AS21">
        <v>1.5</v>
      </c>
      <c r="AT21">
        <v>5.555555555555558E-2</v>
      </c>
      <c r="AU21">
        <v>3317.7719999999999</v>
      </c>
      <c r="AV21">
        <v>2020</v>
      </c>
      <c r="AW21">
        <v>40</v>
      </c>
      <c r="AX21">
        <v>10</v>
      </c>
      <c r="AY21">
        <v>0.17964977257959699</v>
      </c>
      <c r="BA21" t="s">
        <v>144</v>
      </c>
      <c r="BB21">
        <f>COUNTIFS(VentasPrecio[Resta],"&gt;="&amp;4,VentasPrecio[Resta],"&lt;"&amp;5)</f>
        <v>0</v>
      </c>
      <c r="BC21" s="69">
        <f t="shared" si="0"/>
        <v>0</v>
      </c>
      <c r="BE21" s="26" t="s">
        <v>81</v>
      </c>
      <c r="BF21">
        <v>7</v>
      </c>
      <c r="BG21">
        <v>26</v>
      </c>
      <c r="BH21">
        <v>2694</v>
      </c>
      <c r="BI21">
        <v>14887.537</v>
      </c>
      <c r="BJ21" s="26">
        <f>COUNTIFS(VentasPrecio[Cliente / Proveedor],Clientes[[#This Row],[Cliente]],VentasPrecio[Resta],"&lt;"&amp;-0.5)</f>
        <v>0</v>
      </c>
      <c r="BK21" s="26">
        <f>COUNTIFS(VentasPrecio[Cliente / Proveedor],Clientes[[#This Row],[Cliente]],VentasPrecio[Resta],"&gt;="&amp;-0.5,VentasPrecio[Resta],"&lt;"&amp;0)</f>
        <v>0</v>
      </c>
      <c r="BL21" s="26">
        <f>COUNTIFS(VentasPrecio[Cliente / Proveedor],Clientes[[#This Row],[Cliente]],VentasPrecio[Resta],0)</f>
        <v>0</v>
      </c>
      <c r="BM21" s="26">
        <f>COUNTIFS(VentasPrecio[Cliente / Proveedor],Clientes[[#This Row],[Cliente]],VentasPrecio[Resta],"&gt;"&amp;0,VentasPrecio[Resta],"&lt;"&amp;0.5)</f>
        <v>0</v>
      </c>
      <c r="BN21" s="26">
        <f>COUNTIFS(VentasPrecio[Cliente / Proveedor],Clientes[[#This Row],[Cliente]],VentasPrecio[Resta],"&gt;="&amp;0.5)</f>
        <v>7</v>
      </c>
      <c r="BO21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2" spans="7:67" x14ac:dyDescent="0.2">
      <c r="G22" s="26" t="s">
        <v>8</v>
      </c>
      <c r="H22" s="26" t="s">
        <v>11</v>
      </c>
      <c r="I22" s="26" t="s">
        <v>33</v>
      </c>
      <c r="J22" s="26" t="s">
        <v>172</v>
      </c>
      <c r="K22" s="26" t="s">
        <v>36</v>
      </c>
      <c r="L22" s="38">
        <v>44105</v>
      </c>
      <c r="M22" s="26" t="s">
        <v>54</v>
      </c>
      <c r="N22" s="26" t="s">
        <v>81</v>
      </c>
      <c r="O22">
        <v>43934</v>
      </c>
      <c r="P22">
        <v>5.7</v>
      </c>
      <c r="Q22">
        <v>500</v>
      </c>
      <c r="R22">
        <v>5</v>
      </c>
      <c r="S22">
        <v>14250</v>
      </c>
      <c r="T22">
        <v>12625.19</v>
      </c>
      <c r="U22">
        <v>2525.038</v>
      </c>
      <c r="V22">
        <v>100</v>
      </c>
      <c r="W22">
        <v>28.5</v>
      </c>
      <c r="X22">
        <v>1624.81</v>
      </c>
      <c r="Y22">
        <v>2020</v>
      </c>
      <c r="Z22">
        <v>10</v>
      </c>
      <c r="AA22">
        <v>40</v>
      </c>
      <c r="AB22">
        <v>1</v>
      </c>
      <c r="AK22" t="s">
        <v>54</v>
      </c>
      <c r="AL22" s="38">
        <v>44101</v>
      </c>
      <c r="AM22">
        <v>500</v>
      </c>
      <c r="AN22">
        <v>5</v>
      </c>
      <c r="AO22">
        <v>14250</v>
      </c>
      <c r="AP22" s="26" t="s">
        <v>81</v>
      </c>
      <c r="AQ22">
        <v>28.5</v>
      </c>
      <c r="AR22">
        <v>27</v>
      </c>
      <c r="AS22">
        <v>1.5</v>
      </c>
      <c r="AT22">
        <v>5.555555555555558E-2</v>
      </c>
      <c r="AU22">
        <v>1624.81</v>
      </c>
      <c r="AV22">
        <v>2020</v>
      </c>
      <c r="AW22">
        <v>40</v>
      </c>
      <c r="AX22">
        <v>10</v>
      </c>
      <c r="AY22">
        <v>0.114021754385965</v>
      </c>
      <c r="BA22" t="s">
        <v>145</v>
      </c>
      <c r="BB22">
        <f>COUNTIF(VentasPrecio[Resta],"&gt;"&amp;5)</f>
        <v>2</v>
      </c>
      <c r="BC22" s="69">
        <f t="shared" si="0"/>
        <v>4.8780487804878049E-3</v>
      </c>
      <c r="BE22" s="26" t="s">
        <v>62</v>
      </c>
      <c r="BF22">
        <v>64</v>
      </c>
      <c r="BG22">
        <v>84</v>
      </c>
      <c r="BH22">
        <v>8999.7999999999993</v>
      </c>
      <c r="BI22">
        <v>37112.787999999993</v>
      </c>
      <c r="BJ22" s="26">
        <f>COUNTIFS(VentasPrecio[Cliente / Proveedor],Clientes[[#This Row],[Cliente]],VentasPrecio[Resta],"&lt;"&amp;-0.5)</f>
        <v>17</v>
      </c>
      <c r="BK22" s="26">
        <f>COUNTIFS(VentasPrecio[Cliente / Proveedor],Clientes[[#This Row],[Cliente]],VentasPrecio[Resta],"&gt;="&amp;-0.5,VentasPrecio[Resta],"&lt;"&amp;0)</f>
        <v>0</v>
      </c>
      <c r="BL22" s="26">
        <f>COUNTIFS(VentasPrecio[Cliente / Proveedor],Clientes[[#This Row],[Cliente]],VentasPrecio[Resta],0)</f>
        <v>4</v>
      </c>
      <c r="BM22" s="26">
        <f>COUNTIFS(VentasPrecio[Cliente / Proveedor],Clientes[[#This Row],[Cliente]],VentasPrecio[Resta],"&gt;"&amp;0,VentasPrecio[Resta],"&lt;"&amp;0.5)</f>
        <v>0</v>
      </c>
      <c r="BN22" s="26">
        <f>COUNTIFS(VentasPrecio[Cliente / Proveedor],Clientes[[#This Row],[Cliente]],VentasPrecio[Resta],"&gt;="&amp;0.5)</f>
        <v>43</v>
      </c>
      <c r="BO22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3" spans="7:67" x14ac:dyDescent="0.2">
      <c r="G23" s="26" t="s">
        <v>8</v>
      </c>
      <c r="H23" s="26" t="s">
        <v>11</v>
      </c>
      <c r="I23" s="26" t="s">
        <v>33</v>
      </c>
      <c r="J23" s="26" t="s">
        <v>172</v>
      </c>
      <c r="K23" s="26" t="s">
        <v>36</v>
      </c>
      <c r="L23" s="38">
        <v>44105</v>
      </c>
      <c r="M23" s="26" t="s">
        <v>54</v>
      </c>
      <c r="N23" s="26" t="s">
        <v>62</v>
      </c>
      <c r="O23">
        <v>43934</v>
      </c>
      <c r="P23">
        <v>5.7</v>
      </c>
      <c r="Q23">
        <v>120</v>
      </c>
      <c r="R23">
        <v>1</v>
      </c>
      <c r="S23">
        <v>3420</v>
      </c>
      <c r="T23">
        <v>2525.038</v>
      </c>
      <c r="U23">
        <v>2525.038</v>
      </c>
      <c r="V23">
        <v>120</v>
      </c>
      <c r="W23">
        <v>28.5</v>
      </c>
      <c r="X23">
        <v>894.96199999999999</v>
      </c>
      <c r="Y23">
        <v>2020</v>
      </c>
      <c r="Z23">
        <v>10</v>
      </c>
      <c r="AA23">
        <v>40</v>
      </c>
      <c r="AB23">
        <v>1</v>
      </c>
      <c r="AK23" t="s">
        <v>54</v>
      </c>
      <c r="AL23" s="38">
        <v>44101</v>
      </c>
      <c r="AM23">
        <v>120</v>
      </c>
      <c r="AN23">
        <v>1</v>
      </c>
      <c r="AO23">
        <v>3420</v>
      </c>
      <c r="AP23" s="26" t="s">
        <v>62</v>
      </c>
      <c r="AQ23">
        <v>28.5</v>
      </c>
      <c r="AR23">
        <v>27</v>
      </c>
      <c r="AS23">
        <v>1.5</v>
      </c>
      <c r="AT23">
        <v>5.555555555555558E-2</v>
      </c>
      <c r="AU23">
        <v>894.96199999999999</v>
      </c>
      <c r="AV23">
        <v>2020</v>
      </c>
      <c r="AW23">
        <v>40</v>
      </c>
      <c r="AX23">
        <v>10</v>
      </c>
      <c r="AY23">
        <v>0.26168479532163702</v>
      </c>
      <c r="BA23" t="s">
        <v>122</v>
      </c>
      <c r="BB23">
        <f>SUM(BB9:BB22)</f>
        <v>410</v>
      </c>
      <c r="BE23" s="26" t="s">
        <v>158</v>
      </c>
      <c r="BF23">
        <v>8</v>
      </c>
      <c r="BG23">
        <v>39</v>
      </c>
      <c r="BH23">
        <v>3949</v>
      </c>
      <c r="BI23">
        <v>22864.925000000003</v>
      </c>
      <c r="BJ23" s="26">
        <f>COUNTIFS(VentasPrecio[Cliente / Proveedor],Clientes[[#This Row],[Cliente]],VentasPrecio[Resta],"&lt;"&amp;-0.5)</f>
        <v>0</v>
      </c>
      <c r="BK23" s="26">
        <f>COUNTIFS(VentasPrecio[Cliente / Proveedor],Clientes[[#This Row],[Cliente]],VentasPrecio[Resta],"&gt;="&amp;-0.5,VentasPrecio[Resta],"&lt;"&amp;0)</f>
        <v>0</v>
      </c>
      <c r="BL23" s="26">
        <f>COUNTIFS(VentasPrecio[Cliente / Proveedor],Clientes[[#This Row],[Cliente]],VentasPrecio[Resta],0)</f>
        <v>0</v>
      </c>
      <c r="BM23" s="26">
        <f>COUNTIFS(VentasPrecio[Cliente / Proveedor],Clientes[[#This Row],[Cliente]],VentasPrecio[Resta],"&gt;"&amp;0,VentasPrecio[Resta],"&lt;"&amp;0.5)</f>
        <v>0</v>
      </c>
      <c r="BN23" s="26">
        <f>COUNTIFS(VentasPrecio[Cliente / Proveedor],Clientes[[#This Row],[Cliente]],VentasPrecio[Resta],"&gt;="&amp;0.5)</f>
        <v>8</v>
      </c>
      <c r="BO23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4" spans="7:67" x14ac:dyDescent="0.2">
      <c r="G24" s="26" t="s">
        <v>8</v>
      </c>
      <c r="H24" s="26" t="s">
        <v>11</v>
      </c>
      <c r="I24" s="26" t="s">
        <v>33</v>
      </c>
      <c r="J24" s="26" t="s">
        <v>172</v>
      </c>
      <c r="K24" s="26" t="s">
        <v>36</v>
      </c>
      <c r="L24" s="38">
        <v>44105</v>
      </c>
      <c r="M24" s="26" t="s">
        <v>54</v>
      </c>
      <c r="N24" s="26" t="s">
        <v>158</v>
      </c>
      <c r="O24">
        <v>43934</v>
      </c>
      <c r="P24">
        <v>5.7</v>
      </c>
      <c r="Q24">
        <v>610</v>
      </c>
      <c r="R24">
        <v>6</v>
      </c>
      <c r="S24">
        <v>17385</v>
      </c>
      <c r="T24">
        <v>15150.227999999999</v>
      </c>
      <c r="U24">
        <v>2525.038</v>
      </c>
      <c r="V24">
        <v>101.66666666666667</v>
      </c>
      <c r="W24">
        <v>28.5</v>
      </c>
      <c r="X24">
        <v>2234.7719999999999</v>
      </c>
      <c r="Y24">
        <v>2020</v>
      </c>
      <c r="Z24">
        <v>10</v>
      </c>
      <c r="AA24">
        <v>40</v>
      </c>
      <c r="AB24">
        <v>1</v>
      </c>
      <c r="AK24" t="s">
        <v>54</v>
      </c>
      <c r="AL24" s="38">
        <v>44101</v>
      </c>
      <c r="AM24">
        <v>610</v>
      </c>
      <c r="AN24">
        <v>6</v>
      </c>
      <c r="AO24">
        <v>17385</v>
      </c>
      <c r="AP24" s="26" t="s">
        <v>158</v>
      </c>
      <c r="AQ24">
        <v>28.5</v>
      </c>
      <c r="AR24">
        <v>27</v>
      </c>
      <c r="AS24">
        <v>1.5</v>
      </c>
      <c r="AT24">
        <v>5.555555555555558E-2</v>
      </c>
      <c r="AU24">
        <v>2234.7719999999999</v>
      </c>
      <c r="AV24">
        <v>2020</v>
      </c>
      <c r="AW24">
        <v>40</v>
      </c>
      <c r="AX24">
        <v>10</v>
      </c>
      <c r="AY24">
        <v>0.128545987920621</v>
      </c>
      <c r="BA24" t="b">
        <f>BB23=BB24</f>
        <v>1</v>
      </c>
      <c r="BB24">
        <f>COUNT(VentasPrecio[Mes])</f>
        <v>410</v>
      </c>
      <c r="BE24" s="26" t="s">
        <v>88</v>
      </c>
      <c r="BF24">
        <v>14</v>
      </c>
      <c r="BG24">
        <v>38</v>
      </c>
      <c r="BH24">
        <v>4464.1000000000004</v>
      </c>
      <c r="BI24">
        <v>41217.124000000003</v>
      </c>
      <c r="BJ24" s="26">
        <f>COUNTIFS(VentasPrecio[Cliente / Proveedor],Clientes[[#This Row],[Cliente]],VentasPrecio[Resta],"&lt;"&amp;-0.5)</f>
        <v>7</v>
      </c>
      <c r="BK24" s="26">
        <f>COUNTIFS(VentasPrecio[Cliente / Proveedor],Clientes[[#This Row],[Cliente]],VentasPrecio[Resta],"&gt;="&amp;-0.5,VentasPrecio[Resta],"&lt;"&amp;0)</f>
        <v>1</v>
      </c>
      <c r="BL24" s="26">
        <f>COUNTIFS(VentasPrecio[Cliente / Proveedor],Clientes[[#This Row],[Cliente]],VentasPrecio[Resta],0)</f>
        <v>2</v>
      </c>
      <c r="BM24" s="26">
        <f>COUNTIFS(VentasPrecio[Cliente / Proveedor],Clientes[[#This Row],[Cliente]],VentasPrecio[Resta],"&gt;"&amp;0,VentasPrecio[Resta],"&lt;"&amp;0.5)</f>
        <v>0</v>
      </c>
      <c r="BN24" s="26">
        <f>COUNTIFS(VentasPrecio[Cliente / Proveedor],Clientes[[#This Row],[Cliente]],VentasPrecio[Resta],"&gt;="&amp;0.5)</f>
        <v>4</v>
      </c>
      <c r="BO24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MENOR</v>
      </c>
    </row>
    <row r="25" spans="7:67" x14ac:dyDescent="0.2">
      <c r="G25" s="26" t="s">
        <v>8</v>
      </c>
      <c r="H25" s="26" t="s">
        <v>11</v>
      </c>
      <c r="I25" s="26" t="s">
        <v>33</v>
      </c>
      <c r="J25" s="26" t="s">
        <v>172</v>
      </c>
      <c r="K25" s="26" t="s">
        <v>36</v>
      </c>
      <c r="L25" s="38">
        <v>44105</v>
      </c>
      <c r="M25" s="26" t="s">
        <v>54</v>
      </c>
      <c r="N25" s="26" t="s">
        <v>158</v>
      </c>
      <c r="O25">
        <v>43934</v>
      </c>
      <c r="P25">
        <v>5.7</v>
      </c>
      <c r="Q25">
        <v>113</v>
      </c>
      <c r="R25">
        <v>1</v>
      </c>
      <c r="S25">
        <v>0</v>
      </c>
      <c r="T25">
        <v>2525.038</v>
      </c>
      <c r="U25">
        <v>2525.038</v>
      </c>
      <c r="V25">
        <v>113</v>
      </c>
      <c r="W25">
        <v>0</v>
      </c>
      <c r="X25">
        <v>-2525.038</v>
      </c>
      <c r="Y25">
        <v>2020</v>
      </c>
      <c r="Z25">
        <v>10</v>
      </c>
      <c r="AA25">
        <v>40</v>
      </c>
      <c r="AB25">
        <v>1</v>
      </c>
      <c r="AK25" t="s">
        <v>54</v>
      </c>
      <c r="AL25" s="38">
        <v>44101</v>
      </c>
      <c r="AM25">
        <v>210</v>
      </c>
      <c r="AN25">
        <v>2</v>
      </c>
      <c r="AO25">
        <v>5985</v>
      </c>
      <c r="AP25" s="26" t="s">
        <v>62</v>
      </c>
      <c r="AQ25">
        <v>28.5</v>
      </c>
      <c r="AR25">
        <v>27</v>
      </c>
      <c r="AS25">
        <v>1.5</v>
      </c>
      <c r="AT25">
        <v>5.555555555555558E-2</v>
      </c>
      <c r="AU25">
        <v>934.92399999999998</v>
      </c>
      <c r="AV25">
        <v>2020</v>
      </c>
      <c r="AW25">
        <v>40</v>
      </c>
      <c r="AX25">
        <v>10</v>
      </c>
      <c r="AY25">
        <v>0.1562111946533</v>
      </c>
      <c r="BE25" s="26" t="s">
        <v>87</v>
      </c>
      <c r="BF25">
        <v>8</v>
      </c>
      <c r="BG25">
        <v>8</v>
      </c>
      <c r="BH25">
        <v>972.6</v>
      </c>
      <c r="BI25">
        <v>-1073.4779999999996</v>
      </c>
      <c r="BJ25" s="26">
        <f>COUNTIFS(VentasPrecio[Cliente / Proveedor],Clientes[[#This Row],[Cliente]],VentasPrecio[Resta],"&lt;"&amp;-0.5)</f>
        <v>8</v>
      </c>
      <c r="BK25" s="26">
        <f>COUNTIFS(VentasPrecio[Cliente / Proveedor],Clientes[[#This Row],[Cliente]],VentasPrecio[Resta],"&gt;="&amp;-0.5,VentasPrecio[Resta],"&lt;"&amp;0)</f>
        <v>0</v>
      </c>
      <c r="BL25" s="26">
        <f>COUNTIFS(VentasPrecio[Cliente / Proveedor],Clientes[[#This Row],[Cliente]],VentasPrecio[Resta],0)</f>
        <v>0</v>
      </c>
      <c r="BM25" s="26">
        <f>COUNTIFS(VentasPrecio[Cliente / Proveedor],Clientes[[#This Row],[Cliente]],VentasPrecio[Resta],"&gt;"&amp;0,VentasPrecio[Resta],"&lt;"&amp;0.5)</f>
        <v>0</v>
      </c>
      <c r="BN25" s="26">
        <f>COUNTIFS(VentasPrecio[Cliente / Proveedor],Clientes[[#This Row],[Cliente]],VentasPrecio[Resta],"&gt;="&amp;0.5)</f>
        <v>0</v>
      </c>
      <c r="BO25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MENOR</v>
      </c>
    </row>
    <row r="26" spans="7:67" x14ac:dyDescent="0.2">
      <c r="G26" s="26" t="s">
        <v>8</v>
      </c>
      <c r="H26" s="26" t="s">
        <v>11</v>
      </c>
      <c r="I26" s="26" t="s">
        <v>33</v>
      </c>
      <c r="J26" s="26" t="s">
        <v>172</v>
      </c>
      <c r="K26" s="26" t="s">
        <v>36</v>
      </c>
      <c r="L26" s="38">
        <v>44105</v>
      </c>
      <c r="M26" s="26" t="s">
        <v>54</v>
      </c>
      <c r="N26" s="26" t="s">
        <v>62</v>
      </c>
      <c r="O26">
        <v>43934</v>
      </c>
      <c r="P26">
        <v>5.7</v>
      </c>
      <c r="Q26">
        <v>210</v>
      </c>
      <c r="R26">
        <v>2</v>
      </c>
      <c r="S26">
        <v>5985</v>
      </c>
      <c r="T26">
        <v>5050.076</v>
      </c>
      <c r="U26">
        <v>2525.038</v>
      </c>
      <c r="V26">
        <v>105</v>
      </c>
      <c r="W26">
        <v>28.5</v>
      </c>
      <c r="X26">
        <v>934.92399999999998</v>
      </c>
      <c r="Y26">
        <v>2020</v>
      </c>
      <c r="Z26">
        <v>10</v>
      </c>
      <c r="AA26">
        <v>40</v>
      </c>
      <c r="AB26">
        <v>1</v>
      </c>
      <c r="AK26" t="s">
        <v>54</v>
      </c>
      <c r="AL26" s="38">
        <v>44101</v>
      </c>
      <c r="AM26">
        <v>100</v>
      </c>
      <c r="AN26">
        <v>1</v>
      </c>
      <c r="AO26">
        <v>2850</v>
      </c>
      <c r="AP26" s="26" t="s">
        <v>62</v>
      </c>
      <c r="AQ26">
        <v>28.5</v>
      </c>
      <c r="AR26">
        <v>27</v>
      </c>
      <c r="AS26">
        <v>1.5</v>
      </c>
      <c r="AT26">
        <v>5.555555555555558E-2</v>
      </c>
      <c r="AU26">
        <v>324.96199999999999</v>
      </c>
      <c r="AV26">
        <v>2020</v>
      </c>
      <c r="AW26">
        <v>40</v>
      </c>
      <c r="AX26">
        <v>10</v>
      </c>
      <c r="AY26">
        <v>0.114021754385965</v>
      </c>
      <c r="BE26" s="26" t="s">
        <v>57</v>
      </c>
      <c r="BF26">
        <v>32</v>
      </c>
      <c r="BG26">
        <v>137</v>
      </c>
      <c r="BH26">
        <v>12881.599999999999</v>
      </c>
      <c r="BI26">
        <v>5859.3429999999953</v>
      </c>
      <c r="BJ26" s="26">
        <f>COUNTIFS(VentasPrecio[Cliente / Proveedor],Clientes[[#This Row],[Cliente]],VentasPrecio[Resta],"&lt;"&amp;-0.5)</f>
        <v>9</v>
      </c>
      <c r="BK26" s="26">
        <f>COUNTIFS(VentasPrecio[Cliente / Proveedor],Clientes[[#This Row],[Cliente]],VentasPrecio[Resta],"&gt;="&amp;-0.5,VentasPrecio[Resta],"&lt;"&amp;0)</f>
        <v>0</v>
      </c>
      <c r="BL26" s="26">
        <f>COUNTIFS(VentasPrecio[Cliente / Proveedor],Clientes[[#This Row],[Cliente]],VentasPrecio[Resta],0)</f>
        <v>10</v>
      </c>
      <c r="BM26" s="26">
        <f>COUNTIFS(VentasPrecio[Cliente / Proveedor],Clientes[[#This Row],[Cliente]],VentasPrecio[Resta],"&gt;"&amp;0,VentasPrecio[Resta],"&lt;"&amp;0.5)</f>
        <v>0</v>
      </c>
      <c r="BN26" s="26">
        <f>COUNTIFS(VentasPrecio[Cliente / Proveedor],Clientes[[#This Row],[Cliente]],VentasPrecio[Resta],"&gt;="&amp;0.5)</f>
        <v>13</v>
      </c>
      <c r="BO26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7" spans="7:67" x14ac:dyDescent="0.2">
      <c r="G27" s="26" t="s">
        <v>8</v>
      </c>
      <c r="H27" s="26" t="s">
        <v>11</v>
      </c>
      <c r="I27" s="26" t="s">
        <v>33</v>
      </c>
      <c r="J27" s="26" t="s">
        <v>172</v>
      </c>
      <c r="K27" s="26" t="s">
        <v>36</v>
      </c>
      <c r="L27" s="38">
        <v>44105</v>
      </c>
      <c r="M27" s="26" t="s">
        <v>54</v>
      </c>
      <c r="N27" s="26" t="s">
        <v>62</v>
      </c>
      <c r="O27">
        <v>43934</v>
      </c>
      <c r="P27">
        <v>5.7</v>
      </c>
      <c r="Q27">
        <v>100</v>
      </c>
      <c r="R27">
        <v>1</v>
      </c>
      <c r="S27">
        <v>2850</v>
      </c>
      <c r="T27">
        <v>2525.038</v>
      </c>
      <c r="U27">
        <v>2525.038</v>
      </c>
      <c r="V27">
        <v>100</v>
      </c>
      <c r="W27">
        <v>28.5</v>
      </c>
      <c r="X27">
        <v>324.96199999999999</v>
      </c>
      <c r="Y27">
        <v>2020</v>
      </c>
      <c r="Z27">
        <v>10</v>
      </c>
      <c r="AA27">
        <v>40</v>
      </c>
      <c r="AB27">
        <v>1</v>
      </c>
      <c r="AK27" t="s">
        <v>54</v>
      </c>
      <c r="AL27" s="38">
        <v>44101</v>
      </c>
      <c r="AM27">
        <v>115</v>
      </c>
      <c r="AN27">
        <v>1</v>
      </c>
      <c r="AO27">
        <v>3277.5</v>
      </c>
      <c r="AP27" s="26" t="s">
        <v>62</v>
      </c>
      <c r="AQ27">
        <v>28.5</v>
      </c>
      <c r="AR27">
        <v>27</v>
      </c>
      <c r="AS27">
        <v>1.5</v>
      </c>
      <c r="AT27">
        <v>5.555555555555558E-2</v>
      </c>
      <c r="AU27">
        <v>752.46199999999999</v>
      </c>
      <c r="AV27">
        <v>2020</v>
      </c>
      <c r="AW27">
        <v>40</v>
      </c>
      <c r="AX27">
        <v>10</v>
      </c>
      <c r="AY27">
        <v>0.229584134248665</v>
      </c>
      <c r="BE27" s="26" t="s">
        <v>58</v>
      </c>
      <c r="BF27">
        <v>13</v>
      </c>
      <c r="BG27">
        <v>31</v>
      </c>
      <c r="BH27">
        <v>3167.2</v>
      </c>
      <c r="BI27">
        <v>9210.9439999999995</v>
      </c>
      <c r="BJ27" s="26">
        <f>COUNTIFS(VentasPrecio[Cliente / Proveedor],Clientes[[#This Row],[Cliente]],VentasPrecio[Resta],"&lt;"&amp;-0.5)</f>
        <v>0</v>
      </c>
      <c r="BK27" s="26">
        <f>COUNTIFS(VentasPrecio[Cliente / Proveedor],Clientes[[#This Row],[Cliente]],VentasPrecio[Resta],"&gt;="&amp;-0.5,VentasPrecio[Resta],"&lt;"&amp;0)</f>
        <v>0</v>
      </c>
      <c r="BL27" s="26">
        <f>COUNTIFS(VentasPrecio[Cliente / Proveedor],Clientes[[#This Row],[Cliente]],VentasPrecio[Resta],0)</f>
        <v>6</v>
      </c>
      <c r="BM27" s="26">
        <f>COUNTIFS(VentasPrecio[Cliente / Proveedor],Clientes[[#This Row],[Cliente]],VentasPrecio[Resta],"&gt;"&amp;0,VentasPrecio[Resta],"&lt;"&amp;0.5)</f>
        <v>0</v>
      </c>
      <c r="BN27" s="26">
        <f>COUNTIFS(VentasPrecio[Cliente / Proveedor],Clientes[[#This Row],[Cliente]],VentasPrecio[Resta],"&gt;="&amp;0.5)</f>
        <v>7</v>
      </c>
      <c r="BO27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8" spans="7:67" x14ac:dyDescent="0.2">
      <c r="G28" s="26" t="s">
        <v>8</v>
      </c>
      <c r="H28" s="26" t="s">
        <v>11</v>
      </c>
      <c r="I28" s="26" t="s">
        <v>33</v>
      </c>
      <c r="J28" s="26" t="s">
        <v>172</v>
      </c>
      <c r="K28" s="26" t="s">
        <v>36</v>
      </c>
      <c r="L28" s="38">
        <v>44105</v>
      </c>
      <c r="M28" s="26" t="s">
        <v>54</v>
      </c>
      <c r="N28" s="26" t="s">
        <v>62</v>
      </c>
      <c r="O28">
        <v>43934</v>
      </c>
      <c r="P28">
        <v>5.7</v>
      </c>
      <c r="Q28">
        <v>115</v>
      </c>
      <c r="R28">
        <v>1</v>
      </c>
      <c r="S28">
        <v>3277.5</v>
      </c>
      <c r="T28">
        <v>2525.038</v>
      </c>
      <c r="U28">
        <v>2525.038</v>
      </c>
      <c r="V28">
        <v>115</v>
      </c>
      <c r="W28">
        <v>28.5</v>
      </c>
      <c r="X28">
        <v>752.46199999999999</v>
      </c>
      <c r="Y28">
        <v>2020</v>
      </c>
      <c r="Z28">
        <v>10</v>
      </c>
      <c r="AA28">
        <v>40</v>
      </c>
      <c r="AB28">
        <v>1</v>
      </c>
      <c r="AK28" t="s">
        <v>54</v>
      </c>
      <c r="AL28" s="38">
        <v>44101</v>
      </c>
      <c r="AM28">
        <v>120</v>
      </c>
      <c r="AN28">
        <v>1</v>
      </c>
      <c r="AO28">
        <v>3420</v>
      </c>
      <c r="AP28" s="26" t="s">
        <v>62</v>
      </c>
      <c r="AQ28">
        <v>28.5</v>
      </c>
      <c r="AR28">
        <v>27</v>
      </c>
      <c r="AS28">
        <v>1.5</v>
      </c>
      <c r="AT28">
        <v>5.555555555555558E-2</v>
      </c>
      <c r="AU28">
        <v>894.96199999999999</v>
      </c>
      <c r="AV28">
        <v>2020</v>
      </c>
      <c r="AW28">
        <v>40</v>
      </c>
      <c r="AX28">
        <v>10</v>
      </c>
      <c r="AY28">
        <v>0.26168479532163702</v>
      </c>
      <c r="BE28" s="26" t="s">
        <v>56</v>
      </c>
      <c r="BF28">
        <v>13</v>
      </c>
      <c r="BG28">
        <v>33</v>
      </c>
      <c r="BH28">
        <v>3280.7</v>
      </c>
      <c r="BI28">
        <v>-607.59800000000064</v>
      </c>
      <c r="BJ28" s="26">
        <f>COUNTIFS(VentasPrecio[Cliente / Proveedor],Clientes[[#This Row],[Cliente]],VentasPrecio[Resta],"&lt;"&amp;-0.5)</f>
        <v>0</v>
      </c>
      <c r="BK28" s="26">
        <f>COUNTIFS(VentasPrecio[Cliente / Proveedor],Clientes[[#This Row],[Cliente]],VentasPrecio[Resta],"&gt;="&amp;-0.5,VentasPrecio[Resta],"&lt;"&amp;0)</f>
        <v>0</v>
      </c>
      <c r="BL28" s="26">
        <f>COUNTIFS(VentasPrecio[Cliente / Proveedor],Clientes[[#This Row],[Cliente]],VentasPrecio[Resta],0)</f>
        <v>6</v>
      </c>
      <c r="BM28" s="26">
        <f>COUNTIFS(VentasPrecio[Cliente / Proveedor],Clientes[[#This Row],[Cliente]],VentasPrecio[Resta],"&gt;"&amp;0,VentasPrecio[Resta],"&lt;"&amp;0.5)</f>
        <v>0</v>
      </c>
      <c r="BN28" s="26">
        <f>COUNTIFS(VentasPrecio[Cliente / Proveedor],Clientes[[#This Row],[Cliente]],VentasPrecio[Resta],"&gt;="&amp;0.5)</f>
        <v>7</v>
      </c>
      <c r="BO28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9" spans="7:67" x14ac:dyDescent="0.2">
      <c r="G29" s="26" t="s">
        <v>8</v>
      </c>
      <c r="H29" s="26" t="s">
        <v>11</v>
      </c>
      <c r="I29" s="26" t="s">
        <v>33</v>
      </c>
      <c r="J29" s="26" t="s">
        <v>172</v>
      </c>
      <c r="K29" s="26" t="s">
        <v>36</v>
      </c>
      <c r="L29" s="38">
        <v>44105</v>
      </c>
      <c r="M29" s="26" t="s">
        <v>54</v>
      </c>
      <c r="N29" s="26" t="s">
        <v>62</v>
      </c>
      <c r="O29">
        <v>43934</v>
      </c>
      <c r="P29">
        <v>5.7</v>
      </c>
      <c r="Q29">
        <v>120</v>
      </c>
      <c r="R29">
        <v>1</v>
      </c>
      <c r="S29">
        <v>3420</v>
      </c>
      <c r="T29">
        <v>2525.038</v>
      </c>
      <c r="U29">
        <v>2525.038</v>
      </c>
      <c r="V29">
        <v>120</v>
      </c>
      <c r="W29">
        <v>28.5</v>
      </c>
      <c r="X29">
        <v>894.96199999999999</v>
      </c>
      <c r="Y29">
        <v>2020</v>
      </c>
      <c r="Z29">
        <v>10</v>
      </c>
      <c r="AA29">
        <v>40</v>
      </c>
      <c r="AB29">
        <v>1</v>
      </c>
      <c r="AK29" t="s">
        <v>54</v>
      </c>
      <c r="AL29" s="38">
        <v>44101</v>
      </c>
      <c r="AM29">
        <v>110</v>
      </c>
      <c r="AN29">
        <v>1</v>
      </c>
      <c r="AO29">
        <v>2000</v>
      </c>
      <c r="AP29" s="26" t="s">
        <v>62</v>
      </c>
      <c r="AQ29">
        <v>18.181799999999999</v>
      </c>
      <c r="AR29">
        <v>27</v>
      </c>
      <c r="AS29">
        <v>-8.8181999999999992</v>
      </c>
      <c r="AT29">
        <v>-0.3266</v>
      </c>
      <c r="AU29">
        <v>-525.03800000000001</v>
      </c>
      <c r="AV29">
        <v>2020</v>
      </c>
      <c r="AW29">
        <v>40</v>
      </c>
      <c r="AX29">
        <v>10</v>
      </c>
      <c r="AY29">
        <v>-0.262519</v>
      </c>
      <c r="BE29" s="26" t="s">
        <v>59</v>
      </c>
      <c r="BF29">
        <v>13</v>
      </c>
      <c r="BG29">
        <v>80</v>
      </c>
      <c r="BH29">
        <v>8505.9999999999982</v>
      </c>
      <c r="BI29">
        <v>31834.240000000002</v>
      </c>
      <c r="BJ29" s="26">
        <f>COUNTIFS(VentasPrecio[Cliente / Proveedor],Clientes[[#This Row],[Cliente]],VentasPrecio[Resta],"&lt;"&amp;-0.5)</f>
        <v>0</v>
      </c>
      <c r="BK29" s="26">
        <f>COUNTIFS(VentasPrecio[Cliente / Proveedor],Clientes[[#This Row],[Cliente]],VentasPrecio[Resta],"&gt;="&amp;-0.5,VentasPrecio[Resta],"&lt;"&amp;0)</f>
        <v>0</v>
      </c>
      <c r="BL29" s="26">
        <f>COUNTIFS(VentasPrecio[Cliente / Proveedor],Clientes[[#This Row],[Cliente]],VentasPrecio[Resta],0)</f>
        <v>6</v>
      </c>
      <c r="BM29" s="26">
        <f>COUNTIFS(VentasPrecio[Cliente / Proveedor],Clientes[[#This Row],[Cliente]],VentasPrecio[Resta],"&gt;"&amp;0,VentasPrecio[Resta],"&lt;"&amp;0.5)</f>
        <v>0</v>
      </c>
      <c r="BN29" s="26">
        <f>COUNTIFS(VentasPrecio[Cliente / Proveedor],Clientes[[#This Row],[Cliente]],VentasPrecio[Resta],"&gt;="&amp;0.5)</f>
        <v>7</v>
      </c>
      <c r="BO29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30" spans="7:67" x14ac:dyDescent="0.2">
      <c r="G30" s="26" t="s">
        <v>8</v>
      </c>
      <c r="H30" s="26" t="s">
        <v>11</v>
      </c>
      <c r="I30" s="26" t="s">
        <v>33</v>
      </c>
      <c r="J30" s="26" t="s">
        <v>172</v>
      </c>
      <c r="K30" s="26" t="s">
        <v>36</v>
      </c>
      <c r="L30" s="38">
        <v>44105</v>
      </c>
      <c r="M30" s="26" t="s">
        <v>54</v>
      </c>
      <c r="N30" s="26" t="s">
        <v>62</v>
      </c>
      <c r="O30">
        <v>43934</v>
      </c>
      <c r="P30">
        <v>5.7</v>
      </c>
      <c r="Q30">
        <v>110</v>
      </c>
      <c r="R30">
        <v>1</v>
      </c>
      <c r="S30">
        <v>2000</v>
      </c>
      <c r="T30">
        <v>2525.038</v>
      </c>
      <c r="U30">
        <v>2525.038</v>
      </c>
      <c r="V30">
        <v>110</v>
      </c>
      <c r="W30">
        <v>18.181799999999999</v>
      </c>
      <c r="X30">
        <v>-525.03800000000001</v>
      </c>
      <c r="Y30">
        <v>2020</v>
      </c>
      <c r="Z30">
        <v>10</v>
      </c>
      <c r="AA30">
        <v>40</v>
      </c>
      <c r="AB30">
        <v>1</v>
      </c>
      <c r="AK30" t="s">
        <v>54</v>
      </c>
      <c r="AL30" s="38">
        <v>44101</v>
      </c>
      <c r="AM30">
        <v>105</v>
      </c>
      <c r="AN30">
        <v>1</v>
      </c>
      <c r="AO30">
        <v>2992.5</v>
      </c>
      <c r="AP30" s="26" t="s">
        <v>72</v>
      </c>
      <c r="AQ30">
        <v>28.5</v>
      </c>
      <c r="AR30">
        <v>27</v>
      </c>
      <c r="AS30">
        <v>1.5</v>
      </c>
      <c r="AT30">
        <v>5.555555555555558E-2</v>
      </c>
      <c r="AU30">
        <v>467.46199999999999</v>
      </c>
      <c r="AV30">
        <v>2020</v>
      </c>
      <c r="AW30">
        <v>40</v>
      </c>
      <c r="AX30">
        <v>10</v>
      </c>
      <c r="AY30">
        <v>0.1562111946533</v>
      </c>
      <c r="BE30" s="26" t="s">
        <v>60</v>
      </c>
      <c r="BF30">
        <v>13</v>
      </c>
      <c r="BG30">
        <v>15</v>
      </c>
      <c r="BH30">
        <v>1506</v>
      </c>
      <c r="BI30">
        <v>-262.5690000000003</v>
      </c>
      <c r="BJ30" s="26">
        <f>COUNTIFS(VentasPrecio[Cliente / Proveedor],Clientes[[#This Row],[Cliente]],VentasPrecio[Resta],"&lt;"&amp;-0.5)</f>
        <v>0</v>
      </c>
      <c r="BK30" s="26">
        <f>COUNTIFS(VentasPrecio[Cliente / Proveedor],Clientes[[#This Row],[Cliente]],VentasPrecio[Resta],"&gt;="&amp;-0.5,VentasPrecio[Resta],"&lt;"&amp;0)</f>
        <v>0</v>
      </c>
      <c r="BL30" s="26">
        <f>COUNTIFS(VentasPrecio[Cliente / Proveedor],Clientes[[#This Row],[Cliente]],VentasPrecio[Resta],0)</f>
        <v>6</v>
      </c>
      <c r="BM30" s="26">
        <f>COUNTIFS(VentasPrecio[Cliente / Proveedor],Clientes[[#This Row],[Cliente]],VentasPrecio[Resta],"&gt;"&amp;0,VentasPrecio[Resta],"&lt;"&amp;0.5)</f>
        <v>0</v>
      </c>
      <c r="BN30" s="26">
        <f>COUNTIFS(VentasPrecio[Cliente / Proveedor],Clientes[[#This Row],[Cliente]],VentasPrecio[Resta],"&gt;="&amp;0.5)</f>
        <v>7</v>
      </c>
      <c r="BO30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31" spans="7:67" x14ac:dyDescent="0.2">
      <c r="G31" s="26" t="s">
        <v>8</v>
      </c>
      <c r="H31" s="26" t="s">
        <v>11</v>
      </c>
      <c r="I31" s="26" t="s">
        <v>33</v>
      </c>
      <c r="J31" s="26" t="s">
        <v>172</v>
      </c>
      <c r="K31" s="26" t="s">
        <v>36</v>
      </c>
      <c r="L31" s="38">
        <v>44105</v>
      </c>
      <c r="M31" s="26" t="s">
        <v>54</v>
      </c>
      <c r="N31" s="26" t="s">
        <v>72</v>
      </c>
      <c r="O31">
        <v>43934</v>
      </c>
      <c r="P31">
        <v>5.7</v>
      </c>
      <c r="Q31">
        <v>105</v>
      </c>
      <c r="R31">
        <v>1</v>
      </c>
      <c r="S31">
        <v>2992.5</v>
      </c>
      <c r="T31">
        <v>2525.038</v>
      </c>
      <c r="U31">
        <v>2525.038</v>
      </c>
      <c r="V31">
        <v>105</v>
      </c>
      <c r="W31">
        <v>28.5</v>
      </c>
      <c r="X31">
        <v>467.46199999999999</v>
      </c>
      <c r="Y31">
        <v>2020</v>
      </c>
      <c r="Z31">
        <v>10</v>
      </c>
      <c r="AA31">
        <v>40</v>
      </c>
      <c r="AB31">
        <v>1</v>
      </c>
      <c r="AK31" t="s">
        <v>54</v>
      </c>
      <c r="AL31" s="38">
        <v>44101</v>
      </c>
      <c r="AM31">
        <v>-110</v>
      </c>
      <c r="AN31">
        <v>-1</v>
      </c>
      <c r="AO31">
        <v>-2000</v>
      </c>
      <c r="AP31" s="26" t="s">
        <v>62</v>
      </c>
      <c r="AQ31">
        <v>18.181799999999999</v>
      </c>
      <c r="AR31">
        <v>27</v>
      </c>
      <c r="AS31">
        <v>-8.8181999999999992</v>
      </c>
      <c r="AT31">
        <v>-0.3266</v>
      </c>
      <c r="AU31">
        <v>525.03800000000001</v>
      </c>
      <c r="AV31">
        <v>2020</v>
      </c>
      <c r="AW31">
        <v>40</v>
      </c>
      <c r="AX31">
        <v>10</v>
      </c>
      <c r="AY31">
        <v>-0.262519</v>
      </c>
      <c r="BE31" s="26" t="s">
        <v>61</v>
      </c>
      <c r="BF31">
        <v>12</v>
      </c>
      <c r="BG31">
        <v>21</v>
      </c>
      <c r="BH31">
        <v>2165.4</v>
      </c>
      <c r="BI31">
        <v>3151.5290000000005</v>
      </c>
      <c r="BJ31" s="26">
        <f>COUNTIFS(VentasPrecio[Cliente / Proveedor],Clientes[[#This Row],[Cliente]],VentasPrecio[Resta],"&lt;"&amp;-0.5)</f>
        <v>0</v>
      </c>
      <c r="BK31" s="26">
        <f>COUNTIFS(VentasPrecio[Cliente / Proveedor],Clientes[[#This Row],[Cliente]],VentasPrecio[Resta],"&gt;="&amp;-0.5,VentasPrecio[Resta],"&lt;"&amp;0)</f>
        <v>0</v>
      </c>
      <c r="BL31" s="26">
        <f>COUNTIFS(VentasPrecio[Cliente / Proveedor],Clientes[[#This Row],[Cliente]],VentasPrecio[Resta],0)</f>
        <v>5</v>
      </c>
      <c r="BM31" s="26">
        <f>COUNTIFS(VentasPrecio[Cliente / Proveedor],Clientes[[#This Row],[Cliente]],VentasPrecio[Resta],"&gt;"&amp;0,VentasPrecio[Resta],"&lt;"&amp;0.5)</f>
        <v>0</v>
      </c>
      <c r="BN31" s="26">
        <f>COUNTIFS(VentasPrecio[Cliente / Proveedor],Clientes[[#This Row],[Cliente]],VentasPrecio[Resta],"&gt;="&amp;0.5)</f>
        <v>7</v>
      </c>
      <c r="BO31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32" spans="7:67" x14ac:dyDescent="0.2">
      <c r="G32" s="26" t="s">
        <v>8</v>
      </c>
      <c r="H32" s="26" t="s">
        <v>11</v>
      </c>
      <c r="I32" s="26" t="s">
        <v>33</v>
      </c>
      <c r="J32" s="26" t="s">
        <v>172</v>
      </c>
      <c r="K32" s="26" t="s">
        <v>35</v>
      </c>
      <c r="L32" s="38">
        <v>44105</v>
      </c>
      <c r="M32" s="26" t="s">
        <v>54</v>
      </c>
      <c r="N32" s="26" t="s">
        <v>62</v>
      </c>
      <c r="O32">
        <v>43934</v>
      </c>
      <c r="P32">
        <v>5.7</v>
      </c>
      <c r="Q32">
        <v>-110</v>
      </c>
      <c r="R32">
        <v>-1</v>
      </c>
      <c r="S32">
        <v>-2000</v>
      </c>
      <c r="T32">
        <v>-2525.038</v>
      </c>
      <c r="U32">
        <v>-2525.038</v>
      </c>
      <c r="V32">
        <v>110</v>
      </c>
      <c r="W32">
        <v>18.181799999999999</v>
      </c>
      <c r="X32">
        <v>525.03800000000001</v>
      </c>
      <c r="Y32">
        <v>2020</v>
      </c>
      <c r="Z32">
        <v>10</v>
      </c>
      <c r="AA32">
        <v>40</v>
      </c>
      <c r="AB32">
        <v>-1</v>
      </c>
      <c r="AK32" t="s">
        <v>54</v>
      </c>
      <c r="AL32" s="38">
        <v>44101</v>
      </c>
      <c r="AM32">
        <v>110</v>
      </c>
      <c r="AN32">
        <v>1</v>
      </c>
      <c r="AO32">
        <v>1500</v>
      </c>
      <c r="AP32" s="26" t="s">
        <v>62</v>
      </c>
      <c r="AQ32">
        <v>13.6364</v>
      </c>
      <c r="AR32">
        <v>27</v>
      </c>
      <c r="AS32">
        <v>-13.3636</v>
      </c>
      <c r="AT32">
        <v>-0.49494814814814814</v>
      </c>
      <c r="AU32">
        <v>-1025.038</v>
      </c>
      <c r="AV32">
        <v>2020</v>
      </c>
      <c r="AW32">
        <v>40</v>
      </c>
      <c r="AX32">
        <v>10</v>
      </c>
      <c r="AY32">
        <v>-0.683358666666667</v>
      </c>
      <c r="BE32" s="26" t="s">
        <v>97</v>
      </c>
      <c r="BF32">
        <v>9</v>
      </c>
      <c r="BG32">
        <v>90</v>
      </c>
      <c r="BH32">
        <v>10574.799999999997</v>
      </c>
      <c r="BI32">
        <v>78331.771000000008</v>
      </c>
      <c r="BJ32" s="26">
        <f>COUNTIFS(VentasPrecio[Cliente / Proveedor],Clientes[[#This Row],[Cliente]],VentasPrecio[Resta],"&lt;"&amp;-0.5)</f>
        <v>3</v>
      </c>
      <c r="BK32" s="26">
        <f>COUNTIFS(VentasPrecio[Cliente / Proveedor],Clientes[[#This Row],[Cliente]],VentasPrecio[Resta],"&gt;="&amp;-0.5,VentasPrecio[Resta],"&lt;"&amp;0)</f>
        <v>6</v>
      </c>
      <c r="BL32" s="26">
        <f>COUNTIFS(VentasPrecio[Cliente / Proveedor],Clientes[[#This Row],[Cliente]],VentasPrecio[Resta],0)</f>
        <v>0</v>
      </c>
      <c r="BM32" s="26">
        <f>COUNTIFS(VentasPrecio[Cliente / Proveedor],Clientes[[#This Row],[Cliente]],VentasPrecio[Resta],"&gt;"&amp;0,VentasPrecio[Resta],"&lt;"&amp;0.5)</f>
        <v>0</v>
      </c>
      <c r="BN32" s="26">
        <f>COUNTIFS(VentasPrecio[Cliente / Proveedor],Clientes[[#This Row],[Cliente]],VentasPrecio[Resta],"&gt;="&amp;0.5)</f>
        <v>0</v>
      </c>
      <c r="BO32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MENOR</v>
      </c>
    </row>
    <row r="33" spans="7:67" x14ac:dyDescent="0.2">
      <c r="G33" s="26" t="s">
        <v>8</v>
      </c>
      <c r="H33" s="26" t="s">
        <v>11</v>
      </c>
      <c r="I33" s="26" t="s">
        <v>33</v>
      </c>
      <c r="J33" s="26" t="s">
        <v>172</v>
      </c>
      <c r="K33" s="26" t="s">
        <v>36</v>
      </c>
      <c r="L33" s="38">
        <v>44105</v>
      </c>
      <c r="M33" s="26" t="s">
        <v>54</v>
      </c>
      <c r="N33" s="26" t="s">
        <v>62</v>
      </c>
      <c r="O33">
        <v>43934</v>
      </c>
      <c r="P33">
        <v>5.7</v>
      </c>
      <c r="Q33">
        <v>110</v>
      </c>
      <c r="R33">
        <v>1</v>
      </c>
      <c r="S33">
        <v>1500</v>
      </c>
      <c r="T33">
        <v>2525.038</v>
      </c>
      <c r="U33">
        <v>2525.038</v>
      </c>
      <c r="V33">
        <v>110</v>
      </c>
      <c r="W33">
        <v>13.6364</v>
      </c>
      <c r="X33">
        <v>-1025.038</v>
      </c>
      <c r="Y33">
        <v>2020</v>
      </c>
      <c r="Z33">
        <v>10</v>
      </c>
      <c r="AA33">
        <v>40</v>
      </c>
      <c r="AB33">
        <v>1</v>
      </c>
      <c r="AK33" t="s">
        <v>54</v>
      </c>
      <c r="AL33" s="38">
        <v>44101</v>
      </c>
      <c r="AM33">
        <v>-120</v>
      </c>
      <c r="AN33">
        <v>-1</v>
      </c>
      <c r="AO33">
        <v>-3420</v>
      </c>
      <c r="AP33" s="26" t="s">
        <v>62</v>
      </c>
      <c r="AQ33">
        <v>28.5</v>
      </c>
      <c r="AR33">
        <v>27</v>
      </c>
      <c r="AS33">
        <v>1.5</v>
      </c>
      <c r="AT33">
        <v>5.555555555555558E-2</v>
      </c>
      <c r="AU33">
        <v>-894.96199999999999</v>
      </c>
      <c r="AV33">
        <v>2020</v>
      </c>
      <c r="AW33">
        <v>40</v>
      </c>
      <c r="AX33">
        <v>10</v>
      </c>
      <c r="AY33">
        <v>0.26168479532163702</v>
      </c>
      <c r="BE33" s="26" t="s">
        <v>96</v>
      </c>
      <c r="BF33">
        <v>9</v>
      </c>
      <c r="BG33">
        <v>751</v>
      </c>
      <c r="BH33">
        <v>99784</v>
      </c>
      <c r="BI33">
        <v>810144.01199999999</v>
      </c>
      <c r="BJ33" s="26">
        <f>COUNTIFS(VentasPrecio[Cliente / Proveedor],Clientes[[#This Row],[Cliente]],VentasPrecio[Resta],"&lt;"&amp;-0.5)</f>
        <v>3</v>
      </c>
      <c r="BK33" s="26">
        <f>COUNTIFS(VentasPrecio[Cliente / Proveedor],Clientes[[#This Row],[Cliente]],VentasPrecio[Resta],"&gt;="&amp;-0.5,VentasPrecio[Resta],"&lt;"&amp;0)</f>
        <v>0</v>
      </c>
      <c r="BL33" s="26">
        <f>COUNTIFS(VentasPrecio[Cliente / Proveedor],Clientes[[#This Row],[Cliente]],VentasPrecio[Resta],0)</f>
        <v>3</v>
      </c>
      <c r="BM33" s="26">
        <f>COUNTIFS(VentasPrecio[Cliente / Proveedor],Clientes[[#This Row],[Cliente]],VentasPrecio[Resta],"&gt;"&amp;0,VentasPrecio[Resta],"&lt;"&amp;0.5)</f>
        <v>0</v>
      </c>
      <c r="BN33" s="26">
        <f>COUNTIFS(VentasPrecio[Cliente / Proveedor],Clientes[[#This Row],[Cliente]],VentasPrecio[Resta],"&gt;="&amp;0.5)</f>
        <v>3</v>
      </c>
      <c r="BO33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34" spans="7:67" x14ac:dyDescent="0.2">
      <c r="G34" s="26" t="s">
        <v>8</v>
      </c>
      <c r="H34" s="26" t="s">
        <v>11</v>
      </c>
      <c r="I34" s="26" t="s">
        <v>33</v>
      </c>
      <c r="J34" s="26" t="s">
        <v>172</v>
      </c>
      <c r="K34" s="26" t="s">
        <v>35</v>
      </c>
      <c r="L34" s="38">
        <v>44105</v>
      </c>
      <c r="M34" s="26" t="s">
        <v>54</v>
      </c>
      <c r="N34" s="26" t="s">
        <v>62</v>
      </c>
      <c r="O34">
        <v>43934</v>
      </c>
      <c r="P34">
        <v>5.7</v>
      </c>
      <c r="Q34">
        <v>-120</v>
      </c>
      <c r="R34">
        <v>-1</v>
      </c>
      <c r="S34">
        <v>-3420</v>
      </c>
      <c r="T34">
        <v>-2525.038</v>
      </c>
      <c r="U34">
        <v>-2525.038</v>
      </c>
      <c r="V34">
        <v>120</v>
      </c>
      <c r="W34">
        <v>28.5</v>
      </c>
      <c r="X34">
        <v>-894.96199999999999</v>
      </c>
      <c r="Y34">
        <v>2020</v>
      </c>
      <c r="Z34">
        <v>10</v>
      </c>
      <c r="AA34">
        <v>40</v>
      </c>
      <c r="AB34">
        <v>-1</v>
      </c>
      <c r="AK34" t="s">
        <v>54</v>
      </c>
      <c r="AL34" s="38">
        <v>44101</v>
      </c>
      <c r="AM34">
        <v>265.60000000000002</v>
      </c>
      <c r="AN34">
        <v>1</v>
      </c>
      <c r="AO34">
        <v>3320</v>
      </c>
      <c r="AP34" s="26" t="s">
        <v>62</v>
      </c>
      <c r="AQ34">
        <v>12.5</v>
      </c>
      <c r="AR34">
        <v>27</v>
      </c>
      <c r="AS34">
        <v>-14.5</v>
      </c>
      <c r="AT34">
        <v>-0.53703703703703698</v>
      </c>
      <c r="AU34">
        <v>-406.16899999999998</v>
      </c>
      <c r="AV34">
        <v>2020</v>
      </c>
      <c r="AW34">
        <v>40</v>
      </c>
      <c r="AX34">
        <v>10</v>
      </c>
      <c r="AY34">
        <v>-0.122340060240964</v>
      </c>
      <c r="BE34" s="26" t="s">
        <v>95</v>
      </c>
      <c r="BF34">
        <v>5</v>
      </c>
      <c r="BG34">
        <v>60</v>
      </c>
      <c r="BH34">
        <v>8313</v>
      </c>
      <c r="BI34">
        <v>65247.722000000002</v>
      </c>
      <c r="BJ34" s="26">
        <f>COUNTIFS(VentasPrecio[Cliente / Proveedor],Clientes[[#This Row],[Cliente]],VentasPrecio[Resta],"&lt;"&amp;-0.5)</f>
        <v>3</v>
      </c>
      <c r="BK34" s="26">
        <f>COUNTIFS(VentasPrecio[Cliente / Proveedor],Clientes[[#This Row],[Cliente]],VentasPrecio[Resta],"&gt;="&amp;-0.5,VentasPrecio[Resta],"&lt;"&amp;0)</f>
        <v>1</v>
      </c>
      <c r="BL34" s="26">
        <f>COUNTIFS(VentasPrecio[Cliente / Proveedor],Clientes[[#This Row],[Cliente]],VentasPrecio[Resta],0)</f>
        <v>1</v>
      </c>
      <c r="BM34" s="26">
        <f>COUNTIFS(VentasPrecio[Cliente / Proveedor],Clientes[[#This Row],[Cliente]],VentasPrecio[Resta],"&gt;"&amp;0,VentasPrecio[Resta],"&lt;"&amp;0.5)</f>
        <v>0</v>
      </c>
      <c r="BN34" s="26">
        <f>COUNTIFS(VentasPrecio[Cliente / Proveedor],Clientes[[#This Row],[Cliente]],VentasPrecio[Resta],"&gt;="&amp;0.5)</f>
        <v>0</v>
      </c>
      <c r="BO34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MENOR</v>
      </c>
    </row>
    <row r="35" spans="7:67" x14ac:dyDescent="0.2">
      <c r="G35" s="26" t="s">
        <v>8</v>
      </c>
      <c r="H35" s="26" t="s">
        <v>11</v>
      </c>
      <c r="I35" s="26" t="s">
        <v>33</v>
      </c>
      <c r="J35" s="26" t="s">
        <v>172</v>
      </c>
      <c r="K35" s="26" t="s">
        <v>36</v>
      </c>
      <c r="L35" s="38">
        <v>44105</v>
      </c>
      <c r="M35" s="26" t="s">
        <v>54</v>
      </c>
      <c r="N35" s="26" t="s">
        <v>62</v>
      </c>
      <c r="O35">
        <v>43934</v>
      </c>
      <c r="P35">
        <v>5.7</v>
      </c>
      <c r="Q35">
        <v>120</v>
      </c>
      <c r="R35">
        <v>1</v>
      </c>
      <c r="S35">
        <v>0</v>
      </c>
      <c r="T35">
        <v>2525.038</v>
      </c>
      <c r="U35">
        <v>2525.038</v>
      </c>
      <c r="V35">
        <v>120</v>
      </c>
      <c r="W35">
        <v>0</v>
      </c>
      <c r="X35">
        <v>-2525.038</v>
      </c>
      <c r="Y35">
        <v>2020</v>
      </c>
      <c r="Z35">
        <v>10</v>
      </c>
      <c r="AA35">
        <v>40</v>
      </c>
      <c r="AB35">
        <v>1</v>
      </c>
      <c r="AK35" t="s">
        <v>54</v>
      </c>
      <c r="AL35" s="38">
        <v>44101</v>
      </c>
      <c r="AM35">
        <v>160.80000000000001</v>
      </c>
      <c r="AN35">
        <v>1</v>
      </c>
      <c r="AO35">
        <v>4020</v>
      </c>
      <c r="AP35" s="26" t="s">
        <v>88</v>
      </c>
      <c r="AQ35">
        <v>25</v>
      </c>
      <c r="AR35">
        <v>27</v>
      </c>
      <c r="AS35">
        <v>-2</v>
      </c>
      <c r="AT35">
        <v>-7.407407407407407E-2</v>
      </c>
      <c r="AU35">
        <v>293.83100000000002</v>
      </c>
      <c r="AV35">
        <v>2020</v>
      </c>
      <c r="AW35">
        <v>40</v>
      </c>
      <c r="AX35">
        <v>10</v>
      </c>
      <c r="AY35">
        <v>7.3092288557213905E-2</v>
      </c>
      <c r="BE35" s="26" t="s">
        <v>55</v>
      </c>
      <c r="BF35">
        <v>6</v>
      </c>
      <c r="BG35">
        <v>199</v>
      </c>
      <c r="BH35">
        <v>34292.800000000003</v>
      </c>
      <c r="BI35">
        <v>-35577.162999999993</v>
      </c>
      <c r="BJ35" s="26">
        <f>COUNTIFS(VentasPrecio[Cliente / Proveedor],Clientes[[#This Row],[Cliente]],VentasPrecio[Resta],"&lt;"&amp;-0.5)</f>
        <v>4</v>
      </c>
      <c r="BK35" s="26">
        <f>COUNTIFS(VentasPrecio[Cliente / Proveedor],Clientes[[#This Row],[Cliente]],VentasPrecio[Resta],"&gt;="&amp;-0.5,VentasPrecio[Resta],"&lt;"&amp;0)</f>
        <v>0</v>
      </c>
      <c r="BL35" s="26">
        <f>COUNTIFS(VentasPrecio[Cliente / Proveedor],Clientes[[#This Row],[Cliente]],VentasPrecio[Resta],0)</f>
        <v>1</v>
      </c>
      <c r="BM35" s="26">
        <f>COUNTIFS(VentasPrecio[Cliente / Proveedor],Clientes[[#This Row],[Cliente]],VentasPrecio[Resta],"&gt;"&amp;0,VentasPrecio[Resta],"&lt;"&amp;0.5)</f>
        <v>0</v>
      </c>
      <c r="BN35" s="26">
        <f>COUNTIFS(VentasPrecio[Cliente / Proveedor],Clientes[[#This Row],[Cliente]],VentasPrecio[Resta],"&gt;="&amp;0.5)</f>
        <v>1</v>
      </c>
      <c r="BO35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MENOR</v>
      </c>
    </row>
    <row r="36" spans="7:67" x14ac:dyDescent="0.2">
      <c r="G36" s="26" t="s">
        <v>8</v>
      </c>
      <c r="H36" s="26" t="s">
        <v>34</v>
      </c>
      <c r="I36" s="26" t="s">
        <v>9</v>
      </c>
      <c r="J36" s="26" t="s">
        <v>176</v>
      </c>
      <c r="K36" s="26" t="s">
        <v>36</v>
      </c>
      <c r="L36" s="38">
        <v>44106</v>
      </c>
      <c r="M36" s="26" t="s">
        <v>54</v>
      </c>
      <c r="N36" s="26" t="s">
        <v>62</v>
      </c>
      <c r="O36">
        <v>43874</v>
      </c>
      <c r="P36">
        <v>7.7333333333333334</v>
      </c>
      <c r="Q36">
        <v>265.60000000000002</v>
      </c>
      <c r="R36">
        <v>1</v>
      </c>
      <c r="S36">
        <v>3320</v>
      </c>
      <c r="T36">
        <v>3726.1689999999999</v>
      </c>
      <c r="U36">
        <v>3726.1689999999999</v>
      </c>
      <c r="V36">
        <v>265.60000000000002</v>
      </c>
      <c r="W36">
        <v>12.5</v>
      </c>
      <c r="X36">
        <v>-406.16899999999998</v>
      </c>
      <c r="Y36">
        <v>2020</v>
      </c>
      <c r="Z36">
        <v>10</v>
      </c>
      <c r="AA36">
        <v>40</v>
      </c>
      <c r="AB36">
        <v>1</v>
      </c>
      <c r="AK36" t="s">
        <v>54</v>
      </c>
      <c r="AL36" s="38">
        <v>44101</v>
      </c>
      <c r="AM36">
        <v>294.8</v>
      </c>
      <c r="AN36">
        <v>2</v>
      </c>
      <c r="AO36">
        <v>7370</v>
      </c>
      <c r="AP36" s="26" t="s">
        <v>88</v>
      </c>
      <c r="AQ36">
        <v>25</v>
      </c>
      <c r="AR36">
        <v>27</v>
      </c>
      <c r="AS36">
        <v>-2</v>
      </c>
      <c r="AT36">
        <v>-7.407407407407407E-2</v>
      </c>
      <c r="AU36">
        <v>-82.337999999999994</v>
      </c>
      <c r="AV36">
        <v>2020</v>
      </c>
      <c r="AW36">
        <v>40</v>
      </c>
      <c r="AX36">
        <v>10</v>
      </c>
      <c r="AY36">
        <v>-1.11720488466757E-2</v>
      </c>
      <c r="BE36" s="26" t="s">
        <v>174</v>
      </c>
      <c r="BF36">
        <v>1</v>
      </c>
      <c r="BG36">
        <v>8</v>
      </c>
      <c r="BH36">
        <v>829.6</v>
      </c>
      <c r="BI36">
        <v>-3391.114</v>
      </c>
      <c r="BJ36" s="26">
        <f>COUNTIFS(VentasPrecio[Cliente / Proveedor],Clientes[[#This Row],[Cliente]],VentasPrecio[Resta],"&lt;"&amp;-0.5)</f>
        <v>0</v>
      </c>
      <c r="BK36" s="26">
        <f>COUNTIFS(VentasPrecio[Cliente / Proveedor],Clientes[[#This Row],[Cliente]],VentasPrecio[Resta],"&gt;="&amp;-0.5,VentasPrecio[Resta],"&lt;"&amp;0)</f>
        <v>1</v>
      </c>
      <c r="BL36" s="26">
        <f>COUNTIFS(VentasPrecio[Cliente / Proveedor],Clientes[[#This Row],[Cliente]],VentasPrecio[Resta],0)</f>
        <v>0</v>
      </c>
      <c r="BM36" s="26">
        <f>COUNTIFS(VentasPrecio[Cliente / Proveedor],Clientes[[#This Row],[Cliente]],VentasPrecio[Resta],"&gt;"&amp;0,VentasPrecio[Resta],"&lt;"&amp;0.5)</f>
        <v>0</v>
      </c>
      <c r="BN36" s="26">
        <f>COUNTIFS(VentasPrecio[Cliente / Proveedor],Clientes[[#This Row],[Cliente]],VentasPrecio[Resta],"&gt;="&amp;0.5)</f>
        <v>0</v>
      </c>
      <c r="BO36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MENOR</v>
      </c>
    </row>
    <row r="37" spans="7:67" x14ac:dyDescent="0.2">
      <c r="G37" s="26" t="s">
        <v>8</v>
      </c>
      <c r="H37" s="26" t="s">
        <v>34</v>
      </c>
      <c r="I37" s="26" t="s">
        <v>9</v>
      </c>
      <c r="J37" s="26" t="s">
        <v>176</v>
      </c>
      <c r="K37" s="26" t="s">
        <v>36</v>
      </c>
      <c r="L37" s="38">
        <v>44106</v>
      </c>
      <c r="M37" s="26" t="s">
        <v>54</v>
      </c>
      <c r="N37" s="26" t="s">
        <v>88</v>
      </c>
      <c r="O37">
        <v>43874</v>
      </c>
      <c r="P37">
        <v>7.7333333333333334</v>
      </c>
      <c r="Q37">
        <v>160.80000000000001</v>
      </c>
      <c r="R37">
        <v>1</v>
      </c>
      <c r="S37">
        <v>4020</v>
      </c>
      <c r="T37">
        <v>3726.1689999999999</v>
      </c>
      <c r="U37">
        <v>3726.1689999999999</v>
      </c>
      <c r="V37">
        <v>160.80000000000001</v>
      </c>
      <c r="W37">
        <v>25</v>
      </c>
      <c r="X37">
        <v>293.83100000000002</v>
      </c>
      <c r="Y37">
        <v>2020</v>
      </c>
      <c r="Z37">
        <v>10</v>
      </c>
      <c r="AA37">
        <v>40</v>
      </c>
      <c r="AB37">
        <v>1</v>
      </c>
      <c r="AK37" t="s">
        <v>54</v>
      </c>
      <c r="AL37" s="38">
        <v>44101</v>
      </c>
      <c r="AM37">
        <v>128.6</v>
      </c>
      <c r="AN37">
        <v>1</v>
      </c>
      <c r="AO37">
        <v>3215</v>
      </c>
      <c r="AP37" s="26" t="s">
        <v>87</v>
      </c>
      <c r="AQ37">
        <v>25</v>
      </c>
      <c r="AR37">
        <v>27</v>
      </c>
      <c r="AS37">
        <v>-2</v>
      </c>
      <c r="AT37">
        <v>-7.407407407407407E-2</v>
      </c>
      <c r="AU37">
        <v>-2773.08</v>
      </c>
      <c r="AV37">
        <v>2020</v>
      </c>
      <c r="AW37">
        <v>40</v>
      </c>
      <c r="AX37">
        <v>10</v>
      </c>
      <c r="AY37">
        <v>-0.86254432348367005</v>
      </c>
      <c r="BE37" s="26" t="s">
        <v>93</v>
      </c>
      <c r="BF37">
        <v>4</v>
      </c>
      <c r="BG37">
        <v>4</v>
      </c>
      <c r="BH37">
        <v>489</v>
      </c>
      <c r="BI37">
        <v>6459.3860000000004</v>
      </c>
      <c r="BJ37" s="26">
        <f>COUNTIFS(VentasPrecio[Cliente / Proveedor],Clientes[[#This Row],[Cliente]],VentasPrecio[Resta],"&lt;"&amp;-0.5)</f>
        <v>0</v>
      </c>
      <c r="BK37" s="26">
        <f>COUNTIFS(VentasPrecio[Cliente / Proveedor],Clientes[[#This Row],[Cliente]],VentasPrecio[Resta],"&gt;="&amp;-0.5,VentasPrecio[Resta],"&lt;"&amp;0)</f>
        <v>0</v>
      </c>
      <c r="BL37" s="26">
        <f>COUNTIFS(VentasPrecio[Cliente / Proveedor],Clientes[[#This Row],[Cliente]],VentasPrecio[Resta],0)</f>
        <v>0</v>
      </c>
      <c r="BM37" s="26">
        <f>COUNTIFS(VentasPrecio[Cliente / Proveedor],Clientes[[#This Row],[Cliente]],VentasPrecio[Resta],"&gt;"&amp;0,VentasPrecio[Resta],"&lt;"&amp;0.5)</f>
        <v>0</v>
      </c>
      <c r="BN37" s="26">
        <f>COUNTIFS(VentasPrecio[Cliente / Proveedor],Clientes[[#This Row],[Cliente]],VentasPrecio[Resta],"&gt;="&amp;0.5)</f>
        <v>4</v>
      </c>
      <c r="BO37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38" spans="7:67" x14ac:dyDescent="0.2">
      <c r="G38" s="26" t="s">
        <v>8</v>
      </c>
      <c r="H38" s="26" t="s">
        <v>34</v>
      </c>
      <c r="I38" s="26" t="s">
        <v>9</v>
      </c>
      <c r="J38" s="26" t="s">
        <v>176</v>
      </c>
      <c r="K38" s="26" t="s">
        <v>36</v>
      </c>
      <c r="L38" s="38">
        <v>44106</v>
      </c>
      <c r="M38" s="26" t="s">
        <v>54</v>
      </c>
      <c r="N38" s="26" t="s">
        <v>88</v>
      </c>
      <c r="O38">
        <v>43874</v>
      </c>
      <c r="P38">
        <v>7.7333333333333334</v>
      </c>
      <c r="Q38">
        <v>294.8</v>
      </c>
      <c r="R38">
        <v>2</v>
      </c>
      <c r="S38">
        <v>7370</v>
      </c>
      <c r="T38">
        <v>7452.3379999999997</v>
      </c>
      <c r="U38">
        <v>3726.1689999999999</v>
      </c>
      <c r="V38">
        <v>147.4</v>
      </c>
      <c r="W38">
        <v>25</v>
      </c>
      <c r="X38">
        <v>-82.337999999999994</v>
      </c>
      <c r="Y38">
        <v>2020</v>
      </c>
      <c r="Z38">
        <v>10</v>
      </c>
      <c r="AA38">
        <v>40</v>
      </c>
      <c r="AB38">
        <v>1</v>
      </c>
      <c r="AK38" t="s">
        <v>54</v>
      </c>
      <c r="AL38" s="38">
        <v>44101</v>
      </c>
      <c r="AM38">
        <v>265.60000000000002</v>
      </c>
      <c r="AN38">
        <v>1</v>
      </c>
      <c r="AO38">
        <v>3320</v>
      </c>
      <c r="AP38" s="26" t="s">
        <v>62</v>
      </c>
      <c r="AQ38">
        <v>12.5</v>
      </c>
      <c r="AR38">
        <v>27</v>
      </c>
      <c r="AS38">
        <v>-14.5</v>
      </c>
      <c r="AT38">
        <v>-0.53703703703703698</v>
      </c>
      <c r="AU38">
        <v>-2668.08</v>
      </c>
      <c r="AV38">
        <v>2020</v>
      </c>
      <c r="AW38">
        <v>40</v>
      </c>
      <c r="AX38">
        <v>10</v>
      </c>
      <c r="AY38">
        <v>-0.80363855421686803</v>
      </c>
      <c r="BE38" s="26" t="s">
        <v>94</v>
      </c>
      <c r="BF38">
        <v>3</v>
      </c>
      <c r="BG38">
        <v>18</v>
      </c>
      <c r="BH38">
        <v>1925</v>
      </c>
      <c r="BI38">
        <v>19595.873</v>
      </c>
      <c r="BJ38" s="26">
        <f>COUNTIFS(VentasPrecio[Cliente / Proveedor],Clientes[[#This Row],[Cliente]],VentasPrecio[Resta],"&lt;"&amp;-0.5)</f>
        <v>0</v>
      </c>
      <c r="BK38" s="26">
        <f>COUNTIFS(VentasPrecio[Cliente / Proveedor],Clientes[[#This Row],[Cliente]],VentasPrecio[Resta],"&gt;="&amp;-0.5,VentasPrecio[Resta],"&lt;"&amp;0)</f>
        <v>0</v>
      </c>
      <c r="BL38" s="26">
        <f>COUNTIFS(VentasPrecio[Cliente / Proveedor],Clientes[[#This Row],[Cliente]],VentasPrecio[Resta],0)</f>
        <v>0</v>
      </c>
      <c r="BM38" s="26">
        <f>COUNTIFS(VentasPrecio[Cliente / Proveedor],Clientes[[#This Row],[Cliente]],VentasPrecio[Resta],"&gt;"&amp;0,VentasPrecio[Resta],"&lt;"&amp;0.5)</f>
        <v>0</v>
      </c>
      <c r="BN38" s="26">
        <f>COUNTIFS(VentasPrecio[Cliente / Proveedor],Clientes[[#This Row],[Cliente]],VentasPrecio[Resta],"&gt;="&amp;0.5)</f>
        <v>3</v>
      </c>
      <c r="BO38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39" spans="7:67" x14ac:dyDescent="0.2">
      <c r="G39" s="26" t="s">
        <v>8</v>
      </c>
      <c r="H39" s="26" t="s">
        <v>34</v>
      </c>
      <c r="I39" s="26" t="s">
        <v>9</v>
      </c>
      <c r="J39" s="26" t="s">
        <v>177</v>
      </c>
      <c r="K39" s="26" t="s">
        <v>36</v>
      </c>
      <c r="L39" s="38">
        <v>44106</v>
      </c>
      <c r="M39" s="26" t="s">
        <v>54</v>
      </c>
      <c r="N39" s="26" t="s">
        <v>87</v>
      </c>
      <c r="O39">
        <v>43893</v>
      </c>
      <c r="P39">
        <v>7.1</v>
      </c>
      <c r="Q39">
        <v>128.6</v>
      </c>
      <c r="R39">
        <v>1</v>
      </c>
      <c r="S39">
        <v>3215</v>
      </c>
      <c r="T39">
        <v>5988.08</v>
      </c>
      <c r="U39">
        <v>5988.08</v>
      </c>
      <c r="V39">
        <v>128.6</v>
      </c>
      <c r="W39">
        <v>25</v>
      </c>
      <c r="X39">
        <v>-2773.08</v>
      </c>
      <c r="Y39">
        <v>2020</v>
      </c>
      <c r="Z39">
        <v>10</v>
      </c>
      <c r="AA39">
        <v>40</v>
      </c>
      <c r="AB39">
        <v>1</v>
      </c>
      <c r="AK39" t="s">
        <v>54</v>
      </c>
      <c r="AL39" s="38">
        <v>44101</v>
      </c>
      <c r="AM39">
        <v>125.2</v>
      </c>
      <c r="AN39">
        <v>1</v>
      </c>
      <c r="AO39">
        <v>3130</v>
      </c>
      <c r="AP39" s="26" t="s">
        <v>87</v>
      </c>
      <c r="AQ39">
        <v>25</v>
      </c>
      <c r="AR39">
        <v>27</v>
      </c>
      <c r="AS39">
        <v>-2</v>
      </c>
      <c r="AT39">
        <v>-7.407407407407407E-2</v>
      </c>
      <c r="AU39">
        <v>604.96199999999999</v>
      </c>
      <c r="AV39">
        <v>2020</v>
      </c>
      <c r="AW39">
        <v>40</v>
      </c>
      <c r="AX39">
        <v>10</v>
      </c>
      <c r="AY39">
        <v>0.19327859424920099</v>
      </c>
      <c r="BE39" s="26" t="s">
        <v>89</v>
      </c>
      <c r="BF39">
        <v>5</v>
      </c>
      <c r="BG39">
        <v>70</v>
      </c>
      <c r="BH39">
        <v>7830</v>
      </c>
      <c r="BI39">
        <v>21768.472000000002</v>
      </c>
      <c r="BJ39" s="26">
        <f>COUNTIFS(VentasPrecio[Cliente / Proveedor],Clientes[[#This Row],[Cliente]],VentasPrecio[Resta],"&lt;"&amp;-0.5)</f>
        <v>0</v>
      </c>
      <c r="BK39" s="26">
        <f>COUNTIFS(VentasPrecio[Cliente / Proveedor],Clientes[[#This Row],[Cliente]],VentasPrecio[Resta],"&gt;="&amp;-0.5,VentasPrecio[Resta],"&lt;"&amp;0)</f>
        <v>0</v>
      </c>
      <c r="BL39" s="26">
        <f>COUNTIFS(VentasPrecio[Cliente / Proveedor],Clientes[[#This Row],[Cliente]],VentasPrecio[Resta],0)</f>
        <v>0</v>
      </c>
      <c r="BM39" s="26">
        <f>COUNTIFS(VentasPrecio[Cliente / Proveedor],Clientes[[#This Row],[Cliente]],VentasPrecio[Resta],"&gt;"&amp;0,VentasPrecio[Resta],"&lt;"&amp;0.5)</f>
        <v>0</v>
      </c>
      <c r="BN39" s="26">
        <f>COUNTIFS(VentasPrecio[Cliente / Proveedor],Clientes[[#This Row],[Cliente]],VentasPrecio[Resta],"&gt;="&amp;0.5)</f>
        <v>5</v>
      </c>
      <c r="BO39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40" spans="7:67" x14ac:dyDescent="0.2">
      <c r="G40" s="26" t="s">
        <v>8</v>
      </c>
      <c r="H40" s="26" t="s">
        <v>34</v>
      </c>
      <c r="I40" s="26" t="s">
        <v>9</v>
      </c>
      <c r="J40" s="26" t="s">
        <v>177</v>
      </c>
      <c r="K40" s="26" t="s">
        <v>36</v>
      </c>
      <c r="L40" s="38">
        <v>44106</v>
      </c>
      <c r="M40" s="26" t="s">
        <v>54</v>
      </c>
      <c r="N40" s="26" t="s">
        <v>62</v>
      </c>
      <c r="O40">
        <v>43893</v>
      </c>
      <c r="P40">
        <v>7.1</v>
      </c>
      <c r="Q40">
        <v>265.60000000000002</v>
      </c>
      <c r="R40">
        <v>1</v>
      </c>
      <c r="S40">
        <v>3320</v>
      </c>
      <c r="T40">
        <v>5988.08</v>
      </c>
      <c r="U40">
        <v>5988.08</v>
      </c>
      <c r="V40">
        <v>265.60000000000002</v>
      </c>
      <c r="W40">
        <v>12.5</v>
      </c>
      <c r="X40">
        <v>-2668.08</v>
      </c>
      <c r="Y40">
        <v>2020</v>
      </c>
      <c r="Z40">
        <v>10</v>
      </c>
      <c r="AA40">
        <v>40</v>
      </c>
      <c r="AB40">
        <v>1</v>
      </c>
      <c r="AK40" t="s">
        <v>54</v>
      </c>
      <c r="AL40" s="38">
        <v>44101</v>
      </c>
      <c r="AM40">
        <v>220</v>
      </c>
      <c r="AN40">
        <v>2</v>
      </c>
      <c r="AO40">
        <v>6160</v>
      </c>
      <c r="AP40" s="26" t="s">
        <v>57</v>
      </c>
      <c r="AQ40">
        <v>28</v>
      </c>
      <c r="AR40">
        <v>27</v>
      </c>
      <c r="AS40">
        <v>1</v>
      </c>
      <c r="AT40">
        <v>3.7037037037036973E-2</v>
      </c>
      <c r="AU40">
        <v>1109.924</v>
      </c>
      <c r="AV40">
        <v>2020</v>
      </c>
      <c r="AW40">
        <v>40</v>
      </c>
      <c r="AX40">
        <v>10</v>
      </c>
      <c r="AY40">
        <v>0.180182467532468</v>
      </c>
      <c r="BE40" s="26" t="s">
        <v>98</v>
      </c>
      <c r="BF40">
        <v>1</v>
      </c>
      <c r="BG40">
        <v>3</v>
      </c>
      <c r="BH40">
        <v>314</v>
      </c>
      <c r="BI40">
        <v>1401.6410000000001</v>
      </c>
      <c r="BJ40" s="26">
        <f>COUNTIFS(VentasPrecio[Cliente / Proveedor],Clientes[[#This Row],[Cliente]],VentasPrecio[Resta],"&lt;"&amp;-0.5)</f>
        <v>0</v>
      </c>
      <c r="BK40" s="26">
        <f>COUNTIFS(VentasPrecio[Cliente / Proveedor],Clientes[[#This Row],[Cliente]],VentasPrecio[Resta],"&gt;="&amp;-0.5,VentasPrecio[Resta],"&lt;"&amp;0)</f>
        <v>0</v>
      </c>
      <c r="BL40" s="26">
        <f>COUNTIFS(VentasPrecio[Cliente / Proveedor],Clientes[[#This Row],[Cliente]],VentasPrecio[Resta],0)</f>
        <v>0</v>
      </c>
      <c r="BM40" s="26">
        <f>COUNTIFS(VentasPrecio[Cliente / Proveedor],Clientes[[#This Row],[Cliente]],VentasPrecio[Resta],"&gt;"&amp;0,VentasPrecio[Resta],"&lt;"&amp;0.5)</f>
        <v>0</v>
      </c>
      <c r="BN40" s="26">
        <f>COUNTIFS(VentasPrecio[Cliente / Proveedor],Clientes[[#This Row],[Cliente]],VentasPrecio[Resta],"&gt;="&amp;0.5)</f>
        <v>1</v>
      </c>
      <c r="BO40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41" spans="7:67" x14ac:dyDescent="0.2">
      <c r="G41" s="26" t="s">
        <v>8</v>
      </c>
      <c r="H41" s="26" t="s">
        <v>11</v>
      </c>
      <c r="I41" s="26" t="s">
        <v>33</v>
      </c>
      <c r="J41" s="26" t="s">
        <v>172</v>
      </c>
      <c r="K41" s="26" t="s">
        <v>36</v>
      </c>
      <c r="L41" s="38">
        <v>44106</v>
      </c>
      <c r="M41" s="26" t="s">
        <v>54</v>
      </c>
      <c r="N41" s="26" t="s">
        <v>87</v>
      </c>
      <c r="O41">
        <v>43934</v>
      </c>
      <c r="P41">
        <v>5.7333333333333334</v>
      </c>
      <c r="Q41">
        <v>125.2</v>
      </c>
      <c r="R41">
        <v>1</v>
      </c>
      <c r="S41">
        <v>3130</v>
      </c>
      <c r="T41">
        <v>2525.038</v>
      </c>
      <c r="U41">
        <v>2525.038</v>
      </c>
      <c r="V41">
        <v>125.2</v>
      </c>
      <c r="W41">
        <v>25</v>
      </c>
      <c r="X41">
        <v>604.96199999999999</v>
      </c>
      <c r="Y41">
        <v>2020</v>
      </c>
      <c r="Z41">
        <v>10</v>
      </c>
      <c r="AA41">
        <v>40</v>
      </c>
      <c r="AB41">
        <v>1</v>
      </c>
      <c r="AK41" t="s">
        <v>54</v>
      </c>
      <c r="AL41" s="38">
        <v>44101</v>
      </c>
      <c r="AM41">
        <v>621</v>
      </c>
      <c r="AN41">
        <v>8</v>
      </c>
      <c r="AO41">
        <v>17388</v>
      </c>
      <c r="AP41" s="26" t="s">
        <v>57</v>
      </c>
      <c r="AQ41">
        <v>28</v>
      </c>
      <c r="AR41">
        <v>27</v>
      </c>
      <c r="AS41">
        <v>1</v>
      </c>
      <c r="AT41">
        <v>3.7037037037036973E-2</v>
      </c>
      <c r="AU41">
        <v>-2812.3040000000001</v>
      </c>
      <c r="AV41">
        <v>2020</v>
      </c>
      <c r="AW41">
        <v>40</v>
      </c>
      <c r="AX41">
        <v>10</v>
      </c>
      <c r="AY41">
        <v>-0.161738210259949</v>
      </c>
      <c r="BE41" s="26" t="s">
        <v>70</v>
      </c>
      <c r="BF41">
        <v>1</v>
      </c>
      <c r="BG41">
        <v>3</v>
      </c>
      <c r="BH41">
        <v>308</v>
      </c>
      <c r="BI41">
        <v>-940.83399999999995</v>
      </c>
      <c r="BJ41" s="26">
        <f>COUNTIFS(VentasPrecio[Cliente / Proveedor],Clientes[[#This Row],[Cliente]],VentasPrecio[Resta],"&lt;"&amp;-0.5)</f>
        <v>0</v>
      </c>
      <c r="BK41" s="26">
        <f>COUNTIFS(VentasPrecio[Cliente / Proveedor],Clientes[[#This Row],[Cliente]],VentasPrecio[Resta],"&gt;="&amp;-0.5,VentasPrecio[Resta],"&lt;"&amp;0)</f>
        <v>0</v>
      </c>
      <c r="BL41" s="26">
        <f>COUNTIFS(VentasPrecio[Cliente / Proveedor],Clientes[[#This Row],[Cliente]],VentasPrecio[Resta],0)</f>
        <v>0</v>
      </c>
      <c r="BM41" s="26">
        <f>COUNTIFS(VentasPrecio[Cliente / Proveedor],Clientes[[#This Row],[Cliente]],VentasPrecio[Resta],"&gt;"&amp;0,VentasPrecio[Resta],"&lt;"&amp;0.5)</f>
        <v>0</v>
      </c>
      <c r="BN41" s="26">
        <f>COUNTIFS(VentasPrecio[Cliente / Proveedor],Clientes[[#This Row],[Cliente]],VentasPrecio[Resta],"&gt;="&amp;0.5)</f>
        <v>1</v>
      </c>
      <c r="BO41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42" spans="7:67" x14ac:dyDescent="0.2">
      <c r="G42" s="26" t="s">
        <v>8</v>
      </c>
      <c r="H42" s="26" t="s">
        <v>11</v>
      </c>
      <c r="I42" s="26" t="s">
        <v>33</v>
      </c>
      <c r="J42" s="26" t="s">
        <v>172</v>
      </c>
      <c r="K42" s="26" t="s">
        <v>36</v>
      </c>
      <c r="L42" s="38">
        <v>44106</v>
      </c>
      <c r="M42" s="26" t="s">
        <v>54</v>
      </c>
      <c r="N42" s="26" t="s">
        <v>57</v>
      </c>
      <c r="O42">
        <v>43934</v>
      </c>
      <c r="P42">
        <v>5.7333333333333334</v>
      </c>
      <c r="Q42">
        <v>220</v>
      </c>
      <c r="R42">
        <v>2</v>
      </c>
      <c r="S42">
        <v>6160</v>
      </c>
      <c r="T42">
        <v>5050.076</v>
      </c>
      <c r="U42">
        <v>2525.038</v>
      </c>
      <c r="V42">
        <v>110</v>
      </c>
      <c r="W42">
        <v>28</v>
      </c>
      <c r="X42">
        <v>1109.924</v>
      </c>
      <c r="Y42">
        <v>2020</v>
      </c>
      <c r="Z42">
        <v>10</v>
      </c>
      <c r="AA42">
        <v>40</v>
      </c>
      <c r="AB42">
        <v>1</v>
      </c>
      <c r="AK42" t="s">
        <v>54</v>
      </c>
      <c r="AL42" s="38">
        <v>44101</v>
      </c>
      <c r="AM42">
        <v>312.39999999999998</v>
      </c>
      <c r="AN42">
        <v>3</v>
      </c>
      <c r="AO42">
        <v>8747.2000000000007</v>
      </c>
      <c r="AP42" s="26" t="s">
        <v>58</v>
      </c>
      <c r="AQ42">
        <v>28</v>
      </c>
      <c r="AR42">
        <v>27</v>
      </c>
      <c r="AS42">
        <v>1</v>
      </c>
      <c r="AT42">
        <v>3.7037037037036973E-2</v>
      </c>
      <c r="AU42">
        <v>1172.086</v>
      </c>
      <c r="AV42">
        <v>2020</v>
      </c>
      <c r="AW42">
        <v>40</v>
      </c>
      <c r="AX42">
        <v>10</v>
      </c>
      <c r="AY42">
        <v>0.13399556429486001</v>
      </c>
      <c r="BE42" s="26" t="s">
        <v>159</v>
      </c>
      <c r="BF42">
        <v>4</v>
      </c>
      <c r="BG42">
        <v>21</v>
      </c>
      <c r="BH42">
        <v>2249</v>
      </c>
      <c r="BI42">
        <v>21560.678999999996</v>
      </c>
      <c r="BJ42" s="26">
        <f>COUNTIFS(VentasPrecio[Cliente / Proveedor],Clientes[[#This Row],[Cliente]],VentasPrecio[Resta],"&lt;"&amp;-0.5)</f>
        <v>0</v>
      </c>
      <c r="BK42" s="26">
        <f>COUNTIFS(VentasPrecio[Cliente / Proveedor],Clientes[[#This Row],[Cliente]],VentasPrecio[Resta],"&gt;="&amp;-0.5,VentasPrecio[Resta],"&lt;"&amp;0)</f>
        <v>0</v>
      </c>
      <c r="BL42" s="26">
        <f>COUNTIFS(VentasPrecio[Cliente / Proveedor],Clientes[[#This Row],[Cliente]],VentasPrecio[Resta],0)</f>
        <v>0</v>
      </c>
      <c r="BM42" s="26">
        <f>COUNTIFS(VentasPrecio[Cliente / Proveedor],Clientes[[#This Row],[Cliente]],VentasPrecio[Resta],"&gt;"&amp;0,VentasPrecio[Resta],"&lt;"&amp;0.5)</f>
        <v>0</v>
      </c>
      <c r="BN42" s="26">
        <f>COUNTIFS(VentasPrecio[Cliente / Proveedor],Clientes[[#This Row],[Cliente]],VentasPrecio[Resta],"&gt;="&amp;0.5)</f>
        <v>4</v>
      </c>
      <c r="BO42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43" spans="7:67" x14ac:dyDescent="0.2">
      <c r="G43" s="26" t="s">
        <v>8</v>
      </c>
      <c r="H43" s="26" t="s">
        <v>11</v>
      </c>
      <c r="I43" s="26" t="s">
        <v>33</v>
      </c>
      <c r="J43" s="26" t="s">
        <v>172</v>
      </c>
      <c r="K43" s="26" t="s">
        <v>36</v>
      </c>
      <c r="L43" s="38">
        <v>44106</v>
      </c>
      <c r="M43" s="26" t="s">
        <v>54</v>
      </c>
      <c r="N43" s="26" t="s">
        <v>57</v>
      </c>
      <c r="O43">
        <v>43934</v>
      </c>
      <c r="P43">
        <v>5.7333333333333334</v>
      </c>
      <c r="Q43">
        <v>621</v>
      </c>
      <c r="R43">
        <v>8</v>
      </c>
      <c r="S43">
        <v>17388</v>
      </c>
      <c r="T43">
        <v>20200.304</v>
      </c>
      <c r="U43">
        <v>2525.038</v>
      </c>
      <c r="V43">
        <v>77.625</v>
      </c>
      <c r="W43">
        <v>28</v>
      </c>
      <c r="X43">
        <v>-2812.3040000000001</v>
      </c>
      <c r="Y43">
        <v>2020</v>
      </c>
      <c r="Z43">
        <v>10</v>
      </c>
      <c r="AA43">
        <v>40</v>
      </c>
      <c r="AB43">
        <v>1</v>
      </c>
      <c r="AK43" t="s">
        <v>54</v>
      </c>
      <c r="AL43" s="38">
        <v>44101</v>
      </c>
      <c r="AM43">
        <v>200.6</v>
      </c>
      <c r="AN43">
        <v>2</v>
      </c>
      <c r="AO43">
        <v>5616.8</v>
      </c>
      <c r="AP43" s="26" t="s">
        <v>56</v>
      </c>
      <c r="AQ43">
        <v>28</v>
      </c>
      <c r="AR43">
        <v>27</v>
      </c>
      <c r="AS43">
        <v>1</v>
      </c>
      <c r="AT43">
        <v>3.7037037037036973E-2</v>
      </c>
      <c r="AU43">
        <v>566.72400000000005</v>
      </c>
      <c r="AV43">
        <v>2020</v>
      </c>
      <c r="AW43">
        <v>40</v>
      </c>
      <c r="AX43">
        <v>10</v>
      </c>
      <c r="AY43">
        <v>0.10089802022503901</v>
      </c>
      <c r="BE43" s="26" t="s">
        <v>83</v>
      </c>
      <c r="BF43">
        <v>4</v>
      </c>
      <c r="BG43">
        <v>37</v>
      </c>
      <c r="BH43">
        <v>3763</v>
      </c>
      <c r="BI43">
        <v>24229.728000000003</v>
      </c>
      <c r="BJ43" s="26">
        <f>COUNTIFS(VentasPrecio[Cliente / Proveedor],Clientes[[#This Row],[Cliente]],VentasPrecio[Resta],"&lt;"&amp;-0.5)</f>
        <v>0</v>
      </c>
      <c r="BK43" s="26">
        <f>COUNTIFS(VentasPrecio[Cliente / Proveedor],Clientes[[#This Row],[Cliente]],VentasPrecio[Resta],"&gt;="&amp;-0.5,VentasPrecio[Resta],"&lt;"&amp;0)</f>
        <v>0</v>
      </c>
      <c r="BL43" s="26">
        <f>COUNTIFS(VentasPrecio[Cliente / Proveedor],Clientes[[#This Row],[Cliente]],VentasPrecio[Resta],0)</f>
        <v>3</v>
      </c>
      <c r="BM43" s="26">
        <f>COUNTIFS(VentasPrecio[Cliente / Proveedor],Clientes[[#This Row],[Cliente]],VentasPrecio[Resta],"&gt;"&amp;0,VentasPrecio[Resta],"&lt;"&amp;0.5)</f>
        <v>0</v>
      </c>
      <c r="BN43" s="26">
        <f>COUNTIFS(VentasPrecio[Cliente / Proveedor],Clientes[[#This Row],[Cliente]],VentasPrecio[Resta],"&gt;="&amp;0.5)</f>
        <v>1</v>
      </c>
      <c r="BO43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de GDL</v>
      </c>
    </row>
    <row r="44" spans="7:67" x14ac:dyDescent="0.2">
      <c r="G44" s="26" t="s">
        <v>8</v>
      </c>
      <c r="H44" s="26" t="s">
        <v>11</v>
      </c>
      <c r="I44" s="26" t="s">
        <v>33</v>
      </c>
      <c r="J44" s="26" t="s">
        <v>172</v>
      </c>
      <c r="K44" s="26" t="s">
        <v>36</v>
      </c>
      <c r="L44" s="38">
        <v>44106</v>
      </c>
      <c r="M44" s="26" t="s">
        <v>54</v>
      </c>
      <c r="N44" s="26" t="s">
        <v>58</v>
      </c>
      <c r="O44">
        <v>43934</v>
      </c>
      <c r="P44">
        <v>5.7333333333333334</v>
      </c>
      <c r="Q44">
        <v>312.39999999999998</v>
      </c>
      <c r="R44">
        <v>3</v>
      </c>
      <c r="S44">
        <v>8747.2000000000007</v>
      </c>
      <c r="T44">
        <v>7575.1139999999996</v>
      </c>
      <c r="U44">
        <v>2525.038</v>
      </c>
      <c r="V44">
        <v>104.13333333333333</v>
      </c>
      <c r="W44">
        <v>28</v>
      </c>
      <c r="X44">
        <v>1172.086</v>
      </c>
      <c r="Y44">
        <v>2020</v>
      </c>
      <c r="Z44">
        <v>10</v>
      </c>
      <c r="AA44">
        <v>40</v>
      </c>
      <c r="AB44">
        <v>1</v>
      </c>
      <c r="AK44" t="s">
        <v>54</v>
      </c>
      <c r="AL44" s="38">
        <v>44101</v>
      </c>
      <c r="AM44">
        <v>1123.5999999999999</v>
      </c>
      <c r="AN44">
        <v>10</v>
      </c>
      <c r="AO44">
        <v>31460.799999999999</v>
      </c>
      <c r="AP44" s="26" t="s">
        <v>59</v>
      </c>
      <c r="AQ44">
        <v>28</v>
      </c>
      <c r="AR44">
        <v>27</v>
      </c>
      <c r="AS44">
        <v>1</v>
      </c>
      <c r="AT44">
        <v>3.7037037037036973E-2</v>
      </c>
      <c r="AU44">
        <v>6210.42</v>
      </c>
      <c r="AV44">
        <v>2020</v>
      </c>
      <c r="AW44">
        <v>40</v>
      </c>
      <c r="AX44">
        <v>10</v>
      </c>
      <c r="AY44">
        <v>0.19740184610690101</v>
      </c>
      <c r="BE44" s="26" t="s">
        <v>84</v>
      </c>
      <c r="BF44">
        <v>4</v>
      </c>
      <c r="BG44">
        <v>30</v>
      </c>
      <c r="BH44">
        <v>3332</v>
      </c>
      <c r="BI44">
        <v>27076.984</v>
      </c>
      <c r="BJ44" s="26">
        <f>COUNTIFS(VentasPrecio[Cliente / Proveedor],Clientes[[#This Row],[Cliente]],VentasPrecio[Resta],"&lt;"&amp;-0.5)</f>
        <v>0</v>
      </c>
      <c r="BK44" s="26">
        <f>COUNTIFS(VentasPrecio[Cliente / Proveedor],Clientes[[#This Row],[Cliente]],VentasPrecio[Resta],"&gt;="&amp;-0.5,VentasPrecio[Resta],"&lt;"&amp;0)</f>
        <v>0</v>
      </c>
      <c r="BL44" s="26">
        <f>COUNTIFS(VentasPrecio[Cliente / Proveedor],Clientes[[#This Row],[Cliente]],VentasPrecio[Resta],0)</f>
        <v>3</v>
      </c>
      <c r="BM44" s="26">
        <f>COUNTIFS(VentasPrecio[Cliente / Proveedor],Clientes[[#This Row],[Cliente]],VentasPrecio[Resta],"&gt;"&amp;0,VentasPrecio[Resta],"&lt;"&amp;0.5)</f>
        <v>0</v>
      </c>
      <c r="BN44" s="26">
        <f>COUNTIFS(VentasPrecio[Cliente / Proveedor],Clientes[[#This Row],[Cliente]],VentasPrecio[Resta],"&gt;="&amp;0.5)</f>
        <v>1</v>
      </c>
      <c r="BO44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de GDL</v>
      </c>
    </row>
    <row r="45" spans="7:67" x14ac:dyDescent="0.2">
      <c r="G45" s="26" t="s">
        <v>8</v>
      </c>
      <c r="H45" s="26" t="s">
        <v>11</v>
      </c>
      <c r="I45" s="26" t="s">
        <v>33</v>
      </c>
      <c r="J45" s="26" t="s">
        <v>172</v>
      </c>
      <c r="K45" s="26" t="s">
        <v>36</v>
      </c>
      <c r="L45" s="38">
        <v>44106</v>
      </c>
      <c r="M45" s="26" t="s">
        <v>54</v>
      </c>
      <c r="N45" s="26" t="s">
        <v>56</v>
      </c>
      <c r="O45">
        <v>43934</v>
      </c>
      <c r="P45">
        <v>5.7333333333333334</v>
      </c>
      <c r="Q45">
        <v>200.6</v>
      </c>
      <c r="R45">
        <v>2</v>
      </c>
      <c r="S45">
        <v>5616.8</v>
      </c>
      <c r="T45">
        <v>5050.076</v>
      </c>
      <c r="U45">
        <v>2525.038</v>
      </c>
      <c r="V45">
        <v>100.3</v>
      </c>
      <c r="W45">
        <v>28</v>
      </c>
      <c r="X45">
        <v>566.72400000000005</v>
      </c>
      <c r="Y45">
        <v>2020</v>
      </c>
      <c r="Z45">
        <v>10</v>
      </c>
      <c r="AA45">
        <v>40</v>
      </c>
      <c r="AB45">
        <v>1</v>
      </c>
      <c r="AK45" t="s">
        <v>54</v>
      </c>
      <c r="AL45" s="38">
        <v>44101</v>
      </c>
      <c r="AM45">
        <v>118.4</v>
      </c>
      <c r="AN45">
        <v>1</v>
      </c>
      <c r="AO45">
        <v>3315.2</v>
      </c>
      <c r="AP45" s="26" t="s">
        <v>60</v>
      </c>
      <c r="AQ45">
        <v>28</v>
      </c>
      <c r="AR45">
        <v>27</v>
      </c>
      <c r="AS45">
        <v>1</v>
      </c>
      <c r="AT45">
        <v>3.7037037037036973E-2</v>
      </c>
      <c r="AU45">
        <v>790.16200000000003</v>
      </c>
      <c r="AV45">
        <v>2020</v>
      </c>
      <c r="AW45">
        <v>40</v>
      </c>
      <c r="AX45">
        <v>10</v>
      </c>
      <c r="AY45">
        <v>0.23834519787644801</v>
      </c>
      <c r="BE45" s="26" t="s">
        <v>85</v>
      </c>
      <c r="BF45">
        <v>4</v>
      </c>
      <c r="BG45">
        <v>19</v>
      </c>
      <c r="BH45">
        <v>2025</v>
      </c>
      <c r="BI45">
        <v>17575.561999999998</v>
      </c>
      <c r="BJ45" s="26">
        <f>COUNTIFS(VentasPrecio[Cliente / Proveedor],Clientes[[#This Row],[Cliente]],VentasPrecio[Resta],"&lt;"&amp;-0.5)</f>
        <v>0</v>
      </c>
      <c r="BK45" s="26">
        <f>COUNTIFS(VentasPrecio[Cliente / Proveedor],Clientes[[#This Row],[Cliente]],VentasPrecio[Resta],"&gt;="&amp;-0.5,VentasPrecio[Resta],"&lt;"&amp;0)</f>
        <v>0</v>
      </c>
      <c r="BL45" s="26">
        <f>COUNTIFS(VentasPrecio[Cliente / Proveedor],Clientes[[#This Row],[Cliente]],VentasPrecio[Resta],0)</f>
        <v>3</v>
      </c>
      <c r="BM45" s="26">
        <f>COUNTIFS(VentasPrecio[Cliente / Proveedor],Clientes[[#This Row],[Cliente]],VentasPrecio[Resta],"&gt;"&amp;0,VentasPrecio[Resta],"&lt;"&amp;0.5)</f>
        <v>0</v>
      </c>
      <c r="BN45" s="26">
        <f>COUNTIFS(VentasPrecio[Cliente / Proveedor],Clientes[[#This Row],[Cliente]],VentasPrecio[Resta],"&gt;="&amp;0.5)</f>
        <v>1</v>
      </c>
      <c r="BO45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de GDL</v>
      </c>
    </row>
    <row r="46" spans="7:67" x14ac:dyDescent="0.2">
      <c r="G46" s="26" t="s">
        <v>8</v>
      </c>
      <c r="H46" s="26" t="s">
        <v>11</v>
      </c>
      <c r="I46" s="26" t="s">
        <v>33</v>
      </c>
      <c r="J46" s="26" t="s">
        <v>172</v>
      </c>
      <c r="K46" s="26" t="s">
        <v>36</v>
      </c>
      <c r="L46" s="38">
        <v>44106</v>
      </c>
      <c r="M46" s="26" t="s">
        <v>54</v>
      </c>
      <c r="N46" s="26" t="s">
        <v>59</v>
      </c>
      <c r="O46">
        <v>43934</v>
      </c>
      <c r="P46">
        <v>5.7333333333333334</v>
      </c>
      <c r="Q46">
        <v>1123.5999999999999</v>
      </c>
      <c r="R46">
        <v>10</v>
      </c>
      <c r="S46">
        <v>31460.799999999999</v>
      </c>
      <c r="T46">
        <v>25250.38</v>
      </c>
      <c r="U46">
        <v>2525.038</v>
      </c>
      <c r="V46">
        <v>112.35999999999999</v>
      </c>
      <c r="W46">
        <v>28</v>
      </c>
      <c r="X46">
        <v>6210.42</v>
      </c>
      <c r="Y46">
        <v>2020</v>
      </c>
      <c r="Z46">
        <v>10</v>
      </c>
      <c r="AA46">
        <v>40</v>
      </c>
      <c r="AB46">
        <v>1</v>
      </c>
      <c r="AK46" t="s">
        <v>54</v>
      </c>
      <c r="AL46" s="38">
        <v>44101</v>
      </c>
      <c r="AM46">
        <v>220.8</v>
      </c>
      <c r="AN46">
        <v>2</v>
      </c>
      <c r="AO46">
        <v>6182.4</v>
      </c>
      <c r="AP46" s="26" t="s">
        <v>61</v>
      </c>
      <c r="AQ46">
        <v>28</v>
      </c>
      <c r="AR46">
        <v>27</v>
      </c>
      <c r="AS46">
        <v>1</v>
      </c>
      <c r="AT46">
        <v>3.7037037037036973E-2</v>
      </c>
      <c r="AU46">
        <v>1132.3240000000001</v>
      </c>
      <c r="AV46">
        <v>2020</v>
      </c>
      <c r="AW46">
        <v>40</v>
      </c>
      <c r="AX46">
        <v>10</v>
      </c>
      <c r="AY46">
        <v>0.18315282091097301</v>
      </c>
      <c r="BE46" s="26" t="s">
        <v>86</v>
      </c>
      <c r="BF46">
        <v>3</v>
      </c>
      <c r="BG46">
        <v>17</v>
      </c>
      <c r="BH46">
        <v>1865</v>
      </c>
      <c r="BI46">
        <v>10336.755000000001</v>
      </c>
      <c r="BJ46" s="26">
        <f>COUNTIFS(VentasPrecio[Cliente / Proveedor],Clientes[[#This Row],[Cliente]],VentasPrecio[Resta],"&lt;"&amp;-0.5)</f>
        <v>0</v>
      </c>
      <c r="BK46" s="26">
        <f>COUNTIFS(VentasPrecio[Cliente / Proveedor],Clientes[[#This Row],[Cliente]],VentasPrecio[Resta],"&gt;="&amp;-0.5,VentasPrecio[Resta],"&lt;"&amp;0)</f>
        <v>0</v>
      </c>
      <c r="BL46" s="26">
        <f>COUNTIFS(VentasPrecio[Cliente / Proveedor],Clientes[[#This Row],[Cliente]],VentasPrecio[Resta],0)</f>
        <v>2</v>
      </c>
      <c r="BM46" s="26">
        <f>COUNTIFS(VentasPrecio[Cliente / Proveedor],Clientes[[#This Row],[Cliente]],VentasPrecio[Resta],"&gt;"&amp;0,VentasPrecio[Resta],"&lt;"&amp;0.5)</f>
        <v>0</v>
      </c>
      <c r="BN46" s="26">
        <f>COUNTIFS(VentasPrecio[Cliente / Proveedor],Clientes[[#This Row],[Cliente]],VentasPrecio[Resta],"&gt;="&amp;0.5)</f>
        <v>1</v>
      </c>
      <c r="BO46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de GDL</v>
      </c>
    </row>
    <row r="47" spans="7:67" x14ac:dyDescent="0.2">
      <c r="G47" s="26" t="s">
        <v>8</v>
      </c>
      <c r="H47" s="26" t="s">
        <v>11</v>
      </c>
      <c r="I47" s="26" t="s">
        <v>33</v>
      </c>
      <c r="J47" s="26" t="s">
        <v>172</v>
      </c>
      <c r="K47" s="26" t="s">
        <v>36</v>
      </c>
      <c r="L47" s="38">
        <v>44106</v>
      </c>
      <c r="M47" s="26" t="s">
        <v>54</v>
      </c>
      <c r="N47" s="26" t="s">
        <v>60</v>
      </c>
      <c r="O47">
        <v>43934</v>
      </c>
      <c r="P47">
        <v>5.7333333333333334</v>
      </c>
      <c r="Q47">
        <v>118.4</v>
      </c>
      <c r="R47">
        <v>1</v>
      </c>
      <c r="S47">
        <v>3315.2</v>
      </c>
      <c r="T47">
        <v>2525.038</v>
      </c>
      <c r="U47">
        <v>2525.038</v>
      </c>
      <c r="V47">
        <v>118.4</v>
      </c>
      <c r="W47">
        <v>28</v>
      </c>
      <c r="X47">
        <v>790.16200000000003</v>
      </c>
      <c r="Y47">
        <v>2020</v>
      </c>
      <c r="Z47">
        <v>10</v>
      </c>
      <c r="AA47">
        <v>40</v>
      </c>
      <c r="AB47">
        <v>1</v>
      </c>
      <c r="AK47" t="s">
        <v>54</v>
      </c>
      <c r="AL47" s="38">
        <v>44101</v>
      </c>
      <c r="AM47">
        <v>450</v>
      </c>
      <c r="AN47">
        <v>4</v>
      </c>
      <c r="AO47">
        <v>12600</v>
      </c>
      <c r="AP47" s="26" t="s">
        <v>88</v>
      </c>
      <c r="AQ47">
        <v>28</v>
      </c>
      <c r="AR47">
        <v>27</v>
      </c>
      <c r="AS47">
        <v>1</v>
      </c>
      <c r="AT47">
        <v>3.7037037037036973E-2</v>
      </c>
      <c r="AU47">
        <v>2499.848</v>
      </c>
      <c r="AV47">
        <v>2020</v>
      </c>
      <c r="AW47">
        <v>40</v>
      </c>
      <c r="AX47">
        <v>10</v>
      </c>
      <c r="AY47">
        <v>0.19840063492063501</v>
      </c>
      <c r="BE47" s="26" t="s">
        <v>82</v>
      </c>
      <c r="BF47">
        <v>6</v>
      </c>
      <c r="BG47">
        <v>14</v>
      </c>
      <c r="BH47">
        <v>1538</v>
      </c>
      <c r="BI47">
        <v>12358.097</v>
      </c>
      <c r="BJ47" s="26">
        <f>COUNTIFS(VentasPrecio[Cliente / Proveedor],Clientes[[#This Row],[Cliente]],VentasPrecio[Resta],"&lt;"&amp;-0.5)</f>
        <v>0</v>
      </c>
      <c r="BK47" s="26">
        <f>COUNTIFS(VentasPrecio[Cliente / Proveedor],Clientes[[#This Row],[Cliente]],VentasPrecio[Resta],"&gt;="&amp;-0.5,VentasPrecio[Resta],"&lt;"&amp;0)</f>
        <v>0</v>
      </c>
      <c r="BL47" s="26">
        <f>COUNTIFS(VentasPrecio[Cliente / Proveedor],Clientes[[#This Row],[Cliente]],VentasPrecio[Resta],0)</f>
        <v>0</v>
      </c>
      <c r="BM47" s="26">
        <f>COUNTIFS(VentasPrecio[Cliente / Proveedor],Clientes[[#This Row],[Cliente]],VentasPrecio[Resta],"&gt;"&amp;0,VentasPrecio[Resta],"&lt;"&amp;0.5)</f>
        <v>0</v>
      </c>
      <c r="BN47" s="26">
        <f>COUNTIFS(VentasPrecio[Cliente / Proveedor],Clientes[[#This Row],[Cliente]],VentasPrecio[Resta],"&gt;="&amp;0.5)</f>
        <v>6</v>
      </c>
      <c r="BO47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48" spans="7:67" x14ac:dyDescent="0.2">
      <c r="G48" s="26" t="s">
        <v>8</v>
      </c>
      <c r="H48" s="26" t="s">
        <v>11</v>
      </c>
      <c r="I48" s="26" t="s">
        <v>33</v>
      </c>
      <c r="J48" s="26" t="s">
        <v>172</v>
      </c>
      <c r="K48" s="26" t="s">
        <v>36</v>
      </c>
      <c r="L48" s="38">
        <v>44106</v>
      </c>
      <c r="M48" s="26" t="s">
        <v>54</v>
      </c>
      <c r="N48" s="26" t="s">
        <v>61</v>
      </c>
      <c r="O48">
        <v>43934</v>
      </c>
      <c r="P48">
        <v>5.7333333333333334</v>
      </c>
      <c r="Q48">
        <v>220.8</v>
      </c>
      <c r="R48">
        <v>2</v>
      </c>
      <c r="S48">
        <v>6182.4</v>
      </c>
      <c r="T48">
        <v>5050.076</v>
      </c>
      <c r="U48">
        <v>2525.038</v>
      </c>
      <c r="V48">
        <v>110.4</v>
      </c>
      <c r="W48">
        <v>28</v>
      </c>
      <c r="X48">
        <v>1132.3240000000001</v>
      </c>
      <c r="Y48">
        <v>2020</v>
      </c>
      <c r="Z48">
        <v>10</v>
      </c>
      <c r="AA48">
        <v>40</v>
      </c>
      <c r="AB48">
        <v>1</v>
      </c>
      <c r="AK48" t="s">
        <v>54</v>
      </c>
      <c r="AL48" s="38">
        <v>44101</v>
      </c>
      <c r="AM48">
        <v>1247</v>
      </c>
      <c r="AN48">
        <v>10</v>
      </c>
      <c r="AO48">
        <v>33045.5</v>
      </c>
      <c r="AP48" s="26" t="s">
        <v>97</v>
      </c>
      <c r="AQ48">
        <v>26.5</v>
      </c>
      <c r="AR48">
        <v>27</v>
      </c>
      <c r="AS48">
        <v>-0.5</v>
      </c>
      <c r="AT48">
        <v>-1.851851851851849E-2</v>
      </c>
      <c r="AU48">
        <v>7795.12</v>
      </c>
      <c r="AV48">
        <v>2020</v>
      </c>
      <c r="AW48">
        <v>40</v>
      </c>
      <c r="AX48">
        <v>10</v>
      </c>
      <c r="AY48">
        <v>0.23589051459351501</v>
      </c>
      <c r="BE48" s="26" t="s">
        <v>73</v>
      </c>
      <c r="BF48">
        <v>3</v>
      </c>
      <c r="BG48">
        <v>3</v>
      </c>
      <c r="BH48">
        <v>350</v>
      </c>
      <c r="BI48">
        <v>3532.2950000000001</v>
      </c>
      <c r="BJ48" s="26">
        <f>COUNTIFS(VentasPrecio[Cliente / Proveedor],Clientes[[#This Row],[Cliente]],VentasPrecio[Resta],"&lt;"&amp;-0.5)</f>
        <v>0</v>
      </c>
      <c r="BK48" s="26">
        <f>COUNTIFS(VentasPrecio[Cliente / Proveedor],Clientes[[#This Row],[Cliente]],VentasPrecio[Resta],"&gt;="&amp;-0.5,VentasPrecio[Resta],"&lt;"&amp;0)</f>
        <v>0</v>
      </c>
      <c r="BL48" s="26">
        <f>COUNTIFS(VentasPrecio[Cliente / Proveedor],Clientes[[#This Row],[Cliente]],VentasPrecio[Resta],0)</f>
        <v>0</v>
      </c>
      <c r="BM48" s="26">
        <f>COUNTIFS(VentasPrecio[Cliente / Proveedor],Clientes[[#This Row],[Cliente]],VentasPrecio[Resta],"&gt;"&amp;0,VentasPrecio[Resta],"&lt;"&amp;0.5)</f>
        <v>0</v>
      </c>
      <c r="BN48" s="26">
        <f>COUNTIFS(VentasPrecio[Cliente / Proveedor],Clientes[[#This Row],[Cliente]],VentasPrecio[Resta],"&gt;="&amp;0.5)</f>
        <v>3</v>
      </c>
      <c r="BO48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49" spans="7:67" x14ac:dyDescent="0.2">
      <c r="G49" s="26" t="s">
        <v>8</v>
      </c>
      <c r="H49" s="26" t="s">
        <v>11</v>
      </c>
      <c r="I49" s="26" t="s">
        <v>33</v>
      </c>
      <c r="J49" s="26" t="s">
        <v>172</v>
      </c>
      <c r="K49" s="26" t="s">
        <v>36</v>
      </c>
      <c r="L49" s="38">
        <v>44106</v>
      </c>
      <c r="M49" s="26" t="s">
        <v>54</v>
      </c>
      <c r="N49" s="26" t="s">
        <v>88</v>
      </c>
      <c r="O49">
        <v>43934</v>
      </c>
      <c r="P49">
        <v>5.7333333333333334</v>
      </c>
      <c r="Q49">
        <v>450</v>
      </c>
      <c r="R49">
        <v>4</v>
      </c>
      <c r="S49">
        <v>12600</v>
      </c>
      <c r="T49">
        <v>10100.152</v>
      </c>
      <c r="U49">
        <v>2525.038</v>
      </c>
      <c r="V49">
        <v>112.5</v>
      </c>
      <c r="W49">
        <v>28</v>
      </c>
      <c r="X49">
        <v>2499.848</v>
      </c>
      <c r="Y49">
        <v>2020</v>
      </c>
      <c r="Z49">
        <v>10</v>
      </c>
      <c r="AA49">
        <v>40</v>
      </c>
      <c r="AB49">
        <v>1</v>
      </c>
      <c r="AK49" t="s">
        <v>54</v>
      </c>
      <c r="AL49" s="38">
        <v>44101</v>
      </c>
      <c r="AM49">
        <v>20</v>
      </c>
      <c r="AN49">
        <v>1</v>
      </c>
      <c r="AO49">
        <v>896</v>
      </c>
      <c r="AP49" s="26" t="s">
        <v>62</v>
      </c>
      <c r="AQ49">
        <v>44.8</v>
      </c>
      <c r="AR49">
        <v>27</v>
      </c>
      <c r="AS49">
        <v>17.8</v>
      </c>
      <c r="AT49">
        <v>0.65925925925925921</v>
      </c>
      <c r="AU49">
        <v>-63.326999999999998</v>
      </c>
      <c r="AV49">
        <v>2020</v>
      </c>
      <c r="AW49">
        <v>40</v>
      </c>
      <c r="AX49">
        <v>10</v>
      </c>
      <c r="AY49">
        <v>-7.0677455357142899E-2</v>
      </c>
      <c r="BE49" s="26" t="s">
        <v>170</v>
      </c>
      <c r="BF49">
        <v>1</v>
      </c>
      <c r="BG49">
        <v>2</v>
      </c>
      <c r="BH49">
        <v>205.4</v>
      </c>
      <c r="BI49">
        <v>1174.8510000000001</v>
      </c>
      <c r="BJ49" s="26">
        <f>COUNTIFS(VentasPrecio[Cliente / Proveedor],Clientes[[#This Row],[Cliente]],VentasPrecio[Resta],"&lt;"&amp;-0.5)</f>
        <v>0</v>
      </c>
      <c r="BK49" s="26">
        <f>COUNTIFS(VentasPrecio[Cliente / Proveedor],Clientes[[#This Row],[Cliente]],VentasPrecio[Resta],"&gt;="&amp;-0.5,VentasPrecio[Resta],"&lt;"&amp;0)</f>
        <v>0</v>
      </c>
      <c r="BL49" s="26">
        <f>COUNTIFS(VentasPrecio[Cliente / Proveedor],Clientes[[#This Row],[Cliente]],VentasPrecio[Resta],0)</f>
        <v>0</v>
      </c>
      <c r="BM49" s="26">
        <f>COUNTIFS(VentasPrecio[Cliente / Proveedor],Clientes[[#This Row],[Cliente]],VentasPrecio[Resta],"&gt;"&amp;0,VentasPrecio[Resta],"&lt;"&amp;0.5)</f>
        <v>0</v>
      </c>
      <c r="BN49" s="26">
        <f>COUNTIFS(VentasPrecio[Cliente / Proveedor],Clientes[[#This Row],[Cliente]],VentasPrecio[Resta],"&gt;="&amp;0.5)</f>
        <v>1</v>
      </c>
      <c r="BO49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50" spans="7:67" x14ac:dyDescent="0.2">
      <c r="G50" s="26" t="s">
        <v>8</v>
      </c>
      <c r="H50" s="26" t="s">
        <v>11</v>
      </c>
      <c r="I50" s="26" t="s">
        <v>33</v>
      </c>
      <c r="J50" s="26" t="s">
        <v>172</v>
      </c>
      <c r="K50" s="26" t="s">
        <v>36</v>
      </c>
      <c r="L50" s="38">
        <v>44106</v>
      </c>
      <c r="M50" s="26" t="s">
        <v>54</v>
      </c>
      <c r="N50" s="26" t="s">
        <v>97</v>
      </c>
      <c r="O50">
        <v>43934</v>
      </c>
      <c r="P50">
        <v>5.7333333333333334</v>
      </c>
      <c r="Q50">
        <v>1247</v>
      </c>
      <c r="R50">
        <v>10</v>
      </c>
      <c r="S50">
        <v>33045.5</v>
      </c>
      <c r="T50">
        <v>25250.38</v>
      </c>
      <c r="U50">
        <v>2525.038</v>
      </c>
      <c r="V50">
        <v>124.7</v>
      </c>
      <c r="W50">
        <v>26.5</v>
      </c>
      <c r="X50">
        <v>7795.12</v>
      </c>
      <c r="Y50">
        <v>2020</v>
      </c>
      <c r="Z50">
        <v>10</v>
      </c>
      <c r="AA50">
        <v>40</v>
      </c>
      <c r="AB50">
        <v>1</v>
      </c>
      <c r="AK50" t="s">
        <v>54</v>
      </c>
      <c r="AL50" s="38">
        <v>44101</v>
      </c>
      <c r="AM50">
        <v>22</v>
      </c>
      <c r="AN50">
        <v>1</v>
      </c>
      <c r="AO50">
        <v>952</v>
      </c>
      <c r="AP50" s="26" t="s">
        <v>62</v>
      </c>
      <c r="AQ50">
        <v>43.2727</v>
      </c>
      <c r="AR50">
        <v>27</v>
      </c>
      <c r="AS50">
        <v>16.2727</v>
      </c>
      <c r="AT50">
        <v>0.60269259259259256</v>
      </c>
      <c r="AU50">
        <v>-7.327</v>
      </c>
      <c r="AV50">
        <v>2020</v>
      </c>
      <c r="AW50">
        <v>40</v>
      </c>
      <c r="AX50">
        <v>10</v>
      </c>
      <c r="AY50">
        <v>-7.6964285714285693E-3</v>
      </c>
      <c r="BE50" s="26" t="s">
        <v>171</v>
      </c>
      <c r="BF50">
        <v>2</v>
      </c>
      <c r="BG50">
        <v>50</v>
      </c>
      <c r="BH50">
        <v>11040</v>
      </c>
      <c r="BI50">
        <v>43517.481</v>
      </c>
      <c r="BJ50" s="26">
        <f>COUNTIFS(VentasPrecio[Cliente / Proveedor],Clientes[[#This Row],[Cliente]],VentasPrecio[Resta],"&lt;"&amp;-0.5)</f>
        <v>2</v>
      </c>
      <c r="BK50" s="26">
        <f>COUNTIFS(VentasPrecio[Cliente / Proveedor],Clientes[[#This Row],[Cliente]],VentasPrecio[Resta],"&gt;="&amp;-0.5,VentasPrecio[Resta],"&lt;"&amp;0)</f>
        <v>0</v>
      </c>
      <c r="BL50" s="26">
        <f>COUNTIFS(VentasPrecio[Cliente / Proveedor],Clientes[[#This Row],[Cliente]],VentasPrecio[Resta],0)</f>
        <v>0</v>
      </c>
      <c r="BM50" s="26">
        <f>COUNTIFS(VentasPrecio[Cliente / Proveedor],Clientes[[#This Row],[Cliente]],VentasPrecio[Resta],"&gt;"&amp;0,VentasPrecio[Resta],"&lt;"&amp;0.5)</f>
        <v>0</v>
      </c>
      <c r="BN50" s="26">
        <f>COUNTIFS(VentasPrecio[Cliente / Proveedor],Clientes[[#This Row],[Cliente]],VentasPrecio[Resta],"&gt;="&amp;0.5)</f>
        <v>0</v>
      </c>
      <c r="BO50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MENOR</v>
      </c>
    </row>
    <row r="51" spans="7:67" x14ac:dyDescent="0.2">
      <c r="G51" s="26" t="s">
        <v>8</v>
      </c>
      <c r="H51" s="26" t="s">
        <v>11</v>
      </c>
      <c r="I51" s="26" t="s">
        <v>173</v>
      </c>
      <c r="J51" s="26" t="s">
        <v>178</v>
      </c>
      <c r="K51" s="26" t="s">
        <v>36</v>
      </c>
      <c r="L51" s="38">
        <v>44106</v>
      </c>
      <c r="M51" s="26" t="s">
        <v>54</v>
      </c>
      <c r="N51" s="26" t="s">
        <v>62</v>
      </c>
      <c r="O51">
        <v>44036</v>
      </c>
      <c r="P51">
        <v>2.333333333333333</v>
      </c>
      <c r="Q51">
        <v>20</v>
      </c>
      <c r="R51">
        <v>1</v>
      </c>
      <c r="S51">
        <v>896</v>
      </c>
      <c r="T51">
        <v>959.327</v>
      </c>
      <c r="U51">
        <v>959.327</v>
      </c>
      <c r="V51">
        <v>20</v>
      </c>
      <c r="W51">
        <v>44.8</v>
      </c>
      <c r="X51">
        <v>-63.326999999999998</v>
      </c>
      <c r="Y51">
        <v>2020</v>
      </c>
      <c r="Z51">
        <v>10</v>
      </c>
      <c r="AA51">
        <v>40</v>
      </c>
      <c r="AB51">
        <v>1</v>
      </c>
      <c r="AK51" t="s">
        <v>54</v>
      </c>
      <c r="AL51" s="38">
        <v>44101</v>
      </c>
      <c r="AM51">
        <v>13136</v>
      </c>
      <c r="AN51">
        <v>107</v>
      </c>
      <c r="AO51">
        <v>354672</v>
      </c>
      <c r="AP51" s="26" t="s">
        <v>96</v>
      </c>
      <c r="AQ51">
        <v>27</v>
      </c>
      <c r="AR51">
        <v>27</v>
      </c>
      <c r="AS51">
        <v>0</v>
      </c>
      <c r="AT51">
        <v>0</v>
      </c>
      <c r="AU51">
        <v>103246.95299999999</v>
      </c>
      <c r="AV51">
        <v>2020</v>
      </c>
      <c r="AW51">
        <v>40</v>
      </c>
      <c r="AX51">
        <v>10</v>
      </c>
      <c r="AY51">
        <v>0.291105452361619</v>
      </c>
    </row>
    <row r="52" spans="7:67" x14ac:dyDescent="0.2">
      <c r="G52" s="26" t="s">
        <v>8</v>
      </c>
      <c r="H52" s="26" t="s">
        <v>11</v>
      </c>
      <c r="I52" s="26" t="s">
        <v>173</v>
      </c>
      <c r="J52" s="26" t="s">
        <v>178</v>
      </c>
      <c r="K52" s="26" t="s">
        <v>36</v>
      </c>
      <c r="L52" s="38">
        <v>44106</v>
      </c>
      <c r="M52" s="26" t="s">
        <v>54</v>
      </c>
      <c r="N52" s="26" t="s">
        <v>62</v>
      </c>
      <c r="O52">
        <v>44036</v>
      </c>
      <c r="P52">
        <v>2.333333333333333</v>
      </c>
      <c r="Q52">
        <v>22</v>
      </c>
      <c r="R52">
        <v>1</v>
      </c>
      <c r="S52">
        <v>952</v>
      </c>
      <c r="T52">
        <v>959.327</v>
      </c>
      <c r="U52">
        <v>959.327</v>
      </c>
      <c r="V52">
        <v>22</v>
      </c>
      <c r="W52">
        <v>43.2727</v>
      </c>
      <c r="X52">
        <v>-7.327</v>
      </c>
      <c r="Y52">
        <v>2020</v>
      </c>
      <c r="Z52">
        <v>10</v>
      </c>
      <c r="AA52">
        <v>40</v>
      </c>
      <c r="AB52">
        <v>1</v>
      </c>
      <c r="AK52" t="s">
        <v>54</v>
      </c>
      <c r="AL52" s="38">
        <v>44101</v>
      </c>
      <c r="AM52">
        <v>124</v>
      </c>
      <c r="AN52">
        <v>1</v>
      </c>
      <c r="AO52">
        <v>1500</v>
      </c>
      <c r="AP52" s="26" t="s">
        <v>62</v>
      </c>
      <c r="AQ52">
        <v>12.0968</v>
      </c>
      <c r="AR52">
        <v>27</v>
      </c>
      <c r="AS52">
        <v>-14.9032</v>
      </c>
      <c r="AT52">
        <v>-0.55197037037037044</v>
      </c>
      <c r="AU52">
        <v>-849.76700000000005</v>
      </c>
      <c r="AV52">
        <v>2020</v>
      </c>
      <c r="AW52">
        <v>40</v>
      </c>
      <c r="AX52">
        <v>10</v>
      </c>
      <c r="AY52">
        <v>-0.56651133333333303</v>
      </c>
    </row>
    <row r="53" spans="7:67" x14ac:dyDescent="0.2">
      <c r="G53" s="26" t="s">
        <v>8</v>
      </c>
      <c r="H53" s="26" t="s">
        <v>12</v>
      </c>
      <c r="I53" s="26" t="s">
        <v>179</v>
      </c>
      <c r="J53" s="26" t="s">
        <v>180</v>
      </c>
      <c r="K53" s="26" t="s">
        <v>36</v>
      </c>
      <c r="L53" s="38">
        <v>44106</v>
      </c>
      <c r="M53" s="26" t="s">
        <v>54</v>
      </c>
      <c r="N53" s="26" t="s">
        <v>96</v>
      </c>
      <c r="O53">
        <v>43983</v>
      </c>
      <c r="P53">
        <v>4.0999999999999996</v>
      </c>
      <c r="Q53">
        <v>13136</v>
      </c>
      <c r="R53">
        <v>107</v>
      </c>
      <c r="S53">
        <v>354672</v>
      </c>
      <c r="T53">
        <v>251425.04699999999</v>
      </c>
      <c r="U53">
        <v>2349.7669999999998</v>
      </c>
      <c r="V53">
        <v>122.76635514018692</v>
      </c>
      <c r="W53">
        <v>27</v>
      </c>
      <c r="X53">
        <v>103246.95299999999</v>
      </c>
      <c r="Y53">
        <v>2020</v>
      </c>
      <c r="Z53">
        <v>10</v>
      </c>
      <c r="AA53">
        <v>40</v>
      </c>
      <c r="AB53">
        <v>1</v>
      </c>
      <c r="AK53" t="s">
        <v>54</v>
      </c>
      <c r="AL53" s="38">
        <v>44101</v>
      </c>
      <c r="AM53">
        <v>230</v>
      </c>
      <c r="AN53">
        <v>1</v>
      </c>
      <c r="AO53">
        <v>6440</v>
      </c>
      <c r="AP53" s="26" t="s">
        <v>57</v>
      </c>
      <c r="AQ53">
        <v>28</v>
      </c>
      <c r="AR53">
        <v>27</v>
      </c>
      <c r="AS53">
        <v>1</v>
      </c>
      <c r="AT53">
        <v>3.7037037037036973E-2</v>
      </c>
      <c r="AU53">
        <v>3853.8290000000002</v>
      </c>
      <c r="AV53">
        <v>2020</v>
      </c>
      <c r="AW53">
        <v>40</v>
      </c>
      <c r="AX53">
        <v>10</v>
      </c>
      <c r="AY53">
        <v>0.59842065217391305</v>
      </c>
    </row>
    <row r="54" spans="7:67" x14ac:dyDescent="0.2">
      <c r="G54" s="26" t="s">
        <v>8</v>
      </c>
      <c r="H54" s="26" t="s">
        <v>12</v>
      </c>
      <c r="I54" s="26" t="s">
        <v>179</v>
      </c>
      <c r="J54" s="26" t="s">
        <v>180</v>
      </c>
      <c r="K54" s="26" t="s">
        <v>36</v>
      </c>
      <c r="L54" s="38">
        <v>44106</v>
      </c>
      <c r="M54" s="26" t="s">
        <v>54</v>
      </c>
      <c r="N54" s="26" t="s">
        <v>62</v>
      </c>
      <c r="O54">
        <v>43983</v>
      </c>
      <c r="P54">
        <v>4.0999999999999996</v>
      </c>
      <c r="Q54">
        <v>124</v>
      </c>
      <c r="R54">
        <v>1</v>
      </c>
      <c r="S54">
        <v>1500</v>
      </c>
      <c r="T54">
        <v>2349.7669999999998</v>
      </c>
      <c r="U54">
        <v>2349.7669999999998</v>
      </c>
      <c r="V54">
        <v>124</v>
      </c>
      <c r="W54">
        <v>12.0968</v>
      </c>
      <c r="X54">
        <v>-849.76700000000005</v>
      </c>
      <c r="Y54">
        <v>2020</v>
      </c>
      <c r="Z54">
        <v>10</v>
      </c>
      <c r="AA54">
        <v>40</v>
      </c>
      <c r="AB54">
        <v>1</v>
      </c>
      <c r="AK54" t="s">
        <v>54</v>
      </c>
      <c r="AL54" s="38">
        <v>44101</v>
      </c>
      <c r="AM54">
        <v>-265.60000000000002</v>
      </c>
      <c r="AN54">
        <v>-1</v>
      </c>
      <c r="AO54">
        <v>-3320</v>
      </c>
      <c r="AP54" s="26" t="s">
        <v>62</v>
      </c>
      <c r="AQ54">
        <v>12.5</v>
      </c>
      <c r="AR54">
        <v>27</v>
      </c>
      <c r="AS54">
        <v>-14.5</v>
      </c>
      <c r="AT54">
        <v>-0.53703703703703698</v>
      </c>
      <c r="AU54">
        <v>406.16899999999998</v>
      </c>
      <c r="AV54">
        <v>2020</v>
      </c>
      <c r="AW54">
        <v>40</v>
      </c>
      <c r="AX54">
        <v>10</v>
      </c>
      <c r="AY54">
        <v>-0.122340060240964</v>
      </c>
    </row>
    <row r="55" spans="7:67" x14ac:dyDescent="0.2">
      <c r="G55" s="26" t="s">
        <v>8</v>
      </c>
      <c r="H55" s="26" t="s">
        <v>34</v>
      </c>
      <c r="I55" s="26" t="s">
        <v>9</v>
      </c>
      <c r="J55" s="26" t="s">
        <v>181</v>
      </c>
      <c r="K55" s="26" t="s">
        <v>36</v>
      </c>
      <c r="L55" s="38">
        <v>44107</v>
      </c>
      <c r="M55" s="26" t="s">
        <v>54</v>
      </c>
      <c r="N55" s="26" t="s">
        <v>57</v>
      </c>
      <c r="O55">
        <v>43810</v>
      </c>
      <c r="P55">
        <v>9.9</v>
      </c>
      <c r="Q55">
        <v>230</v>
      </c>
      <c r="R55">
        <v>1</v>
      </c>
      <c r="S55">
        <v>6440</v>
      </c>
      <c r="T55">
        <v>2586.1709999999998</v>
      </c>
      <c r="U55">
        <v>2586.1709999999998</v>
      </c>
      <c r="V55">
        <v>230</v>
      </c>
      <c r="W55">
        <v>28</v>
      </c>
      <c r="X55">
        <v>3853.8290000000002</v>
      </c>
      <c r="Y55">
        <v>2020</v>
      </c>
      <c r="Z55">
        <v>10</v>
      </c>
      <c r="AA55">
        <v>40</v>
      </c>
      <c r="AB55">
        <v>1</v>
      </c>
      <c r="AK55" t="s">
        <v>54</v>
      </c>
      <c r="AL55" s="38">
        <v>44101</v>
      </c>
      <c r="AM55">
        <v>265.60000000000002</v>
      </c>
      <c r="AN55">
        <v>1</v>
      </c>
      <c r="AO55">
        <v>3320</v>
      </c>
      <c r="AP55" s="26" t="s">
        <v>62</v>
      </c>
      <c r="AQ55">
        <v>12.5</v>
      </c>
      <c r="AR55">
        <v>27</v>
      </c>
      <c r="AS55">
        <v>-14.5</v>
      </c>
      <c r="AT55">
        <v>-0.53703703703703698</v>
      </c>
      <c r="AU55">
        <v>-406.16899999999998</v>
      </c>
      <c r="AV55">
        <v>2020</v>
      </c>
      <c r="AW55">
        <v>40</v>
      </c>
      <c r="AX55">
        <v>10</v>
      </c>
      <c r="AY55">
        <v>-0.122340060240964</v>
      </c>
    </row>
    <row r="56" spans="7:67" x14ac:dyDescent="0.2">
      <c r="G56" s="26" t="s">
        <v>8</v>
      </c>
      <c r="H56" s="26" t="s">
        <v>34</v>
      </c>
      <c r="I56" s="26" t="s">
        <v>9</v>
      </c>
      <c r="J56" s="26" t="s">
        <v>176</v>
      </c>
      <c r="K56" s="26" t="s">
        <v>35</v>
      </c>
      <c r="L56" s="38">
        <v>44107</v>
      </c>
      <c r="M56" s="26" t="s">
        <v>54</v>
      </c>
      <c r="N56" s="26" t="s">
        <v>62</v>
      </c>
      <c r="O56">
        <v>43874</v>
      </c>
      <c r="P56">
        <v>7.7666666666666666</v>
      </c>
      <c r="Q56">
        <v>-265.60000000000002</v>
      </c>
      <c r="R56">
        <v>-1</v>
      </c>
      <c r="S56">
        <v>-3320</v>
      </c>
      <c r="T56">
        <v>-3726.1689999999999</v>
      </c>
      <c r="U56">
        <v>-3726.1689999999999</v>
      </c>
      <c r="V56">
        <v>265.60000000000002</v>
      </c>
      <c r="W56">
        <v>12.5</v>
      </c>
      <c r="X56">
        <v>406.16899999999998</v>
      </c>
      <c r="Y56">
        <v>2020</v>
      </c>
      <c r="Z56">
        <v>10</v>
      </c>
      <c r="AA56">
        <v>40</v>
      </c>
      <c r="AB56">
        <v>-1</v>
      </c>
      <c r="AK56" t="s">
        <v>54</v>
      </c>
      <c r="AL56" s="38">
        <v>44101</v>
      </c>
      <c r="AM56">
        <v>-265.60000000000002</v>
      </c>
      <c r="AN56">
        <v>-1</v>
      </c>
      <c r="AO56">
        <v>-3320</v>
      </c>
      <c r="AP56" s="26" t="s">
        <v>62</v>
      </c>
      <c r="AQ56">
        <v>12.5</v>
      </c>
      <c r="AR56">
        <v>27</v>
      </c>
      <c r="AS56">
        <v>-14.5</v>
      </c>
      <c r="AT56">
        <v>-0.53703703703703698</v>
      </c>
      <c r="AU56">
        <v>2668.08</v>
      </c>
      <c r="AV56">
        <v>2020</v>
      </c>
      <c r="AW56">
        <v>40</v>
      </c>
      <c r="AX56">
        <v>10</v>
      </c>
      <c r="AY56">
        <v>-0.80363855421686803</v>
      </c>
    </row>
    <row r="57" spans="7:67" x14ac:dyDescent="0.2">
      <c r="G57" s="26" t="s">
        <v>8</v>
      </c>
      <c r="H57" s="26" t="s">
        <v>34</v>
      </c>
      <c r="I57" s="26" t="s">
        <v>9</v>
      </c>
      <c r="J57" s="26" t="s">
        <v>176</v>
      </c>
      <c r="K57" s="26" t="s">
        <v>36</v>
      </c>
      <c r="L57" s="38">
        <v>44107</v>
      </c>
      <c r="M57" s="26" t="s">
        <v>54</v>
      </c>
      <c r="N57" s="26" t="s">
        <v>62</v>
      </c>
      <c r="O57">
        <v>43874</v>
      </c>
      <c r="P57">
        <v>7.7666666666666666</v>
      </c>
      <c r="Q57">
        <v>265.60000000000002</v>
      </c>
      <c r="R57">
        <v>1</v>
      </c>
      <c r="S57">
        <v>3320</v>
      </c>
      <c r="T57">
        <v>3726.1689999999999</v>
      </c>
      <c r="U57">
        <v>3726.1689999999999</v>
      </c>
      <c r="V57">
        <v>265.60000000000002</v>
      </c>
      <c r="W57">
        <v>12.5</v>
      </c>
      <c r="X57">
        <v>-406.16899999999998</v>
      </c>
      <c r="Y57">
        <v>2020</v>
      </c>
      <c r="Z57">
        <v>10</v>
      </c>
      <c r="AA57">
        <v>40</v>
      </c>
      <c r="AB57">
        <v>1</v>
      </c>
      <c r="AK57" t="s">
        <v>54</v>
      </c>
      <c r="AL57" s="38">
        <v>44101</v>
      </c>
      <c r="AM57">
        <v>265.60000000000002</v>
      </c>
      <c r="AN57">
        <v>1</v>
      </c>
      <c r="AO57">
        <v>3320</v>
      </c>
      <c r="AP57" s="26" t="s">
        <v>62</v>
      </c>
      <c r="AQ57">
        <v>12.5</v>
      </c>
      <c r="AR57">
        <v>27</v>
      </c>
      <c r="AS57">
        <v>-14.5</v>
      </c>
      <c r="AT57">
        <v>-0.53703703703703698</v>
      </c>
      <c r="AU57">
        <v>161.95400000000001</v>
      </c>
      <c r="AV57">
        <v>2020</v>
      </c>
      <c r="AW57">
        <v>40</v>
      </c>
      <c r="AX57">
        <v>10</v>
      </c>
      <c r="AY57">
        <v>4.8781325301204798E-2</v>
      </c>
    </row>
    <row r="58" spans="7:67" x14ac:dyDescent="0.2">
      <c r="G58" s="26" t="s">
        <v>8</v>
      </c>
      <c r="H58" s="26" t="s">
        <v>34</v>
      </c>
      <c r="I58" s="26" t="s">
        <v>9</v>
      </c>
      <c r="J58" s="26" t="s">
        <v>177</v>
      </c>
      <c r="K58" s="26" t="s">
        <v>35</v>
      </c>
      <c r="L58" s="38">
        <v>44107</v>
      </c>
      <c r="M58" s="26" t="s">
        <v>54</v>
      </c>
      <c r="N58" s="26" t="s">
        <v>62</v>
      </c>
      <c r="O58">
        <v>43893</v>
      </c>
      <c r="P58">
        <v>7.1333333333333329</v>
      </c>
      <c r="Q58">
        <v>-265.60000000000002</v>
      </c>
      <c r="R58">
        <v>-1</v>
      </c>
      <c r="S58">
        <v>-3320</v>
      </c>
      <c r="T58">
        <v>-5988.08</v>
      </c>
      <c r="U58">
        <v>-5988.08</v>
      </c>
      <c r="V58">
        <v>265.60000000000002</v>
      </c>
      <c r="W58">
        <v>12.5</v>
      </c>
      <c r="X58">
        <v>2668.08</v>
      </c>
      <c r="Y58">
        <v>2020</v>
      </c>
      <c r="Z58">
        <v>10</v>
      </c>
      <c r="AA58">
        <v>40</v>
      </c>
      <c r="AB58">
        <v>-1</v>
      </c>
      <c r="AK58" t="s">
        <v>54</v>
      </c>
      <c r="AL58" s="38">
        <v>44101</v>
      </c>
      <c r="AM58">
        <v>1640</v>
      </c>
      <c r="AN58">
        <v>8</v>
      </c>
      <c r="AO58">
        <v>24490.667000000001</v>
      </c>
      <c r="AP58" s="26" t="s">
        <v>95</v>
      </c>
      <c r="AQ58">
        <v>14.933299999999999</v>
      </c>
      <c r="AR58">
        <v>27</v>
      </c>
      <c r="AS58">
        <v>-12.066700000000001</v>
      </c>
      <c r="AT58">
        <v>-0.44691481481481488</v>
      </c>
      <c r="AU58">
        <v>4290.3630000000003</v>
      </c>
      <c r="AV58">
        <v>2020</v>
      </c>
      <c r="AW58">
        <v>40</v>
      </c>
      <c r="AX58">
        <v>10</v>
      </c>
      <c r="AY58">
        <v>0.17518359136564099</v>
      </c>
    </row>
    <row r="59" spans="7:67" x14ac:dyDescent="0.2">
      <c r="G59" s="26" t="s">
        <v>8</v>
      </c>
      <c r="H59" s="26" t="s">
        <v>34</v>
      </c>
      <c r="I59" s="26" t="s">
        <v>9</v>
      </c>
      <c r="J59" s="26" t="s">
        <v>175</v>
      </c>
      <c r="K59" s="26" t="s">
        <v>36</v>
      </c>
      <c r="L59" s="38">
        <v>44107</v>
      </c>
      <c r="M59" s="26" t="s">
        <v>54</v>
      </c>
      <c r="N59" s="26" t="s">
        <v>62</v>
      </c>
      <c r="O59">
        <v>43927</v>
      </c>
      <c r="P59">
        <v>6</v>
      </c>
      <c r="Q59">
        <v>265.60000000000002</v>
      </c>
      <c r="R59">
        <v>1</v>
      </c>
      <c r="S59">
        <v>3320</v>
      </c>
      <c r="T59">
        <v>3158.0459999999998</v>
      </c>
      <c r="U59">
        <v>3158.0459999999998</v>
      </c>
      <c r="V59">
        <v>265.60000000000002</v>
      </c>
      <c r="W59">
        <v>12.5</v>
      </c>
      <c r="X59">
        <v>161.95400000000001</v>
      </c>
      <c r="Y59">
        <v>2020</v>
      </c>
      <c r="Z59">
        <v>10</v>
      </c>
      <c r="AA59">
        <v>40</v>
      </c>
      <c r="AB59">
        <v>1</v>
      </c>
      <c r="AK59" t="s">
        <v>54</v>
      </c>
      <c r="AL59" s="38">
        <v>44101</v>
      </c>
      <c r="AM59">
        <v>1640</v>
      </c>
      <c r="AN59">
        <v>7</v>
      </c>
      <c r="AO59">
        <v>21429.332999999999</v>
      </c>
      <c r="AP59" s="26" t="s">
        <v>95</v>
      </c>
      <c r="AQ59">
        <v>13.066700000000001</v>
      </c>
      <c r="AR59">
        <v>27</v>
      </c>
      <c r="AS59">
        <v>-13.933299999999999</v>
      </c>
      <c r="AT59">
        <v>-0.51604814814814803</v>
      </c>
      <c r="AU59">
        <v>-1863.0920000000001</v>
      </c>
      <c r="AV59">
        <v>2020</v>
      </c>
      <c r="AW59">
        <v>40</v>
      </c>
      <c r="AX59">
        <v>10</v>
      </c>
      <c r="AY59">
        <v>-8.6941203442962994E-2</v>
      </c>
    </row>
    <row r="60" spans="7:67" x14ac:dyDescent="0.2">
      <c r="G60" s="26" t="s">
        <v>8</v>
      </c>
      <c r="H60" s="26" t="s">
        <v>34</v>
      </c>
      <c r="I60" s="26" t="s">
        <v>9</v>
      </c>
      <c r="J60" s="26" t="s">
        <v>172</v>
      </c>
      <c r="K60" s="26" t="s">
        <v>36</v>
      </c>
      <c r="L60" s="38">
        <v>44107</v>
      </c>
      <c r="M60" s="26" t="s">
        <v>54</v>
      </c>
      <c r="N60" s="26" t="s">
        <v>95</v>
      </c>
      <c r="O60">
        <v>43934</v>
      </c>
      <c r="P60">
        <v>5.7666666666666666</v>
      </c>
      <c r="Q60">
        <v>1640</v>
      </c>
      <c r="R60">
        <v>8</v>
      </c>
      <c r="S60">
        <v>24490.667000000001</v>
      </c>
      <c r="T60">
        <v>20200.304</v>
      </c>
      <c r="U60">
        <v>2525.038</v>
      </c>
      <c r="V60">
        <v>205</v>
      </c>
      <c r="W60">
        <v>14.933299999999999</v>
      </c>
      <c r="X60">
        <v>4290.3630000000003</v>
      </c>
      <c r="Y60">
        <v>2020</v>
      </c>
      <c r="Z60">
        <v>10</v>
      </c>
      <c r="AA60">
        <v>40</v>
      </c>
      <c r="AB60">
        <v>1</v>
      </c>
      <c r="AK60" t="s">
        <v>54</v>
      </c>
      <c r="AL60" s="38">
        <v>44101</v>
      </c>
      <c r="AM60">
        <v>160</v>
      </c>
      <c r="AN60">
        <v>2</v>
      </c>
      <c r="AO60">
        <v>4480</v>
      </c>
      <c r="AP60" s="26" t="s">
        <v>57</v>
      </c>
      <c r="AQ60">
        <v>28</v>
      </c>
      <c r="AR60">
        <v>27</v>
      </c>
      <c r="AS60">
        <v>1</v>
      </c>
      <c r="AT60">
        <v>3.7037037037036973E-2</v>
      </c>
      <c r="AU60">
        <v>-889.23699999999997</v>
      </c>
      <c r="AV60">
        <v>2020</v>
      </c>
      <c r="AW60">
        <v>40</v>
      </c>
      <c r="AX60">
        <v>10</v>
      </c>
      <c r="AY60">
        <v>-0.198490401785714</v>
      </c>
    </row>
    <row r="61" spans="7:67" x14ac:dyDescent="0.2">
      <c r="G61" s="26" t="s">
        <v>8</v>
      </c>
      <c r="H61" s="26" t="s">
        <v>34</v>
      </c>
      <c r="I61" s="26" t="s">
        <v>9</v>
      </c>
      <c r="J61" s="26" t="s">
        <v>160</v>
      </c>
      <c r="K61" s="26" t="s">
        <v>36</v>
      </c>
      <c r="L61" s="38">
        <v>44107</v>
      </c>
      <c r="M61" s="26" t="s">
        <v>54</v>
      </c>
      <c r="N61" s="26" t="s">
        <v>95</v>
      </c>
      <c r="O61">
        <v>43941</v>
      </c>
      <c r="P61">
        <v>5.5333333333333332</v>
      </c>
      <c r="Q61">
        <v>1640</v>
      </c>
      <c r="R61">
        <v>7</v>
      </c>
      <c r="S61">
        <v>21429.332999999999</v>
      </c>
      <c r="T61">
        <v>23292.424999999999</v>
      </c>
      <c r="U61">
        <v>3327.489</v>
      </c>
      <c r="V61">
        <v>234.28571428571428</v>
      </c>
      <c r="W61">
        <v>13.066700000000001</v>
      </c>
      <c r="X61">
        <v>-1863.0920000000001</v>
      </c>
      <c r="Y61">
        <v>2020</v>
      </c>
      <c r="Z61">
        <v>10</v>
      </c>
      <c r="AA61">
        <v>40</v>
      </c>
      <c r="AB61">
        <v>1</v>
      </c>
      <c r="AK61" t="s">
        <v>54</v>
      </c>
      <c r="AL61" s="38">
        <v>44101</v>
      </c>
      <c r="AM61">
        <v>123</v>
      </c>
      <c r="AN61">
        <v>1</v>
      </c>
      <c r="AO61">
        <v>3444</v>
      </c>
      <c r="AP61" s="26" t="s">
        <v>57</v>
      </c>
      <c r="AQ61">
        <v>28</v>
      </c>
      <c r="AR61">
        <v>27</v>
      </c>
      <c r="AS61">
        <v>1</v>
      </c>
      <c r="AT61">
        <v>3.7037037037036973E-2</v>
      </c>
      <c r="AU61">
        <v>1094.2329999999999</v>
      </c>
      <c r="AV61">
        <v>2020</v>
      </c>
      <c r="AW61">
        <v>40</v>
      </c>
      <c r="AX61">
        <v>10</v>
      </c>
      <c r="AY61">
        <v>0.317721544715447</v>
      </c>
    </row>
    <row r="62" spans="7:67" x14ac:dyDescent="0.2">
      <c r="G62" s="26" t="s">
        <v>8</v>
      </c>
      <c r="H62" s="26" t="s">
        <v>10</v>
      </c>
      <c r="I62" s="26" t="s">
        <v>182</v>
      </c>
      <c r="J62" s="26" t="s">
        <v>183</v>
      </c>
      <c r="K62" s="26" t="s">
        <v>36</v>
      </c>
      <c r="L62" s="38">
        <v>44107</v>
      </c>
      <c r="M62" s="26" t="s">
        <v>54</v>
      </c>
      <c r="N62" s="26" t="s">
        <v>57</v>
      </c>
      <c r="O62">
        <v>43929</v>
      </c>
      <c r="P62">
        <v>5.9333333333333327</v>
      </c>
      <c r="Q62">
        <v>160</v>
      </c>
      <c r="R62">
        <v>2</v>
      </c>
      <c r="S62">
        <v>4480</v>
      </c>
      <c r="T62">
        <v>5369.2370000000001</v>
      </c>
      <c r="U62">
        <v>2684.6179999999999</v>
      </c>
      <c r="V62">
        <v>80</v>
      </c>
      <c r="W62">
        <v>28</v>
      </c>
      <c r="X62">
        <v>-889.23699999999997</v>
      </c>
      <c r="Y62">
        <v>2020</v>
      </c>
      <c r="Z62">
        <v>10</v>
      </c>
      <c r="AA62">
        <v>40</v>
      </c>
      <c r="AB62">
        <v>1</v>
      </c>
      <c r="AK62" t="s">
        <v>54</v>
      </c>
      <c r="AL62" s="38">
        <v>44101</v>
      </c>
      <c r="AM62">
        <v>5987</v>
      </c>
      <c r="AN62">
        <v>49</v>
      </c>
      <c r="AO62">
        <v>161649</v>
      </c>
      <c r="AP62" s="26" t="s">
        <v>55</v>
      </c>
      <c r="AQ62">
        <v>27</v>
      </c>
      <c r="AR62">
        <v>27</v>
      </c>
      <c r="AS62">
        <v>0</v>
      </c>
      <c r="AT62">
        <v>0</v>
      </c>
      <c r="AU62">
        <v>46510.427000000003</v>
      </c>
      <c r="AV62">
        <v>2020</v>
      </c>
      <c r="AW62">
        <v>40</v>
      </c>
      <c r="AX62">
        <v>10</v>
      </c>
      <c r="AY62">
        <v>0.28772480497868802</v>
      </c>
    </row>
    <row r="63" spans="7:67" x14ac:dyDescent="0.2">
      <c r="G63" s="26" t="s">
        <v>8</v>
      </c>
      <c r="H63" s="26" t="s">
        <v>12</v>
      </c>
      <c r="I63" s="26" t="s">
        <v>179</v>
      </c>
      <c r="J63" s="26" t="s">
        <v>180</v>
      </c>
      <c r="K63" s="26" t="s">
        <v>36</v>
      </c>
      <c r="L63" s="38">
        <v>44107</v>
      </c>
      <c r="M63" s="26" t="s">
        <v>54</v>
      </c>
      <c r="N63" s="26" t="s">
        <v>57</v>
      </c>
      <c r="O63">
        <v>43983</v>
      </c>
      <c r="P63">
        <v>4.1333333333333329</v>
      </c>
      <c r="Q63">
        <v>123</v>
      </c>
      <c r="R63">
        <v>1</v>
      </c>
      <c r="S63">
        <v>3444</v>
      </c>
      <c r="T63">
        <v>2349.7669999999998</v>
      </c>
      <c r="U63">
        <v>2349.7669999999998</v>
      </c>
      <c r="V63">
        <v>123</v>
      </c>
      <c r="W63">
        <v>28</v>
      </c>
      <c r="X63">
        <v>1094.2329999999999</v>
      </c>
      <c r="Y63">
        <v>2020</v>
      </c>
      <c r="Z63">
        <v>10</v>
      </c>
      <c r="AA63">
        <v>40</v>
      </c>
      <c r="AB63">
        <v>1</v>
      </c>
      <c r="AK63" t="s">
        <v>54</v>
      </c>
      <c r="AL63" s="38">
        <v>44108</v>
      </c>
      <c r="AM63">
        <v>224.5</v>
      </c>
      <c r="AN63">
        <v>2</v>
      </c>
      <c r="AO63">
        <v>6286</v>
      </c>
      <c r="AP63" s="26" t="s">
        <v>88</v>
      </c>
      <c r="AQ63">
        <v>28</v>
      </c>
      <c r="AR63">
        <v>28.5</v>
      </c>
      <c r="AS63">
        <v>-0.5</v>
      </c>
      <c r="AT63">
        <v>-1.7543859649122862E-2</v>
      </c>
      <c r="AU63">
        <v>916.76300000000003</v>
      </c>
      <c r="AV63">
        <v>2020</v>
      </c>
      <c r="AW63">
        <v>41</v>
      </c>
      <c r="AX63">
        <v>10</v>
      </c>
      <c r="AY63">
        <v>0.14584202990773201</v>
      </c>
    </row>
    <row r="64" spans="7:67" x14ac:dyDescent="0.2">
      <c r="G64" s="26" t="s">
        <v>8</v>
      </c>
      <c r="H64" s="26" t="s">
        <v>12</v>
      </c>
      <c r="I64" s="26" t="s">
        <v>179</v>
      </c>
      <c r="J64" s="26" t="s">
        <v>180</v>
      </c>
      <c r="K64" s="26" t="s">
        <v>36</v>
      </c>
      <c r="L64" s="38">
        <v>44107</v>
      </c>
      <c r="M64" s="26" t="s">
        <v>54</v>
      </c>
      <c r="N64" s="26" t="s">
        <v>55</v>
      </c>
      <c r="O64">
        <v>43983</v>
      </c>
      <c r="P64">
        <v>4.1333333333333329</v>
      </c>
      <c r="Q64">
        <v>5987</v>
      </c>
      <c r="R64">
        <v>49</v>
      </c>
      <c r="S64">
        <v>161649</v>
      </c>
      <c r="T64">
        <v>115138.573</v>
      </c>
      <c r="U64">
        <v>2349.7669999999998</v>
      </c>
      <c r="V64">
        <v>122.18367346938776</v>
      </c>
      <c r="W64">
        <v>27</v>
      </c>
      <c r="X64">
        <v>46510.427000000003</v>
      </c>
      <c r="Y64">
        <v>2020</v>
      </c>
      <c r="Z64">
        <v>10</v>
      </c>
      <c r="AA64">
        <v>40</v>
      </c>
      <c r="AB64">
        <v>1</v>
      </c>
      <c r="AK64" t="s">
        <v>54</v>
      </c>
      <c r="AL64" s="38">
        <v>44108</v>
      </c>
      <c r="AM64">
        <v>829.6</v>
      </c>
      <c r="AN64">
        <v>8</v>
      </c>
      <c r="AO64">
        <v>23228.799999999999</v>
      </c>
      <c r="AP64" s="26" t="s">
        <v>174</v>
      </c>
      <c r="AQ64">
        <v>28</v>
      </c>
      <c r="AR64">
        <v>28.5</v>
      </c>
      <c r="AS64">
        <v>-0.5</v>
      </c>
      <c r="AT64">
        <v>-1.7543859649122862E-2</v>
      </c>
      <c r="AU64">
        <v>-3391.114</v>
      </c>
      <c r="AV64">
        <v>2020</v>
      </c>
      <c r="AW64">
        <v>41</v>
      </c>
      <c r="AX64">
        <v>10</v>
      </c>
      <c r="AY64">
        <v>-0.145987481057997</v>
      </c>
    </row>
    <row r="65" spans="7:51" x14ac:dyDescent="0.2">
      <c r="G65" s="26" t="s">
        <v>8</v>
      </c>
      <c r="H65" s="26" t="s">
        <v>10</v>
      </c>
      <c r="I65" s="26" t="s">
        <v>182</v>
      </c>
      <c r="J65" s="26" t="s">
        <v>183</v>
      </c>
      <c r="K65" s="26" t="s">
        <v>36</v>
      </c>
      <c r="L65" s="38">
        <v>44109</v>
      </c>
      <c r="M65" s="26" t="s">
        <v>54</v>
      </c>
      <c r="N65" s="26" t="s">
        <v>88</v>
      </c>
      <c r="O65">
        <v>43929</v>
      </c>
      <c r="P65">
        <v>6</v>
      </c>
      <c r="Q65">
        <v>224.5</v>
      </c>
      <c r="R65">
        <v>2</v>
      </c>
      <c r="S65">
        <v>6286</v>
      </c>
      <c r="T65">
        <v>5369.2370000000001</v>
      </c>
      <c r="U65">
        <v>2684.6179999999999</v>
      </c>
      <c r="V65">
        <v>112.25</v>
      </c>
      <c r="W65">
        <v>28</v>
      </c>
      <c r="X65">
        <v>916.76300000000003</v>
      </c>
      <c r="Y65">
        <v>2020</v>
      </c>
      <c r="Z65">
        <v>10</v>
      </c>
      <c r="AA65">
        <v>41</v>
      </c>
      <c r="AB65">
        <v>1</v>
      </c>
      <c r="AK65" t="s">
        <v>54</v>
      </c>
      <c r="AL65" s="38">
        <v>44108</v>
      </c>
      <c r="AM65">
        <v>128</v>
      </c>
      <c r="AN65">
        <v>1</v>
      </c>
      <c r="AO65">
        <v>3328</v>
      </c>
      <c r="AP65" s="26" t="s">
        <v>87</v>
      </c>
      <c r="AQ65">
        <v>26</v>
      </c>
      <c r="AR65">
        <v>28.5</v>
      </c>
      <c r="AS65">
        <v>-2.5</v>
      </c>
      <c r="AT65">
        <v>-8.7719298245614086E-2</v>
      </c>
      <c r="AU65">
        <v>-14.278</v>
      </c>
      <c r="AV65">
        <v>2020</v>
      </c>
      <c r="AW65">
        <v>41</v>
      </c>
      <c r="AX65">
        <v>10</v>
      </c>
      <c r="AY65">
        <v>-4.2902644230769201E-3</v>
      </c>
    </row>
    <row r="66" spans="7:51" x14ac:dyDescent="0.2">
      <c r="G66" s="26" t="s">
        <v>8</v>
      </c>
      <c r="H66" s="26" t="s">
        <v>11</v>
      </c>
      <c r="I66" s="26" t="s">
        <v>184</v>
      </c>
      <c r="J66" s="26" t="s">
        <v>160</v>
      </c>
      <c r="K66" s="26" t="s">
        <v>36</v>
      </c>
      <c r="L66" s="38">
        <v>44109</v>
      </c>
      <c r="M66" s="26" t="s">
        <v>54</v>
      </c>
      <c r="N66" s="26" t="s">
        <v>174</v>
      </c>
      <c r="O66">
        <v>43941</v>
      </c>
      <c r="P66">
        <v>5.6</v>
      </c>
      <c r="Q66">
        <v>829.6</v>
      </c>
      <c r="R66">
        <v>8</v>
      </c>
      <c r="S66">
        <v>23228.799999999999</v>
      </c>
      <c r="T66">
        <v>26619.914000000001</v>
      </c>
      <c r="U66">
        <v>3327.489</v>
      </c>
      <c r="V66">
        <v>103.7</v>
      </c>
      <c r="W66">
        <v>28</v>
      </c>
      <c r="X66">
        <v>-3391.114</v>
      </c>
      <c r="Y66">
        <v>2020</v>
      </c>
      <c r="Z66">
        <v>10</v>
      </c>
      <c r="AA66">
        <v>41</v>
      </c>
      <c r="AB66">
        <v>1</v>
      </c>
      <c r="AK66" t="s">
        <v>54</v>
      </c>
      <c r="AL66" s="38">
        <v>44108</v>
      </c>
      <c r="AM66">
        <v>410.5</v>
      </c>
      <c r="AN66">
        <v>4</v>
      </c>
      <c r="AO66">
        <v>11699.25</v>
      </c>
      <c r="AP66" s="26" t="s">
        <v>88</v>
      </c>
      <c r="AQ66">
        <v>28.5</v>
      </c>
      <c r="AR66">
        <v>28.5</v>
      </c>
      <c r="AS66">
        <v>0</v>
      </c>
      <c r="AT66">
        <v>0</v>
      </c>
      <c r="AU66">
        <v>960.77599999999995</v>
      </c>
      <c r="AV66">
        <v>2020</v>
      </c>
      <c r="AW66">
        <v>41</v>
      </c>
      <c r="AX66">
        <v>10</v>
      </c>
      <c r="AY66">
        <v>8.21228711242174E-2</v>
      </c>
    </row>
    <row r="67" spans="7:51" x14ac:dyDescent="0.2">
      <c r="G67" s="26" t="s">
        <v>8</v>
      </c>
      <c r="H67" s="26" t="s">
        <v>11</v>
      </c>
      <c r="I67" s="26" t="s">
        <v>184</v>
      </c>
      <c r="J67" s="26" t="s">
        <v>160</v>
      </c>
      <c r="K67" s="26" t="s">
        <v>36</v>
      </c>
      <c r="L67" s="38">
        <v>44109</v>
      </c>
      <c r="M67" s="26" t="s">
        <v>54</v>
      </c>
      <c r="N67" s="26" t="s">
        <v>87</v>
      </c>
      <c r="O67">
        <v>43941</v>
      </c>
      <c r="P67">
        <v>5.6</v>
      </c>
      <c r="Q67">
        <v>128</v>
      </c>
      <c r="R67">
        <v>1</v>
      </c>
      <c r="S67">
        <v>3328</v>
      </c>
      <c r="T67">
        <v>3342.2779999999998</v>
      </c>
      <c r="U67">
        <v>3342.2779999999998</v>
      </c>
      <c r="V67">
        <v>128</v>
      </c>
      <c r="W67">
        <v>26</v>
      </c>
      <c r="X67">
        <v>-14.278</v>
      </c>
      <c r="Y67">
        <v>2020</v>
      </c>
      <c r="Z67">
        <v>10</v>
      </c>
      <c r="AA67">
        <v>41</v>
      </c>
      <c r="AB67">
        <v>1</v>
      </c>
      <c r="AK67" t="s">
        <v>54</v>
      </c>
      <c r="AL67" s="38">
        <v>44108</v>
      </c>
      <c r="AM67">
        <v>108</v>
      </c>
      <c r="AN67">
        <v>1</v>
      </c>
      <c r="AO67">
        <v>3186</v>
      </c>
      <c r="AP67" s="26" t="s">
        <v>65</v>
      </c>
      <c r="AQ67">
        <v>29.5</v>
      </c>
      <c r="AR67">
        <v>28.5</v>
      </c>
      <c r="AS67">
        <v>1</v>
      </c>
      <c r="AT67">
        <v>3.5087719298245723E-2</v>
      </c>
      <c r="AU67">
        <v>453.25299999999999</v>
      </c>
      <c r="AV67">
        <v>2020</v>
      </c>
      <c r="AW67">
        <v>41</v>
      </c>
      <c r="AX67">
        <v>10</v>
      </c>
      <c r="AY67">
        <v>0.14226396735718799</v>
      </c>
    </row>
    <row r="68" spans="7:51" x14ac:dyDescent="0.2">
      <c r="G68" s="26" t="s">
        <v>8</v>
      </c>
      <c r="H68" s="26" t="s">
        <v>10</v>
      </c>
      <c r="I68" s="26" t="s">
        <v>182</v>
      </c>
      <c r="J68" s="26" t="s">
        <v>183</v>
      </c>
      <c r="K68" s="26" t="s">
        <v>36</v>
      </c>
      <c r="L68" s="38">
        <v>44110</v>
      </c>
      <c r="M68" s="26" t="s">
        <v>54</v>
      </c>
      <c r="N68" s="26" t="s">
        <v>88</v>
      </c>
      <c r="O68">
        <v>43929</v>
      </c>
      <c r="P68">
        <v>6.0333333333333332</v>
      </c>
      <c r="Q68">
        <v>410.5</v>
      </c>
      <c r="R68">
        <v>4</v>
      </c>
      <c r="S68">
        <v>11699.25</v>
      </c>
      <c r="T68">
        <v>10738.474</v>
      </c>
      <c r="U68">
        <v>2684.6179999999999</v>
      </c>
      <c r="V68">
        <v>102.625</v>
      </c>
      <c r="W68">
        <v>28.5</v>
      </c>
      <c r="X68">
        <v>960.77599999999995</v>
      </c>
      <c r="Y68">
        <v>2020</v>
      </c>
      <c r="Z68">
        <v>10</v>
      </c>
      <c r="AA68">
        <v>41</v>
      </c>
      <c r="AB68">
        <v>1</v>
      </c>
      <c r="AK68" t="s">
        <v>54</v>
      </c>
      <c r="AL68" s="38">
        <v>44108</v>
      </c>
      <c r="AM68">
        <v>113</v>
      </c>
      <c r="AN68">
        <v>1</v>
      </c>
      <c r="AO68">
        <v>3333.5</v>
      </c>
      <c r="AP68" s="26" t="s">
        <v>93</v>
      </c>
      <c r="AQ68">
        <v>29.5</v>
      </c>
      <c r="AR68">
        <v>28.5</v>
      </c>
      <c r="AS68">
        <v>1</v>
      </c>
      <c r="AT68">
        <v>3.5087719298245723E-2</v>
      </c>
      <c r="AU68">
        <v>600.75300000000004</v>
      </c>
      <c r="AV68">
        <v>2020</v>
      </c>
      <c r="AW68">
        <v>41</v>
      </c>
      <c r="AX68">
        <v>10</v>
      </c>
      <c r="AY68">
        <v>0.18021688915554199</v>
      </c>
    </row>
    <row r="69" spans="7:51" x14ac:dyDescent="0.2">
      <c r="G69" s="26" t="s">
        <v>8</v>
      </c>
      <c r="H69" s="26" t="s">
        <v>10</v>
      </c>
      <c r="I69" s="26" t="s">
        <v>182</v>
      </c>
      <c r="J69" s="26" t="s">
        <v>183</v>
      </c>
      <c r="K69" s="26" t="s">
        <v>36</v>
      </c>
      <c r="L69" s="38">
        <v>44110</v>
      </c>
      <c r="M69" s="26" t="s">
        <v>54</v>
      </c>
      <c r="N69" s="26" t="s">
        <v>65</v>
      </c>
      <c r="O69">
        <v>43929</v>
      </c>
      <c r="P69">
        <v>6.0333333333333332</v>
      </c>
      <c r="Q69">
        <v>108</v>
      </c>
      <c r="R69">
        <v>1</v>
      </c>
      <c r="S69">
        <v>3186</v>
      </c>
      <c r="T69">
        <v>2732.7469999999998</v>
      </c>
      <c r="U69">
        <v>2732.7469999999998</v>
      </c>
      <c r="V69">
        <v>108</v>
      </c>
      <c r="W69">
        <v>29.5</v>
      </c>
      <c r="X69">
        <v>453.25299999999999</v>
      </c>
      <c r="Y69">
        <v>2020</v>
      </c>
      <c r="Z69">
        <v>10</v>
      </c>
      <c r="AA69">
        <v>41</v>
      </c>
      <c r="AB69">
        <v>1</v>
      </c>
      <c r="AK69" t="s">
        <v>54</v>
      </c>
      <c r="AL69" s="38">
        <v>44108</v>
      </c>
      <c r="AM69">
        <v>620</v>
      </c>
      <c r="AN69">
        <v>6</v>
      </c>
      <c r="AO69">
        <v>18290</v>
      </c>
      <c r="AP69" s="26" t="s">
        <v>94</v>
      </c>
      <c r="AQ69">
        <v>29.5</v>
      </c>
      <c r="AR69">
        <v>28.5</v>
      </c>
      <c r="AS69">
        <v>1</v>
      </c>
      <c r="AT69">
        <v>3.5087719298245723E-2</v>
      </c>
      <c r="AU69">
        <v>1893.5160000000001</v>
      </c>
      <c r="AV69">
        <v>2020</v>
      </c>
      <c r="AW69">
        <v>41</v>
      </c>
      <c r="AX69">
        <v>10</v>
      </c>
      <c r="AY69">
        <v>0.103527392017496</v>
      </c>
    </row>
    <row r="70" spans="7:51" x14ac:dyDescent="0.2">
      <c r="G70" s="26" t="s">
        <v>8</v>
      </c>
      <c r="H70" s="26" t="s">
        <v>10</v>
      </c>
      <c r="I70" s="26" t="s">
        <v>182</v>
      </c>
      <c r="J70" s="26" t="s">
        <v>183</v>
      </c>
      <c r="K70" s="26" t="s">
        <v>36</v>
      </c>
      <c r="L70" s="38">
        <v>44110</v>
      </c>
      <c r="M70" s="26" t="s">
        <v>54</v>
      </c>
      <c r="N70" s="26" t="s">
        <v>93</v>
      </c>
      <c r="O70">
        <v>43929</v>
      </c>
      <c r="P70">
        <v>6.0333333333333332</v>
      </c>
      <c r="Q70">
        <v>113</v>
      </c>
      <c r="R70">
        <v>1</v>
      </c>
      <c r="S70">
        <v>3333.5</v>
      </c>
      <c r="T70">
        <v>2732.7469999999998</v>
      </c>
      <c r="U70">
        <v>2732.7469999999998</v>
      </c>
      <c r="V70">
        <v>113</v>
      </c>
      <c r="W70">
        <v>29.5</v>
      </c>
      <c r="X70">
        <v>600.75300000000004</v>
      </c>
      <c r="Y70">
        <v>2020</v>
      </c>
      <c r="Z70">
        <v>10</v>
      </c>
      <c r="AA70">
        <v>41</v>
      </c>
      <c r="AB70">
        <v>1</v>
      </c>
      <c r="AK70" t="s">
        <v>54</v>
      </c>
      <c r="AL70" s="38">
        <v>44108</v>
      </c>
      <c r="AM70">
        <v>100</v>
      </c>
      <c r="AN70">
        <v>1</v>
      </c>
      <c r="AO70">
        <v>2950</v>
      </c>
      <c r="AP70" s="26" t="s">
        <v>62</v>
      </c>
      <c r="AQ70">
        <v>29.5</v>
      </c>
      <c r="AR70">
        <v>28.5</v>
      </c>
      <c r="AS70">
        <v>1</v>
      </c>
      <c r="AT70">
        <v>3.5087719298245723E-2</v>
      </c>
      <c r="AU70">
        <v>217.25299999999999</v>
      </c>
      <c r="AV70">
        <v>2020</v>
      </c>
      <c r="AW70">
        <v>41</v>
      </c>
      <c r="AX70">
        <v>10</v>
      </c>
      <c r="AY70">
        <v>7.3645084745762701E-2</v>
      </c>
    </row>
    <row r="71" spans="7:51" x14ac:dyDescent="0.2">
      <c r="G71" s="26" t="s">
        <v>8</v>
      </c>
      <c r="H71" s="26" t="s">
        <v>10</v>
      </c>
      <c r="I71" s="26" t="s">
        <v>182</v>
      </c>
      <c r="J71" s="26" t="s">
        <v>183</v>
      </c>
      <c r="K71" s="26" t="s">
        <v>36</v>
      </c>
      <c r="L71" s="38">
        <v>44110</v>
      </c>
      <c r="M71" s="26" t="s">
        <v>54</v>
      </c>
      <c r="N71" s="26" t="s">
        <v>94</v>
      </c>
      <c r="O71">
        <v>43929</v>
      </c>
      <c r="P71">
        <v>6.0333333333333332</v>
      </c>
      <c r="Q71">
        <v>620</v>
      </c>
      <c r="R71">
        <v>6</v>
      </c>
      <c r="S71">
        <v>18290</v>
      </c>
      <c r="T71">
        <v>16396.484</v>
      </c>
      <c r="U71">
        <v>2732.7469999999998</v>
      </c>
      <c r="V71">
        <v>103.33333333333333</v>
      </c>
      <c r="W71">
        <v>29.5</v>
      </c>
      <c r="X71">
        <v>1893.5160000000001</v>
      </c>
      <c r="Y71">
        <v>2020</v>
      </c>
      <c r="Z71">
        <v>10</v>
      </c>
      <c r="AA71">
        <v>41</v>
      </c>
      <c r="AB71">
        <v>1</v>
      </c>
      <c r="AK71" t="s">
        <v>54</v>
      </c>
      <c r="AL71" s="38">
        <v>44108</v>
      </c>
      <c r="AM71">
        <v>190</v>
      </c>
      <c r="AN71">
        <v>2</v>
      </c>
      <c r="AO71">
        <v>5605</v>
      </c>
      <c r="AP71" s="26" t="s">
        <v>78</v>
      </c>
      <c r="AQ71">
        <v>29.5</v>
      </c>
      <c r="AR71">
        <v>28.5</v>
      </c>
      <c r="AS71">
        <v>1</v>
      </c>
      <c r="AT71">
        <v>3.5087719298245723E-2</v>
      </c>
      <c r="AU71">
        <v>364.09399999999999</v>
      </c>
      <c r="AV71">
        <v>2020</v>
      </c>
      <c r="AW71">
        <v>41</v>
      </c>
      <c r="AX71">
        <v>10</v>
      </c>
      <c r="AY71">
        <v>6.4958786797502194E-2</v>
      </c>
    </row>
    <row r="72" spans="7:51" x14ac:dyDescent="0.2">
      <c r="G72" s="26" t="s">
        <v>8</v>
      </c>
      <c r="H72" s="26" t="s">
        <v>10</v>
      </c>
      <c r="I72" s="26" t="s">
        <v>182</v>
      </c>
      <c r="J72" s="26" t="s">
        <v>183</v>
      </c>
      <c r="K72" s="26" t="s">
        <v>36</v>
      </c>
      <c r="L72" s="38">
        <v>44110</v>
      </c>
      <c r="M72" s="26" t="s">
        <v>54</v>
      </c>
      <c r="N72" s="26" t="s">
        <v>62</v>
      </c>
      <c r="O72">
        <v>43929</v>
      </c>
      <c r="P72">
        <v>6.0333333333333332</v>
      </c>
      <c r="Q72">
        <v>100</v>
      </c>
      <c r="R72">
        <v>1</v>
      </c>
      <c r="S72">
        <v>2950</v>
      </c>
      <c r="T72">
        <v>2732.7469999999998</v>
      </c>
      <c r="U72">
        <v>2732.7469999999998</v>
      </c>
      <c r="V72">
        <v>100</v>
      </c>
      <c r="W72">
        <v>29.5</v>
      </c>
      <c r="X72">
        <v>217.25299999999999</v>
      </c>
      <c r="Y72">
        <v>2020</v>
      </c>
      <c r="Z72">
        <v>10</v>
      </c>
      <c r="AA72">
        <v>41</v>
      </c>
      <c r="AB72">
        <v>1</v>
      </c>
      <c r="AK72" t="s">
        <v>54</v>
      </c>
      <c r="AL72" s="38">
        <v>44108</v>
      </c>
      <c r="AM72">
        <v>1685</v>
      </c>
      <c r="AN72">
        <v>16</v>
      </c>
      <c r="AO72">
        <v>48865</v>
      </c>
      <c r="AP72" s="26" t="s">
        <v>89</v>
      </c>
      <c r="AQ72">
        <v>29</v>
      </c>
      <c r="AR72">
        <v>28.5</v>
      </c>
      <c r="AS72">
        <v>0.5</v>
      </c>
      <c r="AT72">
        <v>1.7543859649122862E-2</v>
      </c>
      <c r="AU72">
        <v>6937.75</v>
      </c>
      <c r="AV72">
        <v>2020</v>
      </c>
      <c r="AW72">
        <v>41</v>
      </c>
      <c r="AX72">
        <v>10</v>
      </c>
      <c r="AY72">
        <v>0.14197789829120999</v>
      </c>
    </row>
    <row r="73" spans="7:51" x14ac:dyDescent="0.2">
      <c r="G73" s="26" t="s">
        <v>8</v>
      </c>
      <c r="H73" s="26" t="s">
        <v>10</v>
      </c>
      <c r="I73" s="26" t="s">
        <v>28</v>
      </c>
      <c r="J73" s="26" t="s">
        <v>168</v>
      </c>
      <c r="K73" s="26" t="s">
        <v>36</v>
      </c>
      <c r="L73" s="38">
        <v>44110</v>
      </c>
      <c r="M73" s="26" t="s">
        <v>54</v>
      </c>
      <c r="N73" s="26" t="s">
        <v>78</v>
      </c>
      <c r="O73">
        <v>43935</v>
      </c>
      <c r="P73">
        <v>5.833333333333333</v>
      </c>
      <c r="Q73">
        <v>190</v>
      </c>
      <c r="R73">
        <v>2</v>
      </c>
      <c r="S73">
        <v>5605</v>
      </c>
      <c r="T73">
        <v>5240.9059999999999</v>
      </c>
      <c r="U73">
        <v>2620.453</v>
      </c>
      <c r="V73">
        <v>95</v>
      </c>
      <c r="W73">
        <v>29.5</v>
      </c>
      <c r="X73">
        <v>364.09399999999999</v>
      </c>
      <c r="Y73">
        <v>2020</v>
      </c>
      <c r="Z73">
        <v>10</v>
      </c>
      <c r="AA73">
        <v>41</v>
      </c>
      <c r="AB73">
        <v>1</v>
      </c>
      <c r="AK73" t="s">
        <v>54</v>
      </c>
      <c r="AL73" s="38">
        <v>44108</v>
      </c>
      <c r="AM73">
        <v>312</v>
      </c>
      <c r="AN73">
        <v>3</v>
      </c>
      <c r="AO73">
        <v>9204</v>
      </c>
      <c r="AP73" s="26" t="s">
        <v>63</v>
      </c>
      <c r="AQ73">
        <v>29.5</v>
      </c>
      <c r="AR73">
        <v>28.5</v>
      </c>
      <c r="AS73">
        <v>1</v>
      </c>
      <c r="AT73">
        <v>3.5087719298245723E-2</v>
      </c>
      <c r="AU73">
        <v>1342.6410000000001</v>
      </c>
      <c r="AV73">
        <v>2020</v>
      </c>
      <c r="AW73">
        <v>41</v>
      </c>
      <c r="AX73">
        <v>10</v>
      </c>
      <c r="AY73">
        <v>0.145875814863103</v>
      </c>
    </row>
    <row r="74" spans="7:51" x14ac:dyDescent="0.2">
      <c r="G74" s="26" t="s">
        <v>8</v>
      </c>
      <c r="H74" s="26" t="s">
        <v>10</v>
      </c>
      <c r="I74" s="26" t="s">
        <v>28</v>
      </c>
      <c r="J74" s="26" t="s">
        <v>168</v>
      </c>
      <c r="K74" s="26" t="s">
        <v>36</v>
      </c>
      <c r="L74" s="38">
        <v>44110</v>
      </c>
      <c r="M74" s="26" t="s">
        <v>54</v>
      </c>
      <c r="N74" s="26" t="s">
        <v>89</v>
      </c>
      <c r="O74">
        <v>43935</v>
      </c>
      <c r="P74">
        <v>5.833333333333333</v>
      </c>
      <c r="Q74">
        <v>1685</v>
      </c>
      <c r="R74">
        <v>16</v>
      </c>
      <c r="S74">
        <v>48865</v>
      </c>
      <c r="T74">
        <v>41927.25</v>
      </c>
      <c r="U74">
        <v>2620.453</v>
      </c>
      <c r="V74">
        <v>105.3125</v>
      </c>
      <c r="W74">
        <v>29</v>
      </c>
      <c r="X74">
        <v>6937.75</v>
      </c>
      <c r="Y74">
        <v>2020</v>
      </c>
      <c r="Z74">
        <v>10</v>
      </c>
      <c r="AA74">
        <v>41</v>
      </c>
      <c r="AB74">
        <v>1</v>
      </c>
      <c r="AK74" t="s">
        <v>54</v>
      </c>
      <c r="AL74" s="38">
        <v>44108</v>
      </c>
      <c r="AM74">
        <v>314</v>
      </c>
      <c r="AN74">
        <v>3</v>
      </c>
      <c r="AO74">
        <v>9263</v>
      </c>
      <c r="AP74" s="26" t="s">
        <v>98</v>
      </c>
      <c r="AQ74">
        <v>29.5</v>
      </c>
      <c r="AR74">
        <v>28.5</v>
      </c>
      <c r="AS74">
        <v>1</v>
      </c>
      <c r="AT74">
        <v>3.5087719298245723E-2</v>
      </c>
      <c r="AU74">
        <v>1401.6410000000001</v>
      </c>
      <c r="AV74">
        <v>2020</v>
      </c>
      <c r="AW74">
        <v>41</v>
      </c>
      <c r="AX74">
        <v>10</v>
      </c>
      <c r="AY74">
        <v>0.151316096297096</v>
      </c>
    </row>
    <row r="75" spans="7:51" x14ac:dyDescent="0.2">
      <c r="G75" s="26" t="s">
        <v>8</v>
      </c>
      <c r="H75" s="26" t="s">
        <v>10</v>
      </c>
      <c r="I75" s="26" t="s">
        <v>28</v>
      </c>
      <c r="J75" s="26" t="s">
        <v>168</v>
      </c>
      <c r="K75" s="26" t="s">
        <v>36</v>
      </c>
      <c r="L75" s="38">
        <v>44110</v>
      </c>
      <c r="M75" s="26" t="s">
        <v>54</v>
      </c>
      <c r="N75" s="26" t="s">
        <v>63</v>
      </c>
      <c r="O75">
        <v>43935</v>
      </c>
      <c r="P75">
        <v>5.833333333333333</v>
      </c>
      <c r="Q75">
        <v>312</v>
      </c>
      <c r="R75">
        <v>3</v>
      </c>
      <c r="S75">
        <v>9204</v>
      </c>
      <c r="T75">
        <v>7861.3590000000004</v>
      </c>
      <c r="U75">
        <v>2620.453</v>
      </c>
      <c r="V75">
        <v>104</v>
      </c>
      <c r="W75">
        <v>29.5</v>
      </c>
      <c r="X75">
        <v>1342.6410000000001</v>
      </c>
      <c r="Y75">
        <v>2020</v>
      </c>
      <c r="Z75">
        <v>10</v>
      </c>
      <c r="AA75">
        <v>41</v>
      </c>
      <c r="AB75">
        <v>1</v>
      </c>
      <c r="AK75" t="s">
        <v>54</v>
      </c>
      <c r="AL75" s="38">
        <v>44108</v>
      </c>
      <c r="AM75">
        <v>108</v>
      </c>
      <c r="AN75">
        <v>1</v>
      </c>
      <c r="AO75">
        <v>3186</v>
      </c>
      <c r="AP75" s="26" t="s">
        <v>79</v>
      </c>
      <c r="AQ75">
        <v>29.5</v>
      </c>
      <c r="AR75">
        <v>28.5</v>
      </c>
      <c r="AS75">
        <v>1</v>
      </c>
      <c r="AT75">
        <v>3.5087719298245723E-2</v>
      </c>
      <c r="AU75">
        <v>565.54700000000003</v>
      </c>
      <c r="AV75">
        <v>2020</v>
      </c>
      <c r="AW75">
        <v>41</v>
      </c>
      <c r="AX75">
        <v>10</v>
      </c>
      <c r="AY75">
        <v>0.17751004394224701</v>
      </c>
    </row>
    <row r="76" spans="7:51" x14ac:dyDescent="0.2">
      <c r="G76" s="26" t="s">
        <v>8</v>
      </c>
      <c r="H76" s="26" t="s">
        <v>10</v>
      </c>
      <c r="I76" s="26" t="s">
        <v>28</v>
      </c>
      <c r="J76" s="26" t="s">
        <v>168</v>
      </c>
      <c r="K76" s="26" t="s">
        <v>36</v>
      </c>
      <c r="L76" s="38">
        <v>44110</v>
      </c>
      <c r="M76" s="26" t="s">
        <v>54</v>
      </c>
      <c r="N76" s="26" t="s">
        <v>98</v>
      </c>
      <c r="O76">
        <v>43935</v>
      </c>
      <c r="P76">
        <v>5.833333333333333</v>
      </c>
      <c r="Q76">
        <v>314</v>
      </c>
      <c r="R76">
        <v>3</v>
      </c>
      <c r="S76">
        <v>9263</v>
      </c>
      <c r="T76">
        <v>7861.3590000000004</v>
      </c>
      <c r="U76">
        <v>2620.453</v>
      </c>
      <c r="V76">
        <v>104.66666666666667</v>
      </c>
      <c r="W76">
        <v>29.5</v>
      </c>
      <c r="X76">
        <v>1401.6410000000001</v>
      </c>
      <c r="Y76">
        <v>2020</v>
      </c>
      <c r="Z76">
        <v>10</v>
      </c>
      <c r="AA76">
        <v>41</v>
      </c>
      <c r="AB76">
        <v>1</v>
      </c>
      <c r="AK76" t="s">
        <v>54</v>
      </c>
      <c r="AL76" s="38">
        <v>44108</v>
      </c>
      <c r="AM76">
        <v>1251</v>
      </c>
      <c r="AN76">
        <v>12</v>
      </c>
      <c r="AO76">
        <v>36904.5</v>
      </c>
      <c r="AP76" s="26" t="s">
        <v>91</v>
      </c>
      <c r="AQ76">
        <v>29.5</v>
      </c>
      <c r="AR76">
        <v>28.5</v>
      </c>
      <c r="AS76">
        <v>1</v>
      </c>
      <c r="AT76">
        <v>3.5087719298245723E-2</v>
      </c>
      <c r="AU76">
        <v>5459.0619999999999</v>
      </c>
      <c r="AV76">
        <v>2020</v>
      </c>
      <c r="AW76">
        <v>41</v>
      </c>
      <c r="AX76">
        <v>10</v>
      </c>
      <c r="AY76">
        <v>0.14792402010594899</v>
      </c>
    </row>
    <row r="77" spans="7:51" x14ac:dyDescent="0.2">
      <c r="G77" s="26" t="s">
        <v>8</v>
      </c>
      <c r="H77" s="26" t="s">
        <v>10</v>
      </c>
      <c r="I77" s="26" t="s">
        <v>28</v>
      </c>
      <c r="J77" s="26" t="s">
        <v>168</v>
      </c>
      <c r="K77" s="26" t="s">
        <v>36</v>
      </c>
      <c r="L77" s="38">
        <v>44110</v>
      </c>
      <c r="M77" s="26" t="s">
        <v>54</v>
      </c>
      <c r="N77" s="26" t="s">
        <v>79</v>
      </c>
      <c r="O77">
        <v>43935</v>
      </c>
      <c r="P77">
        <v>5.833333333333333</v>
      </c>
      <c r="Q77">
        <v>108</v>
      </c>
      <c r="R77">
        <v>1</v>
      </c>
      <c r="S77">
        <v>3186</v>
      </c>
      <c r="T77">
        <v>2620.453</v>
      </c>
      <c r="U77">
        <v>2620.453</v>
      </c>
      <c r="V77">
        <v>108</v>
      </c>
      <c r="W77">
        <v>29.5</v>
      </c>
      <c r="X77">
        <v>565.54700000000003</v>
      </c>
      <c r="Y77">
        <v>2020</v>
      </c>
      <c r="Z77">
        <v>10</v>
      </c>
      <c r="AA77">
        <v>41</v>
      </c>
      <c r="AB77">
        <v>1</v>
      </c>
      <c r="AK77" t="s">
        <v>54</v>
      </c>
      <c r="AL77" s="38">
        <v>44108</v>
      </c>
      <c r="AM77">
        <v>100</v>
      </c>
      <c r="AN77">
        <v>1</v>
      </c>
      <c r="AO77">
        <v>2950</v>
      </c>
      <c r="AP77" s="26" t="s">
        <v>92</v>
      </c>
      <c r="AQ77">
        <v>29.5</v>
      </c>
      <c r="AR77">
        <v>28.5</v>
      </c>
      <c r="AS77">
        <v>1</v>
      </c>
      <c r="AT77">
        <v>3.5087719298245723E-2</v>
      </c>
      <c r="AU77">
        <v>329.54700000000003</v>
      </c>
      <c r="AV77">
        <v>2020</v>
      </c>
      <c r="AW77">
        <v>41</v>
      </c>
      <c r="AX77">
        <v>10</v>
      </c>
      <c r="AY77">
        <v>0.11171084745762699</v>
      </c>
    </row>
    <row r="78" spans="7:51" x14ac:dyDescent="0.2">
      <c r="G78" s="26" t="s">
        <v>8</v>
      </c>
      <c r="H78" s="26" t="s">
        <v>10</v>
      </c>
      <c r="I78" s="26" t="s">
        <v>28</v>
      </c>
      <c r="J78" s="26" t="s">
        <v>168</v>
      </c>
      <c r="K78" s="26" t="s">
        <v>36</v>
      </c>
      <c r="L78" s="38">
        <v>44110</v>
      </c>
      <c r="M78" s="26" t="s">
        <v>54</v>
      </c>
      <c r="N78" s="26" t="s">
        <v>91</v>
      </c>
      <c r="O78">
        <v>43935</v>
      </c>
      <c r="P78">
        <v>5.833333333333333</v>
      </c>
      <c r="Q78">
        <v>1251</v>
      </c>
      <c r="R78">
        <v>12</v>
      </c>
      <c r="S78">
        <v>36904.5</v>
      </c>
      <c r="T78">
        <v>31445.437999999998</v>
      </c>
      <c r="U78">
        <v>2620.453</v>
      </c>
      <c r="V78">
        <v>104.25</v>
      </c>
      <c r="W78">
        <v>29.5</v>
      </c>
      <c r="X78">
        <v>5459.0619999999999</v>
      </c>
      <c r="Y78">
        <v>2020</v>
      </c>
      <c r="Z78">
        <v>10</v>
      </c>
      <c r="AA78">
        <v>41</v>
      </c>
      <c r="AB78">
        <v>1</v>
      </c>
      <c r="AK78" t="s">
        <v>54</v>
      </c>
      <c r="AL78" s="38">
        <v>44108</v>
      </c>
      <c r="AM78">
        <v>238</v>
      </c>
      <c r="AN78">
        <v>2</v>
      </c>
      <c r="AO78">
        <v>7021</v>
      </c>
      <c r="AP78" s="26" t="s">
        <v>80</v>
      </c>
      <c r="AQ78">
        <v>29.5</v>
      </c>
      <c r="AR78">
        <v>28.5</v>
      </c>
      <c r="AS78">
        <v>1</v>
      </c>
      <c r="AT78">
        <v>3.5087719298245723E-2</v>
      </c>
      <c r="AU78">
        <v>1780.0940000000001</v>
      </c>
      <c r="AV78">
        <v>2020</v>
      </c>
      <c r="AW78">
        <v>41</v>
      </c>
      <c r="AX78">
        <v>10</v>
      </c>
      <c r="AY78">
        <v>0.253538527275317</v>
      </c>
    </row>
    <row r="79" spans="7:51" x14ac:dyDescent="0.2">
      <c r="G79" s="26" t="s">
        <v>8</v>
      </c>
      <c r="H79" s="26" t="s">
        <v>10</v>
      </c>
      <c r="I79" s="26" t="s">
        <v>28</v>
      </c>
      <c r="J79" s="26" t="s">
        <v>168</v>
      </c>
      <c r="K79" s="26" t="s">
        <v>36</v>
      </c>
      <c r="L79" s="38">
        <v>44110</v>
      </c>
      <c r="M79" s="26" t="s">
        <v>54</v>
      </c>
      <c r="N79" s="26" t="s">
        <v>92</v>
      </c>
      <c r="O79">
        <v>43935</v>
      </c>
      <c r="P79">
        <v>5.833333333333333</v>
      </c>
      <c r="Q79">
        <v>100</v>
      </c>
      <c r="R79">
        <v>1</v>
      </c>
      <c r="S79">
        <v>2950</v>
      </c>
      <c r="T79">
        <v>2620.453</v>
      </c>
      <c r="U79">
        <v>2620.453</v>
      </c>
      <c r="V79">
        <v>100</v>
      </c>
      <c r="W79">
        <v>29.5</v>
      </c>
      <c r="X79">
        <v>329.54700000000003</v>
      </c>
      <c r="Y79">
        <v>2020</v>
      </c>
      <c r="Z79">
        <v>10</v>
      </c>
      <c r="AA79">
        <v>41</v>
      </c>
      <c r="AB79">
        <v>1</v>
      </c>
      <c r="AK79" t="s">
        <v>54</v>
      </c>
      <c r="AL79" s="38">
        <v>44108</v>
      </c>
      <c r="AM79">
        <v>2354</v>
      </c>
      <c r="AN79">
        <v>20</v>
      </c>
      <c r="AO79">
        <v>68266</v>
      </c>
      <c r="AP79" s="26" t="s">
        <v>66</v>
      </c>
      <c r="AQ79">
        <v>29</v>
      </c>
      <c r="AR79">
        <v>28.5</v>
      </c>
      <c r="AS79">
        <v>0.5</v>
      </c>
      <c r="AT79">
        <v>1.7543859649122862E-2</v>
      </c>
      <c r="AU79">
        <v>15856.937</v>
      </c>
      <c r="AV79">
        <v>2020</v>
      </c>
      <c r="AW79">
        <v>41</v>
      </c>
      <c r="AX79">
        <v>10</v>
      </c>
      <c r="AY79">
        <v>0.23228161896112301</v>
      </c>
    </row>
    <row r="80" spans="7:51" x14ac:dyDescent="0.2">
      <c r="G80" s="26" t="s">
        <v>8</v>
      </c>
      <c r="H80" s="26" t="s">
        <v>10</v>
      </c>
      <c r="I80" s="26" t="s">
        <v>28</v>
      </c>
      <c r="J80" s="26" t="s">
        <v>168</v>
      </c>
      <c r="K80" s="26" t="s">
        <v>36</v>
      </c>
      <c r="L80" s="38">
        <v>44110</v>
      </c>
      <c r="M80" s="26" t="s">
        <v>54</v>
      </c>
      <c r="N80" s="26" t="s">
        <v>80</v>
      </c>
      <c r="O80">
        <v>43935</v>
      </c>
      <c r="P80">
        <v>5.833333333333333</v>
      </c>
      <c r="Q80">
        <v>238</v>
      </c>
      <c r="R80">
        <v>2</v>
      </c>
      <c r="S80">
        <v>7021</v>
      </c>
      <c r="T80">
        <v>5240.9059999999999</v>
      </c>
      <c r="U80">
        <v>2620.453</v>
      </c>
      <c r="V80">
        <v>119</v>
      </c>
      <c r="W80">
        <v>29.5</v>
      </c>
      <c r="X80">
        <v>1780.0940000000001</v>
      </c>
      <c r="Y80">
        <v>2020</v>
      </c>
      <c r="Z80">
        <v>10</v>
      </c>
      <c r="AA80">
        <v>41</v>
      </c>
      <c r="AB80">
        <v>1</v>
      </c>
      <c r="AK80" t="s">
        <v>54</v>
      </c>
      <c r="AL80" s="38">
        <v>44108</v>
      </c>
      <c r="AM80">
        <v>213</v>
      </c>
      <c r="AN80">
        <v>2</v>
      </c>
      <c r="AO80">
        <v>6070.5</v>
      </c>
      <c r="AP80" s="26" t="s">
        <v>58</v>
      </c>
      <c r="AQ80">
        <v>28.5</v>
      </c>
      <c r="AR80">
        <v>28.5</v>
      </c>
      <c r="AS80">
        <v>0</v>
      </c>
      <c r="AT80">
        <v>0</v>
      </c>
      <c r="AU80">
        <v>243.489</v>
      </c>
      <c r="AV80">
        <v>2020</v>
      </c>
      <c r="AW80">
        <v>41</v>
      </c>
      <c r="AX80">
        <v>10</v>
      </c>
      <c r="AY80">
        <v>4.0110205090190303E-2</v>
      </c>
    </row>
    <row r="81" spans="7:51" x14ac:dyDescent="0.2">
      <c r="G81" s="26" t="s">
        <v>8</v>
      </c>
      <c r="H81" s="26" t="s">
        <v>10</v>
      </c>
      <c r="I81" s="26" t="s">
        <v>28</v>
      </c>
      <c r="J81" s="26" t="s">
        <v>168</v>
      </c>
      <c r="K81" s="26" t="s">
        <v>36</v>
      </c>
      <c r="L81" s="38">
        <v>44110</v>
      </c>
      <c r="M81" s="26" t="s">
        <v>54</v>
      </c>
      <c r="N81" s="26" t="s">
        <v>66</v>
      </c>
      <c r="O81">
        <v>43935</v>
      </c>
      <c r="P81">
        <v>5.833333333333333</v>
      </c>
      <c r="Q81">
        <v>2354</v>
      </c>
      <c r="R81">
        <v>20</v>
      </c>
      <c r="S81">
        <v>68266</v>
      </c>
      <c r="T81">
        <v>52409.063000000002</v>
      </c>
      <c r="U81">
        <v>2620.453</v>
      </c>
      <c r="V81">
        <v>117.7</v>
      </c>
      <c r="W81">
        <v>29</v>
      </c>
      <c r="X81">
        <v>15856.937</v>
      </c>
      <c r="Y81">
        <v>2020</v>
      </c>
      <c r="Z81">
        <v>10</v>
      </c>
      <c r="AA81">
        <v>41</v>
      </c>
      <c r="AB81">
        <v>1</v>
      </c>
      <c r="AK81" t="s">
        <v>54</v>
      </c>
      <c r="AL81" s="38">
        <v>44108</v>
      </c>
      <c r="AM81">
        <v>726.6</v>
      </c>
      <c r="AN81">
        <v>8</v>
      </c>
      <c r="AO81">
        <v>20708.099999999999</v>
      </c>
      <c r="AP81" s="26" t="s">
        <v>57</v>
      </c>
      <c r="AQ81">
        <v>28.5</v>
      </c>
      <c r="AR81">
        <v>28.5</v>
      </c>
      <c r="AS81">
        <v>0</v>
      </c>
      <c r="AT81">
        <v>0</v>
      </c>
      <c r="AU81">
        <v>-2599.9430000000002</v>
      </c>
      <c r="AV81">
        <v>2020</v>
      </c>
      <c r="AW81">
        <v>41</v>
      </c>
      <c r="AX81">
        <v>10</v>
      </c>
      <c r="AY81">
        <v>-0.12555198207464699</v>
      </c>
    </row>
    <row r="82" spans="7:51" x14ac:dyDescent="0.2">
      <c r="G82" s="26" t="s">
        <v>8</v>
      </c>
      <c r="H82" s="26" t="s">
        <v>11</v>
      </c>
      <c r="I82" s="26" t="s">
        <v>33</v>
      </c>
      <c r="J82" s="26" t="s">
        <v>172</v>
      </c>
      <c r="K82" s="26" t="s">
        <v>36</v>
      </c>
      <c r="L82" s="38">
        <v>44110</v>
      </c>
      <c r="M82" s="26" t="s">
        <v>54</v>
      </c>
      <c r="N82" s="26" t="s">
        <v>58</v>
      </c>
      <c r="O82">
        <v>43934</v>
      </c>
      <c r="P82">
        <v>5.8666666666666663</v>
      </c>
      <c r="Q82">
        <v>213</v>
      </c>
      <c r="R82">
        <v>2</v>
      </c>
      <c r="S82">
        <v>6070.5</v>
      </c>
      <c r="T82">
        <v>5827.0110000000004</v>
      </c>
      <c r="U82">
        <v>2913.5050000000001</v>
      </c>
      <c r="V82">
        <v>106.5</v>
      </c>
      <c r="W82">
        <v>28.5</v>
      </c>
      <c r="X82">
        <v>243.489</v>
      </c>
      <c r="Y82">
        <v>2020</v>
      </c>
      <c r="Z82">
        <v>10</v>
      </c>
      <c r="AA82">
        <v>41</v>
      </c>
      <c r="AB82">
        <v>1</v>
      </c>
      <c r="AK82" t="s">
        <v>54</v>
      </c>
      <c r="AL82" s="38">
        <v>44108</v>
      </c>
      <c r="AM82">
        <v>664.8</v>
      </c>
      <c r="AN82">
        <v>6</v>
      </c>
      <c r="AO82">
        <v>18946.8</v>
      </c>
      <c r="AP82" s="26" t="s">
        <v>59</v>
      </c>
      <c r="AQ82">
        <v>28.5</v>
      </c>
      <c r="AR82">
        <v>28.5</v>
      </c>
      <c r="AS82">
        <v>0</v>
      </c>
      <c r="AT82">
        <v>0</v>
      </c>
      <c r="AU82">
        <v>-1106.8679999999999</v>
      </c>
      <c r="AV82">
        <v>2020</v>
      </c>
      <c r="AW82">
        <v>41</v>
      </c>
      <c r="AX82">
        <v>10</v>
      </c>
      <c r="AY82">
        <v>-5.8419785926911098E-2</v>
      </c>
    </row>
    <row r="83" spans="7:51" x14ac:dyDescent="0.2">
      <c r="G83" s="26" t="s">
        <v>8</v>
      </c>
      <c r="H83" s="26" t="s">
        <v>11</v>
      </c>
      <c r="I83" s="26" t="s">
        <v>33</v>
      </c>
      <c r="J83" s="26" t="s">
        <v>172</v>
      </c>
      <c r="K83" s="26" t="s">
        <v>36</v>
      </c>
      <c r="L83" s="38">
        <v>44110</v>
      </c>
      <c r="M83" s="26" t="s">
        <v>54</v>
      </c>
      <c r="N83" s="26" t="s">
        <v>57</v>
      </c>
      <c r="O83">
        <v>43934</v>
      </c>
      <c r="P83">
        <v>5.8666666666666663</v>
      </c>
      <c r="Q83">
        <v>726.6</v>
      </c>
      <c r="R83">
        <v>8</v>
      </c>
      <c r="S83">
        <v>20708.099999999999</v>
      </c>
      <c r="T83">
        <v>23308.043000000001</v>
      </c>
      <c r="U83">
        <v>2913.5050000000001</v>
      </c>
      <c r="V83">
        <v>90.825000000000003</v>
      </c>
      <c r="W83">
        <v>28.5</v>
      </c>
      <c r="X83">
        <v>-2599.9430000000002</v>
      </c>
      <c r="Y83">
        <v>2020</v>
      </c>
      <c r="Z83">
        <v>10</v>
      </c>
      <c r="AA83">
        <v>41</v>
      </c>
      <c r="AB83">
        <v>1</v>
      </c>
      <c r="AK83" t="s">
        <v>54</v>
      </c>
      <c r="AL83" s="38">
        <v>44108</v>
      </c>
      <c r="AM83">
        <v>188.4</v>
      </c>
      <c r="AN83">
        <v>2</v>
      </c>
      <c r="AO83">
        <v>5369.4</v>
      </c>
      <c r="AP83" s="26" t="s">
        <v>61</v>
      </c>
      <c r="AQ83">
        <v>28.5</v>
      </c>
      <c r="AR83">
        <v>28.5</v>
      </c>
      <c r="AS83">
        <v>0</v>
      </c>
      <c r="AT83">
        <v>0</v>
      </c>
      <c r="AU83">
        <v>-1315.1559999999999</v>
      </c>
      <c r="AV83">
        <v>2020</v>
      </c>
      <c r="AW83">
        <v>41</v>
      </c>
      <c r="AX83">
        <v>10</v>
      </c>
      <c r="AY83">
        <v>-0.24493537452974301</v>
      </c>
    </row>
    <row r="84" spans="7:51" x14ac:dyDescent="0.2">
      <c r="G84" s="26" t="s">
        <v>8</v>
      </c>
      <c r="H84" s="26" t="s">
        <v>11</v>
      </c>
      <c r="I84" s="26" t="s">
        <v>184</v>
      </c>
      <c r="J84" s="26" t="s">
        <v>160</v>
      </c>
      <c r="K84" s="26" t="s">
        <v>36</v>
      </c>
      <c r="L84" s="38">
        <v>44110</v>
      </c>
      <c r="M84" s="26" t="s">
        <v>54</v>
      </c>
      <c r="N84" s="26" t="s">
        <v>59</v>
      </c>
      <c r="O84">
        <v>43941</v>
      </c>
      <c r="P84">
        <v>5.6333333333333329</v>
      </c>
      <c r="Q84">
        <v>664.8</v>
      </c>
      <c r="R84">
        <v>6</v>
      </c>
      <c r="S84">
        <v>18946.8</v>
      </c>
      <c r="T84">
        <v>20053.668000000001</v>
      </c>
      <c r="U84">
        <v>3342.2779999999998</v>
      </c>
      <c r="V84">
        <v>110.8</v>
      </c>
      <c r="W84">
        <v>28.5</v>
      </c>
      <c r="X84">
        <v>-1106.8679999999999</v>
      </c>
      <c r="Y84">
        <v>2020</v>
      </c>
      <c r="Z84">
        <v>10</v>
      </c>
      <c r="AA84">
        <v>41</v>
      </c>
      <c r="AB84">
        <v>1</v>
      </c>
      <c r="AK84" t="s">
        <v>54</v>
      </c>
      <c r="AL84" s="38">
        <v>44108</v>
      </c>
      <c r="AM84">
        <v>223.4</v>
      </c>
      <c r="AN84">
        <v>2</v>
      </c>
      <c r="AO84">
        <v>6366.9</v>
      </c>
      <c r="AP84" s="26" t="s">
        <v>56</v>
      </c>
      <c r="AQ84">
        <v>28.5</v>
      </c>
      <c r="AR84">
        <v>28.5</v>
      </c>
      <c r="AS84">
        <v>0</v>
      </c>
      <c r="AT84">
        <v>0</v>
      </c>
      <c r="AU84">
        <v>-317.65600000000001</v>
      </c>
      <c r="AV84">
        <v>2020</v>
      </c>
      <c r="AW84">
        <v>41</v>
      </c>
      <c r="AX84">
        <v>10</v>
      </c>
      <c r="AY84">
        <v>-4.9891784070740901E-2</v>
      </c>
    </row>
    <row r="85" spans="7:51" x14ac:dyDescent="0.2">
      <c r="G85" s="26" t="s">
        <v>8</v>
      </c>
      <c r="H85" s="26" t="s">
        <v>11</v>
      </c>
      <c r="I85" s="26" t="s">
        <v>184</v>
      </c>
      <c r="J85" s="26" t="s">
        <v>160</v>
      </c>
      <c r="K85" s="26" t="s">
        <v>36</v>
      </c>
      <c r="L85" s="38">
        <v>44110</v>
      </c>
      <c r="M85" s="26" t="s">
        <v>54</v>
      </c>
      <c r="N85" s="26" t="s">
        <v>61</v>
      </c>
      <c r="O85">
        <v>43941</v>
      </c>
      <c r="P85">
        <v>5.6333333333333329</v>
      </c>
      <c r="Q85">
        <v>188.4</v>
      </c>
      <c r="R85">
        <v>2</v>
      </c>
      <c r="S85">
        <v>5369.4</v>
      </c>
      <c r="T85">
        <v>6684.5559999999996</v>
      </c>
      <c r="U85">
        <v>3342.2779999999998</v>
      </c>
      <c r="V85">
        <v>94.2</v>
      </c>
      <c r="W85">
        <v>28.5</v>
      </c>
      <c r="X85">
        <v>-1315.1559999999999</v>
      </c>
      <c r="Y85">
        <v>2020</v>
      </c>
      <c r="Z85">
        <v>10</v>
      </c>
      <c r="AA85">
        <v>41</v>
      </c>
      <c r="AB85">
        <v>1</v>
      </c>
      <c r="AK85" t="s">
        <v>54</v>
      </c>
      <c r="AL85" s="38">
        <v>44108</v>
      </c>
      <c r="AM85">
        <v>103.2</v>
      </c>
      <c r="AN85">
        <v>1</v>
      </c>
      <c r="AO85">
        <v>2941.2</v>
      </c>
      <c r="AP85" s="26" t="s">
        <v>60</v>
      </c>
      <c r="AQ85">
        <v>28.5</v>
      </c>
      <c r="AR85">
        <v>28.5</v>
      </c>
      <c r="AS85">
        <v>0</v>
      </c>
      <c r="AT85">
        <v>0</v>
      </c>
      <c r="AU85">
        <v>-401.07799999999997</v>
      </c>
      <c r="AV85">
        <v>2020</v>
      </c>
      <c r="AW85">
        <v>41</v>
      </c>
      <c r="AX85">
        <v>10</v>
      </c>
      <c r="AY85">
        <v>-0.13636542907656701</v>
      </c>
    </row>
    <row r="86" spans="7:51" x14ac:dyDescent="0.2">
      <c r="G86" s="26" t="s">
        <v>8</v>
      </c>
      <c r="H86" s="26" t="s">
        <v>11</v>
      </c>
      <c r="I86" s="26" t="s">
        <v>184</v>
      </c>
      <c r="J86" s="26" t="s">
        <v>160</v>
      </c>
      <c r="K86" s="26" t="s">
        <v>36</v>
      </c>
      <c r="L86" s="38">
        <v>44110</v>
      </c>
      <c r="M86" s="26" t="s">
        <v>54</v>
      </c>
      <c r="N86" s="26" t="s">
        <v>56</v>
      </c>
      <c r="O86">
        <v>43941</v>
      </c>
      <c r="P86">
        <v>5.6333333333333329</v>
      </c>
      <c r="Q86">
        <v>223.4</v>
      </c>
      <c r="R86">
        <v>2</v>
      </c>
      <c r="S86">
        <v>6366.9</v>
      </c>
      <c r="T86">
        <v>6684.5559999999996</v>
      </c>
      <c r="U86">
        <v>3342.2779999999998</v>
      </c>
      <c r="V86">
        <v>111.7</v>
      </c>
      <c r="W86">
        <v>28.5</v>
      </c>
      <c r="X86">
        <v>-317.65600000000001</v>
      </c>
      <c r="Y86">
        <v>2020</v>
      </c>
      <c r="Z86">
        <v>10</v>
      </c>
      <c r="AA86">
        <v>41</v>
      </c>
      <c r="AB86">
        <v>1</v>
      </c>
      <c r="AK86" t="s">
        <v>54</v>
      </c>
      <c r="AL86" s="38">
        <v>44108</v>
      </c>
      <c r="AM86">
        <v>308</v>
      </c>
      <c r="AN86">
        <v>3</v>
      </c>
      <c r="AO86">
        <v>9086</v>
      </c>
      <c r="AP86" s="26" t="s">
        <v>70</v>
      </c>
      <c r="AQ86">
        <v>29.5</v>
      </c>
      <c r="AR86">
        <v>28.5</v>
      </c>
      <c r="AS86">
        <v>1</v>
      </c>
      <c r="AT86">
        <v>3.5087719298245723E-2</v>
      </c>
      <c r="AU86">
        <v>-940.83399999999995</v>
      </c>
      <c r="AV86">
        <v>2020</v>
      </c>
      <c r="AW86">
        <v>41</v>
      </c>
      <c r="AX86">
        <v>10</v>
      </c>
      <c r="AY86">
        <v>-0.10354765573409599</v>
      </c>
    </row>
    <row r="87" spans="7:51" x14ac:dyDescent="0.2">
      <c r="G87" s="26" t="s">
        <v>8</v>
      </c>
      <c r="H87" s="26" t="s">
        <v>11</v>
      </c>
      <c r="I87" s="26" t="s">
        <v>184</v>
      </c>
      <c r="J87" s="26" t="s">
        <v>160</v>
      </c>
      <c r="K87" s="26" t="s">
        <v>36</v>
      </c>
      <c r="L87" s="38">
        <v>44110</v>
      </c>
      <c r="M87" s="26" t="s">
        <v>54</v>
      </c>
      <c r="N87" s="26" t="s">
        <v>60</v>
      </c>
      <c r="O87">
        <v>43941</v>
      </c>
      <c r="P87">
        <v>5.6333333333333329</v>
      </c>
      <c r="Q87">
        <v>103.2</v>
      </c>
      <c r="R87">
        <v>1</v>
      </c>
      <c r="S87">
        <v>2941.2</v>
      </c>
      <c r="T87">
        <v>3342.2779999999998</v>
      </c>
      <c r="U87">
        <v>3342.2779999999998</v>
      </c>
      <c r="V87">
        <v>103.2</v>
      </c>
      <c r="W87">
        <v>28.5</v>
      </c>
      <c r="X87">
        <v>-401.07799999999997</v>
      </c>
      <c r="Y87">
        <v>2020</v>
      </c>
      <c r="Z87">
        <v>10</v>
      </c>
      <c r="AA87">
        <v>41</v>
      </c>
      <c r="AB87">
        <v>1</v>
      </c>
      <c r="AK87" t="s">
        <v>54</v>
      </c>
      <c r="AL87" s="38">
        <v>44108</v>
      </c>
      <c r="AM87">
        <v>546</v>
      </c>
      <c r="AN87">
        <v>5</v>
      </c>
      <c r="AO87">
        <v>16107</v>
      </c>
      <c r="AP87" s="26" t="s">
        <v>77</v>
      </c>
      <c r="AQ87">
        <v>29.5</v>
      </c>
      <c r="AR87">
        <v>28.5</v>
      </c>
      <c r="AS87">
        <v>1</v>
      </c>
      <c r="AT87">
        <v>3.5087719298245723E-2</v>
      </c>
      <c r="AU87">
        <v>-604.39</v>
      </c>
      <c r="AV87">
        <v>2020</v>
      </c>
      <c r="AW87">
        <v>41</v>
      </c>
      <c r="AX87">
        <v>10</v>
      </c>
      <c r="AY87">
        <v>-3.7523437014962399E-2</v>
      </c>
    </row>
    <row r="88" spans="7:51" x14ac:dyDescent="0.2">
      <c r="G88" s="26" t="s">
        <v>8</v>
      </c>
      <c r="H88" s="26" t="s">
        <v>11</v>
      </c>
      <c r="I88" s="26" t="s">
        <v>184</v>
      </c>
      <c r="J88" s="26" t="s">
        <v>160</v>
      </c>
      <c r="K88" s="26" t="s">
        <v>36</v>
      </c>
      <c r="L88" s="38">
        <v>44110</v>
      </c>
      <c r="M88" s="26" t="s">
        <v>54</v>
      </c>
      <c r="N88" s="26" t="s">
        <v>70</v>
      </c>
      <c r="O88">
        <v>43941</v>
      </c>
      <c r="P88">
        <v>5.6333333333333329</v>
      </c>
      <c r="Q88">
        <v>308</v>
      </c>
      <c r="R88">
        <v>3</v>
      </c>
      <c r="S88">
        <v>9086</v>
      </c>
      <c r="T88">
        <v>10026.834000000001</v>
      </c>
      <c r="U88">
        <v>3342.2779999999998</v>
      </c>
      <c r="V88">
        <v>102.66666666666667</v>
      </c>
      <c r="W88">
        <v>29.5</v>
      </c>
      <c r="X88">
        <v>-940.83399999999995</v>
      </c>
      <c r="Y88">
        <v>2020</v>
      </c>
      <c r="Z88">
        <v>10</v>
      </c>
      <c r="AA88">
        <v>41</v>
      </c>
      <c r="AB88">
        <v>1</v>
      </c>
      <c r="AK88" t="s">
        <v>54</v>
      </c>
      <c r="AL88" s="38">
        <v>44108</v>
      </c>
      <c r="AM88">
        <v>528</v>
      </c>
      <c r="AN88">
        <v>5</v>
      </c>
      <c r="AO88">
        <v>15576</v>
      </c>
      <c r="AP88" s="26" t="s">
        <v>159</v>
      </c>
      <c r="AQ88">
        <v>29.5</v>
      </c>
      <c r="AR88">
        <v>28.5</v>
      </c>
      <c r="AS88">
        <v>1</v>
      </c>
      <c r="AT88">
        <v>3.5087719298245723E-2</v>
      </c>
      <c r="AU88">
        <v>-1135.3900000000001</v>
      </c>
      <c r="AV88">
        <v>2020</v>
      </c>
      <c r="AW88">
        <v>41</v>
      </c>
      <c r="AX88">
        <v>10</v>
      </c>
      <c r="AY88">
        <v>-7.2893554185927106E-2</v>
      </c>
    </row>
    <row r="89" spans="7:51" x14ac:dyDescent="0.2">
      <c r="G89" s="26" t="s">
        <v>8</v>
      </c>
      <c r="H89" s="26" t="s">
        <v>11</v>
      </c>
      <c r="I89" s="26" t="s">
        <v>184</v>
      </c>
      <c r="J89" s="26" t="s">
        <v>160</v>
      </c>
      <c r="K89" s="26" t="s">
        <v>36</v>
      </c>
      <c r="L89" s="38">
        <v>44110</v>
      </c>
      <c r="M89" s="26" t="s">
        <v>54</v>
      </c>
      <c r="N89" s="26" t="s">
        <v>77</v>
      </c>
      <c r="O89">
        <v>43941</v>
      </c>
      <c r="P89">
        <v>5.6333333333333329</v>
      </c>
      <c r="Q89">
        <v>546</v>
      </c>
      <c r="R89">
        <v>5</v>
      </c>
      <c r="S89">
        <v>16107</v>
      </c>
      <c r="T89">
        <v>16711.39</v>
      </c>
      <c r="U89">
        <v>3342.2779999999998</v>
      </c>
      <c r="V89">
        <v>109.2</v>
      </c>
      <c r="W89">
        <v>29.5</v>
      </c>
      <c r="X89">
        <v>-604.39</v>
      </c>
      <c r="Y89">
        <v>2020</v>
      </c>
      <c r="Z89">
        <v>10</v>
      </c>
      <c r="AA89">
        <v>41</v>
      </c>
      <c r="AB89">
        <v>1</v>
      </c>
      <c r="AK89" t="s">
        <v>54</v>
      </c>
      <c r="AL89" s="38">
        <v>44108</v>
      </c>
      <c r="AM89">
        <v>192</v>
      </c>
      <c r="AN89">
        <v>2</v>
      </c>
      <c r="AO89">
        <v>5664</v>
      </c>
      <c r="AP89" s="26" t="s">
        <v>72</v>
      </c>
      <c r="AQ89">
        <v>29.5</v>
      </c>
      <c r="AR89">
        <v>28.5</v>
      </c>
      <c r="AS89">
        <v>1</v>
      </c>
      <c r="AT89">
        <v>3.5087719298245723E-2</v>
      </c>
      <c r="AU89">
        <v>-1020.556</v>
      </c>
      <c r="AV89">
        <v>2020</v>
      </c>
      <c r="AW89">
        <v>41</v>
      </c>
      <c r="AX89">
        <v>10</v>
      </c>
      <c r="AY89">
        <v>-0.18018290960451999</v>
      </c>
    </row>
    <row r="90" spans="7:51" x14ac:dyDescent="0.2">
      <c r="G90" s="26" t="s">
        <v>8</v>
      </c>
      <c r="H90" s="26" t="s">
        <v>11</v>
      </c>
      <c r="I90" s="26" t="s">
        <v>184</v>
      </c>
      <c r="J90" s="26" t="s">
        <v>160</v>
      </c>
      <c r="K90" s="26" t="s">
        <v>36</v>
      </c>
      <c r="L90" s="38">
        <v>44110</v>
      </c>
      <c r="M90" s="26" t="s">
        <v>54</v>
      </c>
      <c r="N90" s="26" t="s">
        <v>159</v>
      </c>
      <c r="O90">
        <v>43941</v>
      </c>
      <c r="P90">
        <v>5.6333333333333329</v>
      </c>
      <c r="Q90">
        <v>528</v>
      </c>
      <c r="R90">
        <v>5</v>
      </c>
      <c r="S90">
        <v>15576</v>
      </c>
      <c r="T90">
        <v>16711.39</v>
      </c>
      <c r="U90">
        <v>3342.2779999999998</v>
      </c>
      <c r="V90">
        <v>105.6</v>
      </c>
      <c r="W90">
        <v>29.5</v>
      </c>
      <c r="X90">
        <v>-1135.3900000000001</v>
      </c>
      <c r="Y90">
        <v>2020</v>
      </c>
      <c r="Z90">
        <v>10</v>
      </c>
      <c r="AA90">
        <v>41</v>
      </c>
      <c r="AB90">
        <v>1</v>
      </c>
      <c r="AK90" t="s">
        <v>54</v>
      </c>
      <c r="AL90" s="38">
        <v>44108</v>
      </c>
      <c r="AM90">
        <v>108</v>
      </c>
      <c r="AN90">
        <v>1</v>
      </c>
      <c r="AO90">
        <v>3186</v>
      </c>
      <c r="AP90" s="26" t="s">
        <v>62</v>
      </c>
      <c r="AQ90">
        <v>29.5</v>
      </c>
      <c r="AR90">
        <v>28.5</v>
      </c>
      <c r="AS90">
        <v>1</v>
      </c>
      <c r="AT90">
        <v>3.5087719298245723E-2</v>
      </c>
      <c r="AU90">
        <v>-156.27799999999999</v>
      </c>
      <c r="AV90">
        <v>2020</v>
      </c>
      <c r="AW90">
        <v>41</v>
      </c>
      <c r="AX90">
        <v>10</v>
      </c>
      <c r="AY90">
        <v>-4.9051475204017599E-2</v>
      </c>
    </row>
    <row r="91" spans="7:51" x14ac:dyDescent="0.2">
      <c r="G91" s="26" t="s">
        <v>8</v>
      </c>
      <c r="H91" s="26" t="s">
        <v>11</v>
      </c>
      <c r="I91" s="26" t="s">
        <v>184</v>
      </c>
      <c r="J91" s="26" t="s">
        <v>160</v>
      </c>
      <c r="K91" s="26" t="s">
        <v>36</v>
      </c>
      <c r="L91" s="38">
        <v>44110</v>
      </c>
      <c r="M91" s="26" t="s">
        <v>54</v>
      </c>
      <c r="N91" s="26" t="s">
        <v>72</v>
      </c>
      <c r="O91">
        <v>43941</v>
      </c>
      <c r="P91">
        <v>5.6333333333333329</v>
      </c>
      <c r="Q91">
        <v>192</v>
      </c>
      <c r="R91">
        <v>2</v>
      </c>
      <c r="S91">
        <v>5664</v>
      </c>
      <c r="T91">
        <v>6684.5559999999996</v>
      </c>
      <c r="U91">
        <v>3342.2779999999998</v>
      </c>
      <c r="V91">
        <v>96</v>
      </c>
      <c r="W91">
        <v>29.5</v>
      </c>
      <c r="X91">
        <v>-1020.556</v>
      </c>
      <c r="Y91">
        <v>2020</v>
      </c>
      <c r="Z91">
        <v>10</v>
      </c>
      <c r="AA91">
        <v>41</v>
      </c>
      <c r="AB91">
        <v>1</v>
      </c>
      <c r="AK91" t="s">
        <v>54</v>
      </c>
      <c r="AL91" s="38">
        <v>44108</v>
      </c>
      <c r="AM91">
        <v>236</v>
      </c>
      <c r="AN91">
        <v>2</v>
      </c>
      <c r="AO91">
        <v>3000</v>
      </c>
      <c r="AP91" s="26" t="s">
        <v>62</v>
      </c>
      <c r="AQ91">
        <v>12.7119</v>
      </c>
      <c r="AR91">
        <v>28.5</v>
      </c>
      <c r="AS91">
        <v>-15.7881</v>
      </c>
      <c r="AT91">
        <v>-0.55396842105263155</v>
      </c>
      <c r="AU91">
        <v>-3684.556</v>
      </c>
      <c r="AV91">
        <v>2020</v>
      </c>
      <c r="AW91">
        <v>41</v>
      </c>
      <c r="AX91">
        <v>10</v>
      </c>
      <c r="AY91">
        <v>-1.2281853333333299</v>
      </c>
    </row>
    <row r="92" spans="7:51" x14ac:dyDescent="0.2">
      <c r="G92" s="26" t="s">
        <v>8</v>
      </c>
      <c r="H92" s="26" t="s">
        <v>11</v>
      </c>
      <c r="I92" s="26" t="s">
        <v>184</v>
      </c>
      <c r="J92" s="26" t="s">
        <v>160</v>
      </c>
      <c r="K92" s="26" t="s">
        <v>36</v>
      </c>
      <c r="L92" s="38">
        <v>44110</v>
      </c>
      <c r="M92" s="26" t="s">
        <v>54</v>
      </c>
      <c r="N92" s="26" t="s">
        <v>62</v>
      </c>
      <c r="O92">
        <v>43941</v>
      </c>
      <c r="P92">
        <v>5.6333333333333329</v>
      </c>
      <c r="Q92">
        <v>108</v>
      </c>
      <c r="R92">
        <v>1</v>
      </c>
      <c r="S92">
        <v>3186</v>
      </c>
      <c r="T92">
        <v>3342.2779999999998</v>
      </c>
      <c r="U92">
        <v>3342.2779999999998</v>
      </c>
      <c r="V92">
        <v>108</v>
      </c>
      <c r="W92">
        <v>29.5</v>
      </c>
      <c r="X92">
        <v>-156.27799999999999</v>
      </c>
      <c r="Y92">
        <v>2020</v>
      </c>
      <c r="Z92">
        <v>10</v>
      </c>
      <c r="AA92">
        <v>41</v>
      </c>
      <c r="AB92">
        <v>1</v>
      </c>
      <c r="AK92" t="s">
        <v>54</v>
      </c>
      <c r="AL92" s="38">
        <v>44108</v>
      </c>
      <c r="AM92">
        <v>9105</v>
      </c>
      <c r="AN92">
        <v>71</v>
      </c>
      <c r="AO92">
        <v>250387.5</v>
      </c>
      <c r="AP92" s="26" t="s">
        <v>96</v>
      </c>
      <c r="AQ92">
        <v>27.5</v>
      </c>
      <c r="AR92">
        <v>28.5</v>
      </c>
      <c r="AS92">
        <v>-1</v>
      </c>
      <c r="AT92">
        <v>-3.5087719298245612E-2</v>
      </c>
      <c r="AU92">
        <v>82834.948000000004</v>
      </c>
      <c r="AV92">
        <v>2020</v>
      </c>
      <c r="AW92">
        <v>41</v>
      </c>
      <c r="AX92">
        <v>10</v>
      </c>
      <c r="AY92">
        <v>0.330827010134292</v>
      </c>
    </row>
    <row r="93" spans="7:51" x14ac:dyDescent="0.2">
      <c r="G93" s="26" t="s">
        <v>8</v>
      </c>
      <c r="H93" s="26" t="s">
        <v>11</v>
      </c>
      <c r="I93" s="26" t="s">
        <v>184</v>
      </c>
      <c r="J93" s="26" t="s">
        <v>160</v>
      </c>
      <c r="K93" s="26" t="s">
        <v>36</v>
      </c>
      <c r="L93" s="38">
        <v>44110</v>
      </c>
      <c r="M93" s="26" t="s">
        <v>54</v>
      </c>
      <c r="N93" s="26" t="s">
        <v>62</v>
      </c>
      <c r="O93">
        <v>43941</v>
      </c>
      <c r="P93">
        <v>5.6333333333333329</v>
      </c>
      <c r="Q93">
        <v>236</v>
      </c>
      <c r="R93">
        <v>2</v>
      </c>
      <c r="S93">
        <v>3000</v>
      </c>
      <c r="T93">
        <v>6684.5559999999996</v>
      </c>
      <c r="U93">
        <v>3342.2779999999998</v>
      </c>
      <c r="V93">
        <v>118</v>
      </c>
      <c r="W93">
        <v>12.7119</v>
      </c>
      <c r="X93">
        <v>-3684.556</v>
      </c>
      <c r="Y93">
        <v>2020</v>
      </c>
      <c r="Z93">
        <v>10</v>
      </c>
      <c r="AA93">
        <v>41</v>
      </c>
      <c r="AB93">
        <v>1</v>
      </c>
      <c r="AK93" t="s">
        <v>54</v>
      </c>
      <c r="AL93" s="38">
        <v>44108</v>
      </c>
      <c r="AM93">
        <v>128</v>
      </c>
      <c r="AN93">
        <v>1</v>
      </c>
      <c r="AO93">
        <v>1500</v>
      </c>
      <c r="AP93" s="26" t="s">
        <v>62</v>
      </c>
      <c r="AQ93">
        <v>11.7188</v>
      </c>
      <c r="AR93">
        <v>28.5</v>
      </c>
      <c r="AS93">
        <v>-16.781199999999998</v>
      </c>
      <c r="AT93">
        <v>-0.58881403508771935</v>
      </c>
      <c r="AU93">
        <v>-859.89499999999998</v>
      </c>
      <c r="AV93">
        <v>2020</v>
      </c>
      <c r="AW93">
        <v>41</v>
      </c>
      <c r="AX93">
        <v>10</v>
      </c>
      <c r="AY93">
        <v>-0.57326333333333301</v>
      </c>
    </row>
    <row r="94" spans="7:51" x14ac:dyDescent="0.2">
      <c r="G94" s="26" t="s">
        <v>8</v>
      </c>
      <c r="H94" s="26" t="s">
        <v>12</v>
      </c>
      <c r="I94" s="26" t="s">
        <v>179</v>
      </c>
      <c r="J94" s="26" t="s">
        <v>180</v>
      </c>
      <c r="K94" s="26" t="s">
        <v>36</v>
      </c>
      <c r="L94" s="38">
        <v>44110</v>
      </c>
      <c r="M94" s="26" t="s">
        <v>54</v>
      </c>
      <c r="N94" s="26" t="s">
        <v>96</v>
      </c>
      <c r="O94">
        <v>43983</v>
      </c>
      <c r="P94">
        <v>4.2333333333333334</v>
      </c>
      <c r="Q94">
        <v>9105</v>
      </c>
      <c r="R94">
        <v>71</v>
      </c>
      <c r="S94">
        <v>250387.5</v>
      </c>
      <c r="T94">
        <v>167552.552</v>
      </c>
      <c r="U94">
        <v>2359.895</v>
      </c>
      <c r="V94">
        <v>128.2394366197183</v>
      </c>
      <c r="W94">
        <v>27.5</v>
      </c>
      <c r="X94">
        <v>82834.948000000004</v>
      </c>
      <c r="Y94">
        <v>2020</v>
      </c>
      <c r="Z94">
        <v>10</v>
      </c>
      <c r="AA94">
        <v>41</v>
      </c>
      <c r="AB94">
        <v>1</v>
      </c>
      <c r="AK94" t="s">
        <v>54</v>
      </c>
      <c r="AL94" s="38">
        <v>44108</v>
      </c>
      <c r="AM94">
        <v>286</v>
      </c>
      <c r="AN94">
        <v>3</v>
      </c>
      <c r="AO94">
        <v>8151</v>
      </c>
      <c r="AP94" s="26" t="s">
        <v>56</v>
      </c>
      <c r="AQ94">
        <v>28.5</v>
      </c>
      <c r="AR94">
        <v>28.5</v>
      </c>
      <c r="AS94">
        <v>0</v>
      </c>
      <c r="AT94">
        <v>0</v>
      </c>
      <c r="AU94">
        <v>-47.241999999999997</v>
      </c>
      <c r="AV94">
        <v>2020</v>
      </c>
      <c r="AW94">
        <v>41</v>
      </c>
      <c r="AX94">
        <v>10</v>
      </c>
      <c r="AY94">
        <v>-5.7958532695374801E-3</v>
      </c>
    </row>
    <row r="95" spans="7:51" x14ac:dyDescent="0.2">
      <c r="G95" s="26" t="s">
        <v>8</v>
      </c>
      <c r="H95" s="26" t="s">
        <v>12</v>
      </c>
      <c r="I95" s="26" t="s">
        <v>179</v>
      </c>
      <c r="J95" s="26" t="s">
        <v>180</v>
      </c>
      <c r="K95" s="26" t="s">
        <v>36</v>
      </c>
      <c r="L95" s="38">
        <v>44110</v>
      </c>
      <c r="M95" s="26" t="s">
        <v>54</v>
      </c>
      <c r="N95" s="26" t="s">
        <v>62</v>
      </c>
      <c r="O95">
        <v>43983</v>
      </c>
      <c r="P95">
        <v>4.2333333333333334</v>
      </c>
      <c r="Q95">
        <v>128</v>
      </c>
      <c r="R95">
        <v>1</v>
      </c>
      <c r="S95">
        <v>1500</v>
      </c>
      <c r="T95">
        <v>2359.895</v>
      </c>
      <c r="U95">
        <v>2359.895</v>
      </c>
      <c r="V95">
        <v>128</v>
      </c>
      <c r="W95">
        <v>11.7188</v>
      </c>
      <c r="X95">
        <v>-859.89499999999998</v>
      </c>
      <c r="Y95">
        <v>2020</v>
      </c>
      <c r="Z95">
        <v>10</v>
      </c>
      <c r="AA95">
        <v>41</v>
      </c>
      <c r="AB95">
        <v>1</v>
      </c>
      <c r="AK95" t="s">
        <v>54</v>
      </c>
      <c r="AL95" s="38">
        <v>44108</v>
      </c>
      <c r="AM95">
        <v>108.5</v>
      </c>
      <c r="AN95">
        <v>1</v>
      </c>
      <c r="AO95">
        <v>3092.25</v>
      </c>
      <c r="AP95" s="26" t="s">
        <v>61</v>
      </c>
      <c r="AQ95">
        <v>28.5</v>
      </c>
      <c r="AR95">
        <v>28.5</v>
      </c>
      <c r="AS95">
        <v>0</v>
      </c>
      <c r="AT95">
        <v>0</v>
      </c>
      <c r="AU95">
        <v>359.50299999999999</v>
      </c>
      <c r="AV95">
        <v>2020</v>
      </c>
      <c r="AW95">
        <v>41</v>
      </c>
      <c r="AX95">
        <v>10</v>
      </c>
      <c r="AY95">
        <v>0.116259358072601</v>
      </c>
    </row>
    <row r="96" spans="7:51" x14ac:dyDescent="0.2">
      <c r="G96" s="26" t="s">
        <v>8</v>
      </c>
      <c r="H96" s="26" t="s">
        <v>10</v>
      </c>
      <c r="I96" s="26" t="s">
        <v>182</v>
      </c>
      <c r="J96" s="26" t="s">
        <v>183</v>
      </c>
      <c r="K96" s="26" t="s">
        <v>36</v>
      </c>
      <c r="L96" s="38">
        <v>44112</v>
      </c>
      <c r="M96" s="26" t="s">
        <v>54</v>
      </c>
      <c r="N96" s="26" t="s">
        <v>56</v>
      </c>
      <c r="O96">
        <v>43929</v>
      </c>
      <c r="P96">
        <v>6.1</v>
      </c>
      <c r="Q96">
        <v>286</v>
      </c>
      <c r="R96">
        <v>3</v>
      </c>
      <c r="S96">
        <v>8151</v>
      </c>
      <c r="T96">
        <v>8198.2420000000002</v>
      </c>
      <c r="U96">
        <v>2732.7469999999998</v>
      </c>
      <c r="V96">
        <v>95.333333333333329</v>
      </c>
      <c r="W96">
        <v>28.5</v>
      </c>
      <c r="X96">
        <v>-47.241999999999997</v>
      </c>
      <c r="Y96">
        <v>2020</v>
      </c>
      <c r="Z96">
        <v>10</v>
      </c>
      <c r="AA96">
        <v>41</v>
      </c>
      <c r="AB96">
        <v>1</v>
      </c>
      <c r="AK96" t="s">
        <v>54</v>
      </c>
      <c r="AL96" s="38">
        <v>44108</v>
      </c>
      <c r="AM96">
        <v>1025</v>
      </c>
      <c r="AN96">
        <v>10</v>
      </c>
      <c r="AO96">
        <v>29212.5</v>
      </c>
      <c r="AP96" s="26" t="s">
        <v>83</v>
      </c>
      <c r="AQ96">
        <v>28.5</v>
      </c>
      <c r="AR96">
        <v>28.5</v>
      </c>
      <c r="AS96">
        <v>0</v>
      </c>
      <c r="AT96">
        <v>0</v>
      </c>
      <c r="AU96">
        <v>3007.9690000000001</v>
      </c>
      <c r="AV96">
        <v>2020</v>
      </c>
      <c r="AW96">
        <v>41</v>
      </c>
      <c r="AX96">
        <v>10</v>
      </c>
      <c r="AY96">
        <v>0.102968557980317</v>
      </c>
    </row>
    <row r="97" spans="7:51" x14ac:dyDescent="0.2">
      <c r="G97" s="26" t="s">
        <v>8</v>
      </c>
      <c r="H97" s="26" t="s">
        <v>10</v>
      </c>
      <c r="I97" s="26" t="s">
        <v>182</v>
      </c>
      <c r="J97" s="26" t="s">
        <v>183</v>
      </c>
      <c r="K97" s="26" t="s">
        <v>36</v>
      </c>
      <c r="L97" s="38">
        <v>44112</v>
      </c>
      <c r="M97" s="26" t="s">
        <v>54</v>
      </c>
      <c r="N97" s="26" t="s">
        <v>61</v>
      </c>
      <c r="O97">
        <v>43929</v>
      </c>
      <c r="P97">
        <v>6.1</v>
      </c>
      <c r="Q97">
        <v>108.5</v>
      </c>
      <c r="R97">
        <v>1</v>
      </c>
      <c r="S97">
        <v>3092.25</v>
      </c>
      <c r="T97">
        <v>2732.7469999999998</v>
      </c>
      <c r="U97">
        <v>2732.7469999999998</v>
      </c>
      <c r="V97">
        <v>108.5</v>
      </c>
      <c r="W97">
        <v>28.5</v>
      </c>
      <c r="X97">
        <v>359.50299999999999</v>
      </c>
      <c r="Y97">
        <v>2020</v>
      </c>
      <c r="Z97">
        <v>10</v>
      </c>
      <c r="AA97">
        <v>41</v>
      </c>
      <c r="AB97">
        <v>1</v>
      </c>
      <c r="AK97" t="s">
        <v>54</v>
      </c>
      <c r="AL97" s="38">
        <v>44108</v>
      </c>
      <c r="AM97">
        <v>1042</v>
      </c>
      <c r="AN97">
        <v>9</v>
      </c>
      <c r="AO97">
        <v>29697</v>
      </c>
      <c r="AP97" s="26" t="s">
        <v>84</v>
      </c>
      <c r="AQ97">
        <v>28.5</v>
      </c>
      <c r="AR97">
        <v>28.5</v>
      </c>
      <c r="AS97">
        <v>0</v>
      </c>
      <c r="AT97">
        <v>0</v>
      </c>
      <c r="AU97">
        <v>6112.9219999999996</v>
      </c>
      <c r="AV97">
        <v>2020</v>
      </c>
      <c r="AW97">
        <v>41</v>
      </c>
      <c r="AX97">
        <v>10</v>
      </c>
      <c r="AY97">
        <v>0.205843081792774</v>
      </c>
    </row>
    <row r="98" spans="7:51" x14ac:dyDescent="0.2">
      <c r="G98" s="26" t="s">
        <v>8</v>
      </c>
      <c r="H98" s="26" t="s">
        <v>10</v>
      </c>
      <c r="I98" s="26" t="s">
        <v>28</v>
      </c>
      <c r="J98" s="26" t="s">
        <v>168</v>
      </c>
      <c r="K98" s="26" t="s">
        <v>36</v>
      </c>
      <c r="L98" s="38">
        <v>44112</v>
      </c>
      <c r="M98" s="26" t="s">
        <v>54</v>
      </c>
      <c r="N98" s="26" t="s">
        <v>83</v>
      </c>
      <c r="O98">
        <v>43935</v>
      </c>
      <c r="P98">
        <v>5.8999999999999995</v>
      </c>
      <c r="Q98">
        <v>1025</v>
      </c>
      <c r="R98">
        <v>10</v>
      </c>
      <c r="S98">
        <v>29212.5</v>
      </c>
      <c r="T98">
        <v>26204.530999999999</v>
      </c>
      <c r="U98">
        <v>2620.453</v>
      </c>
      <c r="V98">
        <v>102.5</v>
      </c>
      <c r="W98">
        <v>28.5</v>
      </c>
      <c r="X98">
        <v>3007.9690000000001</v>
      </c>
      <c r="Y98">
        <v>2020</v>
      </c>
      <c r="Z98">
        <v>10</v>
      </c>
      <c r="AA98">
        <v>41</v>
      </c>
      <c r="AB98">
        <v>1</v>
      </c>
      <c r="AK98" t="s">
        <v>54</v>
      </c>
      <c r="AL98" s="38">
        <v>44108</v>
      </c>
      <c r="AM98">
        <v>527</v>
      </c>
      <c r="AN98">
        <v>5</v>
      </c>
      <c r="AO98">
        <v>15019.5</v>
      </c>
      <c r="AP98" s="26" t="s">
        <v>85</v>
      </c>
      <c r="AQ98">
        <v>28.5</v>
      </c>
      <c r="AR98">
        <v>28.5</v>
      </c>
      <c r="AS98">
        <v>0</v>
      </c>
      <c r="AT98">
        <v>0</v>
      </c>
      <c r="AU98">
        <v>1917.2339999999999</v>
      </c>
      <c r="AV98">
        <v>2020</v>
      </c>
      <c r="AW98">
        <v>41</v>
      </c>
      <c r="AX98">
        <v>10</v>
      </c>
      <c r="AY98">
        <v>0.12764965544791801</v>
      </c>
    </row>
    <row r="99" spans="7:51" x14ac:dyDescent="0.2">
      <c r="G99" s="26" t="s">
        <v>8</v>
      </c>
      <c r="H99" s="26" t="s">
        <v>10</v>
      </c>
      <c r="I99" s="26" t="s">
        <v>28</v>
      </c>
      <c r="J99" s="26" t="s">
        <v>168</v>
      </c>
      <c r="K99" s="26" t="s">
        <v>36</v>
      </c>
      <c r="L99" s="38">
        <v>44112</v>
      </c>
      <c r="M99" s="26" t="s">
        <v>54</v>
      </c>
      <c r="N99" s="26" t="s">
        <v>84</v>
      </c>
      <c r="O99">
        <v>43935</v>
      </c>
      <c r="P99">
        <v>5.8999999999999995</v>
      </c>
      <c r="Q99">
        <v>1042</v>
      </c>
      <c r="R99">
        <v>9</v>
      </c>
      <c r="S99">
        <v>29697</v>
      </c>
      <c r="T99">
        <v>23584.078000000001</v>
      </c>
      <c r="U99">
        <v>2620.453</v>
      </c>
      <c r="V99">
        <v>115.77777777777777</v>
      </c>
      <c r="W99">
        <v>28.5</v>
      </c>
      <c r="X99">
        <v>6112.9219999999996</v>
      </c>
      <c r="Y99">
        <v>2020</v>
      </c>
      <c r="Z99">
        <v>10</v>
      </c>
      <c r="AA99">
        <v>41</v>
      </c>
      <c r="AB99">
        <v>1</v>
      </c>
      <c r="AK99" t="s">
        <v>54</v>
      </c>
      <c r="AL99" s="38">
        <v>44108</v>
      </c>
      <c r="AM99">
        <v>655</v>
      </c>
      <c r="AN99">
        <v>6</v>
      </c>
      <c r="AO99">
        <v>18667.5</v>
      </c>
      <c r="AP99" s="26" t="s">
        <v>86</v>
      </c>
      <c r="AQ99">
        <v>28.5</v>
      </c>
      <c r="AR99">
        <v>28.5</v>
      </c>
      <c r="AS99">
        <v>0</v>
      </c>
      <c r="AT99">
        <v>0</v>
      </c>
      <c r="AU99">
        <v>2944.7809999999999</v>
      </c>
      <c r="AV99">
        <v>2020</v>
      </c>
      <c r="AW99">
        <v>41</v>
      </c>
      <c r="AX99">
        <v>10</v>
      </c>
      <c r="AY99">
        <v>0.15774908263024001</v>
      </c>
    </row>
    <row r="100" spans="7:51" x14ac:dyDescent="0.2">
      <c r="G100" s="26" t="s">
        <v>8</v>
      </c>
      <c r="H100" s="26" t="s">
        <v>10</v>
      </c>
      <c r="I100" s="26" t="s">
        <v>28</v>
      </c>
      <c r="J100" s="26" t="s">
        <v>168</v>
      </c>
      <c r="K100" s="26" t="s">
        <v>36</v>
      </c>
      <c r="L100" s="38">
        <v>44112</v>
      </c>
      <c r="M100" s="26" t="s">
        <v>54</v>
      </c>
      <c r="N100" s="26" t="s">
        <v>85</v>
      </c>
      <c r="O100">
        <v>43935</v>
      </c>
      <c r="P100">
        <v>5.8999999999999995</v>
      </c>
      <c r="Q100">
        <v>527</v>
      </c>
      <c r="R100">
        <v>5</v>
      </c>
      <c r="S100">
        <v>15019.5</v>
      </c>
      <c r="T100">
        <v>13102.266</v>
      </c>
      <c r="U100">
        <v>2620.453</v>
      </c>
      <c r="V100">
        <v>105.4</v>
      </c>
      <c r="W100">
        <v>28.5</v>
      </c>
      <c r="X100">
        <v>1917.2339999999999</v>
      </c>
      <c r="Y100">
        <v>2020</v>
      </c>
      <c r="Z100">
        <v>10</v>
      </c>
      <c r="AA100">
        <v>41</v>
      </c>
      <c r="AB100">
        <v>1</v>
      </c>
      <c r="AK100" t="s">
        <v>54</v>
      </c>
      <c r="AL100" s="38">
        <v>44108</v>
      </c>
      <c r="AM100">
        <v>225</v>
      </c>
      <c r="AN100">
        <v>2</v>
      </c>
      <c r="AO100">
        <v>6412.5</v>
      </c>
      <c r="AP100" s="26" t="s">
        <v>62</v>
      </c>
      <c r="AQ100">
        <v>28.5</v>
      </c>
      <c r="AR100">
        <v>28.5</v>
      </c>
      <c r="AS100">
        <v>0</v>
      </c>
      <c r="AT100">
        <v>0</v>
      </c>
      <c r="AU100">
        <v>1171.5940000000001</v>
      </c>
      <c r="AV100">
        <v>2020</v>
      </c>
      <c r="AW100">
        <v>41</v>
      </c>
      <c r="AX100">
        <v>10</v>
      </c>
      <c r="AY100">
        <v>0.18270471734892799</v>
      </c>
    </row>
    <row r="101" spans="7:51" x14ac:dyDescent="0.2">
      <c r="G101" s="26" t="s">
        <v>8</v>
      </c>
      <c r="H101" s="26" t="s">
        <v>10</v>
      </c>
      <c r="I101" s="26" t="s">
        <v>28</v>
      </c>
      <c r="J101" s="26" t="s">
        <v>168</v>
      </c>
      <c r="K101" s="26" t="s">
        <v>36</v>
      </c>
      <c r="L101" s="38">
        <v>44112</v>
      </c>
      <c r="M101" s="26" t="s">
        <v>54</v>
      </c>
      <c r="N101" s="26" t="s">
        <v>86</v>
      </c>
      <c r="O101">
        <v>43935</v>
      </c>
      <c r="P101">
        <v>5.8999999999999995</v>
      </c>
      <c r="Q101">
        <v>655</v>
      </c>
      <c r="R101">
        <v>6</v>
      </c>
      <c r="S101">
        <v>18667.5</v>
      </c>
      <c r="T101">
        <v>15722.718999999999</v>
      </c>
      <c r="U101">
        <v>2620.453</v>
      </c>
      <c r="V101">
        <v>109.16666666666667</v>
      </c>
      <c r="W101">
        <v>28.5</v>
      </c>
      <c r="X101">
        <v>2944.7809999999999</v>
      </c>
      <c r="Y101">
        <v>2020</v>
      </c>
      <c r="Z101">
        <v>10</v>
      </c>
      <c r="AA101">
        <v>41</v>
      </c>
      <c r="AB101">
        <v>1</v>
      </c>
      <c r="AK101" t="s">
        <v>54</v>
      </c>
      <c r="AL101" s="38">
        <v>44108</v>
      </c>
      <c r="AM101">
        <v>100</v>
      </c>
      <c r="AN101">
        <v>1</v>
      </c>
      <c r="AO101">
        <v>2850</v>
      </c>
      <c r="AP101" s="26" t="s">
        <v>62</v>
      </c>
      <c r="AQ101">
        <v>28.5</v>
      </c>
      <c r="AR101">
        <v>28.5</v>
      </c>
      <c r="AS101">
        <v>0</v>
      </c>
      <c r="AT101">
        <v>0</v>
      </c>
      <c r="AU101">
        <v>229.547</v>
      </c>
      <c r="AV101">
        <v>2020</v>
      </c>
      <c r="AW101">
        <v>41</v>
      </c>
      <c r="AX101">
        <v>10</v>
      </c>
      <c r="AY101">
        <v>8.0542807017543905E-2</v>
      </c>
    </row>
    <row r="102" spans="7:51" x14ac:dyDescent="0.2">
      <c r="G102" s="26" t="s">
        <v>8</v>
      </c>
      <c r="H102" s="26" t="s">
        <v>10</v>
      </c>
      <c r="I102" s="26" t="s">
        <v>28</v>
      </c>
      <c r="J102" s="26" t="s">
        <v>168</v>
      </c>
      <c r="K102" s="26" t="s">
        <v>36</v>
      </c>
      <c r="L102" s="38">
        <v>44112</v>
      </c>
      <c r="M102" s="26" t="s">
        <v>54</v>
      </c>
      <c r="N102" s="26" t="s">
        <v>62</v>
      </c>
      <c r="O102">
        <v>43935</v>
      </c>
      <c r="P102">
        <v>5.8999999999999995</v>
      </c>
      <c r="Q102">
        <v>225</v>
      </c>
      <c r="R102">
        <v>2</v>
      </c>
      <c r="S102">
        <v>6412.5</v>
      </c>
      <c r="T102">
        <v>5240.9059999999999</v>
      </c>
      <c r="U102">
        <v>2620.453</v>
      </c>
      <c r="V102">
        <v>112.5</v>
      </c>
      <c r="W102">
        <v>28.5</v>
      </c>
      <c r="X102">
        <v>1171.5940000000001</v>
      </c>
      <c r="Y102">
        <v>2020</v>
      </c>
      <c r="Z102">
        <v>10</v>
      </c>
      <c r="AA102">
        <v>41</v>
      </c>
      <c r="AB102">
        <v>1</v>
      </c>
      <c r="AK102" t="s">
        <v>54</v>
      </c>
      <c r="AL102" s="38">
        <v>44108</v>
      </c>
      <c r="AM102">
        <v>346</v>
      </c>
      <c r="AN102">
        <v>3</v>
      </c>
      <c r="AO102">
        <v>9861</v>
      </c>
      <c r="AP102" s="26" t="s">
        <v>62</v>
      </c>
      <c r="AQ102">
        <v>28.5</v>
      </c>
      <c r="AR102">
        <v>28.5</v>
      </c>
      <c r="AS102">
        <v>0</v>
      </c>
      <c r="AT102">
        <v>0</v>
      </c>
      <c r="AU102">
        <v>1999.6410000000001</v>
      </c>
      <c r="AV102">
        <v>2020</v>
      </c>
      <c r="AW102">
        <v>41</v>
      </c>
      <c r="AX102">
        <v>10</v>
      </c>
      <c r="AY102">
        <v>0.20278278065104999</v>
      </c>
    </row>
    <row r="103" spans="7:51" x14ac:dyDescent="0.2">
      <c r="G103" s="26" t="s">
        <v>8</v>
      </c>
      <c r="H103" s="26" t="s">
        <v>10</v>
      </c>
      <c r="I103" s="26" t="s">
        <v>28</v>
      </c>
      <c r="J103" s="26" t="s">
        <v>168</v>
      </c>
      <c r="K103" s="26" t="s">
        <v>36</v>
      </c>
      <c r="L103" s="38">
        <v>44112</v>
      </c>
      <c r="M103" s="26" t="s">
        <v>54</v>
      </c>
      <c r="N103" s="26" t="s">
        <v>62</v>
      </c>
      <c r="O103">
        <v>43935</v>
      </c>
      <c r="P103">
        <v>5.8999999999999995</v>
      </c>
      <c r="Q103">
        <v>100</v>
      </c>
      <c r="R103">
        <v>1</v>
      </c>
      <c r="S103">
        <v>2850</v>
      </c>
      <c r="T103">
        <v>2620.453</v>
      </c>
      <c r="U103">
        <v>2620.453</v>
      </c>
      <c r="V103">
        <v>100</v>
      </c>
      <c r="W103">
        <v>28.5</v>
      </c>
      <c r="X103">
        <v>229.547</v>
      </c>
      <c r="Y103">
        <v>2020</v>
      </c>
      <c r="Z103">
        <v>10</v>
      </c>
      <c r="AA103">
        <v>41</v>
      </c>
      <c r="AB103">
        <v>1</v>
      </c>
      <c r="AK103" t="s">
        <v>54</v>
      </c>
      <c r="AL103" s="38">
        <v>44108</v>
      </c>
      <c r="AM103">
        <v>180.5</v>
      </c>
      <c r="AN103">
        <v>2</v>
      </c>
      <c r="AO103">
        <v>5144.25</v>
      </c>
      <c r="AP103" s="26" t="s">
        <v>58</v>
      </c>
      <c r="AQ103">
        <v>28.5</v>
      </c>
      <c r="AR103">
        <v>28.5</v>
      </c>
      <c r="AS103">
        <v>0</v>
      </c>
      <c r="AT103">
        <v>0</v>
      </c>
      <c r="AU103">
        <v>-96.656000000000006</v>
      </c>
      <c r="AV103">
        <v>2020</v>
      </c>
      <c r="AW103">
        <v>41</v>
      </c>
      <c r="AX103">
        <v>10</v>
      </c>
      <c r="AY103">
        <v>-1.8789133498566399E-2</v>
      </c>
    </row>
    <row r="104" spans="7:51" x14ac:dyDescent="0.2">
      <c r="G104" s="26" t="s">
        <v>8</v>
      </c>
      <c r="H104" s="26" t="s">
        <v>10</v>
      </c>
      <c r="I104" s="26" t="s">
        <v>28</v>
      </c>
      <c r="J104" s="26" t="s">
        <v>168</v>
      </c>
      <c r="K104" s="26" t="s">
        <v>36</v>
      </c>
      <c r="L104" s="38">
        <v>44112</v>
      </c>
      <c r="M104" s="26" t="s">
        <v>54</v>
      </c>
      <c r="N104" s="26" t="s">
        <v>62</v>
      </c>
      <c r="O104">
        <v>43935</v>
      </c>
      <c r="P104">
        <v>5.8999999999999995</v>
      </c>
      <c r="Q104">
        <v>346</v>
      </c>
      <c r="R104">
        <v>3</v>
      </c>
      <c r="S104">
        <v>9861</v>
      </c>
      <c r="T104">
        <v>7861.3590000000004</v>
      </c>
      <c r="U104">
        <v>2620.453</v>
      </c>
      <c r="V104">
        <v>115.33333333333333</v>
      </c>
      <c r="W104">
        <v>28.5</v>
      </c>
      <c r="X104">
        <v>1999.6410000000001</v>
      </c>
      <c r="Y104">
        <v>2020</v>
      </c>
      <c r="Z104">
        <v>10</v>
      </c>
      <c r="AA104">
        <v>41</v>
      </c>
      <c r="AB104">
        <v>1</v>
      </c>
      <c r="AK104" t="s">
        <v>54</v>
      </c>
      <c r="AL104" s="38">
        <v>44108</v>
      </c>
      <c r="AM104">
        <v>95</v>
      </c>
      <c r="AN104">
        <v>1</v>
      </c>
      <c r="AO104">
        <v>2707.5</v>
      </c>
      <c r="AP104" s="26" t="s">
        <v>60</v>
      </c>
      <c r="AQ104">
        <v>28.5</v>
      </c>
      <c r="AR104">
        <v>28.5</v>
      </c>
      <c r="AS104">
        <v>0</v>
      </c>
      <c r="AT104">
        <v>0</v>
      </c>
      <c r="AU104">
        <v>87.046999999999997</v>
      </c>
      <c r="AV104">
        <v>2020</v>
      </c>
      <c r="AW104">
        <v>41</v>
      </c>
      <c r="AX104">
        <v>10</v>
      </c>
      <c r="AY104">
        <v>3.2150323176362003E-2</v>
      </c>
    </row>
    <row r="105" spans="7:51" x14ac:dyDescent="0.2">
      <c r="G105" s="26" t="s">
        <v>8</v>
      </c>
      <c r="H105" s="26" t="s">
        <v>10</v>
      </c>
      <c r="I105" s="26" t="s">
        <v>28</v>
      </c>
      <c r="J105" s="26" t="s">
        <v>168</v>
      </c>
      <c r="K105" s="26" t="s">
        <v>36</v>
      </c>
      <c r="L105" s="38">
        <v>44112</v>
      </c>
      <c r="M105" s="26" t="s">
        <v>54</v>
      </c>
      <c r="N105" s="26" t="s">
        <v>58</v>
      </c>
      <c r="O105">
        <v>43935</v>
      </c>
      <c r="P105">
        <v>5.8999999999999995</v>
      </c>
      <c r="Q105">
        <v>180.5</v>
      </c>
      <c r="R105">
        <v>2</v>
      </c>
      <c r="S105">
        <v>5144.25</v>
      </c>
      <c r="T105">
        <v>5240.9059999999999</v>
      </c>
      <c r="U105">
        <v>2620.453</v>
      </c>
      <c r="V105">
        <v>90.25</v>
      </c>
      <c r="W105">
        <v>28.5</v>
      </c>
      <c r="X105">
        <v>-96.656000000000006</v>
      </c>
      <c r="Y105">
        <v>2020</v>
      </c>
      <c r="Z105">
        <v>10</v>
      </c>
      <c r="AA105">
        <v>41</v>
      </c>
      <c r="AB105">
        <v>1</v>
      </c>
      <c r="AK105" t="s">
        <v>54</v>
      </c>
      <c r="AL105" s="38">
        <v>44108</v>
      </c>
      <c r="AM105">
        <v>332</v>
      </c>
      <c r="AN105">
        <v>3</v>
      </c>
      <c r="AO105">
        <v>9462</v>
      </c>
      <c r="AP105" s="26" t="s">
        <v>59</v>
      </c>
      <c r="AQ105">
        <v>28.5</v>
      </c>
      <c r="AR105">
        <v>28.5</v>
      </c>
      <c r="AS105">
        <v>0</v>
      </c>
      <c r="AT105">
        <v>0</v>
      </c>
      <c r="AU105">
        <v>1600.6410000000001</v>
      </c>
      <c r="AV105">
        <v>2020</v>
      </c>
      <c r="AW105">
        <v>41</v>
      </c>
      <c r="AX105">
        <v>10</v>
      </c>
      <c r="AY105">
        <v>0.16916518706404601</v>
      </c>
    </row>
    <row r="106" spans="7:51" x14ac:dyDescent="0.2">
      <c r="G106" s="26" t="s">
        <v>8</v>
      </c>
      <c r="H106" s="26" t="s">
        <v>10</v>
      </c>
      <c r="I106" s="26" t="s">
        <v>28</v>
      </c>
      <c r="J106" s="26" t="s">
        <v>168</v>
      </c>
      <c r="K106" s="26" t="s">
        <v>36</v>
      </c>
      <c r="L106" s="38">
        <v>44112</v>
      </c>
      <c r="M106" s="26" t="s">
        <v>54</v>
      </c>
      <c r="N106" s="26" t="s">
        <v>60</v>
      </c>
      <c r="O106">
        <v>43935</v>
      </c>
      <c r="P106">
        <v>5.8999999999999995</v>
      </c>
      <c r="Q106">
        <v>95</v>
      </c>
      <c r="R106">
        <v>1</v>
      </c>
      <c r="S106">
        <v>2707.5</v>
      </c>
      <c r="T106">
        <v>2620.453</v>
      </c>
      <c r="U106">
        <v>2620.453</v>
      </c>
      <c r="V106">
        <v>95</v>
      </c>
      <c r="W106">
        <v>28.5</v>
      </c>
      <c r="X106">
        <v>87.046999999999997</v>
      </c>
      <c r="Y106">
        <v>2020</v>
      </c>
      <c r="Z106">
        <v>10</v>
      </c>
      <c r="AA106">
        <v>41</v>
      </c>
      <c r="AB106">
        <v>1</v>
      </c>
      <c r="AK106" t="s">
        <v>54</v>
      </c>
      <c r="AL106" s="38">
        <v>44108</v>
      </c>
      <c r="AM106">
        <v>870</v>
      </c>
      <c r="AN106">
        <v>11</v>
      </c>
      <c r="AO106">
        <v>24795</v>
      </c>
      <c r="AP106" s="26" t="s">
        <v>57</v>
      </c>
      <c r="AQ106">
        <v>28.5</v>
      </c>
      <c r="AR106">
        <v>28.5</v>
      </c>
      <c r="AS106">
        <v>0</v>
      </c>
      <c r="AT106">
        <v>0</v>
      </c>
      <c r="AU106">
        <v>-4029.9839999999999</v>
      </c>
      <c r="AV106">
        <v>2020</v>
      </c>
      <c r="AW106">
        <v>41</v>
      </c>
      <c r="AX106">
        <v>10</v>
      </c>
      <c r="AY106">
        <v>-0.16253212341197801</v>
      </c>
    </row>
    <row r="107" spans="7:51" x14ac:dyDescent="0.2">
      <c r="G107" s="26" t="s">
        <v>8</v>
      </c>
      <c r="H107" s="26" t="s">
        <v>10</v>
      </c>
      <c r="I107" s="26" t="s">
        <v>28</v>
      </c>
      <c r="J107" s="26" t="s">
        <v>168</v>
      </c>
      <c r="K107" s="26" t="s">
        <v>36</v>
      </c>
      <c r="L107" s="38">
        <v>44112</v>
      </c>
      <c r="M107" s="26" t="s">
        <v>54</v>
      </c>
      <c r="N107" s="26" t="s">
        <v>59</v>
      </c>
      <c r="O107">
        <v>43935</v>
      </c>
      <c r="P107">
        <v>5.8999999999999995</v>
      </c>
      <c r="Q107">
        <v>332</v>
      </c>
      <c r="R107">
        <v>3</v>
      </c>
      <c r="S107">
        <v>9462</v>
      </c>
      <c r="T107">
        <v>7861.3590000000004</v>
      </c>
      <c r="U107">
        <v>2620.453</v>
      </c>
      <c r="V107">
        <v>110.66666666666667</v>
      </c>
      <c r="W107">
        <v>28.5</v>
      </c>
      <c r="X107">
        <v>1600.6410000000001</v>
      </c>
      <c r="Y107">
        <v>2020</v>
      </c>
      <c r="Z107">
        <v>10</v>
      </c>
      <c r="AA107">
        <v>41</v>
      </c>
      <c r="AB107">
        <v>1</v>
      </c>
      <c r="AK107" t="s">
        <v>54</v>
      </c>
      <c r="AL107" s="38">
        <v>44108</v>
      </c>
      <c r="AM107">
        <v>270.5</v>
      </c>
      <c r="AN107">
        <v>3</v>
      </c>
      <c r="AO107">
        <v>7709.25</v>
      </c>
      <c r="AP107" s="26" t="s">
        <v>57</v>
      </c>
      <c r="AQ107">
        <v>28.5</v>
      </c>
      <c r="AR107">
        <v>28.5</v>
      </c>
      <c r="AS107">
        <v>0</v>
      </c>
      <c r="AT107">
        <v>0</v>
      </c>
      <c r="AU107">
        <v>-152.10900000000001</v>
      </c>
      <c r="AV107">
        <v>2020</v>
      </c>
      <c r="AW107">
        <v>41</v>
      </c>
      <c r="AX107">
        <v>10</v>
      </c>
      <c r="AY107">
        <v>-1.97307131043876E-2</v>
      </c>
    </row>
    <row r="108" spans="7:51" x14ac:dyDescent="0.2">
      <c r="G108" s="26" t="s">
        <v>8</v>
      </c>
      <c r="H108" s="26" t="s">
        <v>10</v>
      </c>
      <c r="I108" s="26" t="s">
        <v>28</v>
      </c>
      <c r="J108" s="26" t="s">
        <v>168</v>
      </c>
      <c r="K108" s="26" t="s">
        <v>36</v>
      </c>
      <c r="L108" s="38">
        <v>44112</v>
      </c>
      <c r="M108" s="26" t="s">
        <v>54</v>
      </c>
      <c r="N108" s="26" t="s">
        <v>57</v>
      </c>
      <c r="O108">
        <v>43935</v>
      </c>
      <c r="P108">
        <v>5.8999999999999995</v>
      </c>
      <c r="Q108">
        <v>870</v>
      </c>
      <c r="R108">
        <v>11</v>
      </c>
      <c r="S108">
        <v>24795</v>
      </c>
      <c r="T108">
        <v>28824.984</v>
      </c>
      <c r="U108">
        <v>2620.453</v>
      </c>
      <c r="V108">
        <v>79.090909090909093</v>
      </c>
      <c r="W108">
        <v>28.5</v>
      </c>
      <c r="X108">
        <v>-4029.9839999999999</v>
      </c>
      <c r="Y108">
        <v>2020</v>
      </c>
      <c r="Z108">
        <v>10</v>
      </c>
      <c r="AA108">
        <v>41</v>
      </c>
      <c r="AB108">
        <v>1</v>
      </c>
      <c r="AK108" t="s">
        <v>54</v>
      </c>
      <c r="AL108" s="38">
        <v>44108</v>
      </c>
      <c r="AM108">
        <v>-238</v>
      </c>
      <c r="AN108">
        <v>-2</v>
      </c>
      <c r="AO108">
        <v>-7021</v>
      </c>
      <c r="AP108" s="26" t="s">
        <v>80</v>
      </c>
      <c r="AQ108">
        <v>29.5</v>
      </c>
      <c r="AR108">
        <v>28.5</v>
      </c>
      <c r="AS108">
        <v>1</v>
      </c>
      <c r="AT108">
        <v>3.5087719298245723E-2</v>
      </c>
      <c r="AU108">
        <v>-1780.0940000000001</v>
      </c>
      <c r="AV108">
        <v>2020</v>
      </c>
      <c r="AW108">
        <v>41</v>
      </c>
      <c r="AX108">
        <v>10</v>
      </c>
      <c r="AY108">
        <v>0.253538527275317</v>
      </c>
    </row>
    <row r="109" spans="7:51" x14ac:dyDescent="0.2">
      <c r="G109" s="26" t="s">
        <v>8</v>
      </c>
      <c r="H109" s="26" t="s">
        <v>10</v>
      </c>
      <c r="I109" s="26" t="s">
        <v>28</v>
      </c>
      <c r="J109" s="26" t="s">
        <v>168</v>
      </c>
      <c r="K109" s="26" t="s">
        <v>36</v>
      </c>
      <c r="L109" s="38">
        <v>44112</v>
      </c>
      <c r="M109" s="26" t="s">
        <v>54</v>
      </c>
      <c r="N109" s="26" t="s">
        <v>57</v>
      </c>
      <c r="O109">
        <v>43935</v>
      </c>
      <c r="P109">
        <v>5.8999999999999995</v>
      </c>
      <c r="Q109">
        <v>270.5</v>
      </c>
      <c r="R109">
        <v>3</v>
      </c>
      <c r="S109">
        <v>7709.25</v>
      </c>
      <c r="T109">
        <v>7861.3590000000004</v>
      </c>
      <c r="U109">
        <v>2620.453</v>
      </c>
      <c r="V109">
        <v>90.166666666666671</v>
      </c>
      <c r="W109">
        <v>28.5</v>
      </c>
      <c r="X109">
        <v>-152.10900000000001</v>
      </c>
      <c r="Y109">
        <v>2020</v>
      </c>
      <c r="Z109">
        <v>10</v>
      </c>
      <c r="AA109">
        <v>41</v>
      </c>
      <c r="AB109">
        <v>1</v>
      </c>
      <c r="AK109" t="s">
        <v>54</v>
      </c>
      <c r="AL109" s="38">
        <v>44108</v>
      </c>
      <c r="AM109">
        <v>228</v>
      </c>
      <c r="AN109">
        <v>2</v>
      </c>
      <c r="AO109">
        <v>6726</v>
      </c>
      <c r="AP109" s="26" t="s">
        <v>80</v>
      </c>
      <c r="AQ109">
        <v>29.5</v>
      </c>
      <c r="AR109">
        <v>28.5</v>
      </c>
      <c r="AS109">
        <v>1</v>
      </c>
      <c r="AT109">
        <v>3.5087719298245723E-2</v>
      </c>
      <c r="AU109">
        <v>1485.0940000000001</v>
      </c>
      <c r="AV109">
        <v>2020</v>
      </c>
      <c r="AW109">
        <v>41</v>
      </c>
      <c r="AX109">
        <v>10</v>
      </c>
      <c r="AY109">
        <v>0.220798988997919</v>
      </c>
    </row>
    <row r="110" spans="7:51" x14ac:dyDescent="0.2">
      <c r="G110" s="26" t="s">
        <v>8</v>
      </c>
      <c r="H110" s="26" t="s">
        <v>10</v>
      </c>
      <c r="I110" s="26" t="s">
        <v>28</v>
      </c>
      <c r="J110" s="26" t="s">
        <v>168</v>
      </c>
      <c r="K110" s="26" t="s">
        <v>35</v>
      </c>
      <c r="L110" s="38">
        <v>44112</v>
      </c>
      <c r="M110" s="26" t="s">
        <v>54</v>
      </c>
      <c r="N110" s="26" t="s">
        <v>80</v>
      </c>
      <c r="O110">
        <v>43935</v>
      </c>
      <c r="P110">
        <v>5.8999999999999995</v>
      </c>
      <c r="Q110">
        <v>-238</v>
      </c>
      <c r="R110">
        <v>-2</v>
      </c>
      <c r="S110">
        <v>-7021</v>
      </c>
      <c r="T110">
        <v>-5240.9059999999999</v>
      </c>
      <c r="U110">
        <v>-2620.453</v>
      </c>
      <c r="V110">
        <v>119</v>
      </c>
      <c r="W110">
        <v>29.5</v>
      </c>
      <c r="X110">
        <v>-1780.0940000000001</v>
      </c>
      <c r="Y110">
        <v>2020</v>
      </c>
      <c r="Z110">
        <v>10</v>
      </c>
      <c r="AA110">
        <v>41</v>
      </c>
      <c r="AB110">
        <v>-1</v>
      </c>
      <c r="AK110" t="s">
        <v>54</v>
      </c>
      <c r="AL110" s="38">
        <v>44108</v>
      </c>
      <c r="AM110">
        <v>1183.2</v>
      </c>
      <c r="AN110">
        <v>10</v>
      </c>
      <c r="AO110">
        <v>32538</v>
      </c>
      <c r="AP110" s="26" t="s">
        <v>97</v>
      </c>
      <c r="AQ110">
        <v>27.5</v>
      </c>
      <c r="AR110">
        <v>28.5</v>
      </c>
      <c r="AS110">
        <v>-1</v>
      </c>
      <c r="AT110">
        <v>-3.5087719298245612E-2</v>
      </c>
      <c r="AU110">
        <v>-884.78099999999995</v>
      </c>
      <c r="AV110">
        <v>2020</v>
      </c>
      <c r="AW110">
        <v>41</v>
      </c>
      <c r="AX110">
        <v>10</v>
      </c>
      <c r="AY110">
        <v>-2.7192236769315901E-2</v>
      </c>
    </row>
    <row r="111" spans="7:51" x14ac:dyDescent="0.2">
      <c r="G111" s="26" t="s">
        <v>8</v>
      </c>
      <c r="H111" s="26" t="s">
        <v>10</v>
      </c>
      <c r="I111" s="26" t="s">
        <v>28</v>
      </c>
      <c r="J111" s="26" t="s">
        <v>168</v>
      </c>
      <c r="K111" s="26" t="s">
        <v>36</v>
      </c>
      <c r="L111" s="38">
        <v>44112</v>
      </c>
      <c r="M111" s="26" t="s">
        <v>54</v>
      </c>
      <c r="N111" s="26" t="s">
        <v>80</v>
      </c>
      <c r="O111">
        <v>43935</v>
      </c>
      <c r="P111">
        <v>5.8999999999999995</v>
      </c>
      <c r="Q111">
        <v>228</v>
      </c>
      <c r="R111">
        <v>2</v>
      </c>
      <c r="S111">
        <v>6726</v>
      </c>
      <c r="T111">
        <v>5240.9059999999999</v>
      </c>
      <c r="U111">
        <v>2620.453</v>
      </c>
      <c r="V111">
        <v>114</v>
      </c>
      <c r="W111">
        <v>29.5</v>
      </c>
      <c r="X111">
        <v>1485.0940000000001</v>
      </c>
      <c r="Y111">
        <v>2020</v>
      </c>
      <c r="Z111">
        <v>10</v>
      </c>
      <c r="AA111">
        <v>41</v>
      </c>
      <c r="AB111">
        <v>1</v>
      </c>
      <c r="AK111" t="s">
        <v>54</v>
      </c>
      <c r="AL111" s="38">
        <v>44108</v>
      </c>
      <c r="AM111">
        <v>620</v>
      </c>
      <c r="AN111">
        <v>6</v>
      </c>
      <c r="AO111">
        <v>18290</v>
      </c>
      <c r="AP111" s="26" t="s">
        <v>68</v>
      </c>
      <c r="AQ111">
        <v>29.5</v>
      </c>
      <c r="AR111">
        <v>28.5</v>
      </c>
      <c r="AS111">
        <v>1</v>
      </c>
      <c r="AT111">
        <v>3.5087719298245723E-2</v>
      </c>
      <c r="AU111">
        <v>-1763.6679999999999</v>
      </c>
      <c r="AV111">
        <v>2020</v>
      </c>
      <c r="AW111">
        <v>41</v>
      </c>
      <c r="AX111">
        <v>10</v>
      </c>
      <c r="AY111">
        <v>-9.6427993439037699E-2</v>
      </c>
    </row>
    <row r="112" spans="7:51" x14ac:dyDescent="0.2">
      <c r="G112" s="26" t="s">
        <v>8</v>
      </c>
      <c r="H112" s="26" t="s">
        <v>11</v>
      </c>
      <c r="I112" s="26" t="s">
        <v>184</v>
      </c>
      <c r="J112" s="26" t="s">
        <v>160</v>
      </c>
      <c r="K112" s="26" t="s">
        <v>36</v>
      </c>
      <c r="L112" s="38">
        <v>44112</v>
      </c>
      <c r="M112" s="26" t="s">
        <v>54</v>
      </c>
      <c r="N112" s="26" t="s">
        <v>97</v>
      </c>
      <c r="O112">
        <v>43941</v>
      </c>
      <c r="P112">
        <v>5.7</v>
      </c>
      <c r="Q112">
        <v>1183.2</v>
      </c>
      <c r="R112">
        <v>10</v>
      </c>
      <c r="S112">
        <v>32538</v>
      </c>
      <c r="T112">
        <v>33422.781000000003</v>
      </c>
      <c r="U112">
        <v>3342.2779999999998</v>
      </c>
      <c r="V112">
        <v>118.32000000000001</v>
      </c>
      <c r="W112">
        <v>27.5</v>
      </c>
      <c r="X112">
        <v>-884.78099999999995</v>
      </c>
      <c r="Y112">
        <v>2020</v>
      </c>
      <c r="Z112">
        <v>10</v>
      </c>
      <c r="AA112">
        <v>41</v>
      </c>
      <c r="AB112">
        <v>1</v>
      </c>
      <c r="AK112" t="s">
        <v>54</v>
      </c>
      <c r="AL112" s="38">
        <v>44108</v>
      </c>
      <c r="AM112">
        <v>182</v>
      </c>
      <c r="AN112">
        <v>2</v>
      </c>
      <c r="AO112">
        <v>5369</v>
      </c>
      <c r="AP112" s="26" t="s">
        <v>90</v>
      </c>
      <c r="AQ112">
        <v>29.5</v>
      </c>
      <c r="AR112">
        <v>28.5</v>
      </c>
      <c r="AS112">
        <v>1</v>
      </c>
      <c r="AT112">
        <v>3.5087719298245723E-2</v>
      </c>
      <c r="AU112">
        <v>-1315.556</v>
      </c>
      <c r="AV112">
        <v>2020</v>
      </c>
      <c r="AW112">
        <v>41</v>
      </c>
      <c r="AX112">
        <v>10</v>
      </c>
      <c r="AY112">
        <v>-0.24502812441795499</v>
      </c>
    </row>
    <row r="113" spans="7:51" x14ac:dyDescent="0.2">
      <c r="G113" s="26" t="s">
        <v>8</v>
      </c>
      <c r="H113" s="26" t="s">
        <v>11</v>
      </c>
      <c r="I113" s="26" t="s">
        <v>184</v>
      </c>
      <c r="J113" s="26" t="s">
        <v>160</v>
      </c>
      <c r="K113" s="26" t="s">
        <v>36</v>
      </c>
      <c r="L113" s="38">
        <v>44112</v>
      </c>
      <c r="M113" s="26" t="s">
        <v>54</v>
      </c>
      <c r="N113" s="26" t="s">
        <v>68</v>
      </c>
      <c r="O113">
        <v>43941</v>
      </c>
      <c r="P113">
        <v>5.7</v>
      </c>
      <c r="Q113">
        <v>620</v>
      </c>
      <c r="R113">
        <v>6</v>
      </c>
      <c r="S113">
        <v>18290</v>
      </c>
      <c r="T113">
        <v>20053.668000000001</v>
      </c>
      <c r="U113">
        <v>3342.2779999999998</v>
      </c>
      <c r="V113">
        <v>103.33333333333333</v>
      </c>
      <c r="W113">
        <v>29.5</v>
      </c>
      <c r="X113">
        <v>-1763.6679999999999</v>
      </c>
      <c r="Y113">
        <v>2020</v>
      </c>
      <c r="Z113">
        <v>10</v>
      </c>
      <c r="AA113">
        <v>41</v>
      </c>
      <c r="AB113">
        <v>1</v>
      </c>
      <c r="AK113" t="s">
        <v>54</v>
      </c>
      <c r="AL113" s="38">
        <v>44108</v>
      </c>
      <c r="AM113">
        <v>500</v>
      </c>
      <c r="AN113">
        <v>5</v>
      </c>
      <c r="AO113">
        <v>14750</v>
      </c>
      <c r="AP113" s="26" t="s">
        <v>63</v>
      </c>
      <c r="AQ113">
        <v>29.5</v>
      </c>
      <c r="AR113">
        <v>28.5</v>
      </c>
      <c r="AS113">
        <v>1</v>
      </c>
      <c r="AT113">
        <v>3.5087719298245723E-2</v>
      </c>
      <c r="AU113">
        <v>-1961.39</v>
      </c>
      <c r="AV113">
        <v>2020</v>
      </c>
      <c r="AW113">
        <v>41</v>
      </c>
      <c r="AX113">
        <v>10</v>
      </c>
      <c r="AY113">
        <v>-0.132975593220339</v>
      </c>
    </row>
    <row r="114" spans="7:51" x14ac:dyDescent="0.2">
      <c r="G114" s="26" t="s">
        <v>8</v>
      </c>
      <c r="H114" s="26" t="s">
        <v>11</v>
      </c>
      <c r="I114" s="26" t="s">
        <v>184</v>
      </c>
      <c r="J114" s="26" t="s">
        <v>160</v>
      </c>
      <c r="K114" s="26" t="s">
        <v>36</v>
      </c>
      <c r="L114" s="38">
        <v>44112</v>
      </c>
      <c r="M114" s="26" t="s">
        <v>54</v>
      </c>
      <c r="N114" s="26" t="s">
        <v>90</v>
      </c>
      <c r="O114">
        <v>43941</v>
      </c>
      <c r="P114">
        <v>5.7</v>
      </c>
      <c r="Q114">
        <v>182</v>
      </c>
      <c r="R114">
        <v>2</v>
      </c>
      <c r="S114">
        <v>5369</v>
      </c>
      <c r="T114">
        <v>6684.5559999999996</v>
      </c>
      <c r="U114">
        <v>3342.2779999999998</v>
      </c>
      <c r="V114">
        <v>91</v>
      </c>
      <c r="W114">
        <v>29.5</v>
      </c>
      <c r="X114">
        <v>-1315.556</v>
      </c>
      <c r="Y114">
        <v>2020</v>
      </c>
      <c r="Z114">
        <v>10</v>
      </c>
      <c r="AA114">
        <v>41</v>
      </c>
      <c r="AB114">
        <v>1</v>
      </c>
      <c r="AK114" t="s">
        <v>54</v>
      </c>
      <c r="AL114" s="38">
        <v>44108</v>
      </c>
      <c r="AM114">
        <v>106</v>
      </c>
      <c r="AN114">
        <v>1</v>
      </c>
      <c r="AO114">
        <v>3127</v>
      </c>
      <c r="AP114" s="26" t="s">
        <v>64</v>
      </c>
      <c r="AQ114">
        <v>29.5</v>
      </c>
      <c r="AR114">
        <v>28.5</v>
      </c>
      <c r="AS114">
        <v>1</v>
      </c>
      <c r="AT114">
        <v>3.5087719298245723E-2</v>
      </c>
      <c r="AU114">
        <v>-215.27799999999999</v>
      </c>
      <c r="AV114">
        <v>2020</v>
      </c>
      <c r="AW114">
        <v>41</v>
      </c>
      <c r="AX114">
        <v>10</v>
      </c>
      <c r="AY114">
        <v>-6.8844899264470696E-2</v>
      </c>
    </row>
    <row r="115" spans="7:51" x14ac:dyDescent="0.2">
      <c r="G115" s="26" t="s">
        <v>8</v>
      </c>
      <c r="H115" s="26" t="s">
        <v>11</v>
      </c>
      <c r="I115" s="26" t="s">
        <v>184</v>
      </c>
      <c r="J115" s="26" t="s">
        <v>160</v>
      </c>
      <c r="K115" s="26" t="s">
        <v>36</v>
      </c>
      <c r="L115" s="38">
        <v>44112</v>
      </c>
      <c r="M115" s="26" t="s">
        <v>54</v>
      </c>
      <c r="N115" s="26" t="s">
        <v>63</v>
      </c>
      <c r="O115">
        <v>43941</v>
      </c>
      <c r="P115">
        <v>5.7</v>
      </c>
      <c r="Q115">
        <v>500</v>
      </c>
      <c r="R115">
        <v>5</v>
      </c>
      <c r="S115">
        <v>14750</v>
      </c>
      <c r="T115">
        <v>16711.39</v>
      </c>
      <c r="U115">
        <v>3342.2779999999998</v>
      </c>
      <c r="V115">
        <v>100</v>
      </c>
      <c r="W115">
        <v>29.5</v>
      </c>
      <c r="X115">
        <v>-1961.39</v>
      </c>
      <c r="Y115">
        <v>2020</v>
      </c>
      <c r="Z115">
        <v>10</v>
      </c>
      <c r="AA115">
        <v>41</v>
      </c>
      <c r="AB115">
        <v>1</v>
      </c>
      <c r="AK115" t="s">
        <v>54</v>
      </c>
      <c r="AL115" s="38">
        <v>44108</v>
      </c>
      <c r="AM115">
        <v>204</v>
      </c>
      <c r="AN115">
        <v>2</v>
      </c>
      <c r="AO115">
        <v>6018</v>
      </c>
      <c r="AP115" s="26" t="s">
        <v>65</v>
      </c>
      <c r="AQ115">
        <v>29.5</v>
      </c>
      <c r="AR115">
        <v>28.5</v>
      </c>
      <c r="AS115">
        <v>1</v>
      </c>
      <c r="AT115">
        <v>3.5087719298245723E-2</v>
      </c>
      <c r="AU115">
        <v>-666.55600000000004</v>
      </c>
      <c r="AV115">
        <v>2020</v>
      </c>
      <c r="AW115">
        <v>41</v>
      </c>
      <c r="AX115">
        <v>10</v>
      </c>
      <c r="AY115">
        <v>-0.11076038551013601</v>
      </c>
    </row>
    <row r="116" spans="7:51" x14ac:dyDescent="0.2">
      <c r="G116" s="26" t="s">
        <v>8</v>
      </c>
      <c r="H116" s="26" t="s">
        <v>11</v>
      </c>
      <c r="I116" s="26" t="s">
        <v>184</v>
      </c>
      <c r="J116" s="26" t="s">
        <v>160</v>
      </c>
      <c r="K116" s="26" t="s">
        <v>36</v>
      </c>
      <c r="L116" s="38">
        <v>44112</v>
      </c>
      <c r="M116" s="26" t="s">
        <v>54</v>
      </c>
      <c r="N116" s="26" t="s">
        <v>64</v>
      </c>
      <c r="O116">
        <v>43941</v>
      </c>
      <c r="P116">
        <v>5.7</v>
      </c>
      <c r="Q116">
        <v>106</v>
      </c>
      <c r="R116">
        <v>1</v>
      </c>
      <c r="S116">
        <v>3127</v>
      </c>
      <c r="T116">
        <v>3342.2779999999998</v>
      </c>
      <c r="U116">
        <v>3342.2779999999998</v>
      </c>
      <c r="V116">
        <v>106</v>
      </c>
      <c r="W116">
        <v>29.5</v>
      </c>
      <c r="X116">
        <v>-215.27799999999999</v>
      </c>
      <c r="Y116">
        <v>2020</v>
      </c>
      <c r="Z116">
        <v>10</v>
      </c>
      <c r="AA116">
        <v>41</v>
      </c>
      <c r="AB116">
        <v>1</v>
      </c>
      <c r="AK116" t="s">
        <v>54</v>
      </c>
      <c r="AL116" s="38">
        <v>44108</v>
      </c>
      <c r="AM116">
        <v>128</v>
      </c>
      <c r="AN116">
        <v>1</v>
      </c>
      <c r="AO116">
        <v>3776</v>
      </c>
      <c r="AP116" s="26" t="s">
        <v>69</v>
      </c>
      <c r="AQ116">
        <v>29.5</v>
      </c>
      <c r="AR116">
        <v>28.5</v>
      </c>
      <c r="AS116">
        <v>1</v>
      </c>
      <c r="AT116">
        <v>3.5087719298245723E-2</v>
      </c>
      <c r="AU116">
        <v>433.72199999999998</v>
      </c>
      <c r="AV116">
        <v>2020</v>
      </c>
      <c r="AW116">
        <v>41</v>
      </c>
      <c r="AX116">
        <v>10</v>
      </c>
      <c r="AY116">
        <v>0.11486281779661001</v>
      </c>
    </row>
    <row r="117" spans="7:51" x14ac:dyDescent="0.2">
      <c r="G117" s="26" t="s">
        <v>8</v>
      </c>
      <c r="H117" s="26" t="s">
        <v>11</v>
      </c>
      <c r="I117" s="26" t="s">
        <v>184</v>
      </c>
      <c r="J117" s="26" t="s">
        <v>160</v>
      </c>
      <c r="K117" s="26" t="s">
        <v>36</v>
      </c>
      <c r="L117" s="38">
        <v>44112</v>
      </c>
      <c r="M117" s="26" t="s">
        <v>54</v>
      </c>
      <c r="N117" s="26" t="s">
        <v>65</v>
      </c>
      <c r="O117">
        <v>43941</v>
      </c>
      <c r="P117">
        <v>5.7</v>
      </c>
      <c r="Q117">
        <v>204</v>
      </c>
      <c r="R117">
        <v>2</v>
      </c>
      <c r="S117">
        <v>6018</v>
      </c>
      <c r="T117">
        <v>6684.5559999999996</v>
      </c>
      <c r="U117">
        <v>3342.2779999999998</v>
      </c>
      <c r="V117">
        <v>102</v>
      </c>
      <c r="W117">
        <v>29.5</v>
      </c>
      <c r="X117">
        <v>-666.55600000000004</v>
      </c>
      <c r="Y117">
        <v>2020</v>
      </c>
      <c r="Z117">
        <v>10</v>
      </c>
      <c r="AA117">
        <v>41</v>
      </c>
      <c r="AB117">
        <v>1</v>
      </c>
      <c r="AK117" t="s">
        <v>54</v>
      </c>
      <c r="AL117" s="38">
        <v>44108</v>
      </c>
      <c r="AM117">
        <v>2757</v>
      </c>
      <c r="AN117">
        <v>24</v>
      </c>
      <c r="AO117">
        <v>79953</v>
      </c>
      <c r="AP117" s="26" t="s">
        <v>66</v>
      </c>
      <c r="AQ117">
        <v>29</v>
      </c>
      <c r="AR117">
        <v>28.5</v>
      </c>
      <c r="AS117">
        <v>0.5</v>
      </c>
      <c r="AT117">
        <v>1.7543859649122862E-2</v>
      </c>
      <c r="AU117">
        <v>-261.673</v>
      </c>
      <c r="AV117">
        <v>2020</v>
      </c>
      <c r="AW117">
        <v>41</v>
      </c>
      <c r="AX117">
        <v>10</v>
      </c>
      <c r="AY117">
        <v>-3.2728352907333098E-3</v>
      </c>
    </row>
    <row r="118" spans="7:51" x14ac:dyDescent="0.2">
      <c r="G118" s="26" t="s">
        <v>8</v>
      </c>
      <c r="H118" s="26" t="s">
        <v>11</v>
      </c>
      <c r="I118" s="26" t="s">
        <v>184</v>
      </c>
      <c r="J118" s="26" t="s">
        <v>160</v>
      </c>
      <c r="K118" s="26" t="s">
        <v>36</v>
      </c>
      <c r="L118" s="38">
        <v>44112</v>
      </c>
      <c r="M118" s="26" t="s">
        <v>54</v>
      </c>
      <c r="N118" s="26" t="s">
        <v>69</v>
      </c>
      <c r="O118">
        <v>43941</v>
      </c>
      <c r="P118">
        <v>5.7</v>
      </c>
      <c r="Q118">
        <v>128</v>
      </c>
      <c r="R118">
        <v>1</v>
      </c>
      <c r="S118">
        <v>3776</v>
      </c>
      <c r="T118">
        <v>3342.2779999999998</v>
      </c>
      <c r="U118">
        <v>3342.2779999999998</v>
      </c>
      <c r="V118">
        <v>128</v>
      </c>
      <c r="W118">
        <v>29.5</v>
      </c>
      <c r="X118">
        <v>433.72199999999998</v>
      </c>
      <c r="Y118">
        <v>2020</v>
      </c>
      <c r="Z118">
        <v>10</v>
      </c>
      <c r="AA118">
        <v>41</v>
      </c>
      <c r="AB118">
        <v>1</v>
      </c>
      <c r="AK118" t="s">
        <v>54</v>
      </c>
      <c r="AL118" s="38">
        <v>44108</v>
      </c>
      <c r="AM118">
        <v>256</v>
      </c>
      <c r="AN118">
        <v>2</v>
      </c>
      <c r="AO118">
        <v>7552</v>
      </c>
      <c r="AP118" s="26" t="s">
        <v>82</v>
      </c>
      <c r="AQ118">
        <v>29.5</v>
      </c>
      <c r="AR118">
        <v>28.5</v>
      </c>
      <c r="AS118">
        <v>1</v>
      </c>
      <c r="AT118">
        <v>3.5087719298245723E-2</v>
      </c>
      <c r="AU118">
        <v>867.44399999999996</v>
      </c>
      <c r="AV118">
        <v>2020</v>
      </c>
      <c r="AW118">
        <v>41</v>
      </c>
      <c r="AX118">
        <v>10</v>
      </c>
      <c r="AY118">
        <v>0.11486281779661001</v>
      </c>
    </row>
    <row r="119" spans="7:51" x14ac:dyDescent="0.2">
      <c r="G119" s="26" t="s">
        <v>8</v>
      </c>
      <c r="H119" s="26" t="s">
        <v>11</v>
      </c>
      <c r="I119" s="26" t="s">
        <v>184</v>
      </c>
      <c r="J119" s="26" t="s">
        <v>160</v>
      </c>
      <c r="K119" s="26" t="s">
        <v>36</v>
      </c>
      <c r="L119" s="38">
        <v>44112</v>
      </c>
      <c r="M119" s="26" t="s">
        <v>54</v>
      </c>
      <c r="N119" s="26" t="s">
        <v>66</v>
      </c>
      <c r="O119">
        <v>43941</v>
      </c>
      <c r="P119">
        <v>5.7</v>
      </c>
      <c r="Q119">
        <v>2757</v>
      </c>
      <c r="R119">
        <v>24</v>
      </c>
      <c r="S119">
        <v>79953</v>
      </c>
      <c r="T119">
        <v>80214.672999999995</v>
      </c>
      <c r="U119">
        <v>3342.2779999999998</v>
      </c>
      <c r="V119">
        <v>114.875</v>
      </c>
      <c r="W119">
        <v>29</v>
      </c>
      <c r="X119">
        <v>-261.673</v>
      </c>
      <c r="Y119">
        <v>2020</v>
      </c>
      <c r="Z119">
        <v>10</v>
      </c>
      <c r="AA119">
        <v>41</v>
      </c>
      <c r="AB119">
        <v>1</v>
      </c>
      <c r="AK119" t="s">
        <v>54</v>
      </c>
      <c r="AL119" s="38">
        <v>44108</v>
      </c>
      <c r="AM119">
        <v>200</v>
      </c>
      <c r="AN119">
        <v>2</v>
      </c>
      <c r="AO119">
        <v>5900</v>
      </c>
      <c r="AP119" s="26" t="s">
        <v>72</v>
      </c>
      <c r="AQ119">
        <v>29.5</v>
      </c>
      <c r="AR119">
        <v>28.5</v>
      </c>
      <c r="AS119">
        <v>1</v>
      </c>
      <c r="AT119">
        <v>3.5087719298245723E-2</v>
      </c>
      <c r="AU119">
        <v>-784.55600000000004</v>
      </c>
      <c r="AV119">
        <v>2020</v>
      </c>
      <c r="AW119">
        <v>41</v>
      </c>
      <c r="AX119">
        <v>10</v>
      </c>
      <c r="AY119">
        <v>-0.132975593220339</v>
      </c>
    </row>
    <row r="120" spans="7:51" x14ac:dyDescent="0.2">
      <c r="G120" s="26" t="s">
        <v>8</v>
      </c>
      <c r="H120" s="26" t="s">
        <v>11</v>
      </c>
      <c r="I120" s="26" t="s">
        <v>184</v>
      </c>
      <c r="J120" s="26" t="s">
        <v>160</v>
      </c>
      <c r="K120" s="26" t="s">
        <v>36</v>
      </c>
      <c r="L120" s="38">
        <v>44112</v>
      </c>
      <c r="M120" s="26" t="s">
        <v>54</v>
      </c>
      <c r="N120" s="26" t="s">
        <v>82</v>
      </c>
      <c r="O120">
        <v>43941</v>
      </c>
      <c r="P120">
        <v>5.7</v>
      </c>
      <c r="Q120">
        <v>256</v>
      </c>
      <c r="R120">
        <v>2</v>
      </c>
      <c r="S120">
        <v>7552</v>
      </c>
      <c r="T120">
        <v>6684.5559999999996</v>
      </c>
      <c r="U120">
        <v>3342.2779999999998</v>
      </c>
      <c r="V120">
        <v>128</v>
      </c>
      <c r="W120">
        <v>29.5</v>
      </c>
      <c r="X120">
        <v>867.44399999999996</v>
      </c>
      <c r="Y120">
        <v>2020</v>
      </c>
      <c r="Z120">
        <v>10</v>
      </c>
      <c r="AA120">
        <v>41</v>
      </c>
      <c r="AB120">
        <v>1</v>
      </c>
      <c r="AK120" t="s">
        <v>54</v>
      </c>
      <c r="AL120" s="38">
        <v>44108</v>
      </c>
      <c r="AM120">
        <v>116</v>
      </c>
      <c r="AN120">
        <v>1</v>
      </c>
      <c r="AO120">
        <v>3422</v>
      </c>
      <c r="AP120" s="26" t="s">
        <v>73</v>
      </c>
      <c r="AQ120">
        <v>29.5</v>
      </c>
      <c r="AR120">
        <v>28.5</v>
      </c>
      <c r="AS120">
        <v>1</v>
      </c>
      <c r="AT120">
        <v>3.5087719298245723E-2</v>
      </c>
      <c r="AU120">
        <v>79.721999999999994</v>
      </c>
      <c r="AV120">
        <v>2020</v>
      </c>
      <c r="AW120">
        <v>41</v>
      </c>
      <c r="AX120">
        <v>10</v>
      </c>
      <c r="AY120">
        <v>2.3296902396259499E-2</v>
      </c>
    </row>
    <row r="121" spans="7:51" x14ac:dyDescent="0.2">
      <c r="G121" s="26" t="s">
        <v>8</v>
      </c>
      <c r="H121" s="26" t="s">
        <v>11</v>
      </c>
      <c r="I121" s="26" t="s">
        <v>184</v>
      </c>
      <c r="J121" s="26" t="s">
        <v>160</v>
      </c>
      <c r="K121" s="26" t="s">
        <v>36</v>
      </c>
      <c r="L121" s="38">
        <v>44112</v>
      </c>
      <c r="M121" s="26" t="s">
        <v>54</v>
      </c>
      <c r="N121" s="26" t="s">
        <v>72</v>
      </c>
      <c r="O121">
        <v>43941</v>
      </c>
      <c r="P121">
        <v>5.7</v>
      </c>
      <c r="Q121">
        <v>200</v>
      </c>
      <c r="R121">
        <v>2</v>
      </c>
      <c r="S121">
        <v>5900</v>
      </c>
      <c r="T121">
        <v>6684.5559999999996</v>
      </c>
      <c r="U121">
        <v>3342.2779999999998</v>
      </c>
      <c r="V121">
        <v>100</v>
      </c>
      <c r="W121">
        <v>29.5</v>
      </c>
      <c r="X121">
        <v>-784.55600000000004</v>
      </c>
      <c r="Y121">
        <v>2020</v>
      </c>
      <c r="Z121">
        <v>10</v>
      </c>
      <c r="AA121">
        <v>41</v>
      </c>
      <c r="AB121">
        <v>1</v>
      </c>
      <c r="AK121" t="s">
        <v>54</v>
      </c>
      <c r="AL121" s="38">
        <v>44108</v>
      </c>
      <c r="AM121">
        <v>1430</v>
      </c>
      <c r="AN121">
        <v>14</v>
      </c>
      <c r="AO121">
        <v>42185</v>
      </c>
      <c r="AP121" s="26" t="s">
        <v>74</v>
      </c>
      <c r="AQ121">
        <v>29.5</v>
      </c>
      <c r="AR121">
        <v>28.5</v>
      </c>
      <c r="AS121">
        <v>1</v>
      </c>
      <c r="AT121">
        <v>3.5087719298245723E-2</v>
      </c>
      <c r="AU121">
        <v>-4606.893</v>
      </c>
      <c r="AV121">
        <v>2020</v>
      </c>
      <c r="AW121">
        <v>41</v>
      </c>
      <c r="AX121">
        <v>10</v>
      </c>
      <c r="AY121">
        <v>-0.109206898186559</v>
      </c>
    </row>
    <row r="122" spans="7:51" x14ac:dyDescent="0.2">
      <c r="G122" s="26" t="s">
        <v>8</v>
      </c>
      <c r="H122" s="26" t="s">
        <v>11</v>
      </c>
      <c r="I122" s="26" t="s">
        <v>184</v>
      </c>
      <c r="J122" s="26" t="s">
        <v>160</v>
      </c>
      <c r="K122" s="26" t="s">
        <v>36</v>
      </c>
      <c r="L122" s="38">
        <v>44112</v>
      </c>
      <c r="M122" s="26" t="s">
        <v>54</v>
      </c>
      <c r="N122" s="26" t="s">
        <v>73</v>
      </c>
      <c r="O122">
        <v>43941</v>
      </c>
      <c r="P122">
        <v>5.7</v>
      </c>
      <c r="Q122">
        <v>116</v>
      </c>
      <c r="R122">
        <v>1</v>
      </c>
      <c r="S122">
        <v>3422</v>
      </c>
      <c r="T122">
        <v>3342.2779999999998</v>
      </c>
      <c r="U122">
        <v>3342.2779999999998</v>
      </c>
      <c r="V122">
        <v>116</v>
      </c>
      <c r="W122">
        <v>29.5</v>
      </c>
      <c r="X122">
        <v>79.721999999999994</v>
      </c>
      <c r="Y122">
        <v>2020</v>
      </c>
      <c r="Z122">
        <v>10</v>
      </c>
      <c r="AA122">
        <v>41</v>
      </c>
      <c r="AB122">
        <v>1</v>
      </c>
      <c r="AK122" t="s">
        <v>54</v>
      </c>
      <c r="AL122" s="38">
        <v>44108</v>
      </c>
      <c r="AM122">
        <v>344</v>
      </c>
      <c r="AN122">
        <v>3</v>
      </c>
      <c r="AO122">
        <v>10148</v>
      </c>
      <c r="AP122" s="26" t="s">
        <v>75</v>
      </c>
      <c r="AQ122">
        <v>29.5</v>
      </c>
      <c r="AR122">
        <v>28.5</v>
      </c>
      <c r="AS122">
        <v>1</v>
      </c>
      <c r="AT122">
        <v>3.5087719298245723E-2</v>
      </c>
      <c r="AU122">
        <v>121.166</v>
      </c>
      <c r="AV122">
        <v>2020</v>
      </c>
      <c r="AW122">
        <v>41</v>
      </c>
      <c r="AX122">
        <v>10</v>
      </c>
      <c r="AY122">
        <v>1.19398896334253E-2</v>
      </c>
    </row>
    <row r="123" spans="7:51" x14ac:dyDescent="0.2">
      <c r="G123" s="26" t="s">
        <v>8</v>
      </c>
      <c r="H123" s="26" t="s">
        <v>11</v>
      </c>
      <c r="I123" s="26" t="s">
        <v>184</v>
      </c>
      <c r="J123" s="26" t="s">
        <v>160</v>
      </c>
      <c r="K123" s="26" t="s">
        <v>36</v>
      </c>
      <c r="L123" s="38">
        <v>44112</v>
      </c>
      <c r="M123" s="26" t="s">
        <v>54</v>
      </c>
      <c r="N123" s="26" t="s">
        <v>74</v>
      </c>
      <c r="O123">
        <v>43941</v>
      </c>
      <c r="P123">
        <v>5.7</v>
      </c>
      <c r="Q123">
        <v>1430</v>
      </c>
      <c r="R123">
        <v>14</v>
      </c>
      <c r="S123">
        <v>42185</v>
      </c>
      <c r="T123">
        <v>46791.892999999996</v>
      </c>
      <c r="U123">
        <v>3342.2779999999998</v>
      </c>
      <c r="V123">
        <v>102.14285714285714</v>
      </c>
      <c r="W123">
        <v>29.5</v>
      </c>
      <c r="X123">
        <v>-4606.893</v>
      </c>
      <c r="Y123">
        <v>2020</v>
      </c>
      <c r="Z123">
        <v>10</v>
      </c>
      <c r="AA123">
        <v>41</v>
      </c>
      <c r="AB123">
        <v>1</v>
      </c>
      <c r="AK123" t="s">
        <v>54</v>
      </c>
      <c r="AL123" s="38">
        <v>44108</v>
      </c>
      <c r="AM123">
        <v>505</v>
      </c>
      <c r="AN123">
        <v>5</v>
      </c>
      <c r="AO123">
        <v>14897.5</v>
      </c>
      <c r="AP123" s="26" t="s">
        <v>76</v>
      </c>
      <c r="AQ123">
        <v>29.5</v>
      </c>
      <c r="AR123">
        <v>28.5</v>
      </c>
      <c r="AS123">
        <v>1</v>
      </c>
      <c r="AT123">
        <v>3.5087719298245723E-2</v>
      </c>
      <c r="AU123">
        <v>-1813.89</v>
      </c>
      <c r="AV123">
        <v>2020</v>
      </c>
      <c r="AW123">
        <v>41</v>
      </c>
      <c r="AX123">
        <v>10</v>
      </c>
      <c r="AY123">
        <v>-0.12175801308944501</v>
      </c>
    </row>
    <row r="124" spans="7:51" x14ac:dyDescent="0.2">
      <c r="G124" s="26" t="s">
        <v>8</v>
      </c>
      <c r="H124" s="26" t="s">
        <v>11</v>
      </c>
      <c r="I124" s="26" t="s">
        <v>184</v>
      </c>
      <c r="J124" s="26" t="s">
        <v>160</v>
      </c>
      <c r="K124" s="26" t="s">
        <v>36</v>
      </c>
      <c r="L124" s="38">
        <v>44112</v>
      </c>
      <c r="M124" s="26" t="s">
        <v>54</v>
      </c>
      <c r="N124" s="26" t="s">
        <v>75</v>
      </c>
      <c r="O124">
        <v>43941</v>
      </c>
      <c r="P124">
        <v>5.7</v>
      </c>
      <c r="Q124">
        <v>344</v>
      </c>
      <c r="R124">
        <v>3</v>
      </c>
      <c r="S124">
        <v>10148</v>
      </c>
      <c r="T124">
        <v>10026.834000000001</v>
      </c>
      <c r="U124">
        <v>3342.2779999999998</v>
      </c>
      <c r="V124">
        <v>114.66666666666667</v>
      </c>
      <c r="W124">
        <v>29.5</v>
      </c>
      <c r="X124">
        <v>121.166</v>
      </c>
      <c r="Y124">
        <v>2020</v>
      </c>
      <c r="Z124">
        <v>10</v>
      </c>
      <c r="AA124">
        <v>41</v>
      </c>
      <c r="AB124">
        <v>1</v>
      </c>
      <c r="AK124" t="s">
        <v>54</v>
      </c>
      <c r="AL124" s="38">
        <v>44108</v>
      </c>
      <c r="AM124">
        <v>640</v>
      </c>
      <c r="AN124">
        <v>6</v>
      </c>
      <c r="AO124">
        <v>18880</v>
      </c>
      <c r="AP124" s="26" t="s">
        <v>77</v>
      </c>
      <c r="AQ124">
        <v>29.5</v>
      </c>
      <c r="AR124">
        <v>28.5</v>
      </c>
      <c r="AS124">
        <v>1</v>
      </c>
      <c r="AT124">
        <v>3.5087719298245723E-2</v>
      </c>
      <c r="AU124">
        <v>-1173.6679999999999</v>
      </c>
      <c r="AV124">
        <v>2020</v>
      </c>
      <c r="AW124">
        <v>41</v>
      </c>
      <c r="AX124">
        <v>10</v>
      </c>
      <c r="AY124">
        <v>-6.2164618644067797E-2</v>
      </c>
    </row>
    <row r="125" spans="7:51" x14ac:dyDescent="0.2">
      <c r="G125" s="26" t="s">
        <v>8</v>
      </c>
      <c r="H125" s="26" t="s">
        <v>11</v>
      </c>
      <c r="I125" s="26" t="s">
        <v>184</v>
      </c>
      <c r="J125" s="26" t="s">
        <v>160</v>
      </c>
      <c r="K125" s="26" t="s">
        <v>36</v>
      </c>
      <c r="L125" s="38">
        <v>44112</v>
      </c>
      <c r="M125" s="26" t="s">
        <v>54</v>
      </c>
      <c r="N125" s="26" t="s">
        <v>76</v>
      </c>
      <c r="O125">
        <v>43941</v>
      </c>
      <c r="P125">
        <v>5.7</v>
      </c>
      <c r="Q125">
        <v>505</v>
      </c>
      <c r="R125">
        <v>5</v>
      </c>
      <c r="S125">
        <v>14897.5</v>
      </c>
      <c r="T125">
        <v>16711.39</v>
      </c>
      <c r="U125">
        <v>3342.2779999999998</v>
      </c>
      <c r="V125">
        <v>101</v>
      </c>
      <c r="W125">
        <v>29.5</v>
      </c>
      <c r="X125">
        <v>-1813.89</v>
      </c>
      <c r="Y125">
        <v>2020</v>
      </c>
      <c r="Z125">
        <v>10</v>
      </c>
      <c r="AA125">
        <v>41</v>
      </c>
      <c r="AB125">
        <v>1</v>
      </c>
      <c r="AK125" t="s">
        <v>54</v>
      </c>
      <c r="AL125" s="38">
        <v>44108</v>
      </c>
      <c r="AM125">
        <v>92</v>
      </c>
      <c r="AN125">
        <v>1</v>
      </c>
      <c r="AO125">
        <v>2714</v>
      </c>
      <c r="AP125" s="26" t="s">
        <v>78</v>
      </c>
      <c r="AQ125">
        <v>29.5</v>
      </c>
      <c r="AR125">
        <v>28.5</v>
      </c>
      <c r="AS125">
        <v>1</v>
      </c>
      <c r="AT125">
        <v>3.5087719298245723E-2</v>
      </c>
      <c r="AU125">
        <v>-628.27800000000002</v>
      </c>
      <c r="AV125">
        <v>2020</v>
      </c>
      <c r="AW125">
        <v>41</v>
      </c>
      <c r="AX125">
        <v>10</v>
      </c>
      <c r="AY125">
        <v>-0.23149521002210799</v>
      </c>
    </row>
    <row r="126" spans="7:51" x14ac:dyDescent="0.2">
      <c r="G126" s="26" t="s">
        <v>8</v>
      </c>
      <c r="H126" s="26" t="s">
        <v>11</v>
      </c>
      <c r="I126" s="26" t="s">
        <v>184</v>
      </c>
      <c r="J126" s="26" t="s">
        <v>160</v>
      </c>
      <c r="K126" s="26" t="s">
        <v>36</v>
      </c>
      <c r="L126" s="38">
        <v>44112</v>
      </c>
      <c r="M126" s="26" t="s">
        <v>54</v>
      </c>
      <c r="N126" s="26" t="s">
        <v>77</v>
      </c>
      <c r="O126">
        <v>43941</v>
      </c>
      <c r="P126">
        <v>5.7</v>
      </c>
      <c r="Q126">
        <v>640</v>
      </c>
      <c r="R126">
        <v>6</v>
      </c>
      <c r="S126">
        <v>18880</v>
      </c>
      <c r="T126">
        <v>20053.668000000001</v>
      </c>
      <c r="U126">
        <v>3342.2779999999998</v>
      </c>
      <c r="V126">
        <v>106.66666666666667</v>
      </c>
      <c r="W126">
        <v>29.5</v>
      </c>
      <c r="X126">
        <v>-1173.6679999999999</v>
      </c>
      <c r="Y126">
        <v>2020</v>
      </c>
      <c r="Z126">
        <v>10</v>
      </c>
      <c r="AA126">
        <v>41</v>
      </c>
      <c r="AB126">
        <v>1</v>
      </c>
      <c r="AK126" t="s">
        <v>54</v>
      </c>
      <c r="AL126" s="38">
        <v>44108</v>
      </c>
      <c r="AM126">
        <v>202</v>
      </c>
      <c r="AN126">
        <v>2</v>
      </c>
      <c r="AO126">
        <v>5959</v>
      </c>
      <c r="AP126" s="26" t="s">
        <v>79</v>
      </c>
      <c r="AQ126">
        <v>29.5</v>
      </c>
      <c r="AR126">
        <v>28.5</v>
      </c>
      <c r="AS126">
        <v>1</v>
      </c>
      <c r="AT126">
        <v>3.5087719298245723E-2</v>
      </c>
      <c r="AU126">
        <v>-725.55600000000004</v>
      </c>
      <c r="AV126">
        <v>2020</v>
      </c>
      <c r="AW126">
        <v>41</v>
      </c>
      <c r="AX126">
        <v>10</v>
      </c>
      <c r="AY126">
        <v>-0.12175801308944501</v>
      </c>
    </row>
    <row r="127" spans="7:51" x14ac:dyDescent="0.2">
      <c r="G127" s="26" t="s">
        <v>8</v>
      </c>
      <c r="H127" s="26" t="s">
        <v>11</v>
      </c>
      <c r="I127" s="26" t="s">
        <v>184</v>
      </c>
      <c r="J127" s="26" t="s">
        <v>160</v>
      </c>
      <c r="K127" s="26" t="s">
        <v>36</v>
      </c>
      <c r="L127" s="38">
        <v>44112</v>
      </c>
      <c r="M127" s="26" t="s">
        <v>54</v>
      </c>
      <c r="N127" s="26" t="s">
        <v>78</v>
      </c>
      <c r="O127">
        <v>43941</v>
      </c>
      <c r="P127">
        <v>5.7</v>
      </c>
      <c r="Q127">
        <v>92</v>
      </c>
      <c r="R127">
        <v>1</v>
      </c>
      <c r="S127">
        <v>2714</v>
      </c>
      <c r="T127">
        <v>3342.2779999999998</v>
      </c>
      <c r="U127">
        <v>3342.2779999999998</v>
      </c>
      <c r="V127">
        <v>92</v>
      </c>
      <c r="W127">
        <v>29.5</v>
      </c>
      <c r="X127">
        <v>-628.27800000000002</v>
      </c>
      <c r="Y127">
        <v>2020</v>
      </c>
      <c r="Z127">
        <v>10</v>
      </c>
      <c r="AA127">
        <v>41</v>
      </c>
      <c r="AB127">
        <v>1</v>
      </c>
      <c r="AK127" t="s">
        <v>54</v>
      </c>
      <c r="AL127" s="38">
        <v>44108</v>
      </c>
      <c r="AM127">
        <v>120</v>
      </c>
      <c r="AN127">
        <v>1</v>
      </c>
      <c r="AO127">
        <v>3540</v>
      </c>
      <c r="AP127" s="26" t="s">
        <v>92</v>
      </c>
      <c r="AQ127">
        <v>29.5</v>
      </c>
      <c r="AR127">
        <v>28.5</v>
      </c>
      <c r="AS127">
        <v>1</v>
      </c>
      <c r="AT127">
        <v>3.5087719298245723E-2</v>
      </c>
      <c r="AU127">
        <v>197.72200000000001</v>
      </c>
      <c r="AV127">
        <v>2020</v>
      </c>
      <c r="AW127">
        <v>41</v>
      </c>
      <c r="AX127">
        <v>10</v>
      </c>
      <c r="AY127">
        <v>5.5853672316384197E-2</v>
      </c>
    </row>
    <row r="128" spans="7:51" x14ac:dyDescent="0.2">
      <c r="G128" s="26" t="s">
        <v>8</v>
      </c>
      <c r="H128" s="26" t="s">
        <v>11</v>
      </c>
      <c r="I128" s="26" t="s">
        <v>184</v>
      </c>
      <c r="J128" s="26" t="s">
        <v>160</v>
      </c>
      <c r="K128" s="26" t="s">
        <v>36</v>
      </c>
      <c r="L128" s="38">
        <v>44112</v>
      </c>
      <c r="M128" s="26" t="s">
        <v>54</v>
      </c>
      <c r="N128" s="26" t="s">
        <v>79</v>
      </c>
      <c r="O128">
        <v>43941</v>
      </c>
      <c r="P128">
        <v>5.7</v>
      </c>
      <c r="Q128">
        <v>202</v>
      </c>
      <c r="R128">
        <v>2</v>
      </c>
      <c r="S128">
        <v>5959</v>
      </c>
      <c r="T128">
        <v>6684.5559999999996</v>
      </c>
      <c r="U128">
        <v>3342.2779999999998</v>
      </c>
      <c r="V128">
        <v>101</v>
      </c>
      <c r="W128">
        <v>29.5</v>
      </c>
      <c r="X128">
        <v>-725.55600000000004</v>
      </c>
      <c r="Y128">
        <v>2020</v>
      </c>
      <c r="Z128">
        <v>10</v>
      </c>
      <c r="AA128">
        <v>41</v>
      </c>
      <c r="AB128">
        <v>1</v>
      </c>
      <c r="AK128" t="s">
        <v>54</v>
      </c>
      <c r="AL128" s="38">
        <v>44108</v>
      </c>
      <c r="AM128">
        <v>540</v>
      </c>
      <c r="AN128">
        <v>5</v>
      </c>
      <c r="AO128">
        <v>15930</v>
      </c>
      <c r="AP128" s="26" t="s">
        <v>80</v>
      </c>
      <c r="AQ128">
        <v>29.5</v>
      </c>
      <c r="AR128">
        <v>28.5</v>
      </c>
      <c r="AS128">
        <v>1</v>
      </c>
      <c r="AT128">
        <v>3.5087719298245723E-2</v>
      </c>
      <c r="AU128">
        <v>-781.39</v>
      </c>
      <c r="AV128">
        <v>2020</v>
      </c>
      <c r="AW128">
        <v>41</v>
      </c>
      <c r="AX128">
        <v>10</v>
      </c>
      <c r="AY128">
        <v>-4.9051475204017599E-2</v>
      </c>
    </row>
    <row r="129" spans="7:51" x14ac:dyDescent="0.2">
      <c r="G129" s="26" t="s">
        <v>8</v>
      </c>
      <c r="H129" s="26" t="s">
        <v>11</v>
      </c>
      <c r="I129" s="26" t="s">
        <v>184</v>
      </c>
      <c r="J129" s="26" t="s">
        <v>160</v>
      </c>
      <c r="K129" s="26" t="s">
        <v>36</v>
      </c>
      <c r="L129" s="38">
        <v>44112</v>
      </c>
      <c r="M129" s="26" t="s">
        <v>54</v>
      </c>
      <c r="N129" s="26" t="s">
        <v>92</v>
      </c>
      <c r="O129">
        <v>43941</v>
      </c>
      <c r="P129">
        <v>5.7</v>
      </c>
      <c r="Q129">
        <v>120</v>
      </c>
      <c r="R129">
        <v>1</v>
      </c>
      <c r="S129">
        <v>3540</v>
      </c>
      <c r="T129">
        <v>3342.2779999999998</v>
      </c>
      <c r="U129">
        <v>3342.2779999999998</v>
      </c>
      <c r="V129">
        <v>120</v>
      </c>
      <c r="W129">
        <v>29.5</v>
      </c>
      <c r="X129">
        <v>197.72200000000001</v>
      </c>
      <c r="Y129">
        <v>2020</v>
      </c>
      <c r="Z129">
        <v>10</v>
      </c>
      <c r="AA129">
        <v>41</v>
      </c>
      <c r="AB129">
        <v>1</v>
      </c>
      <c r="AK129" t="s">
        <v>54</v>
      </c>
      <c r="AL129" s="38">
        <v>44108</v>
      </c>
      <c r="AM129">
        <v>432</v>
      </c>
      <c r="AN129">
        <v>4</v>
      </c>
      <c r="AO129">
        <v>12744</v>
      </c>
      <c r="AP129" s="26" t="s">
        <v>81</v>
      </c>
      <c r="AQ129">
        <v>29.5</v>
      </c>
      <c r="AR129">
        <v>28.5</v>
      </c>
      <c r="AS129">
        <v>1</v>
      </c>
      <c r="AT129">
        <v>3.5087719298245723E-2</v>
      </c>
      <c r="AU129">
        <v>-625.11199999999997</v>
      </c>
      <c r="AV129">
        <v>2020</v>
      </c>
      <c r="AW129">
        <v>41</v>
      </c>
      <c r="AX129">
        <v>10</v>
      </c>
      <c r="AY129">
        <v>-4.9051475204017599E-2</v>
      </c>
    </row>
    <row r="130" spans="7:51" x14ac:dyDescent="0.2">
      <c r="G130" s="26" t="s">
        <v>8</v>
      </c>
      <c r="H130" s="26" t="s">
        <v>11</v>
      </c>
      <c r="I130" s="26" t="s">
        <v>184</v>
      </c>
      <c r="J130" s="26" t="s">
        <v>160</v>
      </c>
      <c r="K130" s="26" t="s">
        <v>36</v>
      </c>
      <c r="L130" s="38">
        <v>44112</v>
      </c>
      <c r="M130" s="26" t="s">
        <v>54</v>
      </c>
      <c r="N130" s="26" t="s">
        <v>80</v>
      </c>
      <c r="O130">
        <v>43941</v>
      </c>
      <c r="P130">
        <v>5.7</v>
      </c>
      <c r="Q130">
        <v>540</v>
      </c>
      <c r="R130">
        <v>5</v>
      </c>
      <c r="S130">
        <v>15930</v>
      </c>
      <c r="T130">
        <v>16711.39</v>
      </c>
      <c r="U130">
        <v>3342.2779999999998</v>
      </c>
      <c r="V130">
        <v>108</v>
      </c>
      <c r="W130">
        <v>29.5</v>
      </c>
      <c r="X130">
        <v>-781.39</v>
      </c>
      <c r="Y130">
        <v>2020</v>
      </c>
      <c r="Z130">
        <v>10</v>
      </c>
      <c r="AA130">
        <v>41</v>
      </c>
      <c r="AB130">
        <v>1</v>
      </c>
      <c r="AK130" t="s">
        <v>54</v>
      </c>
      <c r="AL130" s="38">
        <v>44108</v>
      </c>
      <c r="AM130">
        <v>123</v>
      </c>
      <c r="AN130">
        <v>1</v>
      </c>
      <c r="AO130">
        <v>3628.5</v>
      </c>
      <c r="AP130" s="26" t="s">
        <v>62</v>
      </c>
      <c r="AQ130">
        <v>29.5</v>
      </c>
      <c r="AR130">
        <v>28.5</v>
      </c>
      <c r="AS130">
        <v>1</v>
      </c>
      <c r="AT130">
        <v>3.5087719298245723E-2</v>
      </c>
      <c r="AU130">
        <v>286.22199999999998</v>
      </c>
      <c r="AV130">
        <v>2020</v>
      </c>
      <c r="AW130">
        <v>41</v>
      </c>
      <c r="AX130">
        <v>10</v>
      </c>
      <c r="AY130">
        <v>7.8881631528179702E-2</v>
      </c>
    </row>
    <row r="131" spans="7:51" x14ac:dyDescent="0.2">
      <c r="G131" s="26" t="s">
        <v>8</v>
      </c>
      <c r="H131" s="26" t="s">
        <v>11</v>
      </c>
      <c r="I131" s="26" t="s">
        <v>184</v>
      </c>
      <c r="J131" s="26" t="s">
        <v>160</v>
      </c>
      <c r="K131" s="26" t="s">
        <v>36</v>
      </c>
      <c r="L131" s="38">
        <v>44112</v>
      </c>
      <c r="M131" s="26" t="s">
        <v>54</v>
      </c>
      <c r="N131" s="26" t="s">
        <v>81</v>
      </c>
      <c r="O131">
        <v>43941</v>
      </c>
      <c r="P131">
        <v>5.7</v>
      </c>
      <c r="Q131">
        <v>432</v>
      </c>
      <c r="R131">
        <v>4</v>
      </c>
      <c r="S131">
        <v>12744</v>
      </c>
      <c r="T131">
        <v>13369.111999999999</v>
      </c>
      <c r="U131">
        <v>3342.2779999999998</v>
      </c>
      <c r="V131">
        <v>108</v>
      </c>
      <c r="W131">
        <v>29.5</v>
      </c>
      <c r="X131">
        <v>-625.11199999999997</v>
      </c>
      <c r="Y131">
        <v>2020</v>
      </c>
      <c r="Z131">
        <v>10</v>
      </c>
      <c r="AA131">
        <v>41</v>
      </c>
      <c r="AB131">
        <v>1</v>
      </c>
      <c r="AK131" t="s">
        <v>54</v>
      </c>
      <c r="AL131" s="38">
        <v>44108</v>
      </c>
      <c r="AM131">
        <v>609</v>
      </c>
      <c r="AN131">
        <v>6</v>
      </c>
      <c r="AO131">
        <v>17965.5</v>
      </c>
      <c r="AP131" s="26" t="s">
        <v>158</v>
      </c>
      <c r="AQ131">
        <v>29.5</v>
      </c>
      <c r="AR131">
        <v>28.5</v>
      </c>
      <c r="AS131">
        <v>1</v>
      </c>
      <c r="AT131">
        <v>3.5087719298245723E-2</v>
      </c>
      <c r="AU131">
        <v>-2088.1680000000001</v>
      </c>
      <c r="AV131">
        <v>2020</v>
      </c>
      <c r="AW131">
        <v>41</v>
      </c>
      <c r="AX131">
        <v>10</v>
      </c>
      <c r="AY131">
        <v>-0.11623211154713201</v>
      </c>
    </row>
    <row r="132" spans="7:51" x14ac:dyDescent="0.2">
      <c r="G132" s="26" t="s">
        <v>8</v>
      </c>
      <c r="H132" s="26" t="s">
        <v>11</v>
      </c>
      <c r="I132" s="26" t="s">
        <v>184</v>
      </c>
      <c r="J132" s="26" t="s">
        <v>160</v>
      </c>
      <c r="K132" s="26" t="s">
        <v>36</v>
      </c>
      <c r="L132" s="38">
        <v>44112</v>
      </c>
      <c r="M132" s="26" t="s">
        <v>54</v>
      </c>
      <c r="N132" s="26" t="s">
        <v>62</v>
      </c>
      <c r="O132">
        <v>43941</v>
      </c>
      <c r="P132">
        <v>5.7</v>
      </c>
      <c r="Q132">
        <v>123</v>
      </c>
      <c r="R132">
        <v>1</v>
      </c>
      <c r="S132">
        <v>3628.5</v>
      </c>
      <c r="T132">
        <v>3342.2779999999998</v>
      </c>
      <c r="U132">
        <v>3342.2779999999998</v>
      </c>
      <c r="V132">
        <v>123</v>
      </c>
      <c r="W132">
        <v>29.5</v>
      </c>
      <c r="X132">
        <v>286.22199999999998</v>
      </c>
      <c r="Y132">
        <v>2020</v>
      </c>
      <c r="Z132">
        <v>10</v>
      </c>
      <c r="AA132">
        <v>41</v>
      </c>
      <c r="AB132">
        <v>1</v>
      </c>
      <c r="AK132" t="s">
        <v>54</v>
      </c>
      <c r="AL132" s="38">
        <v>44108</v>
      </c>
      <c r="AM132">
        <v>303</v>
      </c>
      <c r="AN132">
        <v>3</v>
      </c>
      <c r="AO132">
        <v>8938.5</v>
      </c>
      <c r="AP132" s="26" t="s">
        <v>62</v>
      </c>
      <c r="AQ132">
        <v>29.5</v>
      </c>
      <c r="AR132">
        <v>28.5</v>
      </c>
      <c r="AS132">
        <v>1</v>
      </c>
      <c r="AT132">
        <v>3.5087719298245723E-2</v>
      </c>
      <c r="AU132">
        <v>-1088.3340000000001</v>
      </c>
      <c r="AV132">
        <v>2020</v>
      </c>
      <c r="AW132">
        <v>41</v>
      </c>
      <c r="AX132">
        <v>10</v>
      </c>
      <c r="AY132">
        <v>-0.12175801308944501</v>
      </c>
    </row>
    <row r="133" spans="7:51" x14ac:dyDescent="0.2">
      <c r="G133" s="26" t="s">
        <v>8</v>
      </c>
      <c r="H133" s="26" t="s">
        <v>11</v>
      </c>
      <c r="I133" s="26" t="s">
        <v>184</v>
      </c>
      <c r="J133" s="26" t="s">
        <v>160</v>
      </c>
      <c r="K133" s="26" t="s">
        <v>36</v>
      </c>
      <c r="L133" s="38">
        <v>44112</v>
      </c>
      <c r="M133" s="26" t="s">
        <v>54</v>
      </c>
      <c r="N133" s="26" t="s">
        <v>158</v>
      </c>
      <c r="O133">
        <v>43941</v>
      </c>
      <c r="P133">
        <v>5.7</v>
      </c>
      <c r="Q133">
        <v>609</v>
      </c>
      <c r="R133">
        <v>6</v>
      </c>
      <c r="S133">
        <v>17965.5</v>
      </c>
      <c r="T133">
        <v>20053.668000000001</v>
      </c>
      <c r="U133">
        <v>3342.2779999999998</v>
      </c>
      <c r="V133">
        <v>101.5</v>
      </c>
      <c r="W133">
        <v>29.5</v>
      </c>
      <c r="X133">
        <v>-2088.1680000000001</v>
      </c>
      <c r="Y133">
        <v>2020</v>
      </c>
      <c r="Z133">
        <v>10</v>
      </c>
      <c r="AA133">
        <v>41</v>
      </c>
      <c r="AB133">
        <v>1</v>
      </c>
      <c r="AK133" t="s">
        <v>54</v>
      </c>
      <c r="AL133" s="38">
        <v>44108</v>
      </c>
      <c r="AM133">
        <v>106</v>
      </c>
      <c r="AN133">
        <v>1</v>
      </c>
      <c r="AO133">
        <v>3127</v>
      </c>
      <c r="AP133" s="26" t="s">
        <v>62</v>
      </c>
      <c r="AQ133">
        <v>29.5</v>
      </c>
      <c r="AR133">
        <v>28.5</v>
      </c>
      <c r="AS133">
        <v>1</v>
      </c>
      <c r="AT133">
        <v>3.5087719298245723E-2</v>
      </c>
      <c r="AU133">
        <v>-215.27799999999999</v>
      </c>
      <c r="AV133">
        <v>2020</v>
      </c>
      <c r="AW133">
        <v>41</v>
      </c>
      <c r="AX133">
        <v>10</v>
      </c>
      <c r="AY133">
        <v>-6.8844899264470696E-2</v>
      </c>
    </row>
    <row r="134" spans="7:51" x14ac:dyDescent="0.2">
      <c r="G134" s="26" t="s">
        <v>8</v>
      </c>
      <c r="H134" s="26" t="s">
        <v>11</v>
      </c>
      <c r="I134" s="26" t="s">
        <v>184</v>
      </c>
      <c r="J134" s="26" t="s">
        <v>160</v>
      </c>
      <c r="K134" s="26" t="s">
        <v>36</v>
      </c>
      <c r="L134" s="38">
        <v>44112</v>
      </c>
      <c r="M134" s="26" t="s">
        <v>54</v>
      </c>
      <c r="N134" s="26" t="s">
        <v>62</v>
      </c>
      <c r="O134">
        <v>43941</v>
      </c>
      <c r="P134">
        <v>5.7</v>
      </c>
      <c r="Q134">
        <v>303</v>
      </c>
      <c r="R134">
        <v>3</v>
      </c>
      <c r="S134">
        <v>8938.5</v>
      </c>
      <c r="T134">
        <v>10026.834000000001</v>
      </c>
      <c r="U134">
        <v>3342.2779999999998</v>
      </c>
      <c r="V134">
        <v>101</v>
      </c>
      <c r="W134">
        <v>29.5</v>
      </c>
      <c r="X134">
        <v>-1088.3340000000001</v>
      </c>
      <c r="Y134">
        <v>2020</v>
      </c>
      <c r="Z134">
        <v>10</v>
      </c>
      <c r="AA134">
        <v>41</v>
      </c>
      <c r="AB134">
        <v>1</v>
      </c>
      <c r="AK134" t="s">
        <v>54</v>
      </c>
      <c r="AL134" s="38">
        <v>44108</v>
      </c>
      <c r="AM134">
        <v>308</v>
      </c>
      <c r="AN134">
        <v>3</v>
      </c>
      <c r="AO134">
        <v>9086</v>
      </c>
      <c r="AP134" s="26" t="s">
        <v>62</v>
      </c>
      <c r="AQ134">
        <v>29.5</v>
      </c>
      <c r="AR134">
        <v>28.5</v>
      </c>
      <c r="AS134">
        <v>1</v>
      </c>
      <c r="AT134">
        <v>3.5087719298245723E-2</v>
      </c>
      <c r="AU134">
        <v>-940.83399999999995</v>
      </c>
      <c r="AV134">
        <v>2020</v>
      </c>
      <c r="AW134">
        <v>41</v>
      </c>
      <c r="AX134">
        <v>10</v>
      </c>
      <c r="AY134">
        <v>-0.10354765573409599</v>
      </c>
    </row>
    <row r="135" spans="7:51" x14ac:dyDescent="0.2">
      <c r="G135" s="26" t="s">
        <v>8</v>
      </c>
      <c r="H135" s="26" t="s">
        <v>11</v>
      </c>
      <c r="I135" s="26" t="s">
        <v>184</v>
      </c>
      <c r="J135" s="26" t="s">
        <v>160</v>
      </c>
      <c r="K135" s="26" t="s">
        <v>36</v>
      </c>
      <c r="L135" s="38">
        <v>44112</v>
      </c>
      <c r="M135" s="26" t="s">
        <v>54</v>
      </c>
      <c r="N135" s="26" t="s">
        <v>62</v>
      </c>
      <c r="O135">
        <v>43941</v>
      </c>
      <c r="P135">
        <v>5.7</v>
      </c>
      <c r="Q135">
        <v>106</v>
      </c>
      <c r="R135">
        <v>1</v>
      </c>
      <c r="S135">
        <v>3127</v>
      </c>
      <c r="T135">
        <v>3342.2779999999998</v>
      </c>
      <c r="U135">
        <v>3342.2779999999998</v>
      </c>
      <c r="V135">
        <v>106</v>
      </c>
      <c r="W135">
        <v>29.5</v>
      </c>
      <c r="X135">
        <v>-215.27799999999999</v>
      </c>
      <c r="Y135">
        <v>2020</v>
      </c>
      <c r="Z135">
        <v>10</v>
      </c>
      <c r="AA135">
        <v>41</v>
      </c>
      <c r="AB135">
        <v>1</v>
      </c>
      <c r="AK135" t="s">
        <v>54</v>
      </c>
      <c r="AL135" s="38">
        <v>44108</v>
      </c>
      <c r="AM135">
        <v>100</v>
      </c>
      <c r="AN135">
        <v>1</v>
      </c>
      <c r="AO135">
        <v>2950</v>
      </c>
      <c r="AP135" s="26" t="s">
        <v>67</v>
      </c>
      <c r="AQ135">
        <v>29.5</v>
      </c>
      <c r="AR135">
        <v>28.5</v>
      </c>
      <c r="AS135">
        <v>1</v>
      </c>
      <c r="AT135">
        <v>3.5087719298245723E-2</v>
      </c>
      <c r="AU135">
        <v>-392.27800000000002</v>
      </c>
      <c r="AV135">
        <v>2020</v>
      </c>
      <c r="AW135">
        <v>41</v>
      </c>
      <c r="AX135">
        <v>10</v>
      </c>
      <c r="AY135">
        <v>-0.132975593220339</v>
      </c>
    </row>
    <row r="136" spans="7:51" x14ac:dyDescent="0.2">
      <c r="G136" s="26" t="s">
        <v>8</v>
      </c>
      <c r="H136" s="26" t="s">
        <v>11</v>
      </c>
      <c r="I136" s="26" t="s">
        <v>184</v>
      </c>
      <c r="J136" s="26" t="s">
        <v>160</v>
      </c>
      <c r="K136" s="26" t="s">
        <v>36</v>
      </c>
      <c r="L136" s="38">
        <v>44112</v>
      </c>
      <c r="M136" s="26" t="s">
        <v>54</v>
      </c>
      <c r="N136" s="26" t="s">
        <v>62</v>
      </c>
      <c r="O136">
        <v>43941</v>
      </c>
      <c r="P136">
        <v>5.7</v>
      </c>
      <c r="Q136">
        <v>308</v>
      </c>
      <c r="R136">
        <v>3</v>
      </c>
      <c r="S136">
        <v>9086</v>
      </c>
      <c r="T136">
        <v>10026.834000000001</v>
      </c>
      <c r="U136">
        <v>3342.2779999999998</v>
      </c>
      <c r="V136">
        <v>102.66666666666667</v>
      </c>
      <c r="W136">
        <v>29.5</v>
      </c>
      <c r="X136">
        <v>-940.83399999999995</v>
      </c>
      <c r="Y136">
        <v>2020</v>
      </c>
      <c r="Z136">
        <v>10</v>
      </c>
      <c r="AA136">
        <v>41</v>
      </c>
      <c r="AB136">
        <v>1</v>
      </c>
      <c r="AK136" t="s">
        <v>54</v>
      </c>
      <c r="AL136" s="38">
        <v>44108</v>
      </c>
      <c r="AM136">
        <v>110</v>
      </c>
      <c r="AN136">
        <v>1</v>
      </c>
      <c r="AO136">
        <v>3245</v>
      </c>
      <c r="AP136" s="26" t="s">
        <v>62</v>
      </c>
      <c r="AQ136">
        <v>29.5</v>
      </c>
      <c r="AR136">
        <v>28.5</v>
      </c>
      <c r="AS136">
        <v>1</v>
      </c>
      <c r="AT136">
        <v>3.5087719298245723E-2</v>
      </c>
      <c r="AU136">
        <v>-97.278000000000006</v>
      </c>
      <c r="AV136">
        <v>2020</v>
      </c>
      <c r="AW136">
        <v>41</v>
      </c>
      <c r="AX136">
        <v>10</v>
      </c>
      <c r="AY136">
        <v>-2.9977812018490001E-2</v>
      </c>
    </row>
    <row r="137" spans="7:51" x14ac:dyDescent="0.2">
      <c r="G137" s="26" t="s">
        <v>8</v>
      </c>
      <c r="H137" s="26" t="s">
        <v>11</v>
      </c>
      <c r="I137" s="26" t="s">
        <v>184</v>
      </c>
      <c r="J137" s="26" t="s">
        <v>160</v>
      </c>
      <c r="K137" s="26" t="s">
        <v>36</v>
      </c>
      <c r="L137" s="38">
        <v>44112</v>
      </c>
      <c r="M137" s="26" t="s">
        <v>54</v>
      </c>
      <c r="N137" s="26" t="s">
        <v>67</v>
      </c>
      <c r="O137">
        <v>43941</v>
      </c>
      <c r="P137">
        <v>5.7</v>
      </c>
      <c r="Q137">
        <v>100</v>
      </c>
      <c r="R137">
        <v>1</v>
      </c>
      <c r="S137">
        <v>2950</v>
      </c>
      <c r="T137">
        <v>3342.2779999999998</v>
      </c>
      <c r="U137">
        <v>3342.2779999999998</v>
      </c>
      <c r="V137">
        <v>100</v>
      </c>
      <c r="W137">
        <v>29.5</v>
      </c>
      <c r="X137">
        <v>-392.27800000000002</v>
      </c>
      <c r="Y137">
        <v>2020</v>
      </c>
      <c r="Z137">
        <v>10</v>
      </c>
      <c r="AA137">
        <v>41</v>
      </c>
      <c r="AB137">
        <v>1</v>
      </c>
      <c r="AK137" t="s">
        <v>54</v>
      </c>
      <c r="AL137" s="38">
        <v>44108</v>
      </c>
      <c r="AM137">
        <v>5485</v>
      </c>
      <c r="AN137">
        <v>13</v>
      </c>
      <c r="AO137">
        <v>40643.85</v>
      </c>
      <c r="AP137" s="26" t="s">
        <v>55</v>
      </c>
      <c r="AQ137">
        <v>7.41</v>
      </c>
      <c r="AR137">
        <v>28.5</v>
      </c>
      <c r="AS137">
        <v>-21.09</v>
      </c>
      <c r="AT137">
        <v>-0.74</v>
      </c>
      <c r="AU137">
        <v>-9253.1849999999995</v>
      </c>
      <c r="AV137">
        <v>2020</v>
      </c>
      <c r="AW137">
        <v>41</v>
      </c>
      <c r="AX137">
        <v>10</v>
      </c>
      <c r="AY137">
        <v>-0.22766507109931799</v>
      </c>
    </row>
    <row r="138" spans="7:51" x14ac:dyDescent="0.2">
      <c r="G138" s="26" t="s">
        <v>8</v>
      </c>
      <c r="H138" s="26" t="s">
        <v>11</v>
      </c>
      <c r="I138" s="26" t="s">
        <v>184</v>
      </c>
      <c r="J138" s="26" t="s">
        <v>160</v>
      </c>
      <c r="K138" s="26" t="s">
        <v>36</v>
      </c>
      <c r="L138" s="38">
        <v>44112</v>
      </c>
      <c r="M138" s="26" t="s">
        <v>54</v>
      </c>
      <c r="N138" s="26" t="s">
        <v>62</v>
      </c>
      <c r="O138">
        <v>43941</v>
      </c>
      <c r="P138">
        <v>5.7</v>
      </c>
      <c r="Q138">
        <v>110</v>
      </c>
      <c r="R138">
        <v>1</v>
      </c>
      <c r="S138">
        <v>3245</v>
      </c>
      <c r="T138">
        <v>3342.2779999999998</v>
      </c>
      <c r="U138">
        <v>3342.2779999999998</v>
      </c>
      <c r="V138">
        <v>110</v>
      </c>
      <c r="W138">
        <v>29.5</v>
      </c>
      <c r="X138">
        <v>-97.278000000000006</v>
      </c>
      <c r="Y138">
        <v>2020</v>
      </c>
      <c r="Z138">
        <v>10</v>
      </c>
      <c r="AA138">
        <v>41</v>
      </c>
      <c r="AB138">
        <v>1</v>
      </c>
      <c r="AK138" t="s">
        <v>54</v>
      </c>
      <c r="AL138" s="38">
        <v>44108</v>
      </c>
      <c r="AM138">
        <v>5485</v>
      </c>
      <c r="AN138">
        <v>37</v>
      </c>
      <c r="AO138">
        <v>115678.65</v>
      </c>
      <c r="AP138" s="26" t="s">
        <v>55</v>
      </c>
      <c r="AQ138">
        <v>21.09</v>
      </c>
      <c r="AR138">
        <v>28.5</v>
      </c>
      <c r="AS138">
        <v>-7.41</v>
      </c>
      <c r="AT138">
        <v>-0.26</v>
      </c>
      <c r="AU138">
        <v>20112.419000000002</v>
      </c>
      <c r="AV138">
        <v>2020</v>
      </c>
      <c r="AW138">
        <v>41</v>
      </c>
      <c r="AX138">
        <v>10</v>
      </c>
      <c r="AY138">
        <v>0.17386457224388399</v>
      </c>
    </row>
    <row r="139" spans="7:51" x14ac:dyDescent="0.2">
      <c r="G139" s="26" t="s">
        <v>8</v>
      </c>
      <c r="H139" s="26" t="s">
        <v>34</v>
      </c>
      <c r="I139" s="26" t="s">
        <v>9</v>
      </c>
      <c r="J139" s="26" t="s">
        <v>160</v>
      </c>
      <c r="K139" s="26" t="s">
        <v>36</v>
      </c>
      <c r="L139" s="38">
        <v>44114</v>
      </c>
      <c r="M139" s="26" t="s">
        <v>54</v>
      </c>
      <c r="N139" s="26" t="s">
        <v>55</v>
      </c>
      <c r="O139">
        <v>43941</v>
      </c>
      <c r="P139">
        <v>5.7666666666666666</v>
      </c>
      <c r="Q139">
        <v>5485</v>
      </c>
      <c r="R139">
        <v>13</v>
      </c>
      <c r="S139">
        <v>40643.85</v>
      </c>
      <c r="T139">
        <v>49897.035000000003</v>
      </c>
      <c r="U139">
        <v>3838.2330000000002</v>
      </c>
      <c r="V139">
        <v>421.92307692307691</v>
      </c>
      <c r="W139">
        <v>7.41</v>
      </c>
      <c r="X139">
        <v>-9253.1849999999995</v>
      </c>
      <c r="Y139">
        <v>2020</v>
      </c>
      <c r="Z139">
        <v>10</v>
      </c>
      <c r="AA139">
        <v>41</v>
      </c>
      <c r="AB139">
        <v>1</v>
      </c>
      <c r="AK139" t="s">
        <v>54</v>
      </c>
      <c r="AL139" s="38">
        <v>44108</v>
      </c>
      <c r="AM139">
        <v>1152.2</v>
      </c>
      <c r="AN139">
        <v>10</v>
      </c>
      <c r="AO139">
        <v>31685.5</v>
      </c>
      <c r="AP139" s="26" t="s">
        <v>97</v>
      </c>
      <c r="AQ139">
        <v>27.5</v>
      </c>
      <c r="AR139">
        <v>28.5</v>
      </c>
      <c r="AS139">
        <v>-1</v>
      </c>
      <c r="AT139">
        <v>-3.5087719298245612E-2</v>
      </c>
      <c r="AU139">
        <v>-6696.835</v>
      </c>
      <c r="AV139">
        <v>2020</v>
      </c>
      <c r="AW139">
        <v>41</v>
      </c>
      <c r="AX139">
        <v>10</v>
      </c>
      <c r="AY139">
        <v>-0.21135330040554801</v>
      </c>
    </row>
    <row r="140" spans="7:51" x14ac:dyDescent="0.2">
      <c r="G140" s="26" t="s">
        <v>8</v>
      </c>
      <c r="H140" s="26" t="s">
        <v>34</v>
      </c>
      <c r="I140" s="26" t="s">
        <v>9</v>
      </c>
      <c r="J140" s="26" t="s">
        <v>185</v>
      </c>
      <c r="K140" s="26" t="s">
        <v>36</v>
      </c>
      <c r="L140" s="38">
        <v>44114</v>
      </c>
      <c r="M140" s="26" t="s">
        <v>54</v>
      </c>
      <c r="N140" s="26" t="s">
        <v>55</v>
      </c>
      <c r="O140">
        <v>43948</v>
      </c>
      <c r="P140">
        <v>5.5333333333333332</v>
      </c>
      <c r="Q140">
        <v>5485</v>
      </c>
      <c r="R140">
        <v>37</v>
      </c>
      <c r="S140">
        <v>115678.65</v>
      </c>
      <c r="T140">
        <v>95566.231</v>
      </c>
      <c r="U140">
        <v>2582.8710000000001</v>
      </c>
      <c r="V140">
        <v>148.24324324324326</v>
      </c>
      <c r="W140">
        <v>21.09</v>
      </c>
      <c r="X140">
        <v>20112.419000000002</v>
      </c>
      <c r="Y140">
        <v>2020</v>
      </c>
      <c r="Z140">
        <v>10</v>
      </c>
      <c r="AA140">
        <v>41</v>
      </c>
      <c r="AB140">
        <v>1</v>
      </c>
      <c r="AK140" t="s">
        <v>54</v>
      </c>
      <c r="AL140" s="38">
        <v>44108</v>
      </c>
      <c r="AM140">
        <v>289.2</v>
      </c>
      <c r="AN140">
        <v>3</v>
      </c>
      <c r="AO140">
        <v>8242.2000000000007</v>
      </c>
      <c r="AP140" s="26" t="s">
        <v>58</v>
      </c>
      <c r="AQ140">
        <v>28.5</v>
      </c>
      <c r="AR140">
        <v>28.5</v>
      </c>
      <c r="AS140">
        <v>0</v>
      </c>
      <c r="AT140">
        <v>0</v>
      </c>
      <c r="AU140">
        <v>-3272.5</v>
      </c>
      <c r="AV140">
        <v>2020</v>
      </c>
      <c r="AW140">
        <v>41</v>
      </c>
      <c r="AX140">
        <v>10</v>
      </c>
      <c r="AY140">
        <v>-0.39704205187935299</v>
      </c>
    </row>
    <row r="141" spans="7:51" x14ac:dyDescent="0.2">
      <c r="G141" s="26" t="s">
        <v>8</v>
      </c>
      <c r="H141" s="26" t="s">
        <v>11</v>
      </c>
      <c r="I141" s="26" t="s">
        <v>184</v>
      </c>
      <c r="J141" s="26" t="s">
        <v>160</v>
      </c>
      <c r="K141" s="26" t="s">
        <v>36</v>
      </c>
      <c r="L141" s="38">
        <v>44114</v>
      </c>
      <c r="M141" s="26" t="s">
        <v>54</v>
      </c>
      <c r="N141" s="26" t="s">
        <v>97</v>
      </c>
      <c r="O141">
        <v>43941</v>
      </c>
      <c r="P141">
        <v>5.7666666666666666</v>
      </c>
      <c r="Q141">
        <v>1152.2</v>
      </c>
      <c r="R141">
        <v>10</v>
      </c>
      <c r="S141">
        <v>31685.5</v>
      </c>
      <c r="T141">
        <v>38382.334999999999</v>
      </c>
      <c r="U141">
        <v>3838.2330000000002</v>
      </c>
      <c r="V141">
        <v>115.22</v>
      </c>
      <c r="W141">
        <v>27.5</v>
      </c>
      <c r="X141">
        <v>-6696.835</v>
      </c>
      <c r="Y141">
        <v>2020</v>
      </c>
      <c r="Z141">
        <v>10</v>
      </c>
      <c r="AA141">
        <v>41</v>
      </c>
      <c r="AB141">
        <v>1</v>
      </c>
      <c r="AK141" t="s">
        <v>54</v>
      </c>
      <c r="AL141" s="38">
        <v>44108</v>
      </c>
      <c r="AM141">
        <v>657.4</v>
      </c>
      <c r="AN141">
        <v>7</v>
      </c>
      <c r="AO141">
        <v>18735.900000000001</v>
      </c>
      <c r="AP141" s="26" t="s">
        <v>59</v>
      </c>
      <c r="AQ141">
        <v>28.5</v>
      </c>
      <c r="AR141">
        <v>28.5</v>
      </c>
      <c r="AS141">
        <v>0</v>
      </c>
      <c r="AT141">
        <v>0</v>
      </c>
      <c r="AU141">
        <v>-8131.7340000000004</v>
      </c>
      <c r="AV141">
        <v>2020</v>
      </c>
      <c r="AW141">
        <v>41</v>
      </c>
      <c r="AX141">
        <v>10</v>
      </c>
      <c r="AY141">
        <v>-0.43401886218436297</v>
      </c>
    </row>
    <row r="142" spans="7:51" x14ac:dyDescent="0.2">
      <c r="G142" s="26" t="s">
        <v>8</v>
      </c>
      <c r="H142" s="26" t="s">
        <v>11</v>
      </c>
      <c r="I142" s="26" t="s">
        <v>184</v>
      </c>
      <c r="J142" s="26" t="s">
        <v>160</v>
      </c>
      <c r="K142" s="26" t="s">
        <v>36</v>
      </c>
      <c r="L142" s="38">
        <v>44114</v>
      </c>
      <c r="M142" s="26" t="s">
        <v>54</v>
      </c>
      <c r="N142" s="26" t="s">
        <v>58</v>
      </c>
      <c r="O142">
        <v>43941</v>
      </c>
      <c r="P142">
        <v>5.7666666666666666</v>
      </c>
      <c r="Q142">
        <v>289.2</v>
      </c>
      <c r="R142">
        <v>3</v>
      </c>
      <c r="S142">
        <v>8242.2000000000007</v>
      </c>
      <c r="T142">
        <v>11514.7</v>
      </c>
      <c r="U142">
        <v>3838.2330000000002</v>
      </c>
      <c r="V142">
        <v>96.399999999999991</v>
      </c>
      <c r="W142">
        <v>28.5</v>
      </c>
      <c r="X142">
        <v>-3272.5</v>
      </c>
      <c r="Y142">
        <v>2020</v>
      </c>
      <c r="Z142">
        <v>10</v>
      </c>
      <c r="AA142">
        <v>41</v>
      </c>
      <c r="AB142">
        <v>1</v>
      </c>
      <c r="AK142" t="s">
        <v>54</v>
      </c>
      <c r="AL142" s="38">
        <v>44108</v>
      </c>
      <c r="AM142">
        <v>205.4</v>
      </c>
      <c r="AN142">
        <v>2</v>
      </c>
      <c r="AO142">
        <v>5853.9</v>
      </c>
      <c r="AP142" s="26" t="s">
        <v>56</v>
      </c>
      <c r="AQ142">
        <v>28.5</v>
      </c>
      <c r="AR142">
        <v>28.5</v>
      </c>
      <c r="AS142">
        <v>0</v>
      </c>
      <c r="AT142">
        <v>0</v>
      </c>
      <c r="AU142">
        <v>-1822.567</v>
      </c>
      <c r="AV142">
        <v>2020</v>
      </c>
      <c r="AW142">
        <v>41</v>
      </c>
      <c r="AX142">
        <v>10</v>
      </c>
      <c r="AY142">
        <v>-0.31134235296127399</v>
      </c>
    </row>
    <row r="143" spans="7:51" x14ac:dyDescent="0.2">
      <c r="G143" s="26" t="s">
        <v>8</v>
      </c>
      <c r="H143" s="26" t="s">
        <v>11</v>
      </c>
      <c r="I143" s="26" t="s">
        <v>184</v>
      </c>
      <c r="J143" s="26" t="s">
        <v>160</v>
      </c>
      <c r="K143" s="26" t="s">
        <v>36</v>
      </c>
      <c r="L143" s="38">
        <v>44114</v>
      </c>
      <c r="M143" s="26" t="s">
        <v>54</v>
      </c>
      <c r="N143" s="26" t="s">
        <v>59</v>
      </c>
      <c r="O143">
        <v>43941</v>
      </c>
      <c r="P143">
        <v>5.7666666666666666</v>
      </c>
      <c r="Q143">
        <v>657.4</v>
      </c>
      <c r="R143">
        <v>7</v>
      </c>
      <c r="S143">
        <v>18735.900000000001</v>
      </c>
      <c r="T143">
        <v>26867.633999999998</v>
      </c>
      <c r="U143">
        <v>3838.2330000000002</v>
      </c>
      <c r="V143">
        <v>93.914285714285711</v>
      </c>
      <c r="W143">
        <v>28.5</v>
      </c>
      <c r="X143">
        <v>-8131.7340000000004</v>
      </c>
      <c r="Y143">
        <v>2020</v>
      </c>
      <c r="Z143">
        <v>10</v>
      </c>
      <c r="AA143">
        <v>41</v>
      </c>
      <c r="AB143">
        <v>1</v>
      </c>
      <c r="AK143" t="s">
        <v>54</v>
      </c>
      <c r="AL143" s="38">
        <v>44108</v>
      </c>
      <c r="AM143">
        <v>223.8</v>
      </c>
      <c r="AN143">
        <v>2</v>
      </c>
      <c r="AO143">
        <v>6378.3</v>
      </c>
      <c r="AP143" s="26" t="s">
        <v>61</v>
      </c>
      <c r="AQ143">
        <v>28.5</v>
      </c>
      <c r="AR143">
        <v>28.5</v>
      </c>
      <c r="AS143">
        <v>0</v>
      </c>
      <c r="AT143">
        <v>0</v>
      </c>
      <c r="AU143">
        <v>-1298.1669999999999</v>
      </c>
      <c r="AV143">
        <v>2020</v>
      </c>
      <c r="AW143">
        <v>41</v>
      </c>
      <c r="AX143">
        <v>10</v>
      </c>
      <c r="AY143">
        <v>-0.20352868319144601</v>
      </c>
    </row>
    <row r="144" spans="7:51" x14ac:dyDescent="0.2">
      <c r="G144" s="26" t="s">
        <v>8</v>
      </c>
      <c r="H144" s="26" t="s">
        <v>11</v>
      </c>
      <c r="I144" s="26" t="s">
        <v>184</v>
      </c>
      <c r="J144" s="26" t="s">
        <v>160</v>
      </c>
      <c r="K144" s="26" t="s">
        <v>36</v>
      </c>
      <c r="L144" s="38">
        <v>44114</v>
      </c>
      <c r="M144" s="26" t="s">
        <v>54</v>
      </c>
      <c r="N144" s="26" t="s">
        <v>56</v>
      </c>
      <c r="O144">
        <v>43941</v>
      </c>
      <c r="P144">
        <v>5.7666666666666666</v>
      </c>
      <c r="Q144">
        <v>205.4</v>
      </c>
      <c r="R144">
        <v>2</v>
      </c>
      <c r="S144">
        <v>5853.9</v>
      </c>
      <c r="T144">
        <v>7676.4669999999996</v>
      </c>
      <c r="U144">
        <v>3838.2330000000002</v>
      </c>
      <c r="V144">
        <v>102.7</v>
      </c>
      <c r="W144">
        <v>28.5</v>
      </c>
      <c r="X144">
        <v>-1822.567</v>
      </c>
      <c r="Y144">
        <v>2020</v>
      </c>
      <c r="Z144">
        <v>10</v>
      </c>
      <c r="AA144">
        <v>41</v>
      </c>
      <c r="AB144">
        <v>1</v>
      </c>
      <c r="AK144" t="s">
        <v>54</v>
      </c>
      <c r="AL144" s="38">
        <v>44108</v>
      </c>
      <c r="AM144">
        <v>102.8</v>
      </c>
      <c r="AN144">
        <v>1</v>
      </c>
      <c r="AO144">
        <v>2929.8</v>
      </c>
      <c r="AP144" s="26" t="s">
        <v>60</v>
      </c>
      <c r="AQ144">
        <v>28.5</v>
      </c>
      <c r="AR144">
        <v>28.5</v>
      </c>
      <c r="AS144">
        <v>0</v>
      </c>
      <c r="AT144">
        <v>0</v>
      </c>
      <c r="AU144">
        <v>-908.43299999999999</v>
      </c>
      <c r="AV144">
        <v>2020</v>
      </c>
      <c r="AW144">
        <v>41</v>
      </c>
      <c r="AX144">
        <v>10</v>
      </c>
      <c r="AY144">
        <v>-0.31006655744419398</v>
      </c>
    </row>
    <row r="145" spans="7:51" x14ac:dyDescent="0.2">
      <c r="G145" s="26" t="s">
        <v>8</v>
      </c>
      <c r="H145" s="26" t="s">
        <v>11</v>
      </c>
      <c r="I145" s="26" t="s">
        <v>184</v>
      </c>
      <c r="J145" s="26" t="s">
        <v>160</v>
      </c>
      <c r="K145" s="26" t="s">
        <v>36</v>
      </c>
      <c r="L145" s="38">
        <v>44114</v>
      </c>
      <c r="M145" s="26" t="s">
        <v>54</v>
      </c>
      <c r="N145" s="26" t="s">
        <v>61</v>
      </c>
      <c r="O145">
        <v>43941</v>
      </c>
      <c r="P145">
        <v>5.7666666666666666</v>
      </c>
      <c r="Q145">
        <v>223.8</v>
      </c>
      <c r="R145">
        <v>2</v>
      </c>
      <c r="S145">
        <v>6378.3</v>
      </c>
      <c r="T145">
        <v>7676.4669999999996</v>
      </c>
      <c r="U145">
        <v>3838.2330000000002</v>
      </c>
      <c r="V145">
        <v>111.9</v>
      </c>
      <c r="W145">
        <v>28.5</v>
      </c>
      <c r="X145">
        <v>-1298.1669999999999</v>
      </c>
      <c r="Y145">
        <v>2020</v>
      </c>
      <c r="Z145">
        <v>10</v>
      </c>
      <c r="AA145">
        <v>41</v>
      </c>
      <c r="AB145">
        <v>1</v>
      </c>
      <c r="AK145" t="s">
        <v>54</v>
      </c>
      <c r="AL145" s="38">
        <v>44108</v>
      </c>
      <c r="AM145">
        <v>711.8</v>
      </c>
      <c r="AN145">
        <v>8</v>
      </c>
      <c r="AO145">
        <v>20286.3</v>
      </c>
      <c r="AP145" s="26" t="s">
        <v>57</v>
      </c>
      <c r="AQ145">
        <v>28.5</v>
      </c>
      <c r="AR145">
        <v>28.5</v>
      </c>
      <c r="AS145">
        <v>0</v>
      </c>
      <c r="AT145">
        <v>0</v>
      </c>
      <c r="AU145">
        <v>-10419.567999999999</v>
      </c>
      <c r="AV145">
        <v>2020</v>
      </c>
      <c r="AW145">
        <v>41</v>
      </c>
      <c r="AX145">
        <v>10</v>
      </c>
      <c r="AY145">
        <v>-0.51362584601430505</v>
      </c>
    </row>
    <row r="146" spans="7:51" x14ac:dyDescent="0.2">
      <c r="G146" s="26" t="s">
        <v>8</v>
      </c>
      <c r="H146" s="26" t="s">
        <v>11</v>
      </c>
      <c r="I146" s="26" t="s">
        <v>184</v>
      </c>
      <c r="J146" s="26" t="s">
        <v>160</v>
      </c>
      <c r="K146" s="26" t="s">
        <v>36</v>
      </c>
      <c r="L146" s="38">
        <v>44114</v>
      </c>
      <c r="M146" s="26" t="s">
        <v>54</v>
      </c>
      <c r="N146" s="26" t="s">
        <v>60</v>
      </c>
      <c r="O146">
        <v>43941</v>
      </c>
      <c r="P146">
        <v>5.7666666666666666</v>
      </c>
      <c r="Q146">
        <v>102.8</v>
      </c>
      <c r="R146">
        <v>1</v>
      </c>
      <c r="S146">
        <v>2929.8</v>
      </c>
      <c r="T146">
        <v>3838.2330000000002</v>
      </c>
      <c r="U146">
        <v>3838.2330000000002</v>
      </c>
      <c r="V146">
        <v>102.8</v>
      </c>
      <c r="W146">
        <v>28.5</v>
      </c>
      <c r="X146">
        <v>-908.43299999999999</v>
      </c>
      <c r="Y146">
        <v>2020</v>
      </c>
      <c r="Z146">
        <v>10</v>
      </c>
      <c r="AA146">
        <v>41</v>
      </c>
      <c r="AB146">
        <v>1</v>
      </c>
      <c r="AK146" t="s">
        <v>54</v>
      </c>
      <c r="AL146" s="38">
        <v>44108</v>
      </c>
      <c r="AM146">
        <v>13040</v>
      </c>
      <c r="AN146">
        <v>107</v>
      </c>
      <c r="AO146">
        <v>371640</v>
      </c>
      <c r="AP146" s="26" t="s">
        <v>96</v>
      </c>
      <c r="AQ146">
        <v>28.5</v>
      </c>
      <c r="AR146">
        <v>28.5</v>
      </c>
      <c r="AS146">
        <v>0</v>
      </c>
      <c r="AT146">
        <v>0</v>
      </c>
      <c r="AU146">
        <v>167759.07699999999</v>
      </c>
      <c r="AV146">
        <v>2020</v>
      </c>
      <c r="AW146">
        <v>41</v>
      </c>
      <c r="AX146">
        <v>10</v>
      </c>
      <c r="AY146">
        <v>0.45140210149607102</v>
      </c>
    </row>
    <row r="147" spans="7:51" x14ac:dyDescent="0.2">
      <c r="G147" s="26" t="s">
        <v>8</v>
      </c>
      <c r="H147" s="26" t="s">
        <v>11</v>
      </c>
      <c r="I147" s="26" t="s">
        <v>184</v>
      </c>
      <c r="J147" s="26" t="s">
        <v>160</v>
      </c>
      <c r="K147" s="26" t="s">
        <v>36</v>
      </c>
      <c r="L147" s="38">
        <v>44114</v>
      </c>
      <c r="M147" s="26" t="s">
        <v>54</v>
      </c>
      <c r="N147" s="26" t="s">
        <v>57</v>
      </c>
      <c r="O147">
        <v>43941</v>
      </c>
      <c r="P147">
        <v>5.7666666666666666</v>
      </c>
      <c r="Q147">
        <v>711.8</v>
      </c>
      <c r="R147">
        <v>8</v>
      </c>
      <c r="S147">
        <v>20286.3</v>
      </c>
      <c r="T147">
        <v>30705.867999999999</v>
      </c>
      <c r="U147">
        <v>3838.2330000000002</v>
      </c>
      <c r="V147">
        <v>88.974999999999994</v>
      </c>
      <c r="W147">
        <v>28.5</v>
      </c>
      <c r="X147">
        <v>-10419.567999999999</v>
      </c>
      <c r="Y147">
        <v>2020</v>
      </c>
      <c r="Z147">
        <v>10</v>
      </c>
      <c r="AA147">
        <v>41</v>
      </c>
      <c r="AB147">
        <v>1</v>
      </c>
      <c r="AK147" t="s">
        <v>54</v>
      </c>
      <c r="AL147" s="38">
        <v>44108</v>
      </c>
      <c r="AM147">
        <v>120.7</v>
      </c>
      <c r="AN147">
        <v>1</v>
      </c>
      <c r="AO147">
        <v>3439.95</v>
      </c>
      <c r="AP147" s="26" t="s">
        <v>57</v>
      </c>
      <c r="AQ147">
        <v>28.5</v>
      </c>
      <c r="AR147">
        <v>28.5</v>
      </c>
      <c r="AS147">
        <v>0</v>
      </c>
      <c r="AT147">
        <v>0</v>
      </c>
      <c r="AU147">
        <v>1534.521</v>
      </c>
      <c r="AV147">
        <v>2020</v>
      </c>
      <c r="AW147">
        <v>41</v>
      </c>
      <c r="AX147">
        <v>10</v>
      </c>
      <c r="AY147">
        <v>0.44608816988618999</v>
      </c>
    </row>
    <row r="148" spans="7:51" x14ac:dyDescent="0.2">
      <c r="G148" s="26" t="s">
        <v>8</v>
      </c>
      <c r="H148" s="26" t="s">
        <v>12</v>
      </c>
      <c r="I148" s="26" t="s">
        <v>179</v>
      </c>
      <c r="J148" s="26" t="s">
        <v>180</v>
      </c>
      <c r="K148" s="26" t="s">
        <v>36</v>
      </c>
      <c r="L148" s="38">
        <v>44114</v>
      </c>
      <c r="M148" s="26" t="s">
        <v>54</v>
      </c>
      <c r="N148" s="26" t="s">
        <v>96</v>
      </c>
      <c r="O148">
        <v>43983</v>
      </c>
      <c r="P148">
        <v>4.3666666666666663</v>
      </c>
      <c r="Q148">
        <v>13040</v>
      </c>
      <c r="R148">
        <v>107</v>
      </c>
      <c r="S148">
        <v>371640</v>
      </c>
      <c r="T148">
        <v>203880.92300000001</v>
      </c>
      <c r="U148">
        <v>1905.4290000000001</v>
      </c>
      <c r="V148">
        <v>121.86915887850468</v>
      </c>
      <c r="W148">
        <v>28.5</v>
      </c>
      <c r="X148">
        <v>167759.07699999999</v>
      </c>
      <c r="Y148">
        <v>2020</v>
      </c>
      <c r="Z148">
        <v>10</v>
      </c>
      <c r="AA148">
        <v>41</v>
      </c>
      <c r="AB148">
        <v>1</v>
      </c>
      <c r="AK148" t="s">
        <v>54</v>
      </c>
      <c r="AL148" s="38">
        <v>44108</v>
      </c>
      <c r="AM148">
        <v>1672</v>
      </c>
      <c r="AN148">
        <v>15</v>
      </c>
      <c r="AO148">
        <v>47652</v>
      </c>
      <c r="AP148" s="26" t="s">
        <v>95</v>
      </c>
      <c r="AQ148">
        <v>28.5</v>
      </c>
      <c r="AR148">
        <v>28.5</v>
      </c>
      <c r="AS148">
        <v>0</v>
      </c>
      <c r="AT148">
        <v>0</v>
      </c>
      <c r="AU148">
        <v>19070.562000000002</v>
      </c>
      <c r="AV148">
        <v>2020</v>
      </c>
      <c r="AW148">
        <v>41</v>
      </c>
      <c r="AX148">
        <v>10</v>
      </c>
      <c r="AY148">
        <v>0.40020486023671598</v>
      </c>
    </row>
    <row r="149" spans="7:51" x14ac:dyDescent="0.2">
      <c r="G149" s="26" t="s">
        <v>8</v>
      </c>
      <c r="H149" s="26" t="s">
        <v>12</v>
      </c>
      <c r="I149" s="26" t="s">
        <v>179</v>
      </c>
      <c r="J149" s="26" t="s">
        <v>180</v>
      </c>
      <c r="K149" s="26" t="s">
        <v>36</v>
      </c>
      <c r="L149" s="38">
        <v>44114</v>
      </c>
      <c r="M149" s="26" t="s">
        <v>54</v>
      </c>
      <c r="N149" s="26" t="s">
        <v>57</v>
      </c>
      <c r="O149">
        <v>43983</v>
      </c>
      <c r="P149">
        <v>4.3666666666666663</v>
      </c>
      <c r="Q149">
        <v>120.7</v>
      </c>
      <c r="R149">
        <v>1</v>
      </c>
      <c r="S149">
        <v>3439.95</v>
      </c>
      <c r="T149">
        <v>1905.4290000000001</v>
      </c>
      <c r="U149">
        <v>1905.4290000000001</v>
      </c>
      <c r="V149">
        <v>120.7</v>
      </c>
      <c r="W149">
        <v>28.5</v>
      </c>
      <c r="X149">
        <v>1534.521</v>
      </c>
      <c r="Y149">
        <v>2020</v>
      </c>
      <c r="Z149">
        <v>10</v>
      </c>
      <c r="AA149">
        <v>41</v>
      </c>
      <c r="AB149">
        <v>1</v>
      </c>
      <c r="AK149" t="s">
        <v>54</v>
      </c>
      <c r="AL149" s="38">
        <v>44115</v>
      </c>
      <c r="AM149">
        <v>185</v>
      </c>
      <c r="AN149">
        <v>2</v>
      </c>
      <c r="AO149">
        <v>5272.5</v>
      </c>
      <c r="AP149" s="26" t="s">
        <v>57</v>
      </c>
      <c r="AQ149">
        <v>28.5</v>
      </c>
      <c r="AR149">
        <v>29.5</v>
      </c>
      <c r="AS149">
        <v>-1</v>
      </c>
      <c r="AT149">
        <v>-3.3898305084745783E-2</v>
      </c>
      <c r="AU149">
        <v>31.594000000000001</v>
      </c>
      <c r="AV149">
        <v>2020</v>
      </c>
      <c r="AW149">
        <v>42</v>
      </c>
      <c r="AX149">
        <v>10</v>
      </c>
      <c r="AY149">
        <v>5.9922238027501204E-3</v>
      </c>
    </row>
    <row r="150" spans="7:51" x14ac:dyDescent="0.2">
      <c r="G150" s="26" t="s">
        <v>8</v>
      </c>
      <c r="H150" s="26" t="s">
        <v>12</v>
      </c>
      <c r="I150" s="26" t="s">
        <v>179</v>
      </c>
      <c r="J150" s="26" t="s">
        <v>180</v>
      </c>
      <c r="K150" s="26" t="s">
        <v>36</v>
      </c>
      <c r="L150" s="38">
        <v>44114</v>
      </c>
      <c r="M150" s="26" t="s">
        <v>54</v>
      </c>
      <c r="N150" s="26" t="s">
        <v>95</v>
      </c>
      <c r="O150">
        <v>43983</v>
      </c>
      <c r="P150">
        <v>4.3666666666666663</v>
      </c>
      <c r="Q150">
        <v>1672</v>
      </c>
      <c r="R150">
        <v>15</v>
      </c>
      <c r="S150">
        <v>47652</v>
      </c>
      <c r="T150">
        <v>28581.437999999998</v>
      </c>
      <c r="U150">
        <v>1905.4290000000001</v>
      </c>
      <c r="V150">
        <v>111.46666666666667</v>
      </c>
      <c r="W150">
        <v>28.5</v>
      </c>
      <c r="X150">
        <v>19070.562000000002</v>
      </c>
      <c r="Y150">
        <v>2020</v>
      </c>
      <c r="Z150">
        <v>10</v>
      </c>
      <c r="AA150">
        <v>41</v>
      </c>
      <c r="AB150">
        <v>1</v>
      </c>
      <c r="AK150" t="s">
        <v>54</v>
      </c>
      <c r="AL150" s="38">
        <v>44115</v>
      </c>
      <c r="AM150">
        <v>229.5</v>
      </c>
      <c r="AN150">
        <v>2</v>
      </c>
      <c r="AO150">
        <v>6540.75</v>
      </c>
      <c r="AP150" s="26" t="s">
        <v>88</v>
      </c>
      <c r="AQ150">
        <v>28.5</v>
      </c>
      <c r="AR150">
        <v>29.5</v>
      </c>
      <c r="AS150">
        <v>-1</v>
      </c>
      <c r="AT150">
        <v>-3.3898305084745783E-2</v>
      </c>
      <c r="AU150">
        <v>1299.8440000000001</v>
      </c>
      <c r="AV150">
        <v>2020</v>
      </c>
      <c r="AW150">
        <v>42</v>
      </c>
      <c r="AX150">
        <v>10</v>
      </c>
      <c r="AY150">
        <v>0.198730115047968</v>
      </c>
    </row>
    <row r="151" spans="7:51" x14ac:dyDescent="0.2">
      <c r="G151" s="26" t="s">
        <v>8</v>
      </c>
      <c r="H151" s="26" t="s">
        <v>10</v>
      </c>
      <c r="I151" s="26" t="s">
        <v>28</v>
      </c>
      <c r="J151" s="26" t="s">
        <v>168</v>
      </c>
      <c r="K151" s="26" t="s">
        <v>36</v>
      </c>
      <c r="L151" s="38">
        <v>44116</v>
      </c>
      <c r="M151" s="26" t="s">
        <v>54</v>
      </c>
      <c r="N151" s="26" t="s">
        <v>57</v>
      </c>
      <c r="O151">
        <v>43935</v>
      </c>
      <c r="P151">
        <v>6.0333333333333332</v>
      </c>
      <c r="Q151">
        <v>185</v>
      </c>
      <c r="R151">
        <v>2</v>
      </c>
      <c r="S151">
        <v>5272.5</v>
      </c>
      <c r="T151">
        <v>5240.9059999999999</v>
      </c>
      <c r="U151">
        <v>2620.453</v>
      </c>
      <c r="V151">
        <v>92.5</v>
      </c>
      <c r="W151">
        <v>28.5</v>
      </c>
      <c r="X151">
        <v>31.594000000000001</v>
      </c>
      <c r="Y151">
        <v>2020</v>
      </c>
      <c r="Z151">
        <v>10</v>
      </c>
      <c r="AA151">
        <v>42</v>
      </c>
      <c r="AB151">
        <v>1</v>
      </c>
      <c r="AK151" t="s">
        <v>54</v>
      </c>
      <c r="AL151" s="38">
        <v>44115</v>
      </c>
      <c r="AM151">
        <v>35</v>
      </c>
      <c r="AN151">
        <v>1</v>
      </c>
      <c r="AO151">
        <v>997.5</v>
      </c>
      <c r="AP151" s="26" t="s">
        <v>57</v>
      </c>
      <c r="AQ151">
        <v>28.5</v>
      </c>
      <c r="AR151">
        <v>29.5</v>
      </c>
      <c r="AS151">
        <v>-1</v>
      </c>
      <c r="AT151">
        <v>-3.3898305084745783E-2</v>
      </c>
      <c r="AU151">
        <v>-666.94899999999996</v>
      </c>
      <c r="AV151">
        <v>2020</v>
      </c>
      <c r="AW151">
        <v>42</v>
      </c>
      <c r="AX151">
        <v>10</v>
      </c>
      <c r="AY151">
        <v>-0.668620551378446</v>
      </c>
    </row>
    <row r="152" spans="7:51" x14ac:dyDescent="0.2">
      <c r="G152" s="26" t="s">
        <v>8</v>
      </c>
      <c r="H152" s="26" t="s">
        <v>10</v>
      </c>
      <c r="I152" s="26" t="s">
        <v>28</v>
      </c>
      <c r="J152" s="26" t="s">
        <v>168</v>
      </c>
      <c r="K152" s="26" t="s">
        <v>36</v>
      </c>
      <c r="L152" s="38">
        <v>44116</v>
      </c>
      <c r="M152" s="26" t="s">
        <v>54</v>
      </c>
      <c r="N152" s="26" t="s">
        <v>88</v>
      </c>
      <c r="O152">
        <v>43935</v>
      </c>
      <c r="P152">
        <v>6.0333333333333332</v>
      </c>
      <c r="Q152">
        <v>229.5</v>
      </c>
      <c r="R152">
        <v>2</v>
      </c>
      <c r="S152">
        <v>6540.75</v>
      </c>
      <c r="T152">
        <v>5240.9059999999999</v>
      </c>
      <c r="U152">
        <v>2620.453</v>
      </c>
      <c r="V152">
        <v>114.75</v>
      </c>
      <c r="W152">
        <v>28.5</v>
      </c>
      <c r="X152">
        <v>1299.8440000000001</v>
      </c>
      <c r="Y152">
        <v>2020</v>
      </c>
      <c r="Z152">
        <v>10</v>
      </c>
      <c r="AA152">
        <v>42</v>
      </c>
      <c r="AB152">
        <v>1</v>
      </c>
      <c r="AK152" t="s">
        <v>54</v>
      </c>
      <c r="AL152" s="38">
        <v>44115</v>
      </c>
      <c r="AM152">
        <v>123</v>
      </c>
      <c r="AN152">
        <v>1</v>
      </c>
      <c r="AO152">
        <v>3198</v>
      </c>
      <c r="AP152" s="26" t="s">
        <v>87</v>
      </c>
      <c r="AQ152">
        <v>26</v>
      </c>
      <c r="AR152">
        <v>29.5</v>
      </c>
      <c r="AS152">
        <v>-3.5</v>
      </c>
      <c r="AT152">
        <v>-0.1186440677966102</v>
      </c>
      <c r="AU152">
        <v>-640.23299999999995</v>
      </c>
      <c r="AV152">
        <v>2020</v>
      </c>
      <c r="AW152">
        <v>42</v>
      </c>
      <c r="AX152">
        <v>10</v>
      </c>
      <c r="AY152">
        <v>-0.20019793621013099</v>
      </c>
    </row>
    <row r="153" spans="7:51" x14ac:dyDescent="0.2">
      <c r="G153" s="26" t="s">
        <v>8</v>
      </c>
      <c r="H153" s="26" t="s">
        <v>10</v>
      </c>
      <c r="I153" s="26" t="s">
        <v>29</v>
      </c>
      <c r="J153" s="26" t="s">
        <v>169</v>
      </c>
      <c r="K153" s="26" t="s">
        <v>36</v>
      </c>
      <c r="L153" s="38">
        <v>44116</v>
      </c>
      <c r="M153" s="26" t="s">
        <v>54</v>
      </c>
      <c r="N153" s="26" t="s">
        <v>57</v>
      </c>
      <c r="O153">
        <v>43979</v>
      </c>
      <c r="P153">
        <v>4.5666666666666664</v>
      </c>
      <c r="Q153">
        <v>35</v>
      </c>
      <c r="R153">
        <v>1</v>
      </c>
      <c r="S153">
        <v>997.5</v>
      </c>
      <c r="T153">
        <v>1664.4490000000001</v>
      </c>
      <c r="U153">
        <v>1664.4490000000001</v>
      </c>
      <c r="V153">
        <v>35</v>
      </c>
      <c r="W153">
        <v>28.5</v>
      </c>
      <c r="X153">
        <v>-666.94899999999996</v>
      </c>
      <c r="Y153">
        <v>2020</v>
      </c>
      <c r="Z153">
        <v>10</v>
      </c>
      <c r="AA153">
        <v>42</v>
      </c>
      <c r="AB153">
        <v>1</v>
      </c>
      <c r="AK153" t="s">
        <v>54</v>
      </c>
      <c r="AL153" s="38">
        <v>44115</v>
      </c>
      <c r="AM153">
        <v>135.80000000000001</v>
      </c>
      <c r="AN153">
        <v>1</v>
      </c>
      <c r="AO153">
        <v>3530.8</v>
      </c>
      <c r="AP153" s="26" t="s">
        <v>87</v>
      </c>
      <c r="AQ153">
        <v>26</v>
      </c>
      <c r="AR153">
        <v>29.5</v>
      </c>
      <c r="AS153">
        <v>-3.5</v>
      </c>
      <c r="AT153">
        <v>-0.1186440677966102</v>
      </c>
      <c r="AU153">
        <v>-307.43299999999999</v>
      </c>
      <c r="AV153">
        <v>2020</v>
      </c>
      <c r="AW153">
        <v>42</v>
      </c>
      <c r="AX153">
        <v>10</v>
      </c>
      <c r="AY153">
        <v>-8.7071768437747804E-2</v>
      </c>
    </row>
    <row r="154" spans="7:51" x14ac:dyDescent="0.2">
      <c r="G154" s="26" t="s">
        <v>8</v>
      </c>
      <c r="H154" s="26" t="s">
        <v>11</v>
      </c>
      <c r="I154" s="26" t="s">
        <v>184</v>
      </c>
      <c r="J154" s="26" t="s">
        <v>160</v>
      </c>
      <c r="K154" s="26" t="s">
        <v>36</v>
      </c>
      <c r="L154" s="38">
        <v>44116</v>
      </c>
      <c r="M154" s="26" t="s">
        <v>54</v>
      </c>
      <c r="N154" s="26" t="s">
        <v>87</v>
      </c>
      <c r="O154">
        <v>43941</v>
      </c>
      <c r="P154">
        <v>5.833333333333333</v>
      </c>
      <c r="Q154">
        <v>123</v>
      </c>
      <c r="R154">
        <v>1</v>
      </c>
      <c r="S154">
        <v>3198</v>
      </c>
      <c r="T154">
        <v>3838.2330000000002</v>
      </c>
      <c r="U154">
        <v>3838.2330000000002</v>
      </c>
      <c r="V154">
        <v>123</v>
      </c>
      <c r="W154">
        <v>26</v>
      </c>
      <c r="X154">
        <v>-640.23299999999995</v>
      </c>
      <c r="Y154">
        <v>2020</v>
      </c>
      <c r="Z154">
        <v>10</v>
      </c>
      <c r="AA154">
        <v>42</v>
      </c>
      <c r="AB154">
        <v>1</v>
      </c>
      <c r="AK154" t="s">
        <v>54</v>
      </c>
      <c r="AL154" s="38">
        <v>44115</v>
      </c>
      <c r="AM154">
        <v>447.5</v>
      </c>
      <c r="AN154">
        <v>4</v>
      </c>
      <c r="AO154">
        <v>13425</v>
      </c>
      <c r="AP154" s="26" t="s">
        <v>88</v>
      </c>
      <c r="AQ154">
        <v>30</v>
      </c>
      <c r="AR154">
        <v>29.5</v>
      </c>
      <c r="AS154">
        <v>0.5</v>
      </c>
      <c r="AT154">
        <v>1.6949152542372836E-2</v>
      </c>
      <c r="AU154">
        <v>2646.248</v>
      </c>
      <c r="AV154">
        <v>2020</v>
      </c>
      <c r="AW154">
        <v>42</v>
      </c>
      <c r="AX154">
        <v>10</v>
      </c>
      <c r="AY154">
        <v>0.197113445065177</v>
      </c>
    </row>
    <row r="155" spans="7:51" x14ac:dyDescent="0.2">
      <c r="G155" s="26" t="s">
        <v>8</v>
      </c>
      <c r="H155" s="26" t="s">
        <v>11</v>
      </c>
      <c r="I155" s="26" t="s">
        <v>184</v>
      </c>
      <c r="J155" s="26" t="s">
        <v>160</v>
      </c>
      <c r="K155" s="26" t="s">
        <v>36</v>
      </c>
      <c r="L155" s="38">
        <v>44116</v>
      </c>
      <c r="M155" s="26" t="s">
        <v>54</v>
      </c>
      <c r="N155" s="26" t="s">
        <v>87</v>
      </c>
      <c r="O155">
        <v>43941</v>
      </c>
      <c r="P155">
        <v>5.833333333333333</v>
      </c>
      <c r="Q155">
        <v>135.80000000000001</v>
      </c>
      <c r="R155">
        <v>1</v>
      </c>
      <c r="S155">
        <v>3530.8</v>
      </c>
      <c r="T155">
        <v>3838.2330000000002</v>
      </c>
      <c r="U155">
        <v>3838.2330000000002</v>
      </c>
      <c r="V155">
        <v>135.80000000000001</v>
      </c>
      <c r="W155">
        <v>26</v>
      </c>
      <c r="X155">
        <v>-307.43299999999999</v>
      </c>
      <c r="Y155">
        <v>2020</v>
      </c>
      <c r="Z155">
        <v>10</v>
      </c>
      <c r="AA155">
        <v>42</v>
      </c>
      <c r="AB155">
        <v>1</v>
      </c>
      <c r="AK155" t="s">
        <v>54</v>
      </c>
      <c r="AL155" s="38">
        <v>44115</v>
      </c>
      <c r="AM155">
        <v>116</v>
      </c>
      <c r="AN155">
        <v>1</v>
      </c>
      <c r="AO155">
        <v>3596</v>
      </c>
      <c r="AP155" s="26" t="s">
        <v>62</v>
      </c>
      <c r="AQ155">
        <v>31</v>
      </c>
      <c r="AR155">
        <v>29.5</v>
      </c>
      <c r="AS155">
        <v>1.5</v>
      </c>
      <c r="AT155">
        <v>5.0847457627118731E-2</v>
      </c>
      <c r="AU155">
        <v>901.31200000000001</v>
      </c>
      <c r="AV155">
        <v>2020</v>
      </c>
      <c r="AW155">
        <v>42</v>
      </c>
      <c r="AX155">
        <v>10</v>
      </c>
      <c r="AY155">
        <v>0.250642936596218</v>
      </c>
    </row>
    <row r="156" spans="7:51" x14ac:dyDescent="0.2">
      <c r="G156" s="26" t="s">
        <v>8</v>
      </c>
      <c r="H156" s="26" t="s">
        <v>10</v>
      </c>
      <c r="I156" s="26" t="s">
        <v>28</v>
      </c>
      <c r="J156" s="26" t="s">
        <v>168</v>
      </c>
      <c r="K156" s="26" t="s">
        <v>36</v>
      </c>
      <c r="L156" s="38">
        <v>44117</v>
      </c>
      <c r="M156" s="26" t="s">
        <v>54</v>
      </c>
      <c r="N156" s="26" t="s">
        <v>88</v>
      </c>
      <c r="O156">
        <v>43935</v>
      </c>
      <c r="P156">
        <v>6.0666666666666664</v>
      </c>
      <c r="Q156">
        <v>447.5</v>
      </c>
      <c r="R156">
        <v>4</v>
      </c>
      <c r="S156">
        <v>13425</v>
      </c>
      <c r="T156">
        <v>10778.752</v>
      </c>
      <c r="U156">
        <v>2694.6880000000001</v>
      </c>
      <c r="V156">
        <v>111.875</v>
      </c>
      <c r="W156">
        <v>30</v>
      </c>
      <c r="X156">
        <v>2646.248</v>
      </c>
      <c r="Y156">
        <v>2020</v>
      </c>
      <c r="Z156">
        <v>10</v>
      </c>
      <c r="AA156">
        <v>42</v>
      </c>
      <c r="AB156">
        <v>1</v>
      </c>
      <c r="AK156" t="s">
        <v>54</v>
      </c>
      <c r="AL156" s="38">
        <v>44115</v>
      </c>
      <c r="AM156">
        <v>305</v>
      </c>
      <c r="AN156">
        <v>3</v>
      </c>
      <c r="AO156">
        <v>9302.5</v>
      </c>
      <c r="AP156" s="26" t="s">
        <v>78</v>
      </c>
      <c r="AQ156">
        <v>30.5</v>
      </c>
      <c r="AR156">
        <v>29.5</v>
      </c>
      <c r="AS156">
        <v>1</v>
      </c>
      <c r="AT156">
        <v>3.3898305084745672E-2</v>
      </c>
      <c r="AU156">
        <v>1553.8869999999999</v>
      </c>
      <c r="AV156">
        <v>2020</v>
      </c>
      <c r="AW156">
        <v>42</v>
      </c>
      <c r="AX156">
        <v>10</v>
      </c>
      <c r="AY156">
        <v>0.16703972050524099</v>
      </c>
    </row>
    <row r="157" spans="7:51" x14ac:dyDescent="0.2">
      <c r="G157" s="26" t="s">
        <v>8</v>
      </c>
      <c r="H157" s="26" t="s">
        <v>10</v>
      </c>
      <c r="I157" s="26" t="s">
        <v>28</v>
      </c>
      <c r="J157" s="26" t="s">
        <v>168</v>
      </c>
      <c r="K157" s="26" t="s">
        <v>36</v>
      </c>
      <c r="L157" s="38">
        <v>44117</v>
      </c>
      <c r="M157" s="26" t="s">
        <v>54</v>
      </c>
      <c r="N157" s="26" t="s">
        <v>62</v>
      </c>
      <c r="O157">
        <v>43935</v>
      </c>
      <c r="P157">
        <v>6.0666666666666664</v>
      </c>
      <c r="Q157">
        <v>116</v>
      </c>
      <c r="R157">
        <v>1</v>
      </c>
      <c r="S157">
        <v>3596</v>
      </c>
      <c r="T157">
        <v>2694.6880000000001</v>
      </c>
      <c r="U157">
        <v>2694.6880000000001</v>
      </c>
      <c r="V157">
        <v>116</v>
      </c>
      <c r="W157">
        <v>31</v>
      </c>
      <c r="X157">
        <v>901.31200000000001</v>
      </c>
      <c r="Y157">
        <v>2020</v>
      </c>
      <c r="Z157">
        <v>10</v>
      </c>
      <c r="AA157">
        <v>42</v>
      </c>
      <c r="AB157">
        <v>1</v>
      </c>
      <c r="AK157" t="s">
        <v>54</v>
      </c>
      <c r="AL157" s="38">
        <v>44115</v>
      </c>
      <c r="AM157">
        <v>220</v>
      </c>
      <c r="AN157">
        <v>2</v>
      </c>
      <c r="AO157">
        <v>6710</v>
      </c>
      <c r="AP157" s="26" t="s">
        <v>68</v>
      </c>
      <c r="AQ157">
        <v>30.5</v>
      </c>
      <c r="AR157">
        <v>29.5</v>
      </c>
      <c r="AS157">
        <v>1</v>
      </c>
      <c r="AT157">
        <v>3.3898305084745672E-2</v>
      </c>
      <c r="AU157">
        <v>1544.258</v>
      </c>
      <c r="AV157">
        <v>2020</v>
      </c>
      <c r="AW157">
        <v>42</v>
      </c>
      <c r="AX157">
        <v>10</v>
      </c>
      <c r="AY157">
        <v>0.230142771982116</v>
      </c>
    </row>
    <row r="158" spans="7:51" x14ac:dyDescent="0.2">
      <c r="G158" s="26" t="s">
        <v>8</v>
      </c>
      <c r="H158" s="26" t="s">
        <v>11</v>
      </c>
      <c r="I158" s="26" t="s">
        <v>186</v>
      </c>
      <c r="J158" s="26" t="s">
        <v>185</v>
      </c>
      <c r="K158" s="26" t="s">
        <v>36</v>
      </c>
      <c r="L158" s="38">
        <v>44117</v>
      </c>
      <c r="M158" s="26" t="s">
        <v>54</v>
      </c>
      <c r="N158" s="26" t="s">
        <v>78</v>
      </c>
      <c r="O158">
        <v>43948</v>
      </c>
      <c r="P158">
        <v>5.6333333333333329</v>
      </c>
      <c r="Q158">
        <v>305</v>
      </c>
      <c r="R158">
        <v>3</v>
      </c>
      <c r="S158">
        <v>9302.5</v>
      </c>
      <c r="T158">
        <v>7748.6130000000003</v>
      </c>
      <c r="U158">
        <v>2582.8710000000001</v>
      </c>
      <c r="V158">
        <v>101.66666666666667</v>
      </c>
      <c r="W158">
        <v>30.5</v>
      </c>
      <c r="X158">
        <v>1553.8869999999999</v>
      </c>
      <c r="Y158">
        <v>2020</v>
      </c>
      <c r="Z158">
        <v>10</v>
      </c>
      <c r="AA158">
        <v>42</v>
      </c>
      <c r="AB158">
        <v>1</v>
      </c>
      <c r="AK158" t="s">
        <v>54</v>
      </c>
      <c r="AL158" s="38">
        <v>44115</v>
      </c>
      <c r="AM158">
        <v>132</v>
      </c>
      <c r="AN158">
        <v>1</v>
      </c>
      <c r="AO158">
        <v>4026</v>
      </c>
      <c r="AP158" s="26" t="s">
        <v>79</v>
      </c>
      <c r="AQ158">
        <v>30.5</v>
      </c>
      <c r="AR158">
        <v>29.5</v>
      </c>
      <c r="AS158">
        <v>1</v>
      </c>
      <c r="AT158">
        <v>3.3898305084745672E-2</v>
      </c>
      <c r="AU158">
        <v>1443.1289999999999</v>
      </c>
      <c r="AV158">
        <v>2020</v>
      </c>
      <c r="AW158">
        <v>42</v>
      </c>
      <c r="AX158">
        <v>10</v>
      </c>
      <c r="AY158">
        <v>0.35845230998509697</v>
      </c>
    </row>
    <row r="159" spans="7:51" x14ac:dyDescent="0.2">
      <c r="G159" s="26" t="s">
        <v>8</v>
      </c>
      <c r="H159" s="26" t="s">
        <v>11</v>
      </c>
      <c r="I159" s="26" t="s">
        <v>186</v>
      </c>
      <c r="J159" s="26" t="s">
        <v>185</v>
      </c>
      <c r="K159" s="26" t="s">
        <v>36</v>
      </c>
      <c r="L159" s="38">
        <v>44117</v>
      </c>
      <c r="M159" s="26" t="s">
        <v>54</v>
      </c>
      <c r="N159" s="26" t="s">
        <v>68</v>
      </c>
      <c r="O159">
        <v>43948</v>
      </c>
      <c r="P159">
        <v>5.6333333333333329</v>
      </c>
      <c r="Q159">
        <v>220</v>
      </c>
      <c r="R159">
        <v>2</v>
      </c>
      <c r="S159">
        <v>6710</v>
      </c>
      <c r="T159">
        <v>5165.7420000000002</v>
      </c>
      <c r="U159">
        <v>2582.8710000000001</v>
      </c>
      <c r="V159">
        <v>110</v>
      </c>
      <c r="W159">
        <v>30.5</v>
      </c>
      <c r="X159">
        <v>1544.258</v>
      </c>
      <c r="Y159">
        <v>2020</v>
      </c>
      <c r="Z159">
        <v>10</v>
      </c>
      <c r="AA159">
        <v>42</v>
      </c>
      <c r="AB159">
        <v>1</v>
      </c>
      <c r="AK159" t="s">
        <v>54</v>
      </c>
      <c r="AL159" s="38">
        <v>44115</v>
      </c>
      <c r="AM159">
        <v>108</v>
      </c>
      <c r="AN159">
        <v>1</v>
      </c>
      <c r="AO159">
        <v>3294</v>
      </c>
      <c r="AP159" s="26" t="s">
        <v>64</v>
      </c>
      <c r="AQ159">
        <v>30.5</v>
      </c>
      <c r="AR159">
        <v>29.5</v>
      </c>
      <c r="AS159">
        <v>1</v>
      </c>
      <c r="AT159">
        <v>3.3898305084745672E-2</v>
      </c>
      <c r="AU159">
        <v>711.12900000000002</v>
      </c>
      <c r="AV159">
        <v>2020</v>
      </c>
      <c r="AW159">
        <v>42</v>
      </c>
      <c r="AX159">
        <v>10</v>
      </c>
      <c r="AY159">
        <v>0.21588615664845201</v>
      </c>
    </row>
    <row r="160" spans="7:51" x14ac:dyDescent="0.2">
      <c r="G160" s="26" t="s">
        <v>8</v>
      </c>
      <c r="H160" s="26" t="s">
        <v>11</v>
      </c>
      <c r="I160" s="26" t="s">
        <v>186</v>
      </c>
      <c r="J160" s="26" t="s">
        <v>185</v>
      </c>
      <c r="K160" s="26" t="s">
        <v>36</v>
      </c>
      <c r="L160" s="38">
        <v>44117</v>
      </c>
      <c r="M160" s="26" t="s">
        <v>54</v>
      </c>
      <c r="N160" s="26" t="s">
        <v>79</v>
      </c>
      <c r="O160">
        <v>43948</v>
      </c>
      <c r="P160">
        <v>5.6333333333333329</v>
      </c>
      <c r="Q160">
        <v>132</v>
      </c>
      <c r="R160">
        <v>1</v>
      </c>
      <c r="S160">
        <v>4026</v>
      </c>
      <c r="T160">
        <v>2582.8710000000001</v>
      </c>
      <c r="U160">
        <v>2582.8710000000001</v>
      </c>
      <c r="V160">
        <v>132</v>
      </c>
      <c r="W160">
        <v>30.5</v>
      </c>
      <c r="X160">
        <v>1443.1289999999999</v>
      </c>
      <c r="Y160">
        <v>2020</v>
      </c>
      <c r="Z160">
        <v>10</v>
      </c>
      <c r="AA160">
        <v>42</v>
      </c>
      <c r="AB160">
        <v>1</v>
      </c>
      <c r="AK160" t="s">
        <v>54</v>
      </c>
      <c r="AL160" s="38">
        <v>44115</v>
      </c>
      <c r="AM160">
        <v>254</v>
      </c>
      <c r="AN160">
        <v>2</v>
      </c>
      <c r="AO160">
        <v>7747</v>
      </c>
      <c r="AP160" s="26" t="s">
        <v>80</v>
      </c>
      <c r="AQ160">
        <v>30.5</v>
      </c>
      <c r="AR160">
        <v>29.5</v>
      </c>
      <c r="AS160">
        <v>1</v>
      </c>
      <c r="AT160">
        <v>3.3898305084745672E-2</v>
      </c>
      <c r="AU160">
        <v>2581.2579999999998</v>
      </c>
      <c r="AV160">
        <v>2020</v>
      </c>
      <c r="AW160">
        <v>42</v>
      </c>
      <c r="AX160">
        <v>10</v>
      </c>
      <c r="AY160">
        <v>0.33319452691364398</v>
      </c>
    </row>
    <row r="161" spans="7:51" x14ac:dyDescent="0.2">
      <c r="G161" s="26" t="s">
        <v>8</v>
      </c>
      <c r="H161" s="26" t="s">
        <v>11</v>
      </c>
      <c r="I161" s="26" t="s">
        <v>186</v>
      </c>
      <c r="J161" s="26" t="s">
        <v>185</v>
      </c>
      <c r="K161" s="26" t="s">
        <v>36</v>
      </c>
      <c r="L161" s="38">
        <v>44117</v>
      </c>
      <c r="M161" s="26" t="s">
        <v>54</v>
      </c>
      <c r="N161" s="26" t="s">
        <v>64</v>
      </c>
      <c r="O161">
        <v>43948</v>
      </c>
      <c r="P161">
        <v>5.6333333333333329</v>
      </c>
      <c r="Q161">
        <v>108</v>
      </c>
      <c r="R161">
        <v>1</v>
      </c>
      <c r="S161">
        <v>3294</v>
      </c>
      <c r="T161">
        <v>2582.8710000000001</v>
      </c>
      <c r="U161">
        <v>2582.8710000000001</v>
      </c>
      <c r="V161">
        <v>108</v>
      </c>
      <c r="W161">
        <v>30.5</v>
      </c>
      <c r="X161">
        <v>711.12900000000002</v>
      </c>
      <c r="Y161">
        <v>2020</v>
      </c>
      <c r="Z161">
        <v>10</v>
      </c>
      <c r="AA161">
        <v>42</v>
      </c>
      <c r="AB161">
        <v>1</v>
      </c>
      <c r="AK161" t="s">
        <v>54</v>
      </c>
      <c r="AL161" s="38">
        <v>44115</v>
      </c>
      <c r="AM161">
        <v>220</v>
      </c>
      <c r="AN161">
        <v>2</v>
      </c>
      <c r="AO161">
        <v>6710</v>
      </c>
      <c r="AP161" s="26" t="s">
        <v>65</v>
      </c>
      <c r="AQ161">
        <v>30.5</v>
      </c>
      <c r="AR161">
        <v>29.5</v>
      </c>
      <c r="AS161">
        <v>1</v>
      </c>
      <c r="AT161">
        <v>3.3898305084745672E-2</v>
      </c>
      <c r="AU161">
        <v>1544.258</v>
      </c>
      <c r="AV161">
        <v>2020</v>
      </c>
      <c r="AW161">
        <v>42</v>
      </c>
      <c r="AX161">
        <v>10</v>
      </c>
      <c r="AY161">
        <v>0.230142771982116</v>
      </c>
    </row>
    <row r="162" spans="7:51" x14ac:dyDescent="0.2">
      <c r="G162" s="26" t="s">
        <v>8</v>
      </c>
      <c r="H162" s="26" t="s">
        <v>11</v>
      </c>
      <c r="I162" s="26" t="s">
        <v>186</v>
      </c>
      <c r="J162" s="26" t="s">
        <v>185</v>
      </c>
      <c r="K162" s="26" t="s">
        <v>36</v>
      </c>
      <c r="L162" s="38">
        <v>44117</v>
      </c>
      <c r="M162" s="26" t="s">
        <v>54</v>
      </c>
      <c r="N162" s="26" t="s">
        <v>80</v>
      </c>
      <c r="O162">
        <v>43948</v>
      </c>
      <c r="P162">
        <v>5.6333333333333329</v>
      </c>
      <c r="Q162">
        <v>254</v>
      </c>
      <c r="R162">
        <v>2</v>
      </c>
      <c r="S162">
        <v>7747</v>
      </c>
      <c r="T162">
        <v>5165.7420000000002</v>
      </c>
      <c r="U162">
        <v>2582.8710000000001</v>
      </c>
      <c r="V162">
        <v>127</v>
      </c>
      <c r="W162">
        <v>30.5</v>
      </c>
      <c r="X162">
        <v>2581.2579999999998</v>
      </c>
      <c r="Y162">
        <v>2020</v>
      </c>
      <c r="Z162">
        <v>10</v>
      </c>
      <c r="AA162">
        <v>42</v>
      </c>
      <c r="AB162">
        <v>1</v>
      </c>
      <c r="AK162" t="s">
        <v>54</v>
      </c>
      <c r="AL162" s="38">
        <v>44115</v>
      </c>
      <c r="AM162">
        <v>119</v>
      </c>
      <c r="AN162">
        <v>1</v>
      </c>
      <c r="AO162">
        <v>3629.5</v>
      </c>
      <c r="AP162" s="26" t="s">
        <v>81</v>
      </c>
      <c r="AQ162">
        <v>30.5</v>
      </c>
      <c r="AR162">
        <v>29.5</v>
      </c>
      <c r="AS162">
        <v>1</v>
      </c>
      <c r="AT162">
        <v>3.3898305084745672E-2</v>
      </c>
      <c r="AU162">
        <v>1046.6289999999999</v>
      </c>
      <c r="AV162">
        <v>2020</v>
      </c>
      <c r="AW162">
        <v>42</v>
      </c>
      <c r="AX162">
        <v>10</v>
      </c>
      <c r="AY162">
        <v>0.28836726821876302</v>
      </c>
    </row>
    <row r="163" spans="7:51" x14ac:dyDescent="0.2">
      <c r="G163" s="26" t="s">
        <v>8</v>
      </c>
      <c r="H163" s="26" t="s">
        <v>11</v>
      </c>
      <c r="I163" s="26" t="s">
        <v>186</v>
      </c>
      <c r="J163" s="26" t="s">
        <v>185</v>
      </c>
      <c r="K163" s="26" t="s">
        <v>36</v>
      </c>
      <c r="L163" s="38">
        <v>44117</v>
      </c>
      <c r="M163" s="26" t="s">
        <v>54</v>
      </c>
      <c r="N163" s="26" t="s">
        <v>65</v>
      </c>
      <c r="O163">
        <v>43948</v>
      </c>
      <c r="P163">
        <v>5.6333333333333329</v>
      </c>
      <c r="Q163">
        <v>220</v>
      </c>
      <c r="R163">
        <v>2</v>
      </c>
      <c r="S163">
        <v>6710</v>
      </c>
      <c r="T163">
        <v>5165.7420000000002</v>
      </c>
      <c r="U163">
        <v>2582.8710000000001</v>
      </c>
      <c r="V163">
        <v>110</v>
      </c>
      <c r="W163">
        <v>30.5</v>
      </c>
      <c r="X163">
        <v>1544.258</v>
      </c>
      <c r="Y163">
        <v>2020</v>
      </c>
      <c r="Z163">
        <v>10</v>
      </c>
      <c r="AA163">
        <v>42</v>
      </c>
      <c r="AB163">
        <v>1</v>
      </c>
      <c r="AK163" t="s">
        <v>54</v>
      </c>
      <c r="AL163" s="38">
        <v>44115</v>
      </c>
      <c r="AM163">
        <v>2311</v>
      </c>
      <c r="AN163">
        <v>20</v>
      </c>
      <c r="AO163">
        <v>69330</v>
      </c>
      <c r="AP163" s="26" t="s">
        <v>66</v>
      </c>
      <c r="AQ163">
        <v>30</v>
      </c>
      <c r="AR163">
        <v>29.5</v>
      </c>
      <c r="AS163">
        <v>0.5</v>
      </c>
      <c r="AT163">
        <v>1.6949152542372836E-2</v>
      </c>
      <c r="AU163">
        <v>17672.578000000001</v>
      </c>
      <c r="AV163">
        <v>2020</v>
      </c>
      <c r="AW163">
        <v>42</v>
      </c>
      <c r="AX163">
        <v>10</v>
      </c>
      <c r="AY163">
        <v>0.25490520698110503</v>
      </c>
    </row>
    <row r="164" spans="7:51" x14ac:dyDescent="0.2">
      <c r="G164" s="26" t="s">
        <v>8</v>
      </c>
      <c r="H164" s="26" t="s">
        <v>11</v>
      </c>
      <c r="I164" s="26" t="s">
        <v>186</v>
      </c>
      <c r="J164" s="26" t="s">
        <v>185</v>
      </c>
      <c r="K164" s="26" t="s">
        <v>36</v>
      </c>
      <c r="L164" s="38">
        <v>44117</v>
      </c>
      <c r="M164" s="26" t="s">
        <v>54</v>
      </c>
      <c r="N164" s="26" t="s">
        <v>81</v>
      </c>
      <c r="O164">
        <v>43948</v>
      </c>
      <c r="P164">
        <v>5.6333333333333329</v>
      </c>
      <c r="Q164">
        <v>119</v>
      </c>
      <c r="R164">
        <v>1</v>
      </c>
      <c r="S164">
        <v>3629.5</v>
      </c>
      <c r="T164">
        <v>2582.8710000000001</v>
      </c>
      <c r="U164">
        <v>2582.8710000000001</v>
      </c>
      <c r="V164">
        <v>119</v>
      </c>
      <c r="W164">
        <v>30.5</v>
      </c>
      <c r="X164">
        <v>1046.6289999999999</v>
      </c>
      <c r="Y164">
        <v>2020</v>
      </c>
      <c r="Z164">
        <v>10</v>
      </c>
      <c r="AA164">
        <v>42</v>
      </c>
      <c r="AB164">
        <v>1</v>
      </c>
      <c r="AK164" t="s">
        <v>54</v>
      </c>
      <c r="AL164" s="38">
        <v>44115</v>
      </c>
      <c r="AM164">
        <v>120</v>
      </c>
      <c r="AN164">
        <v>1</v>
      </c>
      <c r="AO164">
        <v>3660</v>
      </c>
      <c r="AP164" s="26" t="s">
        <v>93</v>
      </c>
      <c r="AQ164">
        <v>30.5</v>
      </c>
      <c r="AR164">
        <v>29.5</v>
      </c>
      <c r="AS164">
        <v>1</v>
      </c>
      <c r="AT164">
        <v>3.3898305084745672E-2</v>
      </c>
      <c r="AU164">
        <v>1077.1289999999999</v>
      </c>
      <c r="AV164">
        <v>2020</v>
      </c>
      <c r="AW164">
        <v>42</v>
      </c>
      <c r="AX164">
        <v>10</v>
      </c>
      <c r="AY164">
        <v>0.294297540983607</v>
      </c>
    </row>
    <row r="165" spans="7:51" x14ac:dyDescent="0.2">
      <c r="G165" s="26" t="s">
        <v>8</v>
      </c>
      <c r="H165" s="26" t="s">
        <v>11</v>
      </c>
      <c r="I165" s="26" t="s">
        <v>186</v>
      </c>
      <c r="J165" s="26" t="s">
        <v>185</v>
      </c>
      <c r="K165" s="26" t="s">
        <v>36</v>
      </c>
      <c r="L165" s="38">
        <v>44117</v>
      </c>
      <c r="M165" s="26" t="s">
        <v>54</v>
      </c>
      <c r="N165" s="26" t="s">
        <v>66</v>
      </c>
      <c r="O165">
        <v>43948</v>
      </c>
      <c r="P165">
        <v>5.6333333333333329</v>
      </c>
      <c r="Q165">
        <v>2311</v>
      </c>
      <c r="R165">
        <v>20</v>
      </c>
      <c r="S165">
        <v>69330</v>
      </c>
      <c r="T165">
        <v>51657.421999999999</v>
      </c>
      <c r="U165">
        <v>2582.8710000000001</v>
      </c>
      <c r="V165">
        <v>115.55</v>
      </c>
      <c r="W165">
        <v>30</v>
      </c>
      <c r="X165">
        <v>17672.578000000001</v>
      </c>
      <c r="Y165">
        <v>2020</v>
      </c>
      <c r="Z165">
        <v>10</v>
      </c>
      <c r="AA165">
        <v>42</v>
      </c>
      <c r="AB165">
        <v>1</v>
      </c>
      <c r="AK165" t="s">
        <v>54</v>
      </c>
      <c r="AL165" s="38">
        <v>44115</v>
      </c>
      <c r="AM165">
        <v>226</v>
      </c>
      <c r="AN165">
        <v>2</v>
      </c>
      <c r="AO165">
        <v>6893</v>
      </c>
      <c r="AP165" s="26" t="s">
        <v>71</v>
      </c>
      <c r="AQ165">
        <v>30.5</v>
      </c>
      <c r="AR165">
        <v>29.5</v>
      </c>
      <c r="AS165">
        <v>1</v>
      </c>
      <c r="AT165">
        <v>3.3898305084745672E-2</v>
      </c>
      <c r="AU165">
        <v>1727.258</v>
      </c>
      <c r="AV165">
        <v>2020</v>
      </c>
      <c r="AW165">
        <v>42</v>
      </c>
      <c r="AX165">
        <v>10</v>
      </c>
      <c r="AY165">
        <v>0.25058145945161803</v>
      </c>
    </row>
    <row r="166" spans="7:51" x14ac:dyDescent="0.2">
      <c r="G166" s="26" t="s">
        <v>8</v>
      </c>
      <c r="H166" s="26" t="s">
        <v>11</v>
      </c>
      <c r="I166" s="26" t="s">
        <v>186</v>
      </c>
      <c r="J166" s="26" t="s">
        <v>185</v>
      </c>
      <c r="K166" s="26" t="s">
        <v>36</v>
      </c>
      <c r="L166" s="38">
        <v>44117</v>
      </c>
      <c r="M166" s="26" t="s">
        <v>54</v>
      </c>
      <c r="N166" s="26" t="s">
        <v>93</v>
      </c>
      <c r="O166">
        <v>43948</v>
      </c>
      <c r="P166">
        <v>5.6333333333333329</v>
      </c>
      <c r="Q166">
        <v>120</v>
      </c>
      <c r="R166">
        <v>1</v>
      </c>
      <c r="S166">
        <v>3660</v>
      </c>
      <c r="T166">
        <v>2582.8710000000001</v>
      </c>
      <c r="U166">
        <v>2582.8710000000001</v>
      </c>
      <c r="V166">
        <v>120</v>
      </c>
      <c r="W166">
        <v>30.5</v>
      </c>
      <c r="X166">
        <v>1077.1289999999999</v>
      </c>
      <c r="Y166">
        <v>2020</v>
      </c>
      <c r="Z166">
        <v>10</v>
      </c>
      <c r="AA166">
        <v>42</v>
      </c>
      <c r="AB166">
        <v>1</v>
      </c>
      <c r="AK166" t="s">
        <v>54</v>
      </c>
      <c r="AL166" s="38">
        <v>44115</v>
      </c>
      <c r="AM166">
        <v>542</v>
      </c>
      <c r="AN166">
        <v>5</v>
      </c>
      <c r="AO166">
        <v>16531</v>
      </c>
      <c r="AP166" s="26" t="s">
        <v>77</v>
      </c>
      <c r="AQ166">
        <v>30.5</v>
      </c>
      <c r="AR166">
        <v>29.5</v>
      </c>
      <c r="AS166">
        <v>1</v>
      </c>
      <c r="AT166">
        <v>3.3898305084745672E-2</v>
      </c>
      <c r="AU166">
        <v>3616.6439999999998</v>
      </c>
      <c r="AV166">
        <v>2020</v>
      </c>
      <c r="AW166">
        <v>42</v>
      </c>
      <c r="AX166">
        <v>10</v>
      </c>
      <c r="AY166">
        <v>0.21877950517210101</v>
      </c>
    </row>
    <row r="167" spans="7:51" x14ac:dyDescent="0.2">
      <c r="G167" s="26" t="s">
        <v>8</v>
      </c>
      <c r="H167" s="26" t="s">
        <v>11</v>
      </c>
      <c r="I167" s="26" t="s">
        <v>186</v>
      </c>
      <c r="J167" s="26" t="s">
        <v>185</v>
      </c>
      <c r="K167" s="26" t="s">
        <v>36</v>
      </c>
      <c r="L167" s="38">
        <v>44117</v>
      </c>
      <c r="M167" s="26" t="s">
        <v>54</v>
      </c>
      <c r="N167" s="26" t="s">
        <v>71</v>
      </c>
      <c r="O167">
        <v>43948</v>
      </c>
      <c r="P167">
        <v>5.6333333333333329</v>
      </c>
      <c r="Q167">
        <v>226</v>
      </c>
      <c r="R167">
        <v>2</v>
      </c>
      <c r="S167">
        <v>6893</v>
      </c>
      <c r="T167">
        <v>5165.7420000000002</v>
      </c>
      <c r="U167">
        <v>2582.8710000000001</v>
      </c>
      <c r="V167">
        <v>113</v>
      </c>
      <c r="W167">
        <v>30.5</v>
      </c>
      <c r="X167">
        <v>1727.258</v>
      </c>
      <c r="Y167">
        <v>2020</v>
      </c>
      <c r="Z167">
        <v>10</v>
      </c>
      <c r="AA167">
        <v>42</v>
      </c>
      <c r="AB167">
        <v>1</v>
      </c>
      <c r="AK167" t="s">
        <v>54</v>
      </c>
      <c r="AL167" s="38">
        <v>44115</v>
      </c>
      <c r="AM167">
        <v>230</v>
      </c>
      <c r="AN167">
        <v>2</v>
      </c>
      <c r="AO167">
        <v>7015</v>
      </c>
      <c r="AP167" s="26" t="s">
        <v>82</v>
      </c>
      <c r="AQ167">
        <v>30.5</v>
      </c>
      <c r="AR167">
        <v>29.5</v>
      </c>
      <c r="AS167">
        <v>1</v>
      </c>
      <c r="AT167">
        <v>3.3898305084745672E-2</v>
      </c>
      <c r="AU167">
        <v>1849.258</v>
      </c>
      <c r="AV167">
        <v>2020</v>
      </c>
      <c r="AW167">
        <v>42</v>
      </c>
      <c r="AX167">
        <v>10</v>
      </c>
      <c r="AY167">
        <v>0.263614825374198</v>
      </c>
    </row>
    <row r="168" spans="7:51" x14ac:dyDescent="0.2">
      <c r="G168" s="26" t="s">
        <v>8</v>
      </c>
      <c r="H168" s="26" t="s">
        <v>11</v>
      </c>
      <c r="I168" s="26" t="s">
        <v>186</v>
      </c>
      <c r="J168" s="26" t="s">
        <v>185</v>
      </c>
      <c r="K168" s="26" t="s">
        <v>36</v>
      </c>
      <c r="L168" s="38">
        <v>44117</v>
      </c>
      <c r="M168" s="26" t="s">
        <v>54</v>
      </c>
      <c r="N168" s="26" t="s">
        <v>77</v>
      </c>
      <c r="O168">
        <v>43948</v>
      </c>
      <c r="P168">
        <v>5.6333333333333329</v>
      </c>
      <c r="Q168">
        <v>542</v>
      </c>
      <c r="R168">
        <v>5</v>
      </c>
      <c r="S168">
        <v>16531</v>
      </c>
      <c r="T168">
        <v>12914.356</v>
      </c>
      <c r="U168">
        <v>2582.8710000000001</v>
      </c>
      <c r="V168">
        <v>108.4</v>
      </c>
      <c r="W168">
        <v>30.5</v>
      </c>
      <c r="X168">
        <v>3616.6439999999998</v>
      </c>
      <c r="Y168">
        <v>2020</v>
      </c>
      <c r="Z168">
        <v>10</v>
      </c>
      <c r="AA168">
        <v>42</v>
      </c>
      <c r="AB168">
        <v>1</v>
      </c>
      <c r="AK168" t="s">
        <v>54</v>
      </c>
      <c r="AL168" s="38">
        <v>44115</v>
      </c>
      <c r="AM168">
        <v>559</v>
      </c>
      <c r="AN168">
        <v>5</v>
      </c>
      <c r="AO168">
        <v>17049.5</v>
      </c>
      <c r="AP168" s="26" t="s">
        <v>159</v>
      </c>
      <c r="AQ168">
        <v>30.5</v>
      </c>
      <c r="AR168">
        <v>29.5</v>
      </c>
      <c r="AS168">
        <v>1</v>
      </c>
      <c r="AT168">
        <v>3.3898305084745672E-2</v>
      </c>
      <c r="AU168">
        <v>4135.1440000000002</v>
      </c>
      <c r="AV168">
        <v>2020</v>
      </c>
      <c r="AW168">
        <v>42</v>
      </c>
      <c r="AX168">
        <v>10</v>
      </c>
      <c r="AY168">
        <v>0.24253755242089201</v>
      </c>
    </row>
    <row r="169" spans="7:51" x14ac:dyDescent="0.2">
      <c r="G169" s="26" t="s">
        <v>8</v>
      </c>
      <c r="H169" s="26" t="s">
        <v>11</v>
      </c>
      <c r="I169" s="26" t="s">
        <v>186</v>
      </c>
      <c r="J169" s="26" t="s">
        <v>185</v>
      </c>
      <c r="K169" s="26" t="s">
        <v>36</v>
      </c>
      <c r="L169" s="38">
        <v>44117</v>
      </c>
      <c r="M169" s="26" t="s">
        <v>54</v>
      </c>
      <c r="N169" s="26" t="s">
        <v>82</v>
      </c>
      <c r="O169">
        <v>43948</v>
      </c>
      <c r="P169">
        <v>5.6333333333333329</v>
      </c>
      <c r="Q169">
        <v>230</v>
      </c>
      <c r="R169">
        <v>2</v>
      </c>
      <c r="S169">
        <v>7015</v>
      </c>
      <c r="T169">
        <v>5165.7420000000002</v>
      </c>
      <c r="U169">
        <v>2582.8710000000001</v>
      </c>
      <c r="V169">
        <v>115</v>
      </c>
      <c r="W169">
        <v>30.5</v>
      </c>
      <c r="X169">
        <v>1849.258</v>
      </c>
      <c r="Y169">
        <v>2020</v>
      </c>
      <c r="Z169">
        <v>10</v>
      </c>
      <c r="AA169">
        <v>42</v>
      </c>
      <c r="AB169">
        <v>1</v>
      </c>
      <c r="AK169" t="s">
        <v>54</v>
      </c>
      <c r="AL169" s="38">
        <v>44115</v>
      </c>
      <c r="AM169">
        <v>100</v>
      </c>
      <c r="AN169">
        <v>1</v>
      </c>
      <c r="AO169">
        <v>3050</v>
      </c>
      <c r="AP169" s="26" t="s">
        <v>72</v>
      </c>
      <c r="AQ169">
        <v>30.5</v>
      </c>
      <c r="AR169">
        <v>29.5</v>
      </c>
      <c r="AS169">
        <v>1</v>
      </c>
      <c r="AT169">
        <v>3.3898305084745672E-2</v>
      </c>
      <c r="AU169">
        <v>467.12900000000002</v>
      </c>
      <c r="AV169">
        <v>2020</v>
      </c>
      <c r="AW169">
        <v>42</v>
      </c>
      <c r="AX169">
        <v>10</v>
      </c>
      <c r="AY169">
        <v>0.15315704918032799</v>
      </c>
    </row>
    <row r="170" spans="7:51" x14ac:dyDescent="0.2">
      <c r="G170" s="26" t="s">
        <v>8</v>
      </c>
      <c r="H170" s="26" t="s">
        <v>11</v>
      </c>
      <c r="I170" s="26" t="s">
        <v>186</v>
      </c>
      <c r="J170" s="26" t="s">
        <v>185</v>
      </c>
      <c r="K170" s="26" t="s">
        <v>36</v>
      </c>
      <c r="L170" s="38">
        <v>44117</v>
      </c>
      <c r="M170" s="26" t="s">
        <v>54</v>
      </c>
      <c r="N170" s="26" t="s">
        <v>159</v>
      </c>
      <c r="O170">
        <v>43948</v>
      </c>
      <c r="P170">
        <v>5.6333333333333329</v>
      </c>
      <c r="Q170">
        <v>559</v>
      </c>
      <c r="R170">
        <v>5</v>
      </c>
      <c r="S170">
        <v>17049.5</v>
      </c>
      <c r="T170">
        <v>12914.356</v>
      </c>
      <c r="U170">
        <v>2582.8710000000001</v>
      </c>
      <c r="V170">
        <v>111.8</v>
      </c>
      <c r="W170">
        <v>30.5</v>
      </c>
      <c r="X170">
        <v>4135.1440000000002</v>
      </c>
      <c r="Y170">
        <v>2020</v>
      </c>
      <c r="Z170">
        <v>10</v>
      </c>
      <c r="AA170">
        <v>42</v>
      </c>
      <c r="AB170">
        <v>1</v>
      </c>
      <c r="AK170" t="s">
        <v>54</v>
      </c>
      <c r="AL170" s="38">
        <v>44115</v>
      </c>
      <c r="AM170">
        <v>340</v>
      </c>
      <c r="AN170">
        <v>3</v>
      </c>
      <c r="AO170">
        <v>10370</v>
      </c>
      <c r="AP170" s="26" t="s">
        <v>158</v>
      </c>
      <c r="AQ170">
        <v>30.5</v>
      </c>
      <c r="AR170">
        <v>29.5</v>
      </c>
      <c r="AS170">
        <v>1</v>
      </c>
      <c r="AT170">
        <v>3.3898305084745672E-2</v>
      </c>
      <c r="AU170">
        <v>2621.3870000000002</v>
      </c>
      <c r="AV170">
        <v>2020</v>
      </c>
      <c r="AW170">
        <v>42</v>
      </c>
      <c r="AX170">
        <v>10</v>
      </c>
      <c r="AY170">
        <v>0.25278563162970102</v>
      </c>
    </row>
    <row r="171" spans="7:51" x14ac:dyDescent="0.2">
      <c r="G171" s="26" t="s">
        <v>8</v>
      </c>
      <c r="H171" s="26" t="s">
        <v>11</v>
      </c>
      <c r="I171" s="26" t="s">
        <v>186</v>
      </c>
      <c r="J171" s="26" t="s">
        <v>185</v>
      </c>
      <c r="K171" s="26" t="s">
        <v>36</v>
      </c>
      <c r="L171" s="38">
        <v>44117</v>
      </c>
      <c r="M171" s="26" t="s">
        <v>54</v>
      </c>
      <c r="N171" s="26" t="s">
        <v>72</v>
      </c>
      <c r="O171">
        <v>43948</v>
      </c>
      <c r="P171">
        <v>5.6333333333333329</v>
      </c>
      <c r="Q171">
        <v>100</v>
      </c>
      <c r="R171">
        <v>1</v>
      </c>
      <c r="S171">
        <v>3050</v>
      </c>
      <c r="T171">
        <v>2582.8710000000001</v>
      </c>
      <c r="U171">
        <v>2582.8710000000001</v>
      </c>
      <c r="V171">
        <v>100</v>
      </c>
      <c r="W171">
        <v>30.5</v>
      </c>
      <c r="X171">
        <v>467.12900000000002</v>
      </c>
      <c r="Y171">
        <v>2020</v>
      </c>
      <c r="Z171">
        <v>10</v>
      </c>
      <c r="AA171">
        <v>42</v>
      </c>
      <c r="AB171">
        <v>1</v>
      </c>
      <c r="AK171" t="s">
        <v>54</v>
      </c>
      <c r="AL171" s="38">
        <v>44115</v>
      </c>
      <c r="AM171">
        <v>302</v>
      </c>
      <c r="AN171">
        <v>3</v>
      </c>
      <c r="AO171">
        <v>9211</v>
      </c>
      <c r="AP171" s="26" t="s">
        <v>62</v>
      </c>
      <c r="AQ171">
        <v>30.5</v>
      </c>
      <c r="AR171">
        <v>29.5</v>
      </c>
      <c r="AS171">
        <v>1</v>
      </c>
      <c r="AT171">
        <v>3.3898305084745672E-2</v>
      </c>
      <c r="AU171">
        <v>1324.837</v>
      </c>
      <c r="AV171">
        <v>2020</v>
      </c>
      <c r="AW171">
        <v>42</v>
      </c>
      <c r="AX171">
        <v>10</v>
      </c>
      <c r="AY171">
        <v>0.14383204863749899</v>
      </c>
    </row>
    <row r="172" spans="7:51" x14ac:dyDescent="0.2">
      <c r="G172" s="26" t="s">
        <v>8</v>
      </c>
      <c r="H172" s="26" t="s">
        <v>11</v>
      </c>
      <c r="I172" s="26" t="s">
        <v>186</v>
      </c>
      <c r="J172" s="26" t="s">
        <v>185</v>
      </c>
      <c r="K172" s="26" t="s">
        <v>36</v>
      </c>
      <c r="L172" s="38">
        <v>44117</v>
      </c>
      <c r="M172" s="26" t="s">
        <v>54</v>
      </c>
      <c r="N172" s="26" t="s">
        <v>158</v>
      </c>
      <c r="O172">
        <v>43948</v>
      </c>
      <c r="P172">
        <v>5.6333333333333329</v>
      </c>
      <c r="Q172">
        <v>340</v>
      </c>
      <c r="R172">
        <v>3</v>
      </c>
      <c r="S172">
        <v>10370</v>
      </c>
      <c r="T172">
        <v>7748.6130000000003</v>
      </c>
      <c r="U172">
        <v>2582.8710000000001</v>
      </c>
      <c r="V172">
        <v>113.33333333333333</v>
      </c>
      <c r="W172">
        <v>30.5</v>
      </c>
      <c r="X172">
        <v>2621.3870000000002</v>
      </c>
      <c r="Y172">
        <v>2020</v>
      </c>
      <c r="Z172">
        <v>10</v>
      </c>
      <c r="AA172">
        <v>42</v>
      </c>
      <c r="AB172">
        <v>1</v>
      </c>
      <c r="AK172" t="s">
        <v>54</v>
      </c>
      <c r="AL172" s="38">
        <v>44115</v>
      </c>
      <c r="AM172">
        <v>123</v>
      </c>
      <c r="AN172">
        <v>1</v>
      </c>
      <c r="AO172">
        <v>3751.5</v>
      </c>
      <c r="AP172" s="26" t="s">
        <v>62</v>
      </c>
      <c r="AQ172">
        <v>30.5</v>
      </c>
      <c r="AR172">
        <v>29.5</v>
      </c>
      <c r="AS172">
        <v>1</v>
      </c>
      <c r="AT172">
        <v>3.3898305084745672E-2</v>
      </c>
      <c r="AU172">
        <v>1122.779</v>
      </c>
      <c r="AV172">
        <v>2020</v>
      </c>
      <c r="AW172">
        <v>42</v>
      </c>
      <c r="AX172">
        <v>10</v>
      </c>
      <c r="AY172">
        <v>0.29928801812608302</v>
      </c>
    </row>
    <row r="173" spans="7:51" x14ac:dyDescent="0.2">
      <c r="G173" s="26" t="s">
        <v>8</v>
      </c>
      <c r="H173" s="26" t="s">
        <v>11</v>
      </c>
      <c r="I173" s="26" t="s">
        <v>186</v>
      </c>
      <c r="J173" s="26" t="s">
        <v>185</v>
      </c>
      <c r="K173" s="26" t="s">
        <v>36</v>
      </c>
      <c r="L173" s="38">
        <v>44117</v>
      </c>
      <c r="M173" s="26" t="s">
        <v>54</v>
      </c>
      <c r="N173" s="26" t="s">
        <v>62</v>
      </c>
      <c r="O173">
        <v>43948</v>
      </c>
      <c r="P173">
        <v>5.6333333333333329</v>
      </c>
      <c r="Q173">
        <v>302</v>
      </c>
      <c r="R173">
        <v>3</v>
      </c>
      <c r="S173">
        <v>9211</v>
      </c>
      <c r="T173">
        <v>7886.1629999999996</v>
      </c>
      <c r="U173">
        <v>2628.721</v>
      </c>
      <c r="V173">
        <v>100.66666666666667</v>
      </c>
      <c r="W173">
        <v>30.5</v>
      </c>
      <c r="X173">
        <v>1324.837</v>
      </c>
      <c r="Y173">
        <v>2020</v>
      </c>
      <c r="Z173">
        <v>10</v>
      </c>
      <c r="AA173">
        <v>42</v>
      </c>
      <c r="AB173">
        <v>1</v>
      </c>
      <c r="AK173" t="s">
        <v>54</v>
      </c>
      <c r="AL173" s="38">
        <v>44115</v>
      </c>
      <c r="AM173">
        <v>105</v>
      </c>
      <c r="AN173">
        <v>1</v>
      </c>
      <c r="AO173">
        <v>3202.5</v>
      </c>
      <c r="AP173" s="26" t="s">
        <v>62</v>
      </c>
      <c r="AQ173">
        <v>30.5</v>
      </c>
      <c r="AR173">
        <v>29.5</v>
      </c>
      <c r="AS173">
        <v>1</v>
      </c>
      <c r="AT173">
        <v>3.3898305084745672E-2</v>
      </c>
      <c r="AU173">
        <v>573.779</v>
      </c>
      <c r="AV173">
        <v>2020</v>
      </c>
      <c r="AW173">
        <v>42</v>
      </c>
      <c r="AX173">
        <v>10</v>
      </c>
      <c r="AY173">
        <v>0.17916596409055399</v>
      </c>
    </row>
    <row r="174" spans="7:51" x14ac:dyDescent="0.2">
      <c r="G174" s="26" t="s">
        <v>8</v>
      </c>
      <c r="H174" s="26" t="s">
        <v>11</v>
      </c>
      <c r="I174" s="26" t="s">
        <v>186</v>
      </c>
      <c r="J174" s="26" t="s">
        <v>185</v>
      </c>
      <c r="K174" s="26" t="s">
        <v>36</v>
      </c>
      <c r="L174" s="38">
        <v>44117</v>
      </c>
      <c r="M174" s="26" t="s">
        <v>54</v>
      </c>
      <c r="N174" s="26" t="s">
        <v>62</v>
      </c>
      <c r="O174">
        <v>43948</v>
      </c>
      <c r="P174">
        <v>5.6333333333333329</v>
      </c>
      <c r="Q174">
        <v>123</v>
      </c>
      <c r="R174">
        <v>1</v>
      </c>
      <c r="S174">
        <v>3751.5</v>
      </c>
      <c r="T174">
        <v>2628.721</v>
      </c>
      <c r="U174">
        <v>2628.721</v>
      </c>
      <c r="V174">
        <v>123</v>
      </c>
      <c r="W174">
        <v>30.5</v>
      </c>
      <c r="X174">
        <v>1122.779</v>
      </c>
      <c r="Y174">
        <v>2020</v>
      </c>
      <c r="Z174">
        <v>10</v>
      </c>
      <c r="AA174">
        <v>42</v>
      </c>
      <c r="AB174">
        <v>1</v>
      </c>
      <c r="AK174" t="s">
        <v>54</v>
      </c>
      <c r="AL174" s="38">
        <v>44115</v>
      </c>
      <c r="AM174">
        <v>217</v>
      </c>
      <c r="AN174">
        <v>2</v>
      </c>
      <c r="AO174">
        <v>6618.5</v>
      </c>
      <c r="AP174" s="26" t="s">
        <v>62</v>
      </c>
      <c r="AQ174">
        <v>30.5</v>
      </c>
      <c r="AR174">
        <v>29.5</v>
      </c>
      <c r="AS174">
        <v>1</v>
      </c>
      <c r="AT174">
        <v>3.3898305084745672E-2</v>
      </c>
      <c r="AU174">
        <v>1361.058</v>
      </c>
      <c r="AV174">
        <v>2020</v>
      </c>
      <c r="AW174">
        <v>42</v>
      </c>
      <c r="AX174">
        <v>10</v>
      </c>
      <c r="AY174">
        <v>0.20564448137795599</v>
      </c>
    </row>
    <row r="175" spans="7:51" x14ac:dyDescent="0.2">
      <c r="G175" s="26" t="s">
        <v>8</v>
      </c>
      <c r="H175" s="26" t="s">
        <v>11</v>
      </c>
      <c r="I175" s="26" t="s">
        <v>186</v>
      </c>
      <c r="J175" s="26" t="s">
        <v>185</v>
      </c>
      <c r="K175" s="26" t="s">
        <v>36</v>
      </c>
      <c r="L175" s="38">
        <v>44117</v>
      </c>
      <c r="M175" s="26" t="s">
        <v>54</v>
      </c>
      <c r="N175" s="26" t="s">
        <v>62</v>
      </c>
      <c r="O175">
        <v>43948</v>
      </c>
      <c r="P175">
        <v>5.6333333333333329</v>
      </c>
      <c r="Q175">
        <v>105</v>
      </c>
      <c r="R175">
        <v>1</v>
      </c>
      <c r="S175">
        <v>3202.5</v>
      </c>
      <c r="T175">
        <v>2628.721</v>
      </c>
      <c r="U175">
        <v>2628.721</v>
      </c>
      <c r="V175">
        <v>105</v>
      </c>
      <c r="W175">
        <v>30.5</v>
      </c>
      <c r="X175">
        <v>573.779</v>
      </c>
      <c r="Y175">
        <v>2020</v>
      </c>
      <c r="Z175">
        <v>10</v>
      </c>
      <c r="AA175">
        <v>42</v>
      </c>
      <c r="AB175">
        <v>1</v>
      </c>
      <c r="AK175" t="s">
        <v>54</v>
      </c>
      <c r="AL175" s="38">
        <v>44115</v>
      </c>
      <c r="AM175">
        <v>518</v>
      </c>
      <c r="AN175">
        <v>5</v>
      </c>
      <c r="AO175">
        <v>15799</v>
      </c>
      <c r="AP175" s="26" t="s">
        <v>74</v>
      </c>
      <c r="AQ175">
        <v>30.5</v>
      </c>
      <c r="AR175">
        <v>29.5</v>
      </c>
      <c r="AS175">
        <v>1</v>
      </c>
      <c r="AT175">
        <v>3.3898305084745672E-2</v>
      </c>
      <c r="AU175">
        <v>2655.3960000000002</v>
      </c>
      <c r="AV175">
        <v>2020</v>
      </c>
      <c r="AW175">
        <v>42</v>
      </c>
      <c r="AX175">
        <v>10</v>
      </c>
      <c r="AY175">
        <v>0.16807367554908501</v>
      </c>
    </row>
    <row r="176" spans="7:51" x14ac:dyDescent="0.2">
      <c r="G176" s="26" t="s">
        <v>8</v>
      </c>
      <c r="H176" s="26" t="s">
        <v>11</v>
      </c>
      <c r="I176" s="26" t="s">
        <v>186</v>
      </c>
      <c r="J176" s="26" t="s">
        <v>185</v>
      </c>
      <c r="K176" s="26" t="s">
        <v>36</v>
      </c>
      <c r="L176" s="38">
        <v>44117</v>
      </c>
      <c r="M176" s="26" t="s">
        <v>54</v>
      </c>
      <c r="N176" s="26" t="s">
        <v>62</v>
      </c>
      <c r="O176">
        <v>43948</v>
      </c>
      <c r="P176">
        <v>5.6333333333333329</v>
      </c>
      <c r="Q176">
        <v>217</v>
      </c>
      <c r="R176">
        <v>2</v>
      </c>
      <c r="S176">
        <v>6618.5</v>
      </c>
      <c r="T176">
        <v>5257.442</v>
      </c>
      <c r="U176">
        <v>2628.721</v>
      </c>
      <c r="V176">
        <v>108.5</v>
      </c>
      <c r="W176">
        <v>30.5</v>
      </c>
      <c r="X176">
        <v>1361.058</v>
      </c>
      <c r="Y176">
        <v>2020</v>
      </c>
      <c r="Z176">
        <v>10</v>
      </c>
      <c r="AA176">
        <v>42</v>
      </c>
      <c r="AB176">
        <v>1</v>
      </c>
      <c r="AK176" t="s">
        <v>54</v>
      </c>
      <c r="AL176" s="38">
        <v>44115</v>
      </c>
      <c r="AM176">
        <v>711.2</v>
      </c>
      <c r="AN176">
        <v>8</v>
      </c>
      <c r="AO176">
        <v>21336</v>
      </c>
      <c r="AP176" s="26" t="s">
        <v>57</v>
      </c>
      <c r="AQ176">
        <v>30</v>
      </c>
      <c r="AR176">
        <v>29.5</v>
      </c>
      <c r="AS176">
        <v>0.5</v>
      </c>
      <c r="AT176">
        <v>1.6949152542372836E-2</v>
      </c>
      <c r="AU176">
        <v>-9369.8680000000004</v>
      </c>
      <c r="AV176">
        <v>2020</v>
      </c>
      <c r="AW176">
        <v>42</v>
      </c>
      <c r="AX176">
        <v>10</v>
      </c>
      <c r="AY176">
        <v>-0.43915766779152599</v>
      </c>
    </row>
    <row r="177" spans="7:51" x14ac:dyDescent="0.2">
      <c r="G177" s="26" t="s">
        <v>8</v>
      </c>
      <c r="H177" s="26" t="s">
        <v>11</v>
      </c>
      <c r="I177" s="26" t="s">
        <v>186</v>
      </c>
      <c r="J177" s="26" t="s">
        <v>185</v>
      </c>
      <c r="K177" s="26" t="s">
        <v>36</v>
      </c>
      <c r="L177" s="38">
        <v>44117</v>
      </c>
      <c r="M177" s="26" t="s">
        <v>54</v>
      </c>
      <c r="N177" s="26" t="s">
        <v>74</v>
      </c>
      <c r="O177">
        <v>43948</v>
      </c>
      <c r="P177">
        <v>5.6333333333333329</v>
      </c>
      <c r="Q177">
        <v>518</v>
      </c>
      <c r="R177">
        <v>5</v>
      </c>
      <c r="S177">
        <v>15799</v>
      </c>
      <c r="T177">
        <v>13143.603999999999</v>
      </c>
      <c r="U177">
        <v>2628.721</v>
      </c>
      <c r="V177">
        <v>103.6</v>
      </c>
      <c r="W177">
        <v>30.5</v>
      </c>
      <c r="X177">
        <v>2655.3960000000002</v>
      </c>
      <c r="Y177">
        <v>2020</v>
      </c>
      <c r="Z177">
        <v>10</v>
      </c>
      <c r="AA177">
        <v>42</v>
      </c>
      <c r="AB177">
        <v>1</v>
      </c>
      <c r="AK177" t="s">
        <v>54</v>
      </c>
      <c r="AL177" s="38">
        <v>44115</v>
      </c>
      <c r="AM177">
        <v>537.6</v>
      </c>
      <c r="AN177">
        <v>5</v>
      </c>
      <c r="AO177">
        <v>16128</v>
      </c>
      <c r="AP177" s="26" t="s">
        <v>59</v>
      </c>
      <c r="AQ177">
        <v>30</v>
      </c>
      <c r="AR177">
        <v>29.5</v>
      </c>
      <c r="AS177">
        <v>0.5</v>
      </c>
      <c r="AT177">
        <v>1.6949152542372836E-2</v>
      </c>
      <c r="AU177">
        <v>-3063.1669999999999</v>
      </c>
      <c r="AV177">
        <v>2020</v>
      </c>
      <c r="AW177">
        <v>42</v>
      </c>
      <c r="AX177">
        <v>10</v>
      </c>
      <c r="AY177">
        <v>-0.18992850942460299</v>
      </c>
    </row>
    <row r="178" spans="7:51" x14ac:dyDescent="0.2">
      <c r="G178" s="26" t="s">
        <v>8</v>
      </c>
      <c r="H178" s="26" t="s">
        <v>11</v>
      </c>
      <c r="I178" s="26" t="s">
        <v>184</v>
      </c>
      <c r="J178" s="26" t="s">
        <v>160</v>
      </c>
      <c r="K178" s="26" t="s">
        <v>36</v>
      </c>
      <c r="L178" s="38">
        <v>44117</v>
      </c>
      <c r="M178" s="26" t="s">
        <v>54</v>
      </c>
      <c r="N178" s="26" t="s">
        <v>57</v>
      </c>
      <c r="O178">
        <v>43941</v>
      </c>
      <c r="P178">
        <v>5.8666666666666663</v>
      </c>
      <c r="Q178">
        <v>711.2</v>
      </c>
      <c r="R178">
        <v>8</v>
      </c>
      <c r="S178">
        <v>21336</v>
      </c>
      <c r="T178">
        <v>30705.867999999999</v>
      </c>
      <c r="U178">
        <v>3838.2330000000002</v>
      </c>
      <c r="V178">
        <v>88.9</v>
      </c>
      <c r="W178">
        <v>30</v>
      </c>
      <c r="X178">
        <v>-9369.8680000000004</v>
      </c>
      <c r="Y178">
        <v>2020</v>
      </c>
      <c r="Z178">
        <v>10</v>
      </c>
      <c r="AA178">
        <v>42</v>
      </c>
      <c r="AB178">
        <v>1</v>
      </c>
      <c r="AK178" t="s">
        <v>54</v>
      </c>
      <c r="AL178" s="38">
        <v>44115</v>
      </c>
      <c r="AM178">
        <v>206</v>
      </c>
      <c r="AN178">
        <v>2</v>
      </c>
      <c r="AO178">
        <v>6180</v>
      </c>
      <c r="AP178" s="26" t="s">
        <v>61</v>
      </c>
      <c r="AQ178">
        <v>30</v>
      </c>
      <c r="AR178">
        <v>29.5</v>
      </c>
      <c r="AS178">
        <v>0.5</v>
      </c>
      <c r="AT178">
        <v>1.6949152542372836E-2</v>
      </c>
      <c r="AU178">
        <v>-1496.4670000000001</v>
      </c>
      <c r="AV178">
        <v>2020</v>
      </c>
      <c r="AW178">
        <v>42</v>
      </c>
      <c r="AX178">
        <v>10</v>
      </c>
      <c r="AY178">
        <v>-0.24214676375404501</v>
      </c>
    </row>
    <row r="179" spans="7:51" x14ac:dyDescent="0.2">
      <c r="G179" s="26" t="s">
        <v>8</v>
      </c>
      <c r="H179" s="26" t="s">
        <v>11</v>
      </c>
      <c r="I179" s="26" t="s">
        <v>184</v>
      </c>
      <c r="J179" s="26" t="s">
        <v>160</v>
      </c>
      <c r="K179" s="26" t="s">
        <v>36</v>
      </c>
      <c r="L179" s="38">
        <v>44117</v>
      </c>
      <c r="M179" s="26" t="s">
        <v>54</v>
      </c>
      <c r="N179" s="26" t="s">
        <v>59</v>
      </c>
      <c r="O179">
        <v>43941</v>
      </c>
      <c r="P179">
        <v>5.8666666666666663</v>
      </c>
      <c r="Q179">
        <v>537.6</v>
      </c>
      <c r="R179">
        <v>5</v>
      </c>
      <c r="S179">
        <v>16128</v>
      </c>
      <c r="T179">
        <v>19191.167000000001</v>
      </c>
      <c r="U179">
        <v>3838.2330000000002</v>
      </c>
      <c r="V179">
        <v>107.52000000000001</v>
      </c>
      <c r="W179">
        <v>30</v>
      </c>
      <c r="X179">
        <v>-3063.1669999999999</v>
      </c>
      <c r="Y179">
        <v>2020</v>
      </c>
      <c r="Z179">
        <v>10</v>
      </c>
      <c r="AA179">
        <v>42</v>
      </c>
      <c r="AB179">
        <v>1</v>
      </c>
      <c r="AK179" t="s">
        <v>54</v>
      </c>
      <c r="AL179" s="38">
        <v>44115</v>
      </c>
      <c r="AM179">
        <v>206.4</v>
      </c>
      <c r="AN179">
        <v>2</v>
      </c>
      <c r="AO179">
        <v>6192</v>
      </c>
      <c r="AP179" s="26" t="s">
        <v>56</v>
      </c>
      <c r="AQ179">
        <v>30</v>
      </c>
      <c r="AR179">
        <v>29.5</v>
      </c>
      <c r="AS179">
        <v>0.5</v>
      </c>
      <c r="AT179">
        <v>1.6949152542372836E-2</v>
      </c>
      <c r="AU179">
        <v>-1484.4670000000001</v>
      </c>
      <c r="AV179">
        <v>2020</v>
      </c>
      <c r="AW179">
        <v>42</v>
      </c>
      <c r="AX179">
        <v>10</v>
      </c>
      <c r="AY179">
        <v>-0.239739502583979</v>
      </c>
    </row>
    <row r="180" spans="7:51" x14ac:dyDescent="0.2">
      <c r="G180" s="26" t="s">
        <v>8</v>
      </c>
      <c r="H180" s="26" t="s">
        <v>11</v>
      </c>
      <c r="I180" s="26" t="s">
        <v>184</v>
      </c>
      <c r="J180" s="26" t="s">
        <v>160</v>
      </c>
      <c r="K180" s="26" t="s">
        <v>36</v>
      </c>
      <c r="L180" s="38">
        <v>44117</v>
      </c>
      <c r="M180" s="26" t="s">
        <v>54</v>
      </c>
      <c r="N180" s="26" t="s">
        <v>61</v>
      </c>
      <c r="O180">
        <v>43941</v>
      </c>
      <c r="P180">
        <v>5.8666666666666663</v>
      </c>
      <c r="Q180">
        <v>206</v>
      </c>
      <c r="R180">
        <v>2</v>
      </c>
      <c r="S180">
        <v>6180</v>
      </c>
      <c r="T180">
        <v>7676.4669999999996</v>
      </c>
      <c r="U180">
        <v>3838.2330000000002</v>
      </c>
      <c r="V180">
        <v>103</v>
      </c>
      <c r="W180">
        <v>30</v>
      </c>
      <c r="X180">
        <v>-1496.4670000000001</v>
      </c>
      <c r="Y180">
        <v>2020</v>
      </c>
      <c r="Z180">
        <v>10</v>
      </c>
      <c r="AA180">
        <v>42</v>
      </c>
      <c r="AB180">
        <v>1</v>
      </c>
      <c r="AK180" t="s">
        <v>54</v>
      </c>
      <c r="AL180" s="38">
        <v>44115</v>
      </c>
      <c r="AM180">
        <v>109.8</v>
      </c>
      <c r="AN180">
        <v>1</v>
      </c>
      <c r="AO180">
        <v>3294</v>
      </c>
      <c r="AP180" s="26" t="s">
        <v>58</v>
      </c>
      <c r="AQ180">
        <v>30</v>
      </c>
      <c r="AR180">
        <v>29.5</v>
      </c>
      <c r="AS180">
        <v>0.5</v>
      </c>
      <c r="AT180">
        <v>1.6949152542372836E-2</v>
      </c>
      <c r="AU180">
        <v>-544.23299999999995</v>
      </c>
      <c r="AV180">
        <v>2020</v>
      </c>
      <c r="AW180">
        <v>42</v>
      </c>
      <c r="AX180">
        <v>10</v>
      </c>
      <c r="AY180">
        <v>-0.16521948998178501</v>
      </c>
    </row>
    <row r="181" spans="7:51" x14ac:dyDescent="0.2">
      <c r="G181" s="26" t="s">
        <v>8</v>
      </c>
      <c r="H181" s="26" t="s">
        <v>11</v>
      </c>
      <c r="I181" s="26" t="s">
        <v>184</v>
      </c>
      <c r="J181" s="26" t="s">
        <v>160</v>
      </c>
      <c r="K181" s="26" t="s">
        <v>36</v>
      </c>
      <c r="L181" s="38">
        <v>44117</v>
      </c>
      <c r="M181" s="26" t="s">
        <v>54</v>
      </c>
      <c r="N181" s="26" t="s">
        <v>56</v>
      </c>
      <c r="O181">
        <v>43941</v>
      </c>
      <c r="P181">
        <v>5.8666666666666663</v>
      </c>
      <c r="Q181">
        <v>206.4</v>
      </c>
      <c r="R181">
        <v>2</v>
      </c>
      <c r="S181">
        <v>6192</v>
      </c>
      <c r="T181">
        <v>7676.4669999999996</v>
      </c>
      <c r="U181">
        <v>3838.2330000000002</v>
      </c>
      <c r="V181">
        <v>103.2</v>
      </c>
      <c r="W181">
        <v>30</v>
      </c>
      <c r="X181">
        <v>-1484.4670000000001</v>
      </c>
      <c r="Y181">
        <v>2020</v>
      </c>
      <c r="Z181">
        <v>10</v>
      </c>
      <c r="AA181">
        <v>42</v>
      </c>
      <c r="AB181">
        <v>1</v>
      </c>
      <c r="AK181" t="s">
        <v>54</v>
      </c>
      <c r="AL181" s="38">
        <v>44115</v>
      </c>
      <c r="AM181">
        <v>109.8</v>
      </c>
      <c r="AN181">
        <v>1</v>
      </c>
      <c r="AO181">
        <v>3294</v>
      </c>
      <c r="AP181" s="26" t="s">
        <v>60</v>
      </c>
      <c r="AQ181">
        <v>30</v>
      </c>
      <c r="AR181">
        <v>29.5</v>
      </c>
      <c r="AS181">
        <v>0.5</v>
      </c>
      <c r="AT181">
        <v>1.6949152542372836E-2</v>
      </c>
      <c r="AU181">
        <v>-544.23299999999995</v>
      </c>
      <c r="AV181">
        <v>2020</v>
      </c>
      <c r="AW181">
        <v>42</v>
      </c>
      <c r="AX181">
        <v>10</v>
      </c>
      <c r="AY181">
        <v>-0.16521948998178501</v>
      </c>
    </row>
    <row r="182" spans="7:51" x14ac:dyDescent="0.2">
      <c r="G182" s="26" t="s">
        <v>8</v>
      </c>
      <c r="H182" s="26" t="s">
        <v>11</v>
      </c>
      <c r="I182" s="26" t="s">
        <v>184</v>
      </c>
      <c r="J182" s="26" t="s">
        <v>160</v>
      </c>
      <c r="K182" s="26" t="s">
        <v>36</v>
      </c>
      <c r="L182" s="38">
        <v>44117</v>
      </c>
      <c r="M182" s="26" t="s">
        <v>54</v>
      </c>
      <c r="N182" s="26" t="s">
        <v>58</v>
      </c>
      <c r="O182">
        <v>43941</v>
      </c>
      <c r="P182">
        <v>5.8666666666666663</v>
      </c>
      <c r="Q182">
        <v>109.8</v>
      </c>
      <c r="R182">
        <v>1</v>
      </c>
      <c r="S182">
        <v>3294</v>
      </c>
      <c r="T182">
        <v>3838.2330000000002</v>
      </c>
      <c r="U182">
        <v>3838.2330000000002</v>
      </c>
      <c r="V182">
        <v>109.8</v>
      </c>
      <c r="W182">
        <v>30</v>
      </c>
      <c r="X182">
        <v>-544.23299999999995</v>
      </c>
      <c r="Y182">
        <v>2020</v>
      </c>
      <c r="Z182">
        <v>10</v>
      </c>
      <c r="AA182">
        <v>42</v>
      </c>
      <c r="AB182">
        <v>1</v>
      </c>
      <c r="AK182" t="s">
        <v>54</v>
      </c>
      <c r="AL182" s="38">
        <v>44115</v>
      </c>
      <c r="AM182">
        <v>2422</v>
      </c>
      <c r="AN182">
        <v>20</v>
      </c>
      <c r="AO182">
        <v>72660</v>
      </c>
      <c r="AP182" s="26" t="s">
        <v>89</v>
      </c>
      <c r="AQ182">
        <v>30</v>
      </c>
      <c r="AR182">
        <v>29.5</v>
      </c>
      <c r="AS182">
        <v>0.5</v>
      </c>
      <c r="AT182">
        <v>1.6949152542372836E-2</v>
      </c>
      <c r="AU182">
        <v>-47940.131000000001</v>
      </c>
      <c r="AV182">
        <v>2020</v>
      </c>
      <c r="AW182">
        <v>42</v>
      </c>
      <c r="AX182">
        <v>10</v>
      </c>
      <c r="AY182">
        <v>-0.65978710432149701</v>
      </c>
    </row>
    <row r="183" spans="7:51" x14ac:dyDescent="0.2">
      <c r="G183" s="26" t="s">
        <v>8</v>
      </c>
      <c r="H183" s="26" t="s">
        <v>11</v>
      </c>
      <c r="I183" s="26" t="s">
        <v>184</v>
      </c>
      <c r="J183" s="26" t="s">
        <v>160</v>
      </c>
      <c r="K183" s="26" t="s">
        <v>36</v>
      </c>
      <c r="L183" s="38">
        <v>44117</v>
      </c>
      <c r="M183" s="26" t="s">
        <v>54</v>
      </c>
      <c r="N183" s="26" t="s">
        <v>60</v>
      </c>
      <c r="O183">
        <v>43941</v>
      </c>
      <c r="P183">
        <v>5.8666666666666663</v>
      </c>
      <c r="Q183">
        <v>109.8</v>
      </c>
      <c r="R183">
        <v>1</v>
      </c>
      <c r="S183">
        <v>3294</v>
      </c>
      <c r="T183">
        <v>3838.2330000000002</v>
      </c>
      <c r="U183">
        <v>3838.2330000000002</v>
      </c>
      <c r="V183">
        <v>109.8</v>
      </c>
      <c r="W183">
        <v>30</v>
      </c>
      <c r="X183">
        <v>-544.23299999999995</v>
      </c>
      <c r="Y183">
        <v>2020</v>
      </c>
      <c r="Z183">
        <v>10</v>
      </c>
      <c r="AA183">
        <v>42</v>
      </c>
      <c r="AB183">
        <v>1</v>
      </c>
      <c r="AK183" t="s">
        <v>54</v>
      </c>
      <c r="AL183" s="38">
        <v>44115</v>
      </c>
      <c r="AM183">
        <v>8968</v>
      </c>
      <c r="AN183">
        <v>16</v>
      </c>
      <c r="AO183">
        <v>58790.222000000002</v>
      </c>
      <c r="AP183" s="26" t="s">
        <v>96</v>
      </c>
      <c r="AQ183">
        <v>6.5556000000000001</v>
      </c>
      <c r="AR183">
        <v>29.5</v>
      </c>
      <c r="AS183">
        <v>-22.944400000000002</v>
      </c>
      <c r="AT183">
        <v>-0.77777627118644066</v>
      </c>
      <c r="AU183">
        <v>-43719.889000000003</v>
      </c>
      <c r="AV183">
        <v>2020</v>
      </c>
      <c r="AW183">
        <v>42</v>
      </c>
      <c r="AX183">
        <v>10</v>
      </c>
      <c r="AY183">
        <v>-0.74365919216974596</v>
      </c>
    </row>
    <row r="184" spans="7:51" x14ac:dyDescent="0.2">
      <c r="G184" s="26" t="s">
        <v>8</v>
      </c>
      <c r="H184" s="26" t="s">
        <v>12</v>
      </c>
      <c r="I184" s="26" t="s">
        <v>179</v>
      </c>
      <c r="J184" s="26" t="s">
        <v>180</v>
      </c>
      <c r="K184" s="26" t="s">
        <v>36</v>
      </c>
      <c r="L184" s="38">
        <v>44117</v>
      </c>
      <c r="M184" s="26" t="s">
        <v>54</v>
      </c>
      <c r="N184" s="26" t="s">
        <v>89</v>
      </c>
      <c r="O184">
        <v>43983</v>
      </c>
      <c r="P184">
        <v>4.4666666666666668</v>
      </c>
      <c r="Q184">
        <v>2422</v>
      </c>
      <c r="R184">
        <v>20</v>
      </c>
      <c r="S184">
        <v>72660</v>
      </c>
      <c r="T184">
        <v>120600.13099999999</v>
      </c>
      <c r="U184">
        <v>6030.0069999999996</v>
      </c>
      <c r="V184">
        <v>121.1</v>
      </c>
      <c r="W184">
        <v>30</v>
      </c>
      <c r="X184">
        <v>-47940.131000000001</v>
      </c>
      <c r="Y184">
        <v>2020</v>
      </c>
      <c r="Z184">
        <v>10</v>
      </c>
      <c r="AA184">
        <v>42</v>
      </c>
      <c r="AB184">
        <v>1</v>
      </c>
      <c r="AK184" t="s">
        <v>54</v>
      </c>
      <c r="AL184" s="38">
        <v>44115</v>
      </c>
      <c r="AM184">
        <v>8968</v>
      </c>
      <c r="AN184">
        <v>56</v>
      </c>
      <c r="AO184">
        <v>205765.77799999999</v>
      </c>
      <c r="AP184" s="26" t="s">
        <v>96</v>
      </c>
      <c r="AQ184">
        <v>22.944400000000002</v>
      </c>
      <c r="AR184">
        <v>29.5</v>
      </c>
      <c r="AS184">
        <v>-6.5556000000000001</v>
      </c>
      <c r="AT184">
        <v>-0.22222372881355923</v>
      </c>
      <c r="AU184">
        <v>57534.381000000001</v>
      </c>
      <c r="AV184">
        <v>2020</v>
      </c>
      <c r="AW184">
        <v>42</v>
      </c>
      <c r="AX184">
        <v>10</v>
      </c>
      <c r="AY184">
        <v>0.27961102939090299</v>
      </c>
    </row>
    <row r="185" spans="7:51" x14ac:dyDescent="0.2">
      <c r="G185" s="26" t="s">
        <v>8</v>
      </c>
      <c r="H185" s="26" t="s">
        <v>34</v>
      </c>
      <c r="I185" s="26" t="s">
        <v>9</v>
      </c>
      <c r="J185" s="26" t="s">
        <v>180</v>
      </c>
      <c r="K185" s="26" t="s">
        <v>36</v>
      </c>
      <c r="L185" s="38">
        <v>44118</v>
      </c>
      <c r="M185" s="26" t="s">
        <v>54</v>
      </c>
      <c r="N185" s="26" t="s">
        <v>96</v>
      </c>
      <c r="O185">
        <v>43983</v>
      </c>
      <c r="P185">
        <v>4.5</v>
      </c>
      <c r="Q185">
        <v>8968</v>
      </c>
      <c r="R185">
        <v>16</v>
      </c>
      <c r="S185">
        <v>58790.222000000002</v>
      </c>
      <c r="T185">
        <v>102510.111</v>
      </c>
      <c r="U185">
        <v>6406.8819999999996</v>
      </c>
      <c r="V185">
        <v>560.5</v>
      </c>
      <c r="W185">
        <v>6.5556000000000001</v>
      </c>
      <c r="X185">
        <v>-43719.889000000003</v>
      </c>
      <c r="Y185">
        <v>2020</v>
      </c>
      <c r="Z185">
        <v>10</v>
      </c>
      <c r="AA185">
        <v>42</v>
      </c>
      <c r="AB185">
        <v>1</v>
      </c>
      <c r="AK185" t="s">
        <v>54</v>
      </c>
      <c r="AL185" s="38">
        <v>44115</v>
      </c>
      <c r="AM185">
        <v>434.4</v>
      </c>
      <c r="AN185">
        <v>4</v>
      </c>
      <c r="AO185">
        <v>13032</v>
      </c>
      <c r="AP185" s="26" t="s">
        <v>59</v>
      </c>
      <c r="AQ185">
        <v>30</v>
      </c>
      <c r="AR185">
        <v>29.5</v>
      </c>
      <c r="AS185">
        <v>0.5</v>
      </c>
      <c r="AT185">
        <v>1.6949152542372836E-2</v>
      </c>
      <c r="AU185">
        <v>2068.6570000000002</v>
      </c>
      <c r="AV185">
        <v>2020</v>
      </c>
      <c r="AW185">
        <v>42</v>
      </c>
      <c r="AX185">
        <v>10</v>
      </c>
      <c r="AY185">
        <v>0.15873672498465299</v>
      </c>
    </row>
    <row r="186" spans="7:51" x14ac:dyDescent="0.2">
      <c r="G186" s="26" t="s">
        <v>8</v>
      </c>
      <c r="H186" s="26" t="s">
        <v>34</v>
      </c>
      <c r="I186" s="26" t="s">
        <v>9</v>
      </c>
      <c r="J186" s="26" t="s">
        <v>187</v>
      </c>
      <c r="K186" s="26" t="s">
        <v>36</v>
      </c>
      <c r="L186" s="38">
        <v>44118</v>
      </c>
      <c r="M186" s="26" t="s">
        <v>54</v>
      </c>
      <c r="N186" s="26" t="s">
        <v>96</v>
      </c>
      <c r="O186">
        <v>44009</v>
      </c>
      <c r="P186">
        <v>3.6333333333333333</v>
      </c>
      <c r="Q186">
        <v>8968</v>
      </c>
      <c r="R186">
        <v>56</v>
      </c>
      <c r="S186">
        <v>205765.77799999999</v>
      </c>
      <c r="T186">
        <v>148231.397</v>
      </c>
      <c r="U186">
        <v>2646.989</v>
      </c>
      <c r="V186">
        <v>160.14285714285714</v>
      </c>
      <c r="W186">
        <v>22.944400000000002</v>
      </c>
      <c r="X186">
        <v>57534.381000000001</v>
      </c>
      <c r="Y186">
        <v>2020</v>
      </c>
      <c r="Z186">
        <v>10</v>
      </c>
      <c r="AA186">
        <v>42</v>
      </c>
      <c r="AB186">
        <v>1</v>
      </c>
      <c r="AK186" t="s">
        <v>54</v>
      </c>
      <c r="AL186" s="38">
        <v>44115</v>
      </c>
      <c r="AM186">
        <v>91.2</v>
      </c>
      <c r="AN186">
        <v>1</v>
      </c>
      <c r="AO186">
        <v>2736</v>
      </c>
      <c r="AP186" s="26" t="s">
        <v>61</v>
      </c>
      <c r="AQ186">
        <v>30</v>
      </c>
      <c r="AR186">
        <v>29.5</v>
      </c>
      <c r="AS186">
        <v>0.5</v>
      </c>
      <c r="AT186">
        <v>1.6949152542372836E-2</v>
      </c>
      <c r="AU186">
        <v>-4.8360000000000003</v>
      </c>
      <c r="AV186">
        <v>2020</v>
      </c>
      <c r="AW186">
        <v>42</v>
      </c>
      <c r="AX186">
        <v>10</v>
      </c>
      <c r="AY186">
        <v>-1.76754385964912E-3</v>
      </c>
    </row>
    <row r="187" spans="7:51" x14ac:dyDescent="0.2">
      <c r="G187" s="26" t="s">
        <v>8</v>
      </c>
      <c r="H187" s="26" t="s">
        <v>11</v>
      </c>
      <c r="I187" s="26" t="s">
        <v>186</v>
      </c>
      <c r="J187" s="26" t="s">
        <v>185</v>
      </c>
      <c r="K187" s="26" t="s">
        <v>36</v>
      </c>
      <c r="L187" s="38">
        <v>44119</v>
      </c>
      <c r="M187" s="26" t="s">
        <v>54</v>
      </c>
      <c r="N187" s="26" t="s">
        <v>59</v>
      </c>
      <c r="O187">
        <v>43948</v>
      </c>
      <c r="P187">
        <v>5.7</v>
      </c>
      <c r="Q187">
        <v>434.4</v>
      </c>
      <c r="R187">
        <v>4</v>
      </c>
      <c r="S187">
        <v>13032</v>
      </c>
      <c r="T187">
        <v>10963.343000000001</v>
      </c>
      <c r="U187">
        <v>2740.8359999999998</v>
      </c>
      <c r="V187">
        <v>108.6</v>
      </c>
      <c r="W187">
        <v>30</v>
      </c>
      <c r="X187">
        <v>2068.6570000000002</v>
      </c>
      <c r="Y187">
        <v>2020</v>
      </c>
      <c r="Z187">
        <v>10</v>
      </c>
      <c r="AA187">
        <v>42</v>
      </c>
      <c r="AB187">
        <v>1</v>
      </c>
      <c r="AK187" t="s">
        <v>54</v>
      </c>
      <c r="AL187" s="38">
        <v>44115</v>
      </c>
      <c r="AM187">
        <v>210.4</v>
      </c>
      <c r="AN187">
        <v>2</v>
      </c>
      <c r="AO187">
        <v>6312</v>
      </c>
      <c r="AP187" s="26" t="s">
        <v>58</v>
      </c>
      <c r="AQ187">
        <v>30</v>
      </c>
      <c r="AR187">
        <v>29.5</v>
      </c>
      <c r="AS187">
        <v>0.5</v>
      </c>
      <c r="AT187">
        <v>1.6949152542372836E-2</v>
      </c>
      <c r="AU187">
        <v>830.32899999999995</v>
      </c>
      <c r="AV187">
        <v>2020</v>
      </c>
      <c r="AW187">
        <v>42</v>
      </c>
      <c r="AX187">
        <v>10</v>
      </c>
      <c r="AY187">
        <v>0.13154768694550101</v>
      </c>
    </row>
    <row r="188" spans="7:51" x14ac:dyDescent="0.2">
      <c r="G188" s="26" t="s">
        <v>8</v>
      </c>
      <c r="H188" s="26" t="s">
        <v>11</v>
      </c>
      <c r="I188" s="26" t="s">
        <v>186</v>
      </c>
      <c r="J188" s="26" t="s">
        <v>185</v>
      </c>
      <c r="K188" s="26" t="s">
        <v>36</v>
      </c>
      <c r="L188" s="38">
        <v>44119</v>
      </c>
      <c r="M188" s="26" t="s">
        <v>54</v>
      </c>
      <c r="N188" s="26" t="s">
        <v>61</v>
      </c>
      <c r="O188">
        <v>43948</v>
      </c>
      <c r="P188">
        <v>5.7</v>
      </c>
      <c r="Q188">
        <v>91.2</v>
      </c>
      <c r="R188">
        <v>1</v>
      </c>
      <c r="S188">
        <v>2736</v>
      </c>
      <c r="T188">
        <v>2740.8359999999998</v>
      </c>
      <c r="U188">
        <v>2740.8359999999998</v>
      </c>
      <c r="V188">
        <v>91.2</v>
      </c>
      <c r="W188">
        <v>30</v>
      </c>
      <c r="X188">
        <v>-4.8360000000000003</v>
      </c>
      <c r="Y188">
        <v>2020</v>
      </c>
      <c r="Z188">
        <v>10</v>
      </c>
      <c r="AA188">
        <v>42</v>
      </c>
      <c r="AB188">
        <v>1</v>
      </c>
      <c r="AK188" t="s">
        <v>54</v>
      </c>
      <c r="AL188" s="38">
        <v>44115</v>
      </c>
      <c r="AM188">
        <v>1147.5999999999999</v>
      </c>
      <c r="AN188">
        <v>10</v>
      </c>
      <c r="AO188">
        <v>33280.400000000001</v>
      </c>
      <c r="AP188" s="26" t="s">
        <v>97</v>
      </c>
      <c r="AQ188">
        <v>29</v>
      </c>
      <c r="AR188">
        <v>29.5</v>
      </c>
      <c r="AS188">
        <v>-0.5</v>
      </c>
      <c r="AT188">
        <v>-1.6949152542372836E-2</v>
      </c>
      <c r="AU188">
        <v>5872.0429999999997</v>
      </c>
      <c r="AV188">
        <v>2020</v>
      </c>
      <c r="AW188">
        <v>42</v>
      </c>
      <c r="AX188">
        <v>10</v>
      </c>
      <c r="AY188">
        <v>0.17644147906876101</v>
      </c>
    </row>
    <row r="189" spans="7:51" x14ac:dyDescent="0.2">
      <c r="G189" s="26" t="s">
        <v>8</v>
      </c>
      <c r="H189" s="26" t="s">
        <v>11</v>
      </c>
      <c r="I189" s="26" t="s">
        <v>186</v>
      </c>
      <c r="J189" s="26" t="s">
        <v>185</v>
      </c>
      <c r="K189" s="26" t="s">
        <v>36</v>
      </c>
      <c r="L189" s="38">
        <v>44119</v>
      </c>
      <c r="M189" s="26" t="s">
        <v>54</v>
      </c>
      <c r="N189" s="26" t="s">
        <v>58</v>
      </c>
      <c r="O189">
        <v>43948</v>
      </c>
      <c r="P189">
        <v>5.7</v>
      </c>
      <c r="Q189">
        <v>210.4</v>
      </c>
      <c r="R189">
        <v>2</v>
      </c>
      <c r="S189">
        <v>6312</v>
      </c>
      <c r="T189">
        <v>5481.6710000000003</v>
      </c>
      <c r="U189">
        <v>2740.8359999999998</v>
      </c>
      <c r="V189">
        <v>105.2</v>
      </c>
      <c r="W189">
        <v>30</v>
      </c>
      <c r="X189">
        <v>830.32899999999995</v>
      </c>
      <c r="Y189">
        <v>2020</v>
      </c>
      <c r="Z189">
        <v>10</v>
      </c>
      <c r="AA189">
        <v>42</v>
      </c>
      <c r="AB189">
        <v>1</v>
      </c>
      <c r="AK189" t="s">
        <v>54</v>
      </c>
      <c r="AL189" s="38">
        <v>44115</v>
      </c>
      <c r="AM189">
        <v>1028</v>
      </c>
      <c r="AN189">
        <v>10</v>
      </c>
      <c r="AO189">
        <v>30840</v>
      </c>
      <c r="AP189" s="26" t="s">
        <v>83</v>
      </c>
      <c r="AQ189">
        <v>30</v>
      </c>
      <c r="AR189">
        <v>29.5</v>
      </c>
      <c r="AS189">
        <v>0.5</v>
      </c>
      <c r="AT189">
        <v>1.6949152542372836E-2</v>
      </c>
      <c r="AU189">
        <v>3431.643</v>
      </c>
      <c r="AV189">
        <v>2020</v>
      </c>
      <c r="AW189">
        <v>42</v>
      </c>
      <c r="AX189">
        <v>10</v>
      </c>
      <c r="AY189">
        <v>0.11127247081712099</v>
      </c>
    </row>
    <row r="190" spans="7:51" x14ac:dyDescent="0.2">
      <c r="G190" s="26" t="s">
        <v>8</v>
      </c>
      <c r="H190" s="26" t="s">
        <v>11</v>
      </c>
      <c r="I190" s="26" t="s">
        <v>186</v>
      </c>
      <c r="J190" s="26" t="s">
        <v>185</v>
      </c>
      <c r="K190" s="26" t="s">
        <v>36</v>
      </c>
      <c r="L190" s="38">
        <v>44119</v>
      </c>
      <c r="M190" s="26" t="s">
        <v>54</v>
      </c>
      <c r="N190" s="26" t="s">
        <v>97</v>
      </c>
      <c r="O190">
        <v>43948</v>
      </c>
      <c r="P190">
        <v>5.7</v>
      </c>
      <c r="Q190">
        <v>1147.5999999999999</v>
      </c>
      <c r="R190">
        <v>10</v>
      </c>
      <c r="S190">
        <v>33280.400000000001</v>
      </c>
      <c r="T190">
        <v>27408.357</v>
      </c>
      <c r="U190">
        <v>2740.8359999999998</v>
      </c>
      <c r="V190">
        <v>114.75999999999999</v>
      </c>
      <c r="W190">
        <v>29</v>
      </c>
      <c r="X190">
        <v>5872.0429999999997</v>
      </c>
      <c r="Y190">
        <v>2020</v>
      </c>
      <c r="Z190">
        <v>10</v>
      </c>
      <c r="AA190">
        <v>42</v>
      </c>
      <c r="AB190">
        <v>1</v>
      </c>
      <c r="AK190" t="s">
        <v>54</v>
      </c>
      <c r="AL190" s="38">
        <v>44115</v>
      </c>
      <c r="AM190">
        <v>871</v>
      </c>
      <c r="AN190">
        <v>8</v>
      </c>
      <c r="AO190">
        <v>26130</v>
      </c>
      <c r="AP190" s="26" t="s">
        <v>84</v>
      </c>
      <c r="AQ190">
        <v>30</v>
      </c>
      <c r="AR190">
        <v>29.5</v>
      </c>
      <c r="AS190">
        <v>0.5</v>
      </c>
      <c r="AT190">
        <v>1.6949152542372836E-2</v>
      </c>
      <c r="AU190">
        <v>4203.3140000000003</v>
      </c>
      <c r="AV190">
        <v>2020</v>
      </c>
      <c r="AW190">
        <v>42</v>
      </c>
      <c r="AX190">
        <v>10</v>
      </c>
      <c r="AY190">
        <v>0.16086161500191401</v>
      </c>
    </row>
    <row r="191" spans="7:51" x14ac:dyDescent="0.2">
      <c r="G191" s="26" t="s">
        <v>8</v>
      </c>
      <c r="H191" s="26" t="s">
        <v>11</v>
      </c>
      <c r="I191" s="26" t="s">
        <v>186</v>
      </c>
      <c r="J191" s="26" t="s">
        <v>185</v>
      </c>
      <c r="K191" s="26" t="s">
        <v>36</v>
      </c>
      <c r="L191" s="38">
        <v>44119</v>
      </c>
      <c r="M191" s="26" t="s">
        <v>54</v>
      </c>
      <c r="N191" s="26" t="s">
        <v>83</v>
      </c>
      <c r="O191">
        <v>43948</v>
      </c>
      <c r="P191">
        <v>5.7</v>
      </c>
      <c r="Q191">
        <v>1028</v>
      </c>
      <c r="R191">
        <v>10</v>
      </c>
      <c r="S191">
        <v>30840</v>
      </c>
      <c r="T191">
        <v>27408.357</v>
      </c>
      <c r="U191">
        <v>2740.8359999999998</v>
      </c>
      <c r="V191">
        <v>102.8</v>
      </c>
      <c r="W191">
        <v>30</v>
      </c>
      <c r="X191">
        <v>3431.643</v>
      </c>
      <c r="Y191">
        <v>2020</v>
      </c>
      <c r="Z191">
        <v>10</v>
      </c>
      <c r="AA191">
        <v>42</v>
      </c>
      <c r="AB191">
        <v>1</v>
      </c>
      <c r="AK191" t="s">
        <v>54</v>
      </c>
      <c r="AL191" s="38">
        <v>44115</v>
      </c>
      <c r="AM191">
        <v>415</v>
      </c>
      <c r="AN191">
        <v>4</v>
      </c>
      <c r="AO191">
        <v>12450</v>
      </c>
      <c r="AP191" s="26" t="s">
        <v>85</v>
      </c>
      <c r="AQ191">
        <v>30</v>
      </c>
      <c r="AR191">
        <v>29.5</v>
      </c>
      <c r="AS191">
        <v>0.5</v>
      </c>
      <c r="AT191">
        <v>1.6949152542372836E-2</v>
      </c>
      <c r="AU191">
        <v>1486.6569999999999</v>
      </c>
      <c r="AV191">
        <v>2020</v>
      </c>
      <c r="AW191">
        <v>42</v>
      </c>
      <c r="AX191">
        <v>10</v>
      </c>
      <c r="AY191">
        <v>0.119410200803213</v>
      </c>
    </row>
    <row r="192" spans="7:51" x14ac:dyDescent="0.2">
      <c r="G192" s="26" t="s">
        <v>8</v>
      </c>
      <c r="H192" s="26" t="s">
        <v>11</v>
      </c>
      <c r="I192" s="26" t="s">
        <v>186</v>
      </c>
      <c r="J192" s="26" t="s">
        <v>185</v>
      </c>
      <c r="K192" s="26" t="s">
        <v>36</v>
      </c>
      <c r="L192" s="38">
        <v>44119</v>
      </c>
      <c r="M192" s="26" t="s">
        <v>54</v>
      </c>
      <c r="N192" s="26" t="s">
        <v>84</v>
      </c>
      <c r="O192">
        <v>43948</v>
      </c>
      <c r="P192">
        <v>5.7</v>
      </c>
      <c r="Q192">
        <v>871</v>
      </c>
      <c r="R192">
        <v>8</v>
      </c>
      <c r="S192">
        <v>26130</v>
      </c>
      <c r="T192">
        <v>21926.686000000002</v>
      </c>
      <c r="U192">
        <v>2740.8359999999998</v>
      </c>
      <c r="V192">
        <v>108.875</v>
      </c>
      <c r="W192">
        <v>30</v>
      </c>
      <c r="X192">
        <v>4203.3140000000003</v>
      </c>
      <c r="Y192">
        <v>2020</v>
      </c>
      <c r="Z192">
        <v>10</v>
      </c>
      <c r="AA192">
        <v>42</v>
      </c>
      <c r="AB192">
        <v>1</v>
      </c>
      <c r="AK192" t="s">
        <v>54</v>
      </c>
      <c r="AL192" s="38">
        <v>44115</v>
      </c>
      <c r="AM192">
        <v>550</v>
      </c>
      <c r="AN192">
        <v>5</v>
      </c>
      <c r="AO192">
        <v>16500</v>
      </c>
      <c r="AP192" s="26" t="s">
        <v>86</v>
      </c>
      <c r="AQ192">
        <v>30</v>
      </c>
      <c r="AR192">
        <v>29.5</v>
      </c>
      <c r="AS192">
        <v>0.5</v>
      </c>
      <c r="AT192">
        <v>1.6949152542372836E-2</v>
      </c>
      <c r="AU192">
        <v>2795.8209999999999</v>
      </c>
      <c r="AV192">
        <v>2020</v>
      </c>
      <c r="AW192">
        <v>42</v>
      </c>
      <c r="AX192">
        <v>10</v>
      </c>
      <c r="AY192">
        <v>0.16944369696969699</v>
      </c>
    </row>
    <row r="193" spans="7:51" x14ac:dyDescent="0.2">
      <c r="G193" s="26" t="s">
        <v>8</v>
      </c>
      <c r="H193" s="26" t="s">
        <v>11</v>
      </c>
      <c r="I193" s="26" t="s">
        <v>186</v>
      </c>
      <c r="J193" s="26" t="s">
        <v>185</v>
      </c>
      <c r="K193" s="26" t="s">
        <v>36</v>
      </c>
      <c r="L193" s="38">
        <v>44119</v>
      </c>
      <c r="M193" s="26" t="s">
        <v>54</v>
      </c>
      <c r="N193" s="26" t="s">
        <v>85</v>
      </c>
      <c r="O193">
        <v>43948</v>
      </c>
      <c r="P193">
        <v>5.7</v>
      </c>
      <c r="Q193">
        <v>415</v>
      </c>
      <c r="R193">
        <v>4</v>
      </c>
      <c r="S193">
        <v>12450</v>
      </c>
      <c r="T193">
        <v>10963.343000000001</v>
      </c>
      <c r="U193">
        <v>2740.8359999999998</v>
      </c>
      <c r="V193">
        <v>103.75</v>
      </c>
      <c r="W193">
        <v>30</v>
      </c>
      <c r="X193">
        <v>1486.6569999999999</v>
      </c>
      <c r="Y193">
        <v>2020</v>
      </c>
      <c r="Z193">
        <v>10</v>
      </c>
      <c r="AA193">
        <v>42</v>
      </c>
      <c r="AB193">
        <v>1</v>
      </c>
      <c r="AK193" t="s">
        <v>54</v>
      </c>
      <c r="AL193" s="38">
        <v>44115</v>
      </c>
      <c r="AM193">
        <v>342</v>
      </c>
      <c r="AN193">
        <v>3</v>
      </c>
      <c r="AO193">
        <v>10260</v>
      </c>
      <c r="AP193" s="26" t="s">
        <v>62</v>
      </c>
      <c r="AQ193">
        <v>30</v>
      </c>
      <c r="AR193">
        <v>29.5</v>
      </c>
      <c r="AS193">
        <v>0.5</v>
      </c>
      <c r="AT193">
        <v>1.6949152542372836E-2</v>
      </c>
      <c r="AU193">
        <v>2037.4929999999999</v>
      </c>
      <c r="AV193">
        <v>2020</v>
      </c>
      <c r="AW193">
        <v>42</v>
      </c>
      <c r="AX193">
        <v>10</v>
      </c>
      <c r="AY193">
        <v>0.198586062378168</v>
      </c>
    </row>
    <row r="194" spans="7:51" x14ac:dyDescent="0.2">
      <c r="G194" s="26" t="s">
        <v>8</v>
      </c>
      <c r="H194" s="26" t="s">
        <v>11</v>
      </c>
      <c r="I194" s="26" t="s">
        <v>186</v>
      </c>
      <c r="J194" s="26" t="s">
        <v>185</v>
      </c>
      <c r="K194" s="26" t="s">
        <v>36</v>
      </c>
      <c r="L194" s="38">
        <v>44119</v>
      </c>
      <c r="M194" s="26" t="s">
        <v>54</v>
      </c>
      <c r="N194" s="26" t="s">
        <v>86</v>
      </c>
      <c r="O194">
        <v>43948</v>
      </c>
      <c r="P194">
        <v>5.7</v>
      </c>
      <c r="Q194">
        <v>550</v>
      </c>
      <c r="R194">
        <v>5</v>
      </c>
      <c r="S194">
        <v>16500</v>
      </c>
      <c r="T194">
        <v>13704.179</v>
      </c>
      <c r="U194">
        <v>2740.8359999999998</v>
      </c>
      <c r="V194">
        <v>110</v>
      </c>
      <c r="W194">
        <v>30</v>
      </c>
      <c r="X194">
        <v>2795.8209999999999</v>
      </c>
      <c r="Y194">
        <v>2020</v>
      </c>
      <c r="Z194">
        <v>10</v>
      </c>
      <c r="AA194">
        <v>42</v>
      </c>
      <c r="AB194">
        <v>1</v>
      </c>
      <c r="AK194" t="s">
        <v>54</v>
      </c>
      <c r="AL194" s="38">
        <v>44115</v>
      </c>
      <c r="AM194">
        <v>472</v>
      </c>
      <c r="AN194">
        <v>5</v>
      </c>
      <c r="AO194">
        <v>14396</v>
      </c>
      <c r="AP194" s="26" t="s">
        <v>68</v>
      </c>
      <c r="AQ194">
        <v>30.5</v>
      </c>
      <c r="AR194">
        <v>29.5</v>
      </c>
      <c r="AS194">
        <v>1</v>
      </c>
      <c r="AT194">
        <v>3.3898305084745672E-2</v>
      </c>
      <c r="AU194">
        <v>691.82100000000003</v>
      </c>
      <c r="AV194">
        <v>2020</v>
      </c>
      <c r="AW194">
        <v>42</v>
      </c>
      <c r="AX194">
        <v>10</v>
      </c>
      <c r="AY194">
        <v>4.8056474020561298E-2</v>
      </c>
    </row>
    <row r="195" spans="7:51" x14ac:dyDescent="0.2">
      <c r="G195" s="26" t="s">
        <v>8</v>
      </c>
      <c r="H195" s="26" t="s">
        <v>11</v>
      </c>
      <c r="I195" s="26" t="s">
        <v>186</v>
      </c>
      <c r="J195" s="26" t="s">
        <v>185</v>
      </c>
      <c r="K195" s="26" t="s">
        <v>36</v>
      </c>
      <c r="L195" s="38">
        <v>44119</v>
      </c>
      <c r="M195" s="26" t="s">
        <v>54</v>
      </c>
      <c r="N195" s="26" t="s">
        <v>62</v>
      </c>
      <c r="O195">
        <v>43948</v>
      </c>
      <c r="P195">
        <v>5.7</v>
      </c>
      <c r="Q195">
        <v>342</v>
      </c>
      <c r="R195">
        <v>3</v>
      </c>
      <c r="S195">
        <v>10260</v>
      </c>
      <c r="T195">
        <v>8222.5069999999996</v>
      </c>
      <c r="U195">
        <v>2740.8359999999998</v>
      </c>
      <c r="V195">
        <v>114</v>
      </c>
      <c r="W195">
        <v>30</v>
      </c>
      <c r="X195">
        <v>2037.4929999999999</v>
      </c>
      <c r="Y195">
        <v>2020</v>
      </c>
      <c r="Z195">
        <v>10</v>
      </c>
      <c r="AA195">
        <v>42</v>
      </c>
      <c r="AB195">
        <v>1</v>
      </c>
      <c r="AK195" t="s">
        <v>54</v>
      </c>
      <c r="AL195" s="38">
        <v>44115</v>
      </c>
      <c r="AM195">
        <v>230</v>
      </c>
      <c r="AN195">
        <v>2</v>
      </c>
      <c r="AO195">
        <v>7015</v>
      </c>
      <c r="AP195" s="26" t="s">
        <v>67</v>
      </c>
      <c r="AQ195">
        <v>30.5</v>
      </c>
      <c r="AR195">
        <v>29.5</v>
      </c>
      <c r="AS195">
        <v>1</v>
      </c>
      <c r="AT195">
        <v>3.3898305084745672E-2</v>
      </c>
      <c r="AU195">
        <v>1533.329</v>
      </c>
      <c r="AV195">
        <v>2020</v>
      </c>
      <c r="AW195">
        <v>42</v>
      </c>
      <c r="AX195">
        <v>10</v>
      </c>
      <c r="AY195">
        <v>0.21857861724875299</v>
      </c>
    </row>
    <row r="196" spans="7:51" x14ac:dyDescent="0.2">
      <c r="G196" s="26" t="s">
        <v>8</v>
      </c>
      <c r="H196" s="26" t="s">
        <v>11</v>
      </c>
      <c r="I196" s="26" t="s">
        <v>186</v>
      </c>
      <c r="J196" s="26" t="s">
        <v>185</v>
      </c>
      <c r="K196" s="26" t="s">
        <v>36</v>
      </c>
      <c r="L196" s="38">
        <v>44119</v>
      </c>
      <c r="M196" s="26" t="s">
        <v>54</v>
      </c>
      <c r="N196" s="26" t="s">
        <v>68</v>
      </c>
      <c r="O196">
        <v>43948</v>
      </c>
      <c r="P196">
        <v>5.7</v>
      </c>
      <c r="Q196">
        <v>472</v>
      </c>
      <c r="R196">
        <v>5</v>
      </c>
      <c r="S196">
        <v>14396</v>
      </c>
      <c r="T196">
        <v>13704.179</v>
      </c>
      <c r="U196">
        <v>2740.8359999999998</v>
      </c>
      <c r="V196">
        <v>94.4</v>
      </c>
      <c r="W196">
        <v>30.5</v>
      </c>
      <c r="X196">
        <v>691.82100000000003</v>
      </c>
      <c r="Y196">
        <v>2020</v>
      </c>
      <c r="Z196">
        <v>10</v>
      </c>
      <c r="AA196">
        <v>42</v>
      </c>
      <c r="AB196">
        <v>1</v>
      </c>
      <c r="AK196" t="s">
        <v>54</v>
      </c>
      <c r="AL196" s="38">
        <v>44115</v>
      </c>
      <c r="AM196">
        <v>504</v>
      </c>
      <c r="AN196">
        <v>5</v>
      </c>
      <c r="AO196">
        <v>15372</v>
      </c>
      <c r="AP196" s="26" t="s">
        <v>63</v>
      </c>
      <c r="AQ196">
        <v>30.5</v>
      </c>
      <c r="AR196">
        <v>29.5</v>
      </c>
      <c r="AS196">
        <v>1</v>
      </c>
      <c r="AT196">
        <v>3.3898305084745672E-2</v>
      </c>
      <c r="AU196">
        <v>1667.8209999999999</v>
      </c>
      <c r="AV196">
        <v>2020</v>
      </c>
      <c r="AW196">
        <v>42</v>
      </c>
      <c r="AX196">
        <v>10</v>
      </c>
      <c r="AY196">
        <v>0.10849733281290699</v>
      </c>
    </row>
    <row r="197" spans="7:51" x14ac:dyDescent="0.2">
      <c r="G197" s="26" t="s">
        <v>8</v>
      </c>
      <c r="H197" s="26" t="s">
        <v>11</v>
      </c>
      <c r="I197" s="26" t="s">
        <v>186</v>
      </c>
      <c r="J197" s="26" t="s">
        <v>185</v>
      </c>
      <c r="K197" s="26" t="s">
        <v>36</v>
      </c>
      <c r="L197" s="38">
        <v>44119</v>
      </c>
      <c r="M197" s="26" t="s">
        <v>54</v>
      </c>
      <c r="N197" s="26" t="s">
        <v>67</v>
      </c>
      <c r="O197">
        <v>43948</v>
      </c>
      <c r="P197">
        <v>5.7</v>
      </c>
      <c r="Q197">
        <v>230</v>
      </c>
      <c r="R197">
        <v>2</v>
      </c>
      <c r="S197">
        <v>7015</v>
      </c>
      <c r="T197">
        <v>5481.6710000000003</v>
      </c>
      <c r="U197">
        <v>2740.8359999999998</v>
      </c>
      <c r="V197">
        <v>115</v>
      </c>
      <c r="W197">
        <v>30.5</v>
      </c>
      <c r="X197">
        <v>1533.329</v>
      </c>
      <c r="Y197">
        <v>2020</v>
      </c>
      <c r="Z197">
        <v>10</v>
      </c>
      <c r="AA197">
        <v>42</v>
      </c>
      <c r="AB197">
        <v>1</v>
      </c>
      <c r="AK197" t="s">
        <v>54</v>
      </c>
      <c r="AL197" s="38">
        <v>44115</v>
      </c>
      <c r="AM197">
        <v>130</v>
      </c>
      <c r="AN197">
        <v>1</v>
      </c>
      <c r="AO197">
        <v>3965</v>
      </c>
      <c r="AP197" s="26" t="s">
        <v>64</v>
      </c>
      <c r="AQ197">
        <v>30.5</v>
      </c>
      <c r="AR197">
        <v>29.5</v>
      </c>
      <c r="AS197">
        <v>1</v>
      </c>
      <c r="AT197">
        <v>3.3898305084745672E-2</v>
      </c>
      <c r="AU197">
        <v>1224.164</v>
      </c>
      <c r="AV197">
        <v>2020</v>
      </c>
      <c r="AW197">
        <v>42</v>
      </c>
      <c r="AX197">
        <v>10</v>
      </c>
      <c r="AY197">
        <v>0.308742496847415</v>
      </c>
    </row>
    <row r="198" spans="7:51" x14ac:dyDescent="0.2">
      <c r="G198" s="26" t="s">
        <v>8</v>
      </c>
      <c r="H198" s="26" t="s">
        <v>11</v>
      </c>
      <c r="I198" s="26" t="s">
        <v>186</v>
      </c>
      <c r="J198" s="26" t="s">
        <v>185</v>
      </c>
      <c r="K198" s="26" t="s">
        <v>36</v>
      </c>
      <c r="L198" s="38">
        <v>44119</v>
      </c>
      <c r="M198" s="26" t="s">
        <v>54</v>
      </c>
      <c r="N198" s="26" t="s">
        <v>63</v>
      </c>
      <c r="O198">
        <v>43948</v>
      </c>
      <c r="P198">
        <v>5.7</v>
      </c>
      <c r="Q198">
        <v>504</v>
      </c>
      <c r="R198">
        <v>5</v>
      </c>
      <c r="S198">
        <v>15372</v>
      </c>
      <c r="T198">
        <v>13704.179</v>
      </c>
      <c r="U198">
        <v>2740.8359999999998</v>
      </c>
      <c r="V198">
        <v>100.8</v>
      </c>
      <c r="W198">
        <v>30.5</v>
      </c>
      <c r="X198">
        <v>1667.8209999999999</v>
      </c>
      <c r="Y198">
        <v>2020</v>
      </c>
      <c r="Z198">
        <v>10</v>
      </c>
      <c r="AA198">
        <v>42</v>
      </c>
      <c r="AB198">
        <v>1</v>
      </c>
      <c r="AK198" t="s">
        <v>54</v>
      </c>
      <c r="AL198" s="38">
        <v>44115</v>
      </c>
      <c r="AM198">
        <v>1058</v>
      </c>
      <c r="AN198">
        <v>10</v>
      </c>
      <c r="AO198">
        <v>32269</v>
      </c>
      <c r="AP198" s="26" t="s">
        <v>91</v>
      </c>
      <c r="AQ198">
        <v>30.5</v>
      </c>
      <c r="AR198">
        <v>29.5</v>
      </c>
      <c r="AS198">
        <v>1</v>
      </c>
      <c r="AT198">
        <v>3.3898305084745672E-2</v>
      </c>
      <c r="AU198">
        <v>4860.643</v>
      </c>
      <c r="AV198">
        <v>2020</v>
      </c>
      <c r="AW198">
        <v>42</v>
      </c>
      <c r="AX198">
        <v>10</v>
      </c>
      <c r="AY198">
        <v>0.150628869813133</v>
      </c>
    </row>
    <row r="199" spans="7:51" x14ac:dyDescent="0.2">
      <c r="G199" s="26" t="s">
        <v>8</v>
      </c>
      <c r="H199" s="26" t="s">
        <v>11</v>
      </c>
      <c r="I199" s="26" t="s">
        <v>186</v>
      </c>
      <c r="J199" s="26" t="s">
        <v>185</v>
      </c>
      <c r="K199" s="26" t="s">
        <v>36</v>
      </c>
      <c r="L199" s="38">
        <v>44119</v>
      </c>
      <c r="M199" s="26" t="s">
        <v>54</v>
      </c>
      <c r="N199" s="26" t="s">
        <v>64</v>
      </c>
      <c r="O199">
        <v>43948</v>
      </c>
      <c r="P199">
        <v>5.7</v>
      </c>
      <c r="Q199">
        <v>130</v>
      </c>
      <c r="R199">
        <v>1</v>
      </c>
      <c r="S199">
        <v>3965</v>
      </c>
      <c r="T199">
        <v>2740.8359999999998</v>
      </c>
      <c r="U199">
        <v>2740.8359999999998</v>
      </c>
      <c r="V199">
        <v>130</v>
      </c>
      <c r="W199">
        <v>30.5</v>
      </c>
      <c r="X199">
        <v>1224.164</v>
      </c>
      <c r="Y199">
        <v>2020</v>
      </c>
      <c r="Z199">
        <v>10</v>
      </c>
      <c r="AA199">
        <v>42</v>
      </c>
      <c r="AB199">
        <v>1</v>
      </c>
      <c r="AK199" t="s">
        <v>54</v>
      </c>
      <c r="AL199" s="38">
        <v>44115</v>
      </c>
      <c r="AM199">
        <v>194</v>
      </c>
      <c r="AN199">
        <v>2</v>
      </c>
      <c r="AO199">
        <v>5917</v>
      </c>
      <c r="AP199" s="26" t="s">
        <v>65</v>
      </c>
      <c r="AQ199">
        <v>30.5</v>
      </c>
      <c r="AR199">
        <v>29.5</v>
      </c>
      <c r="AS199">
        <v>1</v>
      </c>
      <c r="AT199">
        <v>3.3898305084745672E-2</v>
      </c>
      <c r="AU199">
        <v>435.32900000000001</v>
      </c>
      <c r="AV199">
        <v>2020</v>
      </c>
      <c r="AW199">
        <v>42</v>
      </c>
      <c r="AX199">
        <v>10</v>
      </c>
      <c r="AY199">
        <v>7.3572587459861394E-2</v>
      </c>
    </row>
    <row r="200" spans="7:51" x14ac:dyDescent="0.2">
      <c r="G200" s="26" t="s">
        <v>8</v>
      </c>
      <c r="H200" s="26" t="s">
        <v>11</v>
      </c>
      <c r="I200" s="26" t="s">
        <v>186</v>
      </c>
      <c r="J200" s="26" t="s">
        <v>185</v>
      </c>
      <c r="K200" s="26" t="s">
        <v>36</v>
      </c>
      <c r="L200" s="38">
        <v>44119</v>
      </c>
      <c r="M200" s="26" t="s">
        <v>54</v>
      </c>
      <c r="N200" s="26" t="s">
        <v>91</v>
      </c>
      <c r="O200">
        <v>43948</v>
      </c>
      <c r="P200">
        <v>5.7</v>
      </c>
      <c r="Q200">
        <v>1058</v>
      </c>
      <c r="R200">
        <v>10</v>
      </c>
      <c r="S200">
        <v>32269</v>
      </c>
      <c r="T200">
        <v>27408.357</v>
      </c>
      <c r="U200">
        <v>2740.8359999999998</v>
      </c>
      <c r="V200">
        <v>105.8</v>
      </c>
      <c r="W200">
        <v>30.5</v>
      </c>
      <c r="X200">
        <v>4860.643</v>
      </c>
      <c r="Y200">
        <v>2020</v>
      </c>
      <c r="Z200">
        <v>10</v>
      </c>
      <c r="AA200">
        <v>42</v>
      </c>
      <c r="AB200">
        <v>1</v>
      </c>
      <c r="AK200" t="s">
        <v>54</v>
      </c>
      <c r="AL200" s="38">
        <v>44115</v>
      </c>
      <c r="AM200">
        <v>130</v>
      </c>
      <c r="AN200">
        <v>1</v>
      </c>
      <c r="AO200">
        <v>3965</v>
      </c>
      <c r="AP200" s="26" t="s">
        <v>69</v>
      </c>
      <c r="AQ200">
        <v>30.5</v>
      </c>
      <c r="AR200">
        <v>29.5</v>
      </c>
      <c r="AS200">
        <v>1</v>
      </c>
      <c r="AT200">
        <v>3.3898305084745672E-2</v>
      </c>
      <c r="AU200">
        <v>1224.164</v>
      </c>
      <c r="AV200">
        <v>2020</v>
      </c>
      <c r="AW200">
        <v>42</v>
      </c>
      <c r="AX200">
        <v>10</v>
      </c>
      <c r="AY200">
        <v>0.308742496847415</v>
      </c>
    </row>
    <row r="201" spans="7:51" x14ac:dyDescent="0.2">
      <c r="G201" s="26" t="s">
        <v>8</v>
      </c>
      <c r="H201" s="26" t="s">
        <v>11</v>
      </c>
      <c r="I201" s="26" t="s">
        <v>186</v>
      </c>
      <c r="J201" s="26" t="s">
        <v>185</v>
      </c>
      <c r="K201" s="26" t="s">
        <v>36</v>
      </c>
      <c r="L201" s="38">
        <v>44119</v>
      </c>
      <c r="M201" s="26" t="s">
        <v>54</v>
      </c>
      <c r="N201" s="26" t="s">
        <v>65</v>
      </c>
      <c r="O201">
        <v>43948</v>
      </c>
      <c r="P201">
        <v>5.7</v>
      </c>
      <c r="Q201">
        <v>194</v>
      </c>
      <c r="R201">
        <v>2</v>
      </c>
      <c r="S201">
        <v>5917</v>
      </c>
      <c r="T201">
        <v>5481.6710000000003</v>
      </c>
      <c r="U201">
        <v>2740.8359999999998</v>
      </c>
      <c r="V201">
        <v>97</v>
      </c>
      <c r="W201">
        <v>30.5</v>
      </c>
      <c r="X201">
        <v>435.32900000000001</v>
      </c>
      <c r="Y201">
        <v>2020</v>
      </c>
      <c r="Z201">
        <v>10</v>
      </c>
      <c r="AA201">
        <v>42</v>
      </c>
      <c r="AB201">
        <v>1</v>
      </c>
      <c r="AK201" t="s">
        <v>54</v>
      </c>
      <c r="AL201" s="38">
        <v>44115</v>
      </c>
      <c r="AM201">
        <v>200</v>
      </c>
      <c r="AN201">
        <v>2</v>
      </c>
      <c r="AO201">
        <v>6100</v>
      </c>
      <c r="AP201" s="26" t="s">
        <v>82</v>
      </c>
      <c r="AQ201">
        <v>30.5</v>
      </c>
      <c r="AR201">
        <v>29.5</v>
      </c>
      <c r="AS201">
        <v>1</v>
      </c>
      <c r="AT201">
        <v>3.3898305084745672E-2</v>
      </c>
      <c r="AU201">
        <v>618.32899999999995</v>
      </c>
      <c r="AV201">
        <v>2020</v>
      </c>
      <c r="AW201">
        <v>42</v>
      </c>
      <c r="AX201">
        <v>10</v>
      </c>
      <c r="AY201">
        <v>0.101365409836066</v>
      </c>
    </row>
    <row r="202" spans="7:51" x14ac:dyDescent="0.2">
      <c r="G202" s="26" t="s">
        <v>8</v>
      </c>
      <c r="H202" s="26" t="s">
        <v>11</v>
      </c>
      <c r="I202" s="26" t="s">
        <v>186</v>
      </c>
      <c r="J202" s="26" t="s">
        <v>185</v>
      </c>
      <c r="K202" s="26" t="s">
        <v>36</v>
      </c>
      <c r="L202" s="38">
        <v>44119</v>
      </c>
      <c r="M202" s="26" t="s">
        <v>54</v>
      </c>
      <c r="N202" s="26" t="s">
        <v>69</v>
      </c>
      <c r="O202">
        <v>43948</v>
      </c>
      <c r="P202">
        <v>5.7</v>
      </c>
      <c r="Q202">
        <v>130</v>
      </c>
      <c r="R202">
        <v>1</v>
      </c>
      <c r="S202">
        <v>3965</v>
      </c>
      <c r="T202">
        <v>2740.8359999999998</v>
      </c>
      <c r="U202">
        <v>2740.8359999999998</v>
      </c>
      <c r="V202">
        <v>130</v>
      </c>
      <c r="W202">
        <v>30.5</v>
      </c>
      <c r="X202">
        <v>1224.164</v>
      </c>
      <c r="Y202">
        <v>2020</v>
      </c>
      <c r="Z202">
        <v>10</v>
      </c>
      <c r="AA202">
        <v>42</v>
      </c>
      <c r="AB202">
        <v>1</v>
      </c>
      <c r="AK202" t="s">
        <v>54</v>
      </c>
      <c r="AL202" s="38">
        <v>44115</v>
      </c>
      <c r="AM202">
        <v>1203</v>
      </c>
      <c r="AN202">
        <v>12</v>
      </c>
      <c r="AO202">
        <v>36691.5</v>
      </c>
      <c r="AP202" s="26" t="s">
        <v>74</v>
      </c>
      <c r="AQ202">
        <v>30.5</v>
      </c>
      <c r="AR202">
        <v>29.5</v>
      </c>
      <c r="AS202">
        <v>1</v>
      </c>
      <c r="AT202">
        <v>3.3898305084745672E-2</v>
      </c>
      <c r="AU202">
        <v>3801.471</v>
      </c>
      <c r="AV202">
        <v>2020</v>
      </c>
      <c r="AW202">
        <v>42</v>
      </c>
      <c r="AX202">
        <v>10</v>
      </c>
      <c r="AY202">
        <v>0.103606312088631</v>
      </c>
    </row>
    <row r="203" spans="7:51" x14ac:dyDescent="0.2">
      <c r="G203" s="26" t="s">
        <v>8</v>
      </c>
      <c r="H203" s="26" t="s">
        <v>11</v>
      </c>
      <c r="I203" s="26" t="s">
        <v>186</v>
      </c>
      <c r="J203" s="26" t="s">
        <v>185</v>
      </c>
      <c r="K203" s="26" t="s">
        <v>36</v>
      </c>
      <c r="L203" s="38">
        <v>44119</v>
      </c>
      <c r="M203" s="26" t="s">
        <v>54</v>
      </c>
      <c r="N203" s="26" t="s">
        <v>82</v>
      </c>
      <c r="O203">
        <v>43948</v>
      </c>
      <c r="P203">
        <v>5.7</v>
      </c>
      <c r="Q203">
        <v>200</v>
      </c>
      <c r="R203">
        <v>2</v>
      </c>
      <c r="S203">
        <v>6100</v>
      </c>
      <c r="T203">
        <v>5481.6710000000003</v>
      </c>
      <c r="U203">
        <v>2740.8359999999998</v>
      </c>
      <c r="V203">
        <v>100</v>
      </c>
      <c r="W203">
        <v>30.5</v>
      </c>
      <c r="X203">
        <v>618.32899999999995</v>
      </c>
      <c r="Y203">
        <v>2020</v>
      </c>
      <c r="Z203">
        <v>10</v>
      </c>
      <c r="AA203">
        <v>42</v>
      </c>
      <c r="AB203">
        <v>1</v>
      </c>
      <c r="AK203" t="s">
        <v>54</v>
      </c>
      <c r="AL203" s="38">
        <v>44115</v>
      </c>
      <c r="AM203">
        <v>172</v>
      </c>
      <c r="AN203">
        <v>2</v>
      </c>
      <c r="AO203">
        <v>5246</v>
      </c>
      <c r="AP203" s="26" t="s">
        <v>75</v>
      </c>
      <c r="AQ203">
        <v>30.5</v>
      </c>
      <c r="AR203">
        <v>29.5</v>
      </c>
      <c r="AS203">
        <v>1</v>
      </c>
      <c r="AT203">
        <v>3.3898305084745672E-2</v>
      </c>
      <c r="AU203">
        <v>-235.67099999999999</v>
      </c>
      <c r="AV203">
        <v>2020</v>
      </c>
      <c r="AW203">
        <v>42</v>
      </c>
      <c r="AX203">
        <v>10</v>
      </c>
      <c r="AY203">
        <v>-4.4923942051086498E-2</v>
      </c>
    </row>
    <row r="204" spans="7:51" x14ac:dyDescent="0.2">
      <c r="G204" s="26" t="s">
        <v>8</v>
      </c>
      <c r="H204" s="26" t="s">
        <v>11</v>
      </c>
      <c r="I204" s="26" t="s">
        <v>186</v>
      </c>
      <c r="J204" s="26" t="s">
        <v>185</v>
      </c>
      <c r="K204" s="26" t="s">
        <v>36</v>
      </c>
      <c r="L204" s="38">
        <v>44119</v>
      </c>
      <c r="M204" s="26" t="s">
        <v>54</v>
      </c>
      <c r="N204" s="26" t="s">
        <v>74</v>
      </c>
      <c r="O204">
        <v>43948</v>
      </c>
      <c r="P204">
        <v>5.7</v>
      </c>
      <c r="Q204">
        <v>1203</v>
      </c>
      <c r="R204">
        <v>12</v>
      </c>
      <c r="S204">
        <v>36691.5</v>
      </c>
      <c r="T204">
        <v>32890.029000000002</v>
      </c>
      <c r="U204">
        <v>2740.8359999999998</v>
      </c>
      <c r="V204">
        <v>100.25</v>
      </c>
      <c r="W204">
        <v>30.5</v>
      </c>
      <c r="X204">
        <v>3801.471</v>
      </c>
      <c r="Y204">
        <v>2020</v>
      </c>
      <c r="Z204">
        <v>10</v>
      </c>
      <c r="AA204">
        <v>42</v>
      </c>
      <c r="AB204">
        <v>1</v>
      </c>
      <c r="AK204" t="s">
        <v>54</v>
      </c>
      <c r="AL204" s="38">
        <v>44115</v>
      </c>
      <c r="AM204">
        <v>550</v>
      </c>
      <c r="AN204">
        <v>5</v>
      </c>
      <c r="AO204">
        <v>16775</v>
      </c>
      <c r="AP204" s="26" t="s">
        <v>76</v>
      </c>
      <c r="AQ204">
        <v>30.5</v>
      </c>
      <c r="AR204">
        <v>29.5</v>
      </c>
      <c r="AS204">
        <v>1</v>
      </c>
      <c r="AT204">
        <v>3.3898305084745672E-2</v>
      </c>
      <c r="AU204">
        <v>3070.8209999999999</v>
      </c>
      <c r="AV204">
        <v>2020</v>
      </c>
      <c r="AW204">
        <v>42</v>
      </c>
      <c r="AX204">
        <v>10</v>
      </c>
      <c r="AY204">
        <v>0.18305937406855399</v>
      </c>
    </row>
    <row r="205" spans="7:51" x14ac:dyDescent="0.2">
      <c r="G205" s="26" t="s">
        <v>8</v>
      </c>
      <c r="H205" s="26" t="s">
        <v>11</v>
      </c>
      <c r="I205" s="26" t="s">
        <v>186</v>
      </c>
      <c r="J205" s="26" t="s">
        <v>185</v>
      </c>
      <c r="K205" s="26" t="s">
        <v>36</v>
      </c>
      <c r="L205" s="38">
        <v>44119</v>
      </c>
      <c r="M205" s="26" t="s">
        <v>54</v>
      </c>
      <c r="N205" s="26" t="s">
        <v>75</v>
      </c>
      <c r="O205">
        <v>43948</v>
      </c>
      <c r="P205">
        <v>5.7</v>
      </c>
      <c r="Q205">
        <v>172</v>
      </c>
      <c r="R205">
        <v>2</v>
      </c>
      <c r="S205">
        <v>5246</v>
      </c>
      <c r="T205">
        <v>5481.6710000000003</v>
      </c>
      <c r="U205">
        <v>2740.8359999999998</v>
      </c>
      <c r="V205">
        <v>86</v>
      </c>
      <c r="W205">
        <v>30.5</v>
      </c>
      <c r="X205">
        <v>-235.67099999999999</v>
      </c>
      <c r="Y205">
        <v>2020</v>
      </c>
      <c r="Z205">
        <v>10</v>
      </c>
      <c r="AA205">
        <v>42</v>
      </c>
      <c r="AB205">
        <v>1</v>
      </c>
      <c r="AK205" t="s">
        <v>54</v>
      </c>
      <c r="AL205" s="38">
        <v>44115</v>
      </c>
      <c r="AM205">
        <v>480</v>
      </c>
      <c r="AN205">
        <v>5</v>
      </c>
      <c r="AO205">
        <v>14640</v>
      </c>
      <c r="AP205" s="26" t="s">
        <v>77</v>
      </c>
      <c r="AQ205">
        <v>30.5</v>
      </c>
      <c r="AR205">
        <v>29.5</v>
      </c>
      <c r="AS205">
        <v>1</v>
      </c>
      <c r="AT205">
        <v>3.3898305084745672E-2</v>
      </c>
      <c r="AU205">
        <v>935.82100000000003</v>
      </c>
      <c r="AV205">
        <v>2020</v>
      </c>
      <c r="AW205">
        <v>42</v>
      </c>
      <c r="AX205">
        <v>10</v>
      </c>
      <c r="AY205">
        <v>6.3922199453551903E-2</v>
      </c>
    </row>
    <row r="206" spans="7:51" x14ac:dyDescent="0.2">
      <c r="G206" s="26" t="s">
        <v>8</v>
      </c>
      <c r="H206" s="26" t="s">
        <v>11</v>
      </c>
      <c r="I206" s="26" t="s">
        <v>186</v>
      </c>
      <c r="J206" s="26" t="s">
        <v>185</v>
      </c>
      <c r="K206" s="26" t="s">
        <v>36</v>
      </c>
      <c r="L206" s="38">
        <v>44119</v>
      </c>
      <c r="M206" s="26" t="s">
        <v>54</v>
      </c>
      <c r="N206" s="26" t="s">
        <v>76</v>
      </c>
      <c r="O206">
        <v>43948</v>
      </c>
      <c r="P206">
        <v>5.7</v>
      </c>
      <c r="Q206">
        <v>550</v>
      </c>
      <c r="R206">
        <v>5</v>
      </c>
      <c r="S206">
        <v>16775</v>
      </c>
      <c r="T206">
        <v>13704.179</v>
      </c>
      <c r="U206">
        <v>2740.8359999999998</v>
      </c>
      <c r="V206">
        <v>110</v>
      </c>
      <c r="W206">
        <v>30.5</v>
      </c>
      <c r="X206">
        <v>3070.8209999999999</v>
      </c>
      <c r="Y206">
        <v>2020</v>
      </c>
      <c r="Z206">
        <v>10</v>
      </c>
      <c r="AA206">
        <v>42</v>
      </c>
      <c r="AB206">
        <v>1</v>
      </c>
      <c r="AK206" t="s">
        <v>54</v>
      </c>
      <c r="AL206" s="38">
        <v>44115</v>
      </c>
      <c r="AM206">
        <v>202</v>
      </c>
      <c r="AN206">
        <v>2</v>
      </c>
      <c r="AO206">
        <v>6161</v>
      </c>
      <c r="AP206" s="26" t="s">
        <v>78</v>
      </c>
      <c r="AQ206">
        <v>30.5</v>
      </c>
      <c r="AR206">
        <v>29.5</v>
      </c>
      <c r="AS206">
        <v>1</v>
      </c>
      <c r="AT206">
        <v>3.3898305084745672E-2</v>
      </c>
      <c r="AU206">
        <v>679.32899999999995</v>
      </c>
      <c r="AV206">
        <v>2020</v>
      </c>
      <c r="AW206">
        <v>42</v>
      </c>
      <c r="AX206">
        <v>10</v>
      </c>
      <c r="AY206">
        <v>0.110262782015906</v>
      </c>
    </row>
    <row r="207" spans="7:51" x14ac:dyDescent="0.2">
      <c r="G207" s="26" t="s">
        <v>8</v>
      </c>
      <c r="H207" s="26" t="s">
        <v>11</v>
      </c>
      <c r="I207" s="26" t="s">
        <v>186</v>
      </c>
      <c r="J207" s="26" t="s">
        <v>185</v>
      </c>
      <c r="K207" s="26" t="s">
        <v>36</v>
      </c>
      <c r="L207" s="38">
        <v>44119</v>
      </c>
      <c r="M207" s="26" t="s">
        <v>54</v>
      </c>
      <c r="N207" s="26" t="s">
        <v>77</v>
      </c>
      <c r="O207">
        <v>43948</v>
      </c>
      <c r="P207">
        <v>5.7</v>
      </c>
      <c r="Q207">
        <v>480</v>
      </c>
      <c r="R207">
        <v>5</v>
      </c>
      <c r="S207">
        <v>14640</v>
      </c>
      <c r="T207">
        <v>13704.179</v>
      </c>
      <c r="U207">
        <v>2740.8359999999998</v>
      </c>
      <c r="V207">
        <v>96</v>
      </c>
      <c r="W207">
        <v>30.5</v>
      </c>
      <c r="X207">
        <v>935.82100000000003</v>
      </c>
      <c r="Y207">
        <v>2020</v>
      </c>
      <c r="Z207">
        <v>10</v>
      </c>
      <c r="AA207">
        <v>42</v>
      </c>
      <c r="AB207">
        <v>1</v>
      </c>
      <c r="AK207" t="s">
        <v>54</v>
      </c>
      <c r="AL207" s="38">
        <v>44115</v>
      </c>
      <c r="AM207">
        <v>104</v>
      </c>
      <c r="AN207">
        <v>1</v>
      </c>
      <c r="AO207">
        <v>3172</v>
      </c>
      <c r="AP207" s="26" t="s">
        <v>79</v>
      </c>
      <c r="AQ207">
        <v>30.5</v>
      </c>
      <c r="AR207">
        <v>29.5</v>
      </c>
      <c r="AS207">
        <v>1</v>
      </c>
      <c r="AT207">
        <v>3.3898305084745672E-2</v>
      </c>
      <c r="AU207">
        <v>431.16399999999999</v>
      </c>
      <c r="AV207">
        <v>2020</v>
      </c>
      <c r="AW207">
        <v>42</v>
      </c>
      <c r="AX207">
        <v>10</v>
      </c>
      <c r="AY207">
        <v>0.13592812105926899</v>
      </c>
    </row>
    <row r="208" spans="7:51" x14ac:dyDescent="0.2">
      <c r="G208" s="26" t="s">
        <v>8</v>
      </c>
      <c r="H208" s="26" t="s">
        <v>11</v>
      </c>
      <c r="I208" s="26" t="s">
        <v>186</v>
      </c>
      <c r="J208" s="26" t="s">
        <v>185</v>
      </c>
      <c r="K208" s="26" t="s">
        <v>36</v>
      </c>
      <c r="L208" s="38">
        <v>44119</v>
      </c>
      <c r="M208" s="26" t="s">
        <v>54</v>
      </c>
      <c r="N208" s="26" t="s">
        <v>78</v>
      </c>
      <c r="O208">
        <v>43948</v>
      </c>
      <c r="P208">
        <v>5.7</v>
      </c>
      <c r="Q208">
        <v>202</v>
      </c>
      <c r="R208">
        <v>2</v>
      </c>
      <c r="S208">
        <v>6161</v>
      </c>
      <c r="T208">
        <v>5481.6710000000003</v>
      </c>
      <c r="U208">
        <v>2740.8359999999998</v>
      </c>
      <c r="V208">
        <v>101</v>
      </c>
      <c r="W208">
        <v>30.5</v>
      </c>
      <c r="X208">
        <v>679.32899999999995</v>
      </c>
      <c r="Y208">
        <v>2020</v>
      </c>
      <c r="Z208">
        <v>10</v>
      </c>
      <c r="AA208">
        <v>42</v>
      </c>
      <c r="AB208">
        <v>1</v>
      </c>
      <c r="AK208" t="s">
        <v>54</v>
      </c>
      <c r="AL208" s="38">
        <v>44115</v>
      </c>
      <c r="AM208">
        <v>-104</v>
      </c>
      <c r="AN208">
        <v>-1</v>
      </c>
      <c r="AO208">
        <v>-3172</v>
      </c>
      <c r="AP208" s="26" t="s">
        <v>79</v>
      </c>
      <c r="AQ208">
        <v>30.5</v>
      </c>
      <c r="AR208">
        <v>29.5</v>
      </c>
      <c r="AS208">
        <v>1</v>
      </c>
      <c r="AT208">
        <v>3.3898305084745672E-2</v>
      </c>
      <c r="AU208">
        <v>-431.16399999999999</v>
      </c>
      <c r="AV208">
        <v>2020</v>
      </c>
      <c r="AW208">
        <v>42</v>
      </c>
      <c r="AX208">
        <v>10</v>
      </c>
      <c r="AY208">
        <v>0.13592812105926899</v>
      </c>
    </row>
    <row r="209" spans="7:51" x14ac:dyDescent="0.2">
      <c r="G209" s="26" t="s">
        <v>8</v>
      </c>
      <c r="H209" s="26" t="s">
        <v>11</v>
      </c>
      <c r="I209" s="26" t="s">
        <v>186</v>
      </c>
      <c r="J209" s="26" t="s">
        <v>185</v>
      </c>
      <c r="K209" s="26" t="s">
        <v>36</v>
      </c>
      <c r="L209" s="38">
        <v>44119</v>
      </c>
      <c r="M209" s="26" t="s">
        <v>54</v>
      </c>
      <c r="N209" s="26" t="s">
        <v>79</v>
      </c>
      <c r="O209">
        <v>43948</v>
      </c>
      <c r="P209">
        <v>5.7</v>
      </c>
      <c r="Q209">
        <v>104</v>
      </c>
      <c r="R209">
        <v>1</v>
      </c>
      <c r="S209">
        <v>3172</v>
      </c>
      <c r="T209">
        <v>2740.8359999999998</v>
      </c>
      <c r="U209">
        <v>2740.8359999999998</v>
      </c>
      <c r="V209">
        <v>104</v>
      </c>
      <c r="W209">
        <v>30.5</v>
      </c>
      <c r="X209">
        <v>431.16399999999999</v>
      </c>
      <c r="Y209">
        <v>2020</v>
      </c>
      <c r="Z209">
        <v>10</v>
      </c>
      <c r="AA209">
        <v>42</v>
      </c>
      <c r="AB209">
        <v>1</v>
      </c>
      <c r="AK209" t="s">
        <v>54</v>
      </c>
      <c r="AL209" s="38">
        <v>44115</v>
      </c>
      <c r="AM209">
        <v>117</v>
      </c>
      <c r="AN209">
        <v>1</v>
      </c>
      <c r="AO209">
        <v>3568.5</v>
      </c>
      <c r="AP209" s="26" t="s">
        <v>79</v>
      </c>
      <c r="AQ209">
        <v>30.5</v>
      </c>
      <c r="AR209">
        <v>29.5</v>
      </c>
      <c r="AS209">
        <v>1</v>
      </c>
      <c r="AT209">
        <v>3.3898305084745672E-2</v>
      </c>
      <c r="AU209">
        <v>827.66399999999999</v>
      </c>
      <c r="AV209">
        <v>2020</v>
      </c>
      <c r="AW209">
        <v>42</v>
      </c>
      <c r="AX209">
        <v>10</v>
      </c>
      <c r="AY209">
        <v>0.23193610760823899</v>
      </c>
    </row>
    <row r="210" spans="7:51" x14ac:dyDescent="0.2">
      <c r="G210" s="26" t="s">
        <v>8</v>
      </c>
      <c r="H210" s="26" t="s">
        <v>11</v>
      </c>
      <c r="I210" s="26" t="s">
        <v>186</v>
      </c>
      <c r="J210" s="26" t="s">
        <v>185</v>
      </c>
      <c r="K210" s="26" t="s">
        <v>35</v>
      </c>
      <c r="L210" s="38">
        <v>44119</v>
      </c>
      <c r="M210" s="26" t="s">
        <v>54</v>
      </c>
      <c r="N210" s="26" t="s">
        <v>79</v>
      </c>
      <c r="O210">
        <v>43948</v>
      </c>
      <c r="P210">
        <v>5.7</v>
      </c>
      <c r="Q210">
        <v>-104</v>
      </c>
      <c r="R210">
        <v>-1</v>
      </c>
      <c r="S210">
        <v>-3172</v>
      </c>
      <c r="T210">
        <v>-2740.8359999999998</v>
      </c>
      <c r="U210">
        <v>-2740.8359999999998</v>
      </c>
      <c r="V210">
        <v>104</v>
      </c>
      <c r="W210">
        <v>30.5</v>
      </c>
      <c r="X210">
        <v>-431.16399999999999</v>
      </c>
      <c r="Y210">
        <v>2020</v>
      </c>
      <c r="Z210">
        <v>10</v>
      </c>
      <c r="AA210">
        <v>42</v>
      </c>
      <c r="AB210">
        <v>-1</v>
      </c>
      <c r="AK210" t="s">
        <v>54</v>
      </c>
      <c r="AL210" s="38">
        <v>44115</v>
      </c>
      <c r="AM210">
        <v>104</v>
      </c>
      <c r="AN210">
        <v>1</v>
      </c>
      <c r="AO210">
        <v>3172</v>
      </c>
      <c r="AP210" s="26" t="s">
        <v>92</v>
      </c>
      <c r="AQ210">
        <v>30.5</v>
      </c>
      <c r="AR210">
        <v>29.5</v>
      </c>
      <c r="AS210">
        <v>1</v>
      </c>
      <c r="AT210">
        <v>3.3898305084745672E-2</v>
      </c>
      <c r="AU210">
        <v>431.16399999999999</v>
      </c>
      <c r="AV210">
        <v>2020</v>
      </c>
      <c r="AW210">
        <v>42</v>
      </c>
      <c r="AX210">
        <v>10</v>
      </c>
      <c r="AY210">
        <v>0.13592812105926899</v>
      </c>
    </row>
    <row r="211" spans="7:51" x14ac:dyDescent="0.2">
      <c r="G211" s="26" t="s">
        <v>8</v>
      </c>
      <c r="H211" s="26" t="s">
        <v>11</v>
      </c>
      <c r="I211" s="26" t="s">
        <v>186</v>
      </c>
      <c r="J211" s="26" t="s">
        <v>185</v>
      </c>
      <c r="K211" s="26" t="s">
        <v>36</v>
      </c>
      <c r="L211" s="38">
        <v>44119</v>
      </c>
      <c r="M211" s="26" t="s">
        <v>54</v>
      </c>
      <c r="N211" s="26" t="s">
        <v>79</v>
      </c>
      <c r="O211">
        <v>43948</v>
      </c>
      <c r="P211">
        <v>5.7</v>
      </c>
      <c r="Q211">
        <v>117</v>
      </c>
      <c r="R211">
        <v>1</v>
      </c>
      <c r="S211">
        <v>3568.5</v>
      </c>
      <c r="T211">
        <v>2740.8359999999998</v>
      </c>
      <c r="U211">
        <v>2740.8359999999998</v>
      </c>
      <c r="V211">
        <v>117</v>
      </c>
      <c r="W211">
        <v>30.5</v>
      </c>
      <c r="X211">
        <v>827.66399999999999</v>
      </c>
      <c r="Y211">
        <v>2020</v>
      </c>
      <c r="Z211">
        <v>10</v>
      </c>
      <c r="AA211">
        <v>42</v>
      </c>
      <c r="AB211">
        <v>1</v>
      </c>
      <c r="AK211" t="s">
        <v>54</v>
      </c>
      <c r="AL211" s="38">
        <v>44115</v>
      </c>
      <c r="AM211">
        <v>676</v>
      </c>
      <c r="AN211">
        <v>6</v>
      </c>
      <c r="AO211">
        <v>20618</v>
      </c>
      <c r="AP211" s="26" t="s">
        <v>80</v>
      </c>
      <c r="AQ211">
        <v>30.5</v>
      </c>
      <c r="AR211">
        <v>29.5</v>
      </c>
      <c r="AS211">
        <v>1</v>
      </c>
      <c r="AT211">
        <v>3.3898305084745672E-2</v>
      </c>
      <c r="AU211">
        <v>4172.9859999999999</v>
      </c>
      <c r="AV211">
        <v>2020</v>
      </c>
      <c r="AW211">
        <v>42</v>
      </c>
      <c r="AX211">
        <v>10</v>
      </c>
      <c r="AY211">
        <v>0.202395285672713</v>
      </c>
    </row>
    <row r="212" spans="7:51" x14ac:dyDescent="0.2">
      <c r="G212" s="26" t="s">
        <v>8</v>
      </c>
      <c r="H212" s="26" t="s">
        <v>11</v>
      </c>
      <c r="I212" s="26" t="s">
        <v>186</v>
      </c>
      <c r="J212" s="26" t="s">
        <v>185</v>
      </c>
      <c r="K212" s="26" t="s">
        <v>36</v>
      </c>
      <c r="L212" s="38">
        <v>44119</v>
      </c>
      <c r="M212" s="26" t="s">
        <v>54</v>
      </c>
      <c r="N212" s="26" t="s">
        <v>92</v>
      </c>
      <c r="O212">
        <v>43948</v>
      </c>
      <c r="P212">
        <v>5.7</v>
      </c>
      <c r="Q212">
        <v>104</v>
      </c>
      <c r="R212">
        <v>1</v>
      </c>
      <c r="S212">
        <v>3172</v>
      </c>
      <c r="T212">
        <v>2740.8359999999998</v>
      </c>
      <c r="U212">
        <v>2740.8359999999998</v>
      </c>
      <c r="V212">
        <v>104</v>
      </c>
      <c r="W212">
        <v>30.5</v>
      </c>
      <c r="X212">
        <v>431.16399999999999</v>
      </c>
      <c r="Y212">
        <v>2020</v>
      </c>
      <c r="Z212">
        <v>10</v>
      </c>
      <c r="AA212">
        <v>42</v>
      </c>
      <c r="AB212">
        <v>1</v>
      </c>
      <c r="AK212" t="s">
        <v>54</v>
      </c>
      <c r="AL212" s="38">
        <v>44115</v>
      </c>
      <c r="AM212">
        <v>510</v>
      </c>
      <c r="AN212">
        <v>5</v>
      </c>
      <c r="AO212">
        <v>15555</v>
      </c>
      <c r="AP212" s="26" t="s">
        <v>81</v>
      </c>
      <c r="AQ212">
        <v>30.5</v>
      </c>
      <c r="AR212">
        <v>29.5</v>
      </c>
      <c r="AS212">
        <v>1</v>
      </c>
      <c r="AT212">
        <v>3.3898305084745672E-2</v>
      </c>
      <c r="AU212">
        <v>1850.8209999999999</v>
      </c>
      <c r="AV212">
        <v>2020</v>
      </c>
      <c r="AW212">
        <v>42</v>
      </c>
      <c r="AX212">
        <v>10</v>
      </c>
      <c r="AY212">
        <v>0.11898559948569599</v>
      </c>
    </row>
    <row r="213" spans="7:51" x14ac:dyDescent="0.2">
      <c r="G213" s="26" t="s">
        <v>8</v>
      </c>
      <c r="H213" s="26" t="s">
        <v>11</v>
      </c>
      <c r="I213" s="26" t="s">
        <v>186</v>
      </c>
      <c r="J213" s="26" t="s">
        <v>185</v>
      </c>
      <c r="K213" s="26" t="s">
        <v>36</v>
      </c>
      <c r="L213" s="38">
        <v>44119</v>
      </c>
      <c r="M213" s="26" t="s">
        <v>54</v>
      </c>
      <c r="N213" s="26" t="s">
        <v>80</v>
      </c>
      <c r="O213">
        <v>43948</v>
      </c>
      <c r="P213">
        <v>5.7</v>
      </c>
      <c r="Q213">
        <v>676</v>
      </c>
      <c r="R213">
        <v>6</v>
      </c>
      <c r="S213">
        <v>20618</v>
      </c>
      <c r="T213">
        <v>16445.013999999999</v>
      </c>
      <c r="U213">
        <v>2740.8359999999998</v>
      </c>
      <c r="V213">
        <v>112.66666666666667</v>
      </c>
      <c r="W213">
        <v>30.5</v>
      </c>
      <c r="X213">
        <v>4172.9859999999999</v>
      </c>
      <c r="Y213">
        <v>2020</v>
      </c>
      <c r="Z213">
        <v>10</v>
      </c>
      <c r="AA213">
        <v>42</v>
      </c>
      <c r="AB213">
        <v>1</v>
      </c>
      <c r="AK213" t="s">
        <v>54</v>
      </c>
      <c r="AL213" s="38">
        <v>44115</v>
      </c>
      <c r="AM213">
        <v>115</v>
      </c>
      <c r="AN213">
        <v>1</v>
      </c>
      <c r="AO213">
        <v>3507.5</v>
      </c>
      <c r="AP213" s="26" t="s">
        <v>62</v>
      </c>
      <c r="AQ213">
        <v>30.5</v>
      </c>
      <c r="AR213">
        <v>29.5</v>
      </c>
      <c r="AS213">
        <v>1</v>
      </c>
      <c r="AT213">
        <v>3.3898305084745672E-2</v>
      </c>
      <c r="AU213">
        <v>766.66399999999999</v>
      </c>
      <c r="AV213">
        <v>2020</v>
      </c>
      <c r="AW213">
        <v>42</v>
      </c>
      <c r="AX213">
        <v>10</v>
      </c>
      <c r="AY213">
        <v>0.218578474697078</v>
      </c>
    </row>
    <row r="214" spans="7:51" x14ac:dyDescent="0.2">
      <c r="G214" s="26" t="s">
        <v>8</v>
      </c>
      <c r="H214" s="26" t="s">
        <v>11</v>
      </c>
      <c r="I214" s="26" t="s">
        <v>186</v>
      </c>
      <c r="J214" s="26" t="s">
        <v>185</v>
      </c>
      <c r="K214" s="26" t="s">
        <v>36</v>
      </c>
      <c r="L214" s="38">
        <v>44119</v>
      </c>
      <c r="M214" s="26" t="s">
        <v>54</v>
      </c>
      <c r="N214" s="26" t="s">
        <v>81</v>
      </c>
      <c r="O214">
        <v>43948</v>
      </c>
      <c r="P214">
        <v>5.7</v>
      </c>
      <c r="Q214">
        <v>510</v>
      </c>
      <c r="R214">
        <v>5</v>
      </c>
      <c r="S214">
        <v>15555</v>
      </c>
      <c r="T214">
        <v>13704.179</v>
      </c>
      <c r="U214">
        <v>2740.8359999999998</v>
      </c>
      <c r="V214">
        <v>102</v>
      </c>
      <c r="W214">
        <v>30.5</v>
      </c>
      <c r="X214">
        <v>1850.8209999999999</v>
      </c>
      <c r="Y214">
        <v>2020</v>
      </c>
      <c r="Z214">
        <v>10</v>
      </c>
      <c r="AA214">
        <v>42</v>
      </c>
      <c r="AB214">
        <v>1</v>
      </c>
      <c r="AK214" t="s">
        <v>54</v>
      </c>
      <c r="AL214" s="38">
        <v>44115</v>
      </c>
      <c r="AM214">
        <v>570</v>
      </c>
      <c r="AN214">
        <v>6</v>
      </c>
      <c r="AO214">
        <v>17385</v>
      </c>
      <c r="AP214" s="26" t="s">
        <v>158</v>
      </c>
      <c r="AQ214">
        <v>30.5</v>
      </c>
      <c r="AR214">
        <v>29.5</v>
      </c>
      <c r="AS214">
        <v>1</v>
      </c>
      <c r="AT214">
        <v>3.3898305084745672E-2</v>
      </c>
      <c r="AU214">
        <v>939.98599999999999</v>
      </c>
      <c r="AV214">
        <v>2020</v>
      </c>
      <c r="AW214">
        <v>42</v>
      </c>
      <c r="AX214">
        <v>10</v>
      </c>
      <c r="AY214">
        <v>5.4068794938165098E-2</v>
      </c>
    </row>
    <row r="215" spans="7:51" x14ac:dyDescent="0.2">
      <c r="G215" s="26" t="s">
        <v>8</v>
      </c>
      <c r="H215" s="26" t="s">
        <v>11</v>
      </c>
      <c r="I215" s="26" t="s">
        <v>186</v>
      </c>
      <c r="J215" s="26" t="s">
        <v>185</v>
      </c>
      <c r="K215" s="26" t="s">
        <v>36</v>
      </c>
      <c r="L215" s="38">
        <v>44119</v>
      </c>
      <c r="M215" s="26" t="s">
        <v>54</v>
      </c>
      <c r="N215" s="26" t="s">
        <v>62</v>
      </c>
      <c r="O215">
        <v>43948</v>
      </c>
      <c r="P215">
        <v>5.7</v>
      </c>
      <c r="Q215">
        <v>115</v>
      </c>
      <c r="R215">
        <v>1</v>
      </c>
      <c r="S215">
        <v>3507.5</v>
      </c>
      <c r="T215">
        <v>2740.8359999999998</v>
      </c>
      <c r="U215">
        <v>2740.8359999999998</v>
      </c>
      <c r="V215">
        <v>115</v>
      </c>
      <c r="W215">
        <v>30.5</v>
      </c>
      <c r="X215">
        <v>766.66399999999999</v>
      </c>
      <c r="Y215">
        <v>2020</v>
      </c>
      <c r="Z215">
        <v>10</v>
      </c>
      <c r="AA215">
        <v>42</v>
      </c>
      <c r="AB215">
        <v>1</v>
      </c>
      <c r="AK215" t="s">
        <v>54</v>
      </c>
      <c r="AL215" s="38">
        <v>44115</v>
      </c>
      <c r="AM215">
        <v>304</v>
      </c>
      <c r="AN215">
        <v>3</v>
      </c>
      <c r="AO215">
        <v>9272</v>
      </c>
      <c r="AP215" s="26" t="s">
        <v>62</v>
      </c>
      <c r="AQ215">
        <v>30.5</v>
      </c>
      <c r="AR215">
        <v>29.5</v>
      </c>
      <c r="AS215">
        <v>1</v>
      </c>
      <c r="AT215">
        <v>3.3898305084745672E-2</v>
      </c>
      <c r="AU215">
        <v>1049.4929999999999</v>
      </c>
      <c r="AV215">
        <v>2020</v>
      </c>
      <c r="AW215">
        <v>42</v>
      </c>
      <c r="AX215">
        <v>10</v>
      </c>
      <c r="AY215">
        <v>0.11318949525453</v>
      </c>
    </row>
    <row r="216" spans="7:51" x14ac:dyDescent="0.2">
      <c r="G216" s="26" t="s">
        <v>8</v>
      </c>
      <c r="H216" s="26" t="s">
        <v>11</v>
      </c>
      <c r="I216" s="26" t="s">
        <v>186</v>
      </c>
      <c r="J216" s="26" t="s">
        <v>185</v>
      </c>
      <c r="K216" s="26" t="s">
        <v>36</v>
      </c>
      <c r="L216" s="38">
        <v>44119</v>
      </c>
      <c r="M216" s="26" t="s">
        <v>54</v>
      </c>
      <c r="N216" s="26" t="s">
        <v>158</v>
      </c>
      <c r="O216">
        <v>43948</v>
      </c>
      <c r="P216">
        <v>5.7</v>
      </c>
      <c r="Q216">
        <v>570</v>
      </c>
      <c r="R216">
        <v>6</v>
      </c>
      <c r="S216">
        <v>17385</v>
      </c>
      <c r="T216">
        <v>16445.013999999999</v>
      </c>
      <c r="U216">
        <v>2740.8359999999998</v>
      </c>
      <c r="V216">
        <v>95</v>
      </c>
      <c r="W216">
        <v>30.5</v>
      </c>
      <c r="X216">
        <v>939.98599999999999</v>
      </c>
      <c r="Y216">
        <v>2020</v>
      </c>
      <c r="Z216">
        <v>10</v>
      </c>
      <c r="AA216">
        <v>42</v>
      </c>
      <c r="AB216">
        <v>1</v>
      </c>
      <c r="AK216" t="s">
        <v>54</v>
      </c>
      <c r="AL216" s="38">
        <v>44115</v>
      </c>
      <c r="AM216">
        <v>303</v>
      </c>
      <c r="AN216">
        <v>3</v>
      </c>
      <c r="AO216">
        <v>9241.5</v>
      </c>
      <c r="AP216" s="26" t="s">
        <v>72</v>
      </c>
      <c r="AQ216">
        <v>30.5</v>
      </c>
      <c r="AR216">
        <v>29.5</v>
      </c>
      <c r="AS216">
        <v>1</v>
      </c>
      <c r="AT216">
        <v>3.3898305084745672E-2</v>
      </c>
      <c r="AU216">
        <v>1018.9930000000001</v>
      </c>
      <c r="AV216">
        <v>2020</v>
      </c>
      <c r="AW216">
        <v>42</v>
      </c>
      <c r="AX216">
        <v>10</v>
      </c>
      <c r="AY216">
        <v>0.110262727912135</v>
      </c>
    </row>
    <row r="217" spans="7:51" x14ac:dyDescent="0.2">
      <c r="G217" s="26" t="s">
        <v>8</v>
      </c>
      <c r="H217" s="26" t="s">
        <v>11</v>
      </c>
      <c r="I217" s="26" t="s">
        <v>186</v>
      </c>
      <c r="J217" s="26" t="s">
        <v>185</v>
      </c>
      <c r="K217" s="26" t="s">
        <v>36</v>
      </c>
      <c r="L217" s="38">
        <v>44119</v>
      </c>
      <c r="M217" s="26" t="s">
        <v>54</v>
      </c>
      <c r="N217" s="26" t="s">
        <v>62</v>
      </c>
      <c r="O217">
        <v>43948</v>
      </c>
      <c r="P217">
        <v>5.7</v>
      </c>
      <c r="Q217">
        <v>304</v>
      </c>
      <c r="R217">
        <v>3</v>
      </c>
      <c r="S217">
        <v>9272</v>
      </c>
      <c r="T217">
        <v>8222.5069999999996</v>
      </c>
      <c r="U217">
        <v>2740.8359999999998</v>
      </c>
      <c r="V217">
        <v>101.33333333333333</v>
      </c>
      <c r="W217">
        <v>30.5</v>
      </c>
      <c r="X217">
        <v>1049.4929999999999</v>
      </c>
      <c r="Y217">
        <v>2020</v>
      </c>
      <c r="Z217">
        <v>10</v>
      </c>
      <c r="AA217">
        <v>42</v>
      </c>
      <c r="AB217">
        <v>1</v>
      </c>
      <c r="AK217" t="s">
        <v>54</v>
      </c>
      <c r="AL217" s="38">
        <v>44115</v>
      </c>
      <c r="AM217">
        <v>92</v>
      </c>
      <c r="AN217">
        <v>1</v>
      </c>
      <c r="AO217">
        <v>2806</v>
      </c>
      <c r="AP217" s="26" t="s">
        <v>73</v>
      </c>
      <c r="AQ217">
        <v>30.5</v>
      </c>
      <c r="AR217">
        <v>29.5</v>
      </c>
      <c r="AS217">
        <v>1</v>
      </c>
      <c r="AT217">
        <v>3.3898305084745672E-2</v>
      </c>
      <c r="AU217">
        <v>65.164000000000001</v>
      </c>
      <c r="AV217">
        <v>2020</v>
      </c>
      <c r="AW217">
        <v>42</v>
      </c>
      <c r="AX217">
        <v>10</v>
      </c>
      <c r="AY217">
        <v>2.3223093371347099E-2</v>
      </c>
    </row>
    <row r="218" spans="7:51" x14ac:dyDescent="0.2">
      <c r="G218" s="26" t="s">
        <v>8</v>
      </c>
      <c r="H218" s="26" t="s">
        <v>11</v>
      </c>
      <c r="I218" s="26" t="s">
        <v>186</v>
      </c>
      <c r="J218" s="26" t="s">
        <v>185</v>
      </c>
      <c r="K218" s="26" t="s">
        <v>36</v>
      </c>
      <c r="L218" s="38">
        <v>44119</v>
      </c>
      <c r="M218" s="26" t="s">
        <v>54</v>
      </c>
      <c r="N218" s="26" t="s">
        <v>72</v>
      </c>
      <c r="O218">
        <v>43948</v>
      </c>
      <c r="P218">
        <v>5.7</v>
      </c>
      <c r="Q218">
        <v>303</v>
      </c>
      <c r="R218">
        <v>3</v>
      </c>
      <c r="S218">
        <v>9241.5</v>
      </c>
      <c r="T218">
        <v>8222.5069999999996</v>
      </c>
      <c r="U218">
        <v>2740.8359999999998</v>
      </c>
      <c r="V218">
        <v>101</v>
      </c>
      <c r="W218">
        <v>30.5</v>
      </c>
      <c r="X218">
        <v>1018.9930000000001</v>
      </c>
      <c r="Y218">
        <v>2020</v>
      </c>
      <c r="Z218">
        <v>10</v>
      </c>
      <c r="AA218">
        <v>42</v>
      </c>
      <c r="AB218">
        <v>1</v>
      </c>
      <c r="AK218" t="s">
        <v>54</v>
      </c>
      <c r="AL218" s="38">
        <v>44115</v>
      </c>
      <c r="AM218">
        <v>305</v>
      </c>
      <c r="AN218">
        <v>3</v>
      </c>
      <c r="AO218">
        <v>9302.5</v>
      </c>
      <c r="AP218" s="26" t="s">
        <v>62</v>
      </c>
      <c r="AQ218">
        <v>30.5</v>
      </c>
      <c r="AR218">
        <v>29.5</v>
      </c>
      <c r="AS218">
        <v>1</v>
      </c>
      <c r="AT218">
        <v>3.3898305084745672E-2</v>
      </c>
      <c r="AU218">
        <v>1079.9929999999999</v>
      </c>
      <c r="AV218">
        <v>2020</v>
      </c>
      <c r="AW218">
        <v>42</v>
      </c>
      <c r="AX218">
        <v>10</v>
      </c>
      <c r="AY218">
        <v>0.116097070679925</v>
      </c>
    </row>
    <row r="219" spans="7:51" x14ac:dyDescent="0.2">
      <c r="G219" s="26" t="s">
        <v>8</v>
      </c>
      <c r="H219" s="26" t="s">
        <v>11</v>
      </c>
      <c r="I219" s="26" t="s">
        <v>186</v>
      </c>
      <c r="J219" s="26" t="s">
        <v>185</v>
      </c>
      <c r="K219" s="26" t="s">
        <v>36</v>
      </c>
      <c r="L219" s="38">
        <v>44119</v>
      </c>
      <c r="M219" s="26" t="s">
        <v>54</v>
      </c>
      <c r="N219" s="26" t="s">
        <v>73</v>
      </c>
      <c r="O219">
        <v>43948</v>
      </c>
      <c r="P219">
        <v>5.7</v>
      </c>
      <c r="Q219">
        <v>92</v>
      </c>
      <c r="R219">
        <v>1</v>
      </c>
      <c r="S219">
        <v>2806</v>
      </c>
      <c r="T219">
        <v>2740.8359999999998</v>
      </c>
      <c r="U219">
        <v>2740.8359999999998</v>
      </c>
      <c r="V219">
        <v>92</v>
      </c>
      <c r="W219">
        <v>30.5</v>
      </c>
      <c r="X219">
        <v>65.164000000000001</v>
      </c>
      <c r="Y219">
        <v>2020</v>
      </c>
      <c r="Z219">
        <v>10</v>
      </c>
      <c r="AA219">
        <v>42</v>
      </c>
      <c r="AB219">
        <v>1</v>
      </c>
      <c r="AK219" t="s">
        <v>54</v>
      </c>
      <c r="AL219" s="38">
        <v>44115</v>
      </c>
      <c r="AM219">
        <v>2850</v>
      </c>
      <c r="AN219">
        <v>26</v>
      </c>
      <c r="AO219">
        <v>85500</v>
      </c>
      <c r="AP219" s="26" t="s">
        <v>66</v>
      </c>
      <c r="AQ219">
        <v>30</v>
      </c>
      <c r="AR219">
        <v>29.5</v>
      </c>
      <c r="AS219">
        <v>0.5</v>
      </c>
      <c r="AT219">
        <v>1.6949152542372836E-2</v>
      </c>
      <c r="AU219">
        <v>17507.420999999998</v>
      </c>
      <c r="AV219">
        <v>2020</v>
      </c>
      <c r="AW219">
        <v>42</v>
      </c>
      <c r="AX219">
        <v>10</v>
      </c>
      <c r="AY219">
        <v>0.20476515789473701</v>
      </c>
    </row>
    <row r="220" spans="7:51" x14ac:dyDescent="0.2">
      <c r="G220" s="26" t="s">
        <v>8</v>
      </c>
      <c r="H220" s="26" t="s">
        <v>11</v>
      </c>
      <c r="I220" s="26" t="s">
        <v>186</v>
      </c>
      <c r="J220" s="26" t="s">
        <v>185</v>
      </c>
      <c r="K220" s="26" t="s">
        <v>36</v>
      </c>
      <c r="L220" s="38">
        <v>44119</v>
      </c>
      <c r="M220" s="26" t="s">
        <v>54</v>
      </c>
      <c r="N220" s="26" t="s">
        <v>62</v>
      </c>
      <c r="O220">
        <v>43948</v>
      </c>
      <c r="P220">
        <v>5.7</v>
      </c>
      <c r="Q220">
        <v>305</v>
      </c>
      <c r="R220">
        <v>3</v>
      </c>
      <c r="S220">
        <v>9302.5</v>
      </c>
      <c r="T220">
        <v>8222.5069999999996</v>
      </c>
      <c r="U220">
        <v>2740.8359999999998</v>
      </c>
      <c r="V220">
        <v>101.66666666666667</v>
      </c>
      <c r="W220">
        <v>30.5</v>
      </c>
      <c r="X220">
        <v>1079.9929999999999</v>
      </c>
      <c r="Y220">
        <v>2020</v>
      </c>
      <c r="Z220">
        <v>10</v>
      </c>
      <c r="AA220">
        <v>42</v>
      </c>
      <c r="AB220">
        <v>1</v>
      </c>
      <c r="AK220" t="s">
        <v>54</v>
      </c>
      <c r="AL220" s="38">
        <v>44115</v>
      </c>
      <c r="AM220">
        <v>640</v>
      </c>
      <c r="AN220">
        <v>6</v>
      </c>
      <c r="AO220">
        <v>19520</v>
      </c>
      <c r="AP220" s="26" t="s">
        <v>94</v>
      </c>
      <c r="AQ220">
        <v>30.5</v>
      </c>
      <c r="AR220">
        <v>29.5</v>
      </c>
      <c r="AS220">
        <v>1</v>
      </c>
      <c r="AT220">
        <v>3.3898305084745672E-2</v>
      </c>
      <c r="AU220">
        <v>3829.4050000000002</v>
      </c>
      <c r="AV220">
        <v>2020</v>
      </c>
      <c r="AW220">
        <v>42</v>
      </c>
      <c r="AX220">
        <v>10</v>
      </c>
      <c r="AY220">
        <v>0.19617853483606601</v>
      </c>
    </row>
    <row r="221" spans="7:51" x14ac:dyDescent="0.2">
      <c r="G221" s="26" t="s">
        <v>8</v>
      </c>
      <c r="H221" s="26" t="s">
        <v>11</v>
      </c>
      <c r="I221" s="26" t="s">
        <v>30</v>
      </c>
      <c r="J221" s="26" t="s">
        <v>165</v>
      </c>
      <c r="K221" s="26" t="s">
        <v>36</v>
      </c>
      <c r="L221" s="38">
        <v>44119</v>
      </c>
      <c r="M221" s="26" t="s">
        <v>54</v>
      </c>
      <c r="N221" s="26" t="s">
        <v>66</v>
      </c>
      <c r="O221">
        <v>43956</v>
      </c>
      <c r="P221">
        <v>5.4333333333333327</v>
      </c>
      <c r="Q221">
        <v>2850</v>
      </c>
      <c r="R221">
        <v>26</v>
      </c>
      <c r="S221">
        <v>85500</v>
      </c>
      <c r="T221">
        <v>67992.578999999998</v>
      </c>
      <c r="U221">
        <v>2615.0990000000002</v>
      </c>
      <c r="V221">
        <v>109.61538461538461</v>
      </c>
      <c r="W221">
        <v>30</v>
      </c>
      <c r="X221">
        <v>17507.420999999998</v>
      </c>
      <c r="Y221">
        <v>2020</v>
      </c>
      <c r="Z221">
        <v>10</v>
      </c>
      <c r="AA221">
        <v>42</v>
      </c>
      <c r="AB221">
        <v>1</v>
      </c>
      <c r="AK221" t="s">
        <v>54</v>
      </c>
      <c r="AL221" s="38">
        <v>44115</v>
      </c>
      <c r="AM221">
        <v>193.6</v>
      </c>
      <c r="AN221">
        <v>2</v>
      </c>
      <c r="AO221">
        <v>5808</v>
      </c>
      <c r="AP221" s="26" t="s">
        <v>60</v>
      </c>
      <c r="AQ221">
        <v>30</v>
      </c>
      <c r="AR221">
        <v>29.5</v>
      </c>
      <c r="AS221">
        <v>0.5</v>
      </c>
      <c r="AT221">
        <v>1.6949152542372836E-2</v>
      </c>
      <c r="AU221">
        <v>-3049.462</v>
      </c>
      <c r="AV221">
        <v>2020</v>
      </c>
      <c r="AW221">
        <v>42</v>
      </c>
      <c r="AX221">
        <v>10</v>
      </c>
      <c r="AY221">
        <v>-0.52504511019283795</v>
      </c>
    </row>
    <row r="222" spans="7:51" x14ac:dyDescent="0.2">
      <c r="G222" s="26" t="s">
        <v>8</v>
      </c>
      <c r="H222" s="26" t="s">
        <v>11</v>
      </c>
      <c r="I222" s="26" t="s">
        <v>30</v>
      </c>
      <c r="J222" s="26" t="s">
        <v>165</v>
      </c>
      <c r="K222" s="26" t="s">
        <v>36</v>
      </c>
      <c r="L222" s="38">
        <v>44119</v>
      </c>
      <c r="M222" s="26" t="s">
        <v>54</v>
      </c>
      <c r="N222" s="26" t="s">
        <v>94</v>
      </c>
      <c r="O222">
        <v>43956</v>
      </c>
      <c r="P222">
        <v>5.4333333333333327</v>
      </c>
      <c r="Q222">
        <v>640</v>
      </c>
      <c r="R222">
        <v>6</v>
      </c>
      <c r="S222">
        <v>19520</v>
      </c>
      <c r="T222">
        <v>15690.594999999999</v>
      </c>
      <c r="U222">
        <v>2615.0990000000002</v>
      </c>
      <c r="V222">
        <v>106.66666666666667</v>
      </c>
      <c r="W222">
        <v>30.5</v>
      </c>
      <c r="X222">
        <v>3829.4050000000002</v>
      </c>
      <c r="Y222">
        <v>2020</v>
      </c>
      <c r="Z222">
        <v>10</v>
      </c>
      <c r="AA222">
        <v>42</v>
      </c>
      <c r="AB222">
        <v>1</v>
      </c>
      <c r="AK222" t="s">
        <v>54</v>
      </c>
      <c r="AL222" s="38">
        <v>44115</v>
      </c>
      <c r="AM222">
        <v>388.8</v>
      </c>
      <c r="AN222">
        <v>4</v>
      </c>
      <c r="AO222">
        <v>11664</v>
      </c>
      <c r="AP222" s="26" t="s">
        <v>56</v>
      </c>
      <c r="AQ222">
        <v>30</v>
      </c>
      <c r="AR222">
        <v>29.5</v>
      </c>
      <c r="AS222">
        <v>0.5</v>
      </c>
      <c r="AT222">
        <v>1.6949152542372836E-2</v>
      </c>
      <c r="AU222">
        <v>-6050.924</v>
      </c>
      <c r="AV222">
        <v>2020</v>
      </c>
      <c r="AW222">
        <v>42</v>
      </c>
      <c r="AX222">
        <v>10</v>
      </c>
      <c r="AY222">
        <v>-0.51876920438957497</v>
      </c>
    </row>
    <row r="223" spans="7:51" x14ac:dyDescent="0.2">
      <c r="G223" s="26" t="s">
        <v>8</v>
      </c>
      <c r="H223" s="26" t="s">
        <v>11</v>
      </c>
      <c r="I223" s="26" t="s">
        <v>184</v>
      </c>
      <c r="J223" s="26" t="s">
        <v>160</v>
      </c>
      <c r="K223" s="26" t="s">
        <v>36</v>
      </c>
      <c r="L223" s="38">
        <v>44119</v>
      </c>
      <c r="M223" s="26" t="s">
        <v>54</v>
      </c>
      <c r="N223" s="26" t="s">
        <v>60</v>
      </c>
      <c r="O223">
        <v>43941</v>
      </c>
      <c r="P223">
        <v>5.9333333333333327</v>
      </c>
      <c r="Q223">
        <v>193.6</v>
      </c>
      <c r="R223">
        <v>2</v>
      </c>
      <c r="S223">
        <v>5808</v>
      </c>
      <c r="T223">
        <v>8857.4619999999995</v>
      </c>
      <c r="U223">
        <v>4428.7309999999998</v>
      </c>
      <c r="V223">
        <v>96.8</v>
      </c>
      <c r="W223">
        <v>30</v>
      </c>
      <c r="X223">
        <v>-3049.462</v>
      </c>
      <c r="Y223">
        <v>2020</v>
      </c>
      <c r="Z223">
        <v>10</v>
      </c>
      <c r="AA223">
        <v>42</v>
      </c>
      <c r="AB223">
        <v>1</v>
      </c>
      <c r="AK223" t="s">
        <v>54</v>
      </c>
      <c r="AL223" s="38">
        <v>44115</v>
      </c>
      <c r="AM223">
        <v>1050</v>
      </c>
      <c r="AN223">
        <v>10</v>
      </c>
      <c r="AO223">
        <v>31500</v>
      </c>
      <c r="AP223" s="26" t="s">
        <v>57</v>
      </c>
      <c r="AQ223">
        <v>30</v>
      </c>
      <c r="AR223">
        <v>29.5</v>
      </c>
      <c r="AS223">
        <v>0.5</v>
      </c>
      <c r="AT223">
        <v>1.6949152542372836E-2</v>
      </c>
      <c r="AU223">
        <v>5030.1080000000002</v>
      </c>
      <c r="AV223">
        <v>2020</v>
      </c>
      <c r="AW223">
        <v>42</v>
      </c>
      <c r="AX223">
        <v>10</v>
      </c>
      <c r="AY223">
        <v>0.159685968253968</v>
      </c>
    </row>
    <row r="224" spans="7:51" x14ac:dyDescent="0.2">
      <c r="G224" s="26" t="s">
        <v>8</v>
      </c>
      <c r="H224" s="26" t="s">
        <v>11</v>
      </c>
      <c r="I224" s="26" t="s">
        <v>184</v>
      </c>
      <c r="J224" s="26" t="s">
        <v>160</v>
      </c>
      <c r="K224" s="26" t="s">
        <v>36</v>
      </c>
      <c r="L224" s="38">
        <v>44119</v>
      </c>
      <c r="M224" s="26" t="s">
        <v>54</v>
      </c>
      <c r="N224" s="26" t="s">
        <v>56</v>
      </c>
      <c r="O224">
        <v>43941</v>
      </c>
      <c r="P224">
        <v>5.9333333333333327</v>
      </c>
      <c r="Q224">
        <v>388.8</v>
      </c>
      <c r="R224">
        <v>4</v>
      </c>
      <c r="S224">
        <v>11664</v>
      </c>
      <c r="T224">
        <v>17714.923999999999</v>
      </c>
      <c r="U224">
        <v>4428.7309999999998</v>
      </c>
      <c r="V224">
        <v>97.2</v>
      </c>
      <c r="W224">
        <v>30</v>
      </c>
      <c r="X224">
        <v>-6050.924</v>
      </c>
      <c r="Y224">
        <v>2020</v>
      </c>
      <c r="Z224">
        <v>10</v>
      </c>
      <c r="AA224">
        <v>42</v>
      </c>
      <c r="AB224">
        <v>1</v>
      </c>
      <c r="AK224" t="s">
        <v>54</v>
      </c>
      <c r="AL224" s="38">
        <v>44115</v>
      </c>
      <c r="AM224">
        <v>13118</v>
      </c>
      <c r="AN224">
        <v>108</v>
      </c>
      <c r="AO224">
        <v>400099</v>
      </c>
      <c r="AP224" s="26" t="s">
        <v>96</v>
      </c>
      <c r="AQ224">
        <v>30.5</v>
      </c>
      <c r="AR224">
        <v>29.5</v>
      </c>
      <c r="AS224">
        <v>1</v>
      </c>
      <c r="AT224">
        <v>3.3898305084745672E-2</v>
      </c>
      <c r="AU224">
        <v>114224.164</v>
      </c>
      <c r="AV224">
        <v>2020</v>
      </c>
      <c r="AW224">
        <v>42</v>
      </c>
      <c r="AX224">
        <v>10</v>
      </c>
      <c r="AY224">
        <v>0.28548975128655701</v>
      </c>
    </row>
    <row r="225" spans="7:51" x14ac:dyDescent="0.2">
      <c r="G225" s="26" t="s">
        <v>8</v>
      </c>
      <c r="H225" s="26" t="s">
        <v>12</v>
      </c>
      <c r="I225" s="26" t="s">
        <v>188</v>
      </c>
      <c r="J225" s="26" t="s">
        <v>187</v>
      </c>
      <c r="K225" s="26" t="s">
        <v>36</v>
      </c>
      <c r="L225" s="38">
        <v>44119</v>
      </c>
      <c r="M225" s="26" t="s">
        <v>54</v>
      </c>
      <c r="N225" s="26" t="s">
        <v>57</v>
      </c>
      <c r="O225">
        <v>44009</v>
      </c>
      <c r="P225">
        <v>3.6666666666666665</v>
      </c>
      <c r="Q225">
        <v>1050</v>
      </c>
      <c r="R225">
        <v>10</v>
      </c>
      <c r="S225">
        <v>31500</v>
      </c>
      <c r="T225">
        <v>26469.892</v>
      </c>
      <c r="U225">
        <v>2646.989</v>
      </c>
      <c r="V225">
        <v>105</v>
      </c>
      <c r="W225">
        <v>30</v>
      </c>
      <c r="X225">
        <v>5030.1080000000002</v>
      </c>
      <c r="Y225">
        <v>2020</v>
      </c>
      <c r="Z225">
        <v>10</v>
      </c>
      <c r="AA225">
        <v>42</v>
      </c>
      <c r="AB225">
        <v>1</v>
      </c>
      <c r="AK225" t="s">
        <v>54</v>
      </c>
      <c r="AL225" s="38">
        <v>44115</v>
      </c>
      <c r="AM225">
        <v>784</v>
      </c>
      <c r="AN225">
        <v>8</v>
      </c>
      <c r="AO225">
        <v>23520</v>
      </c>
      <c r="AP225" s="26" t="s">
        <v>57</v>
      </c>
      <c r="AQ225">
        <v>30</v>
      </c>
      <c r="AR225">
        <v>29.5</v>
      </c>
      <c r="AS225">
        <v>0.5</v>
      </c>
      <c r="AT225">
        <v>1.6949152542372836E-2</v>
      </c>
      <c r="AU225">
        <v>2344.0859999999998</v>
      </c>
      <c r="AV225">
        <v>2020</v>
      </c>
      <c r="AW225">
        <v>42</v>
      </c>
      <c r="AX225">
        <v>10</v>
      </c>
      <c r="AY225">
        <v>9.96635204081633E-2</v>
      </c>
    </row>
    <row r="226" spans="7:51" x14ac:dyDescent="0.2">
      <c r="G226" s="26" t="s">
        <v>8</v>
      </c>
      <c r="H226" s="26" t="s">
        <v>12</v>
      </c>
      <c r="I226" s="26" t="s">
        <v>188</v>
      </c>
      <c r="J226" s="26" t="s">
        <v>187</v>
      </c>
      <c r="K226" s="26" t="s">
        <v>36</v>
      </c>
      <c r="L226" s="38">
        <v>44120</v>
      </c>
      <c r="M226" s="26" t="s">
        <v>54</v>
      </c>
      <c r="N226" s="26" t="s">
        <v>96</v>
      </c>
      <c r="O226">
        <v>44009</v>
      </c>
      <c r="P226">
        <v>3.6999999999999997</v>
      </c>
      <c r="Q226">
        <v>13118</v>
      </c>
      <c r="R226">
        <v>108</v>
      </c>
      <c r="S226">
        <v>400099</v>
      </c>
      <c r="T226">
        <v>285874.83600000001</v>
      </c>
      <c r="U226">
        <v>2646.989</v>
      </c>
      <c r="V226">
        <v>121.46296296296296</v>
      </c>
      <c r="W226">
        <v>30.5</v>
      </c>
      <c r="X226">
        <v>114224.164</v>
      </c>
      <c r="Y226">
        <v>2020</v>
      </c>
      <c r="Z226">
        <v>10</v>
      </c>
      <c r="AA226">
        <v>42</v>
      </c>
      <c r="AB226">
        <v>1</v>
      </c>
      <c r="AK226" t="s">
        <v>54</v>
      </c>
      <c r="AL226" s="38">
        <v>44115</v>
      </c>
      <c r="AM226">
        <v>266.5</v>
      </c>
      <c r="AN226">
        <v>3</v>
      </c>
      <c r="AO226">
        <v>7995</v>
      </c>
      <c r="AP226" s="26" t="s">
        <v>58</v>
      </c>
      <c r="AQ226">
        <v>30</v>
      </c>
      <c r="AR226">
        <v>29.5</v>
      </c>
      <c r="AS226">
        <v>0.5</v>
      </c>
      <c r="AT226">
        <v>1.6949152542372836E-2</v>
      </c>
      <c r="AU226">
        <v>1134.2840000000001</v>
      </c>
      <c r="AV226">
        <v>2020</v>
      </c>
      <c r="AW226">
        <v>42</v>
      </c>
      <c r="AX226">
        <v>10</v>
      </c>
      <c r="AY226">
        <v>0.14187417135709801</v>
      </c>
    </row>
    <row r="227" spans="7:51" x14ac:dyDescent="0.2">
      <c r="G227" s="26" t="s">
        <v>8</v>
      </c>
      <c r="H227" s="26" t="s">
        <v>12</v>
      </c>
      <c r="I227" s="26" t="s">
        <v>188</v>
      </c>
      <c r="J227" s="26" t="s">
        <v>187</v>
      </c>
      <c r="K227" s="26" t="s">
        <v>36</v>
      </c>
      <c r="L227" s="38">
        <v>44120</v>
      </c>
      <c r="M227" s="26" t="s">
        <v>54</v>
      </c>
      <c r="N227" s="26" t="s">
        <v>57</v>
      </c>
      <c r="O227">
        <v>44009</v>
      </c>
      <c r="P227">
        <v>3.6999999999999997</v>
      </c>
      <c r="Q227">
        <v>784</v>
      </c>
      <c r="R227">
        <v>8</v>
      </c>
      <c r="S227">
        <v>23520</v>
      </c>
      <c r="T227">
        <v>21175.914000000001</v>
      </c>
      <c r="U227">
        <v>2646.989</v>
      </c>
      <c r="V227">
        <v>98</v>
      </c>
      <c r="W227">
        <v>30</v>
      </c>
      <c r="X227">
        <v>2344.0859999999998</v>
      </c>
      <c r="Y227">
        <v>2020</v>
      </c>
      <c r="Z227">
        <v>10</v>
      </c>
      <c r="AA227">
        <v>42</v>
      </c>
      <c r="AB227">
        <v>1</v>
      </c>
      <c r="AK227" t="s">
        <v>54</v>
      </c>
      <c r="AL227" s="38">
        <v>44115</v>
      </c>
      <c r="AM227">
        <v>170.5</v>
      </c>
      <c r="AN227">
        <v>2</v>
      </c>
      <c r="AO227">
        <v>5115</v>
      </c>
      <c r="AP227" s="26" t="s">
        <v>61</v>
      </c>
      <c r="AQ227">
        <v>30</v>
      </c>
      <c r="AR227">
        <v>29.5</v>
      </c>
      <c r="AS227">
        <v>0.5</v>
      </c>
      <c r="AT227">
        <v>1.6949152542372836E-2</v>
      </c>
      <c r="AU227">
        <v>541.18899999999996</v>
      </c>
      <c r="AV227">
        <v>2020</v>
      </c>
      <c r="AW227">
        <v>42</v>
      </c>
      <c r="AX227">
        <v>10</v>
      </c>
      <c r="AY227">
        <v>0.105804301075269</v>
      </c>
    </row>
    <row r="228" spans="7:51" x14ac:dyDescent="0.2">
      <c r="G228" s="26" t="s">
        <v>8</v>
      </c>
      <c r="H228" s="26" t="s">
        <v>10</v>
      </c>
      <c r="I228" s="26" t="s">
        <v>163</v>
      </c>
      <c r="J228" s="26" t="s">
        <v>164</v>
      </c>
      <c r="K228" s="26" t="s">
        <v>36</v>
      </c>
      <c r="L228" s="38">
        <v>44121</v>
      </c>
      <c r="M228" s="26" t="s">
        <v>54</v>
      </c>
      <c r="N228" s="26" t="s">
        <v>58</v>
      </c>
      <c r="O228">
        <v>43957</v>
      </c>
      <c r="P228">
        <v>5.4666666666666668</v>
      </c>
      <c r="Q228">
        <v>266.5</v>
      </c>
      <c r="R228">
        <v>3</v>
      </c>
      <c r="S228">
        <v>7995</v>
      </c>
      <c r="T228">
        <v>6860.7160000000003</v>
      </c>
      <c r="U228">
        <v>2286.9050000000002</v>
      </c>
      <c r="V228">
        <v>88.833333333333329</v>
      </c>
      <c r="W228">
        <v>30</v>
      </c>
      <c r="X228">
        <v>1134.2840000000001</v>
      </c>
      <c r="Y228">
        <v>2020</v>
      </c>
      <c r="Z228">
        <v>10</v>
      </c>
      <c r="AA228">
        <v>42</v>
      </c>
      <c r="AB228">
        <v>1</v>
      </c>
      <c r="AK228" t="s">
        <v>54</v>
      </c>
      <c r="AL228" s="38">
        <v>44115</v>
      </c>
      <c r="AM228">
        <v>940</v>
      </c>
      <c r="AN228">
        <v>10</v>
      </c>
      <c r="AO228">
        <v>28200</v>
      </c>
      <c r="AP228" s="26" t="s">
        <v>59</v>
      </c>
      <c r="AQ228">
        <v>30</v>
      </c>
      <c r="AR228">
        <v>29.5</v>
      </c>
      <c r="AS228">
        <v>0.5</v>
      </c>
      <c r="AT228">
        <v>1.6949152542372836E-2</v>
      </c>
      <c r="AU228">
        <v>5330.9470000000001</v>
      </c>
      <c r="AV228">
        <v>2020</v>
      </c>
      <c r="AW228">
        <v>42</v>
      </c>
      <c r="AX228">
        <v>10</v>
      </c>
      <c r="AY228">
        <v>0.18904067375886499</v>
      </c>
    </row>
    <row r="229" spans="7:51" x14ac:dyDescent="0.2">
      <c r="G229" s="26" t="s">
        <v>8</v>
      </c>
      <c r="H229" s="26" t="s">
        <v>10</v>
      </c>
      <c r="I229" s="26" t="s">
        <v>163</v>
      </c>
      <c r="J229" s="26" t="s">
        <v>164</v>
      </c>
      <c r="K229" s="26" t="s">
        <v>36</v>
      </c>
      <c r="L229" s="38">
        <v>44121</v>
      </c>
      <c r="M229" s="26" t="s">
        <v>54</v>
      </c>
      <c r="N229" s="26" t="s">
        <v>61</v>
      </c>
      <c r="O229">
        <v>43957</v>
      </c>
      <c r="P229">
        <v>5.4666666666666668</v>
      </c>
      <c r="Q229">
        <v>170.5</v>
      </c>
      <c r="R229">
        <v>2</v>
      </c>
      <c r="S229">
        <v>5115</v>
      </c>
      <c r="T229">
        <v>4573.8109999999997</v>
      </c>
      <c r="U229">
        <v>2286.9050000000002</v>
      </c>
      <c r="V229">
        <v>85.25</v>
      </c>
      <c r="W229">
        <v>30</v>
      </c>
      <c r="X229">
        <v>541.18899999999996</v>
      </c>
      <c r="Y229">
        <v>2020</v>
      </c>
      <c r="Z229">
        <v>10</v>
      </c>
      <c r="AA229">
        <v>42</v>
      </c>
      <c r="AB229">
        <v>1</v>
      </c>
      <c r="AK229" t="s">
        <v>54</v>
      </c>
      <c r="AL229" s="38">
        <v>44115</v>
      </c>
      <c r="AM229">
        <v>162.5</v>
      </c>
      <c r="AN229">
        <v>2</v>
      </c>
      <c r="AO229">
        <v>4875</v>
      </c>
      <c r="AP229" s="26" t="s">
        <v>56</v>
      </c>
      <c r="AQ229">
        <v>30</v>
      </c>
      <c r="AR229">
        <v>29.5</v>
      </c>
      <c r="AS229">
        <v>0.5</v>
      </c>
      <c r="AT229">
        <v>1.6949152542372836E-2</v>
      </c>
      <c r="AU229">
        <v>301.18900000000002</v>
      </c>
      <c r="AV229">
        <v>2020</v>
      </c>
      <c r="AW229">
        <v>42</v>
      </c>
      <c r="AX229">
        <v>10</v>
      </c>
      <c r="AY229">
        <v>6.1782358974358999E-2</v>
      </c>
    </row>
    <row r="230" spans="7:51" x14ac:dyDescent="0.2">
      <c r="G230" s="26" t="s">
        <v>8</v>
      </c>
      <c r="H230" s="26" t="s">
        <v>10</v>
      </c>
      <c r="I230" s="26" t="s">
        <v>163</v>
      </c>
      <c r="J230" s="26" t="s">
        <v>164</v>
      </c>
      <c r="K230" s="26" t="s">
        <v>36</v>
      </c>
      <c r="L230" s="38">
        <v>44121</v>
      </c>
      <c r="M230" s="26" t="s">
        <v>54</v>
      </c>
      <c r="N230" s="26" t="s">
        <v>59</v>
      </c>
      <c r="O230">
        <v>43957</v>
      </c>
      <c r="P230">
        <v>5.4666666666666668</v>
      </c>
      <c r="Q230">
        <v>940</v>
      </c>
      <c r="R230">
        <v>10</v>
      </c>
      <c r="S230">
        <v>28200</v>
      </c>
      <c r="T230">
        <v>22869.053</v>
      </c>
      <c r="U230">
        <v>2286.9050000000002</v>
      </c>
      <c r="V230">
        <v>94</v>
      </c>
      <c r="W230">
        <v>30</v>
      </c>
      <c r="X230">
        <v>5330.9470000000001</v>
      </c>
      <c r="Y230">
        <v>2020</v>
      </c>
      <c r="Z230">
        <v>10</v>
      </c>
      <c r="AA230">
        <v>42</v>
      </c>
      <c r="AB230">
        <v>1</v>
      </c>
      <c r="AK230" t="s">
        <v>54</v>
      </c>
      <c r="AL230" s="38">
        <v>44115</v>
      </c>
      <c r="AM230">
        <v>78</v>
      </c>
      <c r="AN230">
        <v>1</v>
      </c>
      <c r="AO230">
        <v>2340</v>
      </c>
      <c r="AP230" s="26" t="s">
        <v>60</v>
      </c>
      <c r="AQ230">
        <v>30</v>
      </c>
      <c r="AR230">
        <v>29.5</v>
      </c>
      <c r="AS230">
        <v>0.5</v>
      </c>
      <c r="AT230">
        <v>1.6949152542372836E-2</v>
      </c>
      <c r="AU230">
        <v>-354.68799999999999</v>
      </c>
      <c r="AV230">
        <v>2020</v>
      </c>
      <c r="AW230">
        <v>42</v>
      </c>
      <c r="AX230">
        <v>10</v>
      </c>
      <c r="AY230">
        <v>-0.15157606837606799</v>
      </c>
    </row>
    <row r="231" spans="7:51" x14ac:dyDescent="0.2">
      <c r="G231" s="26" t="s">
        <v>8</v>
      </c>
      <c r="H231" s="26" t="s">
        <v>10</v>
      </c>
      <c r="I231" s="26" t="s">
        <v>163</v>
      </c>
      <c r="J231" s="26" t="s">
        <v>164</v>
      </c>
      <c r="K231" s="26" t="s">
        <v>36</v>
      </c>
      <c r="L231" s="38">
        <v>44121</v>
      </c>
      <c r="M231" s="26" t="s">
        <v>54</v>
      </c>
      <c r="N231" s="26" t="s">
        <v>56</v>
      </c>
      <c r="O231">
        <v>43957</v>
      </c>
      <c r="P231">
        <v>5.4666666666666668</v>
      </c>
      <c r="Q231">
        <v>162.5</v>
      </c>
      <c r="R231">
        <v>2</v>
      </c>
      <c r="S231">
        <v>4875</v>
      </c>
      <c r="T231">
        <v>4573.8109999999997</v>
      </c>
      <c r="U231">
        <v>2286.9050000000002</v>
      </c>
      <c r="V231">
        <v>81.25</v>
      </c>
      <c r="W231">
        <v>30</v>
      </c>
      <c r="X231">
        <v>301.18900000000002</v>
      </c>
      <c r="Y231">
        <v>2020</v>
      </c>
      <c r="Z231">
        <v>10</v>
      </c>
      <c r="AA231">
        <v>42</v>
      </c>
      <c r="AB231">
        <v>1</v>
      </c>
      <c r="AK231" t="s">
        <v>54</v>
      </c>
      <c r="AL231" s="38">
        <v>44115</v>
      </c>
      <c r="AM231">
        <v>5581</v>
      </c>
      <c r="AN231">
        <v>50</v>
      </c>
      <c r="AO231">
        <v>170220.5</v>
      </c>
      <c r="AP231" s="26" t="s">
        <v>55</v>
      </c>
      <c r="AQ231">
        <v>30.5</v>
      </c>
      <c r="AR231">
        <v>29.5</v>
      </c>
      <c r="AS231">
        <v>1</v>
      </c>
      <c r="AT231">
        <v>3.3898305084745672E-2</v>
      </c>
      <c r="AU231">
        <v>-75670.648000000001</v>
      </c>
      <c r="AV231">
        <v>2020</v>
      </c>
      <c r="AW231">
        <v>42</v>
      </c>
      <c r="AX231">
        <v>10</v>
      </c>
      <c r="AY231">
        <v>-0.44454485799301502</v>
      </c>
    </row>
    <row r="232" spans="7:51" x14ac:dyDescent="0.2">
      <c r="G232" s="26" t="s">
        <v>8</v>
      </c>
      <c r="H232" s="26" t="s">
        <v>10</v>
      </c>
      <c r="I232" s="26" t="s">
        <v>28</v>
      </c>
      <c r="J232" s="26" t="s">
        <v>168</v>
      </c>
      <c r="K232" s="26" t="s">
        <v>36</v>
      </c>
      <c r="L232" s="38">
        <v>44121</v>
      </c>
      <c r="M232" s="26" t="s">
        <v>54</v>
      </c>
      <c r="N232" s="26" t="s">
        <v>60</v>
      </c>
      <c r="O232">
        <v>43935</v>
      </c>
      <c r="P232">
        <v>6.2</v>
      </c>
      <c r="Q232">
        <v>78</v>
      </c>
      <c r="R232">
        <v>1</v>
      </c>
      <c r="S232">
        <v>2340</v>
      </c>
      <c r="T232">
        <v>2694.6880000000001</v>
      </c>
      <c r="U232">
        <v>2694.6880000000001</v>
      </c>
      <c r="V232">
        <v>78</v>
      </c>
      <c r="W232">
        <v>30</v>
      </c>
      <c r="X232">
        <v>-354.68799999999999</v>
      </c>
      <c r="Y232">
        <v>2020</v>
      </c>
      <c r="Z232">
        <v>10</v>
      </c>
      <c r="AA232">
        <v>42</v>
      </c>
      <c r="AB232">
        <v>1</v>
      </c>
      <c r="AK232" t="s">
        <v>54</v>
      </c>
      <c r="AL232" s="38">
        <v>44122</v>
      </c>
      <c r="AM232">
        <v>233.5</v>
      </c>
      <c r="AN232">
        <v>2</v>
      </c>
      <c r="AO232">
        <v>7005</v>
      </c>
      <c r="AP232" s="26" t="s">
        <v>88</v>
      </c>
      <c r="AQ232">
        <v>30</v>
      </c>
      <c r="AR232">
        <v>31.5</v>
      </c>
      <c r="AS232">
        <v>-1.5</v>
      </c>
      <c r="AT232">
        <v>-4.7619047619047672E-2</v>
      </c>
      <c r="AU232">
        <v>2431.1889999999999</v>
      </c>
      <c r="AV232">
        <v>2020</v>
      </c>
      <c r="AW232">
        <v>43</v>
      </c>
      <c r="AX232">
        <v>10</v>
      </c>
      <c r="AY232">
        <v>0.347064810849393</v>
      </c>
    </row>
    <row r="233" spans="7:51" x14ac:dyDescent="0.2">
      <c r="G233" s="26" t="s">
        <v>8</v>
      </c>
      <c r="H233" s="26" t="s">
        <v>11</v>
      </c>
      <c r="I233" s="26" t="s">
        <v>31</v>
      </c>
      <c r="J233" s="26" t="s">
        <v>189</v>
      </c>
      <c r="K233" s="26" t="s">
        <v>36</v>
      </c>
      <c r="L233" s="38">
        <v>44121</v>
      </c>
      <c r="M233" s="26" t="s">
        <v>54</v>
      </c>
      <c r="N233" s="26" t="s">
        <v>55</v>
      </c>
      <c r="O233">
        <v>43942</v>
      </c>
      <c r="P233">
        <v>5.9666666666666668</v>
      </c>
      <c r="Q233">
        <v>5581</v>
      </c>
      <c r="R233">
        <v>50</v>
      </c>
      <c r="S233">
        <v>170220.5</v>
      </c>
      <c r="T233">
        <v>245891.14799999999</v>
      </c>
      <c r="U233">
        <v>4917.8230000000003</v>
      </c>
      <c r="V233">
        <v>111.62</v>
      </c>
      <c r="W233">
        <v>30.5</v>
      </c>
      <c r="X233">
        <v>-75670.648000000001</v>
      </c>
      <c r="Y233">
        <v>2020</v>
      </c>
      <c r="Z233">
        <v>10</v>
      </c>
      <c r="AA233">
        <v>42</v>
      </c>
      <c r="AB233">
        <v>1</v>
      </c>
      <c r="AK233" t="s">
        <v>54</v>
      </c>
      <c r="AL233" s="38">
        <v>44122</v>
      </c>
      <c r="AM233">
        <v>90</v>
      </c>
      <c r="AN233">
        <v>1</v>
      </c>
      <c r="AO233">
        <v>2700</v>
      </c>
      <c r="AP233" s="26" t="s">
        <v>57</v>
      </c>
      <c r="AQ233">
        <v>30</v>
      </c>
      <c r="AR233">
        <v>31.5</v>
      </c>
      <c r="AS233">
        <v>-1.5</v>
      </c>
      <c r="AT233">
        <v>-4.7619047619047672E-2</v>
      </c>
      <c r="AU233">
        <v>413.09500000000003</v>
      </c>
      <c r="AV233">
        <v>2020</v>
      </c>
      <c r="AW233">
        <v>43</v>
      </c>
      <c r="AX233">
        <v>10</v>
      </c>
      <c r="AY233">
        <v>0.15299814814814799</v>
      </c>
    </row>
    <row r="234" spans="7:51" x14ac:dyDescent="0.2">
      <c r="G234" s="26" t="s">
        <v>8</v>
      </c>
      <c r="H234" s="26" t="s">
        <v>10</v>
      </c>
      <c r="I234" s="26" t="s">
        <v>163</v>
      </c>
      <c r="J234" s="26" t="s">
        <v>164</v>
      </c>
      <c r="K234" s="26" t="s">
        <v>36</v>
      </c>
      <c r="L234" s="38">
        <v>44123</v>
      </c>
      <c r="M234" s="26" t="s">
        <v>54</v>
      </c>
      <c r="N234" s="26" t="s">
        <v>88</v>
      </c>
      <c r="O234">
        <v>43957</v>
      </c>
      <c r="P234">
        <v>5.5333333333333332</v>
      </c>
      <c r="Q234">
        <v>233.5</v>
      </c>
      <c r="R234">
        <v>2</v>
      </c>
      <c r="S234">
        <v>7005</v>
      </c>
      <c r="T234">
        <v>4573.8109999999997</v>
      </c>
      <c r="U234">
        <v>2286.9050000000002</v>
      </c>
      <c r="V234">
        <v>116.75</v>
      </c>
      <c r="W234">
        <v>30</v>
      </c>
      <c r="X234">
        <v>2431.1889999999999</v>
      </c>
      <c r="Y234">
        <v>2020</v>
      </c>
      <c r="Z234">
        <v>10</v>
      </c>
      <c r="AA234">
        <v>43</v>
      </c>
      <c r="AB234">
        <v>1</v>
      </c>
      <c r="AK234" t="s">
        <v>54</v>
      </c>
      <c r="AL234" s="38">
        <v>44122</v>
      </c>
      <c r="AM234">
        <v>90</v>
      </c>
      <c r="AN234">
        <v>1</v>
      </c>
      <c r="AO234">
        <v>2700</v>
      </c>
      <c r="AP234" s="26" t="s">
        <v>57</v>
      </c>
      <c r="AQ234">
        <v>30</v>
      </c>
      <c r="AR234">
        <v>31.5</v>
      </c>
      <c r="AS234">
        <v>-1.5</v>
      </c>
      <c r="AT234">
        <v>-4.7619047619047672E-2</v>
      </c>
      <c r="AU234">
        <v>413.09500000000003</v>
      </c>
      <c r="AV234">
        <v>2020</v>
      </c>
      <c r="AW234">
        <v>43</v>
      </c>
      <c r="AX234">
        <v>10</v>
      </c>
      <c r="AY234">
        <v>0.15299814814814799</v>
      </c>
    </row>
    <row r="235" spans="7:51" x14ac:dyDescent="0.2">
      <c r="G235" s="26" t="s">
        <v>8</v>
      </c>
      <c r="H235" s="26" t="s">
        <v>10</v>
      </c>
      <c r="I235" s="26" t="s">
        <v>163</v>
      </c>
      <c r="J235" s="26" t="s">
        <v>164</v>
      </c>
      <c r="K235" s="26" t="s">
        <v>36</v>
      </c>
      <c r="L235" s="38">
        <v>44123</v>
      </c>
      <c r="M235" s="26" t="s">
        <v>54</v>
      </c>
      <c r="N235" s="26" t="s">
        <v>57</v>
      </c>
      <c r="O235">
        <v>43957</v>
      </c>
      <c r="P235">
        <v>5.5333333333333332</v>
      </c>
      <c r="Q235">
        <v>90</v>
      </c>
      <c r="R235">
        <v>1</v>
      </c>
      <c r="S235">
        <v>2700</v>
      </c>
      <c r="T235">
        <v>2286.9050000000002</v>
      </c>
      <c r="U235">
        <v>2286.9050000000002</v>
      </c>
      <c r="V235">
        <v>90</v>
      </c>
      <c r="W235">
        <v>30</v>
      </c>
      <c r="X235">
        <v>413.09500000000003</v>
      </c>
      <c r="Y235">
        <v>2020</v>
      </c>
      <c r="Z235">
        <v>10</v>
      </c>
      <c r="AA235">
        <v>43</v>
      </c>
      <c r="AB235">
        <v>1</v>
      </c>
      <c r="AK235" t="s">
        <v>54</v>
      </c>
      <c r="AL235" s="38">
        <v>44122</v>
      </c>
      <c r="AM235">
        <v>195</v>
      </c>
      <c r="AN235">
        <v>2</v>
      </c>
      <c r="AO235">
        <v>5850</v>
      </c>
      <c r="AP235" s="26" t="s">
        <v>88</v>
      </c>
      <c r="AQ235">
        <v>30</v>
      </c>
      <c r="AR235">
        <v>31.5</v>
      </c>
      <c r="AS235">
        <v>-1.5</v>
      </c>
      <c r="AT235">
        <v>-4.7619047619047672E-2</v>
      </c>
      <c r="AU235">
        <v>460.62400000000002</v>
      </c>
      <c r="AV235">
        <v>2020</v>
      </c>
      <c r="AW235">
        <v>43</v>
      </c>
      <c r="AX235">
        <v>10</v>
      </c>
      <c r="AY235">
        <v>7.8739145299145302E-2</v>
      </c>
    </row>
    <row r="236" spans="7:51" x14ac:dyDescent="0.2">
      <c r="G236" s="26" t="s">
        <v>8</v>
      </c>
      <c r="H236" s="26" t="s">
        <v>10</v>
      </c>
      <c r="I236" s="26" t="s">
        <v>163</v>
      </c>
      <c r="J236" s="26" t="s">
        <v>164</v>
      </c>
      <c r="K236" s="26" t="s">
        <v>36</v>
      </c>
      <c r="L236" s="38">
        <v>44123</v>
      </c>
      <c r="M236" s="26" t="s">
        <v>54</v>
      </c>
      <c r="N236" s="26" t="s">
        <v>57</v>
      </c>
      <c r="O236">
        <v>43957</v>
      </c>
      <c r="P236">
        <v>5.5333333333333332</v>
      </c>
      <c r="Q236">
        <v>90</v>
      </c>
      <c r="R236">
        <v>1</v>
      </c>
      <c r="S236">
        <v>2700</v>
      </c>
      <c r="T236">
        <v>2286.9050000000002</v>
      </c>
      <c r="U236">
        <v>2286.9050000000002</v>
      </c>
      <c r="V236">
        <v>90</v>
      </c>
      <c r="W236">
        <v>30</v>
      </c>
      <c r="X236">
        <v>413.09500000000003</v>
      </c>
      <c r="Y236">
        <v>2020</v>
      </c>
      <c r="Z236">
        <v>10</v>
      </c>
      <c r="AA236">
        <v>43</v>
      </c>
      <c r="AB236">
        <v>1</v>
      </c>
      <c r="AK236" t="s">
        <v>54</v>
      </c>
      <c r="AL236" s="38">
        <v>44122</v>
      </c>
      <c r="AM236">
        <v>212</v>
      </c>
      <c r="AN236">
        <v>2</v>
      </c>
      <c r="AO236">
        <v>6360</v>
      </c>
      <c r="AP236" s="26" t="s">
        <v>88</v>
      </c>
      <c r="AQ236">
        <v>30</v>
      </c>
      <c r="AR236">
        <v>31.5</v>
      </c>
      <c r="AS236">
        <v>-1.5</v>
      </c>
      <c r="AT236">
        <v>-4.7619047619047672E-2</v>
      </c>
      <c r="AU236">
        <v>970.62400000000002</v>
      </c>
      <c r="AV236">
        <v>2020</v>
      </c>
      <c r="AW236">
        <v>43</v>
      </c>
      <c r="AX236">
        <v>10</v>
      </c>
      <c r="AY236">
        <v>0.15261383647798701</v>
      </c>
    </row>
    <row r="237" spans="7:51" x14ac:dyDescent="0.2">
      <c r="G237" s="26" t="s">
        <v>8</v>
      </c>
      <c r="H237" s="26" t="s">
        <v>10</v>
      </c>
      <c r="I237" s="26" t="s">
        <v>28</v>
      </c>
      <c r="J237" s="26" t="s">
        <v>168</v>
      </c>
      <c r="K237" s="26" t="s">
        <v>36</v>
      </c>
      <c r="L237" s="38">
        <v>44123</v>
      </c>
      <c r="M237" s="26" t="s">
        <v>54</v>
      </c>
      <c r="N237" s="26" t="s">
        <v>88</v>
      </c>
      <c r="O237">
        <v>43935</v>
      </c>
      <c r="P237">
        <v>6.2666666666666666</v>
      </c>
      <c r="Q237">
        <v>195</v>
      </c>
      <c r="R237">
        <v>2</v>
      </c>
      <c r="S237">
        <v>5850</v>
      </c>
      <c r="T237">
        <v>5389.3760000000002</v>
      </c>
      <c r="U237">
        <v>2694.6880000000001</v>
      </c>
      <c r="V237">
        <v>97.5</v>
      </c>
      <c r="W237">
        <v>30</v>
      </c>
      <c r="X237">
        <v>460.62400000000002</v>
      </c>
      <c r="Y237">
        <v>2020</v>
      </c>
      <c r="Z237">
        <v>10</v>
      </c>
      <c r="AA237">
        <v>43</v>
      </c>
      <c r="AB237">
        <v>1</v>
      </c>
      <c r="AK237" t="s">
        <v>54</v>
      </c>
      <c r="AL237" s="38">
        <v>44122</v>
      </c>
      <c r="AM237">
        <v>110</v>
      </c>
      <c r="AN237">
        <v>1</v>
      </c>
      <c r="AO237">
        <v>3300</v>
      </c>
      <c r="AP237" s="26" t="s">
        <v>57</v>
      </c>
      <c r="AQ237">
        <v>30</v>
      </c>
      <c r="AR237">
        <v>31.5</v>
      </c>
      <c r="AS237">
        <v>-1.5</v>
      </c>
      <c r="AT237">
        <v>-4.7619047619047672E-2</v>
      </c>
      <c r="AU237">
        <v>559.16399999999999</v>
      </c>
      <c r="AV237">
        <v>2020</v>
      </c>
      <c r="AW237">
        <v>43</v>
      </c>
      <c r="AX237">
        <v>10</v>
      </c>
      <c r="AY237">
        <v>0.16944363636363599</v>
      </c>
    </row>
    <row r="238" spans="7:51" x14ac:dyDescent="0.2">
      <c r="G238" s="26" t="s">
        <v>8</v>
      </c>
      <c r="H238" s="26" t="s">
        <v>10</v>
      </c>
      <c r="I238" s="26" t="s">
        <v>28</v>
      </c>
      <c r="J238" s="26" t="s">
        <v>168</v>
      </c>
      <c r="K238" s="26" t="s">
        <v>36</v>
      </c>
      <c r="L238" s="38">
        <v>44123</v>
      </c>
      <c r="M238" s="26" t="s">
        <v>54</v>
      </c>
      <c r="N238" s="26" t="s">
        <v>88</v>
      </c>
      <c r="O238">
        <v>43935</v>
      </c>
      <c r="P238">
        <v>6.2666666666666666</v>
      </c>
      <c r="Q238">
        <v>212</v>
      </c>
      <c r="R238">
        <v>2</v>
      </c>
      <c r="S238">
        <v>6360</v>
      </c>
      <c r="T238">
        <v>5389.3760000000002</v>
      </c>
      <c r="U238">
        <v>2694.6880000000001</v>
      </c>
      <c r="V238">
        <v>106</v>
      </c>
      <c r="W238">
        <v>30</v>
      </c>
      <c r="X238">
        <v>970.62400000000002</v>
      </c>
      <c r="Y238">
        <v>2020</v>
      </c>
      <c r="Z238">
        <v>10</v>
      </c>
      <c r="AA238">
        <v>43</v>
      </c>
      <c r="AB238">
        <v>1</v>
      </c>
      <c r="AK238" t="s">
        <v>54</v>
      </c>
      <c r="AL238" s="38">
        <v>44122</v>
      </c>
      <c r="AM238">
        <v>110</v>
      </c>
      <c r="AN238">
        <v>1</v>
      </c>
      <c r="AO238">
        <v>3300</v>
      </c>
      <c r="AP238" s="26" t="s">
        <v>57</v>
      </c>
      <c r="AQ238">
        <v>30</v>
      </c>
      <c r="AR238">
        <v>31.5</v>
      </c>
      <c r="AS238">
        <v>-1.5</v>
      </c>
      <c r="AT238">
        <v>-4.7619047619047672E-2</v>
      </c>
      <c r="AU238">
        <v>-1617.8230000000001</v>
      </c>
      <c r="AV238">
        <v>2020</v>
      </c>
      <c r="AW238">
        <v>43</v>
      </c>
      <c r="AX238">
        <v>10</v>
      </c>
      <c r="AY238">
        <v>-0.49024939393939398</v>
      </c>
    </row>
    <row r="239" spans="7:51" x14ac:dyDescent="0.2">
      <c r="G239" s="26" t="s">
        <v>8</v>
      </c>
      <c r="H239" s="26" t="s">
        <v>11</v>
      </c>
      <c r="I239" s="26" t="s">
        <v>186</v>
      </c>
      <c r="J239" s="26" t="s">
        <v>185</v>
      </c>
      <c r="K239" s="26" t="s">
        <v>36</v>
      </c>
      <c r="L239" s="38">
        <v>44123</v>
      </c>
      <c r="M239" s="26" t="s">
        <v>54</v>
      </c>
      <c r="N239" s="26" t="s">
        <v>57</v>
      </c>
      <c r="O239">
        <v>43948</v>
      </c>
      <c r="P239">
        <v>5.833333333333333</v>
      </c>
      <c r="Q239">
        <v>110</v>
      </c>
      <c r="R239">
        <v>1</v>
      </c>
      <c r="S239">
        <v>3300</v>
      </c>
      <c r="T239">
        <v>2740.8359999999998</v>
      </c>
      <c r="U239">
        <v>2740.8359999999998</v>
      </c>
      <c r="V239">
        <v>110</v>
      </c>
      <c r="W239">
        <v>30</v>
      </c>
      <c r="X239">
        <v>559.16399999999999</v>
      </c>
      <c r="Y239">
        <v>2020</v>
      </c>
      <c r="Z239">
        <v>10</v>
      </c>
      <c r="AA239">
        <v>43</v>
      </c>
      <c r="AB239">
        <v>1</v>
      </c>
      <c r="AK239" t="s">
        <v>54</v>
      </c>
      <c r="AL239" s="38">
        <v>44122</v>
      </c>
      <c r="AM239">
        <v>1220</v>
      </c>
      <c r="AN239">
        <v>10</v>
      </c>
      <c r="AO239">
        <v>35380</v>
      </c>
      <c r="AP239" s="26" t="s">
        <v>97</v>
      </c>
      <c r="AQ239">
        <v>29</v>
      </c>
      <c r="AR239">
        <v>31.5</v>
      </c>
      <c r="AS239">
        <v>-2.5</v>
      </c>
      <c r="AT239">
        <v>-7.936507936507943E-2</v>
      </c>
      <c r="AU239">
        <v>8910.1080000000002</v>
      </c>
      <c r="AV239">
        <v>2020</v>
      </c>
      <c r="AW239">
        <v>43</v>
      </c>
      <c r="AX239">
        <v>10</v>
      </c>
      <c r="AY239">
        <v>0.25184024872809502</v>
      </c>
    </row>
    <row r="240" spans="7:51" x14ac:dyDescent="0.2">
      <c r="G240" s="26" t="s">
        <v>8</v>
      </c>
      <c r="H240" s="26" t="s">
        <v>11</v>
      </c>
      <c r="I240" s="26" t="s">
        <v>31</v>
      </c>
      <c r="J240" s="26" t="s">
        <v>189</v>
      </c>
      <c r="K240" s="26" t="s">
        <v>36</v>
      </c>
      <c r="L240" s="38">
        <v>44123</v>
      </c>
      <c r="M240" s="26" t="s">
        <v>54</v>
      </c>
      <c r="N240" s="26" t="s">
        <v>57</v>
      </c>
      <c r="O240">
        <v>43942</v>
      </c>
      <c r="P240">
        <v>6.0333333333333332</v>
      </c>
      <c r="Q240">
        <v>110</v>
      </c>
      <c r="R240">
        <v>1</v>
      </c>
      <c r="S240">
        <v>3300</v>
      </c>
      <c r="T240">
        <v>4917.8230000000003</v>
      </c>
      <c r="U240">
        <v>4917.8230000000003</v>
      </c>
      <c r="V240">
        <v>110</v>
      </c>
      <c r="W240">
        <v>30</v>
      </c>
      <c r="X240">
        <v>-1617.8230000000001</v>
      </c>
      <c r="Y240">
        <v>2020</v>
      </c>
      <c r="Z240">
        <v>10</v>
      </c>
      <c r="AA240">
        <v>43</v>
      </c>
      <c r="AB240">
        <v>1</v>
      </c>
      <c r="AK240" t="s">
        <v>54</v>
      </c>
      <c r="AL240" s="38">
        <v>44122</v>
      </c>
      <c r="AM240">
        <v>90</v>
      </c>
      <c r="AN240">
        <v>1</v>
      </c>
      <c r="AO240">
        <v>2700</v>
      </c>
      <c r="AP240" s="26" t="s">
        <v>57</v>
      </c>
      <c r="AQ240">
        <v>30</v>
      </c>
      <c r="AR240">
        <v>31.5</v>
      </c>
      <c r="AS240">
        <v>-1.5</v>
      </c>
      <c r="AT240">
        <v>-4.7619047619047672E-2</v>
      </c>
      <c r="AU240">
        <v>751.73699999999997</v>
      </c>
      <c r="AV240">
        <v>2020</v>
      </c>
      <c r="AW240">
        <v>43</v>
      </c>
      <c r="AX240">
        <v>10</v>
      </c>
      <c r="AY240">
        <v>0.27842111111111101</v>
      </c>
    </row>
    <row r="241" spans="7:51" x14ac:dyDescent="0.2">
      <c r="G241" s="26" t="s">
        <v>8</v>
      </c>
      <c r="H241" s="26" t="s">
        <v>12</v>
      </c>
      <c r="I241" s="26" t="s">
        <v>188</v>
      </c>
      <c r="J241" s="26" t="s">
        <v>187</v>
      </c>
      <c r="K241" s="26" t="s">
        <v>36</v>
      </c>
      <c r="L241" s="38">
        <v>44123</v>
      </c>
      <c r="M241" s="26" t="s">
        <v>54</v>
      </c>
      <c r="N241" s="26" t="s">
        <v>97</v>
      </c>
      <c r="O241">
        <v>44009</v>
      </c>
      <c r="P241">
        <v>3.8</v>
      </c>
      <c r="Q241">
        <v>1220</v>
      </c>
      <c r="R241">
        <v>10</v>
      </c>
      <c r="S241">
        <v>35380</v>
      </c>
      <c r="T241">
        <v>26469.892</v>
      </c>
      <c r="U241">
        <v>2646.989</v>
      </c>
      <c r="V241">
        <v>122</v>
      </c>
      <c r="W241">
        <v>29</v>
      </c>
      <c r="X241">
        <v>8910.1080000000002</v>
      </c>
      <c r="Y241">
        <v>2020</v>
      </c>
      <c r="Z241">
        <v>10</v>
      </c>
      <c r="AA241">
        <v>43</v>
      </c>
      <c r="AB241">
        <v>1</v>
      </c>
      <c r="AK241" t="s">
        <v>54</v>
      </c>
      <c r="AL241" s="38">
        <v>44122</v>
      </c>
      <c r="AM241">
        <v>109</v>
      </c>
      <c r="AN241">
        <v>1</v>
      </c>
      <c r="AO241">
        <v>3270</v>
      </c>
      <c r="AP241" s="26" t="s">
        <v>87</v>
      </c>
      <c r="AQ241">
        <v>30</v>
      </c>
      <c r="AR241">
        <v>31.5</v>
      </c>
      <c r="AS241">
        <v>-1.5</v>
      </c>
      <c r="AT241">
        <v>-4.7619047619047672E-2</v>
      </c>
      <c r="AU241">
        <v>983.09500000000003</v>
      </c>
      <c r="AV241">
        <v>2020</v>
      </c>
      <c r="AW241">
        <v>43</v>
      </c>
      <c r="AX241">
        <v>10</v>
      </c>
      <c r="AY241">
        <v>0.30064067278287498</v>
      </c>
    </row>
    <row r="242" spans="7:51" x14ac:dyDescent="0.2">
      <c r="G242" s="26" t="s">
        <v>8</v>
      </c>
      <c r="H242" s="26" t="s">
        <v>10</v>
      </c>
      <c r="I242" s="26" t="s">
        <v>161</v>
      </c>
      <c r="J242" s="26" t="s">
        <v>162</v>
      </c>
      <c r="K242" s="26" t="s">
        <v>36</v>
      </c>
      <c r="L242" s="38">
        <v>44124</v>
      </c>
      <c r="M242" s="26" t="s">
        <v>54</v>
      </c>
      <c r="N242" s="26" t="s">
        <v>57</v>
      </c>
      <c r="O242">
        <v>43964</v>
      </c>
      <c r="P242">
        <v>5.333333333333333</v>
      </c>
      <c r="Q242">
        <v>90</v>
      </c>
      <c r="R242">
        <v>1</v>
      </c>
      <c r="S242">
        <v>2700</v>
      </c>
      <c r="T242">
        <v>1948.2629999999999</v>
      </c>
      <c r="U242">
        <v>1948.2629999999999</v>
      </c>
      <c r="V242">
        <v>90</v>
      </c>
      <c r="W242">
        <v>30</v>
      </c>
      <c r="X242">
        <v>751.73699999999997</v>
      </c>
      <c r="Y242">
        <v>2020</v>
      </c>
      <c r="Z242">
        <v>10</v>
      </c>
      <c r="AA242">
        <v>43</v>
      </c>
      <c r="AB242">
        <v>1</v>
      </c>
      <c r="AK242" t="s">
        <v>54</v>
      </c>
      <c r="AL242" s="38">
        <v>44122</v>
      </c>
      <c r="AM242">
        <v>-90</v>
      </c>
      <c r="AN242">
        <v>-1</v>
      </c>
      <c r="AO242">
        <v>-2700</v>
      </c>
      <c r="AP242" s="26" t="s">
        <v>57</v>
      </c>
      <c r="AQ242">
        <v>30</v>
      </c>
      <c r="AR242">
        <v>31.5</v>
      </c>
      <c r="AS242">
        <v>-1.5</v>
      </c>
      <c r="AT242">
        <v>-4.7619047619047672E-2</v>
      </c>
      <c r="AU242">
        <v>-413.09500000000003</v>
      </c>
      <c r="AV242">
        <v>2020</v>
      </c>
      <c r="AW242">
        <v>43</v>
      </c>
      <c r="AX242">
        <v>10</v>
      </c>
      <c r="AY242">
        <v>0.15299814814814799</v>
      </c>
    </row>
    <row r="243" spans="7:51" x14ac:dyDescent="0.2">
      <c r="G243" s="26" t="s">
        <v>8</v>
      </c>
      <c r="H243" s="26" t="s">
        <v>10</v>
      </c>
      <c r="I243" s="26" t="s">
        <v>163</v>
      </c>
      <c r="J243" s="26" t="s">
        <v>164</v>
      </c>
      <c r="K243" s="26" t="s">
        <v>36</v>
      </c>
      <c r="L243" s="38">
        <v>44124</v>
      </c>
      <c r="M243" s="26" t="s">
        <v>54</v>
      </c>
      <c r="N243" s="26" t="s">
        <v>87</v>
      </c>
      <c r="O243">
        <v>43957</v>
      </c>
      <c r="P243">
        <v>5.5666666666666664</v>
      </c>
      <c r="Q243">
        <v>109</v>
      </c>
      <c r="R243">
        <v>1</v>
      </c>
      <c r="S243">
        <v>3270</v>
      </c>
      <c r="T243">
        <v>2286.9050000000002</v>
      </c>
      <c r="U243">
        <v>2286.9050000000002</v>
      </c>
      <c r="V243">
        <v>109</v>
      </c>
      <c r="W243">
        <v>30</v>
      </c>
      <c r="X243">
        <v>983.09500000000003</v>
      </c>
      <c r="Y243">
        <v>2020</v>
      </c>
      <c r="Z243">
        <v>10</v>
      </c>
      <c r="AA243">
        <v>43</v>
      </c>
      <c r="AB243">
        <v>1</v>
      </c>
      <c r="AK243" t="s">
        <v>54</v>
      </c>
      <c r="AL243" s="38">
        <v>44122</v>
      </c>
      <c r="AM243">
        <v>183</v>
      </c>
      <c r="AN243">
        <v>2</v>
      </c>
      <c r="AO243">
        <v>5947.5</v>
      </c>
      <c r="AP243" s="26" t="s">
        <v>78</v>
      </c>
      <c r="AQ243">
        <v>32.5</v>
      </c>
      <c r="AR243">
        <v>31.5</v>
      </c>
      <c r="AS243">
        <v>1</v>
      </c>
      <c r="AT243">
        <v>3.1746031746031855E-2</v>
      </c>
      <c r="AU243">
        <v>1373.6890000000001</v>
      </c>
      <c r="AV243">
        <v>2020</v>
      </c>
      <c r="AW243">
        <v>43</v>
      </c>
      <c r="AX243">
        <v>10</v>
      </c>
      <c r="AY243">
        <v>0.230969146700294</v>
      </c>
    </row>
    <row r="244" spans="7:51" x14ac:dyDescent="0.2">
      <c r="G244" s="26" t="s">
        <v>8</v>
      </c>
      <c r="H244" s="26" t="s">
        <v>10</v>
      </c>
      <c r="I244" s="26" t="s">
        <v>163</v>
      </c>
      <c r="J244" s="26" t="s">
        <v>164</v>
      </c>
      <c r="K244" s="26" t="s">
        <v>35</v>
      </c>
      <c r="L244" s="38">
        <v>44124</v>
      </c>
      <c r="M244" s="26" t="s">
        <v>54</v>
      </c>
      <c r="N244" s="26" t="s">
        <v>57</v>
      </c>
      <c r="O244">
        <v>43957</v>
      </c>
      <c r="P244">
        <v>5.5666666666666664</v>
      </c>
      <c r="Q244">
        <v>-90</v>
      </c>
      <c r="R244">
        <v>-1</v>
      </c>
      <c r="S244">
        <v>-2700</v>
      </c>
      <c r="T244">
        <v>-2286.9050000000002</v>
      </c>
      <c r="U244">
        <v>-2286.9050000000002</v>
      </c>
      <c r="V244">
        <v>90</v>
      </c>
      <c r="W244">
        <v>30</v>
      </c>
      <c r="X244">
        <v>-413.09500000000003</v>
      </c>
      <c r="Y244">
        <v>2020</v>
      </c>
      <c r="Z244">
        <v>10</v>
      </c>
      <c r="AA244">
        <v>43</v>
      </c>
      <c r="AB244">
        <v>-1</v>
      </c>
      <c r="AK244" t="s">
        <v>54</v>
      </c>
      <c r="AL244" s="38">
        <v>44122</v>
      </c>
      <c r="AM244">
        <v>214</v>
      </c>
      <c r="AN244">
        <v>2</v>
      </c>
      <c r="AO244">
        <v>6955</v>
      </c>
      <c r="AP244" s="26" t="s">
        <v>68</v>
      </c>
      <c r="AQ244">
        <v>32.5</v>
      </c>
      <c r="AR244">
        <v>31.5</v>
      </c>
      <c r="AS244">
        <v>1</v>
      </c>
      <c r="AT244">
        <v>3.1746031746031855E-2</v>
      </c>
      <c r="AU244">
        <v>2381.1889999999999</v>
      </c>
      <c r="AV244">
        <v>2020</v>
      </c>
      <c r="AW244">
        <v>43</v>
      </c>
      <c r="AX244">
        <v>10</v>
      </c>
      <c r="AY244">
        <v>0.342370812365205</v>
      </c>
    </row>
    <row r="245" spans="7:51" x14ac:dyDescent="0.2">
      <c r="G245" s="26" t="s">
        <v>8</v>
      </c>
      <c r="H245" s="26" t="s">
        <v>10</v>
      </c>
      <c r="I245" s="26" t="s">
        <v>163</v>
      </c>
      <c r="J245" s="26" t="s">
        <v>164</v>
      </c>
      <c r="K245" s="26" t="s">
        <v>36</v>
      </c>
      <c r="L245" s="38">
        <v>44124</v>
      </c>
      <c r="M245" s="26" t="s">
        <v>54</v>
      </c>
      <c r="N245" s="26" t="s">
        <v>78</v>
      </c>
      <c r="O245">
        <v>43957</v>
      </c>
      <c r="P245">
        <v>5.5666666666666664</v>
      </c>
      <c r="Q245">
        <v>183</v>
      </c>
      <c r="R245">
        <v>2</v>
      </c>
      <c r="S245">
        <v>5947.5</v>
      </c>
      <c r="T245">
        <v>4573.8109999999997</v>
      </c>
      <c r="U245">
        <v>2286.9050000000002</v>
      </c>
      <c r="V245">
        <v>91.5</v>
      </c>
      <c r="W245">
        <v>32.5</v>
      </c>
      <c r="X245">
        <v>1373.6890000000001</v>
      </c>
      <c r="Y245">
        <v>2020</v>
      </c>
      <c r="Z245">
        <v>10</v>
      </c>
      <c r="AA245">
        <v>43</v>
      </c>
      <c r="AB245">
        <v>1</v>
      </c>
      <c r="AK245" t="s">
        <v>54</v>
      </c>
      <c r="AL245" s="38">
        <v>44122</v>
      </c>
      <c r="AM245">
        <v>931</v>
      </c>
      <c r="AN245">
        <v>10</v>
      </c>
      <c r="AO245">
        <v>29792</v>
      </c>
      <c r="AP245" s="26" t="s">
        <v>89</v>
      </c>
      <c r="AQ245">
        <v>32</v>
      </c>
      <c r="AR245">
        <v>31.5</v>
      </c>
      <c r="AS245">
        <v>0.5</v>
      </c>
      <c r="AT245">
        <v>1.5873015873015817E-2</v>
      </c>
      <c r="AU245">
        <v>6922.9470000000001</v>
      </c>
      <c r="AV245">
        <v>2020</v>
      </c>
      <c r="AW245">
        <v>43</v>
      </c>
      <c r="AX245">
        <v>10</v>
      </c>
      <c r="AY245">
        <v>0.23237604054779801</v>
      </c>
    </row>
    <row r="246" spans="7:51" x14ac:dyDescent="0.2">
      <c r="G246" s="26" t="s">
        <v>8</v>
      </c>
      <c r="H246" s="26" t="s">
        <v>10</v>
      </c>
      <c r="I246" s="26" t="s">
        <v>163</v>
      </c>
      <c r="J246" s="26" t="s">
        <v>164</v>
      </c>
      <c r="K246" s="26" t="s">
        <v>36</v>
      </c>
      <c r="L246" s="38">
        <v>44124</v>
      </c>
      <c r="M246" s="26" t="s">
        <v>54</v>
      </c>
      <c r="N246" s="26" t="s">
        <v>68</v>
      </c>
      <c r="O246">
        <v>43957</v>
      </c>
      <c r="P246">
        <v>5.5666666666666664</v>
      </c>
      <c r="Q246">
        <v>214</v>
      </c>
      <c r="R246">
        <v>2</v>
      </c>
      <c r="S246">
        <v>6955</v>
      </c>
      <c r="T246">
        <v>4573.8109999999997</v>
      </c>
      <c r="U246">
        <v>2286.9050000000002</v>
      </c>
      <c r="V246">
        <v>107</v>
      </c>
      <c r="W246">
        <v>32.5</v>
      </c>
      <c r="X246">
        <v>2381.1889999999999</v>
      </c>
      <c r="Y246">
        <v>2020</v>
      </c>
      <c r="Z246">
        <v>10</v>
      </c>
      <c r="AA246">
        <v>43</v>
      </c>
      <c r="AB246">
        <v>1</v>
      </c>
      <c r="AK246" t="s">
        <v>54</v>
      </c>
      <c r="AL246" s="38">
        <v>44122</v>
      </c>
      <c r="AM246">
        <v>210</v>
      </c>
      <c r="AN246">
        <v>2</v>
      </c>
      <c r="AO246">
        <v>6825</v>
      </c>
      <c r="AP246" s="26" t="s">
        <v>90</v>
      </c>
      <c r="AQ246">
        <v>32.5</v>
      </c>
      <c r="AR246">
        <v>31.5</v>
      </c>
      <c r="AS246">
        <v>1</v>
      </c>
      <c r="AT246">
        <v>3.1746031746031855E-2</v>
      </c>
      <c r="AU246">
        <v>2251.1889999999999</v>
      </c>
      <c r="AV246">
        <v>2020</v>
      </c>
      <c r="AW246">
        <v>43</v>
      </c>
      <c r="AX246">
        <v>10</v>
      </c>
      <c r="AY246">
        <v>0.32984454212454201</v>
      </c>
    </row>
    <row r="247" spans="7:51" x14ac:dyDescent="0.2">
      <c r="G247" s="26" t="s">
        <v>8</v>
      </c>
      <c r="H247" s="26" t="s">
        <v>10</v>
      </c>
      <c r="I247" s="26" t="s">
        <v>163</v>
      </c>
      <c r="J247" s="26" t="s">
        <v>164</v>
      </c>
      <c r="K247" s="26" t="s">
        <v>36</v>
      </c>
      <c r="L247" s="38">
        <v>44124</v>
      </c>
      <c r="M247" s="26" t="s">
        <v>54</v>
      </c>
      <c r="N247" s="26" t="s">
        <v>89</v>
      </c>
      <c r="O247">
        <v>43957</v>
      </c>
      <c r="P247">
        <v>5.5666666666666664</v>
      </c>
      <c r="Q247">
        <v>931</v>
      </c>
      <c r="R247">
        <v>10</v>
      </c>
      <c r="S247">
        <v>29792</v>
      </c>
      <c r="T247">
        <v>22869.053</v>
      </c>
      <c r="U247">
        <v>2286.9050000000002</v>
      </c>
      <c r="V247">
        <v>93.1</v>
      </c>
      <c r="W247">
        <v>32</v>
      </c>
      <c r="X247">
        <v>6922.9470000000001</v>
      </c>
      <c r="Y247">
        <v>2020</v>
      </c>
      <c r="Z247">
        <v>10</v>
      </c>
      <c r="AA247">
        <v>43</v>
      </c>
      <c r="AB247">
        <v>1</v>
      </c>
      <c r="AK247" t="s">
        <v>54</v>
      </c>
      <c r="AL247" s="38">
        <v>44122</v>
      </c>
      <c r="AM247">
        <v>126</v>
      </c>
      <c r="AN247">
        <v>1</v>
      </c>
      <c r="AO247">
        <v>4095</v>
      </c>
      <c r="AP247" s="26" t="s">
        <v>79</v>
      </c>
      <c r="AQ247">
        <v>32.5</v>
      </c>
      <c r="AR247">
        <v>31.5</v>
      </c>
      <c r="AS247">
        <v>1</v>
      </c>
      <c r="AT247">
        <v>3.1746031746031855E-2</v>
      </c>
      <c r="AU247">
        <v>1808.095</v>
      </c>
      <c r="AV247">
        <v>2020</v>
      </c>
      <c r="AW247">
        <v>43</v>
      </c>
      <c r="AX247">
        <v>10</v>
      </c>
      <c r="AY247">
        <v>0.44153724053724003</v>
      </c>
    </row>
    <row r="248" spans="7:51" x14ac:dyDescent="0.2">
      <c r="G248" s="26" t="s">
        <v>8</v>
      </c>
      <c r="H248" s="26" t="s">
        <v>10</v>
      </c>
      <c r="I248" s="26" t="s">
        <v>163</v>
      </c>
      <c r="J248" s="26" t="s">
        <v>164</v>
      </c>
      <c r="K248" s="26" t="s">
        <v>36</v>
      </c>
      <c r="L248" s="38">
        <v>44124</v>
      </c>
      <c r="M248" s="26" t="s">
        <v>54</v>
      </c>
      <c r="N248" s="26" t="s">
        <v>90</v>
      </c>
      <c r="O248">
        <v>43957</v>
      </c>
      <c r="P248">
        <v>5.5666666666666664</v>
      </c>
      <c r="Q248">
        <v>210</v>
      </c>
      <c r="R248">
        <v>2</v>
      </c>
      <c r="S248">
        <v>6825</v>
      </c>
      <c r="T248">
        <v>4573.8109999999997</v>
      </c>
      <c r="U248">
        <v>2286.9050000000002</v>
      </c>
      <c r="V248">
        <v>105</v>
      </c>
      <c r="W248">
        <v>32.5</v>
      </c>
      <c r="X248">
        <v>2251.1889999999999</v>
      </c>
      <c r="Y248">
        <v>2020</v>
      </c>
      <c r="Z248">
        <v>10</v>
      </c>
      <c r="AA248">
        <v>43</v>
      </c>
      <c r="AB248">
        <v>1</v>
      </c>
      <c r="AK248" t="s">
        <v>54</v>
      </c>
      <c r="AL248" s="38">
        <v>44122</v>
      </c>
      <c r="AM248">
        <v>122</v>
      </c>
      <c r="AN248">
        <v>1</v>
      </c>
      <c r="AO248">
        <v>3965</v>
      </c>
      <c r="AP248" s="26" t="s">
        <v>92</v>
      </c>
      <c r="AQ248">
        <v>32.5</v>
      </c>
      <c r="AR248">
        <v>31.5</v>
      </c>
      <c r="AS248">
        <v>1</v>
      </c>
      <c r="AT248">
        <v>3.1746031746031855E-2</v>
      </c>
      <c r="AU248">
        <v>1678.095</v>
      </c>
      <c r="AV248">
        <v>2020</v>
      </c>
      <c r="AW248">
        <v>43</v>
      </c>
      <c r="AX248">
        <v>10</v>
      </c>
      <c r="AY248">
        <v>0.42322698612862603</v>
      </c>
    </row>
    <row r="249" spans="7:51" x14ac:dyDescent="0.2">
      <c r="G249" s="26" t="s">
        <v>8</v>
      </c>
      <c r="H249" s="26" t="s">
        <v>10</v>
      </c>
      <c r="I249" s="26" t="s">
        <v>163</v>
      </c>
      <c r="J249" s="26" t="s">
        <v>164</v>
      </c>
      <c r="K249" s="26" t="s">
        <v>36</v>
      </c>
      <c r="L249" s="38">
        <v>44124</v>
      </c>
      <c r="M249" s="26" t="s">
        <v>54</v>
      </c>
      <c r="N249" s="26" t="s">
        <v>79</v>
      </c>
      <c r="O249">
        <v>43957</v>
      </c>
      <c r="P249">
        <v>5.5666666666666664</v>
      </c>
      <c r="Q249">
        <v>126</v>
      </c>
      <c r="R249">
        <v>1</v>
      </c>
      <c r="S249">
        <v>4095</v>
      </c>
      <c r="T249">
        <v>2286.9050000000002</v>
      </c>
      <c r="U249">
        <v>2286.9050000000002</v>
      </c>
      <c r="V249">
        <v>126</v>
      </c>
      <c r="W249">
        <v>32.5</v>
      </c>
      <c r="X249">
        <v>1808.095</v>
      </c>
      <c r="Y249">
        <v>2020</v>
      </c>
      <c r="Z249">
        <v>10</v>
      </c>
      <c r="AA249">
        <v>43</v>
      </c>
      <c r="AB249">
        <v>1</v>
      </c>
      <c r="AK249" t="s">
        <v>54</v>
      </c>
      <c r="AL249" s="38">
        <v>44122</v>
      </c>
      <c r="AM249">
        <v>236</v>
      </c>
      <c r="AN249">
        <v>2</v>
      </c>
      <c r="AO249">
        <v>7670</v>
      </c>
      <c r="AP249" s="26" t="s">
        <v>80</v>
      </c>
      <c r="AQ249">
        <v>32.5</v>
      </c>
      <c r="AR249">
        <v>31.5</v>
      </c>
      <c r="AS249">
        <v>1</v>
      </c>
      <c r="AT249">
        <v>3.1746031746031855E-2</v>
      </c>
      <c r="AU249">
        <v>3096.1889999999999</v>
      </c>
      <c r="AV249">
        <v>2020</v>
      </c>
      <c r="AW249">
        <v>43</v>
      </c>
      <c r="AX249">
        <v>10</v>
      </c>
      <c r="AY249">
        <v>0.40367522816166906</v>
      </c>
    </row>
    <row r="250" spans="7:51" x14ac:dyDescent="0.2">
      <c r="G250" s="26" t="s">
        <v>8</v>
      </c>
      <c r="H250" s="26" t="s">
        <v>10</v>
      </c>
      <c r="I250" s="26" t="s">
        <v>163</v>
      </c>
      <c r="J250" s="26" t="s">
        <v>164</v>
      </c>
      <c r="K250" s="26" t="s">
        <v>36</v>
      </c>
      <c r="L250" s="38">
        <v>44124</v>
      </c>
      <c r="M250" s="26" t="s">
        <v>54</v>
      </c>
      <c r="N250" s="26" t="s">
        <v>92</v>
      </c>
      <c r="O250">
        <v>43957</v>
      </c>
      <c r="P250">
        <v>5.5666666666666664</v>
      </c>
      <c r="Q250">
        <v>122</v>
      </c>
      <c r="R250">
        <v>1</v>
      </c>
      <c r="S250">
        <v>3965</v>
      </c>
      <c r="T250">
        <v>2286.9050000000002</v>
      </c>
      <c r="U250">
        <v>2286.9050000000002</v>
      </c>
      <c r="V250">
        <v>122</v>
      </c>
      <c r="W250">
        <v>32.5</v>
      </c>
      <c r="X250">
        <v>1678.095</v>
      </c>
      <c r="Y250">
        <v>2020</v>
      </c>
      <c r="Z250">
        <v>10</v>
      </c>
      <c r="AA250">
        <v>43</v>
      </c>
      <c r="AB250">
        <v>1</v>
      </c>
      <c r="AK250" t="s">
        <v>54</v>
      </c>
      <c r="AL250" s="38">
        <v>44122</v>
      </c>
      <c r="AM250">
        <v>200</v>
      </c>
      <c r="AN250">
        <v>2</v>
      </c>
      <c r="AO250">
        <v>6500</v>
      </c>
      <c r="AP250" s="26" t="s">
        <v>65</v>
      </c>
      <c r="AQ250">
        <v>32.5</v>
      </c>
      <c r="AR250">
        <v>31.5</v>
      </c>
      <c r="AS250">
        <v>1</v>
      </c>
      <c r="AT250">
        <v>3.1746031746031855E-2</v>
      </c>
      <c r="AU250">
        <v>1926.1890000000001</v>
      </c>
      <c r="AV250">
        <v>2020</v>
      </c>
      <c r="AW250">
        <v>43</v>
      </c>
      <c r="AX250">
        <v>10</v>
      </c>
      <c r="AY250">
        <v>0.29633676923076901</v>
      </c>
    </row>
    <row r="251" spans="7:51" x14ac:dyDescent="0.2">
      <c r="G251" s="26" t="s">
        <v>8</v>
      </c>
      <c r="H251" s="26" t="s">
        <v>10</v>
      </c>
      <c r="I251" s="26" t="s">
        <v>163</v>
      </c>
      <c r="J251" s="26" t="s">
        <v>164</v>
      </c>
      <c r="K251" s="26" t="s">
        <v>36</v>
      </c>
      <c r="L251" s="38">
        <v>44124</v>
      </c>
      <c r="M251" s="26" t="s">
        <v>54</v>
      </c>
      <c r="N251" s="26" t="s">
        <v>80</v>
      </c>
      <c r="O251">
        <v>43957</v>
      </c>
      <c r="P251">
        <v>5.5666666666666664</v>
      </c>
      <c r="Q251">
        <v>236</v>
      </c>
      <c r="R251">
        <v>2</v>
      </c>
      <c r="S251">
        <v>7670</v>
      </c>
      <c r="T251">
        <v>4573.8109999999997</v>
      </c>
      <c r="U251">
        <v>2286.9050000000002</v>
      </c>
      <c r="V251">
        <v>118</v>
      </c>
      <c r="W251">
        <v>32.5</v>
      </c>
      <c r="X251">
        <v>3096.1889999999999</v>
      </c>
      <c r="Y251">
        <v>2020</v>
      </c>
      <c r="Z251">
        <v>10</v>
      </c>
      <c r="AA251">
        <v>43</v>
      </c>
      <c r="AB251">
        <v>1</v>
      </c>
      <c r="AK251" t="s">
        <v>54</v>
      </c>
      <c r="AL251" s="38">
        <v>44122</v>
      </c>
      <c r="AM251">
        <v>123</v>
      </c>
      <c r="AN251">
        <v>1</v>
      </c>
      <c r="AO251">
        <v>3997.5</v>
      </c>
      <c r="AP251" s="26" t="s">
        <v>81</v>
      </c>
      <c r="AQ251">
        <v>32.5</v>
      </c>
      <c r="AR251">
        <v>31.5</v>
      </c>
      <c r="AS251">
        <v>1</v>
      </c>
      <c r="AT251">
        <v>3.1746031746031855E-2</v>
      </c>
      <c r="AU251">
        <v>1710.595</v>
      </c>
      <c r="AV251">
        <v>2020</v>
      </c>
      <c r="AW251">
        <v>43</v>
      </c>
      <c r="AX251">
        <v>10</v>
      </c>
      <c r="AY251">
        <v>0.42791619762351502</v>
      </c>
    </row>
    <row r="252" spans="7:51" x14ac:dyDescent="0.2">
      <c r="G252" s="26" t="s">
        <v>8</v>
      </c>
      <c r="H252" s="26" t="s">
        <v>10</v>
      </c>
      <c r="I252" s="26" t="s">
        <v>163</v>
      </c>
      <c r="J252" s="26" t="s">
        <v>164</v>
      </c>
      <c r="K252" s="26" t="s">
        <v>36</v>
      </c>
      <c r="L252" s="38">
        <v>44124</v>
      </c>
      <c r="M252" s="26" t="s">
        <v>54</v>
      </c>
      <c r="N252" s="26" t="s">
        <v>65</v>
      </c>
      <c r="O252">
        <v>43957</v>
      </c>
      <c r="P252">
        <v>5.5666666666666664</v>
      </c>
      <c r="Q252">
        <v>200</v>
      </c>
      <c r="R252">
        <v>2</v>
      </c>
      <c r="S252">
        <v>6500</v>
      </c>
      <c r="T252">
        <v>4573.8109999999997</v>
      </c>
      <c r="U252">
        <v>2286.9050000000002</v>
      </c>
      <c r="V252">
        <v>100</v>
      </c>
      <c r="W252">
        <v>32.5</v>
      </c>
      <c r="X252">
        <v>1926.1890000000001</v>
      </c>
      <c r="Y252">
        <v>2020</v>
      </c>
      <c r="Z252">
        <v>10</v>
      </c>
      <c r="AA252">
        <v>43</v>
      </c>
      <c r="AB252">
        <v>1</v>
      </c>
      <c r="AK252" t="s">
        <v>54</v>
      </c>
      <c r="AL252" s="38">
        <v>44122</v>
      </c>
      <c r="AM252">
        <v>2139</v>
      </c>
      <c r="AN252">
        <v>20</v>
      </c>
      <c r="AO252">
        <v>68448</v>
      </c>
      <c r="AP252" s="26" t="s">
        <v>66</v>
      </c>
      <c r="AQ252">
        <v>32</v>
      </c>
      <c r="AR252">
        <v>31.5</v>
      </c>
      <c r="AS252">
        <v>0.5</v>
      </c>
      <c r="AT252">
        <v>1.5873015873015817E-2</v>
      </c>
      <c r="AU252">
        <v>22709.893</v>
      </c>
      <c r="AV252">
        <v>2020</v>
      </c>
      <c r="AW252">
        <v>43</v>
      </c>
      <c r="AX252">
        <v>10</v>
      </c>
      <c r="AY252">
        <v>0.33178314925198699</v>
      </c>
    </row>
    <row r="253" spans="7:51" x14ac:dyDescent="0.2">
      <c r="G253" s="26" t="s">
        <v>8</v>
      </c>
      <c r="H253" s="26" t="s">
        <v>10</v>
      </c>
      <c r="I253" s="26" t="s">
        <v>163</v>
      </c>
      <c r="J253" s="26" t="s">
        <v>164</v>
      </c>
      <c r="K253" s="26" t="s">
        <v>36</v>
      </c>
      <c r="L253" s="38">
        <v>44124</v>
      </c>
      <c r="M253" s="26" t="s">
        <v>54</v>
      </c>
      <c r="N253" s="26" t="s">
        <v>81</v>
      </c>
      <c r="O253">
        <v>43957</v>
      </c>
      <c r="P253">
        <v>5.5666666666666664</v>
      </c>
      <c r="Q253">
        <v>123</v>
      </c>
      <c r="R253">
        <v>1</v>
      </c>
      <c r="S253">
        <v>3997.5</v>
      </c>
      <c r="T253">
        <v>2286.9050000000002</v>
      </c>
      <c r="U253">
        <v>2286.9050000000002</v>
      </c>
      <c r="V253">
        <v>123</v>
      </c>
      <c r="W253">
        <v>32.5</v>
      </c>
      <c r="X253">
        <v>1710.595</v>
      </c>
      <c r="Y253">
        <v>2020</v>
      </c>
      <c r="Z253">
        <v>10</v>
      </c>
      <c r="AA253">
        <v>43</v>
      </c>
      <c r="AB253">
        <v>1</v>
      </c>
      <c r="AK253" t="s">
        <v>54</v>
      </c>
      <c r="AL253" s="38">
        <v>44122</v>
      </c>
      <c r="AM253">
        <v>126</v>
      </c>
      <c r="AN253">
        <v>1</v>
      </c>
      <c r="AO253">
        <v>4095</v>
      </c>
      <c r="AP253" s="26" t="s">
        <v>93</v>
      </c>
      <c r="AQ253">
        <v>32.5</v>
      </c>
      <c r="AR253">
        <v>31.5</v>
      </c>
      <c r="AS253">
        <v>1</v>
      </c>
      <c r="AT253">
        <v>3.1746031746031855E-2</v>
      </c>
      <c r="AU253">
        <v>1808.095</v>
      </c>
      <c r="AV253">
        <v>2020</v>
      </c>
      <c r="AW253">
        <v>43</v>
      </c>
      <c r="AX253">
        <v>10</v>
      </c>
      <c r="AY253">
        <v>0.44153724053724003</v>
      </c>
    </row>
    <row r="254" spans="7:51" x14ac:dyDescent="0.2">
      <c r="G254" s="26" t="s">
        <v>8</v>
      </c>
      <c r="H254" s="26" t="s">
        <v>10</v>
      </c>
      <c r="I254" s="26" t="s">
        <v>163</v>
      </c>
      <c r="J254" s="26" t="s">
        <v>164</v>
      </c>
      <c r="K254" s="26" t="s">
        <v>36</v>
      </c>
      <c r="L254" s="38">
        <v>44124</v>
      </c>
      <c r="M254" s="26" t="s">
        <v>54</v>
      </c>
      <c r="N254" s="26" t="s">
        <v>66</v>
      </c>
      <c r="O254">
        <v>43957</v>
      </c>
      <c r="P254">
        <v>5.5666666666666664</v>
      </c>
      <c r="Q254">
        <v>2139</v>
      </c>
      <c r="R254">
        <v>20</v>
      </c>
      <c r="S254">
        <v>68448</v>
      </c>
      <c r="T254">
        <v>45738.107000000004</v>
      </c>
      <c r="U254">
        <v>2286.9050000000002</v>
      </c>
      <c r="V254">
        <v>106.95</v>
      </c>
      <c r="W254">
        <v>32</v>
      </c>
      <c r="X254">
        <v>22709.893</v>
      </c>
      <c r="Y254">
        <v>2020</v>
      </c>
      <c r="Z254">
        <v>10</v>
      </c>
      <c r="AA254">
        <v>43</v>
      </c>
      <c r="AB254">
        <v>1</v>
      </c>
      <c r="AK254" t="s">
        <v>54</v>
      </c>
      <c r="AL254" s="38">
        <v>44122</v>
      </c>
      <c r="AM254">
        <v>204</v>
      </c>
      <c r="AN254">
        <v>2</v>
      </c>
      <c r="AO254">
        <v>6630</v>
      </c>
      <c r="AP254" s="26" t="s">
        <v>71</v>
      </c>
      <c r="AQ254">
        <v>32.5</v>
      </c>
      <c r="AR254">
        <v>31.5</v>
      </c>
      <c r="AS254">
        <v>1</v>
      </c>
      <c r="AT254">
        <v>3.1746031746031855E-2</v>
      </c>
      <c r="AU254">
        <v>2056.1889999999999</v>
      </c>
      <c r="AV254">
        <v>2020</v>
      </c>
      <c r="AW254">
        <v>43</v>
      </c>
      <c r="AX254">
        <v>10</v>
      </c>
      <c r="AY254">
        <v>0.31013408748114601</v>
      </c>
    </row>
    <row r="255" spans="7:51" x14ac:dyDescent="0.2">
      <c r="G255" s="26" t="s">
        <v>8</v>
      </c>
      <c r="H255" s="26" t="s">
        <v>10</v>
      </c>
      <c r="I255" s="26" t="s">
        <v>163</v>
      </c>
      <c r="J255" s="26" t="s">
        <v>164</v>
      </c>
      <c r="K255" s="26" t="s">
        <v>36</v>
      </c>
      <c r="L255" s="38">
        <v>44124</v>
      </c>
      <c r="M255" s="26" t="s">
        <v>54</v>
      </c>
      <c r="N255" s="26" t="s">
        <v>93</v>
      </c>
      <c r="O255">
        <v>43957</v>
      </c>
      <c r="P255">
        <v>5.5666666666666664</v>
      </c>
      <c r="Q255">
        <v>126</v>
      </c>
      <c r="R255">
        <v>1</v>
      </c>
      <c r="S255">
        <v>4095</v>
      </c>
      <c r="T255">
        <v>2286.9050000000002</v>
      </c>
      <c r="U255">
        <v>2286.9050000000002</v>
      </c>
      <c r="V255">
        <v>126</v>
      </c>
      <c r="W255">
        <v>32.5</v>
      </c>
      <c r="X255">
        <v>1808.095</v>
      </c>
      <c r="Y255">
        <v>2020</v>
      </c>
      <c r="Z255">
        <v>10</v>
      </c>
      <c r="AA255">
        <v>43</v>
      </c>
      <c r="AB255">
        <v>1</v>
      </c>
      <c r="AK255" t="s">
        <v>54</v>
      </c>
      <c r="AL255" s="38">
        <v>44122</v>
      </c>
      <c r="AM255">
        <v>420</v>
      </c>
      <c r="AN255">
        <v>4</v>
      </c>
      <c r="AO255">
        <v>13650</v>
      </c>
      <c r="AP255" s="26" t="s">
        <v>77</v>
      </c>
      <c r="AQ255">
        <v>32.5</v>
      </c>
      <c r="AR255">
        <v>31.5</v>
      </c>
      <c r="AS255">
        <v>1</v>
      </c>
      <c r="AT255">
        <v>3.1746031746031855E-2</v>
      </c>
      <c r="AU255">
        <v>4502.3789999999999</v>
      </c>
      <c r="AV255">
        <v>2020</v>
      </c>
      <c r="AW255">
        <v>43</v>
      </c>
      <c r="AX255">
        <v>10</v>
      </c>
      <c r="AY255">
        <v>0.32984461538461501</v>
      </c>
    </row>
    <row r="256" spans="7:51" x14ac:dyDescent="0.2">
      <c r="G256" s="26" t="s">
        <v>8</v>
      </c>
      <c r="H256" s="26" t="s">
        <v>10</v>
      </c>
      <c r="I256" s="26" t="s">
        <v>163</v>
      </c>
      <c r="J256" s="26" t="s">
        <v>164</v>
      </c>
      <c r="K256" s="26" t="s">
        <v>36</v>
      </c>
      <c r="L256" s="38">
        <v>44124</v>
      </c>
      <c r="M256" s="26" t="s">
        <v>54</v>
      </c>
      <c r="N256" s="26" t="s">
        <v>71</v>
      </c>
      <c r="O256">
        <v>43957</v>
      </c>
      <c r="P256">
        <v>5.5666666666666664</v>
      </c>
      <c r="Q256">
        <v>204</v>
      </c>
      <c r="R256">
        <v>2</v>
      </c>
      <c r="S256">
        <v>6630</v>
      </c>
      <c r="T256">
        <v>4573.8109999999997</v>
      </c>
      <c r="U256">
        <v>2286.9050000000002</v>
      </c>
      <c r="V256">
        <v>102</v>
      </c>
      <c r="W256">
        <v>32.5</v>
      </c>
      <c r="X256">
        <v>2056.1889999999999</v>
      </c>
      <c r="Y256">
        <v>2020</v>
      </c>
      <c r="Z256">
        <v>10</v>
      </c>
      <c r="AA256">
        <v>43</v>
      </c>
      <c r="AB256">
        <v>1</v>
      </c>
      <c r="AK256" t="s">
        <v>54</v>
      </c>
      <c r="AL256" s="38">
        <v>44122</v>
      </c>
      <c r="AM256">
        <v>232</v>
      </c>
      <c r="AN256">
        <v>2</v>
      </c>
      <c r="AO256">
        <v>7540</v>
      </c>
      <c r="AP256" s="26" t="s">
        <v>82</v>
      </c>
      <c r="AQ256">
        <v>32.5</v>
      </c>
      <c r="AR256">
        <v>31.5</v>
      </c>
      <c r="AS256">
        <v>1</v>
      </c>
      <c r="AT256">
        <v>3.1746031746031855E-2</v>
      </c>
      <c r="AU256">
        <v>2966.1889999999999</v>
      </c>
      <c r="AV256">
        <v>2020</v>
      </c>
      <c r="AW256">
        <v>43</v>
      </c>
      <c r="AX256">
        <v>10</v>
      </c>
      <c r="AY256">
        <v>0.39339376657824898</v>
      </c>
    </row>
    <row r="257" spans="7:51" x14ac:dyDescent="0.2">
      <c r="G257" s="26" t="s">
        <v>8</v>
      </c>
      <c r="H257" s="26" t="s">
        <v>10</v>
      </c>
      <c r="I257" s="26" t="s">
        <v>163</v>
      </c>
      <c r="J257" s="26" t="s">
        <v>164</v>
      </c>
      <c r="K257" s="26" t="s">
        <v>36</v>
      </c>
      <c r="L257" s="38">
        <v>44124</v>
      </c>
      <c r="M257" s="26" t="s">
        <v>54</v>
      </c>
      <c r="N257" s="26" t="s">
        <v>77</v>
      </c>
      <c r="O257">
        <v>43957</v>
      </c>
      <c r="P257">
        <v>5.5666666666666664</v>
      </c>
      <c r="Q257">
        <v>420</v>
      </c>
      <c r="R257">
        <v>4</v>
      </c>
      <c r="S257">
        <v>13650</v>
      </c>
      <c r="T257">
        <v>9147.6209999999992</v>
      </c>
      <c r="U257">
        <v>2286.9050000000002</v>
      </c>
      <c r="V257">
        <v>105</v>
      </c>
      <c r="W257">
        <v>32.5</v>
      </c>
      <c r="X257">
        <v>4502.3789999999999</v>
      </c>
      <c r="Y257">
        <v>2020</v>
      </c>
      <c r="Z257">
        <v>10</v>
      </c>
      <c r="AA257">
        <v>43</v>
      </c>
      <c r="AB257">
        <v>1</v>
      </c>
      <c r="AK257" t="s">
        <v>54</v>
      </c>
      <c r="AL257" s="38">
        <v>44122</v>
      </c>
      <c r="AM257">
        <v>512</v>
      </c>
      <c r="AN257">
        <v>5</v>
      </c>
      <c r="AO257">
        <v>16640</v>
      </c>
      <c r="AP257" s="26" t="s">
        <v>159</v>
      </c>
      <c r="AQ257">
        <v>32.5</v>
      </c>
      <c r="AR257">
        <v>31.5</v>
      </c>
      <c r="AS257">
        <v>1</v>
      </c>
      <c r="AT257">
        <v>3.1746031746031855E-2</v>
      </c>
      <c r="AU257">
        <v>5205.473</v>
      </c>
      <c r="AV257">
        <v>2020</v>
      </c>
      <c r="AW257">
        <v>43</v>
      </c>
      <c r="AX257">
        <v>10</v>
      </c>
      <c r="AY257">
        <v>0.31282890624999998</v>
      </c>
    </row>
    <row r="258" spans="7:51" x14ac:dyDescent="0.2">
      <c r="G258" s="26" t="s">
        <v>8</v>
      </c>
      <c r="H258" s="26" t="s">
        <v>10</v>
      </c>
      <c r="I258" s="26" t="s">
        <v>163</v>
      </c>
      <c r="J258" s="26" t="s">
        <v>164</v>
      </c>
      <c r="K258" s="26" t="s">
        <v>36</v>
      </c>
      <c r="L258" s="38">
        <v>44124</v>
      </c>
      <c r="M258" s="26" t="s">
        <v>54</v>
      </c>
      <c r="N258" s="26" t="s">
        <v>82</v>
      </c>
      <c r="O258">
        <v>43957</v>
      </c>
      <c r="P258">
        <v>5.5666666666666664</v>
      </c>
      <c r="Q258">
        <v>232</v>
      </c>
      <c r="R258">
        <v>2</v>
      </c>
      <c r="S258">
        <v>7540</v>
      </c>
      <c r="T258">
        <v>4573.8109999999997</v>
      </c>
      <c r="U258">
        <v>2286.9050000000002</v>
      </c>
      <c r="V258">
        <v>116</v>
      </c>
      <c r="W258">
        <v>32.5</v>
      </c>
      <c r="X258">
        <v>2966.1889999999999</v>
      </c>
      <c r="Y258">
        <v>2020</v>
      </c>
      <c r="Z258">
        <v>10</v>
      </c>
      <c r="AA258">
        <v>43</v>
      </c>
      <c r="AB258">
        <v>1</v>
      </c>
      <c r="AK258" t="s">
        <v>54</v>
      </c>
      <c r="AL258" s="38">
        <v>44122</v>
      </c>
      <c r="AM258">
        <v>296</v>
      </c>
      <c r="AN258">
        <v>3</v>
      </c>
      <c r="AO258">
        <v>9620</v>
      </c>
      <c r="AP258" s="26" t="s">
        <v>72</v>
      </c>
      <c r="AQ258">
        <v>32.5</v>
      </c>
      <c r="AR258">
        <v>31.5</v>
      </c>
      <c r="AS258">
        <v>1</v>
      </c>
      <c r="AT258">
        <v>3.1746031746031855E-2</v>
      </c>
      <c r="AU258">
        <v>2759.2840000000001</v>
      </c>
      <c r="AV258">
        <v>2020</v>
      </c>
      <c r="AW258">
        <v>43</v>
      </c>
      <c r="AX258">
        <v>10</v>
      </c>
      <c r="AY258">
        <v>0.28682785862785898</v>
      </c>
    </row>
    <row r="259" spans="7:51" x14ac:dyDescent="0.2">
      <c r="G259" s="26" t="s">
        <v>8</v>
      </c>
      <c r="H259" s="26" t="s">
        <v>10</v>
      </c>
      <c r="I259" s="26" t="s">
        <v>163</v>
      </c>
      <c r="J259" s="26" t="s">
        <v>164</v>
      </c>
      <c r="K259" s="26" t="s">
        <v>36</v>
      </c>
      <c r="L259" s="38">
        <v>44124</v>
      </c>
      <c r="M259" s="26" t="s">
        <v>54</v>
      </c>
      <c r="N259" s="26" t="s">
        <v>159</v>
      </c>
      <c r="O259">
        <v>43957</v>
      </c>
      <c r="P259">
        <v>5.5666666666666664</v>
      </c>
      <c r="Q259">
        <v>512</v>
      </c>
      <c r="R259">
        <v>5</v>
      </c>
      <c r="S259">
        <v>16640</v>
      </c>
      <c r="T259">
        <v>11434.527</v>
      </c>
      <c r="U259">
        <v>2286.9050000000002</v>
      </c>
      <c r="V259">
        <v>102.4</v>
      </c>
      <c r="W259">
        <v>32.5</v>
      </c>
      <c r="X259">
        <v>5205.473</v>
      </c>
      <c r="Y259">
        <v>2020</v>
      </c>
      <c r="Z259">
        <v>10</v>
      </c>
      <c r="AA259">
        <v>43</v>
      </c>
      <c r="AB259">
        <v>1</v>
      </c>
      <c r="AK259" t="s">
        <v>54</v>
      </c>
      <c r="AL259" s="38">
        <v>44122</v>
      </c>
      <c r="AM259">
        <v>422</v>
      </c>
      <c r="AN259">
        <v>4</v>
      </c>
      <c r="AO259">
        <v>13715</v>
      </c>
      <c r="AP259" s="26" t="s">
        <v>158</v>
      </c>
      <c r="AQ259">
        <v>32.5</v>
      </c>
      <c r="AR259">
        <v>31.5</v>
      </c>
      <c r="AS259">
        <v>1</v>
      </c>
      <c r="AT259">
        <v>3.1746031746031855E-2</v>
      </c>
      <c r="AU259">
        <v>4567.3789999999999</v>
      </c>
      <c r="AV259">
        <v>2020</v>
      </c>
      <c r="AW259">
        <v>43</v>
      </c>
      <c r="AX259">
        <v>10</v>
      </c>
      <c r="AY259">
        <v>0.33302070725483002</v>
      </c>
    </row>
    <row r="260" spans="7:51" x14ac:dyDescent="0.2">
      <c r="G260" s="26" t="s">
        <v>8</v>
      </c>
      <c r="H260" s="26" t="s">
        <v>10</v>
      </c>
      <c r="I260" s="26" t="s">
        <v>163</v>
      </c>
      <c r="J260" s="26" t="s">
        <v>164</v>
      </c>
      <c r="K260" s="26" t="s">
        <v>36</v>
      </c>
      <c r="L260" s="38">
        <v>44124</v>
      </c>
      <c r="M260" s="26" t="s">
        <v>54</v>
      </c>
      <c r="N260" s="26" t="s">
        <v>72</v>
      </c>
      <c r="O260">
        <v>43957</v>
      </c>
      <c r="P260">
        <v>5.5666666666666664</v>
      </c>
      <c r="Q260">
        <v>296</v>
      </c>
      <c r="R260">
        <v>3</v>
      </c>
      <c r="S260">
        <v>9620</v>
      </c>
      <c r="T260">
        <v>6860.7160000000003</v>
      </c>
      <c r="U260">
        <v>2286.9050000000002</v>
      </c>
      <c r="V260">
        <v>98.666666666666671</v>
      </c>
      <c r="W260">
        <v>32.5</v>
      </c>
      <c r="X260">
        <v>2759.2840000000001</v>
      </c>
      <c r="Y260">
        <v>2020</v>
      </c>
      <c r="Z260">
        <v>10</v>
      </c>
      <c r="AA260">
        <v>43</v>
      </c>
      <c r="AB260">
        <v>1</v>
      </c>
      <c r="AK260" t="s">
        <v>54</v>
      </c>
      <c r="AL260" s="38">
        <v>44122</v>
      </c>
      <c r="AM260">
        <v>100</v>
      </c>
      <c r="AN260">
        <v>1</v>
      </c>
      <c r="AO260">
        <v>3250</v>
      </c>
      <c r="AP260" s="26" t="s">
        <v>62</v>
      </c>
      <c r="AQ260">
        <v>32.5</v>
      </c>
      <c r="AR260">
        <v>31.5</v>
      </c>
      <c r="AS260">
        <v>1</v>
      </c>
      <c r="AT260">
        <v>3.1746031746031855E-2</v>
      </c>
      <c r="AU260">
        <v>963.09500000000003</v>
      </c>
      <c r="AV260">
        <v>2020</v>
      </c>
      <c r="AW260">
        <v>43</v>
      </c>
      <c r="AX260">
        <v>10</v>
      </c>
      <c r="AY260">
        <v>0.296336923076923</v>
      </c>
    </row>
    <row r="261" spans="7:51" x14ac:dyDescent="0.2">
      <c r="G261" s="26" t="s">
        <v>8</v>
      </c>
      <c r="H261" s="26" t="s">
        <v>10</v>
      </c>
      <c r="I261" s="26" t="s">
        <v>163</v>
      </c>
      <c r="J261" s="26" t="s">
        <v>164</v>
      </c>
      <c r="K261" s="26" t="s">
        <v>36</v>
      </c>
      <c r="L261" s="38">
        <v>44124</v>
      </c>
      <c r="M261" s="26" t="s">
        <v>54</v>
      </c>
      <c r="N261" s="26" t="s">
        <v>158</v>
      </c>
      <c r="O261">
        <v>43957</v>
      </c>
      <c r="P261">
        <v>5.5666666666666664</v>
      </c>
      <c r="Q261">
        <v>422</v>
      </c>
      <c r="R261">
        <v>4</v>
      </c>
      <c r="S261">
        <v>13715</v>
      </c>
      <c r="T261">
        <v>9147.6209999999992</v>
      </c>
      <c r="U261">
        <v>2286.9050000000002</v>
      </c>
      <c r="V261">
        <v>105.5</v>
      </c>
      <c r="W261">
        <v>32.5</v>
      </c>
      <c r="X261">
        <v>4567.3789999999999</v>
      </c>
      <c r="Y261">
        <v>2020</v>
      </c>
      <c r="Z261">
        <v>10</v>
      </c>
      <c r="AA261">
        <v>43</v>
      </c>
      <c r="AB261">
        <v>1</v>
      </c>
      <c r="AK261" t="s">
        <v>54</v>
      </c>
      <c r="AL261" s="38">
        <v>44122</v>
      </c>
      <c r="AM261">
        <v>284</v>
      </c>
      <c r="AN261">
        <v>3</v>
      </c>
      <c r="AO261">
        <v>9230</v>
      </c>
      <c r="AP261" s="26" t="s">
        <v>62</v>
      </c>
      <c r="AQ261">
        <v>32.5</v>
      </c>
      <c r="AR261">
        <v>31.5</v>
      </c>
      <c r="AS261">
        <v>1</v>
      </c>
      <c r="AT261">
        <v>3.1746031746031855E-2</v>
      </c>
      <c r="AU261">
        <v>2369.2840000000001</v>
      </c>
      <c r="AV261">
        <v>2020</v>
      </c>
      <c r="AW261">
        <v>43</v>
      </c>
      <c r="AX261">
        <v>10</v>
      </c>
      <c r="AY261">
        <v>0.25669382448537398</v>
      </c>
    </row>
    <row r="262" spans="7:51" x14ac:dyDescent="0.2">
      <c r="G262" s="26" t="s">
        <v>8</v>
      </c>
      <c r="H262" s="26" t="s">
        <v>10</v>
      </c>
      <c r="I262" s="26" t="s">
        <v>163</v>
      </c>
      <c r="J262" s="26" t="s">
        <v>164</v>
      </c>
      <c r="K262" s="26" t="s">
        <v>36</v>
      </c>
      <c r="L262" s="38">
        <v>44124</v>
      </c>
      <c r="M262" s="26" t="s">
        <v>54</v>
      </c>
      <c r="N262" s="26" t="s">
        <v>62</v>
      </c>
      <c r="O262">
        <v>43957</v>
      </c>
      <c r="P262">
        <v>5.5666666666666664</v>
      </c>
      <c r="Q262">
        <v>100</v>
      </c>
      <c r="R262">
        <v>1</v>
      </c>
      <c r="S262">
        <v>3250</v>
      </c>
      <c r="T262">
        <v>2286.9050000000002</v>
      </c>
      <c r="U262">
        <v>2286.9050000000002</v>
      </c>
      <c r="V262">
        <v>100</v>
      </c>
      <c r="W262">
        <v>32.5</v>
      </c>
      <c r="X262">
        <v>963.09500000000003</v>
      </c>
      <c r="Y262">
        <v>2020</v>
      </c>
      <c r="Z262">
        <v>10</v>
      </c>
      <c r="AA262">
        <v>43</v>
      </c>
      <c r="AB262">
        <v>1</v>
      </c>
      <c r="AK262" t="s">
        <v>54</v>
      </c>
      <c r="AL262" s="38">
        <v>44122</v>
      </c>
      <c r="AM262">
        <v>102</v>
      </c>
      <c r="AN262">
        <v>1</v>
      </c>
      <c r="AO262">
        <v>3315</v>
      </c>
      <c r="AP262" s="26" t="s">
        <v>62</v>
      </c>
      <c r="AQ262">
        <v>32.5</v>
      </c>
      <c r="AR262">
        <v>31.5</v>
      </c>
      <c r="AS262">
        <v>1</v>
      </c>
      <c r="AT262">
        <v>3.1746031746031855E-2</v>
      </c>
      <c r="AU262">
        <v>1028.095</v>
      </c>
      <c r="AV262">
        <v>2020</v>
      </c>
      <c r="AW262">
        <v>43</v>
      </c>
      <c r="AX262">
        <v>10</v>
      </c>
      <c r="AY262">
        <v>0.31013423831070902</v>
      </c>
    </row>
    <row r="263" spans="7:51" x14ac:dyDescent="0.2">
      <c r="G263" s="26" t="s">
        <v>8</v>
      </c>
      <c r="H263" s="26" t="s">
        <v>10</v>
      </c>
      <c r="I263" s="26" t="s">
        <v>163</v>
      </c>
      <c r="J263" s="26" t="s">
        <v>164</v>
      </c>
      <c r="K263" s="26" t="s">
        <v>36</v>
      </c>
      <c r="L263" s="38">
        <v>44124</v>
      </c>
      <c r="M263" s="26" t="s">
        <v>54</v>
      </c>
      <c r="N263" s="26" t="s">
        <v>62</v>
      </c>
      <c r="O263">
        <v>43957</v>
      </c>
      <c r="P263">
        <v>5.5666666666666664</v>
      </c>
      <c r="Q263">
        <v>284</v>
      </c>
      <c r="R263">
        <v>3</v>
      </c>
      <c r="S263">
        <v>9230</v>
      </c>
      <c r="T263">
        <v>6860.7160000000003</v>
      </c>
      <c r="U263">
        <v>2286.9050000000002</v>
      </c>
      <c r="V263">
        <v>94.666666666666671</v>
      </c>
      <c r="W263">
        <v>32.5</v>
      </c>
      <c r="X263">
        <v>2369.2840000000001</v>
      </c>
      <c r="Y263">
        <v>2020</v>
      </c>
      <c r="Z263">
        <v>10</v>
      </c>
      <c r="AA263">
        <v>43</v>
      </c>
      <c r="AB263">
        <v>1</v>
      </c>
      <c r="AK263" t="s">
        <v>54</v>
      </c>
      <c r="AL263" s="38">
        <v>44122</v>
      </c>
      <c r="AM263">
        <v>98</v>
      </c>
      <c r="AN263">
        <v>1</v>
      </c>
      <c r="AO263">
        <v>2940</v>
      </c>
      <c r="AP263" s="26" t="s">
        <v>87</v>
      </c>
      <c r="AQ263">
        <v>30</v>
      </c>
      <c r="AR263">
        <v>31.5</v>
      </c>
      <c r="AS263">
        <v>-1.5</v>
      </c>
      <c r="AT263">
        <v>-4.7619047619047672E-2</v>
      </c>
      <c r="AU263">
        <v>84.962999999999994</v>
      </c>
      <c r="AV263">
        <v>2020</v>
      </c>
      <c r="AW263">
        <v>43</v>
      </c>
      <c r="AX263">
        <v>10</v>
      </c>
      <c r="AY263">
        <v>2.8898979591836699E-2</v>
      </c>
    </row>
    <row r="264" spans="7:51" x14ac:dyDescent="0.2">
      <c r="G264" s="26" t="s">
        <v>8</v>
      </c>
      <c r="H264" s="26" t="s">
        <v>10</v>
      </c>
      <c r="I264" s="26" t="s">
        <v>163</v>
      </c>
      <c r="J264" s="26" t="s">
        <v>164</v>
      </c>
      <c r="K264" s="26" t="s">
        <v>36</v>
      </c>
      <c r="L264" s="38">
        <v>44124</v>
      </c>
      <c r="M264" s="26" t="s">
        <v>54</v>
      </c>
      <c r="N264" s="26" t="s">
        <v>62</v>
      </c>
      <c r="O264">
        <v>43957</v>
      </c>
      <c r="P264">
        <v>5.5666666666666664</v>
      </c>
      <c r="Q264">
        <v>102</v>
      </c>
      <c r="R264">
        <v>1</v>
      </c>
      <c r="S264">
        <v>3315</v>
      </c>
      <c r="T264">
        <v>2286.9050000000002</v>
      </c>
      <c r="U264">
        <v>2286.9050000000002</v>
      </c>
      <c r="V264">
        <v>102</v>
      </c>
      <c r="W264">
        <v>32.5</v>
      </c>
      <c r="X264">
        <v>1028.095</v>
      </c>
      <c r="Y264">
        <v>2020</v>
      </c>
      <c r="Z264">
        <v>10</v>
      </c>
      <c r="AA264">
        <v>43</v>
      </c>
      <c r="AB264">
        <v>1</v>
      </c>
      <c r="AK264" t="s">
        <v>54</v>
      </c>
      <c r="AL264" s="38">
        <v>44122</v>
      </c>
      <c r="AM264">
        <v>90</v>
      </c>
      <c r="AN264">
        <v>1</v>
      </c>
      <c r="AO264">
        <v>2880</v>
      </c>
      <c r="AP264" s="26" t="s">
        <v>57</v>
      </c>
      <c r="AQ264">
        <v>32</v>
      </c>
      <c r="AR264">
        <v>31.5</v>
      </c>
      <c r="AS264">
        <v>0.5</v>
      </c>
      <c r="AT264">
        <v>1.5873015873015817E-2</v>
      </c>
      <c r="AU264">
        <v>24.963000000000001</v>
      </c>
      <c r="AV264">
        <v>2020</v>
      </c>
      <c r="AW264">
        <v>43</v>
      </c>
      <c r="AX264">
        <v>10</v>
      </c>
      <c r="AY264">
        <v>8.6677083333333294E-3</v>
      </c>
    </row>
    <row r="265" spans="7:51" x14ac:dyDescent="0.2">
      <c r="G265" s="26" t="s">
        <v>8</v>
      </c>
      <c r="H265" s="26" t="s">
        <v>11</v>
      </c>
      <c r="I265" s="26" t="s">
        <v>186</v>
      </c>
      <c r="J265" s="26" t="s">
        <v>185</v>
      </c>
      <c r="K265" s="26" t="s">
        <v>36</v>
      </c>
      <c r="L265" s="38">
        <v>44124</v>
      </c>
      <c r="M265" s="26" t="s">
        <v>54</v>
      </c>
      <c r="N265" s="26" t="s">
        <v>87</v>
      </c>
      <c r="O265">
        <v>43948</v>
      </c>
      <c r="P265">
        <v>5.8666666666666663</v>
      </c>
      <c r="Q265">
        <v>98</v>
      </c>
      <c r="R265">
        <v>1</v>
      </c>
      <c r="S265">
        <v>2940</v>
      </c>
      <c r="T265">
        <v>2855.0369999999998</v>
      </c>
      <c r="U265">
        <v>2855.0369999999998</v>
      </c>
      <c r="V265">
        <v>98</v>
      </c>
      <c r="W265">
        <v>30</v>
      </c>
      <c r="X265">
        <v>84.962999999999994</v>
      </c>
      <c r="Y265">
        <v>2020</v>
      </c>
      <c r="Z265">
        <v>10</v>
      </c>
      <c r="AA265">
        <v>43</v>
      </c>
      <c r="AB265">
        <v>1</v>
      </c>
      <c r="AK265" t="s">
        <v>54</v>
      </c>
      <c r="AL265" s="38">
        <v>44122</v>
      </c>
      <c r="AM265">
        <v>813.4</v>
      </c>
      <c r="AN265">
        <v>7</v>
      </c>
      <c r="AO265">
        <v>26028.799999999999</v>
      </c>
      <c r="AP265" s="26" t="s">
        <v>59</v>
      </c>
      <c r="AQ265">
        <v>32</v>
      </c>
      <c r="AR265">
        <v>31.5</v>
      </c>
      <c r="AS265">
        <v>0.5</v>
      </c>
      <c r="AT265">
        <v>1.5873015873015817E-2</v>
      </c>
      <c r="AU265">
        <v>6043.54</v>
      </c>
      <c r="AV265">
        <v>2020</v>
      </c>
      <c r="AW265">
        <v>43</v>
      </c>
      <c r="AX265">
        <v>10</v>
      </c>
      <c r="AY265">
        <v>0.232186654782395</v>
      </c>
    </row>
    <row r="266" spans="7:51" x14ac:dyDescent="0.2">
      <c r="G266" s="26" t="s">
        <v>8</v>
      </c>
      <c r="H266" s="26" t="s">
        <v>11</v>
      </c>
      <c r="I266" s="26" t="s">
        <v>186</v>
      </c>
      <c r="J266" s="26" t="s">
        <v>185</v>
      </c>
      <c r="K266" s="26" t="s">
        <v>36</v>
      </c>
      <c r="L266" s="38">
        <v>44124</v>
      </c>
      <c r="M266" s="26" t="s">
        <v>54</v>
      </c>
      <c r="N266" s="26" t="s">
        <v>57</v>
      </c>
      <c r="O266">
        <v>43948</v>
      </c>
      <c r="P266">
        <v>5.8666666666666663</v>
      </c>
      <c r="Q266">
        <v>90</v>
      </c>
      <c r="R266">
        <v>1</v>
      </c>
      <c r="S266">
        <v>2880</v>
      </c>
      <c r="T266">
        <v>2855.0369999999998</v>
      </c>
      <c r="U266">
        <v>2855.0369999999998</v>
      </c>
      <c r="V266">
        <v>90</v>
      </c>
      <c r="W266">
        <v>32</v>
      </c>
      <c r="X266">
        <v>24.963000000000001</v>
      </c>
      <c r="Y266">
        <v>2020</v>
      </c>
      <c r="Z266">
        <v>10</v>
      </c>
      <c r="AA266">
        <v>43</v>
      </c>
      <c r="AB266">
        <v>1</v>
      </c>
      <c r="AK266" t="s">
        <v>54</v>
      </c>
      <c r="AL266" s="38">
        <v>44122</v>
      </c>
      <c r="AM266">
        <v>200</v>
      </c>
      <c r="AN266">
        <v>2</v>
      </c>
      <c r="AO266">
        <v>6400</v>
      </c>
      <c r="AP266" s="26" t="s">
        <v>58</v>
      </c>
      <c r="AQ266">
        <v>32</v>
      </c>
      <c r="AR266">
        <v>31.5</v>
      </c>
      <c r="AS266">
        <v>0.5</v>
      </c>
      <c r="AT266">
        <v>1.5873015873015817E-2</v>
      </c>
      <c r="AU266">
        <v>689.92600000000004</v>
      </c>
      <c r="AV266">
        <v>2020</v>
      </c>
      <c r="AW266">
        <v>43</v>
      </c>
      <c r="AX266">
        <v>10</v>
      </c>
      <c r="AY266">
        <v>0.1078009375</v>
      </c>
    </row>
    <row r="267" spans="7:51" x14ac:dyDescent="0.2">
      <c r="G267" s="26" t="s">
        <v>8</v>
      </c>
      <c r="H267" s="26" t="s">
        <v>11</v>
      </c>
      <c r="I267" s="26" t="s">
        <v>186</v>
      </c>
      <c r="J267" s="26" t="s">
        <v>185</v>
      </c>
      <c r="K267" s="26" t="s">
        <v>36</v>
      </c>
      <c r="L267" s="38">
        <v>44124</v>
      </c>
      <c r="M267" s="26" t="s">
        <v>54</v>
      </c>
      <c r="N267" s="26" t="s">
        <v>59</v>
      </c>
      <c r="O267">
        <v>43948</v>
      </c>
      <c r="P267">
        <v>5.8666666666666663</v>
      </c>
      <c r="Q267">
        <v>813.4</v>
      </c>
      <c r="R267">
        <v>7</v>
      </c>
      <c r="S267">
        <v>26028.799999999999</v>
      </c>
      <c r="T267">
        <v>19985.259999999998</v>
      </c>
      <c r="U267">
        <v>2855.0369999999998</v>
      </c>
      <c r="V267">
        <v>116.2</v>
      </c>
      <c r="W267">
        <v>32</v>
      </c>
      <c r="X267">
        <v>6043.54</v>
      </c>
      <c r="Y267">
        <v>2020</v>
      </c>
      <c r="Z267">
        <v>10</v>
      </c>
      <c r="AA267">
        <v>43</v>
      </c>
      <c r="AB267">
        <v>1</v>
      </c>
      <c r="AK267" t="s">
        <v>54</v>
      </c>
      <c r="AL267" s="38">
        <v>44122</v>
      </c>
      <c r="AM267">
        <v>89.6</v>
      </c>
      <c r="AN267">
        <v>1</v>
      </c>
      <c r="AO267">
        <v>2867.2</v>
      </c>
      <c r="AP267" s="26" t="s">
        <v>60</v>
      </c>
      <c r="AQ267">
        <v>32</v>
      </c>
      <c r="AR267">
        <v>31.5</v>
      </c>
      <c r="AS267">
        <v>0.5</v>
      </c>
      <c r="AT267">
        <v>1.5873015873015817E-2</v>
      </c>
      <c r="AU267">
        <v>12.163</v>
      </c>
      <c r="AV267">
        <v>2020</v>
      </c>
      <c r="AW267">
        <v>43</v>
      </c>
      <c r="AX267">
        <v>10</v>
      </c>
      <c r="AY267">
        <v>4.2421177455357201E-3</v>
      </c>
    </row>
    <row r="268" spans="7:51" x14ac:dyDescent="0.2">
      <c r="G268" s="26" t="s">
        <v>8</v>
      </c>
      <c r="H268" s="26" t="s">
        <v>11</v>
      </c>
      <c r="I268" s="26" t="s">
        <v>186</v>
      </c>
      <c r="J268" s="26" t="s">
        <v>185</v>
      </c>
      <c r="K268" s="26" t="s">
        <v>36</v>
      </c>
      <c r="L268" s="38">
        <v>44124</v>
      </c>
      <c r="M268" s="26" t="s">
        <v>54</v>
      </c>
      <c r="N268" s="26" t="s">
        <v>58</v>
      </c>
      <c r="O268">
        <v>43948</v>
      </c>
      <c r="P268">
        <v>5.8666666666666663</v>
      </c>
      <c r="Q268">
        <v>200</v>
      </c>
      <c r="R268">
        <v>2</v>
      </c>
      <c r="S268">
        <v>6400</v>
      </c>
      <c r="T268">
        <v>5710.0739999999996</v>
      </c>
      <c r="U268">
        <v>2855.0369999999998</v>
      </c>
      <c r="V268">
        <v>100</v>
      </c>
      <c r="W268">
        <v>32</v>
      </c>
      <c r="X268">
        <v>689.92600000000004</v>
      </c>
      <c r="Y268">
        <v>2020</v>
      </c>
      <c r="Z268">
        <v>10</v>
      </c>
      <c r="AA268">
        <v>43</v>
      </c>
      <c r="AB268">
        <v>1</v>
      </c>
      <c r="AK268" t="s">
        <v>54</v>
      </c>
      <c r="AL268" s="38">
        <v>44122</v>
      </c>
      <c r="AM268">
        <v>187</v>
      </c>
      <c r="AN268">
        <v>2</v>
      </c>
      <c r="AO268">
        <v>5984</v>
      </c>
      <c r="AP268" s="26" t="s">
        <v>56</v>
      </c>
      <c r="AQ268">
        <v>32</v>
      </c>
      <c r="AR268">
        <v>31.5</v>
      </c>
      <c r="AS268">
        <v>0.5</v>
      </c>
      <c r="AT268">
        <v>1.5873015873015817E-2</v>
      </c>
      <c r="AU268">
        <v>273.92599999999999</v>
      </c>
      <c r="AV268">
        <v>2020</v>
      </c>
      <c r="AW268">
        <v>43</v>
      </c>
      <c r="AX268">
        <v>10</v>
      </c>
      <c r="AY268">
        <v>4.57764037433155E-2</v>
      </c>
    </row>
    <row r="269" spans="7:51" x14ac:dyDescent="0.2">
      <c r="G269" s="26" t="s">
        <v>8</v>
      </c>
      <c r="H269" s="26" t="s">
        <v>11</v>
      </c>
      <c r="I269" s="26" t="s">
        <v>186</v>
      </c>
      <c r="J269" s="26" t="s">
        <v>185</v>
      </c>
      <c r="K269" s="26" t="s">
        <v>36</v>
      </c>
      <c r="L269" s="38">
        <v>44124</v>
      </c>
      <c r="M269" s="26" t="s">
        <v>54</v>
      </c>
      <c r="N269" s="26" t="s">
        <v>60</v>
      </c>
      <c r="O269">
        <v>43948</v>
      </c>
      <c r="P269">
        <v>5.8666666666666663</v>
      </c>
      <c r="Q269">
        <v>89.6</v>
      </c>
      <c r="R269">
        <v>1</v>
      </c>
      <c r="S269">
        <v>2867.2</v>
      </c>
      <c r="T269">
        <v>2855.0369999999998</v>
      </c>
      <c r="U269">
        <v>2855.0369999999998</v>
      </c>
      <c r="V269">
        <v>89.6</v>
      </c>
      <c r="W269">
        <v>32</v>
      </c>
      <c r="X269">
        <v>12.163</v>
      </c>
      <c r="Y269">
        <v>2020</v>
      </c>
      <c r="Z269">
        <v>10</v>
      </c>
      <c r="AA269">
        <v>43</v>
      </c>
      <c r="AB269">
        <v>1</v>
      </c>
      <c r="AK269" t="s">
        <v>54</v>
      </c>
      <c r="AL269" s="38">
        <v>44122</v>
      </c>
      <c r="AM269">
        <v>91.8</v>
      </c>
      <c r="AN269">
        <v>1</v>
      </c>
      <c r="AO269">
        <v>2937.6</v>
      </c>
      <c r="AP269" s="26" t="s">
        <v>61</v>
      </c>
      <c r="AQ269">
        <v>32</v>
      </c>
      <c r="AR269">
        <v>31.5</v>
      </c>
      <c r="AS269">
        <v>0.5</v>
      </c>
      <c r="AT269">
        <v>1.5873015873015817E-2</v>
      </c>
      <c r="AU269">
        <v>82.563000000000002</v>
      </c>
      <c r="AV269">
        <v>2020</v>
      </c>
      <c r="AW269">
        <v>43</v>
      </c>
      <c r="AX269">
        <v>10</v>
      </c>
      <c r="AY269">
        <v>2.8105596405228798E-2</v>
      </c>
    </row>
    <row r="270" spans="7:51" x14ac:dyDescent="0.2">
      <c r="G270" s="26" t="s">
        <v>8</v>
      </c>
      <c r="H270" s="26" t="s">
        <v>11</v>
      </c>
      <c r="I270" s="26" t="s">
        <v>186</v>
      </c>
      <c r="J270" s="26" t="s">
        <v>185</v>
      </c>
      <c r="K270" s="26" t="s">
        <v>36</v>
      </c>
      <c r="L270" s="38">
        <v>44124</v>
      </c>
      <c r="M270" s="26" t="s">
        <v>54</v>
      </c>
      <c r="N270" s="26" t="s">
        <v>56</v>
      </c>
      <c r="O270">
        <v>43948</v>
      </c>
      <c r="P270">
        <v>5.8666666666666663</v>
      </c>
      <c r="Q270">
        <v>187</v>
      </c>
      <c r="R270">
        <v>2</v>
      </c>
      <c r="S270">
        <v>5984</v>
      </c>
      <c r="T270">
        <v>5710.0739999999996</v>
      </c>
      <c r="U270">
        <v>2855.0369999999998</v>
      </c>
      <c r="V270">
        <v>93.5</v>
      </c>
      <c r="W270">
        <v>32</v>
      </c>
      <c r="X270">
        <v>273.92599999999999</v>
      </c>
      <c r="Y270">
        <v>2020</v>
      </c>
      <c r="Z270">
        <v>10</v>
      </c>
      <c r="AA270">
        <v>43</v>
      </c>
      <c r="AB270">
        <v>1</v>
      </c>
      <c r="AK270" t="s">
        <v>54</v>
      </c>
      <c r="AL270" s="38">
        <v>44122</v>
      </c>
      <c r="AM270">
        <v>1602</v>
      </c>
      <c r="AN270">
        <v>15</v>
      </c>
      <c r="AO270">
        <v>48060</v>
      </c>
      <c r="AP270" s="26" t="s">
        <v>95</v>
      </c>
      <c r="AQ270">
        <v>30</v>
      </c>
      <c r="AR270">
        <v>31.5</v>
      </c>
      <c r="AS270">
        <v>-1.5</v>
      </c>
      <c r="AT270">
        <v>-4.7619047619047672E-2</v>
      </c>
      <c r="AU270">
        <v>8198.2250000000004</v>
      </c>
      <c r="AV270">
        <v>2020</v>
      </c>
      <c r="AW270">
        <v>43</v>
      </c>
      <c r="AX270">
        <v>10</v>
      </c>
      <c r="AY270">
        <v>0.17058312526009201</v>
      </c>
    </row>
    <row r="271" spans="7:51" x14ac:dyDescent="0.2">
      <c r="G271" s="26" t="s">
        <v>8</v>
      </c>
      <c r="H271" s="26" t="s">
        <v>11</v>
      </c>
      <c r="I271" s="26" t="s">
        <v>186</v>
      </c>
      <c r="J271" s="26" t="s">
        <v>185</v>
      </c>
      <c r="K271" s="26" t="s">
        <v>36</v>
      </c>
      <c r="L271" s="38">
        <v>44124</v>
      </c>
      <c r="M271" s="26" t="s">
        <v>54</v>
      </c>
      <c r="N271" s="26" t="s">
        <v>61</v>
      </c>
      <c r="O271">
        <v>43948</v>
      </c>
      <c r="P271">
        <v>5.8666666666666663</v>
      </c>
      <c r="Q271">
        <v>91.8</v>
      </c>
      <c r="R271">
        <v>1</v>
      </c>
      <c r="S271">
        <v>2937.6</v>
      </c>
      <c r="T271">
        <v>2855.0369999999998</v>
      </c>
      <c r="U271">
        <v>2855.0369999999998</v>
      </c>
      <c r="V271">
        <v>91.8</v>
      </c>
      <c r="W271">
        <v>32</v>
      </c>
      <c r="X271">
        <v>82.563000000000002</v>
      </c>
      <c r="Y271">
        <v>2020</v>
      </c>
      <c r="Z271">
        <v>10</v>
      </c>
      <c r="AA271">
        <v>43</v>
      </c>
      <c r="AB271">
        <v>1</v>
      </c>
      <c r="AK271" t="s">
        <v>54</v>
      </c>
      <c r="AL271" s="38">
        <v>44122</v>
      </c>
      <c r="AM271">
        <v>830</v>
      </c>
      <c r="AN271">
        <v>8</v>
      </c>
      <c r="AO271">
        <v>26560</v>
      </c>
      <c r="AP271" s="26" t="s">
        <v>57</v>
      </c>
      <c r="AQ271">
        <v>32</v>
      </c>
      <c r="AR271">
        <v>31.5</v>
      </c>
      <c r="AS271">
        <v>0.5</v>
      </c>
      <c r="AT271">
        <v>1.5873015873015817E-2</v>
      </c>
      <c r="AU271">
        <v>5300.3869999999997</v>
      </c>
      <c r="AV271">
        <v>2020</v>
      </c>
      <c r="AW271">
        <v>43</v>
      </c>
      <c r="AX271">
        <v>10</v>
      </c>
      <c r="AY271">
        <v>0.19956276355421701</v>
      </c>
    </row>
    <row r="272" spans="7:51" x14ac:dyDescent="0.2">
      <c r="G272" s="26" t="s">
        <v>8</v>
      </c>
      <c r="H272" s="26" t="s">
        <v>12</v>
      </c>
      <c r="I272" s="26" t="s">
        <v>188</v>
      </c>
      <c r="J272" s="26" t="s">
        <v>187</v>
      </c>
      <c r="K272" s="26" t="s">
        <v>36</v>
      </c>
      <c r="L272" s="38">
        <v>44124</v>
      </c>
      <c r="M272" s="26" t="s">
        <v>54</v>
      </c>
      <c r="N272" s="26" t="s">
        <v>95</v>
      </c>
      <c r="O272">
        <v>44009</v>
      </c>
      <c r="P272">
        <v>3.833333333333333</v>
      </c>
      <c r="Q272">
        <v>1602</v>
      </c>
      <c r="R272">
        <v>15</v>
      </c>
      <c r="S272">
        <v>48060</v>
      </c>
      <c r="T272">
        <v>39861.775000000001</v>
      </c>
      <c r="U272">
        <v>2657.4520000000002</v>
      </c>
      <c r="V272">
        <v>106.8</v>
      </c>
      <c r="W272">
        <v>30</v>
      </c>
      <c r="X272">
        <v>8198.2250000000004</v>
      </c>
      <c r="Y272">
        <v>2020</v>
      </c>
      <c r="Z272">
        <v>10</v>
      </c>
      <c r="AA272">
        <v>43</v>
      </c>
      <c r="AB272">
        <v>1</v>
      </c>
      <c r="AK272" t="s">
        <v>54</v>
      </c>
      <c r="AL272" s="38">
        <v>44122</v>
      </c>
      <c r="AM272">
        <v>199.4</v>
      </c>
      <c r="AN272">
        <v>2</v>
      </c>
      <c r="AO272">
        <v>6380.8</v>
      </c>
      <c r="AP272" s="26" t="s">
        <v>58</v>
      </c>
      <c r="AQ272">
        <v>32</v>
      </c>
      <c r="AR272">
        <v>31.5</v>
      </c>
      <c r="AS272">
        <v>0.5</v>
      </c>
      <c r="AT272">
        <v>1.5873015873015817E-2</v>
      </c>
      <c r="AU272">
        <v>1150.6020000000001</v>
      </c>
      <c r="AV272">
        <v>2020</v>
      </c>
      <c r="AW272">
        <v>43</v>
      </c>
      <c r="AX272">
        <v>10</v>
      </c>
      <c r="AY272">
        <v>0.18032253009027099</v>
      </c>
    </row>
    <row r="273" spans="7:51" x14ac:dyDescent="0.2">
      <c r="G273" s="26" t="s">
        <v>8</v>
      </c>
      <c r="H273" s="26" t="s">
        <v>12</v>
      </c>
      <c r="I273" s="26" t="s">
        <v>188</v>
      </c>
      <c r="J273" s="26" t="s">
        <v>187</v>
      </c>
      <c r="K273" s="26" t="s">
        <v>36</v>
      </c>
      <c r="L273" s="38">
        <v>44124</v>
      </c>
      <c r="M273" s="26" t="s">
        <v>54</v>
      </c>
      <c r="N273" s="26" t="s">
        <v>57</v>
      </c>
      <c r="O273">
        <v>44009</v>
      </c>
      <c r="P273">
        <v>3.833333333333333</v>
      </c>
      <c r="Q273">
        <v>830</v>
      </c>
      <c r="R273">
        <v>8</v>
      </c>
      <c r="S273">
        <v>26560</v>
      </c>
      <c r="T273">
        <v>21259.613000000001</v>
      </c>
      <c r="U273">
        <v>2657.4520000000002</v>
      </c>
      <c r="V273">
        <v>103.75</v>
      </c>
      <c r="W273">
        <v>32</v>
      </c>
      <c r="X273">
        <v>5300.3869999999997</v>
      </c>
      <c r="Y273">
        <v>2020</v>
      </c>
      <c r="Z273">
        <v>10</v>
      </c>
      <c r="AA273">
        <v>43</v>
      </c>
      <c r="AB273">
        <v>1</v>
      </c>
      <c r="AK273" t="s">
        <v>54</v>
      </c>
      <c r="AL273" s="38">
        <v>44122</v>
      </c>
      <c r="AM273">
        <v>89.6</v>
      </c>
      <c r="AN273">
        <v>1</v>
      </c>
      <c r="AO273">
        <v>2867.2</v>
      </c>
      <c r="AP273" s="26" t="s">
        <v>60</v>
      </c>
      <c r="AQ273">
        <v>32</v>
      </c>
      <c r="AR273">
        <v>31.5</v>
      </c>
      <c r="AS273">
        <v>0.5</v>
      </c>
      <c r="AT273">
        <v>1.5873015873015817E-2</v>
      </c>
      <c r="AU273">
        <v>252.101</v>
      </c>
      <c r="AV273">
        <v>2020</v>
      </c>
      <c r="AW273">
        <v>43</v>
      </c>
      <c r="AX273">
        <v>10</v>
      </c>
      <c r="AY273">
        <v>8.7925851004464303E-2</v>
      </c>
    </row>
    <row r="274" spans="7:51" x14ac:dyDescent="0.2">
      <c r="G274" s="26" t="s">
        <v>8</v>
      </c>
      <c r="H274" s="26" t="s">
        <v>11</v>
      </c>
      <c r="I274" s="26" t="s">
        <v>30</v>
      </c>
      <c r="J274" s="26" t="s">
        <v>165</v>
      </c>
      <c r="K274" s="26" t="s">
        <v>36</v>
      </c>
      <c r="L274" s="38">
        <v>44125</v>
      </c>
      <c r="M274" s="26" t="s">
        <v>54</v>
      </c>
      <c r="N274" s="26" t="s">
        <v>58</v>
      </c>
      <c r="O274">
        <v>43956</v>
      </c>
      <c r="P274">
        <v>5.6333333333333329</v>
      </c>
      <c r="Q274">
        <v>199.4</v>
      </c>
      <c r="R274">
        <v>2</v>
      </c>
      <c r="S274">
        <v>6380.8</v>
      </c>
      <c r="T274">
        <v>5230.1980000000003</v>
      </c>
      <c r="U274">
        <v>2615.0990000000002</v>
      </c>
      <c r="V274">
        <v>99.7</v>
      </c>
      <c r="W274">
        <v>32</v>
      </c>
      <c r="X274">
        <v>1150.6020000000001</v>
      </c>
      <c r="Y274">
        <v>2020</v>
      </c>
      <c r="Z274">
        <v>10</v>
      </c>
      <c r="AA274">
        <v>43</v>
      </c>
      <c r="AB274">
        <v>1</v>
      </c>
      <c r="AK274" t="s">
        <v>54</v>
      </c>
      <c r="AL274" s="38">
        <v>44122</v>
      </c>
      <c r="AM274">
        <v>106.6</v>
      </c>
      <c r="AN274">
        <v>1</v>
      </c>
      <c r="AO274">
        <v>3411.2</v>
      </c>
      <c r="AP274" s="26" t="s">
        <v>61</v>
      </c>
      <c r="AQ274">
        <v>32</v>
      </c>
      <c r="AR274">
        <v>31.5</v>
      </c>
      <c r="AS274">
        <v>0.5</v>
      </c>
      <c r="AT274">
        <v>1.5873015873015817E-2</v>
      </c>
      <c r="AU274">
        <v>796.101</v>
      </c>
      <c r="AV274">
        <v>2020</v>
      </c>
      <c r="AW274">
        <v>43</v>
      </c>
      <c r="AX274">
        <v>10</v>
      </c>
      <c r="AY274">
        <v>0.23337857645403401</v>
      </c>
    </row>
    <row r="275" spans="7:51" x14ac:dyDescent="0.2">
      <c r="G275" s="26" t="s">
        <v>8</v>
      </c>
      <c r="H275" s="26" t="s">
        <v>11</v>
      </c>
      <c r="I275" s="26" t="s">
        <v>30</v>
      </c>
      <c r="J275" s="26" t="s">
        <v>165</v>
      </c>
      <c r="K275" s="26" t="s">
        <v>36</v>
      </c>
      <c r="L275" s="38">
        <v>44125</v>
      </c>
      <c r="M275" s="26" t="s">
        <v>54</v>
      </c>
      <c r="N275" s="26" t="s">
        <v>60</v>
      </c>
      <c r="O275">
        <v>43956</v>
      </c>
      <c r="P275">
        <v>5.6333333333333329</v>
      </c>
      <c r="Q275">
        <v>89.6</v>
      </c>
      <c r="R275">
        <v>1</v>
      </c>
      <c r="S275">
        <v>2867.2</v>
      </c>
      <c r="T275">
        <v>2615.0990000000002</v>
      </c>
      <c r="U275">
        <v>2615.0990000000002</v>
      </c>
      <c r="V275">
        <v>89.6</v>
      </c>
      <c r="W275">
        <v>32</v>
      </c>
      <c r="X275">
        <v>252.101</v>
      </c>
      <c r="Y275">
        <v>2020</v>
      </c>
      <c r="Z275">
        <v>10</v>
      </c>
      <c r="AA275">
        <v>43</v>
      </c>
      <c r="AB275">
        <v>1</v>
      </c>
      <c r="AK275" t="s">
        <v>54</v>
      </c>
      <c r="AL275" s="38">
        <v>44122</v>
      </c>
      <c r="AM275">
        <v>1163.4000000000001</v>
      </c>
      <c r="AN275">
        <v>12</v>
      </c>
      <c r="AO275">
        <v>37228.800000000003</v>
      </c>
      <c r="AP275" s="26" t="s">
        <v>57</v>
      </c>
      <c r="AQ275">
        <v>32</v>
      </c>
      <c r="AR275">
        <v>31.5</v>
      </c>
      <c r="AS275">
        <v>0.5</v>
      </c>
      <c r="AT275">
        <v>1.5873015873015817E-2</v>
      </c>
      <c r="AU275">
        <v>5847.61</v>
      </c>
      <c r="AV275">
        <v>2020</v>
      </c>
      <c r="AW275">
        <v>43</v>
      </c>
      <c r="AX275">
        <v>10</v>
      </c>
      <c r="AY275">
        <v>0.15707221291043499</v>
      </c>
    </row>
    <row r="276" spans="7:51" x14ac:dyDescent="0.2">
      <c r="G276" s="26" t="s">
        <v>8</v>
      </c>
      <c r="H276" s="26" t="s">
        <v>11</v>
      </c>
      <c r="I276" s="26" t="s">
        <v>30</v>
      </c>
      <c r="J276" s="26" t="s">
        <v>165</v>
      </c>
      <c r="K276" s="26" t="s">
        <v>36</v>
      </c>
      <c r="L276" s="38">
        <v>44125</v>
      </c>
      <c r="M276" s="26" t="s">
        <v>54</v>
      </c>
      <c r="N276" s="26" t="s">
        <v>61</v>
      </c>
      <c r="O276">
        <v>43956</v>
      </c>
      <c r="P276">
        <v>5.6333333333333329</v>
      </c>
      <c r="Q276">
        <v>106.6</v>
      </c>
      <c r="R276">
        <v>1</v>
      </c>
      <c r="S276">
        <v>3411.2</v>
      </c>
      <c r="T276">
        <v>2615.0990000000002</v>
      </c>
      <c r="U276">
        <v>2615.0990000000002</v>
      </c>
      <c r="V276">
        <v>106.6</v>
      </c>
      <c r="W276">
        <v>32</v>
      </c>
      <c r="X276">
        <v>796.101</v>
      </c>
      <c r="Y276">
        <v>2020</v>
      </c>
      <c r="Z276">
        <v>10</v>
      </c>
      <c r="AA276">
        <v>43</v>
      </c>
      <c r="AB276">
        <v>1</v>
      </c>
      <c r="AK276" t="s">
        <v>54</v>
      </c>
      <c r="AL276" s="38">
        <v>44122</v>
      </c>
      <c r="AM276">
        <v>395.6</v>
      </c>
      <c r="AN276">
        <v>4</v>
      </c>
      <c r="AO276">
        <v>12659.2</v>
      </c>
      <c r="AP276" s="26" t="s">
        <v>56</v>
      </c>
      <c r="AQ276">
        <v>32</v>
      </c>
      <c r="AR276">
        <v>31.5</v>
      </c>
      <c r="AS276">
        <v>0.5</v>
      </c>
      <c r="AT276">
        <v>1.5873015873015817E-2</v>
      </c>
      <c r="AU276">
        <v>2198.8029999999999</v>
      </c>
      <c r="AV276">
        <v>2020</v>
      </c>
      <c r="AW276">
        <v>43</v>
      </c>
      <c r="AX276">
        <v>10</v>
      </c>
      <c r="AY276">
        <v>0.17369209744691599</v>
      </c>
    </row>
    <row r="277" spans="7:51" x14ac:dyDescent="0.2">
      <c r="G277" s="26" t="s">
        <v>8</v>
      </c>
      <c r="H277" s="26" t="s">
        <v>11</v>
      </c>
      <c r="I277" s="26" t="s">
        <v>30</v>
      </c>
      <c r="J277" s="26" t="s">
        <v>165</v>
      </c>
      <c r="K277" s="26" t="s">
        <v>36</v>
      </c>
      <c r="L277" s="38">
        <v>44125</v>
      </c>
      <c r="M277" s="26" t="s">
        <v>54</v>
      </c>
      <c r="N277" s="26" t="s">
        <v>57</v>
      </c>
      <c r="O277">
        <v>43956</v>
      </c>
      <c r="P277">
        <v>5.6333333333333329</v>
      </c>
      <c r="Q277">
        <v>1163.4000000000001</v>
      </c>
      <c r="R277">
        <v>12</v>
      </c>
      <c r="S277">
        <v>37228.800000000003</v>
      </c>
      <c r="T277">
        <v>31381.19</v>
      </c>
      <c r="U277">
        <v>2615.0990000000002</v>
      </c>
      <c r="V277">
        <v>96.95</v>
      </c>
      <c r="W277">
        <v>32</v>
      </c>
      <c r="X277">
        <v>5847.61</v>
      </c>
      <c r="Y277">
        <v>2020</v>
      </c>
      <c r="Z277">
        <v>10</v>
      </c>
      <c r="AA277">
        <v>43</v>
      </c>
      <c r="AB277">
        <v>1</v>
      </c>
      <c r="AK277" t="s">
        <v>54</v>
      </c>
      <c r="AL277" s="38">
        <v>44122</v>
      </c>
      <c r="AM277">
        <v>372.4</v>
      </c>
      <c r="AN277">
        <v>4</v>
      </c>
      <c r="AO277">
        <v>11916.8</v>
      </c>
      <c r="AP277" s="26" t="s">
        <v>59</v>
      </c>
      <c r="AQ277">
        <v>32</v>
      </c>
      <c r="AR277">
        <v>31.5</v>
      </c>
      <c r="AS277">
        <v>0.5</v>
      </c>
      <c r="AT277">
        <v>1.5873015873015817E-2</v>
      </c>
      <c r="AU277">
        <v>1456.403</v>
      </c>
      <c r="AV277">
        <v>2020</v>
      </c>
      <c r="AW277">
        <v>43</v>
      </c>
      <c r="AX277">
        <v>10</v>
      </c>
      <c r="AY277">
        <v>0.122214268931257</v>
      </c>
    </row>
    <row r="278" spans="7:51" x14ac:dyDescent="0.2">
      <c r="G278" s="26" t="s">
        <v>8</v>
      </c>
      <c r="H278" s="26" t="s">
        <v>11</v>
      </c>
      <c r="I278" s="26" t="s">
        <v>30</v>
      </c>
      <c r="J278" s="26" t="s">
        <v>165</v>
      </c>
      <c r="K278" s="26" t="s">
        <v>36</v>
      </c>
      <c r="L278" s="38">
        <v>44125</v>
      </c>
      <c r="M278" s="26" t="s">
        <v>54</v>
      </c>
      <c r="N278" s="26" t="s">
        <v>56</v>
      </c>
      <c r="O278">
        <v>43956</v>
      </c>
      <c r="P278">
        <v>5.6333333333333329</v>
      </c>
      <c r="Q278">
        <v>395.6</v>
      </c>
      <c r="R278">
        <v>4</v>
      </c>
      <c r="S278">
        <v>12659.2</v>
      </c>
      <c r="T278">
        <v>10460.397000000001</v>
      </c>
      <c r="U278">
        <v>2615.0990000000002</v>
      </c>
      <c r="V278">
        <v>98.9</v>
      </c>
      <c r="W278">
        <v>32</v>
      </c>
      <c r="X278">
        <v>2198.8029999999999</v>
      </c>
      <c r="Y278">
        <v>2020</v>
      </c>
      <c r="Z278">
        <v>10</v>
      </c>
      <c r="AA278">
        <v>43</v>
      </c>
      <c r="AB278">
        <v>1</v>
      </c>
      <c r="AK278" t="s">
        <v>54</v>
      </c>
      <c r="AL278" s="38">
        <v>44122</v>
      </c>
      <c r="AM278">
        <v>8363</v>
      </c>
      <c r="AN278">
        <v>71</v>
      </c>
      <c r="AO278">
        <v>263434.5</v>
      </c>
      <c r="AP278" s="26" t="s">
        <v>96</v>
      </c>
      <c r="AQ278">
        <v>31.5</v>
      </c>
      <c r="AR278">
        <v>31.5</v>
      </c>
      <c r="AS278">
        <v>0</v>
      </c>
      <c r="AT278">
        <v>0</v>
      </c>
      <c r="AU278">
        <v>74755.433999999994</v>
      </c>
      <c r="AV278">
        <v>2020</v>
      </c>
      <c r="AW278">
        <v>43</v>
      </c>
      <c r="AX278">
        <v>10</v>
      </c>
      <c r="AY278">
        <v>0.28377237605552802</v>
      </c>
    </row>
    <row r="279" spans="7:51" x14ac:dyDescent="0.2">
      <c r="G279" s="26" t="s">
        <v>8</v>
      </c>
      <c r="H279" s="26" t="s">
        <v>11</v>
      </c>
      <c r="I279" s="26" t="s">
        <v>30</v>
      </c>
      <c r="J279" s="26" t="s">
        <v>165</v>
      </c>
      <c r="K279" s="26" t="s">
        <v>36</v>
      </c>
      <c r="L279" s="38">
        <v>44125</v>
      </c>
      <c r="M279" s="26" t="s">
        <v>54</v>
      </c>
      <c r="N279" s="26" t="s">
        <v>59</v>
      </c>
      <c r="O279">
        <v>43956</v>
      </c>
      <c r="P279">
        <v>5.6333333333333329</v>
      </c>
      <c r="Q279">
        <v>372.4</v>
      </c>
      <c r="R279">
        <v>4</v>
      </c>
      <c r="S279">
        <v>11916.8</v>
      </c>
      <c r="T279">
        <v>10460.397000000001</v>
      </c>
      <c r="U279">
        <v>2615.0990000000002</v>
      </c>
      <c r="V279">
        <v>93.1</v>
      </c>
      <c r="W279">
        <v>32</v>
      </c>
      <c r="X279">
        <v>1456.403</v>
      </c>
      <c r="Y279">
        <v>2020</v>
      </c>
      <c r="Z279">
        <v>10</v>
      </c>
      <c r="AA279">
        <v>43</v>
      </c>
      <c r="AB279">
        <v>1</v>
      </c>
      <c r="AK279" t="s">
        <v>54</v>
      </c>
      <c r="AL279" s="38">
        <v>44122</v>
      </c>
      <c r="AM279">
        <v>1156.4000000000001</v>
      </c>
      <c r="AN279">
        <v>10</v>
      </c>
      <c r="AO279">
        <v>35848.400000000001</v>
      </c>
      <c r="AP279" s="26" t="s">
        <v>97</v>
      </c>
      <c r="AQ279">
        <v>31</v>
      </c>
      <c r="AR279">
        <v>31.5</v>
      </c>
      <c r="AS279">
        <v>-0.5</v>
      </c>
      <c r="AT279">
        <v>-1.5873015873015928E-2</v>
      </c>
      <c r="AU279">
        <v>8858.6560000000009</v>
      </c>
      <c r="AV279">
        <v>2020</v>
      </c>
      <c r="AW279">
        <v>43</v>
      </c>
      <c r="AX279">
        <v>10</v>
      </c>
      <c r="AY279">
        <v>0.24711440399013601</v>
      </c>
    </row>
    <row r="280" spans="7:51" x14ac:dyDescent="0.2">
      <c r="G280" s="26" t="s">
        <v>8</v>
      </c>
      <c r="H280" s="26" t="s">
        <v>12</v>
      </c>
      <c r="I280" s="26" t="s">
        <v>188</v>
      </c>
      <c r="J280" s="26" t="s">
        <v>187</v>
      </c>
      <c r="K280" s="26" t="s">
        <v>36</v>
      </c>
      <c r="L280" s="38">
        <v>44125</v>
      </c>
      <c r="M280" s="26" t="s">
        <v>54</v>
      </c>
      <c r="N280" s="26" t="s">
        <v>96</v>
      </c>
      <c r="O280">
        <v>44009</v>
      </c>
      <c r="P280">
        <v>3.8666666666666667</v>
      </c>
      <c r="Q280">
        <v>8363</v>
      </c>
      <c r="R280">
        <v>71</v>
      </c>
      <c r="S280">
        <v>263434.5</v>
      </c>
      <c r="T280">
        <v>188679.06599999999</v>
      </c>
      <c r="U280">
        <v>2657.4520000000002</v>
      </c>
      <c r="V280">
        <v>117.78873239436619</v>
      </c>
      <c r="W280">
        <v>31.5</v>
      </c>
      <c r="X280">
        <v>74755.433999999994</v>
      </c>
      <c r="Y280">
        <v>2020</v>
      </c>
      <c r="Z280">
        <v>10</v>
      </c>
      <c r="AA280">
        <v>43</v>
      </c>
      <c r="AB280">
        <v>1</v>
      </c>
      <c r="AK280" t="s">
        <v>54</v>
      </c>
      <c r="AL280" s="38">
        <v>44122</v>
      </c>
      <c r="AM280">
        <v>962</v>
      </c>
      <c r="AN280">
        <v>10</v>
      </c>
      <c r="AO280">
        <v>30303</v>
      </c>
      <c r="AP280" s="26" t="s">
        <v>83</v>
      </c>
      <c r="AQ280">
        <v>31.5</v>
      </c>
      <c r="AR280">
        <v>31.5</v>
      </c>
      <c r="AS280">
        <v>0</v>
      </c>
      <c r="AT280">
        <v>0</v>
      </c>
      <c r="AU280">
        <v>3313.2559999999999</v>
      </c>
      <c r="AV280">
        <v>2020</v>
      </c>
      <c r="AW280">
        <v>43</v>
      </c>
      <c r="AX280">
        <v>10</v>
      </c>
      <c r="AY280">
        <v>0.109337557337557</v>
      </c>
    </row>
    <row r="281" spans="7:51" x14ac:dyDescent="0.2">
      <c r="G281" s="26" t="s">
        <v>8</v>
      </c>
      <c r="H281" s="26" t="s">
        <v>11</v>
      </c>
      <c r="I281" s="26" t="s">
        <v>30</v>
      </c>
      <c r="J281" s="26" t="s">
        <v>165</v>
      </c>
      <c r="K281" s="26" t="s">
        <v>36</v>
      </c>
      <c r="L281" s="38">
        <v>44126</v>
      </c>
      <c r="M281" s="26" t="s">
        <v>54</v>
      </c>
      <c r="N281" s="26" t="s">
        <v>97</v>
      </c>
      <c r="O281">
        <v>43956</v>
      </c>
      <c r="P281">
        <v>5.6666666666666661</v>
      </c>
      <c r="Q281">
        <v>1156.4000000000001</v>
      </c>
      <c r="R281">
        <v>10</v>
      </c>
      <c r="S281">
        <v>35848.400000000001</v>
      </c>
      <c r="T281">
        <v>26989.743999999999</v>
      </c>
      <c r="U281">
        <v>2698.9740000000002</v>
      </c>
      <c r="V281">
        <v>115.64000000000001</v>
      </c>
      <c r="W281">
        <v>31</v>
      </c>
      <c r="X281">
        <v>8858.6560000000009</v>
      </c>
      <c r="Y281">
        <v>2020</v>
      </c>
      <c r="Z281">
        <v>10</v>
      </c>
      <c r="AA281">
        <v>43</v>
      </c>
      <c r="AB281">
        <v>1</v>
      </c>
      <c r="AK281" t="s">
        <v>54</v>
      </c>
      <c r="AL281" s="38">
        <v>44122</v>
      </c>
      <c r="AM281">
        <v>813</v>
      </c>
      <c r="AN281">
        <v>8</v>
      </c>
      <c r="AO281">
        <v>25609.5</v>
      </c>
      <c r="AP281" s="26" t="s">
        <v>84</v>
      </c>
      <c r="AQ281">
        <v>31.5</v>
      </c>
      <c r="AR281">
        <v>31.5</v>
      </c>
      <c r="AS281">
        <v>0</v>
      </c>
      <c r="AT281">
        <v>0</v>
      </c>
      <c r="AU281">
        <v>4017.7049999999999</v>
      </c>
      <c r="AV281">
        <v>2020</v>
      </c>
      <c r="AW281">
        <v>43</v>
      </c>
      <c r="AX281">
        <v>10</v>
      </c>
      <c r="AY281">
        <v>0.156883383119545</v>
      </c>
    </row>
    <row r="282" spans="7:51" x14ac:dyDescent="0.2">
      <c r="G282" s="26" t="s">
        <v>8</v>
      </c>
      <c r="H282" s="26" t="s">
        <v>11</v>
      </c>
      <c r="I282" s="26" t="s">
        <v>30</v>
      </c>
      <c r="J282" s="26" t="s">
        <v>165</v>
      </c>
      <c r="K282" s="26" t="s">
        <v>36</v>
      </c>
      <c r="L282" s="38">
        <v>44126</v>
      </c>
      <c r="M282" s="26" t="s">
        <v>54</v>
      </c>
      <c r="N282" s="26" t="s">
        <v>83</v>
      </c>
      <c r="O282">
        <v>43956</v>
      </c>
      <c r="P282">
        <v>5.6666666666666661</v>
      </c>
      <c r="Q282">
        <v>962</v>
      </c>
      <c r="R282">
        <v>10</v>
      </c>
      <c r="S282">
        <v>30303</v>
      </c>
      <c r="T282">
        <v>26989.743999999999</v>
      </c>
      <c r="U282">
        <v>2698.9740000000002</v>
      </c>
      <c r="V282">
        <v>96.2</v>
      </c>
      <c r="W282">
        <v>31.5</v>
      </c>
      <c r="X282">
        <v>3313.2559999999999</v>
      </c>
      <c r="Y282">
        <v>2020</v>
      </c>
      <c r="Z282">
        <v>10</v>
      </c>
      <c r="AA282">
        <v>43</v>
      </c>
      <c r="AB282">
        <v>1</v>
      </c>
      <c r="AK282" t="s">
        <v>54</v>
      </c>
      <c r="AL282" s="38">
        <v>44122</v>
      </c>
      <c r="AM282">
        <v>528</v>
      </c>
      <c r="AN282">
        <v>5</v>
      </c>
      <c r="AO282">
        <v>16632</v>
      </c>
      <c r="AP282" s="26" t="s">
        <v>85</v>
      </c>
      <c r="AQ282">
        <v>31.5</v>
      </c>
      <c r="AR282">
        <v>31.5</v>
      </c>
      <c r="AS282">
        <v>0</v>
      </c>
      <c r="AT282">
        <v>0</v>
      </c>
      <c r="AU282">
        <v>3137.1280000000002</v>
      </c>
      <c r="AV282">
        <v>2020</v>
      </c>
      <c r="AW282">
        <v>43</v>
      </c>
      <c r="AX282">
        <v>10</v>
      </c>
      <c r="AY282">
        <v>0.18862000962000999</v>
      </c>
    </row>
    <row r="283" spans="7:51" x14ac:dyDescent="0.2">
      <c r="G283" s="26" t="s">
        <v>8</v>
      </c>
      <c r="H283" s="26" t="s">
        <v>11</v>
      </c>
      <c r="I283" s="26" t="s">
        <v>30</v>
      </c>
      <c r="J283" s="26" t="s">
        <v>165</v>
      </c>
      <c r="K283" s="26" t="s">
        <v>36</v>
      </c>
      <c r="L283" s="38">
        <v>44126</v>
      </c>
      <c r="M283" s="26" t="s">
        <v>54</v>
      </c>
      <c r="N283" s="26" t="s">
        <v>84</v>
      </c>
      <c r="O283">
        <v>43956</v>
      </c>
      <c r="P283">
        <v>5.6666666666666661</v>
      </c>
      <c r="Q283">
        <v>813</v>
      </c>
      <c r="R283">
        <v>8</v>
      </c>
      <c r="S283">
        <v>25609.5</v>
      </c>
      <c r="T283">
        <v>21591.794999999998</v>
      </c>
      <c r="U283">
        <v>2698.9740000000002</v>
      </c>
      <c r="V283">
        <v>101.625</v>
      </c>
      <c r="W283">
        <v>31.5</v>
      </c>
      <c r="X283">
        <v>4017.7049999999999</v>
      </c>
      <c r="Y283">
        <v>2020</v>
      </c>
      <c r="Z283">
        <v>10</v>
      </c>
      <c r="AA283">
        <v>43</v>
      </c>
      <c r="AB283">
        <v>1</v>
      </c>
      <c r="AK283" t="s">
        <v>54</v>
      </c>
      <c r="AL283" s="38">
        <v>44122</v>
      </c>
      <c r="AM283">
        <v>660</v>
      </c>
      <c r="AN283">
        <v>6</v>
      </c>
      <c r="AO283">
        <v>20790</v>
      </c>
      <c r="AP283" s="26" t="s">
        <v>86</v>
      </c>
      <c r="AQ283">
        <v>31.5</v>
      </c>
      <c r="AR283">
        <v>31.5</v>
      </c>
      <c r="AS283">
        <v>0</v>
      </c>
      <c r="AT283">
        <v>0</v>
      </c>
      <c r="AU283">
        <v>4596.1530000000002</v>
      </c>
      <c r="AV283">
        <v>2020</v>
      </c>
      <c r="AW283">
        <v>43</v>
      </c>
      <c r="AX283">
        <v>10</v>
      </c>
      <c r="AY283">
        <v>0.22107518037518001</v>
      </c>
    </row>
    <row r="284" spans="7:51" x14ac:dyDescent="0.2">
      <c r="G284" s="26" t="s">
        <v>8</v>
      </c>
      <c r="H284" s="26" t="s">
        <v>11</v>
      </c>
      <c r="I284" s="26" t="s">
        <v>30</v>
      </c>
      <c r="J284" s="26" t="s">
        <v>165</v>
      </c>
      <c r="K284" s="26" t="s">
        <v>36</v>
      </c>
      <c r="L284" s="38">
        <v>44126</v>
      </c>
      <c r="M284" s="26" t="s">
        <v>54</v>
      </c>
      <c r="N284" s="26" t="s">
        <v>85</v>
      </c>
      <c r="O284">
        <v>43956</v>
      </c>
      <c r="P284">
        <v>5.6666666666666661</v>
      </c>
      <c r="Q284">
        <v>528</v>
      </c>
      <c r="R284">
        <v>5</v>
      </c>
      <c r="S284">
        <v>16632</v>
      </c>
      <c r="T284">
        <v>13494.871999999999</v>
      </c>
      <c r="U284">
        <v>2698.9740000000002</v>
      </c>
      <c r="V284">
        <v>105.6</v>
      </c>
      <c r="W284">
        <v>31.5</v>
      </c>
      <c r="X284">
        <v>3137.1280000000002</v>
      </c>
      <c r="Y284">
        <v>2020</v>
      </c>
      <c r="Z284">
        <v>10</v>
      </c>
      <c r="AA284">
        <v>43</v>
      </c>
      <c r="AB284">
        <v>1</v>
      </c>
      <c r="AK284" t="s">
        <v>54</v>
      </c>
      <c r="AL284" s="38">
        <v>44122</v>
      </c>
      <c r="AM284">
        <v>282</v>
      </c>
      <c r="AN284">
        <v>3</v>
      </c>
      <c r="AO284">
        <v>8883</v>
      </c>
      <c r="AP284" s="26" t="s">
        <v>62</v>
      </c>
      <c r="AQ284">
        <v>31.5</v>
      </c>
      <c r="AR284">
        <v>31.5</v>
      </c>
      <c r="AS284">
        <v>0</v>
      </c>
      <c r="AT284">
        <v>0</v>
      </c>
      <c r="AU284">
        <v>786.077</v>
      </c>
      <c r="AV284">
        <v>2020</v>
      </c>
      <c r="AW284">
        <v>43</v>
      </c>
      <c r="AX284">
        <v>10</v>
      </c>
      <c r="AY284">
        <v>8.8492288641224798E-2</v>
      </c>
    </row>
    <row r="285" spans="7:51" x14ac:dyDescent="0.2">
      <c r="G285" s="26" t="s">
        <v>8</v>
      </c>
      <c r="H285" s="26" t="s">
        <v>11</v>
      </c>
      <c r="I285" s="26" t="s">
        <v>30</v>
      </c>
      <c r="J285" s="26" t="s">
        <v>165</v>
      </c>
      <c r="K285" s="26" t="s">
        <v>36</v>
      </c>
      <c r="L285" s="38">
        <v>44126</v>
      </c>
      <c r="M285" s="26" t="s">
        <v>54</v>
      </c>
      <c r="N285" s="26" t="s">
        <v>86</v>
      </c>
      <c r="O285">
        <v>43956</v>
      </c>
      <c r="P285">
        <v>5.6666666666666661</v>
      </c>
      <c r="Q285">
        <v>660</v>
      </c>
      <c r="R285">
        <v>6</v>
      </c>
      <c r="S285">
        <v>20790</v>
      </c>
      <c r="T285">
        <v>16193.847</v>
      </c>
      <c r="U285">
        <v>2698.9740000000002</v>
      </c>
      <c r="V285">
        <v>110</v>
      </c>
      <c r="W285">
        <v>31.5</v>
      </c>
      <c r="X285">
        <v>4596.1530000000002</v>
      </c>
      <c r="Y285">
        <v>2020</v>
      </c>
      <c r="Z285">
        <v>10</v>
      </c>
      <c r="AA285">
        <v>43</v>
      </c>
      <c r="AB285">
        <v>1</v>
      </c>
      <c r="AK285" t="s">
        <v>54</v>
      </c>
      <c r="AL285" s="38">
        <v>44122</v>
      </c>
      <c r="AM285">
        <v>205</v>
      </c>
      <c r="AN285">
        <v>2</v>
      </c>
      <c r="AO285">
        <v>6662.5</v>
      </c>
      <c r="AP285" s="26" t="s">
        <v>67</v>
      </c>
      <c r="AQ285">
        <v>32.5</v>
      </c>
      <c r="AR285">
        <v>31.5</v>
      </c>
      <c r="AS285">
        <v>1</v>
      </c>
      <c r="AT285">
        <v>3.1746031746031855E-2</v>
      </c>
      <c r="AU285">
        <v>1264.5509999999999</v>
      </c>
      <c r="AV285">
        <v>2020</v>
      </c>
      <c r="AW285">
        <v>43</v>
      </c>
      <c r="AX285">
        <v>10</v>
      </c>
      <c r="AY285">
        <v>0.18980127579737299</v>
      </c>
    </row>
    <row r="286" spans="7:51" x14ac:dyDescent="0.2">
      <c r="G286" s="26" t="s">
        <v>8</v>
      </c>
      <c r="H286" s="26" t="s">
        <v>11</v>
      </c>
      <c r="I286" s="26" t="s">
        <v>30</v>
      </c>
      <c r="J286" s="26" t="s">
        <v>165</v>
      </c>
      <c r="K286" s="26" t="s">
        <v>36</v>
      </c>
      <c r="L286" s="38">
        <v>44126</v>
      </c>
      <c r="M286" s="26" t="s">
        <v>54</v>
      </c>
      <c r="N286" s="26" t="s">
        <v>62</v>
      </c>
      <c r="O286">
        <v>43956</v>
      </c>
      <c r="P286">
        <v>5.6666666666666661</v>
      </c>
      <c r="Q286">
        <v>282</v>
      </c>
      <c r="R286">
        <v>3</v>
      </c>
      <c r="S286">
        <v>8883</v>
      </c>
      <c r="T286">
        <v>8096.9229999999998</v>
      </c>
      <c r="U286">
        <v>2698.9740000000002</v>
      </c>
      <c r="V286">
        <v>94</v>
      </c>
      <c r="W286">
        <v>31.5</v>
      </c>
      <c r="X286">
        <v>786.077</v>
      </c>
      <c r="Y286">
        <v>2020</v>
      </c>
      <c r="Z286">
        <v>10</v>
      </c>
      <c r="AA286">
        <v>43</v>
      </c>
      <c r="AB286">
        <v>1</v>
      </c>
      <c r="AK286" t="s">
        <v>54</v>
      </c>
      <c r="AL286" s="38">
        <v>44122</v>
      </c>
      <c r="AM286">
        <v>500</v>
      </c>
      <c r="AN286">
        <v>5</v>
      </c>
      <c r="AO286">
        <v>16250</v>
      </c>
      <c r="AP286" s="26" t="s">
        <v>63</v>
      </c>
      <c r="AQ286">
        <v>32.5</v>
      </c>
      <c r="AR286">
        <v>31.5</v>
      </c>
      <c r="AS286">
        <v>1</v>
      </c>
      <c r="AT286">
        <v>3.1746031746031855E-2</v>
      </c>
      <c r="AU286">
        <v>2755.1280000000002</v>
      </c>
      <c r="AV286">
        <v>2020</v>
      </c>
      <c r="AW286">
        <v>43</v>
      </c>
      <c r="AX286">
        <v>10</v>
      </c>
      <c r="AY286">
        <v>0.16954633846153799</v>
      </c>
    </row>
    <row r="287" spans="7:51" x14ac:dyDescent="0.2">
      <c r="G287" s="26" t="s">
        <v>8</v>
      </c>
      <c r="H287" s="26" t="s">
        <v>11</v>
      </c>
      <c r="I287" s="26" t="s">
        <v>30</v>
      </c>
      <c r="J287" s="26" t="s">
        <v>165</v>
      </c>
      <c r="K287" s="26" t="s">
        <v>36</v>
      </c>
      <c r="L287" s="38">
        <v>44126</v>
      </c>
      <c r="M287" s="26" t="s">
        <v>54</v>
      </c>
      <c r="N287" s="26" t="s">
        <v>67</v>
      </c>
      <c r="O287">
        <v>43956</v>
      </c>
      <c r="P287">
        <v>5.6666666666666661</v>
      </c>
      <c r="Q287">
        <v>205</v>
      </c>
      <c r="R287">
        <v>2</v>
      </c>
      <c r="S287">
        <v>6662.5</v>
      </c>
      <c r="T287">
        <v>5397.9489999999996</v>
      </c>
      <c r="U287">
        <v>2698.9740000000002</v>
      </c>
      <c r="V287">
        <v>102.5</v>
      </c>
      <c r="W287">
        <v>32.5</v>
      </c>
      <c r="X287">
        <v>1264.5509999999999</v>
      </c>
      <c r="Y287">
        <v>2020</v>
      </c>
      <c r="Z287">
        <v>10</v>
      </c>
      <c r="AA287">
        <v>43</v>
      </c>
      <c r="AB287">
        <v>1</v>
      </c>
      <c r="AK287" t="s">
        <v>54</v>
      </c>
      <c r="AL287" s="38">
        <v>44122</v>
      </c>
      <c r="AM287">
        <v>100</v>
      </c>
      <c r="AN287">
        <v>1</v>
      </c>
      <c r="AO287">
        <v>3250</v>
      </c>
      <c r="AP287" s="26" t="s">
        <v>64</v>
      </c>
      <c r="AQ287">
        <v>32.5</v>
      </c>
      <c r="AR287">
        <v>31.5</v>
      </c>
      <c r="AS287">
        <v>1</v>
      </c>
      <c r="AT287">
        <v>3.1746031746031855E-2</v>
      </c>
      <c r="AU287">
        <v>551.02599999999995</v>
      </c>
      <c r="AV287">
        <v>2020</v>
      </c>
      <c r="AW287">
        <v>43</v>
      </c>
      <c r="AX287">
        <v>10</v>
      </c>
      <c r="AY287">
        <v>0.16954646153846201</v>
      </c>
    </row>
    <row r="288" spans="7:51" x14ac:dyDescent="0.2">
      <c r="G288" s="26" t="s">
        <v>8</v>
      </c>
      <c r="H288" s="26" t="s">
        <v>11</v>
      </c>
      <c r="I288" s="26" t="s">
        <v>30</v>
      </c>
      <c r="J288" s="26" t="s">
        <v>165</v>
      </c>
      <c r="K288" s="26" t="s">
        <v>36</v>
      </c>
      <c r="L288" s="38">
        <v>44126</v>
      </c>
      <c r="M288" s="26" t="s">
        <v>54</v>
      </c>
      <c r="N288" s="26" t="s">
        <v>63</v>
      </c>
      <c r="O288">
        <v>43956</v>
      </c>
      <c r="P288">
        <v>5.6666666666666661</v>
      </c>
      <c r="Q288">
        <v>500</v>
      </c>
      <c r="R288">
        <v>5</v>
      </c>
      <c r="S288">
        <v>16250</v>
      </c>
      <c r="T288">
        <v>13494.871999999999</v>
      </c>
      <c r="U288">
        <v>2698.9740000000002</v>
      </c>
      <c r="V288">
        <v>100</v>
      </c>
      <c r="W288">
        <v>32.5</v>
      </c>
      <c r="X288">
        <v>2755.1280000000002</v>
      </c>
      <c r="Y288">
        <v>2020</v>
      </c>
      <c r="Z288">
        <v>10</v>
      </c>
      <c r="AA288">
        <v>43</v>
      </c>
      <c r="AB288">
        <v>1</v>
      </c>
      <c r="AK288" t="s">
        <v>54</v>
      </c>
      <c r="AL288" s="38">
        <v>44122</v>
      </c>
      <c r="AM288">
        <v>979</v>
      </c>
      <c r="AN288">
        <v>10</v>
      </c>
      <c r="AO288">
        <v>31817.5</v>
      </c>
      <c r="AP288" s="26" t="s">
        <v>91</v>
      </c>
      <c r="AQ288">
        <v>32.5</v>
      </c>
      <c r="AR288">
        <v>31.5</v>
      </c>
      <c r="AS288">
        <v>1</v>
      </c>
      <c r="AT288">
        <v>3.1746031746031855E-2</v>
      </c>
      <c r="AU288">
        <v>4827.7560000000003</v>
      </c>
      <c r="AV288">
        <v>2020</v>
      </c>
      <c r="AW288">
        <v>43</v>
      </c>
      <c r="AX288">
        <v>10</v>
      </c>
      <c r="AY288">
        <v>0.151732725701265</v>
      </c>
    </row>
    <row r="289" spans="7:51" x14ac:dyDescent="0.2">
      <c r="G289" s="26" t="s">
        <v>8</v>
      </c>
      <c r="H289" s="26" t="s">
        <v>11</v>
      </c>
      <c r="I289" s="26" t="s">
        <v>30</v>
      </c>
      <c r="J289" s="26" t="s">
        <v>165</v>
      </c>
      <c r="K289" s="26" t="s">
        <v>36</v>
      </c>
      <c r="L289" s="38">
        <v>44126</v>
      </c>
      <c r="M289" s="26" t="s">
        <v>54</v>
      </c>
      <c r="N289" s="26" t="s">
        <v>64</v>
      </c>
      <c r="O289">
        <v>43956</v>
      </c>
      <c r="P289">
        <v>5.6666666666666661</v>
      </c>
      <c r="Q289">
        <v>100</v>
      </c>
      <c r="R289">
        <v>1</v>
      </c>
      <c r="S289">
        <v>3250</v>
      </c>
      <c r="T289">
        <v>2698.9740000000002</v>
      </c>
      <c r="U289">
        <v>2698.9740000000002</v>
      </c>
      <c r="V289">
        <v>100</v>
      </c>
      <c r="W289">
        <v>32.5</v>
      </c>
      <c r="X289">
        <v>551.02599999999995</v>
      </c>
      <c r="Y289">
        <v>2020</v>
      </c>
      <c r="Z289">
        <v>10</v>
      </c>
      <c r="AA289">
        <v>43</v>
      </c>
      <c r="AB289">
        <v>1</v>
      </c>
      <c r="AK289" t="s">
        <v>54</v>
      </c>
      <c r="AL289" s="38">
        <v>44122</v>
      </c>
      <c r="AM289">
        <v>493</v>
      </c>
      <c r="AN289">
        <v>5</v>
      </c>
      <c r="AO289">
        <v>16022.5</v>
      </c>
      <c r="AP289" s="26" t="s">
        <v>65</v>
      </c>
      <c r="AQ289">
        <v>32.5</v>
      </c>
      <c r="AR289">
        <v>31.5</v>
      </c>
      <c r="AS289">
        <v>1</v>
      </c>
      <c r="AT289">
        <v>3.1746031746031855E-2</v>
      </c>
      <c r="AU289">
        <v>2527.6280000000002</v>
      </c>
      <c r="AV289">
        <v>2020</v>
      </c>
      <c r="AW289">
        <v>43</v>
      </c>
      <c r="AX289">
        <v>10</v>
      </c>
      <c r="AY289">
        <v>0.15775490716180399</v>
      </c>
    </row>
    <row r="290" spans="7:51" x14ac:dyDescent="0.2">
      <c r="G290" s="26" t="s">
        <v>8</v>
      </c>
      <c r="H290" s="26" t="s">
        <v>11</v>
      </c>
      <c r="I290" s="26" t="s">
        <v>30</v>
      </c>
      <c r="J290" s="26" t="s">
        <v>165</v>
      </c>
      <c r="K290" s="26" t="s">
        <v>36</v>
      </c>
      <c r="L290" s="38">
        <v>44126</v>
      </c>
      <c r="M290" s="26" t="s">
        <v>54</v>
      </c>
      <c r="N290" s="26" t="s">
        <v>91</v>
      </c>
      <c r="O290">
        <v>43956</v>
      </c>
      <c r="P290">
        <v>5.6666666666666661</v>
      </c>
      <c r="Q290">
        <v>979</v>
      </c>
      <c r="R290">
        <v>10</v>
      </c>
      <c r="S290">
        <v>31817.5</v>
      </c>
      <c r="T290">
        <v>26989.743999999999</v>
      </c>
      <c r="U290">
        <v>2698.9740000000002</v>
      </c>
      <c r="V290">
        <v>97.9</v>
      </c>
      <c r="W290">
        <v>32.5</v>
      </c>
      <c r="X290">
        <v>4827.7560000000003</v>
      </c>
      <c r="Y290">
        <v>2020</v>
      </c>
      <c r="Z290">
        <v>10</v>
      </c>
      <c r="AA290">
        <v>43</v>
      </c>
      <c r="AB290">
        <v>1</v>
      </c>
      <c r="AK290" t="s">
        <v>54</v>
      </c>
      <c r="AL290" s="38">
        <v>44122</v>
      </c>
      <c r="AM290">
        <v>120</v>
      </c>
      <c r="AN290">
        <v>1</v>
      </c>
      <c r="AO290">
        <v>3900</v>
      </c>
      <c r="AP290" s="26" t="s">
        <v>69</v>
      </c>
      <c r="AQ290">
        <v>32.5</v>
      </c>
      <c r="AR290">
        <v>31.5</v>
      </c>
      <c r="AS290">
        <v>1</v>
      </c>
      <c r="AT290">
        <v>3.1746031746031855E-2</v>
      </c>
      <c r="AU290">
        <v>1201.0260000000001</v>
      </c>
      <c r="AV290">
        <v>2020</v>
      </c>
      <c r="AW290">
        <v>43</v>
      </c>
      <c r="AX290">
        <v>10</v>
      </c>
      <c r="AY290">
        <v>0.30795538461538502</v>
      </c>
    </row>
    <row r="291" spans="7:51" x14ac:dyDescent="0.2">
      <c r="G291" s="26" t="s">
        <v>8</v>
      </c>
      <c r="H291" s="26" t="s">
        <v>11</v>
      </c>
      <c r="I291" s="26" t="s">
        <v>30</v>
      </c>
      <c r="J291" s="26" t="s">
        <v>165</v>
      </c>
      <c r="K291" s="26" t="s">
        <v>36</v>
      </c>
      <c r="L291" s="38">
        <v>44126</v>
      </c>
      <c r="M291" s="26" t="s">
        <v>54</v>
      </c>
      <c r="N291" s="26" t="s">
        <v>65</v>
      </c>
      <c r="O291">
        <v>43956</v>
      </c>
      <c r="P291">
        <v>5.6666666666666661</v>
      </c>
      <c r="Q291">
        <v>493</v>
      </c>
      <c r="R291">
        <v>5</v>
      </c>
      <c r="S291">
        <v>16022.5</v>
      </c>
      <c r="T291">
        <v>13494.871999999999</v>
      </c>
      <c r="U291">
        <v>2698.9740000000002</v>
      </c>
      <c r="V291">
        <v>98.6</v>
      </c>
      <c r="W291">
        <v>32.5</v>
      </c>
      <c r="X291">
        <v>2527.6280000000002</v>
      </c>
      <c r="Y291">
        <v>2020</v>
      </c>
      <c r="Z291">
        <v>10</v>
      </c>
      <c r="AA291">
        <v>43</v>
      </c>
      <c r="AB291">
        <v>1</v>
      </c>
      <c r="AK291" t="s">
        <v>54</v>
      </c>
      <c r="AL291" s="38">
        <v>44122</v>
      </c>
      <c r="AM291">
        <v>3193</v>
      </c>
      <c r="AN291">
        <v>30</v>
      </c>
      <c r="AO291">
        <v>102176</v>
      </c>
      <c r="AP291" s="26" t="s">
        <v>66</v>
      </c>
      <c r="AQ291">
        <v>32</v>
      </c>
      <c r="AR291">
        <v>31.5</v>
      </c>
      <c r="AS291">
        <v>0.5</v>
      </c>
      <c r="AT291">
        <v>1.5873015873015817E-2</v>
      </c>
      <c r="AU291">
        <v>21206.767</v>
      </c>
      <c r="AV291">
        <v>2020</v>
      </c>
      <c r="AW291">
        <v>43</v>
      </c>
      <c r="AX291">
        <v>10</v>
      </c>
      <c r="AY291">
        <v>0.20755135256811799</v>
      </c>
    </row>
    <row r="292" spans="7:51" x14ac:dyDescent="0.2">
      <c r="G292" s="26" t="s">
        <v>8</v>
      </c>
      <c r="H292" s="26" t="s">
        <v>11</v>
      </c>
      <c r="I292" s="26" t="s">
        <v>30</v>
      </c>
      <c r="J292" s="26" t="s">
        <v>165</v>
      </c>
      <c r="K292" s="26" t="s">
        <v>36</v>
      </c>
      <c r="L292" s="38">
        <v>44126</v>
      </c>
      <c r="M292" s="26" t="s">
        <v>54</v>
      </c>
      <c r="N292" s="26" t="s">
        <v>69</v>
      </c>
      <c r="O292">
        <v>43956</v>
      </c>
      <c r="P292">
        <v>5.6666666666666661</v>
      </c>
      <c r="Q292">
        <v>120</v>
      </c>
      <c r="R292">
        <v>1</v>
      </c>
      <c r="S292">
        <v>3900</v>
      </c>
      <c r="T292">
        <v>2698.9740000000002</v>
      </c>
      <c r="U292">
        <v>2698.9740000000002</v>
      </c>
      <c r="V292">
        <v>120</v>
      </c>
      <c r="W292">
        <v>32.5</v>
      </c>
      <c r="X292">
        <v>1201.0260000000001</v>
      </c>
      <c r="Y292">
        <v>2020</v>
      </c>
      <c r="Z292">
        <v>10</v>
      </c>
      <c r="AA292">
        <v>43</v>
      </c>
      <c r="AB292">
        <v>1</v>
      </c>
      <c r="AK292" t="s">
        <v>54</v>
      </c>
      <c r="AL292" s="38">
        <v>44122</v>
      </c>
      <c r="AM292">
        <v>100</v>
      </c>
      <c r="AN292">
        <v>1</v>
      </c>
      <c r="AO292">
        <v>3250</v>
      </c>
      <c r="AP292" s="26" t="s">
        <v>72</v>
      </c>
      <c r="AQ292">
        <v>32.5</v>
      </c>
      <c r="AR292">
        <v>31.5</v>
      </c>
      <c r="AS292">
        <v>1</v>
      </c>
      <c r="AT292">
        <v>3.1746031746031855E-2</v>
      </c>
      <c r="AU292">
        <v>551.02599999999995</v>
      </c>
      <c r="AV292">
        <v>2020</v>
      </c>
      <c r="AW292">
        <v>43</v>
      </c>
      <c r="AX292">
        <v>10</v>
      </c>
      <c r="AY292">
        <v>0.16954646153846201</v>
      </c>
    </row>
    <row r="293" spans="7:51" x14ac:dyDescent="0.2">
      <c r="G293" s="26" t="s">
        <v>8</v>
      </c>
      <c r="H293" s="26" t="s">
        <v>11</v>
      </c>
      <c r="I293" s="26" t="s">
        <v>30</v>
      </c>
      <c r="J293" s="26" t="s">
        <v>165</v>
      </c>
      <c r="K293" s="26" t="s">
        <v>36</v>
      </c>
      <c r="L293" s="38">
        <v>44126</v>
      </c>
      <c r="M293" s="26" t="s">
        <v>54</v>
      </c>
      <c r="N293" s="26" t="s">
        <v>66</v>
      </c>
      <c r="O293">
        <v>43956</v>
      </c>
      <c r="P293">
        <v>5.6666666666666661</v>
      </c>
      <c r="Q293">
        <v>3193</v>
      </c>
      <c r="R293">
        <v>30</v>
      </c>
      <c r="S293">
        <v>102176</v>
      </c>
      <c r="T293">
        <v>80969.232999999993</v>
      </c>
      <c r="U293">
        <v>2698.9740000000002</v>
      </c>
      <c r="V293">
        <v>106.43333333333334</v>
      </c>
      <c r="W293">
        <v>32</v>
      </c>
      <c r="X293">
        <v>21206.767</v>
      </c>
      <c r="Y293">
        <v>2020</v>
      </c>
      <c r="Z293">
        <v>10</v>
      </c>
      <c r="AA293">
        <v>43</v>
      </c>
      <c r="AB293">
        <v>1</v>
      </c>
      <c r="AK293" t="s">
        <v>54</v>
      </c>
      <c r="AL293" s="38">
        <v>44122</v>
      </c>
      <c r="AM293">
        <v>320</v>
      </c>
      <c r="AN293">
        <v>3</v>
      </c>
      <c r="AO293">
        <v>10400</v>
      </c>
      <c r="AP293" s="26" t="s">
        <v>75</v>
      </c>
      <c r="AQ293">
        <v>32.5</v>
      </c>
      <c r="AR293">
        <v>31.5</v>
      </c>
      <c r="AS293">
        <v>1</v>
      </c>
      <c r="AT293">
        <v>3.1746031746031855E-2</v>
      </c>
      <c r="AU293">
        <v>2303.0770000000002</v>
      </c>
      <c r="AV293">
        <v>2020</v>
      </c>
      <c r="AW293">
        <v>43</v>
      </c>
      <c r="AX293">
        <v>10</v>
      </c>
      <c r="AY293">
        <v>0.22144971153846199</v>
      </c>
    </row>
    <row r="294" spans="7:51" x14ac:dyDescent="0.2">
      <c r="G294" s="26" t="s">
        <v>8</v>
      </c>
      <c r="H294" s="26" t="s">
        <v>11</v>
      </c>
      <c r="I294" s="26" t="s">
        <v>30</v>
      </c>
      <c r="J294" s="26" t="s">
        <v>165</v>
      </c>
      <c r="K294" s="26" t="s">
        <v>36</v>
      </c>
      <c r="L294" s="38">
        <v>44126</v>
      </c>
      <c r="M294" s="26" t="s">
        <v>54</v>
      </c>
      <c r="N294" s="26" t="s">
        <v>72</v>
      </c>
      <c r="O294">
        <v>43956</v>
      </c>
      <c r="P294">
        <v>5.6666666666666661</v>
      </c>
      <c r="Q294">
        <v>100</v>
      </c>
      <c r="R294">
        <v>1</v>
      </c>
      <c r="S294">
        <v>3250</v>
      </c>
      <c r="T294">
        <v>2698.9740000000002</v>
      </c>
      <c r="U294">
        <v>2698.9740000000002</v>
      </c>
      <c r="V294">
        <v>100</v>
      </c>
      <c r="W294">
        <v>32.5</v>
      </c>
      <c r="X294">
        <v>551.02599999999995</v>
      </c>
      <c r="Y294">
        <v>2020</v>
      </c>
      <c r="Z294">
        <v>10</v>
      </c>
      <c r="AA294">
        <v>43</v>
      </c>
      <c r="AB294">
        <v>1</v>
      </c>
      <c r="AK294" t="s">
        <v>54</v>
      </c>
      <c r="AL294" s="38">
        <v>44122</v>
      </c>
      <c r="AM294">
        <v>574</v>
      </c>
      <c r="AN294">
        <v>5</v>
      </c>
      <c r="AO294">
        <v>18655</v>
      </c>
      <c r="AP294" s="26" t="s">
        <v>76</v>
      </c>
      <c r="AQ294">
        <v>32.5</v>
      </c>
      <c r="AR294">
        <v>31.5</v>
      </c>
      <c r="AS294">
        <v>1</v>
      </c>
      <c r="AT294">
        <v>3.1746031746031855E-2</v>
      </c>
      <c r="AU294">
        <v>5160.1279999999997</v>
      </c>
      <c r="AV294">
        <v>2020</v>
      </c>
      <c r="AW294">
        <v>43</v>
      </c>
      <c r="AX294">
        <v>10</v>
      </c>
      <c r="AY294">
        <v>0.27660830876440601</v>
      </c>
    </row>
    <row r="295" spans="7:51" x14ac:dyDescent="0.2">
      <c r="G295" s="26" t="s">
        <v>8</v>
      </c>
      <c r="H295" s="26" t="s">
        <v>11</v>
      </c>
      <c r="I295" s="26" t="s">
        <v>30</v>
      </c>
      <c r="J295" s="26" t="s">
        <v>165</v>
      </c>
      <c r="K295" s="26" t="s">
        <v>36</v>
      </c>
      <c r="L295" s="38">
        <v>44126</v>
      </c>
      <c r="M295" s="26" t="s">
        <v>54</v>
      </c>
      <c r="N295" s="26" t="s">
        <v>75</v>
      </c>
      <c r="O295">
        <v>43956</v>
      </c>
      <c r="P295">
        <v>5.6666666666666661</v>
      </c>
      <c r="Q295">
        <v>320</v>
      </c>
      <c r="R295">
        <v>3</v>
      </c>
      <c r="S295">
        <v>10400</v>
      </c>
      <c r="T295">
        <v>8096.9229999999998</v>
      </c>
      <c r="U295">
        <v>2698.9740000000002</v>
      </c>
      <c r="V295">
        <v>106.66666666666667</v>
      </c>
      <c r="W295">
        <v>32.5</v>
      </c>
      <c r="X295">
        <v>2303.0770000000002</v>
      </c>
      <c r="Y295">
        <v>2020</v>
      </c>
      <c r="Z295">
        <v>10</v>
      </c>
      <c r="AA295">
        <v>43</v>
      </c>
      <c r="AB295">
        <v>1</v>
      </c>
      <c r="AK295" t="s">
        <v>54</v>
      </c>
      <c r="AL295" s="38">
        <v>44122</v>
      </c>
      <c r="AM295">
        <v>590</v>
      </c>
      <c r="AN295">
        <v>6</v>
      </c>
      <c r="AO295">
        <v>19175</v>
      </c>
      <c r="AP295" s="26" t="s">
        <v>77</v>
      </c>
      <c r="AQ295">
        <v>32.5</v>
      </c>
      <c r="AR295">
        <v>31.5</v>
      </c>
      <c r="AS295">
        <v>1</v>
      </c>
      <c r="AT295">
        <v>3.1746031746031855E-2</v>
      </c>
      <c r="AU295">
        <v>2981.1529999999998</v>
      </c>
      <c r="AV295">
        <v>2020</v>
      </c>
      <c r="AW295">
        <v>43</v>
      </c>
      <c r="AX295">
        <v>10</v>
      </c>
      <c r="AY295">
        <v>0.15547082138200799</v>
      </c>
    </row>
    <row r="296" spans="7:51" x14ac:dyDescent="0.2">
      <c r="G296" s="26" t="s">
        <v>8</v>
      </c>
      <c r="H296" s="26" t="s">
        <v>11</v>
      </c>
      <c r="I296" s="26" t="s">
        <v>30</v>
      </c>
      <c r="J296" s="26" t="s">
        <v>165</v>
      </c>
      <c r="K296" s="26" t="s">
        <v>36</v>
      </c>
      <c r="L296" s="38">
        <v>44126</v>
      </c>
      <c r="M296" s="26" t="s">
        <v>54</v>
      </c>
      <c r="N296" s="26" t="s">
        <v>76</v>
      </c>
      <c r="O296">
        <v>43956</v>
      </c>
      <c r="P296">
        <v>5.6666666666666661</v>
      </c>
      <c r="Q296">
        <v>574</v>
      </c>
      <c r="R296">
        <v>5</v>
      </c>
      <c r="S296">
        <v>18655</v>
      </c>
      <c r="T296">
        <v>13494.871999999999</v>
      </c>
      <c r="U296">
        <v>2698.9740000000002</v>
      </c>
      <c r="V296">
        <v>114.8</v>
      </c>
      <c r="W296">
        <v>32.5</v>
      </c>
      <c r="X296">
        <v>5160.1279999999997</v>
      </c>
      <c r="Y296">
        <v>2020</v>
      </c>
      <c r="Z296">
        <v>10</v>
      </c>
      <c r="AA296">
        <v>43</v>
      </c>
      <c r="AB296">
        <v>1</v>
      </c>
      <c r="AK296" t="s">
        <v>54</v>
      </c>
      <c r="AL296" s="38">
        <v>44122</v>
      </c>
      <c r="AM296">
        <v>205</v>
      </c>
      <c r="AN296">
        <v>2</v>
      </c>
      <c r="AO296">
        <v>6662.5</v>
      </c>
      <c r="AP296" s="26" t="s">
        <v>78</v>
      </c>
      <c r="AQ296">
        <v>32.5</v>
      </c>
      <c r="AR296">
        <v>31.5</v>
      </c>
      <c r="AS296">
        <v>1</v>
      </c>
      <c r="AT296">
        <v>3.1746031746031855E-2</v>
      </c>
      <c r="AU296">
        <v>1264.5509999999999</v>
      </c>
      <c r="AV296">
        <v>2020</v>
      </c>
      <c r="AW296">
        <v>43</v>
      </c>
      <c r="AX296">
        <v>10</v>
      </c>
      <c r="AY296">
        <v>0.18980127579737299</v>
      </c>
    </row>
    <row r="297" spans="7:51" x14ac:dyDescent="0.2">
      <c r="G297" s="26" t="s">
        <v>8</v>
      </c>
      <c r="H297" s="26" t="s">
        <v>11</v>
      </c>
      <c r="I297" s="26" t="s">
        <v>30</v>
      </c>
      <c r="J297" s="26" t="s">
        <v>165</v>
      </c>
      <c r="K297" s="26" t="s">
        <v>36</v>
      </c>
      <c r="L297" s="38">
        <v>44126</v>
      </c>
      <c r="M297" s="26" t="s">
        <v>54</v>
      </c>
      <c r="N297" s="26" t="s">
        <v>77</v>
      </c>
      <c r="O297">
        <v>43956</v>
      </c>
      <c r="P297">
        <v>5.6666666666666661</v>
      </c>
      <c r="Q297">
        <v>590</v>
      </c>
      <c r="R297">
        <v>6</v>
      </c>
      <c r="S297">
        <v>19175</v>
      </c>
      <c r="T297">
        <v>16193.847</v>
      </c>
      <c r="U297">
        <v>2698.9740000000002</v>
      </c>
      <c r="V297">
        <v>98.333333333333329</v>
      </c>
      <c r="W297">
        <v>32.5</v>
      </c>
      <c r="X297">
        <v>2981.1529999999998</v>
      </c>
      <c r="Y297">
        <v>2020</v>
      </c>
      <c r="Z297">
        <v>10</v>
      </c>
      <c r="AA297">
        <v>43</v>
      </c>
      <c r="AB297">
        <v>1</v>
      </c>
      <c r="AK297" t="s">
        <v>54</v>
      </c>
      <c r="AL297" s="38">
        <v>44122</v>
      </c>
      <c r="AM297">
        <v>120</v>
      </c>
      <c r="AN297">
        <v>1</v>
      </c>
      <c r="AO297">
        <v>3900</v>
      </c>
      <c r="AP297" s="26" t="s">
        <v>79</v>
      </c>
      <c r="AQ297">
        <v>32.5</v>
      </c>
      <c r="AR297">
        <v>31.5</v>
      </c>
      <c r="AS297">
        <v>1</v>
      </c>
      <c r="AT297">
        <v>3.1746031746031855E-2</v>
      </c>
      <c r="AU297">
        <v>1201.0260000000001</v>
      </c>
      <c r="AV297">
        <v>2020</v>
      </c>
      <c r="AW297">
        <v>43</v>
      </c>
      <c r="AX297">
        <v>10</v>
      </c>
      <c r="AY297">
        <v>0.30795538461538502</v>
      </c>
    </row>
    <row r="298" spans="7:51" x14ac:dyDescent="0.2">
      <c r="G298" s="26" t="s">
        <v>8</v>
      </c>
      <c r="H298" s="26" t="s">
        <v>11</v>
      </c>
      <c r="I298" s="26" t="s">
        <v>30</v>
      </c>
      <c r="J298" s="26" t="s">
        <v>165</v>
      </c>
      <c r="K298" s="26" t="s">
        <v>36</v>
      </c>
      <c r="L298" s="38">
        <v>44126</v>
      </c>
      <c r="M298" s="26" t="s">
        <v>54</v>
      </c>
      <c r="N298" s="26" t="s">
        <v>78</v>
      </c>
      <c r="O298">
        <v>43956</v>
      </c>
      <c r="P298">
        <v>5.6666666666666661</v>
      </c>
      <c r="Q298">
        <v>205</v>
      </c>
      <c r="R298">
        <v>2</v>
      </c>
      <c r="S298">
        <v>6662.5</v>
      </c>
      <c r="T298">
        <v>5397.9489999999996</v>
      </c>
      <c r="U298">
        <v>2698.9740000000002</v>
      </c>
      <c r="V298">
        <v>102.5</v>
      </c>
      <c r="W298">
        <v>32.5</v>
      </c>
      <c r="X298">
        <v>1264.5509999999999</v>
      </c>
      <c r="Y298">
        <v>2020</v>
      </c>
      <c r="Z298">
        <v>10</v>
      </c>
      <c r="AA298">
        <v>43</v>
      </c>
      <c r="AB298">
        <v>1</v>
      </c>
      <c r="AK298" t="s">
        <v>54</v>
      </c>
      <c r="AL298" s="38">
        <v>44122</v>
      </c>
      <c r="AM298">
        <v>107</v>
      </c>
      <c r="AN298">
        <v>1</v>
      </c>
      <c r="AO298">
        <v>3477.5</v>
      </c>
      <c r="AP298" s="26" t="s">
        <v>92</v>
      </c>
      <c r="AQ298">
        <v>32.5</v>
      </c>
      <c r="AR298">
        <v>31.5</v>
      </c>
      <c r="AS298">
        <v>1</v>
      </c>
      <c r="AT298">
        <v>3.1746031746031855E-2</v>
      </c>
      <c r="AU298">
        <v>778.52599999999995</v>
      </c>
      <c r="AV298">
        <v>2020</v>
      </c>
      <c r="AW298">
        <v>43</v>
      </c>
      <c r="AX298">
        <v>10</v>
      </c>
      <c r="AY298">
        <v>0.22387519769949701</v>
      </c>
    </row>
    <row r="299" spans="7:51" x14ac:dyDescent="0.2">
      <c r="G299" s="26" t="s">
        <v>8</v>
      </c>
      <c r="H299" s="26" t="s">
        <v>11</v>
      </c>
      <c r="I299" s="26" t="s">
        <v>30</v>
      </c>
      <c r="J299" s="26" t="s">
        <v>165</v>
      </c>
      <c r="K299" s="26" t="s">
        <v>36</v>
      </c>
      <c r="L299" s="38">
        <v>44126</v>
      </c>
      <c r="M299" s="26" t="s">
        <v>54</v>
      </c>
      <c r="N299" s="26" t="s">
        <v>79</v>
      </c>
      <c r="O299">
        <v>43956</v>
      </c>
      <c r="P299">
        <v>5.6666666666666661</v>
      </c>
      <c r="Q299">
        <v>120</v>
      </c>
      <c r="R299">
        <v>1</v>
      </c>
      <c r="S299">
        <v>3900</v>
      </c>
      <c r="T299">
        <v>2698.9740000000002</v>
      </c>
      <c r="U299">
        <v>2698.9740000000002</v>
      </c>
      <c r="V299">
        <v>120</v>
      </c>
      <c r="W299">
        <v>32.5</v>
      </c>
      <c r="X299">
        <v>1201.0260000000001</v>
      </c>
      <c r="Y299">
        <v>2020</v>
      </c>
      <c r="Z299">
        <v>10</v>
      </c>
      <c r="AA299">
        <v>43</v>
      </c>
      <c r="AB299">
        <v>1</v>
      </c>
      <c r="AK299" t="s">
        <v>54</v>
      </c>
      <c r="AL299" s="38">
        <v>44122</v>
      </c>
      <c r="AM299">
        <v>623</v>
      </c>
      <c r="AN299">
        <v>6</v>
      </c>
      <c r="AO299">
        <v>20247.5</v>
      </c>
      <c r="AP299" s="26" t="s">
        <v>80</v>
      </c>
      <c r="AQ299">
        <v>32.5</v>
      </c>
      <c r="AR299">
        <v>31.5</v>
      </c>
      <c r="AS299">
        <v>1</v>
      </c>
      <c r="AT299">
        <v>3.1746031746031855E-2</v>
      </c>
      <c r="AU299">
        <v>4053.6529999999998</v>
      </c>
      <c r="AV299">
        <v>2020</v>
      </c>
      <c r="AW299">
        <v>43</v>
      </c>
      <c r="AX299">
        <v>10</v>
      </c>
      <c r="AY299">
        <v>0.20020511174219</v>
      </c>
    </row>
    <row r="300" spans="7:51" x14ac:dyDescent="0.2">
      <c r="G300" s="26" t="s">
        <v>8</v>
      </c>
      <c r="H300" s="26" t="s">
        <v>11</v>
      </c>
      <c r="I300" s="26" t="s">
        <v>30</v>
      </c>
      <c r="J300" s="26" t="s">
        <v>165</v>
      </c>
      <c r="K300" s="26" t="s">
        <v>36</v>
      </c>
      <c r="L300" s="38">
        <v>44126</v>
      </c>
      <c r="M300" s="26" t="s">
        <v>54</v>
      </c>
      <c r="N300" s="26" t="s">
        <v>92</v>
      </c>
      <c r="O300">
        <v>43956</v>
      </c>
      <c r="P300">
        <v>5.6666666666666661</v>
      </c>
      <c r="Q300">
        <v>107</v>
      </c>
      <c r="R300">
        <v>1</v>
      </c>
      <c r="S300">
        <v>3477.5</v>
      </c>
      <c r="T300">
        <v>2698.9740000000002</v>
      </c>
      <c r="U300">
        <v>2698.9740000000002</v>
      </c>
      <c r="V300">
        <v>107</v>
      </c>
      <c r="W300">
        <v>32.5</v>
      </c>
      <c r="X300">
        <v>778.52599999999995</v>
      </c>
      <c r="Y300">
        <v>2020</v>
      </c>
      <c r="Z300">
        <v>10</v>
      </c>
      <c r="AA300">
        <v>43</v>
      </c>
      <c r="AB300">
        <v>1</v>
      </c>
      <c r="AK300" t="s">
        <v>54</v>
      </c>
      <c r="AL300" s="38">
        <v>44122</v>
      </c>
      <c r="AM300">
        <v>505</v>
      </c>
      <c r="AN300">
        <v>5</v>
      </c>
      <c r="AO300">
        <v>16412.5</v>
      </c>
      <c r="AP300" s="26" t="s">
        <v>81</v>
      </c>
      <c r="AQ300">
        <v>32.5</v>
      </c>
      <c r="AR300">
        <v>31.5</v>
      </c>
      <c r="AS300">
        <v>1</v>
      </c>
      <c r="AT300">
        <v>3.1746031746031855E-2</v>
      </c>
      <c r="AU300">
        <v>2917.6280000000002</v>
      </c>
      <c r="AV300">
        <v>2020</v>
      </c>
      <c r="AW300">
        <v>43</v>
      </c>
      <c r="AX300">
        <v>10</v>
      </c>
      <c r="AY300">
        <v>0.177768651942117</v>
      </c>
    </row>
    <row r="301" spans="7:51" x14ac:dyDescent="0.2">
      <c r="G301" s="26" t="s">
        <v>8</v>
      </c>
      <c r="H301" s="26" t="s">
        <v>11</v>
      </c>
      <c r="I301" s="26" t="s">
        <v>30</v>
      </c>
      <c r="J301" s="26" t="s">
        <v>165</v>
      </c>
      <c r="K301" s="26" t="s">
        <v>36</v>
      </c>
      <c r="L301" s="38">
        <v>44126</v>
      </c>
      <c r="M301" s="26" t="s">
        <v>54</v>
      </c>
      <c r="N301" s="26" t="s">
        <v>80</v>
      </c>
      <c r="O301">
        <v>43956</v>
      </c>
      <c r="P301">
        <v>5.6666666666666661</v>
      </c>
      <c r="Q301">
        <v>623</v>
      </c>
      <c r="R301">
        <v>6</v>
      </c>
      <c r="S301">
        <v>20247.5</v>
      </c>
      <c r="T301">
        <v>16193.847</v>
      </c>
      <c r="U301">
        <v>2698.9740000000002</v>
      </c>
      <c r="V301">
        <v>103.83333333333333</v>
      </c>
      <c r="W301">
        <v>32.5</v>
      </c>
      <c r="X301">
        <v>4053.6529999999998</v>
      </c>
      <c r="Y301">
        <v>2020</v>
      </c>
      <c r="Z301">
        <v>10</v>
      </c>
      <c r="AA301">
        <v>43</v>
      </c>
      <c r="AB301">
        <v>1</v>
      </c>
      <c r="AK301" t="s">
        <v>54</v>
      </c>
      <c r="AL301" s="38">
        <v>44122</v>
      </c>
      <c r="AM301">
        <v>217</v>
      </c>
      <c r="AN301">
        <v>2</v>
      </c>
      <c r="AO301">
        <v>7052.5</v>
      </c>
      <c r="AP301" s="26" t="s">
        <v>62</v>
      </c>
      <c r="AQ301">
        <v>32.5</v>
      </c>
      <c r="AR301">
        <v>31.5</v>
      </c>
      <c r="AS301">
        <v>1</v>
      </c>
      <c r="AT301">
        <v>3.1746031746031855E-2</v>
      </c>
      <c r="AU301">
        <v>1654.5509999999999</v>
      </c>
      <c r="AV301">
        <v>2020</v>
      </c>
      <c r="AW301">
        <v>43</v>
      </c>
      <c r="AX301">
        <v>10</v>
      </c>
      <c r="AY301">
        <v>0.23460489188231101</v>
      </c>
    </row>
    <row r="302" spans="7:51" x14ac:dyDescent="0.2">
      <c r="G302" s="26" t="s">
        <v>8</v>
      </c>
      <c r="H302" s="26" t="s">
        <v>11</v>
      </c>
      <c r="I302" s="26" t="s">
        <v>30</v>
      </c>
      <c r="J302" s="26" t="s">
        <v>165</v>
      </c>
      <c r="K302" s="26" t="s">
        <v>36</v>
      </c>
      <c r="L302" s="38">
        <v>44126</v>
      </c>
      <c r="M302" s="26" t="s">
        <v>54</v>
      </c>
      <c r="N302" s="26" t="s">
        <v>81</v>
      </c>
      <c r="O302">
        <v>43956</v>
      </c>
      <c r="P302">
        <v>5.6666666666666661</v>
      </c>
      <c r="Q302">
        <v>505</v>
      </c>
      <c r="R302">
        <v>5</v>
      </c>
      <c r="S302">
        <v>16412.5</v>
      </c>
      <c r="T302">
        <v>13494.871999999999</v>
      </c>
      <c r="U302">
        <v>2698.9740000000002</v>
      </c>
      <c r="V302">
        <v>101</v>
      </c>
      <c r="W302">
        <v>32.5</v>
      </c>
      <c r="X302">
        <v>2917.6280000000002</v>
      </c>
      <c r="Y302">
        <v>2020</v>
      </c>
      <c r="Z302">
        <v>10</v>
      </c>
      <c r="AA302">
        <v>43</v>
      </c>
      <c r="AB302">
        <v>1</v>
      </c>
      <c r="AK302" t="s">
        <v>54</v>
      </c>
      <c r="AL302" s="38">
        <v>44122</v>
      </c>
      <c r="AM302">
        <v>576</v>
      </c>
      <c r="AN302">
        <v>6</v>
      </c>
      <c r="AO302">
        <v>18720</v>
      </c>
      <c r="AP302" s="26" t="s">
        <v>158</v>
      </c>
      <c r="AQ302">
        <v>32.5</v>
      </c>
      <c r="AR302">
        <v>31.5</v>
      </c>
      <c r="AS302">
        <v>1</v>
      </c>
      <c r="AT302">
        <v>3.1746031746031855E-2</v>
      </c>
      <c r="AU302">
        <v>2526.1529999999998</v>
      </c>
      <c r="AV302">
        <v>2020</v>
      </c>
      <c r="AW302">
        <v>43</v>
      </c>
      <c r="AX302">
        <v>10</v>
      </c>
      <c r="AY302">
        <v>0.13494407051282001</v>
      </c>
    </row>
    <row r="303" spans="7:51" x14ac:dyDescent="0.2">
      <c r="G303" s="26" t="s">
        <v>8</v>
      </c>
      <c r="H303" s="26" t="s">
        <v>11</v>
      </c>
      <c r="I303" s="26" t="s">
        <v>30</v>
      </c>
      <c r="J303" s="26" t="s">
        <v>165</v>
      </c>
      <c r="K303" s="26" t="s">
        <v>36</v>
      </c>
      <c r="L303" s="38">
        <v>44126</v>
      </c>
      <c r="M303" s="26" t="s">
        <v>54</v>
      </c>
      <c r="N303" s="26" t="s">
        <v>62</v>
      </c>
      <c r="O303">
        <v>43956</v>
      </c>
      <c r="P303">
        <v>5.6666666666666661</v>
      </c>
      <c r="Q303">
        <v>217</v>
      </c>
      <c r="R303">
        <v>2</v>
      </c>
      <c r="S303">
        <v>7052.5</v>
      </c>
      <c r="T303">
        <v>5397.9489999999996</v>
      </c>
      <c r="U303">
        <v>2698.9740000000002</v>
      </c>
      <c r="V303">
        <v>108.5</v>
      </c>
      <c r="W303">
        <v>32.5</v>
      </c>
      <c r="X303">
        <v>1654.5509999999999</v>
      </c>
      <c r="Y303">
        <v>2020</v>
      </c>
      <c r="Z303">
        <v>10</v>
      </c>
      <c r="AA303">
        <v>43</v>
      </c>
      <c r="AB303">
        <v>1</v>
      </c>
      <c r="AK303" t="s">
        <v>54</v>
      </c>
      <c r="AL303" s="38">
        <v>44122</v>
      </c>
      <c r="AM303">
        <v>288</v>
      </c>
      <c r="AN303">
        <v>3</v>
      </c>
      <c r="AO303">
        <v>9360</v>
      </c>
      <c r="AP303" s="26" t="s">
        <v>62</v>
      </c>
      <c r="AQ303">
        <v>32.5</v>
      </c>
      <c r="AR303">
        <v>31.5</v>
      </c>
      <c r="AS303">
        <v>1</v>
      </c>
      <c r="AT303">
        <v>3.1746031746031855E-2</v>
      </c>
      <c r="AU303">
        <v>1263.077</v>
      </c>
      <c r="AV303">
        <v>2020</v>
      </c>
      <c r="AW303">
        <v>43</v>
      </c>
      <c r="AX303">
        <v>10</v>
      </c>
      <c r="AY303">
        <v>0.134944123931624</v>
      </c>
    </row>
    <row r="304" spans="7:51" x14ac:dyDescent="0.2">
      <c r="G304" s="26" t="s">
        <v>8</v>
      </c>
      <c r="H304" s="26" t="s">
        <v>11</v>
      </c>
      <c r="I304" s="26" t="s">
        <v>30</v>
      </c>
      <c r="J304" s="26" t="s">
        <v>165</v>
      </c>
      <c r="K304" s="26" t="s">
        <v>36</v>
      </c>
      <c r="L304" s="38">
        <v>44126</v>
      </c>
      <c r="M304" s="26" t="s">
        <v>54</v>
      </c>
      <c r="N304" s="26" t="s">
        <v>158</v>
      </c>
      <c r="O304">
        <v>43956</v>
      </c>
      <c r="P304">
        <v>5.6666666666666661</v>
      </c>
      <c r="Q304">
        <v>576</v>
      </c>
      <c r="R304">
        <v>6</v>
      </c>
      <c r="S304">
        <v>18720</v>
      </c>
      <c r="T304">
        <v>16193.847</v>
      </c>
      <c r="U304">
        <v>2698.9740000000002</v>
      </c>
      <c r="V304">
        <v>96</v>
      </c>
      <c r="W304">
        <v>32.5</v>
      </c>
      <c r="X304">
        <v>2526.1529999999998</v>
      </c>
      <c r="Y304">
        <v>2020</v>
      </c>
      <c r="Z304">
        <v>10</v>
      </c>
      <c r="AA304">
        <v>43</v>
      </c>
      <c r="AB304">
        <v>1</v>
      </c>
      <c r="AK304" t="s">
        <v>54</v>
      </c>
      <c r="AL304" s="38">
        <v>44122</v>
      </c>
      <c r="AM304">
        <v>184</v>
      </c>
      <c r="AN304">
        <v>2</v>
      </c>
      <c r="AO304">
        <v>5980</v>
      </c>
      <c r="AP304" s="26" t="s">
        <v>62</v>
      </c>
      <c r="AQ304">
        <v>32.5</v>
      </c>
      <c r="AR304">
        <v>31.5</v>
      </c>
      <c r="AS304">
        <v>1</v>
      </c>
      <c r="AT304">
        <v>3.1746031746031855E-2</v>
      </c>
      <c r="AU304">
        <v>582.05100000000004</v>
      </c>
      <c r="AV304">
        <v>2020</v>
      </c>
      <c r="AW304">
        <v>43</v>
      </c>
      <c r="AX304">
        <v>10</v>
      </c>
      <c r="AY304">
        <v>9.7332943143812703E-2</v>
      </c>
    </row>
    <row r="305" spans="7:51" x14ac:dyDescent="0.2">
      <c r="G305" s="26" t="s">
        <v>8</v>
      </c>
      <c r="H305" s="26" t="s">
        <v>11</v>
      </c>
      <c r="I305" s="26" t="s">
        <v>30</v>
      </c>
      <c r="J305" s="26" t="s">
        <v>165</v>
      </c>
      <c r="K305" s="26" t="s">
        <v>36</v>
      </c>
      <c r="L305" s="38">
        <v>44126</v>
      </c>
      <c r="M305" s="26" t="s">
        <v>54</v>
      </c>
      <c r="N305" s="26" t="s">
        <v>62</v>
      </c>
      <c r="O305">
        <v>43956</v>
      </c>
      <c r="P305">
        <v>5.6666666666666661</v>
      </c>
      <c r="Q305">
        <v>288</v>
      </c>
      <c r="R305">
        <v>3</v>
      </c>
      <c r="S305">
        <v>9360</v>
      </c>
      <c r="T305">
        <v>8096.9229999999998</v>
      </c>
      <c r="U305">
        <v>2698.9740000000002</v>
      </c>
      <c r="V305">
        <v>96</v>
      </c>
      <c r="W305">
        <v>32.5</v>
      </c>
      <c r="X305">
        <v>1263.077</v>
      </c>
      <c r="Y305">
        <v>2020</v>
      </c>
      <c r="Z305">
        <v>10</v>
      </c>
      <c r="AA305">
        <v>43</v>
      </c>
      <c r="AB305">
        <v>1</v>
      </c>
      <c r="AK305" t="s">
        <v>54</v>
      </c>
      <c r="AL305" s="38">
        <v>44122</v>
      </c>
      <c r="AM305">
        <v>104</v>
      </c>
      <c r="AN305">
        <v>1</v>
      </c>
      <c r="AO305">
        <v>3380</v>
      </c>
      <c r="AP305" s="26" t="s">
        <v>62</v>
      </c>
      <c r="AQ305">
        <v>32.5</v>
      </c>
      <c r="AR305">
        <v>31.5</v>
      </c>
      <c r="AS305">
        <v>1</v>
      </c>
      <c r="AT305">
        <v>3.1746031746031855E-2</v>
      </c>
      <c r="AU305">
        <v>681.02599999999995</v>
      </c>
      <c r="AV305">
        <v>2020</v>
      </c>
      <c r="AW305">
        <v>43</v>
      </c>
      <c r="AX305">
        <v>10</v>
      </c>
      <c r="AY305">
        <v>0.20148698224852099</v>
      </c>
    </row>
    <row r="306" spans="7:51" x14ac:dyDescent="0.2">
      <c r="G306" s="26" t="s">
        <v>8</v>
      </c>
      <c r="H306" s="26" t="s">
        <v>11</v>
      </c>
      <c r="I306" s="26" t="s">
        <v>30</v>
      </c>
      <c r="J306" s="26" t="s">
        <v>165</v>
      </c>
      <c r="K306" s="26" t="s">
        <v>36</v>
      </c>
      <c r="L306" s="38">
        <v>44126</v>
      </c>
      <c r="M306" s="26" t="s">
        <v>54</v>
      </c>
      <c r="N306" s="26" t="s">
        <v>62</v>
      </c>
      <c r="O306">
        <v>43956</v>
      </c>
      <c r="P306">
        <v>5.6666666666666661</v>
      </c>
      <c r="Q306">
        <v>184</v>
      </c>
      <c r="R306">
        <v>2</v>
      </c>
      <c r="S306">
        <v>5980</v>
      </c>
      <c r="T306">
        <v>5397.9489999999996</v>
      </c>
      <c r="U306">
        <v>2698.9740000000002</v>
      </c>
      <c r="V306">
        <v>92</v>
      </c>
      <c r="W306">
        <v>32.5</v>
      </c>
      <c r="X306">
        <v>582.05100000000004</v>
      </c>
      <c r="Y306">
        <v>2020</v>
      </c>
      <c r="Z306">
        <v>10</v>
      </c>
      <c r="AA306">
        <v>43</v>
      </c>
      <c r="AB306">
        <v>1</v>
      </c>
      <c r="AK306" t="s">
        <v>54</v>
      </c>
      <c r="AL306" s="38">
        <v>44122</v>
      </c>
      <c r="AM306">
        <v>99</v>
      </c>
      <c r="AN306">
        <v>1</v>
      </c>
      <c r="AO306">
        <v>3217.5</v>
      </c>
      <c r="AP306" s="26" t="s">
        <v>62</v>
      </c>
      <c r="AQ306">
        <v>32.5</v>
      </c>
      <c r="AR306">
        <v>31.5</v>
      </c>
      <c r="AS306">
        <v>1</v>
      </c>
      <c r="AT306">
        <v>3.1746031746031855E-2</v>
      </c>
      <c r="AU306">
        <v>518.52599999999995</v>
      </c>
      <c r="AV306">
        <v>2020</v>
      </c>
      <c r="AW306">
        <v>43</v>
      </c>
      <c r="AX306">
        <v>10</v>
      </c>
      <c r="AY306">
        <v>0.16115804195804201</v>
      </c>
    </row>
    <row r="307" spans="7:51" x14ac:dyDescent="0.2">
      <c r="G307" s="26" t="s">
        <v>8</v>
      </c>
      <c r="H307" s="26" t="s">
        <v>11</v>
      </c>
      <c r="I307" s="26" t="s">
        <v>30</v>
      </c>
      <c r="J307" s="26" t="s">
        <v>165</v>
      </c>
      <c r="K307" s="26" t="s">
        <v>36</v>
      </c>
      <c r="L307" s="38">
        <v>44126</v>
      </c>
      <c r="M307" s="26" t="s">
        <v>54</v>
      </c>
      <c r="N307" s="26" t="s">
        <v>62</v>
      </c>
      <c r="O307">
        <v>43956</v>
      </c>
      <c r="P307">
        <v>5.6666666666666661</v>
      </c>
      <c r="Q307">
        <v>104</v>
      </c>
      <c r="R307">
        <v>1</v>
      </c>
      <c r="S307">
        <v>3380</v>
      </c>
      <c r="T307">
        <v>2698.9740000000002</v>
      </c>
      <c r="U307">
        <v>2698.9740000000002</v>
      </c>
      <c r="V307">
        <v>104</v>
      </c>
      <c r="W307">
        <v>32.5</v>
      </c>
      <c r="X307">
        <v>681.02599999999995</v>
      </c>
      <c r="Y307">
        <v>2020</v>
      </c>
      <c r="Z307">
        <v>10</v>
      </c>
      <c r="AA307">
        <v>43</v>
      </c>
      <c r="AB307">
        <v>1</v>
      </c>
      <c r="AK307" t="s">
        <v>54</v>
      </c>
      <c r="AL307" s="38">
        <v>44122</v>
      </c>
      <c r="AM307">
        <v>300</v>
      </c>
      <c r="AN307">
        <v>3</v>
      </c>
      <c r="AO307">
        <v>9750</v>
      </c>
      <c r="AP307" s="26" t="s">
        <v>82</v>
      </c>
      <c r="AQ307">
        <v>32.5</v>
      </c>
      <c r="AR307">
        <v>31.5</v>
      </c>
      <c r="AS307">
        <v>1</v>
      </c>
      <c r="AT307">
        <v>3.1746031746031855E-2</v>
      </c>
      <c r="AU307">
        <v>1653.077</v>
      </c>
      <c r="AV307">
        <v>2020</v>
      </c>
      <c r="AW307">
        <v>43</v>
      </c>
      <c r="AX307">
        <v>10</v>
      </c>
      <c r="AY307">
        <v>0.16954635897435899</v>
      </c>
    </row>
    <row r="308" spans="7:51" x14ac:dyDescent="0.2">
      <c r="G308" s="26" t="s">
        <v>8</v>
      </c>
      <c r="H308" s="26" t="s">
        <v>11</v>
      </c>
      <c r="I308" s="26" t="s">
        <v>30</v>
      </c>
      <c r="J308" s="26" t="s">
        <v>165</v>
      </c>
      <c r="K308" s="26" t="s">
        <v>36</v>
      </c>
      <c r="L308" s="38">
        <v>44126</v>
      </c>
      <c r="M308" s="26" t="s">
        <v>54</v>
      </c>
      <c r="N308" s="26" t="s">
        <v>62</v>
      </c>
      <c r="O308">
        <v>43956</v>
      </c>
      <c r="P308">
        <v>5.6666666666666661</v>
      </c>
      <c r="Q308">
        <v>99</v>
      </c>
      <c r="R308">
        <v>1</v>
      </c>
      <c r="S308">
        <v>3217.5</v>
      </c>
      <c r="T308">
        <v>2698.9740000000002</v>
      </c>
      <c r="U308">
        <v>2698.9740000000002</v>
      </c>
      <c r="V308">
        <v>99</v>
      </c>
      <c r="W308">
        <v>32.5</v>
      </c>
      <c r="X308">
        <v>518.52599999999995</v>
      </c>
      <c r="Y308">
        <v>2020</v>
      </c>
      <c r="Z308">
        <v>10</v>
      </c>
      <c r="AA308">
        <v>43</v>
      </c>
      <c r="AB308">
        <v>1</v>
      </c>
      <c r="AK308" t="s">
        <v>54</v>
      </c>
      <c r="AL308" s="38">
        <v>44122</v>
      </c>
      <c r="AM308">
        <v>90</v>
      </c>
      <c r="AN308">
        <v>1</v>
      </c>
      <c r="AO308">
        <v>2925</v>
      </c>
      <c r="AP308" s="26" t="s">
        <v>62</v>
      </c>
      <c r="AQ308">
        <v>32.5</v>
      </c>
      <c r="AR308">
        <v>31.5</v>
      </c>
      <c r="AS308">
        <v>1</v>
      </c>
      <c r="AT308">
        <v>3.1746031746031855E-2</v>
      </c>
      <c r="AU308">
        <v>226.02600000000001</v>
      </c>
      <c r="AV308">
        <v>2020</v>
      </c>
      <c r="AW308">
        <v>43</v>
      </c>
      <c r="AX308">
        <v>10</v>
      </c>
      <c r="AY308">
        <v>7.7273846153846207E-2</v>
      </c>
    </row>
    <row r="309" spans="7:51" x14ac:dyDescent="0.2">
      <c r="G309" s="26" t="s">
        <v>8</v>
      </c>
      <c r="H309" s="26" t="s">
        <v>11</v>
      </c>
      <c r="I309" s="26" t="s">
        <v>30</v>
      </c>
      <c r="J309" s="26" t="s">
        <v>165</v>
      </c>
      <c r="K309" s="26" t="s">
        <v>36</v>
      </c>
      <c r="L309" s="38">
        <v>44126</v>
      </c>
      <c r="M309" s="26" t="s">
        <v>54</v>
      </c>
      <c r="N309" s="26" t="s">
        <v>82</v>
      </c>
      <c r="O309">
        <v>43956</v>
      </c>
      <c r="P309">
        <v>5.6666666666666661</v>
      </c>
      <c r="Q309">
        <v>300</v>
      </c>
      <c r="R309">
        <v>3</v>
      </c>
      <c r="S309">
        <v>9750</v>
      </c>
      <c r="T309">
        <v>8096.9229999999998</v>
      </c>
      <c r="U309">
        <v>2698.9740000000002</v>
      </c>
      <c r="V309">
        <v>100</v>
      </c>
      <c r="W309">
        <v>32.5</v>
      </c>
      <c r="X309">
        <v>1653.077</v>
      </c>
      <c r="Y309">
        <v>2020</v>
      </c>
      <c r="Z309">
        <v>10</v>
      </c>
      <c r="AA309">
        <v>43</v>
      </c>
      <c r="AB309">
        <v>1</v>
      </c>
      <c r="AK309" t="s">
        <v>54</v>
      </c>
      <c r="AL309" s="38">
        <v>44122</v>
      </c>
      <c r="AM309">
        <v>599</v>
      </c>
      <c r="AN309">
        <v>6</v>
      </c>
      <c r="AO309">
        <v>19467.5</v>
      </c>
      <c r="AP309" s="26" t="s">
        <v>68</v>
      </c>
      <c r="AQ309">
        <v>32.5</v>
      </c>
      <c r="AR309">
        <v>31.5</v>
      </c>
      <c r="AS309">
        <v>1</v>
      </c>
      <c r="AT309">
        <v>3.1746031746031855E-2</v>
      </c>
      <c r="AU309">
        <v>-10039.438</v>
      </c>
      <c r="AV309">
        <v>2020</v>
      </c>
      <c r="AW309">
        <v>43</v>
      </c>
      <c r="AX309">
        <v>10</v>
      </c>
      <c r="AY309">
        <v>-0.51570247848979101</v>
      </c>
    </row>
    <row r="310" spans="7:51" x14ac:dyDescent="0.2">
      <c r="G310" s="26" t="s">
        <v>8</v>
      </c>
      <c r="H310" s="26" t="s">
        <v>11</v>
      </c>
      <c r="I310" s="26" t="s">
        <v>30</v>
      </c>
      <c r="J310" s="26" t="s">
        <v>165</v>
      </c>
      <c r="K310" s="26" t="s">
        <v>36</v>
      </c>
      <c r="L310" s="38">
        <v>44126</v>
      </c>
      <c r="M310" s="26" t="s">
        <v>54</v>
      </c>
      <c r="N310" s="26" t="s">
        <v>62</v>
      </c>
      <c r="O310">
        <v>43956</v>
      </c>
      <c r="P310">
        <v>5.6666666666666661</v>
      </c>
      <c r="Q310">
        <v>90</v>
      </c>
      <c r="R310">
        <v>1</v>
      </c>
      <c r="S310">
        <v>2925</v>
      </c>
      <c r="T310">
        <v>2698.9740000000002</v>
      </c>
      <c r="U310">
        <v>2698.9740000000002</v>
      </c>
      <c r="V310">
        <v>90</v>
      </c>
      <c r="W310">
        <v>32.5</v>
      </c>
      <c r="X310">
        <v>226.02600000000001</v>
      </c>
      <c r="Y310">
        <v>2020</v>
      </c>
      <c r="Z310">
        <v>10</v>
      </c>
      <c r="AA310">
        <v>43</v>
      </c>
      <c r="AB310">
        <v>1</v>
      </c>
      <c r="AK310" t="s">
        <v>54</v>
      </c>
      <c r="AL310" s="38">
        <v>44122</v>
      </c>
      <c r="AM310">
        <v>1377</v>
      </c>
      <c r="AN310">
        <v>14</v>
      </c>
      <c r="AO310">
        <v>44752.5</v>
      </c>
      <c r="AP310" s="26" t="s">
        <v>74</v>
      </c>
      <c r="AQ310">
        <v>32.5</v>
      </c>
      <c r="AR310">
        <v>31.5</v>
      </c>
      <c r="AS310">
        <v>1</v>
      </c>
      <c r="AT310">
        <v>3.1746031746031855E-2</v>
      </c>
      <c r="AU310">
        <v>-24097.021000000001</v>
      </c>
      <c r="AV310">
        <v>2020</v>
      </c>
      <c r="AW310">
        <v>43</v>
      </c>
      <c r="AX310">
        <v>10</v>
      </c>
      <c r="AY310">
        <v>-0.53845083514887404</v>
      </c>
    </row>
    <row r="311" spans="7:51" x14ac:dyDescent="0.2">
      <c r="G311" s="26" t="s">
        <v>8</v>
      </c>
      <c r="H311" s="26" t="s">
        <v>11</v>
      </c>
      <c r="I311" s="26" t="s">
        <v>31</v>
      </c>
      <c r="J311" s="26" t="s">
        <v>189</v>
      </c>
      <c r="K311" s="26" t="s">
        <v>36</v>
      </c>
      <c r="L311" s="38">
        <v>44126</v>
      </c>
      <c r="M311" s="26" t="s">
        <v>54</v>
      </c>
      <c r="N311" s="26" t="s">
        <v>68</v>
      </c>
      <c r="O311">
        <v>43942</v>
      </c>
      <c r="P311">
        <v>6.1333333333333329</v>
      </c>
      <c r="Q311">
        <v>599</v>
      </c>
      <c r="R311">
        <v>6</v>
      </c>
      <c r="S311">
        <v>19467.5</v>
      </c>
      <c r="T311">
        <v>29506.937999999998</v>
      </c>
      <c r="U311">
        <v>4917.8230000000003</v>
      </c>
      <c r="V311">
        <v>99.833333333333329</v>
      </c>
      <c r="W311">
        <v>32.5</v>
      </c>
      <c r="X311">
        <v>-10039.438</v>
      </c>
      <c r="Y311">
        <v>2020</v>
      </c>
      <c r="Z311">
        <v>10</v>
      </c>
      <c r="AA311">
        <v>43</v>
      </c>
      <c r="AB311">
        <v>1</v>
      </c>
      <c r="AK311" t="s">
        <v>54</v>
      </c>
      <c r="AL311" s="38">
        <v>44122</v>
      </c>
      <c r="AM311">
        <v>210</v>
      </c>
      <c r="AN311">
        <v>1</v>
      </c>
      <c r="AO311">
        <v>6720</v>
      </c>
      <c r="AP311" s="26" t="s">
        <v>57</v>
      </c>
      <c r="AQ311">
        <v>32</v>
      </c>
      <c r="AR311">
        <v>31.5</v>
      </c>
      <c r="AS311">
        <v>0.5</v>
      </c>
      <c r="AT311">
        <v>1.5873015873015817E-2</v>
      </c>
      <c r="AU311">
        <v>4001.2539999999999</v>
      </c>
      <c r="AV311">
        <v>2020</v>
      </c>
      <c r="AW311">
        <v>43</v>
      </c>
      <c r="AX311">
        <v>10</v>
      </c>
      <c r="AY311">
        <v>0.59542470238095202</v>
      </c>
    </row>
    <row r="312" spans="7:51" x14ac:dyDescent="0.2">
      <c r="G312" s="26" t="s">
        <v>8</v>
      </c>
      <c r="H312" s="26" t="s">
        <v>11</v>
      </c>
      <c r="I312" s="26" t="s">
        <v>31</v>
      </c>
      <c r="J312" s="26" t="s">
        <v>189</v>
      </c>
      <c r="K312" s="26" t="s">
        <v>36</v>
      </c>
      <c r="L312" s="38">
        <v>44126</v>
      </c>
      <c r="M312" s="26" t="s">
        <v>54</v>
      </c>
      <c r="N312" s="26" t="s">
        <v>74</v>
      </c>
      <c r="O312">
        <v>43942</v>
      </c>
      <c r="P312">
        <v>6.1333333333333329</v>
      </c>
      <c r="Q312">
        <v>1377</v>
      </c>
      <c r="R312">
        <v>14</v>
      </c>
      <c r="S312">
        <v>44752.5</v>
      </c>
      <c r="T312">
        <v>68849.520999999993</v>
      </c>
      <c r="U312">
        <v>4917.8230000000003</v>
      </c>
      <c r="V312">
        <v>98.357142857142861</v>
      </c>
      <c r="W312">
        <v>32.5</v>
      </c>
      <c r="X312">
        <v>-24097.021000000001</v>
      </c>
      <c r="Y312">
        <v>2020</v>
      </c>
      <c r="Z312">
        <v>10</v>
      </c>
      <c r="AA312">
        <v>43</v>
      </c>
      <c r="AB312">
        <v>1</v>
      </c>
      <c r="AK312" t="s">
        <v>54</v>
      </c>
      <c r="AL312" s="38">
        <v>44122</v>
      </c>
      <c r="AM312">
        <v>5877.4</v>
      </c>
      <c r="AN312">
        <v>39</v>
      </c>
      <c r="AO312">
        <v>148992.09</v>
      </c>
      <c r="AP312" s="26" t="s">
        <v>55</v>
      </c>
      <c r="AQ312">
        <v>25.35</v>
      </c>
      <c r="AR312">
        <v>31.5</v>
      </c>
      <c r="AS312">
        <v>-6.15</v>
      </c>
      <c r="AT312">
        <v>-0.19523809523809521</v>
      </c>
      <c r="AU312">
        <v>-42803.006000000001</v>
      </c>
      <c r="AV312">
        <v>2020</v>
      </c>
      <c r="AW312">
        <v>43</v>
      </c>
      <c r="AX312">
        <v>10</v>
      </c>
      <c r="AY312">
        <v>-0.28728374774795101</v>
      </c>
    </row>
    <row r="313" spans="7:51" x14ac:dyDescent="0.2">
      <c r="G313" s="26" t="s">
        <v>8</v>
      </c>
      <c r="H313" s="26" t="s">
        <v>34</v>
      </c>
      <c r="I313" s="26" t="s">
        <v>9</v>
      </c>
      <c r="J313" s="26" t="s">
        <v>190</v>
      </c>
      <c r="K313" s="26" t="s">
        <v>36</v>
      </c>
      <c r="L313" s="38">
        <v>44127</v>
      </c>
      <c r="M313" s="26" t="s">
        <v>54</v>
      </c>
      <c r="N313" s="26" t="s">
        <v>57</v>
      </c>
      <c r="O313">
        <v>43887</v>
      </c>
      <c r="P313">
        <v>8</v>
      </c>
      <c r="Q313">
        <v>210</v>
      </c>
      <c r="R313">
        <v>1</v>
      </c>
      <c r="S313">
        <v>6720</v>
      </c>
      <c r="T313">
        <v>2718.7460000000001</v>
      </c>
      <c r="U313">
        <v>2718.7460000000001</v>
      </c>
      <c r="V313">
        <v>210</v>
      </c>
      <c r="W313">
        <v>32</v>
      </c>
      <c r="X313">
        <v>4001.2539999999999</v>
      </c>
      <c r="Y313">
        <v>2020</v>
      </c>
      <c r="Z313">
        <v>10</v>
      </c>
      <c r="AA313">
        <v>43</v>
      </c>
      <c r="AB313">
        <v>1</v>
      </c>
      <c r="AK313" t="s">
        <v>54</v>
      </c>
      <c r="AL313" s="38">
        <v>44122</v>
      </c>
      <c r="AM313">
        <v>5877.4</v>
      </c>
      <c r="AN313">
        <v>11</v>
      </c>
      <c r="AO313">
        <v>42023.41</v>
      </c>
      <c r="AP313" s="26" t="s">
        <v>55</v>
      </c>
      <c r="AQ313">
        <v>7.15</v>
      </c>
      <c r="AR313">
        <v>31.5</v>
      </c>
      <c r="AS313">
        <v>-24.35</v>
      </c>
      <c r="AT313">
        <v>-0.77301587301587316</v>
      </c>
      <c r="AU313">
        <v>25526.83</v>
      </c>
      <c r="AV313">
        <v>2020</v>
      </c>
      <c r="AW313">
        <v>43</v>
      </c>
      <c r="AX313">
        <v>10</v>
      </c>
      <c r="AY313">
        <v>0.60744308945894698</v>
      </c>
    </row>
    <row r="314" spans="7:51" x14ac:dyDescent="0.2">
      <c r="G314" s="26" t="s">
        <v>8</v>
      </c>
      <c r="H314" s="26" t="s">
        <v>34</v>
      </c>
      <c r="I314" s="26" t="s">
        <v>9</v>
      </c>
      <c r="J314" s="26" t="s">
        <v>189</v>
      </c>
      <c r="K314" s="26" t="s">
        <v>36</v>
      </c>
      <c r="L314" s="38">
        <v>44127</v>
      </c>
      <c r="M314" s="26" t="s">
        <v>54</v>
      </c>
      <c r="N314" s="26" t="s">
        <v>55</v>
      </c>
      <c r="O314">
        <v>43942</v>
      </c>
      <c r="P314">
        <v>6.1666666666666661</v>
      </c>
      <c r="Q314">
        <v>5877.4</v>
      </c>
      <c r="R314">
        <v>39</v>
      </c>
      <c r="S314">
        <v>148992.09</v>
      </c>
      <c r="T314">
        <v>191795.09599999999</v>
      </c>
      <c r="U314">
        <v>4917.8230000000003</v>
      </c>
      <c r="V314">
        <v>150.70256410256408</v>
      </c>
      <c r="W314">
        <v>25.35</v>
      </c>
      <c r="X314">
        <v>-42803.006000000001</v>
      </c>
      <c r="Y314">
        <v>2020</v>
      </c>
      <c r="Z314">
        <v>10</v>
      </c>
      <c r="AA314">
        <v>43</v>
      </c>
      <c r="AB314">
        <v>1</v>
      </c>
      <c r="AK314" t="s">
        <v>54</v>
      </c>
      <c r="AL314" s="38">
        <v>44122</v>
      </c>
      <c r="AM314">
        <v>476</v>
      </c>
      <c r="AN314">
        <v>4</v>
      </c>
      <c r="AO314">
        <v>15232</v>
      </c>
      <c r="AP314" s="26" t="s">
        <v>88</v>
      </c>
      <c r="AQ314">
        <v>32</v>
      </c>
      <c r="AR314">
        <v>31.5</v>
      </c>
      <c r="AS314">
        <v>0.5</v>
      </c>
      <c r="AT314">
        <v>1.5873015873015817E-2</v>
      </c>
      <c r="AU314">
        <v>6025.26</v>
      </c>
      <c r="AV314">
        <v>2020</v>
      </c>
      <c r="AW314">
        <v>43</v>
      </c>
      <c r="AX314">
        <v>10</v>
      </c>
      <c r="AY314">
        <v>0.39556591386554601</v>
      </c>
    </row>
    <row r="315" spans="7:51" x14ac:dyDescent="0.2">
      <c r="G315" s="26" t="s">
        <v>8</v>
      </c>
      <c r="H315" s="26" t="s">
        <v>34</v>
      </c>
      <c r="I315" s="26" t="s">
        <v>9</v>
      </c>
      <c r="J315" s="26" t="s">
        <v>191</v>
      </c>
      <c r="K315" s="26" t="s">
        <v>36</v>
      </c>
      <c r="L315" s="38">
        <v>44127</v>
      </c>
      <c r="M315" s="26" t="s">
        <v>54</v>
      </c>
      <c r="N315" s="26" t="s">
        <v>55</v>
      </c>
      <c r="O315">
        <v>43949</v>
      </c>
      <c r="P315">
        <v>5.9333333333333327</v>
      </c>
      <c r="Q315">
        <v>5877.4</v>
      </c>
      <c r="R315">
        <v>11</v>
      </c>
      <c r="S315">
        <v>42023.41</v>
      </c>
      <c r="T315">
        <v>16496.580000000002</v>
      </c>
      <c r="U315">
        <v>1499.6890000000001</v>
      </c>
      <c r="V315">
        <v>534.30909090909086</v>
      </c>
      <c r="W315">
        <v>7.15</v>
      </c>
      <c r="X315">
        <v>25526.83</v>
      </c>
      <c r="Y315">
        <v>2020</v>
      </c>
      <c r="Z315">
        <v>10</v>
      </c>
      <c r="AA315">
        <v>43</v>
      </c>
      <c r="AB315">
        <v>1</v>
      </c>
      <c r="AK315" t="s">
        <v>54</v>
      </c>
      <c r="AL315" s="38">
        <v>44122</v>
      </c>
      <c r="AM315">
        <v>192.2</v>
      </c>
      <c r="AN315">
        <v>2</v>
      </c>
      <c r="AO315">
        <v>6150.4</v>
      </c>
      <c r="AP315" s="26" t="s">
        <v>56</v>
      </c>
      <c r="AQ315">
        <v>32</v>
      </c>
      <c r="AR315">
        <v>31.5</v>
      </c>
      <c r="AS315">
        <v>0.5</v>
      </c>
      <c r="AT315">
        <v>1.5873015873015817E-2</v>
      </c>
      <c r="AU315">
        <v>-273.43400000000003</v>
      </c>
      <c r="AV315">
        <v>2020</v>
      </c>
      <c r="AW315">
        <v>43</v>
      </c>
      <c r="AX315">
        <v>10</v>
      </c>
      <c r="AY315">
        <v>-4.4457921436004202E-2</v>
      </c>
    </row>
    <row r="316" spans="7:51" x14ac:dyDescent="0.2">
      <c r="G316" s="26" t="s">
        <v>8</v>
      </c>
      <c r="H316" s="26" t="s">
        <v>10</v>
      </c>
      <c r="I316" s="26" t="s">
        <v>163</v>
      </c>
      <c r="J316" s="26" t="s">
        <v>164</v>
      </c>
      <c r="K316" s="26" t="s">
        <v>36</v>
      </c>
      <c r="L316" s="38">
        <v>44127</v>
      </c>
      <c r="M316" s="26" t="s">
        <v>54</v>
      </c>
      <c r="N316" s="26" t="s">
        <v>88</v>
      </c>
      <c r="O316">
        <v>43957</v>
      </c>
      <c r="P316">
        <v>5.6666666666666661</v>
      </c>
      <c r="Q316">
        <v>476</v>
      </c>
      <c r="R316">
        <v>4</v>
      </c>
      <c r="S316">
        <v>15232</v>
      </c>
      <c r="T316">
        <v>9206.74</v>
      </c>
      <c r="U316">
        <v>2301.6849999999999</v>
      </c>
      <c r="V316">
        <v>119</v>
      </c>
      <c r="W316">
        <v>32</v>
      </c>
      <c r="X316">
        <v>6025.26</v>
      </c>
      <c r="Y316">
        <v>2020</v>
      </c>
      <c r="Z316">
        <v>10</v>
      </c>
      <c r="AA316">
        <v>43</v>
      </c>
      <c r="AB316">
        <v>1</v>
      </c>
      <c r="AK316" t="s">
        <v>54</v>
      </c>
      <c r="AL316" s="38">
        <v>44122</v>
      </c>
      <c r="AM316">
        <v>313.8</v>
      </c>
      <c r="AN316">
        <v>3</v>
      </c>
      <c r="AO316">
        <v>10041.6</v>
      </c>
      <c r="AP316" s="26" t="s">
        <v>61</v>
      </c>
      <c r="AQ316">
        <v>32</v>
      </c>
      <c r="AR316">
        <v>31.5</v>
      </c>
      <c r="AS316">
        <v>0.5</v>
      </c>
      <c r="AT316">
        <v>1.5873015873015817E-2</v>
      </c>
      <c r="AU316">
        <v>405.84899999999999</v>
      </c>
      <c r="AV316">
        <v>2020</v>
      </c>
      <c r="AW316">
        <v>43</v>
      </c>
      <c r="AX316">
        <v>10</v>
      </c>
      <c r="AY316">
        <v>4.0416766252389998E-2</v>
      </c>
    </row>
    <row r="317" spans="7:51" x14ac:dyDescent="0.2">
      <c r="G317" s="26" t="s">
        <v>8</v>
      </c>
      <c r="H317" s="26" t="s">
        <v>11</v>
      </c>
      <c r="I317" s="26" t="s">
        <v>186</v>
      </c>
      <c r="J317" s="26" t="s">
        <v>185</v>
      </c>
      <c r="K317" s="26" t="s">
        <v>36</v>
      </c>
      <c r="L317" s="38">
        <v>44127</v>
      </c>
      <c r="M317" s="26" t="s">
        <v>54</v>
      </c>
      <c r="N317" s="26" t="s">
        <v>56</v>
      </c>
      <c r="O317">
        <v>43948</v>
      </c>
      <c r="P317">
        <v>5.9666666666666668</v>
      </c>
      <c r="Q317">
        <v>192.2</v>
      </c>
      <c r="R317">
        <v>2</v>
      </c>
      <c r="S317">
        <v>6150.4</v>
      </c>
      <c r="T317">
        <v>6423.8339999999998</v>
      </c>
      <c r="U317">
        <v>3211.9169999999999</v>
      </c>
      <c r="V317">
        <v>96.1</v>
      </c>
      <c r="W317">
        <v>32</v>
      </c>
      <c r="X317">
        <v>-273.43400000000003</v>
      </c>
      <c r="Y317">
        <v>2020</v>
      </c>
      <c r="Z317">
        <v>10</v>
      </c>
      <c r="AA317">
        <v>43</v>
      </c>
      <c r="AB317">
        <v>1</v>
      </c>
      <c r="AK317" t="s">
        <v>54</v>
      </c>
      <c r="AL317" s="38">
        <v>44122</v>
      </c>
      <c r="AM317">
        <v>284.8</v>
      </c>
      <c r="AN317">
        <v>3</v>
      </c>
      <c r="AO317">
        <v>9113.6</v>
      </c>
      <c r="AP317" s="26" t="s">
        <v>58</v>
      </c>
      <c r="AQ317">
        <v>32</v>
      </c>
      <c r="AR317">
        <v>31.5</v>
      </c>
      <c r="AS317">
        <v>0.5</v>
      </c>
      <c r="AT317">
        <v>1.5873015873015817E-2</v>
      </c>
      <c r="AU317">
        <v>-522.15099999999995</v>
      </c>
      <c r="AV317">
        <v>2020</v>
      </c>
      <c r="AW317">
        <v>43</v>
      </c>
      <c r="AX317">
        <v>10</v>
      </c>
      <c r="AY317">
        <v>-5.7293605161516797E-2</v>
      </c>
    </row>
    <row r="318" spans="7:51" x14ac:dyDescent="0.2">
      <c r="G318" s="26" t="s">
        <v>8</v>
      </c>
      <c r="H318" s="26" t="s">
        <v>11</v>
      </c>
      <c r="I318" s="26" t="s">
        <v>186</v>
      </c>
      <c r="J318" s="26" t="s">
        <v>185</v>
      </c>
      <c r="K318" s="26" t="s">
        <v>36</v>
      </c>
      <c r="L318" s="38">
        <v>44127</v>
      </c>
      <c r="M318" s="26" t="s">
        <v>54</v>
      </c>
      <c r="N318" s="26" t="s">
        <v>61</v>
      </c>
      <c r="O318">
        <v>43948</v>
      </c>
      <c r="P318">
        <v>5.9666666666666668</v>
      </c>
      <c r="Q318">
        <v>313.8</v>
      </c>
      <c r="R318">
        <v>3</v>
      </c>
      <c r="S318">
        <v>10041.6</v>
      </c>
      <c r="T318">
        <v>9635.7510000000002</v>
      </c>
      <c r="U318">
        <v>3211.9169999999999</v>
      </c>
      <c r="V318">
        <v>104.60000000000001</v>
      </c>
      <c r="W318">
        <v>32</v>
      </c>
      <c r="X318">
        <v>405.84899999999999</v>
      </c>
      <c r="Y318">
        <v>2020</v>
      </c>
      <c r="Z318">
        <v>10</v>
      </c>
      <c r="AA318">
        <v>43</v>
      </c>
      <c r="AB318">
        <v>1</v>
      </c>
      <c r="AK318" t="s">
        <v>54</v>
      </c>
      <c r="AL318" s="38">
        <v>44122</v>
      </c>
      <c r="AM318">
        <v>-90</v>
      </c>
      <c r="AN318">
        <v>-1</v>
      </c>
      <c r="AO318">
        <v>-2925</v>
      </c>
      <c r="AP318" s="26" t="s">
        <v>62</v>
      </c>
      <c r="AQ318">
        <v>32.5</v>
      </c>
      <c r="AR318">
        <v>31.5</v>
      </c>
      <c r="AS318">
        <v>1</v>
      </c>
      <c r="AT318">
        <v>3.1746031746031855E-2</v>
      </c>
      <c r="AU318">
        <v>-226.02600000000001</v>
      </c>
      <c r="AV318">
        <v>2020</v>
      </c>
      <c r="AW318">
        <v>43</v>
      </c>
      <c r="AX318">
        <v>10</v>
      </c>
      <c r="AY318">
        <v>7.7273846153846207E-2</v>
      </c>
    </row>
    <row r="319" spans="7:51" x14ac:dyDescent="0.2">
      <c r="G319" s="26" t="s">
        <v>8</v>
      </c>
      <c r="H319" s="26" t="s">
        <v>11</v>
      </c>
      <c r="I319" s="26" t="s">
        <v>186</v>
      </c>
      <c r="J319" s="26" t="s">
        <v>185</v>
      </c>
      <c r="K319" s="26" t="s">
        <v>36</v>
      </c>
      <c r="L319" s="38">
        <v>44127</v>
      </c>
      <c r="M319" s="26" t="s">
        <v>54</v>
      </c>
      <c r="N319" s="26" t="s">
        <v>58</v>
      </c>
      <c r="O319">
        <v>43948</v>
      </c>
      <c r="P319">
        <v>5.9666666666666668</v>
      </c>
      <c r="Q319">
        <v>284.8</v>
      </c>
      <c r="R319">
        <v>3</v>
      </c>
      <c r="S319">
        <v>9113.6</v>
      </c>
      <c r="T319">
        <v>9635.7510000000002</v>
      </c>
      <c r="U319">
        <v>3211.9169999999999</v>
      </c>
      <c r="V319">
        <v>94.933333333333337</v>
      </c>
      <c r="W319">
        <v>32</v>
      </c>
      <c r="X319">
        <v>-522.15099999999995</v>
      </c>
      <c r="Y319">
        <v>2020</v>
      </c>
      <c r="Z319">
        <v>10</v>
      </c>
      <c r="AA319">
        <v>43</v>
      </c>
      <c r="AB319">
        <v>1</v>
      </c>
      <c r="AK319" t="s">
        <v>54</v>
      </c>
      <c r="AL319" s="38">
        <v>44122</v>
      </c>
      <c r="AM319">
        <v>90</v>
      </c>
      <c r="AN319">
        <v>1</v>
      </c>
      <c r="AO319">
        <v>2000</v>
      </c>
      <c r="AP319" s="26" t="s">
        <v>62</v>
      </c>
      <c r="AQ319">
        <v>22.222200000000001</v>
      </c>
      <c r="AR319">
        <v>31.5</v>
      </c>
      <c r="AS319">
        <v>-9.2777999999999992</v>
      </c>
      <c r="AT319">
        <v>-0.29453333333333331</v>
      </c>
      <c r="AU319">
        <v>-698.97400000000005</v>
      </c>
      <c r="AV319">
        <v>2020</v>
      </c>
      <c r="AW319">
        <v>43</v>
      </c>
      <c r="AX319">
        <v>10</v>
      </c>
      <c r="AY319">
        <v>-0.34948699999999999</v>
      </c>
    </row>
    <row r="320" spans="7:51" x14ac:dyDescent="0.2">
      <c r="G320" s="26" t="s">
        <v>8</v>
      </c>
      <c r="H320" s="26" t="s">
        <v>11</v>
      </c>
      <c r="I320" s="26" t="s">
        <v>30</v>
      </c>
      <c r="J320" s="26" t="s">
        <v>165</v>
      </c>
      <c r="K320" s="26" t="s">
        <v>35</v>
      </c>
      <c r="L320" s="38">
        <v>44127</v>
      </c>
      <c r="M320" s="26" t="s">
        <v>54</v>
      </c>
      <c r="N320" s="26" t="s">
        <v>62</v>
      </c>
      <c r="O320">
        <v>43956</v>
      </c>
      <c r="P320">
        <v>5.7</v>
      </c>
      <c r="Q320">
        <v>-90</v>
      </c>
      <c r="R320">
        <v>-1</v>
      </c>
      <c r="S320">
        <v>-2925</v>
      </c>
      <c r="T320">
        <v>-2698.9740000000002</v>
      </c>
      <c r="U320">
        <v>-2698.9740000000002</v>
      </c>
      <c r="V320">
        <v>90</v>
      </c>
      <c r="W320">
        <v>32.5</v>
      </c>
      <c r="X320">
        <v>-226.02600000000001</v>
      </c>
      <c r="Y320">
        <v>2020</v>
      </c>
      <c r="Z320">
        <v>10</v>
      </c>
      <c r="AA320">
        <v>43</v>
      </c>
      <c r="AB320">
        <v>-1</v>
      </c>
      <c r="AK320" t="s">
        <v>54</v>
      </c>
      <c r="AL320" s="38">
        <v>44122</v>
      </c>
      <c r="AM320">
        <v>205.4</v>
      </c>
      <c r="AN320">
        <v>2</v>
      </c>
      <c r="AO320">
        <v>6572.8</v>
      </c>
      <c r="AP320" s="26" t="s">
        <v>170</v>
      </c>
      <c r="AQ320">
        <v>32</v>
      </c>
      <c r="AR320">
        <v>31.5</v>
      </c>
      <c r="AS320">
        <v>0.5</v>
      </c>
      <c r="AT320">
        <v>1.5873015873015817E-2</v>
      </c>
      <c r="AU320">
        <v>1174.8510000000001</v>
      </c>
      <c r="AV320">
        <v>2020</v>
      </c>
      <c r="AW320">
        <v>43</v>
      </c>
      <c r="AX320">
        <v>10</v>
      </c>
      <c r="AY320">
        <v>0.178744370740019</v>
      </c>
    </row>
    <row r="321" spans="7:51" x14ac:dyDescent="0.2">
      <c r="G321" s="26" t="s">
        <v>8</v>
      </c>
      <c r="H321" s="26" t="s">
        <v>11</v>
      </c>
      <c r="I321" s="26" t="s">
        <v>30</v>
      </c>
      <c r="J321" s="26" t="s">
        <v>165</v>
      </c>
      <c r="K321" s="26" t="s">
        <v>36</v>
      </c>
      <c r="L321" s="38">
        <v>44127</v>
      </c>
      <c r="M321" s="26" t="s">
        <v>54</v>
      </c>
      <c r="N321" s="26" t="s">
        <v>62</v>
      </c>
      <c r="O321">
        <v>43956</v>
      </c>
      <c r="P321">
        <v>5.7</v>
      </c>
      <c r="Q321">
        <v>90</v>
      </c>
      <c r="R321">
        <v>1</v>
      </c>
      <c r="S321">
        <v>2000</v>
      </c>
      <c r="T321">
        <v>2698.9740000000002</v>
      </c>
      <c r="U321">
        <v>2698.9740000000002</v>
      </c>
      <c r="V321">
        <v>90</v>
      </c>
      <c r="W321">
        <v>22.222200000000001</v>
      </c>
      <c r="X321">
        <v>-698.97400000000005</v>
      </c>
      <c r="Y321">
        <v>2020</v>
      </c>
      <c r="Z321">
        <v>10</v>
      </c>
      <c r="AA321">
        <v>43</v>
      </c>
      <c r="AB321">
        <v>1</v>
      </c>
      <c r="AK321" t="s">
        <v>54</v>
      </c>
      <c r="AL321" s="38">
        <v>44122</v>
      </c>
      <c r="AM321">
        <v>95.2</v>
      </c>
      <c r="AN321">
        <v>1</v>
      </c>
      <c r="AO321">
        <v>3046.4</v>
      </c>
      <c r="AP321" s="26" t="s">
        <v>60</v>
      </c>
      <c r="AQ321">
        <v>32</v>
      </c>
      <c r="AR321">
        <v>31.5</v>
      </c>
      <c r="AS321">
        <v>0.5</v>
      </c>
      <c r="AT321">
        <v>1.5873015873015817E-2</v>
      </c>
      <c r="AU321">
        <v>347.42599999999999</v>
      </c>
      <c r="AV321">
        <v>2020</v>
      </c>
      <c r="AW321">
        <v>43</v>
      </c>
      <c r="AX321">
        <v>10</v>
      </c>
      <c r="AY321">
        <v>0.11404477415966401</v>
      </c>
    </row>
    <row r="322" spans="7:51" x14ac:dyDescent="0.2">
      <c r="G322" s="26" t="s">
        <v>8</v>
      </c>
      <c r="H322" s="26" t="s">
        <v>11</v>
      </c>
      <c r="I322" s="26" t="s">
        <v>30</v>
      </c>
      <c r="J322" s="26" t="s">
        <v>165</v>
      </c>
      <c r="K322" s="26" t="s">
        <v>36</v>
      </c>
      <c r="L322" s="38">
        <v>44127</v>
      </c>
      <c r="M322" s="26" t="s">
        <v>54</v>
      </c>
      <c r="N322" s="26" t="s">
        <v>170</v>
      </c>
      <c r="O322">
        <v>43956</v>
      </c>
      <c r="P322">
        <v>5.7</v>
      </c>
      <c r="Q322">
        <v>205.4</v>
      </c>
      <c r="R322">
        <v>2</v>
      </c>
      <c r="S322">
        <v>6572.8</v>
      </c>
      <c r="T322">
        <v>5397.9489999999996</v>
      </c>
      <c r="U322">
        <v>2698.9740000000002</v>
      </c>
      <c r="V322">
        <v>102.7</v>
      </c>
      <c r="W322">
        <v>32</v>
      </c>
      <c r="X322">
        <v>1174.8510000000001</v>
      </c>
      <c r="Y322">
        <v>2020</v>
      </c>
      <c r="Z322">
        <v>10</v>
      </c>
      <c r="AA322">
        <v>43</v>
      </c>
      <c r="AB322">
        <v>1</v>
      </c>
      <c r="AK322" t="s">
        <v>54</v>
      </c>
      <c r="AL322" s="38">
        <v>44122</v>
      </c>
      <c r="AM322">
        <v>1077</v>
      </c>
      <c r="AN322">
        <v>10</v>
      </c>
      <c r="AO322">
        <v>34464</v>
      </c>
      <c r="AP322" s="26" t="s">
        <v>59</v>
      </c>
      <c r="AQ322">
        <v>32</v>
      </c>
      <c r="AR322">
        <v>31.5</v>
      </c>
      <c r="AS322">
        <v>0.5</v>
      </c>
      <c r="AT322">
        <v>1.5873015873015817E-2</v>
      </c>
      <c r="AU322">
        <v>7474.2560000000003</v>
      </c>
      <c r="AV322">
        <v>2020</v>
      </c>
      <c r="AW322">
        <v>43</v>
      </c>
      <c r="AX322">
        <v>10</v>
      </c>
      <c r="AY322">
        <v>0.21687140204271099</v>
      </c>
    </row>
    <row r="323" spans="7:51" x14ac:dyDescent="0.2">
      <c r="G323" s="26" t="s">
        <v>8</v>
      </c>
      <c r="H323" s="26" t="s">
        <v>11</v>
      </c>
      <c r="I323" s="26" t="s">
        <v>30</v>
      </c>
      <c r="J323" s="26" t="s">
        <v>165</v>
      </c>
      <c r="K323" s="26" t="s">
        <v>36</v>
      </c>
      <c r="L323" s="38">
        <v>44127</v>
      </c>
      <c r="M323" s="26" t="s">
        <v>54</v>
      </c>
      <c r="N323" s="26" t="s">
        <v>60</v>
      </c>
      <c r="O323">
        <v>43956</v>
      </c>
      <c r="P323">
        <v>5.7</v>
      </c>
      <c r="Q323">
        <v>95.2</v>
      </c>
      <c r="R323">
        <v>1</v>
      </c>
      <c r="S323">
        <v>3046.4</v>
      </c>
      <c r="T323">
        <v>2698.9740000000002</v>
      </c>
      <c r="U323">
        <v>2698.9740000000002</v>
      </c>
      <c r="V323">
        <v>95.2</v>
      </c>
      <c r="W323">
        <v>32</v>
      </c>
      <c r="X323">
        <v>347.42599999999999</v>
      </c>
      <c r="Y323">
        <v>2020</v>
      </c>
      <c r="Z323">
        <v>10</v>
      </c>
      <c r="AA323">
        <v>43</v>
      </c>
      <c r="AB323">
        <v>1</v>
      </c>
      <c r="AK323" t="s">
        <v>54</v>
      </c>
      <c r="AL323" s="38">
        <v>44122</v>
      </c>
      <c r="AM323">
        <v>240.2</v>
      </c>
      <c r="AN323">
        <v>2</v>
      </c>
      <c r="AO323">
        <v>7686.4</v>
      </c>
      <c r="AP323" s="26" t="s">
        <v>57</v>
      </c>
      <c r="AQ323">
        <v>32</v>
      </c>
      <c r="AR323">
        <v>31.5</v>
      </c>
      <c r="AS323">
        <v>0.5</v>
      </c>
      <c r="AT323">
        <v>1.5873015873015817E-2</v>
      </c>
      <c r="AU323">
        <v>2288.451</v>
      </c>
      <c r="AV323">
        <v>2020</v>
      </c>
      <c r="AW323">
        <v>43</v>
      </c>
      <c r="AX323">
        <v>10</v>
      </c>
      <c r="AY323">
        <v>0.29772728455453801</v>
      </c>
    </row>
    <row r="324" spans="7:51" x14ac:dyDescent="0.2">
      <c r="G324" s="26" t="s">
        <v>8</v>
      </c>
      <c r="H324" s="26" t="s">
        <v>11</v>
      </c>
      <c r="I324" s="26" t="s">
        <v>30</v>
      </c>
      <c r="J324" s="26" t="s">
        <v>165</v>
      </c>
      <c r="K324" s="26" t="s">
        <v>36</v>
      </c>
      <c r="L324" s="38">
        <v>44127</v>
      </c>
      <c r="M324" s="26" t="s">
        <v>54</v>
      </c>
      <c r="N324" s="26" t="s">
        <v>59</v>
      </c>
      <c r="O324">
        <v>43956</v>
      </c>
      <c r="P324">
        <v>5.7</v>
      </c>
      <c r="Q324">
        <v>1077</v>
      </c>
      <c r="R324">
        <v>10</v>
      </c>
      <c r="S324">
        <v>34464</v>
      </c>
      <c r="T324">
        <v>26989.743999999999</v>
      </c>
      <c r="U324">
        <v>2698.9740000000002</v>
      </c>
      <c r="V324">
        <v>107.7</v>
      </c>
      <c r="W324">
        <v>32</v>
      </c>
      <c r="X324">
        <v>7474.2560000000003</v>
      </c>
      <c r="Y324">
        <v>2020</v>
      </c>
      <c r="Z324">
        <v>10</v>
      </c>
      <c r="AA324">
        <v>43</v>
      </c>
      <c r="AB324">
        <v>1</v>
      </c>
      <c r="AK324" t="s">
        <v>54</v>
      </c>
      <c r="AL324" s="38">
        <v>44122</v>
      </c>
      <c r="AM324">
        <v>1222.8</v>
      </c>
      <c r="AN324">
        <v>10</v>
      </c>
      <c r="AO324">
        <v>37906.800000000003</v>
      </c>
      <c r="AP324" s="26" t="s">
        <v>97</v>
      </c>
      <c r="AQ324">
        <v>31</v>
      </c>
      <c r="AR324">
        <v>31.5</v>
      </c>
      <c r="AS324">
        <v>-0.5</v>
      </c>
      <c r="AT324">
        <v>-1.5873015873015928E-2</v>
      </c>
      <c r="AU324">
        <v>22909.909</v>
      </c>
      <c r="AV324">
        <v>2020</v>
      </c>
      <c r="AW324">
        <v>43</v>
      </c>
      <c r="AX324">
        <v>10</v>
      </c>
      <c r="AY324">
        <v>0.60437465045849303</v>
      </c>
    </row>
    <row r="325" spans="7:51" x14ac:dyDescent="0.2">
      <c r="G325" s="26" t="s">
        <v>8</v>
      </c>
      <c r="H325" s="26" t="s">
        <v>11</v>
      </c>
      <c r="I325" s="26" t="s">
        <v>30</v>
      </c>
      <c r="J325" s="26" t="s">
        <v>165</v>
      </c>
      <c r="K325" s="26" t="s">
        <v>36</v>
      </c>
      <c r="L325" s="38">
        <v>44127</v>
      </c>
      <c r="M325" s="26" t="s">
        <v>54</v>
      </c>
      <c r="N325" s="26" t="s">
        <v>57</v>
      </c>
      <c r="O325">
        <v>43956</v>
      </c>
      <c r="P325">
        <v>5.7</v>
      </c>
      <c r="Q325">
        <v>240.2</v>
      </c>
      <c r="R325">
        <v>2</v>
      </c>
      <c r="S325">
        <v>7686.4</v>
      </c>
      <c r="T325">
        <v>5397.9489999999996</v>
      </c>
      <c r="U325">
        <v>2698.9740000000002</v>
      </c>
      <c r="V325">
        <v>120.1</v>
      </c>
      <c r="W325">
        <v>32</v>
      </c>
      <c r="X325">
        <v>2288.451</v>
      </c>
      <c r="Y325">
        <v>2020</v>
      </c>
      <c r="Z325">
        <v>10</v>
      </c>
      <c r="AA325">
        <v>43</v>
      </c>
      <c r="AB325">
        <v>1</v>
      </c>
      <c r="AK325" t="s">
        <v>54</v>
      </c>
      <c r="AL325" s="38">
        <v>44122</v>
      </c>
      <c r="AM325">
        <v>116.1</v>
      </c>
      <c r="AN325">
        <v>1</v>
      </c>
      <c r="AO325">
        <v>2000</v>
      </c>
      <c r="AP325" s="26" t="s">
        <v>62</v>
      </c>
      <c r="AQ325">
        <v>17.226500000000001</v>
      </c>
      <c r="AR325">
        <v>31.5</v>
      </c>
      <c r="AS325">
        <v>-14.2735</v>
      </c>
      <c r="AT325">
        <v>-0.45312698412698399</v>
      </c>
      <c r="AU325">
        <v>-657.452</v>
      </c>
      <c r="AV325">
        <v>2020</v>
      </c>
      <c r="AW325">
        <v>43</v>
      </c>
      <c r="AX325">
        <v>10</v>
      </c>
      <c r="AY325">
        <v>-0.32872600000000002</v>
      </c>
    </row>
    <row r="326" spans="7:51" x14ac:dyDescent="0.2">
      <c r="G326" s="26" t="s">
        <v>8</v>
      </c>
      <c r="H326" s="26" t="s">
        <v>11</v>
      </c>
      <c r="I326" s="26" t="s">
        <v>31</v>
      </c>
      <c r="J326" s="26" t="s">
        <v>191</v>
      </c>
      <c r="K326" s="26" t="s">
        <v>36</v>
      </c>
      <c r="L326" s="38">
        <v>44127</v>
      </c>
      <c r="M326" s="26" t="s">
        <v>54</v>
      </c>
      <c r="N326" s="26" t="s">
        <v>97</v>
      </c>
      <c r="O326">
        <v>43949</v>
      </c>
      <c r="P326">
        <v>5.9333333333333327</v>
      </c>
      <c r="Q326">
        <v>1222.8</v>
      </c>
      <c r="R326">
        <v>10</v>
      </c>
      <c r="S326">
        <v>37906.800000000003</v>
      </c>
      <c r="T326">
        <v>14996.891</v>
      </c>
      <c r="U326">
        <v>1499.6890000000001</v>
      </c>
      <c r="V326">
        <v>122.28</v>
      </c>
      <c r="W326">
        <v>31</v>
      </c>
      <c r="X326">
        <v>22909.909</v>
      </c>
      <c r="Y326">
        <v>2020</v>
      </c>
      <c r="Z326">
        <v>10</v>
      </c>
      <c r="AA326">
        <v>43</v>
      </c>
      <c r="AB326">
        <v>1</v>
      </c>
      <c r="AK326" t="s">
        <v>54</v>
      </c>
      <c r="AL326" s="38">
        <v>44122</v>
      </c>
      <c r="AM326">
        <v>12668</v>
      </c>
      <c r="AN326">
        <v>108</v>
      </c>
      <c r="AO326">
        <v>411710</v>
      </c>
      <c r="AP326" s="26" t="s">
        <v>96</v>
      </c>
      <c r="AQ326">
        <v>32.5</v>
      </c>
      <c r="AR326">
        <v>31.5</v>
      </c>
      <c r="AS326">
        <v>1</v>
      </c>
      <c r="AT326">
        <v>3.1746031746031855E-2</v>
      </c>
      <c r="AU326">
        <v>124705.224</v>
      </c>
      <c r="AV326">
        <v>2020</v>
      </c>
      <c r="AW326">
        <v>43</v>
      </c>
      <c r="AX326">
        <v>10</v>
      </c>
      <c r="AY326">
        <v>0.30289578586869398</v>
      </c>
    </row>
    <row r="327" spans="7:51" x14ac:dyDescent="0.2">
      <c r="G327" s="26" t="s">
        <v>8</v>
      </c>
      <c r="H327" s="26" t="s">
        <v>12</v>
      </c>
      <c r="I327" s="26" t="s">
        <v>188</v>
      </c>
      <c r="J327" s="26" t="s">
        <v>187</v>
      </c>
      <c r="K327" s="26" t="s">
        <v>36</v>
      </c>
      <c r="L327" s="38">
        <v>44127</v>
      </c>
      <c r="M327" s="26" t="s">
        <v>54</v>
      </c>
      <c r="N327" s="26" t="s">
        <v>62</v>
      </c>
      <c r="O327">
        <v>44009</v>
      </c>
      <c r="P327">
        <v>3.9333333333333331</v>
      </c>
      <c r="Q327">
        <v>116.1</v>
      </c>
      <c r="R327">
        <v>1</v>
      </c>
      <c r="S327">
        <v>2000</v>
      </c>
      <c r="T327">
        <v>2657.4520000000002</v>
      </c>
      <c r="U327">
        <v>2657.4520000000002</v>
      </c>
      <c r="V327">
        <v>116.1</v>
      </c>
      <c r="W327">
        <v>17.226500000000001</v>
      </c>
      <c r="X327">
        <v>-657.452</v>
      </c>
      <c r="Y327">
        <v>2020</v>
      </c>
      <c r="Z327">
        <v>10</v>
      </c>
      <c r="AA327">
        <v>43</v>
      </c>
      <c r="AB327">
        <v>1</v>
      </c>
      <c r="AK327" t="s">
        <v>54</v>
      </c>
      <c r="AL327" s="38">
        <v>44129</v>
      </c>
      <c r="AM327">
        <v>107.5</v>
      </c>
      <c r="AN327">
        <v>1</v>
      </c>
      <c r="AO327">
        <v>3440</v>
      </c>
      <c r="AP327" s="26" t="s">
        <v>62</v>
      </c>
      <c r="AQ327">
        <v>32</v>
      </c>
      <c r="AR327">
        <v>33.5</v>
      </c>
      <c r="AS327">
        <v>-1.5</v>
      </c>
      <c r="AT327">
        <v>-4.4776119402985093E-2</v>
      </c>
      <c r="AU327">
        <v>1138.3150000000001</v>
      </c>
      <c r="AV327">
        <v>2020</v>
      </c>
      <c r="AW327">
        <v>44</v>
      </c>
      <c r="AX327">
        <v>10</v>
      </c>
      <c r="AY327">
        <v>0.33090552325581402</v>
      </c>
    </row>
    <row r="328" spans="7:51" x14ac:dyDescent="0.2">
      <c r="G328" s="26" t="s">
        <v>8</v>
      </c>
      <c r="H328" s="26" t="s">
        <v>12</v>
      </c>
      <c r="I328" s="26" t="s">
        <v>188</v>
      </c>
      <c r="J328" s="26" t="s">
        <v>187</v>
      </c>
      <c r="K328" s="26" t="s">
        <v>36</v>
      </c>
      <c r="L328" s="38">
        <v>44127</v>
      </c>
      <c r="M328" s="26" t="s">
        <v>54</v>
      </c>
      <c r="N328" s="26" t="s">
        <v>96</v>
      </c>
      <c r="O328">
        <v>44009</v>
      </c>
      <c r="P328">
        <v>3.9333333333333331</v>
      </c>
      <c r="Q328">
        <v>12668</v>
      </c>
      <c r="R328">
        <v>108</v>
      </c>
      <c r="S328">
        <v>411710</v>
      </c>
      <c r="T328">
        <v>287004.77600000001</v>
      </c>
      <c r="U328">
        <v>2657.4520000000002</v>
      </c>
      <c r="V328">
        <v>117.29629629629629</v>
      </c>
      <c r="W328">
        <v>32.5</v>
      </c>
      <c r="X328">
        <v>124705.224</v>
      </c>
      <c r="Y328">
        <v>2020</v>
      </c>
      <c r="Z328">
        <v>10</v>
      </c>
      <c r="AA328">
        <v>43</v>
      </c>
      <c r="AB328">
        <v>1</v>
      </c>
      <c r="AK328" t="s">
        <v>54</v>
      </c>
      <c r="AL328" s="38">
        <v>44129</v>
      </c>
      <c r="AM328">
        <v>473.8</v>
      </c>
      <c r="AN328">
        <v>6</v>
      </c>
      <c r="AO328">
        <v>15161.6</v>
      </c>
      <c r="AP328" s="26" t="s">
        <v>57</v>
      </c>
      <c r="AQ328">
        <v>32</v>
      </c>
      <c r="AR328">
        <v>33.5</v>
      </c>
      <c r="AS328">
        <v>-1.5</v>
      </c>
      <c r="AT328">
        <v>-4.4776119402985093E-2</v>
      </c>
      <c r="AU328">
        <v>-11410.785</v>
      </c>
      <c r="AV328">
        <v>2020</v>
      </c>
      <c r="AW328">
        <v>44</v>
      </c>
      <c r="AX328">
        <v>10</v>
      </c>
      <c r="AY328">
        <v>-0.75261087220346101</v>
      </c>
    </row>
    <row r="329" spans="7:51" x14ac:dyDescent="0.2">
      <c r="G329" s="26" t="s">
        <v>8</v>
      </c>
      <c r="H329" s="26" t="s">
        <v>10</v>
      </c>
      <c r="I329" s="26" t="s">
        <v>163</v>
      </c>
      <c r="J329" s="26" t="s">
        <v>164</v>
      </c>
      <c r="K329" s="26" t="s">
        <v>36</v>
      </c>
      <c r="L329" s="38">
        <v>44130</v>
      </c>
      <c r="M329" s="26" t="s">
        <v>54</v>
      </c>
      <c r="N329" s="26" t="s">
        <v>62</v>
      </c>
      <c r="O329">
        <v>43957</v>
      </c>
      <c r="P329">
        <v>5.7666666666666666</v>
      </c>
      <c r="Q329">
        <v>107.5</v>
      </c>
      <c r="R329">
        <v>1</v>
      </c>
      <c r="S329">
        <v>3440</v>
      </c>
      <c r="T329">
        <v>2301.6849999999999</v>
      </c>
      <c r="U329">
        <v>2301.6849999999999</v>
      </c>
      <c r="V329">
        <v>107.5</v>
      </c>
      <c r="W329">
        <v>32</v>
      </c>
      <c r="X329">
        <v>1138.3150000000001</v>
      </c>
      <c r="Y329">
        <v>2020</v>
      </c>
      <c r="Z329">
        <v>10</v>
      </c>
      <c r="AA329">
        <v>44</v>
      </c>
      <c r="AB329">
        <v>1</v>
      </c>
      <c r="AK329" t="s">
        <v>54</v>
      </c>
      <c r="AL329" s="38">
        <v>44129</v>
      </c>
      <c r="AM329">
        <v>125</v>
      </c>
      <c r="AN329">
        <v>1</v>
      </c>
      <c r="AO329">
        <v>3687.5</v>
      </c>
      <c r="AP329" s="26" t="s">
        <v>87</v>
      </c>
      <c r="AQ329">
        <v>29.5</v>
      </c>
      <c r="AR329">
        <v>33.5</v>
      </c>
      <c r="AS329">
        <v>-4</v>
      </c>
      <c r="AT329">
        <v>-0.11940298507462688</v>
      </c>
      <c r="AU329">
        <v>988.52599999999995</v>
      </c>
      <c r="AV329">
        <v>2020</v>
      </c>
      <c r="AW329">
        <v>44</v>
      </c>
      <c r="AX329">
        <v>10</v>
      </c>
      <c r="AY329">
        <v>0.268074847457627</v>
      </c>
    </row>
    <row r="330" spans="7:51" x14ac:dyDescent="0.2">
      <c r="G330" s="26" t="s">
        <v>8</v>
      </c>
      <c r="H330" s="26" t="s">
        <v>34</v>
      </c>
      <c r="I330" s="26" t="s">
        <v>9</v>
      </c>
      <c r="J330" s="26" t="s">
        <v>160</v>
      </c>
      <c r="K330" s="26" t="s">
        <v>36</v>
      </c>
      <c r="L330" s="38">
        <v>44131</v>
      </c>
      <c r="M330" s="26" t="s">
        <v>54</v>
      </c>
      <c r="N330" s="26" t="s">
        <v>57</v>
      </c>
      <c r="O330">
        <v>43941</v>
      </c>
      <c r="P330">
        <v>6.333333333333333</v>
      </c>
      <c r="Q330">
        <v>473.8</v>
      </c>
      <c r="R330">
        <v>6</v>
      </c>
      <c r="S330">
        <v>15161.6</v>
      </c>
      <c r="T330">
        <v>26572.384999999998</v>
      </c>
      <c r="U330">
        <v>4428.7309999999998</v>
      </c>
      <c r="V330">
        <v>78.966666666666669</v>
      </c>
      <c r="W330">
        <v>32</v>
      </c>
      <c r="X330">
        <v>-11410.785</v>
      </c>
      <c r="Y330">
        <v>2020</v>
      </c>
      <c r="Z330">
        <v>10</v>
      </c>
      <c r="AA330">
        <v>44</v>
      </c>
      <c r="AB330">
        <v>1</v>
      </c>
      <c r="AK330" t="s">
        <v>54</v>
      </c>
      <c r="AL330" s="38">
        <v>44129</v>
      </c>
      <c r="AM330">
        <v>194.6</v>
      </c>
      <c r="AN330">
        <v>2</v>
      </c>
      <c r="AO330">
        <v>6519.1</v>
      </c>
      <c r="AP330" s="26" t="s">
        <v>58</v>
      </c>
      <c r="AQ330">
        <v>33.5</v>
      </c>
      <c r="AR330">
        <v>33.5</v>
      </c>
      <c r="AS330">
        <v>0</v>
      </c>
      <c r="AT330">
        <v>0</v>
      </c>
      <c r="AU330">
        <v>1121.1510000000001</v>
      </c>
      <c r="AV330">
        <v>2020</v>
      </c>
      <c r="AW330">
        <v>44</v>
      </c>
      <c r="AX330">
        <v>10</v>
      </c>
      <c r="AY330">
        <v>0.17197941433633501</v>
      </c>
    </row>
    <row r="331" spans="7:51" x14ac:dyDescent="0.2">
      <c r="G331" s="26" t="s">
        <v>8</v>
      </c>
      <c r="H331" s="26" t="s">
        <v>11</v>
      </c>
      <c r="I331" s="26" t="s">
        <v>30</v>
      </c>
      <c r="J331" s="26" t="s">
        <v>165</v>
      </c>
      <c r="K331" s="26" t="s">
        <v>36</v>
      </c>
      <c r="L331" s="38">
        <v>44131</v>
      </c>
      <c r="M331" s="26" t="s">
        <v>54</v>
      </c>
      <c r="N331" s="26" t="s">
        <v>87</v>
      </c>
      <c r="O331">
        <v>43956</v>
      </c>
      <c r="P331">
        <v>5.833333333333333</v>
      </c>
      <c r="Q331">
        <v>125</v>
      </c>
      <c r="R331">
        <v>1</v>
      </c>
      <c r="S331">
        <v>3687.5</v>
      </c>
      <c r="T331">
        <v>2698.9740000000002</v>
      </c>
      <c r="U331">
        <v>2698.9740000000002</v>
      </c>
      <c r="V331">
        <v>125</v>
      </c>
      <c r="W331">
        <v>29.5</v>
      </c>
      <c r="X331">
        <v>988.52599999999995</v>
      </c>
      <c r="Y331">
        <v>2020</v>
      </c>
      <c r="Z331">
        <v>10</v>
      </c>
      <c r="AA331">
        <v>44</v>
      </c>
      <c r="AB331">
        <v>1</v>
      </c>
      <c r="AK331" t="s">
        <v>54</v>
      </c>
      <c r="AL331" s="38">
        <v>44129</v>
      </c>
      <c r="AM331">
        <v>559</v>
      </c>
      <c r="AN331">
        <v>5</v>
      </c>
      <c r="AO331">
        <v>18726.5</v>
      </c>
      <c r="AP331" s="26" t="s">
        <v>59</v>
      </c>
      <c r="AQ331">
        <v>33.5</v>
      </c>
      <c r="AR331">
        <v>33.5</v>
      </c>
      <c r="AS331">
        <v>0</v>
      </c>
      <c r="AT331">
        <v>0</v>
      </c>
      <c r="AU331">
        <v>5231.6279999999997</v>
      </c>
      <c r="AV331">
        <v>2020</v>
      </c>
      <c r="AW331">
        <v>44</v>
      </c>
      <c r="AX331">
        <v>10</v>
      </c>
      <c r="AY331">
        <v>0.27937030411448999</v>
      </c>
    </row>
    <row r="332" spans="7:51" x14ac:dyDescent="0.2">
      <c r="G332" s="26" t="s">
        <v>8</v>
      </c>
      <c r="H332" s="26" t="s">
        <v>11</v>
      </c>
      <c r="I332" s="26" t="s">
        <v>30</v>
      </c>
      <c r="J332" s="26" t="s">
        <v>165</v>
      </c>
      <c r="K332" s="26" t="s">
        <v>36</v>
      </c>
      <c r="L332" s="38">
        <v>44131</v>
      </c>
      <c r="M332" s="26" t="s">
        <v>54</v>
      </c>
      <c r="N332" s="26" t="s">
        <v>58</v>
      </c>
      <c r="O332">
        <v>43956</v>
      </c>
      <c r="P332">
        <v>5.833333333333333</v>
      </c>
      <c r="Q332">
        <v>194.6</v>
      </c>
      <c r="R332">
        <v>2</v>
      </c>
      <c r="S332">
        <v>6519.1</v>
      </c>
      <c r="T332">
        <v>5397.9489999999996</v>
      </c>
      <c r="U332">
        <v>2698.9740000000002</v>
      </c>
      <c r="V332">
        <v>97.3</v>
      </c>
      <c r="W332">
        <v>33.5</v>
      </c>
      <c r="X332">
        <v>1121.1510000000001</v>
      </c>
      <c r="Y332">
        <v>2020</v>
      </c>
      <c r="Z332">
        <v>10</v>
      </c>
      <c r="AA332">
        <v>44</v>
      </c>
      <c r="AB332">
        <v>1</v>
      </c>
      <c r="AK332" t="s">
        <v>54</v>
      </c>
      <c r="AL332" s="38">
        <v>44129</v>
      </c>
      <c r="AM332">
        <v>182.8</v>
      </c>
      <c r="AN332">
        <v>2</v>
      </c>
      <c r="AO332">
        <v>6123.8</v>
      </c>
      <c r="AP332" s="26" t="s">
        <v>56</v>
      </c>
      <c r="AQ332">
        <v>33.5</v>
      </c>
      <c r="AR332">
        <v>33.5</v>
      </c>
      <c r="AS332">
        <v>0</v>
      </c>
      <c r="AT332">
        <v>0</v>
      </c>
      <c r="AU332">
        <v>725.851</v>
      </c>
      <c r="AV332">
        <v>2020</v>
      </c>
      <c r="AW332">
        <v>44</v>
      </c>
      <c r="AX332">
        <v>10</v>
      </c>
      <c r="AY332">
        <v>0.11852950782194099</v>
      </c>
    </row>
    <row r="333" spans="7:51" x14ac:dyDescent="0.2">
      <c r="G333" s="26" t="s">
        <v>8</v>
      </c>
      <c r="H333" s="26" t="s">
        <v>11</v>
      </c>
      <c r="I333" s="26" t="s">
        <v>30</v>
      </c>
      <c r="J333" s="26" t="s">
        <v>165</v>
      </c>
      <c r="K333" s="26" t="s">
        <v>36</v>
      </c>
      <c r="L333" s="38">
        <v>44131</v>
      </c>
      <c r="M333" s="26" t="s">
        <v>54</v>
      </c>
      <c r="N333" s="26" t="s">
        <v>59</v>
      </c>
      <c r="O333">
        <v>43956</v>
      </c>
      <c r="P333">
        <v>5.833333333333333</v>
      </c>
      <c r="Q333">
        <v>559</v>
      </c>
      <c r="R333">
        <v>5</v>
      </c>
      <c r="S333">
        <v>18726.5</v>
      </c>
      <c r="T333">
        <v>13494.871999999999</v>
      </c>
      <c r="U333">
        <v>2698.9740000000002</v>
      </c>
      <c r="V333">
        <v>111.8</v>
      </c>
      <c r="W333">
        <v>33.5</v>
      </c>
      <c r="X333">
        <v>5231.6279999999997</v>
      </c>
      <c r="Y333">
        <v>2020</v>
      </c>
      <c r="Z333">
        <v>10</v>
      </c>
      <c r="AA333">
        <v>44</v>
      </c>
      <c r="AB333">
        <v>1</v>
      </c>
      <c r="AK333" t="s">
        <v>54</v>
      </c>
      <c r="AL333" s="38">
        <v>44129</v>
      </c>
      <c r="AM333">
        <v>89.4</v>
      </c>
      <c r="AN333">
        <v>1</v>
      </c>
      <c r="AO333">
        <v>2994.9</v>
      </c>
      <c r="AP333" s="26" t="s">
        <v>60</v>
      </c>
      <c r="AQ333">
        <v>33.5</v>
      </c>
      <c r="AR333">
        <v>33.5</v>
      </c>
      <c r="AS333">
        <v>0</v>
      </c>
      <c r="AT333">
        <v>0</v>
      </c>
      <c r="AU333">
        <v>295.92599999999999</v>
      </c>
      <c r="AV333">
        <v>2020</v>
      </c>
      <c r="AW333">
        <v>44</v>
      </c>
      <c r="AX333">
        <v>10</v>
      </c>
      <c r="AY333">
        <v>9.8809976960833407E-2</v>
      </c>
    </row>
    <row r="334" spans="7:51" x14ac:dyDescent="0.2">
      <c r="G334" s="26" t="s">
        <v>8</v>
      </c>
      <c r="H334" s="26" t="s">
        <v>11</v>
      </c>
      <c r="I334" s="26" t="s">
        <v>30</v>
      </c>
      <c r="J334" s="26" t="s">
        <v>165</v>
      </c>
      <c r="K334" s="26" t="s">
        <v>36</v>
      </c>
      <c r="L334" s="38">
        <v>44131</v>
      </c>
      <c r="M334" s="26" t="s">
        <v>54</v>
      </c>
      <c r="N334" s="26" t="s">
        <v>56</v>
      </c>
      <c r="O334">
        <v>43956</v>
      </c>
      <c r="P334">
        <v>5.833333333333333</v>
      </c>
      <c r="Q334">
        <v>182.8</v>
      </c>
      <c r="R334">
        <v>2</v>
      </c>
      <c r="S334">
        <v>6123.8</v>
      </c>
      <c r="T334">
        <v>5397.9489999999996</v>
      </c>
      <c r="U334">
        <v>2698.9740000000002</v>
      </c>
      <c r="V334">
        <v>91.4</v>
      </c>
      <c r="W334">
        <v>33.5</v>
      </c>
      <c r="X334">
        <v>725.851</v>
      </c>
      <c r="Y334">
        <v>2020</v>
      </c>
      <c r="Z334">
        <v>10</v>
      </c>
      <c r="AA334">
        <v>44</v>
      </c>
      <c r="AB334">
        <v>1</v>
      </c>
      <c r="AK334" t="s">
        <v>54</v>
      </c>
      <c r="AL334" s="38">
        <v>44129</v>
      </c>
      <c r="AM334">
        <v>106.4</v>
      </c>
      <c r="AN334">
        <v>1</v>
      </c>
      <c r="AO334">
        <v>3564.4</v>
      </c>
      <c r="AP334" s="26" t="s">
        <v>61</v>
      </c>
      <c r="AQ334">
        <v>33.5</v>
      </c>
      <c r="AR334">
        <v>33.5</v>
      </c>
      <c r="AS334">
        <v>0</v>
      </c>
      <c r="AT334">
        <v>0</v>
      </c>
      <c r="AU334">
        <v>865.42600000000004</v>
      </c>
      <c r="AV334">
        <v>2020</v>
      </c>
      <c r="AW334">
        <v>44</v>
      </c>
      <c r="AX334">
        <v>10</v>
      </c>
      <c r="AY334">
        <v>0.24279710470205401</v>
      </c>
    </row>
    <row r="335" spans="7:51" x14ac:dyDescent="0.2">
      <c r="G335" s="26" t="s">
        <v>8</v>
      </c>
      <c r="H335" s="26" t="s">
        <v>11</v>
      </c>
      <c r="I335" s="26" t="s">
        <v>30</v>
      </c>
      <c r="J335" s="26" t="s">
        <v>165</v>
      </c>
      <c r="K335" s="26" t="s">
        <v>36</v>
      </c>
      <c r="L335" s="38">
        <v>44131</v>
      </c>
      <c r="M335" s="26" t="s">
        <v>54</v>
      </c>
      <c r="N335" s="26" t="s">
        <v>60</v>
      </c>
      <c r="O335">
        <v>43956</v>
      </c>
      <c r="P335">
        <v>5.833333333333333</v>
      </c>
      <c r="Q335">
        <v>89.4</v>
      </c>
      <c r="R335">
        <v>1</v>
      </c>
      <c r="S335">
        <v>2994.9</v>
      </c>
      <c r="T335">
        <v>2698.9740000000002</v>
      </c>
      <c r="U335">
        <v>2698.9740000000002</v>
      </c>
      <c r="V335">
        <v>89.4</v>
      </c>
      <c r="W335">
        <v>33.5</v>
      </c>
      <c r="X335">
        <v>295.92599999999999</v>
      </c>
      <c r="Y335">
        <v>2020</v>
      </c>
      <c r="Z335">
        <v>10</v>
      </c>
      <c r="AA335">
        <v>44</v>
      </c>
      <c r="AB335">
        <v>1</v>
      </c>
      <c r="AK335" t="s">
        <v>54</v>
      </c>
      <c r="AL335" s="38">
        <v>44129</v>
      </c>
      <c r="AM335">
        <v>718</v>
      </c>
      <c r="AN335">
        <v>8</v>
      </c>
      <c r="AO335">
        <v>24053</v>
      </c>
      <c r="AP335" s="26" t="s">
        <v>57</v>
      </c>
      <c r="AQ335">
        <v>33.5</v>
      </c>
      <c r="AR335">
        <v>33.5</v>
      </c>
      <c r="AS335">
        <v>0</v>
      </c>
      <c r="AT335">
        <v>0</v>
      </c>
      <c r="AU335">
        <v>2461.2049999999999</v>
      </c>
      <c r="AV335">
        <v>2020</v>
      </c>
      <c r="AW335">
        <v>44</v>
      </c>
      <c r="AX335">
        <v>10</v>
      </c>
      <c r="AY335">
        <v>0.102324242298258</v>
      </c>
    </row>
    <row r="336" spans="7:51" x14ac:dyDescent="0.2">
      <c r="G336" s="26" t="s">
        <v>8</v>
      </c>
      <c r="H336" s="26" t="s">
        <v>11</v>
      </c>
      <c r="I336" s="26" t="s">
        <v>30</v>
      </c>
      <c r="J336" s="26" t="s">
        <v>165</v>
      </c>
      <c r="K336" s="26" t="s">
        <v>36</v>
      </c>
      <c r="L336" s="38">
        <v>44131</v>
      </c>
      <c r="M336" s="26" t="s">
        <v>54</v>
      </c>
      <c r="N336" s="26" t="s">
        <v>61</v>
      </c>
      <c r="O336">
        <v>43956</v>
      </c>
      <c r="P336">
        <v>5.833333333333333</v>
      </c>
      <c r="Q336">
        <v>106.4</v>
      </c>
      <c r="R336">
        <v>1</v>
      </c>
      <c r="S336">
        <v>3564.4</v>
      </c>
      <c r="T336">
        <v>2698.9740000000002</v>
      </c>
      <c r="U336">
        <v>2698.9740000000002</v>
      </c>
      <c r="V336">
        <v>106.4</v>
      </c>
      <c r="W336">
        <v>33.5</v>
      </c>
      <c r="X336">
        <v>865.42600000000004</v>
      </c>
      <c r="Y336">
        <v>2020</v>
      </c>
      <c r="Z336">
        <v>10</v>
      </c>
      <c r="AA336">
        <v>44</v>
      </c>
      <c r="AB336">
        <v>1</v>
      </c>
      <c r="AK336" t="s">
        <v>54</v>
      </c>
      <c r="AL336" s="38">
        <v>44129</v>
      </c>
      <c r="AM336">
        <v>413</v>
      </c>
      <c r="AN336">
        <v>3</v>
      </c>
      <c r="AO336">
        <v>13835.5</v>
      </c>
      <c r="AP336" s="26" t="s">
        <v>88</v>
      </c>
      <c r="AQ336">
        <v>33.5</v>
      </c>
      <c r="AR336">
        <v>33.5</v>
      </c>
      <c r="AS336">
        <v>0</v>
      </c>
      <c r="AT336">
        <v>0</v>
      </c>
      <c r="AU336">
        <v>9336.4330000000009</v>
      </c>
      <c r="AV336">
        <v>2020</v>
      </c>
      <c r="AW336">
        <v>44</v>
      </c>
      <c r="AX336">
        <v>10</v>
      </c>
      <c r="AY336">
        <v>0.67481717321383405</v>
      </c>
    </row>
    <row r="337" spans="7:51" x14ac:dyDescent="0.2">
      <c r="G337" s="26" t="s">
        <v>8</v>
      </c>
      <c r="H337" s="26" t="s">
        <v>11</v>
      </c>
      <c r="I337" s="26" t="s">
        <v>30</v>
      </c>
      <c r="J337" s="26" t="s">
        <v>165</v>
      </c>
      <c r="K337" s="26" t="s">
        <v>36</v>
      </c>
      <c r="L337" s="38">
        <v>44131</v>
      </c>
      <c r="M337" s="26" t="s">
        <v>54</v>
      </c>
      <c r="N337" s="26" t="s">
        <v>57</v>
      </c>
      <c r="O337">
        <v>43956</v>
      </c>
      <c r="P337">
        <v>5.833333333333333</v>
      </c>
      <c r="Q337">
        <v>718</v>
      </c>
      <c r="R337">
        <v>8</v>
      </c>
      <c r="S337">
        <v>24053</v>
      </c>
      <c r="T337">
        <v>21591.794999999998</v>
      </c>
      <c r="U337">
        <v>2698.9740000000002</v>
      </c>
      <c r="V337">
        <v>89.75</v>
      </c>
      <c r="W337">
        <v>33.5</v>
      </c>
      <c r="X337">
        <v>2461.2049999999999</v>
      </c>
      <c r="Y337">
        <v>2020</v>
      </c>
      <c r="Z337">
        <v>10</v>
      </c>
      <c r="AA337">
        <v>44</v>
      </c>
      <c r="AB337">
        <v>1</v>
      </c>
      <c r="AK337" t="s">
        <v>54</v>
      </c>
      <c r="AL337" s="38">
        <v>44129</v>
      </c>
      <c r="AM337">
        <v>1759</v>
      </c>
      <c r="AN337">
        <v>15</v>
      </c>
      <c r="AO337">
        <v>58047</v>
      </c>
      <c r="AP337" s="26" t="s">
        <v>95</v>
      </c>
      <c r="AQ337">
        <v>33</v>
      </c>
      <c r="AR337">
        <v>33.5</v>
      </c>
      <c r="AS337">
        <v>-0.5</v>
      </c>
      <c r="AT337">
        <v>-1.49253731343284E-2</v>
      </c>
      <c r="AU337">
        <v>35551.663999999997</v>
      </c>
      <c r="AV337">
        <v>2020</v>
      </c>
      <c r="AW337">
        <v>44</v>
      </c>
      <c r="AX337">
        <v>10</v>
      </c>
      <c r="AY337">
        <v>0.612463417575413</v>
      </c>
    </row>
    <row r="338" spans="7:51" x14ac:dyDescent="0.2">
      <c r="G338" s="26" t="s">
        <v>8</v>
      </c>
      <c r="H338" s="26" t="s">
        <v>11</v>
      </c>
      <c r="I338" s="26" t="s">
        <v>31</v>
      </c>
      <c r="J338" s="26" t="s">
        <v>191</v>
      </c>
      <c r="K338" s="26" t="s">
        <v>36</v>
      </c>
      <c r="L338" s="38">
        <v>44131</v>
      </c>
      <c r="M338" s="26" t="s">
        <v>54</v>
      </c>
      <c r="N338" s="26" t="s">
        <v>88</v>
      </c>
      <c r="O338">
        <v>43949</v>
      </c>
      <c r="P338">
        <v>6.0666666666666664</v>
      </c>
      <c r="Q338">
        <v>413</v>
      </c>
      <c r="R338">
        <v>3</v>
      </c>
      <c r="S338">
        <v>13835.5</v>
      </c>
      <c r="T338">
        <v>4499.067</v>
      </c>
      <c r="U338">
        <v>1499.6890000000001</v>
      </c>
      <c r="V338">
        <v>137.66666666666666</v>
      </c>
      <c r="W338">
        <v>33.5</v>
      </c>
      <c r="X338">
        <v>9336.4330000000009</v>
      </c>
      <c r="Y338">
        <v>2020</v>
      </c>
      <c r="Z338">
        <v>10</v>
      </c>
      <c r="AA338">
        <v>44</v>
      </c>
      <c r="AB338">
        <v>1</v>
      </c>
      <c r="AK338" t="s">
        <v>54</v>
      </c>
      <c r="AL338" s="38">
        <v>44129</v>
      </c>
      <c r="AM338">
        <v>110</v>
      </c>
      <c r="AN338">
        <v>1</v>
      </c>
      <c r="AO338">
        <v>3795</v>
      </c>
      <c r="AP338" s="26" t="s">
        <v>78</v>
      </c>
      <c r="AQ338">
        <v>34.5</v>
      </c>
      <c r="AR338">
        <v>33.5</v>
      </c>
      <c r="AS338">
        <v>1</v>
      </c>
      <c r="AT338">
        <v>2.9850746268656803E-2</v>
      </c>
      <c r="AU338">
        <v>2283.4090000000001</v>
      </c>
      <c r="AV338">
        <v>2020</v>
      </c>
      <c r="AW338">
        <v>44</v>
      </c>
      <c r="AX338">
        <v>10</v>
      </c>
      <c r="AY338">
        <v>0.60168880105401801</v>
      </c>
    </row>
    <row r="339" spans="7:51" x14ac:dyDescent="0.2">
      <c r="G339" s="26" t="s">
        <v>8</v>
      </c>
      <c r="H339" s="26" t="s">
        <v>11</v>
      </c>
      <c r="I339" s="26" t="s">
        <v>31</v>
      </c>
      <c r="J339" s="26" t="s">
        <v>191</v>
      </c>
      <c r="K339" s="26" t="s">
        <v>36</v>
      </c>
      <c r="L339" s="38">
        <v>44131</v>
      </c>
      <c r="M339" s="26" t="s">
        <v>54</v>
      </c>
      <c r="N339" s="26" t="s">
        <v>95</v>
      </c>
      <c r="O339">
        <v>43949</v>
      </c>
      <c r="P339">
        <v>6.0666666666666664</v>
      </c>
      <c r="Q339">
        <v>1759</v>
      </c>
      <c r="R339">
        <v>15</v>
      </c>
      <c r="S339">
        <v>58047</v>
      </c>
      <c r="T339">
        <v>22495.335999999999</v>
      </c>
      <c r="U339">
        <v>1499.6890000000001</v>
      </c>
      <c r="V339">
        <v>117.26666666666667</v>
      </c>
      <c r="W339">
        <v>33</v>
      </c>
      <c r="X339">
        <v>35551.663999999997</v>
      </c>
      <c r="Y339">
        <v>2020</v>
      </c>
      <c r="Z339">
        <v>10</v>
      </c>
      <c r="AA339">
        <v>44</v>
      </c>
      <c r="AB339">
        <v>1</v>
      </c>
      <c r="AK339" t="s">
        <v>54</v>
      </c>
      <c r="AL339" s="38">
        <v>44129</v>
      </c>
      <c r="AM339">
        <v>340</v>
      </c>
      <c r="AN339">
        <v>3</v>
      </c>
      <c r="AO339">
        <v>11730</v>
      </c>
      <c r="AP339" s="26" t="s">
        <v>68</v>
      </c>
      <c r="AQ339">
        <v>34.5</v>
      </c>
      <c r="AR339">
        <v>33.5</v>
      </c>
      <c r="AS339">
        <v>1</v>
      </c>
      <c r="AT339">
        <v>2.9850746268656803E-2</v>
      </c>
      <c r="AU339">
        <v>7195.2259999999997</v>
      </c>
      <c r="AV339">
        <v>2020</v>
      </c>
      <c r="AW339">
        <v>44</v>
      </c>
      <c r="AX339">
        <v>10</v>
      </c>
      <c r="AY339">
        <v>0.61340375106564404</v>
      </c>
    </row>
    <row r="340" spans="7:51" x14ac:dyDescent="0.2">
      <c r="G340" s="26" t="s">
        <v>8</v>
      </c>
      <c r="H340" s="26" t="s">
        <v>11</v>
      </c>
      <c r="I340" s="26" t="s">
        <v>31</v>
      </c>
      <c r="J340" s="26" t="s">
        <v>191</v>
      </c>
      <c r="K340" s="26" t="s">
        <v>36</v>
      </c>
      <c r="L340" s="38">
        <v>44131</v>
      </c>
      <c r="M340" s="26" t="s">
        <v>54</v>
      </c>
      <c r="N340" s="26" t="s">
        <v>78</v>
      </c>
      <c r="O340">
        <v>43949</v>
      </c>
      <c r="P340">
        <v>6.0666666666666664</v>
      </c>
      <c r="Q340">
        <v>110</v>
      </c>
      <c r="R340">
        <v>1</v>
      </c>
      <c r="S340">
        <v>3795</v>
      </c>
      <c r="T340">
        <v>1511.5909999999999</v>
      </c>
      <c r="U340">
        <v>1511.5909999999999</v>
      </c>
      <c r="V340">
        <v>110</v>
      </c>
      <c r="W340">
        <v>34.5</v>
      </c>
      <c r="X340">
        <v>2283.4090000000001</v>
      </c>
      <c r="Y340">
        <v>2020</v>
      </c>
      <c r="Z340">
        <v>10</v>
      </c>
      <c r="AA340">
        <v>44</v>
      </c>
      <c r="AB340">
        <v>1</v>
      </c>
      <c r="AK340" t="s">
        <v>54</v>
      </c>
      <c r="AL340" s="38">
        <v>44129</v>
      </c>
      <c r="AM340">
        <v>2348</v>
      </c>
      <c r="AN340">
        <v>20</v>
      </c>
      <c r="AO340">
        <v>79832</v>
      </c>
      <c r="AP340" s="26" t="s">
        <v>89</v>
      </c>
      <c r="AQ340">
        <v>34</v>
      </c>
      <c r="AR340">
        <v>33.5</v>
      </c>
      <c r="AS340">
        <v>0.5</v>
      </c>
      <c r="AT340">
        <v>1.49253731343284E-2</v>
      </c>
      <c r="AU340">
        <v>49600.173000000003</v>
      </c>
      <c r="AV340">
        <v>2020</v>
      </c>
      <c r="AW340">
        <v>44</v>
      </c>
      <c r="AX340">
        <v>10</v>
      </c>
      <c r="AY340">
        <v>0.62130690700471003</v>
      </c>
    </row>
    <row r="341" spans="7:51" x14ac:dyDescent="0.2">
      <c r="G341" s="26" t="s">
        <v>8</v>
      </c>
      <c r="H341" s="26" t="s">
        <v>11</v>
      </c>
      <c r="I341" s="26" t="s">
        <v>31</v>
      </c>
      <c r="J341" s="26" t="s">
        <v>191</v>
      </c>
      <c r="K341" s="26" t="s">
        <v>36</v>
      </c>
      <c r="L341" s="38">
        <v>44131</v>
      </c>
      <c r="M341" s="26" t="s">
        <v>54</v>
      </c>
      <c r="N341" s="26" t="s">
        <v>68</v>
      </c>
      <c r="O341">
        <v>43949</v>
      </c>
      <c r="P341">
        <v>6.0666666666666664</v>
      </c>
      <c r="Q341">
        <v>340</v>
      </c>
      <c r="R341">
        <v>3</v>
      </c>
      <c r="S341">
        <v>11730</v>
      </c>
      <c r="T341">
        <v>4534.7740000000003</v>
      </c>
      <c r="U341">
        <v>1511.5909999999999</v>
      </c>
      <c r="V341">
        <v>113.33333333333333</v>
      </c>
      <c r="W341">
        <v>34.5</v>
      </c>
      <c r="X341">
        <v>7195.2259999999997</v>
      </c>
      <c r="Y341">
        <v>2020</v>
      </c>
      <c r="Z341">
        <v>10</v>
      </c>
      <c r="AA341">
        <v>44</v>
      </c>
      <c r="AB341">
        <v>1</v>
      </c>
      <c r="AK341" t="s">
        <v>54</v>
      </c>
      <c r="AL341" s="38">
        <v>44129</v>
      </c>
      <c r="AM341">
        <v>330</v>
      </c>
      <c r="AN341">
        <v>3</v>
      </c>
      <c r="AO341">
        <v>11385</v>
      </c>
      <c r="AP341" s="26" t="s">
        <v>63</v>
      </c>
      <c r="AQ341">
        <v>34.5</v>
      </c>
      <c r="AR341">
        <v>33.5</v>
      </c>
      <c r="AS341">
        <v>1</v>
      </c>
      <c r="AT341">
        <v>2.9850746268656803E-2</v>
      </c>
      <c r="AU341">
        <v>6850.2259999999997</v>
      </c>
      <c r="AV341">
        <v>2020</v>
      </c>
      <c r="AW341">
        <v>44</v>
      </c>
      <c r="AX341">
        <v>10</v>
      </c>
      <c r="AY341">
        <v>0.60168871321914796</v>
      </c>
    </row>
    <row r="342" spans="7:51" x14ac:dyDescent="0.2">
      <c r="G342" s="26" t="s">
        <v>8</v>
      </c>
      <c r="H342" s="26" t="s">
        <v>11</v>
      </c>
      <c r="I342" s="26" t="s">
        <v>31</v>
      </c>
      <c r="J342" s="26" t="s">
        <v>191</v>
      </c>
      <c r="K342" s="26" t="s">
        <v>36</v>
      </c>
      <c r="L342" s="38">
        <v>44131</v>
      </c>
      <c r="M342" s="26" t="s">
        <v>54</v>
      </c>
      <c r="N342" s="26" t="s">
        <v>89</v>
      </c>
      <c r="O342">
        <v>43949</v>
      </c>
      <c r="P342">
        <v>6.0666666666666664</v>
      </c>
      <c r="Q342">
        <v>2348</v>
      </c>
      <c r="R342">
        <v>20</v>
      </c>
      <c r="S342">
        <v>79832</v>
      </c>
      <c r="T342">
        <v>30231.827000000001</v>
      </c>
      <c r="U342">
        <v>1511.5909999999999</v>
      </c>
      <c r="V342">
        <v>117.4</v>
      </c>
      <c r="W342">
        <v>34</v>
      </c>
      <c r="X342">
        <v>49600.173000000003</v>
      </c>
      <c r="Y342">
        <v>2020</v>
      </c>
      <c r="Z342">
        <v>10</v>
      </c>
      <c r="AA342">
        <v>44</v>
      </c>
      <c r="AB342">
        <v>1</v>
      </c>
      <c r="AK342" t="s">
        <v>54</v>
      </c>
      <c r="AL342" s="38">
        <v>44129</v>
      </c>
      <c r="AM342">
        <v>120</v>
      </c>
      <c r="AN342">
        <v>1</v>
      </c>
      <c r="AO342">
        <v>4140</v>
      </c>
      <c r="AP342" s="26" t="s">
        <v>79</v>
      </c>
      <c r="AQ342">
        <v>34.5</v>
      </c>
      <c r="AR342">
        <v>33.5</v>
      </c>
      <c r="AS342">
        <v>1</v>
      </c>
      <c r="AT342">
        <v>2.9850746268656803E-2</v>
      </c>
      <c r="AU342">
        <v>2628.4090000000001</v>
      </c>
      <c r="AV342">
        <v>2020</v>
      </c>
      <c r="AW342">
        <v>44</v>
      </c>
      <c r="AX342">
        <v>10</v>
      </c>
      <c r="AY342">
        <v>0.63488140096618395</v>
      </c>
    </row>
    <row r="343" spans="7:51" x14ac:dyDescent="0.2">
      <c r="G343" s="26" t="s">
        <v>8</v>
      </c>
      <c r="H343" s="26" t="s">
        <v>11</v>
      </c>
      <c r="I343" s="26" t="s">
        <v>31</v>
      </c>
      <c r="J343" s="26" t="s">
        <v>191</v>
      </c>
      <c r="K343" s="26" t="s">
        <v>36</v>
      </c>
      <c r="L343" s="38">
        <v>44131</v>
      </c>
      <c r="M343" s="26" t="s">
        <v>54</v>
      </c>
      <c r="N343" s="26" t="s">
        <v>63</v>
      </c>
      <c r="O343">
        <v>43949</v>
      </c>
      <c r="P343">
        <v>6.0666666666666664</v>
      </c>
      <c r="Q343">
        <v>330</v>
      </c>
      <c r="R343">
        <v>3</v>
      </c>
      <c r="S343">
        <v>11385</v>
      </c>
      <c r="T343">
        <v>4534.7740000000003</v>
      </c>
      <c r="U343">
        <v>1511.5909999999999</v>
      </c>
      <c r="V343">
        <v>110</v>
      </c>
      <c r="W343">
        <v>34.5</v>
      </c>
      <c r="X343">
        <v>6850.2259999999997</v>
      </c>
      <c r="Y343">
        <v>2020</v>
      </c>
      <c r="Z343">
        <v>10</v>
      </c>
      <c r="AA343">
        <v>44</v>
      </c>
      <c r="AB343">
        <v>1</v>
      </c>
      <c r="AK343" t="s">
        <v>54</v>
      </c>
      <c r="AL343" s="38">
        <v>44129</v>
      </c>
      <c r="AM343">
        <v>130</v>
      </c>
      <c r="AN343">
        <v>1</v>
      </c>
      <c r="AO343">
        <v>4485</v>
      </c>
      <c r="AP343" s="26" t="s">
        <v>64</v>
      </c>
      <c r="AQ343">
        <v>34.5</v>
      </c>
      <c r="AR343">
        <v>33.5</v>
      </c>
      <c r="AS343">
        <v>1</v>
      </c>
      <c r="AT343">
        <v>2.9850746268656803E-2</v>
      </c>
      <c r="AU343">
        <v>2973.4090000000001</v>
      </c>
      <c r="AV343">
        <v>2020</v>
      </c>
      <c r="AW343">
        <v>44</v>
      </c>
      <c r="AX343">
        <v>10</v>
      </c>
      <c r="AY343">
        <v>0.66296744704570798</v>
      </c>
    </row>
    <row r="344" spans="7:51" x14ac:dyDescent="0.2">
      <c r="G344" s="26" t="s">
        <v>8</v>
      </c>
      <c r="H344" s="26" t="s">
        <v>11</v>
      </c>
      <c r="I344" s="26" t="s">
        <v>31</v>
      </c>
      <c r="J344" s="26" t="s">
        <v>191</v>
      </c>
      <c r="K344" s="26" t="s">
        <v>36</v>
      </c>
      <c r="L344" s="38">
        <v>44131</v>
      </c>
      <c r="M344" s="26" t="s">
        <v>54</v>
      </c>
      <c r="N344" s="26" t="s">
        <v>79</v>
      </c>
      <c r="O344">
        <v>43949</v>
      </c>
      <c r="P344">
        <v>6.0666666666666664</v>
      </c>
      <c r="Q344">
        <v>120</v>
      </c>
      <c r="R344">
        <v>1</v>
      </c>
      <c r="S344">
        <v>4140</v>
      </c>
      <c r="T344">
        <v>1511.5909999999999</v>
      </c>
      <c r="U344">
        <v>1511.5909999999999</v>
      </c>
      <c r="V344">
        <v>120</v>
      </c>
      <c r="W344">
        <v>34.5</v>
      </c>
      <c r="X344">
        <v>2628.4090000000001</v>
      </c>
      <c r="Y344">
        <v>2020</v>
      </c>
      <c r="Z344">
        <v>10</v>
      </c>
      <c r="AA344">
        <v>44</v>
      </c>
      <c r="AB344">
        <v>1</v>
      </c>
      <c r="AK344" t="s">
        <v>54</v>
      </c>
      <c r="AL344" s="38">
        <v>44129</v>
      </c>
      <c r="AM344">
        <v>126</v>
      </c>
      <c r="AN344">
        <v>1</v>
      </c>
      <c r="AO344">
        <v>4347</v>
      </c>
      <c r="AP344" s="26" t="s">
        <v>92</v>
      </c>
      <c r="AQ344">
        <v>34.5</v>
      </c>
      <c r="AR344">
        <v>33.5</v>
      </c>
      <c r="AS344">
        <v>1</v>
      </c>
      <c r="AT344">
        <v>2.9850746268656803E-2</v>
      </c>
      <c r="AU344">
        <v>2835.4090000000001</v>
      </c>
      <c r="AV344">
        <v>2020</v>
      </c>
      <c r="AW344">
        <v>44</v>
      </c>
      <c r="AX344">
        <v>10</v>
      </c>
      <c r="AY344">
        <v>0.65226800092017501</v>
      </c>
    </row>
    <row r="345" spans="7:51" x14ac:dyDescent="0.2">
      <c r="G345" s="26" t="s">
        <v>8</v>
      </c>
      <c r="H345" s="26" t="s">
        <v>11</v>
      </c>
      <c r="I345" s="26" t="s">
        <v>31</v>
      </c>
      <c r="J345" s="26" t="s">
        <v>191</v>
      </c>
      <c r="K345" s="26" t="s">
        <v>36</v>
      </c>
      <c r="L345" s="38">
        <v>44131</v>
      </c>
      <c r="M345" s="26" t="s">
        <v>54</v>
      </c>
      <c r="N345" s="26" t="s">
        <v>64</v>
      </c>
      <c r="O345">
        <v>43949</v>
      </c>
      <c r="P345">
        <v>6.0666666666666664</v>
      </c>
      <c r="Q345">
        <v>130</v>
      </c>
      <c r="R345">
        <v>1</v>
      </c>
      <c r="S345">
        <v>4485</v>
      </c>
      <c r="T345">
        <v>1511.5909999999999</v>
      </c>
      <c r="U345">
        <v>1511.5909999999999</v>
      </c>
      <c r="V345">
        <v>130</v>
      </c>
      <c r="W345">
        <v>34.5</v>
      </c>
      <c r="X345">
        <v>2973.4090000000001</v>
      </c>
      <c r="Y345">
        <v>2020</v>
      </c>
      <c r="Z345">
        <v>10</v>
      </c>
      <c r="AA345">
        <v>44</v>
      </c>
      <c r="AB345">
        <v>1</v>
      </c>
      <c r="AK345" t="s">
        <v>54</v>
      </c>
      <c r="AL345" s="38">
        <v>44129</v>
      </c>
      <c r="AM345">
        <v>240</v>
      </c>
      <c r="AN345">
        <v>2</v>
      </c>
      <c r="AO345">
        <v>8280</v>
      </c>
      <c r="AP345" s="26" t="s">
        <v>80</v>
      </c>
      <c r="AQ345">
        <v>34.5</v>
      </c>
      <c r="AR345">
        <v>33.5</v>
      </c>
      <c r="AS345">
        <v>1</v>
      </c>
      <c r="AT345">
        <v>2.9850746268656803E-2</v>
      </c>
      <c r="AU345">
        <v>5256.817</v>
      </c>
      <c r="AV345">
        <v>2020</v>
      </c>
      <c r="AW345">
        <v>44</v>
      </c>
      <c r="AX345">
        <v>10</v>
      </c>
      <c r="AY345">
        <v>0.63488128019323697</v>
      </c>
    </row>
    <row r="346" spans="7:51" x14ac:dyDescent="0.2">
      <c r="G346" s="26" t="s">
        <v>8</v>
      </c>
      <c r="H346" s="26" t="s">
        <v>11</v>
      </c>
      <c r="I346" s="26" t="s">
        <v>31</v>
      </c>
      <c r="J346" s="26" t="s">
        <v>191</v>
      </c>
      <c r="K346" s="26" t="s">
        <v>36</v>
      </c>
      <c r="L346" s="38">
        <v>44131</v>
      </c>
      <c r="M346" s="26" t="s">
        <v>54</v>
      </c>
      <c r="N346" s="26" t="s">
        <v>92</v>
      </c>
      <c r="O346">
        <v>43949</v>
      </c>
      <c r="P346">
        <v>6.0666666666666664</v>
      </c>
      <c r="Q346">
        <v>126</v>
      </c>
      <c r="R346">
        <v>1</v>
      </c>
      <c r="S346">
        <v>4347</v>
      </c>
      <c r="T346">
        <v>1511.5909999999999</v>
      </c>
      <c r="U346">
        <v>1511.5909999999999</v>
      </c>
      <c r="V346">
        <v>126</v>
      </c>
      <c r="W346">
        <v>34.5</v>
      </c>
      <c r="X346">
        <v>2835.4090000000001</v>
      </c>
      <c r="Y346">
        <v>2020</v>
      </c>
      <c r="Z346">
        <v>10</v>
      </c>
      <c r="AA346">
        <v>44</v>
      </c>
      <c r="AB346">
        <v>1</v>
      </c>
      <c r="AK346" t="s">
        <v>54</v>
      </c>
      <c r="AL346" s="38">
        <v>44129</v>
      </c>
      <c r="AM346">
        <v>2430</v>
      </c>
      <c r="AN346">
        <v>20</v>
      </c>
      <c r="AO346">
        <v>82620</v>
      </c>
      <c r="AP346" s="26" t="s">
        <v>66</v>
      </c>
      <c r="AQ346">
        <v>34</v>
      </c>
      <c r="AR346">
        <v>33.5</v>
      </c>
      <c r="AS346">
        <v>0.5</v>
      </c>
      <c r="AT346">
        <v>1.49253731343284E-2</v>
      </c>
      <c r="AU346">
        <v>52388.173000000003</v>
      </c>
      <c r="AV346">
        <v>2020</v>
      </c>
      <c r="AW346">
        <v>44</v>
      </c>
      <c r="AX346">
        <v>10</v>
      </c>
      <c r="AY346">
        <v>0.63408585088356295</v>
      </c>
    </row>
    <row r="347" spans="7:51" x14ac:dyDescent="0.2">
      <c r="G347" s="26" t="s">
        <v>8</v>
      </c>
      <c r="H347" s="26" t="s">
        <v>11</v>
      </c>
      <c r="I347" s="26" t="s">
        <v>31</v>
      </c>
      <c r="J347" s="26" t="s">
        <v>191</v>
      </c>
      <c r="K347" s="26" t="s">
        <v>36</v>
      </c>
      <c r="L347" s="38">
        <v>44131</v>
      </c>
      <c r="M347" s="26" t="s">
        <v>54</v>
      </c>
      <c r="N347" s="26" t="s">
        <v>80</v>
      </c>
      <c r="O347">
        <v>43949</v>
      </c>
      <c r="P347">
        <v>6.0666666666666664</v>
      </c>
      <c r="Q347">
        <v>240</v>
      </c>
      <c r="R347">
        <v>2</v>
      </c>
      <c r="S347">
        <v>8280</v>
      </c>
      <c r="T347">
        <v>3023.183</v>
      </c>
      <c r="U347">
        <v>1511.5909999999999</v>
      </c>
      <c r="V347">
        <v>120</v>
      </c>
      <c r="W347">
        <v>34.5</v>
      </c>
      <c r="X347">
        <v>5256.817</v>
      </c>
      <c r="Y347">
        <v>2020</v>
      </c>
      <c r="Z347">
        <v>10</v>
      </c>
      <c r="AA347">
        <v>44</v>
      </c>
      <c r="AB347">
        <v>1</v>
      </c>
      <c r="AK347" t="s">
        <v>54</v>
      </c>
      <c r="AL347" s="38">
        <v>44129</v>
      </c>
      <c r="AM347">
        <v>130</v>
      </c>
      <c r="AN347">
        <v>1</v>
      </c>
      <c r="AO347">
        <v>4485</v>
      </c>
      <c r="AP347" s="26" t="s">
        <v>93</v>
      </c>
      <c r="AQ347">
        <v>34.5</v>
      </c>
      <c r="AR347">
        <v>33.5</v>
      </c>
      <c r="AS347">
        <v>1</v>
      </c>
      <c r="AT347">
        <v>2.9850746268656803E-2</v>
      </c>
      <c r="AU347">
        <v>2973.4090000000001</v>
      </c>
      <c r="AV347">
        <v>2020</v>
      </c>
      <c r="AW347">
        <v>44</v>
      </c>
      <c r="AX347">
        <v>10</v>
      </c>
      <c r="AY347">
        <v>0.66296744704570798</v>
      </c>
    </row>
    <row r="348" spans="7:51" x14ac:dyDescent="0.2">
      <c r="G348" s="26" t="s">
        <v>8</v>
      </c>
      <c r="H348" s="26" t="s">
        <v>11</v>
      </c>
      <c r="I348" s="26" t="s">
        <v>31</v>
      </c>
      <c r="J348" s="26" t="s">
        <v>191</v>
      </c>
      <c r="K348" s="26" t="s">
        <v>36</v>
      </c>
      <c r="L348" s="38">
        <v>44131</v>
      </c>
      <c r="M348" s="26" t="s">
        <v>54</v>
      </c>
      <c r="N348" s="26" t="s">
        <v>66</v>
      </c>
      <c r="O348">
        <v>43949</v>
      </c>
      <c r="P348">
        <v>6.0666666666666664</v>
      </c>
      <c r="Q348">
        <v>2430</v>
      </c>
      <c r="R348">
        <v>20</v>
      </c>
      <c r="S348">
        <v>82620</v>
      </c>
      <c r="T348">
        <v>30231.827000000001</v>
      </c>
      <c r="U348">
        <v>1511.5909999999999</v>
      </c>
      <c r="V348">
        <v>121.5</v>
      </c>
      <c r="W348">
        <v>34</v>
      </c>
      <c r="X348">
        <v>52388.173000000003</v>
      </c>
      <c r="Y348">
        <v>2020</v>
      </c>
      <c r="Z348">
        <v>10</v>
      </c>
      <c r="AA348">
        <v>44</v>
      </c>
      <c r="AB348">
        <v>1</v>
      </c>
      <c r="AK348" t="s">
        <v>54</v>
      </c>
      <c r="AL348" s="38">
        <v>44129</v>
      </c>
      <c r="AM348">
        <v>665</v>
      </c>
      <c r="AN348">
        <v>6</v>
      </c>
      <c r="AO348">
        <v>22942.5</v>
      </c>
      <c r="AP348" s="26" t="s">
        <v>94</v>
      </c>
      <c r="AQ348">
        <v>34.5</v>
      </c>
      <c r="AR348">
        <v>33.5</v>
      </c>
      <c r="AS348">
        <v>1</v>
      </c>
      <c r="AT348">
        <v>2.9850746268656803E-2</v>
      </c>
      <c r="AU348">
        <v>13872.951999999999</v>
      </c>
      <c r="AV348">
        <v>2020</v>
      </c>
      <c r="AW348">
        <v>44</v>
      </c>
      <c r="AX348">
        <v>10</v>
      </c>
      <c r="AY348">
        <v>0.60468353492426696</v>
      </c>
    </row>
    <row r="349" spans="7:51" x14ac:dyDescent="0.2">
      <c r="G349" s="26" t="s">
        <v>8</v>
      </c>
      <c r="H349" s="26" t="s">
        <v>11</v>
      </c>
      <c r="I349" s="26" t="s">
        <v>31</v>
      </c>
      <c r="J349" s="26" t="s">
        <v>191</v>
      </c>
      <c r="K349" s="26" t="s">
        <v>36</v>
      </c>
      <c r="L349" s="38">
        <v>44131</v>
      </c>
      <c r="M349" s="26" t="s">
        <v>54</v>
      </c>
      <c r="N349" s="26" t="s">
        <v>93</v>
      </c>
      <c r="O349">
        <v>43949</v>
      </c>
      <c r="P349">
        <v>6.0666666666666664</v>
      </c>
      <c r="Q349">
        <v>130</v>
      </c>
      <c r="R349">
        <v>1</v>
      </c>
      <c r="S349">
        <v>4485</v>
      </c>
      <c r="T349">
        <v>1511.5909999999999</v>
      </c>
      <c r="U349">
        <v>1511.5909999999999</v>
      </c>
      <c r="V349">
        <v>130</v>
      </c>
      <c r="W349">
        <v>34.5</v>
      </c>
      <c r="X349">
        <v>2973.4090000000001</v>
      </c>
      <c r="Y349">
        <v>2020</v>
      </c>
      <c r="Z349">
        <v>10</v>
      </c>
      <c r="AA349">
        <v>44</v>
      </c>
      <c r="AB349">
        <v>1</v>
      </c>
      <c r="AK349" t="s">
        <v>54</v>
      </c>
      <c r="AL349" s="38">
        <v>44129</v>
      </c>
      <c r="AM349">
        <v>560</v>
      </c>
      <c r="AN349">
        <v>5</v>
      </c>
      <c r="AO349">
        <v>19320</v>
      </c>
      <c r="AP349" s="26" t="s">
        <v>77</v>
      </c>
      <c r="AQ349">
        <v>34.5</v>
      </c>
      <c r="AR349">
        <v>33.5</v>
      </c>
      <c r="AS349">
        <v>1</v>
      </c>
      <c r="AT349">
        <v>2.9850746268656803E-2</v>
      </c>
      <c r="AU349">
        <v>11762.043</v>
      </c>
      <c r="AV349">
        <v>2020</v>
      </c>
      <c r="AW349">
        <v>44</v>
      </c>
      <c r="AX349">
        <v>10</v>
      </c>
      <c r="AY349">
        <v>0.60880139751552798</v>
      </c>
    </row>
    <row r="350" spans="7:51" x14ac:dyDescent="0.2">
      <c r="G350" s="26" t="s">
        <v>8</v>
      </c>
      <c r="H350" s="26" t="s">
        <v>11</v>
      </c>
      <c r="I350" s="26" t="s">
        <v>31</v>
      </c>
      <c r="J350" s="26" t="s">
        <v>191</v>
      </c>
      <c r="K350" s="26" t="s">
        <v>36</v>
      </c>
      <c r="L350" s="38">
        <v>44131</v>
      </c>
      <c r="M350" s="26" t="s">
        <v>54</v>
      </c>
      <c r="N350" s="26" t="s">
        <v>94</v>
      </c>
      <c r="O350">
        <v>43949</v>
      </c>
      <c r="P350">
        <v>6.0666666666666664</v>
      </c>
      <c r="Q350">
        <v>665</v>
      </c>
      <c r="R350">
        <v>6</v>
      </c>
      <c r="S350">
        <v>22942.5</v>
      </c>
      <c r="T350">
        <v>9069.5480000000007</v>
      </c>
      <c r="U350">
        <v>1511.5909999999999</v>
      </c>
      <c r="V350">
        <v>110.83333333333333</v>
      </c>
      <c r="W350">
        <v>34.5</v>
      </c>
      <c r="X350">
        <v>13872.951999999999</v>
      </c>
      <c r="Y350">
        <v>2020</v>
      </c>
      <c r="Z350">
        <v>10</v>
      </c>
      <c r="AA350">
        <v>44</v>
      </c>
      <c r="AB350">
        <v>1</v>
      </c>
      <c r="AK350" t="s">
        <v>54</v>
      </c>
      <c r="AL350" s="38">
        <v>44129</v>
      </c>
      <c r="AM350">
        <v>650</v>
      </c>
      <c r="AN350">
        <v>6</v>
      </c>
      <c r="AO350">
        <v>22425</v>
      </c>
      <c r="AP350" s="26" t="s">
        <v>159</v>
      </c>
      <c r="AQ350">
        <v>34.5</v>
      </c>
      <c r="AR350">
        <v>33.5</v>
      </c>
      <c r="AS350">
        <v>1</v>
      </c>
      <c r="AT350">
        <v>2.9850746268656803E-2</v>
      </c>
      <c r="AU350">
        <v>13355.451999999999</v>
      </c>
      <c r="AV350">
        <v>2020</v>
      </c>
      <c r="AW350">
        <v>44</v>
      </c>
      <c r="AX350">
        <v>10</v>
      </c>
      <c r="AY350">
        <v>0.59556084726867298</v>
      </c>
    </row>
    <row r="351" spans="7:51" x14ac:dyDescent="0.2">
      <c r="G351" s="26" t="s">
        <v>8</v>
      </c>
      <c r="H351" s="26" t="s">
        <v>11</v>
      </c>
      <c r="I351" s="26" t="s">
        <v>31</v>
      </c>
      <c r="J351" s="26" t="s">
        <v>191</v>
      </c>
      <c r="K351" s="26" t="s">
        <v>36</v>
      </c>
      <c r="L351" s="38">
        <v>44131</v>
      </c>
      <c r="M351" s="26" t="s">
        <v>54</v>
      </c>
      <c r="N351" s="26" t="s">
        <v>77</v>
      </c>
      <c r="O351">
        <v>43949</v>
      </c>
      <c r="P351">
        <v>6.0666666666666664</v>
      </c>
      <c r="Q351">
        <v>560</v>
      </c>
      <c r="R351">
        <v>5</v>
      </c>
      <c r="S351">
        <v>19320</v>
      </c>
      <c r="T351">
        <v>7557.9570000000003</v>
      </c>
      <c r="U351">
        <v>1511.5909999999999</v>
      </c>
      <c r="V351">
        <v>112</v>
      </c>
      <c r="W351">
        <v>34.5</v>
      </c>
      <c r="X351">
        <v>11762.043</v>
      </c>
      <c r="Y351">
        <v>2020</v>
      </c>
      <c r="Z351">
        <v>10</v>
      </c>
      <c r="AA351">
        <v>44</v>
      </c>
      <c r="AB351">
        <v>1</v>
      </c>
      <c r="AK351" t="s">
        <v>54</v>
      </c>
      <c r="AL351" s="38">
        <v>44129</v>
      </c>
      <c r="AM351">
        <v>142</v>
      </c>
      <c r="AN351">
        <v>1</v>
      </c>
      <c r="AO351">
        <v>4899</v>
      </c>
      <c r="AP351" s="26" t="s">
        <v>73</v>
      </c>
      <c r="AQ351">
        <v>34.5</v>
      </c>
      <c r="AR351">
        <v>33.5</v>
      </c>
      <c r="AS351">
        <v>1</v>
      </c>
      <c r="AT351">
        <v>2.9850746268656803E-2</v>
      </c>
      <c r="AU351">
        <v>3387.4090000000001</v>
      </c>
      <c r="AV351">
        <v>2020</v>
      </c>
      <c r="AW351">
        <v>44</v>
      </c>
      <c r="AX351">
        <v>10</v>
      </c>
      <c r="AY351">
        <v>0.69144907123902799</v>
      </c>
    </row>
    <row r="352" spans="7:51" x14ac:dyDescent="0.2">
      <c r="G352" s="26" t="s">
        <v>8</v>
      </c>
      <c r="H352" s="26" t="s">
        <v>11</v>
      </c>
      <c r="I352" s="26" t="s">
        <v>31</v>
      </c>
      <c r="J352" s="26" t="s">
        <v>191</v>
      </c>
      <c r="K352" s="26" t="s">
        <v>36</v>
      </c>
      <c r="L352" s="38">
        <v>44131</v>
      </c>
      <c r="M352" s="26" t="s">
        <v>54</v>
      </c>
      <c r="N352" s="26" t="s">
        <v>159</v>
      </c>
      <c r="O352">
        <v>43949</v>
      </c>
      <c r="P352">
        <v>6.0666666666666664</v>
      </c>
      <c r="Q352">
        <v>650</v>
      </c>
      <c r="R352">
        <v>6</v>
      </c>
      <c r="S352">
        <v>22425</v>
      </c>
      <c r="T352">
        <v>9069.5480000000007</v>
      </c>
      <c r="U352">
        <v>1511.5909999999999</v>
      </c>
      <c r="V352">
        <v>108.33333333333333</v>
      </c>
      <c r="W352">
        <v>34.5</v>
      </c>
      <c r="X352">
        <v>13355.451999999999</v>
      </c>
      <c r="Y352">
        <v>2020</v>
      </c>
      <c r="Z352">
        <v>10</v>
      </c>
      <c r="AA352">
        <v>44</v>
      </c>
      <c r="AB352">
        <v>1</v>
      </c>
      <c r="AK352" t="s">
        <v>54</v>
      </c>
      <c r="AL352" s="38">
        <v>44129</v>
      </c>
      <c r="AM352">
        <v>115</v>
      </c>
      <c r="AN352">
        <v>1</v>
      </c>
      <c r="AO352">
        <v>3967.5</v>
      </c>
      <c r="AP352" s="26" t="s">
        <v>62</v>
      </c>
      <c r="AQ352">
        <v>34.5</v>
      </c>
      <c r="AR352">
        <v>33.5</v>
      </c>
      <c r="AS352">
        <v>1</v>
      </c>
      <c r="AT352">
        <v>2.9850746268656803E-2</v>
      </c>
      <c r="AU352">
        <v>2455.9090000000001</v>
      </c>
      <c r="AV352">
        <v>2020</v>
      </c>
      <c r="AW352">
        <v>44</v>
      </c>
      <c r="AX352">
        <v>10</v>
      </c>
      <c r="AY352">
        <v>0.61900667926906106</v>
      </c>
    </row>
    <row r="353" spans="7:51" x14ac:dyDescent="0.2">
      <c r="G353" s="26" t="s">
        <v>8</v>
      </c>
      <c r="H353" s="26" t="s">
        <v>11</v>
      </c>
      <c r="I353" s="26" t="s">
        <v>31</v>
      </c>
      <c r="J353" s="26" t="s">
        <v>191</v>
      </c>
      <c r="K353" s="26" t="s">
        <v>36</v>
      </c>
      <c r="L353" s="38">
        <v>44131</v>
      </c>
      <c r="M353" s="26" t="s">
        <v>54</v>
      </c>
      <c r="N353" s="26" t="s">
        <v>73</v>
      </c>
      <c r="O353">
        <v>43949</v>
      </c>
      <c r="P353">
        <v>6.0666666666666664</v>
      </c>
      <c r="Q353">
        <v>142</v>
      </c>
      <c r="R353">
        <v>1</v>
      </c>
      <c r="S353">
        <v>4899</v>
      </c>
      <c r="T353">
        <v>1511.5909999999999</v>
      </c>
      <c r="U353">
        <v>1511.5909999999999</v>
      </c>
      <c r="V353">
        <v>142</v>
      </c>
      <c r="W353">
        <v>34.5</v>
      </c>
      <c r="X353">
        <v>3387.4090000000001</v>
      </c>
      <c r="Y353">
        <v>2020</v>
      </c>
      <c r="Z353">
        <v>10</v>
      </c>
      <c r="AA353">
        <v>44</v>
      </c>
      <c r="AB353">
        <v>1</v>
      </c>
      <c r="AK353" t="s">
        <v>54</v>
      </c>
      <c r="AL353" s="38">
        <v>44129</v>
      </c>
      <c r="AM353">
        <v>220</v>
      </c>
      <c r="AN353">
        <v>2</v>
      </c>
      <c r="AO353">
        <v>7590</v>
      </c>
      <c r="AP353" s="26" t="s">
        <v>158</v>
      </c>
      <c r="AQ353">
        <v>34.5</v>
      </c>
      <c r="AR353">
        <v>33.5</v>
      </c>
      <c r="AS353">
        <v>1</v>
      </c>
      <c r="AT353">
        <v>2.9850746268656803E-2</v>
      </c>
      <c r="AU353">
        <v>4566.817</v>
      </c>
      <c r="AV353">
        <v>2020</v>
      </c>
      <c r="AW353">
        <v>44</v>
      </c>
      <c r="AX353">
        <v>10</v>
      </c>
      <c r="AY353">
        <v>0.60168866930171305</v>
      </c>
    </row>
    <row r="354" spans="7:51" x14ac:dyDescent="0.2">
      <c r="G354" s="26" t="s">
        <v>8</v>
      </c>
      <c r="H354" s="26" t="s">
        <v>11</v>
      </c>
      <c r="I354" s="26" t="s">
        <v>31</v>
      </c>
      <c r="J354" s="26" t="s">
        <v>191</v>
      </c>
      <c r="K354" s="26" t="s">
        <v>36</v>
      </c>
      <c r="L354" s="38">
        <v>44131</v>
      </c>
      <c r="M354" s="26" t="s">
        <v>54</v>
      </c>
      <c r="N354" s="26" t="s">
        <v>62</v>
      </c>
      <c r="O354">
        <v>43949</v>
      </c>
      <c r="P354">
        <v>6.0666666666666664</v>
      </c>
      <c r="Q354">
        <v>115</v>
      </c>
      <c r="R354">
        <v>1</v>
      </c>
      <c r="S354">
        <v>3967.5</v>
      </c>
      <c r="T354">
        <v>1511.5909999999999</v>
      </c>
      <c r="U354">
        <v>1511.5909999999999</v>
      </c>
      <c r="V354">
        <v>115</v>
      </c>
      <c r="W354">
        <v>34.5</v>
      </c>
      <c r="X354">
        <v>2455.9090000000001</v>
      </c>
      <c r="Y354">
        <v>2020</v>
      </c>
      <c r="Z354">
        <v>10</v>
      </c>
      <c r="AA354">
        <v>44</v>
      </c>
      <c r="AB354">
        <v>1</v>
      </c>
      <c r="AK354" t="s">
        <v>54</v>
      </c>
      <c r="AL354" s="38">
        <v>44129</v>
      </c>
      <c r="AM354">
        <v>112</v>
      </c>
      <c r="AN354">
        <v>1</v>
      </c>
      <c r="AO354">
        <v>3864</v>
      </c>
      <c r="AP354" s="26" t="s">
        <v>62</v>
      </c>
      <c r="AQ354">
        <v>34.5</v>
      </c>
      <c r="AR354">
        <v>33.5</v>
      </c>
      <c r="AS354">
        <v>1</v>
      </c>
      <c r="AT354">
        <v>2.9850746268656803E-2</v>
      </c>
      <c r="AU354">
        <v>2352.4090000000001</v>
      </c>
      <c r="AV354">
        <v>2020</v>
      </c>
      <c r="AW354">
        <v>44</v>
      </c>
      <c r="AX354">
        <v>10</v>
      </c>
      <c r="AY354">
        <v>0.60880150103519703</v>
      </c>
    </row>
    <row r="355" spans="7:51" x14ac:dyDescent="0.2">
      <c r="G355" s="26" t="s">
        <v>8</v>
      </c>
      <c r="H355" s="26" t="s">
        <v>11</v>
      </c>
      <c r="I355" s="26" t="s">
        <v>31</v>
      </c>
      <c r="J355" s="26" t="s">
        <v>191</v>
      </c>
      <c r="K355" s="26" t="s">
        <v>36</v>
      </c>
      <c r="L355" s="38">
        <v>44131</v>
      </c>
      <c r="M355" s="26" t="s">
        <v>54</v>
      </c>
      <c r="N355" s="26" t="s">
        <v>158</v>
      </c>
      <c r="O355">
        <v>43949</v>
      </c>
      <c r="P355">
        <v>6.0666666666666664</v>
      </c>
      <c r="Q355">
        <v>220</v>
      </c>
      <c r="R355">
        <v>2</v>
      </c>
      <c r="S355">
        <v>7590</v>
      </c>
      <c r="T355">
        <v>3023.183</v>
      </c>
      <c r="U355">
        <v>1511.5909999999999</v>
      </c>
      <c r="V355">
        <v>110</v>
      </c>
      <c r="W355">
        <v>34.5</v>
      </c>
      <c r="X355">
        <v>4566.817</v>
      </c>
      <c r="Y355">
        <v>2020</v>
      </c>
      <c r="Z355">
        <v>10</v>
      </c>
      <c r="AA355">
        <v>44</v>
      </c>
      <c r="AB355">
        <v>1</v>
      </c>
      <c r="AK355" t="s">
        <v>54</v>
      </c>
      <c r="AL355" s="38">
        <v>44129</v>
      </c>
      <c r="AM355">
        <v>90</v>
      </c>
      <c r="AN355">
        <v>1</v>
      </c>
      <c r="AO355">
        <v>3105</v>
      </c>
      <c r="AP355" s="26" t="s">
        <v>62</v>
      </c>
      <c r="AQ355">
        <v>34.5</v>
      </c>
      <c r="AR355">
        <v>33.5</v>
      </c>
      <c r="AS355">
        <v>1</v>
      </c>
      <c r="AT355">
        <v>2.9850746268656803E-2</v>
      </c>
      <c r="AU355">
        <v>1593.4090000000001</v>
      </c>
      <c r="AV355">
        <v>2020</v>
      </c>
      <c r="AW355">
        <v>44</v>
      </c>
      <c r="AX355">
        <v>10</v>
      </c>
      <c r="AY355">
        <v>0.51317520128824501</v>
      </c>
    </row>
    <row r="356" spans="7:51" x14ac:dyDescent="0.2">
      <c r="G356" s="26" t="s">
        <v>8</v>
      </c>
      <c r="H356" s="26" t="s">
        <v>11</v>
      </c>
      <c r="I356" s="26" t="s">
        <v>31</v>
      </c>
      <c r="J356" s="26" t="s">
        <v>191</v>
      </c>
      <c r="K356" s="26" t="s">
        <v>36</v>
      </c>
      <c r="L356" s="38">
        <v>44131</v>
      </c>
      <c r="M356" s="26" t="s">
        <v>54</v>
      </c>
      <c r="N356" s="26" t="s">
        <v>62</v>
      </c>
      <c r="O356">
        <v>43949</v>
      </c>
      <c r="P356">
        <v>6.0666666666666664</v>
      </c>
      <c r="Q356">
        <v>112</v>
      </c>
      <c r="R356">
        <v>1</v>
      </c>
      <c r="S356">
        <v>3864</v>
      </c>
      <c r="T356">
        <v>1511.5909999999999</v>
      </c>
      <c r="U356">
        <v>1511.5909999999999</v>
      </c>
      <c r="V356">
        <v>112</v>
      </c>
      <c r="W356">
        <v>34.5</v>
      </c>
      <c r="X356">
        <v>2352.4090000000001</v>
      </c>
      <c r="Y356">
        <v>2020</v>
      </c>
      <c r="Z356">
        <v>10</v>
      </c>
      <c r="AA356">
        <v>44</v>
      </c>
      <c r="AB356">
        <v>1</v>
      </c>
      <c r="AK356" t="s">
        <v>54</v>
      </c>
      <c r="AL356" s="38">
        <v>44129</v>
      </c>
      <c r="AM356">
        <v>120</v>
      </c>
      <c r="AN356">
        <v>1</v>
      </c>
      <c r="AO356">
        <v>4140</v>
      </c>
      <c r="AP356" s="26" t="s">
        <v>62</v>
      </c>
      <c r="AQ356">
        <v>34.5</v>
      </c>
      <c r="AR356">
        <v>33.5</v>
      </c>
      <c r="AS356">
        <v>1</v>
      </c>
      <c r="AT356">
        <v>2.9850746268656803E-2</v>
      </c>
      <c r="AU356">
        <v>2628.4090000000001</v>
      </c>
      <c r="AV356">
        <v>2020</v>
      </c>
      <c r="AW356">
        <v>44</v>
      </c>
      <c r="AX356">
        <v>10</v>
      </c>
      <c r="AY356">
        <v>0.63488140096618395</v>
      </c>
    </row>
    <row r="357" spans="7:51" x14ac:dyDescent="0.2">
      <c r="G357" s="26" t="s">
        <v>8</v>
      </c>
      <c r="H357" s="26" t="s">
        <v>11</v>
      </c>
      <c r="I357" s="26" t="s">
        <v>31</v>
      </c>
      <c r="J357" s="26" t="s">
        <v>191</v>
      </c>
      <c r="K357" s="26" t="s">
        <v>36</v>
      </c>
      <c r="L357" s="38">
        <v>44131</v>
      </c>
      <c r="M357" s="26" t="s">
        <v>54</v>
      </c>
      <c r="N357" s="26" t="s">
        <v>62</v>
      </c>
      <c r="O357">
        <v>43949</v>
      </c>
      <c r="P357">
        <v>6.0666666666666664</v>
      </c>
      <c r="Q357">
        <v>90</v>
      </c>
      <c r="R357">
        <v>1</v>
      </c>
      <c r="S357">
        <v>3105</v>
      </c>
      <c r="T357">
        <v>1511.5909999999999</v>
      </c>
      <c r="U357">
        <v>1511.5909999999999</v>
      </c>
      <c r="V357">
        <v>90</v>
      </c>
      <c r="W357">
        <v>34.5</v>
      </c>
      <c r="X357">
        <v>1593.4090000000001</v>
      </c>
      <c r="Y357">
        <v>2020</v>
      </c>
      <c r="Z357">
        <v>10</v>
      </c>
      <c r="AA357">
        <v>44</v>
      </c>
      <c r="AB357">
        <v>1</v>
      </c>
      <c r="AK357" t="s">
        <v>54</v>
      </c>
      <c r="AL357" s="38">
        <v>44129</v>
      </c>
      <c r="AM357">
        <v>104</v>
      </c>
      <c r="AN357">
        <v>1</v>
      </c>
      <c r="AO357">
        <v>3588</v>
      </c>
      <c r="AP357" s="26" t="s">
        <v>72</v>
      </c>
      <c r="AQ357">
        <v>34.5</v>
      </c>
      <c r="AR357">
        <v>33.5</v>
      </c>
      <c r="AS357">
        <v>1</v>
      </c>
      <c r="AT357">
        <v>2.9850746268656803E-2</v>
      </c>
      <c r="AU357">
        <v>2076.4090000000001</v>
      </c>
      <c r="AV357">
        <v>2020</v>
      </c>
      <c r="AW357">
        <v>44</v>
      </c>
      <c r="AX357">
        <v>10</v>
      </c>
      <c r="AY357">
        <v>0.578709308807135</v>
      </c>
    </row>
    <row r="358" spans="7:51" x14ac:dyDescent="0.2">
      <c r="G358" s="26" t="s">
        <v>8</v>
      </c>
      <c r="H358" s="26" t="s">
        <v>11</v>
      </c>
      <c r="I358" s="26" t="s">
        <v>31</v>
      </c>
      <c r="J358" s="26" t="s">
        <v>191</v>
      </c>
      <c r="K358" s="26" t="s">
        <v>36</v>
      </c>
      <c r="L358" s="38">
        <v>44131</v>
      </c>
      <c r="M358" s="26" t="s">
        <v>54</v>
      </c>
      <c r="N358" s="26" t="s">
        <v>62</v>
      </c>
      <c r="O358">
        <v>43949</v>
      </c>
      <c r="P358">
        <v>6.0666666666666664</v>
      </c>
      <c r="Q358">
        <v>120</v>
      </c>
      <c r="R358">
        <v>1</v>
      </c>
      <c r="S358">
        <v>4140</v>
      </c>
      <c r="T358">
        <v>1511.5909999999999</v>
      </c>
      <c r="U358">
        <v>1511.5909999999999</v>
      </c>
      <c r="V358">
        <v>120</v>
      </c>
      <c r="W358">
        <v>34.5</v>
      </c>
      <c r="X358">
        <v>2628.4090000000001</v>
      </c>
      <c r="Y358">
        <v>2020</v>
      </c>
      <c r="Z358">
        <v>10</v>
      </c>
      <c r="AA358">
        <v>44</v>
      </c>
      <c r="AB358">
        <v>1</v>
      </c>
      <c r="AK358" t="s">
        <v>54</v>
      </c>
      <c r="AL358" s="38">
        <v>44129</v>
      </c>
      <c r="AM358">
        <v>96</v>
      </c>
      <c r="AN358">
        <v>1</v>
      </c>
      <c r="AO358">
        <v>3312</v>
      </c>
      <c r="AP358" s="26" t="s">
        <v>67</v>
      </c>
      <c r="AQ358">
        <v>34.5</v>
      </c>
      <c r="AR358">
        <v>33.5</v>
      </c>
      <c r="AS358">
        <v>1</v>
      </c>
      <c r="AT358">
        <v>2.9850746268656803E-2</v>
      </c>
      <c r="AU358">
        <v>1800.4090000000001</v>
      </c>
      <c r="AV358">
        <v>2020</v>
      </c>
      <c r="AW358">
        <v>44</v>
      </c>
      <c r="AX358">
        <v>10</v>
      </c>
      <c r="AY358">
        <v>0.54360175120772902</v>
      </c>
    </row>
    <row r="359" spans="7:51" x14ac:dyDescent="0.2">
      <c r="G359" s="26" t="s">
        <v>8</v>
      </c>
      <c r="H359" s="26" t="s">
        <v>11</v>
      </c>
      <c r="I359" s="26" t="s">
        <v>31</v>
      </c>
      <c r="J359" s="26" t="s">
        <v>191</v>
      </c>
      <c r="K359" s="26" t="s">
        <v>36</v>
      </c>
      <c r="L359" s="38">
        <v>44131</v>
      </c>
      <c r="M359" s="26" t="s">
        <v>54</v>
      </c>
      <c r="N359" s="26" t="s">
        <v>72</v>
      </c>
      <c r="O359">
        <v>43949</v>
      </c>
      <c r="P359">
        <v>6.0666666666666664</v>
      </c>
      <c r="Q359">
        <v>104</v>
      </c>
      <c r="R359">
        <v>1</v>
      </c>
      <c r="S359">
        <v>3588</v>
      </c>
      <c r="T359">
        <v>1511.5909999999999</v>
      </c>
      <c r="U359">
        <v>1511.5909999999999</v>
      </c>
      <c r="V359">
        <v>104</v>
      </c>
      <c r="W359">
        <v>34.5</v>
      </c>
      <c r="X359">
        <v>2076.4090000000001</v>
      </c>
      <c r="Y359">
        <v>2020</v>
      </c>
      <c r="Z359">
        <v>10</v>
      </c>
      <c r="AA359">
        <v>44</v>
      </c>
      <c r="AB359">
        <v>1</v>
      </c>
      <c r="AK359" t="s">
        <v>54</v>
      </c>
      <c r="AL359" s="38">
        <v>44129</v>
      </c>
      <c r="AM359">
        <v>578</v>
      </c>
      <c r="AN359">
        <v>5</v>
      </c>
      <c r="AO359">
        <v>19941</v>
      </c>
      <c r="AP359" s="26" t="s">
        <v>65</v>
      </c>
      <c r="AQ359">
        <v>34.5</v>
      </c>
      <c r="AR359">
        <v>33.5</v>
      </c>
      <c r="AS359">
        <v>1</v>
      </c>
      <c r="AT359">
        <v>2.9850746268656803E-2</v>
      </c>
      <c r="AU359">
        <v>12383.043</v>
      </c>
      <c r="AV359">
        <v>2020</v>
      </c>
      <c r="AW359">
        <v>44</v>
      </c>
      <c r="AX359">
        <v>10</v>
      </c>
      <c r="AY359">
        <v>0.62098405295622106</v>
      </c>
    </row>
    <row r="360" spans="7:51" x14ac:dyDescent="0.2">
      <c r="G360" s="26" t="s">
        <v>8</v>
      </c>
      <c r="H360" s="26" t="s">
        <v>11</v>
      </c>
      <c r="I360" s="26" t="s">
        <v>31</v>
      </c>
      <c r="J360" s="26" t="s">
        <v>191</v>
      </c>
      <c r="K360" s="26" t="s">
        <v>36</v>
      </c>
      <c r="L360" s="38">
        <v>44131</v>
      </c>
      <c r="M360" s="26" t="s">
        <v>54</v>
      </c>
      <c r="N360" s="26" t="s">
        <v>67</v>
      </c>
      <c r="O360">
        <v>43949</v>
      </c>
      <c r="P360">
        <v>6.0666666666666664</v>
      </c>
      <c r="Q360">
        <v>96</v>
      </c>
      <c r="R360">
        <v>1</v>
      </c>
      <c r="S360">
        <v>3312</v>
      </c>
      <c r="T360">
        <v>1511.5909999999999</v>
      </c>
      <c r="U360">
        <v>1511.5909999999999</v>
      </c>
      <c r="V360">
        <v>96</v>
      </c>
      <c r="W360">
        <v>34.5</v>
      </c>
      <c r="X360">
        <v>1800.4090000000001</v>
      </c>
      <c r="Y360">
        <v>2020</v>
      </c>
      <c r="Z360">
        <v>10</v>
      </c>
      <c r="AA360">
        <v>44</v>
      </c>
      <c r="AB360">
        <v>1</v>
      </c>
      <c r="AK360" t="s">
        <v>54</v>
      </c>
      <c r="AL360" s="38">
        <v>44129</v>
      </c>
      <c r="AM360">
        <v>5520</v>
      </c>
      <c r="AN360">
        <v>48</v>
      </c>
      <c r="AO360">
        <v>174873.60000000001</v>
      </c>
      <c r="AP360" s="26" t="s">
        <v>171</v>
      </c>
      <c r="AQ360">
        <v>31.68</v>
      </c>
      <c r="AR360">
        <v>33.5</v>
      </c>
      <c r="AS360">
        <v>-1.82</v>
      </c>
      <c r="AT360">
        <v>-5.4328358208955208E-2</v>
      </c>
      <c r="AU360">
        <v>42001.017999999996</v>
      </c>
      <c r="AV360">
        <v>2020</v>
      </c>
      <c r="AW360">
        <v>44</v>
      </c>
      <c r="AX360">
        <v>10</v>
      </c>
      <c r="AY360">
        <v>0.24017929521665901</v>
      </c>
    </row>
    <row r="361" spans="7:51" x14ac:dyDescent="0.2">
      <c r="G361" s="26" t="s">
        <v>8</v>
      </c>
      <c r="H361" s="26" t="s">
        <v>11</v>
      </c>
      <c r="I361" s="26" t="s">
        <v>31</v>
      </c>
      <c r="J361" s="26" t="s">
        <v>191</v>
      </c>
      <c r="K361" s="26" t="s">
        <v>36</v>
      </c>
      <c r="L361" s="38">
        <v>44131</v>
      </c>
      <c r="M361" s="26" t="s">
        <v>54</v>
      </c>
      <c r="N361" s="26" t="s">
        <v>65</v>
      </c>
      <c r="O361">
        <v>43949</v>
      </c>
      <c r="P361">
        <v>6.0666666666666664</v>
      </c>
      <c r="Q361">
        <v>578</v>
      </c>
      <c r="R361">
        <v>5</v>
      </c>
      <c r="S361">
        <v>19941</v>
      </c>
      <c r="T361">
        <v>7557.9570000000003</v>
      </c>
      <c r="U361">
        <v>1511.5909999999999</v>
      </c>
      <c r="V361">
        <v>115.6</v>
      </c>
      <c r="W361">
        <v>34.5</v>
      </c>
      <c r="X361">
        <v>12383.043</v>
      </c>
      <c r="Y361">
        <v>2020</v>
      </c>
      <c r="Z361">
        <v>10</v>
      </c>
      <c r="AA361">
        <v>44</v>
      </c>
      <c r="AB361">
        <v>1</v>
      </c>
      <c r="AK361" t="s">
        <v>54</v>
      </c>
      <c r="AL361" s="38">
        <v>44129</v>
      </c>
      <c r="AM361">
        <v>5520</v>
      </c>
      <c r="AN361">
        <v>2</v>
      </c>
      <c r="AO361">
        <v>7286.4</v>
      </c>
      <c r="AP361" s="26" t="s">
        <v>171</v>
      </c>
      <c r="AQ361">
        <v>1.32</v>
      </c>
      <c r="AR361">
        <v>33.5</v>
      </c>
      <c r="AS361">
        <v>-32.18</v>
      </c>
      <c r="AT361">
        <v>-0.96059701492537308</v>
      </c>
      <c r="AU361">
        <v>1516.463</v>
      </c>
      <c r="AV361">
        <v>2020</v>
      </c>
      <c r="AW361">
        <v>44</v>
      </c>
      <c r="AX361">
        <v>10</v>
      </c>
      <c r="AY361">
        <v>0.208122392402284</v>
      </c>
    </row>
    <row r="362" spans="7:51" x14ac:dyDescent="0.2">
      <c r="G362" s="26" t="s">
        <v>8</v>
      </c>
      <c r="H362" s="26" t="s">
        <v>34</v>
      </c>
      <c r="I362" s="26" t="s">
        <v>9</v>
      </c>
      <c r="J362" s="26" t="s">
        <v>187</v>
      </c>
      <c r="K362" s="26" t="s">
        <v>36</v>
      </c>
      <c r="L362" s="38">
        <v>44133</v>
      </c>
      <c r="M362" s="26" t="s">
        <v>54</v>
      </c>
      <c r="N362" s="26" t="s">
        <v>171</v>
      </c>
      <c r="O362">
        <v>44009</v>
      </c>
      <c r="P362">
        <v>4.1333333333333329</v>
      </c>
      <c r="Q362">
        <v>5520</v>
      </c>
      <c r="R362">
        <v>48</v>
      </c>
      <c r="S362">
        <v>174873.60000000001</v>
      </c>
      <c r="T362">
        <v>132872.58199999999</v>
      </c>
      <c r="U362">
        <v>2768.1790000000001</v>
      </c>
      <c r="V362">
        <v>115</v>
      </c>
      <c r="W362">
        <v>31.68</v>
      </c>
      <c r="X362">
        <v>42001.017999999996</v>
      </c>
      <c r="Y362">
        <v>2020</v>
      </c>
      <c r="Z362">
        <v>10</v>
      </c>
      <c r="AA362">
        <v>44</v>
      </c>
      <c r="AB362">
        <v>1</v>
      </c>
      <c r="AK362" t="s">
        <v>54</v>
      </c>
      <c r="AL362" s="38">
        <v>44129</v>
      </c>
      <c r="AM362">
        <v>510</v>
      </c>
      <c r="AN362">
        <v>5</v>
      </c>
      <c r="AO362">
        <v>17595</v>
      </c>
      <c r="AP362" s="26" t="s">
        <v>68</v>
      </c>
      <c r="AQ362">
        <v>34.5</v>
      </c>
      <c r="AR362">
        <v>33.5</v>
      </c>
      <c r="AS362">
        <v>1</v>
      </c>
      <c r="AT362">
        <v>2.9850746268656803E-2</v>
      </c>
      <c r="AU362">
        <v>6534.6660000000002</v>
      </c>
      <c r="AV362">
        <v>2020</v>
      </c>
      <c r="AW362">
        <v>44</v>
      </c>
      <c r="AX362">
        <v>10</v>
      </c>
      <c r="AY362">
        <v>0.37139335038363203</v>
      </c>
    </row>
    <row r="363" spans="7:51" x14ac:dyDescent="0.2">
      <c r="G363" s="26" t="s">
        <v>8</v>
      </c>
      <c r="H363" s="26" t="s">
        <v>34</v>
      </c>
      <c r="I363" s="26" t="s">
        <v>9</v>
      </c>
      <c r="J363" s="26" t="s">
        <v>167</v>
      </c>
      <c r="K363" s="26" t="s">
        <v>36</v>
      </c>
      <c r="L363" s="38">
        <v>44133</v>
      </c>
      <c r="M363" s="26" t="s">
        <v>54</v>
      </c>
      <c r="N363" s="26" t="s">
        <v>171</v>
      </c>
      <c r="O363">
        <v>44037</v>
      </c>
      <c r="P363">
        <v>3.1999999999999997</v>
      </c>
      <c r="Q363">
        <v>5520</v>
      </c>
      <c r="R363">
        <v>2</v>
      </c>
      <c r="S363">
        <v>7286.4</v>
      </c>
      <c r="T363">
        <v>5769.9369999999999</v>
      </c>
      <c r="U363">
        <v>2884.9690000000001</v>
      </c>
      <c r="V363">
        <v>2760</v>
      </c>
      <c r="W363">
        <v>1.32</v>
      </c>
      <c r="X363">
        <v>1516.463</v>
      </c>
      <c r="Y363">
        <v>2020</v>
      </c>
      <c r="Z363">
        <v>10</v>
      </c>
      <c r="AA363">
        <v>44</v>
      </c>
      <c r="AB363">
        <v>1</v>
      </c>
      <c r="AK363" t="s">
        <v>54</v>
      </c>
      <c r="AL363" s="38">
        <v>44129</v>
      </c>
      <c r="AM363">
        <v>190</v>
      </c>
      <c r="AN363">
        <v>2</v>
      </c>
      <c r="AO363">
        <v>6555</v>
      </c>
      <c r="AP363" s="26" t="s">
        <v>90</v>
      </c>
      <c r="AQ363">
        <v>34.5</v>
      </c>
      <c r="AR363">
        <v>33.5</v>
      </c>
      <c r="AS363">
        <v>1</v>
      </c>
      <c r="AT363">
        <v>2.9850746268656803E-2</v>
      </c>
      <c r="AU363">
        <v>2130.866</v>
      </c>
      <c r="AV363">
        <v>2020</v>
      </c>
      <c r="AW363">
        <v>44</v>
      </c>
      <c r="AX363">
        <v>10</v>
      </c>
      <c r="AY363">
        <v>0.32507490465293698</v>
      </c>
    </row>
    <row r="364" spans="7:51" x14ac:dyDescent="0.2">
      <c r="G364" s="26" t="s">
        <v>8</v>
      </c>
      <c r="H364" s="26" t="s">
        <v>10</v>
      </c>
      <c r="I364" s="26" t="s">
        <v>161</v>
      </c>
      <c r="J364" s="26" t="s">
        <v>162</v>
      </c>
      <c r="K364" s="26" t="s">
        <v>36</v>
      </c>
      <c r="L364" s="38">
        <v>44133</v>
      </c>
      <c r="M364" s="26" t="s">
        <v>54</v>
      </c>
      <c r="N364" s="26" t="s">
        <v>68</v>
      </c>
      <c r="O364">
        <v>43964</v>
      </c>
      <c r="P364">
        <v>5.6333333333333329</v>
      </c>
      <c r="Q364">
        <v>510</v>
      </c>
      <c r="R364">
        <v>5</v>
      </c>
      <c r="S364">
        <v>17595</v>
      </c>
      <c r="T364">
        <v>11060.334000000001</v>
      </c>
      <c r="U364">
        <v>2212.067</v>
      </c>
      <c r="V364">
        <v>102</v>
      </c>
      <c r="W364">
        <v>34.5</v>
      </c>
      <c r="X364">
        <v>6534.6660000000002</v>
      </c>
      <c r="Y364">
        <v>2020</v>
      </c>
      <c r="Z364">
        <v>10</v>
      </c>
      <c r="AA364">
        <v>44</v>
      </c>
      <c r="AB364">
        <v>1</v>
      </c>
      <c r="AK364" t="s">
        <v>54</v>
      </c>
      <c r="AL364" s="38">
        <v>44129</v>
      </c>
      <c r="AM364">
        <v>96</v>
      </c>
      <c r="AN364">
        <v>1</v>
      </c>
      <c r="AO364">
        <v>3312</v>
      </c>
      <c r="AP364" s="26" t="s">
        <v>67</v>
      </c>
      <c r="AQ364">
        <v>34.5</v>
      </c>
      <c r="AR364">
        <v>33.5</v>
      </c>
      <c r="AS364">
        <v>1</v>
      </c>
      <c r="AT364">
        <v>2.9850746268656803E-2</v>
      </c>
      <c r="AU364">
        <v>1099.933</v>
      </c>
      <c r="AV364">
        <v>2020</v>
      </c>
      <c r="AW364">
        <v>44</v>
      </c>
      <c r="AX364">
        <v>10</v>
      </c>
      <c r="AY364">
        <v>0.33210537439613502</v>
      </c>
    </row>
    <row r="365" spans="7:51" x14ac:dyDescent="0.2">
      <c r="G365" s="26" t="s">
        <v>8</v>
      </c>
      <c r="H365" s="26" t="s">
        <v>10</v>
      </c>
      <c r="I365" s="26" t="s">
        <v>161</v>
      </c>
      <c r="J365" s="26" t="s">
        <v>162</v>
      </c>
      <c r="K365" s="26" t="s">
        <v>36</v>
      </c>
      <c r="L365" s="38">
        <v>44133</v>
      </c>
      <c r="M365" s="26" t="s">
        <v>54</v>
      </c>
      <c r="N365" s="26" t="s">
        <v>90</v>
      </c>
      <c r="O365">
        <v>43964</v>
      </c>
      <c r="P365">
        <v>5.6333333333333329</v>
      </c>
      <c r="Q365">
        <v>190</v>
      </c>
      <c r="R365">
        <v>2</v>
      </c>
      <c r="S365">
        <v>6555</v>
      </c>
      <c r="T365">
        <v>4424.134</v>
      </c>
      <c r="U365">
        <v>2212.067</v>
      </c>
      <c r="V365">
        <v>95</v>
      </c>
      <c r="W365">
        <v>34.5</v>
      </c>
      <c r="X365">
        <v>2130.866</v>
      </c>
      <c r="Y365">
        <v>2020</v>
      </c>
      <c r="Z365">
        <v>10</v>
      </c>
      <c r="AA365">
        <v>44</v>
      </c>
      <c r="AB365">
        <v>1</v>
      </c>
      <c r="AK365" t="s">
        <v>54</v>
      </c>
      <c r="AL365" s="38">
        <v>44129</v>
      </c>
      <c r="AM365">
        <v>468</v>
      </c>
      <c r="AN365">
        <v>5</v>
      </c>
      <c r="AO365">
        <v>16146</v>
      </c>
      <c r="AP365" s="26" t="s">
        <v>63</v>
      </c>
      <c r="AQ365">
        <v>34.5</v>
      </c>
      <c r="AR365">
        <v>33.5</v>
      </c>
      <c r="AS365">
        <v>1</v>
      </c>
      <c r="AT365">
        <v>2.9850746268656803E-2</v>
      </c>
      <c r="AU365">
        <v>5085.6660000000002</v>
      </c>
      <c r="AV365">
        <v>2020</v>
      </c>
      <c r="AW365">
        <v>44</v>
      </c>
      <c r="AX365">
        <v>10</v>
      </c>
      <c r="AY365">
        <v>0.31497993311036798</v>
      </c>
    </row>
    <row r="366" spans="7:51" x14ac:dyDescent="0.2">
      <c r="G366" s="26" t="s">
        <v>8</v>
      </c>
      <c r="H366" s="26" t="s">
        <v>10</v>
      </c>
      <c r="I366" s="26" t="s">
        <v>161</v>
      </c>
      <c r="J366" s="26" t="s">
        <v>162</v>
      </c>
      <c r="K366" s="26" t="s">
        <v>36</v>
      </c>
      <c r="L366" s="38">
        <v>44133</v>
      </c>
      <c r="M366" s="26" t="s">
        <v>54</v>
      </c>
      <c r="N366" s="26" t="s">
        <v>67</v>
      </c>
      <c r="O366">
        <v>43964</v>
      </c>
      <c r="P366">
        <v>5.6333333333333329</v>
      </c>
      <c r="Q366">
        <v>96</v>
      </c>
      <c r="R366">
        <v>1</v>
      </c>
      <c r="S366">
        <v>3312</v>
      </c>
      <c r="T366">
        <v>2212.067</v>
      </c>
      <c r="U366">
        <v>2212.067</v>
      </c>
      <c r="V366">
        <v>96</v>
      </c>
      <c r="W366">
        <v>34.5</v>
      </c>
      <c r="X366">
        <v>1099.933</v>
      </c>
      <c r="Y366">
        <v>2020</v>
      </c>
      <c r="Z366">
        <v>10</v>
      </c>
      <c r="AA366">
        <v>44</v>
      </c>
      <c r="AB366">
        <v>1</v>
      </c>
      <c r="AK366" t="s">
        <v>54</v>
      </c>
      <c r="AL366" s="38">
        <v>44129</v>
      </c>
      <c r="AM366">
        <v>1284</v>
      </c>
      <c r="AN366">
        <v>12</v>
      </c>
      <c r="AO366">
        <v>44298</v>
      </c>
      <c r="AP366" s="26" t="s">
        <v>91</v>
      </c>
      <c r="AQ366">
        <v>34.5</v>
      </c>
      <c r="AR366">
        <v>33.5</v>
      </c>
      <c r="AS366">
        <v>1</v>
      </c>
      <c r="AT366">
        <v>2.9850746268656803E-2</v>
      </c>
      <c r="AU366">
        <v>17753.198</v>
      </c>
      <c r="AV366">
        <v>2020</v>
      </c>
      <c r="AW366">
        <v>44</v>
      </c>
      <c r="AX366">
        <v>10</v>
      </c>
      <c r="AY366">
        <v>0.40076748385931599</v>
      </c>
    </row>
    <row r="367" spans="7:51" x14ac:dyDescent="0.2">
      <c r="G367" s="26" t="s">
        <v>8</v>
      </c>
      <c r="H367" s="26" t="s">
        <v>10</v>
      </c>
      <c r="I367" s="26" t="s">
        <v>161</v>
      </c>
      <c r="J367" s="26" t="s">
        <v>162</v>
      </c>
      <c r="K367" s="26" t="s">
        <v>36</v>
      </c>
      <c r="L367" s="38">
        <v>44133</v>
      </c>
      <c r="M367" s="26" t="s">
        <v>54</v>
      </c>
      <c r="N367" s="26" t="s">
        <v>63</v>
      </c>
      <c r="O367">
        <v>43964</v>
      </c>
      <c r="P367">
        <v>5.6333333333333329</v>
      </c>
      <c r="Q367">
        <v>468</v>
      </c>
      <c r="R367">
        <v>5</v>
      </c>
      <c r="S367">
        <v>16146</v>
      </c>
      <c r="T367">
        <v>11060.334000000001</v>
      </c>
      <c r="U367">
        <v>2212.067</v>
      </c>
      <c r="V367">
        <v>93.6</v>
      </c>
      <c r="W367">
        <v>34.5</v>
      </c>
      <c r="X367">
        <v>5085.6660000000002</v>
      </c>
      <c r="Y367">
        <v>2020</v>
      </c>
      <c r="Z367">
        <v>10</v>
      </c>
      <c r="AA367">
        <v>44</v>
      </c>
      <c r="AB367">
        <v>1</v>
      </c>
      <c r="AK367" t="s">
        <v>54</v>
      </c>
      <c r="AL367" s="38">
        <v>44129</v>
      </c>
      <c r="AM367">
        <v>188</v>
      </c>
      <c r="AN367">
        <v>2</v>
      </c>
      <c r="AO367">
        <v>6486</v>
      </c>
      <c r="AP367" s="26" t="s">
        <v>65</v>
      </c>
      <c r="AQ367">
        <v>34.5</v>
      </c>
      <c r="AR367">
        <v>33.5</v>
      </c>
      <c r="AS367">
        <v>1</v>
      </c>
      <c r="AT367">
        <v>2.9850746268656803E-2</v>
      </c>
      <c r="AU367">
        <v>2061.866</v>
      </c>
      <c r="AV367">
        <v>2020</v>
      </c>
      <c r="AW367">
        <v>44</v>
      </c>
      <c r="AX367">
        <v>10</v>
      </c>
      <c r="AY367">
        <v>0.31789485044711702</v>
      </c>
    </row>
    <row r="368" spans="7:51" x14ac:dyDescent="0.2">
      <c r="G368" s="26" t="s">
        <v>8</v>
      </c>
      <c r="H368" s="26" t="s">
        <v>10</v>
      </c>
      <c r="I368" s="26" t="s">
        <v>161</v>
      </c>
      <c r="J368" s="26" t="s">
        <v>162</v>
      </c>
      <c r="K368" s="26" t="s">
        <v>36</v>
      </c>
      <c r="L368" s="38">
        <v>44133</v>
      </c>
      <c r="M368" s="26" t="s">
        <v>54</v>
      </c>
      <c r="N368" s="26" t="s">
        <v>91</v>
      </c>
      <c r="O368">
        <v>43964</v>
      </c>
      <c r="P368">
        <v>5.6333333333333329</v>
      </c>
      <c r="Q368">
        <v>1284</v>
      </c>
      <c r="R368">
        <v>12</v>
      </c>
      <c r="S368">
        <v>44298</v>
      </c>
      <c r="T368">
        <v>26544.802</v>
      </c>
      <c r="U368">
        <v>2212.067</v>
      </c>
      <c r="V368">
        <v>107</v>
      </c>
      <c r="W368">
        <v>34.5</v>
      </c>
      <c r="X368">
        <v>17753.198</v>
      </c>
      <c r="Y368">
        <v>2020</v>
      </c>
      <c r="Z368">
        <v>10</v>
      </c>
      <c r="AA368">
        <v>44</v>
      </c>
      <c r="AB368">
        <v>1</v>
      </c>
      <c r="AK368" t="s">
        <v>54</v>
      </c>
      <c r="AL368" s="38">
        <v>44129</v>
      </c>
      <c r="AM368">
        <v>100</v>
      </c>
      <c r="AN368">
        <v>1</v>
      </c>
      <c r="AO368">
        <v>3450</v>
      </c>
      <c r="AP368" s="26" t="s">
        <v>71</v>
      </c>
      <c r="AQ368">
        <v>34.5</v>
      </c>
      <c r="AR368">
        <v>33.5</v>
      </c>
      <c r="AS368">
        <v>1</v>
      </c>
      <c r="AT368">
        <v>2.9850746268656803E-2</v>
      </c>
      <c r="AU368">
        <v>1237.933</v>
      </c>
      <c r="AV368">
        <v>2020</v>
      </c>
      <c r="AW368">
        <v>44</v>
      </c>
      <c r="AX368">
        <v>10</v>
      </c>
      <c r="AY368">
        <v>0.35882115942029003</v>
      </c>
    </row>
    <row r="369" spans="7:51" x14ac:dyDescent="0.2">
      <c r="G369" s="26" t="s">
        <v>8</v>
      </c>
      <c r="H369" s="26" t="s">
        <v>10</v>
      </c>
      <c r="I369" s="26" t="s">
        <v>161</v>
      </c>
      <c r="J369" s="26" t="s">
        <v>162</v>
      </c>
      <c r="K369" s="26" t="s">
        <v>36</v>
      </c>
      <c r="L369" s="38">
        <v>44133</v>
      </c>
      <c r="M369" s="26" t="s">
        <v>54</v>
      </c>
      <c r="N369" s="26" t="s">
        <v>65</v>
      </c>
      <c r="O369">
        <v>43964</v>
      </c>
      <c r="P369">
        <v>5.6333333333333329</v>
      </c>
      <c r="Q369">
        <v>188</v>
      </c>
      <c r="R369">
        <v>2</v>
      </c>
      <c r="S369">
        <v>6486</v>
      </c>
      <c r="T369">
        <v>4424.134</v>
      </c>
      <c r="U369">
        <v>2212.067</v>
      </c>
      <c r="V369">
        <v>94</v>
      </c>
      <c r="W369">
        <v>34.5</v>
      </c>
      <c r="X369">
        <v>2061.866</v>
      </c>
      <c r="Y369">
        <v>2020</v>
      </c>
      <c r="Z369">
        <v>10</v>
      </c>
      <c r="AA369">
        <v>44</v>
      </c>
      <c r="AB369">
        <v>1</v>
      </c>
      <c r="AK369" t="s">
        <v>54</v>
      </c>
      <c r="AL369" s="38">
        <v>44129</v>
      </c>
      <c r="AM369">
        <v>192</v>
      </c>
      <c r="AN369">
        <v>2</v>
      </c>
      <c r="AO369">
        <v>6624</v>
      </c>
      <c r="AP369" s="26" t="s">
        <v>72</v>
      </c>
      <c r="AQ369">
        <v>34.5</v>
      </c>
      <c r="AR369">
        <v>33.5</v>
      </c>
      <c r="AS369">
        <v>1</v>
      </c>
      <c r="AT369">
        <v>2.9850746268656803E-2</v>
      </c>
      <c r="AU369">
        <v>2199.866</v>
      </c>
      <c r="AV369">
        <v>2020</v>
      </c>
      <c r="AW369">
        <v>44</v>
      </c>
      <c r="AX369">
        <v>10</v>
      </c>
      <c r="AY369">
        <v>0.33210537439613502</v>
      </c>
    </row>
    <row r="370" spans="7:51" x14ac:dyDescent="0.2">
      <c r="G370" s="26" t="s">
        <v>8</v>
      </c>
      <c r="H370" s="26" t="s">
        <v>10</v>
      </c>
      <c r="I370" s="26" t="s">
        <v>161</v>
      </c>
      <c r="J370" s="26" t="s">
        <v>162</v>
      </c>
      <c r="K370" s="26" t="s">
        <v>36</v>
      </c>
      <c r="L370" s="38">
        <v>44133</v>
      </c>
      <c r="M370" s="26" t="s">
        <v>54</v>
      </c>
      <c r="N370" s="26" t="s">
        <v>71</v>
      </c>
      <c r="O370">
        <v>43964</v>
      </c>
      <c r="P370">
        <v>5.6333333333333329</v>
      </c>
      <c r="Q370">
        <v>100</v>
      </c>
      <c r="R370">
        <v>1</v>
      </c>
      <c r="S370">
        <v>3450</v>
      </c>
      <c r="T370">
        <v>2212.067</v>
      </c>
      <c r="U370">
        <v>2212.067</v>
      </c>
      <c r="V370">
        <v>100</v>
      </c>
      <c r="W370">
        <v>34.5</v>
      </c>
      <c r="X370">
        <v>1237.933</v>
      </c>
      <c r="Y370">
        <v>2020</v>
      </c>
      <c r="Z370">
        <v>10</v>
      </c>
      <c r="AA370">
        <v>44</v>
      </c>
      <c r="AB370">
        <v>1</v>
      </c>
      <c r="AK370" t="s">
        <v>54</v>
      </c>
      <c r="AL370" s="38">
        <v>44129</v>
      </c>
      <c r="AM370">
        <v>1504</v>
      </c>
      <c r="AN370">
        <v>15</v>
      </c>
      <c r="AO370">
        <v>51888</v>
      </c>
      <c r="AP370" s="26" t="s">
        <v>74</v>
      </c>
      <c r="AQ370">
        <v>34.5</v>
      </c>
      <c r="AR370">
        <v>33.5</v>
      </c>
      <c r="AS370">
        <v>1</v>
      </c>
      <c r="AT370">
        <v>2.9850746268656803E-2</v>
      </c>
      <c r="AU370">
        <v>18706.998</v>
      </c>
      <c r="AV370">
        <v>2020</v>
      </c>
      <c r="AW370">
        <v>44</v>
      </c>
      <c r="AX370">
        <v>10</v>
      </c>
      <c r="AY370">
        <v>0.36052648011100802</v>
      </c>
    </row>
    <row r="371" spans="7:51" x14ac:dyDescent="0.2">
      <c r="G371" s="26" t="s">
        <v>8</v>
      </c>
      <c r="H371" s="26" t="s">
        <v>10</v>
      </c>
      <c r="I371" s="26" t="s">
        <v>161</v>
      </c>
      <c r="J371" s="26" t="s">
        <v>162</v>
      </c>
      <c r="K371" s="26" t="s">
        <v>36</v>
      </c>
      <c r="L371" s="38">
        <v>44133</v>
      </c>
      <c r="M371" s="26" t="s">
        <v>54</v>
      </c>
      <c r="N371" s="26" t="s">
        <v>72</v>
      </c>
      <c r="O371">
        <v>43964</v>
      </c>
      <c r="P371">
        <v>5.6333333333333329</v>
      </c>
      <c r="Q371">
        <v>192</v>
      </c>
      <c r="R371">
        <v>2</v>
      </c>
      <c r="S371">
        <v>6624</v>
      </c>
      <c r="T371">
        <v>4424.134</v>
      </c>
      <c r="U371">
        <v>2212.067</v>
      </c>
      <c r="V371">
        <v>96</v>
      </c>
      <c r="W371">
        <v>34.5</v>
      </c>
      <c r="X371">
        <v>2199.866</v>
      </c>
      <c r="Y371">
        <v>2020</v>
      </c>
      <c r="Z371">
        <v>10</v>
      </c>
      <c r="AA371">
        <v>44</v>
      </c>
      <c r="AB371">
        <v>1</v>
      </c>
      <c r="AK371" t="s">
        <v>54</v>
      </c>
      <c r="AL371" s="38">
        <v>44129</v>
      </c>
      <c r="AM371">
        <v>320</v>
      </c>
      <c r="AN371">
        <v>3</v>
      </c>
      <c r="AO371">
        <v>11040</v>
      </c>
      <c r="AP371" s="26" t="s">
        <v>75</v>
      </c>
      <c r="AQ371">
        <v>34.5</v>
      </c>
      <c r="AR371">
        <v>33.5</v>
      </c>
      <c r="AS371">
        <v>1</v>
      </c>
      <c r="AT371">
        <v>2.9850746268656803E-2</v>
      </c>
      <c r="AU371">
        <v>4403.8</v>
      </c>
      <c r="AV371">
        <v>2020</v>
      </c>
      <c r="AW371">
        <v>44</v>
      </c>
      <c r="AX371">
        <v>10</v>
      </c>
      <c r="AY371">
        <v>0.39889492753623201</v>
      </c>
    </row>
    <row r="372" spans="7:51" x14ac:dyDescent="0.2">
      <c r="G372" s="26" t="s">
        <v>8</v>
      </c>
      <c r="H372" s="26" t="s">
        <v>10</v>
      </c>
      <c r="I372" s="26" t="s">
        <v>161</v>
      </c>
      <c r="J372" s="26" t="s">
        <v>162</v>
      </c>
      <c r="K372" s="26" t="s">
        <v>36</v>
      </c>
      <c r="L372" s="38">
        <v>44133</v>
      </c>
      <c r="M372" s="26" t="s">
        <v>54</v>
      </c>
      <c r="N372" s="26" t="s">
        <v>74</v>
      </c>
      <c r="O372">
        <v>43964</v>
      </c>
      <c r="P372">
        <v>5.6333333333333329</v>
      </c>
      <c r="Q372">
        <v>1504</v>
      </c>
      <c r="R372">
        <v>15</v>
      </c>
      <c r="S372">
        <v>51888</v>
      </c>
      <c r="T372">
        <v>33181.002</v>
      </c>
      <c r="U372">
        <v>2212.067</v>
      </c>
      <c r="V372">
        <v>100.26666666666667</v>
      </c>
      <c r="W372">
        <v>34.5</v>
      </c>
      <c r="X372">
        <v>18706.998</v>
      </c>
      <c r="Y372">
        <v>2020</v>
      </c>
      <c r="Z372">
        <v>10</v>
      </c>
      <c r="AA372">
        <v>44</v>
      </c>
      <c r="AB372">
        <v>1</v>
      </c>
      <c r="AK372" t="s">
        <v>54</v>
      </c>
      <c r="AL372" s="38">
        <v>44129</v>
      </c>
      <c r="AM372">
        <v>530</v>
      </c>
      <c r="AN372">
        <v>5</v>
      </c>
      <c r="AO372">
        <v>18285</v>
      </c>
      <c r="AP372" s="26" t="s">
        <v>76</v>
      </c>
      <c r="AQ372">
        <v>34.5</v>
      </c>
      <c r="AR372">
        <v>33.5</v>
      </c>
      <c r="AS372">
        <v>1</v>
      </c>
      <c r="AT372">
        <v>2.9850746268656803E-2</v>
      </c>
      <c r="AU372">
        <v>7224.6660000000002</v>
      </c>
      <c r="AV372">
        <v>2020</v>
      </c>
      <c r="AW372">
        <v>44</v>
      </c>
      <c r="AX372">
        <v>10</v>
      </c>
      <c r="AY372">
        <v>0.39511435602953199</v>
      </c>
    </row>
    <row r="373" spans="7:51" x14ac:dyDescent="0.2">
      <c r="G373" s="26" t="s">
        <v>8</v>
      </c>
      <c r="H373" s="26" t="s">
        <v>10</v>
      </c>
      <c r="I373" s="26" t="s">
        <v>161</v>
      </c>
      <c r="J373" s="26" t="s">
        <v>162</v>
      </c>
      <c r="K373" s="26" t="s">
        <v>36</v>
      </c>
      <c r="L373" s="38">
        <v>44133</v>
      </c>
      <c r="M373" s="26" t="s">
        <v>54</v>
      </c>
      <c r="N373" s="26" t="s">
        <v>75</v>
      </c>
      <c r="O373">
        <v>43964</v>
      </c>
      <c r="P373">
        <v>5.6333333333333329</v>
      </c>
      <c r="Q373">
        <v>320</v>
      </c>
      <c r="R373">
        <v>3</v>
      </c>
      <c r="S373">
        <v>11040</v>
      </c>
      <c r="T373">
        <v>6636.2</v>
      </c>
      <c r="U373">
        <v>2212.067</v>
      </c>
      <c r="V373">
        <v>106.66666666666667</v>
      </c>
      <c r="W373">
        <v>34.5</v>
      </c>
      <c r="X373">
        <v>4403.8</v>
      </c>
      <c r="Y373">
        <v>2020</v>
      </c>
      <c r="Z373">
        <v>10</v>
      </c>
      <c r="AA373">
        <v>44</v>
      </c>
      <c r="AB373">
        <v>1</v>
      </c>
      <c r="AK373" t="s">
        <v>54</v>
      </c>
      <c r="AL373" s="38">
        <v>44129</v>
      </c>
      <c r="AM373">
        <v>525</v>
      </c>
      <c r="AN373">
        <v>5</v>
      </c>
      <c r="AO373">
        <v>18112.5</v>
      </c>
      <c r="AP373" s="26" t="s">
        <v>77</v>
      </c>
      <c r="AQ373">
        <v>34.5</v>
      </c>
      <c r="AR373">
        <v>33.5</v>
      </c>
      <c r="AS373">
        <v>1</v>
      </c>
      <c r="AT373">
        <v>2.9850746268656803E-2</v>
      </c>
      <c r="AU373">
        <v>7052.1660000000002</v>
      </c>
      <c r="AV373">
        <v>2020</v>
      </c>
      <c r="AW373">
        <v>44</v>
      </c>
      <c r="AX373">
        <v>10</v>
      </c>
      <c r="AY373">
        <v>0.389353540372671</v>
      </c>
    </row>
    <row r="374" spans="7:51" x14ac:dyDescent="0.2">
      <c r="G374" s="26" t="s">
        <v>8</v>
      </c>
      <c r="H374" s="26" t="s">
        <v>10</v>
      </c>
      <c r="I374" s="26" t="s">
        <v>161</v>
      </c>
      <c r="J374" s="26" t="s">
        <v>162</v>
      </c>
      <c r="K374" s="26" t="s">
        <v>36</v>
      </c>
      <c r="L374" s="38">
        <v>44133</v>
      </c>
      <c r="M374" s="26" t="s">
        <v>54</v>
      </c>
      <c r="N374" s="26" t="s">
        <v>76</v>
      </c>
      <c r="O374">
        <v>43964</v>
      </c>
      <c r="P374">
        <v>5.6333333333333329</v>
      </c>
      <c r="Q374">
        <v>530</v>
      </c>
      <c r="R374">
        <v>5</v>
      </c>
      <c r="S374">
        <v>18285</v>
      </c>
      <c r="T374">
        <v>11060.334000000001</v>
      </c>
      <c r="U374">
        <v>2212.067</v>
      </c>
      <c r="V374">
        <v>106</v>
      </c>
      <c r="W374">
        <v>34.5</v>
      </c>
      <c r="X374">
        <v>7224.6660000000002</v>
      </c>
      <c r="Y374">
        <v>2020</v>
      </c>
      <c r="Z374">
        <v>10</v>
      </c>
      <c r="AA374">
        <v>44</v>
      </c>
      <c r="AB374">
        <v>1</v>
      </c>
      <c r="AK374" t="s">
        <v>54</v>
      </c>
      <c r="AL374" s="38">
        <v>44129</v>
      </c>
      <c r="AM374">
        <v>190</v>
      </c>
      <c r="AN374">
        <v>2</v>
      </c>
      <c r="AO374">
        <v>6555</v>
      </c>
      <c r="AP374" s="26" t="s">
        <v>78</v>
      </c>
      <c r="AQ374">
        <v>34.5</v>
      </c>
      <c r="AR374">
        <v>33.5</v>
      </c>
      <c r="AS374">
        <v>1</v>
      </c>
      <c r="AT374">
        <v>2.9850746268656803E-2</v>
      </c>
      <c r="AU374">
        <v>2130.866</v>
      </c>
      <c r="AV374">
        <v>2020</v>
      </c>
      <c r="AW374">
        <v>44</v>
      </c>
      <c r="AX374">
        <v>10</v>
      </c>
      <c r="AY374">
        <v>0.32507490465293698</v>
      </c>
    </row>
    <row r="375" spans="7:51" x14ac:dyDescent="0.2">
      <c r="G375" s="26" t="s">
        <v>8</v>
      </c>
      <c r="H375" s="26" t="s">
        <v>10</v>
      </c>
      <c r="I375" s="26" t="s">
        <v>161</v>
      </c>
      <c r="J375" s="26" t="s">
        <v>162</v>
      </c>
      <c r="K375" s="26" t="s">
        <v>36</v>
      </c>
      <c r="L375" s="38">
        <v>44133</v>
      </c>
      <c r="M375" s="26" t="s">
        <v>54</v>
      </c>
      <c r="N375" s="26" t="s">
        <v>77</v>
      </c>
      <c r="O375">
        <v>43964</v>
      </c>
      <c r="P375">
        <v>5.6333333333333329</v>
      </c>
      <c r="Q375">
        <v>525</v>
      </c>
      <c r="R375">
        <v>5</v>
      </c>
      <c r="S375">
        <v>18112.5</v>
      </c>
      <c r="T375">
        <v>11060.334000000001</v>
      </c>
      <c r="U375">
        <v>2212.067</v>
      </c>
      <c r="V375">
        <v>105</v>
      </c>
      <c r="W375">
        <v>34.5</v>
      </c>
      <c r="X375">
        <v>7052.1660000000002</v>
      </c>
      <c r="Y375">
        <v>2020</v>
      </c>
      <c r="Z375">
        <v>10</v>
      </c>
      <c r="AA375">
        <v>44</v>
      </c>
      <c r="AB375">
        <v>1</v>
      </c>
      <c r="AK375" t="s">
        <v>54</v>
      </c>
      <c r="AL375" s="38">
        <v>44129</v>
      </c>
      <c r="AM375">
        <v>200</v>
      </c>
      <c r="AN375">
        <v>2</v>
      </c>
      <c r="AO375">
        <v>6900</v>
      </c>
      <c r="AP375" s="26" t="s">
        <v>79</v>
      </c>
      <c r="AQ375">
        <v>34.5</v>
      </c>
      <c r="AR375">
        <v>33.5</v>
      </c>
      <c r="AS375">
        <v>1</v>
      </c>
      <c r="AT375">
        <v>2.9850746268656803E-2</v>
      </c>
      <c r="AU375">
        <v>2475.866</v>
      </c>
      <c r="AV375">
        <v>2020</v>
      </c>
      <c r="AW375">
        <v>44</v>
      </c>
      <c r="AX375">
        <v>10</v>
      </c>
      <c r="AY375">
        <v>0.35882115942029003</v>
      </c>
    </row>
    <row r="376" spans="7:51" x14ac:dyDescent="0.2">
      <c r="G376" s="26" t="s">
        <v>8</v>
      </c>
      <c r="H376" s="26" t="s">
        <v>10</v>
      </c>
      <c r="I376" s="26" t="s">
        <v>161</v>
      </c>
      <c r="J376" s="26" t="s">
        <v>162</v>
      </c>
      <c r="K376" s="26" t="s">
        <v>36</v>
      </c>
      <c r="L376" s="38">
        <v>44133</v>
      </c>
      <c r="M376" s="26" t="s">
        <v>54</v>
      </c>
      <c r="N376" s="26" t="s">
        <v>78</v>
      </c>
      <c r="O376">
        <v>43964</v>
      </c>
      <c r="P376">
        <v>5.6333333333333329</v>
      </c>
      <c r="Q376">
        <v>190</v>
      </c>
      <c r="R376">
        <v>2</v>
      </c>
      <c r="S376">
        <v>6555</v>
      </c>
      <c r="T376">
        <v>4424.134</v>
      </c>
      <c r="U376">
        <v>2212.067</v>
      </c>
      <c r="V376">
        <v>95</v>
      </c>
      <c r="W376">
        <v>34.5</v>
      </c>
      <c r="X376">
        <v>2130.866</v>
      </c>
      <c r="Y376">
        <v>2020</v>
      </c>
      <c r="Z376">
        <v>10</v>
      </c>
      <c r="AA376">
        <v>44</v>
      </c>
      <c r="AB376">
        <v>1</v>
      </c>
      <c r="AK376" t="s">
        <v>54</v>
      </c>
      <c r="AL376" s="38">
        <v>44129</v>
      </c>
      <c r="AM376">
        <v>100</v>
      </c>
      <c r="AN376">
        <v>1</v>
      </c>
      <c r="AO376">
        <v>3450</v>
      </c>
      <c r="AP376" s="26" t="s">
        <v>92</v>
      </c>
      <c r="AQ376">
        <v>34.5</v>
      </c>
      <c r="AR376">
        <v>33.5</v>
      </c>
      <c r="AS376">
        <v>1</v>
      </c>
      <c r="AT376">
        <v>2.9850746268656803E-2</v>
      </c>
      <c r="AU376">
        <v>1237.933</v>
      </c>
      <c r="AV376">
        <v>2020</v>
      </c>
      <c r="AW376">
        <v>44</v>
      </c>
      <c r="AX376">
        <v>10</v>
      </c>
      <c r="AY376">
        <v>0.35882115942029003</v>
      </c>
    </row>
    <row r="377" spans="7:51" x14ac:dyDescent="0.2">
      <c r="G377" s="26" t="s">
        <v>8</v>
      </c>
      <c r="H377" s="26" t="s">
        <v>10</v>
      </c>
      <c r="I377" s="26" t="s">
        <v>161</v>
      </c>
      <c r="J377" s="26" t="s">
        <v>162</v>
      </c>
      <c r="K377" s="26" t="s">
        <v>36</v>
      </c>
      <c r="L377" s="38">
        <v>44133</v>
      </c>
      <c r="M377" s="26" t="s">
        <v>54</v>
      </c>
      <c r="N377" s="26" t="s">
        <v>79</v>
      </c>
      <c r="O377">
        <v>43964</v>
      </c>
      <c r="P377">
        <v>5.6333333333333329</v>
      </c>
      <c r="Q377">
        <v>200</v>
      </c>
      <c r="R377">
        <v>2</v>
      </c>
      <c r="S377">
        <v>6900</v>
      </c>
      <c r="T377">
        <v>4424.134</v>
      </c>
      <c r="U377">
        <v>2212.067</v>
      </c>
      <c r="V377">
        <v>100</v>
      </c>
      <c r="W377">
        <v>34.5</v>
      </c>
      <c r="X377">
        <v>2475.866</v>
      </c>
      <c r="Y377">
        <v>2020</v>
      </c>
      <c r="Z377">
        <v>10</v>
      </c>
      <c r="AA377">
        <v>44</v>
      </c>
      <c r="AB377">
        <v>1</v>
      </c>
      <c r="AK377" t="s">
        <v>54</v>
      </c>
      <c r="AL377" s="38">
        <v>44129</v>
      </c>
      <c r="AM377">
        <v>612</v>
      </c>
      <c r="AN377">
        <v>6</v>
      </c>
      <c r="AO377">
        <v>21114</v>
      </c>
      <c r="AP377" s="26" t="s">
        <v>80</v>
      </c>
      <c r="AQ377">
        <v>34.5</v>
      </c>
      <c r="AR377">
        <v>33.5</v>
      </c>
      <c r="AS377">
        <v>1</v>
      </c>
      <c r="AT377">
        <v>2.9850746268656803E-2</v>
      </c>
      <c r="AU377">
        <v>7841.5990000000002</v>
      </c>
      <c r="AV377">
        <v>2020</v>
      </c>
      <c r="AW377">
        <v>44</v>
      </c>
      <c r="AX377">
        <v>10</v>
      </c>
      <c r="AY377">
        <v>0.37139334091124399</v>
      </c>
    </row>
    <row r="378" spans="7:51" x14ac:dyDescent="0.2">
      <c r="G378" s="26" t="s">
        <v>8</v>
      </c>
      <c r="H378" s="26" t="s">
        <v>10</v>
      </c>
      <c r="I378" s="26" t="s">
        <v>161</v>
      </c>
      <c r="J378" s="26" t="s">
        <v>162</v>
      </c>
      <c r="K378" s="26" t="s">
        <v>36</v>
      </c>
      <c r="L378" s="38">
        <v>44133</v>
      </c>
      <c r="M378" s="26" t="s">
        <v>54</v>
      </c>
      <c r="N378" s="26" t="s">
        <v>92</v>
      </c>
      <c r="O378">
        <v>43964</v>
      </c>
      <c r="P378">
        <v>5.6333333333333329</v>
      </c>
      <c r="Q378">
        <v>100</v>
      </c>
      <c r="R378">
        <v>1</v>
      </c>
      <c r="S378">
        <v>3450</v>
      </c>
      <c r="T378">
        <v>2212.067</v>
      </c>
      <c r="U378">
        <v>2212.067</v>
      </c>
      <c r="V378">
        <v>100</v>
      </c>
      <c r="W378">
        <v>34.5</v>
      </c>
      <c r="X378">
        <v>1237.933</v>
      </c>
      <c r="Y378">
        <v>2020</v>
      </c>
      <c r="Z378">
        <v>10</v>
      </c>
      <c r="AA378">
        <v>44</v>
      </c>
      <c r="AB378">
        <v>1</v>
      </c>
      <c r="AK378" t="s">
        <v>54</v>
      </c>
      <c r="AL378" s="38">
        <v>44129</v>
      </c>
      <c r="AM378">
        <v>505</v>
      </c>
      <c r="AN378">
        <v>5</v>
      </c>
      <c r="AO378">
        <v>17422.5</v>
      </c>
      <c r="AP378" s="26" t="s">
        <v>81</v>
      </c>
      <c r="AQ378">
        <v>34.5</v>
      </c>
      <c r="AR378">
        <v>33.5</v>
      </c>
      <c r="AS378">
        <v>1</v>
      </c>
      <c r="AT378">
        <v>2.9850746268656803E-2</v>
      </c>
      <c r="AU378">
        <v>6362.1660000000002</v>
      </c>
      <c r="AV378">
        <v>2020</v>
      </c>
      <c r="AW378">
        <v>44</v>
      </c>
      <c r="AX378">
        <v>10</v>
      </c>
      <c r="AY378">
        <v>0.36516952216960802</v>
      </c>
    </row>
    <row r="379" spans="7:51" x14ac:dyDescent="0.2">
      <c r="G379" s="26" t="s">
        <v>8</v>
      </c>
      <c r="H379" s="26" t="s">
        <v>10</v>
      </c>
      <c r="I379" s="26" t="s">
        <v>161</v>
      </c>
      <c r="J379" s="26" t="s">
        <v>162</v>
      </c>
      <c r="K379" s="26" t="s">
        <v>36</v>
      </c>
      <c r="L379" s="38">
        <v>44133</v>
      </c>
      <c r="M379" s="26" t="s">
        <v>54</v>
      </c>
      <c r="N379" s="26" t="s">
        <v>80</v>
      </c>
      <c r="O379">
        <v>43964</v>
      </c>
      <c r="P379">
        <v>5.6333333333333329</v>
      </c>
      <c r="Q379">
        <v>612</v>
      </c>
      <c r="R379">
        <v>6</v>
      </c>
      <c r="S379">
        <v>21114</v>
      </c>
      <c r="T379">
        <v>13272.401</v>
      </c>
      <c r="U379">
        <v>2212.067</v>
      </c>
      <c r="V379">
        <v>102</v>
      </c>
      <c r="W379">
        <v>34.5</v>
      </c>
      <c r="X379">
        <v>7841.5990000000002</v>
      </c>
      <c r="Y379">
        <v>2020</v>
      </c>
      <c r="Z379">
        <v>10</v>
      </c>
      <c r="AA379">
        <v>44</v>
      </c>
      <c r="AB379">
        <v>1</v>
      </c>
      <c r="AK379" t="s">
        <v>54</v>
      </c>
      <c r="AL379" s="38">
        <v>44129</v>
      </c>
      <c r="AM379">
        <v>444</v>
      </c>
      <c r="AN379">
        <v>4</v>
      </c>
      <c r="AO379">
        <v>15096</v>
      </c>
      <c r="AP379" s="26" t="s">
        <v>89</v>
      </c>
      <c r="AQ379">
        <v>34</v>
      </c>
      <c r="AR379">
        <v>33.5</v>
      </c>
      <c r="AS379">
        <v>0.5</v>
      </c>
      <c r="AT379">
        <v>1.49253731343284E-2</v>
      </c>
      <c r="AU379">
        <v>6247.7330000000002</v>
      </c>
      <c r="AV379">
        <v>2020</v>
      </c>
      <c r="AW379">
        <v>44</v>
      </c>
      <c r="AX379">
        <v>10</v>
      </c>
      <c r="AY379">
        <v>0.41386678590355103</v>
      </c>
    </row>
    <row r="380" spans="7:51" x14ac:dyDescent="0.2">
      <c r="G380" s="26" t="s">
        <v>8</v>
      </c>
      <c r="H380" s="26" t="s">
        <v>10</v>
      </c>
      <c r="I380" s="26" t="s">
        <v>161</v>
      </c>
      <c r="J380" s="26" t="s">
        <v>162</v>
      </c>
      <c r="K380" s="26" t="s">
        <v>36</v>
      </c>
      <c r="L380" s="38">
        <v>44133</v>
      </c>
      <c r="M380" s="26" t="s">
        <v>54</v>
      </c>
      <c r="N380" s="26" t="s">
        <v>81</v>
      </c>
      <c r="O380">
        <v>43964</v>
      </c>
      <c r="P380">
        <v>5.6333333333333329</v>
      </c>
      <c r="Q380">
        <v>505</v>
      </c>
      <c r="R380">
        <v>5</v>
      </c>
      <c r="S380">
        <v>17422.5</v>
      </c>
      <c r="T380">
        <v>11060.334000000001</v>
      </c>
      <c r="U380">
        <v>2212.067</v>
      </c>
      <c r="V380">
        <v>101</v>
      </c>
      <c r="W380">
        <v>34.5</v>
      </c>
      <c r="X380">
        <v>6362.1660000000002</v>
      </c>
      <c r="Y380">
        <v>2020</v>
      </c>
      <c r="Z380">
        <v>10</v>
      </c>
      <c r="AA380">
        <v>44</v>
      </c>
      <c r="AB380">
        <v>1</v>
      </c>
      <c r="AK380" t="s">
        <v>54</v>
      </c>
      <c r="AL380" s="38">
        <v>44129</v>
      </c>
      <c r="AM380">
        <v>115</v>
      </c>
      <c r="AN380">
        <v>1</v>
      </c>
      <c r="AO380">
        <v>3967.5</v>
      </c>
      <c r="AP380" s="26" t="s">
        <v>62</v>
      </c>
      <c r="AQ380">
        <v>34.5</v>
      </c>
      <c r="AR380">
        <v>33.5</v>
      </c>
      <c r="AS380">
        <v>1</v>
      </c>
      <c r="AT380">
        <v>2.9850746268656803E-2</v>
      </c>
      <c r="AU380">
        <v>1755.433</v>
      </c>
      <c r="AV380">
        <v>2020</v>
      </c>
      <c r="AW380">
        <v>44</v>
      </c>
      <c r="AX380">
        <v>10</v>
      </c>
      <c r="AY380">
        <v>0.4424531821046</v>
      </c>
    </row>
    <row r="381" spans="7:51" x14ac:dyDescent="0.2">
      <c r="G381" s="26" t="s">
        <v>8</v>
      </c>
      <c r="H381" s="26" t="s">
        <v>10</v>
      </c>
      <c r="I381" s="26" t="s">
        <v>161</v>
      </c>
      <c r="J381" s="26" t="s">
        <v>162</v>
      </c>
      <c r="K381" s="26" t="s">
        <v>36</v>
      </c>
      <c r="L381" s="38">
        <v>44133</v>
      </c>
      <c r="M381" s="26" t="s">
        <v>54</v>
      </c>
      <c r="N381" s="26" t="s">
        <v>89</v>
      </c>
      <c r="O381">
        <v>43964</v>
      </c>
      <c r="P381">
        <v>5.6333333333333329</v>
      </c>
      <c r="Q381">
        <v>444</v>
      </c>
      <c r="R381">
        <v>4</v>
      </c>
      <c r="S381">
        <v>15096</v>
      </c>
      <c r="T381">
        <v>8848.2669999999998</v>
      </c>
      <c r="U381">
        <v>2212.067</v>
      </c>
      <c r="V381">
        <v>111</v>
      </c>
      <c r="W381">
        <v>34</v>
      </c>
      <c r="X381">
        <v>6247.7330000000002</v>
      </c>
      <c r="Y381">
        <v>2020</v>
      </c>
      <c r="Z381">
        <v>10</v>
      </c>
      <c r="AA381">
        <v>44</v>
      </c>
      <c r="AB381">
        <v>1</v>
      </c>
      <c r="AK381" t="s">
        <v>54</v>
      </c>
      <c r="AL381" s="38">
        <v>44129</v>
      </c>
      <c r="AM381">
        <v>602</v>
      </c>
      <c r="AN381">
        <v>6</v>
      </c>
      <c r="AO381">
        <v>20769</v>
      </c>
      <c r="AP381" s="26" t="s">
        <v>158</v>
      </c>
      <c r="AQ381">
        <v>34.5</v>
      </c>
      <c r="AR381">
        <v>33.5</v>
      </c>
      <c r="AS381">
        <v>1</v>
      </c>
      <c r="AT381">
        <v>2.9850746268656803E-2</v>
      </c>
      <c r="AU381">
        <v>7496.5990000000002</v>
      </c>
      <c r="AV381">
        <v>2020</v>
      </c>
      <c r="AW381">
        <v>44</v>
      </c>
      <c r="AX381">
        <v>10</v>
      </c>
      <c r="AY381">
        <v>0.36095136983003506</v>
      </c>
    </row>
    <row r="382" spans="7:51" x14ac:dyDescent="0.2">
      <c r="G382" s="26" t="s">
        <v>8</v>
      </c>
      <c r="H382" s="26" t="s">
        <v>10</v>
      </c>
      <c r="I382" s="26" t="s">
        <v>161</v>
      </c>
      <c r="J382" s="26" t="s">
        <v>162</v>
      </c>
      <c r="K382" s="26" t="s">
        <v>36</v>
      </c>
      <c r="L382" s="38">
        <v>44133</v>
      </c>
      <c r="M382" s="26" t="s">
        <v>54</v>
      </c>
      <c r="N382" s="26" t="s">
        <v>62</v>
      </c>
      <c r="O382">
        <v>43964</v>
      </c>
      <c r="P382">
        <v>5.6333333333333329</v>
      </c>
      <c r="Q382">
        <v>115</v>
      </c>
      <c r="R382">
        <v>1</v>
      </c>
      <c r="S382">
        <v>3967.5</v>
      </c>
      <c r="T382">
        <v>2212.067</v>
      </c>
      <c r="U382">
        <v>2212.067</v>
      </c>
      <c r="V382">
        <v>115</v>
      </c>
      <c r="W382">
        <v>34.5</v>
      </c>
      <c r="X382">
        <v>1755.433</v>
      </c>
      <c r="Y382">
        <v>2020</v>
      </c>
      <c r="Z382">
        <v>10</v>
      </c>
      <c r="AA382">
        <v>44</v>
      </c>
      <c r="AB382">
        <v>1</v>
      </c>
      <c r="AK382" t="s">
        <v>54</v>
      </c>
      <c r="AL382" s="38">
        <v>44129</v>
      </c>
      <c r="AM382">
        <v>300</v>
      </c>
      <c r="AN382">
        <v>3</v>
      </c>
      <c r="AO382">
        <v>10350</v>
      </c>
      <c r="AP382" s="26" t="s">
        <v>62</v>
      </c>
      <c r="AQ382">
        <v>34.5</v>
      </c>
      <c r="AR382">
        <v>33.5</v>
      </c>
      <c r="AS382">
        <v>1</v>
      </c>
      <c r="AT382">
        <v>2.9850746268656803E-2</v>
      </c>
      <c r="AU382">
        <v>3713.8</v>
      </c>
      <c r="AV382">
        <v>2020</v>
      </c>
      <c r="AW382">
        <v>44</v>
      </c>
      <c r="AX382">
        <v>10</v>
      </c>
      <c r="AY382">
        <v>0.35882125603864701</v>
      </c>
    </row>
    <row r="383" spans="7:51" x14ac:dyDescent="0.2">
      <c r="G383" s="26" t="s">
        <v>8</v>
      </c>
      <c r="H383" s="26" t="s">
        <v>10</v>
      </c>
      <c r="I383" s="26" t="s">
        <v>161</v>
      </c>
      <c r="J383" s="26" t="s">
        <v>162</v>
      </c>
      <c r="K383" s="26" t="s">
        <v>36</v>
      </c>
      <c r="L383" s="38">
        <v>44133</v>
      </c>
      <c r="M383" s="26" t="s">
        <v>54</v>
      </c>
      <c r="N383" s="26" t="s">
        <v>158</v>
      </c>
      <c r="O383">
        <v>43964</v>
      </c>
      <c r="P383">
        <v>5.6333333333333329</v>
      </c>
      <c r="Q383">
        <v>602</v>
      </c>
      <c r="R383">
        <v>6</v>
      </c>
      <c r="S383">
        <v>20769</v>
      </c>
      <c r="T383">
        <v>13272.401</v>
      </c>
      <c r="U383">
        <v>2212.067</v>
      </c>
      <c r="V383">
        <v>100.33333333333333</v>
      </c>
      <c r="W383">
        <v>34.5</v>
      </c>
      <c r="X383">
        <v>7496.5990000000002</v>
      </c>
      <c r="Y383">
        <v>2020</v>
      </c>
      <c r="Z383">
        <v>10</v>
      </c>
      <c r="AA383">
        <v>44</v>
      </c>
      <c r="AB383">
        <v>1</v>
      </c>
      <c r="AK383" t="s">
        <v>54</v>
      </c>
      <c r="AL383" s="38">
        <v>44129</v>
      </c>
      <c r="AM383">
        <v>274</v>
      </c>
      <c r="AN383">
        <v>3</v>
      </c>
      <c r="AO383">
        <v>9453</v>
      </c>
      <c r="AP383" s="26" t="s">
        <v>62</v>
      </c>
      <c r="AQ383">
        <v>34.5</v>
      </c>
      <c r="AR383">
        <v>33.5</v>
      </c>
      <c r="AS383">
        <v>1</v>
      </c>
      <c r="AT383">
        <v>2.9850746268656803E-2</v>
      </c>
      <c r="AU383">
        <v>2816.8</v>
      </c>
      <c r="AV383">
        <v>2020</v>
      </c>
      <c r="AW383">
        <v>44</v>
      </c>
      <c r="AX383">
        <v>10</v>
      </c>
      <c r="AY383">
        <v>0.29797947741457698</v>
      </c>
    </row>
    <row r="384" spans="7:51" x14ac:dyDescent="0.2">
      <c r="G384" s="26" t="s">
        <v>8</v>
      </c>
      <c r="H384" s="26" t="s">
        <v>10</v>
      </c>
      <c r="I384" s="26" t="s">
        <v>161</v>
      </c>
      <c r="J384" s="26" t="s">
        <v>162</v>
      </c>
      <c r="K384" s="26" t="s">
        <v>36</v>
      </c>
      <c r="L384" s="38">
        <v>44133</v>
      </c>
      <c r="M384" s="26" t="s">
        <v>54</v>
      </c>
      <c r="N384" s="26" t="s">
        <v>62</v>
      </c>
      <c r="O384">
        <v>43964</v>
      </c>
      <c r="P384">
        <v>5.6333333333333329</v>
      </c>
      <c r="Q384">
        <v>300</v>
      </c>
      <c r="R384">
        <v>3</v>
      </c>
      <c r="S384">
        <v>10350</v>
      </c>
      <c r="T384">
        <v>6636.2</v>
      </c>
      <c r="U384">
        <v>2212.067</v>
      </c>
      <c r="V384">
        <v>100</v>
      </c>
      <c r="W384">
        <v>34.5</v>
      </c>
      <c r="X384">
        <v>3713.8</v>
      </c>
      <c r="Y384">
        <v>2020</v>
      </c>
      <c r="Z384">
        <v>10</v>
      </c>
      <c r="AA384">
        <v>44</v>
      </c>
      <c r="AB384">
        <v>1</v>
      </c>
      <c r="AK384" t="s">
        <v>54</v>
      </c>
      <c r="AL384" s="38">
        <v>44129</v>
      </c>
      <c r="AM384">
        <v>120</v>
      </c>
      <c r="AN384">
        <v>1</v>
      </c>
      <c r="AO384">
        <v>4140</v>
      </c>
      <c r="AP384" s="26" t="s">
        <v>62</v>
      </c>
      <c r="AQ384">
        <v>34.5</v>
      </c>
      <c r="AR384">
        <v>33.5</v>
      </c>
      <c r="AS384">
        <v>1</v>
      </c>
      <c r="AT384">
        <v>2.9850746268656803E-2</v>
      </c>
      <c r="AU384">
        <v>1927.933</v>
      </c>
      <c r="AV384">
        <v>2020</v>
      </c>
      <c r="AW384">
        <v>44</v>
      </c>
      <c r="AX384">
        <v>10</v>
      </c>
      <c r="AY384">
        <v>0.46568429951690798</v>
      </c>
    </row>
    <row r="385" spans="7:51" x14ac:dyDescent="0.2">
      <c r="G385" s="26" t="s">
        <v>8</v>
      </c>
      <c r="H385" s="26" t="s">
        <v>10</v>
      </c>
      <c r="I385" s="26" t="s">
        <v>161</v>
      </c>
      <c r="J385" s="26" t="s">
        <v>162</v>
      </c>
      <c r="K385" s="26" t="s">
        <v>36</v>
      </c>
      <c r="L385" s="38">
        <v>44133</v>
      </c>
      <c r="M385" s="26" t="s">
        <v>54</v>
      </c>
      <c r="N385" s="26" t="s">
        <v>62</v>
      </c>
      <c r="O385">
        <v>43964</v>
      </c>
      <c r="P385">
        <v>5.6333333333333329</v>
      </c>
      <c r="Q385">
        <v>274</v>
      </c>
      <c r="R385">
        <v>3</v>
      </c>
      <c r="S385">
        <v>9453</v>
      </c>
      <c r="T385">
        <v>6636.2</v>
      </c>
      <c r="U385">
        <v>2212.067</v>
      </c>
      <c r="V385">
        <v>91.333333333333329</v>
      </c>
      <c r="W385">
        <v>34.5</v>
      </c>
      <c r="X385">
        <v>2816.8</v>
      </c>
      <c r="Y385">
        <v>2020</v>
      </c>
      <c r="Z385">
        <v>10</v>
      </c>
      <c r="AA385">
        <v>44</v>
      </c>
      <c r="AB385">
        <v>1</v>
      </c>
      <c r="AK385" t="s">
        <v>54</v>
      </c>
      <c r="AL385" s="38">
        <v>44129</v>
      </c>
      <c r="AM385">
        <v>94</v>
      </c>
      <c r="AN385">
        <v>1</v>
      </c>
      <c r="AO385">
        <v>3243</v>
      </c>
      <c r="AP385" s="26" t="s">
        <v>62</v>
      </c>
      <c r="AQ385">
        <v>34.5</v>
      </c>
      <c r="AR385">
        <v>33.5</v>
      </c>
      <c r="AS385">
        <v>1</v>
      </c>
      <c r="AT385">
        <v>2.9850746268656803E-2</v>
      </c>
      <c r="AU385">
        <v>1030.933</v>
      </c>
      <c r="AV385">
        <v>2020</v>
      </c>
      <c r="AW385">
        <v>44</v>
      </c>
      <c r="AX385">
        <v>10</v>
      </c>
      <c r="AY385">
        <v>0.31789485044711702</v>
      </c>
    </row>
    <row r="386" spans="7:51" x14ac:dyDescent="0.2">
      <c r="G386" s="26" t="s">
        <v>8</v>
      </c>
      <c r="H386" s="26" t="s">
        <v>10</v>
      </c>
      <c r="I386" s="26" t="s">
        <v>161</v>
      </c>
      <c r="J386" s="26" t="s">
        <v>162</v>
      </c>
      <c r="K386" s="26" t="s">
        <v>36</v>
      </c>
      <c r="L386" s="38">
        <v>44133</v>
      </c>
      <c r="M386" s="26" t="s">
        <v>54</v>
      </c>
      <c r="N386" s="26" t="s">
        <v>62</v>
      </c>
      <c r="O386">
        <v>43964</v>
      </c>
      <c r="P386">
        <v>5.6333333333333329</v>
      </c>
      <c r="Q386">
        <v>120</v>
      </c>
      <c r="R386">
        <v>1</v>
      </c>
      <c r="S386">
        <v>4140</v>
      </c>
      <c r="T386">
        <v>2212.067</v>
      </c>
      <c r="U386">
        <v>2212.067</v>
      </c>
      <c r="V386">
        <v>120</v>
      </c>
      <c r="W386">
        <v>34.5</v>
      </c>
      <c r="X386">
        <v>1927.933</v>
      </c>
      <c r="Y386">
        <v>2020</v>
      </c>
      <c r="Z386">
        <v>10</v>
      </c>
      <c r="AA386">
        <v>44</v>
      </c>
      <c r="AB386">
        <v>1</v>
      </c>
      <c r="AK386" t="s">
        <v>54</v>
      </c>
      <c r="AL386" s="38">
        <v>44129</v>
      </c>
      <c r="AM386">
        <v>320</v>
      </c>
      <c r="AN386">
        <v>3</v>
      </c>
      <c r="AO386">
        <v>11040</v>
      </c>
      <c r="AP386" s="26" t="s">
        <v>82</v>
      </c>
      <c r="AQ386">
        <v>34.5</v>
      </c>
      <c r="AR386">
        <v>33.5</v>
      </c>
      <c r="AS386">
        <v>1</v>
      </c>
      <c r="AT386">
        <v>2.9850746268656803E-2</v>
      </c>
      <c r="AU386">
        <v>4403.8</v>
      </c>
      <c r="AV386">
        <v>2020</v>
      </c>
      <c r="AW386">
        <v>44</v>
      </c>
      <c r="AX386">
        <v>10</v>
      </c>
      <c r="AY386">
        <v>0.39889492753623201</v>
      </c>
    </row>
    <row r="387" spans="7:51" x14ac:dyDescent="0.2">
      <c r="G387" s="26" t="s">
        <v>8</v>
      </c>
      <c r="H387" s="26" t="s">
        <v>10</v>
      </c>
      <c r="I387" s="26" t="s">
        <v>161</v>
      </c>
      <c r="J387" s="26" t="s">
        <v>162</v>
      </c>
      <c r="K387" s="26" t="s">
        <v>36</v>
      </c>
      <c r="L387" s="38">
        <v>44133</v>
      </c>
      <c r="M387" s="26" t="s">
        <v>54</v>
      </c>
      <c r="N387" s="26" t="s">
        <v>62</v>
      </c>
      <c r="O387">
        <v>43964</v>
      </c>
      <c r="P387">
        <v>5.6333333333333329</v>
      </c>
      <c r="Q387">
        <v>94</v>
      </c>
      <c r="R387">
        <v>1</v>
      </c>
      <c r="S387">
        <v>3243</v>
      </c>
      <c r="T387">
        <v>2212.067</v>
      </c>
      <c r="U387">
        <v>2212.067</v>
      </c>
      <c r="V387">
        <v>94</v>
      </c>
      <c r="W387">
        <v>34.5</v>
      </c>
      <c r="X387">
        <v>1030.933</v>
      </c>
      <c r="Y387">
        <v>2020</v>
      </c>
      <c r="Z387">
        <v>10</v>
      </c>
      <c r="AA387">
        <v>44</v>
      </c>
      <c r="AB387">
        <v>1</v>
      </c>
      <c r="AK387" t="s">
        <v>54</v>
      </c>
      <c r="AL387" s="38">
        <v>44129</v>
      </c>
      <c r="AM387">
        <v>110</v>
      </c>
      <c r="AN387">
        <v>1</v>
      </c>
      <c r="AO387">
        <v>3795</v>
      </c>
      <c r="AP387" s="26" t="s">
        <v>69</v>
      </c>
      <c r="AQ387">
        <v>34.5</v>
      </c>
      <c r="AR387">
        <v>33.5</v>
      </c>
      <c r="AS387">
        <v>1</v>
      </c>
      <c r="AT387">
        <v>2.9850746268656803E-2</v>
      </c>
      <c r="AU387">
        <v>1476.444</v>
      </c>
      <c r="AV387">
        <v>2020</v>
      </c>
      <c r="AW387">
        <v>44</v>
      </c>
      <c r="AX387">
        <v>10</v>
      </c>
      <c r="AY387">
        <v>0.38904980237154102</v>
      </c>
    </row>
    <row r="388" spans="7:51" x14ac:dyDescent="0.2">
      <c r="G388" s="26" t="s">
        <v>8</v>
      </c>
      <c r="H388" s="26" t="s">
        <v>10</v>
      </c>
      <c r="I388" s="26" t="s">
        <v>161</v>
      </c>
      <c r="J388" s="26" t="s">
        <v>162</v>
      </c>
      <c r="K388" s="26" t="s">
        <v>36</v>
      </c>
      <c r="L388" s="38">
        <v>44133</v>
      </c>
      <c r="M388" s="26" t="s">
        <v>54</v>
      </c>
      <c r="N388" s="26" t="s">
        <v>82</v>
      </c>
      <c r="O388">
        <v>43964</v>
      </c>
      <c r="P388">
        <v>5.6333333333333329</v>
      </c>
      <c r="Q388">
        <v>320</v>
      </c>
      <c r="R388">
        <v>3</v>
      </c>
      <c r="S388">
        <v>11040</v>
      </c>
      <c r="T388">
        <v>6636.2</v>
      </c>
      <c r="U388">
        <v>2212.067</v>
      </c>
      <c r="V388">
        <v>106.66666666666667</v>
      </c>
      <c r="W388">
        <v>34.5</v>
      </c>
      <c r="X388">
        <v>4403.8</v>
      </c>
      <c r="Y388">
        <v>2020</v>
      </c>
      <c r="Z388">
        <v>10</v>
      </c>
      <c r="AA388">
        <v>44</v>
      </c>
      <c r="AB388">
        <v>1</v>
      </c>
      <c r="AK388" t="s">
        <v>54</v>
      </c>
      <c r="AL388" s="38">
        <v>44129</v>
      </c>
      <c r="AM388">
        <v>3013</v>
      </c>
      <c r="AN388">
        <v>29</v>
      </c>
      <c r="AO388">
        <v>102442</v>
      </c>
      <c r="AP388" s="26" t="s">
        <v>66</v>
      </c>
      <c r="AQ388">
        <v>34</v>
      </c>
      <c r="AR388">
        <v>33.5</v>
      </c>
      <c r="AS388">
        <v>0.5</v>
      </c>
      <c r="AT388">
        <v>1.49253731343284E-2</v>
      </c>
      <c r="AU388">
        <v>35203.866999999998</v>
      </c>
      <c r="AV388">
        <v>2020</v>
      </c>
      <c r="AW388">
        <v>44</v>
      </c>
      <c r="AX388">
        <v>10</v>
      </c>
      <c r="AY388">
        <v>0.34364681478299902</v>
      </c>
    </row>
    <row r="389" spans="7:51" x14ac:dyDescent="0.2">
      <c r="G389" s="26" t="s">
        <v>8</v>
      </c>
      <c r="H389" s="26" t="s">
        <v>10</v>
      </c>
      <c r="I389" s="26" t="s">
        <v>163</v>
      </c>
      <c r="J389" s="26" t="s">
        <v>164</v>
      </c>
      <c r="K389" s="26" t="s">
        <v>36</v>
      </c>
      <c r="L389" s="38">
        <v>44133</v>
      </c>
      <c r="M389" s="26" t="s">
        <v>54</v>
      </c>
      <c r="N389" s="26" t="s">
        <v>69</v>
      </c>
      <c r="O389">
        <v>43957</v>
      </c>
      <c r="P389">
        <v>5.8666666666666663</v>
      </c>
      <c r="Q389">
        <v>110</v>
      </c>
      <c r="R389">
        <v>1</v>
      </c>
      <c r="S389">
        <v>3795</v>
      </c>
      <c r="T389">
        <v>2318.556</v>
      </c>
      <c r="U389">
        <v>2318.556</v>
      </c>
      <c r="V389">
        <v>110</v>
      </c>
      <c r="W389">
        <v>34.5</v>
      </c>
      <c r="X389">
        <v>1476.444</v>
      </c>
      <c r="Y389">
        <v>2020</v>
      </c>
      <c r="Z389">
        <v>10</v>
      </c>
      <c r="AA389">
        <v>44</v>
      </c>
      <c r="AB389">
        <v>1</v>
      </c>
      <c r="AK389" t="s">
        <v>54</v>
      </c>
      <c r="AL389" s="38">
        <v>44129</v>
      </c>
      <c r="AM389">
        <v>1122.4000000000001</v>
      </c>
      <c r="AN389">
        <v>12</v>
      </c>
      <c r="AO389">
        <v>37600.400000000001</v>
      </c>
      <c r="AP389" s="26" t="s">
        <v>57</v>
      </c>
      <c r="AQ389">
        <v>33.5</v>
      </c>
      <c r="AR389">
        <v>33.5</v>
      </c>
      <c r="AS389">
        <v>0</v>
      </c>
      <c r="AT389">
        <v>0</v>
      </c>
      <c r="AU389">
        <v>5212.7070000000003</v>
      </c>
      <c r="AV389">
        <v>2020</v>
      </c>
      <c r="AW389">
        <v>44</v>
      </c>
      <c r="AX389">
        <v>10</v>
      </c>
      <c r="AY389">
        <v>0.13863434963457799</v>
      </c>
    </row>
    <row r="390" spans="7:51" x14ac:dyDescent="0.2">
      <c r="G390" s="26" t="s">
        <v>8</v>
      </c>
      <c r="H390" s="26" t="s">
        <v>10</v>
      </c>
      <c r="I390" s="26" t="s">
        <v>163</v>
      </c>
      <c r="J390" s="26" t="s">
        <v>164</v>
      </c>
      <c r="K390" s="26" t="s">
        <v>36</v>
      </c>
      <c r="L390" s="38">
        <v>44133</v>
      </c>
      <c r="M390" s="26" t="s">
        <v>54</v>
      </c>
      <c r="N390" s="26" t="s">
        <v>66</v>
      </c>
      <c r="O390">
        <v>43957</v>
      </c>
      <c r="P390">
        <v>5.8666666666666663</v>
      </c>
      <c r="Q390">
        <v>3013</v>
      </c>
      <c r="R390">
        <v>29</v>
      </c>
      <c r="S390">
        <v>102442</v>
      </c>
      <c r="T390">
        <v>67238.133000000002</v>
      </c>
      <c r="U390">
        <v>2318.556</v>
      </c>
      <c r="V390">
        <v>103.89655172413794</v>
      </c>
      <c r="W390">
        <v>34</v>
      </c>
      <c r="X390">
        <v>35203.866999999998</v>
      </c>
      <c r="Y390">
        <v>2020</v>
      </c>
      <c r="Z390">
        <v>10</v>
      </c>
      <c r="AA390">
        <v>44</v>
      </c>
      <c r="AB390">
        <v>1</v>
      </c>
      <c r="AK390" t="s">
        <v>54</v>
      </c>
      <c r="AL390" s="38">
        <v>44129</v>
      </c>
      <c r="AM390">
        <v>246.2</v>
      </c>
      <c r="AN390">
        <v>2</v>
      </c>
      <c r="AO390">
        <v>8247.7000000000007</v>
      </c>
      <c r="AP390" s="26" t="s">
        <v>58</v>
      </c>
      <c r="AQ390">
        <v>33.5</v>
      </c>
      <c r="AR390">
        <v>33.5</v>
      </c>
      <c r="AS390">
        <v>0</v>
      </c>
      <c r="AT390">
        <v>0</v>
      </c>
      <c r="AU390">
        <v>2849.7510000000002</v>
      </c>
      <c r="AV390">
        <v>2020</v>
      </c>
      <c r="AW390">
        <v>44</v>
      </c>
      <c r="AX390">
        <v>10</v>
      </c>
      <c r="AY390">
        <v>0.34552069061677798</v>
      </c>
    </row>
    <row r="391" spans="7:51" x14ac:dyDescent="0.2">
      <c r="G391" s="26" t="s">
        <v>8</v>
      </c>
      <c r="H391" s="26" t="s">
        <v>11</v>
      </c>
      <c r="I391" s="26" t="s">
        <v>30</v>
      </c>
      <c r="J391" s="26" t="s">
        <v>165</v>
      </c>
      <c r="K391" s="26" t="s">
        <v>36</v>
      </c>
      <c r="L391" s="38">
        <v>44133</v>
      </c>
      <c r="M391" s="26" t="s">
        <v>54</v>
      </c>
      <c r="N391" s="26" t="s">
        <v>57</v>
      </c>
      <c r="O391">
        <v>43956</v>
      </c>
      <c r="P391">
        <v>5.8999999999999995</v>
      </c>
      <c r="Q391">
        <v>1122.4000000000001</v>
      </c>
      <c r="R391">
        <v>12</v>
      </c>
      <c r="S391">
        <v>37600.400000000001</v>
      </c>
      <c r="T391">
        <v>32387.692999999999</v>
      </c>
      <c r="U391">
        <v>2698.9740000000002</v>
      </c>
      <c r="V391">
        <v>93.533333333333346</v>
      </c>
      <c r="W391">
        <v>33.5</v>
      </c>
      <c r="X391">
        <v>5212.7070000000003</v>
      </c>
      <c r="Y391">
        <v>2020</v>
      </c>
      <c r="Z391">
        <v>10</v>
      </c>
      <c r="AA391">
        <v>44</v>
      </c>
      <c r="AB391">
        <v>1</v>
      </c>
      <c r="AK391" t="s">
        <v>54</v>
      </c>
      <c r="AL391" s="38">
        <v>44129</v>
      </c>
      <c r="AM391">
        <v>211.2</v>
      </c>
      <c r="AN391">
        <v>2</v>
      </c>
      <c r="AO391">
        <v>7075.2</v>
      </c>
      <c r="AP391" s="26" t="s">
        <v>59</v>
      </c>
      <c r="AQ391">
        <v>33.5</v>
      </c>
      <c r="AR391">
        <v>33.5</v>
      </c>
      <c r="AS391">
        <v>0</v>
      </c>
      <c r="AT391">
        <v>0</v>
      </c>
      <c r="AU391">
        <v>1677.251</v>
      </c>
      <c r="AV391">
        <v>2020</v>
      </c>
      <c r="AW391">
        <v>44</v>
      </c>
      <c r="AX391">
        <v>10</v>
      </c>
      <c r="AY391">
        <v>0.237060577792854</v>
      </c>
    </row>
    <row r="392" spans="7:51" x14ac:dyDescent="0.2">
      <c r="G392" s="26" t="s">
        <v>8</v>
      </c>
      <c r="H392" s="26" t="s">
        <v>11</v>
      </c>
      <c r="I392" s="26" t="s">
        <v>30</v>
      </c>
      <c r="J392" s="26" t="s">
        <v>165</v>
      </c>
      <c r="K392" s="26" t="s">
        <v>36</v>
      </c>
      <c r="L392" s="38">
        <v>44133</v>
      </c>
      <c r="M392" s="26" t="s">
        <v>54</v>
      </c>
      <c r="N392" s="26" t="s">
        <v>58</v>
      </c>
      <c r="O392">
        <v>43956</v>
      </c>
      <c r="P392">
        <v>5.8999999999999995</v>
      </c>
      <c r="Q392">
        <v>246.2</v>
      </c>
      <c r="R392">
        <v>2</v>
      </c>
      <c r="S392">
        <v>8247.7000000000007</v>
      </c>
      <c r="T392">
        <v>5397.9489999999996</v>
      </c>
      <c r="U392">
        <v>2698.9740000000002</v>
      </c>
      <c r="V392">
        <v>123.1</v>
      </c>
      <c r="W392">
        <v>33.5</v>
      </c>
      <c r="X392">
        <v>2849.7510000000002</v>
      </c>
      <c r="Y392">
        <v>2020</v>
      </c>
      <c r="Z392">
        <v>10</v>
      </c>
      <c r="AA392">
        <v>44</v>
      </c>
      <c r="AB392">
        <v>1</v>
      </c>
      <c r="AK392" t="s">
        <v>54</v>
      </c>
      <c r="AL392" s="38">
        <v>44129</v>
      </c>
      <c r="AM392">
        <v>748</v>
      </c>
      <c r="AN392">
        <v>7</v>
      </c>
      <c r="AO392">
        <v>25058</v>
      </c>
      <c r="AP392" s="26" t="s">
        <v>83</v>
      </c>
      <c r="AQ392">
        <v>33.5</v>
      </c>
      <c r="AR392">
        <v>33.5</v>
      </c>
      <c r="AS392">
        <v>0</v>
      </c>
      <c r="AT392">
        <v>0</v>
      </c>
      <c r="AU392">
        <v>14476.86</v>
      </c>
      <c r="AV392">
        <v>2020</v>
      </c>
      <c r="AW392">
        <v>44</v>
      </c>
      <c r="AX392">
        <v>10</v>
      </c>
      <c r="AY392">
        <v>0.57773405698778801</v>
      </c>
    </row>
    <row r="393" spans="7:51" x14ac:dyDescent="0.2">
      <c r="G393" s="26" t="s">
        <v>8</v>
      </c>
      <c r="H393" s="26" t="s">
        <v>11</v>
      </c>
      <c r="I393" s="26" t="s">
        <v>30</v>
      </c>
      <c r="J393" s="26" t="s">
        <v>165</v>
      </c>
      <c r="K393" s="26" t="s">
        <v>36</v>
      </c>
      <c r="L393" s="38">
        <v>44133</v>
      </c>
      <c r="M393" s="26" t="s">
        <v>54</v>
      </c>
      <c r="N393" s="26" t="s">
        <v>59</v>
      </c>
      <c r="O393">
        <v>43956</v>
      </c>
      <c r="P393">
        <v>5.8999999999999995</v>
      </c>
      <c r="Q393">
        <v>211.2</v>
      </c>
      <c r="R393">
        <v>2</v>
      </c>
      <c r="S393">
        <v>7075.2</v>
      </c>
      <c r="T393">
        <v>5397.9489999999996</v>
      </c>
      <c r="U393">
        <v>2698.9740000000002</v>
      </c>
      <c r="V393">
        <v>105.6</v>
      </c>
      <c r="W393">
        <v>33.5</v>
      </c>
      <c r="X393">
        <v>1677.251</v>
      </c>
      <c r="Y393">
        <v>2020</v>
      </c>
      <c r="Z393">
        <v>10</v>
      </c>
      <c r="AA393">
        <v>44</v>
      </c>
      <c r="AB393">
        <v>1</v>
      </c>
      <c r="AK393" t="s">
        <v>54</v>
      </c>
      <c r="AL393" s="38">
        <v>44129</v>
      </c>
      <c r="AM393">
        <v>606</v>
      </c>
      <c r="AN393">
        <v>5</v>
      </c>
      <c r="AO393">
        <v>20301</v>
      </c>
      <c r="AP393" s="26" t="s">
        <v>84</v>
      </c>
      <c r="AQ393">
        <v>33.5</v>
      </c>
      <c r="AR393">
        <v>33.5</v>
      </c>
      <c r="AS393">
        <v>0</v>
      </c>
      <c r="AT393">
        <v>0</v>
      </c>
      <c r="AU393">
        <v>12743.043</v>
      </c>
      <c r="AV393">
        <v>2020</v>
      </c>
      <c r="AW393">
        <v>44</v>
      </c>
      <c r="AX393">
        <v>10</v>
      </c>
      <c r="AY393">
        <v>0.62770518693660404</v>
      </c>
    </row>
    <row r="394" spans="7:51" x14ac:dyDescent="0.2">
      <c r="G394" s="26" t="s">
        <v>8</v>
      </c>
      <c r="H394" s="26" t="s">
        <v>11</v>
      </c>
      <c r="I394" s="26" t="s">
        <v>31</v>
      </c>
      <c r="J394" s="26" t="s">
        <v>191</v>
      </c>
      <c r="K394" s="26" t="s">
        <v>36</v>
      </c>
      <c r="L394" s="38">
        <v>44133</v>
      </c>
      <c r="M394" s="26" t="s">
        <v>54</v>
      </c>
      <c r="N394" s="26" t="s">
        <v>83</v>
      </c>
      <c r="O394">
        <v>43949</v>
      </c>
      <c r="P394">
        <v>6.1333333333333329</v>
      </c>
      <c r="Q394">
        <v>748</v>
      </c>
      <c r="R394">
        <v>7</v>
      </c>
      <c r="S394">
        <v>25058</v>
      </c>
      <c r="T394">
        <v>10581.14</v>
      </c>
      <c r="U394">
        <v>1511.5909999999999</v>
      </c>
      <c r="V394">
        <v>106.85714285714286</v>
      </c>
      <c r="W394">
        <v>33.5</v>
      </c>
      <c r="X394">
        <v>14476.86</v>
      </c>
      <c r="Y394">
        <v>2020</v>
      </c>
      <c r="Z394">
        <v>10</v>
      </c>
      <c r="AA394">
        <v>44</v>
      </c>
      <c r="AB394">
        <v>1</v>
      </c>
      <c r="AK394" t="s">
        <v>54</v>
      </c>
      <c r="AL394" s="38">
        <v>44129</v>
      </c>
      <c r="AM394">
        <v>555</v>
      </c>
      <c r="AN394">
        <v>5</v>
      </c>
      <c r="AO394">
        <v>18592.5</v>
      </c>
      <c r="AP394" s="26" t="s">
        <v>85</v>
      </c>
      <c r="AQ394">
        <v>33.5</v>
      </c>
      <c r="AR394">
        <v>33.5</v>
      </c>
      <c r="AS394">
        <v>0</v>
      </c>
      <c r="AT394">
        <v>0</v>
      </c>
      <c r="AU394">
        <v>11034.543</v>
      </c>
      <c r="AV394">
        <v>2020</v>
      </c>
      <c r="AW394">
        <v>44</v>
      </c>
      <c r="AX394">
        <v>10</v>
      </c>
      <c r="AY394">
        <v>0.59349431222267002</v>
      </c>
    </row>
    <row r="395" spans="7:51" x14ac:dyDescent="0.2">
      <c r="G395" s="26" t="s">
        <v>8</v>
      </c>
      <c r="H395" s="26" t="s">
        <v>11</v>
      </c>
      <c r="I395" s="26" t="s">
        <v>31</v>
      </c>
      <c r="J395" s="26" t="s">
        <v>191</v>
      </c>
      <c r="K395" s="26" t="s">
        <v>36</v>
      </c>
      <c r="L395" s="38">
        <v>44133</v>
      </c>
      <c r="M395" s="26" t="s">
        <v>54</v>
      </c>
      <c r="N395" s="26" t="s">
        <v>84</v>
      </c>
      <c r="O395">
        <v>43949</v>
      </c>
      <c r="P395">
        <v>6.1333333333333329</v>
      </c>
      <c r="Q395">
        <v>606</v>
      </c>
      <c r="R395">
        <v>5</v>
      </c>
      <c r="S395">
        <v>20301</v>
      </c>
      <c r="T395">
        <v>7557.9570000000003</v>
      </c>
      <c r="U395">
        <v>1511.5909999999999</v>
      </c>
      <c r="V395">
        <v>121.2</v>
      </c>
      <c r="W395">
        <v>33.5</v>
      </c>
      <c r="X395">
        <v>12743.043</v>
      </c>
      <c r="Y395">
        <v>2020</v>
      </c>
      <c r="Z395">
        <v>10</v>
      </c>
      <c r="AA395">
        <v>44</v>
      </c>
      <c r="AB395">
        <v>1</v>
      </c>
      <c r="AK395" t="s">
        <v>54</v>
      </c>
      <c r="AL395" s="38">
        <v>44129</v>
      </c>
      <c r="AM395">
        <v>1110.8</v>
      </c>
      <c r="AN395">
        <v>10</v>
      </c>
      <c r="AO395">
        <v>36656.400000000001</v>
      </c>
      <c r="AP395" s="26" t="s">
        <v>97</v>
      </c>
      <c r="AQ395">
        <v>33</v>
      </c>
      <c r="AR395">
        <v>33.5</v>
      </c>
      <c r="AS395">
        <v>-0.5</v>
      </c>
      <c r="AT395">
        <v>-1.49253731343284E-2</v>
      </c>
      <c r="AU395">
        <v>21540.486000000001</v>
      </c>
      <c r="AV395">
        <v>2020</v>
      </c>
      <c r="AW395">
        <v>44</v>
      </c>
      <c r="AX395">
        <v>10</v>
      </c>
      <c r="AY395">
        <v>0.58763233705437501</v>
      </c>
    </row>
    <row r="396" spans="7:51" x14ac:dyDescent="0.2">
      <c r="G396" s="26" t="s">
        <v>8</v>
      </c>
      <c r="H396" s="26" t="s">
        <v>11</v>
      </c>
      <c r="I396" s="26" t="s">
        <v>31</v>
      </c>
      <c r="J396" s="26" t="s">
        <v>191</v>
      </c>
      <c r="K396" s="26" t="s">
        <v>36</v>
      </c>
      <c r="L396" s="38">
        <v>44133</v>
      </c>
      <c r="M396" s="26" t="s">
        <v>54</v>
      </c>
      <c r="N396" s="26" t="s">
        <v>85</v>
      </c>
      <c r="O396">
        <v>43949</v>
      </c>
      <c r="P396">
        <v>6.1333333333333329</v>
      </c>
      <c r="Q396">
        <v>555</v>
      </c>
      <c r="R396">
        <v>5</v>
      </c>
      <c r="S396">
        <v>18592.5</v>
      </c>
      <c r="T396">
        <v>7557.9570000000003</v>
      </c>
      <c r="U396">
        <v>1511.5909999999999</v>
      </c>
      <c r="V396">
        <v>111</v>
      </c>
      <c r="W396">
        <v>33.5</v>
      </c>
      <c r="X396">
        <v>11034.543</v>
      </c>
      <c r="Y396">
        <v>2020</v>
      </c>
      <c r="Z396">
        <v>10</v>
      </c>
      <c r="AA396">
        <v>44</v>
      </c>
      <c r="AB396">
        <v>1</v>
      </c>
      <c r="AK396" t="s">
        <v>54</v>
      </c>
      <c r="AL396" s="38">
        <v>44129</v>
      </c>
      <c r="AM396">
        <v>426</v>
      </c>
      <c r="AN396">
        <v>4</v>
      </c>
      <c r="AO396">
        <v>14271</v>
      </c>
      <c r="AP396" s="26" t="s">
        <v>56</v>
      </c>
      <c r="AQ396">
        <v>33.5</v>
      </c>
      <c r="AR396">
        <v>33.5</v>
      </c>
      <c r="AS396">
        <v>0</v>
      </c>
      <c r="AT396">
        <v>0</v>
      </c>
      <c r="AU396">
        <v>3302.4659999999999</v>
      </c>
      <c r="AV396">
        <v>2020</v>
      </c>
      <c r="AW396">
        <v>44</v>
      </c>
      <c r="AX396">
        <v>10</v>
      </c>
      <c r="AY396">
        <v>0.23141097330250199</v>
      </c>
    </row>
    <row r="397" spans="7:51" x14ac:dyDescent="0.2">
      <c r="G397" s="26" t="s">
        <v>8</v>
      </c>
      <c r="H397" s="26" t="s">
        <v>11</v>
      </c>
      <c r="I397" s="26" t="s">
        <v>31</v>
      </c>
      <c r="J397" s="26" t="s">
        <v>191</v>
      </c>
      <c r="K397" s="26" t="s">
        <v>36</v>
      </c>
      <c r="L397" s="38">
        <v>44133</v>
      </c>
      <c r="M397" s="26" t="s">
        <v>54</v>
      </c>
      <c r="N397" s="26" t="s">
        <v>97</v>
      </c>
      <c r="O397">
        <v>43949</v>
      </c>
      <c r="P397">
        <v>6.1333333333333329</v>
      </c>
      <c r="Q397">
        <v>1110.8</v>
      </c>
      <c r="R397">
        <v>10</v>
      </c>
      <c r="S397">
        <v>36656.400000000001</v>
      </c>
      <c r="T397">
        <v>15115.914000000001</v>
      </c>
      <c r="U397">
        <v>1511.5909999999999</v>
      </c>
      <c r="V397">
        <v>111.08</v>
      </c>
      <c r="W397">
        <v>33</v>
      </c>
      <c r="X397">
        <v>21540.486000000001</v>
      </c>
      <c r="Y397">
        <v>2020</v>
      </c>
      <c r="Z397">
        <v>10</v>
      </c>
      <c r="AA397">
        <v>44</v>
      </c>
      <c r="AB397">
        <v>1</v>
      </c>
      <c r="AK397" t="s">
        <v>54</v>
      </c>
      <c r="AL397" s="38">
        <v>44129</v>
      </c>
      <c r="AM397">
        <v>232.6</v>
      </c>
      <c r="AN397">
        <v>2</v>
      </c>
      <c r="AO397">
        <v>7792.1</v>
      </c>
      <c r="AP397" s="26" t="s">
        <v>60</v>
      </c>
      <c r="AQ397">
        <v>33.5</v>
      </c>
      <c r="AR397">
        <v>33.5</v>
      </c>
      <c r="AS397">
        <v>0</v>
      </c>
      <c r="AT397">
        <v>0</v>
      </c>
      <c r="AU397">
        <v>2307.8330000000001</v>
      </c>
      <c r="AV397">
        <v>2020</v>
      </c>
      <c r="AW397">
        <v>44</v>
      </c>
      <c r="AX397">
        <v>10</v>
      </c>
      <c r="AY397">
        <v>0.29617599876798301</v>
      </c>
    </row>
    <row r="398" spans="7:51" x14ac:dyDescent="0.2">
      <c r="G398" s="26" t="s">
        <v>8</v>
      </c>
      <c r="H398" s="26" t="s">
        <v>11</v>
      </c>
      <c r="I398" s="26" t="s">
        <v>32</v>
      </c>
      <c r="J398" s="26" t="s">
        <v>166</v>
      </c>
      <c r="K398" s="26" t="s">
        <v>36</v>
      </c>
      <c r="L398" s="38">
        <v>44133</v>
      </c>
      <c r="M398" s="26" t="s">
        <v>54</v>
      </c>
      <c r="N398" s="26" t="s">
        <v>56</v>
      </c>
      <c r="O398">
        <v>43959</v>
      </c>
      <c r="P398">
        <v>5.8</v>
      </c>
      <c r="Q398">
        <v>426</v>
      </c>
      <c r="R398">
        <v>4</v>
      </c>
      <c r="S398">
        <v>14271</v>
      </c>
      <c r="T398">
        <v>10968.534</v>
      </c>
      <c r="U398">
        <v>2742.1329999999998</v>
      </c>
      <c r="V398">
        <v>106.5</v>
      </c>
      <c r="W398">
        <v>33.5</v>
      </c>
      <c r="X398">
        <v>3302.4659999999999</v>
      </c>
      <c r="Y398">
        <v>2020</v>
      </c>
      <c r="Z398">
        <v>10</v>
      </c>
      <c r="AA398">
        <v>44</v>
      </c>
      <c r="AB398">
        <v>1</v>
      </c>
      <c r="AK398" t="s">
        <v>54</v>
      </c>
      <c r="AL398" s="38">
        <v>44129</v>
      </c>
      <c r="AM398">
        <v>238</v>
      </c>
      <c r="AN398">
        <v>2</v>
      </c>
      <c r="AO398">
        <v>7616</v>
      </c>
      <c r="AP398" s="26" t="s">
        <v>88</v>
      </c>
      <c r="AQ398">
        <v>32</v>
      </c>
      <c r="AR398">
        <v>33.5</v>
      </c>
      <c r="AS398">
        <v>-1.5</v>
      </c>
      <c r="AT398">
        <v>-4.4776119402985093E-2</v>
      </c>
      <c r="AU398">
        <v>2978.8870000000002</v>
      </c>
      <c r="AV398">
        <v>2020</v>
      </c>
      <c r="AW398">
        <v>44</v>
      </c>
      <c r="AX398">
        <v>10</v>
      </c>
      <c r="AY398">
        <v>0.39113537289916001</v>
      </c>
    </row>
    <row r="399" spans="7:51" x14ac:dyDescent="0.2">
      <c r="G399" s="26" t="s">
        <v>8</v>
      </c>
      <c r="H399" s="26" t="s">
        <v>11</v>
      </c>
      <c r="I399" s="26" t="s">
        <v>32</v>
      </c>
      <c r="J399" s="26" t="s">
        <v>166</v>
      </c>
      <c r="K399" s="26" t="s">
        <v>36</v>
      </c>
      <c r="L399" s="38">
        <v>44133</v>
      </c>
      <c r="M399" s="26" t="s">
        <v>54</v>
      </c>
      <c r="N399" s="26" t="s">
        <v>60</v>
      </c>
      <c r="O399">
        <v>43959</v>
      </c>
      <c r="P399">
        <v>5.8</v>
      </c>
      <c r="Q399">
        <v>232.6</v>
      </c>
      <c r="R399">
        <v>2</v>
      </c>
      <c r="S399">
        <v>7792.1</v>
      </c>
      <c r="T399">
        <v>5484.2669999999998</v>
      </c>
      <c r="U399">
        <v>2742.1329999999998</v>
      </c>
      <c r="V399">
        <v>116.3</v>
      </c>
      <c r="W399">
        <v>33.5</v>
      </c>
      <c r="X399">
        <v>2307.8330000000001</v>
      </c>
      <c r="Y399">
        <v>2020</v>
      </c>
      <c r="Z399">
        <v>10</v>
      </c>
      <c r="AA399">
        <v>44</v>
      </c>
      <c r="AB399">
        <v>1</v>
      </c>
      <c r="AK399" t="s">
        <v>54</v>
      </c>
      <c r="AL399" s="38">
        <v>44129</v>
      </c>
      <c r="AM399">
        <v>90</v>
      </c>
      <c r="AN399">
        <v>1</v>
      </c>
      <c r="AO399">
        <v>3015</v>
      </c>
      <c r="AP399" s="26" t="s">
        <v>57</v>
      </c>
      <c r="AQ399">
        <v>33.5</v>
      </c>
      <c r="AR399">
        <v>33.5</v>
      </c>
      <c r="AS399">
        <v>0</v>
      </c>
      <c r="AT399">
        <v>0</v>
      </c>
      <c r="AU399">
        <v>696.44399999999996</v>
      </c>
      <c r="AV399">
        <v>2020</v>
      </c>
      <c r="AW399">
        <v>44</v>
      </c>
      <c r="AX399">
        <v>10</v>
      </c>
      <c r="AY399">
        <v>0.230993034825871</v>
      </c>
    </row>
    <row r="400" spans="7:51" x14ac:dyDescent="0.2">
      <c r="G400" s="26" t="s">
        <v>8</v>
      </c>
      <c r="H400" s="26" t="s">
        <v>10</v>
      </c>
      <c r="I400" s="26" t="s">
        <v>163</v>
      </c>
      <c r="J400" s="26" t="s">
        <v>164</v>
      </c>
      <c r="K400" s="26" t="s">
        <v>36</v>
      </c>
      <c r="L400" s="38">
        <v>44134</v>
      </c>
      <c r="M400" s="26" t="s">
        <v>54</v>
      </c>
      <c r="N400" s="26" t="s">
        <v>88</v>
      </c>
      <c r="O400">
        <v>43957</v>
      </c>
      <c r="P400">
        <v>5.8999999999999995</v>
      </c>
      <c r="Q400">
        <v>238</v>
      </c>
      <c r="R400">
        <v>2</v>
      </c>
      <c r="S400">
        <v>7616</v>
      </c>
      <c r="T400">
        <v>4637.1130000000003</v>
      </c>
      <c r="U400">
        <v>2318.556</v>
      </c>
      <c r="V400">
        <v>119</v>
      </c>
      <c r="W400">
        <v>32</v>
      </c>
      <c r="X400">
        <v>2978.8870000000002</v>
      </c>
      <c r="Y400">
        <v>2020</v>
      </c>
      <c r="Z400">
        <v>10</v>
      </c>
      <c r="AA400">
        <v>44</v>
      </c>
      <c r="AB400">
        <v>1</v>
      </c>
      <c r="AK400" t="s">
        <v>54</v>
      </c>
      <c r="AL400" s="38">
        <v>44129</v>
      </c>
      <c r="AM400">
        <v>479</v>
      </c>
      <c r="AN400">
        <v>4</v>
      </c>
      <c r="AO400">
        <v>16525.5</v>
      </c>
      <c r="AP400" s="26" t="s">
        <v>88</v>
      </c>
      <c r="AQ400">
        <v>34.5</v>
      </c>
      <c r="AR400">
        <v>33.5</v>
      </c>
      <c r="AS400">
        <v>1</v>
      </c>
      <c r="AT400">
        <v>2.9850746268656803E-2</v>
      </c>
      <c r="AU400">
        <v>10479.135</v>
      </c>
      <c r="AV400">
        <v>2020</v>
      </c>
      <c r="AW400">
        <v>44</v>
      </c>
      <c r="AX400">
        <v>10</v>
      </c>
      <c r="AY400">
        <v>0.63411908868112898</v>
      </c>
    </row>
    <row r="401" spans="7:51" x14ac:dyDescent="0.2">
      <c r="G401" s="26" t="s">
        <v>8</v>
      </c>
      <c r="H401" s="26" t="s">
        <v>10</v>
      </c>
      <c r="I401" s="26" t="s">
        <v>163</v>
      </c>
      <c r="J401" s="26" t="s">
        <v>164</v>
      </c>
      <c r="K401" s="26" t="s">
        <v>36</v>
      </c>
      <c r="L401" s="38">
        <v>44134</v>
      </c>
      <c r="M401" s="26" t="s">
        <v>54</v>
      </c>
      <c r="N401" s="26" t="s">
        <v>57</v>
      </c>
      <c r="O401">
        <v>43957</v>
      </c>
      <c r="P401">
        <v>5.8999999999999995</v>
      </c>
      <c r="Q401">
        <v>90</v>
      </c>
      <c r="R401">
        <v>1</v>
      </c>
      <c r="S401">
        <v>3015</v>
      </c>
      <c r="T401">
        <v>2318.556</v>
      </c>
      <c r="U401">
        <v>2318.556</v>
      </c>
      <c r="V401">
        <v>90</v>
      </c>
      <c r="W401">
        <v>33.5</v>
      </c>
      <c r="X401">
        <v>696.44399999999996</v>
      </c>
      <c r="Y401">
        <v>2020</v>
      </c>
      <c r="Z401">
        <v>10</v>
      </c>
      <c r="AA401">
        <v>44</v>
      </c>
      <c r="AB401">
        <v>1</v>
      </c>
      <c r="AK401" t="s">
        <v>54</v>
      </c>
      <c r="AL401" s="38">
        <v>44129</v>
      </c>
      <c r="AM401">
        <v>306.2</v>
      </c>
      <c r="AN401">
        <v>4</v>
      </c>
      <c r="AO401">
        <v>10257.700000000001</v>
      </c>
      <c r="AP401" s="26" t="s">
        <v>57</v>
      </c>
      <c r="AQ401">
        <v>33.5</v>
      </c>
      <c r="AR401">
        <v>33.5</v>
      </c>
      <c r="AS401">
        <v>0</v>
      </c>
      <c r="AT401">
        <v>0</v>
      </c>
      <c r="AU401">
        <v>4211.335</v>
      </c>
      <c r="AV401">
        <v>2020</v>
      </c>
      <c r="AW401">
        <v>44</v>
      </c>
      <c r="AX401">
        <v>10</v>
      </c>
      <c r="AY401">
        <v>0.410553535392924</v>
      </c>
    </row>
    <row r="402" spans="7:51" x14ac:dyDescent="0.2">
      <c r="G402" s="26" t="s">
        <v>8</v>
      </c>
      <c r="H402" s="26" t="s">
        <v>11</v>
      </c>
      <c r="I402" s="26" t="s">
        <v>31</v>
      </c>
      <c r="J402" s="26" t="s">
        <v>191</v>
      </c>
      <c r="K402" s="26" t="s">
        <v>36</v>
      </c>
      <c r="L402" s="38">
        <v>44134</v>
      </c>
      <c r="M402" s="26" t="s">
        <v>54</v>
      </c>
      <c r="N402" s="26" t="s">
        <v>88</v>
      </c>
      <c r="O402">
        <v>43949</v>
      </c>
      <c r="P402">
        <v>6.1666666666666661</v>
      </c>
      <c r="Q402">
        <v>479</v>
      </c>
      <c r="R402">
        <v>4</v>
      </c>
      <c r="S402">
        <v>16525.5</v>
      </c>
      <c r="T402">
        <v>6046.3649999999998</v>
      </c>
      <c r="U402">
        <v>1511.5909999999999</v>
      </c>
      <c r="V402">
        <v>119.75</v>
      </c>
      <c r="W402">
        <v>34.5</v>
      </c>
      <c r="X402">
        <v>10479.135</v>
      </c>
      <c r="Y402">
        <v>2020</v>
      </c>
      <c r="Z402">
        <v>10</v>
      </c>
      <c r="AA402">
        <v>44</v>
      </c>
      <c r="AB402">
        <v>1</v>
      </c>
      <c r="AK402" t="s">
        <v>54</v>
      </c>
      <c r="AL402" s="38">
        <v>44129</v>
      </c>
      <c r="AM402">
        <v>95</v>
      </c>
      <c r="AN402">
        <v>1</v>
      </c>
      <c r="AO402">
        <v>2897.5</v>
      </c>
      <c r="AP402" s="26" t="s">
        <v>62</v>
      </c>
      <c r="AQ402">
        <v>30.5</v>
      </c>
      <c r="AR402">
        <v>33.5</v>
      </c>
      <c r="AS402">
        <v>-3</v>
      </c>
      <c r="AT402">
        <v>-8.9552238805970186E-2</v>
      </c>
      <c r="AU402">
        <v>155.36699999999999</v>
      </c>
      <c r="AV402">
        <v>2020</v>
      </c>
      <c r="AW402">
        <v>44</v>
      </c>
      <c r="AX402">
        <v>10</v>
      </c>
      <c r="AY402">
        <v>5.3621052631578903E-2</v>
      </c>
    </row>
    <row r="403" spans="7:51" x14ac:dyDescent="0.2">
      <c r="G403" s="26" t="s">
        <v>8</v>
      </c>
      <c r="H403" s="26" t="s">
        <v>11</v>
      </c>
      <c r="I403" s="26" t="s">
        <v>31</v>
      </c>
      <c r="J403" s="26" t="s">
        <v>191</v>
      </c>
      <c r="K403" s="26" t="s">
        <v>36</v>
      </c>
      <c r="L403" s="38">
        <v>44134</v>
      </c>
      <c r="M403" s="26" t="s">
        <v>54</v>
      </c>
      <c r="N403" s="26" t="s">
        <v>57</v>
      </c>
      <c r="O403">
        <v>43949</v>
      </c>
      <c r="P403">
        <v>6.1666666666666661</v>
      </c>
      <c r="Q403">
        <v>306.2</v>
      </c>
      <c r="R403">
        <v>4</v>
      </c>
      <c r="S403">
        <v>10257.700000000001</v>
      </c>
      <c r="T403">
        <v>6046.3649999999998</v>
      </c>
      <c r="U403">
        <v>1511.5909999999999</v>
      </c>
      <c r="V403">
        <v>76.55</v>
      </c>
      <c r="W403">
        <v>33.5</v>
      </c>
      <c r="X403">
        <v>4211.335</v>
      </c>
      <c r="Y403">
        <v>2020</v>
      </c>
      <c r="Z403">
        <v>10</v>
      </c>
      <c r="AA403">
        <v>44</v>
      </c>
      <c r="AB403">
        <v>1</v>
      </c>
      <c r="AK403" t="s">
        <v>54</v>
      </c>
      <c r="AL403" s="38">
        <v>44129</v>
      </c>
      <c r="AM403">
        <v>418.8</v>
      </c>
      <c r="AN403">
        <v>4</v>
      </c>
      <c r="AO403">
        <v>14029.8</v>
      </c>
      <c r="AP403" s="26" t="s">
        <v>57</v>
      </c>
      <c r="AQ403">
        <v>33.5</v>
      </c>
      <c r="AR403">
        <v>33.5</v>
      </c>
      <c r="AS403">
        <v>0</v>
      </c>
      <c r="AT403">
        <v>0</v>
      </c>
      <c r="AU403">
        <v>3061.2660000000001</v>
      </c>
      <c r="AV403">
        <v>2020</v>
      </c>
      <c r="AW403">
        <v>44</v>
      </c>
      <c r="AX403">
        <v>10</v>
      </c>
      <c r="AY403">
        <v>0.21819740837360499</v>
      </c>
    </row>
    <row r="404" spans="7:51" x14ac:dyDescent="0.2">
      <c r="G404" s="26" t="s">
        <v>8</v>
      </c>
      <c r="H404" s="26" t="s">
        <v>11</v>
      </c>
      <c r="I404" s="26" t="s">
        <v>32</v>
      </c>
      <c r="J404" s="26" t="s">
        <v>166</v>
      </c>
      <c r="K404" s="26" t="s">
        <v>36</v>
      </c>
      <c r="L404" s="38">
        <v>44134</v>
      </c>
      <c r="M404" s="26" t="s">
        <v>54</v>
      </c>
      <c r="N404" s="26" t="s">
        <v>62</v>
      </c>
      <c r="O404">
        <v>43959</v>
      </c>
      <c r="P404">
        <v>5.833333333333333</v>
      </c>
      <c r="Q404">
        <v>95</v>
      </c>
      <c r="R404">
        <v>1</v>
      </c>
      <c r="S404">
        <v>2897.5</v>
      </c>
      <c r="T404">
        <v>2742.1329999999998</v>
      </c>
      <c r="U404">
        <v>2742.1329999999998</v>
      </c>
      <c r="V404">
        <v>95</v>
      </c>
      <c r="W404">
        <v>30.5</v>
      </c>
      <c r="X404">
        <v>155.36699999999999</v>
      </c>
      <c r="Y404">
        <v>2020</v>
      </c>
      <c r="Z404">
        <v>10</v>
      </c>
      <c r="AA404">
        <v>44</v>
      </c>
      <c r="AB404">
        <v>1</v>
      </c>
      <c r="AK404" t="s">
        <v>54</v>
      </c>
      <c r="AL404" s="38">
        <v>44129</v>
      </c>
      <c r="AM404">
        <v>108.8</v>
      </c>
      <c r="AN404">
        <v>1</v>
      </c>
      <c r="AO404">
        <v>3644.8</v>
      </c>
      <c r="AP404" s="26" t="s">
        <v>60</v>
      </c>
      <c r="AQ404">
        <v>33.5</v>
      </c>
      <c r="AR404">
        <v>33.5</v>
      </c>
      <c r="AS404">
        <v>0</v>
      </c>
      <c r="AT404">
        <v>0</v>
      </c>
      <c r="AU404">
        <v>902.66700000000003</v>
      </c>
      <c r="AV404">
        <v>2020</v>
      </c>
      <c r="AW404">
        <v>44</v>
      </c>
      <c r="AX404">
        <v>10</v>
      </c>
      <c r="AY404">
        <v>0.24765885645302901</v>
      </c>
    </row>
    <row r="405" spans="7:51" x14ac:dyDescent="0.2">
      <c r="G405" s="26" t="s">
        <v>8</v>
      </c>
      <c r="H405" s="26" t="s">
        <v>11</v>
      </c>
      <c r="I405" s="26" t="s">
        <v>32</v>
      </c>
      <c r="J405" s="26" t="s">
        <v>166</v>
      </c>
      <c r="K405" s="26" t="s">
        <v>36</v>
      </c>
      <c r="L405" s="38">
        <v>44134</v>
      </c>
      <c r="M405" s="26" t="s">
        <v>54</v>
      </c>
      <c r="N405" s="26" t="s">
        <v>57</v>
      </c>
      <c r="O405">
        <v>43959</v>
      </c>
      <c r="P405">
        <v>5.833333333333333</v>
      </c>
      <c r="Q405">
        <v>418.8</v>
      </c>
      <c r="R405">
        <v>4</v>
      </c>
      <c r="S405">
        <v>14029.8</v>
      </c>
      <c r="T405">
        <v>10968.534</v>
      </c>
      <c r="U405">
        <v>2742.1329999999998</v>
      </c>
      <c r="V405">
        <v>104.7</v>
      </c>
      <c r="W405">
        <v>33.5</v>
      </c>
      <c r="X405">
        <v>3061.2660000000001</v>
      </c>
      <c r="Y405">
        <v>2020</v>
      </c>
      <c r="Z405">
        <v>10</v>
      </c>
      <c r="AA405">
        <v>44</v>
      </c>
      <c r="AB405">
        <v>1</v>
      </c>
      <c r="AK405" t="s">
        <v>54</v>
      </c>
      <c r="AL405" s="38">
        <v>44129</v>
      </c>
      <c r="AM405">
        <v>224</v>
      </c>
      <c r="AN405">
        <v>2</v>
      </c>
      <c r="AO405">
        <v>7504</v>
      </c>
      <c r="AP405" s="26" t="s">
        <v>56</v>
      </c>
      <c r="AQ405">
        <v>33.5</v>
      </c>
      <c r="AR405">
        <v>33.5</v>
      </c>
      <c r="AS405">
        <v>0</v>
      </c>
      <c r="AT405">
        <v>0</v>
      </c>
      <c r="AU405">
        <v>2019.7329999999999</v>
      </c>
      <c r="AV405">
        <v>2020</v>
      </c>
      <c r="AW405">
        <v>44</v>
      </c>
      <c r="AX405">
        <v>10</v>
      </c>
      <c r="AY405">
        <v>0.26915418443496802</v>
      </c>
    </row>
    <row r="406" spans="7:51" x14ac:dyDescent="0.2">
      <c r="G406" s="26" t="s">
        <v>8</v>
      </c>
      <c r="H406" s="26" t="s">
        <v>11</v>
      </c>
      <c r="I406" s="26" t="s">
        <v>32</v>
      </c>
      <c r="J406" s="26" t="s">
        <v>166</v>
      </c>
      <c r="K406" s="26" t="s">
        <v>36</v>
      </c>
      <c r="L406" s="38">
        <v>44134</v>
      </c>
      <c r="M406" s="26" t="s">
        <v>54</v>
      </c>
      <c r="N406" s="26" t="s">
        <v>60</v>
      </c>
      <c r="O406">
        <v>43959</v>
      </c>
      <c r="P406">
        <v>5.833333333333333</v>
      </c>
      <c r="Q406">
        <v>108.8</v>
      </c>
      <c r="R406">
        <v>1</v>
      </c>
      <c r="S406">
        <v>3644.8</v>
      </c>
      <c r="T406">
        <v>2742.1329999999998</v>
      </c>
      <c r="U406">
        <v>2742.1329999999998</v>
      </c>
      <c r="V406">
        <v>108.8</v>
      </c>
      <c r="W406">
        <v>33.5</v>
      </c>
      <c r="X406">
        <v>902.66700000000003</v>
      </c>
      <c r="Y406">
        <v>2020</v>
      </c>
      <c r="Z406">
        <v>10</v>
      </c>
      <c r="AA406">
        <v>44</v>
      </c>
      <c r="AB406">
        <v>1</v>
      </c>
      <c r="AK406" t="s">
        <v>54</v>
      </c>
      <c r="AL406" s="38">
        <v>44129</v>
      </c>
      <c r="AM406">
        <v>337.6</v>
      </c>
      <c r="AN406">
        <v>3</v>
      </c>
      <c r="AO406">
        <v>11309.6</v>
      </c>
      <c r="AP406" s="26" t="s">
        <v>61</v>
      </c>
      <c r="AQ406">
        <v>33.5</v>
      </c>
      <c r="AR406">
        <v>33.5</v>
      </c>
      <c r="AS406">
        <v>0</v>
      </c>
      <c r="AT406">
        <v>0</v>
      </c>
      <c r="AU406">
        <v>3083.2</v>
      </c>
      <c r="AV406">
        <v>2020</v>
      </c>
      <c r="AW406">
        <v>44</v>
      </c>
      <c r="AX406">
        <v>10</v>
      </c>
      <c r="AY406">
        <v>0.27261795288958102</v>
      </c>
    </row>
    <row r="407" spans="7:51" x14ac:dyDescent="0.2">
      <c r="G407" s="26" t="s">
        <v>8</v>
      </c>
      <c r="H407" s="26" t="s">
        <v>11</v>
      </c>
      <c r="I407" s="26" t="s">
        <v>32</v>
      </c>
      <c r="J407" s="26" t="s">
        <v>166</v>
      </c>
      <c r="K407" s="26" t="s">
        <v>36</v>
      </c>
      <c r="L407" s="38">
        <v>44134</v>
      </c>
      <c r="M407" s="26" t="s">
        <v>54</v>
      </c>
      <c r="N407" s="26" t="s">
        <v>56</v>
      </c>
      <c r="O407">
        <v>43959</v>
      </c>
      <c r="P407">
        <v>5.833333333333333</v>
      </c>
      <c r="Q407">
        <v>224</v>
      </c>
      <c r="R407">
        <v>2</v>
      </c>
      <c r="S407">
        <v>7504</v>
      </c>
      <c r="T407">
        <v>5484.2669999999998</v>
      </c>
      <c r="U407">
        <v>2742.1329999999998</v>
      </c>
      <c r="V407">
        <v>112</v>
      </c>
      <c r="W407">
        <v>33.5</v>
      </c>
      <c r="X407">
        <v>2019.7329999999999</v>
      </c>
      <c r="Y407">
        <v>2020</v>
      </c>
      <c r="Z407">
        <v>10</v>
      </c>
      <c r="AA407">
        <v>44</v>
      </c>
      <c r="AB407">
        <v>1</v>
      </c>
      <c r="AK407" t="s">
        <v>54</v>
      </c>
      <c r="AL407" s="38">
        <v>44129</v>
      </c>
      <c r="AM407">
        <v>783.2</v>
      </c>
      <c r="AN407">
        <v>7</v>
      </c>
      <c r="AO407">
        <v>26237.200000000001</v>
      </c>
      <c r="AP407" s="26" t="s">
        <v>59</v>
      </c>
      <c r="AQ407">
        <v>33.5</v>
      </c>
      <c r="AR407">
        <v>33.5</v>
      </c>
      <c r="AS407">
        <v>0</v>
      </c>
      <c r="AT407">
        <v>0</v>
      </c>
      <c r="AU407">
        <v>7042.2659999999996</v>
      </c>
      <c r="AV407">
        <v>2020</v>
      </c>
      <c r="AW407">
        <v>44</v>
      </c>
      <c r="AX407">
        <v>10</v>
      </c>
      <c r="AY407">
        <v>0.26840768069763499</v>
      </c>
    </row>
    <row r="408" spans="7:51" x14ac:dyDescent="0.2">
      <c r="G408" s="26" t="s">
        <v>8</v>
      </c>
      <c r="H408" s="26" t="s">
        <v>11</v>
      </c>
      <c r="I408" s="26" t="s">
        <v>32</v>
      </c>
      <c r="J408" s="26" t="s">
        <v>166</v>
      </c>
      <c r="K408" s="26" t="s">
        <v>36</v>
      </c>
      <c r="L408" s="38">
        <v>44134</v>
      </c>
      <c r="M408" s="26" t="s">
        <v>54</v>
      </c>
      <c r="N408" s="26" t="s">
        <v>61</v>
      </c>
      <c r="O408">
        <v>43959</v>
      </c>
      <c r="P408">
        <v>5.833333333333333</v>
      </c>
      <c r="Q408">
        <v>337.6</v>
      </c>
      <c r="R408">
        <v>3</v>
      </c>
      <c r="S408">
        <v>11309.6</v>
      </c>
      <c r="T408">
        <v>8226.4</v>
      </c>
      <c r="U408">
        <v>2742.1329999999998</v>
      </c>
      <c r="V408">
        <v>112.53333333333335</v>
      </c>
      <c r="W408">
        <v>33.5</v>
      </c>
      <c r="X408">
        <v>3083.2</v>
      </c>
      <c r="Y408">
        <v>2020</v>
      </c>
      <c r="Z408">
        <v>10</v>
      </c>
      <c r="AA408">
        <v>44</v>
      </c>
      <c r="AB408">
        <v>1</v>
      </c>
      <c r="AK408" t="s">
        <v>54</v>
      </c>
      <c r="AL408" s="38">
        <v>44129</v>
      </c>
      <c r="AM408">
        <v>460.4</v>
      </c>
      <c r="AN408">
        <v>4</v>
      </c>
      <c r="AO408">
        <v>15423.4</v>
      </c>
      <c r="AP408" s="26" t="s">
        <v>58</v>
      </c>
      <c r="AQ408">
        <v>33.5</v>
      </c>
      <c r="AR408">
        <v>33.5</v>
      </c>
      <c r="AS408">
        <v>0</v>
      </c>
      <c r="AT408">
        <v>0</v>
      </c>
      <c r="AU408">
        <v>4454.866</v>
      </c>
      <c r="AV408">
        <v>2020</v>
      </c>
      <c r="AW408">
        <v>44</v>
      </c>
      <c r="AX408">
        <v>10</v>
      </c>
      <c r="AY408">
        <v>0.288838129076598</v>
      </c>
    </row>
    <row r="409" spans="7:51" x14ac:dyDescent="0.2">
      <c r="G409" s="26" t="s">
        <v>8</v>
      </c>
      <c r="H409" s="26" t="s">
        <v>11</v>
      </c>
      <c r="I409" s="26" t="s">
        <v>32</v>
      </c>
      <c r="J409" s="26" t="s">
        <v>166</v>
      </c>
      <c r="K409" s="26" t="s">
        <v>36</v>
      </c>
      <c r="L409" s="38">
        <v>44134</v>
      </c>
      <c r="M409" s="26" t="s">
        <v>54</v>
      </c>
      <c r="N409" s="26" t="s">
        <v>59</v>
      </c>
      <c r="O409">
        <v>43959</v>
      </c>
      <c r="P409">
        <v>5.833333333333333</v>
      </c>
      <c r="Q409">
        <v>783.2</v>
      </c>
      <c r="R409">
        <v>7</v>
      </c>
      <c r="S409">
        <v>26237.200000000001</v>
      </c>
      <c r="T409">
        <v>19194.934000000001</v>
      </c>
      <c r="U409">
        <v>2742.1329999999998</v>
      </c>
      <c r="V409">
        <v>111.88571428571429</v>
      </c>
      <c r="W409">
        <v>33.5</v>
      </c>
      <c r="X409">
        <v>7042.2659999999996</v>
      </c>
      <c r="Y409">
        <v>2020</v>
      </c>
      <c r="Z409">
        <v>10</v>
      </c>
      <c r="AA409">
        <v>44</v>
      </c>
      <c r="AB409">
        <v>1</v>
      </c>
      <c r="AK409" t="s">
        <v>54</v>
      </c>
      <c r="AL409" s="38">
        <v>44129</v>
      </c>
      <c r="AM409">
        <v>1134.8</v>
      </c>
      <c r="AN409">
        <v>10</v>
      </c>
      <c r="AO409">
        <v>37448.400000000001</v>
      </c>
      <c r="AP409" s="26" t="s">
        <v>97</v>
      </c>
      <c r="AQ409">
        <v>33</v>
      </c>
      <c r="AR409">
        <v>33.5</v>
      </c>
      <c r="AS409">
        <v>-0.5</v>
      </c>
      <c r="AT409">
        <v>-1.49253731343284E-2</v>
      </c>
      <c r="AU409">
        <v>10027.065000000001</v>
      </c>
      <c r="AV409">
        <v>2020</v>
      </c>
      <c r="AW409">
        <v>44</v>
      </c>
      <c r="AX409">
        <v>10</v>
      </c>
      <c r="AY409">
        <v>0.26775683340276202</v>
      </c>
    </row>
    <row r="410" spans="7:51" x14ac:dyDescent="0.2">
      <c r="G410" s="26" t="s">
        <v>8</v>
      </c>
      <c r="H410" s="26" t="s">
        <v>11</v>
      </c>
      <c r="I410" s="26" t="s">
        <v>32</v>
      </c>
      <c r="J410" s="26" t="s">
        <v>166</v>
      </c>
      <c r="K410" s="26" t="s">
        <v>36</v>
      </c>
      <c r="L410" s="38">
        <v>44134</v>
      </c>
      <c r="M410" s="26" t="s">
        <v>54</v>
      </c>
      <c r="N410" s="26" t="s">
        <v>58</v>
      </c>
      <c r="O410">
        <v>43959</v>
      </c>
      <c r="P410">
        <v>5.833333333333333</v>
      </c>
      <c r="Q410">
        <v>460.4</v>
      </c>
      <c r="R410">
        <v>4</v>
      </c>
      <c r="S410">
        <v>15423.4</v>
      </c>
      <c r="T410">
        <v>10968.534</v>
      </c>
      <c r="U410">
        <v>2742.1329999999998</v>
      </c>
      <c r="V410">
        <v>115.1</v>
      </c>
      <c r="W410">
        <v>33.5</v>
      </c>
      <c r="X410">
        <v>4454.866</v>
      </c>
      <c r="Y410">
        <v>2020</v>
      </c>
      <c r="Z410">
        <v>10</v>
      </c>
      <c r="AA410">
        <v>44</v>
      </c>
      <c r="AB410">
        <v>1</v>
      </c>
      <c r="AK410" t="s">
        <v>54</v>
      </c>
      <c r="AL410" s="38">
        <v>44129</v>
      </c>
      <c r="AM410">
        <v>12418</v>
      </c>
      <c r="AN410">
        <v>107</v>
      </c>
      <c r="AO410">
        <v>422212</v>
      </c>
      <c r="AP410" s="26" t="s">
        <v>96</v>
      </c>
      <c r="AQ410">
        <v>34</v>
      </c>
      <c r="AR410">
        <v>33.5</v>
      </c>
      <c r="AS410">
        <v>0.5</v>
      </c>
      <c r="AT410">
        <v>1.49253731343284E-2</v>
      </c>
      <c r="AU410">
        <v>128803.72</v>
      </c>
      <c r="AV410">
        <v>2020</v>
      </c>
      <c r="AW410">
        <v>44</v>
      </c>
      <c r="AX410">
        <v>10</v>
      </c>
      <c r="AY410">
        <v>0.30506882798215101</v>
      </c>
    </row>
    <row r="411" spans="7:51" x14ac:dyDescent="0.2">
      <c r="G411" s="26" t="s">
        <v>8</v>
      </c>
      <c r="H411" s="26" t="s">
        <v>11</v>
      </c>
      <c r="I411" s="26" t="s">
        <v>32</v>
      </c>
      <c r="J411" s="26" t="s">
        <v>166</v>
      </c>
      <c r="K411" s="26" t="s">
        <v>36</v>
      </c>
      <c r="L411" s="38">
        <v>44134</v>
      </c>
      <c r="M411" s="26" t="s">
        <v>54</v>
      </c>
      <c r="N411" s="26" t="s">
        <v>97</v>
      </c>
      <c r="O411">
        <v>43959</v>
      </c>
      <c r="P411">
        <v>5.833333333333333</v>
      </c>
      <c r="Q411">
        <v>1134.8</v>
      </c>
      <c r="R411">
        <v>10</v>
      </c>
      <c r="S411">
        <v>37448.400000000001</v>
      </c>
      <c r="T411">
        <v>27421.334999999999</v>
      </c>
      <c r="U411">
        <v>2742.1329999999998</v>
      </c>
      <c r="V411">
        <v>113.47999999999999</v>
      </c>
      <c r="W411">
        <v>33</v>
      </c>
      <c r="X411">
        <v>10027.065000000001</v>
      </c>
      <c r="Y411">
        <v>2020</v>
      </c>
      <c r="Z411">
        <v>10</v>
      </c>
      <c r="AA411">
        <v>44</v>
      </c>
      <c r="AB411">
        <v>1</v>
      </c>
      <c r="AK411" t="s">
        <v>54</v>
      </c>
      <c r="AL411" s="38">
        <v>44129</v>
      </c>
      <c r="AM411">
        <v>117</v>
      </c>
      <c r="AN411">
        <v>1</v>
      </c>
      <c r="AO411">
        <v>2000</v>
      </c>
      <c r="AP411" s="26" t="s">
        <v>62</v>
      </c>
      <c r="AQ411">
        <v>17.094000000000001</v>
      </c>
      <c r="AR411">
        <v>33.5</v>
      </c>
      <c r="AS411">
        <v>-16.405999999999999</v>
      </c>
      <c r="AT411">
        <v>-0.48973134328358198</v>
      </c>
      <c r="AU411">
        <v>-742.13300000000004</v>
      </c>
      <c r="AV411">
        <v>2020</v>
      </c>
      <c r="AW411">
        <v>44</v>
      </c>
      <c r="AX411">
        <v>10</v>
      </c>
      <c r="AY411">
        <v>-0.37106650000000002</v>
      </c>
    </row>
    <row r="412" spans="7:51" x14ac:dyDescent="0.2">
      <c r="G412" s="26" t="s">
        <v>8</v>
      </c>
      <c r="H412" s="26" t="s">
        <v>11</v>
      </c>
      <c r="I412" s="26" t="s">
        <v>32</v>
      </c>
      <c r="J412" s="26" t="s">
        <v>166</v>
      </c>
      <c r="K412" s="26" t="s">
        <v>36</v>
      </c>
      <c r="L412" s="38">
        <v>44134</v>
      </c>
      <c r="M412" s="26" t="s">
        <v>54</v>
      </c>
      <c r="N412" s="26" t="s">
        <v>96</v>
      </c>
      <c r="O412">
        <v>43959</v>
      </c>
      <c r="P412">
        <v>5.833333333333333</v>
      </c>
      <c r="Q412">
        <v>12418</v>
      </c>
      <c r="R412">
        <v>107</v>
      </c>
      <c r="S412">
        <v>422212</v>
      </c>
      <c r="T412">
        <v>293408.28000000003</v>
      </c>
      <c r="U412">
        <v>2742.1329999999998</v>
      </c>
      <c r="V412">
        <v>116.05607476635514</v>
      </c>
      <c r="W412">
        <v>34</v>
      </c>
      <c r="X412">
        <v>128803.72</v>
      </c>
      <c r="Y412">
        <v>2020</v>
      </c>
      <c r="Z412">
        <v>10</v>
      </c>
      <c r="AA412">
        <v>44</v>
      </c>
      <c r="AB412">
        <v>1</v>
      </c>
    </row>
    <row r="413" spans="7:51" x14ac:dyDescent="0.2">
      <c r="G413" s="26" t="s">
        <v>8</v>
      </c>
      <c r="H413" s="26" t="s">
        <v>11</v>
      </c>
      <c r="I413" s="26" t="s">
        <v>32</v>
      </c>
      <c r="J413" s="26" t="s">
        <v>166</v>
      </c>
      <c r="K413" s="26" t="s">
        <v>36</v>
      </c>
      <c r="L413" s="38">
        <v>44134</v>
      </c>
      <c r="M413" s="26" t="s">
        <v>54</v>
      </c>
      <c r="N413" s="26" t="s">
        <v>62</v>
      </c>
      <c r="O413">
        <v>43959</v>
      </c>
      <c r="P413">
        <v>5.833333333333333</v>
      </c>
      <c r="Q413">
        <v>117</v>
      </c>
      <c r="R413">
        <v>1</v>
      </c>
      <c r="S413">
        <v>2000</v>
      </c>
      <c r="T413">
        <v>2742.1329999999998</v>
      </c>
      <c r="U413">
        <v>2742.1329999999998</v>
      </c>
      <c r="V413">
        <v>117</v>
      </c>
      <c r="W413">
        <v>17.094000000000001</v>
      </c>
      <c r="X413">
        <v>-742.13300000000004</v>
      </c>
      <c r="Y413">
        <v>2020</v>
      </c>
      <c r="Z413">
        <v>10</v>
      </c>
      <c r="AA413">
        <v>44</v>
      </c>
      <c r="AB413">
        <v>1</v>
      </c>
    </row>
  </sheetData>
  <phoneticPr fontId="8" type="noConversion"/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5689F9-A55B-4230-A00A-8735E11E81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TABLERO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Natasha GO</dc:creator>
  <cp:lastModifiedBy>Natasha GO</cp:lastModifiedBy>
  <dcterms:created xsi:type="dcterms:W3CDTF">2015-06-05T18:19:34Z</dcterms:created>
  <dcterms:modified xsi:type="dcterms:W3CDTF">2021-03-01T06:30:29Z</dcterms:modified>
</cp:coreProperties>
</file>